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Games" sheetId="1" state="visible" r:id="rId1"/>
    <sheet name="Prediction Log" sheetId="2" state="visible" r:id="rId2"/>
    <sheet name="Bet Log" sheetId="3" state="visible" r:id="rId3"/>
    <sheet name="Performance vs Market" sheetId="4" state="visible" r:id="rId4"/>
    <sheet name="Coefficients" sheetId="5" state="visible" r:id="rId5"/>
    <sheet name="Coefficients - Win Probability" sheetId="6" state="visible" r:id="rId6"/>
    <sheet name="Data" sheetId="7" state="visible" r:id="rId7"/>
    <sheet name="Calc" sheetId="8" state="visible" r:id="rId8"/>
    <sheet name="Calc - Win Probability" sheetId="9" state="visible" r:id="rId9"/>
  </sheets>
  <calcPr/>
  <extLst>
    <ext uri="GoogleSheetsCustomDataVersion2">
      <go:sheetsCustomData xmlns:go="http://customooxmlschemas.google.com/" r:id="rId13" roundtripDataChecksum="vicaHugfUXTXaiEMtsUy2TQEiyZIiWCzx/tSrbToAyU="/>
    </ext>
  </extLst>
</workbook>
</file>

<file path=xl/sharedStrings.xml><?xml version="1.0" encoding="utf-8"?>
<sst xmlns="http://schemas.openxmlformats.org/spreadsheetml/2006/main" count="1017" uniqueCount="1017">
  <si>
    <t>Week</t>
  </si>
  <si>
    <t>Home</t>
  </si>
  <si>
    <t>Win Prob</t>
  </si>
  <si>
    <t>Away</t>
  </si>
  <si>
    <t>Spread</t>
  </si>
  <si>
    <t>Predicted Spread</t>
  </si>
  <si>
    <t>Predicted Side</t>
  </si>
  <si>
    <t>Win Probability</t>
  </si>
  <si>
    <t>Predicted Home Cover</t>
  </si>
  <si>
    <t>Predicted Winner Cover</t>
  </si>
  <si>
    <t>Bet</t>
  </si>
  <si>
    <t>Side</t>
  </si>
  <si>
    <t>O/U 
(Does not use this tool)</t>
  </si>
  <si>
    <t>Line</t>
  </si>
  <si>
    <t>Temple</t>
  </si>
  <si>
    <t>SMU</t>
  </si>
  <si>
    <t>N</t>
  </si>
  <si>
    <t>Y</t>
  </si>
  <si>
    <t>Ohio State</t>
  </si>
  <si>
    <t>Penn State</t>
  </si>
  <si>
    <t>Oklahoma</t>
  </si>
  <si>
    <t>UCF</t>
  </si>
  <si>
    <t>Alabama</t>
  </si>
  <si>
    <t>Tennessee</t>
  </si>
  <si>
    <t>Iowa</t>
  </si>
  <si>
    <t>Minnesota</t>
  </si>
  <si>
    <t>Oregon</t>
  </si>
  <si>
    <t>Washington State</t>
  </si>
  <si>
    <t>Tulane</t>
  </si>
  <si>
    <t>North Texas</t>
  </si>
  <si>
    <t>Houston</t>
  </si>
  <si>
    <t>Texas</t>
  </si>
  <si>
    <t>Navy</t>
  </si>
  <si>
    <t>Air Force</t>
  </si>
  <si>
    <t>North Carolina</t>
  </si>
  <si>
    <t>Virginia</t>
  </si>
  <si>
    <t>Michigan State</t>
  </si>
  <si>
    <t>Michigan</t>
  </si>
  <si>
    <t>Florida State</t>
  </si>
  <si>
    <t>Duke</t>
  </si>
  <si>
    <t>LSU</t>
  </si>
  <si>
    <t>Army</t>
  </si>
  <si>
    <t>Washington</t>
  </si>
  <si>
    <t>Arizona State</t>
  </si>
  <si>
    <t>UAB</t>
  </si>
  <si>
    <t>Memphis</t>
  </si>
  <si>
    <t>West Virginia</t>
  </si>
  <si>
    <t>Oklahoma State</t>
  </si>
  <si>
    <t>Miami (OH)</t>
  </si>
  <si>
    <t>Toledo</t>
  </si>
  <si>
    <t>Florida Atlantic</t>
  </si>
  <si>
    <t>UT San Antonio</t>
  </si>
  <si>
    <t>Auburn</t>
  </si>
  <si>
    <t>Ole Miss</t>
  </si>
  <si>
    <t>USC</t>
  </si>
  <si>
    <t>Utah</t>
  </si>
  <si>
    <t>Miami</t>
  </si>
  <si>
    <t>Clemson</t>
  </si>
  <si>
    <t>Louisiana</t>
  </si>
  <si>
    <t>Georgia State</t>
  </si>
  <si>
    <t>Arkansas</t>
  </si>
  <si>
    <t>Mississippi State</t>
  </si>
  <si>
    <t>Cincinnati</t>
  </si>
  <si>
    <t>Baylor</t>
  </si>
  <si>
    <t>Indiana</t>
  </si>
  <si>
    <t>Rutgers</t>
  </si>
  <si>
    <t>Ohio</t>
  </si>
  <si>
    <t>Western Michigan</t>
  </si>
  <si>
    <t>Georgia Tech</t>
  </si>
  <si>
    <t>Boston College</t>
  </si>
  <si>
    <t>Bowling Green</t>
  </si>
  <si>
    <t>Akron</t>
  </si>
  <si>
    <t>Illinois</t>
  </si>
  <si>
    <t>Wisconsin</t>
  </si>
  <si>
    <t>Wake Forest</t>
  </si>
  <si>
    <t>Pittsburgh</t>
  </si>
  <si>
    <t>Nebraska</t>
  </si>
  <si>
    <t>Northwestern</t>
  </si>
  <si>
    <t>Missouri</t>
  </si>
  <si>
    <t>South Carolina</t>
  </si>
  <si>
    <t>Northern Illinois</t>
  </si>
  <si>
    <t>Eastern Michigan</t>
  </si>
  <si>
    <t>UNLV</t>
  </si>
  <si>
    <t>Colorado State</t>
  </si>
  <si>
    <t>San Diego State</t>
  </si>
  <si>
    <t>Nevada</t>
  </si>
  <si>
    <t>Stanford</t>
  </si>
  <si>
    <t>UCLA</t>
  </si>
  <si>
    <t>BYU</t>
  </si>
  <si>
    <t>Texas Tech</t>
  </si>
  <si>
    <t>Kansas State</t>
  </si>
  <si>
    <t>TCU</t>
  </si>
  <si>
    <t>East Carolina</t>
  </si>
  <si>
    <t>Charlotte</t>
  </si>
  <si>
    <t>Connecticut</t>
  </si>
  <si>
    <t>South Florida</t>
  </si>
  <si>
    <t>Kent State</t>
  </si>
  <si>
    <t>Buffalo</t>
  </si>
  <si>
    <t>Ball State</t>
  </si>
  <si>
    <t>Central Michigan</t>
  </si>
  <si>
    <t>Virginia Tech</t>
  </si>
  <si>
    <t>Syracuse</t>
  </si>
  <si>
    <t>Kansas</t>
  </si>
  <si>
    <t>Florida</t>
  </si>
  <si>
    <t>Georgia</t>
  </si>
  <si>
    <t>Rice</t>
  </si>
  <si>
    <t>Vanderbilt</t>
  </si>
  <si>
    <t>Colorado</t>
  </si>
  <si>
    <t>Georgia Southern</t>
  </si>
  <si>
    <t>UMass</t>
  </si>
  <si>
    <t>NC State</t>
  </si>
  <si>
    <t>Louisville</t>
  </si>
  <si>
    <t>Iowa State</t>
  </si>
  <si>
    <t>Purdue</t>
  </si>
  <si>
    <t>Boise State</t>
  </si>
  <si>
    <t>Wyoming</t>
  </si>
  <si>
    <t>Kentucky</t>
  </si>
  <si>
    <t>Texas State</t>
  </si>
  <si>
    <t>Troy</t>
  </si>
  <si>
    <t>Arizona</t>
  </si>
  <si>
    <t>Oregon State</t>
  </si>
  <si>
    <t>Fresno State</t>
  </si>
  <si>
    <t>Texas A&amp;M</t>
  </si>
  <si>
    <t>Tulsa</t>
  </si>
  <si>
    <t>Maryland</t>
  </si>
  <si>
    <t>Notre Dame</t>
  </si>
  <si>
    <t>California</t>
  </si>
  <si>
    <t>South Alabama</t>
  </si>
  <si>
    <t>Louisiana Monroe</t>
  </si>
  <si>
    <t>Arkansas State</t>
  </si>
  <si>
    <t>Coastal Carolina</t>
  </si>
  <si>
    <t>Marshall</t>
  </si>
  <si>
    <t>James Madison</t>
  </si>
  <si>
    <t>Old Dominion</t>
  </si>
  <si>
    <t>Appalachian State</t>
  </si>
  <si>
    <t>Southern Mississippi</t>
  </si>
  <si>
    <t>NA</t>
  </si>
  <si>
    <t>Jacksonville State</t>
  </si>
  <si>
    <t>Hawai'i</t>
  </si>
  <si>
    <t>New Mexico</t>
  </si>
  <si>
    <t>New Mexico State</t>
  </si>
  <si>
    <t>Middle Tennessee</t>
  </si>
  <si>
    <t>Liberty</t>
  </si>
  <si>
    <t>Louisiana Tech</t>
  </si>
  <si>
    <t>Utah State</t>
  </si>
  <si>
    <t>UTEP</t>
  </si>
  <si>
    <t>Western Kentucky</t>
  </si>
  <si>
    <t>Sam Houston State</t>
  </si>
  <si>
    <t>Florida International</t>
  </si>
  <si>
    <t>San José State</t>
  </si>
  <si>
    <t>* Remove from tracker</t>
  </si>
  <si>
    <t>*BET - EMU is Very Bas!</t>
  </si>
  <si>
    <t>*Note - Bet the under</t>
  </si>
  <si>
    <t>*BET RICE!</t>
  </si>
  <si>
    <t>*Kansas win but UNLV Cover</t>
  </si>
  <si>
    <t>*Watch if Drake Maye opts out</t>
  </si>
  <si>
    <t>*BET!</t>
  </si>
  <si>
    <t>*Memphis Cover</t>
  </si>
  <si>
    <t>Point Differential Model Record - Side</t>
  </si>
  <si>
    <t>Point Differential Model Record - Cover Spread</t>
  </si>
  <si>
    <t>Avg Spread Diff vs Predicted</t>
  </si>
  <si>
    <t>W</t>
  </si>
  <si>
    <t>L</t>
  </si>
  <si>
    <t>Win %</t>
  </si>
  <si>
    <t>Avg Spread Diff vs Market</t>
  </si>
  <si>
    <t>Market Record - Side</t>
  </si>
  <si>
    <t>Point Differential Model Record - Side + Cover Spread</t>
  </si>
  <si>
    <t>Correct</t>
  </si>
  <si>
    <t>Not Correct</t>
  </si>
  <si>
    <t>% Correct</t>
  </si>
  <si>
    <t>Avg Abs Spread Diff vs Predicted</t>
  </si>
  <si>
    <t>Win Probability Model Record - Side</t>
  </si>
  <si>
    <t>Market Home Team Covers Spread</t>
  </si>
  <si>
    <t>Avg Abs. Spread Diff vs. Market</t>
  </si>
  <si>
    <t>Market - Side Correct + Home Covers Spread</t>
  </si>
  <si>
    <t>Model Versus Market</t>
  </si>
  <si>
    <t>Point Differential</t>
  </si>
  <si>
    <t>Model Home Win Probability</t>
  </si>
  <si>
    <t>Model Predicted Home Cover</t>
  </si>
  <si>
    <t>Market Predicted Side</t>
  </si>
  <si>
    <t>Model Predicted Side</t>
  </si>
  <si>
    <t>Win Probability Predicted Side</t>
  </si>
  <si>
    <t>Probability</t>
  </si>
  <si>
    <t>Model Winner Predicted Cover</t>
  </si>
  <si>
    <t>Side Result</t>
  </si>
  <si>
    <t>Home Final</t>
  </si>
  <si>
    <t>Away Final</t>
  </si>
  <si>
    <t xml:space="preserve">Actual Difference </t>
  </si>
  <si>
    <t>Market - Winning Team Covered (Y/N)</t>
  </si>
  <si>
    <t>Home Team Covered Market</t>
  </si>
  <si>
    <t>Home Team Covered Predicted</t>
  </si>
  <si>
    <t>Market Side Correct</t>
  </si>
  <si>
    <t>Market - Home Team Covers</t>
  </si>
  <si>
    <t>Covered Market Spread and Market Side Correct</t>
  </si>
  <si>
    <t>Model Side Correct</t>
  </si>
  <si>
    <t>Model Spread Correct</t>
  </si>
  <si>
    <t>Win Probability Side Correct</t>
  </si>
  <si>
    <t>Model - Winning Team Covers</t>
  </si>
  <si>
    <t>Model Spread and Model Side Correct</t>
  </si>
  <si>
    <t>Difference from Market</t>
  </si>
  <si>
    <t>Absolute Difference from Market</t>
  </si>
  <si>
    <t>Difference from Prediction</t>
  </si>
  <si>
    <t>Absolute Difference from Prediction</t>
  </si>
  <si>
    <t>Market Side Correct2</t>
  </si>
  <si>
    <t>Overall Market Correct2</t>
  </si>
  <si>
    <t>Record - Sides</t>
  </si>
  <si>
    <t>Record - Spread</t>
  </si>
  <si>
    <t>Overall</t>
  </si>
  <si>
    <t>Total Winnings</t>
  </si>
  <si>
    <t>Proabability Predicted Side</t>
  </si>
  <si>
    <t>Spread Team</t>
  </si>
  <si>
    <t>Total</t>
  </si>
  <si>
    <t>Amount Side</t>
  </si>
  <si>
    <t>Amount Spread</t>
  </si>
  <si>
    <t>Amount O/U</t>
  </si>
  <si>
    <t>Odds Side</t>
  </si>
  <si>
    <t>Odds Spread</t>
  </si>
  <si>
    <t>Odds O/U</t>
  </si>
  <si>
    <t>Potential Payout Side</t>
  </si>
  <si>
    <t>Potenial Winnings Side</t>
  </si>
  <si>
    <t>Potential Payout Spread</t>
  </si>
  <si>
    <t>Potenial Winnings Spread</t>
  </si>
  <si>
    <t>Potential Payout O/U</t>
  </si>
  <si>
    <t>Potenial Winnings O/U</t>
  </si>
  <si>
    <t>Result (Side)</t>
  </si>
  <si>
    <t>Winnings (Side)</t>
  </si>
  <si>
    <t>Result (Spread)</t>
  </si>
  <si>
    <t>Winnings (Spread)</t>
  </si>
  <si>
    <t>Result (O/U)</t>
  </si>
  <si>
    <t>Winnings (O/U)</t>
  </si>
  <si>
    <t>Net Gain</t>
  </si>
  <si>
    <t>Predicted Side - Difference Model</t>
  </si>
  <si>
    <t>Predicted Side - Win Probability Model</t>
  </si>
  <si>
    <t>Cover Spread</t>
  </si>
  <si>
    <t>Odds Side - Difference Model</t>
  </si>
  <si>
    <t>Odds Side - Win Probability Model</t>
  </si>
  <si>
    <t>Potential Payout Side - Difference Model</t>
  </si>
  <si>
    <t>Potential Payout Side - Win Probability Model</t>
  </si>
  <si>
    <t>Potenial Winnings Side - Difference Model</t>
  </si>
  <si>
    <t>Potenial Winnings Side - Win Probability Model</t>
  </si>
  <si>
    <t>Result (Side) - Difference Model</t>
  </si>
  <si>
    <t>Result (Side) - Win Probability Model</t>
  </si>
  <si>
    <t>Winnings (Side) - Difference Model</t>
  </si>
  <si>
    <t>Winnings (Side) - Win Probability Model</t>
  </si>
  <si>
    <t>Net Gain - Difference Model</t>
  </si>
  <si>
    <t>Net Gain - Win Probability Model</t>
  </si>
  <si>
    <t>Record - Sides (Difference Model)</t>
  </si>
  <si>
    <t>Record - Sides (Win Probability Model)</t>
  </si>
  <si>
    <t>(Intercept)</t>
  </si>
  <si>
    <t>spread_home</t>
  </si>
  <si>
    <t>win_pct_diff</t>
  </si>
  <si>
    <t>Pwr_Rk_diff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</si>
  <si>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</si>
  <si>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</si>
  <si>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</si>
  <si>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</si>
  <si>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</si>
  <si>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</si>
  <si>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</si>
  <si>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</si>
  <si>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Pwr_rk_diff</t>
  </si>
  <si>
    <t>team_id</t>
  </si>
  <si>
    <t>school</t>
  </si>
  <si>
    <t>conference</t>
  </si>
  <si>
    <t>PWr_Rk_Avg</t>
  </si>
  <si>
    <t>win_pct</t>
  </si>
  <si>
    <t>elo</t>
  </si>
  <si>
    <t>SRS</t>
  </si>
  <si>
    <t>fpi</t>
  </si>
  <si>
    <t>FEI</t>
  </si>
  <si>
    <t>sp_plus</t>
  </si>
  <si>
    <t>postgame_wp</t>
  </si>
  <si>
    <t>AP_rank</t>
  </si>
  <si>
    <t>Mountain West</t>
  </si>
  <si>
    <t>2.52</t>
  </si>
  <si>
    <t>-0.4</t>
  </si>
  <si>
    <t>.05</t>
  </si>
  <si>
    <t>Mid-American</t>
  </si>
  <si>
    <t>-18.38</t>
  </si>
  <si>
    <t>-20.0</t>
  </si>
  <si>
    <t>-1.01</t>
  </si>
  <si>
    <t>SEC</t>
  </si>
  <si>
    <t>17.93</t>
  </si>
  <si>
    <t>24.9</t>
  </si>
  <si>
    <t>.94</t>
  </si>
  <si>
    <t>Sun Belt</t>
  </si>
  <si>
    <t>3.23</t>
  </si>
  <si>
    <t>-0.6</t>
  </si>
  <si>
    <t>.00</t>
  </si>
  <si>
    <t>Pac-12</t>
  </si>
  <si>
    <t>12.56</t>
  </si>
  <si>
    <t>11.4</t>
  </si>
  <si>
    <t>.70</t>
  </si>
  <si>
    <t>-4.24</t>
  </si>
  <si>
    <t>-7.5</t>
  </si>
  <si>
    <t>-.31</t>
  </si>
  <si>
    <t>0.25</t>
  </si>
  <si>
    <t>2.2</t>
  </si>
  <si>
    <t>-.04</t>
  </si>
  <si>
    <t>-1.49</t>
  </si>
  <si>
    <t>-8.9</t>
  </si>
  <si>
    <t>-.37</t>
  </si>
  <si>
    <t>FBS Independents</t>
  </si>
  <si>
    <t>-3.75</t>
  </si>
  <si>
    <t>-8.7</t>
  </si>
  <si>
    <t>-.43</t>
  </si>
  <si>
    <t>5.24</t>
  </si>
  <si>
    <t>8.9</t>
  </si>
  <si>
    <t>.40</t>
  </si>
  <si>
    <t>-10.39</t>
  </si>
  <si>
    <t>-11.7</t>
  </si>
  <si>
    <t>-.73</t>
  </si>
  <si>
    <t>Big 12</t>
  </si>
  <si>
    <t>-4.67</t>
  </si>
  <si>
    <t>-4.9</t>
  </si>
  <si>
    <t>-.28</t>
  </si>
  <si>
    <t>5.97</t>
  </si>
  <si>
    <t>5.2</t>
  </si>
  <si>
    <t>.24</t>
  </si>
  <si>
    <t>ACC</t>
  </si>
  <si>
    <t>-3.66</t>
  </si>
  <si>
    <t>-5.1</t>
  </si>
  <si>
    <t>-.21</t>
  </si>
  <si>
    <t>-1.24</t>
  </si>
  <si>
    <t>-5.5</t>
  </si>
  <si>
    <t>-.14</t>
  </si>
  <si>
    <t>-11.72</t>
  </si>
  <si>
    <t>-13.6</t>
  </si>
  <si>
    <t>-.56</t>
  </si>
  <si>
    <t>-0.62</t>
  </si>
  <si>
    <t>-1.8</t>
  </si>
  <si>
    <t>3.24</t>
  </si>
  <si>
    <t>4.0</t>
  </si>
  <si>
    <t>-13.01</t>
  </si>
  <si>
    <t>-13.0</t>
  </si>
  <si>
    <t>American Athletic</t>
  </si>
  <si>
    <t>-12.79</t>
  </si>
  <si>
    <t>-15.0</t>
  </si>
  <si>
    <t>-.81</t>
  </si>
  <si>
    <t>-5.58</t>
  </si>
  <si>
    <t>-1.1</t>
  </si>
  <si>
    <t>10.16</t>
  </si>
  <si>
    <t>13.9</t>
  </si>
  <si>
    <t>.51</t>
  </si>
  <si>
    <t>0.23</t>
  </si>
  <si>
    <t>-2.8</t>
  </si>
  <si>
    <t>-.23</t>
  </si>
  <si>
    <t>0.86</t>
  </si>
  <si>
    <t>-2.1</t>
  </si>
  <si>
    <t>-.05</t>
  </si>
  <si>
    <t>-7.02</t>
  </si>
  <si>
    <t>-11.8</t>
  </si>
  <si>
    <t>-.44</t>
  </si>
  <si>
    <t>-9.75</t>
  </si>
  <si>
    <t>-15.9</t>
  </si>
  <si>
    <t>-.77</t>
  </si>
  <si>
    <t>8.76</t>
  </si>
  <si>
    <t>8.8</t>
  </si>
  <si>
    <t>.45</t>
  </si>
  <si>
    <t>-8.64</t>
  </si>
  <si>
    <t>-7.7</t>
  </si>
  <si>
    <t>-13.06</t>
  </si>
  <si>
    <t>-14.7</t>
  </si>
  <si>
    <t>-.86</t>
  </si>
  <si>
    <t>3.07</t>
  </si>
  <si>
    <t>6.3</t>
  </si>
  <si>
    <t>.20</t>
  </si>
  <si>
    <t>-6.75</t>
  </si>
  <si>
    <t>-7.2</t>
  </si>
  <si>
    <t>-.45</t>
  </si>
  <si>
    <t>Conference USA</t>
  </si>
  <si>
    <t>-14.49</t>
  </si>
  <si>
    <t>-21.2</t>
  </si>
  <si>
    <t>-.80</t>
  </si>
  <si>
    <t>18.42</t>
  </si>
  <si>
    <t>19.9</t>
  </si>
  <si>
    <t>.92</t>
  </si>
  <si>
    <t>-1.98</t>
  </si>
  <si>
    <t>-3.5</t>
  </si>
  <si>
    <t>-.06</t>
  </si>
  <si>
    <t>18.04</t>
  </si>
  <si>
    <t>24.8</t>
  </si>
  <si>
    <t>1.15</t>
  </si>
  <si>
    <t>-4.35</t>
  </si>
  <si>
    <t>-7.6</t>
  </si>
  <si>
    <t>-.41</t>
  </si>
  <si>
    <t>-4.41</t>
  </si>
  <si>
    <t>-8.6</t>
  </si>
  <si>
    <t>3.10</t>
  </si>
  <si>
    <t>3.0</t>
  </si>
  <si>
    <t>.12</t>
  </si>
  <si>
    <t>-10.54</t>
  </si>
  <si>
    <t>-14.9</t>
  </si>
  <si>
    <t>-.76</t>
  </si>
  <si>
    <t>-2.30</t>
  </si>
  <si>
    <t>-.22</t>
  </si>
  <si>
    <t>Big Ten</t>
  </si>
  <si>
    <t>0.01</t>
  </si>
  <si>
    <t>0.5</t>
  </si>
  <si>
    <t>-2.12</t>
  </si>
  <si>
    <t>-.24</t>
  </si>
  <si>
    <t>8.23</t>
  </si>
  <si>
    <t>6.1</t>
  </si>
  <si>
    <t>.23</t>
  </si>
  <si>
    <t>8.56</t>
  </si>
  <si>
    <t>1.16</t>
  </si>
  <si>
    <t>-3.7</t>
  </si>
  <si>
    <t>-.10</t>
  </si>
  <si>
    <t>10.20</t>
  </si>
  <si>
    <t>6.5</t>
  </si>
  <si>
    <t>.39</t>
  </si>
  <si>
    <t>8.98</t>
  </si>
  <si>
    <t>9.1</t>
  </si>
  <si>
    <t>.50</t>
  </si>
  <si>
    <t>15.75</t>
  </si>
  <si>
    <t>18.8</t>
  </si>
  <si>
    <t>.91</t>
  </si>
  <si>
    <t>-22.11</t>
  </si>
  <si>
    <t>-24.0</t>
  </si>
  <si>
    <t>-1.37</t>
  </si>
  <si>
    <t>5.18</t>
  </si>
  <si>
    <t>7.3</t>
  </si>
  <si>
    <t>.30</t>
  </si>
  <si>
    <t>11.20</t>
  </si>
  <si>
    <t>3.8</t>
  </si>
  <si>
    <t>.49</t>
  </si>
  <si>
    <t>-2.02</t>
  </si>
  <si>
    <t>-5.4</t>
  </si>
  <si>
    <t>-.20</t>
  </si>
  <si>
    <t>-13.05</t>
  </si>
  <si>
    <t>-19.6</t>
  </si>
  <si>
    <t>-.88</t>
  </si>
  <si>
    <t>-10.31</t>
  </si>
  <si>
    <t>-15.2</t>
  </si>
  <si>
    <t>-.66</t>
  </si>
  <si>
    <t>11.60</t>
  </si>
  <si>
    <t>.59</t>
  </si>
  <si>
    <t>14.82</t>
  </si>
  <si>
    <t>20.8</t>
  </si>
  <si>
    <t>.98</t>
  </si>
  <si>
    <t>-4.90</t>
  </si>
  <si>
    <t>-5.7</t>
  </si>
  <si>
    <t>-.29</t>
  </si>
  <si>
    <t>8.99</t>
  </si>
  <si>
    <t>8.1</t>
  </si>
  <si>
    <t>.44</t>
  </si>
  <si>
    <t>5.71</t>
  </si>
  <si>
    <t>2.7</t>
  </si>
  <si>
    <t>.03</t>
  </si>
  <si>
    <t>9.35</t>
  </si>
  <si>
    <t>11.2</t>
  </si>
  <si>
    <t>2.78</t>
  </si>
  <si>
    <t>-1.3</t>
  </si>
  <si>
    <t>-.08</t>
  </si>
  <si>
    <t>24.48</t>
  </si>
  <si>
    <t>27.6</t>
  </si>
  <si>
    <t>1.45</t>
  </si>
  <si>
    <t>-1.15</t>
  </si>
  <si>
    <t>-.36</t>
  </si>
  <si>
    <t>-4.97</t>
  </si>
  <si>
    <t>-10.1</t>
  </si>
  <si>
    <t>0.19</t>
  </si>
  <si>
    <t>-.11</t>
  </si>
  <si>
    <t>-0.72</t>
  </si>
  <si>
    <t>0.9</t>
  </si>
  <si>
    <t>-.12</t>
  </si>
  <si>
    <t>14.76</t>
  </si>
  <si>
    <t>15.2</t>
  </si>
  <si>
    <t>.79</t>
  </si>
  <si>
    <t>-5.85</t>
  </si>
  <si>
    <t>-12.4</t>
  </si>
  <si>
    <t>-.64</t>
  </si>
  <si>
    <t>7.83</t>
  </si>
  <si>
    <t>6.9</t>
  </si>
  <si>
    <t>.36</t>
  </si>
  <si>
    <t>2.22</t>
  </si>
  <si>
    <t>0.7</t>
  </si>
  <si>
    <t>-15.82</t>
  </si>
  <si>
    <t>-19.1</t>
  </si>
  <si>
    <t>-9.29</t>
  </si>
  <si>
    <t>-14.5</t>
  </si>
  <si>
    <t>-.74</t>
  </si>
  <si>
    <t>1.33</t>
  </si>
  <si>
    <t>-5.6</t>
  </si>
  <si>
    <t>7.97</t>
  </si>
  <si>
    <t>10.2</t>
  </si>
  <si>
    <t>.37</t>
  </si>
  <si>
    <t>-7.63</t>
  </si>
  <si>
    <t>-7.3</t>
  </si>
  <si>
    <t>-6.58</t>
  </si>
  <si>
    <t>-10.2</t>
  </si>
  <si>
    <t>-.50</t>
  </si>
  <si>
    <t>1.95</t>
  </si>
  <si>
    <t>-0.3</t>
  </si>
  <si>
    <t>.09</t>
  </si>
  <si>
    <t>15.62</t>
  </si>
  <si>
    <t>20.7</t>
  </si>
  <si>
    <t>-1.47</t>
  </si>
  <si>
    <t>-5.0</t>
  </si>
  <si>
    <t>-.13</t>
  </si>
  <si>
    <t>21.59</t>
  </si>
  <si>
    <t>27.5</t>
  </si>
  <si>
    <t>1.24</t>
  </si>
  <si>
    <t>17.80</t>
  </si>
  <si>
    <t>22.5</t>
  </si>
  <si>
    <t>.95</t>
  </si>
  <si>
    <t>6.04</t>
  </si>
  <si>
    <t>-9.5</t>
  </si>
  <si>
    <t>12.14</t>
  </si>
  <si>
    <t>15.3</t>
  </si>
  <si>
    <t>.58</t>
  </si>
  <si>
    <t>19.10</t>
  </si>
  <si>
    <t>25.0</t>
  </si>
  <si>
    <t>1.41</t>
  </si>
  <si>
    <t>10.91</t>
  </si>
  <si>
    <t>14.0</t>
  </si>
  <si>
    <t>.73</t>
  </si>
  <si>
    <t>19.90</t>
  </si>
  <si>
    <t>25.5</t>
  </si>
  <si>
    <t>1.13</t>
  </si>
  <si>
    <t>-2.97</t>
  </si>
  <si>
    <t>-.18</t>
  </si>
  <si>
    <t>-0.08</t>
  </si>
  <si>
    <t>-.02</t>
  </si>
  <si>
    <t>-1.83</t>
  </si>
  <si>
    <t>-3.9</t>
  </si>
  <si>
    <t>4.39</t>
  </si>
  <si>
    <t>2.5</t>
  </si>
  <si>
    <t>-9.44</t>
  </si>
  <si>
    <t>-14.1</t>
  </si>
  <si>
    <t>-.51</t>
  </si>
  <si>
    <t>-8.36</t>
  </si>
  <si>
    <t>-10.9</t>
  </si>
  <si>
    <t>2.43</t>
  </si>
  <si>
    <t>0.2</t>
  </si>
  <si>
    <t>.07</t>
  </si>
  <si>
    <t>9.58</t>
  </si>
  <si>
    <t>13.8</t>
  </si>
  <si>
    <t>0.8</t>
  </si>
  <si>
    <t>.11</t>
  </si>
  <si>
    <t>2.14</t>
  </si>
  <si>
    <t>.18</t>
  </si>
  <si>
    <t>-8.06</t>
  </si>
  <si>
    <t>-14.2</t>
  </si>
  <si>
    <t>-.68</t>
  </si>
  <si>
    <t>-6.91</t>
  </si>
  <si>
    <t>-9.9</t>
  </si>
  <si>
    <t>-.58</t>
  </si>
  <si>
    <t>-9.8</t>
  </si>
  <si>
    <t>-.32</t>
  </si>
  <si>
    <t>-0.48</t>
  </si>
  <si>
    <t>2.4</t>
  </si>
  <si>
    <t>6.84</t>
  </si>
  <si>
    <t>9.5</t>
  </si>
  <si>
    <t>.33</t>
  </si>
  <si>
    <t>-14.26</t>
  </si>
  <si>
    <t>-19.4</t>
  </si>
  <si>
    <t>-1.05</t>
  </si>
  <si>
    <t>8.73</t>
  </si>
  <si>
    <t>14.1</t>
  </si>
  <si>
    <t>21.37</t>
  </si>
  <si>
    <t>23.2</t>
  </si>
  <si>
    <t>1.04</t>
  </si>
  <si>
    <t>9.88</t>
  </si>
  <si>
    <t>15.4</t>
  </si>
  <si>
    <t>.71</t>
  </si>
  <si>
    <t>-1.74</t>
  </si>
  <si>
    <t>-8.5</t>
  </si>
  <si>
    <t>5.79</t>
  </si>
  <si>
    <t>6.2</t>
  </si>
  <si>
    <t>.22</t>
  </si>
  <si>
    <t>3.44</t>
  </si>
  <si>
    <t>.01</t>
  </si>
  <si>
    <t>11.14</t>
  </si>
  <si>
    <t>5.8</t>
  </si>
  <si>
    <t>.42</t>
  </si>
  <si>
    <t>5.81</t>
  </si>
  <si>
    <t>-7.41</t>
  </si>
  <si>
    <t>-13.4</t>
  </si>
  <si>
    <t>-9.78</t>
  </si>
  <si>
    <t>3.47</t>
  </si>
  <si>
    <t>9.7</t>
  </si>
  <si>
    <t>.27</t>
  </si>
  <si>
    <t>5.48</t>
  </si>
  <si>
    <t>7.1</t>
  </si>
  <si>
    <t>.28</t>
  </si>
  <si>
    <t>-11.45</t>
  </si>
  <si>
    <t>-17.8</t>
  </si>
  <si>
    <t>-.83</t>
  </si>
  <si>
    <t>2.95</t>
  </si>
  <si>
    <t>-.01</t>
  </si>
  <si>
    <t>8.29</t>
  </si>
  <si>
    <t>13.1</t>
  </si>
  <si>
    <t>.54</t>
  </si>
  <si>
    <t>10.8</t>
  </si>
  <si>
    <t>.48</t>
  </si>
  <si>
    <t>-3.82</t>
  </si>
  <si>
    <t>-10.45</t>
  </si>
  <si>
    <t>-.65</t>
  </si>
  <si>
    <t>2.75</t>
  </si>
  <si>
    <t>1.1</t>
  </si>
  <si>
    <t>-9.61</t>
  </si>
  <si>
    <t>-9.1</t>
  </si>
  <si>
    <t>-.42</t>
  </si>
  <si>
    <t>-3.69</t>
  </si>
  <si>
    <t>-5.3</t>
  </si>
  <si>
    <t>-.16</t>
  </si>
  <si>
    <t>4.89</t>
  </si>
  <si>
    <t>4.1</t>
  </si>
  <si>
    <t>.21</t>
  </si>
  <si>
    <t>-3.08</t>
  </si>
  <si>
    <t>-1.6</t>
  </si>
  <si>
    <t>18.35</t>
  </si>
  <si>
    <t>17.5</t>
  </si>
  <si>
    <t>4.29</t>
  </si>
  <si>
    <t>3.2</t>
  </si>
  <si>
    <t>.29</t>
  </si>
  <si>
    <t>0.66</t>
  </si>
  <si>
    <t>-5.2</t>
  </si>
  <si>
    <t>-10.79</t>
  </si>
  <si>
    <t>-13.5</t>
  </si>
  <si>
    <t>-.71</t>
  </si>
  <si>
    <t>5.89</t>
  </si>
  <si>
    <t>5.9</t>
  </si>
  <si>
    <t>.25</t>
  </si>
  <si>
    <t>6.13</t>
  </si>
  <si>
    <t>6.0</t>
  </si>
  <si>
    <t>0.60</t>
  </si>
  <si>
    <t>-2.3</t>
  </si>
  <si>
    <t>Predictive_PwrRk_diff</t>
  </si>
  <si>
    <t>Sum</t>
  </si>
  <si>
    <t>WinProb</t>
  </si>
  <si>
    <t xml:space="preserve">(Intercept)</t>
  </si>
  <si>
    <t xml:space="preserve">spread_home</t>
  </si>
  <si>
    <t xml:space="preserve">win_pct_diff</t>
  </si>
  <si>
    <t xml:space="preserve">Pwr_Rk_diff</t>
  </si>
  <si>
    <t xml:space="preserve">elo_diff</t>
  </si>
  <si>
    <t xml:space="preserve">SRS_diff</t>
  </si>
  <si>
    <t xml:space="preserve">fpi_diff</t>
  </si>
  <si>
    <t xml:space="preserve">fei_diff</t>
  </si>
  <si>
    <t xml:space="preserve">sp_plus_diff</t>
  </si>
  <si>
    <t xml:space="preserve">postgame_wp_diff</t>
  </si>
  <si>
    <t xml:space="preserve">AP_home</t>
  </si>
  <si>
    <t xml:space="preserve">AP_away</t>
  </si>
  <si>
    <t xml:space="preserve">team_id</t>
  </si>
  <si>
    <t xml:space="preserve">school</t>
  </si>
  <si>
    <t xml:space="preserve">conference</t>
  </si>
  <si>
    <t xml:space="preserve">PWr_Rk_Avg</t>
  </si>
  <si>
    <t xml:space="preserve">win_pct</t>
  </si>
  <si>
    <t xml:space="preserve">elo</t>
  </si>
  <si>
    <t xml:space="preserve">SRS</t>
  </si>
  <si>
    <t xml:space="preserve">fpi</t>
  </si>
  <si>
    <t xml:space="preserve">FEI</t>
  </si>
  <si>
    <t xml:space="preserve">sp_plus</t>
  </si>
  <si>
    <t xml:space="preserve">postgame_wp</t>
  </si>
  <si>
    <t xml:space="preserve">AP_rank</t>
  </si>
  <si>
    <t xml:space="preserve">Air Force</t>
  </si>
  <si>
    <t xml:space="preserve">Mountain West</t>
  </si>
  <si>
    <t xml:space="preserve">-5.5</t>
  </si>
  <si>
    <t xml:space="preserve">.06</t>
  </si>
  <si>
    <t xml:space="preserve">Akron</t>
  </si>
  <si>
    <t xml:space="preserve">Mid-American</t>
  </si>
  <si>
    <t xml:space="preserve">-14.0</t>
  </si>
  <si>
    <t xml:space="preserve">-1.12</t>
  </si>
  <si>
    <t xml:space="preserve">Alabama</t>
  </si>
  <si>
    <t xml:space="preserve">SEC</t>
  </si>
  <si>
    <t xml:space="preserve">21.9</t>
  </si>
  <si>
    <t xml:space="preserve">1.04</t>
  </si>
  <si>
    <t xml:space="preserve">Appalachian State</t>
  </si>
  <si>
    <t xml:space="preserve">Sun Belt</t>
  </si>
  <si>
    <t xml:space="preserve">-0.9</t>
  </si>
  <si>
    <t xml:space="preserve">-.04</t>
  </si>
  <si>
    <t xml:space="preserve">Arizona</t>
  </si>
  <si>
    <t xml:space="preserve">Big 12</t>
  </si>
  <si>
    <t xml:space="preserve">9.2</t>
  </si>
  <si>
    <t xml:space="preserve">.90</t>
  </si>
  <si>
    <t xml:space="preserve">Arizona State</t>
  </si>
  <si>
    <t xml:space="preserve">-0.3</t>
  </si>
  <si>
    <t xml:space="preserve">-.27</t>
  </si>
  <si>
    <t xml:space="preserve">Arkansas</t>
  </si>
  <si>
    <t xml:space="preserve">4.6</t>
  </si>
  <si>
    <t xml:space="preserve">-.05</t>
  </si>
  <si>
    <t xml:space="preserve">Arkansas State</t>
  </si>
  <si>
    <t xml:space="preserve">-6.7</t>
  </si>
  <si>
    <t xml:space="preserve">-.38</t>
  </si>
  <si>
    <t xml:space="preserve">Army</t>
  </si>
  <si>
    <t xml:space="preserve">American Athletic</t>
  </si>
  <si>
    <t xml:space="preserve">-11.9</t>
  </si>
  <si>
    <t xml:space="preserve">-.50</t>
  </si>
  <si>
    <t xml:space="preserve">Auburn</t>
  </si>
  <si>
    <t xml:space="preserve">10.1</t>
  </si>
  <si>
    <t xml:space="preserve">.40</t>
  </si>
  <si>
    <t xml:space="preserve">Ball State</t>
  </si>
  <si>
    <t xml:space="preserve">-12.6</t>
  </si>
  <si>
    <t xml:space="preserve">-.83</t>
  </si>
  <si>
    <t xml:space="preserve">Baylor</t>
  </si>
  <si>
    <t xml:space="preserve">1.9</t>
  </si>
  <si>
    <t xml:space="preserve">-.26</t>
  </si>
  <si>
    <t xml:space="preserve">Boise State</t>
  </si>
  <si>
    <t xml:space="preserve">3.7</t>
  </si>
  <si>
    <t xml:space="preserve">.15</t>
  </si>
  <si>
    <t xml:space="preserve">Boston College</t>
  </si>
  <si>
    <t xml:space="preserve">ACC</t>
  </si>
  <si>
    <t xml:space="preserve">1.0</t>
  </si>
  <si>
    <t xml:space="preserve">-.21</t>
  </si>
  <si>
    <t xml:space="preserve">Bowling Green</t>
  </si>
  <si>
    <t xml:space="preserve">-7.6</t>
  </si>
  <si>
    <t xml:space="preserve">-.23</t>
  </si>
  <si>
    <t xml:space="preserve">Buffalo</t>
  </si>
  <si>
    <t xml:space="preserve">-10.8</t>
  </si>
  <si>
    <t xml:space="preserve">-.65</t>
  </si>
  <si>
    <t xml:space="preserve">BYU</t>
  </si>
  <si>
    <t xml:space="preserve">-1.5</t>
  </si>
  <si>
    <t xml:space="preserve">-.10</t>
  </si>
  <si>
    <t xml:space="preserve">California</t>
  </si>
  <si>
    <t xml:space="preserve">4.7</t>
  </si>
  <si>
    <t xml:space="preserve">.26</t>
  </si>
  <si>
    <t xml:space="preserve">Central Michigan</t>
  </si>
  <si>
    <t xml:space="preserve">-10.5</t>
  </si>
  <si>
    <t xml:space="preserve">-.84</t>
  </si>
  <si>
    <t xml:space="preserve">Charlotte</t>
  </si>
  <si>
    <t xml:space="preserve">-10.6</t>
  </si>
  <si>
    <t xml:space="preserve">-.87</t>
  </si>
  <si>
    <t xml:space="preserve">Cincinnati</t>
  </si>
  <si>
    <t xml:space="preserve">-0.8</t>
  </si>
  <si>
    <t xml:space="preserve">-.36</t>
  </si>
  <si>
    <t xml:space="preserve">Clemson</t>
  </si>
  <si>
    <t xml:space="preserve">12.2</t>
  </si>
  <si>
    <t xml:space="preserve">.52</t>
  </si>
  <si>
    <t xml:space="preserve">Coastal Carolina</t>
  </si>
  <si>
    <t xml:space="preserve">-6.1</t>
  </si>
  <si>
    <t xml:space="preserve">-.20</t>
  </si>
  <si>
    <t xml:space="preserve">Colorado</t>
  </si>
  <si>
    <t xml:space="preserve">6.0</t>
  </si>
  <si>
    <t xml:space="preserve">.01</t>
  </si>
  <si>
    <t xml:space="preserve">Colorado State</t>
  </si>
  <si>
    <t xml:space="preserve">-8.4</t>
  </si>
  <si>
    <t xml:space="preserve">-.51</t>
  </si>
  <si>
    <t xml:space="preserve">Connecticut</t>
  </si>
  <si>
    <t xml:space="preserve">FBS Independents</t>
  </si>
  <si>
    <t xml:space="preserve">-9.3</t>
  </si>
  <si>
    <t xml:space="preserve">-.82</t>
  </si>
  <si>
    <t xml:space="preserve">Duke</t>
  </si>
  <si>
    <t xml:space="preserve">2.3</t>
  </si>
  <si>
    <t xml:space="preserve">.51</t>
  </si>
  <si>
    <t xml:space="preserve">East Carolina</t>
  </si>
  <si>
    <t xml:space="preserve">-6.4</t>
  </si>
  <si>
    <t xml:space="preserve">-.69</t>
  </si>
  <si>
    <t xml:space="preserve">Eastern Michigan</t>
  </si>
  <si>
    <t xml:space="preserve">-13.4</t>
  </si>
  <si>
    <t xml:space="preserve">-1.08</t>
  </si>
  <si>
    <t xml:space="preserve">Florida</t>
  </si>
  <si>
    <t xml:space="preserve">.22</t>
  </si>
  <si>
    <t xml:space="preserve">Florida Atlantic</t>
  </si>
  <si>
    <t xml:space="preserve">-4.8</t>
  </si>
  <si>
    <t xml:space="preserve">Florida International</t>
  </si>
  <si>
    <t xml:space="preserve">Conference USA</t>
  </si>
  <si>
    <t xml:space="preserve">-16.5</t>
  </si>
  <si>
    <t xml:space="preserve">-.92</t>
  </si>
  <si>
    <t xml:space="preserve">Florida State</t>
  </si>
  <si>
    <t xml:space="preserve">15.1</t>
  </si>
  <si>
    <t xml:space="preserve">.81</t>
  </si>
  <si>
    <t xml:space="preserve">Fresno State</t>
  </si>
  <si>
    <t xml:space="preserve">-1.6</t>
  </si>
  <si>
    <t xml:space="preserve">-.01</t>
  </si>
  <si>
    <t xml:space="preserve">Georgia</t>
  </si>
  <si>
    <t xml:space="preserve">26.8</t>
  </si>
  <si>
    <t xml:space="preserve">1.44</t>
  </si>
  <si>
    <t xml:space="preserve">Georgia Southern</t>
  </si>
  <si>
    <t xml:space="preserve">-.52</t>
  </si>
  <si>
    <t xml:space="preserve">Georgia State</t>
  </si>
  <si>
    <t xml:space="preserve">-.37</t>
  </si>
  <si>
    <t xml:space="preserve">Georgia Tech</t>
  </si>
  <si>
    <t xml:space="preserve">2.1</t>
  </si>
  <si>
    <t xml:space="preserve">.16</t>
  </si>
  <si>
    <t xml:space="preserve">Hawai'i</t>
  </si>
  <si>
    <t xml:space="preserve">-9.8</t>
  </si>
  <si>
    <t xml:space="preserve">Houston</t>
  </si>
  <si>
    <t xml:space="preserve">-2.7</t>
  </si>
  <si>
    <t xml:space="preserve">-.22</t>
  </si>
  <si>
    <t xml:space="preserve">Illinois</t>
  </si>
  <si>
    <t xml:space="preserve">Big Ten</t>
  </si>
  <si>
    <t xml:space="preserve">0.2</t>
  </si>
  <si>
    <t xml:space="preserve">Indiana</t>
  </si>
  <si>
    <t xml:space="preserve">-2.4</t>
  </si>
  <si>
    <t xml:space="preserve">Iowa</t>
  </si>
  <si>
    <t xml:space="preserve">5.6</t>
  </si>
  <si>
    <t xml:space="preserve">Iowa State</t>
  </si>
  <si>
    <t xml:space="preserve">3.8</t>
  </si>
  <si>
    <t xml:space="preserve">.43</t>
  </si>
  <si>
    <t xml:space="preserve">Jacksonville State</t>
  </si>
  <si>
    <t xml:space="preserve">-6.3</t>
  </si>
  <si>
    <t xml:space="preserve">-.19</t>
  </si>
  <si>
    <t xml:space="preserve">James Madison</t>
  </si>
  <si>
    <t xml:space="preserve">2.6</t>
  </si>
  <si>
    <t xml:space="preserve">.29</t>
  </si>
  <si>
    <t xml:space="preserve">Kansas</t>
  </si>
  <si>
    <t xml:space="preserve">11.2</t>
  </si>
  <si>
    <t xml:space="preserve">.54</t>
  </si>
  <si>
    <t xml:space="preserve">Kansas State</t>
  </si>
  <si>
    <t xml:space="preserve">10.0</t>
  </si>
  <si>
    <t xml:space="preserve">.97</t>
  </si>
  <si>
    <t xml:space="preserve">Kennesaw State</t>
  </si>
  <si>
    <t xml:space="preserve">-15.0</t>
  </si>
  <si>
    <t xml:space="preserve">Kent State</t>
  </si>
  <si>
    <t xml:space="preserve">-18.6</t>
  </si>
  <si>
    <t xml:space="preserve">-1.48</t>
  </si>
  <si>
    <t xml:space="preserve">Kentucky</t>
  </si>
  <si>
    <t xml:space="preserve">6.2</t>
  </si>
  <si>
    <t xml:space="preserve">.36</t>
  </si>
  <si>
    <t xml:space="preserve">Liberty</t>
  </si>
  <si>
    <t xml:space="preserve">-3.0</t>
  </si>
  <si>
    <t xml:space="preserve">.44</t>
  </si>
  <si>
    <t xml:space="preserve">Louisiana</t>
  </si>
  <si>
    <t xml:space="preserve">Louisiana Monroe</t>
  </si>
  <si>
    <t xml:space="preserve">-14.1</t>
  </si>
  <si>
    <t xml:space="preserve">-.93</t>
  </si>
  <si>
    <t xml:space="preserve">Louisiana Tech</t>
  </si>
  <si>
    <t xml:space="preserve">-.78</t>
  </si>
  <si>
    <t xml:space="preserve">Louisville</t>
  </si>
  <si>
    <t xml:space="preserve">.60</t>
  </si>
  <si>
    <t xml:space="preserve">LSU</t>
  </si>
  <si>
    <t xml:space="preserve">14.6</t>
  </si>
  <si>
    <t xml:space="preserve">.93</t>
  </si>
  <si>
    <t xml:space="preserve">Marshall</t>
  </si>
  <si>
    <t xml:space="preserve">-5.3</t>
  </si>
  <si>
    <t xml:space="preserve">-.35</t>
  </si>
  <si>
    <t xml:space="preserve">Maryland</t>
  </si>
  <si>
    <t xml:space="preserve">4.1</t>
  </si>
  <si>
    <t xml:space="preserve">.55</t>
  </si>
  <si>
    <t xml:space="preserve">Memphis</t>
  </si>
  <si>
    <t xml:space="preserve">Miami</t>
  </si>
  <si>
    <t xml:space="preserve">9.6</t>
  </si>
  <si>
    <t xml:space="preserve">.42</t>
  </si>
  <si>
    <t xml:space="preserve">Miami (OH)</t>
  </si>
  <si>
    <t xml:space="preserve">-5.6</t>
  </si>
  <si>
    <t xml:space="preserve">-.15</t>
  </si>
  <si>
    <t xml:space="preserve">Michigan</t>
  </si>
  <si>
    <t xml:space="preserve">14.9</t>
  </si>
  <si>
    <t xml:space="preserve">1.55</t>
  </si>
  <si>
    <t xml:space="preserve">Michigan State</t>
  </si>
  <si>
    <t xml:space="preserve">-1.0</t>
  </si>
  <si>
    <t xml:space="preserve">-.44</t>
  </si>
  <si>
    <t xml:space="preserve">Middle Tennessee</t>
  </si>
  <si>
    <t xml:space="preserve">-9.0</t>
  </si>
  <si>
    <t xml:space="preserve">-.48</t>
  </si>
  <si>
    <t xml:space="preserve">Minnesota</t>
  </si>
  <si>
    <t xml:space="preserve">0.4</t>
  </si>
  <si>
    <t xml:space="preserve">-.13</t>
  </si>
  <si>
    <t xml:space="preserve">Mississippi State</t>
  </si>
  <si>
    <t xml:space="preserve">3.5</t>
  </si>
  <si>
    <t xml:space="preserve">-.12</t>
  </si>
  <si>
    <t xml:space="preserve">Missouri</t>
  </si>
  <si>
    <t xml:space="preserve">15.4</t>
  </si>
  <si>
    <t xml:space="preserve">.94</t>
  </si>
  <si>
    <t xml:space="preserve">Navy</t>
  </si>
  <si>
    <t xml:space="preserve">-12.9</t>
  </si>
  <si>
    <t xml:space="preserve">-.77</t>
  </si>
  <si>
    <t xml:space="preserve">NC State</t>
  </si>
  <si>
    <t xml:space="preserve">7.5</t>
  </si>
  <si>
    <t xml:space="preserve">.39</t>
  </si>
  <si>
    <t xml:space="preserve">Nebraska</t>
  </si>
  <si>
    <t xml:space="preserve">4.8</t>
  </si>
  <si>
    <t xml:space="preserve">Nevada</t>
  </si>
  <si>
    <t xml:space="preserve">-11.2</t>
  </si>
  <si>
    <t xml:space="preserve">New Mexico</t>
  </si>
  <si>
    <t xml:space="preserve">-.81</t>
  </si>
  <si>
    <t xml:space="preserve">New Mexico State</t>
  </si>
  <si>
    <t xml:space="preserve">-13.5</t>
  </si>
  <si>
    <t xml:space="preserve">-.28</t>
  </si>
  <si>
    <t xml:space="preserve">North Carolina</t>
  </si>
  <si>
    <t xml:space="preserve">.31</t>
  </si>
  <si>
    <t xml:space="preserve">Northern Illinois</t>
  </si>
  <si>
    <t xml:space="preserve">-9.9</t>
  </si>
  <si>
    <t xml:space="preserve">-.45</t>
  </si>
  <si>
    <t xml:space="preserve">North Texas</t>
  </si>
  <si>
    <t xml:space="preserve">-.60</t>
  </si>
  <si>
    <t xml:space="preserve">Northwestern</t>
  </si>
  <si>
    <t xml:space="preserve">1.3</t>
  </si>
  <si>
    <t xml:space="preserve">Notre Dame</t>
  </si>
  <si>
    <t xml:space="preserve">19.0</t>
  </si>
  <si>
    <t xml:space="preserve">1.07</t>
  </si>
  <si>
    <t xml:space="preserve">Ohio</t>
  </si>
  <si>
    <t xml:space="preserve">-.14</t>
  </si>
  <si>
    <t xml:space="preserve">Ohio State</t>
  </si>
  <si>
    <t xml:space="preserve">22.2</t>
  </si>
  <si>
    <t xml:space="preserve">1.21</t>
  </si>
  <si>
    <t xml:space="preserve">Oklahoma</t>
  </si>
  <si>
    <t xml:space="preserve">17.2</t>
  </si>
  <si>
    <t xml:space="preserve">Oklahoma State</t>
  </si>
  <si>
    <t xml:space="preserve">7.6</t>
  </si>
  <si>
    <t xml:space="preserve">.33</t>
  </si>
  <si>
    <t xml:space="preserve">Old Dominion</t>
  </si>
  <si>
    <t xml:space="preserve">-9.1</t>
  </si>
  <si>
    <t xml:space="preserve">Ole Miss</t>
  </si>
  <si>
    <t xml:space="preserve">12.0</t>
  </si>
  <si>
    <t xml:space="preserve">.70</t>
  </si>
  <si>
    <t xml:space="preserve">Oregon</t>
  </si>
  <si>
    <t xml:space="preserve">24.5</t>
  </si>
  <si>
    <t xml:space="preserve">1.69</t>
  </si>
  <si>
    <t xml:space="preserve">Oregon State</t>
  </si>
  <si>
    <t xml:space="preserve">Pac-12</t>
  </si>
  <si>
    <t xml:space="preserve">5.3</t>
  </si>
  <si>
    <t xml:space="preserve">.77</t>
  </si>
  <si>
    <t xml:space="preserve">Penn State</t>
  </si>
  <si>
    <t xml:space="preserve">19.8</t>
  </si>
  <si>
    <t xml:space="preserve">Pittsburgh</t>
  </si>
  <si>
    <t xml:space="preserve">2.2</t>
  </si>
  <si>
    <t xml:space="preserve">-.17</t>
  </si>
  <si>
    <t xml:space="preserve">Purdue</t>
  </si>
  <si>
    <t xml:space="preserve">0.5</t>
  </si>
  <si>
    <t xml:space="preserve">-.02</t>
  </si>
  <si>
    <t xml:space="preserve">Rice</t>
  </si>
  <si>
    <t xml:space="preserve">-6.6</t>
  </si>
  <si>
    <t xml:space="preserve">-.47</t>
  </si>
  <si>
    <t xml:space="preserve">Rutgers</t>
  </si>
  <si>
    <t xml:space="preserve">.17</t>
  </si>
  <si>
    <t xml:space="preserve">Sam Houston State</t>
  </si>
  <si>
    <t xml:space="preserve">-14.3</t>
  </si>
  <si>
    <t xml:space="preserve">-.59</t>
  </si>
  <si>
    <t xml:space="preserve">San Diego State</t>
  </si>
  <si>
    <t xml:space="preserve">-3.4</t>
  </si>
  <si>
    <t xml:space="preserve">San José State</t>
  </si>
  <si>
    <t xml:space="preserve">-3.8</t>
  </si>
  <si>
    <t xml:space="preserve">-.03</t>
  </si>
  <si>
    <t xml:space="preserve">SMU</t>
  </si>
  <si>
    <t xml:space="preserve">9.0</t>
  </si>
  <si>
    <t xml:space="preserve">.30</t>
  </si>
  <si>
    <t xml:space="preserve">South Alabama</t>
  </si>
  <si>
    <t xml:space="preserve">-4.9</t>
  </si>
  <si>
    <t xml:space="preserve">.09</t>
  </si>
  <si>
    <t xml:space="preserve">South Carolina</t>
  </si>
  <si>
    <t xml:space="preserve">.20</t>
  </si>
  <si>
    <t xml:space="preserve">Southern Mississippi</t>
  </si>
  <si>
    <t xml:space="preserve">-8.0</t>
  </si>
  <si>
    <t xml:space="preserve">-.71</t>
  </si>
  <si>
    <t xml:space="preserve">South Florida</t>
  </si>
  <si>
    <t xml:space="preserve">Stanford</t>
  </si>
  <si>
    <t xml:space="preserve">0.7</t>
  </si>
  <si>
    <t xml:space="preserve">-.25</t>
  </si>
  <si>
    <t xml:space="preserve">Syracuse</t>
  </si>
  <si>
    <t xml:space="preserve">-1.2</t>
  </si>
  <si>
    <t xml:space="preserve">-.31</t>
  </si>
  <si>
    <t xml:space="preserve">TCU</t>
  </si>
  <si>
    <t xml:space="preserve">7.1</t>
  </si>
  <si>
    <t xml:space="preserve">.37</t>
  </si>
  <si>
    <t xml:space="preserve">Temple</t>
  </si>
  <si>
    <t xml:space="preserve">-17.7</t>
  </si>
  <si>
    <t xml:space="preserve">-1.09</t>
  </si>
  <si>
    <t xml:space="preserve">Tennessee</t>
  </si>
  <si>
    <t xml:space="preserve">16.6</t>
  </si>
  <si>
    <t xml:space="preserve">.72</t>
  </si>
  <si>
    <t xml:space="preserve">Texas</t>
  </si>
  <si>
    <t xml:space="preserve">22.9</t>
  </si>
  <si>
    <t xml:space="preserve">Texas A&amp;M</t>
  </si>
  <si>
    <t xml:space="preserve">13.6</t>
  </si>
  <si>
    <t xml:space="preserve">.68</t>
  </si>
  <si>
    <t xml:space="preserve">Texas State</t>
  </si>
  <si>
    <t xml:space="preserve">-4.7</t>
  </si>
  <si>
    <t xml:space="preserve">-.24</t>
  </si>
  <si>
    <t xml:space="preserve">Texas Tech</t>
  </si>
  <si>
    <t xml:space="preserve">.34</t>
  </si>
  <si>
    <t xml:space="preserve">Toledo</t>
  </si>
  <si>
    <t xml:space="preserve">-7.0</t>
  </si>
  <si>
    <t xml:space="preserve">Troy</t>
  </si>
  <si>
    <t xml:space="preserve">-2.0</t>
  </si>
  <si>
    <t xml:space="preserve">.38</t>
  </si>
  <si>
    <t xml:space="preserve">Tulane</t>
  </si>
  <si>
    <t xml:space="preserve">-1.1</t>
  </si>
  <si>
    <t xml:space="preserve">.02</t>
  </si>
  <si>
    <t xml:space="preserve">Tulsa</t>
  </si>
  <si>
    <t xml:space="preserve">-7.1</t>
  </si>
  <si>
    <t xml:space="preserve">UAB</t>
  </si>
  <si>
    <t xml:space="preserve">-.68</t>
  </si>
  <si>
    <t xml:space="preserve">UCF</t>
  </si>
  <si>
    <t xml:space="preserve">.21</t>
  </si>
  <si>
    <t xml:space="preserve">UCLA</t>
  </si>
  <si>
    <t xml:space="preserve">4.9</t>
  </si>
  <si>
    <t xml:space="preserve">UMass</t>
  </si>
  <si>
    <t xml:space="preserve">-.98</t>
  </si>
  <si>
    <t xml:space="preserve">UNLV</t>
  </si>
  <si>
    <t xml:space="preserve">-5.4</t>
  </si>
  <si>
    <t xml:space="preserve">USC</t>
  </si>
  <si>
    <t xml:space="preserve">11.1</t>
  </si>
  <si>
    <t xml:space="preserve">Utah</t>
  </si>
  <si>
    <t xml:space="preserve">.50</t>
  </si>
  <si>
    <t xml:space="preserve">Utah State</t>
  </si>
  <si>
    <t xml:space="preserve">-7.5</t>
  </si>
  <si>
    <t xml:space="preserve">-.53</t>
  </si>
  <si>
    <t xml:space="preserve">UTEP</t>
  </si>
  <si>
    <t xml:space="preserve">-.80</t>
  </si>
  <si>
    <t xml:space="preserve">UT San Antonio</t>
  </si>
  <si>
    <t xml:space="preserve">1.6</t>
  </si>
  <si>
    <t xml:space="preserve">Vanderbilt</t>
  </si>
  <si>
    <t xml:space="preserve">-2.2</t>
  </si>
  <si>
    <t xml:space="preserve">Virginia</t>
  </si>
  <si>
    <t xml:space="preserve">-1.4</t>
  </si>
  <si>
    <t xml:space="preserve">Virginia Tech</t>
  </si>
  <si>
    <t xml:space="preserve">3.0</t>
  </si>
  <si>
    <t xml:space="preserve">.27</t>
  </si>
  <si>
    <t xml:space="preserve">Wake Forest</t>
  </si>
  <si>
    <t xml:space="preserve">-1.3</t>
  </si>
  <si>
    <t xml:space="preserve">-.18</t>
  </si>
  <si>
    <t xml:space="preserve">Washington</t>
  </si>
  <si>
    <t xml:space="preserve">6.7</t>
  </si>
  <si>
    <t xml:space="preserve">1.09</t>
  </si>
  <si>
    <t xml:space="preserve">Washington State</t>
  </si>
  <si>
    <t xml:space="preserve">-0.5</t>
  </si>
  <si>
    <t xml:space="preserve">Western Kentucky</t>
  </si>
  <si>
    <t xml:space="preserve">-.30</t>
  </si>
  <si>
    <t xml:space="preserve">Western Michigan</t>
  </si>
  <si>
    <t xml:space="preserve">West Virginia</t>
  </si>
  <si>
    <t xml:space="preserve">Wisconsin</t>
  </si>
  <si>
    <t xml:space="preserve">5.0</t>
  </si>
  <si>
    <t xml:space="preserve">.25</t>
  </si>
  <si>
    <t xml:space="preserve">Wyoming</t>
  </si>
  <si>
    <t xml:space="preserve">-.09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</si>
</sst>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_(&quot;$&quot;* #,##0.00_);_(&quot;$&quot;* \(#,##0.00\);_(&quot;$&quot;* &quot;-&quot;??_);_(@_)"/>
  </numFmts>
  <fonts count="14">
    <font>
      <sz val="11.0"/>
      <color theme="1"/>
      <name val="Calibri"/>
      <scheme val="minor"/>
    </font>
    <font>
      <sz val="11.0"/>
      <color theme="1"/>
      <name val="Calibri"/>
      <b/>
    </font>
    <font>
      <sz val="11.0"/>
      <color theme="1"/>
      <name val="Calibri"/>
    </font>
    <font>
      <sz val="11.0"/>
      <color theme="1"/>
      <name val="Calibri"/>
      <scheme val="minor"/>
    </font>
    <font>
      <sz val="11.0"/>
      <color rgb="FF3F3F76"/>
      <name val="Calibri"/>
    </font>
    <font>
      <sz val="10.0"/>
      <color theme="1"/>
      <name val="Calibri"/>
      <b/>
    </font>
    <font>
      <sz val="11.0"/>
      <color theme="1"/>
      <name val="Calibri"/>
      <b/>
      <i/>
      <u val="single"/>
      <strike/>
    </font>
    <font>
      <sz val="9.0"/>
      <color theme="1"/>
      <name val="Calibri"/>
      <b/>
    </font>
    <font>
      <sz val="10.0"/>
      <color theme="0"/>
      <name val="Calibri"/>
      <b/>
    </font>
    <font>
      <sz val="11.0"/>
      <color theme="0"/>
      <name val="Calibri"/>
      <b/>
    </font>
    <font>
      <sz val="11.0"/>
      <color rgb="FF3F3F3F"/>
      <name val="Calibri"/>
    </font>
    <font>
      <sz val="11.0"/>
      <color rgb="FFFA7D00"/>
      <name val="Calibri"/>
      <b/>
    </font>
    <font>
      <sz val="11.0"/>
      <color theme="0"/>
      <name val="Calibri"/>
    </font>
    <font>
      <sz val="11.0"/>
      <color rgb="FF3F3F3F"/>
      <name val="Calibri"/>
      <b/>
    </font>
  </fonts>
  <fills count="2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theme="9"/>
        <bgColor theme="9"/>
      </patternFill>
    </fill>
    <fill>
      <patternFill patternType="solid">
        <fgColor rgb="FFFFFFCC"/>
        <bgColor rgb="FFFFFFCC"/>
      </patternFill>
    </fill>
    <fill>
      <patternFill patternType="solid">
        <fgColor theme="7"/>
        <bgColor theme="7"/>
      </patternFill>
    </fill>
    <fill>
      <patternFill patternType="solid">
        <fgColor rgb="FFFFC000"/>
        <bgColor rgb="FFFFC000"/>
      </patternFill>
    </fill>
    <fill>
      <patternFill patternType="solid">
        <fgColor rgb="FFFEF2CB"/>
        <bgColor rgb="FFFEF2CB"/>
      </patternFill>
    </fill>
    <fill>
      <patternFill patternType="solid">
        <fgColor rgb="FFD6DCE4"/>
        <bgColor rgb="FFD6DCE4"/>
      </patternFill>
    </fill>
    <fill>
      <patternFill patternType="solid">
        <fgColor rgb="FFAEABAB"/>
        <bgColor rgb="FFAEABAB"/>
      </patternFill>
    </fill>
    <fill>
      <patternFill patternType="solid">
        <fgColor rgb="FF9CC2E5"/>
        <bgColor rgb="FF9CC2E5"/>
      </patternFill>
    </fill>
    <fill>
      <patternFill patternType="solid">
        <fgColor rgb="FF7F6000"/>
        <bgColor rgb="FF7F6000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theme="4"/>
        <bgColor theme="4"/>
      </patternFill>
    </fill>
    <fill>
      <patternFill patternType="solid">
        <fgColor rgb="FF548135"/>
        <bgColor rgb="FF548135"/>
      </patternFill>
    </fill>
    <fill>
      <patternFill patternType="solid">
        <fgColor rgb="FFBF9000"/>
        <bgColor rgb="FFBF9000"/>
      </patternFill>
    </fill>
    <fill>
      <patternFill patternType="solid">
        <fgColor rgb="FF92D050"/>
        <bgColor rgb="FF92D050"/>
      </patternFill>
    </fill>
    <fill>
      <patternFill patternType="solid">
        <fgColor rgb="FF385623"/>
        <bgColor rgb="FF385623"/>
      </patternFill>
    </fill>
    <fill>
      <patternFill patternType="solid">
        <fgColor rgb="FFA8D08D"/>
        <bgColor rgb="FFA8D08D"/>
      </patternFill>
    </fill>
    <fill>
      <patternFill patternType="solid">
        <fgColor rgb="FFFFD965"/>
        <bgColor rgb="FFFFD965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3F3F3F"/>
      </left>
      <top style="thin">
        <color rgb="FF3F3F3F"/>
      </top>
      <bottom style="thin">
        <color rgb="FF3F3F3F"/>
      </bottom>
    </border>
  </borders>
  <cellStyleXfs count="1">
    <xf numFmtId="0" fontId="0" fillId="0" borderId="0"/>
  </cellStyleXfs>
  <cellXfs count="1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2" fillId="4" borderId="1" xfId="0" applyFont="1" applyFill="1" applyBorder="1" applyAlignment="1">
      <alignment horizontal="center"/>
    </xf>
    <xf numFmtId="164" fontId="2" fillId="4" borderId="1" xfId="0" applyFont="1" applyNumberFormat="1" applyFill="1" applyBorder="1" applyAlignment="1">
      <alignment horizontal="center"/>
    </xf>
    <xf numFmtId="0" fontId="2" fillId="5" borderId="1" xfId="0" applyFont="1" applyFill="1" applyBorder="1"/>
    <xf numFmtId="0" fontId="2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 wrapText="1"/>
    </xf>
    <xf numFmtId="0" fontId="4" fillId="7" borderId="1" xfId="0" applyFont="1" applyFill="1" applyBorder="1" applyAlignment="1">
      <alignment horizontal="center"/>
    </xf>
    <xf numFmtId="164" fontId="4" fillId="7" borderId="1" xfId="0" applyFont="1" applyNumberFormat="1" applyFill="1" applyBorder="1" applyAlignment="1">
      <alignment horizontal="center"/>
    </xf>
    <xf numFmtId="0" fontId="2" fillId="0" borderId="1" xfId="0" applyFont="1" applyBorder="1"/>
    <xf numFmtId="0" fontId="2" fillId="7" borderId="4" xfId="0" applyFont="1" applyFill="1" applyBorder="1"/>
    <xf numFmtId="164" fontId="2" fillId="0" borderId="1" xfId="0" applyFont="1" applyNumberFormat="1" applyBorder="1" applyAlignment="1">
      <alignment horizontal="center"/>
    </xf>
    <xf numFmtId="0" fontId="5" fillId="8" borderId="5" xfId="0" applyFont="1" applyFill="1" applyBorder="1" applyAlignment="1">
      <alignment horizontal="center" wrapText="1"/>
    </xf>
    <xf numFmtId="0" fontId="6" fillId="0" borderId="6" xfId="0" applyFont="1" applyBorder="1"/>
    <xf numFmtId="0" fontId="6" fillId="0" borderId="7" xfId="0" applyFont="1" applyBorder="1"/>
    <xf numFmtId="0" fontId="5" fillId="8" borderId="7" xfId="0" applyFont="1" applyFill="1" applyBorder="1" applyAlignment="1">
      <alignment horizontal="center" wrapText="1"/>
    </xf>
    <xf numFmtId="0" fontId="6" fillId="0" borderId="8" xfId="0" applyFont="1" applyBorder="1"/>
    <xf numFmtId="0" fontId="1" fillId="9" borderId="5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0" xfId="0" applyFont="1" applyBorder="1"/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/>
    <xf numFmtId="165" fontId="2" fillId="0" borderId="14" xfId="0" applyFont="1" applyNumberFormat="1" applyBorder="1" applyAlignment="1">
      <alignment horizontal="center"/>
    </xf>
    <xf numFmtId="0" fontId="6" fillId="0" borderId="15" xfId="0" applyFont="1" applyBorder="1"/>
    <xf numFmtId="0" fontId="2" fillId="0" borderId="9" xfId="0" applyFont="1" applyBorder="1"/>
    <xf numFmtId="164" fontId="2" fillId="0" borderId="10" xfId="0" applyFont="1" applyNumberFormat="1" applyBorder="1"/>
    <xf numFmtId="0" fontId="2" fillId="0" borderId="16" xfId="0" applyFont="1" applyBorder="1"/>
    <xf numFmtId="164" fontId="2" fillId="0" borderId="1" xfId="0" applyFont="1" applyNumberFormat="1" applyBorder="1"/>
    <xf numFmtId="0" fontId="1" fillId="10" borderId="14" xfId="0" applyFont="1" applyFill="1" applyBorder="1" applyAlignment="1">
      <alignment horizontal="center"/>
    </xf>
    <xf numFmtId="0" fontId="1" fillId="10" borderId="14" xfId="0" applyFont="1" applyFill="1" applyBorder="1" applyAlignment="1">
      <alignment horizontal="center" wrapText="1"/>
    </xf>
    <xf numFmtId="0" fontId="6" fillId="0" borderId="16" xfId="0" applyFont="1" applyBorder="1"/>
    <xf numFmtId="0" fontId="5" fillId="9" borderId="16" xfId="0" applyFont="1" applyFill="1" applyBorder="1" applyAlignment="1">
      <alignment horizontal="center" wrapText="1"/>
    </xf>
    <xf numFmtId="0" fontId="6" fillId="0" borderId="17" xfId="0" applyFont="1" applyBorder="1"/>
    <xf numFmtId="0" fontId="1" fillId="0" borderId="16" xfId="0" applyFont="1" applyBorder="1" applyAlignment="1">
      <alignment horizontal="center"/>
    </xf>
    <xf numFmtId="0" fontId="1" fillId="0" borderId="1" xfId="0" applyFont="1" applyBorder="1"/>
    <xf numFmtId="0" fontId="1" fillId="9" borderId="14" xfId="0" applyFont="1" applyFill="1" applyBorder="1" applyAlignment="1">
      <alignment horizontal="center"/>
    </xf>
    <xf numFmtId="0" fontId="1" fillId="8" borderId="14" xfId="0" applyFont="1" applyFill="1" applyBorder="1" applyAlignment="1">
      <alignment horizontal="center" wrapText="1"/>
    </xf>
    <xf numFmtId="0" fontId="7" fillId="10" borderId="16" xfId="0" applyFont="1" applyFill="1" applyBorder="1" applyAlignment="1">
      <alignment horizontal="center" wrapText="1"/>
    </xf>
    <xf numFmtId="165" fontId="2" fillId="0" borderId="18" xfId="0" applyFont="1" applyNumberFormat="1" applyBorder="1" applyAlignment="1">
      <alignment horizontal="center"/>
    </xf>
    <xf numFmtId="0" fontId="6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164" fontId="2" fillId="0" borderId="22" xfId="0" applyFont="1" applyNumberFormat="1" applyBorder="1"/>
    <xf numFmtId="0" fontId="2" fillId="0" borderId="23" xfId="0" applyFont="1" applyBorder="1"/>
    <xf numFmtId="0" fontId="1" fillId="9" borderId="5" xfId="0" applyFont="1" applyFill="1" applyBorder="1" applyAlignment="1">
      <alignment horizontal="center" wrapText="1"/>
    </xf>
    <xf numFmtId="0" fontId="2" fillId="0" borderId="0" xfId="0" applyFont="1"/>
    <xf numFmtId="0" fontId="1" fillId="11" borderId="14" xfId="0" applyFont="1" applyFill="1" applyBorder="1" applyAlignment="1">
      <alignment horizontal="center"/>
    </xf>
    <xf numFmtId="164" fontId="2" fillId="0" borderId="0" xfId="0" applyFont="1" applyNumberFormat="1"/>
    <xf numFmtId="0" fontId="2" fillId="0" borderId="24" xfId="0" applyFont="1" applyBorder="1"/>
    <xf numFmtId="0" fontId="2" fillId="0" borderId="25" xfId="0" applyFont="1" applyBorder="1"/>
    <xf numFmtId="0" fontId="8" fillId="12" borderId="26" xfId="0" applyFont="1" applyFill="1" applyBorder="1" applyAlignment="1">
      <alignment horizontal="center" wrapText="1"/>
    </xf>
    <xf numFmtId="164" fontId="8" fillId="12" borderId="26" xfId="0" applyFont="1" applyNumberFormat="1" applyFill="1" applyBorder="1" applyAlignment="1">
      <alignment horizontal="center" wrapText="1"/>
    </xf>
    <xf numFmtId="0" fontId="8" fillId="4" borderId="26" xfId="0" applyFont="1" applyFill="1" applyBorder="1" applyAlignment="1">
      <alignment horizontal="center" wrapText="1"/>
    </xf>
    <xf numFmtId="0" fontId="8" fillId="13" borderId="26" xfId="0" applyFont="1" applyFill="1" applyBorder="1" applyAlignment="1">
      <alignment horizontal="center" wrapText="1"/>
    </xf>
    <xf numFmtId="0" fontId="8" fillId="6" borderId="26" xfId="0" applyFont="1" applyFill="1" applyBorder="1" applyAlignment="1">
      <alignment horizontal="center" wrapText="1"/>
    </xf>
    <xf numFmtId="0" fontId="8" fillId="14" borderId="26" xfId="0" applyFont="1" applyFill="1" applyBorder="1" applyAlignment="1">
      <alignment horizontal="center" wrapText="1"/>
    </xf>
    <xf numFmtId="0" fontId="8" fillId="8" borderId="26" xfId="0" applyFont="1" applyFill="1" applyBorder="1" applyAlignment="1">
      <alignment horizontal="center" wrapText="1"/>
    </xf>
    <xf numFmtId="0" fontId="9" fillId="14" borderId="26" xfId="0" applyFont="1" applyFill="1" applyBorder="1" applyAlignment="1">
      <alignment horizontal="center" wrapText="1"/>
    </xf>
    <xf numFmtId="0" fontId="9" fillId="15" borderId="7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16" borderId="1" xfId="0" applyFont="1" applyFill="1" applyBorder="1"/>
    <xf numFmtId="0" fontId="2" fillId="16" borderId="1" xfId="0" applyFont="1" applyFill="1" applyBorder="1" applyAlignment="1">
      <alignment horizontal="center"/>
    </xf>
    <xf numFmtId="9" fontId="2" fillId="7" borderId="1" xfId="0" applyFont="1" applyNumberFormat="1" applyFill="1" applyBorder="1"/>
    <xf numFmtId="16" fontId="2" fillId="7" borderId="1" xfId="0" applyFont="1" applyNumberFormat="1" applyFill="1" applyBorder="1"/>
    <xf numFmtId="16" fontId="2" fillId="10" borderId="1" xfId="0" applyFont="1" applyNumberFormat="1" applyFill="1" applyBorder="1"/>
    <xf numFmtId="0" fontId="10" fillId="7" borderId="1" xfId="0" applyFont="1" applyFill="1" applyBorder="1"/>
    <xf numFmtId="164" fontId="10" fillId="7" borderId="1" xfId="0" applyFont="1" applyNumberFormat="1" applyFill="1" applyBorder="1" applyAlignment="1">
      <alignment horizontal="center"/>
    </xf>
    <xf numFmtId="16" fontId="2" fillId="7" borderId="1" xfId="0" applyFont="1" applyNumberFormat="1" applyFill="1" applyBorder="1" applyAlignment="1">
      <alignment horizontal="center"/>
    </xf>
    <xf numFmtId="0" fontId="2" fillId="2" borderId="1" xfId="0" applyFont="1" applyFill="1" applyBorder="1"/>
    <xf numFmtId="0" fontId="2" fillId="1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11" fillId="10" borderId="1" xfId="0" applyFont="1" applyFill="1" applyBorder="1" applyAlignment="1">
      <alignment horizontal="center"/>
    </xf>
    <xf numFmtId="0" fontId="2" fillId="20" borderId="16" xfId="0" applyFont="1" applyFill="1" applyBorder="1"/>
    <xf numFmtId="0" fontId="2" fillId="20" borderId="7" xfId="0" applyFont="1" applyFill="1" applyBorder="1"/>
    <xf numFmtId="0" fontId="2" fillId="20" borderId="4" xfId="0" applyFont="1" applyFill="1" applyBorder="1"/>
    <xf numFmtId="0" fontId="2" fillId="20" borderId="27" xfId="0" applyFont="1" applyFill="1" applyBorder="1"/>
    <xf numFmtId="0" fontId="12" fillId="22" borderId="28" xfId="0" applyFont="1" applyFill="1" applyBorder="1" applyAlignment="1">
      <alignment wrapText="1"/>
    </xf>
    <xf numFmtId="0" fontId="12" fillId="23" borderId="28" xfId="0" applyFont="1" applyFill="1" applyBorder="1" applyAlignment="1">
      <alignment wrapText="1"/>
    </xf>
    <xf numFmtId="0" fontId="12" fillId="24" borderId="28" xfId="0" applyFont="1" applyFill="1" applyBorder="1" applyAlignment="1">
      <alignment wrapText="1"/>
    </xf>
    <xf numFmtId="0" fontId="12" fillId="24" borderId="0" xfId="0" applyFont="1" applyFill="1" applyAlignment="1">
      <alignment wrapText="1"/>
    </xf>
    <xf numFmtId="0" fontId="9" fillId="25" borderId="28" xfId="0" applyFont="1" applyFill="1" applyBorder="1" applyAlignment="1">
      <alignment wrapText="1"/>
    </xf>
    <xf numFmtId="0" fontId="2" fillId="7" borderId="1" xfId="0" applyFont="1" applyFill="1" applyBorder="1"/>
    <xf numFmtId="164" fontId="2" fillId="7" borderId="1" xfId="0" applyFont="1" applyNumberFormat="1" applyFill="1" applyBorder="1"/>
    <xf numFmtId="166" fontId="2" fillId="17" borderId="1" xfId="0" applyFont="1" applyNumberFormat="1" applyFill="1" applyBorder="1"/>
    <xf numFmtId="0" fontId="2" fillId="17" borderId="1" xfId="0" applyFont="1" applyFill="1" applyBorder="1"/>
    <xf numFmtId="166" fontId="2" fillId="7" borderId="1" xfId="0" applyFont="1" applyNumberFormat="1" applyFill="1" applyBorder="1"/>
    <xf numFmtId="166" fontId="13" fillId="19" borderId="1" xfId="0" applyFont="1" applyNumberFormat="1" applyFill="1" applyBorder="1"/>
    <xf numFmtId="0" fontId="2" fillId="15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166" fontId="2" fillId="0" borderId="1" xfId="0" applyFont="1" applyNumberFormat="1" applyBorder="1"/>
    <xf numFmtId="0" fontId="12" fillId="5" borderId="28" xfId="0" applyFont="1" applyFill="1" applyBorder="1" applyAlignment="1">
      <alignment wrapText="1"/>
    </xf>
    <xf numFmtId="166" fontId="12" fillId="22" borderId="28" xfId="0" applyFont="1" applyNumberFormat="1" applyFill="1" applyBorder="1" applyAlignment="1">
      <alignment wrapText="1"/>
    </xf>
    <xf numFmtId="0" fontId="12" fillId="26" borderId="28" xfId="0" applyFont="1" applyFill="1" applyBorder="1" applyAlignment="1">
      <alignment wrapText="1"/>
    </xf>
    <xf numFmtId="0" fontId="12" fillId="6" borderId="28" xfId="0" applyFont="1" applyFill="1" applyBorder="1" applyAlignment="1">
      <alignment wrapText="1"/>
    </xf>
    <xf numFmtId="0" fontId="12" fillId="14" borderId="28" xfId="0" applyFont="1" applyFill="1" applyBorder="1" applyAlignment="1">
      <alignment wrapText="1"/>
    </xf>
    <xf numFmtId="0" fontId="12" fillId="8" borderId="28" xfId="0" applyFont="1" applyFill="1" applyBorder="1" applyAlignment="1">
      <alignment wrapText="1"/>
    </xf>
    <xf numFmtId="0" fontId="12" fillId="14" borderId="0" xfId="0" applyFont="1" applyFill="1" applyAlignment="1">
      <alignment wrapText="1"/>
    </xf>
    <xf numFmtId="0" fontId="12" fillId="8" borderId="0" xfId="0" applyFont="1" applyFill="1" applyAlignment="1">
      <alignment wrapText="1"/>
    </xf>
    <xf numFmtId="0" fontId="2" fillId="15" borderId="1" xfId="0" applyFont="1" applyFill="1" applyBorder="1"/>
    <xf numFmtId="166" fontId="2" fillId="27" borderId="1" xfId="0" applyFont="1" applyNumberFormat="1" applyFill="1" applyBorder="1"/>
    <xf numFmtId="166" fontId="2" fillId="20" borderId="1" xfId="0" applyFont="1" applyNumberFormat="1" applyFill="1" applyBorder="1"/>
    <xf numFmtId="0" fontId="2" fillId="28" borderId="1" xfId="0" applyFont="1" applyFill="1" applyBorder="1"/>
    <xf numFmtId="0" fontId="2" fillId="10" borderId="1" xfId="0" applyFont="1" applyFill="1" applyBorder="1"/>
    <xf numFmtId="166" fontId="2" fillId="28" borderId="1" xfId="0" applyFont="1" applyNumberFormat="1" applyFill="1" applyBorder="1"/>
    <xf numFmtId="166" fontId="2" fillId="10" borderId="1" xfId="0" applyFont="1" applyNumberFormat="1" applyFill="1" applyBorder="1"/>
    <xf numFmtId="0" fontId="2" fillId="17" borderId="29" xfId="0" applyFont="1" applyFill="1" applyBorder="1"/>
    <xf numFmtId="166" fontId="13" fillId="19" borderId="0" xfId="0" applyFont="1" applyNumberFormat="1" applyFill="1"/>
    <xf numFmtId="166" fontId="13" fillId="2" borderId="1" xfId="0" applyFont="1" applyNumberFormat="1" applyFill="1" applyBorder="1"/>
  </cellXfs>
  <cellStyles count="1">
    <cellStyle name="Normal" xfId="0" builtinId="0"/>
  </cellStyles>
  <dxfs count="7"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solid">
          <fgColor theme="1"/>
          <bgColor theme="1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3">
    <tableStyle count="3" pivot="0" name="Prediction Log-style">
      <tableStyleElement dxfId="5" type="headerRow"/>
      <tableStyleElement dxfId="6" type="firstRowStripe"/>
      <tableStyleElement dxfId="6" type="secondRowStripe"/>
    </tableStyle>
    <tableStyle count="3" pivot="0" name="Bet Log-style">
      <tableStyleElement dxfId="5" type="headerRow"/>
      <tableStyleElement dxfId="6" type="firstRowStripe"/>
      <tableStyleElement dxfId="6" type="secondRowStripe"/>
    </tableStyle>
    <tableStyle count="3" pivot="0" name="Performance vs Market-style">
      <tableStyleElement dxfId="5" type="headerRow"/>
      <tableStyleElement dxfId="6" type="firstRowStripe"/>
      <tableStyleElement dxfId="6" type="secondRowStripe"/>
    </tableStyle>
  </table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ref="A20:AE848" displayName="Table_1" id="1">
  <tableColumns count="31">
    <tableColumn name="Week" id="1"/>
    <tableColumn name="Home" id="2"/>
    <tableColumn name="Away" id="3"/>
    <tableColumn name="Spread" id="4"/>
    <tableColumn name="Predicted Spread" id="5"/>
    <tableColumn name="Model Home Win Probability" id="6"/>
    <tableColumn name="Model Predicted Home Cover" id="7"/>
    <tableColumn name="Market Predicted Side" id="8"/>
    <tableColumn name="Model Predicted Side" id="9"/>
    <tableColumn name="Win Probability Predicted Side" id="10"/>
    <tableColumn name="Probability" id="11"/>
    <tableColumn name="Model Winner Predicted Cover" id="12"/>
    <tableColumn name="Side Result" id="13"/>
    <tableColumn name="Home Final" id="14"/>
    <tableColumn name="Away Final" id="15"/>
    <tableColumn name="Actual Difference " id="16"/>
    <tableColumn name="Market - Winning Team Covered (Y/N)" id="17"/>
    <tableColumn name="Home Team Covered Market" id="18"/>
    <tableColumn name="Home Team Covered Predicted" id="19"/>
    <tableColumn name="Market Side Correct" id="20"/>
    <tableColumn name="Market - Home Team Covers" id="21"/>
    <tableColumn name="Covered Market Spread and Market Side Correct" id="22"/>
    <tableColumn name="Model Side Correct" id="23"/>
    <tableColumn name="Model Spread Correct" id="24"/>
    <tableColumn name="Win Probability Side Correct" id="25"/>
    <tableColumn name="Model - Winning Team Covers" id="26"/>
    <tableColumn name="Model Spread and Model Side Correct" id="27"/>
    <tableColumn name="Difference from Market" id="28"/>
    <tableColumn name="Absolute Difference from Market" id="29"/>
    <tableColumn name="Difference from Prediction" id="30"/>
    <tableColumn name="Absolute Difference from Prediction" id="31"/>
  </tableColumns>
  <tableStyleInfo name="Prediction Log-style" showColumnStripes="0" showFirstColumn="1" showLastColumn="1" showRowStripes="1"/>
</table>
</file>

<file path=xl/tables/table4.xml><?xml version="1.0" encoding="utf-8"?>
<table xmlns="http://schemas.openxmlformats.org/spreadsheetml/2006/main" ref="A5:AF804" displayName="Table_2" id="2">
  <tableColumns count="32">
    <tableColumn name="Week" id="1"/>
    <tableColumn name="Home" id="2"/>
    <tableColumn name="Away" id="3"/>
    <tableColumn name="Spread" id="4"/>
    <tableColumn name="Predicted Spread" id="5"/>
    <tableColumn name="Predicted Side" id="6"/>
    <tableColumn name="Proabability Predicted Side" id="7"/>
    <tableColumn name="Win Probability" id="8"/>
    <tableColumn name="Bet" id="9"/>
    <tableColumn name="Spread Team" id="10"/>
    <tableColumn name="Side" id="11"/>
    <tableColumn name="Line" id="12"/>
    <tableColumn name="Total" id="13"/>
    <tableColumn name="Amount Side" id="14"/>
    <tableColumn name="Amount Spread" id="15"/>
    <tableColumn name="Amount O/U" id="16"/>
    <tableColumn name="Odds Side" id="17"/>
    <tableColumn name="Odds Spread" id="18"/>
    <tableColumn name="Odds O/U" id="19"/>
    <tableColumn name="Potential Payout Side" id="20"/>
    <tableColumn name="Potenial Winnings Side" id="21"/>
    <tableColumn name="Potential Payout Spread" id="22"/>
    <tableColumn name="Potenial Winnings Spread" id="23"/>
    <tableColumn name="Potential Payout O/U" id="24"/>
    <tableColumn name="Potenial Winnings O/U" id="25"/>
    <tableColumn name="Result (Side)" id="26"/>
    <tableColumn name="Winnings (Side)" id="27"/>
    <tableColumn name="Result (Spread)" id="28"/>
    <tableColumn name="Winnings (Spread)" id="29"/>
    <tableColumn name="Result (O/U)" id="30"/>
    <tableColumn name="Winnings (O/U)" id="31"/>
    <tableColumn name="Net Gain" id="32"/>
  </tableColumns>
  <tableStyleInfo name="Bet Log-style" showColumnStripes="0" showFirstColumn="1" showLastColumn="1" showRowStripes="1"/>
</table>
</file>

<file path=xl/tables/table5.xml><?xml version="1.0" encoding="utf-8"?>
<table xmlns="http://schemas.openxmlformats.org/spreadsheetml/2006/main" ref="A1:AL800" displayName="Table_3" id="3">
  <tableColumns count="38">
    <tableColumn name="Week" id="1"/>
    <tableColumn name="Home" id="2"/>
    <tableColumn name="Away" id="3"/>
    <tableColumn name="Spread" id="4"/>
    <tableColumn name="Predicted Spread" id="5"/>
    <tableColumn name="Predicted Side - Difference Model" id="6"/>
    <tableColumn name="Predicted Side - Win Probability Model" id="7"/>
    <tableColumn name="Win Probability" id="8"/>
    <tableColumn name="Bet" id="9"/>
    <tableColumn name="Cover Spread" id="10"/>
    <tableColumn name="Side" id="11"/>
    <tableColumn name="Line" id="12"/>
    <tableColumn name="Total" id="13"/>
    <tableColumn name="Amount Side" id="14"/>
    <tableColumn name="Amount Spread" id="15"/>
    <tableColumn name="Amount O/U" id="16"/>
    <tableColumn name="Odds Side - Difference Model" id="17"/>
    <tableColumn name="Odds Side - Win Probability Model" id="18"/>
    <tableColumn name="Odds Spread" id="19"/>
    <tableColumn name="Odds O/U" id="20"/>
    <tableColumn name="Potential Payout Side - Difference Model" id="21"/>
    <tableColumn name="Potential Payout Side - Win Probability Model" id="22"/>
    <tableColumn name="Potenial Winnings Side - Difference Model" id="23"/>
    <tableColumn name="Potenial Winnings Side - Win Probability Model" id="24"/>
    <tableColumn name="Potential Payout Spread" id="25"/>
    <tableColumn name="Potenial Winnings Spread" id="26"/>
    <tableColumn name="Potential Payout O/U" id="27"/>
    <tableColumn name="Potenial Winnings O/U" id="28"/>
    <tableColumn name="Result (Side) - Difference Model" id="29"/>
    <tableColumn name="Result (Side) - Win Probability Model" id="30"/>
    <tableColumn name="Winnings (Side) - Difference Model" id="31"/>
    <tableColumn name="Winnings (Side) - Win Probability Model" id="32"/>
    <tableColumn name="Result (Spread)" id="33"/>
    <tableColumn name="Winnings (Spread)" id="34"/>
    <tableColumn name="Result (O/U)" id="35"/>
    <tableColumn name="Winnings (O/U)" id="36"/>
    <tableColumn name="Net Gain - Difference Model" id="37"/>
    <tableColumn name="Net Gain - Win Probability Model" id="38"/>
  </tableColumns>
  <tableStyleInfo name="Performance vs Mark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5" Type="http://schemas.openxmlformats.org/officeDocument/2006/relationships/table" Target="../tables/table5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.71" hidden="0" customWidth="1"/>
    <col min="2" max="2" width="18.43" hidden="0" customWidth="1"/>
    <col min="3" max="3" width="18.43" hidden="0" customWidth="1"/>
    <col min="4" max="4" width="9.57" hidden="1" customWidth="1"/>
    <col min="5" max="5" width="18.43" hidden="0" customWidth="1"/>
    <col min="6" max="6" width="11.71" hidden="1" customWidth="1"/>
    <col min="7" max="7" width="11.57" hidden="0" customWidth="1"/>
    <col min="8" max="8" width="12" hidden="0" customWidth="1"/>
    <col min="9" max="9" width="13.86" hidden="0" customWidth="1"/>
    <col min="10" max="10" width="13.86" hidden="0" customWidth="1"/>
    <col min="11" max="11" width="13.86" hidden="0" customWidth="1"/>
    <col min="12" max="12" width="15.71" hidden="0" customWidth="1"/>
    <col min="13" max="13" width="9.71" hidden="0" customWidth="1"/>
    <col min="14" max="14" width="9.71" hidden="0" customWidth="1"/>
    <col min="15" max="15" width="10.71" hidden="0" customWidth="1"/>
    <col min="16" max="16" width="14.29" hidden="1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</cols>
  <sheetData>
    <row r="1" ht="52.5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1" t="s">
        <v>11</v>
      </c>
      <c r="O1" s="11" t="s">
        <v>4</v>
      </c>
      <c r="P1" s="11" t="s">
        <v>12</v>
      </c>
      <c r="Q1" s="11" t="s">
        <v>13</v>
      </c>
    </row>
    <row r="2" ht="14.25" customHeight="1">
      <c r="A2" s="10" t="n">
        <v>8.0</v>
      </c>
      <c r="B2" s="10" t="s">
        <v>14</v>
      </c>
      <c r="C2" s="10"/>
      <c r="D2" s="10"/>
      <c r="E2" s="10" t="s">
        <v>15</v>
      </c>
      <c r="F2" s="10"/>
      <c r="G2" s="10" t="n">
        <v>24.0</v>
      </c>
      <c r="H2" s="12" t="n">
        <v>45.3</v>
      </c>
      <c r="I2" s="12" t="s">
        <v>15</v>
      </c>
      <c r="J2" s="13" t="n">
        <v>0.999835</v>
      </c>
      <c r="K2" s="12" t="s">
        <v>16</v>
      </c>
      <c r="L2" s="12" t="s">
        <v>17</v>
      </c>
      <c r="M2" s="14"/>
      <c r="N2" s="14"/>
      <c r="O2" s="14"/>
      <c r="P2" s="14"/>
      <c r="Q2" s="15" t="str">
        <f t="shared" ref="Q2:Q90" si="1">IF(ISBLANK(O2), "", G2)</f>
        <v/>
      </c>
    </row>
    <row r="3" ht="14.25" customHeight="1">
      <c r="A3" s="10" t="n">
        <v>8.0</v>
      </c>
      <c r="B3" s="10" t="s">
        <v>18</v>
      </c>
      <c r="C3" s="10"/>
      <c r="D3" s="10"/>
      <c r="E3" s="10" t="s">
        <v>19</v>
      </c>
      <c r="F3" s="10"/>
      <c r="G3" s="10" t="n">
        <v>-5.5</v>
      </c>
      <c r="H3" s="12" t="n">
        <v>-8.2</v>
      </c>
      <c r="I3" s="12" t="s">
        <v>18</v>
      </c>
      <c r="J3" s="13" t="n">
        <v>0.959652</v>
      </c>
      <c r="K3" s="12" t="s">
        <v>17</v>
      </c>
      <c r="L3" s="12" t="s">
        <v>17</v>
      </c>
      <c r="M3" s="14"/>
      <c r="N3" s="14"/>
      <c r="O3" s="14"/>
      <c r="P3" s="14"/>
      <c r="Q3" s="15" t="str">
        <f t="shared" si="1"/>
        <v/>
      </c>
    </row>
    <row r="4" ht="14.25" customHeight="1">
      <c r="A4" s="10" t="n">
        <v>8.0</v>
      </c>
      <c r="B4" s="10" t="s">
        <v>20</v>
      </c>
      <c r="C4" s="10"/>
      <c r="D4" s="10"/>
      <c r="E4" s="10" t="s">
        <v>21</v>
      </c>
      <c r="F4" s="10"/>
      <c r="G4" s="10" t="n">
        <v>-17.5</v>
      </c>
      <c r="H4" s="12" t="n">
        <v>-23.3</v>
      </c>
      <c r="I4" s="12" t="s">
        <v>20</v>
      </c>
      <c r="J4" s="13" t="n">
        <v>0.99889</v>
      </c>
      <c r="K4" s="12" t="s">
        <v>17</v>
      </c>
      <c r="L4" s="12" t="s">
        <v>17</v>
      </c>
      <c r="M4" s="14"/>
      <c r="N4" s="14"/>
      <c r="O4" s="14"/>
      <c r="P4" s="14"/>
      <c r="Q4" s="15" t="str">
        <f t="shared" si="1"/>
        <v/>
      </c>
    </row>
    <row r="5" ht="14.25" customHeight="1">
      <c r="A5" s="10" t="n">
        <v>8.0</v>
      </c>
      <c r="B5" s="10" t="s">
        <v>22</v>
      </c>
      <c r="C5" s="10"/>
      <c r="D5" s="10"/>
      <c r="E5" s="10" t="s">
        <v>23</v>
      </c>
      <c r="F5" s="10"/>
      <c r="G5" s="10" t="n">
        <v>-8.5</v>
      </c>
      <c r="H5" s="12" t="n">
        <v>-12.4</v>
      </c>
      <c r="I5" s="12" t="s">
        <v>22</v>
      </c>
      <c r="J5" s="13" t="n">
        <v>0.959678</v>
      </c>
      <c r="K5" s="12" t="s">
        <v>17</v>
      </c>
      <c r="L5" s="12" t="s">
        <v>17</v>
      </c>
      <c r="M5" s="14"/>
      <c r="N5" s="14"/>
      <c r="O5" s="14"/>
      <c r="P5" s="14"/>
      <c r="Q5" s="15" t="str">
        <f t="shared" si="1"/>
        <v/>
      </c>
    </row>
    <row r="6" ht="14.25" customHeight="1">
      <c r="A6" s="10" t="n">
        <v>8.0</v>
      </c>
      <c r="B6" s="10" t="s">
        <v>24</v>
      </c>
      <c r="C6" s="10"/>
      <c r="D6" s="10"/>
      <c r="E6" s="10" t="s">
        <v>25</v>
      </c>
      <c r="F6" s="10"/>
      <c r="G6" s="10" t="n">
        <v>-3.5</v>
      </c>
      <c r="H6" s="12" t="n">
        <v>-5.4</v>
      </c>
      <c r="I6" s="12" t="s">
        <v>24</v>
      </c>
      <c r="J6" s="13" t="n">
        <v>0.813324</v>
      </c>
      <c r="K6" s="12" t="s">
        <v>17</v>
      </c>
      <c r="L6" s="12" t="s">
        <v>17</v>
      </c>
      <c r="M6" s="14"/>
      <c r="N6" s="14"/>
      <c r="O6" s="14"/>
      <c r="P6" s="14"/>
      <c r="Q6" s="15" t="str">
        <f t="shared" si="1"/>
        <v/>
      </c>
    </row>
    <row r="7" ht="14.25" customHeight="1">
      <c r="A7" s="10" t="n">
        <v>8.0</v>
      </c>
      <c r="B7" s="10" t="s">
        <v>26</v>
      </c>
      <c r="C7" s="10"/>
      <c r="D7" s="10"/>
      <c r="E7" s="10" t="s">
        <v>27</v>
      </c>
      <c r="F7" s="10"/>
      <c r="G7" s="10" t="n">
        <v>-19.5</v>
      </c>
      <c r="H7" s="12" t="n">
        <v>-25.8</v>
      </c>
      <c r="I7" s="12" t="s">
        <v>26</v>
      </c>
      <c r="J7" s="13" t="n">
        <v>0.998015</v>
      </c>
      <c r="K7" s="12" t="s">
        <v>17</v>
      </c>
      <c r="L7" s="12" t="s">
        <v>17</v>
      </c>
      <c r="M7" s="14"/>
      <c r="N7" s="14"/>
      <c r="O7" s="14"/>
      <c r="P7" s="14"/>
      <c r="Q7" s="15" t="str">
        <f t="shared" si="1"/>
        <v/>
      </c>
    </row>
    <row r="8" ht="14.25" customHeight="1">
      <c r="A8" s="10" t="n">
        <v>8.0</v>
      </c>
      <c r="B8" s="10" t="s">
        <v>28</v>
      </c>
      <c r="C8" s="10"/>
      <c r="D8" s="10"/>
      <c r="E8" s="10" t="s">
        <v>29</v>
      </c>
      <c r="F8" s="10"/>
      <c r="G8" s="10" t="n">
        <v>-20.5</v>
      </c>
      <c r="H8" s="12" t="n">
        <v>-7.2</v>
      </c>
      <c r="I8" s="12" t="s">
        <v>28</v>
      </c>
      <c r="J8" s="13" t="n">
        <v>0.917523</v>
      </c>
      <c r="K8" s="12" t="s">
        <v>16</v>
      </c>
      <c r="L8" s="12" t="s">
        <v>16</v>
      </c>
      <c r="M8" s="14"/>
      <c r="N8" s="14"/>
      <c r="O8" s="14"/>
      <c r="P8" s="14"/>
      <c r="Q8" s="15" t="str">
        <f t="shared" si="1"/>
        <v/>
      </c>
    </row>
    <row r="9" ht="14.25" customHeight="1">
      <c r="A9" s="10" t="n">
        <v>8.0</v>
      </c>
      <c r="B9" s="10" t="s">
        <v>30</v>
      </c>
      <c r="C9" s="10"/>
      <c r="D9" s="10"/>
      <c r="E9" s="10" t="s">
        <v>31</v>
      </c>
      <c r="F9" s="10"/>
      <c r="G9" s="10" t="n">
        <v>22.5</v>
      </c>
      <c r="H9" s="12" t="n">
        <v>8.7</v>
      </c>
      <c r="I9" s="12" t="s">
        <v>31</v>
      </c>
      <c r="J9" s="13" t="n">
        <v>0.921554</v>
      </c>
      <c r="K9" s="12" t="s">
        <v>17</v>
      </c>
      <c r="L9" s="12" t="s">
        <v>16</v>
      </c>
      <c r="M9" s="14"/>
      <c r="N9" s="14"/>
      <c r="O9" s="14"/>
      <c r="P9" s="14"/>
      <c r="Q9" s="15" t="str">
        <f t="shared" si="1"/>
        <v/>
      </c>
    </row>
    <row r="10" ht="14.25" customHeight="1">
      <c r="A10" s="10" t="n">
        <v>8.0</v>
      </c>
      <c r="B10" s="10" t="s">
        <v>32</v>
      </c>
      <c r="C10" s="10"/>
      <c r="D10" s="10"/>
      <c r="E10" s="10" t="s">
        <v>33</v>
      </c>
      <c r="F10" s="10"/>
      <c r="G10" s="10" t="n">
        <v>9.5</v>
      </c>
      <c r="H10" s="12" t="n">
        <v>19.1</v>
      </c>
      <c r="I10" s="12" t="s">
        <v>33</v>
      </c>
      <c r="J10" s="13" t="n">
        <v>0.99739</v>
      </c>
      <c r="K10" s="12" t="s">
        <v>16</v>
      </c>
      <c r="L10" s="12" t="s">
        <v>17</v>
      </c>
      <c r="M10" s="14"/>
      <c r="N10" s="14"/>
      <c r="O10" s="14"/>
      <c r="P10" s="14"/>
      <c r="Q10" s="15" t="str">
        <f t="shared" si="1"/>
        <v/>
      </c>
    </row>
    <row r="11" ht="14.25" customHeight="1">
      <c r="A11" s="10" t="n">
        <v>8.0</v>
      </c>
      <c r="B11" s="10" t="s">
        <v>34</v>
      </c>
      <c r="C11" s="10"/>
      <c r="D11" s="10"/>
      <c r="E11" s="10" t="s">
        <v>35</v>
      </c>
      <c r="F11" s="10"/>
      <c r="G11" s="10" t="n">
        <v>-23.5</v>
      </c>
      <c r="H11" s="12" t="n">
        <v>-16.3</v>
      </c>
      <c r="I11" s="12" t="s">
        <v>34</v>
      </c>
      <c r="J11" s="13" t="n">
        <v>0.98254</v>
      </c>
      <c r="K11" s="12" t="s">
        <v>16</v>
      </c>
      <c r="L11" s="12" t="s">
        <v>16</v>
      </c>
      <c r="M11" s="14"/>
      <c r="N11" s="14"/>
      <c r="O11" s="14"/>
      <c r="P11" s="14"/>
      <c r="Q11" s="15" t="str">
        <f t="shared" si="1"/>
        <v/>
      </c>
    </row>
    <row r="12" ht="14.25" customHeight="1">
      <c r="A12" s="10" t="n">
        <v>8.0</v>
      </c>
      <c r="B12" s="10" t="s">
        <v>36</v>
      </c>
      <c r="C12" s="10"/>
      <c r="D12" s="10"/>
      <c r="E12" s="10" t="s">
        <v>37</v>
      </c>
      <c r="F12" s="10"/>
      <c r="G12" s="10" t="n">
        <v>24.5</v>
      </c>
      <c r="H12" s="12" t="n">
        <v>45.4</v>
      </c>
      <c r="I12" s="12" t="s">
        <v>37</v>
      </c>
      <c r="J12" s="13" t="n">
        <v>0.999995</v>
      </c>
      <c r="K12" s="12" t="s">
        <v>16</v>
      </c>
      <c r="L12" s="12" t="s">
        <v>17</v>
      </c>
      <c r="M12" s="14"/>
      <c r="N12" s="14"/>
      <c r="O12" s="14"/>
      <c r="P12" s="14"/>
      <c r="Q12" s="15" t="str">
        <f t="shared" si="1"/>
        <v/>
      </c>
    </row>
    <row r="13" ht="14.25" customHeight="1">
      <c r="A13" s="10" t="n">
        <v>8.0</v>
      </c>
      <c r="B13" s="10" t="s">
        <v>38</v>
      </c>
      <c r="C13" s="10"/>
      <c r="D13" s="10"/>
      <c r="E13" s="10" t="s">
        <v>39</v>
      </c>
      <c r="F13" s="10"/>
      <c r="G13" s="10" t="n">
        <v>-14.5</v>
      </c>
      <c r="H13" s="12" t="n">
        <v>-21.1</v>
      </c>
      <c r="I13" s="12" t="s">
        <v>38</v>
      </c>
      <c r="J13" s="13" t="n">
        <v>0.996789</v>
      </c>
      <c r="K13" s="12" t="s">
        <v>17</v>
      </c>
      <c r="L13" s="12" t="s">
        <v>17</v>
      </c>
      <c r="M13" s="14"/>
      <c r="N13" s="14"/>
      <c r="O13" s="14"/>
      <c r="P13" s="14"/>
      <c r="Q13" s="15" t="str">
        <f t="shared" si="1"/>
        <v/>
      </c>
    </row>
    <row r="14" ht="14.25" customHeight="1">
      <c r="A14" s="10" t="n">
        <v>8.0</v>
      </c>
      <c r="B14" s="10" t="s">
        <v>40</v>
      </c>
      <c r="C14" s="10"/>
      <c r="D14" s="10"/>
      <c r="E14" s="10" t="s">
        <v>41</v>
      </c>
      <c r="F14" s="10"/>
      <c r="G14" s="10" t="n">
        <v>-30.5</v>
      </c>
      <c r="H14" s="12" t="n">
        <v>-41.0</v>
      </c>
      <c r="I14" s="12" t="s">
        <v>40</v>
      </c>
      <c r="J14" s="13" t="n">
        <v>0.999949</v>
      </c>
      <c r="K14" s="12" t="s">
        <v>17</v>
      </c>
      <c r="L14" s="12" t="s">
        <v>17</v>
      </c>
      <c r="M14" s="14"/>
      <c r="N14" s="14"/>
      <c r="O14" s="14"/>
      <c r="P14" s="14"/>
      <c r="Q14" s="15" t="str">
        <f t="shared" si="1"/>
        <v/>
      </c>
    </row>
    <row r="15" ht="14.25" customHeight="1">
      <c r="A15" s="10" t="n">
        <v>8.0</v>
      </c>
      <c r="B15" s="10" t="s">
        <v>42</v>
      </c>
      <c r="C15" s="10"/>
      <c r="D15" s="10"/>
      <c r="E15" s="10" t="s">
        <v>43</v>
      </c>
      <c r="F15" s="10"/>
      <c r="G15" s="10" t="n">
        <v>-28.5</v>
      </c>
      <c r="H15" s="12" t="n">
        <v>-36.5</v>
      </c>
      <c r="I15" s="12" t="s">
        <v>42</v>
      </c>
      <c r="J15" s="13" t="n">
        <v>0.999965</v>
      </c>
      <c r="K15" s="12" t="s">
        <v>17</v>
      </c>
      <c r="L15" s="12" t="s">
        <v>17</v>
      </c>
      <c r="M15" s="14"/>
      <c r="N15" s="14"/>
      <c r="O15" s="14"/>
      <c r="P15" s="14"/>
      <c r="Q15" s="15" t="str">
        <f t="shared" si="1"/>
        <v/>
      </c>
    </row>
    <row r="16" ht="14.25" customHeight="1">
      <c r="A16" s="10" t="n">
        <v>8.0</v>
      </c>
      <c r="B16" s="10" t="s">
        <v>44</v>
      </c>
      <c r="C16" s="10"/>
      <c r="D16" s="10"/>
      <c r="E16" s="10" t="s">
        <v>45</v>
      </c>
      <c r="F16" s="10"/>
      <c r="G16" s="10" t="n">
        <v>7.0</v>
      </c>
      <c r="H16" s="12" t="n">
        <v>15.1</v>
      </c>
      <c r="I16" s="12" t="s">
        <v>45</v>
      </c>
      <c r="J16" s="13" t="n">
        <v>0.97878</v>
      </c>
      <c r="K16" s="12" t="s">
        <v>16</v>
      </c>
      <c r="L16" s="12" t="s">
        <v>17</v>
      </c>
      <c r="M16" s="14"/>
      <c r="N16" s="14"/>
      <c r="O16" s="14"/>
      <c r="P16" s="14"/>
      <c r="Q16" s="15" t="str">
        <f t="shared" si="1"/>
        <v/>
      </c>
    </row>
    <row r="17" ht="14.25" customHeight="1">
      <c r="A17" s="10" t="n">
        <v>8.0</v>
      </c>
      <c r="B17" s="10" t="s">
        <v>46</v>
      </c>
      <c r="C17" s="10"/>
      <c r="D17" s="10"/>
      <c r="E17" s="10" t="s">
        <v>47</v>
      </c>
      <c r="F17" s="10"/>
      <c r="G17" s="10" t="n">
        <v>3.0</v>
      </c>
      <c r="H17" s="12" t="n">
        <v>5.8</v>
      </c>
      <c r="I17" s="12" t="s">
        <v>47</v>
      </c>
      <c r="J17" s="13" t="n">
        <v>0.89073</v>
      </c>
      <c r="K17" s="12" t="s">
        <v>16</v>
      </c>
      <c r="L17" s="12" t="s">
        <v>17</v>
      </c>
      <c r="M17" s="14"/>
      <c r="N17" s="14"/>
      <c r="O17" s="14"/>
      <c r="P17" s="14"/>
      <c r="Q17" s="15" t="str">
        <f t="shared" si="1"/>
        <v/>
      </c>
    </row>
    <row r="18" ht="14.25" customHeight="1">
      <c r="A18" s="10" t="n">
        <v>8.0</v>
      </c>
      <c r="B18" s="10" t="s">
        <v>48</v>
      </c>
      <c r="C18" s="10"/>
      <c r="D18" s="10"/>
      <c r="E18" s="10" t="s">
        <v>49</v>
      </c>
      <c r="F18" s="10"/>
      <c r="G18" s="10" t="n">
        <v>2.0</v>
      </c>
      <c r="H18" s="12" t="n">
        <v>0.5</v>
      </c>
      <c r="I18" s="12" t="s">
        <v>49</v>
      </c>
      <c r="J18" s="13" t="n">
        <v>0.39478199999999997</v>
      </c>
      <c r="K18" s="12" t="s">
        <v>17</v>
      </c>
      <c r="L18" s="12" t="s">
        <v>16</v>
      </c>
      <c r="M18" s="14"/>
      <c r="N18" s="14"/>
      <c r="O18" s="14"/>
      <c r="P18" s="14"/>
      <c r="Q18" s="15" t="str">
        <f t="shared" si="1"/>
        <v/>
      </c>
    </row>
    <row r="19" ht="14.25" customHeight="1">
      <c r="A19" s="10" t="n">
        <v>8.0</v>
      </c>
      <c r="B19" s="10" t="s">
        <v>50</v>
      </c>
      <c r="C19" s="10"/>
      <c r="D19" s="10"/>
      <c r="E19" s="10" t="s">
        <v>51</v>
      </c>
      <c r="F19" s="10"/>
      <c r="G19" s="10" t="n">
        <v>2.5</v>
      </c>
      <c r="H19" s="12" t="n">
        <v>13.0</v>
      </c>
      <c r="I19" s="12" t="s">
        <v>51</v>
      </c>
      <c r="J19" s="13" t="n">
        <v>0.863858</v>
      </c>
      <c r="K19" s="12" t="s">
        <v>16</v>
      </c>
      <c r="L19" s="12" t="s">
        <v>17</v>
      </c>
      <c r="M19" s="14"/>
      <c r="N19" s="14"/>
      <c r="O19" s="14"/>
      <c r="P19" s="14"/>
      <c r="Q19" s="15" t="str">
        <f t="shared" si="1"/>
        <v/>
      </c>
    </row>
    <row r="20" ht="14.25" customHeight="1">
      <c r="A20" s="10" t="n">
        <v>8.0</v>
      </c>
      <c r="B20" s="10" t="s">
        <v>52</v>
      </c>
      <c r="C20" s="10"/>
      <c r="D20" s="10"/>
      <c r="E20" s="10" t="s">
        <v>53</v>
      </c>
      <c r="F20" s="10"/>
      <c r="G20" s="10" t="n">
        <v>6.5</v>
      </c>
      <c r="H20" s="12" t="n">
        <v>5.0</v>
      </c>
      <c r="I20" s="12" t="s">
        <v>53</v>
      </c>
      <c r="J20" s="13" t="n">
        <v>0.913691</v>
      </c>
      <c r="K20" s="12" t="s">
        <v>17</v>
      </c>
      <c r="L20" s="12" t="s">
        <v>16</v>
      </c>
      <c r="M20" s="14"/>
      <c r="N20" s="14"/>
      <c r="O20" s="14"/>
      <c r="P20" s="14"/>
      <c r="Q20" s="15" t="str">
        <f t="shared" si="1"/>
        <v/>
      </c>
    </row>
    <row r="21" ht="14.25" customHeight="1">
      <c r="A21" s="10" t="n">
        <v>8.0</v>
      </c>
      <c r="B21" s="10" t="s">
        <v>54</v>
      </c>
      <c r="C21" s="10"/>
      <c r="D21" s="10"/>
      <c r="E21" s="10" t="s">
        <v>55</v>
      </c>
      <c r="F21" s="10"/>
      <c r="G21" s="10" t="n">
        <v>-7.0</v>
      </c>
      <c r="H21" s="12" t="n">
        <v>-3.2</v>
      </c>
      <c r="I21" s="12" t="s">
        <v>54</v>
      </c>
      <c r="J21" s="13" t="n">
        <v>0.70601</v>
      </c>
      <c r="K21" s="12" t="s">
        <v>16</v>
      </c>
      <c r="L21" s="12" t="s">
        <v>16</v>
      </c>
      <c r="M21" s="14"/>
      <c r="N21" s="14"/>
      <c r="O21" s="14"/>
      <c r="P21" s="14"/>
      <c r="Q21" s="15" t="str">
        <f t="shared" si="1"/>
        <v/>
      </c>
    </row>
    <row r="22" ht="14.25" customHeight="1">
      <c r="A22" s="10" t="n">
        <v>8.0</v>
      </c>
      <c r="B22" s="10" t="s">
        <v>56</v>
      </c>
      <c r="C22" s="10"/>
      <c r="D22" s="10"/>
      <c r="E22" s="10" t="s">
        <v>57</v>
      </c>
      <c r="F22" s="10"/>
      <c r="G22" s="10" t="n">
        <v>3.0</v>
      </c>
      <c r="H22" s="12" t="n">
        <v>2.0</v>
      </c>
      <c r="I22" s="12" t="s">
        <v>57</v>
      </c>
      <c r="J22" s="13" t="n">
        <v>0.33288799999999996</v>
      </c>
      <c r="K22" s="12" t="s">
        <v>17</v>
      </c>
      <c r="L22" s="12" t="s">
        <v>16</v>
      </c>
      <c r="M22" s="14"/>
      <c r="N22" s="14"/>
      <c r="O22" s="14"/>
      <c r="P22" s="14"/>
      <c r="Q22" s="15" t="str">
        <f t="shared" si="1"/>
        <v/>
      </c>
    </row>
    <row r="23" ht="14.25" customHeight="1">
      <c r="A23" s="10" t="n">
        <v>8.0</v>
      </c>
      <c r="B23" s="10" t="s">
        <v>58</v>
      </c>
      <c r="C23" s="10"/>
      <c r="D23" s="10"/>
      <c r="E23" s="10" t="s">
        <v>59</v>
      </c>
      <c r="F23" s="10"/>
      <c r="G23" s="10" t="n">
        <v>-3.5</v>
      </c>
      <c r="H23" s="12" t="n">
        <v>1.3</v>
      </c>
      <c r="I23" s="12" t="s">
        <v>59</v>
      </c>
      <c r="J23" s="13" t="n">
        <v>0.5633090000000001</v>
      </c>
      <c r="K23" s="12" t="s">
        <v>16</v>
      </c>
      <c r="L23" s="12" t="s">
        <v>17</v>
      </c>
      <c r="M23" s="14"/>
      <c r="N23" s="14"/>
      <c r="O23" s="14"/>
      <c r="P23" s="14"/>
      <c r="Q23" s="15" t="str">
        <f t="shared" si="1"/>
        <v/>
      </c>
    </row>
    <row r="24" ht="14.25" customHeight="1">
      <c r="A24" s="10" t="n">
        <v>8.0</v>
      </c>
      <c r="B24" s="10" t="s">
        <v>60</v>
      </c>
      <c r="C24" s="10"/>
      <c r="D24" s="10"/>
      <c r="E24" s="10" t="s">
        <v>61</v>
      </c>
      <c r="F24" s="10"/>
      <c r="G24" s="10" t="n">
        <v>-6.5</v>
      </c>
      <c r="H24" s="12" t="n">
        <v>0.1</v>
      </c>
      <c r="I24" s="12" t="s">
        <v>61</v>
      </c>
      <c r="J24" s="13" t="n">
        <v>0.69711</v>
      </c>
      <c r="K24" s="12" t="s">
        <v>16</v>
      </c>
      <c r="L24" s="12" t="s">
        <v>17</v>
      </c>
      <c r="M24" s="14"/>
      <c r="N24" s="14"/>
      <c r="O24" s="14"/>
      <c r="P24" s="14"/>
      <c r="Q24" s="15" t="str">
        <f t="shared" si="1"/>
        <v/>
      </c>
    </row>
    <row r="25" ht="14.25" customHeight="1">
      <c r="A25" s="10" t="n">
        <v>8.0</v>
      </c>
      <c r="B25" s="10" t="s">
        <v>62</v>
      </c>
      <c r="C25" s="10"/>
      <c r="D25" s="10"/>
      <c r="E25" s="10" t="s">
        <v>63</v>
      </c>
      <c r="F25" s="10"/>
      <c r="G25" s="10" t="n">
        <v>-3.5</v>
      </c>
      <c r="H25" s="12" t="n">
        <v>-12.0</v>
      </c>
      <c r="I25" s="12" t="s">
        <v>62</v>
      </c>
      <c r="J25" s="13" t="n">
        <v>0.888846</v>
      </c>
      <c r="K25" s="12" t="s">
        <v>17</v>
      </c>
      <c r="L25" s="12" t="s">
        <v>17</v>
      </c>
      <c r="M25" s="14"/>
      <c r="N25" s="14"/>
      <c r="O25" s="14"/>
      <c r="P25" s="14"/>
      <c r="Q25" s="15" t="str">
        <f t="shared" si="1"/>
        <v/>
      </c>
    </row>
    <row r="26" ht="14.25" customHeight="1">
      <c r="A26" s="10" t="n">
        <v>8.0</v>
      </c>
      <c r="B26" s="10" t="s">
        <v>64</v>
      </c>
      <c r="C26" s="10"/>
      <c r="D26" s="10"/>
      <c r="E26" s="10" t="s">
        <v>65</v>
      </c>
      <c r="F26" s="10"/>
      <c r="G26" s="10" t="n">
        <v>5.5</v>
      </c>
      <c r="H26" s="12" t="n">
        <v>6.3</v>
      </c>
      <c r="I26" s="12" t="s">
        <v>65</v>
      </c>
      <c r="J26" s="13" t="n">
        <v>0.790658</v>
      </c>
      <c r="K26" s="12" t="s">
        <v>16</v>
      </c>
      <c r="L26" s="12" t="s">
        <v>17</v>
      </c>
      <c r="M26" s="14"/>
      <c r="N26" s="14"/>
      <c r="O26" s="14"/>
      <c r="P26" s="14"/>
      <c r="Q26" s="15" t="str">
        <f t="shared" si="1"/>
        <v/>
      </c>
    </row>
    <row r="27" ht="14.25" customHeight="1">
      <c r="A27" s="10" t="n">
        <v>8.0</v>
      </c>
      <c r="B27" s="10" t="s">
        <v>66</v>
      </c>
      <c r="C27" s="10"/>
      <c r="D27" s="10"/>
      <c r="E27" s="10" t="s">
        <v>67</v>
      </c>
      <c r="F27" s="10"/>
      <c r="G27" s="10" t="n">
        <v>-16.5</v>
      </c>
      <c r="H27" s="12" t="n">
        <v>-10.7</v>
      </c>
      <c r="I27" s="12" t="s">
        <v>66</v>
      </c>
      <c r="J27" s="13" t="n">
        <v>0.983076</v>
      </c>
      <c r="K27" s="12" t="s">
        <v>16</v>
      </c>
      <c r="L27" s="12" t="s">
        <v>16</v>
      </c>
      <c r="M27" s="14"/>
      <c r="N27" s="14"/>
      <c r="O27" s="14"/>
      <c r="P27" s="14"/>
      <c r="Q27" s="15" t="str">
        <f t="shared" si="1"/>
        <v/>
      </c>
    </row>
    <row r="28" ht="14.25" customHeight="1">
      <c r="A28" s="10" t="n">
        <v>8.0</v>
      </c>
      <c r="B28" s="10" t="s">
        <v>68</v>
      </c>
      <c r="C28" s="10"/>
      <c r="D28" s="10"/>
      <c r="E28" s="10" t="s">
        <v>69</v>
      </c>
      <c r="F28" s="10"/>
      <c r="G28" s="10" t="n">
        <v>-5.5</v>
      </c>
      <c r="H28" s="12" t="n">
        <v>-0.1</v>
      </c>
      <c r="I28" s="12" t="s">
        <v>68</v>
      </c>
      <c r="J28" s="13" t="n">
        <v>0.407155</v>
      </c>
      <c r="K28" s="12" t="s">
        <v>16</v>
      </c>
      <c r="L28" s="12" t="s">
        <v>16</v>
      </c>
      <c r="M28" s="14"/>
      <c r="N28" s="14"/>
      <c r="O28" s="14"/>
      <c r="P28" s="14"/>
      <c r="Q28" s="15" t="str">
        <f t="shared" si="1"/>
        <v/>
      </c>
    </row>
    <row r="29" ht="14.25" customHeight="1">
      <c r="A29" s="10" t="n">
        <v>8.0</v>
      </c>
      <c r="B29" s="10" t="s">
        <v>70</v>
      </c>
      <c r="C29" s="10"/>
      <c r="D29" s="10"/>
      <c r="E29" s="10" t="s">
        <v>71</v>
      </c>
      <c r="F29" s="10"/>
      <c r="G29" s="10" t="n">
        <v>-7.5</v>
      </c>
      <c r="H29" s="12" t="n">
        <v>-24.0</v>
      </c>
      <c r="I29" s="12" t="s">
        <v>70</v>
      </c>
      <c r="J29" s="13" t="n">
        <v>0.999218</v>
      </c>
      <c r="K29" s="12" t="s">
        <v>17</v>
      </c>
      <c r="L29" s="12" t="s">
        <v>17</v>
      </c>
      <c r="M29" s="14"/>
      <c r="N29" s="14"/>
      <c r="O29" s="14"/>
      <c r="P29" s="14"/>
      <c r="Q29" s="15" t="str">
        <f t="shared" si="1"/>
        <v/>
      </c>
    </row>
    <row r="30" ht="14.25" customHeight="1">
      <c r="A30" s="10" t="n">
        <v>8.0</v>
      </c>
      <c r="B30" s="10" t="s">
        <v>72</v>
      </c>
      <c r="C30" s="10"/>
      <c r="D30" s="10"/>
      <c r="E30" s="10" t="s">
        <v>73</v>
      </c>
      <c r="F30" s="10"/>
      <c r="G30" s="10" t="n">
        <v>2.5</v>
      </c>
      <c r="H30" s="12" t="n">
        <v>11.5</v>
      </c>
      <c r="I30" s="12" t="s">
        <v>73</v>
      </c>
      <c r="J30" s="13" t="n">
        <v>0.9104410000000001</v>
      </c>
      <c r="K30" s="12" t="s">
        <v>16</v>
      </c>
      <c r="L30" s="12" t="s">
        <v>17</v>
      </c>
      <c r="M30" s="14"/>
      <c r="N30" s="14"/>
      <c r="O30" s="14"/>
      <c r="P30" s="14"/>
      <c r="Q30" s="15" t="str">
        <f t="shared" si="1"/>
        <v/>
      </c>
    </row>
    <row r="31" ht="14.25" customHeight="1">
      <c r="A31" s="10" t="n">
        <v>8.0</v>
      </c>
      <c r="B31" s="10" t="s">
        <v>74</v>
      </c>
      <c r="C31" s="10"/>
      <c r="D31" s="10"/>
      <c r="E31" s="10" t="s">
        <v>75</v>
      </c>
      <c r="F31" s="10"/>
      <c r="G31" s="10" t="n">
        <v>-1.5</v>
      </c>
      <c r="H31" s="12" t="n">
        <v>2.4</v>
      </c>
      <c r="I31" s="12" t="s">
        <v>75</v>
      </c>
      <c r="J31" s="13" t="n">
        <v>0.25826899999999997</v>
      </c>
      <c r="K31" s="12" t="s">
        <v>16</v>
      </c>
      <c r="L31" s="12" t="s">
        <v>17</v>
      </c>
      <c r="M31" s="14"/>
      <c r="N31" s="14"/>
      <c r="O31" s="14"/>
      <c r="P31" s="14"/>
      <c r="Q31" s="15" t="str">
        <f t="shared" si="1"/>
        <v/>
      </c>
    </row>
    <row r="32" ht="14.25" customHeight="1">
      <c r="A32" s="10" t="n">
        <v>8.0</v>
      </c>
      <c r="B32" s="10" t="s">
        <v>76</v>
      </c>
      <c r="C32" s="10"/>
      <c r="D32" s="10"/>
      <c r="E32" s="10" t="s">
        <v>77</v>
      </c>
      <c r="F32" s="10"/>
      <c r="G32" s="10" t="n">
        <v>-11.5</v>
      </c>
      <c r="H32" s="12" t="n">
        <v>-0.8</v>
      </c>
      <c r="I32" s="12" t="s">
        <v>76</v>
      </c>
      <c r="J32" s="13" t="n">
        <v>0.414381</v>
      </c>
      <c r="K32" s="12" t="s">
        <v>16</v>
      </c>
      <c r="L32" s="12" t="s">
        <v>16</v>
      </c>
      <c r="M32" s="14"/>
      <c r="N32" s="14"/>
      <c r="O32" s="14"/>
      <c r="P32" s="14"/>
      <c r="Q32" s="15" t="str">
        <f t="shared" si="1"/>
        <v/>
      </c>
    </row>
    <row r="33" ht="14.25" customHeight="1">
      <c r="A33" s="10" t="n">
        <v>8.0</v>
      </c>
      <c r="B33" s="10" t="s">
        <v>78</v>
      </c>
      <c r="C33" s="10"/>
      <c r="D33" s="10"/>
      <c r="E33" s="10" t="s">
        <v>79</v>
      </c>
      <c r="F33" s="10"/>
      <c r="G33" s="10" t="n">
        <v>-7.5</v>
      </c>
      <c r="H33" s="12" t="n">
        <v>-5.5</v>
      </c>
      <c r="I33" s="12" t="s">
        <v>78</v>
      </c>
      <c r="J33" s="13" t="n">
        <v>0.955788</v>
      </c>
      <c r="K33" s="12" t="s">
        <v>16</v>
      </c>
      <c r="L33" s="12" t="s">
        <v>16</v>
      </c>
      <c r="M33" s="14"/>
      <c r="N33" s="14"/>
      <c r="O33" s="14"/>
      <c r="P33" s="14"/>
      <c r="Q33" s="15" t="str">
        <f t="shared" si="1"/>
        <v/>
      </c>
    </row>
    <row r="34" ht="14.25" customHeight="1">
      <c r="A34" s="10" t="n">
        <v>8.0</v>
      </c>
      <c r="B34" s="10" t="s">
        <v>80</v>
      </c>
      <c r="C34" s="10"/>
      <c r="D34" s="10"/>
      <c r="E34" s="10" t="s">
        <v>81</v>
      </c>
      <c r="F34" s="10"/>
      <c r="G34" s="10" t="n">
        <v>-11.5</v>
      </c>
      <c r="H34" s="12" t="n">
        <v>0.9</v>
      </c>
      <c r="I34" s="12" t="s">
        <v>81</v>
      </c>
      <c r="J34" s="13" t="n">
        <v>0.467967</v>
      </c>
      <c r="K34" s="12" t="s">
        <v>16</v>
      </c>
      <c r="L34" s="12" t="s">
        <v>17</v>
      </c>
      <c r="M34" s="14"/>
      <c r="N34" s="14"/>
      <c r="O34" s="14"/>
      <c r="P34" s="14"/>
      <c r="Q34" s="15" t="str">
        <f t="shared" si="1"/>
        <v/>
      </c>
    </row>
    <row r="35" ht="14.25" customHeight="1">
      <c r="A35" s="10" t="n">
        <v>8.0</v>
      </c>
      <c r="B35" s="10" t="s">
        <v>82</v>
      </c>
      <c r="C35" s="10"/>
      <c r="D35" s="10"/>
      <c r="E35" s="10" t="s">
        <v>83</v>
      </c>
      <c r="F35" s="10"/>
      <c r="G35" s="10" t="n">
        <v>-7.5</v>
      </c>
      <c r="H35" s="12" t="n">
        <v>-13.1</v>
      </c>
      <c r="I35" s="12" t="s">
        <v>82</v>
      </c>
      <c r="J35" s="13" t="n">
        <v>0.975489</v>
      </c>
      <c r="K35" s="12" t="s">
        <v>17</v>
      </c>
      <c r="L35" s="12" t="s">
        <v>17</v>
      </c>
      <c r="M35" s="14"/>
      <c r="N35" s="14"/>
      <c r="O35" s="14"/>
      <c r="P35" s="14"/>
      <c r="Q35" s="15" t="str">
        <f t="shared" si="1"/>
        <v/>
      </c>
    </row>
    <row r="36" ht="14.25" customHeight="1">
      <c r="A36" s="10" t="n">
        <v>8.0</v>
      </c>
      <c r="B36" s="10" t="s">
        <v>84</v>
      </c>
      <c r="C36" s="10"/>
      <c r="D36" s="10"/>
      <c r="E36" s="10" t="s">
        <v>85</v>
      </c>
      <c r="F36" s="10"/>
      <c r="G36" s="10" t="n">
        <v>-11.5</v>
      </c>
      <c r="H36" s="12" t="n">
        <v>-4.8</v>
      </c>
      <c r="I36" s="12" t="s">
        <v>84</v>
      </c>
      <c r="J36" s="13" t="n">
        <v>0.810438</v>
      </c>
      <c r="K36" s="12" t="s">
        <v>16</v>
      </c>
      <c r="L36" s="12" t="s">
        <v>16</v>
      </c>
      <c r="M36" s="14"/>
      <c r="N36" s="14"/>
      <c r="O36" s="14"/>
      <c r="P36" s="14"/>
      <c r="Q36" s="15" t="str">
        <f t="shared" si="1"/>
        <v/>
      </c>
    </row>
    <row r="37" ht="14.25" customHeight="1">
      <c r="A37" s="10" t="n">
        <v>8.0</v>
      </c>
      <c r="B37" s="10" t="s">
        <v>86</v>
      </c>
      <c r="C37" s="10"/>
      <c r="D37" s="10"/>
      <c r="E37" s="10" t="s">
        <v>87</v>
      </c>
      <c r="F37" s="10"/>
      <c r="G37" s="10" t="n">
        <v>17.5</v>
      </c>
      <c r="H37" s="12" t="n">
        <v>22.0</v>
      </c>
      <c r="I37" s="12" t="s">
        <v>87</v>
      </c>
      <c r="J37" s="13" t="n">
        <v>0.993024</v>
      </c>
      <c r="K37" s="12" t="s">
        <v>16</v>
      </c>
      <c r="L37" s="12" t="s">
        <v>17</v>
      </c>
      <c r="M37" s="14"/>
      <c r="N37" s="14"/>
      <c r="O37" s="14"/>
      <c r="P37" s="14"/>
      <c r="Q37" s="15" t="str">
        <f t="shared" si="1"/>
        <v/>
      </c>
    </row>
    <row r="38" ht="14.25" customHeight="1">
      <c r="A38" s="10" t="n">
        <v>8.0</v>
      </c>
      <c r="B38" s="10" t="s">
        <v>88</v>
      </c>
      <c r="C38" s="10"/>
      <c r="D38" s="10"/>
      <c r="E38" s="10" t="s">
        <v>89</v>
      </c>
      <c r="F38" s="10"/>
      <c r="G38" s="10" t="n">
        <v>2.5</v>
      </c>
      <c r="H38" s="12" t="n">
        <v>-8.0</v>
      </c>
      <c r="I38" s="12" t="s">
        <v>88</v>
      </c>
      <c r="J38" s="13" t="n">
        <v>0.991523</v>
      </c>
      <c r="K38" s="12" t="s">
        <v>17</v>
      </c>
      <c r="L38" s="12" t="s">
        <v>17</v>
      </c>
      <c r="M38" s="14"/>
      <c r="N38" s="14"/>
      <c r="O38" s="14"/>
      <c r="P38" s="14"/>
      <c r="Q38" s="15" t="str">
        <f t="shared" si="1"/>
        <v/>
      </c>
    </row>
    <row r="39" ht="14.25" customHeight="1">
      <c r="A39" s="10" t="n">
        <v>8.0</v>
      </c>
      <c r="B39" s="10" t="s">
        <v>90</v>
      </c>
      <c r="C39" s="10"/>
      <c r="D39" s="10"/>
      <c r="E39" s="10" t="s">
        <v>91</v>
      </c>
      <c r="F39" s="10"/>
      <c r="G39" s="10" t="n">
        <v>-5.5</v>
      </c>
      <c r="H39" s="12" t="n">
        <v>-23.1</v>
      </c>
      <c r="I39" s="12" t="s">
        <v>90</v>
      </c>
      <c r="J39" s="13" t="n">
        <v>0.998583</v>
      </c>
      <c r="K39" s="12" t="s">
        <v>17</v>
      </c>
      <c r="L39" s="12" t="s">
        <v>17</v>
      </c>
      <c r="M39" s="14"/>
      <c r="N39" s="14"/>
      <c r="O39" s="14"/>
      <c r="P39" s="14"/>
      <c r="Q39" s="15" t="str">
        <f t="shared" si="1"/>
        <v/>
      </c>
    </row>
    <row r="40" ht="14.25" customHeight="1">
      <c r="A40" s="10" t="n">
        <v>8.0</v>
      </c>
      <c r="B40" s="10" t="s">
        <v>92</v>
      </c>
      <c r="C40" s="10"/>
      <c r="D40" s="10"/>
      <c r="E40" s="10" t="s">
        <v>93</v>
      </c>
      <c r="F40" s="10"/>
      <c r="G40" s="10" t="n">
        <v>-6.0</v>
      </c>
      <c r="H40" s="12" t="n">
        <v>-8.1</v>
      </c>
      <c r="I40" s="12" t="s">
        <v>92</v>
      </c>
      <c r="J40" s="13" t="n">
        <v>0.84742</v>
      </c>
      <c r="K40" s="12" t="s">
        <v>17</v>
      </c>
      <c r="L40" s="12" t="s">
        <v>17</v>
      </c>
      <c r="M40" s="14"/>
      <c r="N40" s="14"/>
      <c r="O40" s="14"/>
      <c r="P40" s="14"/>
      <c r="Q40" s="15" t="str">
        <f t="shared" si="1"/>
        <v/>
      </c>
    </row>
    <row r="41" ht="14.25" customHeight="1">
      <c r="A41" s="10" t="n">
        <v>8.0</v>
      </c>
      <c r="B41" s="10" t="s">
        <v>94</v>
      </c>
      <c r="C41" s="10"/>
      <c r="D41" s="10"/>
      <c r="E41" s="10" t="s">
        <v>95</v>
      </c>
      <c r="F41" s="10"/>
      <c r="G41" s="10" t="n">
        <v>-1.0</v>
      </c>
      <c r="H41" s="12" t="n">
        <v>1.8</v>
      </c>
      <c r="I41" s="12" t="s">
        <v>95</v>
      </c>
      <c r="J41" s="13" t="n">
        <v>0.684008</v>
      </c>
      <c r="K41" s="12" t="s">
        <v>16</v>
      </c>
      <c r="L41" s="12" t="s">
        <v>17</v>
      </c>
      <c r="M41" s="14"/>
      <c r="N41" s="14"/>
      <c r="O41" s="14"/>
      <c r="P41" s="14"/>
      <c r="Q41" s="15" t="str">
        <f t="shared" si="1"/>
        <v/>
      </c>
    </row>
    <row r="42" ht="14.25" customHeight="1">
      <c r="A42" s="10" t="n">
        <v>8.0</v>
      </c>
      <c r="B42" s="10" t="s">
        <v>96</v>
      </c>
      <c r="C42" s="10"/>
      <c r="D42" s="10"/>
      <c r="E42" s="10" t="s">
        <v>97</v>
      </c>
      <c r="F42" s="10"/>
      <c r="G42" s="10" t="n">
        <v>6.5</v>
      </c>
      <c r="H42" s="12" t="n">
        <v>5.8</v>
      </c>
      <c r="I42" s="12" t="s">
        <v>97</v>
      </c>
      <c r="J42" s="13" t="n">
        <v>0.778287</v>
      </c>
      <c r="K42" s="12" t="s">
        <v>17</v>
      </c>
      <c r="L42" s="12" t="s">
        <v>16</v>
      </c>
      <c r="M42" s="14"/>
      <c r="N42" s="14"/>
      <c r="O42" s="14"/>
      <c r="P42" s="14"/>
      <c r="Q42" s="15" t="str">
        <f t="shared" si="1"/>
        <v/>
      </c>
    </row>
    <row r="43" ht="14.25" customHeight="1">
      <c r="A43" s="10" t="n">
        <v>8.0</v>
      </c>
      <c r="B43" s="10" t="s">
        <v>98</v>
      </c>
      <c r="C43" s="10"/>
      <c r="D43" s="10"/>
      <c r="E43" s="10" t="s">
        <v>99</v>
      </c>
      <c r="F43" s="10"/>
      <c r="G43" s="10" t="n">
        <v>5.0</v>
      </c>
      <c r="H43" s="12" t="n">
        <v>-0.7</v>
      </c>
      <c r="I43" s="12" t="s">
        <v>98</v>
      </c>
      <c r="J43" s="13" t="n">
        <v>0.549304</v>
      </c>
      <c r="K43" s="12" t="s">
        <v>17</v>
      </c>
      <c r="L43" s="12" t="s">
        <v>17</v>
      </c>
      <c r="M43" s="14"/>
      <c r="N43" s="14"/>
      <c r="O43" s="14"/>
      <c r="P43" s="14"/>
      <c r="Q43" s="15" t="str">
        <f t="shared" si="1"/>
        <v/>
      </c>
    </row>
    <row r="44" ht="14.25" customHeight="1">
      <c r="A44" s="10" t="n">
        <v>9.0</v>
      </c>
      <c r="B44" s="10" t="s">
        <v>100</v>
      </c>
      <c r="C44" s="10"/>
      <c r="D44" s="16" t="n">
        <v>0.227678</v>
      </c>
      <c r="E44" s="10" t="s">
        <v>101</v>
      </c>
      <c r="F44" s="16" t="n">
        <v>0.772322</v>
      </c>
      <c r="G44" s="10" t="n">
        <v>-2.5</v>
      </c>
      <c r="H44" s="12" t="n">
        <v>7.9</v>
      </c>
      <c r="I44" s="12" t="s">
        <v>101</v>
      </c>
      <c r="J44" s="13" t="n">
        <v>0.772322</v>
      </c>
      <c r="K44" s="12" t="s">
        <v>16</v>
      </c>
      <c r="L44" s="12" t="s">
        <v>17</v>
      </c>
      <c r="M44" s="14"/>
      <c r="N44" s="14"/>
      <c r="O44" s="14"/>
      <c r="P44" s="14"/>
      <c r="Q44" s="15" t="str">
        <f t="shared" si="1"/>
        <v/>
      </c>
    </row>
    <row r="45" ht="14.25" customHeight="1">
      <c r="A45" s="10" t="n">
        <v>9.0</v>
      </c>
      <c r="B45" s="10" t="s">
        <v>74</v>
      </c>
      <c r="C45" s="10"/>
      <c r="D45" s="16" t="n">
        <v>0.011094</v>
      </c>
      <c r="E45" s="10" t="s">
        <v>38</v>
      </c>
      <c r="F45" s="16" t="n">
        <v>0.988906</v>
      </c>
      <c r="G45" s="10" t="n">
        <v>20.5</v>
      </c>
      <c r="H45" s="12" t="n">
        <v>17.2</v>
      </c>
      <c r="I45" s="12" t="s">
        <v>38</v>
      </c>
      <c r="J45" s="13" t="n">
        <v>0.988906</v>
      </c>
      <c r="K45" s="12" t="s">
        <v>17</v>
      </c>
      <c r="L45" s="12" t="s">
        <v>16</v>
      </c>
      <c r="M45" s="14"/>
      <c r="N45" s="14"/>
      <c r="O45" s="14"/>
      <c r="P45" s="14"/>
      <c r="Q45" s="15" t="str">
        <f t="shared" si="1"/>
        <v/>
      </c>
    </row>
    <row r="46" ht="14.25" customHeight="1">
      <c r="A46" s="10" t="n">
        <v>9.0</v>
      </c>
      <c r="B46" s="10" t="s">
        <v>102</v>
      </c>
      <c r="C46" s="10"/>
      <c r="D46" s="16" t="n">
        <v>0.001625</v>
      </c>
      <c r="E46" s="10" t="s">
        <v>20</v>
      </c>
      <c r="F46" s="16" t="n">
        <v>0.998375</v>
      </c>
      <c r="G46" s="10" t="n">
        <v>10.5</v>
      </c>
      <c r="H46" s="12" t="n">
        <v>24.2</v>
      </c>
      <c r="I46" s="12" t="s">
        <v>20</v>
      </c>
      <c r="J46" s="13" t="n">
        <v>0.998375</v>
      </c>
      <c r="K46" s="12" t="s">
        <v>16</v>
      </c>
      <c r="L46" s="12" t="s">
        <v>17</v>
      </c>
      <c r="M46" s="14"/>
      <c r="N46" s="14"/>
      <c r="O46" s="14"/>
      <c r="P46" s="14"/>
      <c r="Q46" s="15" t="str">
        <f t="shared" si="1"/>
        <v/>
      </c>
    </row>
    <row r="47" ht="14.25" customHeight="1">
      <c r="A47" s="10" t="n">
        <v>9.0</v>
      </c>
      <c r="B47" s="10" t="s">
        <v>103</v>
      </c>
      <c r="C47" s="10"/>
      <c r="D47" s="16" t="n">
        <v>0.009367</v>
      </c>
      <c r="E47" s="10" t="s">
        <v>104</v>
      </c>
      <c r="F47" s="16" t="n">
        <v>0.990633</v>
      </c>
      <c r="G47" s="10" t="n">
        <v>14.5</v>
      </c>
      <c r="H47" s="12" t="n">
        <v>20.0</v>
      </c>
      <c r="I47" s="12" t="s">
        <v>104</v>
      </c>
      <c r="J47" s="13" t="n">
        <v>0.990633</v>
      </c>
      <c r="K47" s="12" t="s">
        <v>16</v>
      </c>
      <c r="L47" s="12" t="s">
        <v>17</v>
      </c>
      <c r="M47" s="14" t="s">
        <v>11</v>
      </c>
      <c r="N47" s="14" t="s">
        <v>104</v>
      </c>
      <c r="O47" s="14"/>
      <c r="P47" s="14"/>
      <c r="Q47" s="15" t="str">
        <f t="shared" si="1"/>
        <v/>
      </c>
    </row>
    <row r="48" ht="14.25" customHeight="1">
      <c r="A48" s="10" t="n">
        <v>9.0</v>
      </c>
      <c r="B48" s="10" t="s">
        <v>31</v>
      </c>
      <c r="C48" s="10"/>
      <c r="D48" s="16" t="n">
        <v>0.947699</v>
      </c>
      <c r="E48" s="10" t="s">
        <v>88</v>
      </c>
      <c r="F48" s="16" t="n">
        <v>0.05230100000000004</v>
      </c>
      <c r="G48" s="10" t="n">
        <v>-17.5</v>
      </c>
      <c r="H48" s="12" t="n">
        <v>-18.0</v>
      </c>
      <c r="I48" s="12" t="s">
        <v>31</v>
      </c>
      <c r="J48" s="13" t="n">
        <v>0.947699</v>
      </c>
      <c r="K48" s="12" t="s">
        <v>17</v>
      </c>
      <c r="L48" s="12" t="s">
        <v>17</v>
      </c>
      <c r="M48" s="14" t="s">
        <v>4</v>
      </c>
      <c r="N48" s="14"/>
      <c r="O48" s="14" t="s">
        <v>88</v>
      </c>
      <c r="P48" s="14"/>
      <c r="Q48" s="15" t="n">
        <f t="shared" si="1"/>
        <v>-17.5</v>
      </c>
    </row>
    <row r="49" ht="14.25" customHeight="1">
      <c r="A49" s="10" t="n">
        <v>9.0</v>
      </c>
      <c r="B49" s="10" t="s">
        <v>55</v>
      </c>
      <c r="C49" s="10"/>
      <c r="D49" s="16" t="n">
        <v>0.361943</v>
      </c>
      <c r="E49" s="10" t="s">
        <v>26</v>
      </c>
      <c r="F49" s="16" t="n">
        <v>0.638057</v>
      </c>
      <c r="G49" s="10" t="n">
        <v>6.5</v>
      </c>
      <c r="H49" s="12" t="n">
        <v>5.8</v>
      </c>
      <c r="I49" s="12" t="s">
        <v>26</v>
      </c>
      <c r="J49" s="13" t="n">
        <v>0.638057</v>
      </c>
      <c r="K49" s="12" t="s">
        <v>17</v>
      </c>
      <c r="L49" s="12" t="s">
        <v>16</v>
      </c>
      <c r="M49" s="14"/>
      <c r="N49" s="14"/>
      <c r="O49" s="14"/>
      <c r="P49" s="14"/>
      <c r="Q49" s="15" t="str">
        <f t="shared" si="1"/>
        <v/>
      </c>
    </row>
    <row r="50" ht="14.25" customHeight="1">
      <c r="A50" s="10" t="n">
        <v>9.0</v>
      </c>
      <c r="B50" s="10" t="s">
        <v>105</v>
      </c>
      <c r="C50" s="10"/>
      <c r="D50" s="16" t="n">
        <v>0.162922</v>
      </c>
      <c r="E50" s="10" t="s">
        <v>28</v>
      </c>
      <c r="F50" s="16" t="n">
        <v>0.837078</v>
      </c>
      <c r="G50" s="10" t="n">
        <v>11.5</v>
      </c>
      <c r="H50" s="12" t="n">
        <v>1.9</v>
      </c>
      <c r="I50" s="12" t="s">
        <v>28</v>
      </c>
      <c r="J50" s="13" t="n">
        <v>0.837078</v>
      </c>
      <c r="K50" s="12" t="s">
        <v>17</v>
      </c>
      <c r="L50" s="12" t="s">
        <v>16</v>
      </c>
      <c r="M50" s="14" t="s">
        <v>4</v>
      </c>
      <c r="N50" s="14"/>
      <c r="O50" s="14" t="s">
        <v>105</v>
      </c>
      <c r="P50" s="14"/>
      <c r="Q50" s="15" t="n">
        <f t="shared" si="1"/>
        <v>11.5</v>
      </c>
    </row>
    <row r="51" ht="14.25" customHeight="1">
      <c r="A51" s="10" t="n">
        <v>9.0</v>
      </c>
      <c r="B51" s="10" t="s">
        <v>83</v>
      </c>
      <c r="C51" s="10"/>
      <c r="D51" s="16" t="n">
        <v>0.003624</v>
      </c>
      <c r="E51" s="10" t="s">
        <v>33</v>
      </c>
      <c r="F51" s="16" t="n">
        <v>0.996376</v>
      </c>
      <c r="G51" s="10" t="n">
        <v>11.5</v>
      </c>
      <c r="H51" s="12" t="n">
        <v>19.1</v>
      </c>
      <c r="I51" s="12" t="s">
        <v>33</v>
      </c>
      <c r="J51" s="13" t="n">
        <v>0.996376</v>
      </c>
      <c r="K51" s="12" t="s">
        <v>16</v>
      </c>
      <c r="L51" s="12" t="s">
        <v>17</v>
      </c>
      <c r="M51" s="14" t="s">
        <v>4</v>
      </c>
      <c r="N51" s="14"/>
      <c r="O51" s="14" t="s">
        <v>33</v>
      </c>
      <c r="P51" s="14"/>
      <c r="Q51" s="15" t="n">
        <f t="shared" si="1"/>
        <v>11.5</v>
      </c>
    </row>
    <row r="52" ht="14.25" customHeight="1">
      <c r="A52" s="10" t="n">
        <v>9.0</v>
      </c>
      <c r="B52" s="10" t="s">
        <v>73</v>
      </c>
      <c r="C52" s="10"/>
      <c r="D52" s="16" t="n">
        <v>0.004507</v>
      </c>
      <c r="E52" s="10" t="s">
        <v>18</v>
      </c>
      <c r="F52" s="16" t="n">
        <v>0.995493</v>
      </c>
      <c r="G52" s="10" t="n">
        <v>14.5</v>
      </c>
      <c r="H52" s="12" t="n">
        <v>20.6</v>
      </c>
      <c r="I52" s="12" t="s">
        <v>18</v>
      </c>
      <c r="J52" s="13" t="n">
        <v>0.995493</v>
      </c>
      <c r="K52" s="12" t="s">
        <v>16</v>
      </c>
      <c r="L52" s="12" t="s">
        <v>17</v>
      </c>
      <c r="M52" s="14"/>
      <c r="N52" s="14"/>
      <c r="O52" s="14"/>
      <c r="P52" s="14"/>
      <c r="Q52" s="15" t="str">
        <f t="shared" si="1"/>
        <v/>
      </c>
    </row>
    <row r="53" ht="14.25" customHeight="1">
      <c r="A53" s="10" t="n">
        <v>9.0</v>
      </c>
      <c r="B53" s="10" t="s">
        <v>53</v>
      </c>
      <c r="C53" s="10"/>
      <c r="D53" s="16" t="n">
        <v>0.994347</v>
      </c>
      <c r="E53" s="10" t="s">
        <v>106</v>
      </c>
      <c r="F53" s="16" t="n">
        <v>0.005653000000000019</v>
      </c>
      <c r="G53" s="10" t="n">
        <v>-25.5</v>
      </c>
      <c r="H53" s="12" t="n">
        <v>-21.6</v>
      </c>
      <c r="I53" s="12" t="s">
        <v>53</v>
      </c>
      <c r="J53" s="13" t="n">
        <v>0.994347</v>
      </c>
      <c r="K53" s="12" t="s">
        <v>16</v>
      </c>
      <c r="L53" s="12" t="s">
        <v>16</v>
      </c>
      <c r="M53" s="14"/>
      <c r="N53" s="14"/>
      <c r="O53" s="14"/>
      <c r="P53" s="14"/>
      <c r="Q53" s="15" t="str">
        <f t="shared" si="1"/>
        <v/>
      </c>
    </row>
    <row r="54" ht="14.25" customHeight="1">
      <c r="A54" s="10" t="n">
        <v>9.0</v>
      </c>
      <c r="B54" s="10" t="s">
        <v>87</v>
      </c>
      <c r="C54" s="10"/>
      <c r="D54" s="16" t="n">
        <v>0.978315</v>
      </c>
      <c r="E54" s="10" t="s">
        <v>107</v>
      </c>
      <c r="F54" s="16" t="n">
        <v>0.021684999999999954</v>
      </c>
      <c r="G54" s="10" t="n">
        <v>-17.5</v>
      </c>
      <c r="H54" s="12" t="n">
        <v>-19.3</v>
      </c>
      <c r="I54" s="12" t="s">
        <v>87</v>
      </c>
      <c r="J54" s="13" t="n">
        <v>0.978315</v>
      </c>
      <c r="K54" s="12" t="s">
        <v>17</v>
      </c>
      <c r="L54" s="12" t="s">
        <v>17</v>
      </c>
      <c r="M54" s="14"/>
      <c r="N54" s="14"/>
      <c r="O54" s="14"/>
      <c r="P54" s="14"/>
      <c r="Q54" s="15" t="str">
        <f t="shared" si="1"/>
        <v/>
      </c>
    </row>
    <row r="55" ht="14.25" customHeight="1">
      <c r="A55" s="10" t="n">
        <v>9.0</v>
      </c>
      <c r="B55" s="10" t="s">
        <v>108</v>
      </c>
      <c r="C55" s="10"/>
      <c r="D55" s="16" t="n">
        <v>0.526591</v>
      </c>
      <c r="E55" s="10" t="s">
        <v>59</v>
      </c>
      <c r="F55" s="16" t="n">
        <v>0.47340899999999997</v>
      </c>
      <c r="G55" s="10" t="n">
        <v>0.0</v>
      </c>
      <c r="H55" s="12" t="n">
        <v>1.5</v>
      </c>
      <c r="I55" s="12" t="s">
        <v>59</v>
      </c>
      <c r="J55" s="13" t="n">
        <v>0.47340899999999997</v>
      </c>
      <c r="K55" s="12" t="s">
        <v>16</v>
      </c>
      <c r="L55" s="12" t="s">
        <v>17</v>
      </c>
      <c r="M55" s="14"/>
      <c r="N55" s="14"/>
      <c r="O55" s="14"/>
      <c r="P55" s="14"/>
      <c r="Q55" s="15" t="str">
        <f t="shared" si="1"/>
        <v/>
      </c>
    </row>
    <row r="56" ht="14.25" customHeight="1">
      <c r="A56" s="10" t="n">
        <v>9.0</v>
      </c>
      <c r="B56" s="10" t="s">
        <v>93</v>
      </c>
      <c r="C56" s="10"/>
      <c r="D56" s="16" t="n">
        <v>0.154722</v>
      </c>
      <c r="E56" s="10" t="s">
        <v>50</v>
      </c>
      <c r="F56" s="16" t="n">
        <v>0.845278</v>
      </c>
      <c r="G56" s="10" t="n">
        <v>3.5</v>
      </c>
      <c r="H56" s="12" t="n">
        <v>7.9</v>
      </c>
      <c r="I56" s="12" t="s">
        <v>50</v>
      </c>
      <c r="J56" s="13" t="n">
        <v>0.845278</v>
      </c>
      <c r="K56" s="12" t="s">
        <v>16</v>
      </c>
      <c r="L56" s="12" t="s">
        <v>17</v>
      </c>
      <c r="M56" s="14"/>
      <c r="N56" s="14"/>
      <c r="O56" s="14"/>
      <c r="P56" s="14"/>
      <c r="Q56" s="15" t="str">
        <f t="shared" si="1"/>
        <v/>
      </c>
    </row>
    <row r="57" ht="14.25" customHeight="1">
      <c r="A57" s="10" t="n">
        <v>9.0</v>
      </c>
      <c r="B57" s="10" t="s">
        <v>19</v>
      </c>
      <c r="C57" s="10"/>
      <c r="D57" s="16" t="n">
        <v>0.999826</v>
      </c>
      <c r="E57" s="10" t="s">
        <v>64</v>
      </c>
      <c r="F57" s="16" t="n">
        <v>1.7400000000000748E-4</v>
      </c>
      <c r="G57" s="10" t="n">
        <v>-32.0</v>
      </c>
      <c r="H57" s="12" t="n">
        <v>-37.9</v>
      </c>
      <c r="I57" s="12" t="s">
        <v>19</v>
      </c>
      <c r="J57" s="13" t="n">
        <v>0.999826</v>
      </c>
      <c r="K57" s="12" t="s">
        <v>17</v>
      </c>
      <c r="L57" s="12" t="s">
        <v>17</v>
      </c>
      <c r="M57" s="14"/>
      <c r="N57" s="14"/>
      <c r="O57" s="14"/>
      <c r="P57" s="14"/>
      <c r="Q57" s="15" t="str">
        <f t="shared" si="1"/>
        <v/>
      </c>
    </row>
    <row r="58" ht="14.25" customHeight="1">
      <c r="A58" s="10" t="n">
        <v>9.0</v>
      </c>
      <c r="B58" s="10" t="s">
        <v>41</v>
      </c>
      <c r="C58" s="10"/>
      <c r="D58" s="16" t="n">
        <v>0.995502</v>
      </c>
      <c r="E58" s="10" t="s">
        <v>109</v>
      </c>
      <c r="F58" s="16" t="n">
        <v>0.004498000000000002</v>
      </c>
      <c r="G58" s="10" t="n">
        <v>-9.5</v>
      </c>
      <c r="H58" s="12" t="n">
        <v>-22.2</v>
      </c>
      <c r="I58" s="12" t="s">
        <v>41</v>
      </c>
      <c r="J58" s="13" t="n">
        <v>0.995502</v>
      </c>
      <c r="K58" s="12" t="s">
        <v>17</v>
      </c>
      <c r="L58" s="12" t="s">
        <v>17</v>
      </c>
      <c r="M58" s="14"/>
      <c r="N58" s="14"/>
      <c r="O58" s="14"/>
      <c r="P58" s="14"/>
      <c r="Q58" s="15" t="str">
        <f t="shared" si="1"/>
        <v/>
      </c>
    </row>
    <row r="59" ht="14.25" customHeight="1">
      <c r="A59" s="10" t="n">
        <v>9.0</v>
      </c>
      <c r="B59" s="10" t="s">
        <v>110</v>
      </c>
      <c r="C59" s="10"/>
      <c r="D59" s="16" t="n">
        <v>0.270349</v>
      </c>
      <c r="E59" s="10" t="s">
        <v>57</v>
      </c>
      <c r="F59" s="16" t="n">
        <v>0.729651</v>
      </c>
      <c r="G59" s="10" t="n">
        <v>9.5</v>
      </c>
      <c r="H59" s="12" t="n">
        <v>11.6</v>
      </c>
      <c r="I59" s="12" t="s">
        <v>57</v>
      </c>
      <c r="J59" s="13" t="n">
        <v>0.729651</v>
      </c>
      <c r="K59" s="12" t="s">
        <v>16</v>
      </c>
      <c r="L59" s="12" t="s">
        <v>17</v>
      </c>
      <c r="M59" s="14"/>
      <c r="N59" s="14"/>
      <c r="O59" s="14"/>
      <c r="P59" s="14"/>
      <c r="Q59" s="15" t="str">
        <f t="shared" si="1"/>
        <v/>
      </c>
    </row>
    <row r="60" ht="14.25" customHeight="1">
      <c r="A60" s="10" t="n">
        <v>9.0</v>
      </c>
      <c r="B60" s="10" t="s">
        <v>111</v>
      </c>
      <c r="C60" s="10"/>
      <c r="D60" s="16" t="n">
        <v>0.368482</v>
      </c>
      <c r="E60" s="10" t="s">
        <v>39</v>
      </c>
      <c r="F60" s="16" t="n">
        <v>0.631518</v>
      </c>
      <c r="G60" s="10" t="n">
        <v>-6.5</v>
      </c>
      <c r="H60" s="12" t="n">
        <v>3.8</v>
      </c>
      <c r="I60" s="12" t="s">
        <v>39</v>
      </c>
      <c r="J60" s="13" t="n">
        <v>0.631518</v>
      </c>
      <c r="K60" s="12" t="s">
        <v>16</v>
      </c>
      <c r="L60" s="12" t="s">
        <v>17</v>
      </c>
      <c r="M60" s="14" t="s">
        <v>11</v>
      </c>
      <c r="N60" s="14" t="s">
        <v>39</v>
      </c>
      <c r="O60" s="14"/>
      <c r="P60" s="14"/>
      <c r="Q60" s="15" t="str">
        <f t="shared" si="1"/>
        <v/>
      </c>
    </row>
    <row r="61" ht="14.25" customHeight="1">
      <c r="A61" s="10" t="n">
        <v>9.0</v>
      </c>
      <c r="B61" s="10" t="s">
        <v>63</v>
      </c>
      <c r="C61" s="10"/>
      <c r="D61" s="16" t="n">
        <v>0.279307</v>
      </c>
      <c r="E61" s="10" t="s">
        <v>112</v>
      </c>
      <c r="F61" s="16" t="n">
        <v>0.720693</v>
      </c>
      <c r="G61" s="10" t="n">
        <v>2.5</v>
      </c>
      <c r="H61" s="12" t="n">
        <v>8.4</v>
      </c>
      <c r="I61" s="12" t="s">
        <v>112</v>
      </c>
      <c r="J61" s="13" t="n">
        <v>0.720693</v>
      </c>
      <c r="K61" s="12" t="s">
        <v>16</v>
      </c>
      <c r="L61" s="12" t="s">
        <v>17</v>
      </c>
      <c r="M61" s="14" t="s">
        <v>4</v>
      </c>
      <c r="N61" s="14"/>
      <c r="O61" s="14" t="s">
        <v>112</v>
      </c>
      <c r="P61" s="14"/>
      <c r="Q61" s="15" t="n">
        <f t="shared" si="1"/>
        <v>2.5</v>
      </c>
    </row>
    <row r="62" ht="14.25" customHeight="1">
      <c r="A62" s="10" t="n">
        <v>9.0</v>
      </c>
      <c r="B62" s="10" t="s">
        <v>66</v>
      </c>
      <c r="C62" s="10"/>
      <c r="D62" s="16" t="n">
        <v>0.539829</v>
      </c>
      <c r="E62" s="10" t="s">
        <v>48</v>
      </c>
      <c r="F62" s="16" t="n">
        <v>0.460171</v>
      </c>
      <c r="G62" s="10" t="n">
        <v>-7.5</v>
      </c>
      <c r="H62" s="12" t="n">
        <v>4.0</v>
      </c>
      <c r="I62" s="12" t="s">
        <v>48</v>
      </c>
      <c r="J62" s="13" t="n">
        <v>0.460171</v>
      </c>
      <c r="K62" s="12" t="s">
        <v>16</v>
      </c>
      <c r="L62" s="12" t="s">
        <v>17</v>
      </c>
      <c r="M62" s="14"/>
      <c r="N62" s="14"/>
      <c r="O62" s="14"/>
      <c r="P62" s="14"/>
      <c r="Q62" s="15" t="str">
        <f t="shared" si="1"/>
        <v/>
      </c>
    </row>
    <row r="63" ht="14.25" customHeight="1">
      <c r="A63" s="10" t="n">
        <v>9.0</v>
      </c>
      <c r="B63" s="10" t="s">
        <v>76</v>
      </c>
      <c r="C63" s="10"/>
      <c r="D63" s="16" t="n">
        <v>0.644915</v>
      </c>
      <c r="E63" s="10" t="s">
        <v>113</v>
      </c>
      <c r="F63" s="16" t="n">
        <v>0.355085</v>
      </c>
      <c r="G63" s="10" t="n">
        <v>-2.5</v>
      </c>
      <c r="H63" s="12" t="n">
        <v>-0.5</v>
      </c>
      <c r="I63" s="12" t="s">
        <v>76</v>
      </c>
      <c r="J63" s="13" t="n">
        <v>0.644915</v>
      </c>
      <c r="K63" s="12" t="s">
        <v>16</v>
      </c>
      <c r="L63" s="12" t="s">
        <v>16</v>
      </c>
      <c r="M63" s="14"/>
      <c r="N63" s="14"/>
      <c r="O63" s="14"/>
      <c r="P63" s="14"/>
      <c r="Q63" s="15" t="str">
        <f t="shared" si="1"/>
        <v/>
      </c>
    </row>
    <row r="64" ht="14.25" customHeight="1">
      <c r="A64" s="10" t="n">
        <v>9.0</v>
      </c>
      <c r="B64" s="10" t="s">
        <v>114</v>
      </c>
      <c r="C64" s="10"/>
      <c r="D64" s="16" t="n">
        <v>0.755305</v>
      </c>
      <c r="E64" s="10" t="s">
        <v>115</v>
      </c>
      <c r="F64" s="16" t="n">
        <v>0.244695</v>
      </c>
      <c r="G64" s="10" t="n">
        <v>-4.5</v>
      </c>
      <c r="H64" s="12" t="n">
        <v>-8.3</v>
      </c>
      <c r="I64" s="12" t="s">
        <v>114</v>
      </c>
      <c r="J64" s="13" t="n">
        <v>0.755305</v>
      </c>
      <c r="K64" s="12" t="s">
        <v>17</v>
      </c>
      <c r="L64" s="12" t="s">
        <v>17</v>
      </c>
      <c r="M64" s="14"/>
      <c r="N64" s="14"/>
      <c r="O64" s="14"/>
      <c r="P64" s="14"/>
      <c r="Q64" s="15" t="str">
        <f t="shared" si="1"/>
        <v/>
      </c>
    </row>
    <row r="65" ht="14.25" customHeight="1">
      <c r="A65" s="10" t="n">
        <v>9.0</v>
      </c>
      <c r="B65" s="10" t="s">
        <v>116</v>
      </c>
      <c r="C65" s="10"/>
      <c r="D65" s="16" t="n">
        <v>0.058594</v>
      </c>
      <c r="E65" s="10" t="s">
        <v>23</v>
      </c>
      <c r="F65" s="16" t="n">
        <v>0.941406</v>
      </c>
      <c r="G65" s="10" t="n">
        <v>3.5</v>
      </c>
      <c r="H65" s="12" t="n">
        <v>11.3</v>
      </c>
      <c r="I65" s="12" t="s">
        <v>23</v>
      </c>
      <c r="J65" s="13" t="n">
        <v>0.941406</v>
      </c>
      <c r="K65" s="12" t="s">
        <v>16</v>
      </c>
      <c r="L65" s="12" t="s">
        <v>17</v>
      </c>
      <c r="M65" s="14" t="s">
        <v>4</v>
      </c>
      <c r="N65" s="14"/>
      <c r="O65" s="14" t="s">
        <v>23</v>
      </c>
      <c r="P65" s="14"/>
      <c r="Q65" s="15" t="n">
        <f t="shared" si="1"/>
        <v>3.5</v>
      </c>
    </row>
    <row r="66" ht="14.25" customHeight="1">
      <c r="A66" s="10" t="n">
        <v>9.0</v>
      </c>
      <c r="B66" s="10" t="s">
        <v>117</v>
      </c>
      <c r="C66" s="10"/>
      <c r="D66" s="16" t="n">
        <v>0.233056</v>
      </c>
      <c r="E66" s="10" t="s">
        <v>118</v>
      </c>
      <c r="F66" s="16" t="n">
        <v>0.766944</v>
      </c>
      <c r="G66" s="10" t="n">
        <v>6.5</v>
      </c>
      <c r="H66" s="12" t="n">
        <v>8.9</v>
      </c>
      <c r="I66" s="12" t="s">
        <v>118</v>
      </c>
      <c r="J66" s="13" t="n">
        <v>0.766944</v>
      </c>
      <c r="K66" s="12" t="s">
        <v>16</v>
      </c>
      <c r="L66" s="12" t="s">
        <v>17</v>
      </c>
      <c r="M66" s="14"/>
      <c r="N66" s="14"/>
      <c r="O66" s="14"/>
      <c r="P66" s="14"/>
      <c r="Q66" s="15" t="str">
        <f t="shared" si="1"/>
        <v/>
      </c>
    </row>
    <row r="67" ht="14.25" customHeight="1">
      <c r="A67" s="10" t="n">
        <v>9.0</v>
      </c>
      <c r="B67" s="10" t="s">
        <v>119</v>
      </c>
      <c r="C67" s="10"/>
      <c r="D67" s="16" t="n">
        <v>0.650102</v>
      </c>
      <c r="E67" s="10" t="s">
        <v>120</v>
      </c>
      <c r="F67" s="16" t="n">
        <v>0.34989800000000004</v>
      </c>
      <c r="G67" s="10" t="n">
        <v>3.5</v>
      </c>
      <c r="H67" s="12" t="n">
        <v>-5.1</v>
      </c>
      <c r="I67" s="12" t="s">
        <v>119</v>
      </c>
      <c r="J67" s="13" t="n">
        <v>0.650102</v>
      </c>
      <c r="K67" s="12" t="s">
        <v>17</v>
      </c>
      <c r="L67" s="12" t="s">
        <v>17</v>
      </c>
      <c r="M67" s="14" t="s">
        <v>11</v>
      </c>
      <c r="N67" s="14" t="s">
        <v>119</v>
      </c>
      <c r="O67" s="14"/>
      <c r="P67" s="14"/>
      <c r="Q67" s="15" t="str">
        <f t="shared" si="1"/>
        <v/>
      </c>
    </row>
    <row r="68" ht="14.25" customHeight="1">
      <c r="A68" s="10" t="n">
        <v>9.0</v>
      </c>
      <c r="B68" s="10" t="s">
        <v>121</v>
      </c>
      <c r="C68" s="10"/>
      <c r="D68" s="16" t="n">
        <v>0.999963</v>
      </c>
      <c r="E68" s="10" t="s">
        <v>82</v>
      </c>
      <c r="F68" s="16" t="n">
        <v>3.6999999999953737E-5</v>
      </c>
      <c r="G68" s="10" t="n">
        <v>8.5</v>
      </c>
      <c r="H68" s="12" t="n">
        <v>-37.5</v>
      </c>
      <c r="I68" s="12" t="s">
        <v>121</v>
      </c>
      <c r="J68" s="13" t="n">
        <v>0.999963</v>
      </c>
      <c r="K68" s="12" t="s">
        <v>17</v>
      </c>
      <c r="L68" s="12" t="s">
        <v>17</v>
      </c>
      <c r="M68" s="14"/>
      <c r="N68" s="14"/>
      <c r="O68" s="14"/>
      <c r="P68" s="14"/>
      <c r="Q68" s="15" t="str">
        <f t="shared" si="1"/>
        <v/>
      </c>
    </row>
    <row r="69" ht="14.25" customHeight="1">
      <c r="A69" s="10" t="n">
        <v>9.0</v>
      </c>
      <c r="B69" s="10" t="s">
        <v>21</v>
      </c>
      <c r="C69" s="10"/>
      <c r="D69" s="16" t="n">
        <v>0.876385</v>
      </c>
      <c r="E69" s="10" t="s">
        <v>46</v>
      </c>
      <c r="F69" s="16" t="n">
        <v>0.12361500000000003</v>
      </c>
      <c r="G69" s="10" t="n">
        <v>-7.0</v>
      </c>
      <c r="H69" s="12" t="n">
        <v>-10.1</v>
      </c>
      <c r="I69" s="12" t="s">
        <v>21</v>
      </c>
      <c r="J69" s="13" t="n">
        <v>0.876385</v>
      </c>
      <c r="K69" s="12" t="s">
        <v>17</v>
      </c>
      <c r="L69" s="12" t="s">
        <v>17</v>
      </c>
      <c r="M69" s="14"/>
      <c r="N69" s="14"/>
      <c r="O69" s="14"/>
      <c r="P69" s="14"/>
      <c r="Q69" s="15" t="str">
        <f t="shared" si="1"/>
        <v/>
      </c>
    </row>
    <row r="70" ht="14.25" customHeight="1">
      <c r="A70" s="10" t="n">
        <v>9.0</v>
      </c>
      <c r="B70" s="10" t="s">
        <v>122</v>
      </c>
      <c r="C70" s="10"/>
      <c r="D70" s="16" t="n">
        <v>0.9708870000000001</v>
      </c>
      <c r="E70" s="10" t="s">
        <v>79</v>
      </c>
      <c r="F70" s="16" t="n">
        <v>0.029112999999999944</v>
      </c>
      <c r="G70" s="10" t="n">
        <v>-16.5</v>
      </c>
      <c r="H70" s="12" t="n">
        <v>-11.9</v>
      </c>
      <c r="I70" s="12" t="s">
        <v>122</v>
      </c>
      <c r="J70" s="13" t="n">
        <v>0.9708870000000001</v>
      </c>
      <c r="K70" s="12" t="s">
        <v>16</v>
      </c>
      <c r="L70" s="12" t="s">
        <v>16</v>
      </c>
      <c r="M70" s="14"/>
      <c r="N70" s="14"/>
      <c r="O70" s="14"/>
      <c r="P70" s="14"/>
      <c r="Q70" s="15" t="str">
        <f t="shared" si="1"/>
        <v/>
      </c>
    </row>
    <row r="71" ht="14.25" customHeight="1">
      <c r="A71" s="10" t="n">
        <v>9.0</v>
      </c>
      <c r="B71" s="10" t="s">
        <v>19</v>
      </c>
      <c r="C71" s="10"/>
      <c r="D71" s="16" t="n">
        <v>0.999849</v>
      </c>
      <c r="E71" s="10" t="s">
        <v>64</v>
      </c>
      <c r="F71" s="16" t="n">
        <v>1.5100000000001224E-4</v>
      </c>
      <c r="G71" s="10" t="n">
        <v>-31.5</v>
      </c>
      <c r="H71" s="12" t="n">
        <v>-38.4</v>
      </c>
      <c r="I71" s="12" t="s">
        <v>19</v>
      </c>
      <c r="J71" s="13" t="n">
        <v>0.999849</v>
      </c>
      <c r="K71" s="12" t="s">
        <v>17</v>
      </c>
      <c r="L71" s="12" t="s">
        <v>17</v>
      </c>
      <c r="M71" s="14"/>
      <c r="N71" s="14"/>
      <c r="O71" s="14"/>
      <c r="P71" s="14"/>
      <c r="Q71" s="15" t="str">
        <f t="shared" si="1"/>
        <v/>
      </c>
    </row>
    <row r="72" ht="14.25" customHeight="1">
      <c r="A72" s="10" t="n">
        <v>9.0</v>
      </c>
      <c r="B72" s="10" t="s">
        <v>15</v>
      </c>
      <c r="C72" s="10"/>
      <c r="D72" s="16" t="n">
        <v>0.996704</v>
      </c>
      <c r="E72" s="10" t="s">
        <v>123</v>
      </c>
      <c r="F72" s="16" t="n">
        <v>0.0032959999999999656</v>
      </c>
      <c r="G72" s="10" t="n">
        <v>-20.5</v>
      </c>
      <c r="H72" s="12" t="n">
        <v>-28.2</v>
      </c>
      <c r="I72" s="12" t="s">
        <v>15</v>
      </c>
      <c r="J72" s="13" t="n">
        <v>0.996704</v>
      </c>
      <c r="K72" s="12" t="s">
        <v>17</v>
      </c>
      <c r="L72" s="12" t="s">
        <v>17</v>
      </c>
      <c r="M72" s="14"/>
      <c r="N72" s="14"/>
      <c r="O72" s="14"/>
      <c r="P72" s="14"/>
      <c r="Q72" s="15" t="str">
        <f t="shared" si="1"/>
        <v/>
      </c>
    </row>
    <row r="73" ht="14.25" customHeight="1">
      <c r="A73" s="10" t="n">
        <v>9.0</v>
      </c>
      <c r="B73" s="10" t="s">
        <v>77</v>
      </c>
      <c r="C73" s="10"/>
      <c r="D73" s="16" t="n">
        <v>0.172135</v>
      </c>
      <c r="E73" s="10" t="s">
        <v>124</v>
      </c>
      <c r="F73" s="16" t="n">
        <v>0.827865</v>
      </c>
      <c r="G73" s="10" t="n">
        <v>13.5</v>
      </c>
      <c r="H73" s="12" t="n">
        <v>13.0</v>
      </c>
      <c r="I73" s="12" t="s">
        <v>124</v>
      </c>
      <c r="J73" s="13" t="n">
        <v>0.827865</v>
      </c>
      <c r="K73" s="12" t="s">
        <v>17</v>
      </c>
      <c r="L73" s="12" t="s">
        <v>16</v>
      </c>
      <c r="M73" s="14"/>
      <c r="N73" s="14"/>
      <c r="O73" s="14"/>
      <c r="P73" s="14"/>
      <c r="Q73" s="15" t="str">
        <f t="shared" si="1"/>
        <v/>
      </c>
    </row>
    <row r="74" ht="14.25" customHeight="1">
      <c r="A74" s="10" t="n">
        <v>9.0</v>
      </c>
      <c r="B74" s="10" t="s">
        <v>90</v>
      </c>
      <c r="C74" s="10"/>
      <c r="D74" s="16" t="n">
        <v>0.99429</v>
      </c>
      <c r="E74" s="10" t="s">
        <v>30</v>
      </c>
      <c r="F74" s="16" t="n">
        <v>0.005709999999999993</v>
      </c>
      <c r="G74" s="10" t="n">
        <v>-17.5</v>
      </c>
      <c r="H74" s="12" t="n">
        <v>-20.3</v>
      </c>
      <c r="I74" s="12" t="s">
        <v>90</v>
      </c>
      <c r="J74" s="13" t="n">
        <v>0.99429</v>
      </c>
      <c r="K74" s="12" t="s">
        <v>17</v>
      </c>
      <c r="L74" s="12" t="s">
        <v>17</v>
      </c>
      <c r="M74" s="14"/>
      <c r="N74" s="14"/>
      <c r="O74" s="14"/>
      <c r="P74" s="14"/>
      <c r="Q74" s="15" t="str">
        <f t="shared" si="1"/>
        <v/>
      </c>
    </row>
    <row r="75" ht="14.25" customHeight="1">
      <c r="A75" s="10" t="n">
        <v>9.0</v>
      </c>
      <c r="B75" s="10" t="s">
        <v>69</v>
      </c>
      <c r="C75" s="10"/>
      <c r="D75" s="16" t="n">
        <v>0.963744</v>
      </c>
      <c r="E75" s="10" t="s">
        <v>94</v>
      </c>
      <c r="F75" s="16" t="n">
        <v>0.036255999999999955</v>
      </c>
      <c r="G75" s="10" t="n">
        <v>-14.5</v>
      </c>
      <c r="H75" s="12" t="n">
        <v>-8.8</v>
      </c>
      <c r="I75" s="12" t="s">
        <v>69</v>
      </c>
      <c r="J75" s="13" t="n">
        <v>0.963744</v>
      </c>
      <c r="K75" s="12" t="s">
        <v>16</v>
      </c>
      <c r="L75" s="12" t="s">
        <v>16</v>
      </c>
      <c r="M75" s="14"/>
      <c r="N75" s="14"/>
      <c r="O75" s="14"/>
      <c r="P75" s="14"/>
      <c r="Q75" s="15" t="str">
        <f t="shared" si="1"/>
        <v/>
      </c>
    </row>
    <row r="76" ht="14.25" customHeight="1">
      <c r="A76" s="10" t="n">
        <v>9.0</v>
      </c>
      <c r="B76" s="10" t="s">
        <v>81</v>
      </c>
      <c r="C76" s="10"/>
      <c r="D76" s="16" t="n">
        <v>0.986997</v>
      </c>
      <c r="E76" s="10" t="s">
        <v>67</v>
      </c>
      <c r="F76" s="16" t="n">
        <v>0.013002999999999987</v>
      </c>
      <c r="G76" s="10" t="n">
        <v>2.5</v>
      </c>
      <c r="H76" s="12" t="n">
        <v>-14.8</v>
      </c>
      <c r="I76" s="12" t="s">
        <v>81</v>
      </c>
      <c r="J76" s="13" t="n">
        <v>0.986997</v>
      </c>
      <c r="K76" s="12" t="s">
        <v>17</v>
      </c>
      <c r="L76" s="12" t="s">
        <v>17</v>
      </c>
      <c r="M76" s="14"/>
      <c r="N76" s="14"/>
      <c r="O76" s="14"/>
      <c r="P76" s="14"/>
      <c r="Q76" s="15" t="str">
        <f t="shared" si="1"/>
        <v/>
      </c>
    </row>
    <row r="77" ht="14.25" customHeight="1">
      <c r="A77" s="10" t="n">
        <v>9.0</v>
      </c>
      <c r="B77" s="10" t="s">
        <v>29</v>
      </c>
      <c r="C77" s="10"/>
      <c r="D77" s="16" t="n">
        <v>0.058648</v>
      </c>
      <c r="E77" s="10" t="s">
        <v>45</v>
      </c>
      <c r="F77" s="16" t="n">
        <v>0.941352</v>
      </c>
      <c r="G77" s="10" t="n">
        <v>6.5</v>
      </c>
      <c r="H77" s="12" t="n">
        <v>13.9</v>
      </c>
      <c r="I77" s="12" t="s">
        <v>45</v>
      </c>
      <c r="J77" s="13" t="n">
        <v>0.941352</v>
      </c>
      <c r="K77" s="12" t="s">
        <v>16</v>
      </c>
      <c r="L77" s="12" t="s">
        <v>17</v>
      </c>
      <c r="M77" s="14"/>
      <c r="N77" s="14"/>
      <c r="O77" s="14"/>
      <c r="P77" s="14"/>
      <c r="Q77" s="15" t="str">
        <f t="shared" si="1"/>
        <v/>
      </c>
    </row>
    <row r="78" ht="14.25" customHeight="1">
      <c r="A78" s="10" t="n">
        <v>9.0</v>
      </c>
      <c r="B78" s="10" t="s">
        <v>125</v>
      </c>
      <c r="C78" s="10"/>
      <c r="D78" s="16" t="n">
        <v>0.975897</v>
      </c>
      <c r="E78" s="10" t="s">
        <v>75</v>
      </c>
      <c r="F78" s="16" t="n">
        <v>0.024102999999999986</v>
      </c>
      <c r="G78" s="10" t="n">
        <v>-20.5</v>
      </c>
      <c r="H78" s="12" t="n">
        <v>-13.4</v>
      </c>
      <c r="I78" s="12" t="s">
        <v>125</v>
      </c>
      <c r="J78" s="13" t="n">
        <v>0.975897</v>
      </c>
      <c r="K78" s="12" t="s">
        <v>16</v>
      </c>
      <c r="L78" s="12" t="s">
        <v>16</v>
      </c>
      <c r="M78" s="14"/>
      <c r="N78" s="14"/>
      <c r="O78" s="14"/>
      <c r="P78" s="14"/>
      <c r="Q78" s="15" t="str">
        <f t="shared" si="1"/>
        <v/>
      </c>
    </row>
    <row r="79" ht="14.25" customHeight="1">
      <c r="A79" s="10" t="n">
        <v>9.0</v>
      </c>
      <c r="B79" s="10" t="s">
        <v>52</v>
      </c>
      <c r="C79" s="10"/>
      <c r="D79" s="16" t="n">
        <v>0.526118</v>
      </c>
      <c r="E79" s="10" t="s">
        <v>61</v>
      </c>
      <c r="F79" s="16" t="n">
        <v>0.473882</v>
      </c>
      <c r="G79" s="10" t="n">
        <v>-6.5</v>
      </c>
      <c r="H79" s="12" t="n">
        <v>1.0</v>
      </c>
      <c r="I79" s="12" t="s">
        <v>61</v>
      </c>
      <c r="J79" s="13" t="n">
        <v>0.473882</v>
      </c>
      <c r="K79" s="12" t="s">
        <v>16</v>
      </c>
      <c r="L79" s="12" t="s">
        <v>17</v>
      </c>
      <c r="M79" s="14"/>
      <c r="N79" s="14"/>
      <c r="O79" s="14"/>
      <c r="P79" s="14"/>
      <c r="Q79" s="15" t="str">
        <f t="shared" si="1"/>
        <v/>
      </c>
    </row>
    <row r="80" ht="14.25" customHeight="1">
      <c r="A80" s="10" t="n">
        <v>9.0</v>
      </c>
      <c r="B80" s="10" t="s">
        <v>56</v>
      </c>
      <c r="C80" s="10"/>
      <c r="D80" s="16" t="n">
        <v>0.981509</v>
      </c>
      <c r="E80" s="10" t="s">
        <v>35</v>
      </c>
      <c r="F80" s="16" t="n">
        <v>0.018491000000000035</v>
      </c>
      <c r="G80" s="10" t="n">
        <v>-18.5</v>
      </c>
      <c r="H80" s="12" t="n">
        <v>-17.1</v>
      </c>
      <c r="I80" s="12" t="s">
        <v>56</v>
      </c>
      <c r="J80" s="13" t="n">
        <v>0.981509</v>
      </c>
      <c r="K80" s="12" t="s">
        <v>16</v>
      </c>
      <c r="L80" s="12" t="s">
        <v>16</v>
      </c>
      <c r="M80" s="14"/>
      <c r="N80" s="14"/>
      <c r="O80" s="14"/>
      <c r="P80" s="14"/>
      <c r="Q80" s="15" t="str">
        <f t="shared" si="1"/>
        <v/>
      </c>
    </row>
    <row r="81" ht="14.25" customHeight="1">
      <c r="A81" s="10" t="n">
        <v>9.0</v>
      </c>
      <c r="B81" s="10" t="s">
        <v>126</v>
      </c>
      <c r="C81" s="10"/>
      <c r="D81" s="16" t="n">
        <v>0.040892</v>
      </c>
      <c r="E81" s="10" t="s">
        <v>54</v>
      </c>
      <c r="F81" s="16" t="n">
        <v>0.959108</v>
      </c>
      <c r="G81" s="10" t="n">
        <v>10.0</v>
      </c>
      <c r="H81" s="12" t="n">
        <v>9.5</v>
      </c>
      <c r="I81" s="12" t="s">
        <v>54</v>
      </c>
      <c r="J81" s="13" t="n">
        <v>0.959108</v>
      </c>
      <c r="K81" s="12" t="s">
        <v>17</v>
      </c>
      <c r="L81" s="12" t="s">
        <v>16</v>
      </c>
      <c r="M81" s="14"/>
      <c r="N81" s="14"/>
      <c r="O81" s="14"/>
      <c r="P81" s="14"/>
      <c r="Q81" s="15" t="str">
        <f t="shared" si="1"/>
        <v/>
      </c>
    </row>
    <row r="82" ht="14.25" customHeight="1">
      <c r="A82" s="10" t="n">
        <v>9.0</v>
      </c>
      <c r="B82" s="10" t="s">
        <v>127</v>
      </c>
      <c r="C82" s="10"/>
      <c r="D82" s="16" t="n">
        <v>0.742377</v>
      </c>
      <c r="E82" s="10" t="s">
        <v>58</v>
      </c>
      <c r="F82" s="16" t="n">
        <v>0.25762300000000005</v>
      </c>
      <c r="G82" s="10" t="n">
        <v>-11.5</v>
      </c>
      <c r="H82" s="12" t="n">
        <v>-5.7</v>
      </c>
      <c r="I82" s="12" t="s">
        <v>127</v>
      </c>
      <c r="J82" s="13" t="n">
        <v>0.742377</v>
      </c>
      <c r="K82" s="12" t="s">
        <v>16</v>
      </c>
      <c r="L82" s="12" t="s">
        <v>16</v>
      </c>
      <c r="M82" s="14" t="s">
        <v>4</v>
      </c>
      <c r="N82" s="14"/>
      <c r="O82" s="14" t="s">
        <v>58</v>
      </c>
      <c r="P82" s="14"/>
      <c r="Q82" s="15" t="n">
        <f t="shared" si="1"/>
        <v>-11.5</v>
      </c>
    </row>
    <row r="83" ht="14.25" customHeight="1">
      <c r="A83" s="10" t="n">
        <v>9.0</v>
      </c>
      <c r="B83" s="10" t="s">
        <v>128</v>
      </c>
      <c r="C83" s="10"/>
      <c r="D83" s="16" t="n">
        <v>0.709115</v>
      </c>
      <c r="E83" s="10" t="s">
        <v>129</v>
      </c>
      <c r="F83" s="16" t="n">
        <v>0.29088499999999995</v>
      </c>
      <c r="G83" s="10" t="n">
        <v>-2.0</v>
      </c>
      <c r="H83" s="12" t="n">
        <v>0.2</v>
      </c>
      <c r="I83" s="12" t="s">
        <v>129</v>
      </c>
      <c r="J83" s="13" t="n">
        <v>0.29088499999999995</v>
      </c>
      <c r="K83" s="12" t="s">
        <v>16</v>
      </c>
      <c r="L83" s="12" t="s">
        <v>17</v>
      </c>
      <c r="M83" s="14"/>
      <c r="N83" s="14"/>
      <c r="O83" s="14"/>
      <c r="P83" s="14"/>
      <c r="Q83" s="15" t="str">
        <f t="shared" si="1"/>
        <v/>
      </c>
    </row>
    <row r="84" ht="14.25" customHeight="1">
      <c r="A84" s="10" t="n">
        <v>9.0</v>
      </c>
      <c r="B84" s="10" t="s">
        <v>130</v>
      </c>
      <c r="C84" s="10"/>
      <c r="D84" s="16" t="n">
        <v>0.652586</v>
      </c>
      <c r="E84" s="10" t="s">
        <v>131</v>
      </c>
      <c r="F84" s="16" t="n">
        <v>0.347414</v>
      </c>
      <c r="G84" s="10" t="n">
        <v>3.5</v>
      </c>
      <c r="H84" s="12" t="n">
        <v>-3.4</v>
      </c>
      <c r="I84" s="12" t="s">
        <v>130</v>
      </c>
      <c r="J84" s="13" t="n">
        <v>0.652586</v>
      </c>
      <c r="K84" s="12" t="s">
        <v>17</v>
      </c>
      <c r="L84" s="12" t="s">
        <v>17</v>
      </c>
      <c r="M84" s="14"/>
      <c r="N84" s="14"/>
      <c r="O84" s="14"/>
      <c r="P84" s="14"/>
      <c r="Q84" s="15" t="str">
        <f t="shared" si="1"/>
        <v/>
      </c>
    </row>
    <row r="85" ht="14.25" customHeight="1">
      <c r="A85" s="10" t="n">
        <v>9.0</v>
      </c>
      <c r="B85" s="10" t="s">
        <v>86</v>
      </c>
      <c r="C85" s="10"/>
      <c r="D85" s="16" t="n">
        <v>5.9E-4</v>
      </c>
      <c r="E85" s="10" t="s">
        <v>42</v>
      </c>
      <c r="F85" s="16" t="n">
        <v>0.99941</v>
      </c>
      <c r="G85" s="10" t="n">
        <v>26.5</v>
      </c>
      <c r="H85" s="12" t="n">
        <v>29.6</v>
      </c>
      <c r="I85" s="12" t="s">
        <v>42</v>
      </c>
      <c r="J85" s="13" t="n">
        <v>0.99941</v>
      </c>
      <c r="K85" s="12" t="s">
        <v>16</v>
      </c>
      <c r="L85" s="12" t="s">
        <v>17</v>
      </c>
      <c r="M85" s="14"/>
      <c r="N85" s="14"/>
      <c r="O85" s="14"/>
      <c r="P85" s="14"/>
      <c r="Q85" s="15" t="str">
        <f t="shared" si="1"/>
        <v/>
      </c>
    </row>
    <row r="86" ht="14.25" customHeight="1">
      <c r="A86" s="10" t="n">
        <v>9.0</v>
      </c>
      <c r="B86" s="10" t="s">
        <v>132</v>
      </c>
      <c r="C86" s="10"/>
      <c r="D86" s="16" t="n">
        <v>0.772556</v>
      </c>
      <c r="E86" s="10" t="s">
        <v>133</v>
      </c>
      <c r="F86" s="16" t="n">
        <v>0.22744399999999998</v>
      </c>
      <c r="G86" s="10" t="n">
        <v>-20.5</v>
      </c>
      <c r="H86" s="12" t="n">
        <v>-5.5</v>
      </c>
      <c r="I86" s="12" t="s">
        <v>132</v>
      </c>
      <c r="J86" s="13" t="n">
        <v>0.772556</v>
      </c>
      <c r="K86" s="12" t="s">
        <v>16</v>
      </c>
      <c r="L86" s="12" t="s">
        <v>16</v>
      </c>
      <c r="M86" s="14"/>
      <c r="N86" s="14"/>
      <c r="O86" s="14"/>
      <c r="P86" s="14"/>
      <c r="Q86" s="15" t="str">
        <f t="shared" si="1"/>
        <v/>
      </c>
    </row>
    <row r="87" ht="14.25" customHeight="1">
      <c r="A87" s="10" t="n">
        <v>9.0</v>
      </c>
      <c r="B87" s="10" t="s">
        <v>68</v>
      </c>
      <c r="C87" s="10"/>
      <c r="D87" s="16" t="n">
        <v>0.020607</v>
      </c>
      <c r="E87" s="10" t="s">
        <v>34</v>
      </c>
      <c r="F87" s="16" t="n">
        <v>0.979393</v>
      </c>
      <c r="G87" s="10" t="n">
        <v>11.5</v>
      </c>
      <c r="H87" s="12" t="n">
        <v>12.7</v>
      </c>
      <c r="I87" s="12" t="s">
        <v>34</v>
      </c>
      <c r="J87" s="13" t="n">
        <v>0.979393</v>
      </c>
      <c r="K87" s="12" t="s">
        <v>16</v>
      </c>
      <c r="L87" s="12" t="s">
        <v>17</v>
      </c>
      <c r="M87" s="14"/>
      <c r="N87" s="14"/>
      <c r="O87" s="14"/>
      <c r="P87" s="14"/>
      <c r="Q87" s="15" t="str">
        <f t="shared" si="1"/>
        <v/>
      </c>
    </row>
    <row r="88" ht="14.25" customHeight="1">
      <c r="A88" s="10" t="n">
        <v>9.0</v>
      </c>
      <c r="B88" s="10" t="s">
        <v>134</v>
      </c>
      <c r="C88" s="10"/>
      <c r="D88" s="16" t="n">
        <v>0.996262</v>
      </c>
      <c r="E88" s="10" t="s">
        <v>135</v>
      </c>
      <c r="F88" s="16" t="n">
        <v>0.003738000000000019</v>
      </c>
      <c r="G88" s="10" t="n">
        <v>-16.5</v>
      </c>
      <c r="H88" s="12" t="n">
        <v>-22.2</v>
      </c>
      <c r="I88" s="12" t="s">
        <v>134</v>
      </c>
      <c r="J88" s="13" t="n">
        <v>0.996262</v>
      </c>
      <c r="K88" s="12" t="s">
        <v>17</v>
      </c>
      <c r="L88" s="12" t="s">
        <v>17</v>
      </c>
      <c r="M88" s="14"/>
      <c r="N88" s="14"/>
      <c r="O88" s="14"/>
      <c r="P88" s="14"/>
      <c r="Q88" s="15" t="str">
        <f t="shared" si="1"/>
        <v/>
      </c>
    </row>
    <row r="89" ht="14.25" customHeight="1">
      <c r="A89" s="10" t="n">
        <v>9.0</v>
      </c>
      <c r="B89" s="10" t="s">
        <v>47</v>
      </c>
      <c r="C89" s="10"/>
      <c r="D89" s="16" t="n">
        <v>0.911589</v>
      </c>
      <c r="E89" s="10" t="s">
        <v>62</v>
      </c>
      <c r="F89" s="16" t="n">
        <v>0.08841100000000002</v>
      </c>
      <c r="G89" s="10" t="n">
        <v>-7.5</v>
      </c>
      <c r="H89" s="12" t="n">
        <v>0.8</v>
      </c>
      <c r="I89" s="12" t="s">
        <v>62</v>
      </c>
      <c r="J89" s="13" t="n">
        <v>0.08841100000000002</v>
      </c>
      <c r="K89" s="12" t="s">
        <v>16</v>
      </c>
      <c r="L89" s="12" t="s">
        <v>17</v>
      </c>
      <c r="M89" s="14"/>
      <c r="N89" s="14"/>
      <c r="O89" s="14"/>
      <c r="P89" s="14"/>
      <c r="Q89" s="15" t="str">
        <f t="shared" si="1"/>
        <v/>
      </c>
    </row>
    <row r="90" ht="14.25" customHeight="1">
      <c r="A90" s="10" t="n">
        <v>9.0</v>
      </c>
      <c r="B90" s="10" t="s">
        <v>43</v>
      </c>
      <c r="C90" s="10"/>
      <c r="D90" s="16" t="n">
        <v>0.026289</v>
      </c>
      <c r="E90" s="10" t="s">
        <v>27</v>
      </c>
      <c r="F90" s="16" t="n">
        <v>0.973711</v>
      </c>
      <c r="G90" s="10" t="n">
        <v>5.5</v>
      </c>
      <c r="H90" s="12" t="n">
        <v>13.1</v>
      </c>
      <c r="I90" s="12" t="s">
        <v>27</v>
      </c>
      <c r="J90" s="13" t="n">
        <v>0.973711</v>
      </c>
      <c r="K90" s="12" t="s">
        <v>16</v>
      </c>
      <c r="L90" s="12" t="s">
        <v>17</v>
      </c>
      <c r="M90" s="14"/>
      <c r="N90" s="14"/>
      <c r="O90" s="14"/>
      <c r="P90" s="14"/>
      <c r="Q90" s="15" t="str">
        <f t="shared" si="1"/>
        <v/>
      </c>
    </row>
    <row r="91" ht="14.25" customHeight="1">
      <c r="A91" s="10" t="n">
        <v>10.0</v>
      </c>
      <c r="B91" s="10" t="s">
        <v>70</v>
      </c>
      <c r="C91" s="10"/>
      <c r="D91" s="16" t="n">
        <v>0.964937</v>
      </c>
      <c r="E91" s="10" t="s">
        <v>98</v>
      </c>
      <c r="F91" s="16" t="n">
        <v>0.035062999999999955</v>
      </c>
      <c r="G91" s="10" t="n">
        <v>-3.5</v>
      </c>
      <c r="H91" s="12" t="n">
        <v>-11.8</v>
      </c>
      <c r="I91" s="12" t="s">
        <v>70</v>
      </c>
      <c r="J91" s="13" t="n">
        <v>0.964937</v>
      </c>
      <c r="K91" s="12" t="s">
        <v>17</v>
      </c>
      <c r="L91" s="12" t="s">
        <v>17</v>
      </c>
      <c r="M91" s="14"/>
      <c r="N91" s="14"/>
      <c r="O91" s="14"/>
      <c r="P91" s="14"/>
      <c r="Q91" s="15" t="s">
        <v>136</v>
      </c>
    </row>
    <row r="92" ht="14.25" customHeight="1">
      <c r="A92" s="10" t="n">
        <v>10.0</v>
      </c>
      <c r="B92" s="10" t="s">
        <v>71</v>
      </c>
      <c r="C92" s="10"/>
      <c r="D92" s="16" t="n">
        <v>0.527002</v>
      </c>
      <c r="E92" s="10" t="s">
        <v>96</v>
      </c>
      <c r="F92" s="16" t="n">
        <v>0.47299800000000003</v>
      </c>
      <c r="G92" s="10" t="n">
        <v>-4.0</v>
      </c>
      <c r="H92" s="12" t="n">
        <v>2.2</v>
      </c>
      <c r="I92" s="12" t="s">
        <v>96</v>
      </c>
      <c r="J92" s="13" t="n">
        <v>0.47299800000000003</v>
      </c>
      <c r="K92" s="12" t="s">
        <v>16</v>
      </c>
      <c r="L92" s="12" t="s">
        <v>17</v>
      </c>
      <c r="M92" s="14"/>
      <c r="N92" s="14"/>
      <c r="O92" s="14"/>
      <c r="P92" s="14"/>
      <c r="Q92" s="15" t="s">
        <v>136</v>
      </c>
    </row>
    <row r="93" ht="14.25" customHeight="1">
      <c r="A93" s="10" t="n">
        <v>10.0</v>
      </c>
      <c r="B93" s="10" t="s">
        <v>89</v>
      </c>
      <c r="C93" s="10"/>
      <c r="D93" s="16" t="n">
        <v>0.344466</v>
      </c>
      <c r="E93" s="10" t="s">
        <v>91</v>
      </c>
      <c r="F93" s="16" t="n">
        <v>0.6555340000000001</v>
      </c>
      <c r="G93" s="10" t="n">
        <v>-3.0</v>
      </c>
      <c r="H93" s="12" t="n">
        <v>3.8</v>
      </c>
      <c r="I93" s="12" t="s">
        <v>91</v>
      </c>
      <c r="J93" s="13" t="n">
        <v>0.6555340000000001</v>
      </c>
      <c r="K93" s="12" t="s">
        <v>16</v>
      </c>
      <c r="L93" s="12" t="s">
        <v>17</v>
      </c>
      <c r="M93" s="14"/>
      <c r="N93" s="14"/>
      <c r="O93" s="14"/>
      <c r="P93" s="14"/>
      <c r="Q93" s="15" t="s">
        <v>136</v>
      </c>
    </row>
    <row r="94" ht="14.25" customHeight="1">
      <c r="A94" s="10" t="n">
        <v>10.0</v>
      </c>
      <c r="B94" s="10" t="s">
        <v>39</v>
      </c>
      <c r="C94" s="10"/>
      <c r="D94" s="16" t="n">
        <v>0.870052</v>
      </c>
      <c r="E94" s="10" t="s">
        <v>74</v>
      </c>
      <c r="F94" s="16" t="n">
        <v>0.12994799999999995</v>
      </c>
      <c r="G94" s="10" t="n">
        <v>-12.5</v>
      </c>
      <c r="H94" s="12" t="n">
        <v>-8.8</v>
      </c>
      <c r="I94" s="12" t="s">
        <v>39</v>
      </c>
      <c r="J94" s="13" t="n">
        <v>0.870052</v>
      </c>
      <c r="K94" s="12" t="s">
        <v>16</v>
      </c>
      <c r="L94" s="12" t="s">
        <v>16</v>
      </c>
      <c r="M94" s="14"/>
      <c r="N94" s="14"/>
      <c r="O94" s="14"/>
      <c r="P94" s="14"/>
      <c r="Q94" s="15" t="s">
        <v>136</v>
      </c>
    </row>
    <row r="95" ht="14.25" customHeight="1">
      <c r="A95" s="10" t="n">
        <v>10.0</v>
      </c>
      <c r="B95" s="10" t="s">
        <v>118</v>
      </c>
      <c r="C95" s="10"/>
      <c r="D95" s="16" t="n">
        <v>0.868322</v>
      </c>
      <c r="E95" s="10" t="s">
        <v>127</v>
      </c>
      <c r="F95" s="16" t="n">
        <v>0.13167799999999996</v>
      </c>
      <c r="G95" s="10" t="n">
        <v>-5.0</v>
      </c>
      <c r="H95" s="12" t="n">
        <v>-2.5</v>
      </c>
      <c r="I95" s="12" t="s">
        <v>118</v>
      </c>
      <c r="J95" s="13" t="n">
        <v>0.868322</v>
      </c>
      <c r="K95" s="12" t="s">
        <v>16</v>
      </c>
      <c r="L95" s="12" t="s">
        <v>16</v>
      </c>
      <c r="M95" s="14"/>
      <c r="N95" s="14"/>
      <c r="O95" s="14"/>
      <c r="P95" s="14"/>
      <c r="Q95" s="15" t="s">
        <v>136</v>
      </c>
    </row>
    <row r="96" ht="14.25" customHeight="1">
      <c r="A96" s="10" t="n">
        <v>10.0</v>
      </c>
      <c r="B96" s="10" t="s">
        <v>101</v>
      </c>
      <c r="C96" s="10"/>
      <c r="D96" s="16" t="n">
        <v>0.811564</v>
      </c>
      <c r="E96" s="10" t="s">
        <v>69</v>
      </c>
      <c r="F96" s="16" t="n">
        <v>0.18843600000000005</v>
      </c>
      <c r="G96" s="10" t="n">
        <v>-2.5</v>
      </c>
      <c r="H96" s="12" t="n">
        <v>-11.9</v>
      </c>
      <c r="I96" s="12" t="s">
        <v>101</v>
      </c>
      <c r="J96" s="13" t="n">
        <v>0.811564</v>
      </c>
      <c r="K96" s="12" t="s">
        <v>17</v>
      </c>
      <c r="L96" s="12" t="s">
        <v>17</v>
      </c>
      <c r="M96" s="14"/>
      <c r="N96" s="14"/>
      <c r="O96" s="14"/>
      <c r="P96" s="14"/>
      <c r="Q96" s="15" t="s">
        <v>136</v>
      </c>
    </row>
    <row r="97" ht="14.25" customHeight="1">
      <c r="A97" s="10" t="n">
        <v>10.0</v>
      </c>
      <c r="B97" s="10" t="s">
        <v>115</v>
      </c>
      <c r="C97" s="10"/>
      <c r="D97" s="16" t="n">
        <v>0.976996</v>
      </c>
      <c r="E97" s="10" t="s">
        <v>83</v>
      </c>
      <c r="F97" s="16" t="n">
        <v>0.023004000000000024</v>
      </c>
      <c r="G97" s="10" t="n">
        <v>-6.0</v>
      </c>
      <c r="H97" s="12" t="n">
        <v>-15.5</v>
      </c>
      <c r="I97" s="12" t="s">
        <v>115</v>
      </c>
      <c r="J97" s="13" t="n">
        <v>0.976996</v>
      </c>
      <c r="K97" s="12" t="s">
        <v>17</v>
      </c>
      <c r="L97" s="12" t="s">
        <v>17</v>
      </c>
      <c r="M97" s="14" t="s">
        <v>4</v>
      </c>
      <c r="N97" s="14"/>
      <c r="O97" s="14" t="s">
        <v>115</v>
      </c>
      <c r="P97" s="14"/>
      <c r="Q97" s="15" t="n">
        <v>-6.0</v>
      </c>
    </row>
    <row r="98" ht="14.25" customHeight="1">
      <c r="A98" s="10" t="n">
        <v>10.0</v>
      </c>
      <c r="B98" s="10" t="s">
        <v>65</v>
      </c>
      <c r="C98" s="10"/>
      <c r="D98" s="16" t="n">
        <v>8.1E-4</v>
      </c>
      <c r="E98" s="10" t="s">
        <v>18</v>
      </c>
      <c r="F98" s="16" t="n">
        <v>0.99919</v>
      </c>
      <c r="G98" s="10" t="n">
        <v>17.5</v>
      </c>
      <c r="H98" s="12" t="n">
        <v>34.8</v>
      </c>
      <c r="I98" s="12" t="s">
        <v>18</v>
      </c>
      <c r="J98" s="13" t="n">
        <v>0.99919</v>
      </c>
      <c r="K98" s="12" t="s">
        <v>16</v>
      </c>
      <c r="L98" s="12" t="s">
        <v>17</v>
      </c>
      <c r="M98" s="14" t="s">
        <v>4</v>
      </c>
      <c r="N98" s="14"/>
      <c r="O98" s="14" t="s">
        <v>18</v>
      </c>
      <c r="P98" s="14"/>
      <c r="Q98" s="15" t="n">
        <v>17.5</v>
      </c>
    </row>
    <row r="99" ht="14.25" customHeight="1">
      <c r="A99" s="10" t="n">
        <v>10.0</v>
      </c>
      <c r="B99" s="10" t="s">
        <v>31</v>
      </c>
      <c r="C99" s="10"/>
      <c r="D99" s="16" t="n">
        <v>0.682877</v>
      </c>
      <c r="E99" s="10" t="s">
        <v>90</v>
      </c>
      <c r="F99" s="16" t="n">
        <v>0.31712300000000004</v>
      </c>
      <c r="G99" s="10" t="n">
        <v>-4.0</v>
      </c>
      <c r="H99" s="12" t="n">
        <v>-2.6</v>
      </c>
      <c r="I99" s="12" t="s">
        <v>31</v>
      </c>
      <c r="J99" s="13" t="n">
        <v>0.682877</v>
      </c>
      <c r="K99" s="12" t="s">
        <v>16</v>
      </c>
      <c r="L99" s="12" t="s">
        <v>16</v>
      </c>
      <c r="M99" s="14"/>
      <c r="N99" s="14"/>
      <c r="O99" s="14"/>
      <c r="P99" s="14"/>
      <c r="Q99" s="15" t="s">
        <v>136</v>
      </c>
    </row>
    <row r="100" ht="14.25" customHeight="1">
      <c r="A100" s="10" t="n">
        <v>10.0</v>
      </c>
      <c r="B100" s="10" t="s">
        <v>79</v>
      </c>
      <c r="C100" s="10"/>
      <c r="D100" s="16"/>
      <c r="E100" s="10" t="s">
        <v>137</v>
      </c>
      <c r="F100" s="16" t="n">
        <v>1.0</v>
      </c>
      <c r="G100" s="10" t="n">
        <v>-15.5</v>
      </c>
      <c r="H100" s="12" t="n">
        <v>2.6</v>
      </c>
      <c r="I100" s="12" t="s">
        <v>137</v>
      </c>
      <c r="J100" s="13" t="n">
        <v>0.696522</v>
      </c>
      <c r="K100" s="12" t="s">
        <v>16</v>
      </c>
      <c r="L100" s="12" t="s">
        <v>17</v>
      </c>
      <c r="M100" s="14" t="s">
        <v>4</v>
      </c>
      <c r="N100" s="14"/>
      <c r="O100" s="14" t="s">
        <v>137</v>
      </c>
      <c r="P100" s="14"/>
      <c r="Q100" s="15" t="n">
        <v>-15.5</v>
      </c>
    </row>
    <row r="101" ht="14.25" customHeight="1">
      <c r="A101" s="10" t="n">
        <v>10.0</v>
      </c>
      <c r="B101" s="10" t="s">
        <v>103</v>
      </c>
      <c r="C101" s="10"/>
      <c r="D101" s="16" t="n">
        <v>0.888756</v>
      </c>
      <c r="E101" s="10" t="s">
        <v>60</v>
      </c>
      <c r="F101" s="16" t="n">
        <v>0.11124400000000001</v>
      </c>
      <c r="G101" s="10" t="n">
        <v>-5.5</v>
      </c>
      <c r="H101" s="12" t="n">
        <v>-0.8</v>
      </c>
      <c r="I101" s="12" t="s">
        <v>103</v>
      </c>
      <c r="J101" s="13" t="n">
        <v>0.888756</v>
      </c>
      <c r="K101" s="12" t="s">
        <v>16</v>
      </c>
      <c r="L101" s="12" t="s">
        <v>16</v>
      </c>
      <c r="M101" s="14"/>
      <c r="N101" s="14"/>
      <c r="O101" s="14"/>
      <c r="P101" s="14"/>
      <c r="Q101" s="15" t="s">
        <v>136</v>
      </c>
    </row>
    <row r="102" ht="14.25" customHeight="1">
      <c r="A102" s="10" t="n">
        <v>10.0</v>
      </c>
      <c r="B102" s="10" t="s">
        <v>53</v>
      </c>
      <c r="C102" s="10"/>
      <c r="D102" s="16" t="n">
        <v>0.575893</v>
      </c>
      <c r="E102" s="10" t="s">
        <v>122</v>
      </c>
      <c r="F102" s="16" t="n">
        <v>0.424107</v>
      </c>
      <c r="G102" s="10" t="n">
        <v>-3.5</v>
      </c>
      <c r="H102" s="12" t="n">
        <v>0.4</v>
      </c>
      <c r="I102" s="12" t="s">
        <v>122</v>
      </c>
      <c r="J102" s="13" t="n">
        <v>0.424107</v>
      </c>
      <c r="K102" s="12" t="s">
        <v>16</v>
      </c>
      <c r="L102" s="12" t="s">
        <v>17</v>
      </c>
      <c r="M102" s="14"/>
      <c r="N102" s="14"/>
      <c r="O102" s="14"/>
      <c r="P102" s="14"/>
      <c r="Q102" s="15" t="s">
        <v>136</v>
      </c>
    </row>
    <row r="103" ht="14.25" customHeight="1">
      <c r="A103" s="10" t="n">
        <v>10.0</v>
      </c>
      <c r="B103" s="10" t="s">
        <v>119</v>
      </c>
      <c r="C103" s="10"/>
      <c r="D103" s="16" t="n">
        <v>0.917187</v>
      </c>
      <c r="E103" s="10" t="s">
        <v>87</v>
      </c>
      <c r="F103" s="16" t="n">
        <v>0.08281300000000003</v>
      </c>
      <c r="G103" s="10" t="n">
        <v>3.0</v>
      </c>
      <c r="H103" s="12" t="n">
        <v>-10.0</v>
      </c>
      <c r="I103" s="12" t="s">
        <v>119</v>
      </c>
      <c r="J103" s="13" t="n">
        <v>0.917187</v>
      </c>
      <c r="K103" s="12" t="s">
        <v>17</v>
      </c>
      <c r="L103" s="12" t="s">
        <v>17</v>
      </c>
      <c r="M103" s="14"/>
      <c r="N103" s="14"/>
      <c r="O103" s="14"/>
      <c r="P103" s="14"/>
      <c r="Q103" s="15" t="s">
        <v>136</v>
      </c>
    </row>
    <row r="104" ht="14.25" customHeight="1">
      <c r="A104" s="10" t="n">
        <v>10.0</v>
      </c>
      <c r="B104" s="10" t="s">
        <v>57</v>
      </c>
      <c r="C104" s="10"/>
      <c r="D104" s="16" t="n">
        <v>0.066047</v>
      </c>
      <c r="E104" s="10" t="s">
        <v>125</v>
      </c>
      <c r="F104" s="16" t="n">
        <v>0.933953</v>
      </c>
      <c r="G104" s="10" t="n">
        <v>3.0</v>
      </c>
      <c r="H104" s="12" t="n">
        <v>10.0</v>
      </c>
      <c r="I104" s="12" t="s">
        <v>125</v>
      </c>
      <c r="J104" s="13" t="n">
        <v>0.933953</v>
      </c>
      <c r="K104" s="12" t="s">
        <v>16</v>
      </c>
      <c r="L104" s="12" t="s">
        <v>17</v>
      </c>
      <c r="M104" s="14" t="s">
        <v>4</v>
      </c>
      <c r="N104" s="14"/>
      <c r="O104" s="14" t="s">
        <v>125</v>
      </c>
      <c r="P104" s="14"/>
      <c r="Q104" s="15" t="n">
        <v>3.0</v>
      </c>
    </row>
    <row r="105" ht="14.25" customHeight="1">
      <c r="A105" s="10" t="n">
        <v>10.0</v>
      </c>
      <c r="B105" s="10" t="s">
        <v>23</v>
      </c>
      <c r="C105" s="10"/>
      <c r="D105" s="16" t="n">
        <v>0.998939</v>
      </c>
      <c r="E105" s="10" t="s">
        <v>94</v>
      </c>
      <c r="F105" s="16" t="n">
        <v>0.0010609999999999786</v>
      </c>
      <c r="G105" s="10" t="n">
        <v>-35.5</v>
      </c>
      <c r="H105" s="12" t="n">
        <v>-33.1</v>
      </c>
      <c r="I105" s="12" t="s">
        <v>23</v>
      </c>
      <c r="J105" s="13" t="n">
        <v>0.998939</v>
      </c>
      <c r="K105" s="12" t="s">
        <v>16</v>
      </c>
      <c r="L105" s="12" t="s">
        <v>16</v>
      </c>
      <c r="M105" s="14"/>
      <c r="N105" s="14"/>
      <c r="O105" s="14"/>
      <c r="P105" s="14"/>
      <c r="Q105" s="15" t="s">
        <v>136</v>
      </c>
    </row>
    <row r="106" ht="14.25" customHeight="1">
      <c r="A106" s="10" t="n">
        <v>10.0</v>
      </c>
      <c r="B106" s="10" t="s">
        <v>64</v>
      </c>
      <c r="C106" s="10"/>
      <c r="D106" s="16" t="n">
        <v>0.071004</v>
      </c>
      <c r="E106" s="10" t="s">
        <v>73</v>
      </c>
      <c r="F106" s="16" t="n">
        <v>0.928996</v>
      </c>
      <c r="G106" s="10" t="n">
        <v>9.5</v>
      </c>
      <c r="H106" s="12" t="n">
        <v>15.7</v>
      </c>
      <c r="I106" s="12" t="s">
        <v>73</v>
      </c>
      <c r="J106" s="13" t="n">
        <v>0.928996</v>
      </c>
      <c r="K106" s="12" t="s">
        <v>16</v>
      </c>
      <c r="L106" s="12" t="s">
        <v>17</v>
      </c>
      <c r="M106" s="14"/>
      <c r="N106" s="14"/>
      <c r="O106" s="14"/>
      <c r="P106" s="14"/>
      <c r="Q106" s="15" t="s">
        <v>136</v>
      </c>
    </row>
    <row r="107" ht="14.25" customHeight="1">
      <c r="A107" s="10" t="n">
        <v>10.0</v>
      </c>
      <c r="B107" s="10" t="s">
        <v>55</v>
      </c>
      <c r="C107" s="10"/>
      <c r="D107" s="16" t="n">
        <v>0.997149</v>
      </c>
      <c r="E107" s="10" t="s">
        <v>43</v>
      </c>
      <c r="F107" s="16" t="n">
        <v>0.002851000000000048</v>
      </c>
      <c r="G107" s="10" t="n">
        <v>-11.5</v>
      </c>
      <c r="H107" s="12" t="n">
        <v>-26.8</v>
      </c>
      <c r="I107" s="12" t="s">
        <v>55</v>
      </c>
      <c r="J107" s="13" t="n">
        <v>0.997149</v>
      </c>
      <c r="K107" s="12" t="s">
        <v>17</v>
      </c>
      <c r="L107" s="12" t="s">
        <v>17</v>
      </c>
      <c r="M107" s="14"/>
      <c r="N107" s="14"/>
      <c r="O107" s="14"/>
      <c r="P107" s="14"/>
      <c r="Q107" s="15" t="s">
        <v>136</v>
      </c>
    </row>
    <row r="108" ht="14.25" customHeight="1">
      <c r="A108" s="10" t="n">
        <v>10.0</v>
      </c>
      <c r="B108" s="10" t="s">
        <v>35</v>
      </c>
      <c r="C108" s="10"/>
      <c r="D108" s="16" t="n">
        <v>0.254134</v>
      </c>
      <c r="E108" s="10" t="s">
        <v>68</v>
      </c>
      <c r="F108" s="16" t="n">
        <v>0.7458659999999999</v>
      </c>
      <c r="G108" s="10" t="n">
        <v>-2.5</v>
      </c>
      <c r="H108" s="12" t="n">
        <v>4.8</v>
      </c>
      <c r="I108" s="12" t="s">
        <v>68</v>
      </c>
      <c r="J108" s="13" t="n">
        <v>0.7458659999999999</v>
      </c>
      <c r="K108" s="12" t="s">
        <v>16</v>
      </c>
      <c r="L108" s="12" t="s">
        <v>17</v>
      </c>
      <c r="M108" s="14" t="s">
        <v>11</v>
      </c>
      <c r="N108" s="14" t="s">
        <v>68</v>
      </c>
      <c r="O108" s="14"/>
      <c r="P108" s="14"/>
      <c r="Q108" s="15" t="s">
        <v>136</v>
      </c>
    </row>
    <row r="109" ht="14.25" customHeight="1">
      <c r="A109" s="10" t="n">
        <v>10.0</v>
      </c>
      <c r="B109" s="10" t="s">
        <v>14</v>
      </c>
      <c r="C109" s="10"/>
      <c r="D109" s="16" t="n">
        <v>0.042015</v>
      </c>
      <c r="E109" s="10" t="s">
        <v>32</v>
      </c>
      <c r="F109" s="16" t="n">
        <v>0.957985</v>
      </c>
      <c r="G109" s="10" t="n">
        <v>7.0</v>
      </c>
      <c r="H109" s="12" t="n">
        <v>18.6</v>
      </c>
      <c r="I109" s="12" t="s">
        <v>32</v>
      </c>
      <c r="J109" s="13" t="n">
        <v>0.957985</v>
      </c>
      <c r="K109" s="12" t="s">
        <v>16</v>
      </c>
      <c r="L109" s="12" t="s">
        <v>17</v>
      </c>
      <c r="M109" s="14" t="s">
        <v>4</v>
      </c>
      <c r="N109" s="14"/>
      <c r="O109" s="14" t="s">
        <v>32</v>
      </c>
      <c r="P109" s="14"/>
      <c r="Q109" s="15" t="n">
        <v>7.0</v>
      </c>
    </row>
    <row r="110" ht="14.25" customHeight="1">
      <c r="A110" s="10" t="n">
        <v>10.0</v>
      </c>
      <c r="B110" s="10" t="s">
        <v>29</v>
      </c>
      <c r="C110" s="10"/>
      <c r="D110" s="16" t="n">
        <v>0.198453</v>
      </c>
      <c r="E110" s="10" t="s">
        <v>51</v>
      </c>
      <c r="F110" s="16" t="n">
        <v>0.801547</v>
      </c>
      <c r="G110" s="10" t="n">
        <v>7.5</v>
      </c>
      <c r="H110" s="12" t="n">
        <v>11.5</v>
      </c>
      <c r="I110" s="12" t="s">
        <v>51</v>
      </c>
      <c r="J110" s="13" t="n">
        <v>0.801547</v>
      </c>
      <c r="K110" s="12" t="s">
        <v>16</v>
      </c>
      <c r="L110" s="12" t="s">
        <v>17</v>
      </c>
      <c r="M110" s="14"/>
      <c r="N110" s="14"/>
      <c r="O110" s="14"/>
      <c r="P110" s="14"/>
      <c r="Q110" s="15" t="s">
        <v>136</v>
      </c>
    </row>
    <row r="111" ht="14.25" customHeight="1">
      <c r="A111" s="10" t="n">
        <v>10.0</v>
      </c>
      <c r="B111" s="10" t="s">
        <v>129</v>
      </c>
      <c r="C111" s="10"/>
      <c r="D111" s="16" t="n">
        <v>0.052839</v>
      </c>
      <c r="E111" s="10" t="s">
        <v>58</v>
      </c>
      <c r="F111" s="16" t="n">
        <v>0.947161</v>
      </c>
      <c r="G111" s="10" t="n">
        <v>9.5</v>
      </c>
      <c r="H111" s="12" t="n">
        <v>19.3</v>
      </c>
      <c r="I111" s="12" t="s">
        <v>58</v>
      </c>
      <c r="J111" s="13" t="n">
        <v>0.947161</v>
      </c>
      <c r="K111" s="12" t="s">
        <v>16</v>
      </c>
      <c r="L111" s="12" t="s">
        <v>17</v>
      </c>
      <c r="M111" s="14"/>
      <c r="N111" s="14"/>
      <c r="O111" s="14"/>
      <c r="P111" s="14"/>
      <c r="Q111" s="15" t="s">
        <v>136</v>
      </c>
    </row>
    <row r="112" ht="14.25" customHeight="1">
      <c r="A112" s="10" t="n">
        <v>10.0</v>
      </c>
      <c r="B112" s="10" t="s">
        <v>45</v>
      </c>
      <c r="C112" s="10"/>
      <c r="D112" s="16" t="n">
        <v>0.975288</v>
      </c>
      <c r="E112" s="10" t="s">
        <v>95</v>
      </c>
      <c r="F112" s="16" t="n">
        <v>0.024711999999999956</v>
      </c>
      <c r="G112" s="10" t="n">
        <v>-13.5</v>
      </c>
      <c r="H112" s="12" t="n">
        <v>-20.6</v>
      </c>
      <c r="I112" s="12" t="s">
        <v>45</v>
      </c>
      <c r="J112" s="13" t="n">
        <v>0.975288</v>
      </c>
      <c r="K112" s="12" t="s">
        <v>17</v>
      </c>
      <c r="L112" s="12" t="s">
        <v>17</v>
      </c>
      <c r="M112" s="14"/>
      <c r="N112" s="14"/>
      <c r="O112" s="14"/>
      <c r="P112" s="14"/>
      <c r="Q112" s="15" t="s">
        <v>136</v>
      </c>
    </row>
    <row r="113" ht="14.25" customHeight="1">
      <c r="A113" s="10" t="n">
        <v>10.0</v>
      </c>
      <c r="B113" s="10" t="s">
        <v>44</v>
      </c>
      <c r="C113" s="10"/>
      <c r="D113" s="16" t="n">
        <v>0.19687</v>
      </c>
      <c r="E113" s="10" t="s">
        <v>50</v>
      </c>
      <c r="F113" s="16" t="n">
        <v>0.80313</v>
      </c>
      <c r="G113" s="10" t="n">
        <v>1.5</v>
      </c>
      <c r="H113" s="12" t="n">
        <v>6.0</v>
      </c>
      <c r="I113" s="12" t="s">
        <v>50</v>
      </c>
      <c r="J113" s="13" t="n">
        <v>0.80313</v>
      </c>
      <c r="K113" s="12" t="s">
        <v>16</v>
      </c>
      <c r="L113" s="12" t="s">
        <v>17</v>
      </c>
      <c r="M113" s="14"/>
      <c r="N113" s="14"/>
      <c r="O113" s="14"/>
      <c r="P113" s="14"/>
      <c r="Q113" s="15" t="s">
        <v>136</v>
      </c>
    </row>
    <row r="114" ht="14.25" customHeight="1">
      <c r="A114" s="10" t="n">
        <v>10.0</v>
      </c>
      <c r="B114" s="10" t="s">
        <v>59</v>
      </c>
      <c r="C114" s="10"/>
      <c r="D114" s="16" t="n">
        <v>0.478236</v>
      </c>
      <c r="E114" s="10" t="s">
        <v>132</v>
      </c>
      <c r="F114" s="16" t="n">
        <v>0.521764</v>
      </c>
      <c r="G114" s="10" t="n">
        <v>5.5</v>
      </c>
      <c r="H114" s="12" t="n">
        <v>-3.4</v>
      </c>
      <c r="I114" s="12" t="s">
        <v>59</v>
      </c>
      <c r="J114" s="13" t="n">
        <v>0.478236</v>
      </c>
      <c r="K114" s="12" t="s">
        <v>17</v>
      </c>
      <c r="L114" s="12" t="s">
        <v>17</v>
      </c>
      <c r="M114" s="14" t="s">
        <v>11</v>
      </c>
      <c r="N114" s="14" t="s">
        <v>59</v>
      </c>
      <c r="O114" s="14"/>
      <c r="P114" s="14"/>
      <c r="Q114" s="15" t="s">
        <v>136</v>
      </c>
    </row>
    <row r="115" ht="14.25" customHeight="1">
      <c r="A115" s="10" t="n">
        <v>10.0</v>
      </c>
      <c r="B115" s="10" t="s">
        <v>92</v>
      </c>
      <c r="C115" s="10"/>
      <c r="D115" s="16" t="n">
        <v>0.121313</v>
      </c>
      <c r="E115" s="10" t="s">
        <v>28</v>
      </c>
      <c r="F115" s="16" t="n">
        <v>0.878687</v>
      </c>
      <c r="G115" s="10" t="n">
        <v>17.0</v>
      </c>
      <c r="H115" s="12" t="n">
        <v>1.1</v>
      </c>
      <c r="I115" s="12" t="s">
        <v>28</v>
      </c>
      <c r="J115" s="13" t="n">
        <v>0.878687</v>
      </c>
      <c r="K115" s="12" t="s">
        <v>17</v>
      </c>
      <c r="L115" s="12" t="s">
        <v>16</v>
      </c>
      <c r="M115" s="14" t="s">
        <v>4</v>
      </c>
      <c r="N115" s="14"/>
      <c r="O115" s="14" t="s">
        <v>92</v>
      </c>
      <c r="P115" s="14"/>
      <c r="Q115" s="15" t="n">
        <v>17.0</v>
      </c>
    </row>
    <row r="116" ht="14.25" customHeight="1">
      <c r="A116" s="10" t="n">
        <v>10.0</v>
      </c>
      <c r="B116" s="10" t="s">
        <v>133</v>
      </c>
      <c r="C116" s="10"/>
      <c r="D116" s="16" t="n">
        <v>0.38865</v>
      </c>
      <c r="E116" s="10" t="s">
        <v>130</v>
      </c>
      <c r="F116" s="16" t="n">
        <v>0.6113500000000001</v>
      </c>
      <c r="G116" s="10" t="n">
        <v>-1.0</v>
      </c>
      <c r="H116" s="12" t="n">
        <v>12.1</v>
      </c>
      <c r="I116" s="12" t="s">
        <v>130</v>
      </c>
      <c r="J116" s="13" t="n">
        <v>0.6113500000000001</v>
      </c>
      <c r="K116" s="12" t="s">
        <v>16</v>
      </c>
      <c r="L116" s="12" t="s">
        <v>17</v>
      </c>
      <c r="M116" s="14" t="s">
        <v>11</v>
      </c>
      <c r="N116" s="14" t="s">
        <v>130</v>
      </c>
      <c r="O116" s="14"/>
      <c r="P116" s="14"/>
      <c r="Q116" s="15" t="s">
        <v>136</v>
      </c>
    </row>
    <row r="117" ht="14.25" customHeight="1">
      <c r="A117" s="10" t="n">
        <v>10.0</v>
      </c>
      <c r="B117" s="10" t="s">
        <v>104</v>
      </c>
      <c r="C117" s="10"/>
      <c r="D117" s="16" t="n">
        <v>0.999643</v>
      </c>
      <c r="E117" s="10" t="s">
        <v>78</v>
      </c>
      <c r="F117" s="16" t="n">
        <v>3.570000000000517E-4</v>
      </c>
      <c r="G117" s="10" t="n">
        <v>15.0</v>
      </c>
      <c r="H117" s="12" t="n">
        <v>-52.9</v>
      </c>
      <c r="I117" s="12" t="s">
        <v>104</v>
      </c>
      <c r="J117" s="13" t="n">
        <v>0.999643</v>
      </c>
      <c r="K117" s="12" t="s">
        <v>17</v>
      </c>
      <c r="L117" s="12" t="s">
        <v>17</v>
      </c>
      <c r="M117" s="14" t="s">
        <v>4</v>
      </c>
      <c r="N117" s="14"/>
      <c r="O117" s="14" t="s">
        <v>104</v>
      </c>
      <c r="P117" s="14"/>
      <c r="Q117" s="15" t="n">
        <v>15.0</v>
      </c>
    </row>
    <row r="118" ht="14.25" customHeight="1">
      <c r="A118" s="10" t="n">
        <v>10.0</v>
      </c>
      <c r="B118" s="10" t="s">
        <v>111</v>
      </c>
      <c r="C118" s="10"/>
      <c r="D118" s="16" t="n">
        <v>0.916901</v>
      </c>
      <c r="E118" s="10" t="s">
        <v>100</v>
      </c>
      <c r="F118" s="16" t="n">
        <v>0.08309900000000003</v>
      </c>
      <c r="G118" s="10" t="n">
        <v>-9.5</v>
      </c>
      <c r="H118" s="12" t="n">
        <v>-11.4</v>
      </c>
      <c r="I118" s="12" t="s">
        <v>111</v>
      </c>
      <c r="J118" s="13" t="n">
        <v>0.916901</v>
      </c>
      <c r="K118" s="12" t="s">
        <v>17</v>
      </c>
      <c r="L118" s="12" t="s">
        <v>17</v>
      </c>
      <c r="M118" s="14"/>
      <c r="N118" s="14"/>
      <c r="O118" s="14"/>
      <c r="P118" s="14"/>
      <c r="Q118" s="15" t="s">
        <v>136</v>
      </c>
    </row>
    <row r="119" ht="14.25" customHeight="1">
      <c r="A119" s="10" t="n">
        <v>10.0</v>
      </c>
      <c r="B119" s="10" t="s">
        <v>63</v>
      </c>
      <c r="C119" s="10"/>
      <c r="D119" s="16" t="n">
        <v>0.520299</v>
      </c>
      <c r="E119" s="10" t="s">
        <v>30</v>
      </c>
      <c r="F119" s="16" t="n">
        <v>0.47970100000000004</v>
      </c>
      <c r="G119" s="10" t="n">
        <v>-3.5</v>
      </c>
      <c r="H119" s="12" t="n">
        <v>4.7</v>
      </c>
      <c r="I119" s="12" t="s">
        <v>30</v>
      </c>
      <c r="J119" s="13" t="n">
        <v>0.47970100000000004</v>
      </c>
      <c r="K119" s="12" t="s">
        <v>16</v>
      </c>
      <c r="L119" s="12" t="s">
        <v>17</v>
      </c>
      <c r="M119" s="14" t="s">
        <v>11</v>
      </c>
      <c r="N119" s="14" t="s">
        <v>30</v>
      </c>
      <c r="O119" s="14"/>
      <c r="P119" s="14"/>
      <c r="Q119" s="15" t="s">
        <v>136</v>
      </c>
    </row>
    <row r="120" ht="14.25" customHeight="1">
      <c r="A120" s="10" t="n">
        <v>10.0</v>
      </c>
      <c r="B120" s="10" t="s">
        <v>75</v>
      </c>
      <c r="C120" s="10"/>
      <c r="D120" s="16" t="n">
        <v>0.002211</v>
      </c>
      <c r="E120" s="10" t="s">
        <v>38</v>
      </c>
      <c r="F120" s="16" t="n">
        <v>0.997789</v>
      </c>
      <c r="G120" s="10" t="n">
        <v>21.5</v>
      </c>
      <c r="H120" s="12" t="n">
        <v>23.3</v>
      </c>
      <c r="I120" s="12" t="s">
        <v>38</v>
      </c>
      <c r="J120" s="13" t="n">
        <v>0.997789</v>
      </c>
      <c r="K120" s="12" t="s">
        <v>16</v>
      </c>
      <c r="L120" s="12" t="s">
        <v>17</v>
      </c>
      <c r="M120" s="14"/>
      <c r="N120" s="14"/>
      <c r="O120" s="14"/>
      <c r="P120" s="14"/>
      <c r="Q120" s="15" t="s">
        <v>136</v>
      </c>
    </row>
    <row r="121" ht="14.25" customHeight="1">
      <c r="A121" s="10" t="n">
        <v>10.0</v>
      </c>
      <c r="B121" s="10" t="s">
        <v>25</v>
      </c>
      <c r="C121" s="10"/>
      <c r="D121" s="16" t="n">
        <v>0.900534</v>
      </c>
      <c r="E121" s="10" t="s">
        <v>72</v>
      </c>
      <c r="F121" s="16" t="n">
        <v>0.09946600000000005</v>
      </c>
      <c r="G121" s="10" t="n">
        <v>-1.5</v>
      </c>
      <c r="H121" s="12" t="n">
        <v>-7.8</v>
      </c>
      <c r="I121" s="12" t="s">
        <v>25</v>
      </c>
      <c r="J121" s="13" t="n">
        <v>0.900534</v>
      </c>
      <c r="K121" s="12" t="s">
        <v>17</v>
      </c>
      <c r="L121" s="12" t="s">
        <v>17</v>
      </c>
      <c r="M121" s="14"/>
      <c r="N121" s="14"/>
      <c r="O121" s="14"/>
      <c r="P121" s="14"/>
      <c r="Q121" s="15" t="s">
        <v>136</v>
      </c>
    </row>
    <row r="122" ht="14.25" customHeight="1">
      <c r="A122" s="10" t="n">
        <v>10.0</v>
      </c>
      <c r="B122" s="10" t="s">
        <v>62</v>
      </c>
      <c r="C122" s="10"/>
      <c r="D122" s="16" t="n">
        <v>0.708424</v>
      </c>
      <c r="E122" s="10" t="s">
        <v>21</v>
      </c>
      <c r="F122" s="16" t="n">
        <v>0.29157599999999995</v>
      </c>
      <c r="G122" s="10" t="n">
        <v>3.5</v>
      </c>
      <c r="H122" s="12" t="n">
        <v>-0.7</v>
      </c>
      <c r="I122" s="12" t="s">
        <v>62</v>
      </c>
      <c r="J122" s="13" t="n">
        <v>0.708424</v>
      </c>
      <c r="K122" s="12" t="s">
        <v>17</v>
      </c>
      <c r="L122" s="12" t="s">
        <v>17</v>
      </c>
      <c r="M122" s="14"/>
      <c r="N122" s="14"/>
      <c r="O122" s="14"/>
      <c r="P122" s="14"/>
      <c r="Q122" s="15" t="s">
        <v>136</v>
      </c>
    </row>
    <row r="123" ht="14.25" customHeight="1">
      <c r="A123" s="10" t="n">
        <v>10.0</v>
      </c>
      <c r="B123" s="10" t="s">
        <v>47</v>
      </c>
      <c r="C123" s="10"/>
      <c r="D123" s="16" t="n">
        <v>0.125511</v>
      </c>
      <c r="E123" s="10" t="s">
        <v>20</v>
      </c>
      <c r="F123" s="16" t="n">
        <v>0.874489</v>
      </c>
      <c r="G123" s="10" t="n">
        <v>5.5</v>
      </c>
      <c r="H123" s="12" t="n">
        <v>14.7</v>
      </c>
      <c r="I123" s="12" t="s">
        <v>20</v>
      </c>
      <c r="J123" s="13" t="n">
        <v>0.874489</v>
      </c>
      <c r="K123" s="12" t="s">
        <v>16</v>
      </c>
      <c r="L123" s="12" t="s">
        <v>17</v>
      </c>
      <c r="M123" s="14"/>
      <c r="N123" s="14"/>
      <c r="O123" s="14"/>
      <c r="P123" s="14"/>
      <c r="Q123" s="15" t="s">
        <v>136</v>
      </c>
    </row>
    <row r="124" ht="14.25" customHeight="1">
      <c r="A124" s="10" t="n">
        <v>10.0</v>
      </c>
      <c r="B124" s="10" t="s">
        <v>124</v>
      </c>
      <c r="C124" s="10"/>
      <c r="D124" s="16" t="n">
        <v>0.027446</v>
      </c>
      <c r="E124" s="10" t="s">
        <v>19</v>
      </c>
      <c r="F124" s="16" t="n">
        <v>0.972554</v>
      </c>
      <c r="G124" s="10" t="n">
        <v>9.0</v>
      </c>
      <c r="H124" s="12" t="n">
        <v>16.6</v>
      </c>
      <c r="I124" s="12" t="s">
        <v>19</v>
      </c>
      <c r="J124" s="13" t="n">
        <v>0.972554</v>
      </c>
      <c r="K124" s="12" t="s">
        <v>16</v>
      </c>
      <c r="L124" s="12" t="s">
        <v>17</v>
      </c>
      <c r="M124" s="14" t="s">
        <v>4</v>
      </c>
      <c r="N124" s="14"/>
      <c r="O124" s="14" t="s">
        <v>19</v>
      </c>
      <c r="P124" s="14"/>
      <c r="Q124" s="15" t="n">
        <v>9.0</v>
      </c>
    </row>
    <row r="125" ht="14.25" customHeight="1">
      <c r="A125" s="10" t="n">
        <v>10.0</v>
      </c>
      <c r="B125" s="10" t="s">
        <v>77</v>
      </c>
      <c r="C125" s="10"/>
      <c r="D125" s="16" t="n">
        <v>0.22636</v>
      </c>
      <c r="E125" s="10" t="s">
        <v>24</v>
      </c>
      <c r="F125" s="16" t="n">
        <v>0.77364</v>
      </c>
      <c r="G125" s="10" t="n">
        <v>5.5</v>
      </c>
      <c r="H125" s="12" t="n">
        <v>13.3</v>
      </c>
      <c r="I125" s="12" t="s">
        <v>24</v>
      </c>
      <c r="J125" s="13" t="n">
        <v>0.77364</v>
      </c>
      <c r="K125" s="12" t="s">
        <v>16</v>
      </c>
      <c r="L125" s="12" t="s">
        <v>17</v>
      </c>
      <c r="M125" s="14"/>
      <c r="N125" s="14"/>
      <c r="O125" s="14"/>
      <c r="P125" s="14"/>
      <c r="Q125" s="15" t="s">
        <v>136</v>
      </c>
    </row>
    <row r="126" ht="14.25" customHeight="1">
      <c r="A126" s="10" t="n">
        <v>10.0</v>
      </c>
      <c r="B126" s="10" t="s">
        <v>85</v>
      </c>
      <c r="C126" s="10"/>
      <c r="D126" s="16" t="n">
        <v>0.96417</v>
      </c>
      <c r="E126" s="10" t="s">
        <v>138</v>
      </c>
      <c r="F126" s="16" t="n">
        <v>0.03583000000000003</v>
      </c>
      <c r="G126" s="10" t="n">
        <v>-3.5</v>
      </c>
      <c r="H126" s="12" t="n">
        <v>-13.0</v>
      </c>
      <c r="I126" s="12" t="s">
        <v>85</v>
      </c>
      <c r="J126" s="13" t="n">
        <v>0.96417</v>
      </c>
      <c r="K126" s="12" t="s">
        <v>17</v>
      </c>
      <c r="L126" s="12" t="s">
        <v>17</v>
      </c>
      <c r="M126" s="14"/>
      <c r="N126" s="14"/>
      <c r="O126" s="14"/>
      <c r="P126" s="14"/>
      <c r="Q126" s="15" t="s">
        <v>136</v>
      </c>
    </row>
    <row r="127" ht="14.25" customHeight="1">
      <c r="A127" s="10" t="n">
        <v>10.0</v>
      </c>
      <c r="B127" s="10" t="s">
        <v>123</v>
      </c>
      <c r="C127" s="10"/>
      <c r="D127" s="16" t="n">
        <v>0.520483</v>
      </c>
      <c r="E127" s="10" t="s">
        <v>93</v>
      </c>
      <c r="F127" s="16" t="n">
        <v>0.47951699999999997</v>
      </c>
      <c r="G127" s="10" t="n">
        <v>-3.5</v>
      </c>
      <c r="H127" s="12" t="n">
        <v>3.7</v>
      </c>
      <c r="I127" s="12" t="s">
        <v>93</v>
      </c>
      <c r="J127" s="13" t="n">
        <v>0.47951699999999997</v>
      </c>
      <c r="K127" s="12" t="s">
        <v>16</v>
      </c>
      <c r="L127" s="12" t="s">
        <v>17</v>
      </c>
      <c r="M127" s="14"/>
      <c r="N127" s="14"/>
      <c r="O127" s="14"/>
      <c r="P127" s="14"/>
      <c r="Q127" s="15" t="s">
        <v>136</v>
      </c>
    </row>
    <row r="128" ht="14.25" customHeight="1">
      <c r="A128" s="10" t="n">
        <v>10.0</v>
      </c>
      <c r="B128" s="10" t="s">
        <v>135</v>
      </c>
      <c r="C128" s="10"/>
      <c r="D128" s="16" t="n">
        <v>0.532683</v>
      </c>
      <c r="E128" s="10" t="s">
        <v>128</v>
      </c>
      <c r="F128" s="16" t="n">
        <v>0.467317</v>
      </c>
      <c r="G128" s="10" t="n">
        <v>-2.5</v>
      </c>
      <c r="H128" s="12" t="n">
        <v>-3.7</v>
      </c>
      <c r="I128" s="12" t="s">
        <v>135</v>
      </c>
      <c r="J128" s="13" t="n">
        <v>0.532683</v>
      </c>
      <c r="K128" s="12" t="s">
        <v>17</v>
      </c>
      <c r="L128" s="12" t="s">
        <v>17</v>
      </c>
      <c r="M128" s="14"/>
      <c r="N128" s="14"/>
      <c r="O128" s="14"/>
      <c r="P128" s="14"/>
      <c r="Q128" s="15" t="s">
        <v>136</v>
      </c>
    </row>
    <row r="129" ht="14.25" customHeight="1">
      <c r="A129" s="10" t="n">
        <v>10.0</v>
      </c>
      <c r="B129" s="10" t="s">
        <v>106</v>
      </c>
      <c r="C129" s="10"/>
      <c r="D129" s="16" t="n">
        <v>0.074212</v>
      </c>
      <c r="E129" s="10" t="s">
        <v>52</v>
      </c>
      <c r="F129" s="16" t="n">
        <v>0.925788</v>
      </c>
      <c r="G129" s="10" t="n">
        <v>12.5</v>
      </c>
      <c r="H129" s="12" t="n">
        <v>15.2</v>
      </c>
      <c r="I129" s="12" t="s">
        <v>52</v>
      </c>
      <c r="J129" s="13" t="n">
        <v>0.925788</v>
      </c>
      <c r="K129" s="12" t="s">
        <v>16</v>
      </c>
      <c r="L129" s="12" t="s">
        <v>17</v>
      </c>
      <c r="M129" s="14"/>
      <c r="N129" s="14"/>
      <c r="O129" s="14"/>
      <c r="P129" s="14"/>
      <c r="Q129" s="15" t="s">
        <v>136</v>
      </c>
    </row>
    <row r="130" ht="14.25" customHeight="1">
      <c r="A130" s="10" t="n">
        <v>10.0</v>
      </c>
      <c r="B130" s="10" t="s">
        <v>117</v>
      </c>
      <c r="C130" s="10"/>
      <c r="D130" s="16" t="n">
        <v>0.237609</v>
      </c>
      <c r="E130" s="10" t="s">
        <v>108</v>
      </c>
      <c r="F130" s="16" t="n">
        <v>0.762391</v>
      </c>
      <c r="G130" s="10" t="n">
        <v>2.5</v>
      </c>
      <c r="H130" s="12" t="n">
        <v>6.1</v>
      </c>
      <c r="I130" s="12" t="s">
        <v>108</v>
      </c>
      <c r="J130" s="13" t="n">
        <v>0.762391</v>
      </c>
      <c r="K130" s="12" t="s">
        <v>16</v>
      </c>
      <c r="L130" s="12" t="s">
        <v>17</v>
      </c>
      <c r="M130" s="14"/>
      <c r="N130" s="14"/>
      <c r="O130" s="14"/>
      <c r="P130" s="14"/>
      <c r="Q130" s="15" t="s">
        <v>136</v>
      </c>
    </row>
    <row r="131" ht="14.25" customHeight="1">
      <c r="A131" s="10" t="n">
        <v>10.0</v>
      </c>
      <c r="B131" s="10" t="s">
        <v>26</v>
      </c>
      <c r="C131" s="10"/>
      <c r="D131" s="16" t="n">
        <v>0.993834</v>
      </c>
      <c r="E131" s="10" t="s">
        <v>126</v>
      </c>
      <c r="F131" s="16" t="n">
        <v>0.006166000000000005</v>
      </c>
      <c r="G131" s="10" t="n">
        <v>-24.5</v>
      </c>
      <c r="H131" s="12" t="n">
        <v>-21.8</v>
      </c>
      <c r="I131" s="12" t="s">
        <v>26</v>
      </c>
      <c r="J131" s="13" t="n">
        <v>0.993834</v>
      </c>
      <c r="K131" s="12" t="s">
        <v>16</v>
      </c>
      <c r="L131" s="12" t="s">
        <v>16</v>
      </c>
      <c r="M131" s="14"/>
      <c r="N131" s="14"/>
      <c r="O131" s="14"/>
      <c r="P131" s="14"/>
      <c r="Q131" s="15" t="s">
        <v>136</v>
      </c>
    </row>
    <row r="132" ht="14.25" customHeight="1">
      <c r="A132" s="10" t="n">
        <v>10.0</v>
      </c>
      <c r="B132" s="10" t="s">
        <v>139</v>
      </c>
      <c r="C132" s="10"/>
      <c r="D132" s="16" t="n">
        <v>0.100571</v>
      </c>
      <c r="E132" s="10" t="s">
        <v>82</v>
      </c>
      <c r="F132" s="16" t="n">
        <v>0.899429</v>
      </c>
      <c r="G132" s="10" t="n">
        <v>9.5</v>
      </c>
      <c r="H132" s="12" t="n">
        <v>11.6</v>
      </c>
      <c r="I132" s="12" t="s">
        <v>82</v>
      </c>
      <c r="J132" s="13" t="n">
        <v>0.899429</v>
      </c>
      <c r="K132" s="12" t="s">
        <v>16</v>
      </c>
      <c r="L132" s="12" t="s">
        <v>17</v>
      </c>
      <c r="M132" s="14"/>
      <c r="N132" s="14"/>
      <c r="O132" s="14"/>
      <c r="P132" s="14"/>
      <c r="Q132" s="15" t="s">
        <v>136</v>
      </c>
    </row>
    <row r="133" ht="14.25" customHeight="1">
      <c r="A133" s="10" t="n">
        <v>10.0</v>
      </c>
      <c r="B133" s="10" t="s">
        <v>140</v>
      </c>
      <c r="C133" s="10"/>
      <c r="D133" s="16" t="n">
        <v>0.744695</v>
      </c>
      <c r="E133" s="10" t="s">
        <v>141</v>
      </c>
      <c r="F133" s="16" t="n">
        <v>0.255305</v>
      </c>
      <c r="G133" s="10" t="n">
        <v>-3.0</v>
      </c>
      <c r="H133" s="12" t="n">
        <v>-4.9</v>
      </c>
      <c r="I133" s="12" t="s">
        <v>140</v>
      </c>
      <c r="J133" s="13" t="n">
        <v>0.744695</v>
      </c>
      <c r="K133" s="12" t="s">
        <v>17</v>
      </c>
      <c r="L133" s="12" t="s">
        <v>17</v>
      </c>
      <c r="M133" s="14"/>
      <c r="N133" s="14"/>
      <c r="O133" s="14"/>
      <c r="P133" s="14"/>
      <c r="Q133" s="15" t="s">
        <v>136</v>
      </c>
    </row>
    <row r="134" ht="14.25" customHeight="1">
      <c r="A134" s="10" t="n">
        <v>10.0</v>
      </c>
      <c r="B134" s="10" t="s">
        <v>134</v>
      </c>
      <c r="C134" s="10"/>
      <c r="D134" s="16" t="n">
        <v>0.643303</v>
      </c>
      <c r="E134" s="10" t="s">
        <v>131</v>
      </c>
      <c r="F134" s="16" t="n">
        <v>0.35669700000000004</v>
      </c>
      <c r="G134" s="10" t="n">
        <v>-3.5</v>
      </c>
      <c r="H134" s="12" t="n">
        <v>-2.0</v>
      </c>
      <c r="I134" s="12" t="s">
        <v>134</v>
      </c>
      <c r="J134" s="13" t="n">
        <v>0.643303</v>
      </c>
      <c r="K134" s="12" t="s">
        <v>16</v>
      </c>
      <c r="L134" s="12" t="s">
        <v>16</v>
      </c>
      <c r="M134" s="14"/>
      <c r="N134" s="14"/>
      <c r="O134" s="14"/>
      <c r="P134" s="14"/>
      <c r="Q134" s="15" t="s">
        <v>136</v>
      </c>
    </row>
    <row r="135" ht="14.25" customHeight="1">
      <c r="A135" s="10" t="n">
        <v>10.0</v>
      </c>
      <c r="B135" s="10" t="s">
        <v>142</v>
      </c>
      <c r="C135" s="10"/>
      <c r="D135" s="16" t="n">
        <v>0.99451</v>
      </c>
      <c r="E135" s="10" t="s">
        <v>143</v>
      </c>
      <c r="F135" s="16" t="n">
        <v>0.005489999999999995</v>
      </c>
      <c r="G135" s="10" t="n">
        <v>-16.5</v>
      </c>
      <c r="H135" s="12" t="n">
        <v>-20.6</v>
      </c>
      <c r="I135" s="12" t="s">
        <v>142</v>
      </c>
      <c r="J135" s="13" t="n">
        <v>0.99451</v>
      </c>
      <c r="K135" s="12" t="s">
        <v>17</v>
      </c>
      <c r="L135" s="12" t="s">
        <v>17</v>
      </c>
      <c r="M135" s="14"/>
      <c r="N135" s="14"/>
      <c r="O135" s="14"/>
      <c r="P135" s="14"/>
      <c r="Q135" s="15" t="s">
        <v>136</v>
      </c>
    </row>
    <row r="136" ht="14.25" customHeight="1">
      <c r="A136" s="10" t="n">
        <v>10.0</v>
      </c>
      <c r="B136" s="10" t="s">
        <v>84</v>
      </c>
      <c r="C136" s="10"/>
      <c r="D136" s="16" t="n">
        <v>0.477144</v>
      </c>
      <c r="E136" s="10" t="s">
        <v>144</v>
      </c>
      <c r="F136" s="16" t="n">
        <v>0.522856</v>
      </c>
      <c r="G136" s="10" t="n">
        <v>2.5</v>
      </c>
      <c r="H136" s="12" t="n">
        <v>2.8</v>
      </c>
      <c r="I136" s="12" t="s">
        <v>144</v>
      </c>
      <c r="J136" s="13" t="n">
        <v>0.522856</v>
      </c>
      <c r="K136" s="12" t="s">
        <v>16</v>
      </c>
      <c r="L136" s="12" t="s">
        <v>17</v>
      </c>
      <c r="M136" s="14"/>
      <c r="N136" s="14"/>
      <c r="O136" s="14"/>
      <c r="P136" s="14"/>
      <c r="Q136" s="15" t="s">
        <v>136</v>
      </c>
    </row>
    <row r="137" ht="14.25" customHeight="1">
      <c r="A137" s="10" t="n">
        <v>10.0</v>
      </c>
      <c r="B137" s="10" t="s">
        <v>112</v>
      </c>
      <c r="C137" s="10"/>
      <c r="D137" s="16" t="n">
        <v>0.817617</v>
      </c>
      <c r="E137" s="10" t="s">
        <v>102</v>
      </c>
      <c r="F137" s="16" t="n">
        <v>0.18238299999999996</v>
      </c>
      <c r="G137" s="10" t="n">
        <v>-2.5</v>
      </c>
      <c r="H137" s="12" t="n">
        <v>-10.3</v>
      </c>
      <c r="I137" s="12" t="s">
        <v>112</v>
      </c>
      <c r="J137" s="13" t="n">
        <v>0.817617</v>
      </c>
      <c r="K137" s="12" t="s">
        <v>17</v>
      </c>
      <c r="L137" s="12" t="s">
        <v>17</v>
      </c>
      <c r="M137" s="14" t="s">
        <v>4</v>
      </c>
      <c r="N137" s="14"/>
      <c r="O137" s="14" t="s">
        <v>112</v>
      </c>
      <c r="P137" s="14"/>
      <c r="Q137" s="15" t="n">
        <v>-2.5</v>
      </c>
    </row>
    <row r="138" ht="14.25" customHeight="1">
      <c r="A138" s="10" t="n">
        <v>10.0</v>
      </c>
      <c r="B138" s="10" t="s">
        <v>46</v>
      </c>
      <c r="C138" s="10"/>
      <c r="D138" s="16" t="n">
        <v>0.024755</v>
      </c>
      <c r="E138" s="10" t="s">
        <v>88</v>
      </c>
      <c r="F138" s="16" t="n">
        <v>0.975245</v>
      </c>
      <c r="G138" s="10" t="n">
        <v>-10.0</v>
      </c>
      <c r="H138" s="12" t="n">
        <v>13.2</v>
      </c>
      <c r="I138" s="12" t="s">
        <v>88</v>
      </c>
      <c r="J138" s="13" t="n">
        <v>0.975245</v>
      </c>
      <c r="K138" s="12" t="s">
        <v>16</v>
      </c>
      <c r="L138" s="12" t="s">
        <v>17</v>
      </c>
      <c r="M138" s="14" t="s">
        <v>11</v>
      </c>
      <c r="N138" s="14" t="s">
        <v>88</v>
      </c>
      <c r="O138" s="14"/>
      <c r="P138" s="14"/>
      <c r="Q138" s="15" t="s">
        <v>136</v>
      </c>
    </row>
    <row r="139" ht="14.25" customHeight="1">
      <c r="A139" s="10" t="n">
        <v>10.0</v>
      </c>
      <c r="B139" s="10" t="s">
        <v>27</v>
      </c>
      <c r="C139" s="10"/>
      <c r="D139" s="16" t="n">
        <v>0.918511</v>
      </c>
      <c r="E139" s="10" t="s">
        <v>86</v>
      </c>
      <c r="F139" s="16" t="n">
        <v>0.08148900000000003</v>
      </c>
      <c r="G139" s="10" t="n">
        <v>-13.5</v>
      </c>
      <c r="H139" s="12" t="n">
        <v>-12.2</v>
      </c>
      <c r="I139" s="12" t="s">
        <v>27</v>
      </c>
      <c r="J139" s="13" t="n">
        <v>0.918511</v>
      </c>
      <c r="K139" s="12" t="s">
        <v>16</v>
      </c>
      <c r="L139" s="12" t="s">
        <v>16</v>
      </c>
      <c r="M139" s="14"/>
      <c r="N139" s="14"/>
      <c r="O139" s="14"/>
      <c r="P139" s="14"/>
      <c r="Q139" s="15" t="s">
        <v>136</v>
      </c>
    </row>
    <row r="140" ht="14.25" customHeight="1">
      <c r="A140" s="10" t="n">
        <v>10.0</v>
      </c>
      <c r="B140" s="10" t="s">
        <v>105</v>
      </c>
      <c r="C140" s="10"/>
      <c r="D140" s="16" t="n">
        <v>0.021496</v>
      </c>
      <c r="E140" s="10" t="s">
        <v>15</v>
      </c>
      <c r="F140" s="16" t="n">
        <v>0.978504</v>
      </c>
      <c r="G140" s="10" t="n">
        <v>12.5</v>
      </c>
      <c r="H140" s="12" t="n">
        <v>24.8</v>
      </c>
      <c r="I140" s="12" t="s">
        <v>15</v>
      </c>
      <c r="J140" s="13" t="n">
        <v>0.978504</v>
      </c>
      <c r="K140" s="12" t="s">
        <v>16</v>
      </c>
      <c r="L140" s="12" t="s">
        <v>17</v>
      </c>
      <c r="M140" s="14"/>
      <c r="N140" s="14"/>
      <c r="O140" s="14"/>
      <c r="P140" s="14"/>
      <c r="Q140" s="15" t="s">
        <v>136</v>
      </c>
    </row>
    <row r="141" ht="14.25" customHeight="1">
      <c r="A141" s="10" t="n">
        <v>10.0</v>
      </c>
      <c r="B141" s="10" t="s">
        <v>54</v>
      </c>
      <c r="C141" s="10"/>
      <c r="D141" s="16" t="n">
        <v>0.453815</v>
      </c>
      <c r="E141" s="10" t="s">
        <v>42</v>
      </c>
      <c r="F141" s="16" t="n">
        <v>0.5461849999999999</v>
      </c>
      <c r="G141" s="10" t="n">
        <v>3.0</v>
      </c>
      <c r="H141" s="12" t="n">
        <v>-0.4</v>
      </c>
      <c r="I141" s="12" t="s">
        <v>54</v>
      </c>
      <c r="J141" s="13" t="n">
        <v>0.453815</v>
      </c>
      <c r="K141" s="12" t="s">
        <v>17</v>
      </c>
      <c r="L141" s="12" t="s">
        <v>17</v>
      </c>
      <c r="M141" s="14"/>
      <c r="N141" s="14"/>
      <c r="O141" s="14"/>
      <c r="P141" s="14"/>
      <c r="Q141" s="15" t="s">
        <v>136</v>
      </c>
    </row>
    <row r="142" ht="14.25" customHeight="1">
      <c r="A142" s="10" t="n">
        <v>10.0</v>
      </c>
      <c r="B142" s="10" t="s">
        <v>61</v>
      </c>
      <c r="C142" s="10"/>
      <c r="D142" s="16" t="n">
        <v>0.428045</v>
      </c>
      <c r="E142" s="10" t="s">
        <v>116</v>
      </c>
      <c r="F142" s="16" t="n">
        <v>0.571955</v>
      </c>
      <c r="G142" s="10" t="n">
        <v>3.5</v>
      </c>
      <c r="H142" s="12" t="n">
        <v>-0.4</v>
      </c>
      <c r="I142" s="12" t="s">
        <v>61</v>
      </c>
      <c r="J142" s="13" t="n">
        <v>0.428045</v>
      </c>
      <c r="K142" s="12" t="s">
        <v>17</v>
      </c>
      <c r="L142" s="12" t="s">
        <v>17</v>
      </c>
      <c r="M142" s="14"/>
      <c r="N142" s="14"/>
      <c r="O142" s="14"/>
      <c r="P142" s="14"/>
      <c r="Q142" s="15" t="s">
        <v>136</v>
      </c>
    </row>
    <row r="143" ht="14.25" customHeight="1">
      <c r="A143" s="10" t="n">
        <v>10.0</v>
      </c>
      <c r="B143" s="10" t="s">
        <v>22</v>
      </c>
      <c r="C143" s="10"/>
      <c r="D143" s="16" t="n">
        <v>0.857378</v>
      </c>
      <c r="E143" s="10" t="s">
        <v>40</v>
      </c>
      <c r="F143" s="16" t="n">
        <v>0.14262200000000003</v>
      </c>
      <c r="G143" s="10" t="n">
        <v>-3.0</v>
      </c>
      <c r="H143" s="12" t="n">
        <v>-7.4</v>
      </c>
      <c r="I143" s="12" t="s">
        <v>22</v>
      </c>
      <c r="J143" s="13" t="n">
        <v>0.857378</v>
      </c>
      <c r="K143" s="12" t="s">
        <v>17</v>
      </c>
      <c r="L143" s="12" t="s">
        <v>17</v>
      </c>
      <c r="M143" s="14" t="s">
        <v>11</v>
      </c>
      <c r="N143" s="14" t="s">
        <v>22</v>
      </c>
      <c r="O143" s="14"/>
      <c r="P143" s="14"/>
      <c r="Q143" s="15" t="s">
        <v>136</v>
      </c>
    </row>
    <row r="144" ht="14.25" customHeight="1">
      <c r="A144" s="10" t="n">
        <v>10.0</v>
      </c>
      <c r="B144" s="10" t="s">
        <v>37</v>
      </c>
      <c r="C144" s="10"/>
      <c r="D144" s="16" t="n">
        <v>0.999957</v>
      </c>
      <c r="E144" s="10" t="s">
        <v>113</v>
      </c>
      <c r="F144" s="16" t="n">
        <v>4.300000000001525E-5</v>
      </c>
      <c r="G144" s="10" t="n">
        <v>-32.5</v>
      </c>
      <c r="H144" s="12" t="n">
        <v>-42.8</v>
      </c>
      <c r="I144" s="12" t="s">
        <v>37</v>
      </c>
      <c r="J144" s="13" t="n">
        <v>0.999957</v>
      </c>
      <c r="K144" s="12" t="s">
        <v>17</v>
      </c>
      <c r="L144" s="12" t="s">
        <v>17</v>
      </c>
      <c r="M144" s="14"/>
      <c r="N144" s="14"/>
      <c r="O144" s="14"/>
      <c r="P144" s="14"/>
      <c r="Q144" s="15" t="s">
        <v>136</v>
      </c>
    </row>
    <row r="145" ht="14.25" customHeight="1">
      <c r="A145" s="10" t="n">
        <v>10.0</v>
      </c>
      <c r="B145" s="10" t="s">
        <v>110</v>
      </c>
      <c r="C145" s="10"/>
      <c r="D145" s="16" t="n">
        <v>0.581336</v>
      </c>
      <c r="E145" s="10" t="s">
        <v>56</v>
      </c>
      <c r="F145" s="16" t="n">
        <v>0.41866400000000004</v>
      </c>
      <c r="G145" s="10" t="n">
        <v>4.5</v>
      </c>
      <c r="H145" s="12" t="n">
        <v>2.8</v>
      </c>
      <c r="I145" s="12" t="s">
        <v>56</v>
      </c>
      <c r="J145" s="13" t="n">
        <v>0.41866400000000004</v>
      </c>
      <c r="K145" s="12" t="s">
        <v>17</v>
      </c>
      <c r="L145" s="12" t="s">
        <v>16</v>
      </c>
      <c r="M145" s="14"/>
      <c r="N145" s="14"/>
      <c r="O145" s="14"/>
      <c r="P145" s="14"/>
      <c r="Q145" s="15" t="s">
        <v>136</v>
      </c>
    </row>
    <row r="146" ht="14.25" customHeight="1">
      <c r="A146" s="10" t="n">
        <v>10.0</v>
      </c>
      <c r="B146" s="10" t="s">
        <v>145</v>
      </c>
      <c r="C146" s="10"/>
      <c r="D146" s="16" t="n">
        <v>0.030051</v>
      </c>
      <c r="E146" s="10" t="s">
        <v>146</v>
      </c>
      <c r="F146" s="16" t="n">
        <v>0.969949</v>
      </c>
      <c r="G146" s="10" t="n">
        <v>8.5</v>
      </c>
      <c r="H146" s="12" t="n">
        <v>16.9</v>
      </c>
      <c r="I146" s="12" t="s">
        <v>146</v>
      </c>
      <c r="J146" s="13" t="n">
        <v>0.969949</v>
      </c>
      <c r="K146" s="12" t="s">
        <v>16</v>
      </c>
      <c r="L146" s="12" t="s">
        <v>17</v>
      </c>
      <c r="M146" s="14"/>
      <c r="N146" s="14"/>
      <c r="O146" s="14"/>
      <c r="P146" s="14"/>
      <c r="Q146" s="15" t="s">
        <v>136</v>
      </c>
    </row>
    <row r="147" ht="14.25" customHeight="1">
      <c r="A147" s="10" t="n">
        <v>10.0</v>
      </c>
      <c r="B147" s="10" t="s">
        <v>121</v>
      </c>
      <c r="C147" s="10"/>
      <c r="D147" s="16" t="n">
        <v>0.97415</v>
      </c>
      <c r="E147" s="10" t="s">
        <v>114</v>
      </c>
      <c r="F147" s="16" t="n">
        <v>0.02585000000000004</v>
      </c>
      <c r="G147" s="10" t="n">
        <v>-3.0</v>
      </c>
      <c r="H147" s="12" t="n">
        <v>-10.4</v>
      </c>
      <c r="I147" s="12" t="s">
        <v>121</v>
      </c>
      <c r="J147" s="13" t="n">
        <v>0.97415</v>
      </c>
      <c r="K147" s="12" t="s">
        <v>17</v>
      </c>
      <c r="L147" s="12" t="s">
        <v>17</v>
      </c>
      <c r="M147" s="14"/>
      <c r="N147" s="14"/>
      <c r="O147" s="14"/>
      <c r="P147" s="14"/>
      <c r="Q147" s="15" t="s">
        <v>136</v>
      </c>
    </row>
    <row r="148" ht="14.25" customHeight="1">
      <c r="A148" s="10" t="n">
        <v>10.0</v>
      </c>
      <c r="B148" s="10" t="s">
        <v>107</v>
      </c>
      <c r="C148" s="10"/>
      <c r="D148" s="16" t="n">
        <v>0.118863</v>
      </c>
      <c r="E148" s="10" t="s">
        <v>120</v>
      </c>
      <c r="F148" s="16" t="n">
        <v>0.8811370000000001</v>
      </c>
      <c r="G148" s="10" t="n">
        <v>13.5</v>
      </c>
      <c r="H148" s="12" t="n">
        <v>14.6</v>
      </c>
      <c r="I148" s="12" t="s">
        <v>120</v>
      </c>
      <c r="J148" s="13" t="n">
        <v>0.8811370000000001</v>
      </c>
      <c r="K148" s="12" t="s">
        <v>16</v>
      </c>
      <c r="L148" s="12" t="s">
        <v>17</v>
      </c>
      <c r="M148" s="14"/>
      <c r="N148" s="14"/>
      <c r="O148" s="14"/>
      <c r="P148" s="14"/>
      <c r="Q148" s="15" t="s">
        <v>136</v>
      </c>
    </row>
    <row r="149" ht="14.25" customHeight="1">
      <c r="A149" s="10" t="n">
        <v>10.0</v>
      </c>
      <c r="B149" s="2" t="s">
        <v>33</v>
      </c>
      <c r="C149" s="3"/>
      <c r="E149" s="2" t="s">
        <v>41</v>
      </c>
      <c r="G149" s="2" t="n">
        <v>-18.5</v>
      </c>
      <c r="H149" s="12" t="n">
        <v>0.8</v>
      </c>
      <c r="I149" s="12" t="s">
        <v>41</v>
      </c>
      <c r="J149" s="13" t="n">
        <v>0.08281300000000003</v>
      </c>
      <c r="K149" s="12" t="s">
        <v>16</v>
      </c>
      <c r="L149" s="12" t="s">
        <v>17</v>
      </c>
      <c r="M149" s="14"/>
      <c r="N149" s="14"/>
      <c r="O149" s="14"/>
      <c r="P149" s="14"/>
      <c r="Q149" s="15" t="s">
        <v>136</v>
      </c>
    </row>
    <row r="150" ht="14.25" customHeight="1">
      <c r="A150" s="10" t="n">
        <v>11.0</v>
      </c>
      <c r="B150" s="10" t="s">
        <v>48</v>
      </c>
      <c r="C150" s="10"/>
      <c r="D150" s="16"/>
      <c r="E150" s="10" t="s">
        <v>71</v>
      </c>
      <c r="F150" s="16" t="n">
        <v>1.0</v>
      </c>
      <c r="G150" s="10"/>
      <c r="H150" s="12" t="n">
        <v>-37.9</v>
      </c>
      <c r="I150" s="12" t="s">
        <v>48</v>
      </c>
      <c r="J150" s="13" t="n">
        <v>0.999156</v>
      </c>
      <c r="K150" s="12" t="s">
        <v>17</v>
      </c>
      <c r="L150" s="12" t="s">
        <v>17</v>
      </c>
      <c r="M150" s="14"/>
      <c r="N150" s="14"/>
      <c r="O150" s="14"/>
      <c r="P150" s="14"/>
      <c r="Q150" s="15" t="str">
        <f t="shared" ref="Q150:Q154" si="2">IF(ISBLANK(O150), "", G150)</f>
        <v/>
      </c>
    </row>
    <row r="151" ht="14.25" customHeight="1">
      <c r="A151" s="10" t="n">
        <v>11.0</v>
      </c>
      <c r="B151" s="10" t="s">
        <v>49</v>
      </c>
      <c r="C151" s="10"/>
      <c r="D151" s="16" t="n">
        <v>0.986776</v>
      </c>
      <c r="E151" s="10" t="s">
        <v>81</v>
      </c>
      <c r="F151" s="16" t="n">
        <v>0.013224000000000014</v>
      </c>
      <c r="G151" s="10"/>
      <c r="H151" s="12" t="n">
        <v>-23.0</v>
      </c>
      <c r="I151" s="12" t="s">
        <v>49</v>
      </c>
      <c r="J151" s="13" t="n">
        <v>0.986776</v>
      </c>
      <c r="K151" s="12" t="s">
        <v>17</v>
      </c>
      <c r="L151" s="12" t="s">
        <v>17</v>
      </c>
      <c r="M151" s="14"/>
      <c r="N151" s="14"/>
      <c r="O151" s="14"/>
      <c r="P151" s="14"/>
      <c r="Q151" s="15" t="str">
        <f t="shared" si="2"/>
        <v/>
      </c>
    </row>
    <row r="152" ht="14.25" customHeight="1">
      <c r="A152" s="10" t="n">
        <v>11.0</v>
      </c>
      <c r="B152" s="10" t="s">
        <v>96</v>
      </c>
      <c r="C152" s="10"/>
      <c r="D152" s="16" t="n">
        <v>0.020458</v>
      </c>
      <c r="E152" s="10" t="s">
        <v>70</v>
      </c>
      <c r="F152" s="16" t="n">
        <v>0.979542</v>
      </c>
      <c r="G152" s="10"/>
      <c r="H152" s="12" t="n">
        <v>17.5</v>
      </c>
      <c r="I152" s="12" t="s">
        <v>70</v>
      </c>
      <c r="J152" s="13" t="n">
        <v>0.979542</v>
      </c>
      <c r="K152" s="12" t="s">
        <v>16</v>
      </c>
      <c r="L152" s="12" t="s">
        <v>17</v>
      </c>
      <c r="M152" s="14"/>
      <c r="N152" s="14"/>
      <c r="O152" s="14"/>
      <c r="P152" s="14"/>
      <c r="Q152" s="15" t="str">
        <f t="shared" si="2"/>
        <v/>
      </c>
    </row>
    <row r="153" ht="14.25" customHeight="1">
      <c r="A153" s="10" t="n">
        <v>11.0</v>
      </c>
      <c r="B153" s="10" t="s">
        <v>58</v>
      </c>
      <c r="C153" s="10"/>
      <c r="D153" s="16" t="n">
        <v>0.983086</v>
      </c>
      <c r="E153" s="10" t="s">
        <v>135</v>
      </c>
      <c r="F153" s="16" t="n">
        <v>0.016913999999999985</v>
      </c>
      <c r="G153" s="10" t="n">
        <v>-10.5</v>
      </c>
      <c r="H153" s="12" t="n">
        <v>-20.5</v>
      </c>
      <c r="I153" s="12" t="s">
        <v>58</v>
      </c>
      <c r="J153" s="13" t="n">
        <v>0.983086</v>
      </c>
      <c r="K153" s="12" t="s">
        <v>17</v>
      </c>
      <c r="L153" s="12" t="s">
        <v>17</v>
      </c>
      <c r="M153" s="14"/>
      <c r="N153" s="14"/>
      <c r="O153" s="14"/>
      <c r="P153" s="14"/>
      <c r="Q153" s="15" t="str">
        <f t="shared" si="2"/>
        <v/>
      </c>
    </row>
    <row r="154" ht="14.25" customHeight="1">
      <c r="A154" s="10" t="n">
        <v>11.0</v>
      </c>
      <c r="B154" s="10" t="s">
        <v>111</v>
      </c>
      <c r="C154" s="10"/>
      <c r="D154" s="16" t="n">
        <v>0.997486</v>
      </c>
      <c r="E154" s="10" t="s">
        <v>35</v>
      </c>
      <c r="F154" s="16" t="n">
        <v>0.0025140000000000162</v>
      </c>
      <c r="G154" s="10" t="n">
        <v>-20.5</v>
      </c>
      <c r="H154" s="12" t="n">
        <v>-30.7</v>
      </c>
      <c r="I154" s="12" t="s">
        <v>111</v>
      </c>
      <c r="J154" s="13" t="n">
        <v>0.997486</v>
      </c>
      <c r="K154" s="12" t="s">
        <v>17</v>
      </c>
      <c r="L154" s="12" t="s">
        <v>17</v>
      </c>
      <c r="M154" s="14"/>
      <c r="N154" s="14"/>
      <c r="O154" s="14"/>
      <c r="P154" s="14"/>
      <c r="Q154" s="15" t="str">
        <f t="shared" si="2"/>
        <v/>
      </c>
    </row>
    <row r="155" ht="14.25" customHeight="1">
      <c r="A155" s="10" t="n">
        <v>11.0</v>
      </c>
      <c r="B155" s="10" t="s">
        <v>15</v>
      </c>
      <c r="C155" s="10"/>
      <c r="D155" s="16" t="n">
        <v>0.992392</v>
      </c>
      <c r="E155" s="10" t="s">
        <v>29</v>
      </c>
      <c r="F155" s="16" t="n">
        <v>0.007607999999999948</v>
      </c>
      <c r="G155" s="10" t="n">
        <v>-16.5</v>
      </c>
      <c r="H155" s="12" t="n">
        <v>-25.9</v>
      </c>
      <c r="I155" s="12" t="s">
        <v>15</v>
      </c>
      <c r="J155" s="13" t="n">
        <v>0.992392</v>
      </c>
      <c r="K155" s="12" t="s">
        <v>17</v>
      </c>
      <c r="L155" s="12" t="s">
        <v>17</v>
      </c>
      <c r="M155" s="14"/>
      <c r="N155" s="14"/>
      <c r="O155" s="14"/>
      <c r="P155" s="14"/>
      <c r="Q155" s="15"/>
    </row>
    <row r="156" ht="14.25" customHeight="1">
      <c r="A156" s="10" t="n">
        <v>11.0</v>
      </c>
      <c r="B156" s="10" t="s">
        <v>82</v>
      </c>
      <c r="C156" s="10"/>
      <c r="D156" s="16" t="n">
        <v>0.525251</v>
      </c>
      <c r="E156" s="10" t="s">
        <v>115</v>
      </c>
      <c r="F156" s="16" t="n">
        <v>0.474749</v>
      </c>
      <c r="G156" s="10" t="n">
        <v>-5.5</v>
      </c>
      <c r="H156" s="12" t="n">
        <v>-2.8</v>
      </c>
      <c r="I156" s="12" t="s">
        <v>82</v>
      </c>
      <c r="J156" s="13" t="n">
        <v>0.525251</v>
      </c>
      <c r="K156" s="12" t="s">
        <v>16</v>
      </c>
      <c r="L156" s="12" t="s">
        <v>16</v>
      </c>
      <c r="M156" s="14"/>
      <c r="N156" s="14"/>
      <c r="O156" s="14"/>
      <c r="P156" s="14"/>
      <c r="Q156" s="15" t="str">
        <f t="shared" ref="Q156:Q159" si="3">IF(ISBLANK(O156), "", G156)</f>
        <v/>
      </c>
    </row>
    <row r="157" ht="14.25" customHeight="1">
      <c r="A157" s="10" t="n">
        <v>11.0</v>
      </c>
      <c r="B157" s="10" t="s">
        <v>116</v>
      </c>
      <c r="C157" s="10"/>
      <c r="D157" s="16" t="n">
        <v>0.023281</v>
      </c>
      <c r="E157" s="10" t="s">
        <v>22</v>
      </c>
      <c r="F157" s="16" t="n">
        <v>0.976719</v>
      </c>
      <c r="G157" s="10" t="n">
        <v>10.5</v>
      </c>
      <c r="H157" s="12" t="n">
        <v>17.8</v>
      </c>
      <c r="I157" s="12" t="s">
        <v>22</v>
      </c>
      <c r="J157" s="13" t="n">
        <v>0.976719</v>
      </c>
      <c r="K157" s="12" t="s">
        <v>16</v>
      </c>
      <c r="L157" s="12" t="s">
        <v>17</v>
      </c>
      <c r="M157" s="14"/>
      <c r="N157" s="14"/>
      <c r="O157" s="14"/>
      <c r="P157" s="14"/>
      <c r="Q157" s="15" t="str">
        <f t="shared" si="3"/>
        <v/>
      </c>
    </row>
    <row r="158" ht="14.25" customHeight="1">
      <c r="A158" s="10" t="n">
        <v>11.0</v>
      </c>
      <c r="B158" s="10" t="s">
        <v>19</v>
      </c>
      <c r="C158" s="10"/>
      <c r="D158" s="16" t="n">
        <v>0.265196</v>
      </c>
      <c r="E158" s="10" t="s">
        <v>37</v>
      </c>
      <c r="F158" s="16" t="n">
        <v>0.734804</v>
      </c>
      <c r="G158" s="10" t="n">
        <v>4.5</v>
      </c>
      <c r="H158" s="12" t="n">
        <v>4.2</v>
      </c>
      <c r="I158" s="12" t="s">
        <v>37</v>
      </c>
      <c r="J158" s="13" t="n">
        <v>0.734804</v>
      </c>
      <c r="K158" s="12" t="s">
        <v>17</v>
      </c>
      <c r="L158" s="12" t="s">
        <v>16</v>
      </c>
      <c r="M158" s="14"/>
      <c r="N158" s="14"/>
      <c r="O158" s="14"/>
      <c r="P158" s="14"/>
      <c r="Q158" s="15" t="str">
        <f t="shared" si="3"/>
        <v/>
      </c>
    </row>
    <row r="159" ht="14.25" customHeight="1">
      <c r="A159" s="10" t="n">
        <v>11.0</v>
      </c>
      <c r="B159" s="10" t="s">
        <v>76</v>
      </c>
      <c r="C159" s="10"/>
      <c r="D159" s="16" t="n">
        <v>0.22286</v>
      </c>
      <c r="E159" s="10" t="s">
        <v>124</v>
      </c>
      <c r="F159" s="16" t="n">
        <v>0.7771399999999999</v>
      </c>
      <c r="G159" s="10" t="n">
        <v>2.5</v>
      </c>
      <c r="H159" s="12" t="n">
        <v>6.2</v>
      </c>
      <c r="I159" s="12" t="s">
        <v>124</v>
      </c>
      <c r="J159" s="13" t="n">
        <v>0.7771399999999999</v>
      </c>
      <c r="K159" s="12" t="s">
        <v>16</v>
      </c>
      <c r="L159" s="12" t="s">
        <v>17</v>
      </c>
      <c r="M159" s="14"/>
      <c r="N159" s="14"/>
      <c r="O159" s="14"/>
      <c r="P159" s="14"/>
      <c r="Q159" s="15" t="str">
        <f t="shared" si="3"/>
        <v/>
      </c>
    </row>
    <row r="160" ht="14.25" customHeight="1">
      <c r="A160" s="10" t="n">
        <v>11.0</v>
      </c>
      <c r="B160" s="10" t="s">
        <v>95</v>
      </c>
      <c r="C160" s="10"/>
      <c r="D160" s="16" t="n">
        <v>0.953165</v>
      </c>
      <c r="E160" s="10" t="s">
        <v>14</v>
      </c>
      <c r="F160" s="16" t="n">
        <v>0.04683499999999996</v>
      </c>
      <c r="G160" s="10" t="n">
        <v>-6.5</v>
      </c>
      <c r="H160" s="12" t="n">
        <v>-15.0</v>
      </c>
      <c r="I160" s="12" t="s">
        <v>95</v>
      </c>
      <c r="J160" s="13" t="n">
        <v>0.953165</v>
      </c>
      <c r="K160" s="12" t="s">
        <v>17</v>
      </c>
      <c r="L160" s="12" t="s">
        <v>17</v>
      </c>
      <c r="M160" s="14" t="s">
        <v>4</v>
      </c>
      <c r="N160" s="14"/>
      <c r="O160" s="14" t="s">
        <v>95</v>
      </c>
      <c r="P160" s="14"/>
      <c r="Q160" s="15" t="n">
        <v>-7.0</v>
      </c>
    </row>
    <row r="161" ht="14.25" customHeight="1">
      <c r="A161" s="10" t="n">
        <v>11.0</v>
      </c>
      <c r="B161" s="10" t="s">
        <v>102</v>
      </c>
      <c r="C161" s="10"/>
      <c r="D161" s="16" t="n">
        <v>0.387766</v>
      </c>
      <c r="E161" s="10" t="s">
        <v>89</v>
      </c>
      <c r="F161" s="16" t="n">
        <v>0.612234</v>
      </c>
      <c r="G161" s="10" t="n">
        <v>-3.5</v>
      </c>
      <c r="H161" s="12" t="n">
        <v>3.2</v>
      </c>
      <c r="I161" s="12" t="s">
        <v>89</v>
      </c>
      <c r="J161" s="13" t="n">
        <v>0.612234</v>
      </c>
      <c r="K161" s="12" t="s">
        <v>16</v>
      </c>
      <c r="L161" s="12" t="s">
        <v>17</v>
      </c>
      <c r="M161" s="14" t="s">
        <v>11</v>
      </c>
      <c r="N161" s="14" t="s">
        <v>89</v>
      </c>
      <c r="O161" s="14"/>
      <c r="P161" s="14"/>
      <c r="Q161" s="15" t="str">
        <f t="shared" ref="Q161:Q171" si="4">IF(ISBLANK(O161), "", G161)</f>
        <v/>
      </c>
    </row>
    <row r="162" ht="14.25" customHeight="1">
      <c r="A162" s="10" t="n">
        <v>11.0</v>
      </c>
      <c r="B162" s="10" t="s">
        <v>72</v>
      </c>
      <c r="C162" s="10"/>
      <c r="D162" s="16" t="n">
        <v>0.856326</v>
      </c>
      <c r="E162" s="10" t="s">
        <v>64</v>
      </c>
      <c r="F162" s="16" t="n">
        <v>0.14367399999999997</v>
      </c>
      <c r="G162" s="10" t="n">
        <v>-6.5</v>
      </c>
      <c r="H162" s="12" t="n">
        <v>-9.1</v>
      </c>
      <c r="I162" s="12" t="s">
        <v>72</v>
      </c>
      <c r="J162" s="13" t="n">
        <v>0.856326</v>
      </c>
      <c r="K162" s="12" t="s">
        <v>17</v>
      </c>
      <c r="L162" s="12" t="s">
        <v>17</v>
      </c>
      <c r="M162" s="14"/>
      <c r="N162" s="14"/>
      <c r="O162" s="14"/>
      <c r="P162" s="14"/>
      <c r="Q162" s="15" t="str">
        <f t="shared" si="4"/>
        <v/>
      </c>
    </row>
    <row r="163" ht="14.25" customHeight="1">
      <c r="A163" s="10" t="n">
        <v>11.0</v>
      </c>
      <c r="B163" s="10" t="s">
        <v>69</v>
      </c>
      <c r="C163" s="10"/>
      <c r="D163" s="16" t="n">
        <v>0.596507</v>
      </c>
      <c r="E163" s="10" t="s">
        <v>100</v>
      </c>
      <c r="F163" s="16" t="n">
        <v>0.403493</v>
      </c>
      <c r="G163" s="10" t="n">
        <v>1.5</v>
      </c>
      <c r="H163" s="12" t="n">
        <v>2.0</v>
      </c>
      <c r="I163" s="12" t="s">
        <v>100</v>
      </c>
      <c r="J163" s="13" t="n">
        <v>0.403493</v>
      </c>
      <c r="K163" s="12" t="s">
        <v>16</v>
      </c>
      <c r="L163" s="12" t="s">
        <v>17</v>
      </c>
      <c r="M163" s="14"/>
      <c r="N163" s="14"/>
      <c r="O163" s="14"/>
      <c r="P163" s="14"/>
      <c r="Q163" s="15" t="str">
        <f t="shared" si="4"/>
        <v/>
      </c>
    </row>
    <row r="164" ht="14.25" customHeight="1">
      <c r="A164" s="10" t="n">
        <v>11.0</v>
      </c>
      <c r="B164" s="10" t="s">
        <v>57</v>
      </c>
      <c r="C164" s="10"/>
      <c r="D164" s="16" t="n">
        <v>0.894638</v>
      </c>
      <c r="E164" s="10" t="s">
        <v>68</v>
      </c>
      <c r="F164" s="16" t="n">
        <v>0.10536199999999996</v>
      </c>
      <c r="G164" s="10" t="n">
        <v>-14.5</v>
      </c>
      <c r="H164" s="12" t="n">
        <v>-13.6</v>
      </c>
      <c r="I164" s="12" t="s">
        <v>57</v>
      </c>
      <c r="J164" s="13" t="n">
        <v>0.894638</v>
      </c>
      <c r="K164" s="12" t="s">
        <v>16</v>
      </c>
      <c r="L164" s="12" t="s">
        <v>16</v>
      </c>
      <c r="M164" s="14"/>
      <c r="N164" s="14"/>
      <c r="O164" s="14"/>
      <c r="P164" s="14"/>
      <c r="Q164" s="15" t="str">
        <f t="shared" si="4"/>
        <v/>
      </c>
    </row>
    <row r="165" ht="14.25" customHeight="1">
      <c r="A165" s="10" t="n">
        <v>11.0</v>
      </c>
      <c r="B165" s="10" t="s">
        <v>28</v>
      </c>
      <c r="C165" s="10"/>
      <c r="D165" s="16" t="n">
        <v>0.991058</v>
      </c>
      <c r="E165" s="10" t="s">
        <v>123</v>
      </c>
      <c r="F165" s="16" t="n">
        <v>0.008942000000000005</v>
      </c>
      <c r="G165" s="10" t="n">
        <v>-22.5</v>
      </c>
      <c r="H165" s="12" t="n">
        <v>-25.7</v>
      </c>
      <c r="I165" s="12" t="s">
        <v>28</v>
      </c>
      <c r="J165" s="13" t="n">
        <v>0.991058</v>
      </c>
      <c r="K165" s="12" t="s">
        <v>17</v>
      </c>
      <c r="L165" s="12" t="s">
        <v>17</v>
      </c>
      <c r="M165" s="14"/>
      <c r="N165" s="14"/>
      <c r="O165" s="14"/>
      <c r="P165" s="14"/>
      <c r="Q165" s="15" t="str">
        <f t="shared" si="4"/>
        <v/>
      </c>
    </row>
    <row r="166" ht="14.25" customHeight="1">
      <c r="A166" s="10" t="n">
        <v>11.0</v>
      </c>
      <c r="B166" s="10" t="s">
        <v>79</v>
      </c>
      <c r="C166" s="10"/>
      <c r="D166" s="16" t="n">
        <v>0.903269</v>
      </c>
      <c r="E166" s="10" t="s">
        <v>106</v>
      </c>
      <c r="F166" s="16" t="n">
        <v>0.09673100000000001</v>
      </c>
      <c r="G166" s="10" t="n">
        <v>-13.5</v>
      </c>
      <c r="H166" s="12" t="n">
        <v>-13.2</v>
      </c>
      <c r="I166" s="12" t="s">
        <v>79</v>
      </c>
      <c r="J166" s="13" t="n">
        <v>0.903269</v>
      </c>
      <c r="K166" s="12" t="s">
        <v>16</v>
      </c>
      <c r="L166" s="12" t="s">
        <v>16</v>
      </c>
      <c r="M166" s="14"/>
      <c r="N166" s="14"/>
      <c r="O166" s="14"/>
      <c r="P166" s="14"/>
      <c r="Q166" s="15" t="str">
        <f t="shared" si="4"/>
        <v/>
      </c>
    </row>
    <row r="167" ht="14.25" customHeight="1">
      <c r="A167" s="10" t="n">
        <v>11.0</v>
      </c>
      <c r="B167" s="10" t="s">
        <v>142</v>
      </c>
      <c r="C167" s="10"/>
      <c r="D167" s="16" t="n">
        <v>0.904194</v>
      </c>
      <c r="E167" s="10" t="s">
        <v>133</v>
      </c>
      <c r="F167" s="16" t="n">
        <v>0.09580599999999995</v>
      </c>
      <c r="G167" s="10" t="n">
        <v>-13.5</v>
      </c>
      <c r="H167" s="12" t="n">
        <v>-13.4</v>
      </c>
      <c r="I167" s="12" t="s">
        <v>142</v>
      </c>
      <c r="J167" s="13" t="n">
        <v>0.904194</v>
      </c>
      <c r="K167" s="12" t="s">
        <v>16</v>
      </c>
      <c r="L167" s="12" t="s">
        <v>16</v>
      </c>
      <c r="M167" s="14"/>
      <c r="N167" s="14"/>
      <c r="O167" s="14"/>
      <c r="P167" s="14"/>
      <c r="Q167" s="15" t="str">
        <f t="shared" si="4"/>
        <v/>
      </c>
    </row>
    <row r="168" ht="14.25" customHeight="1">
      <c r="A168" s="10" t="n">
        <v>11.0</v>
      </c>
      <c r="B168" s="10" t="s">
        <v>128</v>
      </c>
      <c r="C168" s="10"/>
      <c r="D168" s="16" t="n">
        <v>0.00965</v>
      </c>
      <c r="E168" s="10" t="s">
        <v>118</v>
      </c>
      <c r="F168" s="16" t="n">
        <v>0.99035</v>
      </c>
      <c r="G168" s="10" t="n">
        <v>21.5</v>
      </c>
      <c r="H168" s="12" t="n">
        <v>25.6</v>
      </c>
      <c r="I168" s="12" t="s">
        <v>118</v>
      </c>
      <c r="J168" s="13" t="n">
        <v>0.99035</v>
      </c>
      <c r="K168" s="12" t="s">
        <v>16</v>
      </c>
      <c r="L168" s="12" t="s">
        <v>17</v>
      </c>
      <c r="M168" s="14"/>
      <c r="N168" s="14"/>
      <c r="O168" s="14"/>
      <c r="P168" s="14"/>
      <c r="Q168" s="15" t="str">
        <f t="shared" si="4"/>
        <v/>
      </c>
    </row>
    <row r="169" ht="14.25" customHeight="1">
      <c r="A169" s="10" t="n">
        <v>11.0</v>
      </c>
      <c r="B169" s="10" t="s">
        <v>107</v>
      </c>
      <c r="C169" s="10"/>
      <c r="D169" s="16" t="n">
        <v>0.009077</v>
      </c>
      <c r="E169" s="10" t="s">
        <v>119</v>
      </c>
      <c r="F169" s="16" t="n">
        <v>0.990923</v>
      </c>
      <c r="G169" s="10" t="n">
        <v>10.5</v>
      </c>
      <c r="H169" s="12" t="n">
        <v>20.3</v>
      </c>
      <c r="I169" s="12" t="s">
        <v>119</v>
      </c>
      <c r="J169" s="13" t="n">
        <v>0.990923</v>
      </c>
      <c r="K169" s="12" t="s">
        <v>16</v>
      </c>
      <c r="L169" s="12" t="s">
        <v>17</v>
      </c>
      <c r="M169" s="14" t="s">
        <v>4</v>
      </c>
      <c r="N169" s="14"/>
      <c r="O169" s="14" t="s">
        <v>119</v>
      </c>
      <c r="P169" s="14"/>
      <c r="Q169" s="15" t="n">
        <f t="shared" si="4"/>
        <v>10.5</v>
      </c>
    </row>
    <row r="170" ht="14.25" customHeight="1">
      <c r="A170" s="10" t="n">
        <v>11.0</v>
      </c>
      <c r="B170" s="10" t="s">
        <v>132</v>
      </c>
      <c r="C170" s="10"/>
      <c r="D170" s="16" t="n">
        <v>0.996675</v>
      </c>
      <c r="E170" s="10" t="s">
        <v>94</v>
      </c>
      <c r="F170" s="16" t="n">
        <v>0.0033250000000000224</v>
      </c>
      <c r="G170" s="10" t="n">
        <v>-24.5</v>
      </c>
      <c r="H170" s="12" t="n">
        <v>-29.9</v>
      </c>
      <c r="I170" s="12" t="s">
        <v>132</v>
      </c>
      <c r="J170" s="13" t="n">
        <v>0.996675</v>
      </c>
      <c r="K170" s="12" t="s">
        <v>17</v>
      </c>
      <c r="L170" s="12" t="s">
        <v>17</v>
      </c>
      <c r="M170" s="14"/>
      <c r="N170" s="14"/>
      <c r="O170" s="14"/>
      <c r="P170" s="14"/>
      <c r="Q170" s="15" t="str">
        <f t="shared" si="4"/>
        <v/>
      </c>
    </row>
    <row r="171" ht="14.25" customHeight="1">
      <c r="A171" s="10" t="n">
        <v>11.0</v>
      </c>
      <c r="B171" s="10" t="s">
        <v>59</v>
      </c>
      <c r="C171" s="10"/>
      <c r="D171" s="16" t="n">
        <v>0.487802</v>
      </c>
      <c r="E171" s="10" t="s">
        <v>134</v>
      </c>
      <c r="F171" s="16" t="n">
        <v>0.5121979999999999</v>
      </c>
      <c r="G171" s="10" t="n">
        <v>-2.5</v>
      </c>
      <c r="H171" s="12" t="n">
        <v>4.7</v>
      </c>
      <c r="I171" s="12" t="s">
        <v>134</v>
      </c>
      <c r="J171" s="13" t="n">
        <v>0.5121979999999999</v>
      </c>
      <c r="K171" s="12" t="s">
        <v>16</v>
      </c>
      <c r="L171" s="12" t="s">
        <v>17</v>
      </c>
      <c r="M171" s="14" t="s">
        <v>11</v>
      </c>
      <c r="N171" s="14" t="s">
        <v>134</v>
      </c>
      <c r="O171" s="14"/>
      <c r="P171" s="14"/>
      <c r="Q171" s="15" t="str">
        <f t="shared" si="4"/>
        <v/>
      </c>
    </row>
    <row r="172" ht="14.25" customHeight="1">
      <c r="A172" s="10" t="n">
        <v>11.0</v>
      </c>
      <c r="B172" s="10" t="s">
        <v>93</v>
      </c>
      <c r="C172" s="10"/>
      <c r="D172" s="16" t="n">
        <v>0.016587</v>
      </c>
      <c r="E172" s="10" t="s">
        <v>45</v>
      </c>
      <c r="F172" s="16" t="n">
        <v>0.983413</v>
      </c>
      <c r="G172" s="10" t="n">
        <v>9.5</v>
      </c>
      <c r="H172" s="12" t="n">
        <v>21.4</v>
      </c>
      <c r="I172" s="12" t="s">
        <v>45</v>
      </c>
      <c r="J172" s="13" t="n">
        <v>0.983413</v>
      </c>
      <c r="K172" s="12" t="s">
        <v>16</v>
      </c>
      <c r="L172" s="12" t="s">
        <v>17</v>
      </c>
      <c r="M172" s="14" t="s">
        <v>4</v>
      </c>
      <c r="N172" s="14"/>
      <c r="O172" s="14" t="s">
        <v>45</v>
      </c>
      <c r="P172" s="14"/>
      <c r="Q172" s="15" t="n">
        <v>10.0</v>
      </c>
    </row>
    <row r="173" ht="14.25" customHeight="1">
      <c r="A173" s="10" t="n">
        <v>11.0</v>
      </c>
      <c r="B173" s="10" t="s">
        <v>90</v>
      </c>
      <c r="C173" s="10"/>
      <c r="D173" s="16" t="n">
        <v>0.996605</v>
      </c>
      <c r="E173" s="10" t="s">
        <v>63</v>
      </c>
      <c r="F173" s="16" t="n">
        <v>0.003395000000000037</v>
      </c>
      <c r="G173" s="10" t="n">
        <v>-20.5</v>
      </c>
      <c r="H173" s="12" t="n">
        <v>-29.7</v>
      </c>
      <c r="I173" s="12" t="s">
        <v>90</v>
      </c>
      <c r="J173" s="13" t="n">
        <v>0.996605</v>
      </c>
      <c r="K173" s="12" t="s">
        <v>17</v>
      </c>
      <c r="L173" s="12" t="s">
        <v>17</v>
      </c>
      <c r="M173" s="14"/>
      <c r="N173" s="14"/>
      <c r="O173" s="14"/>
      <c r="P173" s="14"/>
      <c r="Q173" s="15" t="str">
        <f t="shared" ref="Q173:Q209" si="5">IF(ISBLANK(O173), "", G173)</f>
        <v/>
      </c>
    </row>
    <row r="174" ht="14.25" customHeight="1">
      <c r="A174" s="10" t="n">
        <v>11.0</v>
      </c>
      <c r="B174" s="10" t="s">
        <v>143</v>
      </c>
      <c r="C174" s="10"/>
      <c r="D174" s="16" t="n">
        <v>0.616674</v>
      </c>
      <c r="E174" s="10" t="s">
        <v>147</v>
      </c>
      <c r="F174" s="16" t="n">
        <v>0.38332599999999994</v>
      </c>
      <c r="G174" s="10" t="n">
        <v>-7.5</v>
      </c>
      <c r="H174" s="12" t="n">
        <v>2.1</v>
      </c>
      <c r="I174" s="12" t="s">
        <v>147</v>
      </c>
      <c r="J174" s="13" t="n">
        <v>0.38332599999999994</v>
      </c>
      <c r="K174" s="12" t="s">
        <v>16</v>
      </c>
      <c r="L174" s="12" t="s">
        <v>17</v>
      </c>
      <c r="M174" s="14" t="s">
        <v>4</v>
      </c>
      <c r="N174" s="14"/>
      <c r="O174" s="14" t="s">
        <v>147</v>
      </c>
      <c r="P174" s="14"/>
      <c r="Q174" s="15" t="n">
        <f t="shared" si="5"/>
        <v>-7.5</v>
      </c>
    </row>
    <row r="175" ht="14.25" customHeight="1">
      <c r="A175" s="10" t="n">
        <v>11.0</v>
      </c>
      <c r="B175" s="10" t="s">
        <v>144</v>
      </c>
      <c r="C175" s="10"/>
      <c r="D175" s="16" t="n">
        <v>0.888972</v>
      </c>
      <c r="E175" s="10" t="s">
        <v>85</v>
      </c>
      <c r="F175" s="16" t="n">
        <v>0.11102800000000002</v>
      </c>
      <c r="G175" s="10" t="n">
        <v>-15.5</v>
      </c>
      <c r="H175" s="12" t="n">
        <v>-9.2</v>
      </c>
      <c r="I175" s="12" t="s">
        <v>144</v>
      </c>
      <c r="J175" s="13" t="n">
        <v>0.888972</v>
      </c>
      <c r="K175" s="12" t="s">
        <v>16</v>
      </c>
      <c r="L175" s="12" t="s">
        <v>16</v>
      </c>
      <c r="M175" s="14" t="s">
        <v>4</v>
      </c>
      <c r="N175" s="14"/>
      <c r="O175" s="14" t="s">
        <v>85</v>
      </c>
      <c r="P175" s="14"/>
      <c r="Q175" s="15" t="n">
        <f t="shared" si="5"/>
        <v>-15.5</v>
      </c>
    </row>
    <row r="176" ht="14.25" customHeight="1">
      <c r="A176" s="10" t="n">
        <v>11.0</v>
      </c>
      <c r="B176" s="10" t="s">
        <v>78</v>
      </c>
      <c r="C176" s="10"/>
      <c r="D176" s="16" t="n">
        <v>0.044828</v>
      </c>
      <c r="E176" s="10" t="s">
        <v>23</v>
      </c>
      <c r="F176" s="16" t="n">
        <v>0.955172</v>
      </c>
      <c r="G176" s="10" t="n">
        <v>1.5</v>
      </c>
      <c r="H176" s="12" t="n">
        <v>20.2</v>
      </c>
      <c r="I176" s="12" t="s">
        <v>23</v>
      </c>
      <c r="J176" s="13" t="n">
        <v>0.955172</v>
      </c>
      <c r="K176" s="12" t="s">
        <v>16</v>
      </c>
      <c r="L176" s="12" t="s">
        <v>17</v>
      </c>
      <c r="M176" s="14" t="s">
        <v>4</v>
      </c>
      <c r="N176" s="14"/>
      <c r="O176" s="14" t="s">
        <v>23</v>
      </c>
      <c r="P176" s="14"/>
      <c r="Q176" s="15" t="n">
        <f t="shared" si="5"/>
        <v>1.5</v>
      </c>
    </row>
    <row r="177" ht="14.25" customHeight="1">
      <c r="A177" s="10" t="n">
        <v>11.0</v>
      </c>
      <c r="B177" s="10" t="s">
        <v>42</v>
      </c>
      <c r="C177" s="10"/>
      <c r="D177" s="16" t="n">
        <v>0.87386</v>
      </c>
      <c r="E177" s="10" t="s">
        <v>55</v>
      </c>
      <c r="F177" s="16" t="n">
        <v>0.12614000000000003</v>
      </c>
      <c r="G177" s="10" t="n">
        <v>-9.5</v>
      </c>
      <c r="H177" s="12" t="n">
        <v>-5.0</v>
      </c>
      <c r="I177" s="12" t="s">
        <v>42</v>
      </c>
      <c r="J177" s="13" t="n">
        <v>0.87386</v>
      </c>
      <c r="K177" s="12" t="s">
        <v>16</v>
      </c>
      <c r="L177" s="12" t="s">
        <v>16</v>
      </c>
      <c r="M177" s="14"/>
      <c r="N177" s="14"/>
      <c r="O177" s="14"/>
      <c r="P177" s="14"/>
      <c r="Q177" s="15" t="str">
        <f t="shared" si="5"/>
        <v/>
      </c>
    </row>
    <row r="178" ht="14.25" customHeight="1">
      <c r="A178" s="10" t="n">
        <v>11.0</v>
      </c>
      <c r="B178" s="10" t="s">
        <v>21</v>
      </c>
      <c r="C178" s="10"/>
      <c r="D178" s="16" t="n">
        <v>0.18001</v>
      </c>
      <c r="E178" s="10" t="s">
        <v>47</v>
      </c>
      <c r="F178" s="16" t="n">
        <v>0.81999</v>
      </c>
      <c r="G178" s="10" t="n">
        <v>2.5</v>
      </c>
      <c r="H178" s="12" t="n">
        <v>-0.4</v>
      </c>
      <c r="I178" s="12" t="s">
        <v>21</v>
      </c>
      <c r="J178" s="13" t="n">
        <v>0.18001</v>
      </c>
      <c r="K178" s="12" t="s">
        <v>17</v>
      </c>
      <c r="L178" s="12" t="s">
        <v>17</v>
      </c>
      <c r="M178" s="14"/>
      <c r="N178" s="14"/>
      <c r="O178" s="14"/>
      <c r="P178" s="14"/>
      <c r="Q178" s="15" t="str">
        <f t="shared" si="5"/>
        <v/>
      </c>
    </row>
    <row r="179" ht="14.25" customHeight="1">
      <c r="A179" s="10" t="n">
        <v>11.0</v>
      </c>
      <c r="B179" s="10" t="s">
        <v>73</v>
      </c>
      <c r="C179" s="10"/>
      <c r="D179" s="16" t="n">
        <v>0.942121</v>
      </c>
      <c r="E179" s="10" t="s">
        <v>77</v>
      </c>
      <c r="F179" s="16" t="n">
        <v>0.057879000000000014</v>
      </c>
      <c r="G179" s="10" t="n">
        <v>-10.5</v>
      </c>
      <c r="H179" s="12" t="n">
        <v>-16.7</v>
      </c>
      <c r="I179" s="12" t="s">
        <v>73</v>
      </c>
      <c r="J179" s="13" t="n">
        <v>0.942121</v>
      </c>
      <c r="K179" s="12" t="s">
        <v>17</v>
      </c>
      <c r="L179" s="12" t="s">
        <v>17</v>
      </c>
      <c r="M179" s="14"/>
      <c r="N179" s="14"/>
      <c r="O179" s="14"/>
      <c r="P179" s="14"/>
      <c r="Q179" s="15" t="str">
        <f t="shared" si="5"/>
        <v/>
      </c>
    </row>
    <row r="180" ht="14.25" customHeight="1">
      <c r="A180" s="10" t="n">
        <v>11.0</v>
      </c>
      <c r="B180" s="10" t="s">
        <v>113</v>
      </c>
      <c r="C180" s="10"/>
      <c r="D180" s="16" t="n">
        <v>0.135256</v>
      </c>
      <c r="E180" s="10" t="s">
        <v>25</v>
      </c>
      <c r="F180" s="16" t="n">
        <v>0.864744</v>
      </c>
      <c r="G180" s="10" t="n">
        <v>-1.5</v>
      </c>
      <c r="H180" s="12" t="n">
        <v>10.2</v>
      </c>
      <c r="I180" s="12" t="s">
        <v>25</v>
      </c>
      <c r="J180" s="13" t="n">
        <v>0.864744</v>
      </c>
      <c r="K180" s="12" t="s">
        <v>16</v>
      </c>
      <c r="L180" s="12" t="s">
        <v>17</v>
      </c>
      <c r="M180" s="14" t="s">
        <v>11</v>
      </c>
      <c r="N180" s="14" t="s">
        <v>25</v>
      </c>
      <c r="O180" s="14"/>
      <c r="P180" s="14"/>
      <c r="Q180" s="15" t="str">
        <f t="shared" si="5"/>
        <v/>
      </c>
    </row>
    <row r="181" ht="14.25" customHeight="1">
      <c r="A181" s="10" t="n">
        <v>11.0</v>
      </c>
      <c r="B181" s="10" t="s">
        <v>38</v>
      </c>
      <c r="C181" s="10"/>
      <c r="D181" s="16" t="n">
        <v>0.989583</v>
      </c>
      <c r="E181" s="10" t="s">
        <v>56</v>
      </c>
      <c r="F181" s="16" t="n">
        <v>0.01041700000000001</v>
      </c>
      <c r="G181" s="10" t="n">
        <v>-13.5</v>
      </c>
      <c r="H181" s="12" t="n">
        <v>-25.8</v>
      </c>
      <c r="I181" s="12" t="s">
        <v>38</v>
      </c>
      <c r="J181" s="13" t="n">
        <v>0.989583</v>
      </c>
      <c r="K181" s="12" t="s">
        <v>17</v>
      </c>
      <c r="L181" s="12" t="s">
        <v>17</v>
      </c>
      <c r="M181" s="14" t="s">
        <v>4</v>
      </c>
      <c r="N181" s="14"/>
      <c r="O181" s="14" t="s">
        <v>38</v>
      </c>
      <c r="P181" s="14"/>
      <c r="Q181" s="15" t="n">
        <f t="shared" si="5"/>
        <v>-13.5</v>
      </c>
    </row>
    <row r="182" ht="14.25" customHeight="1">
      <c r="A182" s="10" t="n">
        <v>11.0</v>
      </c>
      <c r="B182" s="10" t="s">
        <v>24</v>
      </c>
      <c r="C182" s="10"/>
      <c r="D182" s="16" t="n">
        <v>0.930576</v>
      </c>
      <c r="E182" s="10" t="s">
        <v>65</v>
      </c>
      <c r="F182" s="16" t="n">
        <v>0.06942400000000004</v>
      </c>
      <c r="G182" s="10" t="n">
        <v>-1.5</v>
      </c>
      <c r="H182" s="12" t="n">
        <v>-14.4</v>
      </c>
      <c r="I182" s="12" t="s">
        <v>24</v>
      </c>
      <c r="J182" s="13" t="n">
        <v>0.930576</v>
      </c>
      <c r="K182" s="12" t="s">
        <v>17</v>
      </c>
      <c r="L182" s="12" t="s">
        <v>17</v>
      </c>
      <c r="M182" s="14"/>
      <c r="N182" s="14"/>
      <c r="O182" s="14"/>
      <c r="P182" s="14"/>
      <c r="Q182" s="15" t="str">
        <f t="shared" si="5"/>
        <v/>
      </c>
    </row>
    <row r="183" ht="14.25" customHeight="1">
      <c r="A183" s="10" t="n">
        <v>11.0</v>
      </c>
      <c r="B183" s="10" t="s">
        <v>74</v>
      </c>
      <c r="C183" s="10"/>
      <c r="D183" s="16" t="n">
        <v>0.368167</v>
      </c>
      <c r="E183" s="10" t="s">
        <v>110</v>
      </c>
      <c r="F183" s="16" t="n">
        <v>0.631833</v>
      </c>
      <c r="G183" s="10" t="n">
        <v>2.5</v>
      </c>
      <c r="H183" s="12" t="n">
        <v>1.7</v>
      </c>
      <c r="I183" s="12" t="s">
        <v>110</v>
      </c>
      <c r="J183" s="13" t="n">
        <v>0.631833</v>
      </c>
      <c r="K183" s="12" t="s">
        <v>17</v>
      </c>
      <c r="L183" s="12" t="s">
        <v>16</v>
      </c>
      <c r="M183" s="14"/>
      <c r="N183" s="14"/>
      <c r="O183" s="14"/>
      <c r="P183" s="14"/>
      <c r="Q183" s="15" t="str">
        <f t="shared" si="5"/>
        <v/>
      </c>
    </row>
    <row r="184" ht="14.25" customHeight="1">
      <c r="A184" s="10" t="n">
        <v>11.0</v>
      </c>
      <c r="B184" s="10" t="s">
        <v>141</v>
      </c>
      <c r="C184" s="10"/>
      <c r="D184" s="16" t="n">
        <v>0.898134</v>
      </c>
      <c r="E184" s="10" t="s">
        <v>148</v>
      </c>
      <c r="F184" s="16" t="n">
        <v>0.10186600000000001</v>
      </c>
      <c r="G184" s="10" t="n">
        <v>-10.5</v>
      </c>
      <c r="H184" s="12" t="n">
        <v>-13.9</v>
      </c>
      <c r="I184" s="12" t="s">
        <v>141</v>
      </c>
      <c r="J184" s="13" t="n">
        <v>0.898134</v>
      </c>
      <c r="K184" s="12" t="s">
        <v>17</v>
      </c>
      <c r="L184" s="12" t="s">
        <v>17</v>
      </c>
      <c r="M184" s="14"/>
      <c r="N184" s="14"/>
      <c r="O184" s="14"/>
      <c r="P184" s="14"/>
      <c r="Q184" s="15" t="str">
        <f t="shared" si="5"/>
        <v/>
      </c>
    </row>
    <row r="185" ht="14.25" customHeight="1">
      <c r="A185" s="10" t="n">
        <v>11.0</v>
      </c>
      <c r="B185" s="10" t="s">
        <v>130</v>
      </c>
      <c r="C185" s="10"/>
      <c r="D185" s="16" t="n">
        <v>0.87519</v>
      </c>
      <c r="E185" s="10" t="s">
        <v>117</v>
      </c>
      <c r="F185" s="16" t="n">
        <v>0.12480999999999998</v>
      </c>
      <c r="G185" s="10" t="n">
        <v>2.5</v>
      </c>
      <c r="H185" s="12" t="n">
        <v>-12.9</v>
      </c>
      <c r="I185" s="12" t="s">
        <v>130</v>
      </c>
      <c r="J185" s="13" t="n">
        <v>0.87519</v>
      </c>
      <c r="K185" s="12" t="s">
        <v>17</v>
      </c>
      <c r="L185" s="12" t="s">
        <v>17</v>
      </c>
      <c r="M185" s="14" t="s">
        <v>4</v>
      </c>
      <c r="N185" s="14"/>
      <c r="O185" s="14" t="s">
        <v>130</v>
      </c>
      <c r="P185" s="14"/>
      <c r="Q185" s="15" t="n">
        <f t="shared" si="5"/>
        <v>2.5</v>
      </c>
    </row>
    <row r="186" ht="14.25" customHeight="1">
      <c r="A186" s="10" t="n">
        <v>11.0</v>
      </c>
      <c r="B186" s="10" t="s">
        <v>32</v>
      </c>
      <c r="C186" s="10"/>
      <c r="D186" s="16" t="n">
        <v>0.546264</v>
      </c>
      <c r="E186" s="10" t="s">
        <v>44</v>
      </c>
      <c r="F186" s="16" t="n">
        <v>0.45373600000000003</v>
      </c>
      <c r="G186" s="10" t="n">
        <v>2.5</v>
      </c>
      <c r="H186" s="12" t="n">
        <v>0.7</v>
      </c>
      <c r="I186" s="12" t="s">
        <v>44</v>
      </c>
      <c r="J186" s="13" t="n">
        <v>0.45373600000000003</v>
      </c>
      <c r="K186" s="12" t="s">
        <v>17</v>
      </c>
      <c r="L186" s="12" t="s">
        <v>16</v>
      </c>
      <c r="M186" s="14"/>
      <c r="N186" s="14"/>
      <c r="O186" s="14"/>
      <c r="P186" s="14"/>
      <c r="Q186" s="15" t="str">
        <f t="shared" si="5"/>
        <v/>
      </c>
    </row>
    <row r="187" ht="14.25" customHeight="1">
      <c r="A187" s="10" t="n">
        <v>11.0</v>
      </c>
      <c r="B187" s="10" t="s">
        <v>126</v>
      </c>
      <c r="C187" s="10"/>
      <c r="D187" s="16" t="n">
        <v>0.526468</v>
      </c>
      <c r="E187" s="10" t="s">
        <v>27</v>
      </c>
      <c r="F187" s="16" t="n">
        <v>0.47353199999999995</v>
      </c>
      <c r="G187" s="10" t="n">
        <v>-1.5</v>
      </c>
      <c r="H187" s="12" t="n">
        <v>-0.8</v>
      </c>
      <c r="I187" s="12" t="s">
        <v>126</v>
      </c>
      <c r="J187" s="13" t="n">
        <v>0.526468</v>
      </c>
      <c r="K187" s="12" t="s">
        <v>16</v>
      </c>
      <c r="L187" s="12" t="s">
        <v>16</v>
      </c>
      <c r="M187" s="14"/>
      <c r="N187" s="14"/>
      <c r="O187" s="14"/>
      <c r="P187" s="14"/>
      <c r="Q187" s="15" t="str">
        <f t="shared" si="5"/>
        <v/>
      </c>
    </row>
    <row r="188" ht="14.25" customHeight="1">
      <c r="A188" s="10" t="n">
        <v>11.0</v>
      </c>
      <c r="B188" s="10" t="s">
        <v>60</v>
      </c>
      <c r="C188" s="10"/>
      <c r="D188" s="16" t="n">
        <v>0.353538</v>
      </c>
      <c r="E188" s="10" t="s">
        <v>52</v>
      </c>
      <c r="F188" s="16" t="n">
        <v>0.646462</v>
      </c>
      <c r="G188" s="10" t="n">
        <v>-2.5</v>
      </c>
      <c r="H188" s="12" t="n">
        <v>1.5</v>
      </c>
      <c r="I188" s="12" t="s">
        <v>52</v>
      </c>
      <c r="J188" s="13" t="n">
        <v>0.646462</v>
      </c>
      <c r="K188" s="12" t="s">
        <v>16</v>
      </c>
      <c r="L188" s="12" t="s">
        <v>17</v>
      </c>
      <c r="M188" s="14" t="s">
        <v>11</v>
      </c>
      <c r="N188" s="14" t="s">
        <v>52</v>
      </c>
      <c r="O188" s="14"/>
      <c r="P188" s="14"/>
      <c r="Q188" s="15" t="str">
        <f t="shared" si="5"/>
        <v/>
      </c>
    </row>
    <row r="189" ht="14.25" customHeight="1">
      <c r="A189" s="10" t="n">
        <v>11.0</v>
      </c>
      <c r="B189" s="10" t="s">
        <v>50</v>
      </c>
      <c r="C189" s="10"/>
      <c r="D189" s="16" t="n">
        <v>0.881194</v>
      </c>
      <c r="E189" s="10" t="s">
        <v>92</v>
      </c>
      <c r="F189" s="16" t="n">
        <v>0.11880599999999997</v>
      </c>
      <c r="G189" s="10" t="n">
        <v>-7.5</v>
      </c>
      <c r="H189" s="12" t="n">
        <v>-6.2</v>
      </c>
      <c r="I189" s="12" t="s">
        <v>50</v>
      </c>
      <c r="J189" s="13" t="n">
        <v>0.881194</v>
      </c>
      <c r="K189" s="12" t="s">
        <v>16</v>
      </c>
      <c r="L189" s="12" t="s">
        <v>16</v>
      </c>
      <c r="M189" s="14"/>
      <c r="N189" s="14"/>
      <c r="O189" s="14"/>
      <c r="P189" s="14"/>
      <c r="Q189" s="15" t="str">
        <f t="shared" si="5"/>
        <v/>
      </c>
    </row>
    <row r="190" ht="14.25" customHeight="1">
      <c r="A190" s="10" t="n">
        <v>11.0</v>
      </c>
      <c r="B190" s="10" t="s">
        <v>127</v>
      </c>
      <c r="C190" s="10"/>
      <c r="D190" s="16" t="n">
        <v>0.910413</v>
      </c>
      <c r="E190" s="10" t="s">
        <v>129</v>
      </c>
      <c r="F190" s="16" t="n">
        <v>0.08958699999999997</v>
      </c>
      <c r="G190" s="10" t="n">
        <v>-11.5</v>
      </c>
      <c r="H190" s="12" t="n">
        <v>-18.3</v>
      </c>
      <c r="I190" s="12" t="s">
        <v>127</v>
      </c>
      <c r="J190" s="13" t="n">
        <v>0.910413</v>
      </c>
      <c r="K190" s="12" t="s">
        <v>17</v>
      </c>
      <c r="L190" s="12" t="s">
        <v>17</v>
      </c>
      <c r="M190" s="14"/>
      <c r="N190" s="14"/>
      <c r="O190" s="14"/>
      <c r="P190" s="14"/>
      <c r="Q190" s="15" t="str">
        <f t="shared" si="5"/>
        <v/>
      </c>
    </row>
    <row r="191" ht="14.25" customHeight="1">
      <c r="A191" s="10" t="n">
        <v>11.0</v>
      </c>
      <c r="B191" s="10" t="s">
        <v>120</v>
      </c>
      <c r="C191" s="10"/>
      <c r="D191" s="16" t="n">
        <v>0.981911</v>
      </c>
      <c r="E191" s="10" t="s">
        <v>86</v>
      </c>
      <c r="F191" s="16" t="n">
        <v>0.01808900000000002</v>
      </c>
      <c r="G191" s="10" t="n">
        <v>-20.5</v>
      </c>
      <c r="H191" s="12" t="n">
        <v>-26.8</v>
      </c>
      <c r="I191" s="12" t="s">
        <v>120</v>
      </c>
      <c r="J191" s="13" t="n">
        <v>0.981911</v>
      </c>
      <c r="K191" s="12" t="s">
        <v>17</v>
      </c>
      <c r="L191" s="12" t="s">
        <v>17</v>
      </c>
      <c r="M191" s="14"/>
      <c r="N191" s="14"/>
      <c r="O191" s="14"/>
      <c r="P191" s="14"/>
      <c r="Q191" s="15" t="str">
        <f t="shared" si="5"/>
        <v/>
      </c>
    </row>
    <row r="192" ht="14.25" customHeight="1">
      <c r="A192" s="10" t="n">
        <v>11.0</v>
      </c>
      <c r="B192" s="10" t="s">
        <v>104</v>
      </c>
      <c r="C192" s="10"/>
      <c r="D192" s="16" t="n">
        <v>0.963221</v>
      </c>
      <c r="E192" s="10" t="s">
        <v>53</v>
      </c>
      <c r="F192" s="16" t="n">
        <v>0.036779000000000006</v>
      </c>
      <c r="G192" s="10" t="n">
        <v>-10.5</v>
      </c>
      <c r="H192" s="12" t="n">
        <v>-18.2</v>
      </c>
      <c r="I192" s="12" t="s">
        <v>104</v>
      </c>
      <c r="J192" s="13" t="n">
        <v>0.963221</v>
      </c>
      <c r="K192" s="12" t="s">
        <v>17</v>
      </c>
      <c r="L192" s="12" t="s">
        <v>17</v>
      </c>
      <c r="M192" s="14" t="s">
        <v>11</v>
      </c>
      <c r="N192" s="14" t="s">
        <v>104</v>
      </c>
      <c r="O192" s="14"/>
      <c r="P192" s="14"/>
      <c r="Q192" s="15" t="str">
        <f t="shared" si="5"/>
        <v/>
      </c>
    </row>
    <row r="193" ht="14.25" customHeight="1">
      <c r="A193" s="10" t="n">
        <v>11.0</v>
      </c>
      <c r="B193" s="10" t="s">
        <v>30</v>
      </c>
      <c r="C193" s="10"/>
      <c r="D193" s="16" t="n">
        <v>0.841122</v>
      </c>
      <c r="E193" s="10" t="s">
        <v>62</v>
      </c>
      <c r="F193" s="16" t="n">
        <v>0.15887799999999996</v>
      </c>
      <c r="G193" s="10" t="n">
        <v>-2.5</v>
      </c>
      <c r="H193" s="12" t="n">
        <v>-4.3</v>
      </c>
      <c r="I193" s="12" t="s">
        <v>30</v>
      </c>
      <c r="J193" s="13" t="n">
        <v>0.841122</v>
      </c>
      <c r="K193" s="12" t="s">
        <v>17</v>
      </c>
      <c r="L193" s="12" t="s">
        <v>17</v>
      </c>
      <c r="M193" s="14"/>
      <c r="N193" s="14"/>
      <c r="O193" s="14"/>
      <c r="P193" s="14"/>
      <c r="Q193" s="15" t="str">
        <f t="shared" si="5"/>
        <v/>
      </c>
    </row>
    <row r="194" ht="14.25" customHeight="1">
      <c r="A194" s="10" t="n">
        <v>11.0</v>
      </c>
      <c r="B194" s="10" t="s">
        <v>20</v>
      </c>
      <c r="C194" s="10"/>
      <c r="D194" s="16" t="n">
        <v>0.982769</v>
      </c>
      <c r="E194" s="10" t="s">
        <v>46</v>
      </c>
      <c r="F194" s="16" t="n">
        <v>0.017230999999999996</v>
      </c>
      <c r="G194" s="10" t="n">
        <v>-13.5</v>
      </c>
      <c r="H194" s="12" t="n">
        <v>-25.0</v>
      </c>
      <c r="I194" s="12" t="s">
        <v>20</v>
      </c>
      <c r="J194" s="13" t="n">
        <v>0.982769</v>
      </c>
      <c r="K194" s="12" t="s">
        <v>17</v>
      </c>
      <c r="L194" s="12" t="s">
        <v>17</v>
      </c>
      <c r="M194" s="14"/>
      <c r="N194" s="14"/>
      <c r="O194" s="14"/>
      <c r="P194" s="14"/>
      <c r="Q194" s="15" t="str">
        <f t="shared" si="5"/>
        <v/>
      </c>
    </row>
    <row r="195" ht="14.25" customHeight="1">
      <c r="A195" s="10" t="n">
        <v>11.0</v>
      </c>
      <c r="B195" s="10" t="s">
        <v>83</v>
      </c>
      <c r="C195" s="10"/>
      <c r="D195" s="16" t="n">
        <v>0.566422</v>
      </c>
      <c r="E195" s="10" t="s">
        <v>84</v>
      </c>
      <c r="F195" s="16" t="n">
        <v>0.433578</v>
      </c>
      <c r="G195" s="10" t="n">
        <v>-3.5</v>
      </c>
      <c r="H195" s="12" t="n">
        <v>1.5</v>
      </c>
      <c r="I195" s="12" t="s">
        <v>84</v>
      </c>
      <c r="J195" s="13" t="n">
        <v>0.433578</v>
      </c>
      <c r="K195" s="12" t="s">
        <v>16</v>
      </c>
      <c r="L195" s="12" t="s">
        <v>17</v>
      </c>
      <c r="M195" s="14"/>
      <c r="N195" s="14"/>
      <c r="O195" s="14"/>
      <c r="P195" s="14"/>
      <c r="Q195" s="15" t="str">
        <f t="shared" si="5"/>
        <v/>
      </c>
    </row>
    <row r="196" ht="14.25" customHeight="1">
      <c r="A196" s="10" t="n">
        <v>11.0</v>
      </c>
      <c r="B196" s="10" t="s">
        <v>131</v>
      </c>
      <c r="C196" s="10"/>
      <c r="D196" s="16" t="n">
        <v>0.4272</v>
      </c>
      <c r="E196" s="10" t="s">
        <v>108</v>
      </c>
      <c r="F196" s="16" t="n">
        <v>0.5728</v>
      </c>
      <c r="G196" s="10" t="n">
        <v>2.5</v>
      </c>
      <c r="H196" s="12" t="n">
        <v>0.3</v>
      </c>
      <c r="I196" s="12" t="s">
        <v>108</v>
      </c>
      <c r="J196" s="13" t="n">
        <v>0.5728</v>
      </c>
      <c r="K196" s="12" t="s">
        <v>17</v>
      </c>
      <c r="L196" s="12" t="s">
        <v>16</v>
      </c>
      <c r="M196" s="14"/>
      <c r="N196" s="14"/>
      <c r="O196" s="14"/>
      <c r="P196" s="14"/>
      <c r="Q196" s="15" t="str">
        <f t="shared" si="5"/>
        <v/>
      </c>
    </row>
    <row r="197" ht="14.25" customHeight="1">
      <c r="A197" s="10" t="n">
        <v>11.0</v>
      </c>
      <c r="B197" s="10" t="s">
        <v>91</v>
      </c>
      <c r="C197" s="10"/>
      <c r="D197" s="16" t="n">
        <v>0.027516</v>
      </c>
      <c r="E197" s="10" t="s">
        <v>31</v>
      </c>
      <c r="F197" s="16" t="n">
        <v>0.972484</v>
      </c>
      <c r="G197" s="10" t="n">
        <v>10.5</v>
      </c>
      <c r="H197" s="12" t="n">
        <v>12.9</v>
      </c>
      <c r="I197" s="12" t="s">
        <v>31</v>
      </c>
      <c r="J197" s="13" t="n">
        <v>0.972484</v>
      </c>
      <c r="K197" s="12" t="s">
        <v>16</v>
      </c>
      <c r="L197" s="12" t="s">
        <v>17</v>
      </c>
      <c r="M197" s="14"/>
      <c r="N197" s="14"/>
      <c r="O197" s="14"/>
      <c r="P197" s="14"/>
      <c r="Q197" s="15" t="str">
        <f t="shared" si="5"/>
        <v/>
      </c>
    </row>
    <row r="198" ht="14.25" customHeight="1">
      <c r="A198" s="10" t="n">
        <v>11.0</v>
      </c>
      <c r="B198" s="10" t="s">
        <v>122</v>
      </c>
      <c r="C198" s="10"/>
      <c r="D198" s="16" t="n">
        <v>0.947852</v>
      </c>
      <c r="E198" s="10" t="s">
        <v>61</v>
      </c>
      <c r="F198" s="16" t="n">
        <v>0.05214799999999997</v>
      </c>
      <c r="G198" s="10" t="n">
        <v>-19.5</v>
      </c>
      <c r="H198" s="12" t="n">
        <v>-13.5</v>
      </c>
      <c r="I198" s="12" t="s">
        <v>122</v>
      </c>
      <c r="J198" s="13" t="n">
        <v>0.947852</v>
      </c>
      <c r="K198" s="12" t="s">
        <v>16</v>
      </c>
      <c r="L198" s="12" t="s">
        <v>16</v>
      </c>
      <c r="M198" s="14"/>
      <c r="N198" s="14"/>
      <c r="O198" s="14"/>
      <c r="P198" s="14"/>
      <c r="Q198" s="15" t="str">
        <f t="shared" si="5"/>
        <v/>
      </c>
    </row>
    <row r="199" ht="14.25" customHeight="1">
      <c r="A199" s="10" t="n">
        <v>11.0</v>
      </c>
      <c r="B199" s="10" t="s">
        <v>18</v>
      </c>
      <c r="C199" s="10"/>
      <c r="D199" s="16" t="n">
        <v>0.999572</v>
      </c>
      <c r="E199" s="10" t="s">
        <v>36</v>
      </c>
      <c r="F199" s="16" t="n">
        <v>4.2799999999998395E-4</v>
      </c>
      <c r="G199" s="10" t="n">
        <v>-31.5</v>
      </c>
      <c r="H199" s="12" t="n">
        <v>-40.7</v>
      </c>
      <c r="I199" s="12" t="s">
        <v>18</v>
      </c>
      <c r="J199" s="13" t="n">
        <v>0.999572</v>
      </c>
      <c r="K199" s="12" t="s">
        <v>17</v>
      </c>
      <c r="L199" s="12" t="s">
        <v>17</v>
      </c>
      <c r="M199" s="14"/>
      <c r="N199" s="14"/>
      <c r="O199" s="14"/>
      <c r="P199" s="14"/>
      <c r="Q199" s="15" t="str">
        <f t="shared" si="5"/>
        <v/>
      </c>
    </row>
    <row r="200" ht="14.25" customHeight="1">
      <c r="A200" s="10" t="n">
        <v>11.0</v>
      </c>
      <c r="B200" s="10" t="s">
        <v>40</v>
      </c>
      <c r="C200" s="10"/>
      <c r="D200" s="16" t="n">
        <v>0.916549</v>
      </c>
      <c r="E200" s="10" t="s">
        <v>103</v>
      </c>
      <c r="F200" s="16" t="n">
        <v>0.08345100000000005</v>
      </c>
      <c r="G200" s="10" t="n">
        <v>-13.5</v>
      </c>
      <c r="H200" s="12" t="n">
        <v>-17.5</v>
      </c>
      <c r="I200" s="12" t="s">
        <v>40</v>
      </c>
      <c r="J200" s="13" t="n">
        <v>0.916549</v>
      </c>
      <c r="K200" s="12" t="s">
        <v>17</v>
      </c>
      <c r="L200" s="12" t="s">
        <v>17</v>
      </c>
      <c r="M200" s="14"/>
      <c r="N200" s="14"/>
      <c r="O200" s="14"/>
      <c r="P200" s="14"/>
      <c r="Q200" s="15" t="str">
        <f t="shared" si="5"/>
        <v/>
      </c>
    </row>
    <row r="201" ht="14.25" customHeight="1">
      <c r="A201" s="10" t="n">
        <v>11.0</v>
      </c>
      <c r="B201" s="10" t="s">
        <v>51</v>
      </c>
      <c r="C201" s="10"/>
      <c r="D201" s="16" t="n">
        <v>0.880644</v>
      </c>
      <c r="E201" s="10" t="s">
        <v>105</v>
      </c>
      <c r="F201" s="16" t="n">
        <v>0.11935600000000002</v>
      </c>
      <c r="G201" s="10" t="n">
        <v>-14.5</v>
      </c>
      <c r="H201" s="12" t="n">
        <v>-10.0</v>
      </c>
      <c r="I201" s="12" t="s">
        <v>51</v>
      </c>
      <c r="J201" s="13" t="n">
        <v>0.880644</v>
      </c>
      <c r="K201" s="12" t="s">
        <v>16</v>
      </c>
      <c r="L201" s="12" t="s">
        <v>16</v>
      </c>
      <c r="M201" s="14"/>
      <c r="N201" s="14"/>
      <c r="O201" s="14"/>
      <c r="P201" s="14"/>
      <c r="Q201" s="15" t="str">
        <f t="shared" si="5"/>
        <v/>
      </c>
    </row>
    <row r="202" ht="14.25" customHeight="1">
      <c r="A202" s="10" t="n">
        <v>11.0</v>
      </c>
      <c r="B202" s="10" t="s">
        <v>34</v>
      </c>
      <c r="C202" s="10"/>
      <c r="D202" s="16" t="n">
        <v>0.451946</v>
      </c>
      <c r="E202" s="10" t="s">
        <v>39</v>
      </c>
      <c r="F202" s="16" t="n">
        <v>0.548054</v>
      </c>
      <c r="G202" s="10" t="n">
        <v>-14.5</v>
      </c>
      <c r="H202" s="12" t="n">
        <v>-0.6</v>
      </c>
      <c r="I202" s="12" t="s">
        <v>34</v>
      </c>
      <c r="J202" s="13" t="n">
        <v>0.451946</v>
      </c>
      <c r="K202" s="12" t="s">
        <v>16</v>
      </c>
      <c r="L202" s="12" t="s">
        <v>16</v>
      </c>
      <c r="M202" s="14" t="s">
        <v>4</v>
      </c>
      <c r="N202" s="14"/>
      <c r="O202" s="14" t="s">
        <v>39</v>
      </c>
      <c r="P202" s="14"/>
      <c r="Q202" s="15" t="n">
        <f t="shared" si="5"/>
        <v>-14.5</v>
      </c>
    </row>
    <row r="203" ht="14.25" customHeight="1">
      <c r="A203" s="10" t="n">
        <v>11.0</v>
      </c>
      <c r="B203" s="10" t="s">
        <v>87</v>
      </c>
      <c r="C203" s="10"/>
      <c r="D203" s="16" t="n">
        <v>0.999773</v>
      </c>
      <c r="E203" s="10" t="s">
        <v>43</v>
      </c>
      <c r="F203" s="16" t="n">
        <v>2.2699999999997722E-4</v>
      </c>
      <c r="G203" s="10" t="n">
        <v>-18.5</v>
      </c>
      <c r="H203" s="12" t="n">
        <v>-38.0</v>
      </c>
      <c r="I203" s="12" t="s">
        <v>87</v>
      </c>
      <c r="J203" s="13" t="n">
        <v>0.999773</v>
      </c>
      <c r="K203" s="12" t="s">
        <v>17</v>
      </c>
      <c r="L203" s="12" t="s">
        <v>17</v>
      </c>
      <c r="M203" s="14"/>
      <c r="N203" s="14"/>
      <c r="O203" s="14"/>
      <c r="P203" s="14"/>
      <c r="Q203" s="15" t="str">
        <f t="shared" si="5"/>
        <v/>
      </c>
    </row>
    <row r="204" ht="14.25" customHeight="1">
      <c r="A204" s="10" t="n">
        <v>11.0</v>
      </c>
      <c r="B204" s="10" t="s">
        <v>114</v>
      </c>
      <c r="C204" s="10"/>
      <c r="D204" s="16" t="n">
        <v>0.972888</v>
      </c>
      <c r="E204" s="10" t="s">
        <v>139</v>
      </c>
      <c r="F204" s="16" t="n">
        <v>0.027112000000000025</v>
      </c>
      <c r="G204" s="10" t="n">
        <v>-26.5</v>
      </c>
      <c r="H204" s="12" t="n">
        <v>-20.7</v>
      </c>
      <c r="I204" s="12" t="s">
        <v>114</v>
      </c>
      <c r="J204" s="13" t="n">
        <v>0.972888</v>
      </c>
      <c r="K204" s="12" t="s">
        <v>16</v>
      </c>
      <c r="L204" s="12" t="s">
        <v>16</v>
      </c>
      <c r="M204" s="14"/>
      <c r="N204" s="14"/>
      <c r="O204" s="14"/>
      <c r="P204" s="14"/>
      <c r="Q204" s="15" t="str">
        <f t="shared" si="5"/>
        <v/>
      </c>
    </row>
    <row r="205" ht="14.25" customHeight="1">
      <c r="A205" s="10" t="n">
        <v>11.0</v>
      </c>
      <c r="B205" s="10" t="s">
        <v>88</v>
      </c>
      <c r="C205" s="10"/>
      <c r="D205" s="16" t="n">
        <v>0.960633</v>
      </c>
      <c r="E205" s="10" t="s">
        <v>112</v>
      </c>
      <c r="F205" s="16" t="n">
        <v>0.03936700000000004</v>
      </c>
      <c r="G205" s="10" t="n">
        <v>7.5</v>
      </c>
      <c r="H205" s="12" t="n">
        <v>-10.1</v>
      </c>
      <c r="I205" s="12" t="s">
        <v>88</v>
      </c>
      <c r="J205" s="13" t="n">
        <v>0.960633</v>
      </c>
      <c r="K205" s="12" t="s">
        <v>17</v>
      </c>
      <c r="L205" s="12" t="s">
        <v>17</v>
      </c>
      <c r="M205" s="14" t="s">
        <v>11</v>
      </c>
      <c r="N205" s="14" t="s">
        <v>88</v>
      </c>
      <c r="O205" s="14"/>
      <c r="P205" s="14"/>
      <c r="Q205" s="15" t="str">
        <f t="shared" si="5"/>
        <v/>
      </c>
    </row>
    <row r="206" ht="14.25" customHeight="1">
      <c r="A206" s="10" t="n">
        <v>11.0</v>
      </c>
      <c r="B206" s="10" t="s">
        <v>149</v>
      </c>
      <c r="C206" s="10"/>
      <c r="D206" s="16" t="n">
        <v>0.027954</v>
      </c>
      <c r="E206" s="10" t="s">
        <v>121</v>
      </c>
      <c r="F206" s="16" t="n">
        <v>0.972046</v>
      </c>
      <c r="G206" s="10" t="n">
        <v>-1.5</v>
      </c>
      <c r="H206" s="12" t="n">
        <v>16.0</v>
      </c>
      <c r="I206" s="12" t="s">
        <v>121</v>
      </c>
      <c r="J206" s="13" t="n">
        <v>0.972046</v>
      </c>
      <c r="K206" s="12" t="s">
        <v>16</v>
      </c>
      <c r="L206" s="12" t="s">
        <v>17</v>
      </c>
      <c r="M206" s="14" t="s">
        <v>11</v>
      </c>
      <c r="N206" s="14" t="s">
        <v>121</v>
      </c>
      <c r="O206" s="14"/>
      <c r="P206" s="14"/>
      <c r="Q206" s="15" t="str">
        <f t="shared" si="5"/>
        <v/>
      </c>
    </row>
    <row r="207" ht="14.25" customHeight="1">
      <c r="A207" s="10" t="n">
        <v>11.0</v>
      </c>
      <c r="B207" s="10" t="s">
        <v>26</v>
      </c>
      <c r="C207" s="10"/>
      <c r="D207" s="16" t="n">
        <v>0.80119</v>
      </c>
      <c r="E207" s="10" t="s">
        <v>54</v>
      </c>
      <c r="F207" s="16" t="n">
        <v>0.19881000000000004</v>
      </c>
      <c r="G207" s="10" t="n">
        <v>-14.5</v>
      </c>
      <c r="H207" s="12" t="n">
        <v>-10.4</v>
      </c>
      <c r="I207" s="12" t="s">
        <v>26</v>
      </c>
      <c r="J207" s="13" t="n">
        <v>0.80119</v>
      </c>
      <c r="K207" s="12" t="s">
        <v>16</v>
      </c>
      <c r="L207" s="12" t="s">
        <v>16</v>
      </c>
      <c r="M207" s="14"/>
      <c r="N207" s="14"/>
      <c r="O207" s="14"/>
      <c r="P207" s="14"/>
      <c r="Q207" s="15" t="str">
        <f t="shared" si="5"/>
        <v/>
      </c>
    </row>
    <row r="208" ht="14.25" customHeight="1">
      <c r="A208" s="10" t="n">
        <v>11.0</v>
      </c>
      <c r="B208" s="10" t="s">
        <v>138</v>
      </c>
      <c r="C208" s="10"/>
      <c r="D208" s="16" t="n">
        <v>0.035644</v>
      </c>
      <c r="E208" s="10" t="s">
        <v>33</v>
      </c>
      <c r="F208" s="16" t="n">
        <v>0.964356</v>
      </c>
      <c r="G208" s="10" t="n">
        <v>18.5</v>
      </c>
      <c r="H208" s="12" t="n">
        <v>18.5</v>
      </c>
      <c r="I208" s="12" t="s">
        <v>33</v>
      </c>
      <c r="J208" s="13" t="n">
        <v>0.964356</v>
      </c>
      <c r="K208" s="12" t="s">
        <v>16</v>
      </c>
      <c r="L208" s="12" t="s">
        <v>16</v>
      </c>
      <c r="M208" s="14"/>
      <c r="N208" s="14"/>
      <c r="O208" s="14"/>
      <c r="P208" s="14"/>
      <c r="Q208" s="15" t="str">
        <f t="shared" si="5"/>
        <v/>
      </c>
    </row>
    <row r="209" ht="14.25" customHeight="1">
      <c r="A209" s="10" t="n">
        <v>11.0</v>
      </c>
      <c r="B209" s="10" t="s">
        <v>146</v>
      </c>
      <c r="C209" s="10"/>
      <c r="D209" s="16" t="n">
        <v>0.910417</v>
      </c>
      <c r="E209" s="10" t="s">
        <v>140</v>
      </c>
      <c r="F209" s="16" t="n">
        <v>0.08958299999999997</v>
      </c>
      <c r="G209" s="10" t="n">
        <v>-4.5</v>
      </c>
      <c r="H209" s="12" t="n">
        <v>-12.2</v>
      </c>
      <c r="I209" s="12" t="s">
        <v>146</v>
      </c>
      <c r="J209" s="13" t="n">
        <v>0.910417</v>
      </c>
      <c r="K209" s="12" t="s">
        <v>17</v>
      </c>
      <c r="L209" s="12" t="s">
        <v>17</v>
      </c>
      <c r="M209" s="14"/>
      <c r="N209" s="14"/>
      <c r="O209" s="14"/>
      <c r="P209" s="14"/>
      <c r="Q209" s="15" t="str">
        <f t="shared" si="5"/>
        <v/>
      </c>
    </row>
    <row r="210" ht="14.25" customHeight="1">
      <c r="A210" s="10" t="n">
        <v>12.0</v>
      </c>
      <c r="B210" s="10" t="s">
        <v>124</v>
      </c>
      <c r="C210" s="10"/>
      <c r="D210" s="16" t="n">
        <v>0.003798999999999997</v>
      </c>
      <c r="E210" s="10" t="s">
        <v>37</v>
      </c>
      <c r="F210" s="16" t="n">
        <v>0.996201</v>
      </c>
      <c r="G210" s="10" t="n">
        <v>21.5</v>
      </c>
      <c r="H210" s="12" t="n">
        <v>28.9</v>
      </c>
      <c r="I210" s="12" t="s">
        <v>37</v>
      </c>
      <c r="J210" s="13" t="n">
        <v>0.996201</v>
      </c>
      <c r="K210" s="12" t="s">
        <v>16</v>
      </c>
      <c r="L210" s="12" t="s">
        <v>17</v>
      </c>
      <c r="M210" s="14"/>
      <c r="N210" s="14"/>
      <c r="O210" s="14"/>
      <c r="P210" s="14"/>
      <c r="Q210" s="15" t="s">
        <v>136</v>
      </c>
    </row>
    <row r="211" ht="14.25" customHeight="1">
      <c r="A211" s="10" t="n">
        <v>12.0</v>
      </c>
      <c r="B211" s="10" t="s">
        <v>75</v>
      </c>
      <c r="C211" s="10"/>
      <c r="D211" s="16" t="n">
        <v>0.685434</v>
      </c>
      <c r="E211" s="10" t="s">
        <v>69</v>
      </c>
      <c r="F211" s="16" t="n">
        <v>0.314566</v>
      </c>
      <c r="G211" s="10" t="n">
        <v>-3.0</v>
      </c>
      <c r="H211" s="12" t="n">
        <v>-10.2</v>
      </c>
      <c r="I211" s="12" t="s">
        <v>75</v>
      </c>
      <c r="J211" s="13" t="n">
        <v>0.685434</v>
      </c>
      <c r="K211" s="12" t="s">
        <v>17</v>
      </c>
      <c r="L211" s="12" t="s">
        <v>17</v>
      </c>
      <c r="M211" s="14"/>
      <c r="N211" s="14"/>
      <c r="O211" s="14"/>
      <c r="P211" s="14"/>
      <c r="Q211" s="15" t="s">
        <v>136</v>
      </c>
    </row>
    <row r="212" ht="14.25" customHeight="1">
      <c r="A212" s="10" t="n">
        <v>12.0</v>
      </c>
      <c r="B212" s="10" t="s">
        <v>51</v>
      </c>
      <c r="C212" s="10"/>
      <c r="D212" s="16" t="n">
        <v>0.934044</v>
      </c>
      <c r="E212" s="10" t="s">
        <v>95</v>
      </c>
      <c r="F212" s="16" t="n">
        <v>0.06595600000000001</v>
      </c>
      <c r="G212" s="10" t="n">
        <v>-16.5</v>
      </c>
      <c r="H212" s="12" t="n">
        <v>-17.6</v>
      </c>
      <c r="I212" s="12" t="s">
        <v>51</v>
      </c>
      <c r="J212" s="13" t="n">
        <v>0.934044</v>
      </c>
      <c r="K212" s="12" t="s">
        <v>17</v>
      </c>
      <c r="L212" s="12" t="s">
        <v>17</v>
      </c>
      <c r="M212" s="14"/>
      <c r="N212" s="14"/>
      <c r="O212" s="14"/>
      <c r="P212" s="14"/>
      <c r="Q212" s="15" t="s">
        <v>136</v>
      </c>
    </row>
    <row r="213" ht="14.25" customHeight="1">
      <c r="A213" s="10" t="n">
        <v>12.0</v>
      </c>
      <c r="B213" s="10" t="s">
        <v>27</v>
      </c>
      <c r="C213" s="10"/>
      <c r="D213" s="16" t="n">
        <v>0.646508</v>
      </c>
      <c r="E213" s="10" t="s">
        <v>107</v>
      </c>
      <c r="F213" s="16" t="n">
        <v>0.35349200000000003</v>
      </c>
      <c r="G213" s="10" t="n">
        <v>-4.5</v>
      </c>
      <c r="H213" s="12" t="n">
        <v>-6.0</v>
      </c>
      <c r="I213" s="12" t="s">
        <v>27</v>
      </c>
      <c r="J213" s="13" t="n">
        <v>0.646508</v>
      </c>
      <c r="K213" s="12" t="s">
        <v>17</v>
      </c>
      <c r="L213" s="12" t="s">
        <v>17</v>
      </c>
      <c r="M213" s="14"/>
      <c r="N213" s="14"/>
      <c r="O213" s="14"/>
      <c r="P213" s="14"/>
      <c r="Q213" s="15" t="s">
        <v>136</v>
      </c>
    </row>
    <row r="214" ht="14.25" customHeight="1">
      <c r="A214" s="10" t="n">
        <v>12.0</v>
      </c>
      <c r="B214" s="10" t="s">
        <v>19</v>
      </c>
      <c r="C214" s="10"/>
      <c r="D214" s="16" t="n">
        <v>0.998198</v>
      </c>
      <c r="E214" s="10" t="s">
        <v>65</v>
      </c>
      <c r="F214" s="16" t="n">
        <v>0.0018019999999999703</v>
      </c>
      <c r="G214" s="10" t="n">
        <v>-20.5</v>
      </c>
      <c r="H214" s="12" t="n">
        <v>-39.2</v>
      </c>
      <c r="I214" s="12" t="s">
        <v>19</v>
      </c>
      <c r="J214" s="13" t="n">
        <v>0.998198</v>
      </c>
      <c r="K214" s="12" t="s">
        <v>17</v>
      </c>
      <c r="L214" s="12" t="s">
        <v>17</v>
      </c>
      <c r="M214" s="14"/>
      <c r="N214" s="14"/>
      <c r="O214" s="14"/>
      <c r="P214" s="14"/>
      <c r="Q214" s="15" t="s">
        <v>136</v>
      </c>
    </row>
    <row r="215" ht="14.25" customHeight="1">
      <c r="A215" s="10" t="n">
        <v>12.0</v>
      </c>
      <c r="B215" s="10" t="s">
        <v>64</v>
      </c>
      <c r="C215" s="10"/>
      <c r="D215" s="16" t="n">
        <v>0.606547</v>
      </c>
      <c r="E215" s="10" t="s">
        <v>36</v>
      </c>
      <c r="F215" s="16" t="n">
        <v>0.39345300000000005</v>
      </c>
      <c r="G215" s="10" t="n">
        <v>-4.5</v>
      </c>
      <c r="H215" s="12" t="n">
        <v>0.1</v>
      </c>
      <c r="I215" s="12" t="s">
        <v>36</v>
      </c>
      <c r="J215" s="13" t="n">
        <v>0.39345300000000005</v>
      </c>
      <c r="K215" s="12" t="s">
        <v>16</v>
      </c>
      <c r="L215" s="12" t="s">
        <v>17</v>
      </c>
      <c r="M215" s="14"/>
      <c r="N215" s="14"/>
      <c r="O215" s="14"/>
      <c r="P215" s="14"/>
      <c r="Q215" s="15" t="s">
        <v>136</v>
      </c>
    </row>
    <row r="216" ht="14.25" customHeight="1">
      <c r="A216" s="10" t="n">
        <v>12.0</v>
      </c>
      <c r="B216" s="10" t="s">
        <v>56</v>
      </c>
      <c r="C216" s="10"/>
      <c r="D216" s="16" t="n">
        <v>0.130637</v>
      </c>
      <c r="E216" s="10" t="s">
        <v>111</v>
      </c>
      <c r="F216" s="16" t="n">
        <v>0.869363</v>
      </c>
      <c r="G216" s="10" t="n">
        <v>1.5</v>
      </c>
      <c r="H216" s="12" t="n">
        <v>6.6</v>
      </c>
      <c r="I216" s="12" t="s">
        <v>111</v>
      </c>
      <c r="J216" s="13" t="n">
        <v>0.869363</v>
      </c>
      <c r="K216" s="12" t="s">
        <v>16</v>
      </c>
      <c r="L216" s="12" t="s">
        <v>17</v>
      </c>
      <c r="M216" s="14" t="s">
        <v>11</v>
      </c>
      <c r="N216" s="14" t="s">
        <v>111</v>
      </c>
      <c r="O216" s="14"/>
      <c r="P216" s="14"/>
      <c r="Q216" s="15" t="s">
        <v>136</v>
      </c>
    </row>
    <row r="217" ht="14.25" customHeight="1">
      <c r="A217" s="10" t="n">
        <v>12.0</v>
      </c>
      <c r="B217" s="10" t="s">
        <v>68</v>
      </c>
      <c r="C217" s="10"/>
      <c r="D217" s="16" t="n">
        <v>0.26105200000000006</v>
      </c>
      <c r="E217" s="10" t="s">
        <v>101</v>
      </c>
      <c r="F217" s="16" t="n">
        <v>0.996783</v>
      </c>
      <c r="G217" s="10" t="n">
        <v>-6.5</v>
      </c>
      <c r="H217" s="12" t="n">
        <v>7.8</v>
      </c>
      <c r="I217" s="12" t="s">
        <v>101</v>
      </c>
      <c r="J217" s="13" t="n">
        <v>0.7389479999999999</v>
      </c>
      <c r="K217" s="12" t="s">
        <v>16</v>
      </c>
      <c r="L217" s="12" t="s">
        <v>17</v>
      </c>
      <c r="M217" s="14"/>
      <c r="N217" s="14"/>
      <c r="O217" s="14"/>
      <c r="P217" s="14"/>
      <c r="Q217" s="15" t="s">
        <v>136</v>
      </c>
    </row>
    <row r="218" ht="14.25" customHeight="1">
      <c r="A218" s="10" t="n">
        <v>12.0</v>
      </c>
      <c r="B218" s="10" t="s">
        <v>88</v>
      </c>
      <c r="C218" s="10"/>
      <c r="D218" s="16" t="n">
        <v>0.04236799999999996</v>
      </c>
      <c r="E218" s="10" t="s">
        <v>20</v>
      </c>
      <c r="F218" s="16" t="n">
        <v>0.957632</v>
      </c>
      <c r="G218" s="10" t="n">
        <v>24.5</v>
      </c>
      <c r="H218" s="12" t="n">
        <v>18.8</v>
      </c>
      <c r="I218" s="12" t="s">
        <v>20</v>
      </c>
      <c r="J218" s="13" t="n">
        <v>0.957632</v>
      </c>
      <c r="K218" s="12" t="s">
        <v>17</v>
      </c>
      <c r="L218" s="12" t="s">
        <v>16</v>
      </c>
      <c r="M218" s="14" t="s">
        <v>4</v>
      </c>
      <c r="N218" s="14"/>
      <c r="O218" s="14" t="s">
        <v>88</v>
      </c>
      <c r="P218" s="14"/>
      <c r="Q218" s="15" t="n">
        <v>24.5</v>
      </c>
    </row>
    <row r="219" ht="14.25" customHeight="1">
      <c r="A219" s="10" t="n">
        <v>12.0</v>
      </c>
      <c r="B219" s="10" t="s">
        <v>32</v>
      </c>
      <c r="C219" s="10"/>
      <c r="D219" s="16" t="n">
        <v>0.338472</v>
      </c>
      <c r="E219" s="10" t="s">
        <v>92</v>
      </c>
      <c r="F219" s="16" t="n">
        <v>0.661528</v>
      </c>
      <c r="G219" s="10" t="n">
        <v>-2.5</v>
      </c>
      <c r="H219" s="12" t="n">
        <v>6.1</v>
      </c>
      <c r="I219" s="12" t="s">
        <v>92</v>
      </c>
      <c r="J219" s="13" t="n">
        <v>0.661528</v>
      </c>
      <c r="K219" s="12" t="s">
        <v>16</v>
      </c>
      <c r="L219" s="12" t="s">
        <v>17</v>
      </c>
      <c r="M219" s="14" t="s">
        <v>11</v>
      </c>
      <c r="N219" s="14" t="s">
        <v>92</v>
      </c>
      <c r="O219" s="14"/>
      <c r="P219" s="14"/>
      <c r="Q219" s="15" t="s">
        <v>136</v>
      </c>
    </row>
    <row r="220" ht="14.25" customHeight="1">
      <c r="A220" s="10" t="n">
        <v>12.0</v>
      </c>
      <c r="B220" s="10" t="s">
        <v>77</v>
      </c>
      <c r="C220" s="10"/>
      <c r="D220" s="16" t="n">
        <v>0.780517</v>
      </c>
      <c r="E220" s="10" t="s">
        <v>113</v>
      </c>
      <c r="F220" s="16" t="n">
        <v>0.21948299999999998</v>
      </c>
      <c r="G220" s="10" t="n">
        <v>3.0</v>
      </c>
      <c r="H220" s="12" t="n">
        <v>-4.0</v>
      </c>
      <c r="I220" s="12" t="s">
        <v>77</v>
      </c>
      <c r="J220" s="13" t="n">
        <v>0.780517</v>
      </c>
      <c r="K220" s="12" t="s">
        <v>17</v>
      </c>
      <c r="L220" s="12" t="s">
        <v>17</v>
      </c>
      <c r="M220" s="14"/>
      <c r="N220" s="14"/>
      <c r="O220" s="14"/>
      <c r="P220" s="14"/>
      <c r="Q220" s="15" t="s">
        <v>136</v>
      </c>
    </row>
    <row r="221" ht="14.25" customHeight="1">
      <c r="A221" s="10" t="n">
        <v>12.0</v>
      </c>
      <c r="B221" s="10" t="s">
        <v>53</v>
      </c>
      <c r="C221" s="10"/>
      <c r="D221" s="16" t="n">
        <v>0.998366</v>
      </c>
      <c r="E221" s="10" t="s">
        <v>128</v>
      </c>
      <c r="F221" s="16" t="n">
        <v>0.0016340000000000243</v>
      </c>
      <c r="G221" s="10" t="n">
        <v>-37.5</v>
      </c>
      <c r="H221" s="12" t="n">
        <v>-34.9</v>
      </c>
      <c r="I221" s="12" t="s">
        <v>53</v>
      </c>
      <c r="J221" s="13" t="n">
        <v>0.998366</v>
      </c>
      <c r="K221" s="12" t="s">
        <v>16</v>
      </c>
      <c r="L221" s="12" t="s">
        <v>16</v>
      </c>
      <c r="M221" s="14"/>
      <c r="N221" s="14"/>
      <c r="O221" s="14"/>
      <c r="P221" s="14"/>
      <c r="Q221" s="15" t="s">
        <v>136</v>
      </c>
    </row>
    <row r="222" ht="14.25" customHeight="1">
      <c r="A222" s="10" t="n">
        <v>12.0</v>
      </c>
      <c r="B222" s="10" t="s">
        <v>50</v>
      </c>
      <c r="C222" s="10"/>
      <c r="D222" s="16" t="n">
        <v>0.309801</v>
      </c>
      <c r="E222" s="10" t="s">
        <v>28</v>
      </c>
      <c r="F222" s="16" t="n">
        <v>0.690199</v>
      </c>
      <c r="G222" s="10" t="n">
        <v>9.5</v>
      </c>
      <c r="H222" s="12" t="n">
        <v>-0.8</v>
      </c>
      <c r="I222" s="12" t="s">
        <v>50</v>
      </c>
      <c r="J222" s="13" t="n">
        <v>0.309801</v>
      </c>
      <c r="K222" s="12" t="s">
        <v>17</v>
      </c>
      <c r="L222" s="12" t="s">
        <v>17</v>
      </c>
      <c r="M222" s="14" t="s">
        <v>4</v>
      </c>
      <c r="N222" s="14"/>
      <c r="O222" s="14" t="s">
        <v>50</v>
      </c>
      <c r="P222" s="14"/>
      <c r="Q222" s="15" t="n">
        <v>9.5</v>
      </c>
    </row>
    <row r="223" ht="14.25" customHeight="1">
      <c r="A223" s="10" t="n">
        <v>12.0</v>
      </c>
      <c r="B223" s="10" t="s">
        <v>61</v>
      </c>
      <c r="C223" s="10"/>
      <c r="D223" s="16" t="n">
        <v>0.934244</v>
      </c>
      <c r="E223" s="10" t="s">
        <v>135</v>
      </c>
      <c r="F223" s="16" t="n">
        <v>0.06575600000000004</v>
      </c>
      <c r="G223" s="10" t="n">
        <v>-14.5</v>
      </c>
      <c r="H223" s="12" t="n">
        <v>-13.8</v>
      </c>
      <c r="I223" s="12" t="s">
        <v>61</v>
      </c>
      <c r="J223" s="13" t="n">
        <v>0.934244</v>
      </c>
      <c r="K223" s="12" t="s">
        <v>16</v>
      </c>
      <c r="L223" s="12" t="s">
        <v>16</v>
      </c>
      <c r="M223" s="14"/>
      <c r="N223" s="14"/>
      <c r="O223" s="14"/>
      <c r="P223" s="14"/>
      <c r="Q223" s="15" t="s">
        <v>136</v>
      </c>
    </row>
    <row r="224" ht="14.25" customHeight="1">
      <c r="A224" s="10" t="n">
        <v>12.0</v>
      </c>
      <c r="B224" s="10" t="s">
        <v>45</v>
      </c>
      <c r="C224" s="10"/>
      <c r="D224" s="16" t="n">
        <v>0.305342</v>
      </c>
      <c r="E224" s="10" t="s">
        <v>15</v>
      </c>
      <c r="F224" s="16" t="n">
        <v>0.694658</v>
      </c>
      <c r="G224" s="10" t="n">
        <v>8.5</v>
      </c>
      <c r="H224" s="12" t="n">
        <v>7.0</v>
      </c>
      <c r="I224" s="12" t="s">
        <v>15</v>
      </c>
      <c r="J224" s="13" t="n">
        <v>0.694658</v>
      </c>
      <c r="K224" s="12" t="s">
        <v>17</v>
      </c>
      <c r="L224" s="12" t="s">
        <v>16</v>
      </c>
      <c r="M224" s="14"/>
      <c r="N224" s="14"/>
      <c r="O224" s="14"/>
      <c r="P224" s="14"/>
      <c r="Q224" s="15" t="s">
        <v>136</v>
      </c>
    </row>
    <row r="225" ht="14.25" customHeight="1">
      <c r="A225" s="10" t="n">
        <v>12.0</v>
      </c>
      <c r="B225" s="10" t="s">
        <v>142</v>
      </c>
      <c r="C225" s="10"/>
      <c r="D225" s="16" t="n">
        <v>0.997162</v>
      </c>
      <c r="E225" s="10" t="s">
        <v>109</v>
      </c>
      <c r="F225" s="16" t="n">
        <v>0.002838000000000007</v>
      </c>
      <c r="G225" s="10" t="n">
        <v>-27.5</v>
      </c>
      <c r="H225" s="12" t="n">
        <v>-32.8</v>
      </c>
      <c r="I225" s="12" t="s">
        <v>142</v>
      </c>
      <c r="J225" s="13" t="n">
        <v>0.997162</v>
      </c>
      <c r="K225" s="12" t="s">
        <v>17</v>
      </c>
      <c r="L225" s="12" t="s">
        <v>17</v>
      </c>
      <c r="M225" s="14"/>
      <c r="N225" s="14"/>
      <c r="O225" s="14"/>
      <c r="P225" s="14"/>
      <c r="Q225" s="15" t="s">
        <v>136</v>
      </c>
    </row>
    <row r="226" ht="14.25" customHeight="1">
      <c r="A226" s="10" t="n">
        <v>12.0</v>
      </c>
      <c r="B226" s="10" t="s">
        <v>132</v>
      </c>
      <c r="C226" s="10"/>
      <c r="D226" s="16" t="n">
        <v>0.860978</v>
      </c>
      <c r="E226" s="10" t="s">
        <v>134</v>
      </c>
      <c r="F226" s="16" t="n">
        <v>0.13902199999999998</v>
      </c>
      <c r="G226" s="10" t="n">
        <v>-9.5</v>
      </c>
      <c r="H226" s="12" t="n">
        <v>-7.2</v>
      </c>
      <c r="I226" s="12" t="s">
        <v>132</v>
      </c>
      <c r="J226" s="13" t="n">
        <v>0.860978</v>
      </c>
      <c r="K226" s="12" t="s">
        <v>16</v>
      </c>
      <c r="L226" s="12" t="s">
        <v>16</v>
      </c>
      <c r="M226" s="14"/>
      <c r="N226" s="14"/>
      <c r="O226" s="14"/>
      <c r="P226" s="14"/>
      <c r="Q226" s="15" t="s">
        <v>136</v>
      </c>
    </row>
    <row r="227" ht="14.25" customHeight="1">
      <c r="A227" s="10" t="n">
        <v>12.0</v>
      </c>
      <c r="B227" s="10" t="s">
        <v>137</v>
      </c>
      <c r="C227" s="10"/>
      <c r="D227" s="16" t="n">
        <v>0.979429</v>
      </c>
      <c r="E227" s="10" t="s">
        <v>143</v>
      </c>
      <c r="F227" s="16" t="n">
        <v>0.020571000000000006</v>
      </c>
      <c r="G227" s="10" t="n">
        <v>-8.5</v>
      </c>
      <c r="H227" s="12" t="n">
        <v>-19.3</v>
      </c>
      <c r="I227" s="12" t="s">
        <v>137</v>
      </c>
      <c r="J227" s="13" t="n">
        <v>0.979429</v>
      </c>
      <c r="K227" s="12" t="s">
        <v>17</v>
      </c>
      <c r="L227" s="12" t="s">
        <v>17</v>
      </c>
      <c r="M227" s="14" t="s">
        <v>4</v>
      </c>
      <c r="N227" s="14"/>
      <c r="O227" s="14" t="s">
        <v>137</v>
      </c>
      <c r="P227" s="14"/>
      <c r="Q227" s="15" t="n">
        <v>-8.5</v>
      </c>
    </row>
    <row r="228" ht="14.25" customHeight="1">
      <c r="A228" s="10" t="n">
        <v>12.0</v>
      </c>
      <c r="B228" s="10" t="s">
        <v>115</v>
      </c>
      <c r="C228" s="10"/>
      <c r="D228" s="16" t="n">
        <v>0.927674</v>
      </c>
      <c r="E228" s="10" t="s">
        <v>138</v>
      </c>
      <c r="F228" s="16" t="n">
        <v>0.072326</v>
      </c>
      <c r="G228" s="10" t="n">
        <v>-13.5</v>
      </c>
      <c r="H228" s="12" t="n">
        <v>-12.5</v>
      </c>
      <c r="I228" s="12" t="s">
        <v>115</v>
      </c>
      <c r="J228" s="13" t="n">
        <v>0.927674</v>
      </c>
      <c r="K228" s="12" t="s">
        <v>16</v>
      </c>
      <c r="L228" s="12" t="s">
        <v>16</v>
      </c>
      <c r="M228" s="14"/>
      <c r="N228" s="14"/>
      <c r="O228" s="14"/>
      <c r="P228" s="14"/>
      <c r="Q228" s="15" t="s">
        <v>136</v>
      </c>
    </row>
    <row r="229" ht="14.25" customHeight="1">
      <c r="A229" s="10" t="n">
        <v>12.0</v>
      </c>
      <c r="B229" s="10" t="s">
        <v>141</v>
      </c>
      <c r="C229" s="10"/>
      <c r="D229" s="16" t="n">
        <v>0.879547</v>
      </c>
      <c r="E229" s="10" t="s">
        <v>145</v>
      </c>
      <c r="F229" s="16" t="n">
        <v>0.12045300000000003</v>
      </c>
      <c r="G229" s="10" t="n">
        <v>-7.5</v>
      </c>
      <c r="H229" s="12" t="n">
        <v>-11.4</v>
      </c>
      <c r="I229" s="12" t="s">
        <v>141</v>
      </c>
      <c r="J229" s="13" t="n">
        <v>0.879547</v>
      </c>
      <c r="K229" s="12" t="s">
        <v>17</v>
      </c>
      <c r="L229" s="12" t="s">
        <v>17</v>
      </c>
      <c r="M229" s="14"/>
      <c r="N229" s="14"/>
      <c r="O229" s="14"/>
      <c r="P229" s="14"/>
      <c r="Q229" s="15" t="s">
        <v>136</v>
      </c>
    </row>
    <row r="230" ht="14.25" customHeight="1">
      <c r="A230" s="10" t="n">
        <v>12.0</v>
      </c>
      <c r="B230" s="10" t="s">
        <v>93</v>
      </c>
      <c r="C230" s="10"/>
      <c r="D230" s="16" t="n">
        <v>0.26052699999999995</v>
      </c>
      <c r="E230" s="10" t="s">
        <v>105</v>
      </c>
      <c r="F230" s="16" t="n">
        <v>0.739473</v>
      </c>
      <c r="G230" s="10" t="n">
        <v>2.5</v>
      </c>
      <c r="H230" s="12" t="n">
        <v>7.5</v>
      </c>
      <c r="I230" s="12" t="s">
        <v>105</v>
      </c>
      <c r="J230" s="13" t="n">
        <v>0.739473</v>
      </c>
      <c r="K230" s="12" t="s">
        <v>16</v>
      </c>
      <c r="L230" s="12" t="s">
        <v>17</v>
      </c>
      <c r="M230" s="14"/>
      <c r="N230" s="14"/>
      <c r="O230" s="14"/>
      <c r="P230" s="14"/>
      <c r="Q230" s="15" t="s">
        <v>136</v>
      </c>
    </row>
    <row r="231" ht="14.25" customHeight="1">
      <c r="A231" s="10" t="n">
        <v>12.0</v>
      </c>
      <c r="B231" s="10" t="s">
        <v>98</v>
      </c>
      <c r="C231" s="10"/>
      <c r="D231" s="16" t="n">
        <v>0.951986</v>
      </c>
      <c r="E231" s="10" t="s">
        <v>96</v>
      </c>
      <c r="F231" s="16" t="n">
        <v>0.048014</v>
      </c>
      <c r="G231" s="10" t="n">
        <v>-12.5</v>
      </c>
      <c r="H231" s="12" t="n">
        <v>-14.5</v>
      </c>
      <c r="I231" s="12" t="s">
        <v>98</v>
      </c>
      <c r="J231" s="13" t="n">
        <v>0.951986</v>
      </c>
      <c r="K231" s="12" t="s">
        <v>17</v>
      </c>
      <c r="L231" s="12" t="s">
        <v>17</v>
      </c>
      <c r="M231" s="14"/>
      <c r="N231" s="14"/>
      <c r="O231" s="14"/>
      <c r="P231" s="14"/>
      <c r="Q231" s="15" t="s">
        <v>136</v>
      </c>
    </row>
    <row r="232" ht="14.25" customHeight="1">
      <c r="A232" s="10" t="n">
        <v>12.0</v>
      </c>
      <c r="B232" s="10" t="s">
        <v>119</v>
      </c>
      <c r="C232" s="10"/>
      <c r="D232" s="16" t="n">
        <v>0.793666</v>
      </c>
      <c r="E232" s="10" t="s">
        <v>55</v>
      </c>
      <c r="F232" s="16" t="n">
        <v>0.20633400000000002</v>
      </c>
      <c r="G232" s="10" t="n">
        <v>1.5</v>
      </c>
      <c r="H232" s="12" t="n">
        <v>-4.9</v>
      </c>
      <c r="I232" s="12" t="s">
        <v>119</v>
      </c>
      <c r="J232" s="13" t="n">
        <v>0.793666</v>
      </c>
      <c r="K232" s="12" t="s">
        <v>17</v>
      </c>
      <c r="L232" s="12" t="s">
        <v>17</v>
      </c>
      <c r="M232" s="14" t="s">
        <v>11</v>
      </c>
      <c r="N232" s="14" t="s">
        <v>119</v>
      </c>
      <c r="O232" s="14"/>
      <c r="P232" s="14"/>
      <c r="Q232" s="15" t="s">
        <v>136</v>
      </c>
    </row>
    <row r="233" ht="14.25" customHeight="1">
      <c r="A233" s="10" t="n">
        <v>12.0</v>
      </c>
      <c r="B233" s="10" t="s">
        <v>46</v>
      </c>
      <c r="C233" s="10"/>
      <c r="D233" s="16" t="n">
        <v>0.678855</v>
      </c>
      <c r="E233" s="10" t="s">
        <v>62</v>
      </c>
      <c r="F233" s="16" t="n">
        <v>0.321145</v>
      </c>
      <c r="G233" s="10" t="n">
        <v>-6.5</v>
      </c>
      <c r="H233" s="12" t="n">
        <v>0.3</v>
      </c>
      <c r="I233" s="12" t="s">
        <v>62</v>
      </c>
      <c r="J233" s="13" t="n">
        <v>0.321145</v>
      </c>
      <c r="K233" s="12" t="s">
        <v>16</v>
      </c>
      <c r="L233" s="12" t="s">
        <v>17</v>
      </c>
      <c r="M233" s="14"/>
      <c r="N233" s="14"/>
      <c r="O233" s="14"/>
      <c r="P233" s="14"/>
      <c r="Q233" s="15" t="s">
        <v>136</v>
      </c>
    </row>
    <row r="234" ht="14.25" customHeight="1">
      <c r="A234" s="10" t="n">
        <v>12.0</v>
      </c>
      <c r="B234" s="10" t="s">
        <v>35</v>
      </c>
      <c r="C234" s="10"/>
      <c r="D234" s="16" t="n">
        <v>0.011994999999999978</v>
      </c>
      <c r="E234" s="10" t="s">
        <v>39</v>
      </c>
      <c r="F234" s="16" t="n">
        <v>0.988005</v>
      </c>
      <c r="G234" s="10" t="n">
        <v>3.5</v>
      </c>
      <c r="H234" s="12" t="n">
        <v>24.8</v>
      </c>
      <c r="I234" s="12" t="s">
        <v>39</v>
      </c>
      <c r="J234" s="13" t="n">
        <v>0.988005</v>
      </c>
      <c r="K234" s="12" t="s">
        <v>16</v>
      </c>
      <c r="L234" s="12" t="s">
        <v>17</v>
      </c>
      <c r="M234" s="14" t="s">
        <v>4</v>
      </c>
      <c r="N234" s="14"/>
      <c r="O234" s="14" t="s">
        <v>39</v>
      </c>
      <c r="P234" s="14"/>
      <c r="Q234" s="15" t="n">
        <v>3.5</v>
      </c>
    </row>
    <row r="235" ht="14.25" customHeight="1">
      <c r="A235" s="10" t="n">
        <v>12.0</v>
      </c>
      <c r="B235" s="10" t="s">
        <v>123</v>
      </c>
      <c r="C235" s="10"/>
      <c r="D235" s="16" t="n">
        <v>0.21830799999999995</v>
      </c>
      <c r="E235" s="10" t="s">
        <v>29</v>
      </c>
      <c r="F235" s="16" t="n">
        <v>0.781692</v>
      </c>
      <c r="G235" s="10" t="n">
        <v>2.5</v>
      </c>
      <c r="H235" s="12" t="n">
        <v>9.0</v>
      </c>
      <c r="I235" s="12" t="s">
        <v>29</v>
      </c>
      <c r="J235" s="13" t="n">
        <v>0.781692</v>
      </c>
      <c r="K235" s="12" t="s">
        <v>16</v>
      </c>
      <c r="L235" s="12" t="s">
        <v>17</v>
      </c>
      <c r="M235" s="14"/>
      <c r="N235" s="14"/>
      <c r="O235" s="14"/>
      <c r="P235" s="14"/>
      <c r="Q235" s="15" t="s">
        <v>136</v>
      </c>
    </row>
    <row r="236" ht="14.25" customHeight="1">
      <c r="A236" s="10" t="n">
        <v>12.0</v>
      </c>
      <c r="B236" s="10" t="s">
        <v>44</v>
      </c>
      <c r="C236" s="10"/>
      <c r="D236" s="16" t="n">
        <v>0.921847</v>
      </c>
      <c r="E236" s="10" t="s">
        <v>14</v>
      </c>
      <c r="F236" s="16" t="n">
        <v>0.07815300000000003</v>
      </c>
      <c r="G236" s="10" t="n">
        <v>-7.5</v>
      </c>
      <c r="H236" s="12" t="n">
        <v>-17.1</v>
      </c>
      <c r="I236" s="12" t="s">
        <v>44</v>
      </c>
      <c r="J236" s="13" t="n">
        <v>0.921847</v>
      </c>
      <c r="K236" s="12" t="s">
        <v>17</v>
      </c>
      <c r="L236" s="12" t="s">
        <v>17</v>
      </c>
      <c r="M236" s="14" t="s">
        <v>4</v>
      </c>
      <c r="N236" s="14"/>
      <c r="O236" s="14" t="s">
        <v>44</v>
      </c>
      <c r="P236" s="14"/>
      <c r="Q236" s="15" t="n">
        <v>-7.5</v>
      </c>
    </row>
    <row r="237" ht="14.25" customHeight="1">
      <c r="A237" s="10" t="n">
        <v>12.0</v>
      </c>
      <c r="B237" s="10" t="s">
        <v>129</v>
      </c>
      <c r="C237" s="10"/>
      <c r="D237" s="16" t="n">
        <v>0.3042039999999999</v>
      </c>
      <c r="E237" s="10" t="s">
        <v>117</v>
      </c>
      <c r="F237" s="16" t="n">
        <v>0.6957960000000001</v>
      </c>
      <c r="G237" s="10" t="n">
        <v>3.5</v>
      </c>
      <c r="H237" s="12" t="n">
        <v>6.3</v>
      </c>
      <c r="I237" s="12" t="s">
        <v>117</v>
      </c>
      <c r="J237" s="13" t="n">
        <v>0.6957960000000001</v>
      </c>
      <c r="K237" s="12" t="s">
        <v>16</v>
      </c>
      <c r="L237" s="12" t="s">
        <v>17</v>
      </c>
      <c r="M237" s="14"/>
      <c r="N237" s="14"/>
      <c r="O237" s="14"/>
      <c r="P237" s="14"/>
      <c r="Q237" s="15" t="s">
        <v>136</v>
      </c>
    </row>
    <row r="238" ht="14.25" customHeight="1">
      <c r="A238" s="10" t="n">
        <v>12.0</v>
      </c>
      <c r="B238" s="10" t="s">
        <v>83</v>
      </c>
      <c r="C238" s="10"/>
      <c r="D238" s="16" t="n">
        <v>0.689454</v>
      </c>
      <c r="E238" s="10" t="s">
        <v>85</v>
      </c>
      <c r="F238" s="16" t="n">
        <v>0.310546</v>
      </c>
      <c r="G238" s="10" t="n">
        <v>-12.5</v>
      </c>
      <c r="H238" s="12" t="n">
        <v>-2.1</v>
      </c>
      <c r="I238" s="12" t="s">
        <v>83</v>
      </c>
      <c r="J238" s="13" t="n">
        <v>0.689454</v>
      </c>
      <c r="K238" s="12" t="s">
        <v>16</v>
      </c>
      <c r="L238" s="12" t="s">
        <v>16</v>
      </c>
      <c r="M238" s="14" t="s">
        <v>4</v>
      </c>
      <c r="N238" s="14"/>
      <c r="O238" s="14" t="s">
        <v>85</v>
      </c>
      <c r="P238" s="14"/>
      <c r="Q238" s="15" t="n">
        <v>-12.5</v>
      </c>
    </row>
    <row r="239" ht="14.25" customHeight="1">
      <c r="A239" s="10" t="n">
        <v>12.0</v>
      </c>
      <c r="B239" s="10" t="s">
        <v>54</v>
      </c>
      <c r="C239" s="10"/>
      <c r="D239" s="16" t="n">
        <v>0.959183</v>
      </c>
      <c r="E239" s="10" t="s">
        <v>87</v>
      </c>
      <c r="F239" s="16" t="n">
        <v>0.04081699999999999</v>
      </c>
      <c r="G239" s="10" t="n">
        <v>-6.5</v>
      </c>
      <c r="H239" s="12" t="n">
        <v>-15.5</v>
      </c>
      <c r="I239" s="12" t="s">
        <v>54</v>
      </c>
      <c r="J239" s="13" t="n">
        <v>0.959183</v>
      </c>
      <c r="K239" s="12" t="s">
        <v>17</v>
      </c>
      <c r="L239" s="12" t="s">
        <v>17</v>
      </c>
      <c r="M239" s="14"/>
      <c r="N239" s="14"/>
      <c r="O239" s="14"/>
      <c r="P239" s="14"/>
      <c r="Q239" s="15" t="s">
        <v>136</v>
      </c>
    </row>
    <row r="240" ht="14.25" customHeight="1">
      <c r="A240" s="10" t="n">
        <v>12.0</v>
      </c>
      <c r="B240" s="10" t="s">
        <v>125</v>
      </c>
      <c r="C240" s="10"/>
      <c r="D240" s="16" t="n">
        <v>0.989465</v>
      </c>
      <c r="E240" s="10" t="s">
        <v>74</v>
      </c>
      <c r="F240" s="16" t="n">
        <v>0.010534999999999961</v>
      </c>
      <c r="G240" s="10" t="n">
        <v>-24.5</v>
      </c>
      <c r="H240" s="12" t="n">
        <v>-27.3</v>
      </c>
      <c r="I240" s="12" t="s">
        <v>125</v>
      </c>
      <c r="J240" s="13" t="n">
        <v>0.989465</v>
      </c>
      <c r="K240" s="12" t="s">
        <v>17</v>
      </c>
      <c r="L240" s="12" t="s">
        <v>17</v>
      </c>
      <c r="M240" s="14"/>
      <c r="N240" s="14"/>
      <c r="O240" s="14"/>
      <c r="P240" s="14"/>
      <c r="Q240" s="15" t="s">
        <v>136</v>
      </c>
    </row>
    <row r="241" ht="14.25" customHeight="1">
      <c r="A241" s="10" t="n">
        <v>12.0</v>
      </c>
      <c r="B241" s="10" t="s">
        <v>24</v>
      </c>
      <c r="C241" s="10"/>
      <c r="D241" s="16" t="n">
        <v>0.945973</v>
      </c>
      <c r="E241" s="10" t="s">
        <v>72</v>
      </c>
      <c r="F241" s="16" t="n">
        <v>0.05402700000000005</v>
      </c>
      <c r="G241" s="10" t="n">
        <v>-3.5</v>
      </c>
      <c r="H241" s="12" t="n">
        <v>-15.0</v>
      </c>
      <c r="I241" s="12" t="s">
        <v>24</v>
      </c>
      <c r="J241" s="13" t="n">
        <v>0.945973</v>
      </c>
      <c r="K241" s="12" t="s">
        <v>17</v>
      </c>
      <c r="L241" s="12" t="s">
        <v>17</v>
      </c>
      <c r="M241" s="14" t="s">
        <v>11</v>
      </c>
      <c r="N241" s="14" t="s">
        <v>24</v>
      </c>
      <c r="O241" s="14"/>
      <c r="P241" s="14"/>
      <c r="Q241" s="15" t="s">
        <v>136</v>
      </c>
    </row>
    <row r="242" ht="14.25" customHeight="1">
      <c r="A242" s="10" t="n">
        <v>12.0</v>
      </c>
      <c r="B242" s="10" t="s">
        <v>57</v>
      </c>
      <c r="C242" s="10"/>
      <c r="D242" s="16" t="n">
        <v>0.465379</v>
      </c>
      <c r="E242" s="10" t="s">
        <v>34</v>
      </c>
      <c r="F242" s="16" t="n">
        <v>0.534621</v>
      </c>
      <c r="G242" s="10" t="n">
        <v>-7.5</v>
      </c>
      <c r="H242" s="12" t="n">
        <v>-4.2</v>
      </c>
      <c r="I242" s="12" t="s">
        <v>57</v>
      </c>
      <c r="J242" s="13" t="n">
        <v>0.465379</v>
      </c>
      <c r="K242" s="12" t="s">
        <v>16</v>
      </c>
      <c r="L242" s="12" t="s">
        <v>16</v>
      </c>
      <c r="M242" s="14"/>
      <c r="N242" s="14"/>
      <c r="O242" s="14"/>
      <c r="P242" s="14"/>
      <c r="Q242" s="15" t="s">
        <v>136</v>
      </c>
    </row>
    <row r="243" ht="14.25" customHeight="1">
      <c r="A243" s="10" t="n">
        <v>12.0</v>
      </c>
      <c r="B243" s="10" t="s">
        <v>23</v>
      </c>
      <c r="C243" s="10"/>
      <c r="D243" s="16" t="n">
        <v>0.06923800000000002</v>
      </c>
      <c r="E243" s="10" t="s">
        <v>104</v>
      </c>
      <c r="F243" s="16" t="n">
        <v>0.930762</v>
      </c>
      <c r="G243" s="10" t="n">
        <v>10.5</v>
      </c>
      <c r="H243" s="12" t="n">
        <v>13.4</v>
      </c>
      <c r="I243" s="12" t="s">
        <v>104</v>
      </c>
      <c r="J243" s="13" t="n">
        <v>0.930762</v>
      </c>
      <c r="K243" s="12" t="s">
        <v>16</v>
      </c>
      <c r="L243" s="12" t="s">
        <v>17</v>
      </c>
      <c r="M243" s="14"/>
      <c r="N243" s="14"/>
      <c r="O243" s="14"/>
      <c r="P243" s="14"/>
      <c r="Q243" s="15" t="s">
        <v>136</v>
      </c>
    </row>
    <row r="244" ht="14.25" customHeight="1">
      <c r="A244" s="10" t="n">
        <v>12.0</v>
      </c>
      <c r="B244" s="10" t="s">
        <v>100</v>
      </c>
      <c r="C244" s="10"/>
      <c r="D244" s="16" t="n">
        <v>0.300623</v>
      </c>
      <c r="E244" s="10" t="s">
        <v>110</v>
      </c>
      <c r="F244" s="16" t="n">
        <v>0.699377</v>
      </c>
      <c r="G244" s="10" t="n">
        <v>-2.5</v>
      </c>
      <c r="H244" s="12" t="n">
        <v>4.0</v>
      </c>
      <c r="I244" s="12" t="s">
        <v>110</v>
      </c>
      <c r="J244" s="13" t="n">
        <v>0.699377</v>
      </c>
      <c r="K244" s="12" t="s">
        <v>16</v>
      </c>
      <c r="L244" s="12" t="s">
        <v>17</v>
      </c>
      <c r="M244" s="14" t="s">
        <v>11</v>
      </c>
      <c r="N244" s="14" t="s">
        <v>110</v>
      </c>
      <c r="O244" s="14"/>
      <c r="P244" s="14"/>
      <c r="Q244" s="15" t="s">
        <v>136</v>
      </c>
    </row>
    <row r="245" ht="14.25" customHeight="1">
      <c r="A245" s="10" t="n">
        <v>12.0</v>
      </c>
      <c r="B245" s="10" t="s">
        <v>91</v>
      </c>
      <c r="C245" s="10"/>
      <c r="D245" s="16" t="n">
        <v>0.887274</v>
      </c>
      <c r="E245" s="10" t="s">
        <v>63</v>
      </c>
      <c r="F245" s="16" t="n">
        <v>0.11272599999999999</v>
      </c>
      <c r="G245" s="10" t="n">
        <v>-12.5</v>
      </c>
      <c r="H245" s="12" t="n">
        <v>-13.4</v>
      </c>
      <c r="I245" s="12" t="s">
        <v>91</v>
      </c>
      <c r="J245" s="13" t="n">
        <v>0.887274</v>
      </c>
      <c r="K245" s="12" t="s">
        <v>17</v>
      </c>
      <c r="L245" s="12" t="s">
        <v>17</v>
      </c>
      <c r="M245" s="14"/>
      <c r="N245" s="14"/>
      <c r="O245" s="14"/>
      <c r="P245" s="14"/>
      <c r="Q245" s="15" t="s">
        <v>136</v>
      </c>
    </row>
    <row r="246" ht="14.25" customHeight="1">
      <c r="A246" s="10" t="n">
        <v>12.0</v>
      </c>
      <c r="B246" s="10" t="s">
        <v>118</v>
      </c>
      <c r="C246" s="10"/>
      <c r="D246" s="16" t="n">
        <v>0.913197</v>
      </c>
      <c r="E246" s="10" t="s">
        <v>58</v>
      </c>
      <c r="F246" s="16" t="n">
        <v>0.08680299999999996</v>
      </c>
      <c r="G246" s="10" t="n">
        <v>-16.5</v>
      </c>
      <c r="H246" s="12" t="n">
        <v>-10.1</v>
      </c>
      <c r="I246" s="12" t="s">
        <v>118</v>
      </c>
      <c r="J246" s="13" t="n">
        <v>0.913197</v>
      </c>
      <c r="K246" s="12" t="s">
        <v>16</v>
      </c>
      <c r="L246" s="12" t="s">
        <v>16</v>
      </c>
      <c r="M246" s="14"/>
      <c r="N246" s="14"/>
      <c r="O246" s="14"/>
      <c r="P246" s="14"/>
      <c r="Q246" s="15" t="s">
        <v>136</v>
      </c>
    </row>
    <row r="247" ht="14.25" customHeight="1">
      <c r="A247" s="10" t="n">
        <v>12.0</v>
      </c>
      <c r="B247" s="10" t="s">
        <v>33</v>
      </c>
      <c r="C247" s="10"/>
      <c r="D247" s="16" t="n">
        <v>0.609516</v>
      </c>
      <c r="E247" s="10" t="s">
        <v>82</v>
      </c>
      <c r="F247" s="16" t="n">
        <v>0.39048400000000005</v>
      </c>
      <c r="G247" s="10" t="n">
        <v>-3.0</v>
      </c>
      <c r="H247" s="12" t="n">
        <v>-4.1</v>
      </c>
      <c r="I247" s="12" t="s">
        <v>33</v>
      </c>
      <c r="J247" s="13" t="n">
        <v>0.609516</v>
      </c>
      <c r="K247" s="12" t="s">
        <v>17</v>
      </c>
      <c r="L247" s="12" t="s">
        <v>17</v>
      </c>
      <c r="M247" s="14"/>
      <c r="N247" s="14"/>
      <c r="O247" s="14"/>
      <c r="P247" s="14"/>
      <c r="Q247" s="15" t="s">
        <v>136</v>
      </c>
    </row>
    <row r="248" ht="14.25" customHeight="1">
      <c r="A248" s="10" t="n">
        <v>12.0</v>
      </c>
      <c r="B248" s="10" t="s">
        <v>146</v>
      </c>
      <c r="C248" s="10"/>
      <c r="D248" s="16" t="n">
        <v>0.931629</v>
      </c>
      <c r="E248" s="10" t="s">
        <v>147</v>
      </c>
      <c r="F248" s="16" t="n">
        <v>0.06837099999999996</v>
      </c>
      <c r="G248" s="10" t="n">
        <v>-12.5</v>
      </c>
      <c r="H248" s="12" t="n">
        <v>-11.1</v>
      </c>
      <c r="I248" s="12" t="s">
        <v>146</v>
      </c>
      <c r="J248" s="13" t="n">
        <v>0.931629</v>
      </c>
      <c r="K248" s="12" t="s">
        <v>16</v>
      </c>
      <c r="L248" s="12" t="s">
        <v>16</v>
      </c>
      <c r="M248" s="14"/>
      <c r="N248" s="14"/>
      <c r="O248" s="14"/>
      <c r="P248" s="14"/>
      <c r="Q248" s="15" t="s">
        <v>136</v>
      </c>
    </row>
    <row r="249" ht="14.25" customHeight="1">
      <c r="A249" s="10" t="n">
        <v>12.0</v>
      </c>
      <c r="B249" s="10" t="s">
        <v>18</v>
      </c>
      <c r="C249" s="10"/>
      <c r="D249" s="16" t="n">
        <v>0.999119</v>
      </c>
      <c r="E249" s="10" t="s">
        <v>25</v>
      </c>
      <c r="F249" s="16" t="n">
        <v>8.810000000000207E-4</v>
      </c>
      <c r="G249" s="10" t="n">
        <v>-27.5</v>
      </c>
      <c r="H249" s="12" t="n">
        <v>-38.0</v>
      </c>
      <c r="I249" s="12" t="s">
        <v>18</v>
      </c>
      <c r="J249" s="13" t="n">
        <v>0.999119</v>
      </c>
      <c r="K249" s="12" t="s">
        <v>17</v>
      </c>
      <c r="L249" s="12" t="s">
        <v>17</v>
      </c>
      <c r="M249" s="14"/>
      <c r="N249" s="14"/>
      <c r="O249" s="14"/>
      <c r="P249" s="14"/>
      <c r="Q249" s="15" t="s">
        <v>136</v>
      </c>
    </row>
    <row r="250" ht="14.25" customHeight="1">
      <c r="A250" s="10" t="n">
        <v>12.0</v>
      </c>
      <c r="B250" s="10" t="s">
        <v>43</v>
      </c>
      <c r="C250" s="10"/>
      <c r="D250" s="16" t="n">
        <v>9.700000000001374E-5</v>
      </c>
      <c r="E250" s="10" t="s">
        <v>26</v>
      </c>
      <c r="F250" s="16" t="n">
        <v>0.999903</v>
      </c>
      <c r="G250" s="10" t="n">
        <v>23.5</v>
      </c>
      <c r="H250" s="12" t="n">
        <v>48.7</v>
      </c>
      <c r="I250" s="12" t="s">
        <v>26</v>
      </c>
      <c r="J250" s="13" t="n">
        <v>0.999903</v>
      </c>
      <c r="K250" s="12" t="s">
        <v>16</v>
      </c>
      <c r="L250" s="12" t="s">
        <v>17</v>
      </c>
      <c r="M250" s="14"/>
      <c r="N250" s="14"/>
      <c r="O250" s="14"/>
      <c r="P250" s="14"/>
      <c r="Q250" s="15" t="s">
        <v>136</v>
      </c>
    </row>
    <row r="251" ht="14.25" customHeight="1">
      <c r="A251" s="10" t="n">
        <v>12.0</v>
      </c>
      <c r="B251" s="10" t="s">
        <v>30</v>
      </c>
      <c r="C251" s="10"/>
      <c r="D251" s="16" t="n">
        <v>0.395963</v>
      </c>
      <c r="E251" s="10" t="s">
        <v>47</v>
      </c>
      <c r="F251" s="16" t="n">
        <v>0.6040369999999999</v>
      </c>
      <c r="G251" s="10" t="n">
        <v>6.5</v>
      </c>
      <c r="H251" s="12" t="n">
        <v>-4.5</v>
      </c>
      <c r="I251" s="12" t="s">
        <v>30</v>
      </c>
      <c r="J251" s="13" t="n">
        <v>0.395963</v>
      </c>
      <c r="K251" s="12" t="s">
        <v>17</v>
      </c>
      <c r="L251" s="12" t="s">
        <v>17</v>
      </c>
      <c r="M251" s="14"/>
      <c r="N251" s="14"/>
      <c r="O251" s="14"/>
      <c r="P251" s="14"/>
      <c r="Q251" s="15" t="s">
        <v>136</v>
      </c>
    </row>
    <row r="252" ht="14.25" customHeight="1">
      <c r="A252" s="10" t="n">
        <v>12.0</v>
      </c>
      <c r="B252" s="10" t="s">
        <v>52</v>
      </c>
      <c r="C252" s="10"/>
      <c r="D252" s="16" t="n">
        <v>0.943251</v>
      </c>
      <c r="E252" s="10" t="s">
        <v>140</v>
      </c>
      <c r="F252" s="16" t="n">
        <v>0.05674900000000005</v>
      </c>
      <c r="G252" s="10" t="n">
        <v>-25.5</v>
      </c>
      <c r="H252" s="12" t="n">
        <v>-15.6</v>
      </c>
      <c r="I252" s="12" t="s">
        <v>52</v>
      </c>
      <c r="J252" s="13" t="n">
        <v>0.943251</v>
      </c>
      <c r="K252" s="12" t="s">
        <v>16</v>
      </c>
      <c r="L252" s="12" t="s">
        <v>16</v>
      </c>
      <c r="M252" s="14"/>
      <c r="N252" s="14"/>
      <c r="O252" s="14"/>
      <c r="P252" s="14"/>
      <c r="Q252" s="15" t="s">
        <v>136</v>
      </c>
    </row>
    <row r="253" ht="14.25" customHeight="1">
      <c r="A253" s="10" t="n">
        <v>12.0</v>
      </c>
      <c r="B253" s="10" t="s">
        <v>89</v>
      </c>
      <c r="C253" s="10"/>
      <c r="D253" s="16" t="n">
        <v>0.622703</v>
      </c>
      <c r="E253" s="10" t="s">
        <v>21</v>
      </c>
      <c r="F253" s="16" t="n">
        <v>0.377297</v>
      </c>
      <c r="G253" s="10" t="n">
        <v>-2.5</v>
      </c>
      <c r="H253" s="12" t="n">
        <v>-1.0</v>
      </c>
      <c r="I253" s="12" t="s">
        <v>89</v>
      </c>
      <c r="J253" s="13" t="n">
        <v>0.622703</v>
      </c>
      <c r="K253" s="12" t="s">
        <v>16</v>
      </c>
      <c r="L253" s="12" t="s">
        <v>16</v>
      </c>
      <c r="M253" s="14"/>
      <c r="N253" s="14"/>
      <c r="O253" s="14"/>
      <c r="P253" s="14"/>
      <c r="Q253" s="15" t="s">
        <v>136</v>
      </c>
    </row>
    <row r="254" ht="14.25" customHeight="1">
      <c r="A254" s="10" t="n">
        <v>12.0</v>
      </c>
      <c r="B254" s="10" t="s">
        <v>127</v>
      </c>
      <c r="C254" s="10"/>
      <c r="D254" s="16" t="n">
        <v>0.606479</v>
      </c>
      <c r="E254" s="10" t="s">
        <v>131</v>
      </c>
      <c r="F254" s="16" t="n">
        <v>0.393521</v>
      </c>
      <c r="G254" s="10" t="n">
        <v>-10.5</v>
      </c>
      <c r="H254" s="12" t="n">
        <v>-4.9</v>
      </c>
      <c r="I254" s="12" t="s">
        <v>127</v>
      </c>
      <c r="J254" s="13" t="n">
        <v>0.606479</v>
      </c>
      <c r="K254" s="12" t="s">
        <v>16</v>
      </c>
      <c r="L254" s="12" t="s">
        <v>16</v>
      </c>
      <c r="M254" s="14"/>
      <c r="N254" s="14"/>
      <c r="O254" s="14"/>
      <c r="P254" s="14"/>
      <c r="Q254" s="15" t="s">
        <v>136</v>
      </c>
    </row>
    <row r="255" ht="14.25" customHeight="1">
      <c r="A255" s="10" t="n">
        <v>12.0</v>
      </c>
      <c r="B255" s="10" t="s">
        <v>108</v>
      </c>
      <c r="C255" s="10"/>
      <c r="D255" s="16" t="n">
        <v>0.899897</v>
      </c>
      <c r="E255" s="10" t="s">
        <v>133</v>
      </c>
      <c r="F255" s="16" t="n">
        <v>0.10010300000000005</v>
      </c>
      <c r="G255" s="10" t="n">
        <v>-5.5</v>
      </c>
      <c r="H255" s="12" t="n">
        <v>-11.1</v>
      </c>
      <c r="I255" s="12" t="s">
        <v>108</v>
      </c>
      <c r="J255" s="13" t="n">
        <v>0.899897</v>
      </c>
      <c r="K255" s="12" t="s">
        <v>17</v>
      </c>
      <c r="L255" s="12" t="s">
        <v>17</v>
      </c>
      <c r="M255" s="14"/>
      <c r="N255" s="14"/>
      <c r="O255" s="14"/>
      <c r="P255" s="14"/>
      <c r="Q255" s="15" t="s">
        <v>136</v>
      </c>
    </row>
    <row r="256" ht="14.25" customHeight="1">
      <c r="A256" s="10" t="n">
        <v>12.0</v>
      </c>
      <c r="B256" s="10" t="s">
        <v>86</v>
      </c>
      <c r="C256" s="10"/>
      <c r="D256" s="16" t="n">
        <v>0.15768099999999996</v>
      </c>
      <c r="E256" s="10" t="s">
        <v>126</v>
      </c>
      <c r="F256" s="16" t="n">
        <v>0.842319</v>
      </c>
      <c r="G256" s="10" t="n">
        <v>6.5</v>
      </c>
      <c r="H256" s="12" t="n">
        <v>11.6</v>
      </c>
      <c r="I256" s="12" t="s">
        <v>126</v>
      </c>
      <c r="J256" s="13" t="n">
        <v>0.842319</v>
      </c>
      <c r="K256" s="12" t="s">
        <v>16</v>
      </c>
      <c r="L256" s="12" t="s">
        <v>17</v>
      </c>
      <c r="M256" s="14"/>
      <c r="N256" s="14"/>
      <c r="O256" s="14"/>
      <c r="P256" s="14"/>
      <c r="Q256" s="15" t="s">
        <v>136</v>
      </c>
    </row>
    <row r="257" ht="14.25" customHeight="1">
      <c r="A257" s="10" t="n">
        <v>12.0</v>
      </c>
      <c r="B257" s="10" t="s">
        <v>102</v>
      </c>
      <c r="C257" s="10"/>
      <c r="D257" s="16" t="n">
        <v>0.02244299999999999</v>
      </c>
      <c r="E257" s="10" t="s">
        <v>90</v>
      </c>
      <c r="F257" s="16" t="n">
        <v>0.977557</v>
      </c>
      <c r="G257" s="10" t="n">
        <v>9.5</v>
      </c>
      <c r="H257" s="12" t="n">
        <v>22.3</v>
      </c>
      <c r="I257" s="12" t="s">
        <v>90</v>
      </c>
      <c r="J257" s="13" t="n">
        <v>0.977557</v>
      </c>
      <c r="K257" s="12" t="s">
        <v>16</v>
      </c>
      <c r="L257" s="12" t="s">
        <v>17</v>
      </c>
      <c r="M257" s="14" t="s">
        <v>4</v>
      </c>
      <c r="N257" s="14"/>
      <c r="O257" s="14" t="s">
        <v>90</v>
      </c>
      <c r="P257" s="14"/>
      <c r="Q257" s="15" t="n">
        <v>9.5</v>
      </c>
    </row>
    <row r="258" ht="14.25" customHeight="1">
      <c r="A258" s="10" t="n">
        <v>12.0</v>
      </c>
      <c r="B258" s="10" t="s">
        <v>144</v>
      </c>
      <c r="C258" s="10"/>
      <c r="D258" s="16" t="n">
        <v>0.276343</v>
      </c>
      <c r="E258" s="10" t="s">
        <v>114</v>
      </c>
      <c r="F258" s="16" t="n">
        <v>0.723657</v>
      </c>
      <c r="G258" s="10" t="n">
        <v>3.5</v>
      </c>
      <c r="H258" s="12" t="n">
        <v>9.0</v>
      </c>
      <c r="I258" s="12" t="s">
        <v>114</v>
      </c>
      <c r="J258" s="13" t="n">
        <v>0.723657</v>
      </c>
      <c r="K258" s="12" t="s">
        <v>16</v>
      </c>
      <c r="L258" s="12" t="s">
        <v>17</v>
      </c>
      <c r="M258" s="14"/>
      <c r="N258" s="14"/>
      <c r="O258" s="14"/>
      <c r="P258" s="14"/>
      <c r="Q258" s="15" t="s">
        <v>136</v>
      </c>
    </row>
    <row r="259" ht="14.25" customHeight="1">
      <c r="A259" s="10" t="n">
        <v>12.0</v>
      </c>
      <c r="B259" s="10" t="s">
        <v>120</v>
      </c>
      <c r="C259" s="10"/>
      <c r="D259" s="16" t="n">
        <v>0.188581</v>
      </c>
      <c r="E259" s="10" t="s">
        <v>42</v>
      </c>
      <c r="F259" s="16" t="n">
        <v>0.811419</v>
      </c>
      <c r="G259" s="10" t="n">
        <v>-1.5</v>
      </c>
      <c r="H259" s="12" t="n">
        <v>5.4</v>
      </c>
      <c r="I259" s="12" t="s">
        <v>42</v>
      </c>
      <c r="J259" s="13" t="n">
        <v>0.811419</v>
      </c>
      <c r="K259" s="12" t="s">
        <v>16</v>
      </c>
      <c r="L259" s="12" t="s">
        <v>17</v>
      </c>
      <c r="M259" s="14" t="s">
        <v>11</v>
      </c>
      <c r="N259" s="14" t="s">
        <v>42</v>
      </c>
      <c r="O259" s="14"/>
      <c r="P259" s="14"/>
      <c r="Q259" s="15" t="s">
        <v>136</v>
      </c>
    </row>
    <row r="260" ht="14.25" customHeight="1">
      <c r="A260" s="10" t="n">
        <v>12.0</v>
      </c>
      <c r="B260" s="10" t="s">
        <v>78</v>
      </c>
      <c r="C260" s="10"/>
      <c r="D260" s="16" t="n">
        <v>0.846766</v>
      </c>
      <c r="E260" s="10" t="s">
        <v>103</v>
      </c>
      <c r="F260" s="16" t="n">
        <v>0.15323399999999998</v>
      </c>
      <c r="G260" s="10" t="n">
        <v>-10.5</v>
      </c>
      <c r="H260" s="12" t="n">
        <v>-8.8</v>
      </c>
      <c r="I260" s="12" t="s">
        <v>78</v>
      </c>
      <c r="J260" s="13" t="n">
        <v>0.846766</v>
      </c>
      <c r="K260" s="12" t="s">
        <v>16</v>
      </c>
      <c r="L260" s="12" t="s">
        <v>16</v>
      </c>
      <c r="M260" s="14"/>
      <c r="N260" s="14"/>
      <c r="O260" s="14"/>
      <c r="P260" s="14"/>
      <c r="Q260" s="15" t="s">
        <v>136</v>
      </c>
    </row>
    <row r="261" ht="14.25" customHeight="1">
      <c r="A261" s="10" t="n">
        <v>12.0</v>
      </c>
      <c r="B261" s="10" t="s">
        <v>73</v>
      </c>
      <c r="C261" s="10"/>
      <c r="D261" s="16" t="n">
        <v>0.918739</v>
      </c>
      <c r="E261" s="10" t="s">
        <v>76</v>
      </c>
      <c r="F261" s="16" t="n">
        <v>0.08126100000000003</v>
      </c>
      <c r="G261" s="10" t="n">
        <v>-5.5</v>
      </c>
      <c r="H261" s="12" t="n">
        <v>-13.2</v>
      </c>
      <c r="I261" s="12" t="s">
        <v>73</v>
      </c>
      <c r="J261" s="13" t="n">
        <v>0.918739</v>
      </c>
      <c r="K261" s="12" t="s">
        <v>17</v>
      </c>
      <c r="L261" s="12" t="s">
        <v>17</v>
      </c>
      <c r="M261" s="14"/>
      <c r="N261" s="14"/>
      <c r="O261" s="14"/>
      <c r="P261" s="14"/>
      <c r="Q261" s="15" t="s">
        <v>136</v>
      </c>
    </row>
    <row r="262" ht="14.25" customHeight="1">
      <c r="A262" s="10" t="n">
        <v>12.0</v>
      </c>
      <c r="B262" s="10" t="s">
        <v>79</v>
      </c>
      <c r="C262" s="10"/>
      <c r="D262" s="16" t="n">
        <v>0.54023</v>
      </c>
      <c r="E262" s="10" t="s">
        <v>116</v>
      </c>
      <c r="F262" s="16" t="n">
        <v>0.45977</v>
      </c>
      <c r="G262" s="10" t="n">
        <v>1.5</v>
      </c>
      <c r="H262" s="12" t="n">
        <v>-3.1</v>
      </c>
      <c r="I262" s="12" t="s">
        <v>79</v>
      </c>
      <c r="J262" s="13" t="n">
        <v>0.54023</v>
      </c>
      <c r="K262" s="12" t="s">
        <v>17</v>
      </c>
      <c r="L262" s="12" t="s">
        <v>17</v>
      </c>
      <c r="M262" s="14"/>
      <c r="N262" s="14"/>
      <c r="O262" s="14"/>
      <c r="P262" s="14"/>
      <c r="Q262" s="15" t="s">
        <v>136</v>
      </c>
    </row>
    <row r="263" ht="14.25" customHeight="1">
      <c r="A263" s="10" t="n">
        <v>12.0</v>
      </c>
      <c r="B263" s="10" t="s">
        <v>60</v>
      </c>
      <c r="C263" s="10"/>
      <c r="D263" s="16" t="n">
        <v>0.974211</v>
      </c>
      <c r="E263" s="10" t="s">
        <v>148</v>
      </c>
      <c r="F263" s="16" t="n">
        <v>0.02578899999999995</v>
      </c>
      <c r="G263" s="10" t="n">
        <v>-29.5</v>
      </c>
      <c r="H263" s="12" t="n">
        <v>-25.2</v>
      </c>
      <c r="I263" s="12" t="s">
        <v>60</v>
      </c>
      <c r="J263" s="13" t="n">
        <v>0.974211</v>
      </c>
      <c r="K263" s="12" t="s">
        <v>16</v>
      </c>
      <c r="L263" s="12" t="s">
        <v>16</v>
      </c>
      <c r="M263" s="14"/>
      <c r="N263" s="14"/>
      <c r="O263" s="14"/>
      <c r="P263" s="14"/>
      <c r="Q263" s="15" t="s">
        <v>136</v>
      </c>
    </row>
    <row r="264" ht="14.25" customHeight="1">
      <c r="A264" s="10" t="n">
        <v>12.0</v>
      </c>
      <c r="B264" s="10" t="s">
        <v>112</v>
      </c>
      <c r="C264" s="10"/>
      <c r="D264" s="16" t="n">
        <v>0.03545299999999996</v>
      </c>
      <c r="E264" s="10" t="s">
        <v>31</v>
      </c>
      <c r="F264" s="16" t="n">
        <v>0.964547</v>
      </c>
      <c r="G264" s="10" t="n">
        <v>7.5</v>
      </c>
      <c r="H264" s="12" t="n">
        <v>15.7</v>
      </c>
      <c r="I264" s="12" t="s">
        <v>31</v>
      </c>
      <c r="J264" s="13" t="n">
        <v>0.964547</v>
      </c>
      <c r="K264" s="12" t="s">
        <v>16</v>
      </c>
      <c r="L264" s="12" t="s">
        <v>17</v>
      </c>
      <c r="M264" s="14" t="s">
        <v>4</v>
      </c>
      <c r="N264" s="14"/>
      <c r="O264" s="14" t="s">
        <v>31</v>
      </c>
      <c r="P264" s="14"/>
      <c r="Q264" s="15" t="n">
        <v>7.5</v>
      </c>
    </row>
    <row r="265" ht="14.25" customHeight="1">
      <c r="A265" s="10" t="n">
        <v>12.0</v>
      </c>
      <c r="B265" s="10" t="s">
        <v>40</v>
      </c>
      <c r="C265" s="10"/>
      <c r="D265" s="16" t="n">
        <v>0.991615</v>
      </c>
      <c r="E265" s="10" t="s">
        <v>59</v>
      </c>
      <c r="F265" s="16" t="n">
        <v>0.008384999999999976</v>
      </c>
      <c r="G265" s="10" t="n">
        <v>-31.5</v>
      </c>
      <c r="H265" s="12" t="n">
        <v>-29.4</v>
      </c>
      <c r="I265" s="12" t="s">
        <v>40</v>
      </c>
      <c r="J265" s="13" t="n">
        <v>0.991615</v>
      </c>
      <c r="K265" s="12" t="s">
        <v>16</v>
      </c>
      <c r="L265" s="12" t="s">
        <v>16</v>
      </c>
      <c r="M265" s="14"/>
      <c r="N265" s="14"/>
      <c r="O265" s="14"/>
      <c r="P265" s="14"/>
      <c r="Q265" s="15" t="s">
        <v>136</v>
      </c>
    </row>
    <row r="266" ht="14.25" customHeight="1">
      <c r="A266" s="10" t="n">
        <v>12.0</v>
      </c>
      <c r="B266" s="10" t="s">
        <v>149</v>
      </c>
      <c r="C266" s="10"/>
      <c r="D266" s="16" t="n">
        <v>0.920343</v>
      </c>
      <c r="E266" s="10" t="s">
        <v>84</v>
      </c>
      <c r="F266" s="16" t="n">
        <v>0.07965699999999998</v>
      </c>
      <c r="G266" s="10" t="n">
        <v>-14.5</v>
      </c>
      <c r="H266" s="12" t="n">
        <v>-11.6</v>
      </c>
      <c r="I266" s="12" t="s">
        <v>149</v>
      </c>
      <c r="J266" s="13" t="n">
        <v>0.920343</v>
      </c>
      <c r="K266" s="12" t="s">
        <v>16</v>
      </c>
      <c r="L266" s="12" t="s">
        <v>16</v>
      </c>
      <c r="M266" s="14"/>
      <c r="N266" s="14"/>
      <c r="O266" s="14"/>
      <c r="P266" s="14"/>
      <c r="Q266" s="15" t="s">
        <v>136</v>
      </c>
    </row>
    <row r="267" ht="14.25" customHeight="1">
      <c r="A267" s="10" t="n">
        <v>12.0</v>
      </c>
      <c r="B267" s="10" t="s">
        <v>121</v>
      </c>
      <c r="C267" s="10"/>
      <c r="D267" s="16" t="n">
        <v>0.998177</v>
      </c>
      <c r="E267" s="10" t="s">
        <v>139</v>
      </c>
      <c r="F267" s="16" t="n">
        <v>0.001823000000000019</v>
      </c>
      <c r="G267" s="10" t="n">
        <v>-22.5</v>
      </c>
      <c r="H267" s="12" t="n">
        <v>-34.2</v>
      </c>
      <c r="I267" s="12" t="s">
        <v>121</v>
      </c>
      <c r="J267" s="13" t="n">
        <v>0.998177</v>
      </c>
      <c r="K267" s="12" t="s">
        <v>17</v>
      </c>
      <c r="L267" s="12" t="s">
        <v>17</v>
      </c>
      <c r="M267" s="14" t="s">
        <v>4</v>
      </c>
      <c r="N267" s="14"/>
      <c r="O267" s="14" t="s">
        <v>121</v>
      </c>
      <c r="P267" s="14"/>
      <c r="Q267" s="15" t="n">
        <v>-22.5</v>
      </c>
    </row>
    <row r="268" ht="14.25" customHeight="1">
      <c r="A268" s="10" t="n">
        <v>13.0</v>
      </c>
      <c r="B268" s="10" t="s">
        <v>61</v>
      </c>
      <c r="C268" s="10"/>
      <c r="D268" s="16" t="n">
        <v>0.08454700000000004</v>
      </c>
      <c r="E268" s="10" t="s">
        <v>53</v>
      </c>
      <c r="F268" s="16" t="n">
        <v>0.915453</v>
      </c>
      <c r="G268" s="10" t="n">
        <v>10.5</v>
      </c>
      <c r="H268" s="12" t="n">
        <v>7.8</v>
      </c>
      <c r="I268" s="12" t="s">
        <v>53</v>
      </c>
      <c r="J268" s="13" t="n">
        <v>0.915453</v>
      </c>
      <c r="K268" s="12" t="s">
        <v>17</v>
      </c>
      <c r="L268" s="12" t="s">
        <v>16</v>
      </c>
      <c r="M268" s="14" t="s">
        <v>11</v>
      </c>
      <c r="N268" s="14" t="s">
        <v>53</v>
      </c>
      <c r="O268" s="14"/>
      <c r="P268" s="14"/>
      <c r="Q268" s="15" t="str">
        <f t="shared" ref="Q268:Q329" si="6">IF(ISBLANK(O268), "", G268)</f>
        <v/>
      </c>
    </row>
    <row r="269" ht="14.25" customHeight="1">
      <c r="A269" s="10" t="n">
        <v>13.0</v>
      </c>
      <c r="B269" s="10" t="s">
        <v>20</v>
      </c>
      <c r="C269" s="10"/>
      <c r="D269" s="16" t="n">
        <v>0.977716</v>
      </c>
      <c r="E269" s="10" t="s">
        <v>91</v>
      </c>
      <c r="F269" s="16" t="n">
        <v>0.02228399999999997</v>
      </c>
      <c r="G269" s="10" t="n">
        <v>-9.5</v>
      </c>
      <c r="H269" s="12" t="n">
        <v>-23.6</v>
      </c>
      <c r="I269" s="12" t="s">
        <v>20</v>
      </c>
      <c r="J269" s="13" t="n">
        <v>0.977716</v>
      </c>
      <c r="K269" s="12" t="s">
        <v>17</v>
      </c>
      <c r="L269" s="12" t="s">
        <v>17</v>
      </c>
      <c r="M269" s="14" t="s">
        <v>4</v>
      </c>
      <c r="N269" s="14"/>
      <c r="O269" s="14" t="s">
        <v>20</v>
      </c>
      <c r="P269" s="14"/>
      <c r="Q269" s="15" t="n">
        <f t="shared" si="6"/>
        <v>-9.5</v>
      </c>
    </row>
    <row r="270" ht="14.25" customHeight="1">
      <c r="A270" s="10" t="n">
        <v>13.0</v>
      </c>
      <c r="B270" s="10" t="s">
        <v>99</v>
      </c>
      <c r="C270" s="10"/>
      <c r="D270" s="16" t="n">
        <v>0.168512</v>
      </c>
      <c r="E270" s="10" t="s">
        <v>49</v>
      </c>
      <c r="F270" s="16" t="n">
        <v>0.831488</v>
      </c>
      <c r="G270" s="10" t="n">
        <v>10.5</v>
      </c>
      <c r="H270" s="12" t="n">
        <v>5.0</v>
      </c>
      <c r="I270" s="12" t="s">
        <v>49</v>
      </c>
      <c r="J270" s="13" t="n">
        <v>0.831488</v>
      </c>
      <c r="K270" s="12" t="s">
        <v>17</v>
      </c>
      <c r="L270" s="12" t="s">
        <v>16</v>
      </c>
      <c r="M270" s="14"/>
      <c r="N270" s="14"/>
      <c r="O270" s="14"/>
      <c r="P270" s="14"/>
      <c r="Q270" s="15" t="str">
        <f t="shared" si="6"/>
        <v/>
      </c>
    </row>
    <row r="271" ht="14.25" customHeight="1">
      <c r="A271" s="10" t="n">
        <v>13.0</v>
      </c>
      <c r="B271" s="10" t="s">
        <v>14</v>
      </c>
      <c r="C271" s="10"/>
      <c r="D271" s="16" t="n">
        <v>0.0047120000000000495</v>
      </c>
      <c r="E271" s="10" t="s">
        <v>45</v>
      </c>
      <c r="F271" s="16" t="n">
        <v>0.995288</v>
      </c>
      <c r="G271" s="10" t="n">
        <v>12.5</v>
      </c>
      <c r="H271" s="12" t="n">
        <v>30.4</v>
      </c>
      <c r="I271" s="12" t="s">
        <v>45</v>
      </c>
      <c r="J271" s="13" t="n">
        <v>0.995288</v>
      </c>
      <c r="K271" s="12" t="s">
        <v>16</v>
      </c>
      <c r="L271" s="12" t="s">
        <v>17</v>
      </c>
      <c r="M271" s="14"/>
      <c r="N271" s="14"/>
      <c r="O271" s="14"/>
      <c r="P271" s="14"/>
      <c r="Q271" s="15" t="str">
        <f t="shared" si="6"/>
        <v/>
      </c>
    </row>
    <row r="272" ht="14.25" customHeight="1">
      <c r="A272" s="10" t="n">
        <v>13.0</v>
      </c>
      <c r="B272" s="10" t="s">
        <v>69</v>
      </c>
      <c r="C272" s="10"/>
      <c r="D272" s="16" t="n">
        <v>0.14579799999999998</v>
      </c>
      <c r="E272" s="10" t="s">
        <v>56</v>
      </c>
      <c r="F272" s="16" t="n">
        <v>0.854202</v>
      </c>
      <c r="G272" s="10" t="n">
        <v>9.5</v>
      </c>
      <c r="H272" s="12" t="n">
        <v>12.0</v>
      </c>
      <c r="I272" s="12" t="s">
        <v>56</v>
      </c>
      <c r="J272" s="13" t="n">
        <v>0.854202</v>
      </c>
      <c r="K272" s="12" t="s">
        <v>16</v>
      </c>
      <c r="L272" s="12" t="s">
        <v>17</v>
      </c>
      <c r="M272" s="14"/>
      <c r="N272" s="14"/>
      <c r="O272" s="14"/>
      <c r="P272" s="14"/>
      <c r="Q272" s="15" t="str">
        <f t="shared" si="6"/>
        <v/>
      </c>
    </row>
    <row r="273" ht="14.25" customHeight="1">
      <c r="A273" s="10" t="n">
        <v>13.0</v>
      </c>
      <c r="B273" s="10" t="s">
        <v>76</v>
      </c>
      <c r="C273" s="10"/>
      <c r="D273" s="16" t="n">
        <v>0.14545600000000003</v>
      </c>
      <c r="E273" s="10" t="s">
        <v>24</v>
      </c>
      <c r="F273" s="16" t="n">
        <v>0.854544</v>
      </c>
      <c r="G273" s="10" t="n">
        <v>-2.5</v>
      </c>
      <c r="H273" s="12" t="n">
        <v>7.1</v>
      </c>
      <c r="I273" s="12" t="s">
        <v>24</v>
      </c>
      <c r="J273" s="13" t="n">
        <v>0.854544</v>
      </c>
      <c r="K273" s="12" t="s">
        <v>16</v>
      </c>
      <c r="L273" s="12" t="s">
        <v>17</v>
      </c>
      <c r="M273" s="14" t="s">
        <v>11</v>
      </c>
      <c r="N273" s="14" t="s">
        <v>24</v>
      </c>
      <c r="O273" s="14"/>
      <c r="P273" s="14"/>
      <c r="Q273" s="15" t="str">
        <f t="shared" si="6"/>
        <v/>
      </c>
    </row>
    <row r="274" ht="14.25" customHeight="1">
      <c r="A274" s="10" t="n">
        <v>13.0</v>
      </c>
      <c r="B274" s="10" t="s">
        <v>71</v>
      </c>
      <c r="C274" s="10"/>
      <c r="D274" s="16" t="n">
        <v>0.004225000000000034</v>
      </c>
      <c r="E274" s="10" t="s">
        <v>66</v>
      </c>
      <c r="F274" s="16" t="n">
        <v>0.995775</v>
      </c>
      <c r="G274" s="10" t="n">
        <v>13.5</v>
      </c>
      <c r="H274" s="12" t="n">
        <v>25.6</v>
      </c>
      <c r="I274" s="12" t="s">
        <v>66</v>
      </c>
      <c r="J274" s="13" t="n">
        <v>0.995775</v>
      </c>
      <c r="K274" s="12" t="s">
        <v>16</v>
      </c>
      <c r="L274" s="12" t="s">
        <v>17</v>
      </c>
      <c r="M274" s="14"/>
      <c r="N274" s="14"/>
      <c r="O274" s="14"/>
      <c r="P274" s="14"/>
      <c r="Q274" s="15" t="str">
        <f t="shared" si="6"/>
        <v/>
      </c>
    </row>
    <row r="275" ht="14.25" customHeight="1">
      <c r="A275" s="10" t="n">
        <v>13.0</v>
      </c>
      <c r="B275" s="10" t="s">
        <v>139</v>
      </c>
      <c r="C275" s="10"/>
      <c r="D275" s="16" t="n">
        <v>0.252151</v>
      </c>
      <c r="E275" s="10" t="s">
        <v>144</v>
      </c>
      <c r="F275" s="16" t="n">
        <v>0.747849</v>
      </c>
      <c r="G275" s="10" t="n">
        <v>6.5</v>
      </c>
      <c r="H275" s="12" t="n">
        <v>7.3</v>
      </c>
      <c r="I275" s="12" t="s">
        <v>144</v>
      </c>
      <c r="J275" s="13" t="n">
        <v>0.747849</v>
      </c>
      <c r="K275" s="12" t="s">
        <v>16</v>
      </c>
      <c r="L275" s="12" t="s">
        <v>17</v>
      </c>
      <c r="M275" s="14"/>
      <c r="N275" s="14"/>
      <c r="O275" s="14"/>
      <c r="P275" s="14"/>
      <c r="Q275" s="15" t="str">
        <f t="shared" si="6"/>
        <v/>
      </c>
    </row>
    <row r="276" ht="14.25" customHeight="1">
      <c r="A276" s="10" t="n">
        <v>13.0</v>
      </c>
      <c r="B276" s="10" t="s">
        <v>28</v>
      </c>
      <c r="C276" s="10"/>
      <c r="D276" s="16" t="n">
        <v>0.565917</v>
      </c>
      <c r="E276" s="10" t="s">
        <v>51</v>
      </c>
      <c r="F276" s="16" t="n">
        <v>0.434083</v>
      </c>
      <c r="G276" s="10" t="n">
        <v>-3.5</v>
      </c>
      <c r="H276" s="12" t="n">
        <v>-1.6</v>
      </c>
      <c r="I276" s="12" t="s">
        <v>28</v>
      </c>
      <c r="J276" s="13" t="n">
        <v>0.565917</v>
      </c>
      <c r="K276" s="12" t="s">
        <v>16</v>
      </c>
      <c r="L276" s="12" t="s">
        <v>16</v>
      </c>
      <c r="M276" s="14"/>
      <c r="N276" s="14"/>
      <c r="O276" s="14"/>
      <c r="P276" s="14"/>
      <c r="Q276" s="15" t="str">
        <f t="shared" si="6"/>
        <v/>
      </c>
    </row>
    <row r="277" ht="14.25" customHeight="1">
      <c r="A277" s="10" t="n">
        <v>13.0</v>
      </c>
      <c r="B277" s="10" t="s">
        <v>60</v>
      </c>
      <c r="C277" s="10"/>
      <c r="D277" s="16" t="n">
        <v>0.10062700000000002</v>
      </c>
      <c r="E277" s="10" t="s">
        <v>78</v>
      </c>
      <c r="F277" s="16" t="n">
        <v>0.899373</v>
      </c>
      <c r="G277" s="10" t="n">
        <v>8.5</v>
      </c>
      <c r="H277" s="12" t="n">
        <v>6.7</v>
      </c>
      <c r="I277" s="12" t="s">
        <v>78</v>
      </c>
      <c r="J277" s="13" t="n">
        <v>0.899373</v>
      </c>
      <c r="K277" s="12" t="s">
        <v>17</v>
      </c>
      <c r="L277" s="12" t="s">
        <v>16</v>
      </c>
      <c r="M277" s="14"/>
      <c r="N277" s="14"/>
      <c r="O277" s="14"/>
      <c r="P277" s="14"/>
      <c r="Q277" s="15" t="str">
        <f t="shared" si="6"/>
        <v/>
      </c>
    </row>
    <row r="278" ht="14.25" customHeight="1">
      <c r="A278" s="10" t="n">
        <v>13.0</v>
      </c>
      <c r="B278" s="10" t="s">
        <v>114</v>
      </c>
      <c r="C278" s="10"/>
      <c r="D278" s="16" t="n">
        <v>0.723595</v>
      </c>
      <c r="E278" s="10" t="s">
        <v>33</v>
      </c>
      <c r="F278" s="16" t="n">
        <v>0.276405</v>
      </c>
      <c r="G278" s="10" t="n">
        <v>-7.5</v>
      </c>
      <c r="H278" s="12" t="n">
        <v>-5.4</v>
      </c>
      <c r="I278" s="12" t="s">
        <v>114</v>
      </c>
      <c r="J278" s="13" t="n">
        <v>0.723595</v>
      </c>
      <c r="K278" s="12" t="s">
        <v>16</v>
      </c>
      <c r="L278" s="12" t="s">
        <v>16</v>
      </c>
      <c r="M278" s="14"/>
      <c r="N278" s="14"/>
      <c r="O278" s="14"/>
      <c r="P278" s="14"/>
      <c r="Q278" s="15" t="str">
        <f t="shared" si="6"/>
        <v/>
      </c>
    </row>
    <row r="279" ht="14.25" customHeight="1">
      <c r="A279" s="10" t="n">
        <v>13.0</v>
      </c>
      <c r="B279" s="10" t="s">
        <v>31</v>
      </c>
      <c r="C279" s="10"/>
      <c r="D279" s="16" t="n">
        <v>0.971531</v>
      </c>
      <c r="E279" s="10" t="s">
        <v>89</v>
      </c>
      <c r="F279" s="16" t="n">
        <v>0.028468999999999967</v>
      </c>
      <c r="G279" s="10" t="n">
        <v>-13.5</v>
      </c>
      <c r="H279" s="12" t="n">
        <v>-20.9</v>
      </c>
      <c r="I279" s="12" t="s">
        <v>31</v>
      </c>
      <c r="J279" s="13" t="n">
        <v>0.971531</v>
      </c>
      <c r="K279" s="12" t="s">
        <v>17</v>
      </c>
      <c r="L279" s="12" t="s">
        <v>17</v>
      </c>
      <c r="M279" s="14"/>
      <c r="N279" s="14"/>
      <c r="O279" s="14"/>
      <c r="P279" s="14"/>
      <c r="Q279" s="15" t="str">
        <f t="shared" si="6"/>
        <v/>
      </c>
    </row>
    <row r="280" ht="14.25" customHeight="1">
      <c r="A280" s="10" t="n">
        <v>13.0</v>
      </c>
      <c r="B280" s="10" t="s">
        <v>36</v>
      </c>
      <c r="C280" s="10"/>
      <c r="D280" s="16" t="n">
        <v>0.0014570000000000416</v>
      </c>
      <c r="E280" s="10" t="s">
        <v>19</v>
      </c>
      <c r="F280" s="16" t="n">
        <v>0.998543</v>
      </c>
      <c r="G280" s="10" t="n">
        <v>20.5</v>
      </c>
      <c r="H280" s="12" t="n">
        <v>32.0</v>
      </c>
      <c r="I280" s="12" t="s">
        <v>19</v>
      </c>
      <c r="J280" s="13" t="n">
        <v>0.998543</v>
      </c>
      <c r="K280" s="12" t="s">
        <v>16</v>
      </c>
      <c r="L280" s="12" t="s">
        <v>17</v>
      </c>
      <c r="M280" s="14" t="s">
        <v>4</v>
      </c>
      <c r="N280" s="14"/>
      <c r="O280" s="14" t="s">
        <v>19</v>
      </c>
      <c r="P280" s="14"/>
      <c r="Q280" s="15" t="n">
        <f t="shared" si="6"/>
        <v>20.5</v>
      </c>
    </row>
    <row r="281" ht="14.25" customHeight="1">
      <c r="A281" s="10" t="n">
        <v>13.0</v>
      </c>
      <c r="B281" s="10" t="s">
        <v>26</v>
      </c>
      <c r="C281" s="10"/>
      <c r="D281" s="16" t="n">
        <v>0.98601</v>
      </c>
      <c r="E281" s="10" t="s">
        <v>120</v>
      </c>
      <c r="F281" s="16" t="n">
        <v>0.013989999999999947</v>
      </c>
      <c r="G281" s="10" t="n">
        <v>-13.5</v>
      </c>
      <c r="H281" s="12" t="n">
        <v>-16.6</v>
      </c>
      <c r="I281" s="12" t="s">
        <v>26</v>
      </c>
      <c r="J281" s="13" t="n">
        <v>0.98601</v>
      </c>
      <c r="K281" s="12" t="s">
        <v>17</v>
      </c>
      <c r="L281" s="12" t="s">
        <v>17</v>
      </c>
      <c r="M281" s="14"/>
      <c r="N281" s="14"/>
      <c r="O281" s="14"/>
      <c r="P281" s="14"/>
      <c r="Q281" s="15" t="str">
        <f t="shared" si="6"/>
        <v/>
      </c>
    </row>
    <row r="282" ht="14.25" customHeight="1">
      <c r="A282" s="10" t="n">
        <v>13.0</v>
      </c>
      <c r="B282" s="10" t="s">
        <v>37</v>
      </c>
      <c r="C282" s="10"/>
      <c r="D282" s="16" t="n">
        <v>0.683361</v>
      </c>
      <c r="E282" s="10" t="s">
        <v>18</v>
      </c>
      <c r="F282" s="16" t="n">
        <v>0.316639</v>
      </c>
      <c r="G282" s="10" t="n">
        <v>-3.5</v>
      </c>
      <c r="H282" s="12" t="n">
        <v>-3.0</v>
      </c>
      <c r="I282" s="12" t="s">
        <v>37</v>
      </c>
      <c r="J282" s="13" t="n">
        <v>0.683361</v>
      </c>
      <c r="K282" s="12" t="s">
        <v>16</v>
      </c>
      <c r="L282" s="12" t="s">
        <v>16</v>
      </c>
      <c r="M282" s="14"/>
      <c r="N282" s="14"/>
      <c r="O282" s="14"/>
      <c r="P282" s="14"/>
      <c r="Q282" s="15" t="str">
        <f t="shared" si="6"/>
        <v/>
      </c>
    </row>
    <row r="283" ht="14.25" customHeight="1">
      <c r="A283" s="10" t="n">
        <v>13.0</v>
      </c>
      <c r="B283" s="10" t="s">
        <v>21</v>
      </c>
      <c r="C283" s="10"/>
      <c r="D283" s="16" t="n">
        <v>0.586128</v>
      </c>
      <c r="E283" s="10" t="s">
        <v>30</v>
      </c>
      <c r="F283" s="16" t="n">
        <v>0.413872</v>
      </c>
      <c r="G283" s="10" t="n">
        <v>-13.5</v>
      </c>
      <c r="H283" s="12" t="n">
        <v>-5.0</v>
      </c>
      <c r="I283" s="12" t="s">
        <v>21</v>
      </c>
      <c r="J283" s="13" t="n">
        <v>0.586128</v>
      </c>
      <c r="K283" s="12" t="s">
        <v>16</v>
      </c>
      <c r="L283" s="12" t="s">
        <v>16</v>
      </c>
      <c r="M283" s="14"/>
      <c r="N283" s="14"/>
      <c r="O283" s="14"/>
      <c r="P283" s="14"/>
      <c r="Q283" s="15" t="str">
        <f t="shared" si="6"/>
        <v/>
      </c>
    </row>
    <row r="284" ht="14.25" customHeight="1">
      <c r="A284" s="10" t="n">
        <v>13.0</v>
      </c>
      <c r="B284" s="10" t="s">
        <v>15</v>
      </c>
      <c r="C284" s="10"/>
      <c r="D284" s="16" t="n">
        <v>0.994843</v>
      </c>
      <c r="E284" s="10" t="s">
        <v>32</v>
      </c>
      <c r="F284" s="16" t="n">
        <v>0.005156999999999967</v>
      </c>
      <c r="G284" s="10" t="n">
        <v>-18.5</v>
      </c>
      <c r="H284" s="12" t="n">
        <v>-25.8</v>
      </c>
      <c r="I284" s="12" t="s">
        <v>15</v>
      </c>
      <c r="J284" s="13" t="n">
        <v>0.994843</v>
      </c>
      <c r="K284" s="12" t="s">
        <v>17</v>
      </c>
      <c r="L284" s="12" t="s">
        <v>17</v>
      </c>
      <c r="M284" s="14"/>
      <c r="N284" s="14"/>
      <c r="O284" s="14"/>
      <c r="P284" s="14"/>
      <c r="Q284" s="15" t="str">
        <f t="shared" si="6"/>
        <v/>
      </c>
    </row>
    <row r="285" ht="14.25" customHeight="1">
      <c r="A285" s="10" t="n">
        <v>13.0</v>
      </c>
      <c r="B285" s="10" t="s">
        <v>111</v>
      </c>
      <c r="C285" s="10"/>
      <c r="D285" s="16" t="n">
        <v>0.87509</v>
      </c>
      <c r="E285" s="10" t="s">
        <v>116</v>
      </c>
      <c r="F285" s="16" t="n">
        <v>0.12490999999999997</v>
      </c>
      <c r="G285" s="10" t="n">
        <v>-7.5</v>
      </c>
      <c r="H285" s="12" t="n">
        <v>-12.4</v>
      </c>
      <c r="I285" s="12" t="s">
        <v>111</v>
      </c>
      <c r="J285" s="13" t="n">
        <v>0.87509</v>
      </c>
      <c r="K285" s="12" t="s">
        <v>17</v>
      </c>
      <c r="L285" s="12" t="s">
        <v>17</v>
      </c>
      <c r="M285" s="14"/>
      <c r="N285" s="14"/>
      <c r="O285" s="14"/>
      <c r="P285" s="14"/>
      <c r="Q285" s="15" t="str">
        <f t="shared" si="6"/>
        <v/>
      </c>
    </row>
    <row r="286" ht="14.25" customHeight="1">
      <c r="A286" s="10" t="n">
        <v>13.0</v>
      </c>
      <c r="B286" s="10" t="s">
        <v>96</v>
      </c>
      <c r="C286" s="10"/>
      <c r="D286" s="16" t="n">
        <v>0.004024999999999945</v>
      </c>
      <c r="E286" s="10" t="s">
        <v>80</v>
      </c>
      <c r="F286" s="16" t="n">
        <v>0.995975</v>
      </c>
      <c r="G286" s="10" t="n">
        <v>18.5</v>
      </c>
      <c r="H286" s="12" t="n">
        <v>25.9</v>
      </c>
      <c r="I286" s="12" t="s">
        <v>80</v>
      </c>
      <c r="J286" s="13" t="n">
        <v>0.995975</v>
      </c>
      <c r="K286" s="12" t="s">
        <v>16</v>
      </c>
      <c r="L286" s="12" t="s">
        <v>17</v>
      </c>
      <c r="M286" s="14"/>
      <c r="N286" s="14"/>
      <c r="O286" s="14"/>
      <c r="P286" s="14"/>
      <c r="Q286" s="15" t="str">
        <f t="shared" si="6"/>
        <v/>
      </c>
    </row>
    <row r="287" ht="14.25" customHeight="1">
      <c r="A287" s="10" t="n">
        <v>13.0</v>
      </c>
      <c r="B287" s="10" t="s">
        <v>39</v>
      </c>
      <c r="C287" s="10"/>
      <c r="D287" s="16" t="n">
        <v>0.942184</v>
      </c>
      <c r="E287" s="10" t="s">
        <v>75</v>
      </c>
      <c r="F287" s="16" t="n">
        <v>0.05781599999999998</v>
      </c>
      <c r="G287" s="10" t="n">
        <v>-6.5</v>
      </c>
      <c r="H287" s="12" t="n">
        <v>-14.3</v>
      </c>
      <c r="I287" s="12" t="s">
        <v>39</v>
      </c>
      <c r="J287" s="13" t="n">
        <v>0.942184</v>
      </c>
      <c r="K287" s="12" t="s">
        <v>17</v>
      </c>
      <c r="L287" s="12" t="s">
        <v>17</v>
      </c>
      <c r="M287" s="14" t="s">
        <v>11</v>
      </c>
      <c r="N287" s="14" t="s">
        <v>39</v>
      </c>
      <c r="O287" s="14"/>
      <c r="P287" s="14"/>
      <c r="Q287" s="15" t="str">
        <f t="shared" si="6"/>
        <v/>
      </c>
    </row>
    <row r="288" ht="14.25" customHeight="1">
      <c r="A288" s="10" t="n">
        <v>13.0</v>
      </c>
      <c r="B288" s="10" t="s">
        <v>40</v>
      </c>
      <c r="C288" s="10"/>
      <c r="D288" s="16" t="n">
        <v>0.626139</v>
      </c>
      <c r="E288" s="10" t="s">
        <v>122</v>
      </c>
      <c r="F288" s="16" t="n">
        <v>0.373861</v>
      </c>
      <c r="G288" s="10" t="n">
        <v>-11.5</v>
      </c>
      <c r="H288" s="12" t="n">
        <v>-5.2</v>
      </c>
      <c r="I288" s="12" t="s">
        <v>40</v>
      </c>
      <c r="J288" s="13" t="n">
        <v>0.626139</v>
      </c>
      <c r="K288" s="12" t="s">
        <v>16</v>
      </c>
      <c r="L288" s="12" t="s">
        <v>16</v>
      </c>
      <c r="M288" s="14"/>
      <c r="N288" s="14"/>
      <c r="O288" s="14"/>
      <c r="P288" s="14"/>
      <c r="Q288" s="15" t="str">
        <f t="shared" si="6"/>
        <v/>
      </c>
    </row>
    <row r="289" ht="14.25" customHeight="1">
      <c r="A289" s="10" t="n">
        <v>13.0</v>
      </c>
      <c r="B289" s="10" t="s">
        <v>113</v>
      </c>
      <c r="C289" s="10"/>
      <c r="D289" s="16" t="n">
        <v>0.764553</v>
      </c>
      <c r="E289" s="10" t="s">
        <v>64</v>
      </c>
      <c r="F289" s="16" t="n">
        <v>0.23544699999999996</v>
      </c>
      <c r="G289" s="10" t="n">
        <v>-3.5</v>
      </c>
      <c r="H289" s="12" t="n">
        <v>-8.7</v>
      </c>
      <c r="I289" s="12" t="s">
        <v>113</v>
      </c>
      <c r="J289" s="13" t="n">
        <v>0.764553</v>
      </c>
      <c r="K289" s="12" t="s">
        <v>17</v>
      </c>
      <c r="L289" s="12" t="s">
        <v>17</v>
      </c>
      <c r="M289" s="14"/>
      <c r="N289" s="14"/>
      <c r="O289" s="14"/>
      <c r="P289" s="14"/>
      <c r="Q289" s="15" t="str">
        <f t="shared" si="6"/>
        <v/>
      </c>
    </row>
    <row r="290" ht="14.25" customHeight="1">
      <c r="A290" s="10" t="n">
        <v>13.0</v>
      </c>
      <c r="B290" s="10" t="s">
        <v>98</v>
      </c>
      <c r="C290" s="10"/>
      <c r="D290" s="16" t="n">
        <v>0.03640699999999997</v>
      </c>
      <c r="E290" s="10" t="s">
        <v>48</v>
      </c>
      <c r="F290" s="16" t="n">
        <v>0.963593</v>
      </c>
      <c r="G290" s="10" t="n">
        <v>6.5</v>
      </c>
      <c r="H290" s="12" t="n">
        <v>14.2</v>
      </c>
      <c r="I290" s="12" t="s">
        <v>48</v>
      </c>
      <c r="J290" s="13" t="n">
        <v>0.963593</v>
      </c>
      <c r="K290" s="12" t="s">
        <v>16</v>
      </c>
      <c r="L290" s="12" t="s">
        <v>17</v>
      </c>
      <c r="M290" s="14" t="s">
        <v>4</v>
      </c>
      <c r="N290" s="14"/>
      <c r="O290" s="14" t="s">
        <v>48</v>
      </c>
      <c r="P290" s="14"/>
      <c r="Q290" s="15" t="n">
        <f t="shared" si="6"/>
        <v>6.5</v>
      </c>
    </row>
    <row r="291" ht="14.25" customHeight="1">
      <c r="A291" s="10" t="n">
        <v>13.0</v>
      </c>
      <c r="B291" s="10" t="s">
        <v>109</v>
      </c>
      <c r="C291" s="10"/>
      <c r="D291" s="16" t="n">
        <v>0.640679</v>
      </c>
      <c r="E291" s="10" t="s">
        <v>94</v>
      </c>
      <c r="F291" s="16" t="n">
        <v>0.359321</v>
      </c>
      <c r="G291" s="10" t="n">
        <v>2.5</v>
      </c>
      <c r="H291" s="12" t="n">
        <v>-2.6</v>
      </c>
      <c r="I291" s="12" t="s">
        <v>109</v>
      </c>
      <c r="J291" s="13" t="n">
        <v>0.640679</v>
      </c>
      <c r="K291" s="12" t="s">
        <v>17</v>
      </c>
      <c r="L291" s="12" t="s">
        <v>17</v>
      </c>
      <c r="M291" s="14"/>
      <c r="N291" s="14"/>
      <c r="O291" s="14"/>
      <c r="P291" s="14"/>
      <c r="Q291" s="15" t="str">
        <f t="shared" si="6"/>
        <v/>
      </c>
    </row>
    <row r="292" ht="14.25" customHeight="1">
      <c r="A292" s="10" t="n">
        <v>13.0</v>
      </c>
      <c r="B292" s="10" t="s">
        <v>135</v>
      </c>
      <c r="C292" s="10"/>
      <c r="D292" s="16" t="n">
        <v>0.013110999999999984</v>
      </c>
      <c r="E292" s="10" t="s">
        <v>118</v>
      </c>
      <c r="F292" s="16" t="n">
        <v>0.986889</v>
      </c>
      <c r="G292" s="10" t="n">
        <v>16.5</v>
      </c>
      <c r="H292" s="12" t="n">
        <v>22.7</v>
      </c>
      <c r="I292" s="12" t="s">
        <v>118</v>
      </c>
      <c r="J292" s="13" t="n">
        <v>0.986889</v>
      </c>
      <c r="K292" s="12" t="s">
        <v>16</v>
      </c>
      <c r="L292" s="12" t="s">
        <v>17</v>
      </c>
      <c r="M292" s="14"/>
      <c r="N292" s="14"/>
      <c r="O292" s="14"/>
      <c r="P292" s="14"/>
      <c r="Q292" s="15" t="str">
        <f t="shared" si="6"/>
        <v/>
      </c>
    </row>
    <row r="293" ht="14.25" customHeight="1">
      <c r="A293" s="10" t="n">
        <v>13.0</v>
      </c>
      <c r="B293" s="10" t="s">
        <v>147</v>
      </c>
      <c r="C293" s="10"/>
      <c r="D293" s="16" t="n">
        <v>0.427416</v>
      </c>
      <c r="E293" s="10" t="s">
        <v>141</v>
      </c>
      <c r="F293" s="16" t="n">
        <v>0.572584</v>
      </c>
      <c r="G293" s="10" t="n">
        <v>3.5</v>
      </c>
      <c r="H293" s="12" t="n">
        <v>-1.9</v>
      </c>
      <c r="I293" s="12" t="s">
        <v>147</v>
      </c>
      <c r="J293" s="13" t="n">
        <v>0.427416</v>
      </c>
      <c r="K293" s="12" t="s">
        <v>17</v>
      </c>
      <c r="L293" s="12" t="s">
        <v>17</v>
      </c>
      <c r="M293" s="14"/>
      <c r="N293" s="14"/>
      <c r="O293" s="14"/>
      <c r="P293" s="14"/>
      <c r="Q293" s="15" t="str">
        <f t="shared" si="6"/>
        <v/>
      </c>
    </row>
    <row r="294" ht="14.25" customHeight="1">
      <c r="A294" s="10" t="n">
        <v>13.0</v>
      </c>
      <c r="B294" s="10" t="s">
        <v>105</v>
      </c>
      <c r="C294" s="10"/>
      <c r="D294" s="16" t="n">
        <v>0.52846</v>
      </c>
      <c r="E294" s="10" t="s">
        <v>50</v>
      </c>
      <c r="F294" s="16" t="n">
        <v>0.47153999999999996</v>
      </c>
      <c r="G294" s="10" t="n">
        <v>-3.5</v>
      </c>
      <c r="H294" s="12" t="n">
        <v>0.3</v>
      </c>
      <c r="I294" s="12" t="s">
        <v>50</v>
      </c>
      <c r="J294" s="13" t="n">
        <v>0.47153999999999996</v>
      </c>
      <c r="K294" s="12" t="s">
        <v>16</v>
      </c>
      <c r="L294" s="12" t="s">
        <v>17</v>
      </c>
      <c r="M294" s="14"/>
      <c r="N294" s="14"/>
      <c r="O294" s="14"/>
      <c r="P294" s="14"/>
      <c r="Q294" s="15" t="str">
        <f t="shared" si="6"/>
        <v/>
      </c>
    </row>
    <row r="295" ht="14.25" customHeight="1">
      <c r="A295" s="10" t="n">
        <v>13.0</v>
      </c>
      <c r="B295" s="10" t="s">
        <v>133</v>
      </c>
      <c r="C295" s="10"/>
      <c r="D295" s="16" t="n">
        <v>0.482035</v>
      </c>
      <c r="E295" s="10" t="s">
        <v>59</v>
      </c>
      <c r="F295" s="16" t="n">
        <v>0.517965</v>
      </c>
      <c r="G295" s="10" t="n">
        <v>-2.5</v>
      </c>
      <c r="H295" s="12" t="n">
        <v>0.1</v>
      </c>
      <c r="I295" s="12" t="s">
        <v>59</v>
      </c>
      <c r="J295" s="13" t="n">
        <v>0.517965</v>
      </c>
      <c r="K295" s="12" t="s">
        <v>16</v>
      </c>
      <c r="L295" s="12" t="s">
        <v>17</v>
      </c>
      <c r="M295" s="14"/>
      <c r="N295" s="14"/>
      <c r="O295" s="14"/>
      <c r="P295" s="14"/>
      <c r="Q295" s="15" t="str">
        <f t="shared" si="6"/>
        <v/>
      </c>
    </row>
    <row r="296" ht="14.25" customHeight="1">
      <c r="A296" s="10" t="n">
        <v>13.0</v>
      </c>
      <c r="B296" s="10" t="s">
        <v>92</v>
      </c>
      <c r="C296" s="10"/>
      <c r="D296" s="16" t="n">
        <v>0.934391</v>
      </c>
      <c r="E296" s="10" t="s">
        <v>123</v>
      </c>
      <c r="F296" s="16" t="n">
        <v>0.06560900000000003</v>
      </c>
      <c r="G296" s="10" t="n">
        <v>-2.5</v>
      </c>
      <c r="H296" s="12" t="n">
        <v>-19.7</v>
      </c>
      <c r="I296" s="12" t="s">
        <v>92</v>
      </c>
      <c r="J296" s="13" t="n">
        <v>0.934391</v>
      </c>
      <c r="K296" s="12" t="s">
        <v>17</v>
      </c>
      <c r="L296" s="12" t="s">
        <v>17</v>
      </c>
      <c r="M296" s="14" t="s">
        <v>4</v>
      </c>
      <c r="N296" s="14"/>
      <c r="O296" s="14" t="s">
        <v>92</v>
      </c>
      <c r="P296" s="14"/>
      <c r="Q296" s="15" t="n">
        <f t="shared" si="6"/>
        <v>-2.5</v>
      </c>
    </row>
    <row r="297" ht="14.25" customHeight="1">
      <c r="A297" s="10" t="n">
        <v>13.0</v>
      </c>
      <c r="B297" s="10" t="s">
        <v>29</v>
      </c>
      <c r="C297" s="10"/>
      <c r="D297" s="16" t="n">
        <v>0.710048</v>
      </c>
      <c r="E297" s="10" t="s">
        <v>44</v>
      </c>
      <c r="F297" s="16" t="n">
        <v>0.289952</v>
      </c>
      <c r="G297" s="10" t="n">
        <v>-3.0</v>
      </c>
      <c r="H297" s="12" t="n">
        <v>-3.3</v>
      </c>
      <c r="I297" s="12" t="s">
        <v>29</v>
      </c>
      <c r="J297" s="13" t="n">
        <v>0.710048</v>
      </c>
      <c r="K297" s="12" t="s">
        <v>17</v>
      </c>
      <c r="L297" s="12" t="s">
        <v>17</v>
      </c>
      <c r="M297" s="14"/>
      <c r="N297" s="14"/>
      <c r="O297" s="14"/>
      <c r="P297" s="14"/>
      <c r="Q297" s="15" t="str">
        <f t="shared" si="6"/>
        <v/>
      </c>
    </row>
    <row r="298" ht="14.25" customHeight="1">
      <c r="A298" s="10" t="n">
        <v>13.0</v>
      </c>
      <c r="B298" s="10" t="s">
        <v>55</v>
      </c>
      <c r="C298" s="10"/>
      <c r="D298" s="16" t="n">
        <v>0.961463</v>
      </c>
      <c r="E298" s="10" t="s">
        <v>107</v>
      </c>
      <c r="F298" s="16" t="n">
        <v>0.03853700000000004</v>
      </c>
      <c r="G298" s="10" t="n">
        <v>-21.5</v>
      </c>
      <c r="H298" s="12" t="n">
        <v>-19.0</v>
      </c>
      <c r="I298" s="12" t="s">
        <v>55</v>
      </c>
      <c r="J298" s="13" t="n">
        <v>0.961463</v>
      </c>
      <c r="K298" s="12" t="s">
        <v>16</v>
      </c>
      <c r="L298" s="12" t="s">
        <v>16</v>
      </c>
      <c r="M298" s="14"/>
      <c r="N298" s="14"/>
      <c r="O298" s="14"/>
      <c r="P298" s="14"/>
      <c r="Q298" s="15" t="str">
        <f t="shared" si="6"/>
        <v/>
      </c>
    </row>
    <row r="299" ht="14.25" customHeight="1">
      <c r="A299" s="10" t="n">
        <v>13.0</v>
      </c>
      <c r="B299" s="10" t="s">
        <v>82</v>
      </c>
      <c r="C299" s="10"/>
      <c r="D299" s="16" t="n">
        <v>0.806493</v>
      </c>
      <c r="E299" s="10" t="s">
        <v>149</v>
      </c>
      <c r="F299" s="16" t="n">
        <v>0.19350699999999998</v>
      </c>
      <c r="G299" s="10" t="n">
        <v>-2.5</v>
      </c>
      <c r="H299" s="12" t="n">
        <v>-2.6</v>
      </c>
      <c r="I299" s="12" t="s">
        <v>82</v>
      </c>
      <c r="J299" s="13" t="n">
        <v>0.806493</v>
      </c>
      <c r="K299" s="12" t="s">
        <v>17</v>
      </c>
      <c r="L299" s="12" t="s">
        <v>17</v>
      </c>
      <c r="M299" s="14"/>
      <c r="N299" s="14"/>
      <c r="O299" s="14"/>
      <c r="P299" s="14"/>
      <c r="Q299" s="15" t="str">
        <f t="shared" si="6"/>
        <v/>
      </c>
    </row>
    <row r="300" ht="14.25" customHeight="1">
      <c r="A300" s="10" t="n">
        <v>13.0</v>
      </c>
      <c r="B300" s="10" t="s">
        <v>58</v>
      </c>
      <c r="C300" s="10"/>
      <c r="D300" s="16" t="n">
        <v>0.986372</v>
      </c>
      <c r="E300" s="10" t="s">
        <v>128</v>
      </c>
      <c r="F300" s="16" t="n">
        <v>0.013627999999999973</v>
      </c>
      <c r="G300" s="10" t="n">
        <v>-12.5</v>
      </c>
      <c r="H300" s="12" t="n">
        <v>-25.2</v>
      </c>
      <c r="I300" s="12" t="s">
        <v>58</v>
      </c>
      <c r="J300" s="13" t="n">
        <v>0.986372</v>
      </c>
      <c r="K300" s="12" t="s">
        <v>17</v>
      </c>
      <c r="L300" s="12" t="s">
        <v>17</v>
      </c>
      <c r="M300" s="14"/>
      <c r="N300" s="14"/>
      <c r="O300" s="14"/>
      <c r="P300" s="14"/>
      <c r="Q300" s="15" t="str">
        <f t="shared" si="6"/>
        <v/>
      </c>
    </row>
    <row r="301" ht="14.25" customHeight="1">
      <c r="A301" s="10" t="n">
        <v>13.0</v>
      </c>
      <c r="B301" s="10" t="s">
        <v>148</v>
      </c>
      <c r="C301" s="10"/>
      <c r="D301" s="16" t="n">
        <v>0.01142399999999999</v>
      </c>
      <c r="E301" s="10" t="s">
        <v>146</v>
      </c>
      <c r="F301" s="16" t="n">
        <v>0.988576</v>
      </c>
      <c r="G301" s="10" t="n">
        <v>9.5</v>
      </c>
      <c r="H301" s="12" t="n">
        <v>27.5</v>
      </c>
      <c r="I301" s="12" t="s">
        <v>146</v>
      </c>
      <c r="J301" s="13" t="n">
        <v>0.988576</v>
      </c>
      <c r="K301" s="12" t="s">
        <v>16</v>
      </c>
      <c r="L301" s="12" t="s">
        <v>17</v>
      </c>
      <c r="M301" s="14" t="s">
        <v>11</v>
      </c>
      <c r="N301" s="14" t="s">
        <v>146</v>
      </c>
      <c r="O301" s="14"/>
      <c r="P301" s="14"/>
      <c r="Q301" s="15" t="str">
        <f t="shared" si="6"/>
        <v/>
      </c>
    </row>
    <row r="302" ht="14.25" customHeight="1">
      <c r="A302" s="10" t="n">
        <v>13.0</v>
      </c>
      <c r="B302" s="10" t="s">
        <v>35</v>
      </c>
      <c r="C302" s="10"/>
      <c r="D302" s="16" t="n">
        <v>0.101626</v>
      </c>
      <c r="E302" s="10" t="s">
        <v>100</v>
      </c>
      <c r="F302" s="16" t="n">
        <v>0.898374</v>
      </c>
      <c r="G302" s="10" t="n">
        <v>3.0</v>
      </c>
      <c r="H302" s="12" t="n">
        <v>11.6</v>
      </c>
      <c r="I302" s="12" t="s">
        <v>100</v>
      </c>
      <c r="J302" s="13" t="n">
        <v>0.898374</v>
      </c>
      <c r="K302" s="12" t="s">
        <v>16</v>
      </c>
      <c r="L302" s="12" t="s">
        <v>17</v>
      </c>
      <c r="M302" s="14" t="s">
        <v>4</v>
      </c>
      <c r="N302" s="14"/>
      <c r="O302" s="14" t="s">
        <v>100</v>
      </c>
      <c r="P302" s="14"/>
      <c r="Q302" s="15" t="n">
        <f t="shared" si="6"/>
        <v>3</v>
      </c>
    </row>
    <row r="303" ht="14.25" customHeight="1">
      <c r="A303" s="10" t="n">
        <v>13.0</v>
      </c>
      <c r="B303" s="10" t="s">
        <v>72</v>
      </c>
      <c r="C303" s="10"/>
      <c r="D303" s="16" t="n">
        <v>0.511162</v>
      </c>
      <c r="E303" s="10" t="s">
        <v>77</v>
      </c>
      <c r="F303" s="16" t="n">
        <v>0.488838</v>
      </c>
      <c r="G303" s="10" t="n">
        <v>-5.5</v>
      </c>
      <c r="H303" s="12" t="n">
        <v>-1.4</v>
      </c>
      <c r="I303" s="12" t="s">
        <v>72</v>
      </c>
      <c r="J303" s="13" t="n">
        <v>0.511162</v>
      </c>
      <c r="K303" s="12" t="s">
        <v>16</v>
      </c>
      <c r="L303" s="12" t="s">
        <v>16</v>
      </c>
      <c r="M303" s="14"/>
      <c r="N303" s="14"/>
      <c r="O303" s="14"/>
      <c r="P303" s="14"/>
      <c r="Q303" s="15" t="str">
        <f t="shared" si="6"/>
        <v/>
      </c>
    </row>
    <row r="304" ht="14.25" customHeight="1">
      <c r="A304" s="10" t="n">
        <v>13.0</v>
      </c>
      <c r="B304" s="10" t="s">
        <v>47</v>
      </c>
      <c r="C304" s="10"/>
      <c r="D304" s="16" t="n">
        <v>0.18864599999999998</v>
      </c>
      <c r="E304" s="10" t="s">
        <v>88</v>
      </c>
      <c r="F304" s="16" t="n">
        <v>0.811354</v>
      </c>
      <c r="G304" s="10" t="n">
        <v>-16.5</v>
      </c>
      <c r="H304" s="12" t="n">
        <v>6.9</v>
      </c>
      <c r="I304" s="12" t="s">
        <v>88</v>
      </c>
      <c r="J304" s="13" t="n">
        <v>0.811354</v>
      </c>
      <c r="K304" s="12" t="s">
        <v>16</v>
      </c>
      <c r="L304" s="12" t="s">
        <v>17</v>
      </c>
      <c r="M304" s="14" t="s">
        <v>4</v>
      </c>
      <c r="N304" s="14"/>
      <c r="O304" s="14" t="s">
        <v>88</v>
      </c>
      <c r="P304" s="14"/>
      <c r="Q304" s="15" t="n">
        <f t="shared" si="6"/>
        <v>-16.5</v>
      </c>
    </row>
    <row r="305" ht="14.25" customHeight="1">
      <c r="A305" s="10" t="n">
        <v>13.0</v>
      </c>
      <c r="B305" s="10" t="s">
        <v>52</v>
      </c>
      <c r="C305" s="10"/>
      <c r="D305" s="16" t="n">
        <v>0.008035000000000014</v>
      </c>
      <c r="E305" s="10" t="s">
        <v>22</v>
      </c>
      <c r="F305" s="16" t="n">
        <v>0.991965</v>
      </c>
      <c r="G305" s="10" t="n">
        <v>14.5</v>
      </c>
      <c r="H305" s="12" t="n">
        <v>22.8</v>
      </c>
      <c r="I305" s="12" t="s">
        <v>22</v>
      </c>
      <c r="J305" s="13" t="n">
        <v>0.991965</v>
      </c>
      <c r="K305" s="12" t="s">
        <v>16</v>
      </c>
      <c r="L305" s="12" t="s">
        <v>17</v>
      </c>
      <c r="M305" s="14"/>
      <c r="N305" s="14"/>
      <c r="O305" s="14"/>
      <c r="P305" s="14"/>
      <c r="Q305" s="15" t="str">
        <f t="shared" si="6"/>
        <v/>
      </c>
    </row>
    <row r="306" ht="14.25" customHeight="1">
      <c r="A306" s="10" t="n">
        <v>13.0</v>
      </c>
      <c r="B306" s="10" t="s">
        <v>43</v>
      </c>
      <c r="C306" s="10"/>
      <c r="D306" s="16" t="n">
        <v>3.2000000000032E-5</v>
      </c>
      <c r="E306" s="10" t="s">
        <v>119</v>
      </c>
      <c r="F306" s="16" t="n">
        <v>0.999968</v>
      </c>
      <c r="G306" s="10" t="n">
        <v>10.5</v>
      </c>
      <c r="H306" s="12" t="n">
        <v>44.0</v>
      </c>
      <c r="I306" s="12" t="s">
        <v>119</v>
      </c>
      <c r="J306" s="13" t="n">
        <v>0.999968</v>
      </c>
      <c r="K306" s="12" t="s">
        <v>16</v>
      </c>
      <c r="L306" s="12" t="s">
        <v>17</v>
      </c>
      <c r="M306" s="14" t="s">
        <v>4</v>
      </c>
      <c r="N306" s="14"/>
      <c r="O306" s="14" t="s">
        <v>119</v>
      </c>
      <c r="P306" s="14"/>
      <c r="Q306" s="15" t="n">
        <f t="shared" si="6"/>
        <v>10.5</v>
      </c>
    </row>
    <row r="307" ht="14.25" customHeight="1">
      <c r="A307" s="10" t="n">
        <v>13.0</v>
      </c>
      <c r="B307" s="10" t="s">
        <v>23</v>
      </c>
      <c r="C307" s="10"/>
      <c r="D307" s="16" t="n">
        <v>0.993691</v>
      </c>
      <c r="E307" s="10" t="s">
        <v>106</v>
      </c>
      <c r="F307" s="16" t="n">
        <v>0.006309000000000009</v>
      </c>
      <c r="G307" s="10" t="n">
        <v>-27.5</v>
      </c>
      <c r="H307" s="12" t="n">
        <v>-29.9</v>
      </c>
      <c r="I307" s="12" t="s">
        <v>23</v>
      </c>
      <c r="J307" s="13" t="n">
        <v>0.993691</v>
      </c>
      <c r="K307" s="12" t="s">
        <v>17</v>
      </c>
      <c r="L307" s="12" t="s">
        <v>17</v>
      </c>
      <c r="M307" s="14"/>
      <c r="N307" s="14"/>
      <c r="O307" s="14"/>
      <c r="P307" s="14"/>
      <c r="Q307" s="15" t="str">
        <f t="shared" si="6"/>
        <v/>
      </c>
    </row>
    <row r="308" ht="14.25" customHeight="1">
      <c r="A308" s="10" t="n">
        <v>13.0</v>
      </c>
      <c r="B308" s="10" t="s">
        <v>130</v>
      </c>
      <c r="C308" s="10"/>
      <c r="D308" s="16" t="n">
        <v>0.333935</v>
      </c>
      <c r="E308" s="10" t="s">
        <v>132</v>
      </c>
      <c r="F308" s="16" t="n">
        <v>0.666065</v>
      </c>
      <c r="G308" s="10" t="n">
        <v>8.5</v>
      </c>
      <c r="H308" s="12" t="n">
        <v>-0.2</v>
      </c>
      <c r="I308" s="12" t="s">
        <v>130</v>
      </c>
      <c r="J308" s="13" t="n">
        <v>0.333935</v>
      </c>
      <c r="K308" s="12" t="s">
        <v>17</v>
      </c>
      <c r="L308" s="12" t="s">
        <v>17</v>
      </c>
      <c r="M308" s="14"/>
      <c r="N308" s="14"/>
      <c r="O308" s="14"/>
      <c r="P308" s="14"/>
      <c r="Q308" s="15" t="str">
        <f t="shared" si="6"/>
        <v/>
      </c>
    </row>
    <row r="309" ht="14.25" customHeight="1">
      <c r="A309" s="10" t="n">
        <v>13.0</v>
      </c>
      <c r="B309" s="10" t="s">
        <v>65</v>
      </c>
      <c r="C309" s="10"/>
      <c r="D309" s="16" t="n">
        <v>0.281918</v>
      </c>
      <c r="E309" s="10" t="s">
        <v>124</v>
      </c>
      <c r="F309" s="16" t="n">
        <v>0.718082</v>
      </c>
      <c r="G309" s="10" t="n">
        <v>1.5</v>
      </c>
      <c r="H309" s="12" t="n">
        <v>8.1</v>
      </c>
      <c r="I309" s="12" t="s">
        <v>124</v>
      </c>
      <c r="J309" s="13" t="n">
        <v>0.718082</v>
      </c>
      <c r="K309" s="12" t="s">
        <v>16</v>
      </c>
      <c r="L309" s="12" t="s">
        <v>17</v>
      </c>
      <c r="M309" s="14"/>
      <c r="N309" s="14"/>
      <c r="O309" s="14"/>
      <c r="P309" s="14"/>
      <c r="Q309" s="15" t="str">
        <f t="shared" si="6"/>
        <v/>
      </c>
    </row>
    <row r="310" ht="14.25" customHeight="1">
      <c r="A310" s="10" t="n">
        <v>13.0</v>
      </c>
      <c r="B310" s="10" t="s">
        <v>25</v>
      </c>
      <c r="C310" s="10"/>
      <c r="D310" s="16" t="n">
        <v>0.23819900000000005</v>
      </c>
      <c r="E310" s="10" t="s">
        <v>73</v>
      </c>
      <c r="F310" s="16" t="n">
        <v>0.761801</v>
      </c>
      <c r="G310" s="10" t="n">
        <v>2.5</v>
      </c>
      <c r="H310" s="12" t="n">
        <v>4.4</v>
      </c>
      <c r="I310" s="12" t="s">
        <v>73</v>
      </c>
      <c r="J310" s="13" t="n">
        <v>0.761801</v>
      </c>
      <c r="K310" s="12" t="s">
        <v>16</v>
      </c>
      <c r="L310" s="12" t="s">
        <v>17</v>
      </c>
      <c r="M310" s="14"/>
      <c r="N310" s="14"/>
      <c r="O310" s="14"/>
      <c r="P310" s="14"/>
      <c r="Q310" s="15" t="str">
        <f t="shared" si="6"/>
        <v/>
      </c>
    </row>
    <row r="311" ht="14.25" customHeight="1">
      <c r="A311" s="10" t="n">
        <v>13.0</v>
      </c>
      <c r="B311" s="10" t="s">
        <v>131</v>
      </c>
      <c r="C311" s="10"/>
      <c r="D311" s="16" t="n">
        <v>0.663878</v>
      </c>
      <c r="E311" s="10" t="s">
        <v>129</v>
      </c>
      <c r="F311" s="16" t="n">
        <v>0.33612200000000003</v>
      </c>
      <c r="G311" s="10" t="n">
        <v>-2.5</v>
      </c>
      <c r="H311" s="12" t="n">
        <v>-2.5</v>
      </c>
      <c r="I311" s="12" t="s">
        <v>131</v>
      </c>
      <c r="J311" s="13" t="n">
        <v>0.663878</v>
      </c>
      <c r="K311" s="12" t="s">
        <v>16</v>
      </c>
      <c r="L311" s="12" t="s">
        <v>16</v>
      </c>
      <c r="M311" s="14"/>
      <c r="N311" s="14"/>
      <c r="O311" s="14"/>
      <c r="P311" s="14"/>
      <c r="Q311" s="15" t="str">
        <f t="shared" si="6"/>
        <v/>
      </c>
    </row>
    <row r="312" ht="14.25" customHeight="1">
      <c r="A312" s="10" t="n">
        <v>13.0</v>
      </c>
      <c r="B312" s="10" t="s">
        <v>134</v>
      </c>
      <c r="C312" s="10"/>
      <c r="D312" s="16" t="n">
        <v>0.724192</v>
      </c>
      <c r="E312" s="10" t="s">
        <v>108</v>
      </c>
      <c r="F312" s="16" t="n">
        <v>0.27580800000000005</v>
      </c>
      <c r="G312" s="10" t="n">
        <v>-8.5</v>
      </c>
      <c r="H312" s="12" t="n">
        <v>-7.6</v>
      </c>
      <c r="I312" s="12" t="s">
        <v>134</v>
      </c>
      <c r="J312" s="13" t="n">
        <v>0.724192</v>
      </c>
      <c r="K312" s="12" t="s">
        <v>16</v>
      </c>
      <c r="L312" s="12" t="s">
        <v>16</v>
      </c>
      <c r="M312" s="14"/>
      <c r="N312" s="14"/>
      <c r="O312" s="14"/>
      <c r="P312" s="14"/>
      <c r="Q312" s="15" t="str">
        <f t="shared" si="6"/>
        <v/>
      </c>
    </row>
    <row r="313" ht="14.25" customHeight="1">
      <c r="A313" s="10" t="n">
        <v>13.0</v>
      </c>
      <c r="B313" s="10" t="s">
        <v>145</v>
      </c>
      <c r="C313" s="10"/>
      <c r="D313" s="16" t="n">
        <v>0.008784000000000014</v>
      </c>
      <c r="E313" s="10" t="s">
        <v>142</v>
      </c>
      <c r="F313" s="16" t="n">
        <v>0.991216</v>
      </c>
      <c r="G313" s="10" t="n">
        <v>16.5</v>
      </c>
      <c r="H313" s="12" t="n">
        <v>19.2</v>
      </c>
      <c r="I313" s="12" t="s">
        <v>142</v>
      </c>
      <c r="J313" s="13" t="n">
        <v>0.991216</v>
      </c>
      <c r="K313" s="12" t="s">
        <v>16</v>
      </c>
      <c r="L313" s="12" t="s">
        <v>17</v>
      </c>
      <c r="M313" s="14"/>
      <c r="N313" s="14"/>
      <c r="O313" s="14"/>
      <c r="P313" s="14"/>
      <c r="Q313" s="15" t="str">
        <f t="shared" si="6"/>
        <v/>
      </c>
    </row>
    <row r="314" ht="14.25" customHeight="1">
      <c r="A314" s="10" t="n">
        <v>13.0</v>
      </c>
      <c r="B314" s="10" t="s">
        <v>42</v>
      </c>
      <c r="C314" s="10"/>
      <c r="D314" s="16" t="n">
        <v>0.991338</v>
      </c>
      <c r="E314" s="10" t="s">
        <v>27</v>
      </c>
      <c r="F314" s="16" t="n">
        <v>0.008661999999999948</v>
      </c>
      <c r="G314" s="10" t="n">
        <v>-16.5</v>
      </c>
      <c r="H314" s="12" t="n">
        <v>-23.7</v>
      </c>
      <c r="I314" s="12" t="s">
        <v>42</v>
      </c>
      <c r="J314" s="13" t="n">
        <v>0.991338</v>
      </c>
      <c r="K314" s="12" t="s">
        <v>17</v>
      </c>
      <c r="L314" s="12" t="s">
        <v>17</v>
      </c>
      <c r="M314" s="14"/>
      <c r="N314" s="14"/>
      <c r="O314" s="14"/>
      <c r="P314" s="14"/>
      <c r="Q314" s="15" t="str">
        <f t="shared" si="6"/>
        <v/>
      </c>
    </row>
    <row r="315" ht="14.25" customHeight="1">
      <c r="A315" s="10" t="n">
        <v>13.0</v>
      </c>
      <c r="B315" s="10" t="s">
        <v>140</v>
      </c>
      <c r="C315" s="10"/>
      <c r="D315" s="16" t="n">
        <v>0.35265100000000005</v>
      </c>
      <c r="E315" s="10" t="s">
        <v>137</v>
      </c>
      <c r="F315" s="16" t="n">
        <v>0.647349</v>
      </c>
      <c r="G315" s="10" t="n">
        <v>2.5</v>
      </c>
      <c r="H315" s="12" t="n">
        <v>2.5</v>
      </c>
      <c r="I315" s="12" t="s">
        <v>137</v>
      </c>
      <c r="J315" s="13" t="n">
        <v>0.647349</v>
      </c>
      <c r="K315" s="12" t="s">
        <v>16</v>
      </c>
      <c r="L315" s="12" t="s">
        <v>16</v>
      </c>
      <c r="M315" s="14"/>
      <c r="N315" s="14"/>
      <c r="O315" s="14"/>
      <c r="P315" s="14"/>
      <c r="Q315" s="15" t="str">
        <f t="shared" si="6"/>
        <v/>
      </c>
    </row>
    <row r="316" ht="14.25" customHeight="1">
      <c r="A316" s="10" t="n">
        <v>13.0</v>
      </c>
      <c r="B316" s="10" t="s">
        <v>86</v>
      </c>
      <c r="C316" s="10"/>
      <c r="D316" s="16" t="n">
        <v>0.002642000000000033</v>
      </c>
      <c r="E316" s="10" t="s">
        <v>125</v>
      </c>
      <c r="F316" s="16" t="n">
        <v>0.997358</v>
      </c>
      <c r="G316" s="10" t="n">
        <v>25.5</v>
      </c>
      <c r="H316" s="12" t="n">
        <v>34.2</v>
      </c>
      <c r="I316" s="12" t="s">
        <v>125</v>
      </c>
      <c r="J316" s="13" t="n">
        <v>0.997358</v>
      </c>
      <c r="K316" s="12" t="s">
        <v>16</v>
      </c>
      <c r="L316" s="12" t="s">
        <v>17</v>
      </c>
      <c r="M316" s="14"/>
      <c r="N316" s="14"/>
      <c r="O316" s="14"/>
      <c r="P316" s="14"/>
      <c r="Q316" s="15" t="str">
        <f t="shared" si="6"/>
        <v/>
      </c>
    </row>
    <row r="317" ht="14.25" customHeight="1">
      <c r="A317" s="10" t="n">
        <v>13.0</v>
      </c>
      <c r="B317" s="10" t="s">
        <v>103</v>
      </c>
      <c r="C317" s="10"/>
      <c r="D317" s="16" t="n">
        <v>0.006094000000000044</v>
      </c>
      <c r="E317" s="10" t="s">
        <v>38</v>
      </c>
      <c r="F317" s="16" t="n">
        <v>0.993906</v>
      </c>
      <c r="G317" s="10" t="n">
        <v>6.5</v>
      </c>
      <c r="H317" s="12" t="n">
        <v>23.6</v>
      </c>
      <c r="I317" s="12" t="s">
        <v>38</v>
      </c>
      <c r="J317" s="13" t="n">
        <v>0.993906</v>
      </c>
      <c r="K317" s="12" t="s">
        <v>16</v>
      </c>
      <c r="L317" s="12" t="s">
        <v>17</v>
      </c>
      <c r="M317" s="14"/>
      <c r="N317" s="14"/>
      <c r="O317" s="14"/>
      <c r="P317" s="14"/>
      <c r="Q317" s="15" t="str">
        <f t="shared" si="6"/>
        <v/>
      </c>
    </row>
    <row r="318" ht="14.25" customHeight="1">
      <c r="A318" s="10" t="n">
        <v>13.0</v>
      </c>
      <c r="B318" s="10" t="s">
        <v>63</v>
      </c>
      <c r="C318" s="10"/>
      <c r="D318" s="16" t="n">
        <v>0.251555</v>
      </c>
      <c r="E318" s="10" t="s">
        <v>46</v>
      </c>
      <c r="F318" s="16" t="n">
        <v>0.748445</v>
      </c>
      <c r="G318" s="10" t="n">
        <v>8.5</v>
      </c>
      <c r="H318" s="12" t="n">
        <v>4.5</v>
      </c>
      <c r="I318" s="12" t="s">
        <v>46</v>
      </c>
      <c r="J318" s="13" t="n">
        <v>0.748445</v>
      </c>
      <c r="K318" s="12" t="s">
        <v>17</v>
      </c>
      <c r="L318" s="12" t="s">
        <v>16</v>
      </c>
      <c r="M318" s="14"/>
      <c r="N318" s="14"/>
      <c r="O318" s="14"/>
      <c r="P318" s="14"/>
      <c r="Q318" s="15" t="str">
        <f t="shared" si="6"/>
        <v/>
      </c>
    </row>
    <row r="319" ht="14.25" customHeight="1">
      <c r="A319" s="10" t="n">
        <v>13.0</v>
      </c>
      <c r="B319" s="10" t="s">
        <v>117</v>
      </c>
      <c r="C319" s="10"/>
      <c r="D319" s="16" t="n">
        <v>0.18039499999999997</v>
      </c>
      <c r="E319" s="10" t="s">
        <v>127</v>
      </c>
      <c r="F319" s="16" t="n">
        <v>0.819605</v>
      </c>
      <c r="G319" s="10" t="n">
        <v>5.5</v>
      </c>
      <c r="H319" s="12" t="n">
        <v>16.2</v>
      </c>
      <c r="I319" s="12" t="s">
        <v>127</v>
      </c>
      <c r="J319" s="13" t="n">
        <v>0.819605</v>
      </c>
      <c r="K319" s="12" t="s">
        <v>16</v>
      </c>
      <c r="L319" s="12" t="s">
        <v>17</v>
      </c>
      <c r="M319" s="14"/>
      <c r="N319" s="14"/>
      <c r="O319" s="14"/>
      <c r="P319" s="14"/>
      <c r="Q319" s="15" t="str">
        <f t="shared" si="6"/>
        <v/>
      </c>
    </row>
    <row r="320" ht="14.25" customHeight="1">
      <c r="A320" s="10" t="n">
        <v>13.0</v>
      </c>
      <c r="B320" s="10" t="s">
        <v>62</v>
      </c>
      <c r="C320" s="10"/>
      <c r="D320" s="16" t="n">
        <v>0.29691899999999993</v>
      </c>
      <c r="E320" s="10" t="s">
        <v>102</v>
      </c>
      <c r="F320" s="16" t="n">
        <v>0.7030810000000001</v>
      </c>
      <c r="G320" s="10" t="n">
        <v>6.5</v>
      </c>
      <c r="H320" s="12" t="n">
        <v>3.1</v>
      </c>
      <c r="I320" s="12" t="s">
        <v>102</v>
      </c>
      <c r="J320" s="13" t="n">
        <v>0.7030810000000001</v>
      </c>
      <c r="K320" s="12" t="s">
        <v>17</v>
      </c>
      <c r="L320" s="12" t="s">
        <v>16</v>
      </c>
      <c r="M320" s="14"/>
      <c r="N320" s="14"/>
      <c r="O320" s="14"/>
      <c r="P320" s="14"/>
      <c r="Q320" s="15" t="str">
        <f t="shared" si="6"/>
        <v/>
      </c>
    </row>
    <row r="321" ht="14.25" customHeight="1">
      <c r="A321" s="10" t="n">
        <v>13.0</v>
      </c>
      <c r="B321" s="10" t="s">
        <v>79</v>
      </c>
      <c r="C321" s="10"/>
      <c r="D321" s="16" t="n">
        <v>0.14559</v>
      </c>
      <c r="E321" s="10" t="s">
        <v>57</v>
      </c>
      <c r="F321" s="16" t="n">
        <v>0.85441</v>
      </c>
      <c r="G321" s="10" t="n">
        <v>7.5</v>
      </c>
      <c r="H321" s="12" t="n">
        <v>7.7</v>
      </c>
      <c r="I321" s="12" t="s">
        <v>57</v>
      </c>
      <c r="J321" s="13" t="n">
        <v>0.85441</v>
      </c>
      <c r="K321" s="12" t="s">
        <v>16</v>
      </c>
      <c r="L321" s="12" t="s">
        <v>17</v>
      </c>
      <c r="M321" s="14"/>
      <c r="N321" s="14"/>
      <c r="O321" s="14"/>
      <c r="P321" s="14"/>
      <c r="Q321" s="15" t="str">
        <f t="shared" si="6"/>
        <v/>
      </c>
    </row>
    <row r="322" ht="14.25" customHeight="1">
      <c r="A322" s="10" t="n">
        <v>13.0</v>
      </c>
      <c r="B322" s="10" t="s">
        <v>95</v>
      </c>
      <c r="C322" s="10"/>
      <c r="D322" s="16" t="n">
        <v>0.836013</v>
      </c>
      <c r="E322" s="10" t="s">
        <v>93</v>
      </c>
      <c r="F322" s="16" t="n">
        <v>0.163987</v>
      </c>
      <c r="G322" s="10" t="n">
        <v>-6.5</v>
      </c>
      <c r="H322" s="12" t="n">
        <v>-3.3</v>
      </c>
      <c r="I322" s="12" t="s">
        <v>95</v>
      </c>
      <c r="J322" s="13" t="n">
        <v>0.836013</v>
      </c>
      <c r="K322" s="12" t="s">
        <v>16</v>
      </c>
      <c r="L322" s="12" t="s">
        <v>16</v>
      </c>
      <c r="M322" s="14"/>
      <c r="N322" s="14"/>
      <c r="O322" s="14"/>
      <c r="P322" s="14"/>
      <c r="Q322" s="15" t="str">
        <f t="shared" si="6"/>
        <v/>
      </c>
    </row>
    <row r="323" ht="14.25" customHeight="1">
      <c r="A323" s="10" t="n">
        <v>13.0</v>
      </c>
      <c r="B323" s="10" t="s">
        <v>68</v>
      </c>
      <c r="C323" s="10"/>
      <c r="D323" s="16" t="n">
        <v>0.0015100000000000113</v>
      </c>
      <c r="E323" s="10" t="s">
        <v>104</v>
      </c>
      <c r="F323" s="16" t="n">
        <v>0.99849</v>
      </c>
      <c r="G323" s="10" t="n">
        <v>24.5</v>
      </c>
      <c r="H323" s="12" t="n">
        <v>31.5</v>
      </c>
      <c r="I323" s="12" t="s">
        <v>104</v>
      </c>
      <c r="J323" s="13" t="n">
        <v>0.99849</v>
      </c>
      <c r="K323" s="12" t="s">
        <v>16</v>
      </c>
      <c r="L323" s="12" t="s">
        <v>17</v>
      </c>
      <c r="M323" s="14"/>
      <c r="N323" s="14"/>
      <c r="O323" s="14"/>
      <c r="P323" s="14"/>
      <c r="Q323" s="15" t="str">
        <f t="shared" si="6"/>
        <v/>
      </c>
    </row>
    <row r="324" ht="14.25" customHeight="1">
      <c r="A324" s="10" t="n">
        <v>13.0</v>
      </c>
      <c r="B324" s="10" t="s">
        <v>110</v>
      </c>
      <c r="C324" s="10"/>
      <c r="D324" s="16" t="n">
        <v>0.17176900000000006</v>
      </c>
      <c r="E324" s="10" t="s">
        <v>34</v>
      </c>
      <c r="F324" s="16" t="n">
        <v>0.8282309999999999</v>
      </c>
      <c r="G324" s="10" t="n">
        <v>2.5</v>
      </c>
      <c r="H324" s="12" t="n">
        <v>7.5</v>
      </c>
      <c r="I324" s="12" t="s">
        <v>34</v>
      </c>
      <c r="J324" s="13" t="n">
        <v>0.8282309999999999</v>
      </c>
      <c r="K324" s="12" t="s">
        <v>16</v>
      </c>
      <c r="L324" s="12" t="s">
        <v>17</v>
      </c>
      <c r="M324" s="14"/>
      <c r="N324" s="14"/>
      <c r="O324" s="14"/>
      <c r="P324" s="14"/>
      <c r="Q324" s="15" t="str">
        <f t="shared" si="6"/>
        <v/>
      </c>
    </row>
    <row r="325" ht="14.25" customHeight="1">
      <c r="A325" s="10" t="n">
        <v>13.0</v>
      </c>
      <c r="B325" s="10" t="s">
        <v>90</v>
      </c>
      <c r="C325" s="10"/>
      <c r="D325" s="16" t="n">
        <v>0.985547</v>
      </c>
      <c r="E325" s="10" t="s">
        <v>112</v>
      </c>
      <c r="F325" s="16" t="n">
        <v>0.01445300000000005</v>
      </c>
      <c r="G325" s="10" t="n">
        <v>-9.5</v>
      </c>
      <c r="H325" s="12" t="n">
        <v>-26.3</v>
      </c>
      <c r="I325" s="12" t="s">
        <v>90</v>
      </c>
      <c r="J325" s="13" t="n">
        <v>0.985547</v>
      </c>
      <c r="K325" s="12" t="s">
        <v>17</v>
      </c>
      <c r="L325" s="12" t="s">
        <v>17</v>
      </c>
      <c r="M325" s="14" t="s">
        <v>4</v>
      </c>
      <c r="N325" s="14"/>
      <c r="O325" s="14" t="s">
        <v>90</v>
      </c>
      <c r="P325" s="14"/>
      <c r="Q325" s="15" t="n">
        <f t="shared" si="6"/>
        <v>-9.5</v>
      </c>
    </row>
    <row r="326" ht="14.25" customHeight="1">
      <c r="A326" s="10" t="n">
        <v>13.0</v>
      </c>
      <c r="B326" s="10" t="s">
        <v>85</v>
      </c>
      <c r="C326" s="10"/>
      <c r="D326" s="16" t="n">
        <v>0.023299999999999987</v>
      </c>
      <c r="E326" s="10" t="s">
        <v>115</v>
      </c>
      <c r="F326" s="16" t="n">
        <v>0.9767</v>
      </c>
      <c r="G326" s="10" t="n">
        <v>10.5</v>
      </c>
      <c r="H326" s="12" t="n">
        <v>15.7</v>
      </c>
      <c r="I326" s="12" t="s">
        <v>115</v>
      </c>
      <c r="J326" s="13" t="n">
        <v>0.9767</v>
      </c>
      <c r="K326" s="12" t="s">
        <v>16</v>
      </c>
      <c r="L326" s="12" t="s">
        <v>17</v>
      </c>
      <c r="M326" s="14"/>
      <c r="N326" s="14"/>
      <c r="O326" s="14"/>
      <c r="P326" s="14"/>
      <c r="Q326" s="15" t="str">
        <f t="shared" si="6"/>
        <v/>
      </c>
    </row>
    <row r="327" ht="14.25" customHeight="1">
      <c r="A327" s="10" t="n">
        <v>13.0</v>
      </c>
      <c r="B327" s="10" t="s">
        <v>84</v>
      </c>
      <c r="C327" s="10"/>
      <c r="D327" s="16" t="n">
        <v>0.020642999999999967</v>
      </c>
      <c r="E327" s="10" t="s">
        <v>121</v>
      </c>
      <c r="F327" s="16" t="n">
        <v>0.979357</v>
      </c>
      <c r="G327" s="10" t="n">
        <v>5.5</v>
      </c>
      <c r="H327" s="12" t="n">
        <v>16.2</v>
      </c>
      <c r="I327" s="12" t="s">
        <v>121</v>
      </c>
      <c r="J327" s="13" t="n">
        <v>0.979357</v>
      </c>
      <c r="K327" s="12" t="s">
        <v>16</v>
      </c>
      <c r="L327" s="12" t="s">
        <v>17</v>
      </c>
      <c r="M327" s="14" t="s">
        <v>11</v>
      </c>
      <c r="N327" s="14" t="s">
        <v>121</v>
      </c>
      <c r="O327" s="14"/>
      <c r="P327" s="14"/>
      <c r="Q327" s="15" t="str">
        <f t="shared" si="6"/>
        <v/>
      </c>
    </row>
    <row r="328" ht="14.25" customHeight="1">
      <c r="A328" s="10" t="n">
        <v>13.0</v>
      </c>
      <c r="B328" s="10" t="s">
        <v>87</v>
      </c>
      <c r="C328" s="10"/>
      <c r="D328" s="16" t="n">
        <v>0.87527</v>
      </c>
      <c r="E328" s="10" t="s">
        <v>126</v>
      </c>
      <c r="F328" s="16" t="n">
        <v>0.12473000000000001</v>
      </c>
      <c r="G328" s="10" t="n">
        <v>-9.5</v>
      </c>
      <c r="H328" s="12" t="n">
        <v>-10.2</v>
      </c>
      <c r="I328" s="12" t="s">
        <v>87</v>
      </c>
      <c r="J328" s="13" t="n">
        <v>0.87527</v>
      </c>
      <c r="K328" s="12" t="s">
        <v>17</v>
      </c>
      <c r="L328" s="12" t="s">
        <v>17</v>
      </c>
      <c r="M328" s="14"/>
      <c r="N328" s="14"/>
      <c r="O328" s="14"/>
      <c r="P328" s="14"/>
      <c r="Q328" s="15" t="str">
        <f t="shared" si="6"/>
        <v/>
      </c>
    </row>
    <row r="329" ht="14.25" customHeight="1">
      <c r="A329" s="10" t="n">
        <v>13.0</v>
      </c>
      <c r="B329" s="10" t="s">
        <v>138</v>
      </c>
      <c r="C329" s="10"/>
      <c r="D329" s="16" t="n">
        <v>0.42799199999999993</v>
      </c>
      <c r="E329" s="10" t="s">
        <v>83</v>
      </c>
      <c r="F329" s="16" t="n">
        <v>0.5720080000000001</v>
      </c>
      <c r="G329" s="10" t="n">
        <v>5.5</v>
      </c>
      <c r="H329" s="12" t="n">
        <v>2.2</v>
      </c>
      <c r="I329" s="12" t="s">
        <v>83</v>
      </c>
      <c r="J329" s="13" t="n">
        <v>0.5720080000000001</v>
      </c>
      <c r="K329" s="12" t="s">
        <v>17</v>
      </c>
      <c r="L329" s="12" t="s">
        <v>16</v>
      </c>
      <c r="M329" s="14"/>
      <c r="N329" s="14"/>
      <c r="O329" s="14"/>
      <c r="P329" s="14"/>
      <c r="Q329" s="15" t="str">
        <f t="shared" si="6"/>
        <v/>
      </c>
    </row>
    <row r="330" ht="14.25" customHeight="1">
      <c r="A330" s="10" t="n">
        <v>14.0</v>
      </c>
      <c r="B330" s="10" t="s">
        <v>142</v>
      </c>
      <c r="C330" s="10"/>
      <c r="D330" s="16" t="n">
        <v>0.95691</v>
      </c>
      <c r="E330" s="10" t="s">
        <v>140</v>
      </c>
      <c r="F330" s="16" t="n">
        <v>0.04308999999999996</v>
      </c>
      <c r="G330" s="10" t="n">
        <v>-10.5</v>
      </c>
      <c r="H330" s="12" t="n">
        <v>-12.5</v>
      </c>
      <c r="I330" s="12" t="s">
        <v>142</v>
      </c>
      <c r="J330" s="13" t="n">
        <v>0.95691</v>
      </c>
      <c r="K330" s="12" t="s">
        <v>17</v>
      </c>
      <c r="L330" s="12" t="s">
        <v>17</v>
      </c>
      <c r="M330" s="14"/>
      <c r="N330" s="14"/>
      <c r="O330" s="14"/>
      <c r="P330" s="14"/>
      <c r="Q330" s="15" t="s">
        <v>136</v>
      </c>
    </row>
    <row r="331" ht="14.25" customHeight="1">
      <c r="A331" s="10" t="n">
        <v>14.0</v>
      </c>
      <c r="B331" s="10" t="s">
        <v>42</v>
      </c>
      <c r="C331" s="10"/>
      <c r="D331" s="16" t="n">
        <v>0.12515600000000004</v>
      </c>
      <c r="E331" s="10" t="s">
        <v>26</v>
      </c>
      <c r="F331" s="16" t="n">
        <v>0.874844</v>
      </c>
      <c r="G331" s="10" t="n">
        <v>9.5</v>
      </c>
      <c r="H331" s="12" t="n">
        <v>8.7</v>
      </c>
      <c r="I331" s="12" t="s">
        <v>26</v>
      </c>
      <c r="J331" s="13" t="n">
        <v>0.874844</v>
      </c>
      <c r="K331" s="12" t="s">
        <v>17</v>
      </c>
      <c r="L331" s="12" t="s">
        <v>16</v>
      </c>
      <c r="M331" s="14" t="s">
        <v>4</v>
      </c>
      <c r="N331" s="14"/>
      <c r="O331" s="14" t="s">
        <v>42</v>
      </c>
      <c r="P331" s="14"/>
      <c r="Q331" s="15" t="n">
        <v>9.5</v>
      </c>
    </row>
    <row r="332" ht="14.25" customHeight="1">
      <c r="A332" s="10" t="n">
        <v>14.0</v>
      </c>
      <c r="B332" s="10" t="s">
        <v>49</v>
      </c>
      <c r="C332" s="10"/>
      <c r="D332" s="16" t="n">
        <v>0.509092</v>
      </c>
      <c r="E332" s="10" t="s">
        <v>48</v>
      </c>
      <c r="F332" s="16" t="n">
        <v>0.490908</v>
      </c>
      <c r="G332" s="10" t="n">
        <v>-7.5</v>
      </c>
      <c r="H332" s="12" t="n">
        <v>1.0</v>
      </c>
      <c r="I332" s="12" t="s">
        <v>48</v>
      </c>
      <c r="J332" s="13" t="n">
        <v>0.490908</v>
      </c>
      <c r="K332" s="12" t="s">
        <v>16</v>
      </c>
      <c r="L332" s="12" t="s">
        <v>17</v>
      </c>
      <c r="M332" s="14" t="s">
        <v>4</v>
      </c>
      <c r="N332" s="14" t="s">
        <v>48</v>
      </c>
      <c r="O332" s="14" t="s">
        <v>48</v>
      </c>
      <c r="P332" s="14"/>
      <c r="Q332" s="15" t="n">
        <v>-7.5</v>
      </c>
    </row>
    <row r="333" ht="14.25" customHeight="1">
      <c r="A333" s="10" t="n">
        <v>14.0</v>
      </c>
      <c r="B333" s="10" t="s">
        <v>31</v>
      </c>
      <c r="C333" s="10"/>
      <c r="D333" s="16" t="n">
        <v>0.990051</v>
      </c>
      <c r="E333" s="10" t="s">
        <v>47</v>
      </c>
      <c r="F333" s="16" t="n">
        <v>0.009948999999999986</v>
      </c>
      <c r="G333" s="10" t="n">
        <v>-14.5</v>
      </c>
      <c r="H333" s="12" t="n">
        <v>-28.5</v>
      </c>
      <c r="I333" s="12" t="s">
        <v>31</v>
      </c>
      <c r="J333" s="13" t="n">
        <v>0.990051</v>
      </c>
      <c r="K333" s="12" t="s">
        <v>17</v>
      </c>
      <c r="L333" s="12" t="s">
        <v>17</v>
      </c>
      <c r="M333" s="14" t="s">
        <v>4</v>
      </c>
      <c r="N333" s="14"/>
      <c r="O333" s="14" t="s">
        <v>31</v>
      </c>
      <c r="P333" s="14"/>
      <c r="Q333" s="15" t="n">
        <v>-14.5</v>
      </c>
    </row>
    <row r="334" ht="14.25" customHeight="1">
      <c r="A334" s="10" t="n">
        <v>14.0</v>
      </c>
      <c r="B334" s="10" t="s">
        <v>82</v>
      </c>
      <c r="C334" s="10"/>
      <c r="D334" s="16" t="n">
        <v>0.52637</v>
      </c>
      <c r="E334" s="10" t="s">
        <v>114</v>
      </c>
      <c r="F334" s="16" t="n">
        <v>0.47363</v>
      </c>
      <c r="G334" s="10" t="n">
        <v>2.5</v>
      </c>
      <c r="H334" s="12" t="n">
        <v>3.1</v>
      </c>
      <c r="I334" s="12" t="s">
        <v>114</v>
      </c>
      <c r="J334" s="13" t="n">
        <v>0.47363</v>
      </c>
      <c r="K334" s="12" t="s">
        <v>16</v>
      </c>
      <c r="L334" s="12" t="s">
        <v>17</v>
      </c>
      <c r="M334" s="14"/>
      <c r="N334" s="14"/>
      <c r="O334" s="14"/>
      <c r="P334" s="14"/>
      <c r="Q334" s="15" t="s">
        <v>136</v>
      </c>
    </row>
    <row r="335" ht="14.25" customHeight="1">
      <c r="A335" s="10" t="n">
        <v>14.0</v>
      </c>
      <c r="B335" s="10" t="s">
        <v>22</v>
      </c>
      <c r="C335" s="10"/>
      <c r="D335" s="16" t="n">
        <v>0.3458220000000001</v>
      </c>
      <c r="E335" s="10" t="s">
        <v>104</v>
      </c>
      <c r="F335" s="16" t="n">
        <v>0.6541779999999999</v>
      </c>
      <c r="G335" s="10" t="n">
        <v>5.5</v>
      </c>
      <c r="H335" s="12" t="n">
        <v>0.5</v>
      </c>
      <c r="I335" s="12" t="s">
        <v>104</v>
      </c>
      <c r="J335" s="13" t="n">
        <v>0.6541779999999999</v>
      </c>
      <c r="K335" s="12" t="s">
        <v>17</v>
      </c>
      <c r="L335" s="12" t="s">
        <v>16</v>
      </c>
      <c r="M335" s="14" t="s">
        <v>4</v>
      </c>
      <c r="N335" s="14"/>
      <c r="O335" s="14" t="s">
        <v>22</v>
      </c>
      <c r="P335" s="14"/>
      <c r="Q335" s="15" t="n">
        <v>5.5</v>
      </c>
    </row>
    <row r="336" ht="14.25" customHeight="1">
      <c r="A336" s="10" t="n">
        <v>14.0</v>
      </c>
      <c r="B336" s="10" t="s">
        <v>28</v>
      </c>
      <c r="C336" s="10"/>
      <c r="D336" s="16" t="n">
        <v>0.07603499999999996</v>
      </c>
      <c r="E336" s="10" t="s">
        <v>15</v>
      </c>
      <c r="F336" s="16" t="n">
        <v>0.923965</v>
      </c>
      <c r="G336" s="10" t="n">
        <v>-3.5</v>
      </c>
      <c r="H336" s="12" t="n">
        <v>19.9</v>
      </c>
      <c r="I336" s="12" t="s">
        <v>15</v>
      </c>
      <c r="J336" s="13" t="n">
        <v>0.923965</v>
      </c>
      <c r="K336" s="12" t="s">
        <v>16</v>
      </c>
      <c r="L336" s="12" t="s">
        <v>17</v>
      </c>
      <c r="M336" s="14" t="s">
        <v>11</v>
      </c>
      <c r="N336" s="14" t="s">
        <v>15</v>
      </c>
      <c r="O336" s="14"/>
      <c r="P336" s="14"/>
      <c r="Q336" s="15" t="str">
        <f>IF(ISBLANK(O336), "", G336)</f>
        <v/>
      </c>
    </row>
    <row r="337" ht="14.25" customHeight="1">
      <c r="A337" s="10" t="n">
        <v>14.0</v>
      </c>
      <c r="B337" s="10" t="s">
        <v>118</v>
      </c>
      <c r="C337" s="10"/>
      <c r="D337" s="16" t="n">
        <v>0.874832</v>
      </c>
      <c r="E337" s="10" t="s">
        <v>134</v>
      </c>
      <c r="F337" s="16" t="n">
        <v>0.12516799999999995</v>
      </c>
      <c r="G337" s="10" t="n">
        <v>-5.5</v>
      </c>
      <c r="H337" s="12" t="n">
        <v>-5.3</v>
      </c>
      <c r="I337" s="12" t="s">
        <v>118</v>
      </c>
      <c r="J337" s="13" t="n">
        <v>0.874832</v>
      </c>
      <c r="K337" s="12" t="s">
        <v>16</v>
      </c>
      <c r="L337" s="12" t="s">
        <v>16</v>
      </c>
      <c r="M337" s="14"/>
      <c r="N337" s="14"/>
      <c r="O337" s="14"/>
      <c r="P337" s="14"/>
      <c r="Q337" s="15" t="s">
        <v>136</v>
      </c>
    </row>
    <row r="338" ht="14.25" customHeight="1">
      <c r="A338" s="10" t="n">
        <v>14.0</v>
      </c>
      <c r="B338" s="10" t="s">
        <v>38</v>
      </c>
      <c r="C338" s="10"/>
      <c r="D338" s="16" t="n">
        <v>0.984028</v>
      </c>
      <c r="E338" s="10" t="s">
        <v>111</v>
      </c>
      <c r="F338" s="16" t="n">
        <v>0.015971999999999986</v>
      </c>
      <c r="G338" s="10" t="n">
        <v>-2.5</v>
      </c>
      <c r="H338" s="12" t="n">
        <v>-19.7</v>
      </c>
      <c r="I338" s="12" t="s">
        <v>38</v>
      </c>
      <c r="J338" s="13" t="n">
        <v>0.984028</v>
      </c>
      <c r="K338" s="12" t="s">
        <v>17</v>
      </c>
      <c r="L338" s="12" t="s">
        <v>17</v>
      </c>
      <c r="M338" s="14"/>
      <c r="N338" s="14"/>
      <c r="O338" s="14"/>
      <c r="P338" s="14"/>
      <c r="Q338" s="15" t="s">
        <v>136</v>
      </c>
    </row>
    <row r="339" ht="14.25" customHeight="1">
      <c r="A339" s="10" t="n">
        <v>14.0</v>
      </c>
      <c r="B339" s="10" t="s">
        <v>37</v>
      </c>
      <c r="C339" s="10"/>
      <c r="D339" s="16" t="n">
        <v>0.998094</v>
      </c>
      <c r="E339" s="10" t="s">
        <v>24</v>
      </c>
      <c r="F339" s="16" t="n">
        <v>0.0019059999999999633</v>
      </c>
      <c r="G339" s="10" t="n">
        <v>-21.5</v>
      </c>
      <c r="H339" s="12" t="n">
        <v>-28.4</v>
      </c>
      <c r="I339" s="12" t="s">
        <v>37</v>
      </c>
      <c r="J339" s="13" t="n">
        <v>0.998094</v>
      </c>
      <c r="K339" s="12" t="s">
        <v>17</v>
      </c>
      <c r="L339" s="12" t="s">
        <v>17</v>
      </c>
      <c r="M339" s="14" t="s">
        <v>4</v>
      </c>
      <c r="N339" s="14"/>
      <c r="O339" s="14" t="s">
        <v>37</v>
      </c>
      <c r="P339" s="14"/>
      <c r="Q339" s="15" t="n">
        <v>-21.5</v>
      </c>
    </row>
    <row r="340" ht="14.25" customHeight="1">
      <c r="A340" s="10" t="n">
        <v>15.0</v>
      </c>
      <c r="B340" s="10" t="s">
        <v>108</v>
      </c>
      <c r="C340" s="10"/>
      <c r="D340" s="16" t="n">
        <f t="shared" ref="D340:D397" si="7">IF(B340=I340, J340, 1-J340)</f>
        <v>0.09748</v>
      </c>
      <c r="E340" s="4" t="s">
        <v>66</v>
      </c>
      <c r="F340" s="16" t="n">
        <f t="shared" ref="F340:F397" si="8">IF(E340=I340, J340, 1-J340)</f>
        <v>0.90252</v>
      </c>
      <c r="G340" s="10" t="n">
        <v>-3.0</v>
      </c>
      <c r="H340" s="12" t="n">
        <f>IF(ISBLANK(B340), "",ROUND(Calc!O340, 1))</f>
        <v>13.8</v>
      </c>
      <c r="I340" s="12" t="str">
        <f t="shared" ref="I340:I397" si="9">IF(ISBLANK(B340), "",IF(H340&gt;0,E340,B340))</f>
        <v>Ohio</v>
      </c>
      <c r="J340" s="13" t="n">
        <f>IF(ISBLANK(B340), "",IF(I340=B340, 'Calc - Win Probability'!N340, 1-'Calc - Win Probability'!N340))</f>
        <v>0.90252</v>
      </c>
      <c r="K340" s="12" t="str">
        <f t="shared" ref="K340:K397" si="10">IF(ISBLANK(B340),"",IF(H340&lt;G340, "Y","N"))</f>
        <v>N</v>
      </c>
      <c r="L340" s="12" t="str">
        <f t="shared" ref="L340:L397" si="11">IF(ISBLANK(B340),"",IF(OR(AND(H340&lt;0, H340&lt;G340), AND(H340&gt;0, H340&gt;G340)),"Y","N"))</f>
        <v>Y</v>
      </c>
      <c r="M340" s="14" t="s">
        <v>4</v>
      </c>
      <c r="N340" s="14"/>
      <c r="O340" s="14" t="s">
        <v>108</v>
      </c>
      <c r="P340" s="14"/>
      <c r="Q340" s="15" t="n">
        <f t="shared" ref="Q340:Q397" si="12">IF(ISBLANK(O340), "", G340)</f>
        <v>-3</v>
      </c>
      <c r="R340" s="5" t="s">
        <v>150</v>
      </c>
    </row>
    <row r="341" ht="14.25" customHeight="1">
      <c r="A341" s="10" t="n">
        <v>15.0</v>
      </c>
      <c r="B341" s="10" t="s">
        <v>137</v>
      </c>
      <c r="C341" s="10"/>
      <c r="D341" s="16" t="n">
        <f t="shared" si="7"/>
        <v>0.621045</v>
      </c>
      <c r="E341" s="10" t="s">
        <v>58</v>
      </c>
      <c r="F341" s="16" t="n">
        <f t="shared" si="8"/>
        <v>0.378955</v>
      </c>
      <c r="G341" s="10" t="n">
        <v>-2.5</v>
      </c>
      <c r="H341" s="12" t="n">
        <f>IF(ISBLANK(B341), "",ROUND(Calc!O341, 1))</f>
        <v>-2.9</v>
      </c>
      <c r="I341" s="12" t="str">
        <f t="shared" si="9"/>
        <v>Jacksonville State</v>
      </c>
      <c r="J341" s="13" t="n">
        <f>IF(ISBLANK(B341), "",IF(I341=B341, 'Calc - Win Probability'!N341, 1-'Calc - Win Probability'!N341))</f>
        <v>0.621045</v>
      </c>
      <c r="K341" s="12" t="str">
        <f t="shared" si="10"/>
        <v>Y</v>
      </c>
      <c r="L341" s="12" t="str">
        <f t="shared" si="11"/>
        <v>Y</v>
      </c>
      <c r="M341" s="14" t="s">
        <v>4</v>
      </c>
      <c r="N341" s="14"/>
      <c r="O341" s="14" t="s">
        <v>137</v>
      </c>
      <c r="P341" s="14"/>
      <c r="Q341" s="15" t="n">
        <f t="shared" si="12"/>
        <v>-2.5</v>
      </c>
    </row>
    <row r="342" ht="14.25" customHeight="1">
      <c r="A342" s="10" t="n">
        <v>15.0</v>
      </c>
      <c r="B342" s="10" t="s">
        <v>48</v>
      </c>
      <c r="C342" s="10"/>
      <c r="D342" s="16" t="n">
        <f t="shared" si="7"/>
        <v>0.76454</v>
      </c>
      <c r="E342" s="10" t="s">
        <v>134</v>
      </c>
      <c r="F342" s="16" t="n">
        <f t="shared" si="8"/>
        <v>0.23546</v>
      </c>
      <c r="G342" s="10" t="n">
        <v>4.5</v>
      </c>
      <c r="H342" s="12" t="n">
        <f>IF(ISBLANK(B342), "",ROUND(Calc!O342, 1))</f>
        <v>-2</v>
      </c>
      <c r="I342" s="12" t="str">
        <f t="shared" si="9"/>
        <v>Miami (OH)</v>
      </c>
      <c r="J342" s="13" t="n">
        <f>IF(ISBLANK(B342), "",IF(I342=B342, 'Calc - Win Probability'!N342, 1-'Calc - Win Probability'!N342))</f>
        <v>0.76454</v>
      </c>
      <c r="K342" s="12" t="str">
        <f t="shared" si="10"/>
        <v>Y</v>
      </c>
      <c r="L342" s="12" t="str">
        <f t="shared" si="11"/>
        <v>Y</v>
      </c>
      <c r="M342" s="14" t="s">
        <v>11</v>
      </c>
      <c r="N342" s="14" t="s">
        <v>48</v>
      </c>
      <c r="O342" s="14"/>
      <c r="P342" s="14"/>
      <c r="Q342" s="15" t="str">
        <f t="shared" si="12"/>
        <v/>
      </c>
    </row>
    <row r="343" ht="14.25" customHeight="1">
      <c r="A343" s="10" t="n">
        <v>15.0</v>
      </c>
      <c r="B343" s="6" t="s">
        <v>140</v>
      </c>
      <c r="C343" s="6"/>
      <c r="D343" s="7" t="n">
        <f t="shared" si="7"/>
        <v>0.094027</v>
      </c>
      <c r="E343" s="6" t="s">
        <v>121</v>
      </c>
      <c r="F343" s="16" t="n">
        <f t="shared" si="8"/>
        <v>0.905973</v>
      </c>
      <c r="G343" s="10" t="n">
        <v>-2.5</v>
      </c>
      <c r="H343" s="12" t="n">
        <f>IF(ISBLANK(B343), "",ROUND(Calc!O343, 1))</f>
        <v>10.3</v>
      </c>
      <c r="I343" s="12" t="str">
        <f t="shared" si="9"/>
        <v>Fresno State</v>
      </c>
      <c r="J343" s="13" t="n">
        <f>IF(ISBLANK(B343), "",IF(I343=B343, 'Calc - Win Probability'!N343, 1-'Calc - Win Probability'!N343))</f>
        <v>0.905973</v>
      </c>
      <c r="K343" s="12" t="str">
        <f t="shared" si="10"/>
        <v>N</v>
      </c>
      <c r="L343" s="12" t="str">
        <f t="shared" si="11"/>
        <v>Y</v>
      </c>
      <c r="M343" s="8"/>
      <c r="N343" s="8"/>
      <c r="O343" s="8"/>
      <c r="P343" s="14"/>
      <c r="Q343" s="15" t="str">
        <f t="shared" si="12"/>
        <v/>
      </c>
    </row>
    <row r="344" ht="14.25" customHeight="1">
      <c r="A344" s="10" t="n">
        <v>15.0</v>
      </c>
      <c r="B344" s="4" t="s">
        <v>87</v>
      </c>
      <c r="C344" s="4"/>
      <c r="D344" s="16" t="n">
        <f t="shared" si="7"/>
        <v>0.688408</v>
      </c>
      <c r="E344" s="9" t="s">
        <v>114</v>
      </c>
      <c r="F344" s="16" t="n">
        <f t="shared" si="8"/>
        <v>0.311592</v>
      </c>
      <c r="G344" s="10" t="n">
        <v>5.5</v>
      </c>
      <c r="H344" s="12" t="n">
        <f>IF(ISBLANK(B344), "",ROUND(Calc!O344, 1))</f>
        <v>-1.9</v>
      </c>
      <c r="I344" s="12" t="str">
        <f t="shared" si="9"/>
        <v>UCLA</v>
      </c>
      <c r="J344" s="13" t="n">
        <f>IF(ISBLANK(B344), "",IF(I344=B344, 'Calc - Win Probability'!N344, 1-'Calc - Win Probability'!N344))</f>
        <v>0.688408</v>
      </c>
      <c r="K344" s="12" t="str">
        <f t="shared" si="10"/>
        <v>Y</v>
      </c>
      <c r="L344" s="12" t="str">
        <f t="shared" si="11"/>
        <v>Y</v>
      </c>
      <c r="M344" s="14" t="s">
        <v>4</v>
      </c>
      <c r="N344" s="14"/>
      <c r="O344" s="14" t="s">
        <v>114</v>
      </c>
      <c r="P344" s="14"/>
      <c r="Q344" s="15" t="n">
        <f t="shared" si="12"/>
        <v>5.5</v>
      </c>
    </row>
    <row r="345" ht="14.25" customHeight="1">
      <c r="A345" s="10" t="n">
        <v>15.0</v>
      </c>
      <c r="B345" s="10" t="s">
        <v>126</v>
      </c>
      <c r="C345" s="10"/>
      <c r="D345" s="16" t="n">
        <f t="shared" si="7"/>
        <v>0.365953</v>
      </c>
      <c r="E345" s="10" t="s">
        <v>89</v>
      </c>
      <c r="F345" s="16" t="n">
        <f t="shared" si="8"/>
        <v>0.634047</v>
      </c>
      <c r="G345" s="10" t="n">
        <v>3.5</v>
      </c>
      <c r="H345" s="12" t="n">
        <f>IF(ISBLANK(B345), "",ROUND(Calc!O345, 1))</f>
        <v>-1.2</v>
      </c>
      <c r="I345" s="12" t="str">
        <f t="shared" si="9"/>
        <v>California</v>
      </c>
      <c r="J345" s="13" t="n">
        <f>IF(ISBLANK(B345), "",IF(I345=B345, 'Calc - Win Probability'!N345, 1-'Calc - Win Probability'!N345))</f>
        <v>0.365953</v>
      </c>
      <c r="K345" s="12" t="str">
        <f t="shared" si="10"/>
        <v>Y</v>
      </c>
      <c r="L345" s="12" t="str">
        <f t="shared" si="11"/>
        <v>Y</v>
      </c>
      <c r="M345" s="14" t="s">
        <v>11</v>
      </c>
      <c r="N345" s="14" t="s">
        <v>126</v>
      </c>
      <c r="O345" s="14"/>
      <c r="P345" s="14"/>
      <c r="Q345" s="15" t="str">
        <f t="shared" si="12"/>
        <v/>
      </c>
    </row>
    <row r="346" ht="14.25" customHeight="1">
      <c r="A346" s="10" t="n">
        <v>15.0</v>
      </c>
      <c r="B346" s="10" t="s">
        <v>146</v>
      </c>
      <c r="C346" s="10"/>
      <c r="D346" s="16" t="n">
        <f t="shared" si="7"/>
        <v>0.835088</v>
      </c>
      <c r="E346" s="10" t="s">
        <v>133</v>
      </c>
      <c r="F346" s="16" t="n">
        <f t="shared" si="8"/>
        <v>0.164912</v>
      </c>
      <c r="G346" s="10" t="n">
        <v>-3.5</v>
      </c>
      <c r="H346" s="12" t="n">
        <f>IF(ISBLANK(B346), "",ROUND(Calc!O346, 1))</f>
        <v>-6.4</v>
      </c>
      <c r="I346" s="12" t="str">
        <f t="shared" si="9"/>
        <v>Western Kentucky</v>
      </c>
      <c r="J346" s="13" t="n">
        <f>IF(ISBLANK(B346), "",IF(I346=B346, 'Calc - Win Probability'!N346, 1-'Calc - Win Probability'!N346))</f>
        <v>0.835088</v>
      </c>
      <c r="K346" s="12" t="str">
        <f t="shared" si="10"/>
        <v>Y</v>
      </c>
      <c r="L346" s="12" t="str">
        <f t="shared" si="11"/>
        <v>Y</v>
      </c>
      <c r="M346" s="14" t="s">
        <v>4</v>
      </c>
      <c r="N346" s="14"/>
      <c r="O346" s="14" t="s">
        <v>146</v>
      </c>
      <c r="P346" s="14"/>
      <c r="Q346" s="15" t="n">
        <f t="shared" si="12"/>
        <v>-3.5</v>
      </c>
    </row>
    <row r="347" ht="14.25" customHeight="1">
      <c r="A347" s="10" t="n">
        <v>15.0</v>
      </c>
      <c r="B347" s="10" t="s">
        <v>51</v>
      </c>
      <c r="C347" s="10"/>
      <c r="D347" s="16" t="n">
        <f t="shared" si="7"/>
        <v>0.579806</v>
      </c>
      <c r="E347" s="10" t="s">
        <v>131</v>
      </c>
      <c r="F347" s="16" t="n">
        <f t="shared" si="8"/>
        <v>0.420194</v>
      </c>
      <c r="G347" s="10" t="n">
        <v>-12.0</v>
      </c>
      <c r="H347" s="12" t="n">
        <f>IF(ISBLANK(B347), "",ROUND(Calc!O347, 1))</f>
        <v>-2.9</v>
      </c>
      <c r="I347" s="12" t="str">
        <f t="shared" si="9"/>
        <v>UT San Antonio</v>
      </c>
      <c r="J347" s="13" t="n">
        <f>IF(ISBLANK(B347), "",IF(I347=B347, 'Calc - Win Probability'!N347, 1-'Calc - Win Probability'!N347))</f>
        <v>0.579806</v>
      </c>
      <c r="K347" s="12" t="str">
        <f t="shared" si="10"/>
        <v>N</v>
      </c>
      <c r="L347" s="12" t="str">
        <f t="shared" si="11"/>
        <v>N</v>
      </c>
      <c r="M347" s="14" t="s">
        <v>4</v>
      </c>
      <c r="N347" s="14"/>
      <c r="O347" s="14" t="s">
        <v>51</v>
      </c>
      <c r="P347" s="14"/>
      <c r="Q347" s="15" t="n">
        <f t="shared" si="12"/>
        <v>-12</v>
      </c>
    </row>
    <row r="348" ht="14.25" customHeight="1">
      <c r="A348" s="10" t="n">
        <v>15.0</v>
      </c>
      <c r="B348" s="10" t="s">
        <v>101</v>
      </c>
      <c r="C348" s="10"/>
      <c r="D348" s="16" t="n">
        <f t="shared" si="7"/>
        <v>0.951945</v>
      </c>
      <c r="E348" s="10" t="s">
        <v>95</v>
      </c>
      <c r="F348" s="16" t="n">
        <f t="shared" si="8"/>
        <v>0.048055</v>
      </c>
      <c r="G348" s="10" t="n">
        <v>-4.5</v>
      </c>
      <c r="H348" s="12" t="n">
        <f>IF(ISBLANK(B348), "",ROUND(Calc!O348, 1))</f>
        <v>-15.7</v>
      </c>
      <c r="I348" s="12" t="str">
        <f t="shared" si="9"/>
        <v>Syracuse</v>
      </c>
      <c r="J348" s="13" t="n">
        <f>IF(ISBLANK(B348), "",IF(I348=B348, 'Calc - Win Probability'!N348, 1-'Calc - Win Probability'!N348))</f>
        <v>0.951945</v>
      </c>
      <c r="K348" s="12" t="str">
        <f t="shared" si="10"/>
        <v>Y</v>
      </c>
      <c r="L348" s="12" t="str">
        <f t="shared" si="11"/>
        <v>Y</v>
      </c>
      <c r="M348" s="8"/>
      <c r="N348" s="8"/>
      <c r="O348" s="8"/>
      <c r="P348" s="14"/>
      <c r="Q348" s="15" t="str">
        <f t="shared" si="12"/>
        <v/>
      </c>
    </row>
    <row r="349" ht="14.25" customHeight="1">
      <c r="A349" s="10" t="n">
        <v>15.0</v>
      </c>
      <c r="B349" s="10" t="s">
        <v>68</v>
      </c>
      <c r="C349" s="10"/>
      <c r="D349" s="16" t="n">
        <f t="shared" si="7"/>
        <v>0.217809</v>
      </c>
      <c r="E349" s="10" t="s">
        <v>21</v>
      </c>
      <c r="F349" s="16" t="n">
        <f t="shared" si="8"/>
        <v>0.782191</v>
      </c>
      <c r="G349" s="10" t="n">
        <v>4.5</v>
      </c>
      <c r="H349" s="12" t="n">
        <f>IF(ISBLANK(B349), "",ROUND(Calc!O349, 1))</f>
        <v>9.6</v>
      </c>
      <c r="I349" s="12" t="str">
        <f t="shared" si="9"/>
        <v>UCF</v>
      </c>
      <c r="J349" s="13" t="n">
        <f>IF(ISBLANK(B349), "",IF(I349=B349, 'Calc - Win Probability'!N349, 1-'Calc - Win Probability'!N349))</f>
        <v>0.782191</v>
      </c>
      <c r="K349" s="12" t="str">
        <f t="shared" si="10"/>
        <v>N</v>
      </c>
      <c r="L349" s="12" t="str">
        <f t="shared" si="11"/>
        <v>Y</v>
      </c>
      <c r="M349" s="8"/>
      <c r="N349" s="8"/>
      <c r="O349" s="8"/>
      <c r="P349" s="14"/>
      <c r="Q349" s="15" t="str">
        <f t="shared" si="12"/>
        <v/>
      </c>
    </row>
    <row r="350" ht="14.25" customHeight="1">
      <c r="A350" s="10" t="n">
        <v>15.0</v>
      </c>
      <c r="B350" s="10" t="s">
        <v>129</v>
      </c>
      <c r="C350" s="10"/>
      <c r="D350" s="16" t="n">
        <f t="shared" si="7"/>
        <v>0.262202</v>
      </c>
      <c r="E350" s="10" t="s">
        <v>80</v>
      </c>
      <c r="F350" s="16" t="n">
        <f t="shared" si="8"/>
        <v>0.737798</v>
      </c>
      <c r="G350" s="10" t="n">
        <v>-1.5</v>
      </c>
      <c r="H350" s="12" t="n">
        <f>IF(ISBLANK(B350), "",ROUND(Calc!O350, 1))</f>
        <v>5.8</v>
      </c>
      <c r="I350" s="12" t="str">
        <f t="shared" si="9"/>
        <v>Northern Illinois</v>
      </c>
      <c r="J350" s="13" t="n">
        <f>IF(ISBLANK(B350), "",IF(I350=B350, 'Calc - Win Probability'!N350, 1-'Calc - Win Probability'!N350))</f>
        <v>0.737798</v>
      </c>
      <c r="K350" s="12" t="str">
        <f t="shared" si="10"/>
        <v>N</v>
      </c>
      <c r="L350" s="12" t="str">
        <f t="shared" si="11"/>
        <v>Y</v>
      </c>
      <c r="M350" s="8"/>
      <c r="N350" s="8"/>
      <c r="O350" s="8"/>
      <c r="P350" s="14"/>
      <c r="Q350" s="15" t="str">
        <f t="shared" si="12"/>
        <v/>
      </c>
    </row>
    <row r="351" ht="14.25" customHeight="1">
      <c r="A351" s="10" t="n">
        <v>15.0</v>
      </c>
      <c r="B351" s="10" t="s">
        <v>118</v>
      </c>
      <c r="C351" s="10"/>
      <c r="D351" s="16" t="n">
        <f t="shared" si="7"/>
        <v>0.343635</v>
      </c>
      <c r="E351" s="4" t="s">
        <v>39</v>
      </c>
      <c r="F351" s="16" t="n">
        <f t="shared" si="8"/>
        <v>0.656365</v>
      </c>
      <c r="G351" s="10" t="n">
        <v>-4.5</v>
      </c>
      <c r="H351" s="12" t="n">
        <f>IF(ISBLANK(B351), "",ROUND(Calc!O351, 1))</f>
        <v>2.7</v>
      </c>
      <c r="I351" s="12" t="str">
        <f t="shared" si="9"/>
        <v>Duke</v>
      </c>
      <c r="J351" s="13" t="n">
        <f>IF(ISBLANK(B351), "",IF(I351=B351, 'Calc - Win Probability'!N351, 1-'Calc - Win Probability'!N351))</f>
        <v>0.656365</v>
      </c>
      <c r="K351" s="12" t="str">
        <f t="shared" si="10"/>
        <v>N</v>
      </c>
      <c r="L351" s="12" t="str">
        <f t="shared" si="11"/>
        <v>Y</v>
      </c>
      <c r="M351" s="8"/>
      <c r="N351" s="8"/>
      <c r="O351" s="8"/>
      <c r="P351" s="14"/>
      <c r="Q351" s="15" t="str">
        <f t="shared" si="12"/>
        <v/>
      </c>
    </row>
    <row r="352" ht="14.25" customHeight="1">
      <c r="A352" s="10" t="n">
        <v>15.0</v>
      </c>
      <c r="B352" s="10" t="s">
        <v>132</v>
      </c>
      <c r="C352" s="10"/>
      <c r="D352" s="16" t="n">
        <f t="shared" si="7"/>
        <v>0.920188</v>
      </c>
      <c r="E352" s="10" t="s">
        <v>33</v>
      </c>
      <c r="F352" s="16" t="n">
        <f t="shared" si="8"/>
        <v>0.079812</v>
      </c>
      <c r="G352" s="10" t="n">
        <v>-4.5</v>
      </c>
      <c r="H352" s="12" t="n">
        <f>IF(ISBLANK(B352), "",ROUND(Calc!O352, 1))</f>
        <v>-16</v>
      </c>
      <c r="I352" s="12" t="str">
        <f t="shared" si="9"/>
        <v>James Madison</v>
      </c>
      <c r="J352" s="13" t="n">
        <f>IF(ISBLANK(B352), "",IF(I352=B352, 'Calc - Win Probability'!N352, 1-'Calc - Win Probability'!N352))</f>
        <v>0.920188</v>
      </c>
      <c r="K352" s="12" t="str">
        <f t="shared" si="10"/>
        <v>Y</v>
      </c>
      <c r="L352" s="12" t="str">
        <f t="shared" si="11"/>
        <v>Y</v>
      </c>
      <c r="M352" s="8"/>
      <c r="N352" s="8"/>
      <c r="O352" s="8"/>
      <c r="P352" s="14"/>
      <c r="Q352" s="15" t="str">
        <f t="shared" si="12"/>
        <v/>
      </c>
    </row>
    <row r="353" ht="14.25" customHeight="1">
      <c r="A353" s="10" t="n">
        <v>15.0</v>
      </c>
      <c r="B353" s="10" t="s">
        <v>59</v>
      </c>
      <c r="C353" s="10"/>
      <c r="D353" s="16" t="n">
        <f t="shared" si="7"/>
        <v>0.344809</v>
      </c>
      <c r="E353" s="10" t="s">
        <v>144</v>
      </c>
      <c r="F353" s="16" t="n">
        <f t="shared" si="8"/>
        <v>0.655191</v>
      </c>
      <c r="G353" s="10" t="n">
        <v>-3.5</v>
      </c>
      <c r="H353" s="12" t="n">
        <f>IF(ISBLANK(B353), "",ROUND(Calc!O353, 1))</f>
        <v>4.8</v>
      </c>
      <c r="I353" s="12" t="str">
        <f t="shared" si="9"/>
        <v>Utah State</v>
      </c>
      <c r="J353" s="13" t="n">
        <f>IF(ISBLANK(B353), "",IF(I353=B353, 'Calc - Win Probability'!N353, 1-'Calc - Win Probability'!N353))</f>
        <v>0.655191</v>
      </c>
      <c r="K353" s="12" t="str">
        <f t="shared" si="10"/>
        <v>N</v>
      </c>
      <c r="L353" s="12" t="str">
        <f t="shared" si="11"/>
        <v>Y</v>
      </c>
      <c r="M353" s="14"/>
      <c r="N353" s="14"/>
      <c r="O353" s="14"/>
      <c r="P353" s="14"/>
      <c r="Q353" s="15" t="str">
        <f t="shared" si="12"/>
        <v/>
      </c>
    </row>
    <row r="354" ht="14.25" customHeight="1">
      <c r="A354" s="10" t="n">
        <v>15.0</v>
      </c>
      <c r="B354" s="10" t="s">
        <v>127</v>
      </c>
      <c r="C354" s="10"/>
      <c r="D354" s="16" t="n">
        <f t="shared" si="7"/>
        <v>0.958393</v>
      </c>
      <c r="E354" s="10" t="s">
        <v>81</v>
      </c>
      <c r="F354" s="16" t="n">
        <f t="shared" si="8"/>
        <v>0.041607</v>
      </c>
      <c r="G354" s="10" t="n">
        <v>-13.5</v>
      </c>
      <c r="H354" s="12" t="n">
        <f>IF(ISBLANK(B354), "",ROUND(Calc!O354, 1))</f>
        <v>-18.8</v>
      </c>
      <c r="I354" s="12" t="str">
        <f t="shared" si="9"/>
        <v>South Alabama</v>
      </c>
      <c r="J354" s="13" t="n">
        <f>IF(ISBLANK(B354), "",IF(I354=B354, 'Calc - Win Probability'!N354, 1-'Calc - Win Probability'!N354))</f>
        <v>0.958393</v>
      </c>
      <c r="K354" s="12" t="str">
        <f t="shared" si="10"/>
        <v>Y</v>
      </c>
      <c r="L354" s="12" t="str">
        <f t="shared" si="11"/>
        <v>Y</v>
      </c>
      <c r="M354" s="14"/>
      <c r="N354" s="14"/>
      <c r="O354" s="14"/>
      <c r="P354" s="14"/>
      <c r="Q354" s="15" t="str">
        <f t="shared" si="12"/>
        <v/>
      </c>
      <c r="R354" s="5" t="s">
        <v>151</v>
      </c>
    </row>
    <row r="355" ht="14.25" customHeight="1">
      <c r="A355" s="10" t="n">
        <v>15.0</v>
      </c>
      <c r="B355" s="9" t="s">
        <v>55</v>
      </c>
      <c r="C355" s="9"/>
      <c r="D355" s="16" t="n">
        <f t="shared" si="7"/>
        <v>0.874194</v>
      </c>
      <c r="E355" s="10" t="s">
        <v>77</v>
      </c>
      <c r="F355" s="16" t="n">
        <f t="shared" si="8"/>
        <v>0.125806</v>
      </c>
      <c r="G355" s="10" t="n">
        <v>-9.5</v>
      </c>
      <c r="H355" s="12" t="n">
        <f>IF(ISBLANK(B355), "",ROUND(Calc!O355, 1))</f>
        <v>-11.8</v>
      </c>
      <c r="I355" s="12" t="str">
        <f t="shared" si="9"/>
        <v>Utah</v>
      </c>
      <c r="J355" s="13" t="n">
        <f>IF(ISBLANK(B355), "",IF(I355=B355, 'Calc - Win Probability'!N355, 1-'Calc - Win Probability'!N355))</f>
        <v>0.874194</v>
      </c>
      <c r="K355" s="12" t="str">
        <f t="shared" si="10"/>
        <v>Y</v>
      </c>
      <c r="L355" s="12" t="str">
        <f t="shared" si="11"/>
        <v>Y</v>
      </c>
      <c r="M355" s="8"/>
      <c r="N355" s="8"/>
      <c r="O355" s="8"/>
      <c r="P355" s="14"/>
      <c r="Q355" s="15" t="str">
        <f t="shared" si="12"/>
        <v/>
      </c>
    </row>
    <row r="356" ht="14.25" customHeight="1">
      <c r="A356" s="10" t="n">
        <v>15.0</v>
      </c>
      <c r="B356" s="10" t="s">
        <v>130</v>
      </c>
      <c r="C356" s="10"/>
      <c r="D356" s="16" t="n">
        <f t="shared" si="7"/>
        <v>0.59375</v>
      </c>
      <c r="E356" s="10" t="s">
        <v>149</v>
      </c>
      <c r="F356" s="16" t="n">
        <f t="shared" si="8"/>
        <v>0.40625</v>
      </c>
      <c r="G356" s="10" t="n">
        <v>7.5</v>
      </c>
      <c r="H356" s="12" t="n">
        <f>IF(ISBLANK(B356), "",ROUND(Calc!O356, 1))</f>
        <v>2.2</v>
      </c>
      <c r="I356" s="12" t="str">
        <f t="shared" si="9"/>
        <v>San José State</v>
      </c>
      <c r="J356" s="13" t="n">
        <f>IF(ISBLANK(B356), "",IF(I356=B356, 'Calc - Win Probability'!N356, 1-'Calc - Win Probability'!N356))</f>
        <v>0.40625</v>
      </c>
      <c r="K356" s="12" t="str">
        <f t="shared" si="10"/>
        <v>Y</v>
      </c>
      <c r="L356" s="12" t="str">
        <f t="shared" si="11"/>
        <v>N</v>
      </c>
      <c r="M356" s="8"/>
      <c r="N356" s="8"/>
      <c r="O356" s="8"/>
      <c r="P356" s="14"/>
      <c r="Q356" s="15" t="str">
        <f t="shared" si="12"/>
        <v/>
      </c>
    </row>
    <row r="357" ht="14.25" customHeight="1">
      <c r="A357" s="10" t="n">
        <v>15.0</v>
      </c>
      <c r="B357" s="10" t="s">
        <v>70</v>
      </c>
      <c r="C357" s="10"/>
      <c r="D357" s="16" t="n">
        <f t="shared" si="7"/>
        <v>0.407567</v>
      </c>
      <c r="E357" s="10" t="s">
        <v>25</v>
      </c>
      <c r="F357" s="16" t="n">
        <f t="shared" si="8"/>
        <v>0.592433</v>
      </c>
      <c r="G357" s="10" t="n">
        <v>5.5</v>
      </c>
      <c r="H357" s="12" t="n">
        <f>IF(ISBLANK(B357), "",ROUND(Calc!O357, 1))</f>
        <v>1.5</v>
      </c>
      <c r="I357" s="12" t="str">
        <f t="shared" si="9"/>
        <v>Minnesota</v>
      </c>
      <c r="J357" s="13" t="n">
        <f>IF(ISBLANK(B357), "",IF(I357=B357, 'Calc - Win Probability'!N357, 1-'Calc - Win Probability'!N357))</f>
        <v>0.592433</v>
      </c>
      <c r="K357" s="12" t="str">
        <f t="shared" si="10"/>
        <v>Y</v>
      </c>
      <c r="L357" s="12" t="str">
        <f t="shared" si="11"/>
        <v>N</v>
      </c>
      <c r="M357" s="14"/>
      <c r="N357" s="14"/>
      <c r="O357" s="14"/>
      <c r="P357" s="14"/>
      <c r="Q357" s="15" t="str">
        <f t="shared" si="12"/>
        <v/>
      </c>
      <c r="R357" s="5" t="s">
        <v>152</v>
      </c>
    </row>
    <row r="358" ht="14.25" customHeight="1">
      <c r="A358" s="10" t="n">
        <v>15.0</v>
      </c>
      <c r="B358" s="10" t="s">
        <v>117</v>
      </c>
      <c r="C358" s="10"/>
      <c r="D358" s="16" t="n">
        <f t="shared" si="7"/>
        <v>0.201948</v>
      </c>
      <c r="E358" s="10" t="s">
        <v>105</v>
      </c>
      <c r="F358" s="16" t="n">
        <f t="shared" si="8"/>
        <v>0.798052</v>
      </c>
      <c r="G358" s="10" t="n">
        <v>-6.5</v>
      </c>
      <c r="H358" s="12" t="n">
        <f>IF(ISBLANK(B358), "",ROUND(Calc!O358, 1))</f>
        <v>14.1</v>
      </c>
      <c r="I358" s="12" t="str">
        <f t="shared" si="9"/>
        <v>Rice</v>
      </c>
      <c r="J358" s="13" t="n">
        <f>IF(ISBLANK(B358), "",IF(I358=B358, 'Calc - Win Probability'!N358, 1-'Calc - Win Probability'!N358))</f>
        <v>0.798052</v>
      </c>
      <c r="K358" s="12" t="str">
        <f t="shared" si="10"/>
        <v>N</v>
      </c>
      <c r="L358" s="12" t="str">
        <f t="shared" si="11"/>
        <v>Y</v>
      </c>
      <c r="M358" s="8"/>
      <c r="N358" s="8"/>
      <c r="O358" s="8"/>
      <c r="P358" s="14"/>
      <c r="Q358" s="15" t="str">
        <f t="shared" si="12"/>
        <v/>
      </c>
      <c r="R358" s="5" t="s">
        <v>153</v>
      </c>
    </row>
    <row r="359" ht="14.25" customHeight="1">
      <c r="A359" s="10" t="n">
        <v>15.0</v>
      </c>
      <c r="B359" s="10" t="s">
        <v>102</v>
      </c>
      <c r="C359" s="10"/>
      <c r="D359" s="16" t="n">
        <f t="shared" si="7"/>
        <v>0.650581</v>
      </c>
      <c r="E359" s="10" t="s">
        <v>82</v>
      </c>
      <c r="F359" s="16" t="n">
        <f t="shared" si="8"/>
        <v>0.349419</v>
      </c>
      <c r="G359" s="10" t="n">
        <v>-12.5</v>
      </c>
      <c r="H359" s="12" t="n">
        <f>IF(ISBLANK(B359), "",ROUND(Calc!O359, 1))</f>
        <v>-3.7</v>
      </c>
      <c r="I359" s="12" t="str">
        <f t="shared" si="9"/>
        <v>Kansas</v>
      </c>
      <c r="J359" s="13" t="n">
        <f>IF(ISBLANK(B359), "",IF(I359=B359, 'Calc - Win Probability'!N359, 1-'Calc - Win Probability'!N359))</f>
        <v>0.650581</v>
      </c>
      <c r="K359" s="12" t="str">
        <f t="shared" si="10"/>
        <v>N</v>
      </c>
      <c r="L359" s="12" t="str">
        <f t="shared" si="11"/>
        <v>N</v>
      </c>
      <c r="M359" s="14"/>
      <c r="N359" s="14"/>
      <c r="O359" s="14"/>
      <c r="P359" s="14"/>
      <c r="Q359" s="15" t="str">
        <f t="shared" si="12"/>
        <v/>
      </c>
      <c r="R359" s="5" t="s">
        <v>154</v>
      </c>
    </row>
    <row r="360" ht="14.25" customHeight="1">
      <c r="A360" s="10" t="n">
        <v>15.0</v>
      </c>
      <c r="B360" s="10" t="s">
        <v>100</v>
      </c>
      <c r="C360" s="10"/>
      <c r="D360" s="16" t="n">
        <f t="shared" si="7"/>
        <v>0.251615</v>
      </c>
      <c r="E360" s="10" t="s">
        <v>28</v>
      </c>
      <c r="F360" s="16" t="n">
        <f t="shared" si="8"/>
        <v>0.748385</v>
      </c>
      <c r="G360" s="10" t="n">
        <v>-4.5</v>
      </c>
      <c r="H360" s="12" t="n">
        <f>IF(ISBLANK(B360), "",ROUND(Calc!O360, 1))</f>
        <v>1.3</v>
      </c>
      <c r="I360" s="12" t="str">
        <f t="shared" si="9"/>
        <v>Tulane</v>
      </c>
      <c r="J360" s="13" t="n">
        <f>IF(ISBLANK(B360), "",IF(I360=B360, 'Calc - Win Probability'!N360, 1-'Calc - Win Probability'!N360))</f>
        <v>0.748385</v>
      </c>
      <c r="K360" s="12" t="str">
        <f t="shared" si="10"/>
        <v>N</v>
      </c>
      <c r="L360" s="12" t="str">
        <f t="shared" si="11"/>
        <v>Y</v>
      </c>
      <c r="M360" s="8"/>
      <c r="N360" s="8"/>
      <c r="O360" s="8"/>
      <c r="P360" s="14"/>
      <c r="Q360" s="15" t="str">
        <f t="shared" si="12"/>
        <v/>
      </c>
    </row>
    <row r="361" ht="14.25" customHeight="1">
      <c r="A361" s="10" t="n">
        <v>15.0</v>
      </c>
      <c r="B361" s="6" t="s">
        <v>34</v>
      </c>
      <c r="C361" s="6"/>
      <c r="D361" s="16" t="n">
        <f t="shared" si="7"/>
        <v>0.951279</v>
      </c>
      <c r="E361" s="10" t="s">
        <v>46</v>
      </c>
      <c r="F361" s="16" t="n">
        <f t="shared" si="8"/>
        <v>0.048721</v>
      </c>
      <c r="G361" s="10" t="n">
        <v>3.5</v>
      </c>
      <c r="H361" s="12" t="n">
        <f>IF(ISBLANK(B361), "",ROUND(Calc!O361, 1))</f>
        <v>-15.6</v>
      </c>
      <c r="I361" s="12" t="str">
        <f t="shared" si="9"/>
        <v>North Carolina</v>
      </c>
      <c r="J361" s="13" t="n">
        <f>IF(ISBLANK(B361), "",IF(I361=B361, 'Calc - Win Probability'!N361, 1-'Calc - Win Probability'!N361))</f>
        <v>0.951279</v>
      </c>
      <c r="K361" s="12" t="str">
        <f t="shared" si="10"/>
        <v>Y</v>
      </c>
      <c r="L361" s="12" t="str">
        <f t="shared" si="11"/>
        <v>Y</v>
      </c>
      <c r="M361" s="8"/>
      <c r="N361" s="8"/>
      <c r="O361" s="8"/>
      <c r="P361" s="14"/>
      <c r="Q361" s="15" t="str">
        <f t="shared" si="12"/>
        <v/>
      </c>
      <c r="R361" s="5" t="s">
        <v>155</v>
      </c>
    </row>
    <row r="362" ht="14.25" customHeight="1">
      <c r="A362" s="10" t="n">
        <v>15.0</v>
      </c>
      <c r="B362" s="10" t="s">
        <v>111</v>
      </c>
      <c r="C362" s="10"/>
      <c r="D362" s="16" t="n">
        <f t="shared" si="7"/>
        <v>0.185316</v>
      </c>
      <c r="E362" s="10" t="s">
        <v>54</v>
      </c>
      <c r="F362" s="16" t="n">
        <f t="shared" si="8"/>
        <v>0.814684</v>
      </c>
      <c r="G362" s="10" t="n">
        <v>-6.5</v>
      </c>
      <c r="H362" s="12" t="n">
        <f>IF(ISBLANK(B362), "",ROUND(Calc!O362, 1))</f>
        <v>8.1</v>
      </c>
      <c r="I362" s="12" t="str">
        <f t="shared" si="9"/>
        <v>USC</v>
      </c>
      <c r="J362" s="13" t="n">
        <f>IF(ISBLANK(B362), "",IF(I362=B362, 'Calc - Win Probability'!N362, 1-'Calc - Win Probability'!N362))</f>
        <v>0.814684</v>
      </c>
      <c r="K362" s="12" t="str">
        <f t="shared" si="10"/>
        <v>N</v>
      </c>
      <c r="L362" s="12" t="str">
        <f t="shared" si="11"/>
        <v>Y</v>
      </c>
      <c r="M362" s="8"/>
      <c r="N362" s="8"/>
      <c r="O362" s="8"/>
      <c r="P362" s="14"/>
      <c r="Q362" s="15" t="str">
        <f t="shared" si="12"/>
        <v/>
      </c>
    </row>
    <row r="363" ht="14.25" customHeight="1">
      <c r="A363" s="10" t="n">
        <v>15.0</v>
      </c>
      <c r="B363" s="4" t="s">
        <v>122</v>
      </c>
      <c r="C363" s="4"/>
      <c r="D363" s="16" t="n">
        <f t="shared" si="7"/>
        <v>0.901941</v>
      </c>
      <c r="E363" s="10" t="s">
        <v>47</v>
      </c>
      <c r="F363" s="16" t="n">
        <f t="shared" si="8"/>
        <v>0.098059</v>
      </c>
      <c r="G363" s="10" t="n">
        <v>-4.5</v>
      </c>
      <c r="H363" s="12" t="n">
        <f>IF(ISBLANK(B363), "",ROUND(Calc!O363, 1))</f>
        <v>-23.6</v>
      </c>
      <c r="I363" s="12" t="str">
        <f t="shared" si="9"/>
        <v>Texas A&amp;M</v>
      </c>
      <c r="J363" s="13" t="n">
        <f>IF(ISBLANK(B363), "",IF(I363=B363, 'Calc - Win Probability'!N363, 1-'Calc - Win Probability'!N363))</f>
        <v>0.901941</v>
      </c>
      <c r="K363" s="12" t="str">
        <f t="shared" si="10"/>
        <v>Y</v>
      </c>
      <c r="L363" s="12" t="str">
        <f t="shared" si="11"/>
        <v>Y</v>
      </c>
      <c r="M363" s="8"/>
      <c r="N363" s="8"/>
      <c r="O363" s="8"/>
      <c r="P363" s="14"/>
      <c r="Q363" s="15" t="str">
        <f t="shared" si="12"/>
        <v/>
      </c>
    </row>
    <row r="364" ht="14.25" customHeight="1">
      <c r="A364" s="10" t="n">
        <v>15.0</v>
      </c>
      <c r="B364" s="10" t="s">
        <v>15</v>
      </c>
      <c r="C364" s="10"/>
      <c r="D364" s="16" t="n">
        <f t="shared" si="7"/>
        <v>0.995967</v>
      </c>
      <c r="E364" s="10" t="s">
        <v>69</v>
      </c>
      <c r="F364" s="16" t="n">
        <f t="shared" si="8"/>
        <v>0.004033</v>
      </c>
      <c r="G364" s="10" t="n">
        <v>-9.5</v>
      </c>
      <c r="H364" s="12" t="n">
        <f>IF(ISBLANK(B364), "",ROUND(Calc!O364, 1))</f>
        <v>-37.1</v>
      </c>
      <c r="I364" s="12" t="str">
        <f t="shared" si="9"/>
        <v>SMU</v>
      </c>
      <c r="J364" s="13" t="n">
        <f>IF(ISBLANK(B364), "",IF(I364=B364, 'Calc - Win Probability'!N364, 1-'Calc - Win Probability'!N364))</f>
        <v>0.995967</v>
      </c>
      <c r="K364" s="12" t="str">
        <f t="shared" si="10"/>
        <v>Y</v>
      </c>
      <c r="L364" s="12" t="str">
        <f t="shared" si="11"/>
        <v>Y</v>
      </c>
      <c r="M364" s="8"/>
      <c r="N364" s="8"/>
      <c r="O364" s="8"/>
      <c r="P364" s="14"/>
      <c r="Q364" s="15" t="str">
        <f t="shared" si="12"/>
        <v/>
      </c>
      <c r="R364" s="5" t="s">
        <v>156</v>
      </c>
    </row>
    <row r="365" ht="14.25" customHeight="1">
      <c r="A365" s="10" t="n">
        <v>15.0</v>
      </c>
      <c r="B365" s="10" t="s">
        <v>65</v>
      </c>
      <c r="C365" s="10"/>
      <c r="D365" s="16" t="n">
        <f t="shared" si="7"/>
        <v>0.083137</v>
      </c>
      <c r="E365" s="10" t="s">
        <v>56</v>
      </c>
      <c r="F365" s="16" t="n">
        <f t="shared" si="8"/>
        <v>0.916863</v>
      </c>
      <c r="G365" s="10" t="n">
        <v>4.5</v>
      </c>
      <c r="H365" s="12" t="n">
        <f>IF(ISBLANK(B365), "",ROUND(Calc!O365, 1))</f>
        <v>13.1</v>
      </c>
      <c r="I365" s="12" t="str">
        <f t="shared" si="9"/>
        <v>Miami</v>
      </c>
      <c r="J365" s="13" t="n">
        <f>IF(ISBLANK(B365), "",IF(I365=B365, 'Calc - Win Probability'!N365, 1-'Calc - Win Probability'!N365))</f>
        <v>0.916863</v>
      </c>
      <c r="K365" s="12" t="str">
        <f t="shared" si="10"/>
        <v>N</v>
      </c>
      <c r="L365" s="12" t="str">
        <f t="shared" si="11"/>
        <v>Y</v>
      </c>
      <c r="M365" s="8"/>
      <c r="N365" s="8"/>
      <c r="O365" s="8"/>
      <c r="P365" s="14"/>
      <c r="Q365" s="15" t="str">
        <f t="shared" si="12"/>
        <v/>
      </c>
    </row>
    <row r="366" ht="14.25" customHeight="1">
      <c r="A366" s="10" t="n">
        <v>15.0</v>
      </c>
      <c r="B366" s="10" t="s">
        <v>110</v>
      </c>
      <c r="C366" s="10"/>
      <c r="D366" s="16" t="n">
        <f t="shared" si="7"/>
        <v>0.007403</v>
      </c>
      <c r="E366" s="10" t="s">
        <v>90</v>
      </c>
      <c r="F366" s="16" t="n">
        <f t="shared" si="8"/>
        <v>0.992597</v>
      </c>
      <c r="G366" s="10" t="n">
        <v>4.5</v>
      </c>
      <c r="H366" s="12" t="n">
        <f>IF(ISBLANK(B366), "",ROUND(Calc!O366, 1))</f>
        <v>26.1</v>
      </c>
      <c r="I366" s="12" t="str">
        <f t="shared" si="9"/>
        <v>Kansas State</v>
      </c>
      <c r="J366" s="13" t="n">
        <f>IF(ISBLANK(B366), "",IF(I366=B366, 'Calc - Win Probability'!N366, 1-'Calc - Win Probability'!N366))</f>
        <v>0.992597</v>
      </c>
      <c r="K366" s="12" t="str">
        <f t="shared" si="10"/>
        <v>N</v>
      </c>
      <c r="L366" s="12" t="str">
        <f t="shared" si="11"/>
        <v>Y</v>
      </c>
      <c r="M366" s="8"/>
      <c r="N366" s="8"/>
      <c r="O366" s="8"/>
      <c r="P366" s="14"/>
      <c r="Q366" s="15" t="str">
        <f t="shared" si="12"/>
        <v/>
      </c>
      <c r="R366" s="5" t="s">
        <v>156</v>
      </c>
    </row>
    <row r="367" ht="14.25" customHeight="1">
      <c r="A367" s="10" t="n">
        <v>15.0</v>
      </c>
      <c r="B367" s="10" t="s">
        <v>119</v>
      </c>
      <c r="C367" s="10"/>
      <c r="D367" s="16" t="n">
        <f t="shared" si="7"/>
        <v>0.401626</v>
      </c>
      <c r="E367" s="10" t="s">
        <v>20</v>
      </c>
      <c r="F367" s="16" t="n">
        <f t="shared" si="8"/>
        <v>0.598374</v>
      </c>
      <c r="G367" s="10" t="n">
        <v>-1.5</v>
      </c>
      <c r="H367" s="12" t="n">
        <f>IF(ISBLANK(B367), "",ROUND(Calc!O367, 1))</f>
        <v>14</v>
      </c>
      <c r="I367" s="12" t="str">
        <f t="shared" si="9"/>
        <v>Oklahoma</v>
      </c>
      <c r="J367" s="13" t="n">
        <f>IF(ISBLANK(B367), "",IF(I367=B367, 'Calc - Win Probability'!N367, 1-'Calc - Win Probability'!N367))</f>
        <v>0.598374</v>
      </c>
      <c r="K367" s="12" t="str">
        <f t="shared" si="10"/>
        <v>N</v>
      </c>
      <c r="L367" s="12" t="str">
        <f t="shared" si="11"/>
        <v>Y</v>
      </c>
      <c r="M367" s="8"/>
      <c r="N367" s="8"/>
      <c r="O367" s="8"/>
      <c r="P367" s="14"/>
      <c r="Q367" s="15" t="str">
        <f t="shared" si="12"/>
        <v/>
      </c>
    </row>
    <row r="368" ht="14.25" customHeight="1">
      <c r="A368" s="10" t="n">
        <v>15.0</v>
      </c>
      <c r="B368" s="10" t="s">
        <v>57</v>
      </c>
      <c r="C368" s="10"/>
      <c r="D368" s="16" t="n">
        <f t="shared" si="7"/>
        <v>0.715592</v>
      </c>
      <c r="E368" s="10" t="s">
        <v>116</v>
      </c>
      <c r="F368" s="16" t="n">
        <f t="shared" si="8"/>
        <v>0.284408</v>
      </c>
      <c r="G368" s="10" t="n">
        <v>-7.5</v>
      </c>
      <c r="H368" s="12" t="n">
        <f>IF(ISBLANK(B368), "",ROUND(Calc!O368, 1))</f>
        <v>-5.2</v>
      </c>
      <c r="I368" s="12" t="str">
        <f t="shared" si="9"/>
        <v>Clemson</v>
      </c>
      <c r="J368" s="13" t="n">
        <f>IF(ISBLANK(B368), "",IF(I368=B368, 'Calc - Win Probability'!N368, 1-'Calc - Win Probability'!N368))</f>
        <v>0.715592</v>
      </c>
      <c r="K368" s="12" t="str">
        <f t="shared" si="10"/>
        <v>N</v>
      </c>
      <c r="L368" s="12" t="str">
        <f t="shared" si="11"/>
        <v>N</v>
      </c>
      <c r="M368" s="8"/>
      <c r="N368" s="8"/>
      <c r="O368" s="8"/>
      <c r="P368" s="14"/>
      <c r="Q368" s="15" t="str">
        <f t="shared" si="12"/>
        <v/>
      </c>
    </row>
    <row r="369" ht="14.25" customHeight="1">
      <c r="A369" s="10" t="n">
        <v>15.0</v>
      </c>
      <c r="B369" s="10" t="s">
        <v>120</v>
      </c>
      <c r="C369" s="10"/>
      <c r="D369" s="16" t="n">
        <f t="shared" si="7"/>
        <v>0.167575</v>
      </c>
      <c r="E369" s="10" t="s">
        <v>125</v>
      </c>
      <c r="F369" s="16" t="n">
        <f t="shared" si="8"/>
        <v>0.832425</v>
      </c>
      <c r="G369" s="10" t="n">
        <v>10.5</v>
      </c>
      <c r="H369" s="12" t="n">
        <f>IF(ISBLANK(B369), "",ROUND(Calc!O369, 1))</f>
        <v>7.1</v>
      </c>
      <c r="I369" s="12" t="str">
        <f t="shared" si="9"/>
        <v>Notre Dame</v>
      </c>
      <c r="J369" s="13" t="n">
        <f>IF(ISBLANK(B369), "",IF(I369=B369, 'Calc - Win Probability'!N369, 1-'Calc - Win Probability'!N369))</f>
        <v>0.832425</v>
      </c>
      <c r="K369" s="12" t="str">
        <f t="shared" si="10"/>
        <v>Y</v>
      </c>
      <c r="L369" s="12" t="str">
        <f t="shared" si="11"/>
        <v>N</v>
      </c>
      <c r="M369" s="8"/>
      <c r="N369" s="8"/>
      <c r="O369" s="8"/>
      <c r="P369" s="14"/>
      <c r="Q369" s="15" t="str">
        <f t="shared" si="12"/>
        <v/>
      </c>
    </row>
    <row r="370" ht="14.25" customHeight="1">
      <c r="A370" s="10" t="n">
        <v>15.0</v>
      </c>
      <c r="B370" s="10" t="s">
        <v>45</v>
      </c>
      <c r="C370" s="10"/>
      <c r="D370" s="16" t="n">
        <f t="shared" si="7"/>
        <v>0.531252</v>
      </c>
      <c r="E370" s="10" t="s">
        <v>112</v>
      </c>
      <c r="F370" s="16" t="n">
        <f t="shared" si="8"/>
        <v>0.468748</v>
      </c>
      <c r="G370" s="10" t="n">
        <v>6.5</v>
      </c>
      <c r="H370" s="12" t="n">
        <f>IF(ISBLANK(B370), "",ROUND(Calc!O370, 1))</f>
        <v>2.7</v>
      </c>
      <c r="I370" s="12" t="str">
        <f t="shared" si="9"/>
        <v>Iowa State</v>
      </c>
      <c r="J370" s="13" t="n">
        <f>IF(ISBLANK(B370), "",IF(I370=B370, 'Calc - Win Probability'!N370, 1-'Calc - Win Probability'!N370))</f>
        <v>0.468748</v>
      </c>
      <c r="K370" s="12" t="str">
        <f t="shared" si="10"/>
        <v>Y</v>
      </c>
      <c r="L370" s="12" t="str">
        <f t="shared" si="11"/>
        <v>N</v>
      </c>
      <c r="M370" s="14"/>
      <c r="N370" s="14"/>
      <c r="O370" s="14"/>
      <c r="P370" s="14"/>
      <c r="Q370" s="15" t="str">
        <f t="shared" si="12"/>
        <v/>
      </c>
      <c r="R370" s="5" t="s">
        <v>157</v>
      </c>
    </row>
    <row r="371" ht="14.25" customHeight="1">
      <c r="A371" s="10" t="n">
        <v>15.0</v>
      </c>
      <c r="B371" s="10" t="s">
        <v>78</v>
      </c>
      <c r="C371" s="10"/>
      <c r="D371" s="16" t="n">
        <f t="shared" si="7"/>
        <v>0.005761</v>
      </c>
      <c r="E371" s="4" t="s">
        <v>18</v>
      </c>
      <c r="F371" s="16" t="n">
        <f t="shared" si="8"/>
        <v>0.994239</v>
      </c>
      <c r="G371" s="10" t="n">
        <v>6.5</v>
      </c>
      <c r="H371" s="12" t="n">
        <f>IF(ISBLANK(B371), "",ROUND(Calc!O371, 1))</f>
        <v>25</v>
      </c>
      <c r="I371" s="12" t="str">
        <f t="shared" si="9"/>
        <v>Ohio State</v>
      </c>
      <c r="J371" s="13" t="n">
        <f>IF(ISBLANK(B371), "",IF(I371=B371, 'Calc - Win Probability'!N371, 1-'Calc - Win Probability'!N371))</f>
        <v>0.994239</v>
      </c>
      <c r="K371" s="12" t="str">
        <f t="shared" si="10"/>
        <v>N</v>
      </c>
      <c r="L371" s="12" t="str">
        <f t="shared" si="11"/>
        <v>Y</v>
      </c>
      <c r="M371" s="8"/>
      <c r="N371" s="8"/>
      <c r="O371" s="8"/>
      <c r="P371" s="14"/>
      <c r="Q371" s="15" t="str">
        <f t="shared" si="12"/>
        <v/>
      </c>
    </row>
    <row r="372" ht="14.25" customHeight="1">
      <c r="A372" s="10" t="n">
        <v>15.0</v>
      </c>
      <c r="B372" s="10" t="s">
        <v>53</v>
      </c>
      <c r="C372" s="10"/>
      <c r="D372" s="16" t="n">
        <f t="shared" si="7"/>
        <v>0.005092</v>
      </c>
      <c r="E372" s="10" t="s">
        <v>19</v>
      </c>
      <c r="F372" s="16" t="n">
        <f t="shared" si="8"/>
        <v>0.994908</v>
      </c>
      <c r="G372" s="10" t="n">
        <v>3.5</v>
      </c>
      <c r="H372" s="12" t="n">
        <f>IF(ISBLANK(B372), "",ROUND(Calc!O372, 1))</f>
        <v>30.3</v>
      </c>
      <c r="I372" s="12" t="str">
        <f t="shared" si="9"/>
        <v>Penn State</v>
      </c>
      <c r="J372" s="13" t="n">
        <f>IF(ISBLANK(B372), "",IF(I372=B372, 'Calc - Win Probability'!N372, 1-'Calc - Win Probability'!N372))</f>
        <v>0.994908</v>
      </c>
      <c r="K372" s="12" t="str">
        <f t="shared" si="10"/>
        <v>N</v>
      </c>
      <c r="L372" s="12" t="str">
        <f t="shared" si="11"/>
        <v>Y</v>
      </c>
      <c r="M372" s="8"/>
      <c r="N372" s="8"/>
      <c r="O372" s="8"/>
      <c r="P372" s="14"/>
      <c r="Q372" s="15" t="str">
        <f t="shared" si="12"/>
        <v/>
      </c>
    </row>
    <row r="373" ht="14.25" customHeight="1">
      <c r="A373" s="10" t="n">
        <v>15.0</v>
      </c>
      <c r="B373" s="10" t="s">
        <v>52</v>
      </c>
      <c r="C373" s="10"/>
      <c r="D373" s="16" t="n">
        <f t="shared" si="7"/>
        <v>0.237731</v>
      </c>
      <c r="E373" s="10" t="s">
        <v>124</v>
      </c>
      <c r="F373" s="16" t="n">
        <f t="shared" si="8"/>
        <v>0.762269</v>
      </c>
      <c r="G373" s="10" t="n">
        <v>-2.5</v>
      </c>
      <c r="H373" s="12" t="n">
        <f>IF(ISBLANK(B373), "",ROUND(Calc!O373, 1))</f>
        <v>5.7</v>
      </c>
      <c r="I373" s="12" t="str">
        <f t="shared" si="9"/>
        <v>Maryland</v>
      </c>
      <c r="J373" s="13" t="n">
        <f>IF(ISBLANK(B373), "",IF(I373=B373, 'Calc - Win Probability'!N373, 1-'Calc - Win Probability'!N373))</f>
        <v>0.762269</v>
      </c>
      <c r="K373" s="12" t="str">
        <f t="shared" si="10"/>
        <v>N</v>
      </c>
      <c r="L373" s="12" t="str">
        <f t="shared" si="11"/>
        <v>Y</v>
      </c>
      <c r="M373" s="8"/>
      <c r="N373" s="8"/>
      <c r="O373" s="8"/>
      <c r="P373" s="14"/>
      <c r="Q373" s="15" t="str">
        <f t="shared" si="12"/>
        <v/>
      </c>
    </row>
    <row r="374" ht="14.25" customHeight="1">
      <c r="A374" s="10" t="n">
        <v>15.0</v>
      </c>
      <c r="B374" s="4" t="s">
        <v>104</v>
      </c>
      <c r="C374" s="4"/>
      <c r="D374" s="16" t="n">
        <f t="shared" si="7"/>
        <v>0.430778</v>
      </c>
      <c r="E374" s="4" t="s">
        <v>38</v>
      </c>
      <c r="F374" s="16" t="n">
        <f t="shared" si="8"/>
        <v>0.569222</v>
      </c>
      <c r="G374" s="10" t="n">
        <v>-13.5</v>
      </c>
      <c r="H374" s="12" t="n">
        <f>IF(ISBLANK(B374), "",ROUND(Calc!O374, 1))</f>
        <v>3.6</v>
      </c>
      <c r="I374" s="12" t="str">
        <f t="shared" si="9"/>
        <v>Florida State</v>
      </c>
      <c r="J374" s="13" t="n">
        <f>IF(ISBLANK(B374), "",IF(I374=B374, 'Calc - Win Probability'!N374, 1-'Calc - Win Probability'!N374))</f>
        <v>0.569222</v>
      </c>
      <c r="K374" s="12" t="str">
        <f t="shared" si="10"/>
        <v>N</v>
      </c>
      <c r="L374" s="12" t="str">
        <f t="shared" si="11"/>
        <v>Y</v>
      </c>
      <c r="M374" s="8"/>
      <c r="N374" s="8"/>
      <c r="O374" s="8"/>
      <c r="P374" s="14"/>
      <c r="Q374" s="15" t="str">
        <f t="shared" si="12"/>
        <v/>
      </c>
    </row>
    <row r="375" ht="14.25" customHeight="1">
      <c r="A375" s="10" t="n">
        <v>15.0</v>
      </c>
      <c r="B375" s="10" t="s">
        <v>49</v>
      </c>
      <c r="C375" s="10"/>
      <c r="D375" s="16" t="n">
        <f t="shared" si="7"/>
        <v>0.56709</v>
      </c>
      <c r="E375" s="10" t="s">
        <v>115</v>
      </c>
      <c r="F375" s="16" t="n">
        <f t="shared" si="8"/>
        <v>0.43291</v>
      </c>
      <c r="G375" s="10" t="n">
        <v>-2.5</v>
      </c>
      <c r="H375" s="12" t="n">
        <f>IF(ISBLANK(B375), "",ROUND(Calc!O375, 1))</f>
        <v>-0.7</v>
      </c>
      <c r="I375" s="12" t="str">
        <f t="shared" si="9"/>
        <v>Toledo</v>
      </c>
      <c r="J375" s="13" t="n">
        <f>IF(ISBLANK(B375), "",IF(I375=B375, 'Calc - Win Probability'!N375, 1-'Calc - Win Probability'!N375))</f>
        <v>0.56709</v>
      </c>
      <c r="K375" s="12" t="str">
        <f t="shared" si="10"/>
        <v>N</v>
      </c>
      <c r="L375" s="12" t="str">
        <f t="shared" si="11"/>
        <v>N</v>
      </c>
      <c r="M375" s="14"/>
      <c r="N375" s="14"/>
      <c r="O375" s="14"/>
      <c r="P375" s="14"/>
      <c r="Q375" s="15" t="str">
        <f t="shared" si="12"/>
        <v/>
      </c>
    </row>
    <row r="376" ht="14.25" customHeight="1">
      <c r="A376" s="10" t="n">
        <v>15.0</v>
      </c>
      <c r="B376" s="10" t="s">
        <v>73</v>
      </c>
      <c r="C376" s="10"/>
      <c r="D376" s="16" t="n">
        <f t="shared" si="7"/>
        <v>0.027721</v>
      </c>
      <c r="E376" s="10" t="s">
        <v>40</v>
      </c>
      <c r="F376" s="16" t="n">
        <f t="shared" si="8"/>
        <v>0.972279</v>
      </c>
      <c r="G376" s="10" t="n">
        <v>10.5</v>
      </c>
      <c r="H376" s="12" t="n">
        <f>IF(ISBLANK(B376), "",ROUND(Calc!O376, 1))</f>
        <v>17</v>
      </c>
      <c r="I376" s="12" t="str">
        <f t="shared" si="9"/>
        <v>LSU</v>
      </c>
      <c r="J376" s="13" t="n">
        <f>IF(ISBLANK(B376), "",IF(I376=B376, 'Calc - Win Probability'!N376, 1-'Calc - Win Probability'!N376))</f>
        <v>0.972279</v>
      </c>
      <c r="K376" s="12" t="str">
        <f t="shared" si="10"/>
        <v>N</v>
      </c>
      <c r="L376" s="12" t="str">
        <f t="shared" si="11"/>
        <v>Y</v>
      </c>
      <c r="M376" s="14"/>
      <c r="N376" s="14"/>
      <c r="O376" s="14"/>
      <c r="P376" s="14"/>
      <c r="Q376" s="15" t="str">
        <f t="shared" si="12"/>
        <v/>
      </c>
    </row>
    <row r="377" ht="14.25" customHeight="1">
      <c r="A377" s="10" t="n">
        <v>15.0</v>
      </c>
      <c r="B377" s="10" t="s">
        <v>142</v>
      </c>
      <c r="C377" s="10"/>
      <c r="D377" s="16" t="n">
        <f t="shared" si="7"/>
        <v>0.008109</v>
      </c>
      <c r="E377" s="10" t="s">
        <v>26</v>
      </c>
      <c r="F377" s="16" t="n">
        <f t="shared" si="8"/>
        <v>0.991891</v>
      </c>
      <c r="G377" s="10" t="n">
        <v>14.5</v>
      </c>
      <c r="H377" s="12" t="n">
        <f>IF(ISBLANK(B377), "",ROUND(Calc!O377, 1))</f>
        <v>25</v>
      </c>
      <c r="I377" s="12" t="str">
        <f t="shared" si="9"/>
        <v>Oregon</v>
      </c>
      <c r="J377" s="13" t="n">
        <f>IF(ISBLANK(B377), "",IF(I377=B377, 'Calc - Win Probability'!N377, 1-'Calc - Win Probability'!N377))</f>
        <v>0.991891</v>
      </c>
      <c r="K377" s="12" t="str">
        <f t="shared" si="10"/>
        <v>N</v>
      </c>
      <c r="L377" s="12" t="str">
        <f t="shared" si="11"/>
        <v>Y</v>
      </c>
      <c r="M377" s="14"/>
      <c r="N377" s="14"/>
      <c r="O377" s="14"/>
      <c r="P377" s="14"/>
      <c r="Q377" s="15" t="str">
        <f t="shared" si="12"/>
        <v/>
      </c>
      <c r="R377" s="5" t="s">
        <v>156</v>
      </c>
    </row>
    <row r="378" ht="14.25" customHeight="1">
      <c r="A378" s="10" t="n">
        <v>15.0</v>
      </c>
      <c r="B378" s="10" t="s">
        <v>24</v>
      </c>
      <c r="C378" s="10"/>
      <c r="D378" s="16" t="n">
        <f t="shared" si="7"/>
        <v>0.219559</v>
      </c>
      <c r="E378" s="10" t="s">
        <v>23</v>
      </c>
      <c r="F378" s="16" t="n">
        <f t="shared" si="8"/>
        <v>0.780441</v>
      </c>
      <c r="G378" s="10" t="n">
        <v>7.5</v>
      </c>
      <c r="H378" s="12" t="n">
        <f>IF(ISBLANK(B378), "",ROUND(Calc!O378, 1))</f>
        <v>5.9</v>
      </c>
      <c r="I378" s="12" t="str">
        <f t="shared" si="9"/>
        <v>Tennessee</v>
      </c>
      <c r="J378" s="13" t="n">
        <f>IF(ISBLANK(B378), "",IF(I378=B378, 'Calc - Win Probability'!N378, 1-'Calc - Win Probability'!N378))</f>
        <v>0.780441</v>
      </c>
      <c r="K378" s="12" t="str">
        <f t="shared" si="10"/>
        <v>Y</v>
      </c>
      <c r="L378" s="12" t="str">
        <f t="shared" si="11"/>
        <v>N</v>
      </c>
      <c r="M378" s="14"/>
      <c r="N378" s="14"/>
      <c r="O378" s="14"/>
      <c r="P378" s="14"/>
      <c r="Q378" s="15" t="str">
        <f t="shared" si="12"/>
        <v/>
      </c>
    </row>
    <row r="379" ht="14.25" customHeight="1">
      <c r="A379" s="10" t="n">
        <v>15.0</v>
      </c>
      <c r="B379" s="10" t="s">
        <v>22</v>
      </c>
      <c r="C379" s="10"/>
      <c r="D379" s="16" t="n">
        <f t="shared" si="7"/>
        <v>0.056581</v>
      </c>
      <c r="E379" s="10" t="s">
        <v>37</v>
      </c>
      <c r="F379" s="16" t="n">
        <f t="shared" si="8"/>
        <v>0.943419</v>
      </c>
      <c r="G379" s="10" t="n">
        <v>1.5</v>
      </c>
      <c r="H379" s="12" t="n">
        <f>IF(ISBLANK(B379), "",ROUND(Calc!O379, 1))</f>
        <v>12.9</v>
      </c>
      <c r="I379" s="12" t="str">
        <f t="shared" si="9"/>
        <v>Michigan</v>
      </c>
      <c r="J379" s="13" t="n">
        <f>IF(ISBLANK(B379), "",IF(I379=B379, 'Calc - Win Probability'!N379, 1-'Calc - Win Probability'!N379))</f>
        <v>0.943419</v>
      </c>
      <c r="K379" s="12" t="str">
        <f t="shared" si="10"/>
        <v>N</v>
      </c>
      <c r="L379" s="12" t="str">
        <f t="shared" si="11"/>
        <v>Y</v>
      </c>
      <c r="M379" s="14"/>
      <c r="N379" s="14"/>
      <c r="O379" s="14"/>
      <c r="P379" s="14"/>
      <c r="Q379" s="15" t="str">
        <f t="shared" si="12"/>
        <v/>
      </c>
    </row>
    <row r="380" ht="14.25" customHeight="1">
      <c r="A380" s="10" t="n">
        <v>15.0</v>
      </c>
      <c r="B380" s="10" t="s">
        <v>31</v>
      </c>
      <c r="C380" s="10"/>
      <c r="D380" s="16" t="n">
        <f t="shared" si="7"/>
        <v>0.805937</v>
      </c>
      <c r="E380" s="10" t="s">
        <v>42</v>
      </c>
      <c r="F380" s="16" t="n">
        <f t="shared" si="8"/>
        <v>0.194063</v>
      </c>
      <c r="G380" s="10" t="n">
        <v>-4.5</v>
      </c>
      <c r="H380" s="12" t="n">
        <f>IF(ISBLANK(B380), "",ROUND(Calc!O380, 1))</f>
        <v>-8.7</v>
      </c>
      <c r="I380" s="12" t="str">
        <f t="shared" si="9"/>
        <v>Texas</v>
      </c>
      <c r="J380" s="13" t="n">
        <f>IF(ISBLANK(B380), "",IF(I380=B380, 'Calc - Win Probability'!N380, 1-'Calc - Win Probability'!N380))</f>
        <v>0.805937</v>
      </c>
      <c r="K380" s="12" t="str">
        <f t="shared" si="10"/>
        <v>Y</v>
      </c>
      <c r="L380" s="12" t="str">
        <f t="shared" si="11"/>
        <v>Y</v>
      </c>
      <c r="M380" s="14"/>
      <c r="N380" s="14"/>
      <c r="O380" s="14"/>
      <c r="P380" s="14"/>
      <c r="Q380" s="15" t="str">
        <f t="shared" si="12"/>
        <v/>
      </c>
    </row>
    <row r="381" ht="14.25" customHeight="1">
      <c r="A381" s="10" t="n">
        <v>15.0</v>
      </c>
      <c r="B381" s="10" t="s">
        <v>37</v>
      </c>
      <c r="C381" s="10"/>
      <c r="D381" s="16" t="n">
        <f t="shared" si="7"/>
        <v>0.987975</v>
      </c>
      <c r="E381" s="10" t="s">
        <v>42</v>
      </c>
      <c r="F381" s="16" t="n">
        <f t="shared" si="8"/>
        <v>0.012025</v>
      </c>
      <c r="G381" s="10" t="n">
        <v>-4.5</v>
      </c>
      <c r="H381" s="12" t="n">
        <f>IF(ISBLANK(B381), "",ROUND(Calc!O381, 1))</f>
        <v>-23.1</v>
      </c>
      <c r="I381" s="12" t="str">
        <f t="shared" si="9"/>
        <v>Michigan</v>
      </c>
      <c r="J381" s="13" t="n">
        <f>IF(ISBLANK(B381), "",IF(I381=B381, 'Calc - Win Probability'!N381, 1-'Calc - Win Probability'!N381))</f>
        <v>0.987975</v>
      </c>
      <c r="K381" s="12" t="str">
        <f t="shared" si="10"/>
        <v>Y</v>
      </c>
      <c r="L381" s="12" t="str">
        <f t="shared" si="11"/>
        <v>Y</v>
      </c>
      <c r="M381" s="14"/>
      <c r="N381" s="14"/>
      <c r="O381" s="14"/>
      <c r="P381" s="14"/>
      <c r="Q381" s="15" t="str">
        <f t="shared" si="12"/>
        <v/>
      </c>
    </row>
    <row r="382" ht="14.25" customHeight="1">
      <c r="A382" s="10"/>
      <c r="B382" s="10"/>
      <c r="C382" s="10"/>
      <c r="D382" s="16" t="str">
        <f t="shared" si="7"/>
        <v/>
      </c>
      <c r="E382" s="10"/>
      <c r="F382" s="16" t="str">
        <f t="shared" si="8"/>
        <v/>
      </c>
      <c r="G382" s="10"/>
      <c r="H382" s="12" t="str">
        <f>IF(ISBLANK(B382), "",ROUND(Calc!O382, 1))</f>
        <v/>
      </c>
      <c r="I382" s="12" t="str">
        <f t="shared" si="9"/>
        <v/>
      </c>
      <c r="J382" s="13" t="str">
        <f>IF(ISBLANK(B382), "",IF(I382=B382, 'Calc - Win Probability'!N382, 1-'Calc - Win Probability'!N382))</f>
        <v/>
      </c>
      <c r="K382" s="12" t="str">
        <f t="shared" si="10"/>
        <v/>
      </c>
      <c r="L382" s="12" t="str">
        <f t="shared" si="11"/>
        <v/>
      </c>
      <c r="M382" s="14"/>
      <c r="N382" s="14"/>
      <c r="O382" s="14"/>
      <c r="P382" s="14"/>
      <c r="Q382" s="15" t="str">
        <f t="shared" si="12"/>
        <v/>
      </c>
    </row>
    <row r="383" ht="14.25" customHeight="1">
      <c r="A383" s="10"/>
      <c r="B383" s="10"/>
      <c r="C383" s="10"/>
      <c r="D383" s="16" t="str">
        <f t="shared" si="7"/>
        <v/>
      </c>
      <c r="E383" s="10"/>
      <c r="F383" s="16" t="str">
        <f t="shared" si="8"/>
        <v/>
      </c>
      <c r="G383" s="10"/>
      <c r="H383" s="12" t="str">
        <f>IF(ISBLANK(B383), "",ROUND(Calc!O383, 1))</f>
        <v/>
      </c>
      <c r="I383" s="12" t="str">
        <f t="shared" si="9"/>
        <v/>
      </c>
      <c r="J383" s="13" t="str">
        <f>IF(ISBLANK(B383), "",IF(I383=B383, 'Calc - Win Probability'!N383, 1-'Calc - Win Probability'!N383))</f>
        <v/>
      </c>
      <c r="K383" s="12" t="str">
        <f t="shared" si="10"/>
        <v/>
      </c>
      <c r="L383" s="12" t="str">
        <f t="shared" si="11"/>
        <v/>
      </c>
      <c r="M383" s="14"/>
      <c r="N383" s="14"/>
      <c r="O383" s="14"/>
      <c r="P383" s="14"/>
      <c r="Q383" s="15" t="str">
        <f t="shared" si="12"/>
        <v/>
      </c>
    </row>
    <row r="384" ht="14.25" customHeight="1">
      <c r="A384" s="10"/>
      <c r="B384" s="10"/>
      <c r="C384" s="10"/>
      <c r="D384" s="16" t="str">
        <f t="shared" si="7"/>
        <v/>
      </c>
      <c r="E384" s="10"/>
      <c r="F384" s="16" t="str">
        <f t="shared" si="8"/>
        <v/>
      </c>
      <c r="G384" s="10"/>
      <c r="H384" s="12" t="str">
        <f>IF(ISBLANK(B384), "",ROUND(Calc!O384, 1))</f>
        <v/>
      </c>
      <c r="I384" s="12" t="str">
        <f t="shared" si="9"/>
        <v/>
      </c>
      <c r="J384" s="13" t="str">
        <f>IF(ISBLANK(B384), "",IF(I384=B384, 'Calc - Win Probability'!N384, 1-'Calc - Win Probability'!N384))</f>
        <v/>
      </c>
      <c r="K384" s="12" t="str">
        <f t="shared" si="10"/>
        <v/>
      </c>
      <c r="L384" s="12" t="str">
        <f t="shared" si="11"/>
        <v/>
      </c>
      <c r="M384" s="14"/>
      <c r="N384" s="14"/>
      <c r="O384" s="14"/>
      <c r="P384" s="14"/>
      <c r="Q384" s="15" t="str">
        <f t="shared" si="12"/>
        <v/>
      </c>
    </row>
    <row r="385" ht="14.25" customHeight="1">
      <c r="A385" s="10"/>
      <c r="B385" s="10"/>
      <c r="C385" s="10"/>
      <c r="D385" s="16" t="str">
        <f t="shared" si="7"/>
        <v/>
      </c>
      <c r="E385" s="10"/>
      <c r="F385" s="16" t="str">
        <f t="shared" si="8"/>
        <v/>
      </c>
      <c r="G385" s="10"/>
      <c r="H385" s="12" t="str">
        <f>IF(ISBLANK(B385), "",ROUND(Calc!O385, 1))</f>
        <v/>
      </c>
      <c r="I385" s="12" t="str">
        <f t="shared" si="9"/>
        <v/>
      </c>
      <c r="J385" s="13" t="str">
        <f>IF(ISBLANK(B385), "",IF(I385=B385, 'Calc - Win Probability'!N385, 1-'Calc - Win Probability'!N385))</f>
        <v/>
      </c>
      <c r="K385" s="12" t="str">
        <f t="shared" si="10"/>
        <v/>
      </c>
      <c r="L385" s="12" t="str">
        <f t="shared" si="11"/>
        <v/>
      </c>
      <c r="M385" s="14"/>
      <c r="N385" s="14"/>
      <c r="O385" s="14"/>
      <c r="P385" s="14"/>
      <c r="Q385" s="15" t="str">
        <f t="shared" si="12"/>
        <v/>
      </c>
    </row>
    <row r="386" ht="14.25" customHeight="1">
      <c r="A386" s="10"/>
      <c r="B386" s="10"/>
      <c r="C386" s="10"/>
      <c r="D386" s="16" t="str">
        <f t="shared" si="7"/>
        <v/>
      </c>
      <c r="E386" s="10"/>
      <c r="F386" s="16" t="str">
        <f t="shared" si="8"/>
        <v/>
      </c>
      <c r="G386" s="10"/>
      <c r="H386" s="12" t="str">
        <f>IF(ISBLANK(B386), "",ROUND(Calc!O386, 1))</f>
        <v/>
      </c>
      <c r="I386" s="12" t="str">
        <f t="shared" si="9"/>
        <v/>
      </c>
      <c r="J386" s="13" t="str">
        <f>IF(ISBLANK(B386), "",IF(I386=B386, 'Calc - Win Probability'!N386, 1-'Calc - Win Probability'!N386))</f>
        <v/>
      </c>
      <c r="K386" s="12" t="str">
        <f t="shared" si="10"/>
        <v/>
      </c>
      <c r="L386" s="12" t="str">
        <f t="shared" si="11"/>
        <v/>
      </c>
      <c r="M386" s="14"/>
      <c r="N386" s="14"/>
      <c r="O386" s="14"/>
      <c r="P386" s="14"/>
      <c r="Q386" s="15" t="str">
        <f t="shared" si="12"/>
        <v/>
      </c>
    </row>
    <row r="387" ht="14.25" customHeight="1">
      <c r="A387" s="10"/>
      <c r="B387" s="10"/>
      <c r="C387" s="10"/>
      <c r="D387" s="16" t="str">
        <f t="shared" si="7"/>
        <v/>
      </c>
      <c r="E387" s="10"/>
      <c r="F387" s="16" t="str">
        <f t="shared" si="8"/>
        <v/>
      </c>
      <c r="G387" s="10"/>
      <c r="H387" s="12" t="str">
        <f>IF(ISBLANK(B387), "",ROUND(Calc!O387, 1))</f>
        <v/>
      </c>
      <c r="I387" s="12" t="str">
        <f t="shared" si="9"/>
        <v/>
      </c>
      <c r="J387" s="13" t="str">
        <f>IF(ISBLANK(B387), "",IF(I387=B387, 'Calc - Win Probability'!N387, 1-'Calc - Win Probability'!N387))</f>
        <v/>
      </c>
      <c r="K387" s="12" t="str">
        <f t="shared" si="10"/>
        <v/>
      </c>
      <c r="L387" s="12" t="str">
        <f t="shared" si="11"/>
        <v/>
      </c>
      <c r="M387" s="14"/>
      <c r="N387" s="14"/>
      <c r="O387" s="14"/>
      <c r="P387" s="14"/>
      <c r="Q387" s="15" t="str">
        <f t="shared" si="12"/>
        <v/>
      </c>
    </row>
    <row r="388" ht="14.25" customHeight="1">
      <c r="A388" s="10"/>
      <c r="B388" s="10"/>
      <c r="C388" s="10"/>
      <c r="D388" s="16" t="str">
        <f t="shared" si="7"/>
        <v/>
      </c>
      <c r="E388" s="10"/>
      <c r="F388" s="16" t="str">
        <f t="shared" si="8"/>
        <v/>
      </c>
      <c r="G388" s="10"/>
      <c r="H388" s="12" t="str">
        <f>IF(ISBLANK(B388), "",ROUND(Calc!O388, 1))</f>
        <v/>
      </c>
      <c r="I388" s="12" t="str">
        <f t="shared" si="9"/>
        <v/>
      </c>
      <c r="J388" s="13" t="str">
        <f>IF(ISBLANK(B388), "",IF(I388=B388, 'Calc - Win Probability'!N388, 1-'Calc - Win Probability'!N388))</f>
        <v/>
      </c>
      <c r="K388" s="12" t="str">
        <f t="shared" si="10"/>
        <v/>
      </c>
      <c r="L388" s="12" t="str">
        <f t="shared" si="11"/>
        <v/>
      </c>
      <c r="M388" s="14"/>
      <c r="N388" s="14"/>
      <c r="O388" s="14"/>
      <c r="P388" s="14"/>
      <c r="Q388" s="15" t="str">
        <f t="shared" si="12"/>
        <v/>
      </c>
    </row>
    <row r="389" ht="14.25" customHeight="1">
      <c r="A389" s="10"/>
      <c r="B389" s="10"/>
      <c r="C389" s="10"/>
      <c r="D389" s="16" t="str">
        <f t="shared" si="7"/>
        <v/>
      </c>
      <c r="E389" s="10"/>
      <c r="F389" s="16" t="str">
        <f t="shared" si="8"/>
        <v/>
      </c>
      <c r="G389" s="10"/>
      <c r="H389" s="12" t="str">
        <f>IF(ISBLANK(B389), "",ROUND(Calc!O389, 1))</f>
        <v/>
      </c>
      <c r="I389" s="12" t="str">
        <f t="shared" si="9"/>
        <v/>
      </c>
      <c r="J389" s="13" t="str">
        <f>IF(ISBLANK(B389), "",IF(I389=B389, 'Calc - Win Probability'!N389, 1-'Calc - Win Probability'!N389))</f>
        <v/>
      </c>
      <c r="K389" s="12" t="str">
        <f t="shared" si="10"/>
        <v/>
      </c>
      <c r="L389" s="12" t="str">
        <f t="shared" si="11"/>
        <v/>
      </c>
      <c r="M389" s="14"/>
      <c r="N389" s="14"/>
      <c r="O389" s="14"/>
      <c r="P389" s="14"/>
      <c r="Q389" s="15" t="str">
        <f t="shared" si="12"/>
        <v/>
      </c>
    </row>
    <row r="390" ht="14.25" customHeight="1">
      <c r="A390" s="10"/>
      <c r="B390" s="10"/>
      <c r="C390" s="10"/>
      <c r="D390" s="16" t="str">
        <f t="shared" si="7"/>
        <v/>
      </c>
      <c r="E390" s="10"/>
      <c r="F390" s="16" t="str">
        <f t="shared" si="8"/>
        <v/>
      </c>
      <c r="G390" s="10"/>
      <c r="H390" s="12" t="str">
        <f>IF(ISBLANK(B390), "",ROUND(Calc!O390, 1))</f>
        <v/>
      </c>
      <c r="I390" s="12" t="str">
        <f t="shared" si="9"/>
        <v/>
      </c>
      <c r="J390" s="13" t="str">
        <f>IF(ISBLANK(B390), "",IF(I390=B390, 'Calc - Win Probability'!N390, 1-'Calc - Win Probability'!N390))</f>
        <v/>
      </c>
      <c r="K390" s="12" t="str">
        <f t="shared" si="10"/>
        <v/>
      </c>
      <c r="L390" s="12" t="str">
        <f t="shared" si="11"/>
        <v/>
      </c>
      <c r="M390" s="14"/>
      <c r="N390" s="14"/>
      <c r="O390" s="14"/>
      <c r="P390" s="14"/>
      <c r="Q390" s="15" t="str">
        <f t="shared" si="12"/>
        <v/>
      </c>
    </row>
    <row r="391" ht="14.25" customHeight="1">
      <c r="A391" s="10"/>
      <c r="B391" s="10"/>
      <c r="C391" s="10"/>
      <c r="D391" s="16" t="str">
        <f t="shared" si="7"/>
        <v/>
      </c>
      <c r="E391" s="10"/>
      <c r="F391" s="16" t="str">
        <f t="shared" si="8"/>
        <v/>
      </c>
      <c r="G391" s="10"/>
      <c r="H391" s="12" t="str">
        <f>IF(ISBLANK(B391), "",ROUND(Calc!O391, 1))</f>
        <v/>
      </c>
      <c r="I391" s="12" t="str">
        <f t="shared" si="9"/>
        <v/>
      </c>
      <c r="J391" s="13" t="str">
        <f>IF(ISBLANK(B391), "",IF(I391=B391, 'Calc - Win Probability'!N391, 1-'Calc - Win Probability'!N391))</f>
        <v/>
      </c>
      <c r="K391" s="12" t="str">
        <f t="shared" si="10"/>
        <v/>
      </c>
      <c r="L391" s="12" t="str">
        <f t="shared" si="11"/>
        <v/>
      </c>
      <c r="M391" s="14"/>
      <c r="N391" s="14"/>
      <c r="O391" s="14"/>
      <c r="P391" s="14"/>
      <c r="Q391" s="15" t="str">
        <f t="shared" si="12"/>
        <v/>
      </c>
    </row>
    <row r="392" ht="14.25" customHeight="1">
      <c r="A392" s="10"/>
      <c r="B392" s="10"/>
      <c r="C392" s="10"/>
      <c r="D392" s="16" t="str">
        <f t="shared" si="7"/>
        <v/>
      </c>
      <c r="E392" s="10"/>
      <c r="F392" s="16" t="str">
        <f t="shared" si="8"/>
        <v/>
      </c>
      <c r="G392" s="10"/>
      <c r="H392" s="12" t="str">
        <f>IF(ISBLANK(B392), "",ROUND(Calc!O392, 1))</f>
        <v/>
      </c>
      <c r="I392" s="12" t="str">
        <f t="shared" si="9"/>
        <v/>
      </c>
      <c r="J392" s="13" t="str">
        <f>IF(ISBLANK(B392), "",IF(I392=B392, 'Calc - Win Probability'!N392, 1-'Calc - Win Probability'!N392))</f>
        <v/>
      </c>
      <c r="K392" s="12" t="str">
        <f t="shared" si="10"/>
        <v/>
      </c>
      <c r="L392" s="12" t="str">
        <f t="shared" si="11"/>
        <v/>
      </c>
      <c r="M392" s="14"/>
      <c r="N392" s="14"/>
      <c r="O392" s="14"/>
      <c r="P392" s="14"/>
      <c r="Q392" s="15" t="str">
        <f t="shared" si="12"/>
        <v/>
      </c>
    </row>
    <row r="393" ht="14.25" customHeight="1">
      <c r="A393" s="10"/>
      <c r="B393" s="10"/>
      <c r="C393" s="10"/>
      <c r="D393" s="16" t="str">
        <f t="shared" si="7"/>
        <v/>
      </c>
      <c r="E393" s="10"/>
      <c r="F393" s="16" t="str">
        <f t="shared" si="8"/>
        <v/>
      </c>
      <c r="G393" s="10"/>
      <c r="H393" s="12" t="str">
        <f>IF(ISBLANK(B393), "",ROUND(Calc!O393, 1))</f>
        <v/>
      </c>
      <c r="I393" s="12" t="str">
        <f t="shared" si="9"/>
        <v/>
      </c>
      <c r="J393" s="13" t="str">
        <f>IF(ISBLANK(B393), "",IF(I393=B393, 'Calc - Win Probability'!N393, 1-'Calc - Win Probability'!N393))</f>
        <v/>
      </c>
      <c r="K393" s="12" t="str">
        <f t="shared" si="10"/>
        <v/>
      </c>
      <c r="L393" s="12" t="str">
        <f t="shared" si="11"/>
        <v/>
      </c>
      <c r="M393" s="14"/>
      <c r="N393" s="14"/>
      <c r="O393" s="14"/>
      <c r="P393" s="14"/>
      <c r="Q393" s="15" t="str">
        <f t="shared" si="12"/>
        <v/>
      </c>
    </row>
    <row r="394" ht="14.25" customHeight="1">
      <c r="A394" s="10"/>
      <c r="B394" s="10"/>
      <c r="C394" s="10"/>
      <c r="D394" s="16" t="str">
        <f t="shared" si="7"/>
        <v/>
      </c>
      <c r="E394" s="10"/>
      <c r="F394" s="16" t="str">
        <f t="shared" si="8"/>
        <v/>
      </c>
      <c r="G394" s="10"/>
      <c r="H394" s="12" t="str">
        <f>IF(ISBLANK(B394), "",ROUND(Calc!O394, 1))</f>
        <v/>
      </c>
      <c r="I394" s="12" t="str">
        <f t="shared" si="9"/>
        <v/>
      </c>
      <c r="J394" s="13" t="str">
        <f>IF(ISBLANK(B394), "",IF(I394=B394, 'Calc - Win Probability'!N394, 1-'Calc - Win Probability'!N394))</f>
        <v/>
      </c>
      <c r="K394" s="12" t="str">
        <f t="shared" si="10"/>
        <v/>
      </c>
      <c r="L394" s="12" t="str">
        <f t="shared" si="11"/>
        <v/>
      </c>
      <c r="M394" s="14"/>
      <c r="N394" s="14"/>
      <c r="O394" s="14"/>
      <c r="P394" s="14"/>
      <c r="Q394" s="15" t="str">
        <f t="shared" si="12"/>
        <v/>
      </c>
    </row>
    <row r="395" ht="14.25" customHeight="1">
      <c r="A395" s="10"/>
      <c r="B395" s="10"/>
      <c r="C395" s="10"/>
      <c r="D395" s="16" t="str">
        <f t="shared" si="7"/>
        <v/>
      </c>
      <c r="E395" s="10"/>
      <c r="F395" s="16" t="str">
        <f t="shared" si="8"/>
        <v/>
      </c>
      <c r="G395" s="10"/>
      <c r="H395" s="12" t="str">
        <f>IF(ISBLANK(B395), "",ROUND(Calc!O395, 1))</f>
        <v/>
      </c>
      <c r="I395" s="12" t="str">
        <f t="shared" si="9"/>
        <v/>
      </c>
      <c r="J395" s="13" t="str">
        <f>IF(ISBLANK(B395), "",IF(I395=B395, 'Calc - Win Probability'!N395, 1-'Calc - Win Probability'!N395))</f>
        <v/>
      </c>
      <c r="K395" s="12" t="str">
        <f t="shared" si="10"/>
        <v/>
      </c>
      <c r="L395" s="12" t="str">
        <f t="shared" si="11"/>
        <v/>
      </c>
      <c r="M395" s="14"/>
      <c r="N395" s="14"/>
      <c r="O395" s="14"/>
      <c r="P395" s="14"/>
      <c r="Q395" s="15" t="str">
        <f t="shared" si="12"/>
        <v/>
      </c>
    </row>
    <row r="396" ht="14.25" customHeight="1">
      <c r="A396" s="10"/>
      <c r="B396" s="10"/>
      <c r="C396" s="10"/>
      <c r="D396" s="16" t="str">
        <f t="shared" si="7"/>
        <v/>
      </c>
      <c r="E396" s="10"/>
      <c r="F396" s="16" t="str">
        <f t="shared" si="8"/>
        <v/>
      </c>
      <c r="G396" s="10"/>
      <c r="H396" s="12" t="str">
        <f>IF(ISBLANK(B396), "",ROUND(Calc!O396, 1))</f>
        <v/>
      </c>
      <c r="I396" s="12" t="str">
        <f t="shared" si="9"/>
        <v/>
      </c>
      <c r="J396" s="13" t="str">
        <f>IF(ISBLANK(B396), "",IF(I396=B396, 'Calc - Win Probability'!N396, 1-'Calc - Win Probability'!N396))</f>
        <v/>
      </c>
      <c r="K396" s="12" t="str">
        <f t="shared" si="10"/>
        <v/>
      </c>
      <c r="L396" s="12" t="str">
        <f t="shared" si="11"/>
        <v/>
      </c>
      <c r="M396" s="14"/>
      <c r="N396" s="14"/>
      <c r="O396" s="14"/>
      <c r="P396" s="14"/>
      <c r="Q396" s="15" t="str">
        <f t="shared" si="12"/>
        <v/>
      </c>
    </row>
    <row r="397" ht="14.25" customHeight="1">
      <c r="A397" s="10"/>
      <c r="B397" s="10"/>
      <c r="C397" s="10"/>
      <c r="D397" s="16" t="str">
        <f t="shared" si="7"/>
        <v/>
      </c>
      <c r="E397" s="10"/>
      <c r="F397" s="16" t="str">
        <f t="shared" si="8"/>
        <v/>
      </c>
      <c r="G397" s="10"/>
      <c r="H397" s="12" t="str">
        <f>IF(ISBLANK(B397), "",ROUND(Calc!O397, 1))</f>
        <v/>
      </c>
      <c r="I397" s="12" t="str">
        <f t="shared" si="9"/>
        <v/>
      </c>
      <c r="J397" s="13" t="str">
        <f>IF(ISBLANK(B397), "",IF(I397=B397, 'Calc - Win Probability'!N397, 1-'Calc - Win Probability'!N397))</f>
        <v/>
      </c>
      <c r="K397" s="12" t="str">
        <f t="shared" si="10"/>
        <v/>
      </c>
      <c r="L397" s="12" t="str">
        <f t="shared" si="11"/>
        <v/>
      </c>
      <c r="M397" s="14"/>
      <c r="N397" s="14"/>
      <c r="O397" s="14"/>
      <c r="P397" s="14"/>
      <c r="Q397" s="15" t="str">
        <f t="shared" si="12"/>
        <v/>
      </c>
    </row>
    <row r="398" ht="14.25" customHeight="1">
      <c r="A398" s="10"/>
      <c r="B398" s="10"/>
      <c r="C398" s="10"/>
      <c r="D398" s="16"/>
      <c r="E398" s="10"/>
      <c r="F398" s="16"/>
      <c r="G398" s="10"/>
      <c r="H398" s="12"/>
      <c r="I398" s="12"/>
      <c r="J398" s="13"/>
      <c r="K398" s="12"/>
      <c r="L398" s="12"/>
      <c r="M398" s="14"/>
      <c r="N398" s="14"/>
      <c r="O398" s="14"/>
      <c r="P398" s="14"/>
      <c r="Q398" s="15"/>
    </row>
    <row r="399" ht="14.25" customHeight="1">
      <c r="A399" s="10"/>
      <c r="B399" s="10"/>
      <c r="C399" s="10"/>
      <c r="D399" s="16" t="str">
        <f t="shared" ref="D399:D801" si="13">IF(B399=I399, J399, 1-J399)</f>
        <v/>
      </c>
      <c r="E399" s="10"/>
      <c r="F399" s="16" t="str">
        <f t="shared" ref="F399:F801" si="14">IF(E399=I399, J399, 1-J399)</f>
        <v/>
      </c>
      <c r="G399" s="10"/>
      <c r="H399" s="12" t="str">
        <f>IF(ISBLANK(B399), "",ROUND(Calc!O398, 1))</f>
        <v/>
      </c>
      <c r="I399" s="12" t="str">
        <f t="shared" ref="I399:I801" si="15">IF(ISBLANK(B399), "",IF(H399&gt;0,E399,B399))</f>
        <v/>
      </c>
      <c r="J399" s="13" t="str">
        <f>IF(ISBLANK(B399), "",IF(I399=B399, 'Calc - Win Probability'!N398, 1-'Calc - Win Probability'!N398))</f>
        <v/>
      </c>
      <c r="K399" s="12" t="str">
        <f t="shared" ref="K399:K801" si="16">IF(ISBLANK(B399),"",IF(H399&lt;G399, "Y","N"))</f>
        <v/>
      </c>
      <c r="L399" s="12" t="str">
        <f t="shared" ref="L399:L801" si="17">IF(ISBLANK(B399),"",IF(OR(AND(H399&lt;0, H399&lt;G399), AND(H399&gt;0, H399&gt;G399)),"Y","N"))</f>
        <v/>
      </c>
      <c r="M399" s="14"/>
      <c r="N399" s="14"/>
      <c r="O399" s="14"/>
      <c r="P399" s="14"/>
      <c r="Q399" s="15" t="str">
        <f t="shared" ref="Q399:Q801" si="18">IF(ISBLANK(O399), "", G399)</f>
        <v/>
      </c>
    </row>
    <row r="400" ht="14.25" customHeight="1">
      <c r="A400" s="10"/>
      <c r="B400" s="10"/>
      <c r="C400" s="10"/>
      <c r="D400" s="16" t="str">
        <f t="shared" si="13"/>
        <v/>
      </c>
      <c r="E400" s="10"/>
      <c r="F400" s="16" t="str">
        <f t="shared" si="14"/>
        <v/>
      </c>
      <c r="G400" s="10"/>
      <c r="H400" s="12" t="str">
        <f>IF(ISBLANK(B400), "",ROUND(Calc!O399, 1))</f>
        <v/>
      </c>
      <c r="I400" s="12" t="str">
        <f t="shared" si="15"/>
        <v/>
      </c>
      <c r="J400" s="13" t="str">
        <f>IF(ISBLANK(B400), "",IF(I400=B400, 'Calc - Win Probability'!N399, 1-'Calc - Win Probability'!N399))</f>
        <v/>
      </c>
      <c r="K400" s="12" t="str">
        <f t="shared" si="16"/>
        <v/>
      </c>
      <c r="L400" s="12" t="str">
        <f t="shared" si="17"/>
        <v/>
      </c>
      <c r="M400" s="14"/>
      <c r="N400" s="14"/>
      <c r="O400" s="14"/>
      <c r="P400" s="14"/>
      <c r="Q400" s="15" t="str">
        <f t="shared" si="18"/>
        <v/>
      </c>
    </row>
    <row r="401" ht="14.25" customHeight="1">
      <c r="A401" s="10"/>
      <c r="B401" s="10"/>
      <c r="C401" s="10"/>
      <c r="D401" s="16" t="str">
        <f t="shared" si="13"/>
        <v/>
      </c>
      <c r="E401" s="10"/>
      <c r="F401" s="16" t="str">
        <f t="shared" si="14"/>
        <v/>
      </c>
      <c r="G401" s="10"/>
      <c r="H401" s="12" t="str">
        <f>IF(ISBLANK(B401), "",ROUND(Calc!O400, 1))</f>
        <v/>
      </c>
      <c r="I401" s="12" t="str">
        <f t="shared" si="15"/>
        <v/>
      </c>
      <c r="J401" s="13" t="str">
        <f>IF(ISBLANK(B401), "",IF(I401=B401, 'Calc - Win Probability'!N400, 1-'Calc - Win Probability'!N400))</f>
        <v/>
      </c>
      <c r="K401" s="12" t="str">
        <f t="shared" si="16"/>
        <v/>
      </c>
      <c r="L401" s="12" t="str">
        <f t="shared" si="17"/>
        <v/>
      </c>
      <c r="M401" s="14"/>
      <c r="N401" s="14"/>
      <c r="O401" s="14"/>
      <c r="P401" s="14"/>
      <c r="Q401" s="15" t="str">
        <f t="shared" si="18"/>
        <v/>
      </c>
    </row>
    <row r="402" ht="14.25" customHeight="1">
      <c r="A402" s="10"/>
      <c r="B402" s="10"/>
      <c r="C402" s="10"/>
      <c r="D402" s="16" t="str">
        <f t="shared" si="13"/>
        <v/>
      </c>
      <c r="E402" s="10"/>
      <c r="F402" s="16" t="str">
        <f t="shared" si="14"/>
        <v/>
      </c>
      <c r="G402" s="10"/>
      <c r="H402" s="12" t="str">
        <f>IF(ISBLANK(B402), "",ROUND(Calc!O401, 1))</f>
        <v/>
      </c>
      <c r="I402" s="12" t="str">
        <f t="shared" si="15"/>
        <v/>
      </c>
      <c r="J402" s="13" t="str">
        <f>IF(ISBLANK(B402), "",IF(I402=B402, 'Calc - Win Probability'!N401, 1-'Calc - Win Probability'!N401))</f>
        <v/>
      </c>
      <c r="K402" s="12" t="str">
        <f t="shared" si="16"/>
        <v/>
      </c>
      <c r="L402" s="12" t="str">
        <f t="shared" si="17"/>
        <v/>
      </c>
      <c r="M402" s="14"/>
      <c r="N402" s="14"/>
      <c r="O402" s="14"/>
      <c r="P402" s="14"/>
      <c r="Q402" s="15" t="str">
        <f t="shared" si="18"/>
        <v/>
      </c>
    </row>
    <row r="403" ht="14.25" customHeight="1">
      <c r="A403" s="10"/>
      <c r="B403" s="10"/>
      <c r="C403" s="10"/>
      <c r="D403" s="16" t="str">
        <f t="shared" si="13"/>
        <v/>
      </c>
      <c r="E403" s="10"/>
      <c r="F403" s="16" t="str">
        <f t="shared" si="14"/>
        <v/>
      </c>
      <c r="G403" s="10"/>
      <c r="H403" s="12" t="str">
        <f>IF(ISBLANK(B403), "",ROUND(Calc!O402, 1))</f>
        <v/>
      </c>
      <c r="I403" s="12" t="str">
        <f t="shared" si="15"/>
        <v/>
      </c>
      <c r="J403" s="13" t="str">
        <f>IF(ISBLANK(B403), "",IF(I403=B403, 'Calc - Win Probability'!N402, 1-'Calc - Win Probability'!N402))</f>
        <v/>
      </c>
      <c r="K403" s="12" t="str">
        <f t="shared" si="16"/>
        <v/>
      </c>
      <c r="L403" s="12" t="str">
        <f t="shared" si="17"/>
        <v/>
      </c>
      <c r="M403" s="14"/>
      <c r="N403" s="14"/>
      <c r="O403" s="14"/>
      <c r="P403" s="14"/>
      <c r="Q403" s="15" t="str">
        <f t="shared" si="18"/>
        <v/>
      </c>
    </row>
    <row r="404" ht="14.25" customHeight="1">
      <c r="A404" s="10"/>
      <c r="B404" s="10"/>
      <c r="C404" s="10"/>
      <c r="D404" s="16" t="str">
        <f t="shared" si="13"/>
        <v/>
      </c>
      <c r="E404" s="10"/>
      <c r="F404" s="16" t="str">
        <f t="shared" si="14"/>
        <v/>
      </c>
      <c r="G404" s="10"/>
      <c r="H404" s="12" t="str">
        <f>IF(ISBLANK(B404), "",ROUND(Calc!O403, 1))</f>
        <v/>
      </c>
      <c r="I404" s="12" t="str">
        <f t="shared" si="15"/>
        <v/>
      </c>
      <c r="J404" s="13" t="str">
        <f>IF(ISBLANK(B404), "",IF(I404=B404, 'Calc - Win Probability'!N403, 1-'Calc - Win Probability'!N403))</f>
        <v/>
      </c>
      <c r="K404" s="12" t="str">
        <f t="shared" si="16"/>
        <v/>
      </c>
      <c r="L404" s="12" t="str">
        <f t="shared" si="17"/>
        <v/>
      </c>
      <c r="M404" s="14"/>
      <c r="N404" s="14"/>
      <c r="O404" s="14"/>
      <c r="P404" s="14"/>
      <c r="Q404" s="15" t="str">
        <f t="shared" si="18"/>
        <v/>
      </c>
    </row>
    <row r="405" ht="14.25" customHeight="1">
      <c r="A405" s="10"/>
      <c r="B405" s="10"/>
      <c r="C405" s="10"/>
      <c r="D405" s="16" t="str">
        <f t="shared" si="13"/>
        <v/>
      </c>
      <c r="E405" s="10"/>
      <c r="F405" s="16" t="str">
        <f t="shared" si="14"/>
        <v/>
      </c>
      <c r="G405" s="10"/>
      <c r="H405" s="12" t="str">
        <f>IF(ISBLANK(B405), "",ROUND(Calc!O404, 1))</f>
        <v/>
      </c>
      <c r="I405" s="12" t="str">
        <f t="shared" si="15"/>
        <v/>
      </c>
      <c r="J405" s="13" t="str">
        <f>IF(ISBLANK(B405), "",IF(I405=B405, 'Calc - Win Probability'!N404, 1-'Calc - Win Probability'!N404))</f>
        <v/>
      </c>
      <c r="K405" s="12" t="str">
        <f t="shared" si="16"/>
        <v/>
      </c>
      <c r="L405" s="12" t="str">
        <f t="shared" si="17"/>
        <v/>
      </c>
      <c r="M405" s="14"/>
      <c r="N405" s="14"/>
      <c r="O405" s="14"/>
      <c r="P405" s="14"/>
      <c r="Q405" s="15" t="str">
        <f t="shared" si="18"/>
        <v/>
      </c>
    </row>
    <row r="406" ht="14.25" customHeight="1">
      <c r="A406" s="10"/>
      <c r="B406" s="10"/>
      <c r="C406" s="10"/>
      <c r="D406" s="16" t="str">
        <f t="shared" si="13"/>
        <v/>
      </c>
      <c r="E406" s="10"/>
      <c r="F406" s="16" t="str">
        <f t="shared" si="14"/>
        <v/>
      </c>
      <c r="G406" s="10"/>
      <c r="H406" s="12" t="str">
        <f>IF(ISBLANK(B406), "",ROUND(Calc!O405, 1))</f>
        <v/>
      </c>
      <c r="I406" s="12" t="str">
        <f t="shared" si="15"/>
        <v/>
      </c>
      <c r="J406" s="13" t="str">
        <f>IF(ISBLANK(B406), "",IF(I406=B406, 'Calc - Win Probability'!N405, 1-'Calc - Win Probability'!N405))</f>
        <v/>
      </c>
      <c r="K406" s="12" t="str">
        <f t="shared" si="16"/>
        <v/>
      </c>
      <c r="L406" s="12" t="str">
        <f t="shared" si="17"/>
        <v/>
      </c>
      <c r="M406" s="14"/>
      <c r="N406" s="14"/>
      <c r="O406" s="14"/>
      <c r="P406" s="14"/>
      <c r="Q406" s="15" t="str">
        <f t="shared" si="18"/>
        <v/>
      </c>
    </row>
    <row r="407" ht="14.25" customHeight="1">
      <c r="A407" s="10"/>
      <c r="B407" s="10"/>
      <c r="C407" s="10"/>
      <c r="D407" s="16" t="str">
        <f t="shared" si="13"/>
        <v/>
      </c>
      <c r="E407" s="10"/>
      <c r="F407" s="16" t="str">
        <f t="shared" si="14"/>
        <v/>
      </c>
      <c r="G407" s="10"/>
      <c r="H407" s="12" t="str">
        <f>IF(ISBLANK(B407), "",ROUND(Calc!O406, 1))</f>
        <v/>
      </c>
      <c r="I407" s="12" t="str">
        <f t="shared" si="15"/>
        <v/>
      </c>
      <c r="J407" s="13" t="str">
        <f>IF(ISBLANK(B407), "",IF(I407=B407, 'Calc - Win Probability'!N406, 1-'Calc - Win Probability'!N406))</f>
        <v/>
      </c>
      <c r="K407" s="12" t="str">
        <f t="shared" si="16"/>
        <v/>
      </c>
      <c r="L407" s="12" t="str">
        <f t="shared" si="17"/>
        <v/>
      </c>
      <c r="M407" s="14"/>
      <c r="N407" s="14"/>
      <c r="O407" s="14"/>
      <c r="P407" s="14"/>
      <c r="Q407" s="15" t="str">
        <f t="shared" si="18"/>
        <v/>
      </c>
    </row>
    <row r="408" ht="14.25" customHeight="1">
      <c r="A408" s="10"/>
      <c r="B408" s="10"/>
      <c r="C408" s="10"/>
      <c r="D408" s="16" t="str">
        <f t="shared" si="13"/>
        <v/>
      </c>
      <c r="E408" s="10"/>
      <c r="F408" s="16" t="str">
        <f t="shared" si="14"/>
        <v/>
      </c>
      <c r="G408" s="10"/>
      <c r="H408" s="12" t="str">
        <f>IF(ISBLANK(B408), "",ROUND(Calc!O407, 1))</f>
        <v/>
      </c>
      <c r="I408" s="12" t="str">
        <f t="shared" si="15"/>
        <v/>
      </c>
      <c r="J408" s="13" t="str">
        <f>IF(ISBLANK(B408), "",IF(I408=B408, 'Calc - Win Probability'!N407, 1-'Calc - Win Probability'!N407))</f>
        <v/>
      </c>
      <c r="K408" s="12" t="str">
        <f t="shared" si="16"/>
        <v/>
      </c>
      <c r="L408" s="12" t="str">
        <f t="shared" si="17"/>
        <v/>
      </c>
      <c r="M408" s="14"/>
      <c r="N408" s="14"/>
      <c r="O408" s="14"/>
      <c r="P408" s="14"/>
      <c r="Q408" s="15" t="str">
        <f t="shared" si="18"/>
        <v/>
      </c>
    </row>
    <row r="409" ht="14.25" customHeight="1">
      <c r="A409" s="10"/>
      <c r="B409" s="10"/>
      <c r="C409" s="10"/>
      <c r="D409" s="16" t="str">
        <f t="shared" si="13"/>
        <v/>
      </c>
      <c r="E409" s="10"/>
      <c r="F409" s="16" t="str">
        <f t="shared" si="14"/>
        <v/>
      </c>
      <c r="G409" s="10"/>
      <c r="H409" s="12" t="str">
        <f>IF(ISBLANK(B409), "",ROUND(Calc!O408, 1))</f>
        <v/>
      </c>
      <c r="I409" s="12" t="str">
        <f t="shared" si="15"/>
        <v/>
      </c>
      <c r="J409" s="13" t="str">
        <f>IF(ISBLANK(B409), "",IF(I409=B409, 'Calc - Win Probability'!N408, 1-'Calc - Win Probability'!N408))</f>
        <v/>
      </c>
      <c r="K409" s="12" t="str">
        <f t="shared" si="16"/>
        <v/>
      </c>
      <c r="L409" s="12" t="str">
        <f t="shared" si="17"/>
        <v/>
      </c>
      <c r="M409" s="14"/>
      <c r="N409" s="14"/>
      <c r="O409" s="14"/>
      <c r="P409" s="14"/>
      <c r="Q409" s="15" t="str">
        <f t="shared" si="18"/>
        <v/>
      </c>
    </row>
    <row r="410" ht="14.25" customHeight="1">
      <c r="A410" s="10"/>
      <c r="B410" s="10"/>
      <c r="C410" s="10"/>
      <c r="D410" s="16" t="str">
        <f t="shared" si="13"/>
        <v/>
      </c>
      <c r="E410" s="10"/>
      <c r="F410" s="16" t="str">
        <f t="shared" si="14"/>
        <v/>
      </c>
      <c r="G410" s="10"/>
      <c r="H410" s="12" t="str">
        <f>IF(ISBLANK(B410), "",ROUND(Calc!O409, 1))</f>
        <v/>
      </c>
      <c r="I410" s="12" t="str">
        <f t="shared" si="15"/>
        <v/>
      </c>
      <c r="J410" s="13" t="str">
        <f>IF(ISBLANK(B410), "",IF(I410=B410, 'Calc - Win Probability'!N409, 1-'Calc - Win Probability'!N409))</f>
        <v/>
      </c>
      <c r="K410" s="12" t="str">
        <f t="shared" si="16"/>
        <v/>
      </c>
      <c r="L410" s="12" t="str">
        <f t="shared" si="17"/>
        <v/>
      </c>
      <c r="M410" s="14"/>
      <c r="N410" s="14"/>
      <c r="O410" s="14"/>
      <c r="P410" s="14"/>
      <c r="Q410" s="15" t="str">
        <f t="shared" si="18"/>
        <v/>
      </c>
    </row>
    <row r="411" ht="14.25" customHeight="1">
      <c r="A411" s="10"/>
      <c r="B411" s="10"/>
      <c r="C411" s="10"/>
      <c r="D411" s="16" t="str">
        <f t="shared" si="13"/>
        <v/>
      </c>
      <c r="E411" s="10"/>
      <c r="F411" s="16" t="str">
        <f t="shared" si="14"/>
        <v/>
      </c>
      <c r="G411" s="10"/>
      <c r="H411" s="12" t="str">
        <f>IF(ISBLANK(B411), "",ROUND(Calc!O410, 1))</f>
        <v/>
      </c>
      <c r="I411" s="12" t="str">
        <f t="shared" si="15"/>
        <v/>
      </c>
      <c r="J411" s="13" t="str">
        <f>IF(ISBLANK(B411), "",IF(I411=B411, 'Calc - Win Probability'!N410, 1-'Calc - Win Probability'!N410))</f>
        <v/>
      </c>
      <c r="K411" s="12" t="str">
        <f t="shared" si="16"/>
        <v/>
      </c>
      <c r="L411" s="12" t="str">
        <f t="shared" si="17"/>
        <v/>
      </c>
      <c r="M411" s="14"/>
      <c r="N411" s="14"/>
      <c r="O411" s="14"/>
      <c r="P411" s="14"/>
      <c r="Q411" s="15" t="str">
        <f t="shared" si="18"/>
        <v/>
      </c>
    </row>
    <row r="412" ht="14.25" customHeight="1">
      <c r="A412" s="10"/>
      <c r="B412" s="10"/>
      <c r="C412" s="10"/>
      <c r="D412" s="16" t="str">
        <f t="shared" si="13"/>
        <v/>
      </c>
      <c r="E412" s="10"/>
      <c r="F412" s="16" t="str">
        <f t="shared" si="14"/>
        <v/>
      </c>
      <c r="G412" s="10"/>
      <c r="H412" s="12" t="str">
        <f>IF(ISBLANK(B412), "",ROUND(Calc!O411, 1))</f>
        <v/>
      </c>
      <c r="I412" s="12" t="str">
        <f t="shared" si="15"/>
        <v/>
      </c>
      <c r="J412" s="13" t="str">
        <f>IF(ISBLANK(B412), "",IF(I412=B412, 'Calc - Win Probability'!N411, 1-'Calc - Win Probability'!N411))</f>
        <v/>
      </c>
      <c r="K412" s="12" t="str">
        <f t="shared" si="16"/>
        <v/>
      </c>
      <c r="L412" s="12" t="str">
        <f t="shared" si="17"/>
        <v/>
      </c>
      <c r="M412" s="14"/>
      <c r="N412" s="14"/>
      <c r="O412" s="14"/>
      <c r="P412" s="14"/>
      <c r="Q412" s="15" t="str">
        <f t="shared" si="18"/>
        <v/>
      </c>
    </row>
    <row r="413" ht="14.25" customHeight="1">
      <c r="A413" s="10"/>
      <c r="B413" s="10"/>
      <c r="C413" s="10"/>
      <c r="D413" s="16" t="str">
        <f t="shared" si="13"/>
        <v/>
      </c>
      <c r="E413" s="10"/>
      <c r="F413" s="16" t="str">
        <f t="shared" si="14"/>
        <v/>
      </c>
      <c r="G413" s="10"/>
      <c r="H413" s="12" t="str">
        <f>IF(ISBLANK(B413), "",ROUND(Calc!O412, 1))</f>
        <v/>
      </c>
      <c r="I413" s="12" t="str">
        <f t="shared" si="15"/>
        <v/>
      </c>
      <c r="J413" s="13" t="str">
        <f>IF(ISBLANK(B413), "",IF(I413=B413, 'Calc - Win Probability'!N412, 1-'Calc - Win Probability'!N412))</f>
        <v/>
      </c>
      <c r="K413" s="12" t="str">
        <f t="shared" si="16"/>
        <v/>
      </c>
      <c r="L413" s="12" t="str">
        <f t="shared" si="17"/>
        <v/>
      </c>
      <c r="M413" s="14"/>
      <c r="N413" s="14"/>
      <c r="O413" s="14"/>
      <c r="P413" s="14"/>
      <c r="Q413" s="15" t="str">
        <f t="shared" si="18"/>
        <v/>
      </c>
    </row>
    <row r="414" ht="14.25" customHeight="1">
      <c r="A414" s="10"/>
      <c r="B414" s="10"/>
      <c r="C414" s="10"/>
      <c r="D414" s="16" t="str">
        <f t="shared" si="13"/>
        <v/>
      </c>
      <c r="E414" s="10"/>
      <c r="F414" s="16" t="str">
        <f t="shared" si="14"/>
        <v/>
      </c>
      <c r="G414" s="10"/>
      <c r="H414" s="12" t="str">
        <f>IF(ISBLANK(B414), "",ROUND(Calc!O413, 1))</f>
        <v/>
      </c>
      <c r="I414" s="12" t="str">
        <f t="shared" si="15"/>
        <v/>
      </c>
      <c r="J414" s="13" t="str">
        <f>IF(ISBLANK(B414), "",IF(I414=B414, 'Calc - Win Probability'!N413, 1-'Calc - Win Probability'!N413))</f>
        <v/>
      </c>
      <c r="K414" s="12" t="str">
        <f t="shared" si="16"/>
        <v/>
      </c>
      <c r="L414" s="12" t="str">
        <f t="shared" si="17"/>
        <v/>
      </c>
      <c r="M414" s="14"/>
      <c r="N414" s="14"/>
      <c r="O414" s="14"/>
      <c r="P414" s="14"/>
      <c r="Q414" s="15" t="str">
        <f t="shared" si="18"/>
        <v/>
      </c>
    </row>
    <row r="415" ht="14.25" customHeight="1">
      <c r="A415" s="10"/>
      <c r="B415" s="10"/>
      <c r="C415" s="10"/>
      <c r="D415" s="16" t="str">
        <f t="shared" si="13"/>
        <v/>
      </c>
      <c r="E415" s="10"/>
      <c r="F415" s="16" t="str">
        <f t="shared" si="14"/>
        <v/>
      </c>
      <c r="G415" s="10"/>
      <c r="H415" s="12" t="str">
        <f>IF(ISBLANK(B415), "",ROUND(Calc!O414, 1))</f>
        <v/>
      </c>
      <c r="I415" s="12" t="str">
        <f t="shared" si="15"/>
        <v/>
      </c>
      <c r="J415" s="13" t="str">
        <f>IF(ISBLANK(B415), "",IF(I415=B415, 'Calc - Win Probability'!N414, 1-'Calc - Win Probability'!N414))</f>
        <v/>
      </c>
      <c r="K415" s="12" t="str">
        <f t="shared" si="16"/>
        <v/>
      </c>
      <c r="L415" s="12" t="str">
        <f t="shared" si="17"/>
        <v/>
      </c>
      <c r="M415" s="14"/>
      <c r="N415" s="14"/>
      <c r="O415" s="14"/>
      <c r="P415" s="14"/>
      <c r="Q415" s="15" t="str">
        <f t="shared" si="18"/>
        <v/>
      </c>
    </row>
    <row r="416" ht="14.25" customHeight="1">
      <c r="A416" s="10"/>
      <c r="B416" s="10"/>
      <c r="C416" s="10"/>
      <c r="D416" s="16" t="str">
        <f t="shared" si="13"/>
        <v/>
      </c>
      <c r="E416" s="10"/>
      <c r="F416" s="16" t="str">
        <f t="shared" si="14"/>
        <v/>
      </c>
      <c r="G416" s="10"/>
      <c r="H416" s="12" t="str">
        <f>IF(ISBLANK(B416), "",ROUND(Calc!O415, 1))</f>
        <v/>
      </c>
      <c r="I416" s="12" t="str">
        <f t="shared" si="15"/>
        <v/>
      </c>
      <c r="J416" s="13" t="str">
        <f>IF(ISBLANK(B416), "",IF(I416=B416, 'Calc - Win Probability'!N415, 1-'Calc - Win Probability'!N415))</f>
        <v/>
      </c>
      <c r="K416" s="12" t="str">
        <f t="shared" si="16"/>
        <v/>
      </c>
      <c r="L416" s="12" t="str">
        <f t="shared" si="17"/>
        <v/>
      </c>
      <c r="M416" s="14"/>
      <c r="N416" s="14"/>
      <c r="O416" s="14"/>
      <c r="P416" s="14"/>
      <c r="Q416" s="15" t="str">
        <f t="shared" si="18"/>
        <v/>
      </c>
    </row>
    <row r="417" ht="14.25" customHeight="1">
      <c r="A417" s="10"/>
      <c r="B417" s="10"/>
      <c r="C417" s="10"/>
      <c r="D417" s="16" t="str">
        <f t="shared" si="13"/>
        <v/>
      </c>
      <c r="E417" s="10"/>
      <c r="F417" s="16" t="str">
        <f t="shared" si="14"/>
        <v/>
      </c>
      <c r="G417" s="10"/>
      <c r="H417" s="12" t="str">
        <f>IF(ISBLANK(B417), "",ROUND(Calc!O416, 1))</f>
        <v/>
      </c>
      <c r="I417" s="12" t="str">
        <f t="shared" si="15"/>
        <v/>
      </c>
      <c r="J417" s="13" t="str">
        <f>IF(ISBLANK(B417), "",IF(I417=B417, 'Calc - Win Probability'!N416, 1-'Calc - Win Probability'!N416))</f>
        <v/>
      </c>
      <c r="K417" s="12" t="str">
        <f t="shared" si="16"/>
        <v/>
      </c>
      <c r="L417" s="12" t="str">
        <f t="shared" si="17"/>
        <v/>
      </c>
      <c r="M417" s="14"/>
      <c r="N417" s="14"/>
      <c r="O417" s="14"/>
      <c r="P417" s="14"/>
      <c r="Q417" s="15" t="str">
        <f t="shared" si="18"/>
        <v/>
      </c>
    </row>
    <row r="418" ht="14.25" customHeight="1">
      <c r="A418" s="10"/>
      <c r="B418" s="10"/>
      <c r="C418" s="10"/>
      <c r="D418" s="16" t="str">
        <f t="shared" si="13"/>
        <v/>
      </c>
      <c r="E418" s="10"/>
      <c r="F418" s="16" t="str">
        <f t="shared" si="14"/>
        <v/>
      </c>
      <c r="G418" s="10"/>
      <c r="H418" s="12" t="str">
        <f>IF(ISBLANK(B418), "",ROUND(Calc!O417, 1))</f>
        <v/>
      </c>
      <c r="I418" s="12" t="str">
        <f t="shared" si="15"/>
        <v/>
      </c>
      <c r="J418" s="13" t="str">
        <f>IF(ISBLANK(B418), "",IF(I418=B418, 'Calc - Win Probability'!N417, 1-'Calc - Win Probability'!N417))</f>
        <v/>
      </c>
      <c r="K418" s="12" t="str">
        <f t="shared" si="16"/>
        <v/>
      </c>
      <c r="L418" s="12" t="str">
        <f t="shared" si="17"/>
        <v/>
      </c>
      <c r="M418" s="14"/>
      <c r="N418" s="14"/>
      <c r="O418" s="14"/>
      <c r="P418" s="14"/>
      <c r="Q418" s="15" t="str">
        <f t="shared" si="18"/>
        <v/>
      </c>
    </row>
    <row r="419" ht="14.25" customHeight="1">
      <c r="A419" s="10"/>
      <c r="B419" s="10"/>
      <c r="C419" s="10"/>
      <c r="D419" s="16" t="str">
        <f t="shared" si="13"/>
        <v/>
      </c>
      <c r="E419" s="10"/>
      <c r="F419" s="16" t="str">
        <f t="shared" si="14"/>
        <v/>
      </c>
      <c r="G419" s="10"/>
      <c r="H419" s="12" t="str">
        <f>IF(ISBLANK(B419), "",ROUND(Calc!O418, 1))</f>
        <v/>
      </c>
      <c r="I419" s="12" t="str">
        <f t="shared" si="15"/>
        <v/>
      </c>
      <c r="J419" s="13" t="str">
        <f>IF(ISBLANK(B419), "",IF(I419=B419, 'Calc - Win Probability'!N418, 1-'Calc - Win Probability'!N418))</f>
        <v/>
      </c>
      <c r="K419" s="12" t="str">
        <f t="shared" si="16"/>
        <v/>
      </c>
      <c r="L419" s="12" t="str">
        <f t="shared" si="17"/>
        <v/>
      </c>
      <c r="M419" s="14"/>
      <c r="N419" s="14"/>
      <c r="O419" s="14"/>
      <c r="P419" s="14"/>
      <c r="Q419" s="15" t="str">
        <f t="shared" si="18"/>
        <v/>
      </c>
    </row>
    <row r="420" ht="14.25" customHeight="1">
      <c r="A420" s="10"/>
      <c r="B420" s="10"/>
      <c r="C420" s="10"/>
      <c r="D420" s="16" t="str">
        <f t="shared" si="13"/>
        <v/>
      </c>
      <c r="E420" s="10"/>
      <c r="F420" s="16" t="str">
        <f t="shared" si="14"/>
        <v/>
      </c>
      <c r="G420" s="10"/>
      <c r="H420" s="12" t="str">
        <f>IF(ISBLANK(B420), "",ROUND(Calc!O419, 1))</f>
        <v/>
      </c>
      <c r="I420" s="12" t="str">
        <f t="shared" si="15"/>
        <v/>
      </c>
      <c r="J420" s="13" t="str">
        <f>IF(ISBLANK(B420), "",IF(I420=B420, 'Calc - Win Probability'!N419, 1-'Calc - Win Probability'!N419))</f>
        <v/>
      </c>
      <c r="K420" s="12" t="str">
        <f t="shared" si="16"/>
        <v/>
      </c>
      <c r="L420" s="12" t="str">
        <f t="shared" si="17"/>
        <v/>
      </c>
      <c r="M420" s="14"/>
      <c r="N420" s="14"/>
      <c r="O420" s="14"/>
      <c r="P420" s="14"/>
      <c r="Q420" s="15" t="str">
        <f t="shared" si="18"/>
        <v/>
      </c>
    </row>
    <row r="421" ht="14.25" customHeight="1">
      <c r="A421" s="10"/>
      <c r="B421" s="10"/>
      <c r="C421" s="10"/>
      <c r="D421" s="16" t="str">
        <f t="shared" si="13"/>
        <v/>
      </c>
      <c r="E421" s="10"/>
      <c r="F421" s="16" t="str">
        <f t="shared" si="14"/>
        <v/>
      </c>
      <c r="G421" s="10"/>
      <c r="H421" s="12" t="str">
        <f>IF(ISBLANK(B421), "",ROUND(Calc!O420, 1))</f>
        <v/>
      </c>
      <c r="I421" s="12" t="str">
        <f t="shared" si="15"/>
        <v/>
      </c>
      <c r="J421" s="13" t="str">
        <f>IF(ISBLANK(B421), "",IF(I421=B421, 'Calc - Win Probability'!N420, 1-'Calc - Win Probability'!N420))</f>
        <v/>
      </c>
      <c r="K421" s="12" t="str">
        <f t="shared" si="16"/>
        <v/>
      </c>
      <c r="L421" s="12" t="str">
        <f t="shared" si="17"/>
        <v/>
      </c>
      <c r="M421" s="14"/>
      <c r="N421" s="14"/>
      <c r="O421" s="14"/>
      <c r="P421" s="14"/>
      <c r="Q421" s="15" t="str">
        <f t="shared" si="18"/>
        <v/>
      </c>
    </row>
    <row r="422" ht="14.25" customHeight="1">
      <c r="A422" s="10"/>
      <c r="B422" s="10"/>
      <c r="C422" s="10"/>
      <c r="D422" s="16" t="str">
        <f t="shared" si="13"/>
        <v/>
      </c>
      <c r="E422" s="10"/>
      <c r="F422" s="16" t="str">
        <f t="shared" si="14"/>
        <v/>
      </c>
      <c r="G422" s="10"/>
      <c r="H422" s="12" t="str">
        <f>IF(ISBLANK(B422), "",ROUND(Calc!O421, 1))</f>
        <v/>
      </c>
      <c r="I422" s="12" t="str">
        <f t="shared" si="15"/>
        <v/>
      </c>
      <c r="J422" s="13" t="str">
        <f>IF(ISBLANK(B422), "",IF(I422=B422, 'Calc - Win Probability'!N421, 1-'Calc - Win Probability'!N421))</f>
        <v/>
      </c>
      <c r="K422" s="12" t="str">
        <f t="shared" si="16"/>
        <v/>
      </c>
      <c r="L422" s="12" t="str">
        <f t="shared" si="17"/>
        <v/>
      </c>
      <c r="M422" s="14"/>
      <c r="N422" s="14"/>
      <c r="O422" s="14"/>
      <c r="P422" s="14"/>
      <c r="Q422" s="15" t="str">
        <f t="shared" si="18"/>
        <v/>
      </c>
    </row>
    <row r="423" ht="14.25" customHeight="1">
      <c r="A423" s="10"/>
      <c r="B423" s="10"/>
      <c r="C423" s="10"/>
      <c r="D423" s="16" t="str">
        <f t="shared" si="13"/>
        <v/>
      </c>
      <c r="E423" s="10"/>
      <c r="F423" s="16" t="str">
        <f t="shared" si="14"/>
        <v/>
      </c>
      <c r="G423" s="10"/>
      <c r="H423" s="12" t="str">
        <f>IF(ISBLANK(B423), "",ROUND(Calc!O422, 1))</f>
        <v/>
      </c>
      <c r="I423" s="12" t="str">
        <f t="shared" si="15"/>
        <v/>
      </c>
      <c r="J423" s="13" t="str">
        <f>IF(ISBLANK(B423), "",IF(I423=B423, 'Calc - Win Probability'!N422, 1-'Calc - Win Probability'!N422))</f>
        <v/>
      </c>
      <c r="K423" s="12" t="str">
        <f t="shared" si="16"/>
        <v/>
      </c>
      <c r="L423" s="12" t="str">
        <f t="shared" si="17"/>
        <v/>
      </c>
      <c r="M423" s="14"/>
      <c r="N423" s="14"/>
      <c r="O423" s="14"/>
      <c r="P423" s="14"/>
      <c r="Q423" s="15" t="str">
        <f t="shared" si="18"/>
        <v/>
      </c>
    </row>
    <row r="424" ht="14.25" customHeight="1">
      <c r="A424" s="10"/>
      <c r="B424" s="10"/>
      <c r="C424" s="10"/>
      <c r="D424" s="16" t="str">
        <f t="shared" si="13"/>
        <v/>
      </c>
      <c r="E424" s="10"/>
      <c r="F424" s="16" t="str">
        <f t="shared" si="14"/>
        <v/>
      </c>
      <c r="G424" s="10"/>
      <c r="H424" s="12" t="str">
        <f>IF(ISBLANK(B424), "",ROUND(Calc!O423, 1))</f>
        <v/>
      </c>
      <c r="I424" s="12" t="str">
        <f t="shared" si="15"/>
        <v/>
      </c>
      <c r="J424" s="13" t="str">
        <f>IF(ISBLANK(B424), "",IF(I424=B424, 'Calc - Win Probability'!N423, 1-'Calc - Win Probability'!N423))</f>
        <v/>
      </c>
      <c r="K424" s="12" t="str">
        <f t="shared" si="16"/>
        <v/>
      </c>
      <c r="L424" s="12" t="str">
        <f t="shared" si="17"/>
        <v/>
      </c>
      <c r="M424" s="14"/>
      <c r="N424" s="14"/>
      <c r="O424" s="14"/>
      <c r="P424" s="14"/>
      <c r="Q424" s="15" t="str">
        <f t="shared" si="18"/>
        <v/>
      </c>
    </row>
    <row r="425" ht="14.25" customHeight="1">
      <c r="A425" s="10"/>
      <c r="B425" s="10"/>
      <c r="C425" s="10"/>
      <c r="D425" s="16" t="str">
        <f t="shared" si="13"/>
        <v/>
      </c>
      <c r="E425" s="10"/>
      <c r="F425" s="16" t="str">
        <f t="shared" si="14"/>
        <v/>
      </c>
      <c r="G425" s="10"/>
      <c r="H425" s="12" t="str">
        <f>IF(ISBLANK(B425), "",ROUND(Calc!O424, 1))</f>
        <v/>
      </c>
      <c r="I425" s="12" t="str">
        <f t="shared" si="15"/>
        <v/>
      </c>
      <c r="J425" s="13" t="str">
        <f>IF(ISBLANK(B425), "",IF(I425=B425, 'Calc - Win Probability'!N424, 1-'Calc - Win Probability'!N424))</f>
        <v/>
      </c>
      <c r="K425" s="12" t="str">
        <f t="shared" si="16"/>
        <v/>
      </c>
      <c r="L425" s="12" t="str">
        <f t="shared" si="17"/>
        <v/>
      </c>
      <c r="M425" s="14"/>
      <c r="N425" s="14"/>
      <c r="O425" s="14"/>
      <c r="P425" s="14"/>
      <c r="Q425" s="15" t="str">
        <f t="shared" si="18"/>
        <v/>
      </c>
    </row>
    <row r="426" ht="14.25" customHeight="1">
      <c r="A426" s="10"/>
      <c r="B426" s="10"/>
      <c r="C426" s="10"/>
      <c r="D426" s="16" t="str">
        <f t="shared" si="13"/>
        <v/>
      </c>
      <c r="E426" s="10"/>
      <c r="F426" s="16" t="str">
        <f t="shared" si="14"/>
        <v/>
      </c>
      <c r="G426" s="10"/>
      <c r="H426" s="12" t="str">
        <f>IF(ISBLANK(B426), "",ROUND(Calc!O425, 1))</f>
        <v/>
      </c>
      <c r="I426" s="12" t="str">
        <f t="shared" si="15"/>
        <v/>
      </c>
      <c r="J426" s="13" t="str">
        <f>IF(ISBLANK(B426), "",IF(I426=B426, 'Calc - Win Probability'!N425, 1-'Calc - Win Probability'!N425))</f>
        <v/>
      </c>
      <c r="K426" s="12" t="str">
        <f t="shared" si="16"/>
        <v/>
      </c>
      <c r="L426" s="12" t="str">
        <f t="shared" si="17"/>
        <v/>
      </c>
      <c r="M426" s="14"/>
      <c r="N426" s="14"/>
      <c r="O426" s="14"/>
      <c r="P426" s="14"/>
      <c r="Q426" s="15" t="str">
        <f t="shared" si="18"/>
        <v/>
      </c>
    </row>
    <row r="427" ht="14.25" customHeight="1">
      <c r="A427" s="10"/>
      <c r="B427" s="10"/>
      <c r="C427" s="10"/>
      <c r="D427" s="16" t="str">
        <f t="shared" si="13"/>
        <v/>
      </c>
      <c r="E427" s="10"/>
      <c r="F427" s="16" t="str">
        <f t="shared" si="14"/>
        <v/>
      </c>
      <c r="G427" s="10"/>
      <c r="H427" s="12" t="str">
        <f>IF(ISBLANK(B427), "",ROUND(Calc!O426, 1))</f>
        <v/>
      </c>
      <c r="I427" s="12" t="str">
        <f t="shared" si="15"/>
        <v/>
      </c>
      <c r="J427" s="13" t="str">
        <f>IF(ISBLANK(B427), "",IF(I427=B427, 'Calc - Win Probability'!N426, 1-'Calc - Win Probability'!N426))</f>
        <v/>
      </c>
      <c r="K427" s="12" t="str">
        <f t="shared" si="16"/>
        <v/>
      </c>
      <c r="L427" s="12" t="str">
        <f t="shared" si="17"/>
        <v/>
      </c>
      <c r="M427" s="14"/>
      <c r="N427" s="14"/>
      <c r="O427" s="14"/>
      <c r="P427" s="14"/>
      <c r="Q427" s="15" t="str">
        <f t="shared" si="18"/>
        <v/>
      </c>
    </row>
    <row r="428" ht="14.25" customHeight="1">
      <c r="A428" s="10"/>
      <c r="B428" s="10"/>
      <c r="C428" s="10"/>
      <c r="D428" s="16" t="str">
        <f t="shared" si="13"/>
        <v/>
      </c>
      <c r="E428" s="10"/>
      <c r="F428" s="16" t="str">
        <f t="shared" si="14"/>
        <v/>
      </c>
      <c r="G428" s="10"/>
      <c r="H428" s="12" t="str">
        <f>IF(ISBLANK(B428), "",ROUND(Calc!O427, 1))</f>
        <v/>
      </c>
      <c r="I428" s="12" t="str">
        <f t="shared" si="15"/>
        <v/>
      </c>
      <c r="J428" s="13" t="str">
        <f>IF(ISBLANK(B428), "",IF(I428=B428, 'Calc - Win Probability'!N427, 1-'Calc - Win Probability'!N427))</f>
        <v/>
      </c>
      <c r="K428" s="12" t="str">
        <f t="shared" si="16"/>
        <v/>
      </c>
      <c r="L428" s="12" t="str">
        <f t="shared" si="17"/>
        <v/>
      </c>
      <c r="M428" s="14"/>
      <c r="N428" s="14"/>
      <c r="O428" s="14"/>
      <c r="P428" s="14"/>
      <c r="Q428" s="15" t="str">
        <f t="shared" si="18"/>
        <v/>
      </c>
    </row>
    <row r="429" ht="14.25" customHeight="1">
      <c r="A429" s="10"/>
      <c r="B429" s="10"/>
      <c r="C429" s="10"/>
      <c r="D429" s="16" t="str">
        <f t="shared" si="13"/>
        <v/>
      </c>
      <c r="E429" s="10"/>
      <c r="F429" s="16" t="str">
        <f t="shared" si="14"/>
        <v/>
      </c>
      <c r="G429" s="10"/>
      <c r="H429" s="12" t="str">
        <f>IF(ISBLANK(B429), "",ROUND(Calc!O428, 1))</f>
        <v/>
      </c>
      <c r="I429" s="12" t="str">
        <f t="shared" si="15"/>
        <v/>
      </c>
      <c r="J429" s="13" t="str">
        <f>IF(ISBLANK(B429), "",IF(I429=B429, 'Calc - Win Probability'!N428, 1-'Calc - Win Probability'!N428))</f>
        <v/>
      </c>
      <c r="K429" s="12" t="str">
        <f t="shared" si="16"/>
        <v/>
      </c>
      <c r="L429" s="12" t="str">
        <f t="shared" si="17"/>
        <v/>
      </c>
      <c r="M429" s="14"/>
      <c r="N429" s="14"/>
      <c r="O429" s="14"/>
      <c r="P429" s="14"/>
      <c r="Q429" s="15" t="str">
        <f t="shared" si="18"/>
        <v/>
      </c>
    </row>
    <row r="430" ht="14.25" customHeight="1">
      <c r="A430" s="10"/>
      <c r="B430" s="10"/>
      <c r="C430" s="10"/>
      <c r="D430" s="16" t="str">
        <f t="shared" si="13"/>
        <v/>
      </c>
      <c r="E430" s="10"/>
      <c r="F430" s="16" t="str">
        <f t="shared" si="14"/>
        <v/>
      </c>
      <c r="G430" s="10"/>
      <c r="H430" s="12" t="str">
        <f>IF(ISBLANK(B430), "",ROUND(Calc!O429, 1))</f>
        <v/>
      </c>
      <c r="I430" s="12" t="str">
        <f t="shared" si="15"/>
        <v/>
      </c>
      <c r="J430" s="13" t="str">
        <f>IF(ISBLANK(B430), "",IF(I430=B430, 'Calc - Win Probability'!N429, 1-'Calc - Win Probability'!N429))</f>
        <v/>
      </c>
      <c r="K430" s="12" t="str">
        <f t="shared" si="16"/>
        <v/>
      </c>
      <c r="L430" s="12" t="str">
        <f t="shared" si="17"/>
        <v/>
      </c>
      <c r="M430" s="14"/>
      <c r="N430" s="14"/>
      <c r="O430" s="14"/>
      <c r="P430" s="14"/>
      <c r="Q430" s="15" t="str">
        <f t="shared" si="18"/>
        <v/>
      </c>
    </row>
    <row r="431" ht="14.25" customHeight="1">
      <c r="A431" s="10"/>
      <c r="B431" s="10"/>
      <c r="C431" s="10"/>
      <c r="D431" s="16" t="str">
        <f t="shared" si="13"/>
        <v/>
      </c>
      <c r="E431" s="10"/>
      <c r="F431" s="16" t="str">
        <f t="shared" si="14"/>
        <v/>
      </c>
      <c r="G431" s="10"/>
      <c r="H431" s="12" t="str">
        <f>IF(ISBLANK(B431), "",ROUND(Calc!O430, 1))</f>
        <v/>
      </c>
      <c r="I431" s="12" t="str">
        <f t="shared" si="15"/>
        <v/>
      </c>
      <c r="J431" s="13" t="str">
        <f>IF(ISBLANK(B431), "",IF(I431=B431, 'Calc - Win Probability'!N430, 1-'Calc - Win Probability'!N430))</f>
        <v/>
      </c>
      <c r="K431" s="12" t="str">
        <f t="shared" si="16"/>
        <v/>
      </c>
      <c r="L431" s="12" t="str">
        <f t="shared" si="17"/>
        <v/>
      </c>
      <c r="M431" s="14"/>
      <c r="N431" s="14"/>
      <c r="O431" s="14"/>
      <c r="P431" s="14"/>
      <c r="Q431" s="15" t="str">
        <f t="shared" si="18"/>
        <v/>
      </c>
    </row>
    <row r="432" ht="14.25" customHeight="1">
      <c r="A432" s="10"/>
      <c r="B432" s="10"/>
      <c r="C432" s="10"/>
      <c r="D432" s="16" t="str">
        <f t="shared" si="13"/>
        <v/>
      </c>
      <c r="E432" s="10"/>
      <c r="F432" s="16" t="str">
        <f t="shared" si="14"/>
        <v/>
      </c>
      <c r="G432" s="10"/>
      <c r="H432" s="12" t="str">
        <f>IF(ISBLANK(B432), "",ROUND(Calc!O431, 1))</f>
        <v/>
      </c>
      <c r="I432" s="12" t="str">
        <f t="shared" si="15"/>
        <v/>
      </c>
      <c r="J432" s="13" t="str">
        <f>IF(ISBLANK(B432), "",IF(I432=B432, 'Calc - Win Probability'!N431, 1-'Calc - Win Probability'!N431))</f>
        <v/>
      </c>
      <c r="K432" s="12" t="str">
        <f t="shared" si="16"/>
        <v/>
      </c>
      <c r="L432" s="12" t="str">
        <f t="shared" si="17"/>
        <v/>
      </c>
      <c r="M432" s="14"/>
      <c r="N432" s="14"/>
      <c r="O432" s="14"/>
      <c r="P432" s="14"/>
      <c r="Q432" s="15" t="str">
        <f t="shared" si="18"/>
        <v/>
      </c>
    </row>
    <row r="433" ht="14.25" customHeight="1">
      <c r="A433" s="10"/>
      <c r="B433" s="10"/>
      <c r="C433" s="10"/>
      <c r="D433" s="16" t="str">
        <f t="shared" si="13"/>
        <v/>
      </c>
      <c r="E433" s="10"/>
      <c r="F433" s="16" t="str">
        <f t="shared" si="14"/>
        <v/>
      </c>
      <c r="G433" s="10"/>
      <c r="H433" s="12" t="str">
        <f>IF(ISBLANK(B433), "",ROUND(Calc!O432, 1))</f>
        <v/>
      </c>
      <c r="I433" s="12" t="str">
        <f t="shared" si="15"/>
        <v/>
      </c>
      <c r="J433" s="13" t="str">
        <f>IF(ISBLANK(B433), "",IF(I433=B433, 'Calc - Win Probability'!N432, 1-'Calc - Win Probability'!N432))</f>
        <v/>
      </c>
      <c r="K433" s="12" t="str">
        <f t="shared" si="16"/>
        <v/>
      </c>
      <c r="L433" s="12" t="str">
        <f t="shared" si="17"/>
        <v/>
      </c>
      <c r="M433" s="14"/>
      <c r="N433" s="14"/>
      <c r="O433" s="14"/>
      <c r="P433" s="14"/>
      <c r="Q433" s="15" t="str">
        <f t="shared" si="18"/>
        <v/>
      </c>
    </row>
    <row r="434" ht="14.25" customHeight="1">
      <c r="A434" s="10"/>
      <c r="B434" s="10"/>
      <c r="C434" s="10"/>
      <c r="D434" s="16" t="str">
        <f t="shared" si="13"/>
        <v/>
      </c>
      <c r="E434" s="10"/>
      <c r="F434" s="16" t="str">
        <f t="shared" si="14"/>
        <v/>
      </c>
      <c r="G434" s="10"/>
      <c r="H434" s="12" t="str">
        <f>IF(ISBLANK(B434), "",ROUND(Calc!O433, 1))</f>
        <v/>
      </c>
      <c r="I434" s="12" t="str">
        <f t="shared" si="15"/>
        <v/>
      </c>
      <c r="J434" s="13" t="str">
        <f>IF(ISBLANK(B434), "",IF(I434=B434, 'Calc - Win Probability'!N433, 1-'Calc - Win Probability'!N433))</f>
        <v/>
      </c>
      <c r="K434" s="12" t="str">
        <f t="shared" si="16"/>
        <v/>
      </c>
      <c r="L434" s="12" t="str">
        <f t="shared" si="17"/>
        <v/>
      </c>
      <c r="M434" s="14"/>
      <c r="N434" s="14"/>
      <c r="O434" s="14"/>
      <c r="P434" s="14"/>
      <c r="Q434" s="15" t="str">
        <f t="shared" si="18"/>
        <v/>
      </c>
    </row>
    <row r="435" ht="14.25" customHeight="1">
      <c r="A435" s="10"/>
      <c r="B435" s="10"/>
      <c r="C435" s="10"/>
      <c r="D435" s="16" t="str">
        <f t="shared" si="13"/>
        <v/>
      </c>
      <c r="E435" s="10"/>
      <c r="F435" s="16" t="str">
        <f t="shared" si="14"/>
        <v/>
      </c>
      <c r="G435" s="10"/>
      <c r="H435" s="12" t="str">
        <f>IF(ISBLANK(B435), "",ROUND(Calc!O434, 1))</f>
        <v/>
      </c>
      <c r="I435" s="12" t="str">
        <f t="shared" si="15"/>
        <v/>
      </c>
      <c r="J435" s="13" t="str">
        <f>IF(ISBLANK(B435), "",IF(I435=B435, 'Calc - Win Probability'!N434, 1-'Calc - Win Probability'!N434))</f>
        <v/>
      </c>
      <c r="K435" s="12" t="str">
        <f t="shared" si="16"/>
        <v/>
      </c>
      <c r="L435" s="12" t="str">
        <f t="shared" si="17"/>
        <v/>
      </c>
      <c r="M435" s="14"/>
      <c r="N435" s="14"/>
      <c r="O435" s="14"/>
      <c r="P435" s="14"/>
      <c r="Q435" s="15" t="str">
        <f t="shared" si="18"/>
        <v/>
      </c>
    </row>
    <row r="436" ht="14.25" customHeight="1">
      <c r="A436" s="10"/>
      <c r="B436" s="10"/>
      <c r="C436" s="10"/>
      <c r="D436" s="16" t="str">
        <f t="shared" si="13"/>
        <v/>
      </c>
      <c r="E436" s="10"/>
      <c r="F436" s="16" t="str">
        <f t="shared" si="14"/>
        <v/>
      </c>
      <c r="G436" s="10"/>
      <c r="H436" s="12" t="str">
        <f>IF(ISBLANK(B436), "",ROUND(Calc!O435, 1))</f>
        <v/>
      </c>
      <c r="I436" s="12" t="str">
        <f t="shared" si="15"/>
        <v/>
      </c>
      <c r="J436" s="13" t="str">
        <f>IF(ISBLANK(B436), "",IF(I436=B436, 'Calc - Win Probability'!N435, 1-'Calc - Win Probability'!N435))</f>
        <v/>
      </c>
      <c r="K436" s="12" t="str">
        <f t="shared" si="16"/>
        <v/>
      </c>
      <c r="L436" s="12" t="str">
        <f t="shared" si="17"/>
        <v/>
      </c>
      <c r="M436" s="14"/>
      <c r="N436" s="14"/>
      <c r="O436" s="14"/>
      <c r="P436" s="14"/>
      <c r="Q436" s="15" t="str">
        <f t="shared" si="18"/>
        <v/>
      </c>
    </row>
    <row r="437" ht="14.25" customHeight="1">
      <c r="A437" s="10"/>
      <c r="B437" s="10"/>
      <c r="C437" s="10"/>
      <c r="D437" s="16" t="str">
        <f t="shared" si="13"/>
        <v/>
      </c>
      <c r="E437" s="10"/>
      <c r="F437" s="16" t="str">
        <f t="shared" si="14"/>
        <v/>
      </c>
      <c r="G437" s="10"/>
      <c r="H437" s="12" t="str">
        <f>IF(ISBLANK(B437), "",ROUND(Calc!O436, 1))</f>
        <v/>
      </c>
      <c r="I437" s="12" t="str">
        <f t="shared" si="15"/>
        <v/>
      </c>
      <c r="J437" s="13" t="str">
        <f>IF(ISBLANK(B437), "",IF(I437=B437, 'Calc - Win Probability'!N436, 1-'Calc - Win Probability'!N436))</f>
        <v/>
      </c>
      <c r="K437" s="12" t="str">
        <f t="shared" si="16"/>
        <v/>
      </c>
      <c r="L437" s="12" t="str">
        <f t="shared" si="17"/>
        <v/>
      </c>
      <c r="M437" s="14"/>
      <c r="N437" s="14"/>
      <c r="O437" s="14"/>
      <c r="P437" s="14"/>
      <c r="Q437" s="15" t="str">
        <f t="shared" si="18"/>
        <v/>
      </c>
    </row>
    <row r="438" ht="14.25" customHeight="1">
      <c r="A438" s="10"/>
      <c r="B438" s="10"/>
      <c r="C438" s="10"/>
      <c r="D438" s="16" t="str">
        <f t="shared" si="13"/>
        <v/>
      </c>
      <c r="E438" s="10"/>
      <c r="F438" s="16" t="str">
        <f t="shared" si="14"/>
        <v/>
      </c>
      <c r="G438" s="10"/>
      <c r="H438" s="12" t="str">
        <f>IF(ISBLANK(B438), "",ROUND(Calc!O437, 1))</f>
        <v/>
      </c>
      <c r="I438" s="12" t="str">
        <f t="shared" si="15"/>
        <v/>
      </c>
      <c r="J438" s="13" t="str">
        <f>IF(ISBLANK(B438), "",IF(I438=B438, 'Calc - Win Probability'!N437, 1-'Calc - Win Probability'!N437))</f>
        <v/>
      </c>
      <c r="K438" s="12" t="str">
        <f t="shared" si="16"/>
        <v/>
      </c>
      <c r="L438" s="12" t="str">
        <f t="shared" si="17"/>
        <v/>
      </c>
      <c r="M438" s="14"/>
      <c r="N438" s="14"/>
      <c r="O438" s="14"/>
      <c r="P438" s="14"/>
      <c r="Q438" s="15" t="str">
        <f t="shared" si="18"/>
        <v/>
      </c>
    </row>
    <row r="439" ht="14.25" customHeight="1">
      <c r="A439" s="10"/>
      <c r="B439" s="10"/>
      <c r="C439" s="10"/>
      <c r="D439" s="16" t="str">
        <f t="shared" si="13"/>
        <v/>
      </c>
      <c r="E439" s="10"/>
      <c r="F439" s="16" t="str">
        <f t="shared" si="14"/>
        <v/>
      </c>
      <c r="G439" s="10"/>
      <c r="H439" s="12" t="str">
        <f>IF(ISBLANK(B439), "",ROUND(Calc!O438, 1))</f>
        <v/>
      </c>
      <c r="I439" s="12" t="str">
        <f t="shared" si="15"/>
        <v/>
      </c>
      <c r="J439" s="13" t="str">
        <f>IF(ISBLANK(B439), "",IF(I439=B439, 'Calc - Win Probability'!N438, 1-'Calc - Win Probability'!N438))</f>
        <v/>
      </c>
      <c r="K439" s="12" t="str">
        <f t="shared" si="16"/>
        <v/>
      </c>
      <c r="L439" s="12" t="str">
        <f t="shared" si="17"/>
        <v/>
      </c>
      <c r="M439" s="14"/>
      <c r="N439" s="14"/>
      <c r="O439" s="14"/>
      <c r="P439" s="14"/>
      <c r="Q439" s="15" t="str">
        <f t="shared" si="18"/>
        <v/>
      </c>
    </row>
    <row r="440" ht="14.25" customHeight="1">
      <c r="A440" s="10"/>
      <c r="B440" s="10"/>
      <c r="C440" s="10"/>
      <c r="D440" s="16" t="str">
        <f t="shared" si="13"/>
        <v/>
      </c>
      <c r="E440" s="10"/>
      <c r="F440" s="16" t="str">
        <f t="shared" si="14"/>
        <v/>
      </c>
      <c r="G440" s="10"/>
      <c r="H440" s="12" t="str">
        <f>IF(ISBLANK(B440), "",ROUND(Calc!O439, 1))</f>
        <v/>
      </c>
      <c r="I440" s="12" t="str">
        <f t="shared" si="15"/>
        <v/>
      </c>
      <c r="J440" s="13" t="str">
        <f>IF(ISBLANK(B440), "",IF(I440=B440, 'Calc - Win Probability'!N439, 1-'Calc - Win Probability'!N439))</f>
        <v/>
      </c>
      <c r="K440" s="12" t="str">
        <f t="shared" si="16"/>
        <v/>
      </c>
      <c r="L440" s="12" t="str">
        <f t="shared" si="17"/>
        <v/>
      </c>
      <c r="M440" s="14"/>
      <c r="N440" s="14"/>
      <c r="O440" s="14"/>
      <c r="P440" s="14"/>
      <c r="Q440" s="15" t="str">
        <f t="shared" si="18"/>
        <v/>
      </c>
    </row>
    <row r="441" ht="14.25" customHeight="1">
      <c r="A441" s="10"/>
      <c r="B441" s="10"/>
      <c r="C441" s="10"/>
      <c r="D441" s="16" t="str">
        <f t="shared" si="13"/>
        <v/>
      </c>
      <c r="E441" s="10"/>
      <c r="F441" s="16" t="str">
        <f t="shared" si="14"/>
        <v/>
      </c>
      <c r="G441" s="10"/>
      <c r="H441" s="12" t="str">
        <f>IF(ISBLANK(B441), "",ROUND(Calc!O440, 1))</f>
        <v/>
      </c>
      <c r="I441" s="12" t="str">
        <f t="shared" si="15"/>
        <v/>
      </c>
      <c r="J441" s="13" t="str">
        <f>IF(ISBLANK(B441), "",IF(I441=B441, 'Calc - Win Probability'!N440, 1-'Calc - Win Probability'!N440))</f>
        <v/>
      </c>
      <c r="K441" s="12" t="str">
        <f t="shared" si="16"/>
        <v/>
      </c>
      <c r="L441" s="12" t="str">
        <f t="shared" si="17"/>
        <v/>
      </c>
      <c r="M441" s="14"/>
      <c r="N441" s="14"/>
      <c r="O441" s="14"/>
      <c r="P441" s="14"/>
      <c r="Q441" s="15" t="str">
        <f t="shared" si="18"/>
        <v/>
      </c>
    </row>
    <row r="442" ht="14.25" customHeight="1">
      <c r="A442" s="10"/>
      <c r="B442" s="10"/>
      <c r="C442" s="10"/>
      <c r="D442" s="16" t="str">
        <f t="shared" si="13"/>
        <v/>
      </c>
      <c r="E442" s="10"/>
      <c r="F442" s="16" t="str">
        <f t="shared" si="14"/>
        <v/>
      </c>
      <c r="G442" s="10"/>
      <c r="H442" s="12" t="str">
        <f>IF(ISBLANK(B442), "",ROUND(Calc!O441, 1))</f>
        <v/>
      </c>
      <c r="I442" s="12" t="str">
        <f t="shared" si="15"/>
        <v/>
      </c>
      <c r="J442" s="13" t="str">
        <f>IF(ISBLANK(B442), "",IF(I442=B442, 'Calc - Win Probability'!N441, 1-'Calc - Win Probability'!N441))</f>
        <v/>
      </c>
      <c r="K442" s="12" t="str">
        <f t="shared" si="16"/>
        <v/>
      </c>
      <c r="L442" s="12" t="str">
        <f t="shared" si="17"/>
        <v/>
      </c>
      <c r="M442" s="14"/>
      <c r="N442" s="14"/>
      <c r="O442" s="14"/>
      <c r="P442" s="14"/>
      <c r="Q442" s="15" t="str">
        <f t="shared" si="18"/>
        <v/>
      </c>
    </row>
    <row r="443" ht="14.25" customHeight="1">
      <c r="A443" s="10"/>
      <c r="B443" s="10"/>
      <c r="C443" s="10"/>
      <c r="D443" s="16" t="str">
        <f t="shared" si="13"/>
        <v/>
      </c>
      <c r="E443" s="10"/>
      <c r="F443" s="16" t="str">
        <f t="shared" si="14"/>
        <v/>
      </c>
      <c r="G443" s="10"/>
      <c r="H443" s="12" t="str">
        <f>IF(ISBLANK(B443), "",ROUND(Calc!O442, 1))</f>
        <v/>
      </c>
      <c r="I443" s="12" t="str">
        <f t="shared" si="15"/>
        <v/>
      </c>
      <c r="J443" s="13" t="str">
        <f>IF(ISBLANK(B443), "",IF(I443=B443, 'Calc - Win Probability'!N442, 1-'Calc - Win Probability'!N442))</f>
        <v/>
      </c>
      <c r="K443" s="12" t="str">
        <f t="shared" si="16"/>
        <v/>
      </c>
      <c r="L443" s="12" t="str">
        <f t="shared" si="17"/>
        <v/>
      </c>
      <c r="M443" s="14"/>
      <c r="N443" s="14"/>
      <c r="O443" s="14"/>
      <c r="P443" s="14"/>
      <c r="Q443" s="15" t="str">
        <f t="shared" si="18"/>
        <v/>
      </c>
    </row>
    <row r="444" ht="14.25" customHeight="1">
      <c r="A444" s="10"/>
      <c r="B444" s="10"/>
      <c r="C444" s="10"/>
      <c r="D444" s="16" t="str">
        <f t="shared" si="13"/>
        <v/>
      </c>
      <c r="E444" s="10"/>
      <c r="F444" s="16" t="str">
        <f t="shared" si="14"/>
        <v/>
      </c>
      <c r="G444" s="10"/>
      <c r="H444" s="12" t="str">
        <f>IF(ISBLANK(B444), "",ROUND(Calc!O443, 1))</f>
        <v/>
      </c>
      <c r="I444" s="12" t="str">
        <f t="shared" si="15"/>
        <v/>
      </c>
      <c r="J444" s="13" t="str">
        <f>IF(ISBLANK(B444), "",IF(I444=B444, 'Calc - Win Probability'!N443, 1-'Calc - Win Probability'!N443))</f>
        <v/>
      </c>
      <c r="K444" s="12" t="str">
        <f t="shared" si="16"/>
        <v/>
      </c>
      <c r="L444" s="12" t="str">
        <f t="shared" si="17"/>
        <v/>
      </c>
      <c r="M444" s="14"/>
      <c r="N444" s="14"/>
      <c r="O444" s="14"/>
      <c r="P444" s="14"/>
      <c r="Q444" s="15" t="str">
        <f t="shared" si="18"/>
        <v/>
      </c>
    </row>
    <row r="445" ht="14.25" customHeight="1">
      <c r="A445" s="10"/>
      <c r="B445" s="10"/>
      <c r="C445" s="10"/>
      <c r="D445" s="16" t="str">
        <f t="shared" si="13"/>
        <v/>
      </c>
      <c r="E445" s="10"/>
      <c r="F445" s="16" t="str">
        <f t="shared" si="14"/>
        <v/>
      </c>
      <c r="G445" s="10"/>
      <c r="H445" s="12" t="str">
        <f>IF(ISBLANK(B445), "",ROUND(Calc!O444, 1))</f>
        <v/>
      </c>
      <c r="I445" s="12" t="str">
        <f t="shared" si="15"/>
        <v/>
      </c>
      <c r="J445" s="13" t="str">
        <f>IF(ISBLANK(B445), "",IF(I445=B445, 'Calc - Win Probability'!N444, 1-'Calc - Win Probability'!N444))</f>
        <v/>
      </c>
      <c r="K445" s="12" t="str">
        <f t="shared" si="16"/>
        <v/>
      </c>
      <c r="L445" s="12" t="str">
        <f t="shared" si="17"/>
        <v/>
      </c>
      <c r="M445" s="14"/>
      <c r="N445" s="14"/>
      <c r="O445" s="14"/>
      <c r="P445" s="14"/>
      <c r="Q445" s="15" t="str">
        <f t="shared" si="18"/>
        <v/>
      </c>
    </row>
    <row r="446" ht="14.25" customHeight="1">
      <c r="A446" s="10"/>
      <c r="B446" s="10"/>
      <c r="C446" s="10"/>
      <c r="D446" s="16" t="str">
        <f t="shared" si="13"/>
        <v/>
      </c>
      <c r="E446" s="10"/>
      <c r="F446" s="16" t="str">
        <f t="shared" si="14"/>
        <v/>
      </c>
      <c r="G446" s="10"/>
      <c r="H446" s="12" t="str">
        <f>IF(ISBLANK(B446), "",ROUND(Calc!O445, 1))</f>
        <v/>
      </c>
      <c r="I446" s="12" t="str">
        <f t="shared" si="15"/>
        <v/>
      </c>
      <c r="J446" s="13" t="str">
        <f>IF(ISBLANK(B446), "",IF(I446=B446, 'Calc - Win Probability'!N445, 1-'Calc - Win Probability'!N445))</f>
        <v/>
      </c>
      <c r="K446" s="12" t="str">
        <f t="shared" si="16"/>
        <v/>
      </c>
      <c r="L446" s="12" t="str">
        <f t="shared" si="17"/>
        <v/>
      </c>
      <c r="M446" s="14"/>
      <c r="N446" s="14"/>
      <c r="O446" s="14"/>
      <c r="P446" s="14"/>
      <c r="Q446" s="15" t="str">
        <f t="shared" si="18"/>
        <v/>
      </c>
    </row>
    <row r="447" ht="14.25" customHeight="1">
      <c r="A447" s="10"/>
      <c r="B447" s="10"/>
      <c r="C447" s="10"/>
      <c r="D447" s="16" t="str">
        <f t="shared" si="13"/>
        <v/>
      </c>
      <c r="E447" s="10"/>
      <c r="F447" s="16" t="str">
        <f t="shared" si="14"/>
        <v/>
      </c>
      <c r="G447" s="10"/>
      <c r="H447" s="12" t="str">
        <f>IF(ISBLANK(B447), "",ROUND(Calc!O446, 1))</f>
        <v/>
      </c>
      <c r="I447" s="12" t="str">
        <f t="shared" si="15"/>
        <v/>
      </c>
      <c r="J447" s="13" t="str">
        <f>IF(ISBLANK(B447), "",IF(I447=B447, 'Calc - Win Probability'!N446, 1-'Calc - Win Probability'!N446))</f>
        <v/>
      </c>
      <c r="K447" s="12" t="str">
        <f t="shared" si="16"/>
        <v/>
      </c>
      <c r="L447" s="12" t="str">
        <f t="shared" si="17"/>
        <v/>
      </c>
      <c r="M447" s="14"/>
      <c r="N447" s="14"/>
      <c r="O447" s="14"/>
      <c r="P447" s="14"/>
      <c r="Q447" s="15" t="str">
        <f t="shared" si="18"/>
        <v/>
      </c>
    </row>
    <row r="448" ht="14.25" customHeight="1">
      <c r="A448" s="10"/>
      <c r="B448" s="10"/>
      <c r="C448" s="10"/>
      <c r="D448" s="16" t="str">
        <f t="shared" si="13"/>
        <v/>
      </c>
      <c r="E448" s="10"/>
      <c r="F448" s="16" t="str">
        <f t="shared" si="14"/>
        <v/>
      </c>
      <c r="G448" s="10"/>
      <c r="H448" s="12" t="str">
        <f>IF(ISBLANK(B448), "",ROUND(Calc!O447, 1))</f>
        <v/>
      </c>
      <c r="I448" s="12" t="str">
        <f t="shared" si="15"/>
        <v/>
      </c>
      <c r="J448" s="13" t="str">
        <f>IF(ISBLANK(B448), "",IF(I448=B448, 'Calc - Win Probability'!N447, 1-'Calc - Win Probability'!N447))</f>
        <v/>
      </c>
      <c r="K448" s="12" t="str">
        <f t="shared" si="16"/>
        <v/>
      </c>
      <c r="L448" s="12" t="str">
        <f t="shared" si="17"/>
        <v/>
      </c>
      <c r="M448" s="14"/>
      <c r="N448" s="14"/>
      <c r="O448" s="14"/>
      <c r="P448" s="14"/>
      <c r="Q448" s="15" t="str">
        <f t="shared" si="18"/>
        <v/>
      </c>
    </row>
    <row r="449" ht="14.25" customHeight="1">
      <c r="A449" s="10"/>
      <c r="B449" s="10"/>
      <c r="C449" s="10"/>
      <c r="D449" s="16" t="str">
        <f t="shared" si="13"/>
        <v/>
      </c>
      <c r="E449" s="10"/>
      <c r="F449" s="16" t="str">
        <f t="shared" si="14"/>
        <v/>
      </c>
      <c r="G449" s="10"/>
      <c r="H449" s="12" t="str">
        <f>IF(ISBLANK(B449), "",ROUND(Calc!O448, 1))</f>
        <v/>
      </c>
      <c r="I449" s="12" t="str">
        <f t="shared" si="15"/>
        <v/>
      </c>
      <c r="J449" s="13" t="str">
        <f>IF(ISBLANK(B449), "",IF(I449=B449, 'Calc - Win Probability'!N448, 1-'Calc - Win Probability'!N448))</f>
        <v/>
      </c>
      <c r="K449" s="12" t="str">
        <f t="shared" si="16"/>
        <v/>
      </c>
      <c r="L449" s="12" t="str">
        <f t="shared" si="17"/>
        <v/>
      </c>
      <c r="M449" s="14"/>
      <c r="N449" s="14"/>
      <c r="O449" s="14"/>
      <c r="P449" s="14"/>
      <c r="Q449" s="15" t="str">
        <f t="shared" si="18"/>
        <v/>
      </c>
    </row>
    <row r="450" ht="14.25" customHeight="1">
      <c r="A450" s="10"/>
      <c r="B450" s="10"/>
      <c r="C450" s="10"/>
      <c r="D450" s="16" t="str">
        <f t="shared" si="13"/>
        <v/>
      </c>
      <c r="E450" s="10"/>
      <c r="F450" s="16" t="str">
        <f t="shared" si="14"/>
        <v/>
      </c>
      <c r="G450" s="10"/>
      <c r="H450" s="12" t="str">
        <f>IF(ISBLANK(B450), "",ROUND(Calc!O449, 1))</f>
        <v/>
      </c>
      <c r="I450" s="12" t="str">
        <f t="shared" si="15"/>
        <v/>
      </c>
      <c r="J450" s="13" t="str">
        <f>IF(ISBLANK(B450), "",IF(I450=B450, 'Calc - Win Probability'!N449, 1-'Calc - Win Probability'!N449))</f>
        <v/>
      </c>
      <c r="K450" s="12" t="str">
        <f t="shared" si="16"/>
        <v/>
      </c>
      <c r="L450" s="12" t="str">
        <f t="shared" si="17"/>
        <v/>
      </c>
      <c r="M450" s="14"/>
      <c r="N450" s="14"/>
      <c r="O450" s="14"/>
      <c r="P450" s="14"/>
      <c r="Q450" s="15" t="str">
        <f t="shared" si="18"/>
        <v/>
      </c>
    </row>
    <row r="451" ht="14.25" customHeight="1">
      <c r="A451" s="10"/>
      <c r="B451" s="10"/>
      <c r="C451" s="10"/>
      <c r="D451" s="16" t="str">
        <f t="shared" si="13"/>
        <v/>
      </c>
      <c r="E451" s="10"/>
      <c r="F451" s="16" t="str">
        <f t="shared" si="14"/>
        <v/>
      </c>
      <c r="G451" s="10"/>
      <c r="H451" s="12" t="str">
        <f>IF(ISBLANK(B451), "",ROUND(Calc!O450, 1))</f>
        <v/>
      </c>
      <c r="I451" s="12" t="str">
        <f t="shared" si="15"/>
        <v/>
      </c>
      <c r="J451" s="13" t="str">
        <f>IF(ISBLANK(B451), "",IF(I451=B451, 'Calc - Win Probability'!N450, 1-'Calc - Win Probability'!N450))</f>
        <v/>
      </c>
      <c r="K451" s="12" t="str">
        <f t="shared" si="16"/>
        <v/>
      </c>
      <c r="L451" s="12" t="str">
        <f t="shared" si="17"/>
        <v/>
      </c>
      <c r="M451" s="14"/>
      <c r="N451" s="14"/>
      <c r="O451" s="14"/>
      <c r="P451" s="14"/>
      <c r="Q451" s="15" t="str">
        <f t="shared" si="18"/>
        <v/>
      </c>
    </row>
    <row r="452" ht="14.25" customHeight="1">
      <c r="A452" s="10"/>
      <c r="B452" s="10"/>
      <c r="C452" s="10"/>
      <c r="D452" s="16" t="str">
        <f t="shared" si="13"/>
        <v/>
      </c>
      <c r="E452" s="10"/>
      <c r="F452" s="16" t="str">
        <f t="shared" si="14"/>
        <v/>
      </c>
      <c r="G452" s="10"/>
      <c r="H452" s="12" t="str">
        <f>IF(ISBLANK(B452), "",ROUND(Calc!O451, 1))</f>
        <v/>
      </c>
      <c r="I452" s="12" t="str">
        <f t="shared" si="15"/>
        <v/>
      </c>
      <c r="J452" s="13" t="str">
        <f>IF(ISBLANK(B452), "",IF(I452=B452, 'Calc - Win Probability'!N451, 1-'Calc - Win Probability'!N451))</f>
        <v/>
      </c>
      <c r="K452" s="12" t="str">
        <f t="shared" si="16"/>
        <v/>
      </c>
      <c r="L452" s="12" t="str">
        <f t="shared" si="17"/>
        <v/>
      </c>
      <c r="M452" s="14"/>
      <c r="N452" s="14"/>
      <c r="O452" s="14"/>
      <c r="P452" s="14"/>
      <c r="Q452" s="15" t="str">
        <f t="shared" si="18"/>
        <v/>
      </c>
    </row>
    <row r="453" ht="14.25" customHeight="1">
      <c r="A453" s="10"/>
      <c r="B453" s="10"/>
      <c r="C453" s="10"/>
      <c r="D453" s="16" t="str">
        <f t="shared" si="13"/>
        <v/>
      </c>
      <c r="E453" s="10"/>
      <c r="F453" s="16" t="str">
        <f t="shared" si="14"/>
        <v/>
      </c>
      <c r="G453" s="10"/>
      <c r="H453" s="12" t="str">
        <f>IF(ISBLANK(B453), "",ROUND(Calc!O452, 1))</f>
        <v/>
      </c>
      <c r="I453" s="12" t="str">
        <f t="shared" si="15"/>
        <v/>
      </c>
      <c r="J453" s="13" t="str">
        <f>IF(ISBLANK(B453), "",IF(I453=B453, 'Calc - Win Probability'!N452, 1-'Calc - Win Probability'!N452))</f>
        <v/>
      </c>
      <c r="K453" s="12" t="str">
        <f t="shared" si="16"/>
        <v/>
      </c>
      <c r="L453" s="12" t="str">
        <f t="shared" si="17"/>
        <v/>
      </c>
      <c r="M453" s="14"/>
      <c r="N453" s="14"/>
      <c r="O453" s="14"/>
      <c r="P453" s="14"/>
      <c r="Q453" s="15" t="str">
        <f t="shared" si="18"/>
        <v/>
      </c>
    </row>
    <row r="454" ht="14.25" customHeight="1">
      <c r="A454" s="10"/>
      <c r="B454" s="10"/>
      <c r="C454" s="10"/>
      <c r="D454" s="16" t="str">
        <f t="shared" si="13"/>
        <v/>
      </c>
      <c r="E454" s="10"/>
      <c r="F454" s="16" t="str">
        <f t="shared" si="14"/>
        <v/>
      </c>
      <c r="G454" s="10"/>
      <c r="H454" s="12" t="str">
        <f>IF(ISBLANK(B454), "",ROUND(Calc!O453, 1))</f>
        <v/>
      </c>
      <c r="I454" s="12" t="str">
        <f t="shared" si="15"/>
        <v/>
      </c>
      <c r="J454" s="13" t="str">
        <f>IF(ISBLANK(B454), "",IF(I454=B454, 'Calc - Win Probability'!N453, 1-'Calc - Win Probability'!N453))</f>
        <v/>
      </c>
      <c r="K454" s="12" t="str">
        <f t="shared" si="16"/>
        <v/>
      </c>
      <c r="L454" s="12" t="str">
        <f t="shared" si="17"/>
        <v/>
      </c>
      <c r="M454" s="14"/>
      <c r="N454" s="14"/>
      <c r="O454" s="14"/>
      <c r="P454" s="14"/>
      <c r="Q454" s="15" t="str">
        <f t="shared" si="18"/>
        <v/>
      </c>
    </row>
    <row r="455" ht="14.25" customHeight="1">
      <c r="A455" s="10"/>
      <c r="B455" s="10"/>
      <c r="C455" s="10"/>
      <c r="D455" s="16" t="str">
        <f t="shared" si="13"/>
        <v/>
      </c>
      <c r="E455" s="10"/>
      <c r="F455" s="16" t="str">
        <f t="shared" si="14"/>
        <v/>
      </c>
      <c r="G455" s="10"/>
      <c r="H455" s="12" t="str">
        <f>IF(ISBLANK(B455), "",ROUND(Calc!O454, 1))</f>
        <v/>
      </c>
      <c r="I455" s="12" t="str">
        <f t="shared" si="15"/>
        <v/>
      </c>
      <c r="J455" s="13" t="str">
        <f>IF(ISBLANK(B455), "",IF(I455=B455, 'Calc - Win Probability'!N454, 1-'Calc - Win Probability'!N454))</f>
        <v/>
      </c>
      <c r="K455" s="12" t="str">
        <f t="shared" si="16"/>
        <v/>
      </c>
      <c r="L455" s="12" t="str">
        <f t="shared" si="17"/>
        <v/>
      </c>
      <c r="M455" s="14"/>
      <c r="N455" s="14"/>
      <c r="O455" s="14"/>
      <c r="P455" s="14"/>
      <c r="Q455" s="15" t="str">
        <f t="shared" si="18"/>
        <v/>
      </c>
    </row>
    <row r="456" ht="14.25" customHeight="1">
      <c r="A456" s="10"/>
      <c r="B456" s="10"/>
      <c r="C456" s="10"/>
      <c r="D456" s="16" t="str">
        <f t="shared" si="13"/>
        <v/>
      </c>
      <c r="E456" s="10"/>
      <c r="F456" s="16" t="str">
        <f t="shared" si="14"/>
        <v/>
      </c>
      <c r="G456" s="10"/>
      <c r="H456" s="12" t="str">
        <f>IF(ISBLANK(B456), "",ROUND(Calc!O455, 1))</f>
        <v/>
      </c>
      <c r="I456" s="12" t="str">
        <f t="shared" si="15"/>
        <v/>
      </c>
      <c r="J456" s="13" t="str">
        <f>IF(ISBLANK(B456), "",IF(I456=B456, 'Calc - Win Probability'!N455, 1-'Calc - Win Probability'!N455))</f>
        <v/>
      </c>
      <c r="K456" s="12" t="str">
        <f t="shared" si="16"/>
        <v/>
      </c>
      <c r="L456" s="12" t="str">
        <f t="shared" si="17"/>
        <v/>
      </c>
      <c r="M456" s="14"/>
      <c r="N456" s="14"/>
      <c r="O456" s="14"/>
      <c r="P456" s="14"/>
      <c r="Q456" s="15" t="str">
        <f t="shared" si="18"/>
        <v/>
      </c>
    </row>
    <row r="457" ht="14.25" customHeight="1">
      <c r="A457" s="10"/>
      <c r="B457" s="10"/>
      <c r="C457" s="10"/>
      <c r="D457" s="16" t="str">
        <f t="shared" si="13"/>
        <v/>
      </c>
      <c r="E457" s="10"/>
      <c r="F457" s="16" t="str">
        <f t="shared" si="14"/>
        <v/>
      </c>
      <c r="G457" s="10"/>
      <c r="H457" s="12" t="str">
        <f>IF(ISBLANK(B457), "",ROUND(Calc!O456, 1))</f>
        <v/>
      </c>
      <c r="I457" s="12" t="str">
        <f t="shared" si="15"/>
        <v/>
      </c>
      <c r="J457" s="13" t="str">
        <f>IF(ISBLANK(B457), "",IF(I457=B457, 'Calc - Win Probability'!N456, 1-'Calc - Win Probability'!N456))</f>
        <v/>
      </c>
      <c r="K457" s="12" t="str">
        <f t="shared" si="16"/>
        <v/>
      </c>
      <c r="L457" s="12" t="str">
        <f t="shared" si="17"/>
        <v/>
      </c>
      <c r="M457" s="14"/>
      <c r="N457" s="14"/>
      <c r="O457" s="14"/>
      <c r="P457" s="14"/>
      <c r="Q457" s="15" t="str">
        <f t="shared" si="18"/>
        <v/>
      </c>
    </row>
    <row r="458" ht="14.25" customHeight="1">
      <c r="A458" s="10"/>
      <c r="B458" s="10"/>
      <c r="C458" s="10"/>
      <c r="D458" s="16" t="str">
        <f t="shared" si="13"/>
        <v/>
      </c>
      <c r="E458" s="10"/>
      <c r="F458" s="16" t="str">
        <f t="shared" si="14"/>
        <v/>
      </c>
      <c r="G458" s="10"/>
      <c r="H458" s="12" t="str">
        <f>IF(ISBLANK(B458), "",ROUND(Calc!O457, 1))</f>
        <v/>
      </c>
      <c r="I458" s="12" t="str">
        <f t="shared" si="15"/>
        <v/>
      </c>
      <c r="J458" s="13" t="str">
        <f>IF(ISBLANK(B458), "",IF(I458=B458, 'Calc - Win Probability'!N457, 1-'Calc - Win Probability'!N457))</f>
        <v/>
      </c>
      <c r="K458" s="12" t="str">
        <f t="shared" si="16"/>
        <v/>
      </c>
      <c r="L458" s="12" t="str">
        <f t="shared" si="17"/>
        <v/>
      </c>
      <c r="M458" s="14"/>
      <c r="N458" s="14"/>
      <c r="O458" s="14"/>
      <c r="P458" s="14"/>
      <c r="Q458" s="15" t="str">
        <f t="shared" si="18"/>
        <v/>
      </c>
    </row>
    <row r="459" ht="14.25" customHeight="1">
      <c r="A459" s="10"/>
      <c r="B459" s="10"/>
      <c r="C459" s="10"/>
      <c r="D459" s="16" t="str">
        <f t="shared" si="13"/>
        <v/>
      </c>
      <c r="E459" s="10"/>
      <c r="F459" s="16" t="str">
        <f t="shared" si="14"/>
        <v/>
      </c>
      <c r="G459" s="10"/>
      <c r="H459" s="12" t="str">
        <f>IF(ISBLANK(B459), "",ROUND(Calc!O458, 1))</f>
        <v/>
      </c>
      <c r="I459" s="12" t="str">
        <f t="shared" si="15"/>
        <v/>
      </c>
      <c r="J459" s="13" t="str">
        <f>IF(ISBLANK(B459), "",IF(I459=B459, 'Calc - Win Probability'!N458, 1-'Calc - Win Probability'!N458))</f>
        <v/>
      </c>
      <c r="K459" s="12" t="str">
        <f t="shared" si="16"/>
        <v/>
      </c>
      <c r="L459" s="12" t="str">
        <f t="shared" si="17"/>
        <v/>
      </c>
      <c r="M459" s="14"/>
      <c r="N459" s="14"/>
      <c r="O459" s="14"/>
      <c r="P459" s="14"/>
      <c r="Q459" s="15" t="str">
        <f t="shared" si="18"/>
        <v/>
      </c>
    </row>
    <row r="460" ht="14.25" customHeight="1">
      <c r="A460" s="10"/>
      <c r="B460" s="10"/>
      <c r="C460" s="10"/>
      <c r="D460" s="16" t="str">
        <f t="shared" si="13"/>
        <v/>
      </c>
      <c r="E460" s="10"/>
      <c r="F460" s="16" t="str">
        <f t="shared" si="14"/>
        <v/>
      </c>
      <c r="G460" s="10"/>
      <c r="H460" s="12" t="str">
        <f>IF(ISBLANK(B460), "",ROUND(Calc!O459, 1))</f>
        <v/>
      </c>
      <c r="I460" s="12" t="str">
        <f t="shared" si="15"/>
        <v/>
      </c>
      <c r="J460" s="13" t="str">
        <f>IF(ISBLANK(B460), "",IF(I460=B460, 'Calc - Win Probability'!N459, 1-'Calc - Win Probability'!N459))</f>
        <v/>
      </c>
      <c r="K460" s="12" t="str">
        <f t="shared" si="16"/>
        <v/>
      </c>
      <c r="L460" s="12" t="str">
        <f t="shared" si="17"/>
        <v/>
      </c>
      <c r="M460" s="14"/>
      <c r="N460" s="14"/>
      <c r="O460" s="14"/>
      <c r="P460" s="14"/>
      <c r="Q460" s="15" t="str">
        <f t="shared" si="18"/>
        <v/>
      </c>
    </row>
    <row r="461" ht="14.25" customHeight="1">
      <c r="A461" s="10"/>
      <c r="B461" s="10"/>
      <c r="C461" s="10"/>
      <c r="D461" s="16" t="str">
        <f t="shared" si="13"/>
        <v/>
      </c>
      <c r="E461" s="10"/>
      <c r="F461" s="16" t="str">
        <f t="shared" si="14"/>
        <v/>
      </c>
      <c r="G461" s="10"/>
      <c r="H461" s="12" t="str">
        <f>IF(ISBLANK(B461), "",ROUND(Calc!O460, 1))</f>
        <v/>
      </c>
      <c r="I461" s="12" t="str">
        <f t="shared" si="15"/>
        <v/>
      </c>
      <c r="J461" s="13" t="str">
        <f>IF(ISBLANK(B461), "",IF(I461=B461, 'Calc - Win Probability'!N460, 1-'Calc - Win Probability'!N460))</f>
        <v/>
      </c>
      <c r="K461" s="12" t="str">
        <f t="shared" si="16"/>
        <v/>
      </c>
      <c r="L461" s="12" t="str">
        <f t="shared" si="17"/>
        <v/>
      </c>
      <c r="M461" s="14"/>
      <c r="N461" s="14"/>
      <c r="O461" s="14"/>
      <c r="P461" s="14"/>
      <c r="Q461" s="15" t="str">
        <f t="shared" si="18"/>
        <v/>
      </c>
    </row>
    <row r="462" ht="14.25" customHeight="1">
      <c r="A462" s="10"/>
      <c r="B462" s="10"/>
      <c r="C462" s="10"/>
      <c r="D462" s="16" t="str">
        <f t="shared" si="13"/>
        <v/>
      </c>
      <c r="E462" s="10"/>
      <c r="F462" s="16" t="str">
        <f t="shared" si="14"/>
        <v/>
      </c>
      <c r="G462" s="10"/>
      <c r="H462" s="12" t="str">
        <f>IF(ISBLANK(B462), "",ROUND(Calc!O461, 1))</f>
        <v/>
      </c>
      <c r="I462" s="12" t="str">
        <f t="shared" si="15"/>
        <v/>
      </c>
      <c r="J462" s="13" t="str">
        <f>IF(ISBLANK(B462), "",IF(I462=B462, 'Calc - Win Probability'!N461, 1-'Calc - Win Probability'!N461))</f>
        <v/>
      </c>
      <c r="K462" s="12" t="str">
        <f t="shared" si="16"/>
        <v/>
      </c>
      <c r="L462" s="12" t="str">
        <f t="shared" si="17"/>
        <v/>
      </c>
      <c r="M462" s="14"/>
      <c r="N462" s="14"/>
      <c r="O462" s="14"/>
      <c r="P462" s="14"/>
      <c r="Q462" s="15" t="str">
        <f t="shared" si="18"/>
        <v/>
      </c>
    </row>
    <row r="463" ht="14.25" customHeight="1">
      <c r="A463" s="10"/>
      <c r="B463" s="10"/>
      <c r="C463" s="10"/>
      <c r="D463" s="16" t="str">
        <f t="shared" si="13"/>
        <v/>
      </c>
      <c r="E463" s="10"/>
      <c r="F463" s="16" t="str">
        <f t="shared" si="14"/>
        <v/>
      </c>
      <c r="G463" s="10"/>
      <c r="H463" s="12" t="str">
        <f>IF(ISBLANK(B463), "",ROUND(Calc!O462, 1))</f>
        <v/>
      </c>
      <c r="I463" s="12" t="str">
        <f t="shared" si="15"/>
        <v/>
      </c>
      <c r="J463" s="13" t="str">
        <f>IF(ISBLANK(B463), "",IF(I463=B463, 'Calc - Win Probability'!N462, 1-'Calc - Win Probability'!N462))</f>
        <v/>
      </c>
      <c r="K463" s="12" t="str">
        <f t="shared" si="16"/>
        <v/>
      </c>
      <c r="L463" s="12" t="str">
        <f t="shared" si="17"/>
        <v/>
      </c>
      <c r="M463" s="14"/>
      <c r="N463" s="14"/>
      <c r="O463" s="14"/>
      <c r="P463" s="14"/>
      <c r="Q463" s="15" t="str">
        <f t="shared" si="18"/>
        <v/>
      </c>
    </row>
    <row r="464" ht="14.25" customHeight="1">
      <c r="A464" s="10"/>
      <c r="B464" s="10"/>
      <c r="C464" s="10"/>
      <c r="D464" s="16" t="str">
        <f t="shared" si="13"/>
        <v/>
      </c>
      <c r="E464" s="10"/>
      <c r="F464" s="16" t="str">
        <f t="shared" si="14"/>
        <v/>
      </c>
      <c r="G464" s="10"/>
      <c r="H464" s="12" t="str">
        <f>IF(ISBLANK(B464), "",ROUND(Calc!O463, 1))</f>
        <v/>
      </c>
      <c r="I464" s="12" t="str">
        <f t="shared" si="15"/>
        <v/>
      </c>
      <c r="J464" s="13" t="str">
        <f>IF(ISBLANK(B464), "",IF(I464=B464, 'Calc - Win Probability'!N463, 1-'Calc - Win Probability'!N463))</f>
        <v/>
      </c>
      <c r="K464" s="12" t="str">
        <f t="shared" si="16"/>
        <v/>
      </c>
      <c r="L464" s="12" t="str">
        <f t="shared" si="17"/>
        <v/>
      </c>
      <c r="M464" s="14"/>
      <c r="N464" s="14"/>
      <c r="O464" s="14"/>
      <c r="P464" s="14"/>
      <c r="Q464" s="15" t="str">
        <f t="shared" si="18"/>
        <v/>
      </c>
    </row>
    <row r="465" ht="14.25" customHeight="1">
      <c r="A465" s="10"/>
      <c r="B465" s="10"/>
      <c r="C465" s="10"/>
      <c r="D465" s="16" t="str">
        <f t="shared" si="13"/>
        <v/>
      </c>
      <c r="E465" s="10"/>
      <c r="F465" s="16" t="str">
        <f t="shared" si="14"/>
        <v/>
      </c>
      <c r="G465" s="10"/>
      <c r="H465" s="12" t="str">
        <f>IF(ISBLANK(B465), "",ROUND(Calc!O464, 1))</f>
        <v/>
      </c>
      <c r="I465" s="12" t="str">
        <f t="shared" si="15"/>
        <v/>
      </c>
      <c r="J465" s="13" t="str">
        <f>IF(ISBLANK(B465), "",IF(I465=B465, 'Calc - Win Probability'!N464, 1-'Calc - Win Probability'!N464))</f>
        <v/>
      </c>
      <c r="K465" s="12" t="str">
        <f t="shared" si="16"/>
        <v/>
      </c>
      <c r="L465" s="12" t="str">
        <f t="shared" si="17"/>
        <v/>
      </c>
      <c r="M465" s="14"/>
      <c r="N465" s="14"/>
      <c r="O465" s="14"/>
      <c r="P465" s="14"/>
      <c r="Q465" s="15" t="str">
        <f t="shared" si="18"/>
        <v/>
      </c>
    </row>
    <row r="466" ht="14.25" customHeight="1">
      <c r="A466" s="10"/>
      <c r="B466" s="10"/>
      <c r="C466" s="10"/>
      <c r="D466" s="16" t="str">
        <f t="shared" si="13"/>
        <v/>
      </c>
      <c r="E466" s="10"/>
      <c r="F466" s="16" t="str">
        <f t="shared" si="14"/>
        <v/>
      </c>
      <c r="G466" s="10"/>
      <c r="H466" s="12" t="str">
        <f>IF(ISBLANK(B466), "",ROUND(Calc!O465, 1))</f>
        <v/>
      </c>
      <c r="I466" s="12" t="str">
        <f t="shared" si="15"/>
        <v/>
      </c>
      <c r="J466" s="13" t="str">
        <f>IF(ISBLANK(B466), "",IF(I466=B466, 'Calc - Win Probability'!N465, 1-'Calc - Win Probability'!N465))</f>
        <v/>
      </c>
      <c r="K466" s="12" t="str">
        <f t="shared" si="16"/>
        <v/>
      </c>
      <c r="L466" s="12" t="str">
        <f t="shared" si="17"/>
        <v/>
      </c>
      <c r="M466" s="14"/>
      <c r="N466" s="14"/>
      <c r="O466" s="14"/>
      <c r="P466" s="14"/>
      <c r="Q466" s="15" t="str">
        <f t="shared" si="18"/>
        <v/>
      </c>
    </row>
    <row r="467" ht="14.25" customHeight="1">
      <c r="A467" s="10"/>
      <c r="B467" s="10"/>
      <c r="C467" s="10"/>
      <c r="D467" s="16" t="str">
        <f t="shared" si="13"/>
        <v/>
      </c>
      <c r="E467" s="10"/>
      <c r="F467" s="16" t="str">
        <f t="shared" si="14"/>
        <v/>
      </c>
      <c r="G467" s="10"/>
      <c r="H467" s="12" t="str">
        <f>IF(ISBLANK(B467), "",ROUND(Calc!O466, 1))</f>
        <v/>
      </c>
      <c r="I467" s="12" t="str">
        <f t="shared" si="15"/>
        <v/>
      </c>
      <c r="J467" s="13" t="str">
        <f>IF(ISBLANK(B467), "",IF(I467=B467, 'Calc - Win Probability'!N466, 1-'Calc - Win Probability'!N466))</f>
        <v/>
      </c>
      <c r="K467" s="12" t="str">
        <f t="shared" si="16"/>
        <v/>
      </c>
      <c r="L467" s="12" t="str">
        <f t="shared" si="17"/>
        <v/>
      </c>
      <c r="M467" s="14"/>
      <c r="N467" s="14"/>
      <c r="O467" s="14"/>
      <c r="P467" s="14"/>
      <c r="Q467" s="15" t="str">
        <f t="shared" si="18"/>
        <v/>
      </c>
    </row>
    <row r="468" ht="14.25" customHeight="1">
      <c r="A468" s="10"/>
      <c r="B468" s="10"/>
      <c r="C468" s="10"/>
      <c r="D468" s="16" t="str">
        <f t="shared" si="13"/>
        <v/>
      </c>
      <c r="E468" s="10"/>
      <c r="F468" s="16" t="str">
        <f t="shared" si="14"/>
        <v/>
      </c>
      <c r="G468" s="10"/>
      <c r="H468" s="12" t="str">
        <f>IF(ISBLANK(B468), "",ROUND(Calc!O467, 1))</f>
        <v/>
      </c>
      <c r="I468" s="12" t="str">
        <f t="shared" si="15"/>
        <v/>
      </c>
      <c r="J468" s="13" t="str">
        <f>IF(ISBLANK(B468), "",IF(I468=B468, 'Calc - Win Probability'!N467, 1-'Calc - Win Probability'!N467))</f>
        <v/>
      </c>
      <c r="K468" s="12" t="str">
        <f t="shared" si="16"/>
        <v/>
      </c>
      <c r="L468" s="12" t="str">
        <f t="shared" si="17"/>
        <v/>
      </c>
      <c r="M468" s="14"/>
      <c r="N468" s="14"/>
      <c r="O468" s="14"/>
      <c r="P468" s="14"/>
      <c r="Q468" s="15" t="str">
        <f t="shared" si="18"/>
        <v/>
      </c>
    </row>
    <row r="469" ht="14.25" customHeight="1">
      <c r="A469" s="10"/>
      <c r="B469" s="10"/>
      <c r="C469" s="10"/>
      <c r="D469" s="16" t="str">
        <f t="shared" si="13"/>
        <v/>
      </c>
      <c r="E469" s="10"/>
      <c r="F469" s="16" t="str">
        <f t="shared" si="14"/>
        <v/>
      </c>
      <c r="G469" s="10"/>
      <c r="H469" s="12" t="str">
        <f>IF(ISBLANK(B469), "",ROUND(Calc!O468, 1))</f>
        <v/>
      </c>
      <c r="I469" s="12" t="str">
        <f t="shared" si="15"/>
        <v/>
      </c>
      <c r="J469" s="13" t="str">
        <f>IF(ISBLANK(B469), "",IF(I469=B469, 'Calc - Win Probability'!N468, 1-'Calc - Win Probability'!N468))</f>
        <v/>
      </c>
      <c r="K469" s="12" t="str">
        <f t="shared" si="16"/>
        <v/>
      </c>
      <c r="L469" s="12" t="str">
        <f t="shared" si="17"/>
        <v/>
      </c>
      <c r="M469" s="14"/>
      <c r="N469" s="14"/>
      <c r="O469" s="14"/>
      <c r="P469" s="14"/>
      <c r="Q469" s="15" t="str">
        <f t="shared" si="18"/>
        <v/>
      </c>
    </row>
    <row r="470" ht="14.25" customHeight="1">
      <c r="A470" s="10"/>
      <c r="B470" s="10"/>
      <c r="C470" s="10"/>
      <c r="D470" s="16" t="str">
        <f t="shared" si="13"/>
        <v/>
      </c>
      <c r="E470" s="10"/>
      <c r="F470" s="16" t="str">
        <f t="shared" si="14"/>
        <v/>
      </c>
      <c r="G470" s="10"/>
      <c r="H470" s="12" t="str">
        <f>IF(ISBLANK(B470), "",ROUND(Calc!O469, 1))</f>
        <v/>
      </c>
      <c r="I470" s="12" t="str">
        <f t="shared" si="15"/>
        <v/>
      </c>
      <c r="J470" s="13" t="str">
        <f>IF(ISBLANK(B470), "",IF(I470=B470, 'Calc - Win Probability'!N469, 1-'Calc - Win Probability'!N469))</f>
        <v/>
      </c>
      <c r="K470" s="12" t="str">
        <f t="shared" si="16"/>
        <v/>
      </c>
      <c r="L470" s="12" t="str">
        <f t="shared" si="17"/>
        <v/>
      </c>
      <c r="M470" s="14"/>
      <c r="N470" s="14"/>
      <c r="O470" s="14"/>
      <c r="P470" s="14"/>
      <c r="Q470" s="15" t="str">
        <f t="shared" si="18"/>
        <v/>
      </c>
    </row>
    <row r="471" ht="14.25" customHeight="1">
      <c r="A471" s="10"/>
      <c r="B471" s="10"/>
      <c r="C471" s="10"/>
      <c r="D471" s="16" t="str">
        <f t="shared" si="13"/>
        <v/>
      </c>
      <c r="E471" s="10"/>
      <c r="F471" s="16" t="str">
        <f t="shared" si="14"/>
        <v/>
      </c>
      <c r="G471" s="10"/>
      <c r="H471" s="12" t="str">
        <f>IF(ISBLANK(B471), "",ROUND(Calc!O470, 1))</f>
        <v/>
      </c>
      <c r="I471" s="12" t="str">
        <f t="shared" si="15"/>
        <v/>
      </c>
      <c r="J471" s="13" t="str">
        <f>IF(ISBLANK(B471), "",IF(I471=B471, 'Calc - Win Probability'!N470, 1-'Calc - Win Probability'!N470))</f>
        <v/>
      </c>
      <c r="K471" s="12" t="str">
        <f t="shared" si="16"/>
        <v/>
      </c>
      <c r="L471" s="12" t="str">
        <f t="shared" si="17"/>
        <v/>
      </c>
      <c r="M471" s="14"/>
      <c r="N471" s="14"/>
      <c r="O471" s="14"/>
      <c r="P471" s="14"/>
      <c r="Q471" s="15" t="str">
        <f t="shared" si="18"/>
        <v/>
      </c>
    </row>
    <row r="472" ht="14.25" customHeight="1">
      <c r="A472" s="10"/>
      <c r="B472" s="10"/>
      <c r="C472" s="10"/>
      <c r="D472" s="16" t="str">
        <f t="shared" si="13"/>
        <v/>
      </c>
      <c r="E472" s="10"/>
      <c r="F472" s="16" t="str">
        <f t="shared" si="14"/>
        <v/>
      </c>
      <c r="G472" s="10"/>
      <c r="H472" s="12" t="str">
        <f>IF(ISBLANK(B472), "",ROUND(Calc!O471, 1))</f>
        <v/>
      </c>
      <c r="I472" s="12" t="str">
        <f t="shared" si="15"/>
        <v/>
      </c>
      <c r="J472" s="13" t="str">
        <f>IF(ISBLANK(B472), "",IF(I472=B472, 'Calc - Win Probability'!N471, 1-'Calc - Win Probability'!N471))</f>
        <v/>
      </c>
      <c r="K472" s="12" t="str">
        <f t="shared" si="16"/>
        <v/>
      </c>
      <c r="L472" s="12" t="str">
        <f t="shared" si="17"/>
        <v/>
      </c>
      <c r="M472" s="14"/>
      <c r="N472" s="14"/>
      <c r="O472" s="14"/>
      <c r="P472" s="14"/>
      <c r="Q472" s="15" t="str">
        <f t="shared" si="18"/>
        <v/>
      </c>
    </row>
    <row r="473" ht="14.25" customHeight="1">
      <c r="A473" s="10"/>
      <c r="B473" s="10"/>
      <c r="C473" s="10"/>
      <c r="D473" s="16" t="str">
        <f t="shared" si="13"/>
        <v/>
      </c>
      <c r="E473" s="10"/>
      <c r="F473" s="16" t="str">
        <f t="shared" si="14"/>
        <v/>
      </c>
      <c r="G473" s="10"/>
      <c r="H473" s="12" t="str">
        <f>IF(ISBLANK(B473), "",ROUND(Calc!O472, 1))</f>
        <v/>
      </c>
      <c r="I473" s="12" t="str">
        <f t="shared" si="15"/>
        <v/>
      </c>
      <c r="J473" s="13" t="str">
        <f>IF(ISBLANK(B473), "",IF(I473=B473, 'Calc - Win Probability'!N472, 1-'Calc - Win Probability'!N472))</f>
        <v/>
      </c>
      <c r="K473" s="12" t="str">
        <f t="shared" si="16"/>
        <v/>
      </c>
      <c r="L473" s="12" t="str">
        <f t="shared" si="17"/>
        <v/>
      </c>
      <c r="M473" s="14"/>
      <c r="N473" s="14"/>
      <c r="O473" s="14"/>
      <c r="P473" s="14"/>
      <c r="Q473" s="15" t="str">
        <f t="shared" si="18"/>
        <v/>
      </c>
    </row>
    <row r="474" ht="14.25" customHeight="1">
      <c r="A474" s="10"/>
      <c r="B474" s="10"/>
      <c r="C474" s="10"/>
      <c r="D474" s="16" t="str">
        <f t="shared" si="13"/>
        <v/>
      </c>
      <c r="E474" s="10"/>
      <c r="F474" s="16" t="str">
        <f t="shared" si="14"/>
        <v/>
      </c>
      <c r="G474" s="10"/>
      <c r="H474" s="12" t="str">
        <f>IF(ISBLANK(B474), "",ROUND(Calc!O473, 1))</f>
        <v/>
      </c>
      <c r="I474" s="12" t="str">
        <f t="shared" si="15"/>
        <v/>
      </c>
      <c r="J474" s="13" t="str">
        <f>IF(ISBLANK(B474), "",IF(I474=B474, 'Calc - Win Probability'!N473, 1-'Calc - Win Probability'!N473))</f>
        <v/>
      </c>
      <c r="K474" s="12" t="str">
        <f t="shared" si="16"/>
        <v/>
      </c>
      <c r="L474" s="12" t="str">
        <f t="shared" si="17"/>
        <v/>
      </c>
      <c r="M474" s="14"/>
      <c r="N474" s="14"/>
      <c r="O474" s="14"/>
      <c r="P474" s="14"/>
      <c r="Q474" s="15" t="str">
        <f t="shared" si="18"/>
        <v/>
      </c>
    </row>
    <row r="475" ht="14.25" customHeight="1">
      <c r="A475" s="10"/>
      <c r="B475" s="10"/>
      <c r="C475" s="10"/>
      <c r="D475" s="16" t="str">
        <f t="shared" si="13"/>
        <v/>
      </c>
      <c r="E475" s="10"/>
      <c r="F475" s="16" t="str">
        <f t="shared" si="14"/>
        <v/>
      </c>
      <c r="G475" s="10"/>
      <c r="H475" s="12" t="str">
        <f>IF(ISBLANK(B475), "",ROUND(Calc!O474, 1))</f>
        <v/>
      </c>
      <c r="I475" s="12" t="str">
        <f t="shared" si="15"/>
        <v/>
      </c>
      <c r="J475" s="13" t="str">
        <f>IF(ISBLANK(B475), "",IF(I475=B475, 'Calc - Win Probability'!N474, 1-'Calc - Win Probability'!N474))</f>
        <v/>
      </c>
      <c r="K475" s="12" t="str">
        <f t="shared" si="16"/>
        <v/>
      </c>
      <c r="L475" s="12" t="str">
        <f t="shared" si="17"/>
        <v/>
      </c>
      <c r="M475" s="14"/>
      <c r="N475" s="14"/>
      <c r="O475" s="14"/>
      <c r="P475" s="14"/>
      <c r="Q475" s="15" t="str">
        <f t="shared" si="18"/>
        <v/>
      </c>
    </row>
    <row r="476" ht="14.25" customHeight="1">
      <c r="A476" s="10"/>
      <c r="B476" s="10"/>
      <c r="C476" s="10"/>
      <c r="D476" s="16" t="str">
        <f t="shared" si="13"/>
        <v/>
      </c>
      <c r="E476" s="10"/>
      <c r="F476" s="16" t="str">
        <f t="shared" si="14"/>
        <v/>
      </c>
      <c r="G476" s="10"/>
      <c r="H476" s="12" t="str">
        <f>IF(ISBLANK(B476), "",ROUND(Calc!O475, 1))</f>
        <v/>
      </c>
      <c r="I476" s="12" t="str">
        <f t="shared" si="15"/>
        <v/>
      </c>
      <c r="J476" s="13" t="str">
        <f>IF(ISBLANK(B476), "",IF(I476=B476, 'Calc - Win Probability'!N475, 1-'Calc - Win Probability'!N475))</f>
        <v/>
      </c>
      <c r="K476" s="12" t="str">
        <f t="shared" si="16"/>
        <v/>
      </c>
      <c r="L476" s="12" t="str">
        <f t="shared" si="17"/>
        <v/>
      </c>
      <c r="M476" s="14"/>
      <c r="N476" s="14"/>
      <c r="O476" s="14"/>
      <c r="P476" s="14"/>
      <c r="Q476" s="15" t="str">
        <f t="shared" si="18"/>
        <v/>
      </c>
    </row>
    <row r="477" ht="14.25" customHeight="1">
      <c r="A477" s="10"/>
      <c r="B477" s="10"/>
      <c r="C477" s="10"/>
      <c r="D477" s="16" t="str">
        <f t="shared" si="13"/>
        <v/>
      </c>
      <c r="E477" s="10"/>
      <c r="F477" s="16" t="str">
        <f t="shared" si="14"/>
        <v/>
      </c>
      <c r="G477" s="10"/>
      <c r="H477" s="12" t="str">
        <f>IF(ISBLANK(B477), "",ROUND(Calc!O476, 1))</f>
        <v/>
      </c>
      <c r="I477" s="12" t="str">
        <f t="shared" si="15"/>
        <v/>
      </c>
      <c r="J477" s="13" t="str">
        <f>IF(ISBLANK(B477), "",IF(I477=B477, 'Calc - Win Probability'!N476, 1-'Calc - Win Probability'!N476))</f>
        <v/>
      </c>
      <c r="K477" s="12" t="str">
        <f t="shared" si="16"/>
        <v/>
      </c>
      <c r="L477" s="12" t="str">
        <f t="shared" si="17"/>
        <v/>
      </c>
      <c r="M477" s="14"/>
      <c r="N477" s="14"/>
      <c r="O477" s="14"/>
      <c r="P477" s="14"/>
      <c r="Q477" s="15" t="str">
        <f t="shared" si="18"/>
        <v/>
      </c>
    </row>
    <row r="478" ht="14.25" customHeight="1">
      <c r="A478" s="10"/>
      <c r="B478" s="10"/>
      <c r="C478" s="10"/>
      <c r="D478" s="16" t="str">
        <f t="shared" si="13"/>
        <v/>
      </c>
      <c r="E478" s="10"/>
      <c r="F478" s="16" t="str">
        <f t="shared" si="14"/>
        <v/>
      </c>
      <c r="G478" s="10"/>
      <c r="H478" s="12" t="str">
        <f>IF(ISBLANK(B478), "",ROUND(Calc!O477, 1))</f>
        <v/>
      </c>
      <c r="I478" s="12" t="str">
        <f t="shared" si="15"/>
        <v/>
      </c>
      <c r="J478" s="13" t="str">
        <f>IF(ISBLANK(B478), "",IF(I478=B478, 'Calc - Win Probability'!N477, 1-'Calc - Win Probability'!N477))</f>
        <v/>
      </c>
      <c r="K478" s="12" t="str">
        <f t="shared" si="16"/>
        <v/>
      </c>
      <c r="L478" s="12" t="str">
        <f t="shared" si="17"/>
        <v/>
      </c>
      <c r="M478" s="14"/>
      <c r="N478" s="14"/>
      <c r="O478" s="14"/>
      <c r="P478" s="14"/>
      <c r="Q478" s="15" t="str">
        <f t="shared" si="18"/>
        <v/>
      </c>
    </row>
    <row r="479" ht="14.25" customHeight="1">
      <c r="A479" s="10"/>
      <c r="B479" s="10"/>
      <c r="C479" s="10"/>
      <c r="D479" s="16" t="str">
        <f t="shared" si="13"/>
        <v/>
      </c>
      <c r="E479" s="10"/>
      <c r="F479" s="16" t="str">
        <f t="shared" si="14"/>
        <v/>
      </c>
      <c r="G479" s="10"/>
      <c r="H479" s="12" t="str">
        <f>IF(ISBLANK(B479), "",ROUND(Calc!O478, 1))</f>
        <v/>
      </c>
      <c r="I479" s="12" t="str">
        <f t="shared" si="15"/>
        <v/>
      </c>
      <c r="J479" s="13" t="str">
        <f>IF(ISBLANK(B479), "",IF(I479=B479, 'Calc - Win Probability'!N478, 1-'Calc - Win Probability'!N478))</f>
        <v/>
      </c>
      <c r="K479" s="12" t="str">
        <f t="shared" si="16"/>
        <v/>
      </c>
      <c r="L479" s="12" t="str">
        <f t="shared" si="17"/>
        <v/>
      </c>
      <c r="M479" s="14"/>
      <c r="N479" s="14"/>
      <c r="O479" s="14"/>
      <c r="P479" s="14"/>
      <c r="Q479" s="15" t="str">
        <f t="shared" si="18"/>
        <v/>
      </c>
    </row>
    <row r="480" ht="14.25" customHeight="1">
      <c r="A480" s="10"/>
      <c r="B480" s="10"/>
      <c r="C480" s="10"/>
      <c r="D480" s="16" t="str">
        <f t="shared" si="13"/>
        <v/>
      </c>
      <c r="E480" s="10"/>
      <c r="F480" s="16" t="str">
        <f t="shared" si="14"/>
        <v/>
      </c>
      <c r="G480" s="10"/>
      <c r="H480" s="12" t="str">
        <f>IF(ISBLANK(B480), "",ROUND(Calc!O479, 1))</f>
        <v/>
      </c>
      <c r="I480" s="12" t="str">
        <f t="shared" si="15"/>
        <v/>
      </c>
      <c r="J480" s="13" t="str">
        <f>IF(ISBLANK(B480), "",IF(I480=B480, 'Calc - Win Probability'!N479, 1-'Calc - Win Probability'!N479))</f>
        <v/>
      </c>
      <c r="K480" s="12" t="str">
        <f t="shared" si="16"/>
        <v/>
      </c>
      <c r="L480" s="12" t="str">
        <f t="shared" si="17"/>
        <v/>
      </c>
      <c r="M480" s="14"/>
      <c r="N480" s="14"/>
      <c r="O480" s="14"/>
      <c r="P480" s="14"/>
      <c r="Q480" s="15" t="str">
        <f t="shared" si="18"/>
        <v/>
      </c>
    </row>
    <row r="481" ht="14.25" customHeight="1">
      <c r="A481" s="10"/>
      <c r="B481" s="10"/>
      <c r="C481" s="10"/>
      <c r="D481" s="16" t="str">
        <f t="shared" si="13"/>
        <v/>
      </c>
      <c r="E481" s="10"/>
      <c r="F481" s="16" t="str">
        <f t="shared" si="14"/>
        <v/>
      </c>
      <c r="G481" s="10"/>
      <c r="H481" s="12" t="str">
        <f>IF(ISBLANK(B481), "",ROUND(Calc!O480, 1))</f>
        <v/>
      </c>
      <c r="I481" s="12" t="str">
        <f t="shared" si="15"/>
        <v/>
      </c>
      <c r="J481" s="13" t="str">
        <f>IF(ISBLANK(B481), "",IF(I481=B481, 'Calc - Win Probability'!N480, 1-'Calc - Win Probability'!N480))</f>
        <v/>
      </c>
      <c r="K481" s="12" t="str">
        <f t="shared" si="16"/>
        <v/>
      </c>
      <c r="L481" s="12" t="str">
        <f t="shared" si="17"/>
        <v/>
      </c>
      <c r="M481" s="14"/>
      <c r="N481" s="14"/>
      <c r="O481" s="14"/>
      <c r="P481" s="14"/>
      <c r="Q481" s="15" t="str">
        <f t="shared" si="18"/>
        <v/>
      </c>
    </row>
    <row r="482" ht="14.25" customHeight="1">
      <c r="A482" s="10"/>
      <c r="B482" s="10"/>
      <c r="C482" s="10"/>
      <c r="D482" s="16" t="str">
        <f t="shared" si="13"/>
        <v/>
      </c>
      <c r="E482" s="10"/>
      <c r="F482" s="16" t="str">
        <f t="shared" si="14"/>
        <v/>
      </c>
      <c r="G482" s="10"/>
      <c r="H482" s="12" t="str">
        <f>IF(ISBLANK(B482), "",ROUND(Calc!O481, 1))</f>
        <v/>
      </c>
      <c r="I482" s="12" t="str">
        <f t="shared" si="15"/>
        <v/>
      </c>
      <c r="J482" s="13" t="str">
        <f>IF(ISBLANK(B482), "",IF(I482=B482, 'Calc - Win Probability'!N481, 1-'Calc - Win Probability'!N481))</f>
        <v/>
      </c>
      <c r="K482" s="12" t="str">
        <f t="shared" si="16"/>
        <v/>
      </c>
      <c r="L482" s="12" t="str">
        <f t="shared" si="17"/>
        <v/>
      </c>
      <c r="M482" s="14"/>
      <c r="N482" s="14"/>
      <c r="O482" s="14"/>
      <c r="P482" s="14"/>
      <c r="Q482" s="15" t="str">
        <f t="shared" si="18"/>
        <v/>
      </c>
    </row>
    <row r="483" ht="14.25" customHeight="1">
      <c r="A483" s="10"/>
      <c r="B483" s="10"/>
      <c r="C483" s="10"/>
      <c r="D483" s="16" t="str">
        <f t="shared" si="13"/>
        <v/>
      </c>
      <c r="E483" s="10"/>
      <c r="F483" s="16" t="str">
        <f t="shared" si="14"/>
        <v/>
      </c>
      <c r="G483" s="10"/>
      <c r="H483" s="12" t="str">
        <f>IF(ISBLANK(B483), "",ROUND(Calc!O482, 1))</f>
        <v/>
      </c>
      <c r="I483" s="12" t="str">
        <f t="shared" si="15"/>
        <v/>
      </c>
      <c r="J483" s="13" t="str">
        <f>IF(ISBLANK(B483), "",IF(I483=B483, 'Calc - Win Probability'!N482, 1-'Calc - Win Probability'!N482))</f>
        <v/>
      </c>
      <c r="K483" s="12" t="str">
        <f t="shared" si="16"/>
        <v/>
      </c>
      <c r="L483" s="12" t="str">
        <f t="shared" si="17"/>
        <v/>
      </c>
      <c r="M483" s="14"/>
      <c r="N483" s="14"/>
      <c r="O483" s="14"/>
      <c r="P483" s="14"/>
      <c r="Q483" s="15" t="str">
        <f t="shared" si="18"/>
        <v/>
      </c>
    </row>
    <row r="484" ht="14.25" customHeight="1">
      <c r="A484" s="10"/>
      <c r="B484" s="10"/>
      <c r="C484" s="10"/>
      <c r="D484" s="16" t="str">
        <f t="shared" si="13"/>
        <v/>
      </c>
      <c r="E484" s="10"/>
      <c r="F484" s="16" t="str">
        <f t="shared" si="14"/>
        <v/>
      </c>
      <c r="G484" s="10"/>
      <c r="H484" s="12" t="str">
        <f>IF(ISBLANK(B484), "",ROUND(Calc!O483, 1))</f>
        <v/>
      </c>
      <c r="I484" s="12" t="str">
        <f t="shared" si="15"/>
        <v/>
      </c>
      <c r="J484" s="13" t="str">
        <f>IF(ISBLANK(B484), "",IF(I484=B484, 'Calc - Win Probability'!N483, 1-'Calc - Win Probability'!N483))</f>
        <v/>
      </c>
      <c r="K484" s="12" t="str">
        <f t="shared" si="16"/>
        <v/>
      </c>
      <c r="L484" s="12" t="str">
        <f t="shared" si="17"/>
        <v/>
      </c>
      <c r="M484" s="14"/>
      <c r="N484" s="14"/>
      <c r="O484" s="14"/>
      <c r="P484" s="14"/>
      <c r="Q484" s="15" t="str">
        <f t="shared" si="18"/>
        <v/>
      </c>
    </row>
    <row r="485" ht="14.25" customHeight="1">
      <c r="A485" s="10"/>
      <c r="B485" s="10"/>
      <c r="C485" s="10"/>
      <c r="D485" s="16" t="str">
        <f t="shared" si="13"/>
        <v/>
      </c>
      <c r="E485" s="10"/>
      <c r="F485" s="16" t="str">
        <f t="shared" si="14"/>
        <v/>
      </c>
      <c r="G485" s="10"/>
      <c r="H485" s="12" t="str">
        <f>IF(ISBLANK(B485), "",ROUND(Calc!O484, 1))</f>
        <v/>
      </c>
      <c r="I485" s="12" t="str">
        <f t="shared" si="15"/>
        <v/>
      </c>
      <c r="J485" s="13" t="str">
        <f>IF(ISBLANK(B485), "",IF(I485=B485, 'Calc - Win Probability'!N484, 1-'Calc - Win Probability'!N484))</f>
        <v/>
      </c>
      <c r="K485" s="12" t="str">
        <f t="shared" si="16"/>
        <v/>
      </c>
      <c r="L485" s="12" t="str">
        <f t="shared" si="17"/>
        <v/>
      </c>
      <c r="M485" s="14"/>
      <c r="N485" s="14"/>
      <c r="O485" s="14"/>
      <c r="P485" s="14"/>
      <c r="Q485" s="15" t="str">
        <f t="shared" si="18"/>
        <v/>
      </c>
    </row>
    <row r="486" ht="14.25" customHeight="1">
      <c r="A486" s="10"/>
      <c r="B486" s="10"/>
      <c r="C486" s="10"/>
      <c r="D486" s="16" t="str">
        <f t="shared" si="13"/>
        <v/>
      </c>
      <c r="E486" s="10"/>
      <c r="F486" s="16" t="str">
        <f t="shared" si="14"/>
        <v/>
      </c>
      <c r="G486" s="10"/>
      <c r="H486" s="12" t="str">
        <f>IF(ISBLANK(B486), "",ROUND(Calc!O485, 1))</f>
        <v/>
      </c>
      <c r="I486" s="12" t="str">
        <f t="shared" si="15"/>
        <v/>
      </c>
      <c r="J486" s="13" t="str">
        <f>IF(ISBLANK(B486), "",IF(I486=B486, 'Calc - Win Probability'!N485, 1-'Calc - Win Probability'!N485))</f>
        <v/>
      </c>
      <c r="K486" s="12" t="str">
        <f t="shared" si="16"/>
        <v/>
      </c>
      <c r="L486" s="12" t="str">
        <f t="shared" si="17"/>
        <v/>
      </c>
      <c r="M486" s="14"/>
      <c r="N486" s="14"/>
      <c r="O486" s="14"/>
      <c r="P486" s="14"/>
      <c r="Q486" s="15" t="str">
        <f t="shared" si="18"/>
        <v/>
      </c>
    </row>
    <row r="487" ht="14.25" customHeight="1">
      <c r="A487" s="10"/>
      <c r="B487" s="10"/>
      <c r="C487" s="10"/>
      <c r="D487" s="16" t="str">
        <f t="shared" si="13"/>
        <v/>
      </c>
      <c r="E487" s="10"/>
      <c r="F487" s="16" t="str">
        <f t="shared" si="14"/>
        <v/>
      </c>
      <c r="G487" s="10"/>
      <c r="H487" s="12" t="str">
        <f>IF(ISBLANK(B487), "",ROUND(Calc!O486, 1))</f>
        <v/>
      </c>
      <c r="I487" s="12" t="str">
        <f t="shared" si="15"/>
        <v/>
      </c>
      <c r="J487" s="13" t="str">
        <f>IF(ISBLANK(B487), "",IF(I487=B487, 'Calc - Win Probability'!N486, 1-'Calc - Win Probability'!N486))</f>
        <v/>
      </c>
      <c r="K487" s="12" t="str">
        <f t="shared" si="16"/>
        <v/>
      </c>
      <c r="L487" s="12" t="str">
        <f t="shared" si="17"/>
        <v/>
      </c>
      <c r="M487" s="14"/>
      <c r="N487" s="14"/>
      <c r="O487" s="14"/>
      <c r="P487" s="14"/>
      <c r="Q487" s="15" t="str">
        <f t="shared" si="18"/>
        <v/>
      </c>
    </row>
    <row r="488" ht="14.25" customHeight="1">
      <c r="A488" s="10"/>
      <c r="B488" s="10"/>
      <c r="C488" s="10"/>
      <c r="D488" s="16" t="str">
        <f t="shared" si="13"/>
        <v/>
      </c>
      <c r="E488" s="10"/>
      <c r="F488" s="16" t="str">
        <f t="shared" si="14"/>
        <v/>
      </c>
      <c r="G488" s="10"/>
      <c r="H488" s="12" t="str">
        <f>IF(ISBLANK(B488), "",ROUND(Calc!O487, 1))</f>
        <v/>
      </c>
      <c r="I488" s="12" t="str">
        <f t="shared" si="15"/>
        <v/>
      </c>
      <c r="J488" s="13" t="str">
        <f>IF(ISBLANK(B488), "",IF(I488=B488, 'Calc - Win Probability'!N487, 1-'Calc - Win Probability'!N487))</f>
        <v/>
      </c>
      <c r="K488" s="12" t="str">
        <f t="shared" si="16"/>
        <v/>
      </c>
      <c r="L488" s="12" t="str">
        <f t="shared" si="17"/>
        <v/>
      </c>
      <c r="M488" s="14"/>
      <c r="N488" s="14"/>
      <c r="O488" s="14"/>
      <c r="P488" s="14"/>
      <c r="Q488" s="15" t="str">
        <f t="shared" si="18"/>
        <v/>
      </c>
    </row>
    <row r="489" ht="14.25" customHeight="1">
      <c r="A489" s="10"/>
      <c r="B489" s="10"/>
      <c r="C489" s="10"/>
      <c r="D489" s="16" t="str">
        <f t="shared" si="13"/>
        <v/>
      </c>
      <c r="E489" s="10"/>
      <c r="F489" s="16" t="str">
        <f t="shared" si="14"/>
        <v/>
      </c>
      <c r="G489" s="10"/>
      <c r="H489" s="12" t="str">
        <f>IF(ISBLANK(B489), "",ROUND(Calc!O488, 1))</f>
        <v/>
      </c>
      <c r="I489" s="12" t="str">
        <f t="shared" si="15"/>
        <v/>
      </c>
      <c r="J489" s="13" t="str">
        <f>IF(ISBLANK(B489), "",IF(I489=B489, 'Calc - Win Probability'!N488, 1-'Calc - Win Probability'!N488))</f>
        <v/>
      </c>
      <c r="K489" s="12" t="str">
        <f t="shared" si="16"/>
        <v/>
      </c>
      <c r="L489" s="12" t="str">
        <f t="shared" si="17"/>
        <v/>
      </c>
      <c r="M489" s="14"/>
      <c r="N489" s="14"/>
      <c r="O489" s="14"/>
      <c r="P489" s="14"/>
      <c r="Q489" s="15" t="str">
        <f t="shared" si="18"/>
        <v/>
      </c>
    </row>
    <row r="490" ht="14.25" customHeight="1">
      <c r="A490" s="10"/>
      <c r="B490" s="10"/>
      <c r="C490" s="10"/>
      <c r="D490" s="16" t="str">
        <f t="shared" si="13"/>
        <v/>
      </c>
      <c r="E490" s="10"/>
      <c r="F490" s="16" t="str">
        <f t="shared" si="14"/>
        <v/>
      </c>
      <c r="G490" s="10"/>
      <c r="H490" s="12" t="str">
        <f>IF(ISBLANK(B490), "",ROUND(Calc!O489, 1))</f>
        <v/>
      </c>
      <c r="I490" s="12" t="str">
        <f t="shared" si="15"/>
        <v/>
      </c>
      <c r="J490" s="13" t="str">
        <f>IF(ISBLANK(B490), "",IF(I490=B490, 'Calc - Win Probability'!N489, 1-'Calc - Win Probability'!N489))</f>
        <v/>
      </c>
      <c r="K490" s="12" t="str">
        <f t="shared" si="16"/>
        <v/>
      </c>
      <c r="L490" s="12" t="str">
        <f t="shared" si="17"/>
        <v/>
      </c>
      <c r="M490" s="14"/>
      <c r="N490" s="14"/>
      <c r="O490" s="14"/>
      <c r="P490" s="14"/>
      <c r="Q490" s="15" t="str">
        <f t="shared" si="18"/>
        <v/>
      </c>
    </row>
    <row r="491" ht="14.25" customHeight="1">
      <c r="A491" s="10"/>
      <c r="B491" s="10"/>
      <c r="C491" s="10"/>
      <c r="D491" s="16" t="str">
        <f t="shared" si="13"/>
        <v/>
      </c>
      <c r="E491" s="10"/>
      <c r="F491" s="16" t="str">
        <f t="shared" si="14"/>
        <v/>
      </c>
      <c r="G491" s="10"/>
      <c r="H491" s="12" t="str">
        <f>IF(ISBLANK(B491), "",ROUND(Calc!O490, 1))</f>
        <v/>
      </c>
      <c r="I491" s="12" t="str">
        <f t="shared" si="15"/>
        <v/>
      </c>
      <c r="J491" s="13" t="str">
        <f>IF(ISBLANK(B491), "",IF(I491=B491, 'Calc - Win Probability'!N490, 1-'Calc - Win Probability'!N490))</f>
        <v/>
      </c>
      <c r="K491" s="12" t="str">
        <f t="shared" si="16"/>
        <v/>
      </c>
      <c r="L491" s="12" t="str">
        <f t="shared" si="17"/>
        <v/>
      </c>
      <c r="M491" s="14"/>
      <c r="N491" s="14"/>
      <c r="O491" s="14"/>
      <c r="P491" s="14"/>
      <c r="Q491" s="15" t="str">
        <f t="shared" si="18"/>
        <v/>
      </c>
    </row>
    <row r="492" ht="14.25" customHeight="1">
      <c r="A492" s="10"/>
      <c r="B492" s="10"/>
      <c r="C492" s="10"/>
      <c r="D492" s="16" t="str">
        <f t="shared" si="13"/>
        <v/>
      </c>
      <c r="E492" s="10"/>
      <c r="F492" s="16" t="str">
        <f t="shared" si="14"/>
        <v/>
      </c>
      <c r="G492" s="10"/>
      <c r="H492" s="12" t="str">
        <f>IF(ISBLANK(B492), "",ROUND(Calc!O491, 1))</f>
        <v/>
      </c>
      <c r="I492" s="12" t="str">
        <f t="shared" si="15"/>
        <v/>
      </c>
      <c r="J492" s="13" t="str">
        <f>IF(ISBLANK(B492), "",IF(I492=B492, 'Calc - Win Probability'!N491, 1-'Calc - Win Probability'!N491))</f>
        <v/>
      </c>
      <c r="K492" s="12" t="str">
        <f t="shared" si="16"/>
        <v/>
      </c>
      <c r="L492" s="12" t="str">
        <f t="shared" si="17"/>
        <v/>
      </c>
      <c r="M492" s="14"/>
      <c r="N492" s="14"/>
      <c r="O492" s="14"/>
      <c r="P492" s="14"/>
      <c r="Q492" s="15" t="str">
        <f t="shared" si="18"/>
        <v/>
      </c>
    </row>
    <row r="493" ht="14.25" customHeight="1">
      <c r="A493" s="10"/>
      <c r="B493" s="10"/>
      <c r="C493" s="10"/>
      <c r="D493" s="16" t="str">
        <f t="shared" si="13"/>
        <v/>
      </c>
      <c r="E493" s="10"/>
      <c r="F493" s="16" t="str">
        <f t="shared" si="14"/>
        <v/>
      </c>
      <c r="G493" s="10"/>
      <c r="H493" s="12" t="str">
        <f>IF(ISBLANK(B493), "",ROUND(Calc!O492, 1))</f>
        <v/>
      </c>
      <c r="I493" s="12" t="str">
        <f t="shared" si="15"/>
        <v/>
      </c>
      <c r="J493" s="13" t="str">
        <f>IF(ISBLANK(B493), "",IF(I493=B493, 'Calc - Win Probability'!N492, 1-'Calc - Win Probability'!N492))</f>
        <v/>
      </c>
      <c r="K493" s="12" t="str">
        <f t="shared" si="16"/>
        <v/>
      </c>
      <c r="L493" s="12" t="str">
        <f t="shared" si="17"/>
        <v/>
      </c>
      <c r="M493" s="14"/>
      <c r="N493" s="14"/>
      <c r="O493" s="14"/>
      <c r="P493" s="14"/>
      <c r="Q493" s="15" t="str">
        <f t="shared" si="18"/>
        <v/>
      </c>
    </row>
    <row r="494" ht="14.25" customHeight="1">
      <c r="A494" s="10"/>
      <c r="B494" s="10"/>
      <c r="C494" s="10"/>
      <c r="D494" s="16" t="str">
        <f t="shared" si="13"/>
        <v/>
      </c>
      <c r="E494" s="10"/>
      <c r="F494" s="16" t="str">
        <f t="shared" si="14"/>
        <v/>
      </c>
      <c r="G494" s="10"/>
      <c r="H494" s="12" t="str">
        <f>IF(ISBLANK(B494), "",ROUND(Calc!O493, 1))</f>
        <v/>
      </c>
      <c r="I494" s="12" t="str">
        <f t="shared" si="15"/>
        <v/>
      </c>
      <c r="J494" s="13" t="str">
        <f>IF(ISBLANK(B494), "",IF(I494=B494, 'Calc - Win Probability'!N493, 1-'Calc - Win Probability'!N493))</f>
        <v/>
      </c>
      <c r="K494" s="12" t="str">
        <f t="shared" si="16"/>
        <v/>
      </c>
      <c r="L494" s="12" t="str">
        <f t="shared" si="17"/>
        <v/>
      </c>
      <c r="M494" s="14"/>
      <c r="N494" s="14"/>
      <c r="O494" s="14"/>
      <c r="P494" s="14"/>
      <c r="Q494" s="15" t="str">
        <f t="shared" si="18"/>
        <v/>
      </c>
    </row>
    <row r="495" ht="14.25" customHeight="1">
      <c r="A495" s="10"/>
      <c r="B495" s="10"/>
      <c r="C495" s="10"/>
      <c r="D495" s="16" t="str">
        <f t="shared" si="13"/>
        <v/>
      </c>
      <c r="E495" s="10"/>
      <c r="F495" s="16" t="str">
        <f t="shared" si="14"/>
        <v/>
      </c>
      <c r="G495" s="10"/>
      <c r="H495" s="12" t="str">
        <f>IF(ISBLANK(B495), "",ROUND(Calc!O494, 1))</f>
        <v/>
      </c>
      <c r="I495" s="12" t="str">
        <f t="shared" si="15"/>
        <v/>
      </c>
      <c r="J495" s="13" t="str">
        <f>IF(ISBLANK(B495), "",IF(I495=B495, 'Calc - Win Probability'!N494, 1-'Calc - Win Probability'!N494))</f>
        <v/>
      </c>
      <c r="K495" s="12" t="str">
        <f t="shared" si="16"/>
        <v/>
      </c>
      <c r="L495" s="12" t="str">
        <f t="shared" si="17"/>
        <v/>
      </c>
      <c r="M495" s="14"/>
      <c r="N495" s="14"/>
      <c r="O495" s="14"/>
      <c r="P495" s="14"/>
      <c r="Q495" s="15" t="str">
        <f t="shared" si="18"/>
        <v/>
      </c>
    </row>
    <row r="496" ht="14.25" customHeight="1">
      <c r="A496" s="10"/>
      <c r="B496" s="10"/>
      <c r="C496" s="10"/>
      <c r="D496" s="16" t="str">
        <f t="shared" si="13"/>
        <v/>
      </c>
      <c r="E496" s="10"/>
      <c r="F496" s="16" t="str">
        <f t="shared" si="14"/>
        <v/>
      </c>
      <c r="G496" s="10"/>
      <c r="H496" s="12" t="str">
        <f>IF(ISBLANK(B496), "",ROUND(Calc!O495, 1))</f>
        <v/>
      </c>
      <c r="I496" s="12" t="str">
        <f t="shared" si="15"/>
        <v/>
      </c>
      <c r="J496" s="13" t="str">
        <f>IF(ISBLANK(B496), "",IF(I496=B496, 'Calc - Win Probability'!N495, 1-'Calc - Win Probability'!N495))</f>
        <v/>
      </c>
      <c r="K496" s="12" t="str">
        <f t="shared" si="16"/>
        <v/>
      </c>
      <c r="L496" s="12" t="str">
        <f t="shared" si="17"/>
        <v/>
      </c>
      <c r="M496" s="14"/>
      <c r="N496" s="14"/>
      <c r="O496" s="14"/>
      <c r="P496" s="14"/>
      <c r="Q496" s="15" t="str">
        <f t="shared" si="18"/>
        <v/>
      </c>
    </row>
    <row r="497" ht="14.25" customHeight="1">
      <c r="A497" s="10"/>
      <c r="B497" s="10"/>
      <c r="C497" s="10"/>
      <c r="D497" s="16" t="str">
        <f t="shared" si="13"/>
        <v/>
      </c>
      <c r="E497" s="10"/>
      <c r="F497" s="16" t="str">
        <f t="shared" si="14"/>
        <v/>
      </c>
      <c r="G497" s="10"/>
      <c r="H497" s="12" t="str">
        <f>IF(ISBLANK(B497), "",ROUND(Calc!O496, 1))</f>
        <v/>
      </c>
      <c r="I497" s="12" t="str">
        <f t="shared" si="15"/>
        <v/>
      </c>
      <c r="J497" s="13" t="str">
        <f>IF(ISBLANK(B497), "",IF(I497=B497, 'Calc - Win Probability'!N496, 1-'Calc - Win Probability'!N496))</f>
        <v/>
      </c>
      <c r="K497" s="12" t="str">
        <f t="shared" si="16"/>
        <v/>
      </c>
      <c r="L497" s="12" t="str">
        <f t="shared" si="17"/>
        <v/>
      </c>
      <c r="M497" s="14"/>
      <c r="N497" s="14"/>
      <c r="O497" s="14"/>
      <c r="P497" s="14"/>
      <c r="Q497" s="15" t="str">
        <f t="shared" si="18"/>
        <v/>
      </c>
    </row>
    <row r="498" ht="14.25" customHeight="1">
      <c r="A498" s="10"/>
      <c r="B498" s="10"/>
      <c r="C498" s="10"/>
      <c r="D498" s="16" t="str">
        <f t="shared" si="13"/>
        <v/>
      </c>
      <c r="E498" s="10"/>
      <c r="F498" s="16" t="str">
        <f t="shared" si="14"/>
        <v/>
      </c>
      <c r="G498" s="10"/>
      <c r="H498" s="12" t="str">
        <f>IF(ISBLANK(B498), "",ROUND(Calc!O497, 1))</f>
        <v/>
      </c>
      <c r="I498" s="12" t="str">
        <f t="shared" si="15"/>
        <v/>
      </c>
      <c r="J498" s="13" t="str">
        <f>IF(ISBLANK(B498), "",IF(I498=B498, 'Calc - Win Probability'!N497, 1-'Calc - Win Probability'!N497))</f>
        <v/>
      </c>
      <c r="K498" s="12" t="str">
        <f t="shared" si="16"/>
        <v/>
      </c>
      <c r="L498" s="12" t="str">
        <f t="shared" si="17"/>
        <v/>
      </c>
      <c r="M498" s="14"/>
      <c r="N498" s="14"/>
      <c r="O498" s="14"/>
      <c r="P498" s="14"/>
      <c r="Q498" s="15" t="str">
        <f t="shared" si="18"/>
        <v/>
      </c>
    </row>
    <row r="499" ht="14.25" customHeight="1">
      <c r="A499" s="10"/>
      <c r="B499" s="10"/>
      <c r="C499" s="10"/>
      <c r="D499" s="16" t="str">
        <f t="shared" si="13"/>
        <v/>
      </c>
      <c r="E499" s="10"/>
      <c r="F499" s="16" t="str">
        <f t="shared" si="14"/>
        <v/>
      </c>
      <c r="G499" s="10"/>
      <c r="H499" s="12" t="str">
        <f>IF(ISBLANK(B499), "",ROUND(Calc!O498, 1))</f>
        <v/>
      </c>
      <c r="I499" s="12" t="str">
        <f t="shared" si="15"/>
        <v/>
      </c>
      <c r="J499" s="13" t="str">
        <f>IF(ISBLANK(B499), "",IF(I499=B499, 'Calc - Win Probability'!N498, 1-'Calc - Win Probability'!N498))</f>
        <v/>
      </c>
      <c r="K499" s="12" t="str">
        <f t="shared" si="16"/>
        <v/>
      </c>
      <c r="L499" s="12" t="str">
        <f t="shared" si="17"/>
        <v/>
      </c>
      <c r="M499" s="14"/>
      <c r="N499" s="14"/>
      <c r="O499" s="14"/>
      <c r="P499" s="14"/>
      <c r="Q499" s="15" t="str">
        <f t="shared" si="18"/>
        <v/>
      </c>
    </row>
    <row r="500" ht="14.25" customHeight="1">
      <c r="A500" s="10"/>
      <c r="B500" s="10"/>
      <c r="C500" s="10"/>
      <c r="D500" s="16" t="str">
        <f t="shared" si="13"/>
        <v/>
      </c>
      <c r="E500" s="10"/>
      <c r="F500" s="16" t="str">
        <f t="shared" si="14"/>
        <v/>
      </c>
      <c r="G500" s="10"/>
      <c r="H500" s="12" t="str">
        <f>IF(ISBLANK(B500), "",ROUND(Calc!O499, 1))</f>
        <v/>
      </c>
      <c r="I500" s="12" t="str">
        <f t="shared" si="15"/>
        <v/>
      </c>
      <c r="J500" s="13" t="str">
        <f>IF(ISBLANK(B500), "",IF(I500=B500, 'Calc - Win Probability'!N499, 1-'Calc - Win Probability'!N499))</f>
        <v/>
      </c>
      <c r="K500" s="12" t="str">
        <f t="shared" si="16"/>
        <v/>
      </c>
      <c r="L500" s="12" t="str">
        <f t="shared" si="17"/>
        <v/>
      </c>
      <c r="M500" s="14"/>
      <c r="N500" s="14"/>
      <c r="O500" s="14"/>
      <c r="P500" s="14"/>
      <c r="Q500" s="15" t="str">
        <f t="shared" si="18"/>
        <v/>
      </c>
    </row>
    <row r="501" ht="14.25" customHeight="1">
      <c r="A501" s="10"/>
      <c r="B501" s="10"/>
      <c r="C501" s="10"/>
      <c r="D501" s="16" t="str">
        <f t="shared" si="13"/>
        <v/>
      </c>
      <c r="E501" s="10"/>
      <c r="F501" s="16" t="str">
        <f t="shared" si="14"/>
        <v/>
      </c>
      <c r="G501" s="10"/>
      <c r="H501" s="12" t="str">
        <f>IF(ISBLANK(B501), "",ROUND(Calc!O500, 1))</f>
        <v/>
      </c>
      <c r="I501" s="12" t="str">
        <f t="shared" si="15"/>
        <v/>
      </c>
      <c r="J501" s="13" t="str">
        <f>IF(ISBLANK(B501), "",IF(I501=B501, 'Calc - Win Probability'!N500, 1-'Calc - Win Probability'!N500))</f>
        <v/>
      </c>
      <c r="K501" s="12" t="str">
        <f t="shared" si="16"/>
        <v/>
      </c>
      <c r="L501" s="12" t="str">
        <f t="shared" si="17"/>
        <v/>
      </c>
      <c r="M501" s="14"/>
      <c r="N501" s="14"/>
      <c r="O501" s="14"/>
      <c r="P501" s="14"/>
      <c r="Q501" s="15" t="str">
        <f t="shared" si="18"/>
        <v/>
      </c>
    </row>
    <row r="502" ht="14.25" customHeight="1">
      <c r="A502" s="10"/>
      <c r="B502" s="10"/>
      <c r="C502" s="10"/>
      <c r="D502" s="16" t="str">
        <f t="shared" si="13"/>
        <v/>
      </c>
      <c r="E502" s="10"/>
      <c r="F502" s="16" t="str">
        <f t="shared" si="14"/>
        <v/>
      </c>
      <c r="G502" s="10"/>
      <c r="H502" s="12" t="str">
        <f>IF(ISBLANK(B502), "",ROUND(Calc!O501, 1))</f>
        <v/>
      </c>
      <c r="I502" s="12" t="str">
        <f t="shared" si="15"/>
        <v/>
      </c>
      <c r="J502" s="13" t="str">
        <f>IF(ISBLANK(B502), "",IF(I502=B502, 'Calc - Win Probability'!N501, 1-'Calc - Win Probability'!N501))</f>
        <v/>
      </c>
      <c r="K502" s="12" t="str">
        <f t="shared" si="16"/>
        <v/>
      </c>
      <c r="L502" s="12" t="str">
        <f t="shared" si="17"/>
        <v/>
      </c>
      <c r="M502" s="14"/>
      <c r="N502" s="14"/>
      <c r="O502" s="14"/>
      <c r="P502" s="14"/>
      <c r="Q502" s="15" t="str">
        <f t="shared" si="18"/>
        <v/>
      </c>
    </row>
    <row r="503" ht="14.25" customHeight="1">
      <c r="A503" s="10"/>
      <c r="B503" s="10"/>
      <c r="C503" s="10"/>
      <c r="D503" s="16" t="str">
        <f t="shared" si="13"/>
        <v/>
      </c>
      <c r="E503" s="10"/>
      <c r="F503" s="16" t="str">
        <f t="shared" si="14"/>
        <v/>
      </c>
      <c r="G503" s="10"/>
      <c r="H503" s="12" t="str">
        <f>IF(ISBLANK(B503), "",ROUND(Calc!O502, 1))</f>
        <v/>
      </c>
      <c r="I503" s="12" t="str">
        <f t="shared" si="15"/>
        <v/>
      </c>
      <c r="J503" s="13" t="str">
        <f>IF(ISBLANK(B503), "",IF(I503=B503, 'Calc - Win Probability'!N502, 1-'Calc - Win Probability'!N502))</f>
        <v/>
      </c>
      <c r="K503" s="12" t="str">
        <f t="shared" si="16"/>
        <v/>
      </c>
      <c r="L503" s="12" t="str">
        <f t="shared" si="17"/>
        <v/>
      </c>
      <c r="M503" s="14"/>
      <c r="N503" s="14"/>
      <c r="O503" s="14"/>
      <c r="P503" s="14"/>
      <c r="Q503" s="15" t="str">
        <f t="shared" si="18"/>
        <v/>
      </c>
    </row>
    <row r="504" ht="14.25" customHeight="1">
      <c r="A504" s="10"/>
      <c r="B504" s="10"/>
      <c r="C504" s="10"/>
      <c r="D504" s="16" t="str">
        <f t="shared" si="13"/>
        <v/>
      </c>
      <c r="E504" s="10"/>
      <c r="F504" s="16" t="str">
        <f t="shared" si="14"/>
        <v/>
      </c>
      <c r="G504" s="10"/>
      <c r="H504" s="12" t="str">
        <f>IF(ISBLANK(B504), "",ROUND(Calc!O503, 1))</f>
        <v/>
      </c>
      <c r="I504" s="12" t="str">
        <f t="shared" si="15"/>
        <v/>
      </c>
      <c r="J504" s="13" t="str">
        <f>IF(ISBLANK(B504), "",IF(I504=B504, 'Calc - Win Probability'!N503, 1-'Calc - Win Probability'!N503))</f>
        <v/>
      </c>
      <c r="K504" s="12" t="str">
        <f t="shared" si="16"/>
        <v/>
      </c>
      <c r="L504" s="12" t="str">
        <f t="shared" si="17"/>
        <v/>
      </c>
      <c r="M504" s="14"/>
      <c r="N504" s="14"/>
      <c r="O504" s="14"/>
      <c r="P504" s="14"/>
      <c r="Q504" s="15" t="str">
        <f t="shared" si="18"/>
        <v/>
      </c>
    </row>
    <row r="505" ht="14.25" customHeight="1">
      <c r="A505" s="10"/>
      <c r="B505" s="10"/>
      <c r="C505" s="10"/>
      <c r="D505" s="16" t="str">
        <f t="shared" si="13"/>
        <v/>
      </c>
      <c r="E505" s="10"/>
      <c r="F505" s="16" t="str">
        <f t="shared" si="14"/>
        <v/>
      </c>
      <c r="G505" s="10"/>
      <c r="H505" s="12" t="str">
        <f>IF(ISBLANK(B505), "",ROUND(Calc!O504, 1))</f>
        <v/>
      </c>
      <c r="I505" s="12" t="str">
        <f t="shared" si="15"/>
        <v/>
      </c>
      <c r="J505" s="13" t="str">
        <f>IF(ISBLANK(B505), "",IF(I505=B505, 'Calc - Win Probability'!N504, 1-'Calc - Win Probability'!N504))</f>
        <v/>
      </c>
      <c r="K505" s="12" t="str">
        <f t="shared" si="16"/>
        <v/>
      </c>
      <c r="L505" s="12" t="str">
        <f t="shared" si="17"/>
        <v/>
      </c>
      <c r="M505" s="14"/>
      <c r="N505" s="14"/>
      <c r="O505" s="14"/>
      <c r="P505" s="14"/>
      <c r="Q505" s="15" t="str">
        <f t="shared" si="18"/>
        <v/>
      </c>
    </row>
    <row r="506" ht="14.25" customHeight="1">
      <c r="A506" s="10"/>
      <c r="B506" s="10"/>
      <c r="C506" s="10"/>
      <c r="D506" s="16" t="str">
        <f t="shared" si="13"/>
        <v/>
      </c>
      <c r="E506" s="10"/>
      <c r="F506" s="16" t="str">
        <f t="shared" si="14"/>
        <v/>
      </c>
      <c r="G506" s="10"/>
      <c r="H506" s="12" t="str">
        <f>IF(ISBLANK(B506), "",ROUND(Calc!O505, 1))</f>
        <v/>
      </c>
      <c r="I506" s="12" t="str">
        <f t="shared" si="15"/>
        <v/>
      </c>
      <c r="J506" s="13" t="str">
        <f>IF(ISBLANK(B506), "",IF(I506=B506, 'Calc - Win Probability'!N505, 1-'Calc - Win Probability'!N505))</f>
        <v/>
      </c>
      <c r="K506" s="12" t="str">
        <f t="shared" si="16"/>
        <v/>
      </c>
      <c r="L506" s="12" t="str">
        <f t="shared" si="17"/>
        <v/>
      </c>
      <c r="M506" s="14"/>
      <c r="N506" s="14"/>
      <c r="O506" s="14"/>
      <c r="P506" s="14"/>
      <c r="Q506" s="15" t="str">
        <f t="shared" si="18"/>
        <v/>
      </c>
    </row>
    <row r="507" ht="14.25" customHeight="1">
      <c r="A507" s="10"/>
      <c r="B507" s="10"/>
      <c r="C507" s="10"/>
      <c r="D507" s="16" t="str">
        <f t="shared" si="13"/>
        <v/>
      </c>
      <c r="E507" s="10"/>
      <c r="F507" s="16" t="str">
        <f t="shared" si="14"/>
        <v/>
      </c>
      <c r="G507" s="10"/>
      <c r="H507" s="12" t="str">
        <f>IF(ISBLANK(B507), "",ROUND(Calc!O506, 1))</f>
        <v/>
      </c>
      <c r="I507" s="12" t="str">
        <f t="shared" si="15"/>
        <v/>
      </c>
      <c r="J507" s="13" t="str">
        <f>IF(ISBLANK(B507), "",IF(I507=B507, 'Calc - Win Probability'!N506, 1-'Calc - Win Probability'!N506))</f>
        <v/>
      </c>
      <c r="K507" s="12" t="str">
        <f t="shared" si="16"/>
        <v/>
      </c>
      <c r="L507" s="12" t="str">
        <f t="shared" si="17"/>
        <v/>
      </c>
      <c r="M507" s="14"/>
      <c r="N507" s="14"/>
      <c r="O507" s="14"/>
      <c r="P507" s="14"/>
      <c r="Q507" s="15" t="str">
        <f t="shared" si="18"/>
        <v/>
      </c>
    </row>
    <row r="508" ht="14.25" customHeight="1">
      <c r="A508" s="10"/>
      <c r="B508" s="10"/>
      <c r="C508" s="10"/>
      <c r="D508" s="16" t="str">
        <f t="shared" si="13"/>
        <v/>
      </c>
      <c r="E508" s="10"/>
      <c r="F508" s="16" t="str">
        <f t="shared" si="14"/>
        <v/>
      </c>
      <c r="G508" s="10"/>
      <c r="H508" s="12" t="str">
        <f>IF(ISBLANK(B508), "",ROUND(Calc!O507, 1))</f>
        <v/>
      </c>
      <c r="I508" s="12" t="str">
        <f t="shared" si="15"/>
        <v/>
      </c>
      <c r="J508" s="13" t="str">
        <f>IF(ISBLANK(B508), "",IF(I508=B508, 'Calc - Win Probability'!N507, 1-'Calc - Win Probability'!N507))</f>
        <v/>
      </c>
      <c r="K508" s="12" t="str">
        <f t="shared" si="16"/>
        <v/>
      </c>
      <c r="L508" s="12" t="str">
        <f t="shared" si="17"/>
        <v/>
      </c>
      <c r="M508" s="14"/>
      <c r="N508" s="14"/>
      <c r="O508" s="14"/>
      <c r="P508" s="14"/>
      <c r="Q508" s="15" t="str">
        <f t="shared" si="18"/>
        <v/>
      </c>
    </row>
    <row r="509" ht="14.25" customHeight="1">
      <c r="A509" s="10"/>
      <c r="B509" s="10"/>
      <c r="C509" s="10"/>
      <c r="D509" s="16" t="str">
        <f t="shared" si="13"/>
        <v/>
      </c>
      <c r="E509" s="10"/>
      <c r="F509" s="16" t="str">
        <f t="shared" si="14"/>
        <v/>
      </c>
      <c r="G509" s="10"/>
      <c r="H509" s="12" t="str">
        <f>IF(ISBLANK(B509), "",ROUND(Calc!O508, 1))</f>
        <v/>
      </c>
      <c r="I509" s="12" t="str">
        <f t="shared" si="15"/>
        <v/>
      </c>
      <c r="J509" s="13" t="str">
        <f>IF(ISBLANK(B509), "",IF(I509=B509, 'Calc - Win Probability'!N508, 1-'Calc - Win Probability'!N508))</f>
        <v/>
      </c>
      <c r="K509" s="12" t="str">
        <f t="shared" si="16"/>
        <v/>
      </c>
      <c r="L509" s="12" t="str">
        <f t="shared" si="17"/>
        <v/>
      </c>
      <c r="M509" s="14"/>
      <c r="N509" s="14"/>
      <c r="O509" s="14"/>
      <c r="P509" s="14"/>
      <c r="Q509" s="15" t="str">
        <f t="shared" si="18"/>
        <v/>
      </c>
    </row>
    <row r="510" ht="14.25" customHeight="1">
      <c r="A510" s="10"/>
      <c r="B510" s="10"/>
      <c r="C510" s="10"/>
      <c r="D510" s="16" t="str">
        <f t="shared" si="13"/>
        <v/>
      </c>
      <c r="E510" s="10"/>
      <c r="F510" s="16" t="str">
        <f t="shared" si="14"/>
        <v/>
      </c>
      <c r="G510" s="10"/>
      <c r="H510" s="12" t="str">
        <f>IF(ISBLANK(B510), "",ROUND(Calc!O509, 1))</f>
        <v/>
      </c>
      <c r="I510" s="12" t="str">
        <f t="shared" si="15"/>
        <v/>
      </c>
      <c r="J510" s="13" t="str">
        <f>IF(ISBLANK(B510), "",IF(I510=B510, 'Calc - Win Probability'!N509, 1-'Calc - Win Probability'!N509))</f>
        <v/>
      </c>
      <c r="K510" s="12" t="str">
        <f t="shared" si="16"/>
        <v/>
      </c>
      <c r="L510" s="12" t="str">
        <f t="shared" si="17"/>
        <v/>
      </c>
      <c r="M510" s="14"/>
      <c r="N510" s="14"/>
      <c r="O510" s="14"/>
      <c r="P510" s="14"/>
      <c r="Q510" s="15" t="str">
        <f t="shared" si="18"/>
        <v/>
      </c>
    </row>
    <row r="511" ht="14.25" customHeight="1">
      <c r="A511" s="10"/>
      <c r="B511" s="10"/>
      <c r="C511" s="10"/>
      <c r="D511" s="16" t="str">
        <f t="shared" si="13"/>
        <v/>
      </c>
      <c r="E511" s="10"/>
      <c r="F511" s="16" t="str">
        <f t="shared" si="14"/>
        <v/>
      </c>
      <c r="G511" s="10"/>
      <c r="H511" s="12" t="str">
        <f>IF(ISBLANK(B511), "",ROUND(Calc!O510, 1))</f>
        <v/>
      </c>
      <c r="I511" s="12" t="str">
        <f t="shared" si="15"/>
        <v/>
      </c>
      <c r="J511" s="13" t="str">
        <f>IF(ISBLANK(B511), "",IF(I511=B511, 'Calc - Win Probability'!N510, 1-'Calc - Win Probability'!N510))</f>
        <v/>
      </c>
      <c r="K511" s="12" t="str">
        <f t="shared" si="16"/>
        <v/>
      </c>
      <c r="L511" s="12" t="str">
        <f t="shared" si="17"/>
        <v/>
      </c>
      <c r="M511" s="14"/>
      <c r="N511" s="14"/>
      <c r="O511" s="14"/>
      <c r="P511" s="14"/>
      <c r="Q511" s="15" t="str">
        <f t="shared" si="18"/>
        <v/>
      </c>
    </row>
    <row r="512" ht="14.25" customHeight="1">
      <c r="A512" s="10"/>
      <c r="B512" s="10"/>
      <c r="C512" s="10"/>
      <c r="D512" s="16" t="str">
        <f t="shared" si="13"/>
        <v/>
      </c>
      <c r="E512" s="10"/>
      <c r="F512" s="16" t="str">
        <f t="shared" si="14"/>
        <v/>
      </c>
      <c r="G512" s="10"/>
      <c r="H512" s="12" t="str">
        <f>IF(ISBLANK(B512), "",ROUND(Calc!O511, 1))</f>
        <v/>
      </c>
      <c r="I512" s="12" t="str">
        <f t="shared" si="15"/>
        <v/>
      </c>
      <c r="J512" s="13" t="str">
        <f>IF(ISBLANK(B512), "",IF(I512=B512, 'Calc - Win Probability'!N511, 1-'Calc - Win Probability'!N511))</f>
        <v/>
      </c>
      <c r="K512" s="12" t="str">
        <f t="shared" si="16"/>
        <v/>
      </c>
      <c r="L512" s="12" t="str">
        <f t="shared" si="17"/>
        <v/>
      </c>
      <c r="M512" s="14"/>
      <c r="N512" s="14"/>
      <c r="O512" s="14"/>
      <c r="P512" s="14"/>
      <c r="Q512" s="15" t="str">
        <f t="shared" si="18"/>
        <v/>
      </c>
    </row>
    <row r="513" ht="14.25" customHeight="1">
      <c r="A513" s="10"/>
      <c r="B513" s="10"/>
      <c r="C513" s="10"/>
      <c r="D513" s="16" t="str">
        <f t="shared" si="13"/>
        <v/>
      </c>
      <c r="E513" s="10"/>
      <c r="F513" s="16" t="str">
        <f t="shared" si="14"/>
        <v/>
      </c>
      <c r="G513" s="10"/>
      <c r="H513" s="12" t="str">
        <f>IF(ISBLANK(B513), "",ROUND(Calc!O512, 1))</f>
        <v/>
      </c>
      <c r="I513" s="12" t="str">
        <f t="shared" si="15"/>
        <v/>
      </c>
      <c r="J513" s="13" t="str">
        <f>IF(ISBLANK(B513), "",IF(I513=B513, 'Calc - Win Probability'!N512, 1-'Calc - Win Probability'!N512))</f>
        <v/>
      </c>
      <c r="K513" s="12" t="str">
        <f t="shared" si="16"/>
        <v/>
      </c>
      <c r="L513" s="12" t="str">
        <f t="shared" si="17"/>
        <v/>
      </c>
      <c r="M513" s="14"/>
      <c r="N513" s="14"/>
      <c r="O513" s="14"/>
      <c r="P513" s="14"/>
      <c r="Q513" s="15" t="str">
        <f t="shared" si="18"/>
        <v/>
      </c>
    </row>
    <row r="514" ht="14.25" customHeight="1">
      <c r="A514" s="10"/>
      <c r="B514" s="10"/>
      <c r="C514" s="10"/>
      <c r="D514" s="16" t="str">
        <f t="shared" si="13"/>
        <v/>
      </c>
      <c r="E514" s="10"/>
      <c r="F514" s="16" t="str">
        <f t="shared" si="14"/>
        <v/>
      </c>
      <c r="G514" s="10"/>
      <c r="H514" s="12" t="str">
        <f>IF(ISBLANK(B514), "",ROUND(Calc!O513, 1))</f>
        <v/>
      </c>
      <c r="I514" s="12" t="str">
        <f t="shared" si="15"/>
        <v/>
      </c>
      <c r="J514" s="13" t="str">
        <f>IF(ISBLANK(B514), "",IF(I514=B514, 'Calc - Win Probability'!N513, 1-'Calc - Win Probability'!N513))</f>
        <v/>
      </c>
      <c r="K514" s="12" t="str">
        <f t="shared" si="16"/>
        <v/>
      </c>
      <c r="L514" s="12" t="str">
        <f t="shared" si="17"/>
        <v/>
      </c>
      <c r="M514" s="14"/>
      <c r="N514" s="14"/>
      <c r="O514" s="14"/>
      <c r="P514" s="14"/>
      <c r="Q514" s="15" t="str">
        <f t="shared" si="18"/>
        <v/>
      </c>
    </row>
    <row r="515" ht="14.25" customHeight="1">
      <c r="A515" s="10"/>
      <c r="B515" s="10"/>
      <c r="C515" s="10"/>
      <c r="D515" s="16" t="str">
        <f t="shared" si="13"/>
        <v/>
      </c>
      <c r="E515" s="10"/>
      <c r="F515" s="16" t="str">
        <f t="shared" si="14"/>
        <v/>
      </c>
      <c r="G515" s="10"/>
      <c r="H515" s="12" t="str">
        <f>IF(ISBLANK(B515), "",ROUND(Calc!O514, 1))</f>
        <v/>
      </c>
      <c r="I515" s="12" t="str">
        <f t="shared" si="15"/>
        <v/>
      </c>
      <c r="J515" s="13" t="str">
        <f>IF(ISBLANK(B515), "",IF(I515=B515, 'Calc - Win Probability'!N514, 1-'Calc - Win Probability'!N514))</f>
        <v/>
      </c>
      <c r="K515" s="12" t="str">
        <f t="shared" si="16"/>
        <v/>
      </c>
      <c r="L515" s="12" t="str">
        <f t="shared" si="17"/>
        <v/>
      </c>
      <c r="M515" s="14"/>
      <c r="N515" s="14"/>
      <c r="O515" s="14"/>
      <c r="P515" s="14"/>
      <c r="Q515" s="15" t="str">
        <f t="shared" si="18"/>
        <v/>
      </c>
    </row>
    <row r="516" ht="14.25" customHeight="1">
      <c r="A516" s="10"/>
      <c r="B516" s="10"/>
      <c r="C516" s="10"/>
      <c r="D516" s="16" t="str">
        <f t="shared" si="13"/>
        <v/>
      </c>
      <c r="E516" s="10"/>
      <c r="F516" s="16" t="str">
        <f t="shared" si="14"/>
        <v/>
      </c>
      <c r="G516" s="10"/>
      <c r="H516" s="12" t="str">
        <f>IF(ISBLANK(B516), "",ROUND(Calc!O515, 1))</f>
        <v/>
      </c>
      <c r="I516" s="12" t="str">
        <f t="shared" si="15"/>
        <v/>
      </c>
      <c r="J516" s="13" t="str">
        <f>IF(ISBLANK(B516), "",IF(I516=B516, 'Calc - Win Probability'!N515, 1-'Calc - Win Probability'!N515))</f>
        <v/>
      </c>
      <c r="K516" s="12" t="str">
        <f t="shared" si="16"/>
        <v/>
      </c>
      <c r="L516" s="12" t="str">
        <f t="shared" si="17"/>
        <v/>
      </c>
      <c r="M516" s="14"/>
      <c r="N516" s="14"/>
      <c r="O516" s="14"/>
      <c r="P516" s="14"/>
      <c r="Q516" s="15" t="str">
        <f t="shared" si="18"/>
        <v/>
      </c>
    </row>
    <row r="517" ht="14.25" customHeight="1">
      <c r="A517" s="10"/>
      <c r="B517" s="10"/>
      <c r="C517" s="10"/>
      <c r="D517" s="16" t="str">
        <f t="shared" si="13"/>
        <v/>
      </c>
      <c r="E517" s="10"/>
      <c r="F517" s="16" t="str">
        <f t="shared" si="14"/>
        <v/>
      </c>
      <c r="G517" s="10"/>
      <c r="H517" s="12" t="str">
        <f>IF(ISBLANK(B517), "",ROUND(Calc!O516, 1))</f>
        <v/>
      </c>
      <c r="I517" s="12" t="str">
        <f t="shared" si="15"/>
        <v/>
      </c>
      <c r="J517" s="13" t="str">
        <f>IF(ISBLANK(B517), "",IF(I517=B517, 'Calc - Win Probability'!N516, 1-'Calc - Win Probability'!N516))</f>
        <v/>
      </c>
      <c r="K517" s="12" t="str">
        <f t="shared" si="16"/>
        <v/>
      </c>
      <c r="L517" s="12" t="str">
        <f t="shared" si="17"/>
        <v/>
      </c>
      <c r="M517" s="14"/>
      <c r="N517" s="14"/>
      <c r="O517" s="14"/>
      <c r="P517" s="14"/>
      <c r="Q517" s="15" t="str">
        <f t="shared" si="18"/>
        <v/>
      </c>
    </row>
    <row r="518" ht="14.25" customHeight="1">
      <c r="A518" s="10"/>
      <c r="B518" s="10"/>
      <c r="C518" s="10"/>
      <c r="D518" s="16" t="str">
        <f t="shared" si="13"/>
        <v/>
      </c>
      <c r="E518" s="10"/>
      <c r="F518" s="16" t="str">
        <f t="shared" si="14"/>
        <v/>
      </c>
      <c r="G518" s="10"/>
      <c r="H518" s="12" t="str">
        <f>IF(ISBLANK(B518), "",ROUND(Calc!O517, 1))</f>
        <v/>
      </c>
      <c r="I518" s="12" t="str">
        <f t="shared" si="15"/>
        <v/>
      </c>
      <c r="J518" s="13" t="str">
        <f>IF(ISBLANK(B518), "",IF(I518=B518, 'Calc - Win Probability'!N517, 1-'Calc - Win Probability'!N517))</f>
        <v/>
      </c>
      <c r="K518" s="12" t="str">
        <f t="shared" si="16"/>
        <v/>
      </c>
      <c r="L518" s="12" t="str">
        <f t="shared" si="17"/>
        <v/>
      </c>
      <c r="M518" s="14"/>
      <c r="N518" s="14"/>
      <c r="O518" s="14"/>
      <c r="P518" s="14"/>
      <c r="Q518" s="15" t="str">
        <f t="shared" si="18"/>
        <v/>
      </c>
    </row>
    <row r="519" ht="14.25" customHeight="1">
      <c r="A519" s="10"/>
      <c r="B519" s="10"/>
      <c r="C519" s="10"/>
      <c r="D519" s="16" t="str">
        <f t="shared" si="13"/>
        <v/>
      </c>
      <c r="E519" s="10"/>
      <c r="F519" s="16" t="str">
        <f t="shared" si="14"/>
        <v/>
      </c>
      <c r="G519" s="10"/>
      <c r="H519" s="12" t="str">
        <f>IF(ISBLANK(B519), "",ROUND(Calc!O518, 1))</f>
        <v/>
      </c>
      <c r="I519" s="12" t="str">
        <f t="shared" si="15"/>
        <v/>
      </c>
      <c r="J519" s="13" t="str">
        <f>IF(ISBLANK(B519), "",IF(I519=B519, 'Calc - Win Probability'!N518, 1-'Calc - Win Probability'!N518))</f>
        <v/>
      </c>
      <c r="K519" s="12" t="str">
        <f t="shared" si="16"/>
        <v/>
      </c>
      <c r="L519" s="12" t="str">
        <f t="shared" si="17"/>
        <v/>
      </c>
      <c r="M519" s="14"/>
      <c r="N519" s="14"/>
      <c r="O519" s="14"/>
      <c r="P519" s="14"/>
      <c r="Q519" s="15" t="str">
        <f t="shared" si="18"/>
        <v/>
      </c>
    </row>
    <row r="520" ht="14.25" customHeight="1">
      <c r="A520" s="10"/>
      <c r="B520" s="10"/>
      <c r="C520" s="10"/>
      <c r="D520" s="16" t="str">
        <f t="shared" si="13"/>
        <v/>
      </c>
      <c r="E520" s="10"/>
      <c r="F520" s="16" t="str">
        <f t="shared" si="14"/>
        <v/>
      </c>
      <c r="G520" s="10"/>
      <c r="H520" s="12" t="str">
        <f>IF(ISBLANK(B520), "",ROUND(Calc!O519, 1))</f>
        <v/>
      </c>
      <c r="I520" s="12" t="str">
        <f t="shared" si="15"/>
        <v/>
      </c>
      <c r="J520" s="13" t="str">
        <f>IF(ISBLANK(B520), "",IF(I520=B520, 'Calc - Win Probability'!N519, 1-'Calc - Win Probability'!N519))</f>
        <v/>
      </c>
      <c r="K520" s="12" t="str">
        <f t="shared" si="16"/>
        <v/>
      </c>
      <c r="L520" s="12" t="str">
        <f t="shared" si="17"/>
        <v/>
      </c>
      <c r="M520" s="14"/>
      <c r="N520" s="14"/>
      <c r="O520" s="14"/>
      <c r="P520" s="14"/>
      <c r="Q520" s="15" t="str">
        <f t="shared" si="18"/>
        <v/>
      </c>
    </row>
    <row r="521" ht="14.25" customHeight="1">
      <c r="A521" s="10"/>
      <c r="B521" s="10"/>
      <c r="C521" s="10"/>
      <c r="D521" s="16" t="str">
        <f t="shared" si="13"/>
        <v/>
      </c>
      <c r="E521" s="10"/>
      <c r="F521" s="16" t="str">
        <f t="shared" si="14"/>
        <v/>
      </c>
      <c r="G521" s="10"/>
      <c r="H521" s="12" t="str">
        <f>IF(ISBLANK(B521), "",ROUND(Calc!O520, 1))</f>
        <v/>
      </c>
      <c r="I521" s="12" t="str">
        <f t="shared" si="15"/>
        <v/>
      </c>
      <c r="J521" s="13" t="str">
        <f>IF(ISBLANK(B521), "",IF(I521=B521, 'Calc - Win Probability'!N520, 1-'Calc - Win Probability'!N520))</f>
        <v/>
      </c>
      <c r="K521" s="12" t="str">
        <f t="shared" si="16"/>
        <v/>
      </c>
      <c r="L521" s="12" t="str">
        <f t="shared" si="17"/>
        <v/>
      </c>
      <c r="M521" s="14"/>
      <c r="N521" s="14"/>
      <c r="O521" s="14"/>
      <c r="P521" s="14"/>
      <c r="Q521" s="15" t="str">
        <f t="shared" si="18"/>
        <v/>
      </c>
    </row>
    <row r="522" ht="14.25" customHeight="1">
      <c r="A522" s="10"/>
      <c r="B522" s="10"/>
      <c r="C522" s="10"/>
      <c r="D522" s="16" t="str">
        <f t="shared" si="13"/>
        <v/>
      </c>
      <c r="E522" s="10"/>
      <c r="F522" s="16" t="str">
        <f t="shared" si="14"/>
        <v/>
      </c>
      <c r="G522" s="10"/>
      <c r="H522" s="12" t="str">
        <f>IF(ISBLANK(B522), "",ROUND(Calc!O521, 1))</f>
        <v/>
      </c>
      <c r="I522" s="12" t="str">
        <f t="shared" si="15"/>
        <v/>
      </c>
      <c r="J522" s="13" t="str">
        <f>IF(ISBLANK(B522), "",IF(I522=B522, 'Calc - Win Probability'!N521, 1-'Calc - Win Probability'!N521))</f>
        <v/>
      </c>
      <c r="K522" s="12" t="str">
        <f t="shared" si="16"/>
        <v/>
      </c>
      <c r="L522" s="12" t="str">
        <f t="shared" si="17"/>
        <v/>
      </c>
      <c r="M522" s="14"/>
      <c r="N522" s="14"/>
      <c r="O522" s="14"/>
      <c r="P522" s="14"/>
      <c r="Q522" s="15" t="str">
        <f t="shared" si="18"/>
        <v/>
      </c>
    </row>
    <row r="523" ht="14.25" customHeight="1">
      <c r="A523" s="10"/>
      <c r="B523" s="10"/>
      <c r="C523" s="10"/>
      <c r="D523" s="16" t="str">
        <f t="shared" si="13"/>
        <v/>
      </c>
      <c r="E523" s="10"/>
      <c r="F523" s="16" t="str">
        <f t="shared" si="14"/>
        <v/>
      </c>
      <c r="G523" s="10"/>
      <c r="H523" s="12" t="str">
        <f>IF(ISBLANK(B523), "",ROUND(Calc!O522, 1))</f>
        <v/>
      </c>
      <c r="I523" s="12" t="str">
        <f t="shared" si="15"/>
        <v/>
      </c>
      <c r="J523" s="13" t="str">
        <f>IF(ISBLANK(B523), "",IF(I523=B523, 'Calc - Win Probability'!N522, 1-'Calc - Win Probability'!N522))</f>
        <v/>
      </c>
      <c r="K523" s="12" t="str">
        <f t="shared" si="16"/>
        <v/>
      </c>
      <c r="L523" s="12" t="str">
        <f t="shared" si="17"/>
        <v/>
      </c>
      <c r="M523" s="14"/>
      <c r="N523" s="14"/>
      <c r="O523" s="14"/>
      <c r="P523" s="14"/>
      <c r="Q523" s="15" t="str">
        <f t="shared" si="18"/>
        <v/>
      </c>
    </row>
    <row r="524" ht="14.25" customHeight="1">
      <c r="A524" s="10"/>
      <c r="B524" s="10"/>
      <c r="C524" s="10"/>
      <c r="D524" s="16" t="str">
        <f t="shared" si="13"/>
        <v/>
      </c>
      <c r="E524" s="10"/>
      <c r="F524" s="16" t="str">
        <f t="shared" si="14"/>
        <v/>
      </c>
      <c r="G524" s="10"/>
      <c r="H524" s="12" t="str">
        <f>IF(ISBLANK(B524), "",ROUND(Calc!O523, 1))</f>
        <v/>
      </c>
      <c r="I524" s="12" t="str">
        <f t="shared" si="15"/>
        <v/>
      </c>
      <c r="J524" s="13" t="str">
        <f>IF(ISBLANK(B524), "",IF(I524=B524, 'Calc - Win Probability'!N523, 1-'Calc - Win Probability'!N523))</f>
        <v/>
      </c>
      <c r="K524" s="12" t="str">
        <f t="shared" si="16"/>
        <v/>
      </c>
      <c r="L524" s="12" t="str">
        <f t="shared" si="17"/>
        <v/>
      </c>
      <c r="M524" s="14"/>
      <c r="N524" s="14"/>
      <c r="O524" s="14"/>
      <c r="P524" s="14"/>
      <c r="Q524" s="15" t="str">
        <f t="shared" si="18"/>
        <v/>
      </c>
    </row>
    <row r="525" ht="14.25" customHeight="1">
      <c r="A525" s="10"/>
      <c r="B525" s="10"/>
      <c r="C525" s="10"/>
      <c r="D525" s="16" t="str">
        <f t="shared" si="13"/>
        <v/>
      </c>
      <c r="E525" s="10"/>
      <c r="F525" s="16" t="str">
        <f t="shared" si="14"/>
        <v/>
      </c>
      <c r="G525" s="10"/>
      <c r="H525" s="12" t="str">
        <f>IF(ISBLANK(B525), "",ROUND(Calc!O524, 1))</f>
        <v/>
      </c>
      <c r="I525" s="12" t="str">
        <f t="shared" si="15"/>
        <v/>
      </c>
      <c r="J525" s="13" t="str">
        <f>IF(ISBLANK(B525), "",IF(I525=B525, 'Calc - Win Probability'!N524, 1-'Calc - Win Probability'!N524))</f>
        <v/>
      </c>
      <c r="K525" s="12" t="str">
        <f t="shared" si="16"/>
        <v/>
      </c>
      <c r="L525" s="12" t="str">
        <f t="shared" si="17"/>
        <v/>
      </c>
      <c r="M525" s="14"/>
      <c r="N525" s="14"/>
      <c r="O525" s="14"/>
      <c r="P525" s="14"/>
      <c r="Q525" s="15" t="str">
        <f t="shared" si="18"/>
        <v/>
      </c>
    </row>
    <row r="526" ht="14.25" customHeight="1">
      <c r="A526" s="10"/>
      <c r="B526" s="10"/>
      <c r="C526" s="10"/>
      <c r="D526" s="16" t="str">
        <f t="shared" si="13"/>
        <v/>
      </c>
      <c r="E526" s="10"/>
      <c r="F526" s="16" t="str">
        <f t="shared" si="14"/>
        <v/>
      </c>
      <c r="G526" s="10"/>
      <c r="H526" s="12" t="str">
        <f>IF(ISBLANK(B526), "",ROUND(Calc!O525, 1))</f>
        <v/>
      </c>
      <c r="I526" s="12" t="str">
        <f t="shared" si="15"/>
        <v/>
      </c>
      <c r="J526" s="13" t="str">
        <f>IF(ISBLANK(B526), "",IF(I526=B526, 'Calc - Win Probability'!N525, 1-'Calc - Win Probability'!N525))</f>
        <v/>
      </c>
      <c r="K526" s="12" t="str">
        <f t="shared" si="16"/>
        <v/>
      </c>
      <c r="L526" s="12" t="str">
        <f t="shared" si="17"/>
        <v/>
      </c>
      <c r="M526" s="14"/>
      <c r="N526" s="14"/>
      <c r="O526" s="14"/>
      <c r="P526" s="14"/>
      <c r="Q526" s="15" t="str">
        <f t="shared" si="18"/>
        <v/>
      </c>
    </row>
    <row r="527" ht="14.25" customHeight="1">
      <c r="A527" s="10"/>
      <c r="B527" s="10"/>
      <c r="C527" s="10"/>
      <c r="D527" s="16" t="str">
        <f t="shared" si="13"/>
        <v/>
      </c>
      <c r="E527" s="10"/>
      <c r="F527" s="16" t="str">
        <f t="shared" si="14"/>
        <v/>
      </c>
      <c r="G527" s="10"/>
      <c r="H527" s="12" t="str">
        <f>IF(ISBLANK(B527), "",ROUND(Calc!O526, 1))</f>
        <v/>
      </c>
      <c r="I527" s="12" t="str">
        <f t="shared" si="15"/>
        <v/>
      </c>
      <c r="J527" s="13" t="str">
        <f>IF(ISBLANK(B527), "",IF(I527=B527, 'Calc - Win Probability'!N526, 1-'Calc - Win Probability'!N526))</f>
        <v/>
      </c>
      <c r="K527" s="12" t="str">
        <f t="shared" si="16"/>
        <v/>
      </c>
      <c r="L527" s="12" t="str">
        <f t="shared" si="17"/>
        <v/>
      </c>
      <c r="M527" s="14"/>
      <c r="N527" s="14"/>
      <c r="O527" s="14"/>
      <c r="P527" s="14"/>
      <c r="Q527" s="15" t="str">
        <f t="shared" si="18"/>
        <v/>
      </c>
    </row>
    <row r="528" ht="14.25" customHeight="1">
      <c r="A528" s="10"/>
      <c r="B528" s="10"/>
      <c r="C528" s="10"/>
      <c r="D528" s="16" t="str">
        <f t="shared" si="13"/>
        <v/>
      </c>
      <c r="E528" s="10"/>
      <c r="F528" s="16" t="str">
        <f t="shared" si="14"/>
        <v/>
      </c>
      <c r="G528" s="10"/>
      <c r="H528" s="12" t="str">
        <f>IF(ISBLANK(B528), "",ROUND(Calc!O527, 1))</f>
        <v/>
      </c>
      <c r="I528" s="12" t="str">
        <f t="shared" si="15"/>
        <v/>
      </c>
      <c r="J528" s="13" t="str">
        <f>IF(ISBLANK(B528), "",IF(I528=B528, 'Calc - Win Probability'!N527, 1-'Calc - Win Probability'!N527))</f>
        <v/>
      </c>
      <c r="K528" s="12" t="str">
        <f t="shared" si="16"/>
        <v/>
      </c>
      <c r="L528" s="12" t="str">
        <f t="shared" si="17"/>
        <v/>
      </c>
      <c r="M528" s="14"/>
      <c r="N528" s="14"/>
      <c r="O528" s="14"/>
      <c r="P528" s="14"/>
      <c r="Q528" s="15" t="str">
        <f t="shared" si="18"/>
        <v/>
      </c>
    </row>
    <row r="529" ht="14.25" customHeight="1">
      <c r="A529" s="10"/>
      <c r="B529" s="10"/>
      <c r="C529" s="10"/>
      <c r="D529" s="16" t="str">
        <f t="shared" si="13"/>
        <v/>
      </c>
      <c r="E529" s="10"/>
      <c r="F529" s="16" t="str">
        <f t="shared" si="14"/>
        <v/>
      </c>
      <c r="G529" s="10"/>
      <c r="H529" s="12" t="str">
        <f>IF(ISBLANK(B529), "",ROUND(Calc!O528, 1))</f>
        <v/>
      </c>
      <c r="I529" s="12" t="str">
        <f t="shared" si="15"/>
        <v/>
      </c>
      <c r="J529" s="13" t="str">
        <f>IF(ISBLANK(B529), "",IF(I529=B529, 'Calc - Win Probability'!N528, 1-'Calc - Win Probability'!N528))</f>
        <v/>
      </c>
      <c r="K529" s="12" t="str">
        <f t="shared" si="16"/>
        <v/>
      </c>
      <c r="L529" s="12" t="str">
        <f t="shared" si="17"/>
        <v/>
      </c>
      <c r="M529" s="14"/>
      <c r="N529" s="14"/>
      <c r="O529" s="14"/>
      <c r="P529" s="14"/>
      <c r="Q529" s="15" t="str">
        <f t="shared" si="18"/>
        <v/>
      </c>
    </row>
    <row r="530" ht="14.25" customHeight="1">
      <c r="A530" s="10"/>
      <c r="B530" s="10"/>
      <c r="C530" s="10"/>
      <c r="D530" s="16" t="str">
        <f t="shared" si="13"/>
        <v/>
      </c>
      <c r="E530" s="10"/>
      <c r="F530" s="16" t="str">
        <f t="shared" si="14"/>
        <v/>
      </c>
      <c r="G530" s="10"/>
      <c r="H530" s="12" t="str">
        <f>IF(ISBLANK(B530), "",ROUND(Calc!O529, 1))</f>
        <v/>
      </c>
      <c r="I530" s="12" t="str">
        <f t="shared" si="15"/>
        <v/>
      </c>
      <c r="J530" s="13" t="str">
        <f>IF(ISBLANK(B530), "",IF(I530=B530, 'Calc - Win Probability'!N529, 1-'Calc - Win Probability'!N529))</f>
        <v/>
      </c>
      <c r="K530" s="12" t="str">
        <f t="shared" si="16"/>
        <v/>
      </c>
      <c r="L530" s="12" t="str">
        <f t="shared" si="17"/>
        <v/>
      </c>
      <c r="M530" s="14"/>
      <c r="N530" s="14"/>
      <c r="O530" s="14"/>
      <c r="P530" s="14"/>
      <c r="Q530" s="15" t="str">
        <f t="shared" si="18"/>
        <v/>
      </c>
    </row>
    <row r="531" ht="14.25" customHeight="1">
      <c r="A531" s="10"/>
      <c r="B531" s="10"/>
      <c r="C531" s="10"/>
      <c r="D531" s="16" t="str">
        <f t="shared" si="13"/>
        <v/>
      </c>
      <c r="E531" s="10"/>
      <c r="F531" s="16" t="str">
        <f t="shared" si="14"/>
        <v/>
      </c>
      <c r="G531" s="10"/>
      <c r="H531" s="12" t="str">
        <f>IF(ISBLANK(B531), "",ROUND(Calc!O530, 1))</f>
        <v/>
      </c>
      <c r="I531" s="12" t="str">
        <f t="shared" si="15"/>
        <v/>
      </c>
      <c r="J531" s="13" t="str">
        <f>IF(ISBLANK(B531), "",IF(I531=B531, 'Calc - Win Probability'!N530, 1-'Calc - Win Probability'!N530))</f>
        <v/>
      </c>
      <c r="K531" s="12" t="str">
        <f t="shared" si="16"/>
        <v/>
      </c>
      <c r="L531" s="12" t="str">
        <f t="shared" si="17"/>
        <v/>
      </c>
      <c r="M531" s="14"/>
      <c r="N531" s="14"/>
      <c r="O531" s="14"/>
      <c r="P531" s="14"/>
      <c r="Q531" s="15" t="str">
        <f t="shared" si="18"/>
        <v/>
      </c>
    </row>
    <row r="532" ht="14.25" customHeight="1">
      <c r="A532" s="10"/>
      <c r="B532" s="10"/>
      <c r="C532" s="10"/>
      <c r="D532" s="16" t="str">
        <f t="shared" si="13"/>
        <v/>
      </c>
      <c r="E532" s="10"/>
      <c r="F532" s="16" t="str">
        <f t="shared" si="14"/>
        <v/>
      </c>
      <c r="G532" s="10"/>
      <c r="H532" s="12" t="str">
        <f>IF(ISBLANK(B532), "",ROUND(Calc!O531, 1))</f>
        <v/>
      </c>
      <c r="I532" s="12" t="str">
        <f t="shared" si="15"/>
        <v/>
      </c>
      <c r="J532" s="13" t="str">
        <f>IF(ISBLANK(B532), "",IF(I532=B532, 'Calc - Win Probability'!N531, 1-'Calc - Win Probability'!N531))</f>
        <v/>
      </c>
      <c r="K532" s="12" t="str">
        <f t="shared" si="16"/>
        <v/>
      </c>
      <c r="L532" s="12" t="str">
        <f t="shared" si="17"/>
        <v/>
      </c>
      <c r="M532" s="14"/>
      <c r="N532" s="14"/>
      <c r="O532" s="14"/>
      <c r="P532" s="14"/>
      <c r="Q532" s="15" t="str">
        <f t="shared" si="18"/>
        <v/>
      </c>
    </row>
    <row r="533" ht="14.25" customHeight="1">
      <c r="A533" s="10"/>
      <c r="B533" s="10"/>
      <c r="C533" s="10"/>
      <c r="D533" s="16" t="str">
        <f t="shared" si="13"/>
        <v/>
      </c>
      <c r="E533" s="10"/>
      <c r="F533" s="16" t="str">
        <f t="shared" si="14"/>
        <v/>
      </c>
      <c r="G533" s="10"/>
      <c r="H533" s="12" t="str">
        <f>IF(ISBLANK(B533), "",ROUND(Calc!O532, 1))</f>
        <v/>
      </c>
      <c r="I533" s="12" t="str">
        <f t="shared" si="15"/>
        <v/>
      </c>
      <c r="J533" s="13" t="str">
        <f>IF(ISBLANK(B533), "",IF(I533=B533, 'Calc - Win Probability'!N532, 1-'Calc - Win Probability'!N532))</f>
        <v/>
      </c>
      <c r="K533" s="12" t="str">
        <f t="shared" si="16"/>
        <v/>
      </c>
      <c r="L533" s="12" t="str">
        <f t="shared" si="17"/>
        <v/>
      </c>
      <c r="M533" s="14"/>
      <c r="N533" s="14"/>
      <c r="O533" s="14"/>
      <c r="P533" s="14"/>
      <c r="Q533" s="15" t="str">
        <f t="shared" si="18"/>
        <v/>
      </c>
    </row>
    <row r="534" ht="14.25" customHeight="1">
      <c r="A534" s="10"/>
      <c r="B534" s="10"/>
      <c r="C534" s="10"/>
      <c r="D534" s="16" t="str">
        <f t="shared" si="13"/>
        <v/>
      </c>
      <c r="E534" s="10"/>
      <c r="F534" s="16" t="str">
        <f t="shared" si="14"/>
        <v/>
      </c>
      <c r="G534" s="10"/>
      <c r="H534" s="12" t="str">
        <f>IF(ISBLANK(B534), "",ROUND(Calc!O533, 1))</f>
        <v/>
      </c>
      <c r="I534" s="12" t="str">
        <f t="shared" si="15"/>
        <v/>
      </c>
      <c r="J534" s="13" t="str">
        <f>IF(ISBLANK(B534), "",IF(I534=B534, 'Calc - Win Probability'!N533, 1-'Calc - Win Probability'!N533))</f>
        <v/>
      </c>
      <c r="K534" s="12" t="str">
        <f t="shared" si="16"/>
        <v/>
      </c>
      <c r="L534" s="12" t="str">
        <f t="shared" si="17"/>
        <v/>
      </c>
      <c r="M534" s="14"/>
      <c r="N534" s="14"/>
      <c r="O534" s="14"/>
      <c r="P534" s="14"/>
      <c r="Q534" s="15" t="str">
        <f t="shared" si="18"/>
        <v/>
      </c>
    </row>
    <row r="535" ht="14.25" customHeight="1">
      <c r="A535" s="10"/>
      <c r="B535" s="10"/>
      <c r="C535" s="10"/>
      <c r="D535" s="16" t="str">
        <f t="shared" si="13"/>
        <v/>
      </c>
      <c r="E535" s="10"/>
      <c r="F535" s="16" t="str">
        <f t="shared" si="14"/>
        <v/>
      </c>
      <c r="G535" s="10"/>
      <c r="H535" s="12" t="str">
        <f>IF(ISBLANK(B535), "",ROUND(Calc!O534, 1))</f>
        <v/>
      </c>
      <c r="I535" s="12" t="str">
        <f t="shared" si="15"/>
        <v/>
      </c>
      <c r="J535" s="13" t="str">
        <f>IF(ISBLANK(B535), "",IF(I535=B535, 'Calc - Win Probability'!N534, 1-'Calc - Win Probability'!N534))</f>
        <v/>
      </c>
      <c r="K535" s="12" t="str">
        <f t="shared" si="16"/>
        <v/>
      </c>
      <c r="L535" s="12" t="str">
        <f t="shared" si="17"/>
        <v/>
      </c>
      <c r="M535" s="14"/>
      <c r="N535" s="14"/>
      <c r="O535" s="14"/>
      <c r="P535" s="14"/>
      <c r="Q535" s="15" t="str">
        <f t="shared" si="18"/>
        <v/>
      </c>
    </row>
    <row r="536" ht="14.25" customHeight="1">
      <c r="A536" s="10"/>
      <c r="B536" s="10"/>
      <c r="C536" s="10"/>
      <c r="D536" s="16" t="str">
        <f t="shared" si="13"/>
        <v/>
      </c>
      <c r="E536" s="10"/>
      <c r="F536" s="16" t="str">
        <f t="shared" si="14"/>
        <v/>
      </c>
      <c r="G536" s="10"/>
      <c r="H536" s="12" t="str">
        <f>IF(ISBLANK(B536), "",ROUND(Calc!O535, 1))</f>
        <v/>
      </c>
      <c r="I536" s="12" t="str">
        <f t="shared" si="15"/>
        <v/>
      </c>
      <c r="J536" s="13" t="str">
        <f>IF(ISBLANK(B536), "",IF(I536=B536, 'Calc - Win Probability'!N535, 1-'Calc - Win Probability'!N535))</f>
        <v/>
      </c>
      <c r="K536" s="12" t="str">
        <f t="shared" si="16"/>
        <v/>
      </c>
      <c r="L536" s="12" t="str">
        <f t="shared" si="17"/>
        <v/>
      </c>
      <c r="M536" s="14"/>
      <c r="N536" s="14"/>
      <c r="O536" s="14"/>
      <c r="P536" s="14"/>
      <c r="Q536" s="15" t="str">
        <f t="shared" si="18"/>
        <v/>
      </c>
    </row>
    <row r="537" ht="14.25" customHeight="1">
      <c r="A537" s="10"/>
      <c r="B537" s="10"/>
      <c r="C537" s="10"/>
      <c r="D537" s="16" t="str">
        <f t="shared" si="13"/>
        <v/>
      </c>
      <c r="E537" s="10"/>
      <c r="F537" s="16" t="str">
        <f t="shared" si="14"/>
        <v/>
      </c>
      <c r="G537" s="10"/>
      <c r="H537" s="12" t="str">
        <f>IF(ISBLANK(B537), "",ROUND(Calc!O536, 1))</f>
        <v/>
      </c>
      <c r="I537" s="12" t="str">
        <f t="shared" si="15"/>
        <v/>
      </c>
      <c r="J537" s="13" t="str">
        <f>IF(ISBLANK(B537), "",IF(I537=B537, 'Calc - Win Probability'!N536, 1-'Calc - Win Probability'!N536))</f>
        <v/>
      </c>
      <c r="K537" s="12" t="str">
        <f t="shared" si="16"/>
        <v/>
      </c>
      <c r="L537" s="12" t="str">
        <f t="shared" si="17"/>
        <v/>
      </c>
      <c r="M537" s="14"/>
      <c r="N537" s="14"/>
      <c r="O537" s="14"/>
      <c r="P537" s="14"/>
      <c r="Q537" s="15" t="str">
        <f t="shared" si="18"/>
        <v/>
      </c>
    </row>
    <row r="538" ht="14.25" customHeight="1">
      <c r="A538" s="10"/>
      <c r="B538" s="10"/>
      <c r="C538" s="10"/>
      <c r="D538" s="16" t="str">
        <f t="shared" si="13"/>
        <v/>
      </c>
      <c r="E538" s="10"/>
      <c r="F538" s="16" t="str">
        <f t="shared" si="14"/>
        <v/>
      </c>
      <c r="G538" s="10"/>
      <c r="H538" s="12" t="str">
        <f>IF(ISBLANK(B538), "",ROUND(Calc!O537, 1))</f>
        <v/>
      </c>
      <c r="I538" s="12" t="str">
        <f t="shared" si="15"/>
        <v/>
      </c>
      <c r="J538" s="13" t="str">
        <f>IF(ISBLANK(B538), "",IF(I538=B538, 'Calc - Win Probability'!N537, 1-'Calc - Win Probability'!N537))</f>
        <v/>
      </c>
      <c r="K538" s="12" t="str">
        <f t="shared" si="16"/>
        <v/>
      </c>
      <c r="L538" s="12" t="str">
        <f t="shared" si="17"/>
        <v/>
      </c>
      <c r="M538" s="14"/>
      <c r="N538" s="14"/>
      <c r="O538" s="14"/>
      <c r="P538" s="14"/>
      <c r="Q538" s="15" t="str">
        <f t="shared" si="18"/>
        <v/>
      </c>
    </row>
    <row r="539" ht="14.25" customHeight="1">
      <c r="A539" s="10"/>
      <c r="B539" s="10"/>
      <c r="C539" s="10"/>
      <c r="D539" s="16" t="str">
        <f t="shared" si="13"/>
        <v/>
      </c>
      <c r="E539" s="10"/>
      <c r="F539" s="16" t="str">
        <f t="shared" si="14"/>
        <v/>
      </c>
      <c r="G539" s="10"/>
      <c r="H539" s="12" t="str">
        <f>IF(ISBLANK(B539), "",ROUND(Calc!O538, 1))</f>
        <v/>
      </c>
      <c r="I539" s="12" t="str">
        <f t="shared" si="15"/>
        <v/>
      </c>
      <c r="J539" s="13" t="str">
        <f>IF(ISBLANK(B539), "",IF(I539=B539, 'Calc - Win Probability'!N538, 1-'Calc - Win Probability'!N538))</f>
        <v/>
      </c>
      <c r="K539" s="12" t="str">
        <f t="shared" si="16"/>
        <v/>
      </c>
      <c r="L539" s="12" t="str">
        <f t="shared" si="17"/>
        <v/>
      </c>
      <c r="M539" s="14"/>
      <c r="N539" s="14"/>
      <c r="O539" s="14"/>
      <c r="P539" s="14"/>
      <c r="Q539" s="15" t="str">
        <f t="shared" si="18"/>
        <v/>
      </c>
    </row>
    <row r="540" ht="14.25" customHeight="1">
      <c r="A540" s="10"/>
      <c r="B540" s="10"/>
      <c r="C540" s="10"/>
      <c r="D540" s="16" t="str">
        <f t="shared" si="13"/>
        <v/>
      </c>
      <c r="E540" s="10"/>
      <c r="F540" s="16" t="str">
        <f t="shared" si="14"/>
        <v/>
      </c>
      <c r="G540" s="10"/>
      <c r="H540" s="12" t="str">
        <f>IF(ISBLANK(B540), "",ROUND(Calc!O539, 1))</f>
        <v/>
      </c>
      <c r="I540" s="12" t="str">
        <f t="shared" si="15"/>
        <v/>
      </c>
      <c r="J540" s="13" t="str">
        <f>IF(ISBLANK(B540), "",IF(I540=B540, 'Calc - Win Probability'!N539, 1-'Calc - Win Probability'!N539))</f>
        <v/>
      </c>
      <c r="K540" s="12" t="str">
        <f t="shared" si="16"/>
        <v/>
      </c>
      <c r="L540" s="12" t="str">
        <f t="shared" si="17"/>
        <v/>
      </c>
      <c r="M540" s="14"/>
      <c r="N540" s="14"/>
      <c r="O540" s="14"/>
      <c r="P540" s="14"/>
      <c r="Q540" s="15" t="str">
        <f t="shared" si="18"/>
        <v/>
      </c>
    </row>
    <row r="541" ht="14.25" customHeight="1">
      <c r="A541" s="10"/>
      <c r="B541" s="10"/>
      <c r="C541" s="10"/>
      <c r="D541" s="16" t="str">
        <f t="shared" si="13"/>
        <v/>
      </c>
      <c r="E541" s="10"/>
      <c r="F541" s="16" t="str">
        <f t="shared" si="14"/>
        <v/>
      </c>
      <c r="G541" s="10"/>
      <c r="H541" s="12" t="str">
        <f>IF(ISBLANK(B541), "",ROUND(Calc!O540, 1))</f>
        <v/>
      </c>
      <c r="I541" s="12" t="str">
        <f t="shared" si="15"/>
        <v/>
      </c>
      <c r="J541" s="13" t="str">
        <f>IF(ISBLANK(B541), "",IF(I541=B541, 'Calc - Win Probability'!N540, 1-'Calc - Win Probability'!N540))</f>
        <v/>
      </c>
      <c r="K541" s="12" t="str">
        <f t="shared" si="16"/>
        <v/>
      </c>
      <c r="L541" s="12" t="str">
        <f t="shared" si="17"/>
        <v/>
      </c>
      <c r="M541" s="14"/>
      <c r="N541" s="14"/>
      <c r="O541" s="14"/>
      <c r="P541" s="14"/>
      <c r="Q541" s="15" t="str">
        <f t="shared" si="18"/>
        <v/>
      </c>
    </row>
    <row r="542" ht="14.25" customHeight="1">
      <c r="A542" s="10"/>
      <c r="B542" s="10"/>
      <c r="C542" s="10"/>
      <c r="D542" s="16" t="str">
        <f t="shared" si="13"/>
        <v/>
      </c>
      <c r="E542" s="10"/>
      <c r="F542" s="16" t="str">
        <f t="shared" si="14"/>
        <v/>
      </c>
      <c r="G542" s="10"/>
      <c r="H542" s="12" t="str">
        <f>IF(ISBLANK(B542), "",ROUND(Calc!O541, 1))</f>
        <v/>
      </c>
      <c r="I542" s="12" t="str">
        <f t="shared" si="15"/>
        <v/>
      </c>
      <c r="J542" s="13" t="str">
        <f>IF(ISBLANK(B542), "",IF(I542=B542, 'Calc - Win Probability'!N541, 1-'Calc - Win Probability'!N541))</f>
        <v/>
      </c>
      <c r="K542" s="12" t="str">
        <f t="shared" si="16"/>
        <v/>
      </c>
      <c r="L542" s="12" t="str">
        <f t="shared" si="17"/>
        <v/>
      </c>
      <c r="M542" s="14"/>
      <c r="N542" s="14"/>
      <c r="O542" s="14"/>
      <c r="P542" s="14"/>
      <c r="Q542" s="15" t="str">
        <f t="shared" si="18"/>
        <v/>
      </c>
    </row>
    <row r="543" ht="14.25" customHeight="1">
      <c r="A543" s="10"/>
      <c r="B543" s="10"/>
      <c r="C543" s="10"/>
      <c r="D543" s="16" t="str">
        <f t="shared" si="13"/>
        <v/>
      </c>
      <c r="E543" s="10"/>
      <c r="F543" s="16" t="str">
        <f t="shared" si="14"/>
        <v/>
      </c>
      <c r="G543" s="10"/>
      <c r="H543" s="12" t="str">
        <f>IF(ISBLANK(B543), "",ROUND(Calc!O542, 1))</f>
        <v/>
      </c>
      <c r="I543" s="12" t="str">
        <f t="shared" si="15"/>
        <v/>
      </c>
      <c r="J543" s="13" t="str">
        <f>IF(ISBLANK(B543), "",IF(I543=B543, 'Calc - Win Probability'!N542, 1-'Calc - Win Probability'!N542))</f>
        <v/>
      </c>
      <c r="K543" s="12" t="str">
        <f t="shared" si="16"/>
        <v/>
      </c>
      <c r="L543" s="12" t="str">
        <f t="shared" si="17"/>
        <v/>
      </c>
      <c r="M543" s="14"/>
      <c r="N543" s="14"/>
      <c r="O543" s="14"/>
      <c r="P543" s="14"/>
      <c r="Q543" s="15" t="str">
        <f t="shared" si="18"/>
        <v/>
      </c>
    </row>
    <row r="544" ht="14.25" customHeight="1">
      <c r="A544" s="10"/>
      <c r="B544" s="10"/>
      <c r="C544" s="10"/>
      <c r="D544" s="16" t="str">
        <f t="shared" si="13"/>
        <v/>
      </c>
      <c r="E544" s="10"/>
      <c r="F544" s="16" t="str">
        <f t="shared" si="14"/>
        <v/>
      </c>
      <c r="G544" s="10"/>
      <c r="H544" s="12" t="str">
        <f>IF(ISBLANK(B544), "",ROUND(Calc!O543, 1))</f>
        <v/>
      </c>
      <c r="I544" s="12" t="str">
        <f t="shared" si="15"/>
        <v/>
      </c>
      <c r="J544" s="13" t="str">
        <f>IF(ISBLANK(B544), "",IF(I544=B544, 'Calc - Win Probability'!N543, 1-'Calc - Win Probability'!N543))</f>
        <v/>
      </c>
      <c r="K544" s="12" t="str">
        <f t="shared" si="16"/>
        <v/>
      </c>
      <c r="L544" s="12" t="str">
        <f t="shared" si="17"/>
        <v/>
      </c>
      <c r="M544" s="14"/>
      <c r="N544" s="14"/>
      <c r="O544" s="14"/>
      <c r="P544" s="14"/>
      <c r="Q544" s="15" t="str">
        <f t="shared" si="18"/>
        <v/>
      </c>
    </row>
    <row r="545" ht="14.25" customHeight="1">
      <c r="A545" s="10"/>
      <c r="B545" s="10"/>
      <c r="C545" s="10"/>
      <c r="D545" s="16" t="str">
        <f t="shared" si="13"/>
        <v/>
      </c>
      <c r="E545" s="10"/>
      <c r="F545" s="16" t="str">
        <f t="shared" si="14"/>
        <v/>
      </c>
      <c r="G545" s="10"/>
      <c r="H545" s="12" t="str">
        <f>IF(ISBLANK(B545), "",ROUND(Calc!O544, 1))</f>
        <v/>
      </c>
      <c r="I545" s="12" t="str">
        <f t="shared" si="15"/>
        <v/>
      </c>
      <c r="J545" s="13" t="str">
        <f>IF(ISBLANK(B545), "",IF(I545=B545, 'Calc - Win Probability'!N544, 1-'Calc - Win Probability'!N544))</f>
        <v/>
      </c>
      <c r="K545" s="12" t="str">
        <f t="shared" si="16"/>
        <v/>
      </c>
      <c r="L545" s="12" t="str">
        <f t="shared" si="17"/>
        <v/>
      </c>
      <c r="M545" s="14"/>
      <c r="N545" s="14"/>
      <c r="O545" s="14"/>
      <c r="P545" s="14"/>
      <c r="Q545" s="15" t="str">
        <f t="shared" si="18"/>
        <v/>
      </c>
    </row>
    <row r="546" ht="14.25" customHeight="1">
      <c r="A546" s="10"/>
      <c r="B546" s="10"/>
      <c r="C546" s="10"/>
      <c r="D546" s="16" t="str">
        <f t="shared" si="13"/>
        <v/>
      </c>
      <c r="E546" s="10"/>
      <c r="F546" s="16" t="str">
        <f t="shared" si="14"/>
        <v/>
      </c>
      <c r="G546" s="10"/>
      <c r="H546" s="12" t="str">
        <f>IF(ISBLANK(B546), "",ROUND(Calc!O545, 1))</f>
        <v/>
      </c>
      <c r="I546" s="12" t="str">
        <f t="shared" si="15"/>
        <v/>
      </c>
      <c r="J546" s="13" t="str">
        <f>IF(ISBLANK(B546), "",IF(I546=B546, 'Calc - Win Probability'!N545, 1-'Calc - Win Probability'!N545))</f>
        <v/>
      </c>
      <c r="K546" s="12" t="str">
        <f t="shared" si="16"/>
        <v/>
      </c>
      <c r="L546" s="12" t="str">
        <f t="shared" si="17"/>
        <v/>
      </c>
      <c r="M546" s="14"/>
      <c r="N546" s="14"/>
      <c r="O546" s="14"/>
      <c r="P546" s="14"/>
      <c r="Q546" s="15" t="str">
        <f t="shared" si="18"/>
        <v/>
      </c>
    </row>
    <row r="547" ht="14.25" customHeight="1">
      <c r="A547" s="10"/>
      <c r="B547" s="10"/>
      <c r="C547" s="10"/>
      <c r="D547" s="16" t="str">
        <f t="shared" si="13"/>
        <v/>
      </c>
      <c r="E547" s="10"/>
      <c r="F547" s="16" t="str">
        <f t="shared" si="14"/>
        <v/>
      </c>
      <c r="G547" s="10"/>
      <c r="H547" s="12" t="str">
        <f>IF(ISBLANK(B547), "",ROUND(Calc!O546, 1))</f>
        <v/>
      </c>
      <c r="I547" s="12" t="str">
        <f t="shared" si="15"/>
        <v/>
      </c>
      <c r="J547" s="13" t="str">
        <f>IF(ISBLANK(B547), "",IF(I547=B547, 'Calc - Win Probability'!N546, 1-'Calc - Win Probability'!N546))</f>
        <v/>
      </c>
      <c r="K547" s="12" t="str">
        <f t="shared" si="16"/>
        <v/>
      </c>
      <c r="L547" s="12" t="str">
        <f t="shared" si="17"/>
        <v/>
      </c>
      <c r="M547" s="14"/>
      <c r="N547" s="14"/>
      <c r="O547" s="14"/>
      <c r="P547" s="14"/>
      <c r="Q547" s="15" t="str">
        <f t="shared" si="18"/>
        <v/>
      </c>
    </row>
    <row r="548" ht="14.25" customHeight="1">
      <c r="A548" s="10"/>
      <c r="B548" s="10"/>
      <c r="C548" s="10"/>
      <c r="D548" s="16" t="str">
        <f t="shared" si="13"/>
        <v/>
      </c>
      <c r="E548" s="10"/>
      <c r="F548" s="16" t="str">
        <f t="shared" si="14"/>
        <v/>
      </c>
      <c r="G548" s="10"/>
      <c r="H548" s="12" t="str">
        <f>IF(ISBLANK(B548), "",ROUND(Calc!O547, 1))</f>
        <v/>
      </c>
      <c r="I548" s="12" t="str">
        <f t="shared" si="15"/>
        <v/>
      </c>
      <c r="J548" s="13" t="str">
        <f>IF(ISBLANK(B548), "",IF(I548=B548, 'Calc - Win Probability'!N547, 1-'Calc - Win Probability'!N547))</f>
        <v/>
      </c>
      <c r="K548" s="12" t="str">
        <f t="shared" si="16"/>
        <v/>
      </c>
      <c r="L548" s="12" t="str">
        <f t="shared" si="17"/>
        <v/>
      </c>
      <c r="M548" s="14"/>
      <c r="N548" s="14"/>
      <c r="O548" s="14"/>
      <c r="P548" s="14"/>
      <c r="Q548" s="15" t="str">
        <f t="shared" si="18"/>
        <v/>
      </c>
    </row>
    <row r="549" ht="14.25" customHeight="1">
      <c r="A549" s="10"/>
      <c r="B549" s="10"/>
      <c r="C549" s="10"/>
      <c r="D549" s="16" t="str">
        <f t="shared" si="13"/>
        <v/>
      </c>
      <c r="E549" s="10"/>
      <c r="F549" s="16" t="str">
        <f t="shared" si="14"/>
        <v/>
      </c>
      <c r="G549" s="10"/>
      <c r="H549" s="12" t="str">
        <f>IF(ISBLANK(B549), "",ROUND(Calc!O548, 1))</f>
        <v/>
      </c>
      <c r="I549" s="12" t="str">
        <f t="shared" si="15"/>
        <v/>
      </c>
      <c r="J549" s="13" t="str">
        <f>IF(ISBLANK(B549), "",IF(I549=B549, 'Calc - Win Probability'!N548, 1-'Calc - Win Probability'!N548))</f>
        <v/>
      </c>
      <c r="K549" s="12" t="str">
        <f t="shared" si="16"/>
        <v/>
      </c>
      <c r="L549" s="12" t="str">
        <f t="shared" si="17"/>
        <v/>
      </c>
      <c r="M549" s="14"/>
      <c r="N549" s="14"/>
      <c r="O549" s="14"/>
      <c r="P549" s="14"/>
      <c r="Q549" s="15" t="str">
        <f t="shared" si="18"/>
        <v/>
      </c>
    </row>
    <row r="550" ht="14.25" customHeight="1">
      <c r="A550" s="10"/>
      <c r="B550" s="10"/>
      <c r="C550" s="10"/>
      <c r="D550" s="16" t="str">
        <f t="shared" si="13"/>
        <v/>
      </c>
      <c r="E550" s="10"/>
      <c r="F550" s="16" t="str">
        <f t="shared" si="14"/>
        <v/>
      </c>
      <c r="G550" s="10"/>
      <c r="H550" s="12" t="str">
        <f>IF(ISBLANK(B550), "",ROUND(Calc!O549, 1))</f>
        <v/>
      </c>
      <c r="I550" s="12" t="str">
        <f t="shared" si="15"/>
        <v/>
      </c>
      <c r="J550" s="13" t="str">
        <f>IF(ISBLANK(B550), "",IF(I550=B550, 'Calc - Win Probability'!N549, 1-'Calc - Win Probability'!N549))</f>
        <v/>
      </c>
      <c r="K550" s="12" t="str">
        <f t="shared" si="16"/>
        <v/>
      </c>
      <c r="L550" s="12" t="str">
        <f t="shared" si="17"/>
        <v/>
      </c>
      <c r="M550" s="14"/>
      <c r="N550" s="14"/>
      <c r="O550" s="14"/>
      <c r="P550" s="14"/>
      <c r="Q550" s="15" t="str">
        <f t="shared" si="18"/>
        <v/>
      </c>
    </row>
    <row r="551" ht="14.25" customHeight="1">
      <c r="A551" s="10"/>
      <c r="B551" s="10"/>
      <c r="C551" s="10"/>
      <c r="D551" s="16" t="str">
        <f t="shared" si="13"/>
        <v/>
      </c>
      <c r="E551" s="10"/>
      <c r="F551" s="16" t="str">
        <f t="shared" si="14"/>
        <v/>
      </c>
      <c r="G551" s="10"/>
      <c r="H551" s="12" t="str">
        <f>IF(ISBLANK(B551), "",ROUND(Calc!O550, 1))</f>
        <v/>
      </c>
      <c r="I551" s="12" t="str">
        <f t="shared" si="15"/>
        <v/>
      </c>
      <c r="J551" s="13" t="str">
        <f>IF(ISBLANK(B551), "",IF(I551=B551, 'Calc - Win Probability'!N550, 1-'Calc - Win Probability'!N550))</f>
        <v/>
      </c>
      <c r="K551" s="12" t="str">
        <f t="shared" si="16"/>
        <v/>
      </c>
      <c r="L551" s="12" t="str">
        <f t="shared" si="17"/>
        <v/>
      </c>
      <c r="M551" s="14"/>
      <c r="N551" s="14"/>
      <c r="O551" s="14"/>
      <c r="P551" s="14"/>
      <c r="Q551" s="15" t="str">
        <f t="shared" si="18"/>
        <v/>
      </c>
    </row>
    <row r="552" ht="14.25" customHeight="1">
      <c r="A552" s="10"/>
      <c r="B552" s="10"/>
      <c r="C552" s="10"/>
      <c r="D552" s="16" t="str">
        <f t="shared" si="13"/>
        <v/>
      </c>
      <c r="E552" s="10"/>
      <c r="F552" s="16" t="str">
        <f t="shared" si="14"/>
        <v/>
      </c>
      <c r="G552" s="10"/>
      <c r="H552" s="12" t="str">
        <f>IF(ISBLANK(B552), "",ROUND(Calc!O551, 1))</f>
        <v/>
      </c>
      <c r="I552" s="12" t="str">
        <f t="shared" si="15"/>
        <v/>
      </c>
      <c r="J552" s="13" t="str">
        <f>IF(ISBLANK(B552), "",IF(I552=B552, 'Calc - Win Probability'!N551, 1-'Calc - Win Probability'!N551))</f>
        <v/>
      </c>
      <c r="K552" s="12" t="str">
        <f t="shared" si="16"/>
        <v/>
      </c>
      <c r="L552" s="12" t="str">
        <f t="shared" si="17"/>
        <v/>
      </c>
      <c r="M552" s="14"/>
      <c r="N552" s="14"/>
      <c r="O552" s="14"/>
      <c r="P552" s="14"/>
      <c r="Q552" s="15" t="str">
        <f t="shared" si="18"/>
        <v/>
      </c>
    </row>
    <row r="553" ht="14.25" customHeight="1">
      <c r="A553" s="10"/>
      <c r="B553" s="10"/>
      <c r="C553" s="10"/>
      <c r="D553" s="16" t="str">
        <f t="shared" si="13"/>
        <v/>
      </c>
      <c r="E553" s="10"/>
      <c r="F553" s="16" t="str">
        <f t="shared" si="14"/>
        <v/>
      </c>
      <c r="G553" s="10"/>
      <c r="H553" s="12" t="str">
        <f>IF(ISBLANK(B553), "",ROUND(Calc!O552, 1))</f>
        <v/>
      </c>
      <c r="I553" s="12" t="str">
        <f t="shared" si="15"/>
        <v/>
      </c>
      <c r="J553" s="13" t="str">
        <f>IF(ISBLANK(B553), "",IF(I553=B553, 'Calc - Win Probability'!N552, 1-'Calc - Win Probability'!N552))</f>
        <v/>
      </c>
      <c r="K553" s="12" t="str">
        <f t="shared" si="16"/>
        <v/>
      </c>
      <c r="L553" s="12" t="str">
        <f t="shared" si="17"/>
        <v/>
      </c>
      <c r="M553" s="14"/>
      <c r="N553" s="14"/>
      <c r="O553" s="14"/>
      <c r="P553" s="14"/>
      <c r="Q553" s="15" t="str">
        <f t="shared" si="18"/>
        <v/>
      </c>
    </row>
    <row r="554" ht="14.25" customHeight="1">
      <c r="A554" s="10"/>
      <c r="B554" s="10"/>
      <c r="C554" s="10"/>
      <c r="D554" s="16" t="str">
        <f t="shared" si="13"/>
        <v/>
      </c>
      <c r="E554" s="10"/>
      <c r="F554" s="16" t="str">
        <f t="shared" si="14"/>
        <v/>
      </c>
      <c r="G554" s="10"/>
      <c r="H554" s="12" t="str">
        <f>IF(ISBLANK(B554), "",ROUND(Calc!O553, 1))</f>
        <v/>
      </c>
      <c r="I554" s="12" t="str">
        <f t="shared" si="15"/>
        <v/>
      </c>
      <c r="J554" s="13" t="str">
        <f>IF(ISBLANK(B554), "",IF(I554=B554, 'Calc - Win Probability'!N553, 1-'Calc - Win Probability'!N553))</f>
        <v/>
      </c>
      <c r="K554" s="12" t="str">
        <f t="shared" si="16"/>
        <v/>
      </c>
      <c r="L554" s="12" t="str">
        <f t="shared" si="17"/>
        <v/>
      </c>
      <c r="M554" s="14"/>
      <c r="N554" s="14"/>
      <c r="O554" s="14"/>
      <c r="P554" s="14"/>
      <c r="Q554" s="15" t="str">
        <f t="shared" si="18"/>
        <v/>
      </c>
    </row>
    <row r="555" ht="14.25" customHeight="1">
      <c r="A555" s="10"/>
      <c r="B555" s="10"/>
      <c r="C555" s="10"/>
      <c r="D555" s="16" t="str">
        <f t="shared" si="13"/>
        <v/>
      </c>
      <c r="E555" s="10"/>
      <c r="F555" s="16" t="str">
        <f t="shared" si="14"/>
        <v/>
      </c>
      <c r="G555" s="10"/>
      <c r="H555" s="12" t="str">
        <f>IF(ISBLANK(B555), "",ROUND(Calc!O554, 1))</f>
        <v/>
      </c>
      <c r="I555" s="12" t="str">
        <f t="shared" si="15"/>
        <v/>
      </c>
      <c r="J555" s="13" t="str">
        <f>IF(ISBLANK(B555), "",IF(I555=B555, 'Calc - Win Probability'!N554, 1-'Calc - Win Probability'!N554))</f>
        <v/>
      </c>
      <c r="K555" s="12" t="str">
        <f t="shared" si="16"/>
        <v/>
      </c>
      <c r="L555" s="12" t="str">
        <f t="shared" si="17"/>
        <v/>
      </c>
      <c r="M555" s="14"/>
      <c r="N555" s="14"/>
      <c r="O555" s="14"/>
      <c r="P555" s="14"/>
      <c r="Q555" s="15" t="str">
        <f t="shared" si="18"/>
        <v/>
      </c>
    </row>
    <row r="556" ht="14.25" customHeight="1">
      <c r="A556" s="10"/>
      <c r="B556" s="10"/>
      <c r="C556" s="10"/>
      <c r="D556" s="16" t="str">
        <f t="shared" si="13"/>
        <v/>
      </c>
      <c r="E556" s="10"/>
      <c r="F556" s="16" t="str">
        <f t="shared" si="14"/>
        <v/>
      </c>
      <c r="G556" s="10"/>
      <c r="H556" s="12" t="str">
        <f>IF(ISBLANK(B556), "",ROUND(Calc!O555, 1))</f>
        <v/>
      </c>
      <c r="I556" s="12" t="str">
        <f t="shared" si="15"/>
        <v/>
      </c>
      <c r="J556" s="13" t="str">
        <f>IF(ISBLANK(B556), "",IF(I556=B556, 'Calc - Win Probability'!N555, 1-'Calc - Win Probability'!N555))</f>
        <v/>
      </c>
      <c r="K556" s="12" t="str">
        <f t="shared" si="16"/>
        <v/>
      </c>
      <c r="L556" s="12" t="str">
        <f t="shared" si="17"/>
        <v/>
      </c>
      <c r="M556" s="14"/>
      <c r="N556" s="14"/>
      <c r="O556" s="14"/>
      <c r="P556" s="14"/>
      <c r="Q556" s="15" t="str">
        <f t="shared" si="18"/>
        <v/>
      </c>
    </row>
    <row r="557" ht="14.25" customHeight="1">
      <c r="A557" s="10"/>
      <c r="B557" s="10"/>
      <c r="C557" s="10"/>
      <c r="D557" s="16" t="str">
        <f t="shared" si="13"/>
        <v/>
      </c>
      <c r="E557" s="10"/>
      <c r="F557" s="16" t="str">
        <f t="shared" si="14"/>
        <v/>
      </c>
      <c r="G557" s="10"/>
      <c r="H557" s="12" t="str">
        <f>IF(ISBLANK(B557), "",ROUND(Calc!O556, 1))</f>
        <v/>
      </c>
      <c r="I557" s="12" t="str">
        <f t="shared" si="15"/>
        <v/>
      </c>
      <c r="J557" s="13" t="str">
        <f>IF(ISBLANK(B557), "",IF(I557=B557, 'Calc - Win Probability'!N556, 1-'Calc - Win Probability'!N556))</f>
        <v/>
      </c>
      <c r="K557" s="12" t="str">
        <f t="shared" si="16"/>
        <v/>
      </c>
      <c r="L557" s="12" t="str">
        <f t="shared" si="17"/>
        <v/>
      </c>
      <c r="M557" s="14"/>
      <c r="N557" s="14"/>
      <c r="O557" s="14"/>
      <c r="P557" s="14"/>
      <c r="Q557" s="15" t="str">
        <f t="shared" si="18"/>
        <v/>
      </c>
    </row>
    <row r="558" ht="14.25" customHeight="1">
      <c r="A558" s="10"/>
      <c r="B558" s="10"/>
      <c r="C558" s="10"/>
      <c r="D558" s="16" t="str">
        <f t="shared" si="13"/>
        <v/>
      </c>
      <c r="E558" s="10"/>
      <c r="F558" s="16" t="str">
        <f t="shared" si="14"/>
        <v/>
      </c>
      <c r="G558" s="10"/>
      <c r="H558" s="12" t="str">
        <f>IF(ISBLANK(B558), "",ROUND(Calc!O557, 1))</f>
        <v/>
      </c>
      <c r="I558" s="12" t="str">
        <f t="shared" si="15"/>
        <v/>
      </c>
      <c r="J558" s="13" t="str">
        <f>IF(ISBLANK(B558), "",IF(I558=B558, 'Calc - Win Probability'!N557, 1-'Calc - Win Probability'!N557))</f>
        <v/>
      </c>
      <c r="K558" s="12" t="str">
        <f t="shared" si="16"/>
        <v/>
      </c>
      <c r="L558" s="12" t="str">
        <f t="shared" si="17"/>
        <v/>
      </c>
      <c r="M558" s="14"/>
      <c r="N558" s="14"/>
      <c r="O558" s="14"/>
      <c r="P558" s="14"/>
      <c r="Q558" s="15" t="str">
        <f t="shared" si="18"/>
        <v/>
      </c>
    </row>
    <row r="559" ht="14.25" customHeight="1">
      <c r="A559" s="10"/>
      <c r="B559" s="10"/>
      <c r="C559" s="10"/>
      <c r="D559" s="16" t="str">
        <f t="shared" si="13"/>
        <v/>
      </c>
      <c r="E559" s="10"/>
      <c r="F559" s="16" t="str">
        <f t="shared" si="14"/>
        <v/>
      </c>
      <c r="G559" s="10"/>
      <c r="H559" s="12" t="str">
        <f>IF(ISBLANK(B559), "",ROUND(Calc!O558, 1))</f>
        <v/>
      </c>
      <c r="I559" s="12" t="str">
        <f t="shared" si="15"/>
        <v/>
      </c>
      <c r="J559" s="13" t="str">
        <f>IF(ISBLANK(B559), "",IF(I559=B559, 'Calc - Win Probability'!N558, 1-'Calc - Win Probability'!N558))</f>
        <v/>
      </c>
      <c r="K559" s="12" t="str">
        <f t="shared" si="16"/>
        <v/>
      </c>
      <c r="L559" s="12" t="str">
        <f t="shared" si="17"/>
        <v/>
      </c>
      <c r="M559" s="14"/>
      <c r="N559" s="14"/>
      <c r="O559" s="14"/>
      <c r="P559" s="14"/>
      <c r="Q559" s="15" t="str">
        <f t="shared" si="18"/>
        <v/>
      </c>
    </row>
    <row r="560" ht="14.25" customHeight="1">
      <c r="A560" s="10"/>
      <c r="B560" s="10"/>
      <c r="C560" s="10"/>
      <c r="D560" s="16" t="str">
        <f t="shared" si="13"/>
        <v/>
      </c>
      <c r="E560" s="10"/>
      <c r="F560" s="16" t="str">
        <f t="shared" si="14"/>
        <v/>
      </c>
      <c r="G560" s="10"/>
      <c r="H560" s="12" t="str">
        <f>IF(ISBLANK(B560), "",ROUND(Calc!O559, 1))</f>
        <v/>
      </c>
      <c r="I560" s="12" t="str">
        <f t="shared" si="15"/>
        <v/>
      </c>
      <c r="J560" s="13" t="str">
        <f>IF(ISBLANK(B560), "",IF(I560=B560, 'Calc - Win Probability'!N559, 1-'Calc - Win Probability'!N559))</f>
        <v/>
      </c>
      <c r="K560" s="12" t="str">
        <f t="shared" si="16"/>
        <v/>
      </c>
      <c r="L560" s="12" t="str">
        <f t="shared" si="17"/>
        <v/>
      </c>
      <c r="M560" s="14"/>
      <c r="N560" s="14"/>
      <c r="O560" s="14"/>
      <c r="P560" s="14"/>
      <c r="Q560" s="15" t="str">
        <f t="shared" si="18"/>
        <v/>
      </c>
    </row>
    <row r="561" ht="14.25" customHeight="1">
      <c r="A561" s="10"/>
      <c r="B561" s="10"/>
      <c r="C561" s="10"/>
      <c r="D561" s="16" t="str">
        <f t="shared" si="13"/>
        <v/>
      </c>
      <c r="E561" s="10"/>
      <c r="F561" s="16" t="str">
        <f t="shared" si="14"/>
        <v/>
      </c>
      <c r="G561" s="10"/>
      <c r="H561" s="12" t="str">
        <f>IF(ISBLANK(B561), "",ROUND(Calc!O560, 1))</f>
        <v/>
      </c>
      <c r="I561" s="12" t="str">
        <f t="shared" si="15"/>
        <v/>
      </c>
      <c r="J561" s="13" t="str">
        <f>IF(ISBLANK(B561), "",IF(I561=B561, 'Calc - Win Probability'!N560, 1-'Calc - Win Probability'!N560))</f>
        <v/>
      </c>
      <c r="K561" s="12" t="str">
        <f t="shared" si="16"/>
        <v/>
      </c>
      <c r="L561" s="12" t="str">
        <f t="shared" si="17"/>
        <v/>
      </c>
      <c r="M561" s="14"/>
      <c r="N561" s="14"/>
      <c r="O561" s="14"/>
      <c r="P561" s="14"/>
      <c r="Q561" s="15" t="str">
        <f t="shared" si="18"/>
        <v/>
      </c>
    </row>
    <row r="562" ht="14.25" customHeight="1">
      <c r="A562" s="10"/>
      <c r="B562" s="10"/>
      <c r="C562" s="10"/>
      <c r="D562" s="16" t="str">
        <f t="shared" si="13"/>
        <v/>
      </c>
      <c r="E562" s="10"/>
      <c r="F562" s="16" t="str">
        <f t="shared" si="14"/>
        <v/>
      </c>
      <c r="G562" s="10"/>
      <c r="H562" s="12" t="str">
        <f>IF(ISBLANK(B562), "",ROUND(Calc!O561, 1))</f>
        <v/>
      </c>
      <c r="I562" s="12" t="str">
        <f t="shared" si="15"/>
        <v/>
      </c>
      <c r="J562" s="13" t="str">
        <f>IF(ISBLANK(B562), "",IF(I562=B562, 'Calc - Win Probability'!N561, 1-'Calc - Win Probability'!N561))</f>
        <v/>
      </c>
      <c r="K562" s="12" t="str">
        <f t="shared" si="16"/>
        <v/>
      </c>
      <c r="L562" s="12" t="str">
        <f t="shared" si="17"/>
        <v/>
      </c>
      <c r="M562" s="14"/>
      <c r="N562" s="14"/>
      <c r="O562" s="14"/>
      <c r="P562" s="14"/>
      <c r="Q562" s="15" t="str">
        <f t="shared" si="18"/>
        <v/>
      </c>
    </row>
    <row r="563" ht="14.25" customHeight="1">
      <c r="A563" s="10"/>
      <c r="B563" s="10"/>
      <c r="C563" s="10"/>
      <c r="D563" s="16" t="str">
        <f t="shared" si="13"/>
        <v/>
      </c>
      <c r="E563" s="10"/>
      <c r="F563" s="16" t="str">
        <f t="shared" si="14"/>
        <v/>
      </c>
      <c r="G563" s="10"/>
      <c r="H563" s="12" t="str">
        <f>IF(ISBLANK(B563), "",ROUND(Calc!O562, 1))</f>
        <v/>
      </c>
      <c r="I563" s="12" t="str">
        <f t="shared" si="15"/>
        <v/>
      </c>
      <c r="J563" s="13" t="str">
        <f>IF(ISBLANK(B563), "",IF(I563=B563, 'Calc - Win Probability'!N562, 1-'Calc - Win Probability'!N562))</f>
        <v/>
      </c>
      <c r="K563" s="12" t="str">
        <f t="shared" si="16"/>
        <v/>
      </c>
      <c r="L563" s="12" t="str">
        <f t="shared" si="17"/>
        <v/>
      </c>
      <c r="M563" s="14"/>
      <c r="N563" s="14"/>
      <c r="O563" s="14"/>
      <c r="P563" s="14"/>
      <c r="Q563" s="15" t="str">
        <f t="shared" si="18"/>
        <v/>
      </c>
    </row>
    <row r="564" ht="14.25" customHeight="1">
      <c r="A564" s="10"/>
      <c r="B564" s="10"/>
      <c r="C564" s="10"/>
      <c r="D564" s="16" t="str">
        <f t="shared" si="13"/>
        <v/>
      </c>
      <c r="E564" s="10"/>
      <c r="F564" s="16" t="str">
        <f t="shared" si="14"/>
        <v/>
      </c>
      <c r="G564" s="10"/>
      <c r="H564" s="12" t="str">
        <f>IF(ISBLANK(B564), "",ROUND(Calc!O563, 1))</f>
        <v/>
      </c>
      <c r="I564" s="12" t="str">
        <f t="shared" si="15"/>
        <v/>
      </c>
      <c r="J564" s="13" t="str">
        <f>IF(ISBLANK(B564), "",IF(I564=B564, 'Calc - Win Probability'!N563, 1-'Calc - Win Probability'!N563))</f>
        <v/>
      </c>
      <c r="K564" s="12" t="str">
        <f t="shared" si="16"/>
        <v/>
      </c>
      <c r="L564" s="12" t="str">
        <f t="shared" si="17"/>
        <v/>
      </c>
      <c r="M564" s="14"/>
      <c r="N564" s="14"/>
      <c r="O564" s="14"/>
      <c r="P564" s="14"/>
      <c r="Q564" s="15" t="str">
        <f t="shared" si="18"/>
        <v/>
      </c>
    </row>
    <row r="565" ht="14.25" customHeight="1">
      <c r="A565" s="10"/>
      <c r="B565" s="10"/>
      <c r="C565" s="10"/>
      <c r="D565" s="16" t="str">
        <f t="shared" si="13"/>
        <v/>
      </c>
      <c r="E565" s="10"/>
      <c r="F565" s="16" t="str">
        <f t="shared" si="14"/>
        <v/>
      </c>
      <c r="G565" s="10"/>
      <c r="H565" s="12" t="str">
        <f>IF(ISBLANK(B565), "",ROUND(Calc!O564, 1))</f>
        <v/>
      </c>
      <c r="I565" s="12" t="str">
        <f t="shared" si="15"/>
        <v/>
      </c>
      <c r="J565" s="13" t="str">
        <f>IF(ISBLANK(B565), "",IF(I565=B565, 'Calc - Win Probability'!N564, 1-'Calc - Win Probability'!N564))</f>
        <v/>
      </c>
      <c r="K565" s="12" t="str">
        <f t="shared" si="16"/>
        <v/>
      </c>
      <c r="L565" s="12" t="str">
        <f t="shared" si="17"/>
        <v/>
      </c>
      <c r="M565" s="14"/>
      <c r="N565" s="14"/>
      <c r="O565" s="14"/>
      <c r="P565" s="14"/>
      <c r="Q565" s="15" t="str">
        <f t="shared" si="18"/>
        <v/>
      </c>
    </row>
    <row r="566" ht="14.25" customHeight="1">
      <c r="A566" s="10"/>
      <c r="B566" s="10"/>
      <c r="C566" s="10"/>
      <c r="D566" s="16" t="str">
        <f t="shared" si="13"/>
        <v/>
      </c>
      <c r="E566" s="10"/>
      <c r="F566" s="16" t="str">
        <f t="shared" si="14"/>
        <v/>
      </c>
      <c r="G566" s="10"/>
      <c r="H566" s="12" t="str">
        <f>IF(ISBLANK(B566), "",ROUND(Calc!O565, 1))</f>
        <v/>
      </c>
      <c r="I566" s="12" t="str">
        <f t="shared" si="15"/>
        <v/>
      </c>
      <c r="J566" s="13" t="str">
        <f>IF(ISBLANK(B566), "",IF(I566=B566, 'Calc - Win Probability'!N565, 1-'Calc - Win Probability'!N565))</f>
        <v/>
      </c>
      <c r="K566" s="12" t="str">
        <f t="shared" si="16"/>
        <v/>
      </c>
      <c r="L566" s="12" t="str">
        <f t="shared" si="17"/>
        <v/>
      </c>
      <c r="M566" s="14"/>
      <c r="N566" s="14"/>
      <c r="O566" s="14"/>
      <c r="P566" s="14"/>
      <c r="Q566" s="15" t="str">
        <f t="shared" si="18"/>
        <v/>
      </c>
    </row>
    <row r="567" ht="14.25" customHeight="1">
      <c r="A567" s="10"/>
      <c r="B567" s="10"/>
      <c r="C567" s="10"/>
      <c r="D567" s="16" t="str">
        <f t="shared" si="13"/>
        <v/>
      </c>
      <c r="E567" s="10"/>
      <c r="F567" s="16" t="str">
        <f t="shared" si="14"/>
        <v/>
      </c>
      <c r="G567" s="10"/>
      <c r="H567" s="12" t="str">
        <f>IF(ISBLANK(B567), "",ROUND(Calc!O566, 1))</f>
        <v/>
      </c>
      <c r="I567" s="12" t="str">
        <f t="shared" si="15"/>
        <v/>
      </c>
      <c r="J567" s="13" t="str">
        <f>IF(ISBLANK(B567), "",IF(I567=B567, 'Calc - Win Probability'!N566, 1-'Calc - Win Probability'!N566))</f>
        <v/>
      </c>
      <c r="K567" s="12" t="str">
        <f t="shared" si="16"/>
        <v/>
      </c>
      <c r="L567" s="12" t="str">
        <f t="shared" si="17"/>
        <v/>
      </c>
      <c r="M567" s="14"/>
      <c r="N567" s="14"/>
      <c r="O567" s="14"/>
      <c r="P567" s="14"/>
      <c r="Q567" s="15" t="str">
        <f t="shared" si="18"/>
        <v/>
      </c>
    </row>
    <row r="568" ht="14.25" customHeight="1">
      <c r="A568" s="10"/>
      <c r="B568" s="10"/>
      <c r="C568" s="10"/>
      <c r="D568" s="16" t="str">
        <f t="shared" si="13"/>
        <v/>
      </c>
      <c r="E568" s="10"/>
      <c r="F568" s="16" t="str">
        <f t="shared" si="14"/>
        <v/>
      </c>
      <c r="G568" s="10"/>
      <c r="H568" s="12" t="str">
        <f>IF(ISBLANK(B568), "",ROUND(Calc!O567, 1))</f>
        <v/>
      </c>
      <c r="I568" s="12" t="str">
        <f t="shared" si="15"/>
        <v/>
      </c>
      <c r="J568" s="13" t="str">
        <f>IF(ISBLANK(B568), "",IF(I568=B568, 'Calc - Win Probability'!N567, 1-'Calc - Win Probability'!N567))</f>
        <v/>
      </c>
      <c r="K568" s="12" t="str">
        <f t="shared" si="16"/>
        <v/>
      </c>
      <c r="L568" s="12" t="str">
        <f t="shared" si="17"/>
        <v/>
      </c>
      <c r="M568" s="14"/>
      <c r="N568" s="14"/>
      <c r="O568" s="14"/>
      <c r="P568" s="14"/>
      <c r="Q568" s="15" t="str">
        <f t="shared" si="18"/>
        <v/>
      </c>
    </row>
    <row r="569" ht="14.25" customHeight="1">
      <c r="A569" s="10"/>
      <c r="B569" s="10"/>
      <c r="C569" s="10"/>
      <c r="D569" s="16" t="str">
        <f t="shared" si="13"/>
        <v/>
      </c>
      <c r="E569" s="10"/>
      <c r="F569" s="16" t="str">
        <f t="shared" si="14"/>
        <v/>
      </c>
      <c r="G569" s="10"/>
      <c r="H569" s="12" t="str">
        <f>IF(ISBLANK(B569), "",ROUND(Calc!O568, 1))</f>
        <v/>
      </c>
      <c r="I569" s="12" t="str">
        <f t="shared" si="15"/>
        <v/>
      </c>
      <c r="J569" s="13" t="str">
        <f>IF(ISBLANK(B569), "",IF(I569=B569, 'Calc - Win Probability'!N568, 1-'Calc - Win Probability'!N568))</f>
        <v/>
      </c>
      <c r="K569" s="12" t="str">
        <f t="shared" si="16"/>
        <v/>
      </c>
      <c r="L569" s="12" t="str">
        <f t="shared" si="17"/>
        <v/>
      </c>
      <c r="M569" s="14"/>
      <c r="N569" s="14"/>
      <c r="O569" s="14"/>
      <c r="P569" s="14"/>
      <c r="Q569" s="15" t="str">
        <f t="shared" si="18"/>
        <v/>
      </c>
    </row>
    <row r="570" ht="14.25" customHeight="1">
      <c r="A570" s="10"/>
      <c r="B570" s="10"/>
      <c r="C570" s="10"/>
      <c r="D570" s="16" t="str">
        <f t="shared" si="13"/>
        <v/>
      </c>
      <c r="E570" s="10"/>
      <c r="F570" s="16" t="str">
        <f t="shared" si="14"/>
        <v/>
      </c>
      <c r="G570" s="10"/>
      <c r="H570" s="12" t="str">
        <f>IF(ISBLANK(B570), "",ROUND(Calc!O569, 1))</f>
        <v/>
      </c>
      <c r="I570" s="12" t="str">
        <f t="shared" si="15"/>
        <v/>
      </c>
      <c r="J570" s="13" t="str">
        <f>IF(ISBLANK(B570), "",IF(I570=B570, 'Calc - Win Probability'!N569, 1-'Calc - Win Probability'!N569))</f>
        <v/>
      </c>
      <c r="K570" s="12" t="str">
        <f t="shared" si="16"/>
        <v/>
      </c>
      <c r="L570" s="12" t="str">
        <f t="shared" si="17"/>
        <v/>
      </c>
      <c r="M570" s="14"/>
      <c r="N570" s="14"/>
      <c r="O570" s="14"/>
      <c r="P570" s="14"/>
      <c r="Q570" s="15" t="str">
        <f t="shared" si="18"/>
        <v/>
      </c>
    </row>
    <row r="571" ht="14.25" customHeight="1">
      <c r="A571" s="10"/>
      <c r="B571" s="10"/>
      <c r="C571" s="10"/>
      <c r="D571" s="16" t="str">
        <f t="shared" si="13"/>
        <v/>
      </c>
      <c r="E571" s="10"/>
      <c r="F571" s="16" t="str">
        <f t="shared" si="14"/>
        <v/>
      </c>
      <c r="G571" s="10"/>
      <c r="H571" s="12" t="str">
        <f>IF(ISBLANK(B571), "",ROUND(Calc!O570, 1))</f>
        <v/>
      </c>
      <c r="I571" s="12" t="str">
        <f t="shared" si="15"/>
        <v/>
      </c>
      <c r="J571" s="13" t="str">
        <f>IF(ISBLANK(B571), "",IF(I571=B571, 'Calc - Win Probability'!N570, 1-'Calc - Win Probability'!N570))</f>
        <v/>
      </c>
      <c r="K571" s="12" t="str">
        <f t="shared" si="16"/>
        <v/>
      </c>
      <c r="L571" s="12" t="str">
        <f t="shared" si="17"/>
        <v/>
      </c>
      <c r="M571" s="14"/>
      <c r="N571" s="14"/>
      <c r="O571" s="14"/>
      <c r="P571" s="14"/>
      <c r="Q571" s="15" t="str">
        <f t="shared" si="18"/>
        <v/>
      </c>
    </row>
    <row r="572" ht="14.25" customHeight="1">
      <c r="A572" s="10"/>
      <c r="B572" s="10"/>
      <c r="C572" s="10"/>
      <c r="D572" s="16" t="str">
        <f t="shared" si="13"/>
        <v/>
      </c>
      <c r="E572" s="10"/>
      <c r="F572" s="16" t="str">
        <f t="shared" si="14"/>
        <v/>
      </c>
      <c r="G572" s="10"/>
      <c r="H572" s="12" t="str">
        <f>IF(ISBLANK(B572), "",ROUND(Calc!O571, 1))</f>
        <v/>
      </c>
      <c r="I572" s="12" t="str">
        <f t="shared" si="15"/>
        <v/>
      </c>
      <c r="J572" s="13" t="str">
        <f>IF(ISBLANK(B572), "",IF(I572=B572, 'Calc - Win Probability'!N571, 1-'Calc - Win Probability'!N571))</f>
        <v/>
      </c>
      <c r="K572" s="12" t="str">
        <f t="shared" si="16"/>
        <v/>
      </c>
      <c r="L572" s="12" t="str">
        <f t="shared" si="17"/>
        <v/>
      </c>
      <c r="M572" s="14"/>
      <c r="N572" s="14"/>
      <c r="O572" s="14"/>
      <c r="P572" s="14"/>
      <c r="Q572" s="15" t="str">
        <f t="shared" si="18"/>
        <v/>
      </c>
    </row>
    <row r="573" ht="14.25" customHeight="1">
      <c r="A573" s="10"/>
      <c r="B573" s="10"/>
      <c r="C573" s="10"/>
      <c r="D573" s="16" t="str">
        <f t="shared" si="13"/>
        <v/>
      </c>
      <c r="E573" s="10"/>
      <c r="F573" s="16" t="str">
        <f t="shared" si="14"/>
        <v/>
      </c>
      <c r="G573" s="10"/>
      <c r="H573" s="12" t="str">
        <f>IF(ISBLANK(B573), "",ROUND(Calc!O572, 1))</f>
        <v/>
      </c>
      <c r="I573" s="12" t="str">
        <f t="shared" si="15"/>
        <v/>
      </c>
      <c r="J573" s="13" t="str">
        <f>IF(ISBLANK(B573), "",IF(I573=B573, 'Calc - Win Probability'!N572, 1-'Calc - Win Probability'!N572))</f>
        <v/>
      </c>
      <c r="K573" s="12" t="str">
        <f t="shared" si="16"/>
        <v/>
      </c>
      <c r="L573" s="12" t="str">
        <f t="shared" si="17"/>
        <v/>
      </c>
      <c r="M573" s="14"/>
      <c r="N573" s="14"/>
      <c r="O573" s="14"/>
      <c r="P573" s="14"/>
      <c r="Q573" s="15" t="str">
        <f t="shared" si="18"/>
        <v/>
      </c>
    </row>
    <row r="574" ht="14.25" customHeight="1">
      <c r="A574" s="10"/>
      <c r="B574" s="10"/>
      <c r="C574" s="10"/>
      <c r="D574" s="16" t="str">
        <f t="shared" si="13"/>
        <v/>
      </c>
      <c r="E574" s="10"/>
      <c r="F574" s="16" t="str">
        <f t="shared" si="14"/>
        <v/>
      </c>
      <c r="G574" s="10"/>
      <c r="H574" s="12" t="str">
        <f>IF(ISBLANK(B574), "",ROUND(Calc!O573, 1))</f>
        <v/>
      </c>
      <c r="I574" s="12" t="str">
        <f t="shared" si="15"/>
        <v/>
      </c>
      <c r="J574" s="13" t="str">
        <f>IF(ISBLANK(B574), "",IF(I574=B574, 'Calc - Win Probability'!N573, 1-'Calc - Win Probability'!N573))</f>
        <v/>
      </c>
      <c r="K574" s="12" t="str">
        <f t="shared" si="16"/>
        <v/>
      </c>
      <c r="L574" s="12" t="str">
        <f t="shared" si="17"/>
        <v/>
      </c>
      <c r="M574" s="14"/>
      <c r="N574" s="14"/>
      <c r="O574" s="14"/>
      <c r="P574" s="14"/>
      <c r="Q574" s="15" t="str">
        <f t="shared" si="18"/>
        <v/>
      </c>
    </row>
    <row r="575" ht="14.25" customHeight="1">
      <c r="A575" s="10"/>
      <c r="B575" s="10"/>
      <c r="C575" s="10"/>
      <c r="D575" s="16" t="str">
        <f t="shared" si="13"/>
        <v/>
      </c>
      <c r="E575" s="10"/>
      <c r="F575" s="16" t="str">
        <f t="shared" si="14"/>
        <v/>
      </c>
      <c r="G575" s="10"/>
      <c r="H575" s="12" t="str">
        <f>IF(ISBLANK(B575), "",ROUND(Calc!O574, 1))</f>
        <v/>
      </c>
      <c r="I575" s="12" t="str">
        <f t="shared" si="15"/>
        <v/>
      </c>
      <c r="J575" s="13" t="str">
        <f>IF(ISBLANK(B575), "",IF(I575=B575, 'Calc - Win Probability'!N574, 1-'Calc - Win Probability'!N574))</f>
        <v/>
      </c>
      <c r="K575" s="12" t="str">
        <f t="shared" si="16"/>
        <v/>
      </c>
      <c r="L575" s="12" t="str">
        <f t="shared" si="17"/>
        <v/>
      </c>
      <c r="M575" s="14"/>
      <c r="N575" s="14"/>
      <c r="O575" s="14"/>
      <c r="P575" s="14"/>
      <c r="Q575" s="15" t="str">
        <f t="shared" si="18"/>
        <v/>
      </c>
    </row>
    <row r="576" ht="14.25" customHeight="1">
      <c r="A576" s="10"/>
      <c r="B576" s="10"/>
      <c r="C576" s="10"/>
      <c r="D576" s="16" t="str">
        <f t="shared" si="13"/>
        <v/>
      </c>
      <c r="E576" s="10"/>
      <c r="F576" s="16" t="str">
        <f t="shared" si="14"/>
        <v/>
      </c>
      <c r="G576" s="10"/>
      <c r="H576" s="12" t="str">
        <f>IF(ISBLANK(B576), "",ROUND(Calc!O575, 1))</f>
        <v/>
      </c>
      <c r="I576" s="12" t="str">
        <f t="shared" si="15"/>
        <v/>
      </c>
      <c r="J576" s="13" t="str">
        <f>IF(ISBLANK(B576), "",IF(I576=B576, 'Calc - Win Probability'!N575, 1-'Calc - Win Probability'!N575))</f>
        <v/>
      </c>
      <c r="K576" s="12" t="str">
        <f t="shared" si="16"/>
        <v/>
      </c>
      <c r="L576" s="12" t="str">
        <f t="shared" si="17"/>
        <v/>
      </c>
      <c r="M576" s="14"/>
      <c r="N576" s="14"/>
      <c r="O576" s="14"/>
      <c r="P576" s="14"/>
      <c r="Q576" s="15" t="str">
        <f t="shared" si="18"/>
        <v/>
      </c>
    </row>
    <row r="577" ht="14.25" customHeight="1">
      <c r="A577" s="10"/>
      <c r="B577" s="10"/>
      <c r="C577" s="10"/>
      <c r="D577" s="16" t="str">
        <f t="shared" si="13"/>
        <v/>
      </c>
      <c r="E577" s="10"/>
      <c r="F577" s="16" t="str">
        <f t="shared" si="14"/>
        <v/>
      </c>
      <c r="G577" s="10"/>
      <c r="H577" s="12" t="str">
        <f>IF(ISBLANK(B577), "",ROUND(Calc!O576, 1))</f>
        <v/>
      </c>
      <c r="I577" s="12" t="str">
        <f t="shared" si="15"/>
        <v/>
      </c>
      <c r="J577" s="13" t="str">
        <f>IF(ISBLANK(B577), "",IF(I577=B577, 'Calc - Win Probability'!N576, 1-'Calc - Win Probability'!N576))</f>
        <v/>
      </c>
      <c r="K577" s="12" t="str">
        <f t="shared" si="16"/>
        <v/>
      </c>
      <c r="L577" s="12" t="str">
        <f t="shared" si="17"/>
        <v/>
      </c>
      <c r="M577" s="14"/>
      <c r="N577" s="14"/>
      <c r="O577" s="14"/>
      <c r="P577" s="14"/>
      <c r="Q577" s="15" t="str">
        <f t="shared" si="18"/>
        <v/>
      </c>
    </row>
    <row r="578" ht="14.25" customHeight="1">
      <c r="A578" s="10"/>
      <c r="B578" s="10"/>
      <c r="C578" s="10"/>
      <c r="D578" s="16" t="str">
        <f t="shared" si="13"/>
        <v/>
      </c>
      <c r="E578" s="10"/>
      <c r="F578" s="16" t="str">
        <f t="shared" si="14"/>
        <v/>
      </c>
      <c r="G578" s="10"/>
      <c r="H578" s="12" t="str">
        <f>IF(ISBLANK(B578), "",ROUND(Calc!O577, 1))</f>
        <v/>
      </c>
      <c r="I578" s="12" t="str">
        <f t="shared" si="15"/>
        <v/>
      </c>
      <c r="J578" s="13" t="str">
        <f>IF(ISBLANK(B578), "",IF(I578=B578, 'Calc - Win Probability'!N577, 1-'Calc - Win Probability'!N577))</f>
        <v/>
      </c>
      <c r="K578" s="12" t="str">
        <f t="shared" si="16"/>
        <v/>
      </c>
      <c r="L578" s="12" t="str">
        <f t="shared" si="17"/>
        <v/>
      </c>
      <c r="M578" s="14"/>
      <c r="N578" s="14"/>
      <c r="O578" s="14"/>
      <c r="P578" s="14"/>
      <c r="Q578" s="15" t="str">
        <f t="shared" si="18"/>
        <v/>
      </c>
    </row>
    <row r="579" ht="14.25" customHeight="1">
      <c r="A579" s="10"/>
      <c r="B579" s="10"/>
      <c r="C579" s="10"/>
      <c r="D579" s="16" t="str">
        <f t="shared" si="13"/>
        <v/>
      </c>
      <c r="E579" s="10"/>
      <c r="F579" s="16" t="str">
        <f t="shared" si="14"/>
        <v/>
      </c>
      <c r="G579" s="10"/>
      <c r="H579" s="12" t="str">
        <f>IF(ISBLANK(B579), "",ROUND(Calc!O578, 1))</f>
        <v/>
      </c>
      <c r="I579" s="12" t="str">
        <f t="shared" si="15"/>
        <v/>
      </c>
      <c r="J579" s="13" t="str">
        <f>IF(ISBLANK(B579), "",IF(I579=B579, 'Calc - Win Probability'!N578, 1-'Calc - Win Probability'!N578))</f>
        <v/>
      </c>
      <c r="K579" s="12" t="str">
        <f t="shared" si="16"/>
        <v/>
      </c>
      <c r="L579" s="12" t="str">
        <f t="shared" si="17"/>
        <v/>
      </c>
      <c r="M579" s="14"/>
      <c r="N579" s="14"/>
      <c r="O579" s="14"/>
      <c r="P579" s="14"/>
      <c r="Q579" s="15" t="str">
        <f t="shared" si="18"/>
        <v/>
      </c>
    </row>
    <row r="580" ht="14.25" customHeight="1">
      <c r="A580" s="10"/>
      <c r="B580" s="10"/>
      <c r="C580" s="10"/>
      <c r="D580" s="16" t="str">
        <f t="shared" si="13"/>
        <v/>
      </c>
      <c r="E580" s="10"/>
      <c r="F580" s="16" t="str">
        <f t="shared" si="14"/>
        <v/>
      </c>
      <c r="G580" s="10"/>
      <c r="H580" s="12" t="str">
        <f>IF(ISBLANK(B580), "",ROUND(Calc!O579, 1))</f>
        <v/>
      </c>
      <c r="I580" s="12" t="str">
        <f t="shared" si="15"/>
        <v/>
      </c>
      <c r="J580" s="13" t="str">
        <f>IF(ISBLANK(B580), "",IF(I580=B580, 'Calc - Win Probability'!N579, 1-'Calc - Win Probability'!N579))</f>
        <v/>
      </c>
      <c r="K580" s="12" t="str">
        <f t="shared" si="16"/>
        <v/>
      </c>
      <c r="L580" s="12" t="str">
        <f t="shared" si="17"/>
        <v/>
      </c>
      <c r="M580" s="14"/>
      <c r="N580" s="14"/>
      <c r="O580" s="14"/>
      <c r="P580" s="14"/>
      <c r="Q580" s="15" t="str">
        <f t="shared" si="18"/>
        <v/>
      </c>
    </row>
    <row r="581" ht="14.25" customHeight="1">
      <c r="A581" s="10"/>
      <c r="B581" s="10"/>
      <c r="C581" s="10"/>
      <c r="D581" s="16" t="str">
        <f t="shared" si="13"/>
        <v/>
      </c>
      <c r="E581" s="10"/>
      <c r="F581" s="16" t="str">
        <f t="shared" si="14"/>
        <v/>
      </c>
      <c r="G581" s="10"/>
      <c r="H581" s="12" t="str">
        <f>IF(ISBLANK(B581), "",ROUND(Calc!O580, 1))</f>
        <v/>
      </c>
      <c r="I581" s="12" t="str">
        <f t="shared" si="15"/>
        <v/>
      </c>
      <c r="J581" s="13" t="str">
        <f>IF(ISBLANK(B581), "",IF(I581=B581, 'Calc - Win Probability'!N580, 1-'Calc - Win Probability'!N580))</f>
        <v/>
      </c>
      <c r="K581" s="12" t="str">
        <f t="shared" si="16"/>
        <v/>
      </c>
      <c r="L581" s="12" t="str">
        <f t="shared" si="17"/>
        <v/>
      </c>
      <c r="M581" s="14"/>
      <c r="N581" s="14"/>
      <c r="O581" s="14"/>
      <c r="P581" s="14"/>
      <c r="Q581" s="15" t="str">
        <f t="shared" si="18"/>
        <v/>
      </c>
    </row>
    <row r="582" ht="14.25" customHeight="1">
      <c r="A582" s="10"/>
      <c r="B582" s="10"/>
      <c r="C582" s="10"/>
      <c r="D582" s="16" t="str">
        <f t="shared" si="13"/>
        <v/>
      </c>
      <c r="E582" s="10"/>
      <c r="F582" s="16" t="str">
        <f t="shared" si="14"/>
        <v/>
      </c>
      <c r="G582" s="10"/>
      <c r="H582" s="12" t="str">
        <f>IF(ISBLANK(B582), "",ROUND(Calc!O581, 1))</f>
        <v/>
      </c>
      <c r="I582" s="12" t="str">
        <f t="shared" si="15"/>
        <v/>
      </c>
      <c r="J582" s="13" t="str">
        <f>IF(ISBLANK(B582), "",IF(I582=B582, 'Calc - Win Probability'!N581, 1-'Calc - Win Probability'!N581))</f>
        <v/>
      </c>
      <c r="K582" s="12" t="str">
        <f t="shared" si="16"/>
        <v/>
      </c>
      <c r="L582" s="12" t="str">
        <f t="shared" si="17"/>
        <v/>
      </c>
      <c r="M582" s="14"/>
      <c r="N582" s="14"/>
      <c r="O582" s="14"/>
      <c r="P582" s="14"/>
      <c r="Q582" s="15" t="str">
        <f t="shared" si="18"/>
        <v/>
      </c>
    </row>
    <row r="583" ht="14.25" customHeight="1">
      <c r="A583" s="10"/>
      <c r="B583" s="10"/>
      <c r="C583" s="10"/>
      <c r="D583" s="16" t="str">
        <f t="shared" si="13"/>
        <v/>
      </c>
      <c r="E583" s="10"/>
      <c r="F583" s="16" t="str">
        <f t="shared" si="14"/>
        <v/>
      </c>
      <c r="G583" s="10"/>
      <c r="H583" s="12" t="str">
        <f>IF(ISBLANK(B583), "",ROUND(Calc!O582, 1))</f>
        <v/>
      </c>
      <c r="I583" s="12" t="str">
        <f t="shared" si="15"/>
        <v/>
      </c>
      <c r="J583" s="13" t="str">
        <f>IF(ISBLANK(B583), "",IF(I583=B583, 'Calc - Win Probability'!N582, 1-'Calc - Win Probability'!N582))</f>
        <v/>
      </c>
      <c r="K583" s="12" t="str">
        <f t="shared" si="16"/>
        <v/>
      </c>
      <c r="L583" s="12" t="str">
        <f t="shared" si="17"/>
        <v/>
      </c>
      <c r="M583" s="14"/>
      <c r="N583" s="14"/>
      <c r="O583" s="14"/>
      <c r="P583" s="14"/>
      <c r="Q583" s="15" t="str">
        <f t="shared" si="18"/>
        <v/>
      </c>
    </row>
    <row r="584" ht="14.25" customHeight="1">
      <c r="A584" s="10"/>
      <c r="B584" s="10"/>
      <c r="C584" s="10"/>
      <c r="D584" s="16" t="str">
        <f t="shared" si="13"/>
        <v/>
      </c>
      <c r="E584" s="10"/>
      <c r="F584" s="16" t="str">
        <f t="shared" si="14"/>
        <v/>
      </c>
      <c r="G584" s="10"/>
      <c r="H584" s="12" t="str">
        <f>IF(ISBLANK(B584), "",ROUND(Calc!O583, 1))</f>
        <v/>
      </c>
      <c r="I584" s="12" t="str">
        <f t="shared" si="15"/>
        <v/>
      </c>
      <c r="J584" s="13" t="str">
        <f>IF(ISBLANK(B584), "",IF(I584=B584, 'Calc - Win Probability'!N583, 1-'Calc - Win Probability'!N583))</f>
        <v/>
      </c>
      <c r="K584" s="12" t="str">
        <f t="shared" si="16"/>
        <v/>
      </c>
      <c r="L584" s="12" t="str">
        <f t="shared" si="17"/>
        <v/>
      </c>
      <c r="M584" s="14"/>
      <c r="N584" s="14"/>
      <c r="O584" s="14"/>
      <c r="P584" s="14"/>
      <c r="Q584" s="15" t="str">
        <f t="shared" si="18"/>
        <v/>
      </c>
    </row>
    <row r="585" ht="14.25" customHeight="1">
      <c r="A585" s="10"/>
      <c r="B585" s="10"/>
      <c r="C585" s="10"/>
      <c r="D585" s="16" t="str">
        <f t="shared" si="13"/>
        <v/>
      </c>
      <c r="E585" s="10"/>
      <c r="F585" s="16" t="str">
        <f t="shared" si="14"/>
        <v/>
      </c>
      <c r="G585" s="10"/>
      <c r="H585" s="12" t="str">
        <f>IF(ISBLANK(B585), "",ROUND(Calc!O584, 1))</f>
        <v/>
      </c>
      <c r="I585" s="12" t="str">
        <f t="shared" si="15"/>
        <v/>
      </c>
      <c r="J585" s="13" t="str">
        <f>IF(ISBLANK(B585), "",IF(I585=B585, 'Calc - Win Probability'!N584, 1-'Calc - Win Probability'!N584))</f>
        <v/>
      </c>
      <c r="K585" s="12" t="str">
        <f t="shared" si="16"/>
        <v/>
      </c>
      <c r="L585" s="12" t="str">
        <f t="shared" si="17"/>
        <v/>
      </c>
      <c r="M585" s="14"/>
      <c r="N585" s="14"/>
      <c r="O585" s="14"/>
      <c r="P585" s="14"/>
      <c r="Q585" s="15" t="str">
        <f t="shared" si="18"/>
        <v/>
      </c>
    </row>
    <row r="586" ht="14.25" customHeight="1">
      <c r="A586" s="10"/>
      <c r="B586" s="10"/>
      <c r="C586" s="10"/>
      <c r="D586" s="16" t="str">
        <f t="shared" si="13"/>
        <v/>
      </c>
      <c r="E586" s="10"/>
      <c r="F586" s="16" t="str">
        <f t="shared" si="14"/>
        <v/>
      </c>
      <c r="G586" s="10"/>
      <c r="H586" s="12" t="str">
        <f>IF(ISBLANK(B586), "",ROUND(Calc!O585, 1))</f>
        <v/>
      </c>
      <c r="I586" s="12" t="str">
        <f t="shared" si="15"/>
        <v/>
      </c>
      <c r="J586" s="13" t="str">
        <f>IF(ISBLANK(B586), "",IF(I586=B586, 'Calc - Win Probability'!N585, 1-'Calc - Win Probability'!N585))</f>
        <v/>
      </c>
      <c r="K586" s="12" t="str">
        <f t="shared" si="16"/>
        <v/>
      </c>
      <c r="L586" s="12" t="str">
        <f t="shared" si="17"/>
        <v/>
      </c>
      <c r="M586" s="14"/>
      <c r="N586" s="14"/>
      <c r="O586" s="14"/>
      <c r="P586" s="14"/>
      <c r="Q586" s="15" t="str">
        <f t="shared" si="18"/>
        <v/>
      </c>
    </row>
    <row r="587" ht="14.25" customHeight="1">
      <c r="A587" s="10"/>
      <c r="B587" s="10"/>
      <c r="C587" s="10"/>
      <c r="D587" s="16" t="str">
        <f t="shared" si="13"/>
        <v/>
      </c>
      <c r="E587" s="10"/>
      <c r="F587" s="16" t="str">
        <f t="shared" si="14"/>
        <v/>
      </c>
      <c r="G587" s="10"/>
      <c r="H587" s="12" t="str">
        <f>IF(ISBLANK(B587), "",ROUND(Calc!O586, 1))</f>
        <v/>
      </c>
      <c r="I587" s="12" t="str">
        <f t="shared" si="15"/>
        <v/>
      </c>
      <c r="J587" s="13" t="str">
        <f>IF(ISBLANK(B587), "",IF(I587=B587, 'Calc - Win Probability'!N586, 1-'Calc - Win Probability'!N586))</f>
        <v/>
      </c>
      <c r="K587" s="12" t="str">
        <f t="shared" si="16"/>
        <v/>
      </c>
      <c r="L587" s="12" t="str">
        <f t="shared" si="17"/>
        <v/>
      </c>
      <c r="M587" s="14"/>
      <c r="N587" s="14"/>
      <c r="O587" s="14"/>
      <c r="P587" s="14"/>
      <c r="Q587" s="15" t="str">
        <f t="shared" si="18"/>
        <v/>
      </c>
    </row>
    <row r="588" ht="14.25" customHeight="1">
      <c r="A588" s="10"/>
      <c r="B588" s="10"/>
      <c r="C588" s="10"/>
      <c r="D588" s="16" t="str">
        <f t="shared" si="13"/>
        <v/>
      </c>
      <c r="E588" s="10"/>
      <c r="F588" s="16" t="str">
        <f t="shared" si="14"/>
        <v/>
      </c>
      <c r="G588" s="10"/>
      <c r="H588" s="12" t="str">
        <f>IF(ISBLANK(B588), "",ROUND(Calc!O587, 1))</f>
        <v/>
      </c>
      <c r="I588" s="12" t="str">
        <f t="shared" si="15"/>
        <v/>
      </c>
      <c r="J588" s="13" t="str">
        <f>IF(ISBLANK(B588), "",IF(I588=B588, 'Calc - Win Probability'!N587, 1-'Calc - Win Probability'!N587))</f>
        <v/>
      </c>
      <c r="K588" s="12" t="str">
        <f t="shared" si="16"/>
        <v/>
      </c>
      <c r="L588" s="12" t="str">
        <f t="shared" si="17"/>
        <v/>
      </c>
      <c r="M588" s="14"/>
      <c r="N588" s="14"/>
      <c r="O588" s="14"/>
      <c r="P588" s="14"/>
      <c r="Q588" s="15" t="str">
        <f t="shared" si="18"/>
        <v/>
      </c>
    </row>
    <row r="589" ht="14.25" customHeight="1">
      <c r="A589" s="10"/>
      <c r="B589" s="10"/>
      <c r="C589" s="10"/>
      <c r="D589" s="16" t="str">
        <f t="shared" si="13"/>
        <v/>
      </c>
      <c r="E589" s="10"/>
      <c r="F589" s="16" t="str">
        <f t="shared" si="14"/>
        <v/>
      </c>
      <c r="G589" s="10"/>
      <c r="H589" s="12" t="str">
        <f>IF(ISBLANK(B589), "",ROUND(Calc!O588, 1))</f>
        <v/>
      </c>
      <c r="I589" s="12" t="str">
        <f t="shared" si="15"/>
        <v/>
      </c>
      <c r="J589" s="13" t="str">
        <f>IF(ISBLANK(B589), "",IF(I589=B589, 'Calc - Win Probability'!N588, 1-'Calc - Win Probability'!N588))</f>
        <v/>
      </c>
      <c r="K589" s="12" t="str">
        <f t="shared" si="16"/>
        <v/>
      </c>
      <c r="L589" s="12" t="str">
        <f t="shared" si="17"/>
        <v/>
      </c>
      <c r="M589" s="14"/>
      <c r="N589" s="14"/>
      <c r="O589" s="14"/>
      <c r="P589" s="14"/>
      <c r="Q589" s="15" t="str">
        <f t="shared" si="18"/>
        <v/>
      </c>
    </row>
    <row r="590" ht="14.25" customHeight="1">
      <c r="A590" s="10"/>
      <c r="B590" s="10"/>
      <c r="C590" s="10"/>
      <c r="D590" s="16" t="str">
        <f t="shared" si="13"/>
        <v/>
      </c>
      <c r="E590" s="10"/>
      <c r="F590" s="16" t="str">
        <f t="shared" si="14"/>
        <v/>
      </c>
      <c r="G590" s="10"/>
      <c r="H590" s="12" t="str">
        <f>IF(ISBLANK(B590), "",ROUND(Calc!O589, 1))</f>
        <v/>
      </c>
      <c r="I590" s="12" t="str">
        <f t="shared" si="15"/>
        <v/>
      </c>
      <c r="J590" s="13" t="str">
        <f>IF(ISBLANK(B590), "",IF(I590=B590, 'Calc - Win Probability'!N589, 1-'Calc - Win Probability'!N589))</f>
        <v/>
      </c>
      <c r="K590" s="12" t="str">
        <f t="shared" si="16"/>
        <v/>
      </c>
      <c r="L590" s="12" t="str">
        <f t="shared" si="17"/>
        <v/>
      </c>
      <c r="M590" s="14"/>
      <c r="N590" s="14"/>
      <c r="O590" s="14"/>
      <c r="P590" s="14"/>
      <c r="Q590" s="15" t="str">
        <f t="shared" si="18"/>
        <v/>
      </c>
    </row>
    <row r="591" ht="14.25" customHeight="1">
      <c r="A591" s="10"/>
      <c r="B591" s="10"/>
      <c r="C591" s="10"/>
      <c r="D591" s="16" t="str">
        <f t="shared" si="13"/>
        <v/>
      </c>
      <c r="E591" s="10"/>
      <c r="F591" s="16" t="str">
        <f t="shared" si="14"/>
        <v/>
      </c>
      <c r="G591" s="10"/>
      <c r="H591" s="12" t="str">
        <f>IF(ISBLANK(B591), "",ROUND(Calc!O590, 1))</f>
        <v/>
      </c>
      <c r="I591" s="12" t="str">
        <f t="shared" si="15"/>
        <v/>
      </c>
      <c r="J591" s="13" t="str">
        <f>IF(ISBLANK(B591), "",IF(I591=B591, 'Calc - Win Probability'!N590, 1-'Calc - Win Probability'!N590))</f>
        <v/>
      </c>
      <c r="K591" s="12" t="str">
        <f t="shared" si="16"/>
        <v/>
      </c>
      <c r="L591" s="12" t="str">
        <f t="shared" si="17"/>
        <v/>
      </c>
      <c r="M591" s="14"/>
      <c r="N591" s="14"/>
      <c r="O591" s="14"/>
      <c r="P591" s="14"/>
      <c r="Q591" s="15" t="str">
        <f t="shared" si="18"/>
        <v/>
      </c>
    </row>
    <row r="592" ht="14.25" customHeight="1">
      <c r="A592" s="10"/>
      <c r="B592" s="10"/>
      <c r="C592" s="10"/>
      <c r="D592" s="16" t="str">
        <f t="shared" si="13"/>
        <v/>
      </c>
      <c r="E592" s="10"/>
      <c r="F592" s="16" t="str">
        <f t="shared" si="14"/>
        <v/>
      </c>
      <c r="G592" s="10"/>
      <c r="H592" s="12" t="str">
        <f>IF(ISBLANK(B592), "",ROUND(Calc!O591, 1))</f>
        <v/>
      </c>
      <c r="I592" s="12" t="str">
        <f t="shared" si="15"/>
        <v/>
      </c>
      <c r="J592" s="13" t="str">
        <f>IF(ISBLANK(B592), "",IF(I592=B592, 'Calc - Win Probability'!N591, 1-'Calc - Win Probability'!N591))</f>
        <v/>
      </c>
      <c r="K592" s="12" t="str">
        <f t="shared" si="16"/>
        <v/>
      </c>
      <c r="L592" s="12" t="str">
        <f t="shared" si="17"/>
        <v/>
      </c>
      <c r="M592" s="14"/>
      <c r="N592" s="14"/>
      <c r="O592" s="14"/>
      <c r="P592" s="14"/>
      <c r="Q592" s="15" t="str">
        <f t="shared" si="18"/>
        <v/>
      </c>
    </row>
    <row r="593" ht="14.25" customHeight="1">
      <c r="A593" s="10"/>
      <c r="B593" s="10"/>
      <c r="C593" s="10"/>
      <c r="D593" s="16" t="str">
        <f t="shared" si="13"/>
        <v/>
      </c>
      <c r="E593" s="10"/>
      <c r="F593" s="16" t="str">
        <f t="shared" si="14"/>
        <v/>
      </c>
      <c r="G593" s="10"/>
      <c r="H593" s="12" t="str">
        <f>IF(ISBLANK(B593), "",ROUND(Calc!O592, 1))</f>
        <v/>
      </c>
      <c r="I593" s="12" t="str">
        <f t="shared" si="15"/>
        <v/>
      </c>
      <c r="J593" s="13" t="str">
        <f>IF(ISBLANK(B593), "",IF(I593=B593, 'Calc - Win Probability'!N592, 1-'Calc - Win Probability'!N592))</f>
        <v/>
      </c>
      <c r="K593" s="12" t="str">
        <f t="shared" si="16"/>
        <v/>
      </c>
      <c r="L593" s="12" t="str">
        <f t="shared" si="17"/>
        <v/>
      </c>
      <c r="M593" s="14"/>
      <c r="N593" s="14"/>
      <c r="O593" s="14"/>
      <c r="P593" s="14"/>
      <c r="Q593" s="15" t="str">
        <f t="shared" si="18"/>
        <v/>
      </c>
    </row>
    <row r="594" ht="14.25" customHeight="1">
      <c r="A594" s="10"/>
      <c r="B594" s="10"/>
      <c r="C594" s="10"/>
      <c r="D594" s="16" t="str">
        <f t="shared" si="13"/>
        <v/>
      </c>
      <c r="E594" s="10"/>
      <c r="F594" s="16" t="str">
        <f t="shared" si="14"/>
        <v/>
      </c>
      <c r="G594" s="10"/>
      <c r="H594" s="12" t="str">
        <f>IF(ISBLANK(B594), "",ROUND(Calc!O593, 1))</f>
        <v/>
      </c>
      <c r="I594" s="12" t="str">
        <f t="shared" si="15"/>
        <v/>
      </c>
      <c r="J594" s="13" t="str">
        <f>IF(ISBLANK(B594), "",IF(I594=B594, 'Calc - Win Probability'!N593, 1-'Calc - Win Probability'!N593))</f>
        <v/>
      </c>
      <c r="K594" s="12" t="str">
        <f t="shared" si="16"/>
        <v/>
      </c>
      <c r="L594" s="12" t="str">
        <f t="shared" si="17"/>
        <v/>
      </c>
      <c r="M594" s="14"/>
      <c r="N594" s="14"/>
      <c r="O594" s="14"/>
      <c r="P594" s="14"/>
      <c r="Q594" s="15" t="str">
        <f t="shared" si="18"/>
        <v/>
      </c>
    </row>
    <row r="595" ht="14.25" customHeight="1">
      <c r="A595" s="10"/>
      <c r="B595" s="10"/>
      <c r="C595" s="10"/>
      <c r="D595" s="16" t="str">
        <f t="shared" si="13"/>
        <v/>
      </c>
      <c r="E595" s="10"/>
      <c r="F595" s="16" t="str">
        <f t="shared" si="14"/>
        <v/>
      </c>
      <c r="G595" s="10"/>
      <c r="H595" s="12" t="str">
        <f>IF(ISBLANK(B595), "",ROUND(Calc!O594, 1))</f>
        <v/>
      </c>
      <c r="I595" s="12" t="str">
        <f t="shared" si="15"/>
        <v/>
      </c>
      <c r="J595" s="13" t="str">
        <f>IF(ISBLANK(B595), "",IF(I595=B595, 'Calc - Win Probability'!N594, 1-'Calc - Win Probability'!N594))</f>
        <v/>
      </c>
      <c r="K595" s="12" t="str">
        <f t="shared" si="16"/>
        <v/>
      </c>
      <c r="L595" s="12" t="str">
        <f t="shared" si="17"/>
        <v/>
      </c>
      <c r="M595" s="14"/>
      <c r="N595" s="14"/>
      <c r="O595" s="14"/>
      <c r="P595" s="14"/>
      <c r="Q595" s="15" t="str">
        <f t="shared" si="18"/>
        <v/>
      </c>
    </row>
    <row r="596" ht="14.25" customHeight="1">
      <c r="A596" s="10"/>
      <c r="B596" s="10"/>
      <c r="C596" s="10"/>
      <c r="D596" s="16" t="str">
        <f t="shared" si="13"/>
        <v/>
      </c>
      <c r="E596" s="10"/>
      <c r="F596" s="16" t="str">
        <f t="shared" si="14"/>
        <v/>
      </c>
      <c r="G596" s="10"/>
      <c r="H596" s="12" t="str">
        <f>IF(ISBLANK(B596), "",ROUND(Calc!O595, 1))</f>
        <v/>
      </c>
      <c r="I596" s="12" t="str">
        <f t="shared" si="15"/>
        <v/>
      </c>
      <c r="J596" s="13" t="str">
        <f>IF(ISBLANK(B596), "",IF(I596=B596, 'Calc - Win Probability'!N595, 1-'Calc - Win Probability'!N595))</f>
        <v/>
      </c>
      <c r="K596" s="12" t="str">
        <f t="shared" si="16"/>
        <v/>
      </c>
      <c r="L596" s="12" t="str">
        <f t="shared" si="17"/>
        <v/>
      </c>
      <c r="M596" s="14"/>
      <c r="N596" s="14"/>
      <c r="O596" s="14"/>
      <c r="P596" s="14"/>
      <c r="Q596" s="15" t="str">
        <f t="shared" si="18"/>
        <v/>
      </c>
    </row>
    <row r="597" ht="14.25" customHeight="1">
      <c r="A597" s="10"/>
      <c r="B597" s="10"/>
      <c r="C597" s="10"/>
      <c r="D597" s="16" t="str">
        <f t="shared" si="13"/>
        <v/>
      </c>
      <c r="E597" s="10"/>
      <c r="F597" s="16" t="str">
        <f t="shared" si="14"/>
        <v/>
      </c>
      <c r="G597" s="10"/>
      <c r="H597" s="12" t="str">
        <f>IF(ISBLANK(B597), "",ROUND(Calc!O596, 1))</f>
        <v/>
      </c>
      <c r="I597" s="12" t="str">
        <f t="shared" si="15"/>
        <v/>
      </c>
      <c r="J597" s="13" t="str">
        <f>IF(ISBLANK(B597), "",IF(I597=B597, 'Calc - Win Probability'!N596, 1-'Calc - Win Probability'!N596))</f>
        <v/>
      </c>
      <c r="K597" s="12" t="str">
        <f t="shared" si="16"/>
        <v/>
      </c>
      <c r="L597" s="12" t="str">
        <f t="shared" si="17"/>
        <v/>
      </c>
      <c r="M597" s="14"/>
      <c r="N597" s="14"/>
      <c r="O597" s="14"/>
      <c r="P597" s="14"/>
      <c r="Q597" s="15" t="str">
        <f t="shared" si="18"/>
        <v/>
      </c>
    </row>
    <row r="598" ht="14.25" customHeight="1">
      <c r="A598" s="10"/>
      <c r="B598" s="10"/>
      <c r="C598" s="10"/>
      <c r="D598" s="16" t="str">
        <f t="shared" si="13"/>
        <v/>
      </c>
      <c r="E598" s="10"/>
      <c r="F598" s="16" t="str">
        <f t="shared" si="14"/>
        <v/>
      </c>
      <c r="G598" s="10"/>
      <c r="H598" s="12" t="str">
        <f>IF(ISBLANK(B598), "",ROUND(Calc!O597, 1))</f>
        <v/>
      </c>
      <c r="I598" s="12" t="str">
        <f t="shared" si="15"/>
        <v/>
      </c>
      <c r="J598" s="13" t="str">
        <f>IF(ISBLANK(B598), "",IF(I598=B598, 'Calc - Win Probability'!N597, 1-'Calc - Win Probability'!N597))</f>
        <v/>
      </c>
      <c r="K598" s="12" t="str">
        <f t="shared" si="16"/>
        <v/>
      </c>
      <c r="L598" s="12" t="str">
        <f t="shared" si="17"/>
        <v/>
      </c>
      <c r="M598" s="14"/>
      <c r="N598" s="14"/>
      <c r="O598" s="14"/>
      <c r="P598" s="14"/>
      <c r="Q598" s="15" t="str">
        <f t="shared" si="18"/>
        <v/>
      </c>
    </row>
    <row r="599" ht="14.25" customHeight="1">
      <c r="A599" s="10"/>
      <c r="B599" s="10"/>
      <c r="C599" s="10"/>
      <c r="D599" s="16" t="str">
        <f t="shared" si="13"/>
        <v/>
      </c>
      <c r="E599" s="10"/>
      <c r="F599" s="16" t="str">
        <f t="shared" si="14"/>
        <v/>
      </c>
      <c r="G599" s="10"/>
      <c r="H599" s="12" t="str">
        <f>IF(ISBLANK(B599), "",ROUND(Calc!O598, 1))</f>
        <v/>
      </c>
      <c r="I599" s="12" t="str">
        <f t="shared" si="15"/>
        <v/>
      </c>
      <c r="J599" s="13" t="str">
        <f>IF(ISBLANK(B599), "",IF(I599=B599, 'Calc - Win Probability'!N598, 1-'Calc - Win Probability'!N598))</f>
        <v/>
      </c>
      <c r="K599" s="12" t="str">
        <f t="shared" si="16"/>
        <v/>
      </c>
      <c r="L599" s="12" t="str">
        <f t="shared" si="17"/>
        <v/>
      </c>
      <c r="M599" s="14"/>
      <c r="N599" s="14"/>
      <c r="O599" s="14"/>
      <c r="P599" s="14"/>
      <c r="Q599" s="15" t="str">
        <f t="shared" si="18"/>
        <v/>
      </c>
    </row>
    <row r="600" ht="14.25" customHeight="1">
      <c r="A600" s="10"/>
      <c r="B600" s="10"/>
      <c r="C600" s="10"/>
      <c r="D600" s="16" t="str">
        <f t="shared" si="13"/>
        <v/>
      </c>
      <c r="E600" s="10"/>
      <c r="F600" s="16" t="str">
        <f t="shared" si="14"/>
        <v/>
      </c>
      <c r="G600" s="10"/>
      <c r="H600" s="12" t="str">
        <f>IF(ISBLANK(B600), "",ROUND(Calc!O599, 1))</f>
        <v/>
      </c>
      <c r="I600" s="12" t="str">
        <f t="shared" si="15"/>
        <v/>
      </c>
      <c r="J600" s="13" t="str">
        <f>IF(ISBLANK(B600), "",IF(I600=B600, 'Calc - Win Probability'!N599, 1-'Calc - Win Probability'!N599))</f>
        <v/>
      </c>
      <c r="K600" s="12" t="str">
        <f t="shared" si="16"/>
        <v/>
      </c>
      <c r="L600" s="12" t="str">
        <f t="shared" si="17"/>
        <v/>
      </c>
      <c r="M600" s="14"/>
      <c r="N600" s="14"/>
      <c r="O600" s="14"/>
      <c r="P600" s="14"/>
      <c r="Q600" s="15" t="str">
        <f t="shared" si="18"/>
        <v/>
      </c>
    </row>
    <row r="601" ht="14.25" customHeight="1">
      <c r="A601" s="10"/>
      <c r="B601" s="10"/>
      <c r="C601" s="10"/>
      <c r="D601" s="16" t="str">
        <f t="shared" si="13"/>
        <v/>
      </c>
      <c r="E601" s="10"/>
      <c r="F601" s="16" t="str">
        <f t="shared" si="14"/>
        <v/>
      </c>
      <c r="G601" s="10"/>
      <c r="H601" s="12" t="str">
        <f>IF(ISBLANK(B601), "",ROUND(Calc!O600, 1))</f>
        <v/>
      </c>
      <c r="I601" s="12" t="str">
        <f t="shared" si="15"/>
        <v/>
      </c>
      <c r="J601" s="13" t="str">
        <f>IF(ISBLANK(B601), "",IF(I601=B601, 'Calc - Win Probability'!N600, 1-'Calc - Win Probability'!N600))</f>
        <v/>
      </c>
      <c r="K601" s="12" t="str">
        <f t="shared" si="16"/>
        <v/>
      </c>
      <c r="L601" s="12" t="str">
        <f t="shared" si="17"/>
        <v/>
      </c>
      <c r="M601" s="14"/>
      <c r="N601" s="14"/>
      <c r="O601" s="14"/>
      <c r="P601" s="14"/>
      <c r="Q601" s="15" t="str">
        <f t="shared" si="18"/>
        <v/>
      </c>
    </row>
    <row r="602" ht="14.25" customHeight="1">
      <c r="A602" s="10"/>
      <c r="B602" s="10"/>
      <c r="C602" s="10"/>
      <c r="D602" s="16" t="str">
        <f t="shared" si="13"/>
        <v/>
      </c>
      <c r="E602" s="10"/>
      <c r="F602" s="16" t="str">
        <f t="shared" si="14"/>
        <v/>
      </c>
      <c r="G602" s="10"/>
      <c r="H602" s="12" t="str">
        <f>IF(ISBLANK(B602), "",ROUND(Calc!O601, 1))</f>
        <v/>
      </c>
      <c r="I602" s="12" t="str">
        <f t="shared" si="15"/>
        <v/>
      </c>
      <c r="J602" s="13" t="str">
        <f>IF(ISBLANK(B602), "",IF(I602=B602, 'Calc - Win Probability'!N601, 1-'Calc - Win Probability'!N601))</f>
        <v/>
      </c>
      <c r="K602" s="12" t="str">
        <f t="shared" si="16"/>
        <v/>
      </c>
      <c r="L602" s="12" t="str">
        <f t="shared" si="17"/>
        <v/>
      </c>
      <c r="M602" s="14"/>
      <c r="N602" s="14"/>
      <c r="O602" s="14"/>
      <c r="P602" s="14"/>
      <c r="Q602" s="15" t="str">
        <f t="shared" si="18"/>
        <v/>
      </c>
    </row>
    <row r="603" ht="14.25" customHeight="1">
      <c r="A603" s="10"/>
      <c r="B603" s="10"/>
      <c r="C603" s="10"/>
      <c r="D603" s="16" t="str">
        <f t="shared" si="13"/>
        <v/>
      </c>
      <c r="E603" s="10"/>
      <c r="F603" s="16" t="str">
        <f t="shared" si="14"/>
        <v/>
      </c>
      <c r="G603" s="10"/>
      <c r="H603" s="12" t="str">
        <f>IF(ISBLANK(B603), "",ROUND(Calc!O602, 1))</f>
        <v/>
      </c>
      <c r="I603" s="12" t="str">
        <f t="shared" si="15"/>
        <v/>
      </c>
      <c r="J603" s="13" t="str">
        <f>IF(ISBLANK(B603), "",IF(I603=B603, 'Calc - Win Probability'!N602, 1-'Calc - Win Probability'!N602))</f>
        <v/>
      </c>
      <c r="K603" s="12" t="str">
        <f t="shared" si="16"/>
        <v/>
      </c>
      <c r="L603" s="12" t="str">
        <f t="shared" si="17"/>
        <v/>
      </c>
      <c r="M603" s="14"/>
      <c r="N603" s="14"/>
      <c r="O603" s="14"/>
      <c r="P603" s="14"/>
      <c r="Q603" s="15" t="str">
        <f t="shared" si="18"/>
        <v/>
      </c>
    </row>
    <row r="604" ht="14.25" customHeight="1">
      <c r="A604" s="10"/>
      <c r="B604" s="10"/>
      <c r="C604" s="10"/>
      <c r="D604" s="16" t="str">
        <f t="shared" si="13"/>
        <v/>
      </c>
      <c r="E604" s="10"/>
      <c r="F604" s="16" t="str">
        <f t="shared" si="14"/>
        <v/>
      </c>
      <c r="G604" s="10"/>
      <c r="H604" s="12" t="str">
        <f>IF(ISBLANK(B604), "",ROUND(Calc!O603, 1))</f>
        <v/>
      </c>
      <c r="I604" s="12" t="str">
        <f t="shared" si="15"/>
        <v/>
      </c>
      <c r="J604" s="13" t="str">
        <f>IF(ISBLANK(B604), "",IF(I604=B604, 'Calc - Win Probability'!N603, 1-'Calc - Win Probability'!N603))</f>
        <v/>
      </c>
      <c r="K604" s="12" t="str">
        <f t="shared" si="16"/>
        <v/>
      </c>
      <c r="L604" s="12" t="str">
        <f t="shared" si="17"/>
        <v/>
      </c>
      <c r="M604" s="14"/>
      <c r="N604" s="14"/>
      <c r="O604" s="14"/>
      <c r="P604" s="14"/>
      <c r="Q604" s="15" t="str">
        <f t="shared" si="18"/>
        <v/>
      </c>
    </row>
    <row r="605" ht="14.25" customHeight="1">
      <c r="A605" s="10"/>
      <c r="B605" s="10"/>
      <c r="C605" s="10"/>
      <c r="D605" s="16" t="str">
        <f t="shared" si="13"/>
        <v/>
      </c>
      <c r="E605" s="10"/>
      <c r="F605" s="16" t="str">
        <f t="shared" si="14"/>
        <v/>
      </c>
      <c r="G605" s="10"/>
      <c r="H605" s="12" t="str">
        <f>IF(ISBLANK(B605), "",ROUND(Calc!O604, 1))</f>
        <v/>
      </c>
      <c r="I605" s="12" t="str">
        <f t="shared" si="15"/>
        <v/>
      </c>
      <c r="J605" s="13" t="str">
        <f>IF(ISBLANK(B605), "",IF(I605=B605, 'Calc - Win Probability'!N604, 1-'Calc - Win Probability'!N604))</f>
        <v/>
      </c>
      <c r="K605" s="12" t="str">
        <f t="shared" si="16"/>
        <v/>
      </c>
      <c r="L605" s="12" t="str">
        <f t="shared" si="17"/>
        <v/>
      </c>
      <c r="M605" s="14"/>
      <c r="N605" s="14"/>
      <c r="O605" s="14"/>
      <c r="P605" s="14"/>
      <c r="Q605" s="15" t="str">
        <f t="shared" si="18"/>
        <v/>
      </c>
    </row>
    <row r="606" ht="14.25" customHeight="1">
      <c r="A606" s="10"/>
      <c r="B606" s="10"/>
      <c r="C606" s="10"/>
      <c r="D606" s="16" t="str">
        <f t="shared" si="13"/>
        <v/>
      </c>
      <c r="E606" s="10"/>
      <c r="F606" s="16" t="str">
        <f t="shared" si="14"/>
        <v/>
      </c>
      <c r="G606" s="10"/>
      <c r="H606" s="12" t="str">
        <f>IF(ISBLANK(B606), "",ROUND(Calc!O605, 1))</f>
        <v/>
      </c>
      <c r="I606" s="12" t="str">
        <f t="shared" si="15"/>
        <v/>
      </c>
      <c r="J606" s="13" t="str">
        <f>IF(ISBLANK(B606), "",IF(I606=B606, 'Calc - Win Probability'!N605, 1-'Calc - Win Probability'!N605))</f>
        <v/>
      </c>
      <c r="K606" s="12" t="str">
        <f t="shared" si="16"/>
        <v/>
      </c>
      <c r="L606" s="12" t="str">
        <f t="shared" si="17"/>
        <v/>
      </c>
      <c r="M606" s="14"/>
      <c r="N606" s="14"/>
      <c r="O606" s="14"/>
      <c r="P606" s="14"/>
      <c r="Q606" s="15" t="str">
        <f t="shared" si="18"/>
        <v/>
      </c>
    </row>
    <row r="607" ht="14.25" customHeight="1">
      <c r="A607" s="10"/>
      <c r="B607" s="10"/>
      <c r="C607" s="10"/>
      <c r="D607" s="16" t="str">
        <f t="shared" si="13"/>
        <v/>
      </c>
      <c r="E607" s="10"/>
      <c r="F607" s="16" t="str">
        <f t="shared" si="14"/>
        <v/>
      </c>
      <c r="G607" s="10"/>
      <c r="H607" s="12" t="str">
        <f>IF(ISBLANK(B607), "",ROUND(Calc!O606, 1))</f>
        <v/>
      </c>
      <c r="I607" s="12" t="str">
        <f t="shared" si="15"/>
        <v/>
      </c>
      <c r="J607" s="13" t="str">
        <f>IF(ISBLANK(B607), "",IF(I607=B607, 'Calc - Win Probability'!N606, 1-'Calc - Win Probability'!N606))</f>
        <v/>
      </c>
      <c r="K607" s="12" t="str">
        <f t="shared" si="16"/>
        <v/>
      </c>
      <c r="L607" s="12" t="str">
        <f t="shared" si="17"/>
        <v/>
      </c>
      <c r="M607" s="14"/>
      <c r="N607" s="14"/>
      <c r="O607" s="14"/>
      <c r="P607" s="14"/>
      <c r="Q607" s="15" t="str">
        <f t="shared" si="18"/>
        <v/>
      </c>
    </row>
    <row r="608" ht="14.25" customHeight="1">
      <c r="A608" s="10"/>
      <c r="B608" s="10"/>
      <c r="C608" s="10"/>
      <c r="D608" s="16" t="str">
        <f t="shared" si="13"/>
        <v/>
      </c>
      <c r="E608" s="10"/>
      <c r="F608" s="16" t="str">
        <f t="shared" si="14"/>
        <v/>
      </c>
      <c r="G608" s="10"/>
      <c r="H608" s="12" t="str">
        <f>IF(ISBLANK(B608), "",ROUND(Calc!O607, 1))</f>
        <v/>
      </c>
      <c r="I608" s="12" t="str">
        <f t="shared" si="15"/>
        <v/>
      </c>
      <c r="J608" s="13" t="str">
        <f>IF(ISBLANK(B608), "",IF(I608=B608, 'Calc - Win Probability'!N607, 1-'Calc - Win Probability'!N607))</f>
        <v/>
      </c>
      <c r="K608" s="12" t="str">
        <f t="shared" si="16"/>
        <v/>
      </c>
      <c r="L608" s="12" t="str">
        <f t="shared" si="17"/>
        <v/>
      </c>
      <c r="M608" s="14"/>
      <c r="N608" s="14"/>
      <c r="O608" s="14"/>
      <c r="P608" s="14"/>
      <c r="Q608" s="15" t="str">
        <f t="shared" si="18"/>
        <v/>
      </c>
    </row>
    <row r="609" ht="14.25" customHeight="1">
      <c r="A609" s="10"/>
      <c r="B609" s="10"/>
      <c r="C609" s="10"/>
      <c r="D609" s="16" t="str">
        <f t="shared" si="13"/>
        <v/>
      </c>
      <c r="E609" s="10"/>
      <c r="F609" s="16" t="str">
        <f t="shared" si="14"/>
        <v/>
      </c>
      <c r="G609" s="10"/>
      <c r="H609" s="12" t="str">
        <f>IF(ISBLANK(B609), "",ROUND(Calc!O608, 1))</f>
        <v/>
      </c>
      <c r="I609" s="12" t="str">
        <f t="shared" si="15"/>
        <v/>
      </c>
      <c r="J609" s="13" t="str">
        <f>IF(ISBLANK(B609), "",IF(I609=B609, 'Calc - Win Probability'!N608, 1-'Calc - Win Probability'!N608))</f>
        <v/>
      </c>
      <c r="K609" s="12" t="str">
        <f t="shared" si="16"/>
        <v/>
      </c>
      <c r="L609" s="12" t="str">
        <f t="shared" si="17"/>
        <v/>
      </c>
      <c r="M609" s="14"/>
      <c r="N609" s="14"/>
      <c r="O609" s="14"/>
      <c r="P609" s="14"/>
      <c r="Q609" s="15" t="str">
        <f t="shared" si="18"/>
        <v/>
      </c>
    </row>
    <row r="610" ht="14.25" customHeight="1">
      <c r="A610" s="10"/>
      <c r="B610" s="10"/>
      <c r="C610" s="10"/>
      <c r="D610" s="16" t="str">
        <f t="shared" si="13"/>
        <v/>
      </c>
      <c r="E610" s="10"/>
      <c r="F610" s="16" t="str">
        <f t="shared" si="14"/>
        <v/>
      </c>
      <c r="G610" s="10"/>
      <c r="H610" s="12" t="str">
        <f>IF(ISBLANK(B610), "",ROUND(Calc!O609, 1))</f>
        <v/>
      </c>
      <c r="I610" s="12" t="str">
        <f t="shared" si="15"/>
        <v/>
      </c>
      <c r="J610" s="13" t="str">
        <f>IF(ISBLANK(B610), "",IF(I610=B610, 'Calc - Win Probability'!N609, 1-'Calc - Win Probability'!N609))</f>
        <v/>
      </c>
      <c r="K610" s="12" t="str">
        <f t="shared" si="16"/>
        <v/>
      </c>
      <c r="L610" s="12" t="str">
        <f t="shared" si="17"/>
        <v/>
      </c>
      <c r="M610" s="14"/>
      <c r="N610" s="14"/>
      <c r="O610" s="14"/>
      <c r="P610" s="14"/>
      <c r="Q610" s="15" t="str">
        <f t="shared" si="18"/>
        <v/>
      </c>
    </row>
    <row r="611" ht="14.25" customHeight="1">
      <c r="A611" s="10"/>
      <c r="B611" s="10"/>
      <c r="C611" s="10"/>
      <c r="D611" s="16" t="str">
        <f t="shared" si="13"/>
        <v/>
      </c>
      <c r="E611" s="10"/>
      <c r="F611" s="16" t="str">
        <f t="shared" si="14"/>
        <v/>
      </c>
      <c r="G611" s="10"/>
      <c r="H611" s="12" t="str">
        <f>IF(ISBLANK(B611), "",ROUND(Calc!O610, 1))</f>
        <v/>
      </c>
      <c r="I611" s="12" t="str">
        <f t="shared" si="15"/>
        <v/>
      </c>
      <c r="J611" s="13" t="str">
        <f>IF(ISBLANK(B611), "",IF(I611=B611, 'Calc - Win Probability'!N610, 1-'Calc - Win Probability'!N610))</f>
        <v/>
      </c>
      <c r="K611" s="12" t="str">
        <f t="shared" si="16"/>
        <v/>
      </c>
      <c r="L611" s="12" t="str">
        <f t="shared" si="17"/>
        <v/>
      </c>
      <c r="M611" s="14"/>
      <c r="N611" s="14"/>
      <c r="O611" s="14"/>
      <c r="P611" s="14"/>
      <c r="Q611" s="15" t="str">
        <f t="shared" si="18"/>
        <v/>
      </c>
    </row>
    <row r="612" ht="14.25" customHeight="1">
      <c r="A612" s="10"/>
      <c r="B612" s="10"/>
      <c r="C612" s="10"/>
      <c r="D612" s="16" t="str">
        <f t="shared" si="13"/>
        <v/>
      </c>
      <c r="E612" s="10"/>
      <c r="F612" s="16" t="str">
        <f t="shared" si="14"/>
        <v/>
      </c>
      <c r="G612" s="10"/>
      <c r="H612" s="12" t="str">
        <f>IF(ISBLANK(B612), "",ROUND(Calc!O611, 1))</f>
        <v/>
      </c>
      <c r="I612" s="12" t="str">
        <f t="shared" si="15"/>
        <v/>
      </c>
      <c r="J612" s="13" t="str">
        <f>IF(ISBLANK(B612), "",IF(I612=B612, 'Calc - Win Probability'!N611, 1-'Calc - Win Probability'!N611))</f>
        <v/>
      </c>
      <c r="K612" s="12" t="str">
        <f t="shared" si="16"/>
        <v/>
      </c>
      <c r="L612" s="12" t="str">
        <f t="shared" si="17"/>
        <v/>
      </c>
      <c r="M612" s="14"/>
      <c r="N612" s="14"/>
      <c r="O612" s="14"/>
      <c r="P612" s="14"/>
      <c r="Q612" s="15" t="str">
        <f t="shared" si="18"/>
        <v/>
      </c>
    </row>
    <row r="613" ht="14.25" customHeight="1">
      <c r="A613" s="10"/>
      <c r="B613" s="10"/>
      <c r="C613" s="10"/>
      <c r="D613" s="16" t="str">
        <f t="shared" si="13"/>
        <v/>
      </c>
      <c r="E613" s="10"/>
      <c r="F613" s="16" t="str">
        <f t="shared" si="14"/>
        <v/>
      </c>
      <c r="G613" s="10"/>
      <c r="H613" s="12" t="str">
        <f>IF(ISBLANK(B613), "",ROUND(Calc!O612, 1))</f>
        <v/>
      </c>
      <c r="I613" s="12" t="str">
        <f t="shared" si="15"/>
        <v/>
      </c>
      <c r="J613" s="13" t="str">
        <f>IF(ISBLANK(B613), "",IF(I613=B613, 'Calc - Win Probability'!N612, 1-'Calc - Win Probability'!N612))</f>
        <v/>
      </c>
      <c r="K613" s="12" t="str">
        <f t="shared" si="16"/>
        <v/>
      </c>
      <c r="L613" s="12" t="str">
        <f t="shared" si="17"/>
        <v/>
      </c>
      <c r="M613" s="14"/>
      <c r="N613" s="14"/>
      <c r="O613" s="14"/>
      <c r="P613" s="14"/>
      <c r="Q613" s="15" t="str">
        <f t="shared" si="18"/>
        <v/>
      </c>
    </row>
    <row r="614" ht="14.25" customHeight="1">
      <c r="A614" s="10"/>
      <c r="B614" s="10"/>
      <c r="C614" s="10"/>
      <c r="D614" s="16" t="str">
        <f t="shared" si="13"/>
        <v/>
      </c>
      <c r="E614" s="10"/>
      <c r="F614" s="16" t="str">
        <f t="shared" si="14"/>
        <v/>
      </c>
      <c r="G614" s="10"/>
      <c r="H614" s="12" t="str">
        <f>IF(ISBLANK(B614), "",ROUND(Calc!O613, 1))</f>
        <v/>
      </c>
      <c r="I614" s="12" t="str">
        <f t="shared" si="15"/>
        <v/>
      </c>
      <c r="J614" s="13" t="str">
        <f>IF(ISBLANK(B614), "",IF(I614=B614, 'Calc - Win Probability'!N613, 1-'Calc - Win Probability'!N613))</f>
        <v/>
      </c>
      <c r="K614" s="12" t="str">
        <f t="shared" si="16"/>
        <v/>
      </c>
      <c r="L614" s="12" t="str">
        <f t="shared" si="17"/>
        <v/>
      </c>
      <c r="M614" s="14"/>
      <c r="N614" s="14"/>
      <c r="O614" s="14"/>
      <c r="P614" s="14"/>
      <c r="Q614" s="15" t="str">
        <f t="shared" si="18"/>
        <v/>
      </c>
    </row>
    <row r="615" ht="14.25" customHeight="1">
      <c r="A615" s="10"/>
      <c r="B615" s="10"/>
      <c r="C615" s="10"/>
      <c r="D615" s="16" t="str">
        <f t="shared" si="13"/>
        <v/>
      </c>
      <c r="E615" s="10"/>
      <c r="F615" s="16" t="str">
        <f t="shared" si="14"/>
        <v/>
      </c>
      <c r="G615" s="10"/>
      <c r="H615" s="12" t="str">
        <f>IF(ISBLANK(B615), "",ROUND(Calc!O614, 1))</f>
        <v/>
      </c>
      <c r="I615" s="12" t="str">
        <f t="shared" si="15"/>
        <v/>
      </c>
      <c r="J615" s="13" t="str">
        <f>IF(ISBLANK(B615), "",IF(I615=B615, 'Calc - Win Probability'!N614, 1-'Calc - Win Probability'!N614))</f>
        <v/>
      </c>
      <c r="K615" s="12" t="str">
        <f t="shared" si="16"/>
        <v/>
      </c>
      <c r="L615" s="12" t="str">
        <f t="shared" si="17"/>
        <v/>
      </c>
      <c r="M615" s="14"/>
      <c r="N615" s="14"/>
      <c r="O615" s="14"/>
      <c r="P615" s="14"/>
      <c r="Q615" s="15" t="str">
        <f t="shared" si="18"/>
        <v/>
      </c>
    </row>
    <row r="616" ht="14.25" customHeight="1">
      <c r="A616" s="10"/>
      <c r="B616" s="10"/>
      <c r="C616" s="10"/>
      <c r="D616" s="16" t="str">
        <f t="shared" si="13"/>
        <v/>
      </c>
      <c r="E616" s="10"/>
      <c r="F616" s="16" t="str">
        <f t="shared" si="14"/>
        <v/>
      </c>
      <c r="G616" s="10"/>
      <c r="H616" s="12" t="str">
        <f>IF(ISBLANK(B616), "",ROUND(Calc!O615, 1))</f>
        <v/>
      </c>
      <c r="I616" s="12" t="str">
        <f t="shared" si="15"/>
        <v/>
      </c>
      <c r="J616" s="13" t="str">
        <f>IF(ISBLANK(B616), "",IF(I616=B616, 'Calc - Win Probability'!N615, 1-'Calc - Win Probability'!N615))</f>
        <v/>
      </c>
      <c r="K616" s="12" t="str">
        <f t="shared" si="16"/>
        <v/>
      </c>
      <c r="L616" s="12" t="str">
        <f t="shared" si="17"/>
        <v/>
      </c>
      <c r="M616" s="14"/>
      <c r="N616" s="14"/>
      <c r="O616" s="14"/>
      <c r="P616" s="14"/>
      <c r="Q616" s="15" t="str">
        <f t="shared" si="18"/>
        <v/>
      </c>
    </row>
    <row r="617" ht="14.25" customHeight="1">
      <c r="A617" s="10"/>
      <c r="B617" s="10"/>
      <c r="C617" s="10"/>
      <c r="D617" s="16" t="str">
        <f t="shared" si="13"/>
        <v/>
      </c>
      <c r="E617" s="10"/>
      <c r="F617" s="16" t="str">
        <f t="shared" si="14"/>
        <v/>
      </c>
      <c r="G617" s="10"/>
      <c r="H617" s="12" t="str">
        <f>IF(ISBLANK(B617), "",ROUND(Calc!O616, 1))</f>
        <v/>
      </c>
      <c r="I617" s="12" t="str">
        <f t="shared" si="15"/>
        <v/>
      </c>
      <c r="J617" s="13" t="str">
        <f>IF(ISBLANK(B617), "",IF(I617=B617, 'Calc - Win Probability'!N616, 1-'Calc - Win Probability'!N616))</f>
        <v/>
      </c>
      <c r="K617" s="12" t="str">
        <f t="shared" si="16"/>
        <v/>
      </c>
      <c r="L617" s="12" t="str">
        <f t="shared" si="17"/>
        <v/>
      </c>
      <c r="M617" s="14"/>
      <c r="N617" s="14"/>
      <c r="O617" s="14"/>
      <c r="P617" s="14"/>
      <c r="Q617" s="15" t="str">
        <f t="shared" si="18"/>
        <v/>
      </c>
    </row>
    <row r="618" ht="14.25" customHeight="1">
      <c r="A618" s="10"/>
      <c r="B618" s="10"/>
      <c r="C618" s="10"/>
      <c r="D618" s="16" t="str">
        <f t="shared" si="13"/>
        <v/>
      </c>
      <c r="E618" s="10"/>
      <c r="F618" s="16" t="str">
        <f t="shared" si="14"/>
        <v/>
      </c>
      <c r="G618" s="10"/>
      <c r="H618" s="12" t="str">
        <f>IF(ISBLANK(B618), "",ROUND(Calc!O617, 1))</f>
        <v/>
      </c>
      <c r="I618" s="12" t="str">
        <f t="shared" si="15"/>
        <v/>
      </c>
      <c r="J618" s="13" t="str">
        <f>IF(ISBLANK(B618), "",IF(I618=B618, 'Calc - Win Probability'!N617, 1-'Calc - Win Probability'!N617))</f>
        <v/>
      </c>
      <c r="K618" s="12" t="str">
        <f t="shared" si="16"/>
        <v/>
      </c>
      <c r="L618" s="12" t="str">
        <f t="shared" si="17"/>
        <v/>
      </c>
      <c r="M618" s="14"/>
      <c r="N618" s="14"/>
      <c r="O618" s="14"/>
      <c r="P618" s="14"/>
      <c r="Q618" s="15" t="str">
        <f t="shared" si="18"/>
        <v/>
      </c>
    </row>
    <row r="619" ht="14.25" customHeight="1">
      <c r="A619" s="10"/>
      <c r="B619" s="10"/>
      <c r="C619" s="10"/>
      <c r="D619" s="16" t="str">
        <f t="shared" si="13"/>
        <v/>
      </c>
      <c r="E619" s="10"/>
      <c r="F619" s="16" t="str">
        <f t="shared" si="14"/>
        <v/>
      </c>
      <c r="G619" s="10"/>
      <c r="H619" s="12" t="str">
        <f>IF(ISBLANK(B619), "",ROUND(Calc!O618, 1))</f>
        <v/>
      </c>
      <c r="I619" s="12" t="str">
        <f t="shared" si="15"/>
        <v/>
      </c>
      <c r="J619" s="13" t="str">
        <f>IF(ISBLANK(B619), "",IF(I619=B619, 'Calc - Win Probability'!N618, 1-'Calc - Win Probability'!N618))</f>
        <v/>
      </c>
      <c r="K619" s="12" t="str">
        <f t="shared" si="16"/>
        <v/>
      </c>
      <c r="L619" s="12" t="str">
        <f t="shared" si="17"/>
        <v/>
      </c>
      <c r="M619" s="14"/>
      <c r="N619" s="14"/>
      <c r="O619" s="14"/>
      <c r="P619" s="14"/>
      <c r="Q619" s="15" t="str">
        <f t="shared" si="18"/>
        <v/>
      </c>
    </row>
    <row r="620" ht="14.25" customHeight="1">
      <c r="A620" s="10"/>
      <c r="B620" s="10"/>
      <c r="C620" s="10"/>
      <c r="D620" s="16" t="str">
        <f t="shared" si="13"/>
        <v/>
      </c>
      <c r="E620" s="10"/>
      <c r="F620" s="16" t="str">
        <f t="shared" si="14"/>
        <v/>
      </c>
      <c r="G620" s="10"/>
      <c r="H620" s="12" t="str">
        <f>IF(ISBLANK(B620), "",ROUND(Calc!O619, 1))</f>
        <v/>
      </c>
      <c r="I620" s="12" t="str">
        <f t="shared" si="15"/>
        <v/>
      </c>
      <c r="J620" s="13" t="str">
        <f>IF(ISBLANK(B620), "",IF(I620=B620, 'Calc - Win Probability'!N619, 1-'Calc - Win Probability'!N619))</f>
        <v/>
      </c>
      <c r="K620" s="12" t="str">
        <f t="shared" si="16"/>
        <v/>
      </c>
      <c r="L620" s="12" t="str">
        <f t="shared" si="17"/>
        <v/>
      </c>
      <c r="M620" s="14"/>
      <c r="N620" s="14"/>
      <c r="O620" s="14"/>
      <c r="P620" s="14"/>
      <c r="Q620" s="15" t="str">
        <f t="shared" si="18"/>
        <v/>
      </c>
    </row>
    <row r="621" ht="14.25" customHeight="1">
      <c r="A621" s="10"/>
      <c r="B621" s="10"/>
      <c r="C621" s="10"/>
      <c r="D621" s="16" t="str">
        <f t="shared" si="13"/>
        <v/>
      </c>
      <c r="E621" s="10"/>
      <c r="F621" s="16" t="str">
        <f t="shared" si="14"/>
        <v/>
      </c>
      <c r="G621" s="10"/>
      <c r="H621" s="12" t="str">
        <f>IF(ISBLANK(B621), "",ROUND(Calc!O620, 1))</f>
        <v/>
      </c>
      <c r="I621" s="12" t="str">
        <f t="shared" si="15"/>
        <v/>
      </c>
      <c r="J621" s="13" t="str">
        <f>IF(ISBLANK(B621), "",IF(I621=B621, 'Calc - Win Probability'!N620, 1-'Calc - Win Probability'!N620))</f>
        <v/>
      </c>
      <c r="K621" s="12" t="str">
        <f t="shared" si="16"/>
        <v/>
      </c>
      <c r="L621" s="12" t="str">
        <f t="shared" si="17"/>
        <v/>
      </c>
      <c r="M621" s="14"/>
      <c r="N621" s="14"/>
      <c r="O621" s="14"/>
      <c r="P621" s="14"/>
      <c r="Q621" s="15" t="str">
        <f t="shared" si="18"/>
        <v/>
      </c>
    </row>
    <row r="622" ht="14.25" customHeight="1">
      <c r="A622" s="10"/>
      <c r="B622" s="10"/>
      <c r="C622" s="10"/>
      <c r="D622" s="16" t="str">
        <f t="shared" si="13"/>
        <v/>
      </c>
      <c r="E622" s="10"/>
      <c r="F622" s="16" t="str">
        <f t="shared" si="14"/>
        <v/>
      </c>
      <c r="G622" s="10"/>
      <c r="H622" s="12" t="str">
        <f>IF(ISBLANK(B622), "",ROUND(Calc!O621, 1))</f>
        <v/>
      </c>
      <c r="I622" s="12" t="str">
        <f t="shared" si="15"/>
        <v/>
      </c>
      <c r="J622" s="13" t="str">
        <f>IF(ISBLANK(B622), "",IF(I622=B622, 'Calc - Win Probability'!N621, 1-'Calc - Win Probability'!N621))</f>
        <v/>
      </c>
      <c r="K622" s="12" t="str">
        <f t="shared" si="16"/>
        <v/>
      </c>
      <c r="L622" s="12" t="str">
        <f t="shared" si="17"/>
        <v/>
      </c>
      <c r="M622" s="14"/>
      <c r="N622" s="14"/>
      <c r="O622" s="14"/>
      <c r="P622" s="14"/>
      <c r="Q622" s="15" t="str">
        <f t="shared" si="18"/>
        <v/>
      </c>
    </row>
    <row r="623" ht="14.25" customHeight="1">
      <c r="A623" s="10"/>
      <c r="B623" s="10"/>
      <c r="C623" s="10"/>
      <c r="D623" s="16" t="str">
        <f t="shared" si="13"/>
        <v/>
      </c>
      <c r="E623" s="10"/>
      <c r="F623" s="16" t="str">
        <f t="shared" si="14"/>
        <v/>
      </c>
      <c r="G623" s="10"/>
      <c r="H623" s="12" t="str">
        <f>IF(ISBLANK(B623), "",ROUND(Calc!O622, 1))</f>
        <v/>
      </c>
      <c r="I623" s="12" t="str">
        <f t="shared" si="15"/>
        <v/>
      </c>
      <c r="J623" s="13" t="str">
        <f>IF(ISBLANK(B623), "",IF(I623=B623, 'Calc - Win Probability'!N622, 1-'Calc - Win Probability'!N622))</f>
        <v/>
      </c>
      <c r="K623" s="12" t="str">
        <f t="shared" si="16"/>
        <v/>
      </c>
      <c r="L623" s="12" t="str">
        <f t="shared" si="17"/>
        <v/>
      </c>
      <c r="M623" s="14"/>
      <c r="N623" s="14"/>
      <c r="O623" s="14"/>
      <c r="P623" s="14"/>
      <c r="Q623" s="15" t="str">
        <f t="shared" si="18"/>
        <v/>
      </c>
    </row>
    <row r="624" ht="14.25" customHeight="1">
      <c r="A624" s="10"/>
      <c r="B624" s="10"/>
      <c r="C624" s="10"/>
      <c r="D624" s="16" t="str">
        <f t="shared" si="13"/>
        <v/>
      </c>
      <c r="E624" s="10"/>
      <c r="F624" s="16" t="str">
        <f t="shared" si="14"/>
        <v/>
      </c>
      <c r="G624" s="10"/>
      <c r="H624" s="12" t="str">
        <f>IF(ISBLANK(B624), "",ROUND(Calc!O623, 1))</f>
        <v/>
      </c>
      <c r="I624" s="12" t="str">
        <f t="shared" si="15"/>
        <v/>
      </c>
      <c r="J624" s="13" t="str">
        <f>IF(ISBLANK(B624), "",IF(I624=B624, 'Calc - Win Probability'!N623, 1-'Calc - Win Probability'!N623))</f>
        <v/>
      </c>
      <c r="K624" s="12" t="str">
        <f t="shared" si="16"/>
        <v/>
      </c>
      <c r="L624" s="12" t="str">
        <f t="shared" si="17"/>
        <v/>
      </c>
      <c r="M624" s="14"/>
      <c r="N624" s="14"/>
      <c r="O624" s="14"/>
      <c r="P624" s="14"/>
      <c r="Q624" s="15" t="str">
        <f t="shared" si="18"/>
        <v/>
      </c>
    </row>
    <row r="625" ht="14.25" customHeight="1">
      <c r="A625" s="10"/>
      <c r="B625" s="10"/>
      <c r="C625" s="10"/>
      <c r="D625" s="16" t="str">
        <f t="shared" si="13"/>
        <v/>
      </c>
      <c r="E625" s="10"/>
      <c r="F625" s="16" t="str">
        <f t="shared" si="14"/>
        <v/>
      </c>
      <c r="G625" s="10"/>
      <c r="H625" s="12" t="str">
        <f>IF(ISBLANK(B625), "",ROUND(Calc!O624, 1))</f>
        <v/>
      </c>
      <c r="I625" s="12" t="str">
        <f t="shared" si="15"/>
        <v/>
      </c>
      <c r="J625" s="13" t="str">
        <f>IF(ISBLANK(B625), "",IF(I625=B625, 'Calc - Win Probability'!N624, 1-'Calc - Win Probability'!N624))</f>
        <v/>
      </c>
      <c r="K625" s="12" t="str">
        <f t="shared" si="16"/>
        <v/>
      </c>
      <c r="L625" s="12" t="str">
        <f t="shared" si="17"/>
        <v/>
      </c>
      <c r="M625" s="14"/>
      <c r="N625" s="14"/>
      <c r="O625" s="14"/>
      <c r="P625" s="14"/>
      <c r="Q625" s="15" t="str">
        <f t="shared" si="18"/>
        <v/>
      </c>
    </row>
    <row r="626" ht="14.25" customHeight="1">
      <c r="A626" s="10"/>
      <c r="B626" s="10"/>
      <c r="C626" s="10"/>
      <c r="D626" s="16" t="str">
        <f t="shared" si="13"/>
        <v/>
      </c>
      <c r="E626" s="10"/>
      <c r="F626" s="16" t="str">
        <f t="shared" si="14"/>
        <v/>
      </c>
      <c r="G626" s="10"/>
      <c r="H626" s="12" t="str">
        <f>IF(ISBLANK(B626), "",ROUND(Calc!O625, 1))</f>
        <v/>
      </c>
      <c r="I626" s="12" t="str">
        <f t="shared" si="15"/>
        <v/>
      </c>
      <c r="J626" s="13" t="str">
        <f>IF(ISBLANK(B626), "",IF(I626=B626, 'Calc - Win Probability'!N625, 1-'Calc - Win Probability'!N625))</f>
        <v/>
      </c>
      <c r="K626" s="12" t="str">
        <f t="shared" si="16"/>
        <v/>
      </c>
      <c r="L626" s="12" t="str">
        <f t="shared" si="17"/>
        <v/>
      </c>
      <c r="M626" s="14"/>
      <c r="N626" s="14"/>
      <c r="O626" s="14"/>
      <c r="P626" s="14"/>
      <c r="Q626" s="15" t="str">
        <f t="shared" si="18"/>
        <v/>
      </c>
    </row>
    <row r="627" ht="14.25" customHeight="1">
      <c r="A627" s="10"/>
      <c r="B627" s="10"/>
      <c r="C627" s="10"/>
      <c r="D627" s="16" t="str">
        <f t="shared" si="13"/>
        <v/>
      </c>
      <c r="E627" s="10"/>
      <c r="F627" s="16" t="str">
        <f t="shared" si="14"/>
        <v/>
      </c>
      <c r="G627" s="10"/>
      <c r="H627" s="12" t="str">
        <f>IF(ISBLANK(B627), "",ROUND(Calc!O626, 1))</f>
        <v/>
      </c>
      <c r="I627" s="12" t="str">
        <f t="shared" si="15"/>
        <v/>
      </c>
      <c r="J627" s="13" t="str">
        <f>IF(ISBLANK(B627), "",IF(I627=B627, 'Calc - Win Probability'!N626, 1-'Calc - Win Probability'!N626))</f>
        <v/>
      </c>
      <c r="K627" s="12" t="str">
        <f t="shared" si="16"/>
        <v/>
      </c>
      <c r="L627" s="12" t="str">
        <f t="shared" si="17"/>
        <v/>
      </c>
      <c r="M627" s="14"/>
      <c r="N627" s="14"/>
      <c r="O627" s="14"/>
      <c r="P627" s="14"/>
      <c r="Q627" s="15" t="str">
        <f t="shared" si="18"/>
        <v/>
      </c>
    </row>
    <row r="628" ht="14.25" customHeight="1">
      <c r="A628" s="10"/>
      <c r="B628" s="10"/>
      <c r="C628" s="10"/>
      <c r="D628" s="16" t="str">
        <f t="shared" si="13"/>
        <v/>
      </c>
      <c r="E628" s="10"/>
      <c r="F628" s="16" t="str">
        <f t="shared" si="14"/>
        <v/>
      </c>
      <c r="G628" s="10"/>
      <c r="H628" s="12" t="str">
        <f>IF(ISBLANK(B628), "",ROUND(Calc!O627, 1))</f>
        <v/>
      </c>
      <c r="I628" s="12" t="str">
        <f t="shared" si="15"/>
        <v/>
      </c>
      <c r="J628" s="13" t="str">
        <f>IF(ISBLANK(B628), "",IF(I628=B628, 'Calc - Win Probability'!N627, 1-'Calc - Win Probability'!N627))</f>
        <v/>
      </c>
      <c r="K628" s="12" t="str">
        <f t="shared" si="16"/>
        <v/>
      </c>
      <c r="L628" s="12" t="str">
        <f t="shared" si="17"/>
        <v/>
      </c>
      <c r="M628" s="14"/>
      <c r="N628" s="14"/>
      <c r="O628" s="14"/>
      <c r="P628" s="14"/>
      <c r="Q628" s="15" t="str">
        <f t="shared" si="18"/>
        <v/>
      </c>
    </row>
    <row r="629" ht="14.25" customHeight="1">
      <c r="A629" s="10"/>
      <c r="B629" s="10"/>
      <c r="C629" s="10"/>
      <c r="D629" s="16" t="str">
        <f t="shared" si="13"/>
        <v/>
      </c>
      <c r="E629" s="10"/>
      <c r="F629" s="16" t="str">
        <f t="shared" si="14"/>
        <v/>
      </c>
      <c r="G629" s="10"/>
      <c r="H629" s="12" t="str">
        <f>IF(ISBLANK(B629), "",ROUND(Calc!O628, 1))</f>
        <v/>
      </c>
      <c r="I629" s="12" t="str">
        <f t="shared" si="15"/>
        <v/>
      </c>
      <c r="J629" s="13" t="str">
        <f>IF(ISBLANK(B629), "",IF(I629=B629, 'Calc - Win Probability'!N628, 1-'Calc - Win Probability'!N628))</f>
        <v/>
      </c>
      <c r="K629" s="12" t="str">
        <f t="shared" si="16"/>
        <v/>
      </c>
      <c r="L629" s="12" t="str">
        <f t="shared" si="17"/>
        <v/>
      </c>
      <c r="M629" s="14"/>
      <c r="N629" s="14"/>
      <c r="O629" s="14"/>
      <c r="P629" s="14"/>
      <c r="Q629" s="15" t="str">
        <f t="shared" si="18"/>
        <v/>
      </c>
    </row>
    <row r="630" ht="14.25" customHeight="1">
      <c r="A630" s="10"/>
      <c r="B630" s="10"/>
      <c r="C630" s="10"/>
      <c r="D630" s="16" t="str">
        <f t="shared" si="13"/>
        <v/>
      </c>
      <c r="E630" s="10"/>
      <c r="F630" s="16" t="str">
        <f t="shared" si="14"/>
        <v/>
      </c>
      <c r="G630" s="10"/>
      <c r="H630" s="12" t="str">
        <f>IF(ISBLANK(B630), "",ROUND(Calc!O629, 1))</f>
        <v/>
      </c>
      <c r="I630" s="12" t="str">
        <f t="shared" si="15"/>
        <v/>
      </c>
      <c r="J630" s="13" t="str">
        <f>IF(ISBLANK(B630), "",IF(I630=B630, 'Calc - Win Probability'!N629, 1-'Calc - Win Probability'!N629))</f>
        <v/>
      </c>
      <c r="K630" s="12" t="str">
        <f t="shared" si="16"/>
        <v/>
      </c>
      <c r="L630" s="12" t="str">
        <f t="shared" si="17"/>
        <v/>
      </c>
      <c r="M630" s="14"/>
      <c r="N630" s="14"/>
      <c r="O630" s="14"/>
      <c r="P630" s="14"/>
      <c r="Q630" s="15" t="str">
        <f t="shared" si="18"/>
        <v/>
      </c>
    </row>
    <row r="631" ht="14.25" customHeight="1">
      <c r="A631" s="10"/>
      <c r="B631" s="10"/>
      <c r="C631" s="10"/>
      <c r="D631" s="16" t="str">
        <f t="shared" si="13"/>
        <v/>
      </c>
      <c r="E631" s="10"/>
      <c r="F631" s="16" t="str">
        <f t="shared" si="14"/>
        <v/>
      </c>
      <c r="G631" s="10"/>
      <c r="H631" s="12" t="str">
        <f>IF(ISBLANK(B631), "",ROUND(Calc!O630, 1))</f>
        <v/>
      </c>
      <c r="I631" s="12" t="str">
        <f t="shared" si="15"/>
        <v/>
      </c>
      <c r="J631" s="13" t="str">
        <f>IF(ISBLANK(B631), "",IF(I631=B631, 'Calc - Win Probability'!N630, 1-'Calc - Win Probability'!N630))</f>
        <v/>
      </c>
      <c r="K631" s="12" t="str">
        <f t="shared" si="16"/>
        <v/>
      </c>
      <c r="L631" s="12" t="str">
        <f t="shared" si="17"/>
        <v/>
      </c>
      <c r="M631" s="14"/>
      <c r="N631" s="14"/>
      <c r="O631" s="14"/>
      <c r="P631" s="14"/>
      <c r="Q631" s="15" t="str">
        <f t="shared" si="18"/>
        <v/>
      </c>
    </row>
    <row r="632" ht="14.25" customHeight="1">
      <c r="A632" s="10"/>
      <c r="B632" s="10"/>
      <c r="C632" s="10"/>
      <c r="D632" s="16" t="str">
        <f t="shared" si="13"/>
        <v/>
      </c>
      <c r="E632" s="10"/>
      <c r="F632" s="16" t="str">
        <f t="shared" si="14"/>
        <v/>
      </c>
      <c r="G632" s="10"/>
      <c r="H632" s="12" t="str">
        <f>IF(ISBLANK(B632), "",ROUND(Calc!O631, 1))</f>
        <v/>
      </c>
      <c r="I632" s="12" t="str">
        <f t="shared" si="15"/>
        <v/>
      </c>
      <c r="J632" s="13" t="str">
        <f>IF(ISBLANK(B632), "",IF(I632=B632, 'Calc - Win Probability'!N631, 1-'Calc - Win Probability'!N631))</f>
        <v/>
      </c>
      <c r="K632" s="12" t="str">
        <f t="shared" si="16"/>
        <v/>
      </c>
      <c r="L632" s="12" t="str">
        <f t="shared" si="17"/>
        <v/>
      </c>
      <c r="M632" s="14"/>
      <c r="N632" s="14"/>
      <c r="O632" s="14"/>
      <c r="P632" s="14"/>
      <c r="Q632" s="15" t="str">
        <f t="shared" si="18"/>
        <v/>
      </c>
    </row>
    <row r="633" ht="14.25" customHeight="1">
      <c r="A633" s="10"/>
      <c r="B633" s="10"/>
      <c r="C633" s="10"/>
      <c r="D633" s="16" t="str">
        <f t="shared" si="13"/>
        <v/>
      </c>
      <c r="E633" s="10"/>
      <c r="F633" s="16" t="str">
        <f t="shared" si="14"/>
        <v/>
      </c>
      <c r="G633" s="10"/>
      <c r="H633" s="12" t="str">
        <f>IF(ISBLANK(B633), "",ROUND(Calc!O632, 1))</f>
        <v/>
      </c>
      <c r="I633" s="12" t="str">
        <f t="shared" si="15"/>
        <v/>
      </c>
      <c r="J633" s="13" t="str">
        <f>IF(ISBLANK(B633), "",IF(I633=B633, 'Calc - Win Probability'!N632, 1-'Calc - Win Probability'!N632))</f>
        <v/>
      </c>
      <c r="K633" s="12" t="str">
        <f t="shared" si="16"/>
        <v/>
      </c>
      <c r="L633" s="12" t="str">
        <f t="shared" si="17"/>
        <v/>
      </c>
      <c r="M633" s="14"/>
      <c r="N633" s="14"/>
      <c r="O633" s="14"/>
      <c r="P633" s="14"/>
      <c r="Q633" s="15" t="str">
        <f t="shared" si="18"/>
        <v/>
      </c>
    </row>
    <row r="634" ht="14.25" customHeight="1">
      <c r="A634" s="10"/>
      <c r="B634" s="10"/>
      <c r="C634" s="10"/>
      <c r="D634" s="16" t="str">
        <f t="shared" si="13"/>
        <v/>
      </c>
      <c r="E634" s="10"/>
      <c r="F634" s="16" t="str">
        <f t="shared" si="14"/>
        <v/>
      </c>
      <c r="G634" s="10"/>
      <c r="H634" s="12" t="str">
        <f>IF(ISBLANK(B634), "",ROUND(Calc!O633, 1))</f>
        <v/>
      </c>
      <c r="I634" s="12" t="str">
        <f t="shared" si="15"/>
        <v/>
      </c>
      <c r="J634" s="13" t="str">
        <f>IF(ISBLANK(B634), "",IF(I634=B634, 'Calc - Win Probability'!N633, 1-'Calc - Win Probability'!N633))</f>
        <v/>
      </c>
      <c r="K634" s="12" t="str">
        <f t="shared" si="16"/>
        <v/>
      </c>
      <c r="L634" s="12" t="str">
        <f t="shared" si="17"/>
        <v/>
      </c>
      <c r="M634" s="14"/>
      <c r="N634" s="14"/>
      <c r="O634" s="14"/>
      <c r="P634" s="14"/>
      <c r="Q634" s="15" t="str">
        <f t="shared" si="18"/>
        <v/>
      </c>
    </row>
    <row r="635" ht="14.25" customHeight="1">
      <c r="A635" s="10"/>
      <c r="B635" s="10"/>
      <c r="C635" s="10"/>
      <c r="D635" s="16" t="str">
        <f t="shared" si="13"/>
        <v/>
      </c>
      <c r="E635" s="10"/>
      <c r="F635" s="16" t="str">
        <f t="shared" si="14"/>
        <v/>
      </c>
      <c r="G635" s="10"/>
      <c r="H635" s="12" t="str">
        <f>IF(ISBLANK(B635), "",ROUND(Calc!O634, 1))</f>
        <v/>
      </c>
      <c r="I635" s="12" t="str">
        <f t="shared" si="15"/>
        <v/>
      </c>
      <c r="J635" s="13" t="str">
        <f>IF(ISBLANK(B635), "",IF(I635=B635, 'Calc - Win Probability'!N634, 1-'Calc - Win Probability'!N634))</f>
        <v/>
      </c>
      <c r="K635" s="12" t="str">
        <f t="shared" si="16"/>
        <v/>
      </c>
      <c r="L635" s="12" t="str">
        <f t="shared" si="17"/>
        <v/>
      </c>
      <c r="M635" s="14"/>
      <c r="N635" s="14"/>
      <c r="O635" s="14"/>
      <c r="P635" s="14"/>
      <c r="Q635" s="15" t="str">
        <f t="shared" si="18"/>
        <v/>
      </c>
    </row>
    <row r="636" ht="14.25" customHeight="1">
      <c r="A636" s="10"/>
      <c r="B636" s="10"/>
      <c r="C636" s="10"/>
      <c r="D636" s="16" t="str">
        <f t="shared" si="13"/>
        <v/>
      </c>
      <c r="E636" s="10"/>
      <c r="F636" s="16" t="str">
        <f t="shared" si="14"/>
        <v/>
      </c>
      <c r="G636" s="10"/>
      <c r="H636" s="12" t="str">
        <f>IF(ISBLANK(B636), "",ROUND(Calc!O635, 1))</f>
        <v/>
      </c>
      <c r="I636" s="12" t="str">
        <f t="shared" si="15"/>
        <v/>
      </c>
      <c r="J636" s="13" t="str">
        <f>IF(ISBLANK(B636), "",IF(I636=B636, 'Calc - Win Probability'!N635, 1-'Calc - Win Probability'!N635))</f>
        <v/>
      </c>
      <c r="K636" s="12" t="str">
        <f t="shared" si="16"/>
        <v/>
      </c>
      <c r="L636" s="12" t="str">
        <f t="shared" si="17"/>
        <v/>
      </c>
      <c r="M636" s="14"/>
      <c r="N636" s="14"/>
      <c r="O636" s="14"/>
      <c r="P636" s="14"/>
      <c r="Q636" s="15" t="str">
        <f t="shared" si="18"/>
        <v/>
      </c>
    </row>
    <row r="637" ht="14.25" customHeight="1">
      <c r="A637" s="10"/>
      <c r="B637" s="10"/>
      <c r="C637" s="10"/>
      <c r="D637" s="16" t="str">
        <f t="shared" si="13"/>
        <v/>
      </c>
      <c r="E637" s="10"/>
      <c r="F637" s="16" t="str">
        <f t="shared" si="14"/>
        <v/>
      </c>
      <c r="G637" s="10"/>
      <c r="H637" s="12" t="str">
        <f>IF(ISBLANK(B637), "",ROUND(Calc!O636, 1))</f>
        <v/>
      </c>
      <c r="I637" s="12" t="str">
        <f t="shared" si="15"/>
        <v/>
      </c>
      <c r="J637" s="13" t="str">
        <f>IF(ISBLANK(B637), "",IF(I637=B637, 'Calc - Win Probability'!N636, 1-'Calc - Win Probability'!N636))</f>
        <v/>
      </c>
      <c r="K637" s="12" t="str">
        <f t="shared" si="16"/>
        <v/>
      </c>
      <c r="L637" s="12" t="str">
        <f t="shared" si="17"/>
        <v/>
      </c>
      <c r="M637" s="14"/>
      <c r="N637" s="14"/>
      <c r="O637" s="14"/>
      <c r="P637" s="14"/>
      <c r="Q637" s="15" t="str">
        <f t="shared" si="18"/>
        <v/>
      </c>
    </row>
    <row r="638" ht="14.25" customHeight="1">
      <c r="A638" s="10"/>
      <c r="B638" s="10"/>
      <c r="C638" s="10"/>
      <c r="D638" s="16" t="str">
        <f t="shared" si="13"/>
        <v/>
      </c>
      <c r="E638" s="10"/>
      <c r="F638" s="16" t="str">
        <f t="shared" si="14"/>
        <v/>
      </c>
      <c r="G638" s="10"/>
      <c r="H638" s="12" t="str">
        <f>IF(ISBLANK(B638), "",ROUND(Calc!O637, 1))</f>
        <v/>
      </c>
      <c r="I638" s="12" t="str">
        <f t="shared" si="15"/>
        <v/>
      </c>
      <c r="J638" s="13" t="str">
        <f>IF(ISBLANK(B638), "",IF(I638=B638, 'Calc - Win Probability'!N637, 1-'Calc - Win Probability'!N637))</f>
        <v/>
      </c>
      <c r="K638" s="12" t="str">
        <f t="shared" si="16"/>
        <v/>
      </c>
      <c r="L638" s="12" t="str">
        <f t="shared" si="17"/>
        <v/>
      </c>
      <c r="M638" s="14"/>
      <c r="N638" s="14"/>
      <c r="O638" s="14"/>
      <c r="P638" s="14"/>
      <c r="Q638" s="15" t="str">
        <f t="shared" si="18"/>
        <v/>
      </c>
    </row>
    <row r="639" ht="14.25" customHeight="1">
      <c r="A639" s="10"/>
      <c r="B639" s="10"/>
      <c r="C639" s="10"/>
      <c r="D639" s="16" t="str">
        <f t="shared" si="13"/>
        <v/>
      </c>
      <c r="E639" s="10"/>
      <c r="F639" s="16" t="str">
        <f t="shared" si="14"/>
        <v/>
      </c>
      <c r="G639" s="10"/>
      <c r="H639" s="12" t="str">
        <f>IF(ISBLANK(B639), "",ROUND(Calc!O638, 1))</f>
        <v/>
      </c>
      <c r="I639" s="12" t="str">
        <f t="shared" si="15"/>
        <v/>
      </c>
      <c r="J639" s="13" t="str">
        <f>IF(ISBLANK(B639), "",IF(I639=B639, 'Calc - Win Probability'!N638, 1-'Calc - Win Probability'!N638))</f>
        <v/>
      </c>
      <c r="K639" s="12" t="str">
        <f t="shared" si="16"/>
        <v/>
      </c>
      <c r="L639" s="12" t="str">
        <f t="shared" si="17"/>
        <v/>
      </c>
      <c r="M639" s="14"/>
      <c r="N639" s="14"/>
      <c r="O639" s="14"/>
      <c r="P639" s="14"/>
      <c r="Q639" s="15" t="str">
        <f t="shared" si="18"/>
        <v/>
      </c>
    </row>
    <row r="640" ht="14.25" customHeight="1">
      <c r="A640" s="10"/>
      <c r="B640" s="10"/>
      <c r="C640" s="10"/>
      <c r="D640" s="16" t="str">
        <f t="shared" si="13"/>
        <v/>
      </c>
      <c r="E640" s="10"/>
      <c r="F640" s="16" t="str">
        <f t="shared" si="14"/>
        <v/>
      </c>
      <c r="G640" s="10"/>
      <c r="H640" s="12" t="str">
        <f>IF(ISBLANK(B640), "",ROUND(Calc!O639, 1))</f>
        <v/>
      </c>
      <c r="I640" s="12" t="str">
        <f t="shared" si="15"/>
        <v/>
      </c>
      <c r="J640" s="13" t="str">
        <f>IF(ISBLANK(B640), "",IF(I640=B640, 'Calc - Win Probability'!N639, 1-'Calc - Win Probability'!N639))</f>
        <v/>
      </c>
      <c r="K640" s="12" t="str">
        <f t="shared" si="16"/>
        <v/>
      </c>
      <c r="L640" s="12" t="str">
        <f t="shared" si="17"/>
        <v/>
      </c>
      <c r="M640" s="14"/>
      <c r="N640" s="14"/>
      <c r="O640" s="14"/>
      <c r="P640" s="14"/>
      <c r="Q640" s="15" t="str">
        <f t="shared" si="18"/>
        <v/>
      </c>
    </row>
    <row r="641" ht="14.25" customHeight="1">
      <c r="A641" s="10"/>
      <c r="B641" s="10"/>
      <c r="C641" s="10"/>
      <c r="D641" s="16" t="str">
        <f t="shared" si="13"/>
        <v/>
      </c>
      <c r="E641" s="10"/>
      <c r="F641" s="16" t="str">
        <f t="shared" si="14"/>
        <v/>
      </c>
      <c r="G641" s="10"/>
      <c r="H641" s="12" t="str">
        <f>IF(ISBLANK(B641), "",ROUND(Calc!O640, 1))</f>
        <v/>
      </c>
      <c r="I641" s="12" t="str">
        <f t="shared" si="15"/>
        <v/>
      </c>
      <c r="J641" s="13" t="str">
        <f>IF(ISBLANK(B641), "",IF(I641=B641, 'Calc - Win Probability'!N640, 1-'Calc - Win Probability'!N640))</f>
        <v/>
      </c>
      <c r="K641" s="12" t="str">
        <f t="shared" si="16"/>
        <v/>
      </c>
      <c r="L641" s="12" t="str">
        <f t="shared" si="17"/>
        <v/>
      </c>
      <c r="M641" s="14"/>
      <c r="N641" s="14"/>
      <c r="O641" s="14"/>
      <c r="P641" s="14"/>
      <c r="Q641" s="15" t="str">
        <f t="shared" si="18"/>
        <v/>
      </c>
    </row>
    <row r="642" ht="14.25" customHeight="1">
      <c r="A642" s="10"/>
      <c r="B642" s="10"/>
      <c r="C642" s="10"/>
      <c r="D642" s="16" t="str">
        <f t="shared" si="13"/>
        <v/>
      </c>
      <c r="E642" s="10"/>
      <c r="F642" s="16" t="str">
        <f t="shared" si="14"/>
        <v/>
      </c>
      <c r="G642" s="10"/>
      <c r="H642" s="12" t="str">
        <f>IF(ISBLANK(B642), "",ROUND(Calc!O641, 1))</f>
        <v/>
      </c>
      <c r="I642" s="12" t="str">
        <f t="shared" si="15"/>
        <v/>
      </c>
      <c r="J642" s="13" t="str">
        <f>IF(ISBLANK(B642), "",IF(I642=B642, 'Calc - Win Probability'!N641, 1-'Calc - Win Probability'!N641))</f>
        <v/>
      </c>
      <c r="K642" s="12" t="str">
        <f t="shared" si="16"/>
        <v/>
      </c>
      <c r="L642" s="12" t="str">
        <f t="shared" si="17"/>
        <v/>
      </c>
      <c r="M642" s="14"/>
      <c r="N642" s="14"/>
      <c r="O642" s="14"/>
      <c r="P642" s="14"/>
      <c r="Q642" s="15" t="str">
        <f t="shared" si="18"/>
        <v/>
      </c>
    </row>
    <row r="643" ht="14.25" customHeight="1">
      <c r="A643" s="10"/>
      <c r="B643" s="10"/>
      <c r="C643" s="10"/>
      <c r="D643" s="16" t="str">
        <f t="shared" si="13"/>
        <v/>
      </c>
      <c r="E643" s="10"/>
      <c r="F643" s="16" t="str">
        <f t="shared" si="14"/>
        <v/>
      </c>
      <c r="G643" s="10"/>
      <c r="H643" s="12" t="str">
        <f>IF(ISBLANK(B643), "",ROUND(Calc!O642, 1))</f>
        <v/>
      </c>
      <c r="I643" s="12" t="str">
        <f t="shared" si="15"/>
        <v/>
      </c>
      <c r="J643" s="13" t="str">
        <f>IF(ISBLANK(B643), "",IF(I643=B643, 'Calc - Win Probability'!N642, 1-'Calc - Win Probability'!N642))</f>
        <v/>
      </c>
      <c r="K643" s="12" t="str">
        <f t="shared" si="16"/>
        <v/>
      </c>
      <c r="L643" s="12" t="str">
        <f t="shared" si="17"/>
        <v/>
      </c>
      <c r="M643" s="14"/>
      <c r="N643" s="14"/>
      <c r="O643" s="14"/>
      <c r="P643" s="14"/>
      <c r="Q643" s="15" t="str">
        <f t="shared" si="18"/>
        <v/>
      </c>
    </row>
    <row r="644" ht="14.25" customHeight="1">
      <c r="A644" s="10"/>
      <c r="B644" s="10"/>
      <c r="C644" s="10"/>
      <c r="D644" s="16" t="str">
        <f t="shared" si="13"/>
        <v/>
      </c>
      <c r="E644" s="10"/>
      <c r="F644" s="16" t="str">
        <f t="shared" si="14"/>
        <v/>
      </c>
      <c r="G644" s="10"/>
      <c r="H644" s="12" t="str">
        <f>IF(ISBLANK(B644), "",ROUND(Calc!O643, 1))</f>
        <v/>
      </c>
      <c r="I644" s="12" t="str">
        <f t="shared" si="15"/>
        <v/>
      </c>
      <c r="J644" s="13" t="str">
        <f>IF(ISBLANK(B644), "",IF(I644=B644, 'Calc - Win Probability'!N643, 1-'Calc - Win Probability'!N643))</f>
        <v/>
      </c>
      <c r="K644" s="12" t="str">
        <f t="shared" si="16"/>
        <v/>
      </c>
      <c r="L644" s="12" t="str">
        <f t="shared" si="17"/>
        <v/>
      </c>
      <c r="M644" s="14"/>
      <c r="N644" s="14"/>
      <c r="O644" s="14"/>
      <c r="P644" s="14"/>
      <c r="Q644" s="15" t="str">
        <f t="shared" si="18"/>
        <v/>
      </c>
    </row>
    <row r="645" ht="14.25" customHeight="1">
      <c r="A645" s="10"/>
      <c r="B645" s="10"/>
      <c r="C645" s="10"/>
      <c r="D645" s="16" t="str">
        <f t="shared" si="13"/>
        <v/>
      </c>
      <c r="E645" s="10"/>
      <c r="F645" s="16" t="str">
        <f t="shared" si="14"/>
        <v/>
      </c>
      <c r="G645" s="10"/>
      <c r="H645" s="12" t="str">
        <f>IF(ISBLANK(B645), "",ROUND(Calc!O644, 1))</f>
        <v/>
      </c>
      <c r="I645" s="12" t="str">
        <f t="shared" si="15"/>
        <v/>
      </c>
      <c r="J645" s="13" t="str">
        <f>IF(ISBLANK(B645), "",IF(I645=B645, 'Calc - Win Probability'!N644, 1-'Calc - Win Probability'!N644))</f>
        <v/>
      </c>
      <c r="K645" s="12" t="str">
        <f t="shared" si="16"/>
        <v/>
      </c>
      <c r="L645" s="12" t="str">
        <f t="shared" si="17"/>
        <v/>
      </c>
      <c r="M645" s="14"/>
      <c r="N645" s="14"/>
      <c r="O645" s="14"/>
      <c r="P645" s="14"/>
      <c r="Q645" s="15" t="str">
        <f t="shared" si="18"/>
        <v/>
      </c>
    </row>
    <row r="646" ht="14.25" customHeight="1">
      <c r="A646" s="10"/>
      <c r="B646" s="10"/>
      <c r="C646" s="10"/>
      <c r="D646" s="16" t="str">
        <f t="shared" si="13"/>
        <v/>
      </c>
      <c r="E646" s="10"/>
      <c r="F646" s="16" t="str">
        <f t="shared" si="14"/>
        <v/>
      </c>
      <c r="G646" s="10"/>
      <c r="H646" s="12" t="str">
        <f>IF(ISBLANK(B646), "",ROUND(Calc!O645, 1))</f>
        <v/>
      </c>
      <c r="I646" s="12" t="str">
        <f t="shared" si="15"/>
        <v/>
      </c>
      <c r="J646" s="13" t="str">
        <f>IF(ISBLANK(B646), "",IF(I646=B646, 'Calc - Win Probability'!N645, 1-'Calc - Win Probability'!N645))</f>
        <v/>
      </c>
      <c r="K646" s="12" t="str">
        <f t="shared" si="16"/>
        <v/>
      </c>
      <c r="L646" s="12" t="str">
        <f t="shared" si="17"/>
        <v/>
      </c>
      <c r="M646" s="14"/>
      <c r="N646" s="14"/>
      <c r="O646" s="14"/>
      <c r="P646" s="14"/>
      <c r="Q646" s="15" t="str">
        <f t="shared" si="18"/>
        <v/>
      </c>
    </row>
    <row r="647" ht="14.25" customHeight="1">
      <c r="A647" s="10"/>
      <c r="B647" s="10"/>
      <c r="C647" s="10"/>
      <c r="D647" s="16" t="str">
        <f t="shared" si="13"/>
        <v/>
      </c>
      <c r="E647" s="10"/>
      <c r="F647" s="16" t="str">
        <f t="shared" si="14"/>
        <v/>
      </c>
      <c r="G647" s="10"/>
      <c r="H647" s="12" t="str">
        <f>IF(ISBLANK(B647), "",ROUND(Calc!O646, 1))</f>
        <v/>
      </c>
      <c r="I647" s="12" t="str">
        <f t="shared" si="15"/>
        <v/>
      </c>
      <c r="J647" s="13" t="str">
        <f>IF(ISBLANK(B647), "",IF(I647=B647, 'Calc - Win Probability'!N646, 1-'Calc - Win Probability'!N646))</f>
        <v/>
      </c>
      <c r="K647" s="12" t="str">
        <f t="shared" si="16"/>
        <v/>
      </c>
      <c r="L647" s="12" t="str">
        <f t="shared" si="17"/>
        <v/>
      </c>
      <c r="M647" s="14"/>
      <c r="N647" s="14"/>
      <c r="O647" s="14"/>
      <c r="P647" s="14"/>
      <c r="Q647" s="15" t="str">
        <f t="shared" si="18"/>
        <v/>
      </c>
    </row>
    <row r="648" ht="14.25" customHeight="1">
      <c r="A648" s="10"/>
      <c r="B648" s="10"/>
      <c r="C648" s="10"/>
      <c r="D648" s="16" t="str">
        <f t="shared" si="13"/>
        <v/>
      </c>
      <c r="E648" s="10"/>
      <c r="F648" s="16" t="str">
        <f t="shared" si="14"/>
        <v/>
      </c>
      <c r="G648" s="10"/>
      <c r="H648" s="12" t="str">
        <f>IF(ISBLANK(B648), "",ROUND(Calc!O647, 1))</f>
        <v/>
      </c>
      <c r="I648" s="12" t="str">
        <f t="shared" si="15"/>
        <v/>
      </c>
      <c r="J648" s="13" t="str">
        <f>IF(ISBLANK(B648), "",IF(I648=B648, 'Calc - Win Probability'!N647, 1-'Calc - Win Probability'!N647))</f>
        <v/>
      </c>
      <c r="K648" s="12" t="str">
        <f t="shared" si="16"/>
        <v/>
      </c>
      <c r="L648" s="12" t="str">
        <f t="shared" si="17"/>
        <v/>
      </c>
      <c r="M648" s="14"/>
      <c r="N648" s="14"/>
      <c r="O648" s="14"/>
      <c r="P648" s="14"/>
      <c r="Q648" s="15" t="str">
        <f t="shared" si="18"/>
        <v/>
      </c>
    </row>
    <row r="649" ht="14.25" customHeight="1">
      <c r="A649" s="10"/>
      <c r="B649" s="10"/>
      <c r="C649" s="10"/>
      <c r="D649" s="16" t="str">
        <f t="shared" si="13"/>
        <v/>
      </c>
      <c r="E649" s="10"/>
      <c r="F649" s="16" t="str">
        <f t="shared" si="14"/>
        <v/>
      </c>
      <c r="G649" s="10"/>
      <c r="H649" s="12" t="str">
        <f>IF(ISBLANK(B649), "",ROUND(Calc!O648, 1))</f>
        <v/>
      </c>
      <c r="I649" s="12" t="str">
        <f t="shared" si="15"/>
        <v/>
      </c>
      <c r="J649" s="13" t="str">
        <f>IF(ISBLANK(B649), "",IF(I649=B649, 'Calc - Win Probability'!N648, 1-'Calc - Win Probability'!N648))</f>
        <v/>
      </c>
      <c r="K649" s="12" t="str">
        <f t="shared" si="16"/>
        <v/>
      </c>
      <c r="L649" s="12" t="str">
        <f t="shared" si="17"/>
        <v/>
      </c>
      <c r="M649" s="14"/>
      <c r="N649" s="14"/>
      <c r="O649" s="14"/>
      <c r="P649" s="14"/>
      <c r="Q649" s="15" t="str">
        <f t="shared" si="18"/>
        <v/>
      </c>
    </row>
    <row r="650" ht="14.25" customHeight="1">
      <c r="A650" s="10"/>
      <c r="B650" s="10"/>
      <c r="C650" s="10"/>
      <c r="D650" s="16" t="str">
        <f t="shared" si="13"/>
        <v/>
      </c>
      <c r="E650" s="10"/>
      <c r="F650" s="16" t="str">
        <f t="shared" si="14"/>
        <v/>
      </c>
      <c r="G650" s="10"/>
      <c r="H650" s="12" t="str">
        <f>IF(ISBLANK(B650), "",ROUND(Calc!O649, 1))</f>
        <v/>
      </c>
      <c r="I650" s="12" t="str">
        <f t="shared" si="15"/>
        <v/>
      </c>
      <c r="J650" s="13" t="str">
        <f>IF(ISBLANK(B650), "",IF(I650=B650, 'Calc - Win Probability'!N649, 1-'Calc - Win Probability'!N649))</f>
        <v/>
      </c>
      <c r="K650" s="12" t="str">
        <f t="shared" si="16"/>
        <v/>
      </c>
      <c r="L650" s="12" t="str">
        <f t="shared" si="17"/>
        <v/>
      </c>
      <c r="M650" s="14"/>
      <c r="N650" s="14"/>
      <c r="O650" s="14"/>
      <c r="P650" s="14"/>
      <c r="Q650" s="15" t="str">
        <f t="shared" si="18"/>
        <v/>
      </c>
    </row>
    <row r="651" ht="14.25" customHeight="1">
      <c r="A651" s="10"/>
      <c r="B651" s="10"/>
      <c r="C651" s="10"/>
      <c r="D651" s="16" t="str">
        <f t="shared" si="13"/>
        <v/>
      </c>
      <c r="E651" s="10"/>
      <c r="F651" s="16" t="str">
        <f t="shared" si="14"/>
        <v/>
      </c>
      <c r="G651" s="10"/>
      <c r="H651" s="12" t="str">
        <f>IF(ISBLANK(B651), "",ROUND(Calc!O650, 1))</f>
        <v/>
      </c>
      <c r="I651" s="12" t="str">
        <f t="shared" si="15"/>
        <v/>
      </c>
      <c r="J651" s="13" t="str">
        <f>IF(ISBLANK(B651), "",IF(I651=B651, 'Calc - Win Probability'!N650, 1-'Calc - Win Probability'!N650))</f>
        <v/>
      </c>
      <c r="K651" s="12" t="str">
        <f t="shared" si="16"/>
        <v/>
      </c>
      <c r="L651" s="12" t="str">
        <f t="shared" si="17"/>
        <v/>
      </c>
      <c r="M651" s="14"/>
      <c r="N651" s="14"/>
      <c r="O651" s="14"/>
      <c r="P651" s="14"/>
      <c r="Q651" s="15" t="str">
        <f t="shared" si="18"/>
        <v/>
      </c>
    </row>
    <row r="652" ht="14.25" customHeight="1">
      <c r="A652" s="10"/>
      <c r="B652" s="10"/>
      <c r="C652" s="10"/>
      <c r="D652" s="16" t="str">
        <f t="shared" si="13"/>
        <v/>
      </c>
      <c r="E652" s="10"/>
      <c r="F652" s="16" t="str">
        <f t="shared" si="14"/>
        <v/>
      </c>
      <c r="G652" s="10"/>
      <c r="H652" s="12" t="str">
        <f>IF(ISBLANK(B652), "",ROUND(Calc!O651, 1))</f>
        <v/>
      </c>
      <c r="I652" s="12" t="str">
        <f t="shared" si="15"/>
        <v/>
      </c>
      <c r="J652" s="13" t="str">
        <f>IF(ISBLANK(B652), "",IF(I652=B652, 'Calc - Win Probability'!N651, 1-'Calc - Win Probability'!N651))</f>
        <v/>
      </c>
      <c r="K652" s="12" t="str">
        <f t="shared" si="16"/>
        <v/>
      </c>
      <c r="L652" s="12" t="str">
        <f t="shared" si="17"/>
        <v/>
      </c>
      <c r="M652" s="14"/>
      <c r="N652" s="14"/>
      <c r="O652" s="14"/>
      <c r="P652" s="14"/>
      <c r="Q652" s="15" t="str">
        <f t="shared" si="18"/>
        <v/>
      </c>
    </row>
    <row r="653" ht="14.25" customHeight="1">
      <c r="A653" s="10"/>
      <c r="B653" s="10"/>
      <c r="C653" s="10"/>
      <c r="D653" s="16" t="str">
        <f t="shared" si="13"/>
        <v/>
      </c>
      <c r="E653" s="10"/>
      <c r="F653" s="16" t="str">
        <f t="shared" si="14"/>
        <v/>
      </c>
      <c r="G653" s="10"/>
      <c r="H653" s="12" t="str">
        <f>IF(ISBLANK(B653), "",ROUND(Calc!O652, 1))</f>
        <v/>
      </c>
      <c r="I653" s="12" t="str">
        <f t="shared" si="15"/>
        <v/>
      </c>
      <c r="J653" s="13" t="str">
        <f>IF(ISBLANK(B653), "",IF(I653=B653, 'Calc - Win Probability'!N652, 1-'Calc - Win Probability'!N652))</f>
        <v/>
      </c>
      <c r="K653" s="12" t="str">
        <f t="shared" si="16"/>
        <v/>
      </c>
      <c r="L653" s="12" t="str">
        <f t="shared" si="17"/>
        <v/>
      </c>
      <c r="M653" s="14"/>
      <c r="N653" s="14"/>
      <c r="O653" s="14"/>
      <c r="P653" s="14"/>
      <c r="Q653" s="15" t="str">
        <f t="shared" si="18"/>
        <v/>
      </c>
    </row>
    <row r="654" ht="14.25" customHeight="1">
      <c r="A654" s="10"/>
      <c r="B654" s="10"/>
      <c r="C654" s="10"/>
      <c r="D654" s="16" t="str">
        <f t="shared" si="13"/>
        <v/>
      </c>
      <c r="E654" s="10"/>
      <c r="F654" s="16" t="str">
        <f t="shared" si="14"/>
        <v/>
      </c>
      <c r="G654" s="10"/>
      <c r="H654" s="12" t="str">
        <f>IF(ISBLANK(B654), "",ROUND(Calc!O653, 1))</f>
        <v/>
      </c>
      <c r="I654" s="12" t="str">
        <f t="shared" si="15"/>
        <v/>
      </c>
      <c r="J654" s="13" t="str">
        <f>IF(ISBLANK(B654), "",IF(I654=B654, 'Calc - Win Probability'!N653, 1-'Calc - Win Probability'!N653))</f>
        <v/>
      </c>
      <c r="K654" s="12" t="str">
        <f t="shared" si="16"/>
        <v/>
      </c>
      <c r="L654" s="12" t="str">
        <f t="shared" si="17"/>
        <v/>
      </c>
      <c r="M654" s="14"/>
      <c r="N654" s="14"/>
      <c r="O654" s="14"/>
      <c r="P654" s="14"/>
      <c r="Q654" s="15" t="str">
        <f t="shared" si="18"/>
        <v/>
      </c>
    </row>
    <row r="655" ht="14.25" customHeight="1">
      <c r="A655" s="10"/>
      <c r="B655" s="10"/>
      <c r="C655" s="10"/>
      <c r="D655" s="16" t="str">
        <f t="shared" si="13"/>
        <v/>
      </c>
      <c r="E655" s="10"/>
      <c r="F655" s="16" t="str">
        <f t="shared" si="14"/>
        <v/>
      </c>
      <c r="G655" s="10"/>
      <c r="H655" s="12" t="str">
        <f>IF(ISBLANK(B655), "",ROUND(Calc!O654, 1))</f>
        <v/>
      </c>
      <c r="I655" s="12" t="str">
        <f t="shared" si="15"/>
        <v/>
      </c>
      <c r="J655" s="13" t="str">
        <f>IF(ISBLANK(B655), "",IF(I655=B655, 'Calc - Win Probability'!N654, 1-'Calc - Win Probability'!N654))</f>
        <v/>
      </c>
      <c r="K655" s="12" t="str">
        <f t="shared" si="16"/>
        <v/>
      </c>
      <c r="L655" s="12" t="str">
        <f t="shared" si="17"/>
        <v/>
      </c>
      <c r="M655" s="14"/>
      <c r="N655" s="14"/>
      <c r="O655" s="14"/>
      <c r="P655" s="14"/>
      <c r="Q655" s="15" t="str">
        <f t="shared" si="18"/>
        <v/>
      </c>
    </row>
    <row r="656" ht="14.25" customHeight="1">
      <c r="A656" s="10"/>
      <c r="B656" s="10"/>
      <c r="C656" s="10"/>
      <c r="D656" s="16" t="str">
        <f t="shared" si="13"/>
        <v/>
      </c>
      <c r="E656" s="10"/>
      <c r="F656" s="16" t="str">
        <f t="shared" si="14"/>
        <v/>
      </c>
      <c r="G656" s="10"/>
      <c r="H656" s="12" t="str">
        <f>IF(ISBLANK(B656), "",ROUND(Calc!O655, 1))</f>
        <v/>
      </c>
      <c r="I656" s="12" t="str">
        <f t="shared" si="15"/>
        <v/>
      </c>
      <c r="J656" s="13" t="str">
        <f>IF(ISBLANK(B656), "",IF(I656=B656, 'Calc - Win Probability'!N655, 1-'Calc - Win Probability'!N655))</f>
        <v/>
      </c>
      <c r="K656" s="12" t="str">
        <f t="shared" si="16"/>
        <v/>
      </c>
      <c r="L656" s="12" t="str">
        <f t="shared" si="17"/>
        <v/>
      </c>
      <c r="M656" s="14"/>
      <c r="N656" s="14"/>
      <c r="O656" s="14"/>
      <c r="P656" s="14"/>
      <c r="Q656" s="15" t="str">
        <f t="shared" si="18"/>
        <v/>
      </c>
    </row>
    <row r="657" ht="14.25" customHeight="1">
      <c r="A657" s="10"/>
      <c r="B657" s="10"/>
      <c r="C657" s="10"/>
      <c r="D657" s="16" t="str">
        <f t="shared" si="13"/>
        <v/>
      </c>
      <c r="E657" s="10"/>
      <c r="F657" s="16" t="str">
        <f t="shared" si="14"/>
        <v/>
      </c>
      <c r="G657" s="10"/>
      <c r="H657" s="12" t="str">
        <f>IF(ISBLANK(B657), "",ROUND(Calc!O656, 1))</f>
        <v/>
      </c>
      <c r="I657" s="12" t="str">
        <f t="shared" si="15"/>
        <v/>
      </c>
      <c r="J657" s="13" t="str">
        <f>IF(ISBLANK(B657), "",IF(I657=B657, 'Calc - Win Probability'!N656, 1-'Calc - Win Probability'!N656))</f>
        <v/>
      </c>
      <c r="K657" s="12" t="str">
        <f t="shared" si="16"/>
        <v/>
      </c>
      <c r="L657" s="12" t="str">
        <f t="shared" si="17"/>
        <v/>
      </c>
      <c r="M657" s="14"/>
      <c r="N657" s="14"/>
      <c r="O657" s="14"/>
      <c r="P657" s="14"/>
      <c r="Q657" s="15" t="str">
        <f t="shared" si="18"/>
        <v/>
      </c>
    </row>
    <row r="658" ht="14.25" customHeight="1">
      <c r="A658" s="10"/>
      <c r="B658" s="10"/>
      <c r="C658" s="10"/>
      <c r="D658" s="16" t="str">
        <f t="shared" si="13"/>
        <v/>
      </c>
      <c r="E658" s="10"/>
      <c r="F658" s="16" t="str">
        <f t="shared" si="14"/>
        <v/>
      </c>
      <c r="G658" s="10"/>
      <c r="H658" s="12" t="str">
        <f>IF(ISBLANK(B658), "",ROUND(Calc!O657, 1))</f>
        <v/>
      </c>
      <c r="I658" s="12" t="str">
        <f t="shared" si="15"/>
        <v/>
      </c>
      <c r="J658" s="13" t="str">
        <f>IF(ISBLANK(B658), "",IF(I658=B658, 'Calc - Win Probability'!N657, 1-'Calc - Win Probability'!N657))</f>
        <v/>
      </c>
      <c r="K658" s="12" t="str">
        <f t="shared" si="16"/>
        <v/>
      </c>
      <c r="L658" s="12" t="str">
        <f t="shared" si="17"/>
        <v/>
      </c>
      <c r="M658" s="14"/>
      <c r="N658" s="14"/>
      <c r="O658" s="14"/>
      <c r="P658" s="14"/>
      <c r="Q658" s="15" t="str">
        <f t="shared" si="18"/>
        <v/>
      </c>
    </row>
    <row r="659" ht="14.25" customHeight="1">
      <c r="A659" s="10"/>
      <c r="B659" s="10"/>
      <c r="C659" s="10"/>
      <c r="D659" s="16" t="str">
        <f t="shared" si="13"/>
        <v/>
      </c>
      <c r="E659" s="10"/>
      <c r="F659" s="16" t="str">
        <f t="shared" si="14"/>
        <v/>
      </c>
      <c r="G659" s="10"/>
      <c r="H659" s="12" t="str">
        <f>IF(ISBLANK(B659), "",ROUND(Calc!O658, 1))</f>
        <v/>
      </c>
      <c r="I659" s="12" t="str">
        <f t="shared" si="15"/>
        <v/>
      </c>
      <c r="J659" s="13" t="str">
        <f>IF(ISBLANK(B659), "",IF(I659=B659, 'Calc - Win Probability'!N658, 1-'Calc - Win Probability'!N658))</f>
        <v/>
      </c>
      <c r="K659" s="12" t="str">
        <f t="shared" si="16"/>
        <v/>
      </c>
      <c r="L659" s="12" t="str">
        <f t="shared" si="17"/>
        <v/>
      </c>
      <c r="M659" s="14"/>
      <c r="N659" s="14"/>
      <c r="O659" s="14"/>
      <c r="P659" s="14"/>
      <c r="Q659" s="15" t="str">
        <f t="shared" si="18"/>
        <v/>
      </c>
    </row>
    <row r="660" ht="14.25" customHeight="1">
      <c r="A660" s="10"/>
      <c r="B660" s="10"/>
      <c r="C660" s="10"/>
      <c r="D660" s="16" t="str">
        <f t="shared" si="13"/>
        <v/>
      </c>
      <c r="E660" s="10"/>
      <c r="F660" s="16" t="str">
        <f t="shared" si="14"/>
        <v/>
      </c>
      <c r="G660" s="10"/>
      <c r="H660" s="12" t="str">
        <f>IF(ISBLANK(B660), "",ROUND(Calc!O659, 1))</f>
        <v/>
      </c>
      <c r="I660" s="12" t="str">
        <f t="shared" si="15"/>
        <v/>
      </c>
      <c r="J660" s="13" t="str">
        <f>IF(ISBLANK(B660), "",IF(I660=B660, 'Calc - Win Probability'!N659, 1-'Calc - Win Probability'!N659))</f>
        <v/>
      </c>
      <c r="K660" s="12" t="str">
        <f t="shared" si="16"/>
        <v/>
      </c>
      <c r="L660" s="12" t="str">
        <f t="shared" si="17"/>
        <v/>
      </c>
      <c r="M660" s="14"/>
      <c r="N660" s="14"/>
      <c r="O660" s="14"/>
      <c r="P660" s="14"/>
      <c r="Q660" s="15" t="str">
        <f t="shared" si="18"/>
        <v/>
      </c>
    </row>
    <row r="661" ht="14.25" customHeight="1">
      <c r="A661" s="10"/>
      <c r="B661" s="10"/>
      <c r="C661" s="10"/>
      <c r="D661" s="16" t="str">
        <f t="shared" si="13"/>
        <v/>
      </c>
      <c r="E661" s="10"/>
      <c r="F661" s="16" t="str">
        <f t="shared" si="14"/>
        <v/>
      </c>
      <c r="G661" s="10"/>
      <c r="H661" s="12" t="str">
        <f>IF(ISBLANK(B661), "",ROUND(Calc!O660, 1))</f>
        <v/>
      </c>
      <c r="I661" s="12" t="str">
        <f t="shared" si="15"/>
        <v/>
      </c>
      <c r="J661" s="13" t="str">
        <f>IF(ISBLANK(B661), "",IF(I661=B661, 'Calc - Win Probability'!N660, 1-'Calc - Win Probability'!N660))</f>
        <v/>
      </c>
      <c r="K661" s="12" t="str">
        <f t="shared" si="16"/>
        <v/>
      </c>
      <c r="L661" s="12" t="str">
        <f t="shared" si="17"/>
        <v/>
      </c>
      <c r="M661" s="14"/>
      <c r="N661" s="14"/>
      <c r="O661" s="14"/>
      <c r="P661" s="14"/>
      <c r="Q661" s="15" t="str">
        <f t="shared" si="18"/>
        <v/>
      </c>
    </row>
    <row r="662" ht="14.25" customHeight="1">
      <c r="A662" s="10"/>
      <c r="B662" s="10"/>
      <c r="C662" s="10"/>
      <c r="D662" s="16" t="str">
        <f t="shared" si="13"/>
        <v/>
      </c>
      <c r="E662" s="10"/>
      <c r="F662" s="16" t="str">
        <f t="shared" si="14"/>
        <v/>
      </c>
      <c r="G662" s="10"/>
      <c r="H662" s="12" t="str">
        <f>IF(ISBLANK(B662), "",ROUND(Calc!O661, 1))</f>
        <v/>
      </c>
      <c r="I662" s="12" t="str">
        <f t="shared" si="15"/>
        <v/>
      </c>
      <c r="J662" s="13" t="str">
        <f>IF(ISBLANK(B662), "",IF(I662=B662, 'Calc - Win Probability'!N661, 1-'Calc - Win Probability'!N661))</f>
        <v/>
      </c>
      <c r="K662" s="12" t="str">
        <f t="shared" si="16"/>
        <v/>
      </c>
      <c r="L662" s="12" t="str">
        <f t="shared" si="17"/>
        <v/>
      </c>
      <c r="M662" s="14"/>
      <c r="N662" s="14"/>
      <c r="O662" s="14"/>
      <c r="P662" s="14"/>
      <c r="Q662" s="15" t="str">
        <f t="shared" si="18"/>
        <v/>
      </c>
    </row>
    <row r="663" ht="14.25" customHeight="1">
      <c r="A663" s="10"/>
      <c r="B663" s="10"/>
      <c r="C663" s="10"/>
      <c r="D663" s="16" t="str">
        <f t="shared" si="13"/>
        <v/>
      </c>
      <c r="E663" s="10"/>
      <c r="F663" s="16" t="str">
        <f t="shared" si="14"/>
        <v/>
      </c>
      <c r="G663" s="10"/>
      <c r="H663" s="12" t="str">
        <f>IF(ISBLANK(B663), "",ROUND(Calc!O662, 1))</f>
        <v/>
      </c>
      <c r="I663" s="12" t="str">
        <f t="shared" si="15"/>
        <v/>
      </c>
      <c r="J663" s="13" t="str">
        <f>IF(ISBLANK(B663), "",IF(I663=B663, 'Calc - Win Probability'!N662, 1-'Calc - Win Probability'!N662))</f>
        <v/>
      </c>
      <c r="K663" s="12" t="str">
        <f t="shared" si="16"/>
        <v/>
      </c>
      <c r="L663" s="12" t="str">
        <f t="shared" si="17"/>
        <v/>
      </c>
      <c r="M663" s="14"/>
      <c r="N663" s="14"/>
      <c r="O663" s="14"/>
      <c r="P663" s="14"/>
      <c r="Q663" s="15" t="str">
        <f t="shared" si="18"/>
        <v/>
      </c>
    </row>
    <row r="664" ht="14.25" customHeight="1">
      <c r="A664" s="10"/>
      <c r="B664" s="10"/>
      <c r="C664" s="10"/>
      <c r="D664" s="16" t="str">
        <f t="shared" si="13"/>
        <v/>
      </c>
      <c r="E664" s="10"/>
      <c r="F664" s="16" t="str">
        <f t="shared" si="14"/>
        <v/>
      </c>
      <c r="G664" s="10"/>
      <c r="H664" s="12" t="str">
        <f>IF(ISBLANK(B664), "",ROUND(Calc!O663, 1))</f>
        <v/>
      </c>
      <c r="I664" s="12" t="str">
        <f t="shared" si="15"/>
        <v/>
      </c>
      <c r="J664" s="13" t="str">
        <f>IF(ISBLANK(B664), "",IF(I664=B664, 'Calc - Win Probability'!N663, 1-'Calc - Win Probability'!N663))</f>
        <v/>
      </c>
      <c r="K664" s="12" t="str">
        <f t="shared" si="16"/>
        <v/>
      </c>
      <c r="L664" s="12" t="str">
        <f t="shared" si="17"/>
        <v/>
      </c>
      <c r="M664" s="14"/>
      <c r="N664" s="14"/>
      <c r="O664" s="14"/>
      <c r="P664" s="14"/>
      <c r="Q664" s="15" t="str">
        <f t="shared" si="18"/>
        <v/>
      </c>
    </row>
    <row r="665" ht="14.25" customHeight="1">
      <c r="A665" s="10"/>
      <c r="B665" s="10"/>
      <c r="C665" s="10"/>
      <c r="D665" s="16" t="str">
        <f t="shared" si="13"/>
        <v/>
      </c>
      <c r="E665" s="10"/>
      <c r="F665" s="16" t="str">
        <f t="shared" si="14"/>
        <v/>
      </c>
      <c r="G665" s="10"/>
      <c r="H665" s="12" t="str">
        <f>IF(ISBLANK(B665), "",ROUND(Calc!O664, 1))</f>
        <v/>
      </c>
      <c r="I665" s="12" t="str">
        <f t="shared" si="15"/>
        <v/>
      </c>
      <c r="J665" s="13" t="str">
        <f>IF(ISBLANK(B665), "",IF(I665=B665, 'Calc - Win Probability'!N664, 1-'Calc - Win Probability'!N664))</f>
        <v/>
      </c>
      <c r="K665" s="12" t="str">
        <f t="shared" si="16"/>
        <v/>
      </c>
      <c r="L665" s="12" t="str">
        <f t="shared" si="17"/>
        <v/>
      </c>
      <c r="M665" s="14"/>
      <c r="N665" s="14"/>
      <c r="O665" s="14"/>
      <c r="P665" s="14"/>
      <c r="Q665" s="15" t="str">
        <f t="shared" si="18"/>
        <v/>
      </c>
    </row>
    <row r="666" ht="14.25" customHeight="1">
      <c r="A666" s="10"/>
      <c r="B666" s="10"/>
      <c r="C666" s="10"/>
      <c r="D666" s="16" t="str">
        <f t="shared" si="13"/>
        <v/>
      </c>
      <c r="E666" s="10"/>
      <c r="F666" s="16" t="str">
        <f t="shared" si="14"/>
        <v/>
      </c>
      <c r="G666" s="10"/>
      <c r="H666" s="12" t="str">
        <f>IF(ISBLANK(B666), "",ROUND(Calc!O665, 1))</f>
        <v/>
      </c>
      <c r="I666" s="12" t="str">
        <f t="shared" si="15"/>
        <v/>
      </c>
      <c r="J666" s="13" t="str">
        <f>IF(ISBLANK(B666), "",IF(I666=B666, 'Calc - Win Probability'!N665, 1-'Calc - Win Probability'!N665))</f>
        <v/>
      </c>
      <c r="K666" s="12" t="str">
        <f t="shared" si="16"/>
        <v/>
      </c>
      <c r="L666" s="12" t="str">
        <f t="shared" si="17"/>
        <v/>
      </c>
      <c r="M666" s="14"/>
      <c r="N666" s="14"/>
      <c r="O666" s="14"/>
      <c r="P666" s="14"/>
      <c r="Q666" s="15" t="str">
        <f t="shared" si="18"/>
        <v/>
      </c>
    </row>
    <row r="667" ht="14.25" customHeight="1">
      <c r="A667" s="10"/>
      <c r="B667" s="10"/>
      <c r="C667" s="10"/>
      <c r="D667" s="16" t="str">
        <f t="shared" si="13"/>
        <v/>
      </c>
      <c r="E667" s="10"/>
      <c r="F667" s="16" t="str">
        <f t="shared" si="14"/>
        <v/>
      </c>
      <c r="G667" s="10"/>
      <c r="H667" s="12" t="str">
        <f>IF(ISBLANK(B667), "",ROUND(Calc!O666, 1))</f>
        <v/>
      </c>
      <c r="I667" s="12" t="str">
        <f t="shared" si="15"/>
        <v/>
      </c>
      <c r="J667" s="13" t="str">
        <f>IF(ISBLANK(B667), "",IF(I667=B667, 'Calc - Win Probability'!N666, 1-'Calc - Win Probability'!N666))</f>
        <v/>
      </c>
      <c r="K667" s="12" t="str">
        <f t="shared" si="16"/>
        <v/>
      </c>
      <c r="L667" s="12" t="str">
        <f t="shared" si="17"/>
        <v/>
      </c>
      <c r="M667" s="14"/>
      <c r="N667" s="14"/>
      <c r="O667" s="14"/>
      <c r="P667" s="14"/>
      <c r="Q667" s="15" t="str">
        <f t="shared" si="18"/>
        <v/>
      </c>
    </row>
    <row r="668" ht="14.25" customHeight="1">
      <c r="A668" s="10"/>
      <c r="B668" s="10"/>
      <c r="C668" s="10"/>
      <c r="D668" s="16" t="str">
        <f t="shared" si="13"/>
        <v/>
      </c>
      <c r="E668" s="10"/>
      <c r="F668" s="16" t="str">
        <f t="shared" si="14"/>
        <v/>
      </c>
      <c r="G668" s="10"/>
      <c r="H668" s="12" t="str">
        <f>IF(ISBLANK(B668), "",ROUND(Calc!O667, 1))</f>
        <v/>
      </c>
      <c r="I668" s="12" t="str">
        <f t="shared" si="15"/>
        <v/>
      </c>
      <c r="J668" s="13" t="str">
        <f>IF(ISBLANK(B668), "",IF(I668=B668, 'Calc - Win Probability'!N667, 1-'Calc - Win Probability'!N667))</f>
        <v/>
      </c>
      <c r="K668" s="12" t="str">
        <f t="shared" si="16"/>
        <v/>
      </c>
      <c r="L668" s="12" t="str">
        <f t="shared" si="17"/>
        <v/>
      </c>
      <c r="M668" s="14"/>
      <c r="N668" s="14"/>
      <c r="O668" s="14"/>
      <c r="P668" s="14"/>
      <c r="Q668" s="15" t="str">
        <f t="shared" si="18"/>
        <v/>
      </c>
    </row>
    <row r="669" ht="14.25" customHeight="1">
      <c r="A669" s="10"/>
      <c r="B669" s="10"/>
      <c r="C669" s="10"/>
      <c r="D669" s="16" t="str">
        <f t="shared" si="13"/>
        <v/>
      </c>
      <c r="E669" s="10"/>
      <c r="F669" s="16" t="str">
        <f t="shared" si="14"/>
        <v/>
      </c>
      <c r="G669" s="10"/>
      <c r="H669" s="12" t="str">
        <f>IF(ISBLANK(B669), "",ROUND(Calc!O668, 1))</f>
        <v/>
      </c>
      <c r="I669" s="12" t="str">
        <f t="shared" si="15"/>
        <v/>
      </c>
      <c r="J669" s="13" t="str">
        <f>IF(ISBLANK(B669), "",IF(I669=B669, 'Calc - Win Probability'!N668, 1-'Calc - Win Probability'!N668))</f>
        <v/>
      </c>
      <c r="K669" s="12" t="str">
        <f t="shared" si="16"/>
        <v/>
      </c>
      <c r="L669" s="12" t="str">
        <f t="shared" si="17"/>
        <v/>
      </c>
      <c r="M669" s="14"/>
      <c r="N669" s="14"/>
      <c r="O669" s="14"/>
      <c r="P669" s="14"/>
      <c r="Q669" s="15" t="str">
        <f t="shared" si="18"/>
        <v/>
      </c>
    </row>
    <row r="670" ht="14.25" customHeight="1">
      <c r="A670" s="10"/>
      <c r="B670" s="10"/>
      <c r="C670" s="10"/>
      <c r="D670" s="16" t="str">
        <f t="shared" si="13"/>
        <v/>
      </c>
      <c r="E670" s="10"/>
      <c r="F670" s="16" t="str">
        <f t="shared" si="14"/>
        <v/>
      </c>
      <c r="G670" s="10"/>
      <c r="H670" s="12" t="str">
        <f>IF(ISBLANK(B670), "",ROUND(Calc!O669, 1))</f>
        <v/>
      </c>
      <c r="I670" s="12" t="str">
        <f t="shared" si="15"/>
        <v/>
      </c>
      <c r="J670" s="13" t="str">
        <f>IF(ISBLANK(B670), "",IF(I670=B670, 'Calc - Win Probability'!N669, 1-'Calc - Win Probability'!N669))</f>
        <v/>
      </c>
      <c r="K670" s="12" t="str">
        <f t="shared" si="16"/>
        <v/>
      </c>
      <c r="L670" s="12" t="str">
        <f t="shared" si="17"/>
        <v/>
      </c>
      <c r="M670" s="14"/>
      <c r="N670" s="14"/>
      <c r="O670" s="14"/>
      <c r="P670" s="14"/>
      <c r="Q670" s="15" t="str">
        <f t="shared" si="18"/>
        <v/>
      </c>
    </row>
    <row r="671" ht="14.25" customHeight="1">
      <c r="A671" s="10"/>
      <c r="B671" s="10"/>
      <c r="C671" s="10"/>
      <c r="D671" s="16" t="str">
        <f t="shared" si="13"/>
        <v/>
      </c>
      <c r="E671" s="10"/>
      <c r="F671" s="16" t="str">
        <f t="shared" si="14"/>
        <v/>
      </c>
      <c r="G671" s="10"/>
      <c r="H671" s="12" t="str">
        <f>IF(ISBLANK(B671), "",ROUND(Calc!O670, 1))</f>
        <v/>
      </c>
      <c r="I671" s="12" t="str">
        <f t="shared" si="15"/>
        <v/>
      </c>
      <c r="J671" s="13" t="str">
        <f>IF(ISBLANK(B671), "",IF(I671=B671, 'Calc - Win Probability'!N670, 1-'Calc - Win Probability'!N670))</f>
        <v/>
      </c>
      <c r="K671" s="12" t="str">
        <f t="shared" si="16"/>
        <v/>
      </c>
      <c r="L671" s="12" t="str">
        <f t="shared" si="17"/>
        <v/>
      </c>
      <c r="M671" s="14"/>
      <c r="N671" s="14"/>
      <c r="O671" s="14"/>
      <c r="P671" s="14"/>
      <c r="Q671" s="15" t="str">
        <f t="shared" si="18"/>
        <v/>
      </c>
    </row>
    <row r="672" ht="14.25" customHeight="1">
      <c r="A672" s="10"/>
      <c r="B672" s="10"/>
      <c r="C672" s="10"/>
      <c r="D672" s="16" t="str">
        <f t="shared" si="13"/>
        <v/>
      </c>
      <c r="E672" s="10"/>
      <c r="F672" s="16" t="str">
        <f t="shared" si="14"/>
        <v/>
      </c>
      <c r="G672" s="10"/>
      <c r="H672" s="12" t="str">
        <f>IF(ISBLANK(B672), "",ROUND(Calc!O671, 1))</f>
        <v/>
      </c>
      <c r="I672" s="12" t="str">
        <f t="shared" si="15"/>
        <v/>
      </c>
      <c r="J672" s="13" t="str">
        <f>IF(ISBLANK(B672), "",IF(I672=B672, 'Calc - Win Probability'!N671, 1-'Calc - Win Probability'!N671))</f>
        <v/>
      </c>
      <c r="K672" s="12" t="str">
        <f t="shared" si="16"/>
        <v/>
      </c>
      <c r="L672" s="12" t="str">
        <f t="shared" si="17"/>
        <v/>
      </c>
      <c r="M672" s="14"/>
      <c r="N672" s="14"/>
      <c r="O672" s="14"/>
      <c r="P672" s="14"/>
      <c r="Q672" s="15" t="str">
        <f t="shared" si="18"/>
        <v/>
      </c>
    </row>
    <row r="673" ht="14.25" customHeight="1">
      <c r="A673" s="10"/>
      <c r="B673" s="10"/>
      <c r="C673" s="10"/>
      <c r="D673" s="16" t="str">
        <f t="shared" si="13"/>
        <v/>
      </c>
      <c r="E673" s="10"/>
      <c r="F673" s="16" t="str">
        <f t="shared" si="14"/>
        <v/>
      </c>
      <c r="G673" s="10"/>
      <c r="H673" s="12" t="str">
        <f>IF(ISBLANK(B673), "",ROUND(Calc!O672, 1))</f>
        <v/>
      </c>
      <c r="I673" s="12" t="str">
        <f t="shared" si="15"/>
        <v/>
      </c>
      <c r="J673" s="13" t="str">
        <f>IF(ISBLANK(B673), "",IF(I673=B673, 'Calc - Win Probability'!N672, 1-'Calc - Win Probability'!N672))</f>
        <v/>
      </c>
      <c r="K673" s="12" t="str">
        <f t="shared" si="16"/>
        <v/>
      </c>
      <c r="L673" s="12" t="str">
        <f t="shared" si="17"/>
        <v/>
      </c>
      <c r="M673" s="14"/>
      <c r="N673" s="14"/>
      <c r="O673" s="14"/>
      <c r="P673" s="14"/>
      <c r="Q673" s="15" t="str">
        <f t="shared" si="18"/>
        <v/>
      </c>
    </row>
    <row r="674" ht="14.25" customHeight="1">
      <c r="A674" s="10"/>
      <c r="B674" s="10"/>
      <c r="C674" s="10"/>
      <c r="D674" s="16" t="str">
        <f t="shared" si="13"/>
        <v/>
      </c>
      <c r="E674" s="10"/>
      <c r="F674" s="16" t="str">
        <f t="shared" si="14"/>
        <v/>
      </c>
      <c r="G674" s="10"/>
      <c r="H674" s="12" t="str">
        <f>IF(ISBLANK(B674), "",ROUND(Calc!O673, 1))</f>
        <v/>
      </c>
      <c r="I674" s="12" t="str">
        <f t="shared" si="15"/>
        <v/>
      </c>
      <c r="J674" s="13" t="str">
        <f>IF(ISBLANK(B674), "",IF(I674=B674, 'Calc - Win Probability'!N673, 1-'Calc - Win Probability'!N673))</f>
        <v/>
      </c>
      <c r="K674" s="12" t="str">
        <f t="shared" si="16"/>
        <v/>
      </c>
      <c r="L674" s="12" t="str">
        <f t="shared" si="17"/>
        <v/>
      </c>
      <c r="M674" s="14"/>
      <c r="N674" s="14"/>
      <c r="O674" s="14"/>
      <c r="P674" s="14"/>
      <c r="Q674" s="15" t="str">
        <f t="shared" si="18"/>
        <v/>
      </c>
    </row>
    <row r="675" ht="14.25" customHeight="1">
      <c r="A675" s="10"/>
      <c r="B675" s="10"/>
      <c r="C675" s="10"/>
      <c r="D675" s="16" t="str">
        <f t="shared" si="13"/>
        <v/>
      </c>
      <c r="E675" s="10"/>
      <c r="F675" s="16" t="str">
        <f t="shared" si="14"/>
        <v/>
      </c>
      <c r="G675" s="10"/>
      <c r="H675" s="12" t="str">
        <f>IF(ISBLANK(B675), "",ROUND(Calc!O674, 1))</f>
        <v/>
      </c>
      <c r="I675" s="12" t="str">
        <f t="shared" si="15"/>
        <v/>
      </c>
      <c r="J675" s="13" t="str">
        <f>IF(ISBLANK(B675), "",IF(I675=B675, 'Calc - Win Probability'!N674, 1-'Calc - Win Probability'!N674))</f>
        <v/>
      </c>
      <c r="K675" s="12" t="str">
        <f t="shared" si="16"/>
        <v/>
      </c>
      <c r="L675" s="12" t="str">
        <f t="shared" si="17"/>
        <v/>
      </c>
      <c r="M675" s="14"/>
      <c r="N675" s="14"/>
      <c r="O675" s="14"/>
      <c r="P675" s="14"/>
      <c r="Q675" s="15" t="str">
        <f t="shared" si="18"/>
        <v/>
      </c>
    </row>
    <row r="676" ht="14.25" customHeight="1">
      <c r="A676" s="10"/>
      <c r="B676" s="10"/>
      <c r="C676" s="10"/>
      <c r="D676" s="16" t="str">
        <f t="shared" si="13"/>
        <v/>
      </c>
      <c r="E676" s="10"/>
      <c r="F676" s="16" t="str">
        <f t="shared" si="14"/>
        <v/>
      </c>
      <c r="G676" s="10"/>
      <c r="H676" s="12" t="str">
        <f>IF(ISBLANK(B676), "",ROUND(Calc!O675, 1))</f>
        <v/>
      </c>
      <c r="I676" s="12" t="str">
        <f t="shared" si="15"/>
        <v/>
      </c>
      <c r="J676" s="13" t="str">
        <f>IF(ISBLANK(B676), "",IF(I676=B676, 'Calc - Win Probability'!N675, 1-'Calc - Win Probability'!N675))</f>
        <v/>
      </c>
      <c r="K676" s="12" t="str">
        <f t="shared" si="16"/>
        <v/>
      </c>
      <c r="L676" s="12" t="str">
        <f t="shared" si="17"/>
        <v/>
      </c>
      <c r="M676" s="14"/>
      <c r="N676" s="14"/>
      <c r="O676" s="14"/>
      <c r="P676" s="14"/>
      <c r="Q676" s="15" t="str">
        <f t="shared" si="18"/>
        <v/>
      </c>
    </row>
    <row r="677" ht="14.25" customHeight="1">
      <c r="A677" s="10"/>
      <c r="B677" s="10"/>
      <c r="C677" s="10"/>
      <c r="D677" s="16" t="str">
        <f t="shared" si="13"/>
        <v/>
      </c>
      <c r="E677" s="10"/>
      <c r="F677" s="16" t="str">
        <f t="shared" si="14"/>
        <v/>
      </c>
      <c r="G677" s="10"/>
      <c r="H677" s="12" t="str">
        <f>IF(ISBLANK(B677), "",ROUND(Calc!O676, 1))</f>
        <v/>
      </c>
      <c r="I677" s="12" t="str">
        <f t="shared" si="15"/>
        <v/>
      </c>
      <c r="J677" s="13" t="str">
        <f>IF(ISBLANK(B677), "",IF(I677=B677, 'Calc - Win Probability'!N676, 1-'Calc - Win Probability'!N676))</f>
        <v/>
      </c>
      <c r="K677" s="12" t="str">
        <f t="shared" si="16"/>
        <v/>
      </c>
      <c r="L677" s="12" t="str">
        <f t="shared" si="17"/>
        <v/>
      </c>
      <c r="M677" s="14"/>
      <c r="N677" s="14"/>
      <c r="O677" s="14"/>
      <c r="P677" s="14"/>
      <c r="Q677" s="15" t="str">
        <f t="shared" si="18"/>
        <v/>
      </c>
    </row>
    <row r="678" ht="14.25" customHeight="1">
      <c r="A678" s="10"/>
      <c r="B678" s="10"/>
      <c r="C678" s="10"/>
      <c r="D678" s="16" t="str">
        <f t="shared" si="13"/>
        <v/>
      </c>
      <c r="E678" s="10"/>
      <c r="F678" s="16" t="str">
        <f t="shared" si="14"/>
        <v/>
      </c>
      <c r="G678" s="10"/>
      <c r="H678" s="12" t="str">
        <f>IF(ISBLANK(B678), "",ROUND(Calc!O677, 1))</f>
        <v/>
      </c>
      <c r="I678" s="12" t="str">
        <f t="shared" si="15"/>
        <v/>
      </c>
      <c r="J678" s="13" t="str">
        <f>IF(ISBLANK(B678), "",IF(I678=B678, 'Calc - Win Probability'!N677, 1-'Calc - Win Probability'!N677))</f>
        <v/>
      </c>
      <c r="K678" s="12" t="str">
        <f t="shared" si="16"/>
        <v/>
      </c>
      <c r="L678" s="12" t="str">
        <f t="shared" si="17"/>
        <v/>
      </c>
      <c r="M678" s="14"/>
      <c r="N678" s="14"/>
      <c r="O678" s="14"/>
      <c r="P678" s="14"/>
      <c r="Q678" s="15" t="str">
        <f t="shared" si="18"/>
        <v/>
      </c>
    </row>
    <row r="679" ht="14.25" customHeight="1">
      <c r="A679" s="10"/>
      <c r="B679" s="10"/>
      <c r="C679" s="10"/>
      <c r="D679" s="16" t="str">
        <f t="shared" si="13"/>
        <v/>
      </c>
      <c r="E679" s="10"/>
      <c r="F679" s="16" t="str">
        <f t="shared" si="14"/>
        <v/>
      </c>
      <c r="G679" s="10"/>
      <c r="H679" s="12" t="str">
        <f>IF(ISBLANK(B679), "",ROUND(Calc!O678, 1))</f>
        <v/>
      </c>
      <c r="I679" s="12" t="str">
        <f t="shared" si="15"/>
        <v/>
      </c>
      <c r="J679" s="13" t="str">
        <f>IF(ISBLANK(B679), "",IF(I679=B679, 'Calc - Win Probability'!N678, 1-'Calc - Win Probability'!N678))</f>
        <v/>
      </c>
      <c r="K679" s="12" t="str">
        <f t="shared" si="16"/>
        <v/>
      </c>
      <c r="L679" s="12" t="str">
        <f t="shared" si="17"/>
        <v/>
      </c>
      <c r="M679" s="14"/>
      <c r="N679" s="14"/>
      <c r="O679" s="14"/>
      <c r="P679" s="14"/>
      <c r="Q679" s="15" t="str">
        <f t="shared" si="18"/>
        <v/>
      </c>
    </row>
    <row r="680" ht="14.25" customHeight="1">
      <c r="A680" s="10"/>
      <c r="B680" s="10"/>
      <c r="C680" s="10"/>
      <c r="D680" s="16" t="str">
        <f t="shared" si="13"/>
        <v/>
      </c>
      <c r="E680" s="10"/>
      <c r="F680" s="16" t="str">
        <f t="shared" si="14"/>
        <v/>
      </c>
      <c r="G680" s="10"/>
      <c r="H680" s="12" t="str">
        <f>IF(ISBLANK(B680), "",ROUND(Calc!O679, 1))</f>
        <v/>
      </c>
      <c r="I680" s="12" t="str">
        <f t="shared" si="15"/>
        <v/>
      </c>
      <c r="J680" s="13" t="str">
        <f>IF(ISBLANK(B680), "",IF(I680=B680, 'Calc - Win Probability'!N679, 1-'Calc - Win Probability'!N679))</f>
        <v/>
      </c>
      <c r="K680" s="12" t="str">
        <f t="shared" si="16"/>
        <v/>
      </c>
      <c r="L680" s="12" t="str">
        <f t="shared" si="17"/>
        <v/>
      </c>
      <c r="M680" s="14"/>
      <c r="N680" s="14"/>
      <c r="O680" s="14"/>
      <c r="P680" s="14"/>
      <c r="Q680" s="15" t="str">
        <f t="shared" si="18"/>
        <v/>
      </c>
    </row>
    <row r="681" ht="14.25" customHeight="1">
      <c r="A681" s="10"/>
      <c r="B681" s="10"/>
      <c r="C681" s="10"/>
      <c r="D681" s="16" t="str">
        <f t="shared" si="13"/>
        <v/>
      </c>
      <c r="E681" s="10"/>
      <c r="F681" s="16" t="str">
        <f t="shared" si="14"/>
        <v/>
      </c>
      <c r="G681" s="10"/>
      <c r="H681" s="12" t="str">
        <f>IF(ISBLANK(B681), "",ROUND(Calc!O680, 1))</f>
        <v/>
      </c>
      <c r="I681" s="12" t="str">
        <f t="shared" si="15"/>
        <v/>
      </c>
      <c r="J681" s="13" t="str">
        <f>IF(ISBLANK(B681), "",IF(I681=B681, 'Calc - Win Probability'!N680, 1-'Calc - Win Probability'!N680))</f>
        <v/>
      </c>
      <c r="K681" s="12" t="str">
        <f t="shared" si="16"/>
        <v/>
      </c>
      <c r="L681" s="12" t="str">
        <f t="shared" si="17"/>
        <v/>
      </c>
      <c r="M681" s="14"/>
      <c r="N681" s="14"/>
      <c r="O681" s="14"/>
      <c r="P681" s="14"/>
      <c r="Q681" s="15" t="str">
        <f t="shared" si="18"/>
        <v/>
      </c>
    </row>
    <row r="682" ht="14.25" customHeight="1">
      <c r="A682" s="10"/>
      <c r="B682" s="10"/>
      <c r="C682" s="10"/>
      <c r="D682" s="16" t="str">
        <f t="shared" si="13"/>
        <v/>
      </c>
      <c r="E682" s="10"/>
      <c r="F682" s="16" t="str">
        <f t="shared" si="14"/>
        <v/>
      </c>
      <c r="G682" s="10"/>
      <c r="H682" s="12" t="str">
        <f>IF(ISBLANK(B682), "",ROUND(Calc!O681, 1))</f>
        <v/>
      </c>
      <c r="I682" s="12" t="str">
        <f t="shared" si="15"/>
        <v/>
      </c>
      <c r="J682" s="13" t="str">
        <f>IF(ISBLANK(B682), "",IF(I682=B682, 'Calc - Win Probability'!N681, 1-'Calc - Win Probability'!N681))</f>
        <v/>
      </c>
      <c r="K682" s="12" t="str">
        <f t="shared" si="16"/>
        <v/>
      </c>
      <c r="L682" s="12" t="str">
        <f t="shared" si="17"/>
        <v/>
      </c>
      <c r="M682" s="14"/>
      <c r="N682" s="14"/>
      <c r="O682" s="14"/>
      <c r="P682" s="14"/>
      <c r="Q682" s="15" t="str">
        <f t="shared" si="18"/>
        <v/>
      </c>
    </row>
    <row r="683" ht="14.25" customHeight="1">
      <c r="A683" s="10"/>
      <c r="B683" s="10"/>
      <c r="C683" s="10"/>
      <c r="D683" s="16" t="str">
        <f t="shared" si="13"/>
        <v/>
      </c>
      <c r="E683" s="10"/>
      <c r="F683" s="16" t="str">
        <f t="shared" si="14"/>
        <v/>
      </c>
      <c r="G683" s="10"/>
      <c r="H683" s="12" t="str">
        <f>IF(ISBLANK(B683), "",ROUND(Calc!O682, 1))</f>
        <v/>
      </c>
      <c r="I683" s="12" t="str">
        <f t="shared" si="15"/>
        <v/>
      </c>
      <c r="J683" s="13" t="str">
        <f>IF(ISBLANK(B683), "",IF(I683=B683, 'Calc - Win Probability'!N682, 1-'Calc - Win Probability'!N682))</f>
        <v/>
      </c>
      <c r="K683" s="12" t="str">
        <f t="shared" si="16"/>
        <v/>
      </c>
      <c r="L683" s="12" t="str">
        <f t="shared" si="17"/>
        <v/>
      </c>
      <c r="M683" s="14"/>
      <c r="N683" s="14"/>
      <c r="O683" s="14"/>
      <c r="P683" s="14"/>
      <c r="Q683" s="15" t="str">
        <f t="shared" si="18"/>
        <v/>
      </c>
    </row>
    <row r="684" ht="14.25" customHeight="1">
      <c r="A684" s="10"/>
      <c r="B684" s="10"/>
      <c r="C684" s="10"/>
      <c r="D684" s="16" t="str">
        <f t="shared" si="13"/>
        <v/>
      </c>
      <c r="E684" s="10"/>
      <c r="F684" s="16" t="str">
        <f t="shared" si="14"/>
        <v/>
      </c>
      <c r="G684" s="10"/>
      <c r="H684" s="12" t="str">
        <f>IF(ISBLANK(B684), "",ROUND(Calc!O683, 1))</f>
        <v/>
      </c>
      <c r="I684" s="12" t="str">
        <f t="shared" si="15"/>
        <v/>
      </c>
      <c r="J684" s="13" t="str">
        <f>IF(ISBLANK(B684), "",IF(I684=B684, 'Calc - Win Probability'!N683, 1-'Calc - Win Probability'!N683))</f>
        <v/>
      </c>
      <c r="K684" s="12" t="str">
        <f t="shared" si="16"/>
        <v/>
      </c>
      <c r="L684" s="12" t="str">
        <f t="shared" si="17"/>
        <v/>
      </c>
      <c r="M684" s="14"/>
      <c r="N684" s="14"/>
      <c r="O684" s="14"/>
      <c r="P684" s="14"/>
      <c r="Q684" s="15" t="str">
        <f t="shared" si="18"/>
        <v/>
      </c>
    </row>
    <row r="685" ht="14.25" customHeight="1">
      <c r="A685" s="10"/>
      <c r="B685" s="10"/>
      <c r="C685" s="10"/>
      <c r="D685" s="16" t="str">
        <f t="shared" si="13"/>
        <v/>
      </c>
      <c r="E685" s="10"/>
      <c r="F685" s="16" t="str">
        <f t="shared" si="14"/>
        <v/>
      </c>
      <c r="G685" s="10"/>
      <c r="H685" s="12" t="str">
        <f>IF(ISBLANK(B685), "",ROUND(Calc!O684, 1))</f>
        <v/>
      </c>
      <c r="I685" s="12" t="str">
        <f t="shared" si="15"/>
        <v/>
      </c>
      <c r="J685" s="13" t="str">
        <f>IF(ISBLANK(B685), "",IF(I685=B685, 'Calc - Win Probability'!N684, 1-'Calc - Win Probability'!N684))</f>
        <v/>
      </c>
      <c r="K685" s="12" t="str">
        <f t="shared" si="16"/>
        <v/>
      </c>
      <c r="L685" s="12" t="str">
        <f t="shared" si="17"/>
        <v/>
      </c>
      <c r="M685" s="14"/>
      <c r="N685" s="14"/>
      <c r="O685" s="14"/>
      <c r="P685" s="14"/>
      <c r="Q685" s="15" t="str">
        <f t="shared" si="18"/>
        <v/>
      </c>
    </row>
    <row r="686" ht="14.25" customHeight="1">
      <c r="A686" s="10"/>
      <c r="B686" s="10"/>
      <c r="C686" s="10"/>
      <c r="D686" s="16" t="str">
        <f t="shared" si="13"/>
        <v/>
      </c>
      <c r="E686" s="10"/>
      <c r="F686" s="16" t="str">
        <f t="shared" si="14"/>
        <v/>
      </c>
      <c r="G686" s="10"/>
      <c r="H686" s="12" t="str">
        <f>IF(ISBLANK(B686), "",ROUND(Calc!O685, 1))</f>
        <v/>
      </c>
      <c r="I686" s="12" t="str">
        <f t="shared" si="15"/>
        <v/>
      </c>
      <c r="J686" s="13" t="str">
        <f>IF(ISBLANK(B686), "",IF(I686=B686, 'Calc - Win Probability'!N685, 1-'Calc - Win Probability'!N685))</f>
        <v/>
      </c>
      <c r="K686" s="12" t="str">
        <f t="shared" si="16"/>
        <v/>
      </c>
      <c r="L686" s="12" t="str">
        <f t="shared" si="17"/>
        <v/>
      </c>
      <c r="M686" s="14"/>
      <c r="N686" s="14"/>
      <c r="O686" s="14"/>
      <c r="P686" s="14"/>
      <c r="Q686" s="15" t="str">
        <f t="shared" si="18"/>
        <v/>
      </c>
    </row>
    <row r="687" ht="14.25" customHeight="1">
      <c r="A687" s="10"/>
      <c r="B687" s="10"/>
      <c r="C687" s="10"/>
      <c r="D687" s="16" t="str">
        <f t="shared" si="13"/>
        <v/>
      </c>
      <c r="E687" s="10"/>
      <c r="F687" s="16" t="str">
        <f t="shared" si="14"/>
        <v/>
      </c>
      <c r="G687" s="10"/>
      <c r="H687" s="12" t="str">
        <f>IF(ISBLANK(B687), "",ROUND(Calc!O686, 1))</f>
        <v/>
      </c>
      <c r="I687" s="12" t="str">
        <f t="shared" si="15"/>
        <v/>
      </c>
      <c r="J687" s="13" t="str">
        <f>IF(ISBLANK(B687), "",IF(I687=B687, 'Calc - Win Probability'!N686, 1-'Calc - Win Probability'!N686))</f>
        <v/>
      </c>
      <c r="K687" s="12" t="str">
        <f t="shared" si="16"/>
        <v/>
      </c>
      <c r="L687" s="12" t="str">
        <f t="shared" si="17"/>
        <v/>
      </c>
      <c r="M687" s="14"/>
      <c r="N687" s="14"/>
      <c r="O687" s="14"/>
      <c r="P687" s="14"/>
      <c r="Q687" s="15" t="str">
        <f t="shared" si="18"/>
        <v/>
      </c>
    </row>
    <row r="688" ht="14.25" customHeight="1">
      <c r="A688" s="10"/>
      <c r="B688" s="10"/>
      <c r="C688" s="10"/>
      <c r="D688" s="16" t="str">
        <f t="shared" si="13"/>
        <v/>
      </c>
      <c r="E688" s="10"/>
      <c r="F688" s="16" t="str">
        <f t="shared" si="14"/>
        <v/>
      </c>
      <c r="G688" s="10"/>
      <c r="H688" s="12" t="str">
        <f>IF(ISBLANK(B688), "",ROUND(Calc!O687, 1))</f>
        <v/>
      </c>
      <c r="I688" s="12" t="str">
        <f t="shared" si="15"/>
        <v/>
      </c>
      <c r="J688" s="13" t="str">
        <f>IF(ISBLANK(B688), "",IF(I688=B688, 'Calc - Win Probability'!N687, 1-'Calc - Win Probability'!N687))</f>
        <v/>
      </c>
      <c r="K688" s="12" t="str">
        <f t="shared" si="16"/>
        <v/>
      </c>
      <c r="L688" s="12" t="str">
        <f t="shared" si="17"/>
        <v/>
      </c>
      <c r="M688" s="14"/>
      <c r="N688" s="14"/>
      <c r="O688" s="14"/>
      <c r="P688" s="14"/>
      <c r="Q688" s="15" t="str">
        <f t="shared" si="18"/>
        <v/>
      </c>
    </row>
    <row r="689" ht="14.25" customHeight="1">
      <c r="A689" s="10"/>
      <c r="B689" s="10"/>
      <c r="C689" s="10"/>
      <c r="D689" s="16" t="str">
        <f t="shared" si="13"/>
        <v/>
      </c>
      <c r="E689" s="10"/>
      <c r="F689" s="16" t="str">
        <f t="shared" si="14"/>
        <v/>
      </c>
      <c r="G689" s="10"/>
      <c r="H689" s="12" t="str">
        <f>IF(ISBLANK(B689), "",ROUND(Calc!O688, 1))</f>
        <v/>
      </c>
      <c r="I689" s="12" t="str">
        <f t="shared" si="15"/>
        <v/>
      </c>
      <c r="J689" s="13" t="str">
        <f>IF(ISBLANK(B689), "",IF(I689=B689, 'Calc - Win Probability'!N688, 1-'Calc - Win Probability'!N688))</f>
        <v/>
      </c>
      <c r="K689" s="12" t="str">
        <f t="shared" si="16"/>
        <v/>
      </c>
      <c r="L689" s="12" t="str">
        <f t="shared" si="17"/>
        <v/>
      </c>
      <c r="M689" s="14"/>
      <c r="N689" s="14"/>
      <c r="O689" s="14"/>
      <c r="P689" s="14"/>
      <c r="Q689" s="15" t="str">
        <f t="shared" si="18"/>
        <v/>
      </c>
    </row>
    <row r="690" ht="14.25" customHeight="1">
      <c r="A690" s="10"/>
      <c r="B690" s="10"/>
      <c r="C690" s="10"/>
      <c r="D690" s="16" t="str">
        <f t="shared" si="13"/>
        <v/>
      </c>
      <c r="E690" s="10"/>
      <c r="F690" s="16" t="str">
        <f t="shared" si="14"/>
        <v/>
      </c>
      <c r="G690" s="10"/>
      <c r="H690" s="12" t="str">
        <f>IF(ISBLANK(B690), "",ROUND(Calc!O689, 1))</f>
        <v/>
      </c>
      <c r="I690" s="12" t="str">
        <f t="shared" si="15"/>
        <v/>
      </c>
      <c r="J690" s="13" t="str">
        <f>IF(ISBLANK(B690), "",IF(I690=B690, 'Calc - Win Probability'!N689, 1-'Calc - Win Probability'!N689))</f>
        <v/>
      </c>
      <c r="K690" s="12" t="str">
        <f t="shared" si="16"/>
        <v/>
      </c>
      <c r="L690" s="12" t="str">
        <f t="shared" si="17"/>
        <v/>
      </c>
      <c r="M690" s="14"/>
      <c r="N690" s="14"/>
      <c r="O690" s="14"/>
      <c r="P690" s="14"/>
      <c r="Q690" s="15" t="str">
        <f t="shared" si="18"/>
        <v/>
      </c>
    </row>
    <row r="691" ht="14.25" customHeight="1">
      <c r="A691" s="10"/>
      <c r="B691" s="10"/>
      <c r="C691" s="10"/>
      <c r="D691" s="16" t="str">
        <f t="shared" si="13"/>
        <v/>
      </c>
      <c r="E691" s="10"/>
      <c r="F691" s="16" t="str">
        <f t="shared" si="14"/>
        <v/>
      </c>
      <c r="G691" s="10"/>
      <c r="H691" s="12" t="str">
        <f>IF(ISBLANK(B691), "",ROUND(Calc!O690, 1))</f>
        <v/>
      </c>
      <c r="I691" s="12" t="str">
        <f t="shared" si="15"/>
        <v/>
      </c>
      <c r="J691" s="13" t="str">
        <f>IF(ISBLANK(B691), "",IF(I691=B691, 'Calc - Win Probability'!N690, 1-'Calc - Win Probability'!N690))</f>
        <v/>
      </c>
      <c r="K691" s="12" t="str">
        <f t="shared" si="16"/>
        <v/>
      </c>
      <c r="L691" s="12" t="str">
        <f t="shared" si="17"/>
        <v/>
      </c>
      <c r="M691" s="14"/>
      <c r="N691" s="14"/>
      <c r="O691" s="14"/>
      <c r="P691" s="14"/>
      <c r="Q691" s="15" t="str">
        <f t="shared" si="18"/>
        <v/>
      </c>
    </row>
    <row r="692" ht="14.25" customHeight="1">
      <c r="A692" s="10"/>
      <c r="B692" s="10"/>
      <c r="C692" s="10"/>
      <c r="D692" s="16" t="str">
        <f t="shared" si="13"/>
        <v/>
      </c>
      <c r="E692" s="10"/>
      <c r="F692" s="16" t="str">
        <f t="shared" si="14"/>
        <v/>
      </c>
      <c r="G692" s="10"/>
      <c r="H692" s="12" t="str">
        <f>IF(ISBLANK(B692), "",ROUND(Calc!O691, 1))</f>
        <v/>
      </c>
      <c r="I692" s="12" t="str">
        <f t="shared" si="15"/>
        <v/>
      </c>
      <c r="J692" s="13" t="str">
        <f>IF(ISBLANK(B692), "",IF(I692=B692, 'Calc - Win Probability'!N691, 1-'Calc - Win Probability'!N691))</f>
        <v/>
      </c>
      <c r="K692" s="12" t="str">
        <f t="shared" si="16"/>
        <v/>
      </c>
      <c r="L692" s="12" t="str">
        <f t="shared" si="17"/>
        <v/>
      </c>
      <c r="M692" s="14"/>
      <c r="N692" s="14"/>
      <c r="O692" s="14"/>
      <c r="P692" s="14"/>
      <c r="Q692" s="15" t="str">
        <f t="shared" si="18"/>
        <v/>
      </c>
    </row>
    <row r="693" ht="14.25" customHeight="1">
      <c r="A693" s="10"/>
      <c r="B693" s="10"/>
      <c r="C693" s="10"/>
      <c r="D693" s="16" t="str">
        <f t="shared" si="13"/>
        <v/>
      </c>
      <c r="E693" s="10"/>
      <c r="F693" s="16" t="str">
        <f t="shared" si="14"/>
        <v/>
      </c>
      <c r="G693" s="10"/>
      <c r="H693" s="12" t="str">
        <f>IF(ISBLANK(B693), "",ROUND(Calc!O692, 1))</f>
        <v/>
      </c>
      <c r="I693" s="12" t="str">
        <f t="shared" si="15"/>
        <v/>
      </c>
      <c r="J693" s="13" t="str">
        <f>IF(ISBLANK(B693), "",IF(I693=B693, 'Calc - Win Probability'!N692, 1-'Calc - Win Probability'!N692))</f>
        <v/>
      </c>
      <c r="K693" s="12" t="str">
        <f t="shared" si="16"/>
        <v/>
      </c>
      <c r="L693" s="12" t="str">
        <f t="shared" si="17"/>
        <v/>
      </c>
      <c r="M693" s="14"/>
      <c r="N693" s="14"/>
      <c r="O693" s="14"/>
      <c r="P693" s="14"/>
      <c r="Q693" s="15" t="str">
        <f t="shared" si="18"/>
        <v/>
      </c>
    </row>
    <row r="694" ht="14.25" customHeight="1">
      <c r="A694" s="10"/>
      <c r="B694" s="10"/>
      <c r="C694" s="10"/>
      <c r="D694" s="16" t="str">
        <f t="shared" si="13"/>
        <v/>
      </c>
      <c r="E694" s="10"/>
      <c r="F694" s="16" t="str">
        <f t="shared" si="14"/>
        <v/>
      </c>
      <c r="G694" s="10"/>
      <c r="H694" s="12" t="str">
        <f>IF(ISBLANK(B694), "",ROUND(Calc!O693, 1))</f>
        <v/>
      </c>
      <c r="I694" s="12" t="str">
        <f t="shared" si="15"/>
        <v/>
      </c>
      <c r="J694" s="13" t="str">
        <f>IF(ISBLANK(B694), "",IF(I694=B694, 'Calc - Win Probability'!N693, 1-'Calc - Win Probability'!N693))</f>
        <v/>
      </c>
      <c r="K694" s="12" t="str">
        <f t="shared" si="16"/>
        <v/>
      </c>
      <c r="L694" s="12" t="str">
        <f t="shared" si="17"/>
        <v/>
      </c>
      <c r="M694" s="14"/>
      <c r="N694" s="14"/>
      <c r="O694" s="14"/>
      <c r="P694" s="14"/>
      <c r="Q694" s="15" t="str">
        <f t="shared" si="18"/>
        <v/>
      </c>
    </row>
    <row r="695" ht="14.25" customHeight="1">
      <c r="A695" s="10"/>
      <c r="B695" s="10"/>
      <c r="C695" s="10"/>
      <c r="D695" s="16" t="str">
        <f t="shared" si="13"/>
        <v/>
      </c>
      <c r="E695" s="10"/>
      <c r="F695" s="16" t="str">
        <f t="shared" si="14"/>
        <v/>
      </c>
      <c r="G695" s="10"/>
      <c r="H695" s="12" t="str">
        <f>IF(ISBLANK(B695), "",ROUND(Calc!O694, 1))</f>
        <v/>
      </c>
      <c r="I695" s="12" t="str">
        <f t="shared" si="15"/>
        <v/>
      </c>
      <c r="J695" s="13" t="str">
        <f>IF(ISBLANK(B695), "",IF(I695=B695, 'Calc - Win Probability'!N694, 1-'Calc - Win Probability'!N694))</f>
        <v/>
      </c>
      <c r="K695" s="12" t="str">
        <f t="shared" si="16"/>
        <v/>
      </c>
      <c r="L695" s="12" t="str">
        <f t="shared" si="17"/>
        <v/>
      </c>
      <c r="M695" s="14"/>
      <c r="N695" s="14"/>
      <c r="O695" s="14"/>
      <c r="P695" s="14"/>
      <c r="Q695" s="15" t="str">
        <f t="shared" si="18"/>
        <v/>
      </c>
    </row>
    <row r="696" ht="14.25" customHeight="1">
      <c r="A696" s="10"/>
      <c r="B696" s="10"/>
      <c r="C696" s="10"/>
      <c r="D696" s="16" t="str">
        <f t="shared" si="13"/>
        <v/>
      </c>
      <c r="E696" s="10"/>
      <c r="F696" s="16" t="str">
        <f t="shared" si="14"/>
        <v/>
      </c>
      <c r="G696" s="10"/>
      <c r="H696" s="12" t="str">
        <f>IF(ISBLANK(B696), "",ROUND(Calc!O695, 1))</f>
        <v/>
      </c>
      <c r="I696" s="12" t="str">
        <f t="shared" si="15"/>
        <v/>
      </c>
      <c r="J696" s="13" t="str">
        <f>IF(ISBLANK(B696), "",IF(I696=B696, 'Calc - Win Probability'!N695, 1-'Calc - Win Probability'!N695))</f>
        <v/>
      </c>
      <c r="K696" s="12" t="str">
        <f t="shared" si="16"/>
        <v/>
      </c>
      <c r="L696" s="12" t="str">
        <f t="shared" si="17"/>
        <v/>
      </c>
      <c r="M696" s="14"/>
      <c r="N696" s="14"/>
      <c r="O696" s="14"/>
      <c r="P696" s="14"/>
      <c r="Q696" s="15" t="str">
        <f t="shared" si="18"/>
        <v/>
      </c>
    </row>
    <row r="697" ht="14.25" customHeight="1">
      <c r="A697" s="10"/>
      <c r="B697" s="10"/>
      <c r="C697" s="10"/>
      <c r="D697" s="16" t="str">
        <f t="shared" si="13"/>
        <v/>
      </c>
      <c r="E697" s="10"/>
      <c r="F697" s="16" t="str">
        <f t="shared" si="14"/>
        <v/>
      </c>
      <c r="G697" s="10"/>
      <c r="H697" s="12" t="str">
        <f>IF(ISBLANK(B697), "",ROUND(Calc!O696, 1))</f>
        <v/>
      </c>
      <c r="I697" s="12" t="str">
        <f t="shared" si="15"/>
        <v/>
      </c>
      <c r="J697" s="13" t="str">
        <f>IF(ISBLANK(B697), "",IF(I697=B697, 'Calc - Win Probability'!N696, 1-'Calc - Win Probability'!N696))</f>
        <v/>
      </c>
      <c r="K697" s="12" t="str">
        <f t="shared" si="16"/>
        <v/>
      </c>
      <c r="L697" s="12" t="str">
        <f t="shared" si="17"/>
        <v/>
      </c>
      <c r="M697" s="14"/>
      <c r="N697" s="14"/>
      <c r="O697" s="14"/>
      <c r="P697" s="14"/>
      <c r="Q697" s="15" t="str">
        <f t="shared" si="18"/>
        <v/>
      </c>
    </row>
    <row r="698" ht="14.25" customHeight="1">
      <c r="A698" s="10"/>
      <c r="B698" s="10"/>
      <c r="C698" s="10"/>
      <c r="D698" s="16" t="str">
        <f t="shared" si="13"/>
        <v/>
      </c>
      <c r="E698" s="10"/>
      <c r="F698" s="16" t="str">
        <f t="shared" si="14"/>
        <v/>
      </c>
      <c r="G698" s="10"/>
      <c r="H698" s="12" t="str">
        <f>IF(ISBLANK(B698), "",ROUND(Calc!O697, 1))</f>
        <v/>
      </c>
      <c r="I698" s="12" t="str">
        <f t="shared" si="15"/>
        <v/>
      </c>
      <c r="J698" s="13" t="str">
        <f>IF(ISBLANK(B698), "",IF(I698=B698, 'Calc - Win Probability'!N697, 1-'Calc - Win Probability'!N697))</f>
        <v/>
      </c>
      <c r="K698" s="12" t="str">
        <f t="shared" si="16"/>
        <v/>
      </c>
      <c r="L698" s="12" t="str">
        <f t="shared" si="17"/>
        <v/>
      </c>
      <c r="M698" s="14"/>
      <c r="N698" s="14"/>
      <c r="O698" s="14"/>
      <c r="P698" s="14"/>
      <c r="Q698" s="15" t="str">
        <f t="shared" si="18"/>
        <v/>
      </c>
    </row>
    <row r="699" ht="14.25" customHeight="1">
      <c r="A699" s="10"/>
      <c r="B699" s="10"/>
      <c r="C699" s="10"/>
      <c r="D699" s="16" t="str">
        <f t="shared" si="13"/>
        <v/>
      </c>
      <c r="E699" s="10"/>
      <c r="F699" s="16" t="str">
        <f t="shared" si="14"/>
        <v/>
      </c>
      <c r="G699" s="10"/>
      <c r="H699" s="12" t="str">
        <f>IF(ISBLANK(B699), "",ROUND(Calc!O698, 1))</f>
        <v/>
      </c>
      <c r="I699" s="12" t="str">
        <f t="shared" si="15"/>
        <v/>
      </c>
      <c r="J699" s="13" t="str">
        <f>IF(ISBLANK(B699), "",IF(I699=B699, 'Calc - Win Probability'!N698, 1-'Calc - Win Probability'!N698))</f>
        <v/>
      </c>
      <c r="K699" s="12" t="str">
        <f t="shared" si="16"/>
        <v/>
      </c>
      <c r="L699" s="12" t="str">
        <f t="shared" si="17"/>
        <v/>
      </c>
      <c r="M699" s="14"/>
      <c r="N699" s="14"/>
      <c r="O699" s="14"/>
      <c r="P699" s="14"/>
      <c r="Q699" s="15" t="str">
        <f t="shared" si="18"/>
        <v/>
      </c>
    </row>
    <row r="700" ht="14.25" customHeight="1">
      <c r="A700" s="10"/>
      <c r="B700" s="10"/>
      <c r="C700" s="10"/>
      <c r="D700" s="16" t="str">
        <f t="shared" si="13"/>
        <v/>
      </c>
      <c r="E700" s="10"/>
      <c r="F700" s="16" t="str">
        <f t="shared" si="14"/>
        <v/>
      </c>
      <c r="G700" s="10"/>
      <c r="H700" s="12" t="str">
        <f>IF(ISBLANK(B700), "",ROUND(Calc!O699, 1))</f>
        <v/>
      </c>
      <c r="I700" s="12" t="str">
        <f t="shared" si="15"/>
        <v/>
      </c>
      <c r="J700" s="13" t="str">
        <f>IF(ISBLANK(B700), "",IF(I700=B700, 'Calc - Win Probability'!N699, 1-'Calc - Win Probability'!N699))</f>
        <v/>
      </c>
      <c r="K700" s="12" t="str">
        <f t="shared" si="16"/>
        <v/>
      </c>
      <c r="L700" s="12" t="str">
        <f t="shared" si="17"/>
        <v/>
      </c>
      <c r="M700" s="14"/>
      <c r="N700" s="14"/>
      <c r="O700" s="14"/>
      <c r="P700" s="14"/>
      <c r="Q700" s="15" t="str">
        <f t="shared" si="18"/>
        <v/>
      </c>
    </row>
    <row r="701" ht="14.25" customHeight="1">
      <c r="A701" s="10"/>
      <c r="B701" s="10"/>
      <c r="C701" s="10"/>
      <c r="D701" s="16" t="str">
        <f t="shared" si="13"/>
        <v/>
      </c>
      <c r="E701" s="10"/>
      <c r="F701" s="16" t="str">
        <f t="shared" si="14"/>
        <v/>
      </c>
      <c r="G701" s="10"/>
      <c r="H701" s="12" t="str">
        <f>IF(ISBLANK(B701), "",ROUND(Calc!O700, 1))</f>
        <v/>
      </c>
      <c r="I701" s="12" t="str">
        <f t="shared" si="15"/>
        <v/>
      </c>
      <c r="J701" s="13" t="str">
        <f>IF(ISBLANK(B701), "",IF(I701=B701, 'Calc - Win Probability'!N700, 1-'Calc - Win Probability'!N700))</f>
        <v/>
      </c>
      <c r="K701" s="12" t="str">
        <f t="shared" si="16"/>
        <v/>
      </c>
      <c r="L701" s="12" t="str">
        <f t="shared" si="17"/>
        <v/>
      </c>
      <c r="M701" s="14"/>
      <c r="N701" s="14"/>
      <c r="O701" s="14"/>
      <c r="P701" s="14"/>
      <c r="Q701" s="15" t="str">
        <f t="shared" si="18"/>
        <v/>
      </c>
    </row>
    <row r="702" ht="14.25" customHeight="1">
      <c r="A702" s="10"/>
      <c r="B702" s="10"/>
      <c r="C702" s="10"/>
      <c r="D702" s="16" t="str">
        <f t="shared" si="13"/>
        <v/>
      </c>
      <c r="E702" s="10"/>
      <c r="F702" s="16" t="str">
        <f t="shared" si="14"/>
        <v/>
      </c>
      <c r="G702" s="10"/>
      <c r="H702" s="12" t="str">
        <f>IF(ISBLANK(B702), "",ROUND(Calc!O701, 1))</f>
        <v/>
      </c>
      <c r="I702" s="12" t="str">
        <f t="shared" si="15"/>
        <v/>
      </c>
      <c r="J702" s="13" t="str">
        <f>IF(ISBLANK(B702), "",IF(I702=B702, 'Calc - Win Probability'!N701, 1-'Calc - Win Probability'!N701))</f>
        <v/>
      </c>
      <c r="K702" s="12" t="str">
        <f t="shared" si="16"/>
        <v/>
      </c>
      <c r="L702" s="12" t="str">
        <f t="shared" si="17"/>
        <v/>
      </c>
      <c r="M702" s="14"/>
      <c r="N702" s="14"/>
      <c r="O702" s="14"/>
      <c r="P702" s="14"/>
      <c r="Q702" s="15" t="str">
        <f t="shared" si="18"/>
        <v/>
      </c>
    </row>
    <row r="703" ht="14.25" customHeight="1">
      <c r="A703" s="10"/>
      <c r="B703" s="10"/>
      <c r="C703" s="10"/>
      <c r="D703" s="16" t="str">
        <f t="shared" si="13"/>
        <v/>
      </c>
      <c r="E703" s="10"/>
      <c r="F703" s="16" t="str">
        <f t="shared" si="14"/>
        <v/>
      </c>
      <c r="G703" s="10"/>
      <c r="H703" s="12" t="str">
        <f>IF(ISBLANK(B703), "",ROUND(Calc!O702, 1))</f>
        <v/>
      </c>
      <c r="I703" s="12" t="str">
        <f t="shared" si="15"/>
        <v/>
      </c>
      <c r="J703" s="13" t="str">
        <f>IF(ISBLANK(B703), "",IF(I703=B703, 'Calc - Win Probability'!N702, 1-'Calc - Win Probability'!N702))</f>
        <v/>
      </c>
      <c r="K703" s="12" t="str">
        <f t="shared" si="16"/>
        <v/>
      </c>
      <c r="L703" s="12" t="str">
        <f t="shared" si="17"/>
        <v/>
      </c>
      <c r="M703" s="14"/>
      <c r="N703" s="14"/>
      <c r="O703" s="14"/>
      <c r="P703" s="14"/>
      <c r="Q703" s="15" t="str">
        <f t="shared" si="18"/>
        <v/>
      </c>
    </row>
    <row r="704" ht="14.25" customHeight="1">
      <c r="A704" s="10"/>
      <c r="B704" s="10"/>
      <c r="C704" s="10"/>
      <c r="D704" s="16" t="str">
        <f t="shared" si="13"/>
        <v/>
      </c>
      <c r="E704" s="10"/>
      <c r="F704" s="16" t="str">
        <f t="shared" si="14"/>
        <v/>
      </c>
      <c r="G704" s="10"/>
      <c r="H704" s="12" t="str">
        <f>IF(ISBLANK(B704), "",ROUND(Calc!O703, 1))</f>
        <v/>
      </c>
      <c r="I704" s="12" t="str">
        <f t="shared" si="15"/>
        <v/>
      </c>
      <c r="J704" s="13" t="str">
        <f>IF(ISBLANK(B704), "",IF(I704=B704, 'Calc - Win Probability'!N703, 1-'Calc - Win Probability'!N703))</f>
        <v/>
      </c>
      <c r="K704" s="12" t="str">
        <f t="shared" si="16"/>
        <v/>
      </c>
      <c r="L704" s="12" t="str">
        <f t="shared" si="17"/>
        <v/>
      </c>
      <c r="M704" s="14"/>
      <c r="N704" s="14"/>
      <c r="O704" s="14"/>
      <c r="P704" s="14"/>
      <c r="Q704" s="15" t="str">
        <f t="shared" si="18"/>
        <v/>
      </c>
    </row>
    <row r="705" ht="14.25" customHeight="1">
      <c r="A705" s="10"/>
      <c r="B705" s="10"/>
      <c r="C705" s="10"/>
      <c r="D705" s="16" t="str">
        <f t="shared" si="13"/>
        <v/>
      </c>
      <c r="E705" s="10"/>
      <c r="F705" s="16" t="str">
        <f t="shared" si="14"/>
        <v/>
      </c>
      <c r="G705" s="10"/>
      <c r="H705" s="12" t="str">
        <f>IF(ISBLANK(B705), "",ROUND(Calc!O704, 1))</f>
        <v/>
      </c>
      <c r="I705" s="12" t="str">
        <f t="shared" si="15"/>
        <v/>
      </c>
      <c r="J705" s="13" t="str">
        <f>IF(ISBLANK(B705), "",IF(I705=B705, 'Calc - Win Probability'!N704, 1-'Calc - Win Probability'!N704))</f>
        <v/>
      </c>
      <c r="K705" s="12" t="str">
        <f t="shared" si="16"/>
        <v/>
      </c>
      <c r="L705" s="12" t="str">
        <f t="shared" si="17"/>
        <v/>
      </c>
      <c r="M705" s="14"/>
      <c r="N705" s="14"/>
      <c r="O705" s="14"/>
      <c r="P705" s="14"/>
      <c r="Q705" s="15" t="str">
        <f t="shared" si="18"/>
        <v/>
      </c>
    </row>
    <row r="706" ht="14.25" customHeight="1">
      <c r="A706" s="10"/>
      <c r="B706" s="10"/>
      <c r="C706" s="10"/>
      <c r="D706" s="16" t="str">
        <f t="shared" si="13"/>
        <v/>
      </c>
      <c r="E706" s="10"/>
      <c r="F706" s="16" t="str">
        <f t="shared" si="14"/>
        <v/>
      </c>
      <c r="G706" s="10"/>
      <c r="H706" s="12" t="str">
        <f>IF(ISBLANK(B706), "",ROUND(Calc!O705, 1))</f>
        <v/>
      </c>
      <c r="I706" s="12" t="str">
        <f t="shared" si="15"/>
        <v/>
      </c>
      <c r="J706" s="13" t="str">
        <f>IF(ISBLANK(B706), "",IF(I706=B706, 'Calc - Win Probability'!N705, 1-'Calc - Win Probability'!N705))</f>
        <v/>
      </c>
      <c r="K706" s="12" t="str">
        <f t="shared" si="16"/>
        <v/>
      </c>
      <c r="L706" s="12" t="str">
        <f t="shared" si="17"/>
        <v/>
      </c>
      <c r="M706" s="14"/>
      <c r="N706" s="14"/>
      <c r="O706" s="14"/>
      <c r="P706" s="14"/>
      <c r="Q706" s="15" t="str">
        <f t="shared" si="18"/>
        <v/>
      </c>
    </row>
    <row r="707" ht="14.25" customHeight="1">
      <c r="A707" s="10"/>
      <c r="B707" s="10"/>
      <c r="C707" s="10"/>
      <c r="D707" s="16" t="str">
        <f t="shared" si="13"/>
        <v/>
      </c>
      <c r="E707" s="10"/>
      <c r="F707" s="16" t="str">
        <f t="shared" si="14"/>
        <v/>
      </c>
      <c r="G707" s="10"/>
      <c r="H707" s="12" t="str">
        <f>IF(ISBLANK(B707), "",ROUND(Calc!O706, 1))</f>
        <v/>
      </c>
      <c r="I707" s="12" t="str">
        <f t="shared" si="15"/>
        <v/>
      </c>
      <c r="J707" s="13" t="str">
        <f>IF(ISBLANK(B707), "",IF(I707=B707, 'Calc - Win Probability'!N706, 1-'Calc - Win Probability'!N706))</f>
        <v/>
      </c>
      <c r="K707" s="12" t="str">
        <f t="shared" si="16"/>
        <v/>
      </c>
      <c r="L707" s="12" t="str">
        <f t="shared" si="17"/>
        <v/>
      </c>
      <c r="M707" s="14"/>
      <c r="N707" s="14"/>
      <c r="O707" s="14"/>
      <c r="P707" s="14"/>
      <c r="Q707" s="15" t="str">
        <f t="shared" si="18"/>
        <v/>
      </c>
    </row>
    <row r="708" ht="14.25" customHeight="1">
      <c r="A708" s="10"/>
      <c r="B708" s="10"/>
      <c r="C708" s="10"/>
      <c r="D708" s="16" t="str">
        <f t="shared" si="13"/>
        <v/>
      </c>
      <c r="E708" s="10"/>
      <c r="F708" s="16" t="str">
        <f t="shared" si="14"/>
        <v/>
      </c>
      <c r="G708" s="10"/>
      <c r="H708" s="12" t="str">
        <f>IF(ISBLANK(B708), "",ROUND(Calc!O707, 1))</f>
        <v/>
      </c>
      <c r="I708" s="12" t="str">
        <f t="shared" si="15"/>
        <v/>
      </c>
      <c r="J708" s="13" t="str">
        <f>IF(ISBLANK(B708), "",IF(I708=B708, 'Calc - Win Probability'!N707, 1-'Calc - Win Probability'!N707))</f>
        <v/>
      </c>
      <c r="K708" s="12" t="str">
        <f t="shared" si="16"/>
        <v/>
      </c>
      <c r="L708" s="12" t="str">
        <f t="shared" si="17"/>
        <v/>
      </c>
      <c r="M708" s="14"/>
      <c r="N708" s="14"/>
      <c r="O708" s="14"/>
      <c r="P708" s="14"/>
      <c r="Q708" s="15" t="str">
        <f t="shared" si="18"/>
        <v/>
      </c>
    </row>
    <row r="709" ht="14.25" customHeight="1">
      <c r="A709" s="10"/>
      <c r="B709" s="10"/>
      <c r="C709" s="10"/>
      <c r="D709" s="16" t="str">
        <f t="shared" si="13"/>
        <v/>
      </c>
      <c r="E709" s="10"/>
      <c r="F709" s="16" t="str">
        <f t="shared" si="14"/>
        <v/>
      </c>
      <c r="G709" s="10"/>
      <c r="H709" s="12" t="str">
        <f>IF(ISBLANK(B709), "",ROUND(Calc!O708, 1))</f>
        <v/>
      </c>
      <c r="I709" s="12" t="str">
        <f t="shared" si="15"/>
        <v/>
      </c>
      <c r="J709" s="13" t="str">
        <f>IF(ISBLANK(B709), "",IF(I709=B709, 'Calc - Win Probability'!N708, 1-'Calc - Win Probability'!N708))</f>
        <v/>
      </c>
      <c r="K709" s="12" t="str">
        <f t="shared" si="16"/>
        <v/>
      </c>
      <c r="L709" s="12" t="str">
        <f t="shared" si="17"/>
        <v/>
      </c>
      <c r="M709" s="14"/>
      <c r="N709" s="14"/>
      <c r="O709" s="14"/>
      <c r="P709" s="14"/>
      <c r="Q709" s="15" t="str">
        <f t="shared" si="18"/>
        <v/>
      </c>
    </row>
    <row r="710" ht="14.25" customHeight="1">
      <c r="A710" s="10"/>
      <c r="B710" s="10"/>
      <c r="C710" s="10"/>
      <c r="D710" s="16" t="str">
        <f t="shared" si="13"/>
        <v/>
      </c>
      <c r="E710" s="10"/>
      <c r="F710" s="16" t="str">
        <f t="shared" si="14"/>
        <v/>
      </c>
      <c r="G710" s="10"/>
      <c r="H710" s="12" t="str">
        <f>IF(ISBLANK(B710), "",ROUND(Calc!O709, 1))</f>
        <v/>
      </c>
      <c r="I710" s="12" t="str">
        <f t="shared" si="15"/>
        <v/>
      </c>
      <c r="J710" s="13" t="str">
        <f>IF(ISBLANK(B710), "",IF(I710=B710, 'Calc - Win Probability'!N709, 1-'Calc - Win Probability'!N709))</f>
        <v/>
      </c>
      <c r="K710" s="12" t="str">
        <f t="shared" si="16"/>
        <v/>
      </c>
      <c r="L710" s="12" t="str">
        <f t="shared" si="17"/>
        <v/>
      </c>
      <c r="M710" s="14"/>
      <c r="N710" s="14"/>
      <c r="O710" s="14"/>
      <c r="P710" s="14"/>
      <c r="Q710" s="15" t="str">
        <f t="shared" si="18"/>
        <v/>
      </c>
    </row>
    <row r="711" ht="14.25" customHeight="1">
      <c r="A711" s="10"/>
      <c r="B711" s="10"/>
      <c r="C711" s="10"/>
      <c r="D711" s="16" t="str">
        <f t="shared" si="13"/>
        <v/>
      </c>
      <c r="E711" s="10"/>
      <c r="F711" s="16" t="str">
        <f t="shared" si="14"/>
        <v/>
      </c>
      <c r="G711" s="10"/>
      <c r="H711" s="12" t="str">
        <f>IF(ISBLANK(B711), "",ROUND(Calc!O710, 1))</f>
        <v/>
      </c>
      <c r="I711" s="12" t="str">
        <f t="shared" si="15"/>
        <v/>
      </c>
      <c r="J711" s="13" t="str">
        <f>IF(ISBLANK(B711), "",IF(I711=B711, 'Calc - Win Probability'!N710, 1-'Calc - Win Probability'!N710))</f>
        <v/>
      </c>
      <c r="K711" s="12" t="str">
        <f t="shared" si="16"/>
        <v/>
      </c>
      <c r="L711" s="12" t="str">
        <f t="shared" si="17"/>
        <v/>
      </c>
      <c r="M711" s="14"/>
      <c r="N711" s="14"/>
      <c r="O711" s="14"/>
      <c r="P711" s="14"/>
      <c r="Q711" s="15" t="str">
        <f t="shared" si="18"/>
        <v/>
      </c>
    </row>
    <row r="712" ht="14.25" customHeight="1">
      <c r="A712" s="10"/>
      <c r="B712" s="10"/>
      <c r="C712" s="10"/>
      <c r="D712" s="16" t="str">
        <f t="shared" si="13"/>
        <v/>
      </c>
      <c r="E712" s="10"/>
      <c r="F712" s="16" t="str">
        <f t="shared" si="14"/>
        <v/>
      </c>
      <c r="G712" s="10"/>
      <c r="H712" s="12" t="str">
        <f>IF(ISBLANK(B712), "",ROUND(Calc!O711, 1))</f>
        <v/>
      </c>
      <c r="I712" s="12" t="str">
        <f t="shared" si="15"/>
        <v/>
      </c>
      <c r="J712" s="13" t="str">
        <f>IF(ISBLANK(B712), "",IF(I712=B712, 'Calc - Win Probability'!N711, 1-'Calc - Win Probability'!N711))</f>
        <v/>
      </c>
      <c r="K712" s="12" t="str">
        <f t="shared" si="16"/>
        <v/>
      </c>
      <c r="L712" s="12" t="str">
        <f t="shared" si="17"/>
        <v/>
      </c>
      <c r="M712" s="14"/>
      <c r="N712" s="14"/>
      <c r="O712" s="14"/>
      <c r="P712" s="14"/>
      <c r="Q712" s="15" t="str">
        <f t="shared" si="18"/>
        <v/>
      </c>
    </row>
    <row r="713" ht="14.25" customHeight="1">
      <c r="A713" s="10"/>
      <c r="B713" s="10"/>
      <c r="C713" s="10"/>
      <c r="D713" s="16" t="str">
        <f t="shared" si="13"/>
        <v/>
      </c>
      <c r="E713" s="10"/>
      <c r="F713" s="16" t="str">
        <f t="shared" si="14"/>
        <v/>
      </c>
      <c r="G713" s="10"/>
      <c r="H713" s="12" t="str">
        <f>IF(ISBLANK(B713), "",ROUND(Calc!O712, 1))</f>
        <v/>
      </c>
      <c r="I713" s="12" t="str">
        <f t="shared" si="15"/>
        <v/>
      </c>
      <c r="J713" s="13" t="str">
        <f>IF(ISBLANK(B713), "",IF(I713=B713, 'Calc - Win Probability'!N712, 1-'Calc - Win Probability'!N712))</f>
        <v/>
      </c>
      <c r="K713" s="12" t="str">
        <f t="shared" si="16"/>
        <v/>
      </c>
      <c r="L713" s="12" t="str">
        <f t="shared" si="17"/>
        <v/>
      </c>
      <c r="M713" s="14"/>
      <c r="N713" s="14"/>
      <c r="O713" s="14"/>
      <c r="P713" s="14"/>
      <c r="Q713" s="15" t="str">
        <f t="shared" si="18"/>
        <v/>
      </c>
    </row>
    <row r="714" ht="14.25" customHeight="1">
      <c r="A714" s="10"/>
      <c r="B714" s="10"/>
      <c r="C714" s="10"/>
      <c r="D714" s="16" t="str">
        <f t="shared" si="13"/>
        <v/>
      </c>
      <c r="E714" s="10"/>
      <c r="F714" s="16" t="str">
        <f t="shared" si="14"/>
        <v/>
      </c>
      <c r="G714" s="10"/>
      <c r="H714" s="12" t="str">
        <f>IF(ISBLANK(B714), "",ROUND(Calc!O713, 1))</f>
        <v/>
      </c>
      <c r="I714" s="12" t="str">
        <f t="shared" si="15"/>
        <v/>
      </c>
      <c r="J714" s="13" t="str">
        <f>IF(ISBLANK(B714), "",IF(I714=B714, 'Calc - Win Probability'!N713, 1-'Calc - Win Probability'!N713))</f>
        <v/>
      </c>
      <c r="K714" s="12" t="str">
        <f t="shared" si="16"/>
        <v/>
      </c>
      <c r="L714" s="12" t="str">
        <f t="shared" si="17"/>
        <v/>
      </c>
      <c r="M714" s="14"/>
      <c r="N714" s="14"/>
      <c r="O714" s="14"/>
      <c r="P714" s="14"/>
      <c r="Q714" s="15" t="str">
        <f t="shared" si="18"/>
        <v/>
      </c>
    </row>
    <row r="715" ht="14.25" customHeight="1">
      <c r="A715" s="10"/>
      <c r="B715" s="10"/>
      <c r="C715" s="10"/>
      <c r="D715" s="16" t="str">
        <f t="shared" si="13"/>
        <v/>
      </c>
      <c r="E715" s="10"/>
      <c r="F715" s="16" t="str">
        <f t="shared" si="14"/>
        <v/>
      </c>
      <c r="G715" s="10"/>
      <c r="H715" s="12" t="str">
        <f>IF(ISBLANK(B715), "",ROUND(Calc!O714, 1))</f>
        <v/>
      </c>
      <c r="I715" s="12" t="str">
        <f t="shared" si="15"/>
        <v/>
      </c>
      <c r="J715" s="13" t="str">
        <f>IF(ISBLANK(B715), "",IF(I715=B715, 'Calc - Win Probability'!N714, 1-'Calc - Win Probability'!N714))</f>
        <v/>
      </c>
      <c r="K715" s="12" t="str">
        <f t="shared" si="16"/>
        <v/>
      </c>
      <c r="L715" s="12" t="str">
        <f t="shared" si="17"/>
        <v/>
      </c>
      <c r="M715" s="14"/>
      <c r="N715" s="14"/>
      <c r="O715" s="14"/>
      <c r="P715" s="14"/>
      <c r="Q715" s="15" t="str">
        <f t="shared" si="18"/>
        <v/>
      </c>
    </row>
    <row r="716" ht="14.25" customHeight="1">
      <c r="A716" s="10"/>
      <c r="B716" s="10"/>
      <c r="C716" s="10"/>
      <c r="D716" s="16" t="str">
        <f t="shared" si="13"/>
        <v/>
      </c>
      <c r="E716" s="10"/>
      <c r="F716" s="16" t="str">
        <f t="shared" si="14"/>
        <v/>
      </c>
      <c r="G716" s="10"/>
      <c r="H716" s="12" t="str">
        <f>IF(ISBLANK(B716), "",ROUND(Calc!O715, 1))</f>
        <v/>
      </c>
      <c r="I716" s="12" t="str">
        <f t="shared" si="15"/>
        <v/>
      </c>
      <c r="J716" s="13" t="str">
        <f>IF(ISBLANK(B716), "",IF(I716=B716, 'Calc - Win Probability'!N715, 1-'Calc - Win Probability'!N715))</f>
        <v/>
      </c>
      <c r="K716" s="12" t="str">
        <f t="shared" si="16"/>
        <v/>
      </c>
      <c r="L716" s="12" t="str">
        <f t="shared" si="17"/>
        <v/>
      </c>
      <c r="M716" s="14"/>
      <c r="N716" s="14"/>
      <c r="O716" s="14"/>
      <c r="P716" s="14"/>
      <c r="Q716" s="15" t="str">
        <f t="shared" si="18"/>
        <v/>
      </c>
    </row>
    <row r="717" ht="14.25" customHeight="1">
      <c r="A717" s="10"/>
      <c r="B717" s="10"/>
      <c r="C717" s="10"/>
      <c r="D717" s="16" t="str">
        <f t="shared" si="13"/>
        <v/>
      </c>
      <c r="E717" s="10"/>
      <c r="F717" s="16" t="str">
        <f t="shared" si="14"/>
        <v/>
      </c>
      <c r="G717" s="10"/>
      <c r="H717" s="12" t="str">
        <f>IF(ISBLANK(B717), "",ROUND(Calc!O716, 1))</f>
        <v/>
      </c>
      <c r="I717" s="12" t="str">
        <f t="shared" si="15"/>
        <v/>
      </c>
      <c r="J717" s="13" t="str">
        <f>IF(ISBLANK(B717), "",IF(I717=B717, 'Calc - Win Probability'!N716, 1-'Calc - Win Probability'!N716))</f>
        <v/>
      </c>
      <c r="K717" s="12" t="str">
        <f t="shared" si="16"/>
        <v/>
      </c>
      <c r="L717" s="12" t="str">
        <f t="shared" si="17"/>
        <v/>
      </c>
      <c r="M717" s="14"/>
      <c r="N717" s="14"/>
      <c r="O717" s="14"/>
      <c r="P717" s="14"/>
      <c r="Q717" s="15" t="str">
        <f t="shared" si="18"/>
        <v/>
      </c>
    </row>
    <row r="718" ht="14.25" customHeight="1">
      <c r="A718" s="10"/>
      <c r="B718" s="10"/>
      <c r="C718" s="10"/>
      <c r="D718" s="16" t="str">
        <f t="shared" si="13"/>
        <v/>
      </c>
      <c r="E718" s="10"/>
      <c r="F718" s="16" t="str">
        <f t="shared" si="14"/>
        <v/>
      </c>
      <c r="G718" s="10"/>
      <c r="H718" s="12" t="str">
        <f>IF(ISBLANK(B718), "",ROUND(Calc!O717, 1))</f>
        <v/>
      </c>
      <c r="I718" s="12" t="str">
        <f t="shared" si="15"/>
        <v/>
      </c>
      <c r="J718" s="13" t="str">
        <f>IF(ISBLANK(B718), "",IF(I718=B718, 'Calc - Win Probability'!N717, 1-'Calc - Win Probability'!N717))</f>
        <v/>
      </c>
      <c r="K718" s="12" t="str">
        <f t="shared" si="16"/>
        <v/>
      </c>
      <c r="L718" s="12" t="str">
        <f t="shared" si="17"/>
        <v/>
      </c>
      <c r="M718" s="14"/>
      <c r="N718" s="14"/>
      <c r="O718" s="14"/>
      <c r="P718" s="14"/>
      <c r="Q718" s="15" t="str">
        <f t="shared" si="18"/>
        <v/>
      </c>
    </row>
    <row r="719" ht="14.25" customHeight="1">
      <c r="A719" s="10"/>
      <c r="B719" s="10"/>
      <c r="C719" s="10"/>
      <c r="D719" s="16" t="str">
        <f t="shared" si="13"/>
        <v/>
      </c>
      <c r="E719" s="10"/>
      <c r="F719" s="16" t="str">
        <f t="shared" si="14"/>
        <v/>
      </c>
      <c r="G719" s="10"/>
      <c r="H719" s="12" t="str">
        <f>IF(ISBLANK(B719), "",ROUND(Calc!O718, 1))</f>
        <v/>
      </c>
      <c r="I719" s="12" t="str">
        <f t="shared" si="15"/>
        <v/>
      </c>
      <c r="J719" s="13" t="str">
        <f>IF(ISBLANK(B719), "",IF(I719=B719, 'Calc - Win Probability'!N718, 1-'Calc - Win Probability'!N718))</f>
        <v/>
      </c>
      <c r="K719" s="12" t="str">
        <f t="shared" si="16"/>
        <v/>
      </c>
      <c r="L719" s="12" t="str">
        <f t="shared" si="17"/>
        <v/>
      </c>
      <c r="M719" s="14"/>
      <c r="N719" s="14"/>
      <c r="O719" s="14"/>
      <c r="P719" s="14"/>
      <c r="Q719" s="15" t="str">
        <f t="shared" si="18"/>
        <v/>
      </c>
    </row>
    <row r="720" ht="14.25" customHeight="1">
      <c r="A720" s="10"/>
      <c r="B720" s="10"/>
      <c r="C720" s="10"/>
      <c r="D720" s="16" t="str">
        <f t="shared" si="13"/>
        <v/>
      </c>
      <c r="E720" s="10"/>
      <c r="F720" s="16" t="str">
        <f t="shared" si="14"/>
        <v/>
      </c>
      <c r="G720" s="10"/>
      <c r="H720" s="12" t="str">
        <f>IF(ISBLANK(B720), "",ROUND(Calc!O719, 1))</f>
        <v/>
      </c>
      <c r="I720" s="12" t="str">
        <f t="shared" si="15"/>
        <v/>
      </c>
      <c r="J720" s="13" t="str">
        <f>IF(ISBLANK(B720), "",IF(I720=B720, 'Calc - Win Probability'!N719, 1-'Calc - Win Probability'!N719))</f>
        <v/>
      </c>
      <c r="K720" s="12" t="str">
        <f t="shared" si="16"/>
        <v/>
      </c>
      <c r="L720" s="12" t="str">
        <f t="shared" si="17"/>
        <v/>
      </c>
      <c r="M720" s="14"/>
      <c r="N720" s="14"/>
      <c r="O720" s="14"/>
      <c r="P720" s="14"/>
      <c r="Q720" s="15" t="str">
        <f t="shared" si="18"/>
        <v/>
      </c>
    </row>
    <row r="721" ht="14.25" customHeight="1">
      <c r="A721" s="10"/>
      <c r="B721" s="10"/>
      <c r="C721" s="10"/>
      <c r="D721" s="16" t="str">
        <f t="shared" si="13"/>
        <v/>
      </c>
      <c r="E721" s="10"/>
      <c r="F721" s="16" t="str">
        <f t="shared" si="14"/>
        <v/>
      </c>
      <c r="G721" s="10"/>
      <c r="H721" s="12" t="str">
        <f>IF(ISBLANK(B721), "",ROUND(Calc!O720, 1))</f>
        <v/>
      </c>
      <c r="I721" s="12" t="str">
        <f t="shared" si="15"/>
        <v/>
      </c>
      <c r="J721" s="13" t="str">
        <f>IF(ISBLANK(B721), "",IF(I721=B721, 'Calc - Win Probability'!N720, 1-'Calc - Win Probability'!N720))</f>
        <v/>
      </c>
      <c r="K721" s="12" t="str">
        <f t="shared" si="16"/>
        <v/>
      </c>
      <c r="L721" s="12" t="str">
        <f t="shared" si="17"/>
        <v/>
      </c>
      <c r="M721" s="14"/>
      <c r="N721" s="14"/>
      <c r="O721" s="14"/>
      <c r="P721" s="14"/>
      <c r="Q721" s="15" t="str">
        <f t="shared" si="18"/>
        <v/>
      </c>
    </row>
    <row r="722" ht="14.25" customHeight="1">
      <c r="A722" s="10"/>
      <c r="B722" s="10"/>
      <c r="C722" s="10"/>
      <c r="D722" s="16" t="str">
        <f t="shared" si="13"/>
        <v/>
      </c>
      <c r="E722" s="10"/>
      <c r="F722" s="16" t="str">
        <f t="shared" si="14"/>
        <v/>
      </c>
      <c r="G722" s="10"/>
      <c r="H722" s="12" t="str">
        <f>IF(ISBLANK(B722), "",ROUND(Calc!O721, 1))</f>
        <v/>
      </c>
      <c r="I722" s="12" t="str">
        <f t="shared" si="15"/>
        <v/>
      </c>
      <c r="J722" s="13" t="str">
        <f>IF(ISBLANK(B722), "",IF(I722=B722, 'Calc - Win Probability'!N721, 1-'Calc - Win Probability'!N721))</f>
        <v/>
      </c>
      <c r="K722" s="12" t="str">
        <f t="shared" si="16"/>
        <v/>
      </c>
      <c r="L722" s="12" t="str">
        <f t="shared" si="17"/>
        <v/>
      </c>
      <c r="M722" s="14"/>
      <c r="N722" s="14"/>
      <c r="O722" s="14"/>
      <c r="P722" s="14"/>
      <c r="Q722" s="15" t="str">
        <f t="shared" si="18"/>
        <v/>
      </c>
    </row>
    <row r="723" ht="14.25" customHeight="1">
      <c r="A723" s="10"/>
      <c r="B723" s="10"/>
      <c r="C723" s="10"/>
      <c r="D723" s="16" t="str">
        <f t="shared" si="13"/>
        <v/>
      </c>
      <c r="E723" s="10"/>
      <c r="F723" s="16" t="str">
        <f t="shared" si="14"/>
        <v/>
      </c>
      <c r="G723" s="10"/>
      <c r="H723" s="12" t="str">
        <f>IF(ISBLANK(B723), "",ROUND(Calc!O722, 1))</f>
        <v/>
      </c>
      <c r="I723" s="12" t="str">
        <f t="shared" si="15"/>
        <v/>
      </c>
      <c r="J723" s="13" t="str">
        <f>IF(ISBLANK(B723), "",IF(I723=B723, 'Calc - Win Probability'!N722, 1-'Calc - Win Probability'!N722))</f>
        <v/>
      </c>
      <c r="K723" s="12" t="str">
        <f t="shared" si="16"/>
        <v/>
      </c>
      <c r="L723" s="12" t="str">
        <f t="shared" si="17"/>
        <v/>
      </c>
      <c r="M723" s="14"/>
      <c r="N723" s="14"/>
      <c r="O723" s="14"/>
      <c r="P723" s="14"/>
      <c r="Q723" s="15" t="str">
        <f t="shared" si="18"/>
        <v/>
      </c>
    </row>
    <row r="724" ht="14.25" customHeight="1">
      <c r="A724" s="10"/>
      <c r="B724" s="10"/>
      <c r="C724" s="10"/>
      <c r="D724" s="16" t="str">
        <f t="shared" si="13"/>
        <v/>
      </c>
      <c r="E724" s="10"/>
      <c r="F724" s="16" t="str">
        <f t="shared" si="14"/>
        <v/>
      </c>
      <c r="G724" s="10"/>
      <c r="H724" s="12" t="str">
        <f>IF(ISBLANK(B724), "",ROUND(Calc!O723, 1))</f>
        <v/>
      </c>
      <c r="I724" s="12" t="str">
        <f t="shared" si="15"/>
        <v/>
      </c>
      <c r="J724" s="13" t="str">
        <f>IF(ISBLANK(B724), "",IF(I724=B724, 'Calc - Win Probability'!N723, 1-'Calc - Win Probability'!N723))</f>
        <v/>
      </c>
      <c r="K724" s="12" t="str">
        <f t="shared" si="16"/>
        <v/>
      </c>
      <c r="L724" s="12" t="str">
        <f t="shared" si="17"/>
        <v/>
      </c>
      <c r="M724" s="14"/>
      <c r="N724" s="14"/>
      <c r="O724" s="14"/>
      <c r="P724" s="14"/>
      <c r="Q724" s="15" t="str">
        <f t="shared" si="18"/>
        <v/>
      </c>
    </row>
    <row r="725" ht="14.25" customHeight="1">
      <c r="A725" s="10"/>
      <c r="B725" s="10"/>
      <c r="C725" s="10"/>
      <c r="D725" s="16" t="str">
        <f t="shared" si="13"/>
        <v/>
      </c>
      <c r="E725" s="10"/>
      <c r="F725" s="16" t="str">
        <f t="shared" si="14"/>
        <v/>
      </c>
      <c r="G725" s="10"/>
      <c r="H725" s="12" t="str">
        <f>IF(ISBLANK(B725), "",ROUND(Calc!O724, 1))</f>
        <v/>
      </c>
      <c r="I725" s="12" t="str">
        <f t="shared" si="15"/>
        <v/>
      </c>
      <c r="J725" s="13" t="str">
        <f>IF(ISBLANK(B725), "",IF(I725=B725, 'Calc - Win Probability'!N724, 1-'Calc - Win Probability'!N724))</f>
        <v/>
      </c>
      <c r="K725" s="12" t="str">
        <f t="shared" si="16"/>
        <v/>
      </c>
      <c r="L725" s="12" t="str">
        <f t="shared" si="17"/>
        <v/>
      </c>
      <c r="M725" s="14"/>
      <c r="N725" s="14"/>
      <c r="O725" s="14"/>
      <c r="P725" s="14"/>
      <c r="Q725" s="15" t="str">
        <f t="shared" si="18"/>
        <v/>
      </c>
    </row>
    <row r="726" ht="14.25" customHeight="1">
      <c r="A726" s="10"/>
      <c r="B726" s="10"/>
      <c r="C726" s="10"/>
      <c r="D726" s="16" t="str">
        <f t="shared" si="13"/>
        <v/>
      </c>
      <c r="E726" s="10"/>
      <c r="F726" s="16" t="str">
        <f t="shared" si="14"/>
        <v/>
      </c>
      <c r="G726" s="10"/>
      <c r="H726" s="12" t="str">
        <f>IF(ISBLANK(B726), "",ROUND(Calc!O725, 1))</f>
        <v/>
      </c>
      <c r="I726" s="12" t="str">
        <f t="shared" si="15"/>
        <v/>
      </c>
      <c r="J726" s="13" t="str">
        <f>IF(ISBLANK(B726), "",IF(I726=B726, 'Calc - Win Probability'!N725, 1-'Calc - Win Probability'!N725))</f>
        <v/>
      </c>
      <c r="K726" s="12" t="str">
        <f t="shared" si="16"/>
        <v/>
      </c>
      <c r="L726" s="12" t="str">
        <f t="shared" si="17"/>
        <v/>
      </c>
      <c r="M726" s="14"/>
      <c r="N726" s="14"/>
      <c r="O726" s="14"/>
      <c r="P726" s="14"/>
      <c r="Q726" s="15" t="str">
        <f t="shared" si="18"/>
        <v/>
      </c>
    </row>
    <row r="727" ht="14.25" customHeight="1">
      <c r="A727" s="10"/>
      <c r="B727" s="10"/>
      <c r="C727" s="10"/>
      <c r="D727" s="16" t="str">
        <f t="shared" si="13"/>
        <v/>
      </c>
      <c r="E727" s="10"/>
      <c r="F727" s="16" t="str">
        <f t="shared" si="14"/>
        <v/>
      </c>
      <c r="G727" s="10"/>
      <c r="H727" s="12" t="str">
        <f>IF(ISBLANK(B727), "",ROUND(Calc!O726, 1))</f>
        <v/>
      </c>
      <c r="I727" s="12" t="str">
        <f t="shared" si="15"/>
        <v/>
      </c>
      <c r="J727" s="13" t="str">
        <f>IF(ISBLANK(B727), "",IF(I727=B727, 'Calc - Win Probability'!N726, 1-'Calc - Win Probability'!N726))</f>
        <v/>
      </c>
      <c r="K727" s="12" t="str">
        <f t="shared" si="16"/>
        <v/>
      </c>
      <c r="L727" s="12" t="str">
        <f t="shared" si="17"/>
        <v/>
      </c>
      <c r="M727" s="14"/>
      <c r="N727" s="14"/>
      <c r="O727" s="14"/>
      <c r="P727" s="14"/>
      <c r="Q727" s="15" t="str">
        <f t="shared" si="18"/>
        <v/>
      </c>
    </row>
    <row r="728" ht="14.25" customHeight="1">
      <c r="A728" s="10"/>
      <c r="B728" s="10"/>
      <c r="C728" s="10"/>
      <c r="D728" s="16" t="str">
        <f t="shared" si="13"/>
        <v/>
      </c>
      <c r="E728" s="10"/>
      <c r="F728" s="16" t="str">
        <f t="shared" si="14"/>
        <v/>
      </c>
      <c r="G728" s="10"/>
      <c r="H728" s="12" t="str">
        <f>IF(ISBLANK(B728), "",ROUND(Calc!O727, 1))</f>
        <v/>
      </c>
      <c r="I728" s="12" t="str">
        <f t="shared" si="15"/>
        <v/>
      </c>
      <c r="J728" s="13" t="str">
        <f>IF(ISBLANK(B728), "",IF(I728=B728, 'Calc - Win Probability'!N727, 1-'Calc - Win Probability'!N727))</f>
        <v/>
      </c>
      <c r="K728" s="12" t="str">
        <f t="shared" si="16"/>
        <v/>
      </c>
      <c r="L728" s="12" t="str">
        <f t="shared" si="17"/>
        <v/>
      </c>
      <c r="M728" s="14"/>
      <c r="N728" s="14"/>
      <c r="O728" s="14"/>
      <c r="P728" s="14"/>
      <c r="Q728" s="15" t="str">
        <f t="shared" si="18"/>
        <v/>
      </c>
    </row>
    <row r="729" ht="14.25" customHeight="1">
      <c r="A729" s="10"/>
      <c r="B729" s="10"/>
      <c r="C729" s="10"/>
      <c r="D729" s="16" t="str">
        <f t="shared" si="13"/>
        <v/>
      </c>
      <c r="E729" s="10"/>
      <c r="F729" s="16" t="str">
        <f t="shared" si="14"/>
        <v/>
      </c>
      <c r="G729" s="10"/>
      <c r="H729" s="12" t="str">
        <f>IF(ISBLANK(B729), "",ROUND(Calc!O728, 1))</f>
        <v/>
      </c>
      <c r="I729" s="12" t="str">
        <f t="shared" si="15"/>
        <v/>
      </c>
      <c r="J729" s="13" t="str">
        <f>IF(ISBLANK(B729), "",IF(I729=B729, 'Calc - Win Probability'!N728, 1-'Calc - Win Probability'!N728))</f>
        <v/>
      </c>
      <c r="K729" s="12" t="str">
        <f t="shared" si="16"/>
        <v/>
      </c>
      <c r="L729" s="12" t="str">
        <f t="shared" si="17"/>
        <v/>
      </c>
      <c r="M729" s="14"/>
      <c r="N729" s="14"/>
      <c r="O729" s="14"/>
      <c r="P729" s="14"/>
      <c r="Q729" s="15" t="str">
        <f t="shared" si="18"/>
        <v/>
      </c>
    </row>
    <row r="730" ht="14.25" customHeight="1">
      <c r="A730" s="10"/>
      <c r="B730" s="10"/>
      <c r="C730" s="10"/>
      <c r="D730" s="16" t="str">
        <f t="shared" si="13"/>
        <v/>
      </c>
      <c r="E730" s="10"/>
      <c r="F730" s="16" t="str">
        <f t="shared" si="14"/>
        <v/>
      </c>
      <c r="G730" s="10"/>
      <c r="H730" s="12" t="str">
        <f>IF(ISBLANK(B730), "",ROUND(Calc!O729, 1))</f>
        <v/>
      </c>
      <c r="I730" s="12" t="str">
        <f t="shared" si="15"/>
        <v/>
      </c>
      <c r="J730" s="13" t="str">
        <f>IF(ISBLANK(B730), "",IF(I730=B730, 'Calc - Win Probability'!N729, 1-'Calc - Win Probability'!N729))</f>
        <v/>
      </c>
      <c r="K730" s="12" t="str">
        <f t="shared" si="16"/>
        <v/>
      </c>
      <c r="L730" s="12" t="str">
        <f t="shared" si="17"/>
        <v/>
      </c>
      <c r="M730" s="14"/>
      <c r="N730" s="14"/>
      <c r="O730" s="14"/>
      <c r="P730" s="14"/>
      <c r="Q730" s="15" t="str">
        <f t="shared" si="18"/>
        <v/>
      </c>
    </row>
    <row r="731" ht="14.25" customHeight="1">
      <c r="A731" s="10"/>
      <c r="B731" s="10"/>
      <c r="C731" s="10"/>
      <c r="D731" s="16" t="str">
        <f t="shared" si="13"/>
        <v/>
      </c>
      <c r="E731" s="10"/>
      <c r="F731" s="16" t="str">
        <f t="shared" si="14"/>
        <v/>
      </c>
      <c r="G731" s="10"/>
      <c r="H731" s="12" t="str">
        <f>IF(ISBLANK(B731), "",ROUND(Calc!O730, 1))</f>
        <v/>
      </c>
      <c r="I731" s="12" t="str">
        <f t="shared" si="15"/>
        <v/>
      </c>
      <c r="J731" s="13" t="str">
        <f>IF(ISBLANK(B731), "",IF(I731=B731, 'Calc - Win Probability'!N730, 1-'Calc - Win Probability'!N730))</f>
        <v/>
      </c>
      <c r="K731" s="12" t="str">
        <f t="shared" si="16"/>
        <v/>
      </c>
      <c r="L731" s="12" t="str">
        <f t="shared" si="17"/>
        <v/>
      </c>
      <c r="M731" s="14"/>
      <c r="N731" s="14"/>
      <c r="O731" s="14"/>
      <c r="P731" s="14"/>
      <c r="Q731" s="15" t="str">
        <f t="shared" si="18"/>
        <v/>
      </c>
    </row>
    <row r="732" ht="14.25" customHeight="1">
      <c r="A732" s="10"/>
      <c r="B732" s="10"/>
      <c r="C732" s="10"/>
      <c r="D732" s="16" t="str">
        <f t="shared" si="13"/>
        <v/>
      </c>
      <c r="E732" s="10"/>
      <c r="F732" s="16" t="str">
        <f t="shared" si="14"/>
        <v/>
      </c>
      <c r="G732" s="10"/>
      <c r="H732" s="12" t="str">
        <f>IF(ISBLANK(B732), "",ROUND(Calc!O731, 1))</f>
        <v/>
      </c>
      <c r="I732" s="12" t="str">
        <f t="shared" si="15"/>
        <v/>
      </c>
      <c r="J732" s="13" t="str">
        <f>IF(ISBLANK(B732), "",IF(I732=B732, 'Calc - Win Probability'!N731, 1-'Calc - Win Probability'!N731))</f>
        <v/>
      </c>
      <c r="K732" s="12" t="str">
        <f t="shared" si="16"/>
        <v/>
      </c>
      <c r="L732" s="12" t="str">
        <f t="shared" si="17"/>
        <v/>
      </c>
      <c r="M732" s="14"/>
      <c r="N732" s="14"/>
      <c r="O732" s="14"/>
      <c r="P732" s="14"/>
      <c r="Q732" s="15" t="str">
        <f t="shared" si="18"/>
        <v/>
      </c>
    </row>
    <row r="733" ht="14.25" customHeight="1">
      <c r="A733" s="10"/>
      <c r="B733" s="10"/>
      <c r="C733" s="10"/>
      <c r="D733" s="16" t="str">
        <f t="shared" si="13"/>
        <v/>
      </c>
      <c r="E733" s="10"/>
      <c r="F733" s="16" t="str">
        <f t="shared" si="14"/>
        <v/>
      </c>
      <c r="G733" s="10"/>
      <c r="H733" s="12" t="str">
        <f>IF(ISBLANK(B733), "",ROUND(Calc!O732, 1))</f>
        <v/>
      </c>
      <c r="I733" s="12" t="str">
        <f t="shared" si="15"/>
        <v/>
      </c>
      <c r="J733" s="13" t="str">
        <f>IF(ISBLANK(B733), "",IF(I733=B733, 'Calc - Win Probability'!N732, 1-'Calc - Win Probability'!N732))</f>
        <v/>
      </c>
      <c r="K733" s="12" t="str">
        <f t="shared" si="16"/>
        <v/>
      </c>
      <c r="L733" s="12" t="str">
        <f t="shared" si="17"/>
        <v/>
      </c>
      <c r="M733" s="14"/>
      <c r="N733" s="14"/>
      <c r="O733" s="14"/>
      <c r="P733" s="14"/>
      <c r="Q733" s="15" t="str">
        <f t="shared" si="18"/>
        <v/>
      </c>
    </row>
    <row r="734" ht="14.25" customHeight="1">
      <c r="A734" s="10"/>
      <c r="B734" s="10"/>
      <c r="C734" s="10"/>
      <c r="D734" s="16" t="str">
        <f t="shared" si="13"/>
        <v/>
      </c>
      <c r="E734" s="10"/>
      <c r="F734" s="16" t="str">
        <f t="shared" si="14"/>
        <v/>
      </c>
      <c r="G734" s="10"/>
      <c r="H734" s="12" t="str">
        <f>IF(ISBLANK(B734), "",ROUND(Calc!O733, 1))</f>
        <v/>
      </c>
      <c r="I734" s="12" t="str">
        <f t="shared" si="15"/>
        <v/>
      </c>
      <c r="J734" s="13" t="str">
        <f>IF(ISBLANK(B734), "",IF(I734=B734, 'Calc - Win Probability'!N733, 1-'Calc - Win Probability'!N733))</f>
        <v/>
      </c>
      <c r="K734" s="12" t="str">
        <f t="shared" si="16"/>
        <v/>
      </c>
      <c r="L734" s="12" t="str">
        <f t="shared" si="17"/>
        <v/>
      </c>
      <c r="M734" s="14"/>
      <c r="N734" s="14"/>
      <c r="O734" s="14"/>
      <c r="P734" s="14"/>
      <c r="Q734" s="15" t="str">
        <f t="shared" si="18"/>
        <v/>
      </c>
    </row>
    <row r="735" ht="14.25" customHeight="1">
      <c r="A735" s="10"/>
      <c r="B735" s="10"/>
      <c r="C735" s="10"/>
      <c r="D735" s="16" t="str">
        <f t="shared" si="13"/>
        <v/>
      </c>
      <c r="E735" s="10"/>
      <c r="F735" s="16" t="str">
        <f t="shared" si="14"/>
        <v/>
      </c>
      <c r="G735" s="10"/>
      <c r="H735" s="12" t="str">
        <f>IF(ISBLANK(B735), "",ROUND(Calc!O734, 1))</f>
        <v/>
      </c>
      <c r="I735" s="12" t="str">
        <f t="shared" si="15"/>
        <v/>
      </c>
      <c r="J735" s="13" t="str">
        <f>IF(ISBLANK(B735), "",IF(I735=B735, 'Calc - Win Probability'!N734, 1-'Calc - Win Probability'!N734))</f>
        <v/>
      </c>
      <c r="K735" s="12" t="str">
        <f t="shared" si="16"/>
        <v/>
      </c>
      <c r="L735" s="12" t="str">
        <f t="shared" si="17"/>
        <v/>
      </c>
      <c r="M735" s="14"/>
      <c r="N735" s="14"/>
      <c r="O735" s="14"/>
      <c r="P735" s="14"/>
      <c r="Q735" s="15" t="str">
        <f t="shared" si="18"/>
        <v/>
      </c>
    </row>
    <row r="736" ht="14.25" customHeight="1">
      <c r="A736" s="10"/>
      <c r="B736" s="10"/>
      <c r="C736" s="10"/>
      <c r="D736" s="16" t="str">
        <f t="shared" si="13"/>
        <v/>
      </c>
      <c r="E736" s="10"/>
      <c r="F736" s="16" t="str">
        <f t="shared" si="14"/>
        <v/>
      </c>
      <c r="G736" s="10"/>
      <c r="H736" s="12" t="str">
        <f>IF(ISBLANK(B736), "",ROUND(Calc!O735, 1))</f>
        <v/>
      </c>
      <c r="I736" s="12" t="str">
        <f t="shared" si="15"/>
        <v/>
      </c>
      <c r="J736" s="13" t="str">
        <f>IF(ISBLANK(B736), "",IF(I736=B736, 'Calc - Win Probability'!N735, 1-'Calc - Win Probability'!N735))</f>
        <v/>
      </c>
      <c r="K736" s="12" t="str">
        <f t="shared" si="16"/>
        <v/>
      </c>
      <c r="L736" s="12" t="str">
        <f t="shared" si="17"/>
        <v/>
      </c>
      <c r="M736" s="14"/>
      <c r="N736" s="14"/>
      <c r="O736" s="14"/>
      <c r="P736" s="14"/>
      <c r="Q736" s="15" t="str">
        <f t="shared" si="18"/>
        <v/>
      </c>
    </row>
    <row r="737" ht="14.25" customHeight="1">
      <c r="A737" s="10"/>
      <c r="B737" s="10"/>
      <c r="C737" s="10"/>
      <c r="D737" s="16" t="str">
        <f t="shared" si="13"/>
        <v/>
      </c>
      <c r="E737" s="10"/>
      <c r="F737" s="16" t="str">
        <f t="shared" si="14"/>
        <v/>
      </c>
      <c r="G737" s="10"/>
      <c r="H737" s="12" t="str">
        <f>IF(ISBLANK(B737), "",ROUND(Calc!O736, 1))</f>
        <v/>
      </c>
      <c r="I737" s="12" t="str">
        <f t="shared" si="15"/>
        <v/>
      </c>
      <c r="J737" s="13" t="str">
        <f>IF(ISBLANK(B737), "",IF(I737=B737, 'Calc - Win Probability'!N736, 1-'Calc - Win Probability'!N736))</f>
        <v/>
      </c>
      <c r="K737" s="12" t="str">
        <f t="shared" si="16"/>
        <v/>
      </c>
      <c r="L737" s="12" t="str">
        <f t="shared" si="17"/>
        <v/>
      </c>
      <c r="M737" s="14"/>
      <c r="N737" s="14"/>
      <c r="O737" s="14"/>
      <c r="P737" s="14"/>
      <c r="Q737" s="15" t="str">
        <f t="shared" si="18"/>
        <v/>
      </c>
    </row>
    <row r="738" ht="14.25" customHeight="1">
      <c r="A738" s="10"/>
      <c r="B738" s="10"/>
      <c r="C738" s="10"/>
      <c r="D738" s="16" t="str">
        <f t="shared" si="13"/>
        <v/>
      </c>
      <c r="E738" s="10"/>
      <c r="F738" s="16" t="str">
        <f t="shared" si="14"/>
        <v/>
      </c>
      <c r="G738" s="10"/>
      <c r="H738" s="12" t="str">
        <f>IF(ISBLANK(B738), "",ROUND(Calc!O737, 1))</f>
        <v/>
      </c>
      <c r="I738" s="12" t="str">
        <f t="shared" si="15"/>
        <v/>
      </c>
      <c r="J738" s="13" t="str">
        <f>IF(ISBLANK(B738), "",IF(I738=B738, 'Calc - Win Probability'!N737, 1-'Calc - Win Probability'!N737))</f>
        <v/>
      </c>
      <c r="K738" s="12" t="str">
        <f t="shared" si="16"/>
        <v/>
      </c>
      <c r="L738" s="12" t="str">
        <f t="shared" si="17"/>
        <v/>
      </c>
      <c r="M738" s="14"/>
      <c r="N738" s="14"/>
      <c r="O738" s="14"/>
      <c r="P738" s="14"/>
      <c r="Q738" s="15" t="str">
        <f t="shared" si="18"/>
        <v/>
      </c>
    </row>
    <row r="739" ht="14.25" customHeight="1">
      <c r="A739" s="10"/>
      <c r="B739" s="10"/>
      <c r="C739" s="10"/>
      <c r="D739" s="16" t="str">
        <f t="shared" si="13"/>
        <v/>
      </c>
      <c r="E739" s="10"/>
      <c r="F739" s="16" t="str">
        <f t="shared" si="14"/>
        <v/>
      </c>
      <c r="G739" s="10"/>
      <c r="H739" s="12" t="str">
        <f>IF(ISBLANK(B739), "",ROUND(Calc!O738, 1))</f>
        <v/>
      </c>
      <c r="I739" s="12" t="str">
        <f t="shared" si="15"/>
        <v/>
      </c>
      <c r="J739" s="13" t="str">
        <f>IF(ISBLANK(B739), "",IF(I739=B739, 'Calc - Win Probability'!N738, 1-'Calc - Win Probability'!N738))</f>
        <v/>
      </c>
      <c r="K739" s="12" t="str">
        <f t="shared" si="16"/>
        <v/>
      </c>
      <c r="L739" s="12" t="str">
        <f t="shared" si="17"/>
        <v/>
      </c>
      <c r="M739" s="14"/>
      <c r="N739" s="14"/>
      <c r="O739" s="14"/>
      <c r="P739" s="14"/>
      <c r="Q739" s="15" t="str">
        <f t="shared" si="18"/>
        <v/>
      </c>
    </row>
    <row r="740" ht="14.25" customHeight="1">
      <c r="A740" s="10"/>
      <c r="B740" s="10"/>
      <c r="C740" s="10"/>
      <c r="D740" s="16" t="str">
        <f t="shared" si="13"/>
        <v/>
      </c>
      <c r="E740" s="10"/>
      <c r="F740" s="16" t="str">
        <f t="shared" si="14"/>
        <v/>
      </c>
      <c r="G740" s="10"/>
      <c r="H740" s="12" t="str">
        <f>IF(ISBLANK(B740), "",ROUND(Calc!O739, 1))</f>
        <v/>
      </c>
      <c r="I740" s="12" t="str">
        <f t="shared" si="15"/>
        <v/>
      </c>
      <c r="J740" s="13" t="str">
        <f>IF(ISBLANK(B740), "",IF(I740=B740, 'Calc - Win Probability'!N739, 1-'Calc - Win Probability'!N739))</f>
        <v/>
      </c>
      <c r="K740" s="12" t="str">
        <f t="shared" si="16"/>
        <v/>
      </c>
      <c r="L740" s="12" t="str">
        <f t="shared" si="17"/>
        <v/>
      </c>
      <c r="M740" s="14"/>
      <c r="N740" s="14"/>
      <c r="O740" s="14"/>
      <c r="P740" s="14"/>
      <c r="Q740" s="15" t="str">
        <f t="shared" si="18"/>
        <v/>
      </c>
    </row>
    <row r="741" ht="14.25" customHeight="1">
      <c r="A741" s="10"/>
      <c r="B741" s="10"/>
      <c r="C741" s="10"/>
      <c r="D741" s="16" t="str">
        <f t="shared" si="13"/>
        <v/>
      </c>
      <c r="E741" s="10"/>
      <c r="F741" s="16" t="str">
        <f t="shared" si="14"/>
        <v/>
      </c>
      <c r="G741" s="10"/>
      <c r="H741" s="12" t="str">
        <f>IF(ISBLANK(B741), "",ROUND(Calc!O740, 1))</f>
        <v/>
      </c>
      <c r="I741" s="12" t="str">
        <f t="shared" si="15"/>
        <v/>
      </c>
      <c r="J741" s="13" t="str">
        <f>IF(ISBLANK(B741), "",IF(I741=B741, 'Calc - Win Probability'!N740, 1-'Calc - Win Probability'!N740))</f>
        <v/>
      </c>
      <c r="K741" s="12" t="str">
        <f t="shared" si="16"/>
        <v/>
      </c>
      <c r="L741" s="12" t="str">
        <f t="shared" si="17"/>
        <v/>
      </c>
      <c r="M741" s="14"/>
      <c r="N741" s="14"/>
      <c r="O741" s="14"/>
      <c r="P741" s="14"/>
      <c r="Q741" s="15" t="str">
        <f t="shared" si="18"/>
        <v/>
      </c>
    </row>
    <row r="742" ht="14.25" customHeight="1">
      <c r="A742" s="10"/>
      <c r="B742" s="10"/>
      <c r="C742" s="10"/>
      <c r="D742" s="16" t="str">
        <f t="shared" si="13"/>
        <v/>
      </c>
      <c r="E742" s="10"/>
      <c r="F742" s="16" t="str">
        <f t="shared" si="14"/>
        <v/>
      </c>
      <c r="G742" s="10"/>
      <c r="H742" s="12" t="str">
        <f>IF(ISBLANK(B742), "",ROUND(Calc!O741, 1))</f>
        <v/>
      </c>
      <c r="I742" s="12" t="str">
        <f t="shared" si="15"/>
        <v/>
      </c>
      <c r="J742" s="13" t="str">
        <f>IF(ISBLANK(B742), "",IF(I742=B742, 'Calc - Win Probability'!N741, 1-'Calc - Win Probability'!N741))</f>
        <v/>
      </c>
      <c r="K742" s="12" t="str">
        <f t="shared" si="16"/>
        <v/>
      </c>
      <c r="L742" s="12" t="str">
        <f t="shared" si="17"/>
        <v/>
      </c>
      <c r="M742" s="14"/>
      <c r="N742" s="14"/>
      <c r="O742" s="14"/>
      <c r="P742" s="14"/>
      <c r="Q742" s="15" t="str">
        <f t="shared" si="18"/>
        <v/>
      </c>
    </row>
    <row r="743" ht="14.25" customHeight="1">
      <c r="A743" s="10"/>
      <c r="B743" s="10"/>
      <c r="C743" s="10"/>
      <c r="D743" s="16" t="str">
        <f t="shared" si="13"/>
        <v/>
      </c>
      <c r="E743" s="10"/>
      <c r="F743" s="16" t="str">
        <f t="shared" si="14"/>
        <v/>
      </c>
      <c r="G743" s="10"/>
      <c r="H743" s="12" t="str">
        <f>IF(ISBLANK(B743), "",ROUND(Calc!O742, 1))</f>
        <v/>
      </c>
      <c r="I743" s="12" t="str">
        <f t="shared" si="15"/>
        <v/>
      </c>
      <c r="J743" s="13" t="str">
        <f>IF(ISBLANK(B743), "",IF(I743=B743, 'Calc - Win Probability'!N742, 1-'Calc - Win Probability'!N742))</f>
        <v/>
      </c>
      <c r="K743" s="12" t="str">
        <f t="shared" si="16"/>
        <v/>
      </c>
      <c r="L743" s="12" t="str">
        <f t="shared" si="17"/>
        <v/>
      </c>
      <c r="M743" s="14"/>
      <c r="N743" s="14"/>
      <c r="O743" s="14"/>
      <c r="P743" s="14"/>
      <c r="Q743" s="15" t="str">
        <f t="shared" si="18"/>
        <v/>
      </c>
    </row>
    <row r="744" ht="14.25" customHeight="1">
      <c r="A744" s="10"/>
      <c r="B744" s="10"/>
      <c r="C744" s="10"/>
      <c r="D744" s="16" t="str">
        <f t="shared" si="13"/>
        <v/>
      </c>
      <c r="E744" s="10"/>
      <c r="F744" s="16" t="str">
        <f t="shared" si="14"/>
        <v/>
      </c>
      <c r="G744" s="10"/>
      <c r="H744" s="12" t="str">
        <f>IF(ISBLANK(B744), "",ROUND(Calc!O743, 1))</f>
        <v/>
      </c>
      <c r="I744" s="12" t="str">
        <f t="shared" si="15"/>
        <v/>
      </c>
      <c r="J744" s="13" t="str">
        <f>IF(ISBLANK(B744), "",IF(I744=B744, 'Calc - Win Probability'!N743, 1-'Calc - Win Probability'!N743))</f>
        <v/>
      </c>
      <c r="K744" s="12" t="str">
        <f t="shared" si="16"/>
        <v/>
      </c>
      <c r="L744" s="12" t="str">
        <f t="shared" si="17"/>
        <v/>
      </c>
      <c r="M744" s="14"/>
      <c r="N744" s="14"/>
      <c r="O744" s="14"/>
      <c r="P744" s="14"/>
      <c r="Q744" s="15" t="str">
        <f t="shared" si="18"/>
        <v/>
      </c>
    </row>
    <row r="745" ht="14.25" customHeight="1">
      <c r="A745" s="10"/>
      <c r="B745" s="10"/>
      <c r="C745" s="10"/>
      <c r="D745" s="16" t="str">
        <f t="shared" si="13"/>
        <v/>
      </c>
      <c r="E745" s="10"/>
      <c r="F745" s="16" t="str">
        <f t="shared" si="14"/>
        <v/>
      </c>
      <c r="G745" s="10"/>
      <c r="H745" s="12" t="str">
        <f>IF(ISBLANK(B745), "",ROUND(Calc!O744, 1))</f>
        <v/>
      </c>
      <c r="I745" s="12" t="str">
        <f t="shared" si="15"/>
        <v/>
      </c>
      <c r="J745" s="13" t="str">
        <f>IF(ISBLANK(B745), "",IF(I745=B745, 'Calc - Win Probability'!N744, 1-'Calc - Win Probability'!N744))</f>
        <v/>
      </c>
      <c r="K745" s="12" t="str">
        <f t="shared" si="16"/>
        <v/>
      </c>
      <c r="L745" s="12" t="str">
        <f t="shared" si="17"/>
        <v/>
      </c>
      <c r="M745" s="14"/>
      <c r="N745" s="14"/>
      <c r="O745" s="14"/>
      <c r="P745" s="14"/>
      <c r="Q745" s="15" t="str">
        <f t="shared" si="18"/>
        <v/>
      </c>
    </row>
    <row r="746" ht="14.25" customHeight="1">
      <c r="A746" s="10"/>
      <c r="B746" s="10"/>
      <c r="C746" s="10"/>
      <c r="D746" s="16" t="str">
        <f t="shared" si="13"/>
        <v/>
      </c>
      <c r="E746" s="10"/>
      <c r="F746" s="16" t="str">
        <f t="shared" si="14"/>
        <v/>
      </c>
      <c r="G746" s="10"/>
      <c r="H746" s="12" t="str">
        <f>IF(ISBLANK(B746), "",ROUND(Calc!O745, 1))</f>
        <v/>
      </c>
      <c r="I746" s="12" t="str">
        <f t="shared" si="15"/>
        <v/>
      </c>
      <c r="J746" s="13" t="str">
        <f>IF(ISBLANK(B746), "",IF(I746=B746, 'Calc - Win Probability'!N745, 1-'Calc - Win Probability'!N745))</f>
        <v/>
      </c>
      <c r="K746" s="12" t="str">
        <f t="shared" si="16"/>
        <v/>
      </c>
      <c r="L746" s="12" t="str">
        <f t="shared" si="17"/>
        <v/>
      </c>
      <c r="M746" s="14"/>
      <c r="N746" s="14"/>
      <c r="O746" s="14"/>
      <c r="P746" s="14"/>
      <c r="Q746" s="15" t="str">
        <f t="shared" si="18"/>
        <v/>
      </c>
    </row>
    <row r="747" ht="14.25" customHeight="1">
      <c r="A747" s="10"/>
      <c r="B747" s="10"/>
      <c r="C747" s="10"/>
      <c r="D747" s="16" t="str">
        <f t="shared" si="13"/>
        <v/>
      </c>
      <c r="E747" s="10"/>
      <c r="F747" s="16" t="str">
        <f t="shared" si="14"/>
        <v/>
      </c>
      <c r="G747" s="10"/>
      <c r="H747" s="12" t="str">
        <f>IF(ISBLANK(B747), "",ROUND(Calc!O746, 1))</f>
        <v/>
      </c>
      <c r="I747" s="12" t="str">
        <f t="shared" si="15"/>
        <v/>
      </c>
      <c r="J747" s="13" t="str">
        <f>IF(ISBLANK(B747), "",IF(I747=B747, 'Calc - Win Probability'!N746, 1-'Calc - Win Probability'!N746))</f>
        <v/>
      </c>
      <c r="K747" s="12" t="str">
        <f t="shared" si="16"/>
        <v/>
      </c>
      <c r="L747" s="12" t="str">
        <f t="shared" si="17"/>
        <v/>
      </c>
      <c r="M747" s="14"/>
      <c r="N747" s="14"/>
      <c r="O747" s="14"/>
      <c r="P747" s="14"/>
      <c r="Q747" s="15" t="str">
        <f t="shared" si="18"/>
        <v/>
      </c>
    </row>
    <row r="748" ht="14.25" customHeight="1">
      <c r="A748" s="10"/>
      <c r="B748" s="10"/>
      <c r="C748" s="10"/>
      <c r="D748" s="16" t="str">
        <f t="shared" si="13"/>
        <v/>
      </c>
      <c r="E748" s="10"/>
      <c r="F748" s="16" t="str">
        <f t="shared" si="14"/>
        <v/>
      </c>
      <c r="G748" s="10"/>
      <c r="H748" s="12" t="str">
        <f>IF(ISBLANK(B748), "",ROUND(Calc!O747, 1))</f>
        <v/>
      </c>
      <c r="I748" s="12" t="str">
        <f t="shared" si="15"/>
        <v/>
      </c>
      <c r="J748" s="13" t="str">
        <f>IF(ISBLANK(B748), "",IF(I748=B748, 'Calc - Win Probability'!N747, 1-'Calc - Win Probability'!N747))</f>
        <v/>
      </c>
      <c r="K748" s="12" t="str">
        <f t="shared" si="16"/>
        <v/>
      </c>
      <c r="L748" s="12" t="str">
        <f t="shared" si="17"/>
        <v/>
      </c>
      <c r="M748" s="14"/>
      <c r="N748" s="14"/>
      <c r="O748" s="14"/>
      <c r="P748" s="14"/>
      <c r="Q748" s="15" t="str">
        <f t="shared" si="18"/>
        <v/>
      </c>
    </row>
    <row r="749" ht="14.25" customHeight="1">
      <c r="A749" s="10"/>
      <c r="B749" s="10"/>
      <c r="C749" s="10"/>
      <c r="D749" s="16" t="str">
        <f t="shared" si="13"/>
        <v/>
      </c>
      <c r="E749" s="10"/>
      <c r="F749" s="16" t="str">
        <f t="shared" si="14"/>
        <v/>
      </c>
      <c r="G749" s="10"/>
      <c r="H749" s="12" t="str">
        <f>IF(ISBLANK(B749), "",ROUND(Calc!O748, 1))</f>
        <v/>
      </c>
      <c r="I749" s="12" t="str">
        <f t="shared" si="15"/>
        <v/>
      </c>
      <c r="J749" s="13" t="str">
        <f>IF(ISBLANK(B749), "",IF(I749=B749, 'Calc - Win Probability'!N748, 1-'Calc - Win Probability'!N748))</f>
        <v/>
      </c>
      <c r="K749" s="12" t="str">
        <f t="shared" si="16"/>
        <v/>
      </c>
      <c r="L749" s="12" t="str">
        <f t="shared" si="17"/>
        <v/>
      </c>
      <c r="M749" s="14"/>
      <c r="N749" s="14"/>
      <c r="O749" s="14"/>
      <c r="P749" s="14"/>
      <c r="Q749" s="15" t="str">
        <f t="shared" si="18"/>
        <v/>
      </c>
    </row>
    <row r="750" ht="14.25" customHeight="1">
      <c r="A750" s="10"/>
      <c r="B750" s="10"/>
      <c r="C750" s="10"/>
      <c r="D750" s="16" t="str">
        <f t="shared" si="13"/>
        <v/>
      </c>
      <c r="E750" s="10"/>
      <c r="F750" s="16" t="str">
        <f t="shared" si="14"/>
        <v/>
      </c>
      <c r="G750" s="10"/>
      <c r="H750" s="12" t="str">
        <f>IF(ISBLANK(B750), "",ROUND(Calc!O749, 1))</f>
        <v/>
      </c>
      <c r="I750" s="12" t="str">
        <f t="shared" si="15"/>
        <v/>
      </c>
      <c r="J750" s="13" t="str">
        <f>IF(ISBLANK(B750), "",IF(I750=B750, 'Calc - Win Probability'!N749, 1-'Calc - Win Probability'!N749))</f>
        <v/>
      </c>
      <c r="K750" s="12" t="str">
        <f t="shared" si="16"/>
        <v/>
      </c>
      <c r="L750" s="12" t="str">
        <f t="shared" si="17"/>
        <v/>
      </c>
      <c r="M750" s="14"/>
      <c r="N750" s="14"/>
      <c r="O750" s="14"/>
      <c r="P750" s="14"/>
      <c r="Q750" s="15" t="str">
        <f t="shared" si="18"/>
        <v/>
      </c>
    </row>
    <row r="751" ht="14.25" customHeight="1">
      <c r="A751" s="10"/>
      <c r="B751" s="10"/>
      <c r="C751" s="10"/>
      <c r="D751" s="16" t="str">
        <f t="shared" si="13"/>
        <v/>
      </c>
      <c r="E751" s="10"/>
      <c r="F751" s="16" t="str">
        <f t="shared" si="14"/>
        <v/>
      </c>
      <c r="G751" s="10"/>
      <c r="H751" s="12" t="str">
        <f>IF(ISBLANK(B751), "",ROUND(Calc!O750, 1))</f>
        <v/>
      </c>
      <c r="I751" s="12" t="str">
        <f t="shared" si="15"/>
        <v/>
      </c>
      <c r="J751" s="13" t="str">
        <f>IF(ISBLANK(B751), "",IF(I751=B751, 'Calc - Win Probability'!N750, 1-'Calc - Win Probability'!N750))</f>
        <v/>
      </c>
      <c r="K751" s="12" t="str">
        <f t="shared" si="16"/>
        <v/>
      </c>
      <c r="L751" s="12" t="str">
        <f t="shared" si="17"/>
        <v/>
      </c>
      <c r="M751" s="14"/>
      <c r="N751" s="14"/>
      <c r="O751" s="14"/>
      <c r="P751" s="14"/>
      <c r="Q751" s="15" t="str">
        <f t="shared" si="18"/>
        <v/>
      </c>
    </row>
    <row r="752" ht="14.25" customHeight="1">
      <c r="A752" s="10"/>
      <c r="B752" s="10"/>
      <c r="C752" s="10"/>
      <c r="D752" s="16" t="str">
        <f t="shared" si="13"/>
        <v/>
      </c>
      <c r="E752" s="10"/>
      <c r="F752" s="16" t="str">
        <f t="shared" si="14"/>
        <v/>
      </c>
      <c r="G752" s="10"/>
      <c r="H752" s="12" t="str">
        <f>IF(ISBLANK(B752), "",ROUND(Calc!O751, 1))</f>
        <v/>
      </c>
      <c r="I752" s="12" t="str">
        <f t="shared" si="15"/>
        <v/>
      </c>
      <c r="J752" s="13" t="str">
        <f>IF(ISBLANK(B752), "",IF(I752=B752, 'Calc - Win Probability'!N751, 1-'Calc - Win Probability'!N751))</f>
        <v/>
      </c>
      <c r="K752" s="12" t="str">
        <f t="shared" si="16"/>
        <v/>
      </c>
      <c r="L752" s="12" t="str">
        <f t="shared" si="17"/>
        <v/>
      </c>
      <c r="M752" s="14"/>
      <c r="N752" s="14"/>
      <c r="O752" s="14"/>
      <c r="P752" s="14"/>
      <c r="Q752" s="15" t="str">
        <f t="shared" si="18"/>
        <v/>
      </c>
    </row>
    <row r="753" ht="14.25" customHeight="1">
      <c r="A753" s="10"/>
      <c r="B753" s="10"/>
      <c r="C753" s="10"/>
      <c r="D753" s="16" t="str">
        <f t="shared" si="13"/>
        <v/>
      </c>
      <c r="E753" s="10"/>
      <c r="F753" s="16" t="str">
        <f t="shared" si="14"/>
        <v/>
      </c>
      <c r="G753" s="10"/>
      <c r="H753" s="12" t="str">
        <f>IF(ISBLANK(B753), "",ROUND(Calc!O752, 1))</f>
        <v/>
      </c>
      <c r="I753" s="12" t="str">
        <f t="shared" si="15"/>
        <v/>
      </c>
      <c r="J753" s="13" t="str">
        <f>IF(ISBLANK(B753), "",IF(I753=B753, 'Calc - Win Probability'!N752, 1-'Calc - Win Probability'!N752))</f>
        <v/>
      </c>
      <c r="K753" s="12" t="str">
        <f t="shared" si="16"/>
        <v/>
      </c>
      <c r="L753" s="12" t="str">
        <f t="shared" si="17"/>
        <v/>
      </c>
      <c r="M753" s="14"/>
      <c r="N753" s="14"/>
      <c r="O753" s="14"/>
      <c r="P753" s="14"/>
      <c r="Q753" s="15" t="str">
        <f t="shared" si="18"/>
        <v/>
      </c>
    </row>
    <row r="754" ht="14.25" customHeight="1">
      <c r="A754" s="10"/>
      <c r="B754" s="10"/>
      <c r="C754" s="10"/>
      <c r="D754" s="16" t="str">
        <f t="shared" si="13"/>
        <v/>
      </c>
      <c r="E754" s="10"/>
      <c r="F754" s="16" t="str">
        <f t="shared" si="14"/>
        <v/>
      </c>
      <c r="G754" s="10"/>
      <c r="H754" s="12" t="str">
        <f>IF(ISBLANK(B754), "",ROUND(Calc!O753, 1))</f>
        <v/>
      </c>
      <c r="I754" s="12" t="str">
        <f t="shared" si="15"/>
        <v/>
      </c>
      <c r="J754" s="13" t="str">
        <f>IF(ISBLANK(B754), "",IF(I754=B754, 'Calc - Win Probability'!N753, 1-'Calc - Win Probability'!N753))</f>
        <v/>
      </c>
      <c r="K754" s="12" t="str">
        <f t="shared" si="16"/>
        <v/>
      </c>
      <c r="L754" s="12" t="str">
        <f t="shared" si="17"/>
        <v/>
      </c>
      <c r="M754" s="14"/>
      <c r="N754" s="14"/>
      <c r="O754" s="14"/>
      <c r="P754" s="14"/>
      <c r="Q754" s="15" t="str">
        <f t="shared" si="18"/>
        <v/>
      </c>
    </row>
    <row r="755" ht="14.25" customHeight="1">
      <c r="A755" s="10"/>
      <c r="B755" s="10"/>
      <c r="C755" s="10"/>
      <c r="D755" s="16" t="str">
        <f t="shared" si="13"/>
        <v/>
      </c>
      <c r="E755" s="10"/>
      <c r="F755" s="16" t="str">
        <f t="shared" si="14"/>
        <v/>
      </c>
      <c r="G755" s="10"/>
      <c r="H755" s="12" t="str">
        <f>IF(ISBLANK(B755), "",ROUND(Calc!O754, 1))</f>
        <v/>
      </c>
      <c r="I755" s="12" t="str">
        <f t="shared" si="15"/>
        <v/>
      </c>
      <c r="J755" s="13" t="str">
        <f>IF(ISBLANK(B755), "",IF(I755=B755, 'Calc - Win Probability'!N754, 1-'Calc - Win Probability'!N754))</f>
        <v/>
      </c>
      <c r="K755" s="12" t="str">
        <f t="shared" si="16"/>
        <v/>
      </c>
      <c r="L755" s="12" t="str">
        <f t="shared" si="17"/>
        <v/>
      </c>
      <c r="M755" s="14"/>
      <c r="N755" s="14"/>
      <c r="O755" s="14"/>
      <c r="P755" s="14"/>
      <c r="Q755" s="15" t="str">
        <f t="shared" si="18"/>
        <v/>
      </c>
    </row>
    <row r="756" ht="14.25" customHeight="1">
      <c r="A756" s="10"/>
      <c r="B756" s="10"/>
      <c r="C756" s="10"/>
      <c r="D756" s="16" t="str">
        <f t="shared" si="13"/>
        <v/>
      </c>
      <c r="E756" s="10"/>
      <c r="F756" s="16" t="str">
        <f t="shared" si="14"/>
        <v/>
      </c>
      <c r="G756" s="10"/>
      <c r="H756" s="12" t="str">
        <f>IF(ISBLANK(B756), "",ROUND(Calc!O755, 1))</f>
        <v/>
      </c>
      <c r="I756" s="12" t="str">
        <f t="shared" si="15"/>
        <v/>
      </c>
      <c r="J756" s="13" t="str">
        <f>IF(ISBLANK(B756), "",IF(I756=B756, 'Calc - Win Probability'!N755, 1-'Calc - Win Probability'!N755))</f>
        <v/>
      </c>
      <c r="K756" s="12" t="str">
        <f t="shared" si="16"/>
        <v/>
      </c>
      <c r="L756" s="12" t="str">
        <f t="shared" si="17"/>
        <v/>
      </c>
      <c r="M756" s="14"/>
      <c r="N756" s="14"/>
      <c r="O756" s="14"/>
      <c r="P756" s="14"/>
      <c r="Q756" s="15" t="str">
        <f t="shared" si="18"/>
        <v/>
      </c>
    </row>
    <row r="757" ht="14.25" customHeight="1">
      <c r="A757" s="10"/>
      <c r="B757" s="10"/>
      <c r="C757" s="10"/>
      <c r="D757" s="16" t="str">
        <f t="shared" si="13"/>
        <v/>
      </c>
      <c r="E757" s="10"/>
      <c r="F757" s="16" t="str">
        <f t="shared" si="14"/>
        <v/>
      </c>
      <c r="G757" s="10"/>
      <c r="H757" s="12" t="str">
        <f>IF(ISBLANK(B757), "",ROUND(Calc!O756, 1))</f>
        <v/>
      </c>
      <c r="I757" s="12" t="str">
        <f t="shared" si="15"/>
        <v/>
      </c>
      <c r="J757" s="13" t="str">
        <f>IF(ISBLANK(B757), "",IF(I757=B757, 'Calc - Win Probability'!N756, 1-'Calc - Win Probability'!N756))</f>
        <v/>
      </c>
      <c r="K757" s="12" t="str">
        <f t="shared" si="16"/>
        <v/>
      </c>
      <c r="L757" s="12" t="str">
        <f t="shared" si="17"/>
        <v/>
      </c>
      <c r="M757" s="14"/>
      <c r="N757" s="14"/>
      <c r="O757" s="14"/>
      <c r="P757" s="14"/>
      <c r="Q757" s="15" t="str">
        <f t="shared" si="18"/>
        <v/>
      </c>
    </row>
    <row r="758" ht="14.25" customHeight="1">
      <c r="A758" s="10"/>
      <c r="B758" s="10"/>
      <c r="C758" s="10"/>
      <c r="D758" s="16" t="str">
        <f t="shared" si="13"/>
        <v/>
      </c>
      <c r="E758" s="10"/>
      <c r="F758" s="16" t="str">
        <f t="shared" si="14"/>
        <v/>
      </c>
      <c r="G758" s="10"/>
      <c r="H758" s="12" t="str">
        <f>IF(ISBLANK(B758), "",ROUND(Calc!O757, 1))</f>
        <v/>
      </c>
      <c r="I758" s="12" t="str">
        <f t="shared" si="15"/>
        <v/>
      </c>
      <c r="J758" s="13" t="str">
        <f>IF(ISBLANK(B758), "",IF(I758=B758, 'Calc - Win Probability'!N757, 1-'Calc - Win Probability'!N757))</f>
        <v/>
      </c>
      <c r="K758" s="12" t="str">
        <f t="shared" si="16"/>
        <v/>
      </c>
      <c r="L758" s="12" t="str">
        <f t="shared" si="17"/>
        <v/>
      </c>
      <c r="M758" s="14"/>
      <c r="N758" s="14"/>
      <c r="O758" s="14"/>
      <c r="P758" s="14"/>
      <c r="Q758" s="15" t="str">
        <f t="shared" si="18"/>
        <v/>
      </c>
    </row>
    <row r="759" ht="14.25" customHeight="1">
      <c r="A759" s="10"/>
      <c r="B759" s="10"/>
      <c r="C759" s="10"/>
      <c r="D759" s="16" t="str">
        <f t="shared" si="13"/>
        <v/>
      </c>
      <c r="E759" s="10"/>
      <c r="F759" s="16" t="str">
        <f t="shared" si="14"/>
        <v/>
      </c>
      <c r="G759" s="10"/>
      <c r="H759" s="12" t="str">
        <f>IF(ISBLANK(B759), "",ROUND(Calc!O758, 1))</f>
        <v/>
      </c>
      <c r="I759" s="12" t="str">
        <f t="shared" si="15"/>
        <v/>
      </c>
      <c r="J759" s="13" t="str">
        <f>IF(ISBLANK(B759), "",IF(I759=B759, 'Calc - Win Probability'!N758, 1-'Calc - Win Probability'!N758))</f>
        <v/>
      </c>
      <c r="K759" s="12" t="str">
        <f t="shared" si="16"/>
        <v/>
      </c>
      <c r="L759" s="12" t="str">
        <f t="shared" si="17"/>
        <v/>
      </c>
      <c r="M759" s="14"/>
      <c r="N759" s="14"/>
      <c r="O759" s="14"/>
      <c r="P759" s="14"/>
      <c r="Q759" s="15" t="str">
        <f t="shared" si="18"/>
        <v/>
      </c>
    </row>
    <row r="760" ht="14.25" customHeight="1">
      <c r="A760" s="10"/>
      <c r="B760" s="10"/>
      <c r="C760" s="10"/>
      <c r="D760" s="16" t="str">
        <f t="shared" si="13"/>
        <v/>
      </c>
      <c r="E760" s="10"/>
      <c r="F760" s="16" t="str">
        <f t="shared" si="14"/>
        <v/>
      </c>
      <c r="G760" s="10"/>
      <c r="H760" s="12" t="str">
        <f>IF(ISBLANK(B760), "",ROUND(Calc!O759, 1))</f>
        <v/>
      </c>
      <c r="I760" s="12" t="str">
        <f t="shared" si="15"/>
        <v/>
      </c>
      <c r="J760" s="13" t="str">
        <f>IF(ISBLANK(B760), "",IF(I760=B760, 'Calc - Win Probability'!N759, 1-'Calc - Win Probability'!N759))</f>
        <v/>
      </c>
      <c r="K760" s="12" t="str">
        <f t="shared" si="16"/>
        <v/>
      </c>
      <c r="L760" s="12" t="str">
        <f t="shared" si="17"/>
        <v/>
      </c>
      <c r="M760" s="14"/>
      <c r="N760" s="14"/>
      <c r="O760" s="14"/>
      <c r="P760" s="14"/>
      <c r="Q760" s="15" t="str">
        <f t="shared" si="18"/>
        <v/>
      </c>
    </row>
    <row r="761" ht="14.25" customHeight="1">
      <c r="A761" s="10"/>
      <c r="B761" s="10"/>
      <c r="C761" s="10"/>
      <c r="D761" s="16" t="str">
        <f t="shared" si="13"/>
        <v/>
      </c>
      <c r="E761" s="10"/>
      <c r="F761" s="16" t="str">
        <f t="shared" si="14"/>
        <v/>
      </c>
      <c r="G761" s="10"/>
      <c r="H761" s="12" t="str">
        <f>IF(ISBLANK(B761), "",ROUND(Calc!O760, 1))</f>
        <v/>
      </c>
      <c r="I761" s="12" t="str">
        <f t="shared" si="15"/>
        <v/>
      </c>
      <c r="J761" s="13" t="str">
        <f>IF(ISBLANK(B761), "",IF(I761=B761, 'Calc - Win Probability'!N760, 1-'Calc - Win Probability'!N760))</f>
        <v/>
      </c>
      <c r="K761" s="12" t="str">
        <f t="shared" si="16"/>
        <v/>
      </c>
      <c r="L761" s="12" t="str">
        <f t="shared" si="17"/>
        <v/>
      </c>
      <c r="M761" s="14"/>
      <c r="N761" s="14"/>
      <c r="O761" s="14"/>
      <c r="P761" s="14"/>
      <c r="Q761" s="15" t="str">
        <f t="shared" si="18"/>
        <v/>
      </c>
    </row>
    <row r="762" ht="14.25" customHeight="1">
      <c r="A762" s="10"/>
      <c r="B762" s="10"/>
      <c r="C762" s="10"/>
      <c r="D762" s="16" t="str">
        <f t="shared" si="13"/>
        <v/>
      </c>
      <c r="E762" s="10"/>
      <c r="F762" s="16" t="str">
        <f t="shared" si="14"/>
        <v/>
      </c>
      <c r="G762" s="10"/>
      <c r="H762" s="12" t="str">
        <f>IF(ISBLANK(B762), "",ROUND(Calc!O761, 1))</f>
        <v/>
      </c>
      <c r="I762" s="12" t="str">
        <f t="shared" si="15"/>
        <v/>
      </c>
      <c r="J762" s="13" t="str">
        <f>IF(ISBLANK(B762), "",IF(I762=B762, 'Calc - Win Probability'!N761, 1-'Calc - Win Probability'!N761))</f>
        <v/>
      </c>
      <c r="K762" s="12" t="str">
        <f t="shared" si="16"/>
        <v/>
      </c>
      <c r="L762" s="12" t="str">
        <f t="shared" si="17"/>
        <v/>
      </c>
      <c r="M762" s="14"/>
      <c r="N762" s="14"/>
      <c r="O762" s="14"/>
      <c r="P762" s="14"/>
      <c r="Q762" s="15" t="str">
        <f t="shared" si="18"/>
        <v/>
      </c>
    </row>
    <row r="763" ht="14.25" customHeight="1">
      <c r="A763" s="10"/>
      <c r="B763" s="10"/>
      <c r="C763" s="10"/>
      <c r="D763" s="16" t="str">
        <f t="shared" si="13"/>
        <v/>
      </c>
      <c r="E763" s="10"/>
      <c r="F763" s="16" t="str">
        <f t="shared" si="14"/>
        <v/>
      </c>
      <c r="G763" s="10"/>
      <c r="H763" s="12" t="str">
        <f>IF(ISBLANK(B763), "",ROUND(Calc!O762, 1))</f>
        <v/>
      </c>
      <c r="I763" s="12" t="str">
        <f t="shared" si="15"/>
        <v/>
      </c>
      <c r="J763" s="13" t="str">
        <f>IF(ISBLANK(B763), "",IF(I763=B763, 'Calc - Win Probability'!N762, 1-'Calc - Win Probability'!N762))</f>
        <v/>
      </c>
      <c r="K763" s="12" t="str">
        <f t="shared" si="16"/>
        <v/>
      </c>
      <c r="L763" s="12" t="str">
        <f t="shared" si="17"/>
        <v/>
      </c>
      <c r="M763" s="14"/>
      <c r="N763" s="14"/>
      <c r="O763" s="14"/>
      <c r="P763" s="14"/>
      <c r="Q763" s="15" t="str">
        <f t="shared" si="18"/>
        <v/>
      </c>
    </row>
    <row r="764" ht="14.25" customHeight="1">
      <c r="A764" s="10"/>
      <c r="B764" s="10"/>
      <c r="C764" s="10"/>
      <c r="D764" s="16" t="str">
        <f t="shared" si="13"/>
        <v/>
      </c>
      <c r="E764" s="10"/>
      <c r="F764" s="16" t="str">
        <f t="shared" si="14"/>
        <v/>
      </c>
      <c r="G764" s="10"/>
      <c r="H764" s="12" t="str">
        <f>IF(ISBLANK(B764), "",ROUND(Calc!O763, 1))</f>
        <v/>
      </c>
      <c r="I764" s="12" t="str">
        <f t="shared" si="15"/>
        <v/>
      </c>
      <c r="J764" s="13" t="str">
        <f>IF(ISBLANK(B764), "",IF(I764=B764, 'Calc - Win Probability'!N763, 1-'Calc - Win Probability'!N763))</f>
        <v/>
      </c>
      <c r="K764" s="12" t="str">
        <f t="shared" si="16"/>
        <v/>
      </c>
      <c r="L764" s="12" t="str">
        <f t="shared" si="17"/>
        <v/>
      </c>
      <c r="M764" s="14"/>
      <c r="N764" s="14"/>
      <c r="O764" s="14"/>
      <c r="P764" s="14"/>
      <c r="Q764" s="15" t="str">
        <f t="shared" si="18"/>
        <v/>
      </c>
    </row>
    <row r="765" ht="14.25" customHeight="1">
      <c r="A765" s="10"/>
      <c r="B765" s="10"/>
      <c r="C765" s="10"/>
      <c r="D765" s="16" t="str">
        <f t="shared" si="13"/>
        <v/>
      </c>
      <c r="E765" s="10"/>
      <c r="F765" s="16" t="str">
        <f t="shared" si="14"/>
        <v/>
      </c>
      <c r="G765" s="10"/>
      <c r="H765" s="12" t="str">
        <f>IF(ISBLANK(B765), "",ROUND(Calc!O764, 1))</f>
        <v/>
      </c>
      <c r="I765" s="12" t="str">
        <f t="shared" si="15"/>
        <v/>
      </c>
      <c r="J765" s="13" t="str">
        <f>IF(ISBLANK(B765), "",IF(I765=B765, 'Calc - Win Probability'!N764, 1-'Calc - Win Probability'!N764))</f>
        <v/>
      </c>
      <c r="K765" s="12" t="str">
        <f t="shared" si="16"/>
        <v/>
      </c>
      <c r="L765" s="12" t="str">
        <f t="shared" si="17"/>
        <v/>
      </c>
      <c r="M765" s="14"/>
      <c r="N765" s="14"/>
      <c r="O765" s="14"/>
      <c r="P765" s="14"/>
      <c r="Q765" s="15" t="str">
        <f t="shared" si="18"/>
        <v/>
      </c>
    </row>
    <row r="766" ht="14.25" customHeight="1">
      <c r="A766" s="10"/>
      <c r="B766" s="10"/>
      <c r="C766" s="10"/>
      <c r="D766" s="16" t="str">
        <f t="shared" si="13"/>
        <v/>
      </c>
      <c r="E766" s="10"/>
      <c r="F766" s="16" t="str">
        <f t="shared" si="14"/>
        <v/>
      </c>
      <c r="G766" s="10"/>
      <c r="H766" s="12" t="str">
        <f>IF(ISBLANK(B766), "",ROUND(Calc!O765, 1))</f>
        <v/>
      </c>
      <c r="I766" s="12" t="str">
        <f t="shared" si="15"/>
        <v/>
      </c>
      <c r="J766" s="13" t="str">
        <f>IF(ISBLANK(B766), "",IF(I766=B766, 'Calc - Win Probability'!N765, 1-'Calc - Win Probability'!N765))</f>
        <v/>
      </c>
      <c r="K766" s="12" t="str">
        <f t="shared" si="16"/>
        <v/>
      </c>
      <c r="L766" s="12" t="str">
        <f t="shared" si="17"/>
        <v/>
      </c>
      <c r="M766" s="14"/>
      <c r="N766" s="14"/>
      <c r="O766" s="14"/>
      <c r="P766" s="14"/>
      <c r="Q766" s="15" t="str">
        <f t="shared" si="18"/>
        <v/>
      </c>
    </row>
    <row r="767" ht="14.25" customHeight="1">
      <c r="A767" s="10"/>
      <c r="B767" s="10"/>
      <c r="C767" s="10"/>
      <c r="D767" s="16" t="str">
        <f t="shared" si="13"/>
        <v/>
      </c>
      <c r="E767" s="10"/>
      <c r="F767" s="16" t="str">
        <f t="shared" si="14"/>
        <v/>
      </c>
      <c r="G767" s="10"/>
      <c r="H767" s="12" t="str">
        <f>IF(ISBLANK(B767), "",ROUND(Calc!O766, 1))</f>
        <v/>
      </c>
      <c r="I767" s="12" t="str">
        <f t="shared" si="15"/>
        <v/>
      </c>
      <c r="J767" s="13" t="str">
        <f>IF(ISBLANK(B767), "",IF(I767=B767, 'Calc - Win Probability'!N766, 1-'Calc - Win Probability'!N766))</f>
        <v/>
      </c>
      <c r="K767" s="12" t="str">
        <f t="shared" si="16"/>
        <v/>
      </c>
      <c r="L767" s="12" t="str">
        <f t="shared" si="17"/>
        <v/>
      </c>
      <c r="M767" s="14"/>
      <c r="N767" s="14"/>
      <c r="O767" s="14"/>
      <c r="P767" s="14"/>
      <c r="Q767" s="15" t="str">
        <f t="shared" si="18"/>
        <v/>
      </c>
    </row>
    <row r="768" ht="14.25" customHeight="1">
      <c r="A768" s="10"/>
      <c r="B768" s="10"/>
      <c r="C768" s="10"/>
      <c r="D768" s="16" t="str">
        <f t="shared" si="13"/>
        <v/>
      </c>
      <c r="E768" s="10"/>
      <c r="F768" s="16" t="str">
        <f t="shared" si="14"/>
        <v/>
      </c>
      <c r="G768" s="10"/>
      <c r="H768" s="12" t="str">
        <f>IF(ISBLANK(B768), "",ROUND(Calc!O767, 1))</f>
        <v/>
      </c>
      <c r="I768" s="12" t="str">
        <f t="shared" si="15"/>
        <v/>
      </c>
      <c r="J768" s="13" t="str">
        <f>IF(ISBLANK(B768), "",IF(I768=B768, 'Calc - Win Probability'!N767, 1-'Calc - Win Probability'!N767))</f>
        <v/>
      </c>
      <c r="K768" s="12" t="str">
        <f t="shared" si="16"/>
        <v/>
      </c>
      <c r="L768" s="12" t="str">
        <f t="shared" si="17"/>
        <v/>
      </c>
      <c r="M768" s="14"/>
      <c r="N768" s="14"/>
      <c r="O768" s="14"/>
      <c r="P768" s="14"/>
      <c r="Q768" s="15" t="str">
        <f t="shared" si="18"/>
        <v/>
      </c>
    </row>
    <row r="769" ht="14.25" customHeight="1">
      <c r="A769" s="10"/>
      <c r="B769" s="10"/>
      <c r="C769" s="10"/>
      <c r="D769" s="16" t="str">
        <f t="shared" si="13"/>
        <v/>
      </c>
      <c r="E769" s="10"/>
      <c r="F769" s="16" t="str">
        <f t="shared" si="14"/>
        <v/>
      </c>
      <c r="G769" s="10"/>
      <c r="H769" s="12" t="str">
        <f>IF(ISBLANK(B769), "",ROUND(Calc!O768, 1))</f>
        <v/>
      </c>
      <c r="I769" s="12" t="str">
        <f t="shared" si="15"/>
        <v/>
      </c>
      <c r="J769" s="13" t="str">
        <f>IF(ISBLANK(B769), "",IF(I769=B769, 'Calc - Win Probability'!N768, 1-'Calc - Win Probability'!N768))</f>
        <v/>
      </c>
      <c r="K769" s="12" t="str">
        <f t="shared" si="16"/>
        <v/>
      </c>
      <c r="L769" s="12" t="str">
        <f t="shared" si="17"/>
        <v/>
      </c>
      <c r="M769" s="14"/>
      <c r="N769" s="14"/>
      <c r="O769" s="14"/>
      <c r="P769" s="14"/>
      <c r="Q769" s="15" t="str">
        <f t="shared" si="18"/>
        <v/>
      </c>
    </row>
    <row r="770" ht="14.25" customHeight="1">
      <c r="A770" s="10"/>
      <c r="B770" s="10"/>
      <c r="C770" s="10"/>
      <c r="D770" s="16" t="str">
        <f t="shared" si="13"/>
        <v/>
      </c>
      <c r="E770" s="10"/>
      <c r="F770" s="16" t="str">
        <f t="shared" si="14"/>
        <v/>
      </c>
      <c r="G770" s="10"/>
      <c r="H770" s="12" t="str">
        <f>IF(ISBLANK(B770), "",ROUND(Calc!O769, 1))</f>
        <v/>
      </c>
      <c r="I770" s="12" t="str">
        <f t="shared" si="15"/>
        <v/>
      </c>
      <c r="J770" s="13" t="str">
        <f>IF(ISBLANK(B770), "",IF(I770=B770, 'Calc - Win Probability'!N769, 1-'Calc - Win Probability'!N769))</f>
        <v/>
      </c>
      <c r="K770" s="12" t="str">
        <f t="shared" si="16"/>
        <v/>
      </c>
      <c r="L770" s="12" t="str">
        <f t="shared" si="17"/>
        <v/>
      </c>
      <c r="M770" s="14"/>
      <c r="N770" s="14"/>
      <c r="O770" s="14"/>
      <c r="P770" s="14"/>
      <c r="Q770" s="15" t="str">
        <f t="shared" si="18"/>
        <v/>
      </c>
    </row>
    <row r="771" ht="14.25" customHeight="1">
      <c r="A771" s="10"/>
      <c r="B771" s="10"/>
      <c r="C771" s="10"/>
      <c r="D771" s="16" t="str">
        <f t="shared" si="13"/>
        <v/>
      </c>
      <c r="E771" s="10"/>
      <c r="F771" s="16" t="str">
        <f t="shared" si="14"/>
        <v/>
      </c>
      <c r="G771" s="10"/>
      <c r="H771" s="12" t="str">
        <f>IF(ISBLANK(B771), "",ROUND(Calc!O770, 1))</f>
        <v/>
      </c>
      <c r="I771" s="12" t="str">
        <f t="shared" si="15"/>
        <v/>
      </c>
      <c r="J771" s="13" t="str">
        <f>IF(ISBLANK(B771), "",IF(I771=B771, 'Calc - Win Probability'!N770, 1-'Calc - Win Probability'!N770))</f>
        <v/>
      </c>
      <c r="K771" s="12" t="str">
        <f t="shared" si="16"/>
        <v/>
      </c>
      <c r="L771" s="12" t="str">
        <f t="shared" si="17"/>
        <v/>
      </c>
      <c r="M771" s="14"/>
      <c r="N771" s="14"/>
      <c r="O771" s="14"/>
      <c r="P771" s="14"/>
      <c r="Q771" s="15" t="str">
        <f t="shared" si="18"/>
        <v/>
      </c>
    </row>
    <row r="772" ht="14.25" customHeight="1">
      <c r="A772" s="10"/>
      <c r="B772" s="10"/>
      <c r="C772" s="10"/>
      <c r="D772" s="16" t="str">
        <f t="shared" si="13"/>
        <v/>
      </c>
      <c r="E772" s="10"/>
      <c r="F772" s="16" t="str">
        <f t="shared" si="14"/>
        <v/>
      </c>
      <c r="G772" s="10"/>
      <c r="H772" s="12" t="str">
        <f>IF(ISBLANK(B772), "",ROUND(Calc!O771, 1))</f>
        <v/>
      </c>
      <c r="I772" s="12" t="str">
        <f t="shared" si="15"/>
        <v/>
      </c>
      <c r="J772" s="13" t="str">
        <f>IF(ISBLANK(B772), "",IF(I772=B772, 'Calc - Win Probability'!N771, 1-'Calc - Win Probability'!N771))</f>
        <v/>
      </c>
      <c r="K772" s="12" t="str">
        <f t="shared" si="16"/>
        <v/>
      </c>
      <c r="L772" s="12" t="str">
        <f t="shared" si="17"/>
        <v/>
      </c>
      <c r="M772" s="14"/>
      <c r="N772" s="14"/>
      <c r="O772" s="14"/>
      <c r="P772" s="14"/>
      <c r="Q772" s="15" t="str">
        <f t="shared" si="18"/>
        <v/>
      </c>
    </row>
    <row r="773" ht="14.25" customHeight="1">
      <c r="A773" s="10"/>
      <c r="B773" s="10"/>
      <c r="C773" s="10"/>
      <c r="D773" s="16" t="str">
        <f t="shared" si="13"/>
        <v/>
      </c>
      <c r="E773" s="10"/>
      <c r="F773" s="16" t="str">
        <f t="shared" si="14"/>
        <v/>
      </c>
      <c r="G773" s="10"/>
      <c r="H773" s="12" t="str">
        <f>IF(ISBLANK(B773), "",ROUND(Calc!O772, 1))</f>
        <v/>
      </c>
      <c r="I773" s="12" t="str">
        <f t="shared" si="15"/>
        <v/>
      </c>
      <c r="J773" s="13" t="str">
        <f>IF(ISBLANK(B773), "",IF(I773=B773, 'Calc - Win Probability'!N772, 1-'Calc - Win Probability'!N772))</f>
        <v/>
      </c>
      <c r="K773" s="12" t="str">
        <f t="shared" si="16"/>
        <v/>
      </c>
      <c r="L773" s="12" t="str">
        <f t="shared" si="17"/>
        <v/>
      </c>
      <c r="M773" s="14"/>
      <c r="N773" s="14"/>
      <c r="O773" s="14"/>
      <c r="P773" s="14"/>
      <c r="Q773" s="15" t="str">
        <f t="shared" si="18"/>
        <v/>
      </c>
    </row>
    <row r="774" ht="14.25" customHeight="1">
      <c r="A774" s="10"/>
      <c r="B774" s="10"/>
      <c r="C774" s="10"/>
      <c r="D774" s="16" t="str">
        <f t="shared" si="13"/>
        <v/>
      </c>
      <c r="E774" s="10"/>
      <c r="F774" s="16" t="str">
        <f t="shared" si="14"/>
        <v/>
      </c>
      <c r="G774" s="10"/>
      <c r="H774" s="12" t="str">
        <f>IF(ISBLANK(B774), "",ROUND(Calc!O773, 1))</f>
        <v/>
      </c>
      <c r="I774" s="12" t="str">
        <f t="shared" si="15"/>
        <v/>
      </c>
      <c r="J774" s="13" t="str">
        <f>IF(ISBLANK(B774), "",IF(I774=B774, 'Calc - Win Probability'!N773, 1-'Calc - Win Probability'!N773))</f>
        <v/>
      </c>
      <c r="K774" s="12" t="str">
        <f t="shared" si="16"/>
        <v/>
      </c>
      <c r="L774" s="12" t="str">
        <f t="shared" si="17"/>
        <v/>
      </c>
      <c r="M774" s="14"/>
      <c r="N774" s="14"/>
      <c r="O774" s="14"/>
      <c r="P774" s="14"/>
      <c r="Q774" s="15" t="str">
        <f t="shared" si="18"/>
        <v/>
      </c>
    </row>
    <row r="775" ht="14.25" customHeight="1">
      <c r="A775" s="10"/>
      <c r="B775" s="10"/>
      <c r="C775" s="10"/>
      <c r="D775" s="16" t="str">
        <f t="shared" si="13"/>
        <v/>
      </c>
      <c r="E775" s="10"/>
      <c r="F775" s="16" t="str">
        <f t="shared" si="14"/>
        <v/>
      </c>
      <c r="G775" s="10"/>
      <c r="H775" s="12" t="str">
        <f>IF(ISBLANK(B775), "",ROUND(Calc!O774, 1))</f>
        <v/>
      </c>
      <c r="I775" s="12" t="str">
        <f t="shared" si="15"/>
        <v/>
      </c>
      <c r="J775" s="13" t="str">
        <f>IF(ISBLANK(B775), "",IF(I775=B775, 'Calc - Win Probability'!N774, 1-'Calc - Win Probability'!N774))</f>
        <v/>
      </c>
      <c r="K775" s="12" t="str">
        <f t="shared" si="16"/>
        <v/>
      </c>
      <c r="L775" s="12" t="str">
        <f t="shared" si="17"/>
        <v/>
      </c>
      <c r="M775" s="14"/>
      <c r="N775" s="14"/>
      <c r="O775" s="14"/>
      <c r="P775" s="14"/>
      <c r="Q775" s="15" t="str">
        <f t="shared" si="18"/>
        <v/>
      </c>
    </row>
    <row r="776" ht="14.25" customHeight="1">
      <c r="A776" s="10"/>
      <c r="B776" s="10"/>
      <c r="C776" s="10"/>
      <c r="D776" s="16" t="str">
        <f t="shared" si="13"/>
        <v/>
      </c>
      <c r="E776" s="10"/>
      <c r="F776" s="16" t="str">
        <f t="shared" si="14"/>
        <v/>
      </c>
      <c r="G776" s="10"/>
      <c r="H776" s="12" t="str">
        <f>IF(ISBLANK(B776), "",ROUND(Calc!O775, 1))</f>
        <v/>
      </c>
      <c r="I776" s="12" t="str">
        <f t="shared" si="15"/>
        <v/>
      </c>
      <c r="J776" s="13" t="str">
        <f>IF(ISBLANK(B776), "",IF(I776=B776, 'Calc - Win Probability'!N775, 1-'Calc - Win Probability'!N775))</f>
        <v/>
      </c>
      <c r="K776" s="12" t="str">
        <f t="shared" si="16"/>
        <v/>
      </c>
      <c r="L776" s="12" t="str">
        <f t="shared" si="17"/>
        <v/>
      </c>
      <c r="M776" s="14"/>
      <c r="N776" s="14"/>
      <c r="O776" s="14"/>
      <c r="P776" s="14"/>
      <c r="Q776" s="15" t="str">
        <f t="shared" si="18"/>
        <v/>
      </c>
    </row>
    <row r="777" ht="14.25" customHeight="1">
      <c r="A777" s="10"/>
      <c r="B777" s="10"/>
      <c r="C777" s="10"/>
      <c r="D777" s="16" t="str">
        <f t="shared" si="13"/>
        <v/>
      </c>
      <c r="E777" s="10"/>
      <c r="F777" s="16" t="str">
        <f t="shared" si="14"/>
        <v/>
      </c>
      <c r="G777" s="10"/>
      <c r="H777" s="12" t="str">
        <f>IF(ISBLANK(B777), "",ROUND(Calc!O776, 1))</f>
        <v/>
      </c>
      <c r="I777" s="12" t="str">
        <f t="shared" si="15"/>
        <v/>
      </c>
      <c r="J777" s="13" t="str">
        <f>IF(ISBLANK(B777), "",IF(I777=B777, 'Calc - Win Probability'!N776, 1-'Calc - Win Probability'!N776))</f>
        <v/>
      </c>
      <c r="K777" s="12" t="str">
        <f t="shared" si="16"/>
        <v/>
      </c>
      <c r="L777" s="12" t="str">
        <f t="shared" si="17"/>
        <v/>
      </c>
      <c r="M777" s="14"/>
      <c r="N777" s="14"/>
      <c r="O777" s="14"/>
      <c r="P777" s="14"/>
      <c r="Q777" s="15" t="str">
        <f t="shared" si="18"/>
        <v/>
      </c>
    </row>
    <row r="778" ht="14.25" customHeight="1">
      <c r="A778" s="10"/>
      <c r="B778" s="10"/>
      <c r="C778" s="10"/>
      <c r="D778" s="16" t="str">
        <f t="shared" si="13"/>
        <v/>
      </c>
      <c r="E778" s="10"/>
      <c r="F778" s="16" t="str">
        <f t="shared" si="14"/>
        <v/>
      </c>
      <c r="G778" s="10"/>
      <c r="H778" s="12" t="str">
        <f>IF(ISBLANK(B778), "",ROUND(Calc!O777, 1))</f>
        <v/>
      </c>
      <c r="I778" s="12" t="str">
        <f t="shared" si="15"/>
        <v/>
      </c>
      <c r="J778" s="13" t="str">
        <f>IF(ISBLANK(B778), "",IF(I778=B778, 'Calc - Win Probability'!N777, 1-'Calc - Win Probability'!N777))</f>
        <v/>
      </c>
      <c r="K778" s="12" t="str">
        <f t="shared" si="16"/>
        <v/>
      </c>
      <c r="L778" s="12" t="str">
        <f t="shared" si="17"/>
        <v/>
      </c>
      <c r="M778" s="14"/>
      <c r="N778" s="14"/>
      <c r="O778" s="14"/>
      <c r="P778" s="14"/>
      <c r="Q778" s="15" t="str">
        <f t="shared" si="18"/>
        <v/>
      </c>
    </row>
    <row r="779" ht="14.25" customHeight="1">
      <c r="A779" s="10"/>
      <c r="B779" s="10"/>
      <c r="C779" s="10"/>
      <c r="D779" s="16" t="str">
        <f t="shared" si="13"/>
        <v/>
      </c>
      <c r="E779" s="10"/>
      <c r="F779" s="16" t="str">
        <f t="shared" si="14"/>
        <v/>
      </c>
      <c r="G779" s="10"/>
      <c r="H779" s="12" t="str">
        <f>IF(ISBLANK(B779), "",ROUND(Calc!O778, 1))</f>
        <v/>
      </c>
      <c r="I779" s="12" t="str">
        <f t="shared" si="15"/>
        <v/>
      </c>
      <c r="J779" s="13" t="str">
        <f>IF(ISBLANK(B779), "",IF(I779=B779, 'Calc - Win Probability'!N778, 1-'Calc - Win Probability'!N778))</f>
        <v/>
      </c>
      <c r="K779" s="12" t="str">
        <f t="shared" si="16"/>
        <v/>
      </c>
      <c r="L779" s="12" t="str">
        <f t="shared" si="17"/>
        <v/>
      </c>
      <c r="M779" s="14"/>
      <c r="N779" s="14"/>
      <c r="O779" s="14"/>
      <c r="P779" s="14"/>
      <c r="Q779" s="15" t="str">
        <f t="shared" si="18"/>
        <v/>
      </c>
    </row>
    <row r="780" ht="14.25" customHeight="1">
      <c r="A780" s="10"/>
      <c r="B780" s="10"/>
      <c r="C780" s="10"/>
      <c r="D780" s="16" t="str">
        <f t="shared" si="13"/>
        <v/>
      </c>
      <c r="E780" s="10"/>
      <c r="F780" s="16" t="str">
        <f t="shared" si="14"/>
        <v/>
      </c>
      <c r="G780" s="10"/>
      <c r="H780" s="12" t="str">
        <f>IF(ISBLANK(B780), "",ROUND(Calc!O779, 1))</f>
        <v/>
      </c>
      <c r="I780" s="12" t="str">
        <f t="shared" si="15"/>
        <v/>
      </c>
      <c r="J780" s="13" t="str">
        <f>IF(ISBLANK(B780), "",IF(I780=B780, 'Calc - Win Probability'!N779, 1-'Calc - Win Probability'!N779))</f>
        <v/>
      </c>
      <c r="K780" s="12" t="str">
        <f t="shared" si="16"/>
        <v/>
      </c>
      <c r="L780" s="12" t="str">
        <f t="shared" si="17"/>
        <v/>
      </c>
      <c r="M780" s="14"/>
      <c r="N780" s="14"/>
      <c r="O780" s="14"/>
      <c r="P780" s="14"/>
      <c r="Q780" s="15" t="str">
        <f t="shared" si="18"/>
        <v/>
      </c>
    </row>
    <row r="781" ht="14.25" customHeight="1">
      <c r="A781" s="10"/>
      <c r="B781" s="10"/>
      <c r="C781" s="10"/>
      <c r="D781" s="16" t="str">
        <f t="shared" si="13"/>
        <v/>
      </c>
      <c r="E781" s="10"/>
      <c r="F781" s="16" t="str">
        <f t="shared" si="14"/>
        <v/>
      </c>
      <c r="G781" s="10"/>
      <c r="H781" s="12" t="str">
        <f>IF(ISBLANK(B781), "",ROUND(Calc!O780, 1))</f>
        <v/>
      </c>
      <c r="I781" s="12" t="str">
        <f t="shared" si="15"/>
        <v/>
      </c>
      <c r="J781" s="13" t="str">
        <f>IF(ISBLANK(B781), "",IF(I781=B781, 'Calc - Win Probability'!N780, 1-'Calc - Win Probability'!N780))</f>
        <v/>
      </c>
      <c r="K781" s="12" t="str">
        <f t="shared" si="16"/>
        <v/>
      </c>
      <c r="L781" s="12" t="str">
        <f t="shared" si="17"/>
        <v/>
      </c>
      <c r="M781" s="14"/>
      <c r="N781" s="14"/>
      <c r="O781" s="14"/>
      <c r="P781" s="14"/>
      <c r="Q781" s="15" t="str">
        <f t="shared" si="18"/>
        <v/>
      </c>
    </row>
    <row r="782" ht="14.25" customHeight="1">
      <c r="A782" s="10"/>
      <c r="B782" s="10"/>
      <c r="C782" s="10"/>
      <c r="D782" s="16" t="str">
        <f t="shared" si="13"/>
        <v/>
      </c>
      <c r="E782" s="10"/>
      <c r="F782" s="16" t="str">
        <f t="shared" si="14"/>
        <v/>
      </c>
      <c r="G782" s="10"/>
      <c r="H782" s="12" t="str">
        <f>IF(ISBLANK(B782), "",ROUND(Calc!O781, 1))</f>
        <v/>
      </c>
      <c r="I782" s="12" t="str">
        <f t="shared" si="15"/>
        <v/>
      </c>
      <c r="J782" s="13" t="str">
        <f>IF(ISBLANK(B782), "",IF(I782=B782, 'Calc - Win Probability'!N781, 1-'Calc - Win Probability'!N781))</f>
        <v/>
      </c>
      <c r="K782" s="12" t="str">
        <f t="shared" si="16"/>
        <v/>
      </c>
      <c r="L782" s="12" t="str">
        <f t="shared" si="17"/>
        <v/>
      </c>
      <c r="M782" s="14"/>
      <c r="N782" s="14"/>
      <c r="O782" s="14"/>
      <c r="P782" s="14"/>
      <c r="Q782" s="15" t="str">
        <f t="shared" si="18"/>
        <v/>
      </c>
    </row>
    <row r="783" ht="14.25" customHeight="1">
      <c r="A783" s="10"/>
      <c r="B783" s="10"/>
      <c r="C783" s="10"/>
      <c r="D783" s="16" t="str">
        <f t="shared" si="13"/>
        <v/>
      </c>
      <c r="E783" s="10"/>
      <c r="F783" s="16" t="str">
        <f t="shared" si="14"/>
        <v/>
      </c>
      <c r="G783" s="10"/>
      <c r="H783" s="12" t="str">
        <f>IF(ISBLANK(B783), "",ROUND(Calc!O782, 1))</f>
        <v/>
      </c>
      <c r="I783" s="12" t="str">
        <f t="shared" si="15"/>
        <v/>
      </c>
      <c r="J783" s="13" t="str">
        <f>IF(ISBLANK(B783), "",IF(I783=B783, 'Calc - Win Probability'!N782, 1-'Calc - Win Probability'!N782))</f>
        <v/>
      </c>
      <c r="K783" s="12" t="str">
        <f t="shared" si="16"/>
        <v/>
      </c>
      <c r="L783" s="12" t="str">
        <f t="shared" si="17"/>
        <v/>
      </c>
      <c r="M783" s="14"/>
      <c r="N783" s="14"/>
      <c r="O783" s="14"/>
      <c r="P783" s="14"/>
      <c r="Q783" s="15" t="str">
        <f t="shared" si="18"/>
        <v/>
      </c>
    </row>
    <row r="784" ht="14.25" customHeight="1">
      <c r="A784" s="10"/>
      <c r="B784" s="10"/>
      <c r="C784" s="10"/>
      <c r="D784" s="16" t="str">
        <f t="shared" si="13"/>
        <v/>
      </c>
      <c r="E784" s="10"/>
      <c r="F784" s="16" t="str">
        <f t="shared" si="14"/>
        <v/>
      </c>
      <c r="G784" s="10"/>
      <c r="H784" s="12" t="str">
        <f>IF(ISBLANK(B784), "",ROUND(Calc!O783, 1))</f>
        <v/>
      </c>
      <c r="I784" s="12" t="str">
        <f t="shared" si="15"/>
        <v/>
      </c>
      <c r="J784" s="13" t="str">
        <f>IF(ISBLANK(B784), "",IF(I784=B784, 'Calc - Win Probability'!N783, 1-'Calc - Win Probability'!N783))</f>
        <v/>
      </c>
      <c r="K784" s="12" t="str">
        <f t="shared" si="16"/>
        <v/>
      </c>
      <c r="L784" s="12" t="str">
        <f t="shared" si="17"/>
        <v/>
      </c>
      <c r="M784" s="14"/>
      <c r="N784" s="14"/>
      <c r="O784" s="14"/>
      <c r="P784" s="14"/>
      <c r="Q784" s="15" t="str">
        <f t="shared" si="18"/>
        <v/>
      </c>
    </row>
    <row r="785" ht="14.25" customHeight="1">
      <c r="A785" s="10"/>
      <c r="B785" s="10"/>
      <c r="C785" s="10"/>
      <c r="D785" s="16" t="str">
        <f t="shared" si="13"/>
        <v/>
      </c>
      <c r="E785" s="10"/>
      <c r="F785" s="16" t="str">
        <f t="shared" si="14"/>
        <v/>
      </c>
      <c r="G785" s="10"/>
      <c r="H785" s="12" t="str">
        <f>IF(ISBLANK(B785), "",ROUND(Calc!O784, 1))</f>
        <v/>
      </c>
      <c r="I785" s="12" t="str">
        <f t="shared" si="15"/>
        <v/>
      </c>
      <c r="J785" s="13" t="str">
        <f>IF(ISBLANK(B785), "",IF(I785=B785, 'Calc - Win Probability'!N784, 1-'Calc - Win Probability'!N784))</f>
        <v/>
      </c>
      <c r="K785" s="12" t="str">
        <f t="shared" si="16"/>
        <v/>
      </c>
      <c r="L785" s="12" t="str">
        <f t="shared" si="17"/>
        <v/>
      </c>
      <c r="M785" s="14"/>
      <c r="N785" s="14"/>
      <c r="O785" s="14"/>
      <c r="P785" s="14"/>
      <c r="Q785" s="15" t="str">
        <f t="shared" si="18"/>
        <v/>
      </c>
    </row>
    <row r="786" ht="14.25" customHeight="1">
      <c r="A786" s="10"/>
      <c r="B786" s="10"/>
      <c r="C786" s="10"/>
      <c r="D786" s="16" t="str">
        <f t="shared" si="13"/>
        <v/>
      </c>
      <c r="E786" s="10"/>
      <c r="F786" s="16" t="str">
        <f t="shared" si="14"/>
        <v/>
      </c>
      <c r="G786" s="10"/>
      <c r="H786" s="12" t="str">
        <f>IF(ISBLANK(B786), "",ROUND(Calc!O785, 1))</f>
        <v/>
      </c>
      <c r="I786" s="12" t="str">
        <f t="shared" si="15"/>
        <v/>
      </c>
      <c r="J786" s="13" t="str">
        <f>IF(ISBLANK(B786), "",IF(I786=B786, 'Calc - Win Probability'!N785, 1-'Calc - Win Probability'!N785))</f>
        <v/>
      </c>
      <c r="K786" s="12" t="str">
        <f t="shared" si="16"/>
        <v/>
      </c>
      <c r="L786" s="12" t="str">
        <f t="shared" si="17"/>
        <v/>
      </c>
      <c r="M786" s="14"/>
      <c r="N786" s="14"/>
      <c r="O786" s="14"/>
      <c r="P786" s="14"/>
      <c r="Q786" s="15" t="str">
        <f t="shared" si="18"/>
        <v/>
      </c>
    </row>
    <row r="787" ht="14.25" customHeight="1">
      <c r="A787" s="10"/>
      <c r="B787" s="10"/>
      <c r="C787" s="10"/>
      <c r="D787" s="16" t="str">
        <f t="shared" si="13"/>
        <v/>
      </c>
      <c r="E787" s="10"/>
      <c r="F787" s="16" t="str">
        <f t="shared" si="14"/>
        <v/>
      </c>
      <c r="G787" s="10"/>
      <c r="H787" s="12" t="str">
        <f>IF(ISBLANK(B787), "",ROUND(Calc!O786, 1))</f>
        <v/>
      </c>
      <c r="I787" s="12" t="str">
        <f t="shared" si="15"/>
        <v/>
      </c>
      <c r="J787" s="13" t="str">
        <f>IF(ISBLANK(B787), "",IF(I787=B787, 'Calc - Win Probability'!N786, 1-'Calc - Win Probability'!N786))</f>
        <v/>
      </c>
      <c r="K787" s="12" t="str">
        <f t="shared" si="16"/>
        <v/>
      </c>
      <c r="L787" s="12" t="str">
        <f t="shared" si="17"/>
        <v/>
      </c>
      <c r="M787" s="14"/>
      <c r="N787" s="14"/>
      <c r="O787" s="14"/>
      <c r="P787" s="14"/>
      <c r="Q787" s="15" t="str">
        <f t="shared" si="18"/>
        <v/>
      </c>
    </row>
    <row r="788" ht="14.25" customHeight="1">
      <c r="A788" s="10"/>
      <c r="B788" s="10"/>
      <c r="C788" s="10"/>
      <c r="D788" s="16" t="str">
        <f t="shared" si="13"/>
        <v/>
      </c>
      <c r="E788" s="10"/>
      <c r="F788" s="16" t="str">
        <f t="shared" si="14"/>
        <v/>
      </c>
      <c r="G788" s="10"/>
      <c r="H788" s="12" t="str">
        <f>IF(ISBLANK(B788), "",ROUND(Calc!O787, 1))</f>
        <v/>
      </c>
      <c r="I788" s="12" t="str">
        <f t="shared" si="15"/>
        <v/>
      </c>
      <c r="J788" s="13" t="str">
        <f>IF(ISBLANK(B788), "",IF(I788=B788, 'Calc - Win Probability'!N787, 1-'Calc - Win Probability'!N787))</f>
        <v/>
      </c>
      <c r="K788" s="12" t="str">
        <f t="shared" si="16"/>
        <v/>
      </c>
      <c r="L788" s="12" t="str">
        <f t="shared" si="17"/>
        <v/>
      </c>
      <c r="M788" s="14"/>
      <c r="N788" s="14"/>
      <c r="O788" s="14"/>
      <c r="P788" s="14"/>
      <c r="Q788" s="15" t="str">
        <f t="shared" si="18"/>
        <v/>
      </c>
    </row>
    <row r="789" ht="14.25" customHeight="1">
      <c r="A789" s="10"/>
      <c r="B789" s="10"/>
      <c r="C789" s="10"/>
      <c r="D789" s="16" t="str">
        <f t="shared" si="13"/>
        <v/>
      </c>
      <c r="E789" s="10"/>
      <c r="F789" s="16" t="str">
        <f t="shared" si="14"/>
        <v/>
      </c>
      <c r="G789" s="10"/>
      <c r="H789" s="12" t="str">
        <f>IF(ISBLANK(B789), "",ROUND(Calc!O788, 1))</f>
        <v/>
      </c>
      <c r="I789" s="12" t="str">
        <f t="shared" si="15"/>
        <v/>
      </c>
      <c r="J789" s="13" t="str">
        <f>IF(ISBLANK(B789), "",IF(I789=B789, 'Calc - Win Probability'!N788, 1-'Calc - Win Probability'!N788))</f>
        <v/>
      </c>
      <c r="K789" s="12" t="str">
        <f t="shared" si="16"/>
        <v/>
      </c>
      <c r="L789" s="12" t="str">
        <f t="shared" si="17"/>
        <v/>
      </c>
      <c r="M789" s="14"/>
      <c r="N789" s="14"/>
      <c r="O789" s="14"/>
      <c r="P789" s="14"/>
      <c r="Q789" s="15" t="str">
        <f t="shared" si="18"/>
        <v/>
      </c>
    </row>
    <row r="790" ht="14.25" customHeight="1">
      <c r="A790" s="10"/>
      <c r="B790" s="10"/>
      <c r="C790" s="10"/>
      <c r="D790" s="16" t="str">
        <f t="shared" si="13"/>
        <v/>
      </c>
      <c r="E790" s="10"/>
      <c r="F790" s="16" t="str">
        <f t="shared" si="14"/>
        <v/>
      </c>
      <c r="G790" s="10"/>
      <c r="H790" s="12" t="str">
        <f>IF(ISBLANK(B790), "",ROUND(Calc!O789, 1))</f>
        <v/>
      </c>
      <c r="I790" s="12" t="str">
        <f t="shared" si="15"/>
        <v/>
      </c>
      <c r="J790" s="13" t="str">
        <f>IF(ISBLANK(B790), "",IF(I790=B790, 'Calc - Win Probability'!N789, 1-'Calc - Win Probability'!N789))</f>
        <v/>
      </c>
      <c r="K790" s="12" t="str">
        <f t="shared" si="16"/>
        <v/>
      </c>
      <c r="L790" s="12" t="str">
        <f t="shared" si="17"/>
        <v/>
      </c>
      <c r="M790" s="14"/>
      <c r="N790" s="14"/>
      <c r="O790" s="14"/>
      <c r="P790" s="14"/>
      <c r="Q790" s="15" t="str">
        <f t="shared" si="18"/>
        <v/>
      </c>
    </row>
    <row r="791" ht="14.25" customHeight="1">
      <c r="A791" s="10"/>
      <c r="B791" s="10"/>
      <c r="C791" s="10"/>
      <c r="D791" s="16" t="str">
        <f t="shared" si="13"/>
        <v/>
      </c>
      <c r="E791" s="10"/>
      <c r="F791" s="16" t="str">
        <f t="shared" si="14"/>
        <v/>
      </c>
      <c r="G791" s="10"/>
      <c r="H791" s="12" t="str">
        <f>IF(ISBLANK(B791), "",ROUND(Calc!O790, 1))</f>
        <v/>
      </c>
      <c r="I791" s="12" t="str">
        <f t="shared" si="15"/>
        <v/>
      </c>
      <c r="J791" s="13" t="str">
        <f>IF(ISBLANK(B791), "",IF(I791=B791, 'Calc - Win Probability'!N790, 1-'Calc - Win Probability'!N790))</f>
        <v/>
      </c>
      <c r="K791" s="12" t="str">
        <f t="shared" si="16"/>
        <v/>
      </c>
      <c r="L791" s="12" t="str">
        <f t="shared" si="17"/>
        <v/>
      </c>
      <c r="M791" s="14"/>
      <c r="N791" s="14"/>
      <c r="O791" s="14"/>
      <c r="P791" s="14"/>
      <c r="Q791" s="15" t="str">
        <f t="shared" si="18"/>
        <v/>
      </c>
    </row>
    <row r="792" ht="14.25" customHeight="1">
      <c r="A792" s="10"/>
      <c r="B792" s="10"/>
      <c r="C792" s="10"/>
      <c r="D792" s="16" t="str">
        <f t="shared" si="13"/>
        <v/>
      </c>
      <c r="E792" s="10"/>
      <c r="F792" s="16" t="str">
        <f t="shared" si="14"/>
        <v/>
      </c>
      <c r="G792" s="10"/>
      <c r="H792" s="12" t="str">
        <f>IF(ISBLANK(B792), "",ROUND(Calc!O791, 1))</f>
        <v/>
      </c>
      <c r="I792" s="12" t="str">
        <f t="shared" si="15"/>
        <v/>
      </c>
      <c r="J792" s="13" t="str">
        <f>IF(ISBLANK(B792), "",IF(I792=B792, 'Calc - Win Probability'!N791, 1-'Calc - Win Probability'!N791))</f>
        <v/>
      </c>
      <c r="K792" s="12" t="str">
        <f t="shared" si="16"/>
        <v/>
      </c>
      <c r="L792" s="12" t="str">
        <f t="shared" si="17"/>
        <v/>
      </c>
      <c r="M792" s="14"/>
      <c r="N792" s="14"/>
      <c r="O792" s="14"/>
      <c r="P792" s="14"/>
      <c r="Q792" s="15" t="str">
        <f t="shared" si="18"/>
        <v/>
      </c>
    </row>
    <row r="793" ht="14.25" customHeight="1">
      <c r="A793" s="10"/>
      <c r="B793" s="10"/>
      <c r="C793" s="10"/>
      <c r="D793" s="16" t="str">
        <f t="shared" si="13"/>
        <v/>
      </c>
      <c r="E793" s="10"/>
      <c r="F793" s="16" t="str">
        <f t="shared" si="14"/>
        <v/>
      </c>
      <c r="G793" s="10"/>
      <c r="H793" s="12" t="str">
        <f>IF(ISBLANK(B793), "",ROUND(Calc!O792, 1))</f>
        <v/>
      </c>
      <c r="I793" s="12" t="str">
        <f t="shared" si="15"/>
        <v/>
      </c>
      <c r="J793" s="13" t="str">
        <f>IF(ISBLANK(B793), "",IF(I793=B793, 'Calc - Win Probability'!N792, 1-'Calc - Win Probability'!N792))</f>
        <v/>
      </c>
      <c r="K793" s="12" t="str">
        <f t="shared" si="16"/>
        <v/>
      </c>
      <c r="L793" s="12" t="str">
        <f t="shared" si="17"/>
        <v/>
      </c>
      <c r="M793" s="14"/>
      <c r="N793" s="14"/>
      <c r="O793" s="14"/>
      <c r="P793" s="14"/>
      <c r="Q793" s="15" t="str">
        <f t="shared" si="18"/>
        <v/>
      </c>
    </row>
    <row r="794" ht="14.25" customHeight="1">
      <c r="A794" s="10"/>
      <c r="B794" s="10"/>
      <c r="C794" s="10"/>
      <c r="D794" s="16" t="str">
        <f t="shared" si="13"/>
        <v/>
      </c>
      <c r="E794" s="10"/>
      <c r="F794" s="16" t="str">
        <f t="shared" si="14"/>
        <v/>
      </c>
      <c r="G794" s="10"/>
      <c r="H794" s="12" t="str">
        <f>IF(ISBLANK(B794), "",ROUND(Calc!O793, 1))</f>
        <v/>
      </c>
      <c r="I794" s="12" t="str">
        <f t="shared" si="15"/>
        <v/>
      </c>
      <c r="J794" s="13" t="str">
        <f>IF(ISBLANK(B794), "",IF(I794=B794, 'Calc - Win Probability'!N793, 1-'Calc - Win Probability'!N793))</f>
        <v/>
      </c>
      <c r="K794" s="12" t="str">
        <f t="shared" si="16"/>
        <v/>
      </c>
      <c r="L794" s="12" t="str">
        <f t="shared" si="17"/>
        <v/>
      </c>
      <c r="M794" s="14"/>
      <c r="N794" s="14"/>
      <c r="O794" s="14"/>
      <c r="P794" s="14"/>
      <c r="Q794" s="15" t="str">
        <f t="shared" si="18"/>
        <v/>
      </c>
    </row>
    <row r="795" ht="14.25" customHeight="1">
      <c r="A795" s="10"/>
      <c r="B795" s="10"/>
      <c r="C795" s="10"/>
      <c r="D795" s="16" t="str">
        <f t="shared" si="13"/>
        <v/>
      </c>
      <c r="E795" s="10"/>
      <c r="F795" s="16" t="str">
        <f t="shared" si="14"/>
        <v/>
      </c>
      <c r="G795" s="10"/>
      <c r="H795" s="12" t="str">
        <f>IF(ISBLANK(B795), "",ROUND(Calc!O794, 1))</f>
        <v/>
      </c>
      <c r="I795" s="12" t="str">
        <f t="shared" si="15"/>
        <v/>
      </c>
      <c r="J795" s="13" t="str">
        <f>IF(ISBLANK(B795), "",IF(I795=B795, 'Calc - Win Probability'!N794, 1-'Calc - Win Probability'!N794))</f>
        <v/>
      </c>
      <c r="K795" s="12" t="str">
        <f t="shared" si="16"/>
        <v/>
      </c>
      <c r="L795" s="12" t="str">
        <f t="shared" si="17"/>
        <v/>
      </c>
      <c r="M795" s="14"/>
      <c r="N795" s="14"/>
      <c r="O795" s="14"/>
      <c r="P795" s="14"/>
      <c r="Q795" s="15" t="str">
        <f t="shared" si="18"/>
        <v/>
      </c>
    </row>
    <row r="796" ht="14.25" customHeight="1">
      <c r="A796" s="10"/>
      <c r="B796" s="10"/>
      <c r="C796" s="10"/>
      <c r="D796" s="16" t="str">
        <f t="shared" si="13"/>
        <v/>
      </c>
      <c r="E796" s="10"/>
      <c r="F796" s="16" t="str">
        <f t="shared" si="14"/>
        <v/>
      </c>
      <c r="G796" s="10"/>
      <c r="H796" s="12" t="str">
        <f>IF(ISBLANK(B796), "",ROUND(Calc!O795, 1))</f>
        <v/>
      </c>
      <c r="I796" s="12" t="str">
        <f t="shared" si="15"/>
        <v/>
      </c>
      <c r="J796" s="13" t="str">
        <f>IF(ISBLANK(B796), "",IF(I796=B796, 'Calc - Win Probability'!N795, 1-'Calc - Win Probability'!N795))</f>
        <v/>
      </c>
      <c r="K796" s="12" t="str">
        <f t="shared" si="16"/>
        <v/>
      </c>
      <c r="L796" s="12" t="str">
        <f t="shared" si="17"/>
        <v/>
      </c>
      <c r="M796" s="14"/>
      <c r="N796" s="14"/>
      <c r="O796" s="14"/>
      <c r="P796" s="14"/>
      <c r="Q796" s="15" t="str">
        <f t="shared" si="18"/>
        <v/>
      </c>
    </row>
    <row r="797" ht="14.25" customHeight="1">
      <c r="A797" s="10"/>
      <c r="B797" s="10"/>
      <c r="C797" s="10"/>
      <c r="D797" s="16" t="str">
        <f t="shared" si="13"/>
        <v/>
      </c>
      <c r="E797" s="10"/>
      <c r="F797" s="16" t="str">
        <f t="shared" si="14"/>
        <v/>
      </c>
      <c r="G797" s="10"/>
      <c r="H797" s="12" t="str">
        <f>IF(ISBLANK(B797), "",ROUND(Calc!O796, 1))</f>
        <v/>
      </c>
      <c r="I797" s="12" t="str">
        <f t="shared" si="15"/>
        <v/>
      </c>
      <c r="J797" s="13" t="str">
        <f>IF(ISBLANK(B797), "",IF(I797=B797, 'Calc - Win Probability'!N796, 1-'Calc - Win Probability'!N796))</f>
        <v/>
      </c>
      <c r="K797" s="12" t="str">
        <f t="shared" si="16"/>
        <v/>
      </c>
      <c r="L797" s="12" t="str">
        <f t="shared" si="17"/>
        <v/>
      </c>
      <c r="M797" s="14"/>
      <c r="N797" s="14"/>
      <c r="O797" s="14"/>
      <c r="P797" s="14"/>
      <c r="Q797" s="15" t="str">
        <f t="shared" si="18"/>
        <v/>
      </c>
    </row>
    <row r="798" ht="14.25" customHeight="1">
      <c r="A798" s="10"/>
      <c r="B798" s="10"/>
      <c r="C798" s="10"/>
      <c r="D798" s="16" t="str">
        <f t="shared" si="13"/>
        <v/>
      </c>
      <c r="E798" s="10"/>
      <c r="F798" s="16" t="str">
        <f t="shared" si="14"/>
        <v/>
      </c>
      <c r="G798" s="10"/>
      <c r="H798" s="12" t="str">
        <f>IF(ISBLANK(B798), "",ROUND(Calc!O797, 1))</f>
        <v/>
      </c>
      <c r="I798" s="12" t="str">
        <f t="shared" si="15"/>
        <v/>
      </c>
      <c r="J798" s="13" t="str">
        <f>IF(ISBLANK(B798), "",IF(I798=B798, 'Calc - Win Probability'!N797, 1-'Calc - Win Probability'!N797))</f>
        <v/>
      </c>
      <c r="K798" s="12" t="str">
        <f t="shared" si="16"/>
        <v/>
      </c>
      <c r="L798" s="12" t="str">
        <f t="shared" si="17"/>
        <v/>
      </c>
      <c r="M798" s="14"/>
      <c r="N798" s="14"/>
      <c r="O798" s="14"/>
      <c r="P798" s="14"/>
      <c r="Q798" s="15" t="str">
        <f t="shared" si="18"/>
        <v/>
      </c>
    </row>
    <row r="799" ht="14.25" customHeight="1">
      <c r="A799" s="10"/>
      <c r="B799" s="10"/>
      <c r="C799" s="10"/>
      <c r="D799" s="16" t="str">
        <f t="shared" si="13"/>
        <v/>
      </c>
      <c r="E799" s="10"/>
      <c r="F799" s="16" t="str">
        <f t="shared" si="14"/>
        <v/>
      </c>
      <c r="G799" s="10"/>
      <c r="H799" s="12" t="str">
        <f>IF(ISBLANK(B799), "",ROUND(Calc!O798, 1))</f>
        <v/>
      </c>
      <c r="I799" s="12" t="str">
        <f t="shared" si="15"/>
        <v/>
      </c>
      <c r="J799" s="13" t="str">
        <f>IF(ISBLANK(B799), "",IF(I799=B799, 'Calc - Win Probability'!N798, 1-'Calc - Win Probability'!N798))</f>
        <v/>
      </c>
      <c r="K799" s="12" t="str">
        <f t="shared" si="16"/>
        <v/>
      </c>
      <c r="L799" s="12" t="str">
        <f t="shared" si="17"/>
        <v/>
      </c>
      <c r="M799" s="14"/>
      <c r="N799" s="14"/>
      <c r="O799" s="14"/>
      <c r="P799" s="14"/>
      <c r="Q799" s="15" t="str">
        <f t="shared" si="18"/>
        <v/>
      </c>
    </row>
    <row r="800" ht="14.25" customHeight="1">
      <c r="A800" s="10"/>
      <c r="B800" s="10"/>
      <c r="C800" s="10"/>
      <c r="D800" s="16" t="str">
        <f t="shared" si="13"/>
        <v/>
      </c>
      <c r="E800" s="10"/>
      <c r="F800" s="16" t="str">
        <f t="shared" si="14"/>
        <v/>
      </c>
      <c r="G800" s="10"/>
      <c r="H800" s="12" t="str">
        <f>IF(ISBLANK(B800), "",ROUND(Calc!O799, 1))</f>
        <v/>
      </c>
      <c r="I800" s="12" t="str">
        <f t="shared" si="15"/>
        <v/>
      </c>
      <c r="J800" s="13" t="str">
        <f>IF(ISBLANK(B800), "",IF(I800=B800, 'Calc - Win Probability'!N799, 1-'Calc - Win Probability'!N799))</f>
        <v/>
      </c>
      <c r="K800" s="12" t="str">
        <f t="shared" si="16"/>
        <v/>
      </c>
      <c r="L800" s="12" t="str">
        <f t="shared" si="17"/>
        <v/>
      </c>
      <c r="M800" s="14"/>
      <c r="N800" s="14"/>
      <c r="O800" s="14"/>
      <c r="P800" s="14"/>
      <c r="Q800" s="15" t="str">
        <f t="shared" si="18"/>
        <v/>
      </c>
    </row>
    <row r="801" ht="14.25" customHeight="1">
      <c r="A801" s="10"/>
      <c r="B801" s="10"/>
      <c r="C801" s="10"/>
      <c r="D801" s="16" t="str">
        <f t="shared" si="13"/>
        <v/>
      </c>
      <c r="E801" s="10"/>
      <c r="F801" s="16" t="str">
        <f t="shared" si="14"/>
        <v/>
      </c>
      <c r="G801" s="10"/>
      <c r="H801" s="12" t="str">
        <f>IF(ISBLANK(B801), "",ROUND(Calc!O800, 1))</f>
        <v/>
      </c>
      <c r="I801" s="12" t="str">
        <f t="shared" si="15"/>
        <v/>
      </c>
      <c r="J801" s="13" t="str">
        <f>IF(ISBLANK(B801), "",IF(I801=B801, 'Calc - Win Probability'!N800, 1-'Calc - Win Probability'!N800))</f>
        <v/>
      </c>
      <c r="K801" s="12" t="str">
        <f t="shared" si="16"/>
        <v/>
      </c>
      <c r="L801" s="12" t="str">
        <f t="shared" si="17"/>
        <v/>
      </c>
      <c r="M801" s="14"/>
      <c r="N801" s="14"/>
      <c r="O801" s="14"/>
      <c r="P801" s="14"/>
      <c r="Q801" s="15" t="str">
        <f t="shared" si="18"/>
        <v/>
      </c>
    </row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conditionalFormatting sqref="D44:D148 D150:D1001 F2:F148 F150:F1001">
    <cfRule type="cellIs" dxfId="0" priority="1" operator="greaterThan">
      <formula>0.5</formula>
    </cfRule>
  </conditionalFormatting>
  <conditionalFormatting sqref="J2:J801">
    <cfRule type="cellIs" dxfId="0" priority="2" operator="greaterThan">
      <formula>0.95</formula>
    </cfRule>
    <cfRule type="cellIs" dxfId="0" priority="3" operator="greaterThan">
      <formula>90</formula>
    </cfRule>
    <cfRule type="cellIs" dxfId="1" priority="4" operator="lessThan">
      <formula>0.5</formula>
    </cfRule>
  </conditionalFormatting>
  <conditionalFormatting sqref="Q2:Q801">
    <cfRule type="expression" dxfId="2" priority="5">
      <formula>AND(M2="Side",ISFORMULA(Q2))</formula>
    </cfRule>
  </conditionalFormatting>
  <dataValidations count="5">
    <dataValidation type="list" allowBlank="1" showErrorMessage="1" sqref="O44:O801">
      <formula1>B44:E44</formula1>
    </dataValidation>
    <dataValidation type="list" allowBlank="1" showErrorMessage="1" sqref="M2:M801">
      <formula1>$N$1:$O$1</formula1>
    </dataValidation>
    <dataValidation type="list" allowBlank="1" showErrorMessage="1" sqref="N2:O43">
      <formula1>"B2:C2"</formula1>
    </dataValidation>
    <dataValidation type="list" allowBlank="1" showErrorMessage="1" sqref="N44:N801">
      <formula1>B44:E44</formula1>
    </dataValidation>
    <dataValidation type="list" allowBlank="1" showErrorMessage="1" sqref="B19:C148 E19:E148 B150:C801 E150:E801">
      <formula1>Data!$B$2:$B$134</formula1>
    </dataValidation>
  </dataValidations>
  <pageMargins bottom="0.75" footer="0.0" header="0.0" left="0.7" right="0.7" top="0.7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>
      <pane ySplit="20.0" topLeftCell="A21" activePane="bottomLeft" state="frozen"/>
      <selection activeCell="B22" sqref="B22" pane="bottomLeft"/>
    </sheetView>
  </sheetViews>
  <sheetFormatPr defaultRowHeight="15.0" baseColWidth="10"/>
  <cols>
    <col min="1" max="1" width="9.43" hidden="0" customWidth="1"/>
    <col min="2" max="2" width="13.86" hidden="0" customWidth="1"/>
    <col min="3" max="3" width="13.86" hidden="0" customWidth="1"/>
    <col min="4" max="4" width="13.29" hidden="0" customWidth="1"/>
    <col min="5" max="5" width="15.86" hidden="0" customWidth="1"/>
    <col min="6" max="6" width="12.14" hidden="0" customWidth="1"/>
    <col min="7" max="7" width="11.57" hidden="0" customWidth="1"/>
    <col min="8" max="8" width="15.14" hidden="0" customWidth="1"/>
    <col min="9" max="9" width="15.14" hidden="0" customWidth="1"/>
    <col min="10" max="10" width="14.57" hidden="0" customWidth="1"/>
    <col min="11" max="11" width="10.86" hidden="1" customWidth="1"/>
    <col min="12" max="12" width="12.86" hidden="1" customWidth="1"/>
    <col min="13" max="13" width="15.14" hidden="0" customWidth="1"/>
    <col min="14" max="14" width="9.14" hidden="0" customWidth="1"/>
    <col min="15" max="15" width="9.14" hidden="0" customWidth="1"/>
    <col min="16" max="16" width="9.14" hidden="0" customWidth="1"/>
    <col min="17" max="17" width="16" hidden="0" customWidth="1"/>
    <col min="18" max="18" width="14.43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" hidden="0" customWidth="1"/>
    <col min="24" max="24" width="11" hidden="0" customWidth="1"/>
    <col min="25" max="25" width="11" hidden="0" customWidth="1"/>
    <col min="26" max="26" width="11" hidden="0" customWidth="1"/>
    <col min="27" max="27" width="11" hidden="0" customWidth="1"/>
    <col min="28" max="28" width="11" hidden="1" customWidth="1"/>
    <col min="29" max="29" width="11" hidden="1" customWidth="1"/>
    <col min="30" max="30" width="13" hidden="1" customWidth="1"/>
    <col min="31" max="31" width="13" hidden="1" customWidth="1"/>
    <col min="32" max="32" width="13.71" hidden="1" customWidth="1"/>
    <col min="33" max="33" width="13.71" hidden="1" customWidth="1"/>
    <col min="34" max="34" width="10.71" hidden="0" customWidth="1"/>
  </cols>
  <sheetData>
    <row r="1" ht="14.25" customHeight="1">
      <c r="A1" s="17" t="s">
        <v>158</v>
      </c>
      <c r="B1" s="18"/>
      <c r="C1" s="19"/>
      <c r="D1" s="20" t="s">
        <v>159</v>
      </c>
      <c r="E1" s="19"/>
      <c r="F1" s="21"/>
      <c r="G1" s="22" t="s">
        <v>160</v>
      </c>
      <c r="H1" s="19"/>
    </row>
    <row r="2" ht="14.25" customHeight="1">
      <c r="A2" s="23" t="s">
        <v>161</v>
      </c>
      <c r="B2" s="24" t="s">
        <v>162</v>
      </c>
      <c r="C2" s="25" t="s">
        <v>163</v>
      </c>
      <c r="D2" s="26" t="s">
        <v>17</v>
      </c>
      <c r="E2" s="27" t="s">
        <v>16</v>
      </c>
      <c r="F2" s="28" t="s">
        <v>163</v>
      </c>
      <c r="G2" s="29" t="n">
        <f>AVERAGEIF('Prediction Log'!$N$21:$N$65, "&gt;-1",'Prediction Log'!$AD$21:$AD$65)</f>
        <v>-3.835555556</v>
      </c>
      <c r="H2" s="30"/>
    </row>
    <row r="3" ht="14.25" customHeight="1">
      <c r="A3" s="31" t="n">
        <f>COUNTIF($W$21:$W$1048576, "Y")</f>
        <v>246</v>
      </c>
      <c r="B3" s="14" t="n">
        <f>COUNTIF($W$21:$W$1048576, "N")</f>
        <v>92</v>
      </c>
      <c r="C3" s="32" t="n">
        <f>A3/SUM(A3:B3)</f>
        <v>0.7278106509</v>
      </c>
      <c r="D3" s="33" t="n">
        <f>COUNTIF($X$21:$X$1048576, "Y")</f>
        <v>190</v>
      </c>
      <c r="E3" s="14" t="n">
        <f>COUNTIF($X$21:$X$1048576, "N")</f>
        <v>148</v>
      </c>
      <c r="F3" s="34" t="n">
        <f>D3/SUM(D3:E3)</f>
        <v>0.5621301775</v>
      </c>
      <c r="G3" s="35" t="s">
        <v>164</v>
      </c>
      <c r="H3" s="30"/>
    </row>
    <row r="4" ht="14.25" customHeight="1">
      <c r="A4" s="36" t="s">
        <v>165</v>
      </c>
      <c r="B4" s="37"/>
      <c r="C4" s="30"/>
      <c r="D4" s="38" t="s">
        <v>166</v>
      </c>
      <c r="E4" s="37"/>
      <c r="F4" s="39"/>
      <c r="G4" s="29" t="n">
        <f>AVERAGE('Prediction Log'!$AB$21:$AB$65)</f>
        <v>-0.6444444444</v>
      </c>
      <c r="H4" s="30"/>
    </row>
    <row r="5" ht="14.25" customHeight="1">
      <c r="A5" s="23" t="s">
        <v>161</v>
      </c>
      <c r="B5" s="24" t="s">
        <v>162</v>
      </c>
      <c r="C5" s="25" t="s">
        <v>163</v>
      </c>
      <c r="D5" s="40" t="s">
        <v>167</v>
      </c>
      <c r="E5" s="24" t="s">
        <v>168</v>
      </c>
      <c r="F5" s="41" t="s">
        <v>169</v>
      </c>
      <c r="G5" s="42" t="s">
        <v>170</v>
      </c>
      <c r="H5" s="30"/>
    </row>
    <row r="6" ht="14.25" customHeight="1">
      <c r="A6" s="31" t="n">
        <f>COUNTIF('Prediction Log'!$T$21:$T$821, "Y")</f>
        <v>242</v>
      </c>
      <c r="B6" s="14" t="n">
        <f>COUNTIF('Prediction Log'!$T$21:$T$821, "N")</f>
        <v>96</v>
      </c>
      <c r="C6" s="32" t="n">
        <f>A6/SUM(A6:B6)</f>
        <v>0.7159763314</v>
      </c>
      <c r="D6" s="33" t="n">
        <f>COUNTIF($AA$21:$AA$1048576, "Y")</f>
        <v>163</v>
      </c>
      <c r="E6" s="14" t="n">
        <f>COUNTIF($AA$21:$AA$1048576, "N")</f>
        <v>175</v>
      </c>
      <c r="F6" s="34" t="n">
        <f>D6/SUM(D6:E6)</f>
        <v>0.4822485207</v>
      </c>
      <c r="G6" s="29" t="n">
        <f>AVERAGEIF('Prediction Log'!$N$21:$N$65, "&gt;-1",'Prediction Log'!$AE$21:$AE$65)</f>
        <v>10.96</v>
      </c>
      <c r="H6" s="30"/>
    </row>
    <row r="7" ht="14.25" customHeight="1">
      <c r="A7" s="43" t="s">
        <v>171</v>
      </c>
      <c r="B7" s="37"/>
      <c r="C7" s="30"/>
      <c r="D7" s="44" t="s">
        <v>172</v>
      </c>
      <c r="E7" s="37"/>
      <c r="F7" s="39"/>
      <c r="G7" s="35" t="s">
        <v>173</v>
      </c>
      <c r="H7" s="30"/>
    </row>
    <row r="8" ht="14.25" customHeight="1">
      <c r="A8" s="23" t="s">
        <v>161</v>
      </c>
      <c r="B8" s="24" t="s">
        <v>162</v>
      </c>
      <c r="C8" s="25" t="s">
        <v>163</v>
      </c>
      <c r="D8" s="40" t="s">
        <v>17</v>
      </c>
      <c r="E8" s="24" t="s">
        <v>16</v>
      </c>
      <c r="F8" s="41" t="s">
        <v>163</v>
      </c>
      <c r="G8" s="45" t="n">
        <f>AVERAGE('Prediction Log'!$AC$21:$AC$65)</f>
        <v>13.17777778</v>
      </c>
      <c r="H8" s="46"/>
    </row>
    <row r="9" ht="14.25" customHeight="1">
      <c r="A9" s="31" t="n">
        <f>COUNTIF($Y$21:$Y$1048576, "Y")</f>
        <v>250</v>
      </c>
      <c r="B9" s="14" t="n">
        <f>COUNTIF($Y$21:$Y$1048576, "N")</f>
        <v>88</v>
      </c>
      <c r="C9" s="32" t="n">
        <f>A9/SUM(A9:B9)</f>
        <v>0.7396449704</v>
      </c>
      <c r="D9" s="33" t="n">
        <f>COUNTIF('Prediction Log'!$U$21:$U$821, "Y")</f>
        <v>165</v>
      </c>
      <c r="E9" s="14" t="n">
        <f>COUNTIF('Prediction Log'!$U$21:$U$821, "N")</f>
        <v>171</v>
      </c>
      <c r="F9" s="32" t="n">
        <f>D9/SUM(D9:E9)</f>
        <v>0.4910714286</v>
      </c>
    </row>
    <row r="10" ht="14.25" customHeight="1">
      <c r="A10" s="36" t="s">
        <v>165</v>
      </c>
      <c r="B10" s="37"/>
      <c r="C10" s="30"/>
      <c r="D10" s="44" t="s">
        <v>174</v>
      </c>
      <c r="E10" s="37"/>
      <c r="F10" s="30"/>
    </row>
    <row r="11" ht="14.25" customHeight="1">
      <c r="A11" s="23" t="s">
        <v>167</v>
      </c>
      <c r="B11" s="24" t="s">
        <v>168</v>
      </c>
      <c r="C11" s="25" t="s">
        <v>169</v>
      </c>
      <c r="D11" s="40" t="s">
        <v>17</v>
      </c>
      <c r="E11" s="24" t="s">
        <v>16</v>
      </c>
      <c r="F11" s="25" t="s">
        <v>169</v>
      </c>
    </row>
    <row r="12" ht="14.25" customHeight="1">
      <c r="A12" s="47" t="n">
        <f t="shared" ref="A12:B12" si="1">A6</f>
        <v>242</v>
      </c>
      <c r="B12" s="48" t="n">
        <f t="shared" si="1"/>
        <v>96</v>
      </c>
      <c r="C12" s="49" t="n">
        <f>A12/SUM(A12:B12)</f>
        <v>0.7159763314</v>
      </c>
      <c r="D12" s="50" t="n">
        <f>COUNTIF('Prediction Log'!$V$21:$V$821, "Y")</f>
        <v>122</v>
      </c>
      <c r="E12" s="48" t="n">
        <f>COUNTIF('Prediction Log'!$V$21:$V$821, "N")</f>
        <v>216</v>
      </c>
      <c r="F12" s="49" t="n">
        <f>D12/SUM(D12:E12)</f>
        <v>0.3609467456</v>
      </c>
    </row>
    <row r="13" ht="14.25" customHeight="1">
      <c r="A13" s="51" t="s">
        <v>175</v>
      </c>
      <c r="B13" s="19"/>
      <c r="E13" s="52"/>
    </row>
    <row r="14" ht="14.25" customHeight="1">
      <c r="A14" s="53" t="s">
        <v>176</v>
      </c>
      <c r="B14" s="30"/>
      <c r="E14" s="52"/>
    </row>
    <row r="15" ht="14.25" customHeight="1">
      <c r="A15" s="31" t="n">
        <f>A3-A6</f>
        <v>4</v>
      </c>
      <c r="B15" s="32" t="n">
        <f>A15/SUM(A6:B6)</f>
        <v>0.01183431953</v>
      </c>
      <c r="E15" s="52"/>
    </row>
    <row r="16" ht="14.25" customHeight="1">
      <c r="A16" s="53" t="s">
        <v>7</v>
      </c>
      <c r="B16" s="30"/>
      <c r="D16" s="54"/>
      <c r="E16" s="52"/>
    </row>
    <row r="17" ht="14.25" customHeight="1">
      <c r="A17" s="31" t="n">
        <f>A9-A6</f>
        <v>8</v>
      </c>
      <c r="B17" s="32" t="n">
        <f>A17/SUM(A6:B6)</f>
        <v>0.02366863905</v>
      </c>
      <c r="D17" s="54"/>
      <c r="E17" s="52"/>
    </row>
    <row r="18" ht="14.25" customHeight="1">
      <c r="A18" s="55"/>
      <c r="B18" s="56"/>
    </row>
    <row r="19" ht="14.25" customHeight="1"/>
    <row r="20" ht="42.75" customHeight="1">
      <c r="A20" s="57" t="s">
        <v>0</v>
      </c>
      <c r="B20" s="57" t="s">
        <v>1</v>
      </c>
      <c r="C20" s="57" t="s">
        <v>3</v>
      </c>
      <c r="D20" s="57" t="s">
        <v>4</v>
      </c>
      <c r="E20" s="57" t="s">
        <v>5</v>
      </c>
      <c r="F20" s="57" t="s">
        <v>177</v>
      </c>
      <c r="G20" s="57" t="s">
        <v>178</v>
      </c>
      <c r="H20" s="57" t="s">
        <v>179</v>
      </c>
      <c r="I20" s="57" t="s">
        <v>180</v>
      </c>
      <c r="J20" s="57" t="s">
        <v>181</v>
      </c>
      <c r="K20" s="58" t="s">
        <v>182</v>
      </c>
      <c r="L20" s="57" t="s">
        <v>183</v>
      </c>
      <c r="M20" s="57" t="s">
        <v>184</v>
      </c>
      <c r="N20" s="57" t="s">
        <v>185</v>
      </c>
      <c r="O20" s="57" t="s">
        <v>186</v>
      </c>
      <c r="P20" s="57" t="s">
        <v>187</v>
      </c>
      <c r="Q20" s="59" t="s">
        <v>188</v>
      </c>
      <c r="R20" s="60" t="s">
        <v>189</v>
      </c>
      <c r="S20" s="60" t="s">
        <v>190</v>
      </c>
      <c r="T20" s="61" t="s">
        <v>191</v>
      </c>
      <c r="U20" s="61" t="s">
        <v>192</v>
      </c>
      <c r="V20" s="61" t="s">
        <v>193</v>
      </c>
      <c r="W20" s="62" t="s">
        <v>194</v>
      </c>
      <c r="X20" s="62" t="s">
        <v>195</v>
      </c>
      <c r="Y20" s="63" t="s">
        <v>196</v>
      </c>
      <c r="Z20" s="62" t="s">
        <v>197</v>
      </c>
      <c r="AA20" s="62" t="s">
        <v>198</v>
      </c>
      <c r="AB20" s="61" t="s">
        <v>199</v>
      </c>
      <c r="AC20" s="61" t="s">
        <v>200</v>
      </c>
      <c r="AD20" s="64" t="s">
        <v>201</v>
      </c>
      <c r="AE20" s="64" t="s">
        <v>202</v>
      </c>
      <c r="AF20" s="65" t="s">
        <v>203</v>
      </c>
      <c r="AG20" s="65" t="s">
        <v>204</v>
      </c>
      <c r="AH20" s="66"/>
    </row>
    <row r="21" ht="14.25" customHeight="1">
      <c r="A21" s="67" t="n">
        <v>8.0</v>
      </c>
      <c r="B21" s="67" t="s">
        <v>14</v>
      </c>
      <c r="C21" s="67" t="s">
        <v>15</v>
      </c>
      <c r="D21" s="68" t="n">
        <v>24.0</v>
      </c>
      <c r="E21" s="68" t="n">
        <v>45.3</v>
      </c>
      <c r="F21" s="69" t="n">
        <v>1.65E-4</v>
      </c>
      <c r="G21" s="70" t="s">
        <v>16</v>
      </c>
      <c r="H21" s="71" t="s">
        <v>15</v>
      </c>
      <c r="I21" s="72" t="s">
        <v>15</v>
      </c>
      <c r="J21" s="72" t="s">
        <v>15</v>
      </c>
      <c r="K21" s="73" t="n">
        <v>0.999835</v>
      </c>
      <c r="L21" s="74" t="s">
        <v>17</v>
      </c>
      <c r="M21" s="75" t="str">
        <f>IF(ISBLANK('Prediction Log'!$N21), "",IF('Prediction Log'!$N21&gt;'Prediction Log'!$O21,'Prediction Log'!$B21,'Prediction Log'!$C21))</f>
        <v>SMU</v>
      </c>
      <c r="N21" s="76" t="n">
        <v>0.0</v>
      </c>
      <c r="O21" s="76" t="n">
        <v>55.0</v>
      </c>
      <c r="P21" s="77" t="n">
        <f>IF(ISBLANK('Prediction Log'!$N21), "",'Prediction Log'!$O21-'Prediction Log'!$N21)</f>
        <v>55</v>
      </c>
      <c r="Q21" s="78" t="s">
        <v>17</v>
      </c>
      <c r="R21" s="79" t="str">
        <f>IF(ISBLANK('Prediction Log'!$N21), "",IF('Prediction Log'!$P21&lt;'Prediction Log'!$D21, "Y", IF('Prediction Log'!$P21='Prediction Log'!$D21, "PUSH", "N")))</f>
        <v>N</v>
      </c>
      <c r="S21" s="79" t="s">
        <v>16</v>
      </c>
      <c r="T21" s="80" t="s">
        <v>17</v>
      </c>
      <c r="U21" s="80" t="s">
        <v>17</v>
      </c>
      <c r="V21" s="80" t="s">
        <v>17</v>
      </c>
      <c r="W21" s="81" t="s">
        <v>17</v>
      </c>
      <c r="X21" s="81" t="s">
        <v>17</v>
      </c>
      <c r="Y21" s="82" t="s">
        <v>17</v>
      </c>
      <c r="Z21" s="81" t="s">
        <v>17</v>
      </c>
      <c r="AA21" s="81" t="s">
        <v>17</v>
      </c>
      <c r="AB21" s="80" t="n">
        <v>31.0</v>
      </c>
      <c r="AC21" s="80" t="n">
        <v>31.0</v>
      </c>
      <c r="AD21" s="81" t="n">
        <v>9.700000000000003</v>
      </c>
      <c r="AE21" s="81" t="n">
        <v>9.700000000000003</v>
      </c>
      <c r="AF21" s="83" t="str">
        <f>IF(OR(ISBLANK(Games!B2),ISBLANK('Prediction Log'!$M21)), "",IF(OR(AND('Prediction Log'!D21&lt;0, 'Prediction Log'!M21='Prediction Log'!B21), AND('Prediction Log'!D21&gt;0, 'Prediction Log'!C21='Prediction Log'!M21)),"Y", IF(ISBLANK(Games!$B$2), "","N")))</f>
        <v>Y</v>
      </c>
      <c r="AG21" s="84" t="str">
        <f>'Prediction Log'!$V21</f>
        <v>Y</v>
      </c>
    </row>
    <row r="22" ht="14.25" customHeight="1">
      <c r="A22" s="14" t="n">
        <v>8.0</v>
      </c>
      <c r="B22" s="14" t="s">
        <v>18</v>
      </c>
      <c r="C22" s="14" t="s">
        <v>19</v>
      </c>
      <c r="D22" s="10" t="n">
        <v>-5.5</v>
      </c>
      <c r="E22" s="10" t="n">
        <v>-8.2</v>
      </c>
      <c r="F22" s="69" t="n">
        <v>0.959652</v>
      </c>
      <c r="G22" s="70" t="s">
        <v>17</v>
      </c>
      <c r="H22" s="71" t="s">
        <v>18</v>
      </c>
      <c r="I22" s="72" t="s">
        <v>18</v>
      </c>
      <c r="J22" s="72" t="s">
        <v>18</v>
      </c>
      <c r="K22" s="73" t="n">
        <v>0.959652</v>
      </c>
      <c r="L22" s="74" t="s">
        <v>17</v>
      </c>
      <c r="M22" s="75" t="str">
        <f>IF(ISBLANK('Prediction Log'!$N22), "",IF('Prediction Log'!$N22&gt;'Prediction Log'!$O22,'Prediction Log'!$B22,'Prediction Log'!$C22))</f>
        <v>Ohio State</v>
      </c>
      <c r="N22" s="76" t="n">
        <v>20.0</v>
      </c>
      <c r="O22" s="76" t="n">
        <v>12.0</v>
      </c>
      <c r="P22" s="77" t="n">
        <f>IF(ISBLANK('Prediction Log'!$N22), "",'Prediction Log'!$O22-'Prediction Log'!$N22)</f>
        <v>-8</v>
      </c>
      <c r="Q22" s="78" t="s">
        <v>17</v>
      </c>
      <c r="R22" s="79" t="str">
        <f>IF(ISBLANK('Prediction Log'!$N22), "",IF('Prediction Log'!$P22&lt;'Prediction Log'!$D22, "Y", IF('Prediction Log'!$P22='Prediction Log'!$D22, "PUSH", "N")))</f>
        <v>Y</v>
      </c>
      <c r="S22" s="79" t="s">
        <v>16</v>
      </c>
      <c r="T22" s="80" t="s">
        <v>17</v>
      </c>
      <c r="U22" s="80" t="s">
        <v>17</v>
      </c>
      <c r="V22" s="80" t="s">
        <v>17</v>
      </c>
      <c r="W22" s="81" t="s">
        <v>17</v>
      </c>
      <c r="X22" s="81" t="s">
        <v>17</v>
      </c>
      <c r="Y22" s="82" t="s">
        <v>17</v>
      </c>
      <c r="Z22" s="81" t="s">
        <v>16</v>
      </c>
      <c r="AA22" s="81" t="s">
        <v>17</v>
      </c>
      <c r="AB22" s="80" t="n">
        <v>2.5</v>
      </c>
      <c r="AC22" s="80" t="n">
        <v>2.5</v>
      </c>
      <c r="AD22" s="81" t="n">
        <v>-0.1999999999999993</v>
      </c>
      <c r="AE22" s="81" t="n">
        <v>0.1999999999999993</v>
      </c>
      <c r="AF22" s="83" t="str">
        <f>IF(OR(ISBLANK(Games!B3),ISBLANK('Prediction Log'!$M22)), "",IF(OR(AND('Prediction Log'!D22&lt;0, 'Prediction Log'!M22='Prediction Log'!B22), AND('Prediction Log'!D22&gt;0, 'Prediction Log'!C22='Prediction Log'!M22)),"Y", IF(ISBLANK(Games!$B$2), "","N")))</f>
        <v>Y</v>
      </c>
      <c r="AG22" s="84" t="str">
        <f>'Prediction Log'!$V22</f>
        <v>Y</v>
      </c>
    </row>
    <row r="23" ht="14.25" customHeight="1">
      <c r="A23" s="67" t="n">
        <v>8.0</v>
      </c>
      <c r="B23" s="67" t="s">
        <v>20</v>
      </c>
      <c r="C23" s="67" t="s">
        <v>21</v>
      </c>
      <c r="D23" s="68" t="n">
        <v>-17.5</v>
      </c>
      <c r="E23" s="68" t="n">
        <v>-23.3</v>
      </c>
      <c r="F23" s="69" t="n">
        <v>0.99889</v>
      </c>
      <c r="G23" s="70" t="s">
        <v>17</v>
      </c>
      <c r="H23" s="71" t="s">
        <v>20</v>
      </c>
      <c r="I23" s="72" t="s">
        <v>20</v>
      </c>
      <c r="J23" s="72" t="s">
        <v>20</v>
      </c>
      <c r="K23" s="73" t="n">
        <v>0.99889</v>
      </c>
      <c r="L23" s="74" t="s">
        <v>17</v>
      </c>
      <c r="M23" s="75" t="str">
        <f>IF(ISBLANK('Prediction Log'!$N23), "",IF('Prediction Log'!$N23&gt;'Prediction Log'!$O23,'Prediction Log'!$B23,'Prediction Log'!$C23))</f>
        <v>Oklahoma</v>
      </c>
      <c r="N23" s="76" t="n">
        <v>31.0</v>
      </c>
      <c r="O23" s="76" t="n">
        <v>29.0</v>
      </c>
      <c r="P23" s="77" t="n">
        <f>IF(ISBLANK('Prediction Log'!$N23), "",'Prediction Log'!$O23-'Prediction Log'!$N23)</f>
        <v>-2</v>
      </c>
      <c r="Q23" s="78" t="s">
        <v>16</v>
      </c>
      <c r="R23" s="79" t="str">
        <f>IF(ISBLANK('Prediction Log'!$N23), "",IF('Prediction Log'!$P23&lt;'Prediction Log'!$D23, "Y", IF('Prediction Log'!$P23='Prediction Log'!$D23, "PUSH", "N")))</f>
        <v>N</v>
      </c>
      <c r="S23" s="79" t="s">
        <v>16</v>
      </c>
      <c r="T23" s="80" t="s">
        <v>17</v>
      </c>
      <c r="U23" s="80" t="s">
        <v>16</v>
      </c>
      <c r="V23" s="80" t="s">
        <v>16</v>
      </c>
      <c r="W23" s="81" t="s">
        <v>17</v>
      </c>
      <c r="X23" s="81" t="s">
        <v>16</v>
      </c>
      <c r="Y23" s="82" t="s">
        <v>17</v>
      </c>
      <c r="Z23" s="81" t="s">
        <v>16</v>
      </c>
      <c r="AA23" s="81" t="s">
        <v>16</v>
      </c>
      <c r="AB23" s="80" t="n">
        <v>-15.5</v>
      </c>
      <c r="AC23" s="80" t="n">
        <v>15.5</v>
      </c>
      <c r="AD23" s="81" t="n">
        <v>-21.3</v>
      </c>
      <c r="AE23" s="81" t="n">
        <v>21.3</v>
      </c>
      <c r="AF23" s="83" t="str">
        <f>IF(OR(ISBLANK(Games!B4),ISBLANK('Prediction Log'!$M23)), "",IF(OR(AND('Prediction Log'!D23&lt;0, 'Prediction Log'!M23='Prediction Log'!B23), AND('Prediction Log'!D23&gt;0, 'Prediction Log'!C23='Prediction Log'!M23)),"Y", IF(ISBLANK(Games!$B$2), "","N")))</f>
        <v>Y</v>
      </c>
      <c r="AG23" s="84" t="str">
        <f>'Prediction Log'!$V23</f>
        <v>N</v>
      </c>
    </row>
    <row r="24" ht="14.25" customHeight="1">
      <c r="A24" s="14" t="n">
        <v>8.0</v>
      </c>
      <c r="B24" s="14" t="s">
        <v>22</v>
      </c>
      <c r="C24" s="14" t="s">
        <v>23</v>
      </c>
      <c r="D24" s="10" t="n">
        <v>-8.5</v>
      </c>
      <c r="E24" s="10" t="n">
        <v>-12.4</v>
      </c>
      <c r="F24" s="69" t="n">
        <v>0.959678</v>
      </c>
      <c r="G24" s="70" t="s">
        <v>17</v>
      </c>
      <c r="H24" s="71" t="s">
        <v>22</v>
      </c>
      <c r="I24" s="72" t="s">
        <v>22</v>
      </c>
      <c r="J24" s="72" t="s">
        <v>22</v>
      </c>
      <c r="K24" s="73" t="n">
        <v>0.959678</v>
      </c>
      <c r="L24" s="74" t="s">
        <v>17</v>
      </c>
      <c r="M24" s="75" t="str">
        <f>IF(ISBLANK('Prediction Log'!$N24), "",IF('Prediction Log'!$N24&gt;'Prediction Log'!$O24,'Prediction Log'!$B24,'Prediction Log'!$C24))</f>
        <v>Alabama</v>
      </c>
      <c r="N24" s="76" t="n">
        <v>34.0</v>
      </c>
      <c r="O24" s="76" t="n">
        <v>20.0</v>
      </c>
      <c r="P24" s="77" t="n">
        <f>IF(ISBLANK('Prediction Log'!$N24), "",'Prediction Log'!$O24-'Prediction Log'!$N24)</f>
        <v>-14</v>
      </c>
      <c r="Q24" s="78" t="s">
        <v>17</v>
      </c>
      <c r="R24" s="79" t="str">
        <f>IF(ISBLANK('Prediction Log'!$N24), "",IF('Prediction Log'!$P24&lt;'Prediction Log'!$D24, "Y", IF('Prediction Log'!$P24='Prediction Log'!$D24, "PUSH", "N")))</f>
        <v>Y</v>
      </c>
      <c r="S24" s="79" t="s">
        <v>17</v>
      </c>
      <c r="T24" s="80" t="s">
        <v>17</v>
      </c>
      <c r="U24" s="80" t="s">
        <v>17</v>
      </c>
      <c r="V24" s="80" t="s">
        <v>17</v>
      </c>
      <c r="W24" s="81" t="s">
        <v>17</v>
      </c>
      <c r="X24" s="81" t="s">
        <v>17</v>
      </c>
      <c r="Y24" s="82" t="s">
        <v>17</v>
      </c>
      <c r="Z24" s="81" t="s">
        <v>17</v>
      </c>
      <c r="AA24" s="81" t="s">
        <v>17</v>
      </c>
      <c r="AB24" s="80" t="n">
        <v>5.5</v>
      </c>
      <c r="AC24" s="80" t="n">
        <v>5.5</v>
      </c>
      <c r="AD24" s="81" t="n">
        <v>1.5999999999999996</v>
      </c>
      <c r="AE24" s="81" t="n">
        <v>1.5999999999999996</v>
      </c>
      <c r="AF24" s="83" t="str">
        <f>IF(OR(ISBLANK(Games!B5),ISBLANK('Prediction Log'!$M24)), "",IF(OR(AND('Prediction Log'!D24&lt;0, 'Prediction Log'!M24='Prediction Log'!B24), AND('Prediction Log'!D24&gt;0, 'Prediction Log'!C24='Prediction Log'!M24)),"Y", IF(ISBLANK(Games!$B$2), "","N")))</f>
        <v>Y</v>
      </c>
      <c r="AG24" s="84" t="str">
        <f>'Prediction Log'!$V24</f>
        <v>Y</v>
      </c>
    </row>
    <row r="25" ht="14.25" customHeight="1">
      <c r="A25" s="67" t="n">
        <v>8.0</v>
      </c>
      <c r="B25" s="67" t="s">
        <v>24</v>
      </c>
      <c r="C25" s="67" t="s">
        <v>25</v>
      </c>
      <c r="D25" s="68" t="n">
        <v>-3.5</v>
      </c>
      <c r="E25" s="68" t="n">
        <v>-5.4</v>
      </c>
      <c r="F25" s="69" t="n">
        <v>0.813324</v>
      </c>
      <c r="G25" s="70" t="s">
        <v>17</v>
      </c>
      <c r="H25" s="71" t="s">
        <v>24</v>
      </c>
      <c r="I25" s="72" t="s">
        <v>24</v>
      </c>
      <c r="J25" s="72" t="s">
        <v>24</v>
      </c>
      <c r="K25" s="73" t="n">
        <v>0.813324</v>
      </c>
      <c r="L25" s="74" t="s">
        <v>17</v>
      </c>
      <c r="M25" s="75" t="str">
        <f>IF(ISBLANK('Prediction Log'!$N25), "",IF('Prediction Log'!$N25&gt;'Prediction Log'!$O25,'Prediction Log'!$B25,'Prediction Log'!$C25))</f>
        <v>Minnesota</v>
      </c>
      <c r="N25" s="76" t="n">
        <v>10.0</v>
      </c>
      <c r="O25" s="76" t="n">
        <v>12.0</v>
      </c>
      <c r="P25" s="77" t="n">
        <f>IF(ISBLANK('Prediction Log'!$N25), "",'Prediction Log'!$O25-'Prediction Log'!$N25)</f>
        <v>2</v>
      </c>
      <c r="Q25" s="78" t="s">
        <v>17</v>
      </c>
      <c r="R25" s="79" t="str">
        <f>IF(ISBLANK('Prediction Log'!$N25), "",IF('Prediction Log'!$P25&lt;'Prediction Log'!$D25, "Y", IF('Prediction Log'!$P25='Prediction Log'!$D25, "PUSH", "N")))</f>
        <v>N</v>
      </c>
      <c r="S25" s="79" t="s">
        <v>16</v>
      </c>
      <c r="T25" s="80" t="s">
        <v>16</v>
      </c>
      <c r="U25" s="80" t="s">
        <v>16</v>
      </c>
      <c r="V25" s="80" t="s">
        <v>16</v>
      </c>
      <c r="W25" s="81" t="s">
        <v>16</v>
      </c>
      <c r="X25" s="81" t="s">
        <v>16</v>
      </c>
      <c r="Y25" s="82" t="s">
        <v>16</v>
      </c>
      <c r="Z25" s="81" t="s">
        <v>16</v>
      </c>
      <c r="AA25" s="81" t="s">
        <v>16</v>
      </c>
      <c r="AB25" s="80" t="n">
        <v>-5.5</v>
      </c>
      <c r="AC25" s="80" t="n">
        <v>5.5</v>
      </c>
      <c r="AD25" s="81" t="n">
        <v>-7.4</v>
      </c>
      <c r="AE25" s="81" t="n">
        <v>7.4</v>
      </c>
      <c r="AF25" s="83" t="str">
        <f>IF(OR(ISBLANK(Games!B6),ISBLANK('Prediction Log'!$M25)), "",IF(OR(AND('Prediction Log'!D25&lt;0, 'Prediction Log'!M25='Prediction Log'!B25), AND('Prediction Log'!D25&gt;0, 'Prediction Log'!C25='Prediction Log'!M25)),"Y", IF(ISBLANK(Games!$B$2), "","N")))</f>
        <v>N</v>
      </c>
      <c r="AG25" s="84" t="str">
        <f>'Prediction Log'!$V25</f>
        <v>N</v>
      </c>
    </row>
    <row r="26" ht="14.25" customHeight="1">
      <c r="A26" s="14" t="n">
        <v>8.0</v>
      </c>
      <c r="B26" s="14" t="s">
        <v>26</v>
      </c>
      <c r="C26" s="14" t="s">
        <v>27</v>
      </c>
      <c r="D26" s="10" t="n">
        <v>-19.5</v>
      </c>
      <c r="E26" s="10" t="n">
        <v>-25.8</v>
      </c>
      <c r="F26" s="69" t="n">
        <v>0.998015</v>
      </c>
      <c r="G26" s="70" t="s">
        <v>17</v>
      </c>
      <c r="H26" s="71" t="s">
        <v>26</v>
      </c>
      <c r="I26" s="72" t="s">
        <v>26</v>
      </c>
      <c r="J26" s="72" t="s">
        <v>26</v>
      </c>
      <c r="K26" s="73" t="n">
        <v>0.998015</v>
      </c>
      <c r="L26" s="74" t="s">
        <v>17</v>
      </c>
      <c r="M26" s="75" t="str">
        <f>IF(ISBLANK('Prediction Log'!$N26), "",IF('Prediction Log'!$N26&gt;'Prediction Log'!$O26,'Prediction Log'!$B26,'Prediction Log'!$C26))</f>
        <v>Oregon</v>
      </c>
      <c r="N26" s="76" t="n">
        <v>38.0</v>
      </c>
      <c r="O26" s="76" t="n">
        <v>24.0</v>
      </c>
      <c r="P26" s="77" t="n">
        <f>IF(ISBLANK('Prediction Log'!$N26), "",'Prediction Log'!$O26-'Prediction Log'!$N26)</f>
        <v>-14</v>
      </c>
      <c r="Q26" s="78" t="s">
        <v>16</v>
      </c>
      <c r="R26" s="79" t="str">
        <f>IF(ISBLANK('Prediction Log'!$N26), "",IF('Prediction Log'!$P26&lt;'Prediction Log'!$D26, "Y", IF('Prediction Log'!$P26='Prediction Log'!$D26, "PUSH", "N")))</f>
        <v>N</v>
      </c>
      <c r="S26" s="79" t="s">
        <v>16</v>
      </c>
      <c r="T26" s="80" t="s">
        <v>17</v>
      </c>
      <c r="U26" s="80" t="s">
        <v>16</v>
      </c>
      <c r="V26" s="80" t="s">
        <v>16</v>
      </c>
      <c r="W26" s="81" t="s">
        <v>17</v>
      </c>
      <c r="X26" s="81" t="s">
        <v>16</v>
      </c>
      <c r="Y26" s="82" t="s">
        <v>17</v>
      </c>
      <c r="Z26" s="81" t="s">
        <v>16</v>
      </c>
      <c r="AA26" s="81" t="s">
        <v>16</v>
      </c>
      <c r="AB26" s="80" t="n">
        <v>-5.5</v>
      </c>
      <c r="AC26" s="80" t="n">
        <v>5.5</v>
      </c>
      <c r="AD26" s="81" t="n">
        <v>-11.8</v>
      </c>
      <c r="AE26" s="81" t="n">
        <v>11.8</v>
      </c>
      <c r="AF26" s="83" t="str">
        <f>IF(OR(ISBLANK(Games!B7),ISBLANK('Prediction Log'!$M26)), "",IF(OR(AND('Prediction Log'!D26&lt;0, 'Prediction Log'!M26='Prediction Log'!B26), AND('Prediction Log'!D26&gt;0, 'Prediction Log'!C26='Prediction Log'!M26)),"Y", IF(ISBLANK(Games!$B$2), "","N")))</f>
        <v>Y</v>
      </c>
      <c r="AG26" s="84" t="str">
        <f>'Prediction Log'!$V26</f>
        <v>N</v>
      </c>
    </row>
    <row r="27" ht="14.25" customHeight="1">
      <c r="A27" s="67" t="n">
        <v>8.0</v>
      </c>
      <c r="B27" s="67" t="s">
        <v>28</v>
      </c>
      <c r="C27" s="67" t="s">
        <v>29</v>
      </c>
      <c r="D27" s="68" t="n">
        <v>-20.5</v>
      </c>
      <c r="E27" s="68" t="n">
        <v>-7.2</v>
      </c>
      <c r="F27" s="69" t="n">
        <v>0.917523</v>
      </c>
      <c r="G27" s="70" t="s">
        <v>16</v>
      </c>
      <c r="H27" s="71" t="s">
        <v>28</v>
      </c>
      <c r="I27" s="72" t="s">
        <v>28</v>
      </c>
      <c r="J27" s="72" t="s">
        <v>28</v>
      </c>
      <c r="K27" s="73" t="n">
        <v>0.917523</v>
      </c>
      <c r="L27" s="74" t="s">
        <v>16</v>
      </c>
      <c r="M27" s="75" t="str">
        <f>IF(ISBLANK('Prediction Log'!$N27), "",IF('Prediction Log'!$N27&gt;'Prediction Log'!$O27,'Prediction Log'!$B27,'Prediction Log'!$C27))</f>
        <v>Tulane</v>
      </c>
      <c r="N27" s="76" t="n">
        <v>35.0</v>
      </c>
      <c r="O27" s="76" t="n">
        <v>28.0</v>
      </c>
      <c r="P27" s="77" t="n">
        <f>IF(ISBLANK('Prediction Log'!$N27), "",'Prediction Log'!$O27-'Prediction Log'!$N27)</f>
        <v>-7</v>
      </c>
      <c r="Q27" s="78" t="s">
        <v>16</v>
      </c>
      <c r="R27" s="79" t="str">
        <f>IF(ISBLANK('Prediction Log'!$N27), "",IF('Prediction Log'!$P27&lt;'Prediction Log'!$D27, "Y", IF('Prediction Log'!$P27='Prediction Log'!$D27, "PUSH", "N")))</f>
        <v>N</v>
      </c>
      <c r="S27" s="79" t="str">
        <f>IF(ISBLANK('Prediction Log'!$N27), "",IF('Prediction Log'!$P27&lt;'Prediction Log'!$E27, "Y", IF('Prediction Log'!$P27='Prediction Log'!$E27, "PUSH", "N")))</f>
        <v>N</v>
      </c>
      <c r="T27" s="80" t="str">
        <f>IF(ISBLANK('Prediction Log'!$N27),"",IF('Prediction Log'!$M27='Prediction Log'!$H27, "Y", "N"))</f>
        <v>Y</v>
      </c>
      <c r="U27" s="80" t="str">
        <f>'Prediction Log'!$R27</f>
        <v>N</v>
      </c>
      <c r="V27" s="80" t="str">
        <f>IF(ISBLANK('Prediction Log'!$N27), "",IF(AND('Prediction Log'!$T27="Y", 'Prediction Log'!$U27="Y"), "Y", "N"))</f>
        <v>N</v>
      </c>
      <c r="W27" s="81" t="str">
        <f>IF(ISBLANK('Prediction Log'!$N27),"",IF('Prediction Log'!$M27='Prediction Log'!$I27, "Y", "N"))</f>
        <v>Y</v>
      </c>
      <c r="X27" s="81" t="str">
        <f>IF(ISBLANK('Prediction Log'!$N27), "", IF('Prediction Log'!$R27=Games!K8, "Y", "N"))</f>
        <v>Y</v>
      </c>
      <c r="Y27" s="82" t="str">
        <f>IF(ISBLANK('Prediction Log'!$N27), "",IF('Prediction Log'!$J27='Prediction Log'!$M27, "Y", "N"))</f>
        <v>Y</v>
      </c>
      <c r="Z27" s="81" t="str">
        <f>IF(ISBLANK('Prediction Log'!$N27), "",IF('Prediction Log'!$I27&lt;&gt;'Prediction Log'!$M27, "N",IF(AND('Prediction Log'!$E27&gt;0, 'Prediction Log'!$P27&gt;'Prediction Log'!$E27, 'Prediction Log'!$I27='Prediction Log'!$C27), "Y", IF(AND('Prediction Log'!$E27&lt;0, 'Prediction Log'!$P27&lt;'Prediction Log'!$E27,'Prediction Log'!$I27='Prediction Log'!$B27 ), "Y", IF('Prediction Log'!$P27='Prediction Log'!$E27, "PUSH", "N")))))</f>
        <v>N</v>
      </c>
      <c r="AA27" s="81" t="str">
        <f>IF(ISBLANK('Prediction Log'!$N27), "",IF(AND('Prediction Log'!$W27="Y", 'Prediction Log'!$X27="Y"), "Y", "N"))</f>
        <v>Y</v>
      </c>
      <c r="AB27" s="80" t="n">
        <v>-13.5</v>
      </c>
      <c r="AC27" s="80" t="n">
        <v>13.5</v>
      </c>
      <c r="AD27" s="81" t="n">
        <v>-0.20000000000000018</v>
      </c>
      <c r="AE27" s="81" t="n">
        <v>0.20000000000000018</v>
      </c>
      <c r="AF27" s="83" t="str">
        <f>IF(OR(ISBLANK(Games!B8),ISBLANK('Prediction Log'!$M27)), "",IF(OR(AND('Prediction Log'!D27&lt;0, 'Prediction Log'!M27='Prediction Log'!B27), AND('Prediction Log'!D27&gt;0, 'Prediction Log'!C27='Prediction Log'!M27)),"Y", IF(ISBLANK(Games!$B$2), "","N")))</f>
        <v>Y</v>
      </c>
      <c r="AG27" s="84" t="str">
        <f>'Prediction Log'!$V27</f>
        <v>N</v>
      </c>
    </row>
    <row r="28" ht="14.25" customHeight="1">
      <c r="A28" s="14" t="n">
        <v>8.0</v>
      </c>
      <c r="B28" s="14" t="s">
        <v>30</v>
      </c>
      <c r="C28" s="14" t="s">
        <v>31</v>
      </c>
      <c r="D28" s="10" t="n">
        <v>22.5</v>
      </c>
      <c r="E28" s="10" t="n">
        <v>8.7</v>
      </c>
      <c r="F28" s="69" t="n">
        <v>0.078446</v>
      </c>
      <c r="G28" s="70" t="s">
        <v>17</v>
      </c>
      <c r="H28" s="71" t="s">
        <v>31</v>
      </c>
      <c r="I28" s="72" t="s">
        <v>31</v>
      </c>
      <c r="J28" s="72" t="s">
        <v>31</v>
      </c>
      <c r="K28" s="73" t="n">
        <v>0.921554</v>
      </c>
      <c r="L28" s="74" t="s">
        <v>16</v>
      </c>
      <c r="M28" s="75" t="str">
        <f>IF(ISBLANK('Prediction Log'!$N28), "",IF('Prediction Log'!$N28&gt;'Prediction Log'!$O28,'Prediction Log'!$B28,'Prediction Log'!$C28))</f>
        <v>Texas</v>
      </c>
      <c r="N28" s="76" t="n">
        <v>24.0</v>
      </c>
      <c r="O28" s="76" t="n">
        <v>31.0</v>
      </c>
      <c r="P28" s="77" t="n">
        <f>IF(ISBLANK('Prediction Log'!$N28), "",'Prediction Log'!$O28-'Prediction Log'!$N28)</f>
        <v>7</v>
      </c>
      <c r="Q28" s="78" t="s">
        <v>16</v>
      </c>
      <c r="R28" s="79" t="str">
        <f>IF(ISBLANK('Prediction Log'!$N28), "",IF('Prediction Log'!$P28&lt;'Prediction Log'!$D28, "Y", IF('Prediction Log'!$P28='Prediction Log'!$D28, "PUSH", "N")))</f>
        <v>Y</v>
      </c>
      <c r="S28" s="79" t="str">
        <f>IF(ISBLANK('Prediction Log'!$N28), "",IF('Prediction Log'!$P28&lt;'Prediction Log'!$E28, "Y", IF('Prediction Log'!$P28='Prediction Log'!$E28, "PUSH", "N")))</f>
        <v>Y</v>
      </c>
      <c r="T28" s="80" t="str">
        <f>IF(ISBLANK('Prediction Log'!$N28),"",IF('Prediction Log'!$M28='Prediction Log'!$H28, "Y", "N"))</f>
        <v>Y</v>
      </c>
      <c r="U28" s="80" t="str">
        <f>'Prediction Log'!$R28</f>
        <v>Y</v>
      </c>
      <c r="V28" s="80" t="str">
        <f>IF(ISBLANK('Prediction Log'!$N28), "",IF(AND('Prediction Log'!$T28="Y", 'Prediction Log'!$U28="Y"), "Y", "N"))</f>
        <v>Y</v>
      </c>
      <c r="W28" s="81" t="str">
        <f>IF(ISBLANK('Prediction Log'!$N28),"",IF('Prediction Log'!$M28='Prediction Log'!$I28, "Y", "N"))</f>
        <v>Y</v>
      </c>
      <c r="X28" s="81" t="str">
        <f>IF(ISBLANK('Prediction Log'!$N28), "", IF('Prediction Log'!$R28=Games!K9, "Y", "N"))</f>
        <v>Y</v>
      </c>
      <c r="Y28" s="82" t="str">
        <f>IF(ISBLANK('Prediction Log'!$N28), "",IF('Prediction Log'!$J28='Prediction Log'!$M28, "Y", "N"))</f>
        <v>Y</v>
      </c>
      <c r="Z28" s="81" t="str">
        <f>IF(ISBLANK('Prediction Log'!$N28), "",IF('Prediction Log'!$I28&lt;&gt;'Prediction Log'!$M28, "N",IF(AND('Prediction Log'!$E28&gt;0, 'Prediction Log'!$P28&gt;'Prediction Log'!$E28, 'Prediction Log'!$I28='Prediction Log'!$C28), "Y", IF(AND('Prediction Log'!$E28&lt;0, 'Prediction Log'!$P28&lt;'Prediction Log'!$E28,'Prediction Log'!$I28='Prediction Log'!$B28 ), "Y", IF('Prediction Log'!$P28='Prediction Log'!$E28, "PUSH", "N")))))</f>
        <v>N</v>
      </c>
      <c r="AA28" s="81" t="str">
        <f>IF(ISBLANK('Prediction Log'!$N28), "",IF(AND('Prediction Log'!$W28="Y", 'Prediction Log'!$X28="Y"), "Y", "N"))</f>
        <v>Y</v>
      </c>
      <c r="AB28" s="80" t="n">
        <v>-29.5</v>
      </c>
      <c r="AC28" s="80" t="n">
        <v>29.5</v>
      </c>
      <c r="AD28" s="81" t="n">
        <v>-15.7</v>
      </c>
      <c r="AE28" s="81" t="n">
        <v>15.7</v>
      </c>
      <c r="AF28" s="83" t="str">
        <f>IF(OR(ISBLANK(Games!B9),ISBLANK('Prediction Log'!$M28)), "",IF(OR(AND('Prediction Log'!D28&lt;0, 'Prediction Log'!M28='Prediction Log'!B28), AND('Prediction Log'!D28&gt;0, 'Prediction Log'!C28='Prediction Log'!M28)),"Y", IF(ISBLANK(Games!$B$2), "","N")))</f>
        <v>Y</v>
      </c>
      <c r="AG28" s="84" t="str">
        <f>'Prediction Log'!$V28</f>
        <v>Y</v>
      </c>
    </row>
    <row r="29" ht="14.25" customHeight="1">
      <c r="A29" s="67" t="n">
        <v>8.0</v>
      </c>
      <c r="B29" s="67" t="s">
        <v>32</v>
      </c>
      <c r="C29" s="67" t="s">
        <v>33</v>
      </c>
      <c r="D29" s="68" t="n">
        <v>9.5</v>
      </c>
      <c r="E29" s="68" t="n">
        <v>19.1</v>
      </c>
      <c r="F29" s="69" t="n">
        <v>0.00261</v>
      </c>
      <c r="G29" s="70" t="s">
        <v>16</v>
      </c>
      <c r="H29" s="71" t="s">
        <v>33</v>
      </c>
      <c r="I29" s="72" t="s">
        <v>33</v>
      </c>
      <c r="J29" s="72" t="s">
        <v>33</v>
      </c>
      <c r="K29" s="73" t="n">
        <v>0.99739</v>
      </c>
      <c r="L29" s="74" t="s">
        <v>17</v>
      </c>
      <c r="M29" s="75" t="str">
        <f>IF(ISBLANK('Prediction Log'!$N29), "",IF('Prediction Log'!$N29&gt;'Prediction Log'!$O29,'Prediction Log'!$B29,'Prediction Log'!$C29))</f>
        <v>Air Force</v>
      </c>
      <c r="N29" s="76" t="n">
        <v>6.0</v>
      </c>
      <c r="O29" s="76" t="n">
        <v>17.0</v>
      </c>
      <c r="P29" s="77" t="n">
        <f>IF(ISBLANK('Prediction Log'!$N29), "",'Prediction Log'!$O29-'Prediction Log'!$N29)</f>
        <v>11</v>
      </c>
      <c r="Q29" s="78" t="s">
        <v>17</v>
      </c>
      <c r="R29" s="79" t="str">
        <f>IF(ISBLANK('Prediction Log'!$N29), "",IF('Prediction Log'!$P29&lt;'Prediction Log'!$D29, "Y", IF('Prediction Log'!$P29='Prediction Log'!$D29, "PUSH", "N")))</f>
        <v>N</v>
      </c>
      <c r="S29" s="79" t="str">
        <f>IF(ISBLANK('Prediction Log'!$N29), "",IF('Prediction Log'!$P29&lt;'Prediction Log'!$E29, "Y", IF('Prediction Log'!$P29='Prediction Log'!$E29, "PUSH", "N")))</f>
        <v>Y</v>
      </c>
      <c r="T29" s="80" t="str">
        <f>IF(ISBLANK('Prediction Log'!$N29),"",IF('Prediction Log'!$M29='Prediction Log'!$H29, "Y", "N"))</f>
        <v>Y</v>
      </c>
      <c r="U29" s="80" t="str">
        <f>'Prediction Log'!$R29</f>
        <v>N</v>
      </c>
      <c r="V29" s="80" t="str">
        <f>IF(ISBLANK('Prediction Log'!$N29), "",IF(AND('Prediction Log'!$T29="Y", 'Prediction Log'!$U29="Y"), "Y", "N"))</f>
        <v>N</v>
      </c>
      <c r="W29" s="81" t="str">
        <f>IF(ISBLANK('Prediction Log'!$N29),"",IF('Prediction Log'!$M29='Prediction Log'!$I29, "Y", "N"))</f>
        <v>Y</v>
      </c>
      <c r="X29" s="81" t="str">
        <f>IF(ISBLANK('Prediction Log'!$N29), "", IF('Prediction Log'!$R29=Games!K10, "Y", "N"))</f>
        <v>Y</v>
      </c>
      <c r="Y29" s="82" t="str">
        <f>IF(ISBLANK('Prediction Log'!$N29), "",IF('Prediction Log'!$J29='Prediction Log'!$M29, "Y", "N"))</f>
        <v>Y</v>
      </c>
      <c r="Z29" s="81" t="str">
        <f>IF(ISBLANK('Prediction Log'!$N29), "",IF('Prediction Log'!$I29&lt;&gt;'Prediction Log'!$M29, "N",IF(AND('Prediction Log'!$E29&gt;0, 'Prediction Log'!$P29&gt;'Prediction Log'!$E29, 'Prediction Log'!$I29='Prediction Log'!$C29), "Y", IF(AND('Prediction Log'!$E29&lt;0, 'Prediction Log'!$P29&lt;'Prediction Log'!$E29,'Prediction Log'!$I29='Prediction Log'!$B29 ), "Y", IF('Prediction Log'!$P29='Prediction Log'!$E29, "PUSH", "N")))))</f>
        <v>N</v>
      </c>
      <c r="AA29" s="81" t="str">
        <f>IF(ISBLANK('Prediction Log'!$N29), "",IF(AND('Prediction Log'!$W29="Y", 'Prediction Log'!$X29="Y"), "Y", "N"))</f>
        <v>Y</v>
      </c>
      <c r="AB29" s="80" t="n">
        <v>-20.5</v>
      </c>
      <c r="AC29" s="80" t="n">
        <v>20.5</v>
      </c>
      <c r="AD29" s="81" t="n">
        <v>-30.1</v>
      </c>
      <c r="AE29" s="81" t="n">
        <v>30.1</v>
      </c>
      <c r="AF29" s="83" t="str">
        <f>IF(OR(ISBLANK(Games!B10),ISBLANK('Prediction Log'!$M29)), "",IF(OR(AND('Prediction Log'!D29&lt;0, 'Prediction Log'!M29='Prediction Log'!B29), AND('Prediction Log'!D29&gt;0, 'Prediction Log'!C29='Prediction Log'!M29)),"Y", IF(ISBLANK(Games!$B$2), "","N")))</f>
        <v>Y</v>
      </c>
      <c r="AG29" s="84" t="str">
        <f>'Prediction Log'!$V29</f>
        <v>N</v>
      </c>
    </row>
    <row r="30" ht="14.25" customHeight="1">
      <c r="A30" s="14" t="n">
        <v>8.0</v>
      </c>
      <c r="B30" s="14" t="s">
        <v>34</v>
      </c>
      <c r="C30" s="14" t="s">
        <v>35</v>
      </c>
      <c r="D30" s="10" t="n">
        <v>-23.5</v>
      </c>
      <c r="E30" s="10" t="n">
        <v>-16.3</v>
      </c>
      <c r="F30" s="69" t="n">
        <v>0.98254</v>
      </c>
      <c r="G30" s="70" t="s">
        <v>16</v>
      </c>
      <c r="H30" s="71" t="s">
        <v>34</v>
      </c>
      <c r="I30" s="72" t="s">
        <v>34</v>
      </c>
      <c r="J30" s="72" t="s">
        <v>34</v>
      </c>
      <c r="K30" s="73" t="n">
        <v>0.98254</v>
      </c>
      <c r="L30" s="74" t="s">
        <v>16</v>
      </c>
      <c r="M30" s="75" t="str">
        <f>IF(ISBLANK('Prediction Log'!$N30), "",IF('Prediction Log'!$N30&gt;'Prediction Log'!$O30,'Prediction Log'!$B30,'Prediction Log'!$C30))</f>
        <v>Virginia</v>
      </c>
      <c r="N30" s="76" t="n">
        <v>27.0</v>
      </c>
      <c r="O30" s="76" t="n">
        <v>31.0</v>
      </c>
      <c r="P30" s="77" t="n">
        <f>IF(ISBLANK('Prediction Log'!$N30), "",'Prediction Log'!$O30-'Prediction Log'!$N30)</f>
        <v>4</v>
      </c>
      <c r="Q30" s="78" t="s">
        <v>17</v>
      </c>
      <c r="R30" s="79" t="str">
        <f>IF(ISBLANK('Prediction Log'!$N30), "",IF('Prediction Log'!$P30&lt;'Prediction Log'!$D30, "Y", IF('Prediction Log'!$P30='Prediction Log'!$D30, "PUSH", "N")))</f>
        <v>N</v>
      </c>
      <c r="S30" s="79" t="str">
        <f>IF(ISBLANK('Prediction Log'!$N30), "",IF('Prediction Log'!$P30&lt;'Prediction Log'!$E30, "Y", IF('Prediction Log'!$P30='Prediction Log'!$E30, "PUSH", "N")))</f>
        <v>N</v>
      </c>
      <c r="T30" s="80" t="str">
        <f>IF(ISBLANK('Prediction Log'!$N30),"",IF('Prediction Log'!$M30='Prediction Log'!$H30, "Y", "N"))</f>
        <v>N</v>
      </c>
      <c r="U30" s="80" t="str">
        <f>'Prediction Log'!$R30</f>
        <v>N</v>
      </c>
      <c r="V30" s="80" t="str">
        <f>IF(ISBLANK('Prediction Log'!$N30), "",IF(AND('Prediction Log'!$T30="Y", 'Prediction Log'!$U30="Y"), "Y", "N"))</f>
        <v>N</v>
      </c>
      <c r="W30" s="81" t="str">
        <f>IF(ISBLANK('Prediction Log'!$N30),"",IF('Prediction Log'!$M30='Prediction Log'!$I30, "Y", "N"))</f>
        <v>N</v>
      </c>
      <c r="X30" s="81" t="str">
        <f>IF(ISBLANK('Prediction Log'!$N30), "", IF('Prediction Log'!$R30=Games!K11, "Y", "N"))</f>
        <v>Y</v>
      </c>
      <c r="Y30" s="82" t="str">
        <f>IF(ISBLANK('Prediction Log'!$N30), "",IF('Prediction Log'!$J30='Prediction Log'!$M30, "Y", "N"))</f>
        <v>N</v>
      </c>
      <c r="Z30" s="81" t="str">
        <f>IF(ISBLANK('Prediction Log'!$N30), "",IF('Prediction Log'!$I30&lt;&gt;'Prediction Log'!$M30, "N",IF(AND('Prediction Log'!$E30&gt;0, 'Prediction Log'!$P30&gt;'Prediction Log'!$E30, 'Prediction Log'!$I30='Prediction Log'!$C30), "Y", IF(AND('Prediction Log'!$E30&lt;0, 'Prediction Log'!$P30&lt;'Prediction Log'!$E30,'Prediction Log'!$I30='Prediction Log'!$B30 ), "Y", IF('Prediction Log'!$P30='Prediction Log'!$E30, "PUSH", "N")))))</f>
        <v>N</v>
      </c>
      <c r="AA30" s="81" t="str">
        <f>IF(ISBLANK('Prediction Log'!$N30), "",IF(AND('Prediction Log'!$W30="Y", 'Prediction Log'!$X30="Y"), "Y", "N"))</f>
        <v>N</v>
      </c>
      <c r="AB30" s="80" t="n">
        <v>-27.5</v>
      </c>
      <c r="AC30" s="80" t="n">
        <v>27.5</v>
      </c>
      <c r="AD30" s="81" t="n">
        <v>-20.3</v>
      </c>
      <c r="AE30" s="81" t="n">
        <v>20.3</v>
      </c>
      <c r="AF30" s="83" t="str">
        <f>IF(OR(ISBLANK(Games!B11),ISBLANK('Prediction Log'!$M30)), "",IF(OR(AND('Prediction Log'!D30&lt;0, 'Prediction Log'!M30='Prediction Log'!B30), AND('Prediction Log'!D30&gt;0, 'Prediction Log'!C30='Prediction Log'!M30)),"Y", IF(ISBLANK(Games!$B$2), "","N")))</f>
        <v>N</v>
      </c>
      <c r="AG30" s="84" t="str">
        <f>'Prediction Log'!$V30</f>
        <v>N</v>
      </c>
    </row>
    <row r="31" ht="14.25" customHeight="1">
      <c r="A31" s="67" t="n">
        <v>8.0</v>
      </c>
      <c r="B31" s="67" t="s">
        <v>36</v>
      </c>
      <c r="C31" s="67" t="s">
        <v>37</v>
      </c>
      <c r="D31" s="68" t="n">
        <v>24.5</v>
      </c>
      <c r="E31" s="68" t="n">
        <v>45.4</v>
      </c>
      <c r="F31" s="69" t="n">
        <v>5.0E-6</v>
      </c>
      <c r="G31" s="70" t="s">
        <v>16</v>
      </c>
      <c r="H31" s="71" t="s">
        <v>37</v>
      </c>
      <c r="I31" s="72" t="s">
        <v>37</v>
      </c>
      <c r="J31" s="72" t="s">
        <v>37</v>
      </c>
      <c r="K31" s="73" t="n">
        <v>0.999995</v>
      </c>
      <c r="L31" s="74" t="s">
        <v>17</v>
      </c>
      <c r="M31" s="75" t="str">
        <f>IF(ISBLANK('Prediction Log'!$N31), "",IF('Prediction Log'!$N31&gt;'Prediction Log'!$O31,'Prediction Log'!$B31,'Prediction Log'!$C31))</f>
        <v>Michigan</v>
      </c>
      <c r="N31" s="76" t="n">
        <v>0.0</v>
      </c>
      <c r="O31" s="76" t="n">
        <v>49.0</v>
      </c>
      <c r="P31" s="77" t="n">
        <f>IF(ISBLANK('Prediction Log'!$N31), "",'Prediction Log'!$O31-'Prediction Log'!$N31)</f>
        <v>49</v>
      </c>
      <c r="Q31" s="78" t="s">
        <v>17</v>
      </c>
      <c r="R31" s="79" t="str">
        <f>IF(ISBLANK('Prediction Log'!$N31), "",IF('Prediction Log'!$P31&lt;'Prediction Log'!$D31, "Y", IF('Prediction Log'!$P31='Prediction Log'!$D31, "PUSH", "N")))</f>
        <v>N</v>
      </c>
      <c r="S31" s="79" t="str">
        <f>IF(ISBLANK('Prediction Log'!$N31), "",IF('Prediction Log'!$P31&lt;'Prediction Log'!$E31, "Y", IF('Prediction Log'!$P31='Prediction Log'!$E31, "PUSH", "N")))</f>
        <v>N</v>
      </c>
      <c r="T31" s="80" t="str">
        <f>IF(ISBLANK('Prediction Log'!$N31),"",IF('Prediction Log'!$M31='Prediction Log'!$H31, "Y", "N"))</f>
        <v>Y</v>
      </c>
      <c r="U31" s="80" t="str">
        <f>'Prediction Log'!$R31</f>
        <v>N</v>
      </c>
      <c r="V31" s="80" t="str">
        <f>IF(ISBLANK('Prediction Log'!$N31), "",IF(AND('Prediction Log'!$T31="Y", 'Prediction Log'!$U31="Y"), "Y", "N"))</f>
        <v>N</v>
      </c>
      <c r="W31" s="81" t="str">
        <f>IF(ISBLANK('Prediction Log'!$N31),"",IF('Prediction Log'!$M31='Prediction Log'!$I31, "Y", "N"))</f>
        <v>Y</v>
      </c>
      <c r="X31" s="81" t="str">
        <f>IF(ISBLANK('Prediction Log'!$N31), "", IF('Prediction Log'!$R31=Games!K12, "Y", "N"))</f>
        <v>Y</v>
      </c>
      <c r="Y31" s="82" t="str">
        <f>IF(ISBLANK('Prediction Log'!$N31), "",IF('Prediction Log'!$J31='Prediction Log'!$M31, "Y", "N"))</f>
        <v>Y</v>
      </c>
      <c r="Z31" s="81" t="str">
        <f>IF(ISBLANK('Prediction Log'!$N31), "",IF('Prediction Log'!$I31&lt;&gt;'Prediction Log'!$M31, "N",IF(AND('Prediction Log'!$E31&gt;0, 'Prediction Log'!$P31&gt;'Prediction Log'!$E31, 'Prediction Log'!$I31='Prediction Log'!$C31), "Y", IF(AND('Prediction Log'!$E31&lt;0, 'Prediction Log'!$P31&lt;'Prediction Log'!$E31,'Prediction Log'!$I31='Prediction Log'!$B31 ), "Y", IF('Prediction Log'!$P31='Prediction Log'!$E31, "PUSH", "N")))))</f>
        <v>Y</v>
      </c>
      <c r="AA31" s="81" t="str">
        <f>IF(ISBLANK('Prediction Log'!$N31), "",IF(AND('Prediction Log'!$W31="Y", 'Prediction Log'!$X31="Y"), "Y", "N"))</f>
        <v>Y</v>
      </c>
      <c r="AB31" s="80" t="n">
        <v>24.5</v>
      </c>
      <c r="AC31" s="80" t="n">
        <v>24.5</v>
      </c>
      <c r="AD31" s="81" t="n">
        <v>3.6000000000000014</v>
      </c>
      <c r="AE31" s="81" t="n">
        <v>3.6000000000000014</v>
      </c>
      <c r="AF31" s="83" t="str">
        <f>IF(OR(ISBLANK(Games!B12),ISBLANK('Prediction Log'!$M31)), "",IF(OR(AND('Prediction Log'!D31&lt;0, 'Prediction Log'!M31='Prediction Log'!B31), AND('Prediction Log'!D31&gt;0, 'Prediction Log'!C31='Prediction Log'!M31)),"Y", IF(ISBLANK(Games!$B$2), "","N")))</f>
        <v>Y</v>
      </c>
      <c r="AG31" s="84" t="str">
        <f>'Prediction Log'!$V31</f>
        <v>N</v>
      </c>
    </row>
    <row r="32" ht="14.25" customHeight="1">
      <c r="A32" s="14" t="n">
        <v>8.0</v>
      </c>
      <c r="B32" s="14" t="s">
        <v>38</v>
      </c>
      <c r="C32" s="14" t="s">
        <v>39</v>
      </c>
      <c r="D32" s="10" t="n">
        <v>-14.5</v>
      </c>
      <c r="E32" s="10" t="n">
        <v>-21.1</v>
      </c>
      <c r="F32" s="69" t="n">
        <v>0.996789</v>
      </c>
      <c r="G32" s="70" t="s">
        <v>17</v>
      </c>
      <c r="H32" s="71" t="s">
        <v>38</v>
      </c>
      <c r="I32" s="72" t="s">
        <v>38</v>
      </c>
      <c r="J32" s="72" t="s">
        <v>38</v>
      </c>
      <c r="K32" s="73" t="n">
        <v>0.996789</v>
      </c>
      <c r="L32" s="74" t="s">
        <v>17</v>
      </c>
      <c r="M32" s="75" t="str">
        <f>IF(ISBLANK('Prediction Log'!$N32), "",IF('Prediction Log'!$N32&gt;'Prediction Log'!$O32,'Prediction Log'!$B32,'Prediction Log'!$C32))</f>
        <v>Florida State</v>
      </c>
      <c r="N32" s="76" t="n">
        <v>38.0</v>
      </c>
      <c r="O32" s="76" t="n">
        <v>20.0</v>
      </c>
      <c r="P32" s="77" t="n">
        <f>IF(ISBLANK('Prediction Log'!$N32), "",'Prediction Log'!$O32-'Prediction Log'!$N32)</f>
        <v>-18</v>
      </c>
      <c r="Q32" s="78" t="s">
        <v>17</v>
      </c>
      <c r="R32" s="79" t="str">
        <f>IF(ISBLANK('Prediction Log'!$N32), "",IF('Prediction Log'!$P32&lt;'Prediction Log'!$D32, "Y", IF('Prediction Log'!$P32='Prediction Log'!$D32, "PUSH", "N")))</f>
        <v>Y</v>
      </c>
      <c r="S32" s="79" t="str">
        <f>IF(ISBLANK('Prediction Log'!$N32), "",IF('Prediction Log'!$P32&lt;'Prediction Log'!$E32, "Y", IF('Prediction Log'!$P32='Prediction Log'!$E32, "PUSH", "N")))</f>
        <v>N</v>
      </c>
      <c r="T32" s="80" t="str">
        <f>IF(ISBLANK('Prediction Log'!$N32),"",IF('Prediction Log'!$M32='Prediction Log'!$H32, "Y", "N"))</f>
        <v>Y</v>
      </c>
      <c r="U32" s="80" t="str">
        <f>'Prediction Log'!$R32</f>
        <v>Y</v>
      </c>
      <c r="V32" s="80" t="str">
        <f>IF(ISBLANK('Prediction Log'!$N32), "",IF(AND('Prediction Log'!$T32="Y", 'Prediction Log'!$U32="Y"), "Y", "N"))</f>
        <v>Y</v>
      </c>
      <c r="W32" s="81" t="str">
        <f>IF(ISBLANK('Prediction Log'!$N32),"",IF('Prediction Log'!$M32='Prediction Log'!$I32, "Y", "N"))</f>
        <v>Y</v>
      </c>
      <c r="X32" s="81" t="str">
        <f>IF(ISBLANK('Prediction Log'!$N32), "", IF('Prediction Log'!$R32=Games!K13, "Y", "N"))</f>
        <v>Y</v>
      </c>
      <c r="Y32" s="82" t="str">
        <f>IF(ISBLANK('Prediction Log'!$N32), "",IF('Prediction Log'!$J32='Prediction Log'!$M32, "Y", "N"))</f>
        <v>Y</v>
      </c>
      <c r="Z32" s="81" t="str">
        <f>IF(ISBLANK('Prediction Log'!$N32), "",IF('Prediction Log'!$I32&lt;&gt;'Prediction Log'!$M32, "N",IF(AND('Prediction Log'!$E32&gt;0, 'Prediction Log'!$P32&gt;'Prediction Log'!$E32, 'Prediction Log'!$I32='Prediction Log'!$C32), "Y", IF(AND('Prediction Log'!$E32&lt;0, 'Prediction Log'!$P32&lt;'Prediction Log'!$E32,'Prediction Log'!$I32='Prediction Log'!$B32 ), "Y", IF('Prediction Log'!$P32='Prediction Log'!$E32, "PUSH", "N")))))</f>
        <v>N</v>
      </c>
      <c r="AA32" s="81" t="str">
        <f>IF(ISBLANK('Prediction Log'!$N32), "",IF(AND('Prediction Log'!$W32="Y", 'Prediction Log'!$X32="Y"), "Y", "N"))</f>
        <v>Y</v>
      </c>
      <c r="AB32" s="80" t="n">
        <v>3.5</v>
      </c>
      <c r="AC32" s="80" t="n">
        <v>3.5</v>
      </c>
      <c r="AD32" s="81" t="n">
        <v>-3.1000000000000014</v>
      </c>
      <c r="AE32" s="81" t="n">
        <v>3.1000000000000014</v>
      </c>
      <c r="AF32" s="83" t="str">
        <f>IF(OR(ISBLANK(Games!B13),ISBLANK('Prediction Log'!$M32)), "",IF(OR(AND('Prediction Log'!D32&lt;0, 'Prediction Log'!M32='Prediction Log'!B32), AND('Prediction Log'!D32&gt;0, 'Prediction Log'!C32='Prediction Log'!M32)),"Y", IF(ISBLANK(Games!$B$2), "","N")))</f>
        <v>Y</v>
      </c>
      <c r="AG32" s="84" t="str">
        <f>'Prediction Log'!$V32</f>
        <v>Y</v>
      </c>
    </row>
    <row r="33" ht="14.25" customHeight="1">
      <c r="A33" s="67" t="n">
        <v>8.0</v>
      </c>
      <c r="B33" s="67" t="s">
        <v>40</v>
      </c>
      <c r="C33" s="67" t="s">
        <v>41</v>
      </c>
      <c r="D33" s="68" t="n">
        <v>-30.5</v>
      </c>
      <c r="E33" s="68" t="n">
        <v>-41.0</v>
      </c>
      <c r="F33" s="69" t="n">
        <v>0.999949</v>
      </c>
      <c r="G33" s="70" t="s">
        <v>17</v>
      </c>
      <c r="H33" s="71" t="s">
        <v>40</v>
      </c>
      <c r="I33" s="72" t="s">
        <v>40</v>
      </c>
      <c r="J33" s="72" t="s">
        <v>40</v>
      </c>
      <c r="K33" s="73" t="n">
        <v>0.999949</v>
      </c>
      <c r="L33" s="74" t="s">
        <v>17</v>
      </c>
      <c r="M33" s="75" t="str">
        <f>IF(ISBLANK('Prediction Log'!$N33), "",IF('Prediction Log'!$N33&gt;'Prediction Log'!$O33,'Prediction Log'!$B33,'Prediction Log'!$C33))</f>
        <v>LSU</v>
      </c>
      <c r="N33" s="76" t="n">
        <v>62.0</v>
      </c>
      <c r="O33" s="76" t="n">
        <v>0.0</v>
      </c>
      <c r="P33" s="77" t="n">
        <f>IF(ISBLANK('Prediction Log'!$N33), "",'Prediction Log'!$O33-'Prediction Log'!$N33)</f>
        <v>-62</v>
      </c>
      <c r="Q33" s="78" t="s">
        <v>17</v>
      </c>
      <c r="R33" s="79" t="str">
        <f>IF(ISBLANK('Prediction Log'!$N33), "",IF('Prediction Log'!$P33&lt;'Prediction Log'!$D33, "Y", IF('Prediction Log'!$P33='Prediction Log'!$D33, "PUSH", "N")))</f>
        <v>Y</v>
      </c>
      <c r="S33" s="79" t="str">
        <f>IF(ISBLANK('Prediction Log'!$N33), "",IF('Prediction Log'!$P33&lt;'Prediction Log'!$E33, "Y", IF('Prediction Log'!$P33='Prediction Log'!$E33, "PUSH", "N")))</f>
        <v>Y</v>
      </c>
      <c r="T33" s="80" t="str">
        <f>IF(ISBLANK('Prediction Log'!$N33),"",IF('Prediction Log'!$M33='Prediction Log'!$H33, "Y", "N"))</f>
        <v>Y</v>
      </c>
      <c r="U33" s="80" t="str">
        <f>'Prediction Log'!$R33</f>
        <v>Y</v>
      </c>
      <c r="V33" s="80" t="str">
        <f>IF(ISBLANK('Prediction Log'!$N33), "",IF(AND('Prediction Log'!$T33="Y", 'Prediction Log'!$U33="Y"), "Y", "N"))</f>
        <v>Y</v>
      </c>
      <c r="W33" s="81" t="str">
        <f>IF(ISBLANK('Prediction Log'!$N33),"",IF('Prediction Log'!$M33='Prediction Log'!$I33, "Y", "N"))</f>
        <v>Y</v>
      </c>
      <c r="X33" s="81" t="str">
        <f>IF(ISBLANK('Prediction Log'!$N33), "", IF('Prediction Log'!$R33=Games!K14, "Y", "N"))</f>
        <v>Y</v>
      </c>
      <c r="Y33" s="82" t="str">
        <f>IF(ISBLANK('Prediction Log'!$N33), "",IF('Prediction Log'!$J33='Prediction Log'!$M33, "Y", "N"))</f>
        <v>Y</v>
      </c>
      <c r="Z33" s="81" t="str">
        <f>IF(ISBLANK('Prediction Log'!$N33), "",IF('Prediction Log'!$I33&lt;&gt;'Prediction Log'!$M33, "N",IF(AND('Prediction Log'!$E33&gt;0, 'Prediction Log'!$P33&gt;'Prediction Log'!$E33, 'Prediction Log'!$I33='Prediction Log'!$C33), "Y", IF(AND('Prediction Log'!$E33&lt;0, 'Prediction Log'!$P33&lt;'Prediction Log'!$E33,'Prediction Log'!$I33='Prediction Log'!$B33 ), "Y", IF('Prediction Log'!$P33='Prediction Log'!$E33, "PUSH", "N")))))</f>
        <v>Y</v>
      </c>
      <c r="AA33" s="81" t="str">
        <f>IF(ISBLANK('Prediction Log'!$N33), "",IF(AND('Prediction Log'!$W33="Y", 'Prediction Log'!$X33="Y"), "Y", "N"))</f>
        <v>Y</v>
      </c>
      <c r="AB33" s="80" t="n">
        <v>31.5</v>
      </c>
      <c r="AC33" s="80" t="n">
        <v>31.5</v>
      </c>
      <c r="AD33" s="81" t="n">
        <v>21.0</v>
      </c>
      <c r="AE33" s="81" t="n">
        <v>21.0</v>
      </c>
      <c r="AF33" s="83" t="str">
        <f>IF(OR(ISBLANK(Games!B14),ISBLANK('Prediction Log'!$M33)), "",IF(OR(AND('Prediction Log'!D33&lt;0, 'Prediction Log'!M33='Prediction Log'!B33), AND('Prediction Log'!D33&gt;0, 'Prediction Log'!C33='Prediction Log'!M33)),"Y", IF(ISBLANK(Games!$B$2), "","N")))</f>
        <v>Y</v>
      </c>
      <c r="AG33" s="84" t="str">
        <f>'Prediction Log'!$V33</f>
        <v>Y</v>
      </c>
    </row>
    <row r="34" ht="14.25" customHeight="1">
      <c r="A34" s="14" t="n">
        <v>8.0</v>
      </c>
      <c r="B34" s="14" t="s">
        <v>42</v>
      </c>
      <c r="C34" s="14" t="s">
        <v>43</v>
      </c>
      <c r="D34" s="10" t="n">
        <v>-28.5</v>
      </c>
      <c r="E34" s="10" t="n">
        <v>-36.5</v>
      </c>
      <c r="F34" s="69" t="n">
        <v>0.999965</v>
      </c>
      <c r="G34" s="70" t="s">
        <v>17</v>
      </c>
      <c r="H34" s="71" t="s">
        <v>42</v>
      </c>
      <c r="I34" s="72" t="s">
        <v>42</v>
      </c>
      <c r="J34" s="72" t="s">
        <v>42</v>
      </c>
      <c r="K34" s="73" t="n">
        <v>0.999965</v>
      </c>
      <c r="L34" s="74" t="s">
        <v>17</v>
      </c>
      <c r="M34" s="75" t="str">
        <f>IF(ISBLANK('Prediction Log'!$N34), "",IF('Prediction Log'!$N34&gt;'Prediction Log'!$O34,'Prediction Log'!$B34,'Prediction Log'!$C34))</f>
        <v>Washington</v>
      </c>
      <c r="N34" s="76" t="n">
        <v>15.0</v>
      </c>
      <c r="O34" s="76" t="n">
        <v>7.0</v>
      </c>
      <c r="P34" s="77" t="n">
        <f>IF(ISBLANK('Prediction Log'!$N34), "",'Prediction Log'!$O34-'Prediction Log'!$N34)</f>
        <v>-8</v>
      </c>
      <c r="Q34" s="78" t="s">
        <v>16</v>
      </c>
      <c r="R34" s="79" t="str">
        <f>IF(ISBLANK('Prediction Log'!$N34), "",IF('Prediction Log'!$P34&lt;'Prediction Log'!$D34, "Y", IF('Prediction Log'!$P34='Prediction Log'!$D34, "PUSH", "N")))</f>
        <v>N</v>
      </c>
      <c r="S34" s="79" t="str">
        <f>IF(ISBLANK('Prediction Log'!$N34), "",IF('Prediction Log'!$P34&lt;'Prediction Log'!$E34, "Y", IF('Prediction Log'!$P34='Prediction Log'!$E34, "PUSH", "N")))</f>
        <v>N</v>
      </c>
      <c r="T34" s="80" t="str">
        <f>IF(ISBLANK('Prediction Log'!$N34),"",IF('Prediction Log'!$M34='Prediction Log'!$H34, "Y", "N"))</f>
        <v>Y</v>
      </c>
      <c r="U34" s="80" t="str">
        <f>'Prediction Log'!$R34</f>
        <v>N</v>
      </c>
      <c r="V34" s="80" t="str">
        <f>IF(ISBLANK('Prediction Log'!$N34), "",IF(AND('Prediction Log'!$T34="Y", 'Prediction Log'!$U34="Y"), "Y", "N"))</f>
        <v>N</v>
      </c>
      <c r="W34" s="81" t="str">
        <f>IF(ISBLANK('Prediction Log'!$N34),"",IF('Prediction Log'!$M34='Prediction Log'!$I34, "Y", "N"))</f>
        <v>Y</v>
      </c>
      <c r="X34" s="81" t="str">
        <f>IF(ISBLANK('Prediction Log'!$N34), "", IF('Prediction Log'!$R34=Games!K15, "Y", "N"))</f>
        <v>N</v>
      </c>
      <c r="Y34" s="82" t="str">
        <f>IF(ISBLANK('Prediction Log'!$N34), "",IF('Prediction Log'!$J34='Prediction Log'!$M34, "Y", "N"))</f>
        <v>Y</v>
      </c>
      <c r="Z34" s="81" t="str">
        <f>IF(ISBLANK('Prediction Log'!$N34), "",IF('Prediction Log'!$I34&lt;&gt;'Prediction Log'!$M34, "N",IF(AND('Prediction Log'!$E34&gt;0, 'Prediction Log'!$P34&gt;'Prediction Log'!$E34, 'Prediction Log'!$I34='Prediction Log'!$C34), "Y", IF(AND('Prediction Log'!$E34&lt;0, 'Prediction Log'!$P34&lt;'Prediction Log'!$E34,'Prediction Log'!$I34='Prediction Log'!$B34 ), "Y", IF('Prediction Log'!$P34='Prediction Log'!$E34, "PUSH", "N")))))</f>
        <v>N</v>
      </c>
      <c r="AA34" s="81" t="str">
        <f>IF(ISBLANK('Prediction Log'!$N34), "",IF(AND('Prediction Log'!$W34="Y", 'Prediction Log'!$X34="Y"), "Y", "N"))</f>
        <v>N</v>
      </c>
      <c r="AB34" s="80" t="n">
        <v>-20.5</v>
      </c>
      <c r="AC34" s="80" t="n">
        <v>20.5</v>
      </c>
      <c r="AD34" s="81" t="n">
        <v>-28.5</v>
      </c>
      <c r="AE34" s="81" t="n">
        <v>28.5</v>
      </c>
      <c r="AF34" s="83" t="str">
        <f>IF(OR(ISBLANK(Games!B15),ISBLANK('Prediction Log'!$M34)), "",IF(OR(AND('Prediction Log'!D34&lt;0, 'Prediction Log'!M34='Prediction Log'!B34), AND('Prediction Log'!D34&gt;0, 'Prediction Log'!C34='Prediction Log'!M34)),"Y", IF(ISBLANK(Games!$B$2), "","N")))</f>
        <v>Y</v>
      </c>
      <c r="AG34" s="84" t="str">
        <f>'Prediction Log'!$V34</f>
        <v>N</v>
      </c>
    </row>
    <row r="35" ht="14.25" customHeight="1">
      <c r="A35" s="67" t="n">
        <v>8.0</v>
      </c>
      <c r="B35" s="67" t="s">
        <v>44</v>
      </c>
      <c r="C35" s="67" t="s">
        <v>45</v>
      </c>
      <c r="D35" s="68" t="n">
        <v>7.0</v>
      </c>
      <c r="E35" s="68" t="n">
        <v>15.1</v>
      </c>
      <c r="F35" s="69" t="n">
        <v>0.02122</v>
      </c>
      <c r="G35" s="70" t="s">
        <v>16</v>
      </c>
      <c r="H35" s="71" t="s">
        <v>45</v>
      </c>
      <c r="I35" s="72" t="s">
        <v>45</v>
      </c>
      <c r="J35" s="72" t="s">
        <v>45</v>
      </c>
      <c r="K35" s="73" t="n">
        <v>0.97878</v>
      </c>
      <c r="L35" s="74" t="s">
        <v>17</v>
      </c>
      <c r="M35" s="75" t="str">
        <f>IF(ISBLANK('Prediction Log'!$N35), "",IF('Prediction Log'!$N35&gt;'Prediction Log'!$O35,'Prediction Log'!$B35,'Prediction Log'!$C35))</f>
        <v>Memphis</v>
      </c>
      <c r="N35" s="76" t="n">
        <v>21.0</v>
      </c>
      <c r="O35" s="76" t="n">
        <v>45.0</v>
      </c>
      <c r="P35" s="77" t="n">
        <f>IF(ISBLANK('Prediction Log'!$N35), "",'Prediction Log'!$O35-'Prediction Log'!$N35)</f>
        <v>24</v>
      </c>
      <c r="Q35" s="78" t="s">
        <v>17</v>
      </c>
      <c r="R35" s="79" t="str">
        <f>IF(ISBLANK('Prediction Log'!$N35), "",IF('Prediction Log'!$P35&lt;'Prediction Log'!$D35, "Y", IF('Prediction Log'!$P35='Prediction Log'!$D35, "PUSH", "N")))</f>
        <v>N</v>
      </c>
      <c r="S35" s="79" t="str">
        <f>IF(ISBLANK('Prediction Log'!$N35), "",IF('Prediction Log'!$P35&lt;'Prediction Log'!$E35, "Y", IF('Prediction Log'!$P35='Prediction Log'!$E35, "PUSH", "N")))</f>
        <v>N</v>
      </c>
      <c r="T35" s="80" t="str">
        <f>IF(ISBLANK('Prediction Log'!$N35),"",IF('Prediction Log'!$M35='Prediction Log'!$H35, "Y", "N"))</f>
        <v>Y</v>
      </c>
      <c r="U35" s="80" t="str">
        <f>'Prediction Log'!$R35</f>
        <v>N</v>
      </c>
      <c r="V35" s="80" t="str">
        <f>IF(ISBLANK('Prediction Log'!$N35), "",IF(AND('Prediction Log'!$T35="Y", 'Prediction Log'!$U35="Y"), "Y", "N"))</f>
        <v>N</v>
      </c>
      <c r="W35" s="81" t="str">
        <f>IF(ISBLANK('Prediction Log'!$N35),"",IF('Prediction Log'!$M35='Prediction Log'!$I35, "Y", "N"))</f>
        <v>Y</v>
      </c>
      <c r="X35" s="81" t="str">
        <f>IF(ISBLANK('Prediction Log'!$N35), "", IF('Prediction Log'!$R35=Games!K16, "Y", "N"))</f>
        <v>Y</v>
      </c>
      <c r="Y35" s="82" t="str">
        <f>IF(ISBLANK('Prediction Log'!$N35), "",IF('Prediction Log'!$J35='Prediction Log'!$M35, "Y", "N"))</f>
        <v>Y</v>
      </c>
      <c r="Z35" s="81" t="str">
        <f>IF(ISBLANK('Prediction Log'!$N35), "",IF('Prediction Log'!$I35&lt;&gt;'Prediction Log'!$M35, "N",IF(AND('Prediction Log'!$E35&gt;0, 'Prediction Log'!$P35&gt;'Prediction Log'!$E35, 'Prediction Log'!$I35='Prediction Log'!$C35), "Y", IF(AND('Prediction Log'!$E35&lt;0, 'Prediction Log'!$P35&lt;'Prediction Log'!$E35,'Prediction Log'!$I35='Prediction Log'!$B35 ), "Y", IF('Prediction Log'!$P35='Prediction Log'!$E35, "PUSH", "N")))))</f>
        <v>Y</v>
      </c>
      <c r="AA35" s="81" t="str">
        <f>IF(ISBLANK('Prediction Log'!$N35), "",IF(AND('Prediction Log'!$W35="Y", 'Prediction Log'!$X35="Y"), "Y", "N"))</f>
        <v>Y</v>
      </c>
      <c r="AB35" s="80" t="n">
        <v>17.0</v>
      </c>
      <c r="AC35" s="80" t="n">
        <v>17.0</v>
      </c>
      <c r="AD35" s="81" t="n">
        <v>8.9</v>
      </c>
      <c r="AE35" s="81" t="n">
        <v>8.9</v>
      </c>
      <c r="AF35" s="83" t="str">
        <f>IF(OR(ISBLANK(Games!B16),ISBLANK('Prediction Log'!$M35)), "",IF(OR(AND('Prediction Log'!D35&lt;0, 'Prediction Log'!M35='Prediction Log'!B35), AND('Prediction Log'!D35&gt;0, 'Prediction Log'!C35='Prediction Log'!M35)),"Y", IF(ISBLANK(Games!$B$2), "","N")))</f>
        <v>Y</v>
      </c>
      <c r="AG35" s="84" t="str">
        <f>'Prediction Log'!$V35</f>
        <v>N</v>
      </c>
    </row>
    <row r="36" ht="14.25" customHeight="1">
      <c r="A36" s="14" t="n">
        <v>8.0</v>
      </c>
      <c r="B36" s="14" t="s">
        <v>46</v>
      </c>
      <c r="C36" s="14" t="s">
        <v>47</v>
      </c>
      <c r="D36" s="10" t="n">
        <v>3.0</v>
      </c>
      <c r="E36" s="10" t="n">
        <v>5.8</v>
      </c>
      <c r="F36" s="69" t="n">
        <v>0.10927</v>
      </c>
      <c r="G36" s="70" t="s">
        <v>16</v>
      </c>
      <c r="H36" s="71" t="s">
        <v>47</v>
      </c>
      <c r="I36" s="72" t="s">
        <v>47</v>
      </c>
      <c r="J36" s="72" t="s">
        <v>47</v>
      </c>
      <c r="K36" s="73" t="n">
        <v>0.89073</v>
      </c>
      <c r="L36" s="74" t="s">
        <v>17</v>
      </c>
      <c r="M36" s="75" t="str">
        <f>IF(ISBLANK('Prediction Log'!$N36), "",IF('Prediction Log'!$N36&gt;'Prediction Log'!$O36,'Prediction Log'!$B36,'Prediction Log'!$C36))</f>
        <v>Oklahoma State</v>
      </c>
      <c r="N36" s="76" t="n">
        <v>34.0</v>
      </c>
      <c r="O36" s="76" t="n">
        <v>48.0</v>
      </c>
      <c r="P36" s="77" t="n">
        <f>IF(ISBLANK('Prediction Log'!$N36), "",'Prediction Log'!$O36-'Prediction Log'!$N36)</f>
        <v>14</v>
      </c>
      <c r="Q36" s="78" t="s">
        <v>17</v>
      </c>
      <c r="R36" s="79" t="str">
        <f>IF(ISBLANK('Prediction Log'!$N36), "",IF('Prediction Log'!$P36&lt;'Prediction Log'!$D36, "Y", IF('Prediction Log'!$P36='Prediction Log'!$D36, "PUSH", "N")))</f>
        <v>N</v>
      </c>
      <c r="S36" s="79" t="str">
        <f>IF(ISBLANK('Prediction Log'!$N36), "",IF('Prediction Log'!$P36&lt;'Prediction Log'!$E36, "Y", IF('Prediction Log'!$P36='Prediction Log'!$E36, "PUSH", "N")))</f>
        <v>N</v>
      </c>
      <c r="T36" s="80" t="str">
        <f>IF(ISBLANK('Prediction Log'!$N36),"",IF('Prediction Log'!$M36='Prediction Log'!$H36, "Y", "N"))</f>
        <v>Y</v>
      </c>
      <c r="U36" s="80" t="str">
        <f>'Prediction Log'!$R36</f>
        <v>N</v>
      </c>
      <c r="V36" s="80" t="str">
        <f>IF(ISBLANK('Prediction Log'!$N36), "",IF(AND('Prediction Log'!$T36="Y", 'Prediction Log'!$U36="Y"), "Y", "N"))</f>
        <v>N</v>
      </c>
      <c r="W36" s="81" t="str">
        <f>IF(ISBLANK('Prediction Log'!$N36),"",IF('Prediction Log'!$M36='Prediction Log'!$I36, "Y", "N"))</f>
        <v>Y</v>
      </c>
      <c r="X36" s="81" t="str">
        <f>IF(ISBLANK('Prediction Log'!$N36), "", IF('Prediction Log'!$R36=Games!K17, "Y", "N"))</f>
        <v>Y</v>
      </c>
      <c r="Y36" s="82" t="str">
        <f>IF(ISBLANK('Prediction Log'!$N36), "",IF('Prediction Log'!$J36='Prediction Log'!$M36, "Y", "N"))</f>
        <v>Y</v>
      </c>
      <c r="Z36" s="81" t="str">
        <f>IF(ISBLANK('Prediction Log'!$N36), "",IF('Prediction Log'!$I36&lt;&gt;'Prediction Log'!$M36, "N",IF(AND('Prediction Log'!$E36&gt;0, 'Prediction Log'!$P36&gt;'Prediction Log'!$E36, 'Prediction Log'!$I36='Prediction Log'!$C36), "Y", IF(AND('Prediction Log'!$E36&lt;0, 'Prediction Log'!$P36&lt;'Prediction Log'!$E36,'Prediction Log'!$I36='Prediction Log'!$B36 ), "Y", IF('Prediction Log'!$P36='Prediction Log'!$E36, "PUSH", "N")))))</f>
        <v>Y</v>
      </c>
      <c r="AA36" s="81" t="str">
        <f>IF(ISBLANK('Prediction Log'!$N36), "",IF(AND('Prediction Log'!$W36="Y", 'Prediction Log'!$X36="Y"), "Y", "N"))</f>
        <v>Y</v>
      </c>
      <c r="AB36" s="80" t="n">
        <v>11.0</v>
      </c>
      <c r="AC36" s="80" t="n">
        <v>11.0</v>
      </c>
      <c r="AD36" s="81" t="n">
        <v>8.2</v>
      </c>
      <c r="AE36" s="81" t="n">
        <v>8.2</v>
      </c>
      <c r="AF36" s="83" t="str">
        <f>IF(OR(ISBLANK(Games!B17),ISBLANK('Prediction Log'!$M36)), "",IF(OR(AND('Prediction Log'!D36&lt;0, 'Prediction Log'!M36='Prediction Log'!B36), AND('Prediction Log'!D36&gt;0, 'Prediction Log'!C36='Prediction Log'!M36)),"Y", IF(ISBLANK(Games!$B$2), "","N")))</f>
        <v>Y</v>
      </c>
      <c r="AG36" s="84" t="str">
        <f>'Prediction Log'!$V36</f>
        <v>N</v>
      </c>
    </row>
    <row r="37" ht="14.25" customHeight="1">
      <c r="A37" s="67" t="n">
        <v>8.0</v>
      </c>
      <c r="B37" s="67" t="s">
        <v>48</v>
      </c>
      <c r="C37" s="67" t="s">
        <v>49</v>
      </c>
      <c r="D37" s="68" t="n">
        <v>2.0</v>
      </c>
      <c r="E37" s="68" t="n">
        <v>0.5</v>
      </c>
      <c r="F37" s="69" t="n">
        <v>0.605218</v>
      </c>
      <c r="G37" s="70" t="s">
        <v>17</v>
      </c>
      <c r="H37" s="71" t="s">
        <v>49</v>
      </c>
      <c r="I37" s="72" t="s">
        <v>49</v>
      </c>
      <c r="J37" s="72" t="s">
        <v>48</v>
      </c>
      <c r="K37" s="73" t="n">
        <v>0.605218</v>
      </c>
      <c r="L37" s="74" t="s">
        <v>16</v>
      </c>
      <c r="M37" s="75" t="str">
        <f>IF(ISBLANK('Prediction Log'!$N37), "",IF('Prediction Log'!$N37&gt;'Prediction Log'!$O37,'Prediction Log'!$B37,'Prediction Log'!$C37))</f>
        <v>Toledo</v>
      </c>
      <c r="N37" s="76" t="n">
        <v>17.0</v>
      </c>
      <c r="O37" s="76" t="n">
        <v>21.0</v>
      </c>
      <c r="P37" s="77" t="n">
        <f>IF(ISBLANK('Prediction Log'!$N37), "",'Prediction Log'!$O37-'Prediction Log'!$N37)</f>
        <v>4</v>
      </c>
      <c r="Q37" s="78" t="s">
        <v>17</v>
      </c>
      <c r="R37" s="79" t="str">
        <f>IF(ISBLANK('Prediction Log'!$N37), "",IF('Prediction Log'!$P37&lt;'Prediction Log'!$D37, "Y", IF('Prediction Log'!$P37='Prediction Log'!$D37, "PUSH", "N")))</f>
        <v>N</v>
      </c>
      <c r="S37" s="79" t="str">
        <f>IF(ISBLANK('Prediction Log'!$N37), "",IF('Prediction Log'!$P37&lt;'Prediction Log'!$E37, "Y", IF('Prediction Log'!$P37='Prediction Log'!$E37, "PUSH", "N")))</f>
        <v>N</v>
      </c>
      <c r="T37" s="80" t="str">
        <f>IF(ISBLANK('Prediction Log'!$N37),"",IF('Prediction Log'!$M37='Prediction Log'!$H37, "Y", "N"))</f>
        <v>Y</v>
      </c>
      <c r="U37" s="80" t="str">
        <f>'Prediction Log'!$R37</f>
        <v>N</v>
      </c>
      <c r="V37" s="80" t="str">
        <f>IF(ISBLANK('Prediction Log'!$N37), "",IF(AND('Prediction Log'!$T37="Y", 'Prediction Log'!$U37="Y"), "Y", "N"))</f>
        <v>N</v>
      </c>
      <c r="W37" s="81" t="str">
        <f>IF(ISBLANK('Prediction Log'!$N37),"",IF('Prediction Log'!$M37='Prediction Log'!$I37, "Y", "N"))</f>
        <v>Y</v>
      </c>
      <c r="X37" s="81" t="str">
        <f>IF(ISBLANK('Prediction Log'!$N37), "", IF('Prediction Log'!$R37=Games!K18, "Y", "N"))</f>
        <v>N</v>
      </c>
      <c r="Y37" s="82" t="str">
        <f>IF(ISBLANK('Prediction Log'!$N37), "",IF('Prediction Log'!$J37='Prediction Log'!$M37, "Y", "N"))</f>
        <v>N</v>
      </c>
      <c r="Z37" s="81" t="str">
        <f>IF(ISBLANK('Prediction Log'!$N37), "",IF('Prediction Log'!$I37&lt;&gt;'Prediction Log'!$M37, "N",IF(AND('Prediction Log'!$E37&gt;0, 'Prediction Log'!$P37&gt;'Prediction Log'!$E37, 'Prediction Log'!$I37='Prediction Log'!$C37), "Y", IF(AND('Prediction Log'!$E37&lt;0, 'Prediction Log'!$P37&lt;'Prediction Log'!$E37,'Prediction Log'!$I37='Prediction Log'!$B37 ), "Y", IF('Prediction Log'!$P37='Prediction Log'!$E37, "PUSH", "N")))))</f>
        <v>Y</v>
      </c>
      <c r="AA37" s="81" t="str">
        <f>IF(ISBLANK('Prediction Log'!$N37), "",IF(AND('Prediction Log'!$W37="Y", 'Prediction Log'!$X37="Y"), "Y", "N"))</f>
        <v>N</v>
      </c>
      <c r="AB37" s="80" t="n">
        <v>2.0</v>
      </c>
      <c r="AC37" s="80" t="n">
        <v>2.0</v>
      </c>
      <c r="AD37" s="81" t="n">
        <v>3.5</v>
      </c>
      <c r="AE37" s="81" t="n">
        <v>3.5</v>
      </c>
      <c r="AF37" s="83" t="str">
        <f>IF(OR(ISBLANK(Games!B18),ISBLANK('Prediction Log'!$M37)), "",IF(OR(AND('Prediction Log'!D37&lt;0, 'Prediction Log'!M37='Prediction Log'!B37), AND('Prediction Log'!D37&gt;0, 'Prediction Log'!C37='Prediction Log'!M37)),"Y", IF(ISBLANK(Games!$B$2), "","N")))</f>
        <v>Y</v>
      </c>
      <c r="AG37" s="84" t="str">
        <f>'Prediction Log'!$V37</f>
        <v>N</v>
      </c>
    </row>
    <row r="38" ht="14.25" customHeight="1">
      <c r="A38" s="14" t="n">
        <v>8.0</v>
      </c>
      <c r="B38" s="14" t="s">
        <v>50</v>
      </c>
      <c r="C38" s="14" t="s">
        <v>51</v>
      </c>
      <c r="D38" s="10" t="n">
        <v>2.5</v>
      </c>
      <c r="E38" s="10" t="n">
        <v>13.0</v>
      </c>
      <c r="F38" s="69" t="n">
        <v>0.136142</v>
      </c>
      <c r="G38" s="70" t="s">
        <v>16</v>
      </c>
      <c r="H38" s="71" t="s">
        <v>51</v>
      </c>
      <c r="I38" s="72" t="s">
        <v>51</v>
      </c>
      <c r="J38" s="72" t="s">
        <v>51</v>
      </c>
      <c r="K38" s="73" t="n">
        <v>0.863858</v>
      </c>
      <c r="L38" s="74" t="s">
        <v>17</v>
      </c>
      <c r="M38" s="75" t="str">
        <f>IF(ISBLANK('Prediction Log'!$N38), "",IF('Prediction Log'!$N38&gt;'Prediction Log'!$O38,'Prediction Log'!$B38,'Prediction Log'!$C38))</f>
        <v>UT San Antonio</v>
      </c>
      <c r="N38" s="76" t="n">
        <v>10.0</v>
      </c>
      <c r="O38" s="76" t="n">
        <v>36.0</v>
      </c>
      <c r="P38" s="77" t="n">
        <f>IF(ISBLANK('Prediction Log'!$N38), "",'Prediction Log'!$O38-'Prediction Log'!$N38)</f>
        <v>26</v>
      </c>
      <c r="Q38" s="78" t="s">
        <v>17</v>
      </c>
      <c r="R38" s="79" t="str">
        <f>IF(ISBLANK('Prediction Log'!$N38), "",IF('Prediction Log'!$P38&lt;'Prediction Log'!$D38, "Y", IF('Prediction Log'!$P38='Prediction Log'!$D38, "PUSH", "N")))</f>
        <v>N</v>
      </c>
      <c r="S38" s="79" t="str">
        <f>IF(ISBLANK('Prediction Log'!$N38), "",IF('Prediction Log'!$P38&lt;'Prediction Log'!$E38, "Y", IF('Prediction Log'!$P38='Prediction Log'!$E38, "PUSH", "N")))</f>
        <v>N</v>
      </c>
      <c r="T38" s="80" t="str">
        <f>IF(ISBLANK('Prediction Log'!$N38),"",IF('Prediction Log'!$M38='Prediction Log'!$H38, "Y", "N"))</f>
        <v>Y</v>
      </c>
      <c r="U38" s="80" t="str">
        <f>'Prediction Log'!$R38</f>
        <v>N</v>
      </c>
      <c r="V38" s="80" t="str">
        <f>IF(ISBLANK('Prediction Log'!$N38), "",IF(AND('Prediction Log'!$T38="Y", 'Prediction Log'!$U38="Y"), "Y", "N"))</f>
        <v>N</v>
      </c>
      <c r="W38" s="81" t="str">
        <f>IF(ISBLANK('Prediction Log'!$N38),"",IF('Prediction Log'!$M38='Prediction Log'!$I38, "Y", "N"))</f>
        <v>Y</v>
      </c>
      <c r="X38" s="81" t="str">
        <f>IF(ISBLANK('Prediction Log'!$N38), "", IF('Prediction Log'!$R38=Games!K19, "Y", "N"))</f>
        <v>Y</v>
      </c>
      <c r="Y38" s="82" t="str">
        <f>IF(ISBLANK('Prediction Log'!$N38), "",IF('Prediction Log'!$J38='Prediction Log'!$M38, "Y", "N"))</f>
        <v>Y</v>
      </c>
      <c r="Z38" s="81" t="str">
        <f>IF(ISBLANK('Prediction Log'!$N38), "",IF('Prediction Log'!$I38&lt;&gt;'Prediction Log'!$M38, "N",IF(AND('Prediction Log'!$E38&gt;0, 'Prediction Log'!$P38&gt;'Prediction Log'!$E38, 'Prediction Log'!$I38='Prediction Log'!$C38), "Y", IF(AND('Prediction Log'!$E38&lt;0, 'Prediction Log'!$P38&lt;'Prediction Log'!$E38,'Prediction Log'!$I38='Prediction Log'!$B38 ), "Y", IF('Prediction Log'!$P38='Prediction Log'!$E38, "PUSH", "N")))))</f>
        <v>Y</v>
      </c>
      <c r="AA38" s="81" t="str">
        <f>IF(ISBLANK('Prediction Log'!$N38), "",IF(AND('Prediction Log'!$W38="Y", 'Prediction Log'!$X38="Y"), "Y", "N"))</f>
        <v>Y</v>
      </c>
      <c r="AB38" s="80" t="n">
        <v>23.5</v>
      </c>
      <c r="AC38" s="80" t="n">
        <v>23.5</v>
      </c>
      <c r="AD38" s="81" t="n">
        <v>13.0</v>
      </c>
      <c r="AE38" s="81" t="n">
        <v>13.0</v>
      </c>
      <c r="AF38" s="83" t="str">
        <f>IF(OR(ISBLANK(Games!B19),ISBLANK('Prediction Log'!$M38)), "",IF(OR(AND('Prediction Log'!D38&lt;0, 'Prediction Log'!M38='Prediction Log'!B38), AND('Prediction Log'!D38&gt;0, 'Prediction Log'!C38='Prediction Log'!M38)),"Y", IF(ISBLANK(Games!$B$2), "","N")))</f>
        <v>Y</v>
      </c>
      <c r="AG38" s="84" t="str">
        <f>'Prediction Log'!$V38</f>
        <v>N</v>
      </c>
    </row>
    <row r="39" ht="14.25" customHeight="1">
      <c r="A39" s="67" t="n">
        <v>8.0</v>
      </c>
      <c r="B39" s="67" t="s">
        <v>52</v>
      </c>
      <c r="C39" s="67" t="s">
        <v>53</v>
      </c>
      <c r="D39" s="68" t="n">
        <v>6.5</v>
      </c>
      <c r="E39" s="68" t="n">
        <v>5.0</v>
      </c>
      <c r="F39" s="69" t="n">
        <v>0.086309</v>
      </c>
      <c r="G39" s="70" t="s">
        <v>17</v>
      </c>
      <c r="H39" s="71" t="s">
        <v>53</v>
      </c>
      <c r="I39" s="72" t="s">
        <v>53</v>
      </c>
      <c r="J39" s="72" t="s">
        <v>53</v>
      </c>
      <c r="K39" s="73" t="n">
        <v>0.913691</v>
      </c>
      <c r="L39" s="74" t="s">
        <v>16</v>
      </c>
      <c r="M39" s="75" t="str">
        <f>IF(ISBLANK('Prediction Log'!$N39), "",IF('Prediction Log'!$N39&gt;'Prediction Log'!$O39,'Prediction Log'!$B39,'Prediction Log'!$C39))</f>
        <v>Ole Miss</v>
      </c>
      <c r="N39" s="76" t="n">
        <v>21.0</v>
      </c>
      <c r="O39" s="76" t="n">
        <v>28.0</v>
      </c>
      <c r="P39" s="77" t="n">
        <f>IF(ISBLANK('Prediction Log'!$N39), "",'Prediction Log'!$O39-'Prediction Log'!$N39)</f>
        <v>7</v>
      </c>
      <c r="Q39" s="78" t="s">
        <v>17</v>
      </c>
      <c r="R39" s="79" t="str">
        <f>IF(ISBLANK('Prediction Log'!$N39), "",IF('Prediction Log'!$P39&lt;'Prediction Log'!$D39, "Y", IF('Prediction Log'!$P39='Prediction Log'!$D39, "PUSH", "N")))</f>
        <v>N</v>
      </c>
      <c r="S39" s="79" t="str">
        <f>IF(ISBLANK('Prediction Log'!$N39), "",IF('Prediction Log'!$P39&lt;'Prediction Log'!$E39, "Y", IF('Prediction Log'!$P39='Prediction Log'!$E39, "PUSH", "N")))</f>
        <v>N</v>
      </c>
      <c r="T39" s="80" t="str">
        <f>IF(ISBLANK('Prediction Log'!$N39),"",IF('Prediction Log'!$M39='Prediction Log'!$H39, "Y", "N"))</f>
        <v>Y</v>
      </c>
      <c r="U39" s="80" t="str">
        <f>'Prediction Log'!$R39</f>
        <v>N</v>
      </c>
      <c r="V39" s="80" t="str">
        <f>IF(ISBLANK('Prediction Log'!$N39), "",IF(AND('Prediction Log'!$T39="Y", 'Prediction Log'!$U39="Y"), "Y", "N"))</f>
        <v>N</v>
      </c>
      <c r="W39" s="81" t="str">
        <f>IF(ISBLANK('Prediction Log'!$N39),"",IF('Prediction Log'!$M39='Prediction Log'!$I39, "Y", "N"))</f>
        <v>Y</v>
      </c>
      <c r="X39" s="81" t="str">
        <f>IF(ISBLANK('Prediction Log'!$N39), "", IF('Prediction Log'!$R39=Games!K20, "Y", "N"))</f>
        <v>N</v>
      </c>
      <c r="Y39" s="82" t="str">
        <f>IF(ISBLANK('Prediction Log'!$N39), "",IF('Prediction Log'!$J39='Prediction Log'!$M39, "Y", "N"))</f>
        <v>Y</v>
      </c>
      <c r="Z39" s="81" t="str">
        <f>IF(ISBLANK('Prediction Log'!$N39), "",IF('Prediction Log'!$I39&lt;&gt;'Prediction Log'!$M39, "N",IF(AND('Prediction Log'!$E39&gt;0, 'Prediction Log'!$P39&gt;'Prediction Log'!$E39, 'Prediction Log'!$I39='Prediction Log'!$C39), "Y", IF(AND('Prediction Log'!$E39&lt;0, 'Prediction Log'!$P39&lt;'Prediction Log'!$E39,'Prediction Log'!$I39='Prediction Log'!$B39 ), "Y", IF('Prediction Log'!$P39='Prediction Log'!$E39, "PUSH", "N")))))</f>
        <v>Y</v>
      </c>
      <c r="AA39" s="81" t="str">
        <f>IF(ISBLANK('Prediction Log'!$N39), "",IF(AND('Prediction Log'!$W39="Y", 'Prediction Log'!$X39="Y"), "Y", "N"))</f>
        <v>N</v>
      </c>
      <c r="AB39" s="80" t="n">
        <v>0.5</v>
      </c>
      <c r="AC39" s="80" t="n">
        <v>0.5</v>
      </c>
      <c r="AD39" s="81" t="n">
        <v>2.0</v>
      </c>
      <c r="AE39" s="81" t="n">
        <v>2.0</v>
      </c>
      <c r="AF39" s="83" t="str">
        <f>IF(OR(ISBLANK(Games!B20),ISBLANK('Prediction Log'!$M39)), "",IF(OR(AND('Prediction Log'!D39&lt;0, 'Prediction Log'!M39='Prediction Log'!B39), AND('Prediction Log'!D39&gt;0, 'Prediction Log'!C39='Prediction Log'!M39)),"Y", IF(ISBLANK(Games!$B$2), "","N")))</f>
        <v>Y</v>
      </c>
      <c r="AG39" s="84" t="str">
        <f>'Prediction Log'!$V39</f>
        <v>N</v>
      </c>
    </row>
    <row r="40" ht="14.25" customHeight="1">
      <c r="A40" s="14" t="n">
        <v>8.0</v>
      </c>
      <c r="B40" s="14" t="s">
        <v>54</v>
      </c>
      <c r="C40" s="14" t="s">
        <v>55</v>
      </c>
      <c r="D40" s="10" t="n">
        <v>-7.0</v>
      </c>
      <c r="E40" s="10" t="n">
        <v>-3.2</v>
      </c>
      <c r="F40" s="69" t="n">
        <v>0.70601</v>
      </c>
      <c r="G40" s="70" t="s">
        <v>16</v>
      </c>
      <c r="H40" s="71" t="s">
        <v>54</v>
      </c>
      <c r="I40" s="72" t="s">
        <v>54</v>
      </c>
      <c r="J40" s="72" t="s">
        <v>54</v>
      </c>
      <c r="K40" s="73" t="n">
        <v>0.70601</v>
      </c>
      <c r="L40" s="74" t="s">
        <v>16</v>
      </c>
      <c r="M40" s="75" t="str">
        <f>IF(ISBLANK('Prediction Log'!$N40), "",IF('Prediction Log'!$N40&gt;'Prediction Log'!$O40,'Prediction Log'!$B40,'Prediction Log'!$C40))</f>
        <v>Utah</v>
      </c>
      <c r="N40" s="76" t="n">
        <v>32.0</v>
      </c>
      <c r="O40" s="76" t="n">
        <v>34.0</v>
      </c>
      <c r="P40" s="77" t="n">
        <f>IF(ISBLANK('Prediction Log'!$N40), "",'Prediction Log'!$O40-'Prediction Log'!$N40)</f>
        <v>2</v>
      </c>
      <c r="Q40" s="78" t="s">
        <v>17</v>
      </c>
      <c r="R40" s="79" t="str">
        <f>IF(ISBLANK('Prediction Log'!$N40), "",IF('Prediction Log'!$P40&lt;'Prediction Log'!$D40, "Y", IF('Prediction Log'!$P40='Prediction Log'!$D40, "PUSH", "N")))</f>
        <v>N</v>
      </c>
      <c r="S40" s="79" t="str">
        <f>IF(ISBLANK('Prediction Log'!$N40), "",IF('Prediction Log'!$P40&lt;'Prediction Log'!$E40, "Y", IF('Prediction Log'!$P40='Prediction Log'!$E40, "PUSH", "N")))</f>
        <v>N</v>
      </c>
      <c r="T40" s="80" t="str">
        <f>IF(ISBLANK('Prediction Log'!$N40),"",IF('Prediction Log'!$M40='Prediction Log'!$H40, "Y", "N"))</f>
        <v>N</v>
      </c>
      <c r="U40" s="80" t="str">
        <f>'Prediction Log'!$R40</f>
        <v>N</v>
      </c>
      <c r="V40" s="80" t="str">
        <f>IF(ISBLANK('Prediction Log'!$N40), "",IF(AND('Prediction Log'!$T40="Y", 'Prediction Log'!$U40="Y"), "Y", "N"))</f>
        <v>N</v>
      </c>
      <c r="W40" s="81" t="str">
        <f>IF(ISBLANK('Prediction Log'!$N40),"",IF('Prediction Log'!$M40='Prediction Log'!$I40, "Y", "N"))</f>
        <v>N</v>
      </c>
      <c r="X40" s="81" t="str">
        <f>IF(ISBLANK('Prediction Log'!$N40), "", IF('Prediction Log'!$R40=Games!K21, "Y", "N"))</f>
        <v>Y</v>
      </c>
      <c r="Y40" s="82" t="str">
        <f>IF(ISBLANK('Prediction Log'!$N40), "",IF('Prediction Log'!$J40='Prediction Log'!$M40, "Y", "N"))</f>
        <v>N</v>
      </c>
      <c r="Z40" s="81" t="str">
        <f>IF(ISBLANK('Prediction Log'!$N40), "",IF('Prediction Log'!$I40&lt;&gt;'Prediction Log'!$M40, "N",IF(AND('Prediction Log'!$E40&gt;0, 'Prediction Log'!$P40&gt;'Prediction Log'!$E40, 'Prediction Log'!$I40='Prediction Log'!$C40), "Y", IF(AND('Prediction Log'!$E40&lt;0, 'Prediction Log'!$P40&lt;'Prediction Log'!$E40,'Prediction Log'!$I40='Prediction Log'!$B40 ), "Y", IF('Prediction Log'!$P40='Prediction Log'!$E40, "PUSH", "N")))))</f>
        <v>N</v>
      </c>
      <c r="AA40" s="81" t="str">
        <f>IF(ISBLANK('Prediction Log'!$N40), "",IF(AND('Prediction Log'!$W40="Y", 'Prediction Log'!$X40="Y"), "Y", "N"))</f>
        <v>N</v>
      </c>
      <c r="AB40" s="80" t="n">
        <v>-9.0</v>
      </c>
      <c r="AC40" s="80" t="n">
        <v>9.0</v>
      </c>
      <c r="AD40" s="81" t="n">
        <v>-5.2</v>
      </c>
      <c r="AE40" s="81" t="n">
        <v>5.2</v>
      </c>
      <c r="AF40" s="83" t="str">
        <f>IF(OR(ISBLANK(Games!B21),ISBLANK('Prediction Log'!$M40)), "",IF(OR(AND('Prediction Log'!D40&lt;0, 'Prediction Log'!M40='Prediction Log'!B40), AND('Prediction Log'!D40&gt;0, 'Prediction Log'!C40='Prediction Log'!M40)),"Y", IF(ISBLANK(Games!$B$2), "","N")))</f>
        <v>N</v>
      </c>
      <c r="AG40" s="84" t="str">
        <f>'Prediction Log'!$V40</f>
        <v>N</v>
      </c>
    </row>
    <row r="41" ht="14.25" customHeight="1">
      <c r="A41" s="67" t="n">
        <v>8.0</v>
      </c>
      <c r="B41" s="67" t="s">
        <v>56</v>
      </c>
      <c r="C41" s="67" t="s">
        <v>57</v>
      </c>
      <c r="D41" s="68" t="n">
        <v>3.0</v>
      </c>
      <c r="E41" s="68" t="n">
        <v>2.0</v>
      </c>
      <c r="F41" s="69" t="n">
        <v>0.667112</v>
      </c>
      <c r="G41" s="70" t="s">
        <v>17</v>
      </c>
      <c r="H41" s="71" t="s">
        <v>57</v>
      </c>
      <c r="I41" s="72" t="s">
        <v>57</v>
      </c>
      <c r="J41" s="72" t="s">
        <v>56</v>
      </c>
      <c r="K41" s="73" t="n">
        <v>0.667112</v>
      </c>
      <c r="L41" s="74" t="s">
        <v>16</v>
      </c>
      <c r="M41" s="75" t="str">
        <f>IF(ISBLANK('Prediction Log'!$N41), "",IF('Prediction Log'!$N41&gt;'Prediction Log'!$O41,'Prediction Log'!$B41,'Prediction Log'!$C41))</f>
        <v>Miami</v>
      </c>
      <c r="N41" s="76" t="n">
        <v>28.0</v>
      </c>
      <c r="O41" s="76" t="n">
        <v>20.0</v>
      </c>
      <c r="P41" s="77" t="n">
        <f>IF(ISBLANK('Prediction Log'!$N41), "",'Prediction Log'!$O41-'Prediction Log'!$N41)</f>
        <v>-8</v>
      </c>
      <c r="Q41" s="78" t="s">
        <v>17</v>
      </c>
      <c r="R41" s="79" t="str">
        <f>IF(ISBLANK('Prediction Log'!$N41), "",IF('Prediction Log'!$P41&lt;'Prediction Log'!$D41, "Y", IF('Prediction Log'!$P41='Prediction Log'!$D41, "PUSH", "N")))</f>
        <v>Y</v>
      </c>
      <c r="S41" s="79" t="str">
        <f>IF(ISBLANK('Prediction Log'!$N41), "",IF('Prediction Log'!$P41&lt;'Prediction Log'!$E41, "Y", IF('Prediction Log'!$P41='Prediction Log'!$E41, "PUSH", "N")))</f>
        <v>Y</v>
      </c>
      <c r="T41" s="80" t="str">
        <f>IF(ISBLANK('Prediction Log'!$N41),"",IF('Prediction Log'!$M41='Prediction Log'!$H41, "Y", "N"))</f>
        <v>N</v>
      </c>
      <c r="U41" s="80" t="str">
        <f>'Prediction Log'!$R41</f>
        <v>Y</v>
      </c>
      <c r="V41" s="80" t="str">
        <f>IF(ISBLANK('Prediction Log'!$N41), "",IF(AND('Prediction Log'!$T41="Y", 'Prediction Log'!$U41="Y"), "Y", "N"))</f>
        <v>N</v>
      </c>
      <c r="W41" s="81" t="str">
        <f>IF(ISBLANK('Prediction Log'!$N41),"",IF('Prediction Log'!$M41='Prediction Log'!$I41, "Y", "N"))</f>
        <v>N</v>
      </c>
      <c r="X41" s="81" t="str">
        <f>IF(ISBLANK('Prediction Log'!$N41), "", IF('Prediction Log'!$R41=Games!K22, "Y", "N"))</f>
        <v>Y</v>
      </c>
      <c r="Y41" s="82" t="str">
        <f>IF(ISBLANK('Prediction Log'!$N41), "",IF('Prediction Log'!$J41='Prediction Log'!$M41, "Y", "N"))</f>
        <v>Y</v>
      </c>
      <c r="Z41" s="81" t="str">
        <f>IF(ISBLANK('Prediction Log'!$N41), "",IF('Prediction Log'!$I41&lt;&gt;'Prediction Log'!$M41, "N",IF(AND('Prediction Log'!$E41&gt;0, 'Prediction Log'!$P41&gt;'Prediction Log'!$E41, 'Prediction Log'!$I41='Prediction Log'!$C41), "Y", IF(AND('Prediction Log'!$E41&lt;0, 'Prediction Log'!$P41&lt;'Prediction Log'!$E41,'Prediction Log'!$I41='Prediction Log'!$B41 ), "Y", IF('Prediction Log'!$P41='Prediction Log'!$E41, "PUSH", "N")))))</f>
        <v>N</v>
      </c>
      <c r="AA41" s="81" t="str">
        <f>IF(ISBLANK('Prediction Log'!$N41), "",IF(AND('Prediction Log'!$W41="Y", 'Prediction Log'!$X41="Y"), "Y", "N"))</f>
        <v>N</v>
      </c>
      <c r="AB41" s="80" t="n">
        <v>-11.0</v>
      </c>
      <c r="AC41" s="80" t="n">
        <v>11.0</v>
      </c>
      <c r="AD41" s="81" t="n">
        <v>-10.0</v>
      </c>
      <c r="AE41" s="81" t="n">
        <v>10.0</v>
      </c>
      <c r="AF41" s="83" t="str">
        <f>IF(OR(ISBLANK(Games!B22),ISBLANK('Prediction Log'!$M41)), "",IF(OR(AND('Prediction Log'!D41&lt;0, 'Prediction Log'!M41='Prediction Log'!B41), AND('Prediction Log'!D41&gt;0, 'Prediction Log'!C41='Prediction Log'!M41)),"Y", IF(ISBLANK(Games!$B$2), "","N")))</f>
        <v>N</v>
      </c>
      <c r="AG41" s="84" t="str">
        <f>'Prediction Log'!$V41</f>
        <v>N</v>
      </c>
    </row>
    <row r="42" ht="14.25" customHeight="1">
      <c r="A42" s="14" t="n">
        <v>8.0</v>
      </c>
      <c r="B42" s="14" t="s">
        <v>58</v>
      </c>
      <c r="C42" s="14" t="s">
        <v>59</v>
      </c>
      <c r="D42" s="10" t="n">
        <v>-3.5</v>
      </c>
      <c r="E42" s="10" t="n">
        <v>1.3</v>
      </c>
      <c r="F42" s="69" t="n">
        <v>0.436691</v>
      </c>
      <c r="G42" s="70" t="s">
        <v>16</v>
      </c>
      <c r="H42" s="71" t="s">
        <v>58</v>
      </c>
      <c r="I42" s="72" t="s">
        <v>59</v>
      </c>
      <c r="J42" s="72" t="s">
        <v>59</v>
      </c>
      <c r="K42" s="73" t="n">
        <v>0.5633090000000001</v>
      </c>
      <c r="L42" s="74" t="s">
        <v>17</v>
      </c>
      <c r="M42" s="75" t="str">
        <f>IF(ISBLANK('Prediction Log'!$N42), "",IF('Prediction Log'!$N42&gt;'Prediction Log'!$O42,'Prediction Log'!$B42,'Prediction Log'!$C42))</f>
        <v>Georgia State</v>
      </c>
      <c r="N42" s="76" t="n">
        <v>17.0</v>
      </c>
      <c r="O42" s="76" t="n">
        <v>20.0</v>
      </c>
      <c r="P42" s="77" t="n">
        <f>IF(ISBLANK('Prediction Log'!$N42), "",'Prediction Log'!$O42-'Prediction Log'!$N42)</f>
        <v>3</v>
      </c>
      <c r="Q42" s="78" t="s">
        <v>17</v>
      </c>
      <c r="R42" s="79" t="str">
        <f>IF(ISBLANK('Prediction Log'!$N42), "",IF('Prediction Log'!$P42&lt;'Prediction Log'!$D42, "Y", IF('Prediction Log'!$P42='Prediction Log'!$D42, "PUSH", "N")))</f>
        <v>N</v>
      </c>
      <c r="S42" s="79" t="str">
        <f>IF(ISBLANK('Prediction Log'!$N42), "",IF('Prediction Log'!$P42&lt;'Prediction Log'!$E42, "Y", IF('Prediction Log'!$P42='Prediction Log'!$E42, "PUSH", "N")))</f>
        <v>N</v>
      </c>
      <c r="T42" s="80" t="str">
        <f>IF(ISBLANK('Prediction Log'!$N42),"",IF('Prediction Log'!$M42='Prediction Log'!$H42, "Y", "N"))</f>
        <v>N</v>
      </c>
      <c r="U42" s="80" t="str">
        <f>'Prediction Log'!$R42</f>
        <v>N</v>
      </c>
      <c r="V42" s="80" t="str">
        <f>IF(ISBLANK('Prediction Log'!$N42), "",IF(AND('Prediction Log'!$T42="Y", 'Prediction Log'!$U42="Y"), "Y", "N"))</f>
        <v>N</v>
      </c>
      <c r="W42" s="81" t="str">
        <f>IF(ISBLANK('Prediction Log'!$N42),"",IF('Prediction Log'!$M42='Prediction Log'!$I42, "Y", "N"))</f>
        <v>Y</v>
      </c>
      <c r="X42" s="81" t="str">
        <f>IF(ISBLANK('Prediction Log'!$N42), "", IF('Prediction Log'!$R42=Games!K23, "Y", "N"))</f>
        <v>Y</v>
      </c>
      <c r="Y42" s="82" t="str">
        <f>IF(ISBLANK('Prediction Log'!$N42), "",IF('Prediction Log'!$J42='Prediction Log'!$M42, "Y", "N"))</f>
        <v>Y</v>
      </c>
      <c r="Z42" s="81" t="str">
        <f>IF(ISBLANK('Prediction Log'!$N42), "",IF('Prediction Log'!$I42&lt;&gt;'Prediction Log'!$M42, "N",IF(AND('Prediction Log'!$E42&gt;0, 'Prediction Log'!$P42&gt;'Prediction Log'!$E42, 'Prediction Log'!$I42='Prediction Log'!$C42), "Y", IF(AND('Prediction Log'!$E42&lt;0, 'Prediction Log'!$P42&lt;'Prediction Log'!$E42,'Prediction Log'!$I42='Prediction Log'!$B42 ), "Y", IF('Prediction Log'!$P42='Prediction Log'!$E42, "PUSH", "N")))))</f>
        <v>Y</v>
      </c>
      <c r="AA42" s="81" t="str">
        <f>IF(ISBLANK('Prediction Log'!$N42), "",IF(AND('Prediction Log'!$W42="Y", 'Prediction Log'!$X42="Y"), "Y", "N"))</f>
        <v>Y</v>
      </c>
      <c r="AB42" s="80" t="n">
        <v>-6.5</v>
      </c>
      <c r="AC42" s="80" t="n">
        <v>6.5</v>
      </c>
      <c r="AD42" s="81" t="n">
        <v>1.7</v>
      </c>
      <c r="AE42" s="81" t="n">
        <v>1.7</v>
      </c>
      <c r="AF42" s="83" t="str">
        <f>IF(OR(ISBLANK(Games!B23),ISBLANK('Prediction Log'!$M42)), "",IF(OR(AND('Prediction Log'!D42&lt;0, 'Prediction Log'!M42='Prediction Log'!B42), AND('Prediction Log'!D42&gt;0, 'Prediction Log'!C42='Prediction Log'!M42)),"Y", IF(ISBLANK(Games!$B$2), "","N")))</f>
        <v>N</v>
      </c>
      <c r="AG42" s="84" t="str">
        <f>'Prediction Log'!$V42</f>
        <v>N</v>
      </c>
    </row>
    <row r="43" ht="14.25" customHeight="1">
      <c r="A43" s="67" t="n">
        <v>8.0</v>
      </c>
      <c r="B43" s="67" t="s">
        <v>60</v>
      </c>
      <c r="C43" s="67" t="s">
        <v>61</v>
      </c>
      <c r="D43" s="68" t="n">
        <v>-6.5</v>
      </c>
      <c r="E43" s="68" t="n">
        <v>0.1</v>
      </c>
      <c r="F43" s="69" t="n">
        <v>0.30289</v>
      </c>
      <c r="G43" s="70" t="s">
        <v>16</v>
      </c>
      <c r="H43" s="71" t="s">
        <v>60</v>
      </c>
      <c r="I43" s="72" t="s">
        <v>61</v>
      </c>
      <c r="J43" s="72" t="s">
        <v>61</v>
      </c>
      <c r="K43" s="73" t="n">
        <v>0.69711</v>
      </c>
      <c r="L43" s="74" t="s">
        <v>17</v>
      </c>
      <c r="M43" s="75" t="str">
        <f>IF(ISBLANK('Prediction Log'!$N43), "",IF('Prediction Log'!$N43&gt;'Prediction Log'!$O43,'Prediction Log'!$B43,'Prediction Log'!$C43))</f>
        <v>Mississippi State</v>
      </c>
      <c r="N43" s="76" t="n">
        <v>3.0</v>
      </c>
      <c r="O43" s="76" t="n">
        <v>7.0</v>
      </c>
      <c r="P43" s="77" t="n">
        <f>IF(ISBLANK('Prediction Log'!$N43), "",'Prediction Log'!$O43-'Prediction Log'!$N43)</f>
        <v>4</v>
      </c>
      <c r="Q43" s="78" t="s">
        <v>17</v>
      </c>
      <c r="R43" s="79" t="str">
        <f>IF(ISBLANK('Prediction Log'!$N43), "",IF('Prediction Log'!$P43&lt;'Prediction Log'!$D43, "Y", IF('Prediction Log'!$P43='Prediction Log'!$D43, "PUSH", "N")))</f>
        <v>N</v>
      </c>
      <c r="S43" s="79" t="str">
        <f>IF(ISBLANK('Prediction Log'!$N43), "",IF('Prediction Log'!$P43&lt;'Prediction Log'!$E43, "Y", IF('Prediction Log'!$P43='Prediction Log'!$E43, "PUSH", "N")))</f>
        <v>N</v>
      </c>
      <c r="T43" s="80" t="str">
        <f>IF(ISBLANK('Prediction Log'!$N43),"",IF('Prediction Log'!$M43='Prediction Log'!$H43, "Y", "N"))</f>
        <v>N</v>
      </c>
      <c r="U43" s="80" t="str">
        <f>'Prediction Log'!$R43</f>
        <v>N</v>
      </c>
      <c r="V43" s="80" t="str">
        <f>IF(ISBLANK('Prediction Log'!$N43), "",IF(AND('Prediction Log'!$T43="Y", 'Prediction Log'!$U43="Y"), "Y", "N"))</f>
        <v>N</v>
      </c>
      <c r="W43" s="81" t="str">
        <f>IF(ISBLANK('Prediction Log'!$N43),"",IF('Prediction Log'!$M43='Prediction Log'!$I43, "Y", "N"))</f>
        <v>Y</v>
      </c>
      <c r="X43" s="81" t="str">
        <f>IF(ISBLANK('Prediction Log'!$N43), "", IF('Prediction Log'!$R43=Games!K24, "Y", "N"))</f>
        <v>Y</v>
      </c>
      <c r="Y43" s="82" t="str">
        <f>IF(ISBLANK('Prediction Log'!$N43), "",IF('Prediction Log'!$J43='Prediction Log'!$M43, "Y", "N"))</f>
        <v>Y</v>
      </c>
      <c r="Z43" s="81" t="str">
        <f>IF(ISBLANK('Prediction Log'!$N43), "",IF('Prediction Log'!$I43&lt;&gt;'Prediction Log'!$M43, "N",IF(AND('Prediction Log'!$E43&gt;0, 'Prediction Log'!$P43&gt;'Prediction Log'!$E43, 'Prediction Log'!$I43='Prediction Log'!$C43), "Y", IF(AND('Prediction Log'!$E43&lt;0, 'Prediction Log'!$P43&lt;'Prediction Log'!$E43,'Prediction Log'!$I43='Prediction Log'!$B43 ), "Y", IF('Prediction Log'!$P43='Prediction Log'!$E43, "PUSH", "N")))))</f>
        <v>Y</v>
      </c>
      <c r="AA43" s="81" t="str">
        <f>IF(ISBLANK('Prediction Log'!$N43), "",IF(AND('Prediction Log'!$W43="Y", 'Prediction Log'!$X43="Y"), "Y", "N"))</f>
        <v>Y</v>
      </c>
      <c r="AB43" s="80" t="n">
        <v>-2.5</v>
      </c>
      <c r="AC43" s="80" t="n">
        <v>2.5</v>
      </c>
      <c r="AD43" s="81" t="n">
        <v>-4.1</v>
      </c>
      <c r="AE43" s="81" t="n">
        <v>4.1</v>
      </c>
      <c r="AF43" s="83" t="str">
        <f>IF(OR(ISBLANK(Games!B24),ISBLANK('Prediction Log'!$M43)), "",IF(OR(AND('Prediction Log'!D43&lt;0, 'Prediction Log'!M43='Prediction Log'!B43), AND('Prediction Log'!D43&gt;0, 'Prediction Log'!C43='Prediction Log'!M43)),"Y", IF(ISBLANK(Games!$B$2), "","N")))</f>
        <v>N</v>
      </c>
      <c r="AG43" s="84" t="str">
        <f>'Prediction Log'!$V43</f>
        <v>N</v>
      </c>
    </row>
    <row r="44" ht="14.25" customHeight="1">
      <c r="A44" s="14" t="n">
        <v>8.0</v>
      </c>
      <c r="B44" s="14" t="s">
        <v>62</v>
      </c>
      <c r="C44" s="14" t="s">
        <v>63</v>
      </c>
      <c r="D44" s="10" t="n">
        <v>-3.5</v>
      </c>
      <c r="E44" s="10" t="n">
        <v>-12.0</v>
      </c>
      <c r="F44" s="69" t="n">
        <v>0.888846</v>
      </c>
      <c r="G44" s="70" t="s">
        <v>17</v>
      </c>
      <c r="H44" s="71" t="s">
        <v>62</v>
      </c>
      <c r="I44" s="72" t="s">
        <v>62</v>
      </c>
      <c r="J44" s="72" t="s">
        <v>62</v>
      </c>
      <c r="K44" s="73" t="n">
        <v>0.888846</v>
      </c>
      <c r="L44" s="74" t="s">
        <v>17</v>
      </c>
      <c r="M44" s="75" t="str">
        <f>IF(ISBLANK('Prediction Log'!$N44), "",IF('Prediction Log'!$N44&gt;'Prediction Log'!$O44,'Prediction Log'!$B44,'Prediction Log'!$C44))</f>
        <v>Baylor</v>
      </c>
      <c r="N44" s="76" t="n">
        <v>29.0</v>
      </c>
      <c r="O44" s="76" t="n">
        <v>32.0</v>
      </c>
      <c r="P44" s="77" t="n">
        <f>IF(ISBLANK('Prediction Log'!$N44), "",'Prediction Log'!$O44-'Prediction Log'!$N44)</f>
        <v>3</v>
      </c>
      <c r="Q44" s="78" t="s">
        <v>17</v>
      </c>
      <c r="R44" s="79" t="str">
        <f>IF(ISBLANK('Prediction Log'!$N44), "",IF('Prediction Log'!$P44&lt;'Prediction Log'!$D44, "Y", IF('Prediction Log'!$P44='Prediction Log'!$D44, "PUSH", "N")))</f>
        <v>N</v>
      </c>
      <c r="S44" s="79" t="str">
        <f>IF(ISBLANK('Prediction Log'!$N44), "",IF('Prediction Log'!$P44&lt;'Prediction Log'!$E44, "Y", IF('Prediction Log'!$P44='Prediction Log'!$E44, "PUSH", "N")))</f>
        <v>N</v>
      </c>
      <c r="T44" s="80" t="str">
        <f>IF(ISBLANK('Prediction Log'!$N44),"",IF('Prediction Log'!$M44='Prediction Log'!$H44, "Y", "N"))</f>
        <v>N</v>
      </c>
      <c r="U44" s="80" t="str">
        <f>'Prediction Log'!$R44</f>
        <v>N</v>
      </c>
      <c r="V44" s="80" t="str">
        <f>IF(ISBLANK('Prediction Log'!$N44), "",IF(AND('Prediction Log'!$T44="Y", 'Prediction Log'!$U44="Y"), "Y", "N"))</f>
        <v>N</v>
      </c>
      <c r="W44" s="81" t="str">
        <f>IF(ISBLANK('Prediction Log'!$N44),"",IF('Prediction Log'!$M44='Prediction Log'!$I44, "Y", "N"))</f>
        <v>N</v>
      </c>
      <c r="X44" s="81" t="str">
        <f>IF(ISBLANK('Prediction Log'!$N44), "", IF('Prediction Log'!$R44=Games!K25, "Y", "N"))</f>
        <v>N</v>
      </c>
      <c r="Y44" s="82" t="str">
        <f>IF(ISBLANK('Prediction Log'!$N44), "",IF('Prediction Log'!$J44='Prediction Log'!$M44, "Y", "N"))</f>
        <v>N</v>
      </c>
      <c r="Z44" s="81" t="str">
        <f>IF(ISBLANK('Prediction Log'!$N44), "",IF('Prediction Log'!$I44&lt;&gt;'Prediction Log'!$M44, "N",IF(AND('Prediction Log'!$E44&gt;0, 'Prediction Log'!$P44&gt;'Prediction Log'!$E44, 'Prediction Log'!$I44='Prediction Log'!$C44), "Y", IF(AND('Prediction Log'!$E44&lt;0, 'Prediction Log'!$P44&lt;'Prediction Log'!$E44,'Prediction Log'!$I44='Prediction Log'!$B44 ), "Y", IF('Prediction Log'!$P44='Prediction Log'!$E44, "PUSH", "N")))))</f>
        <v>N</v>
      </c>
      <c r="AA44" s="81" t="str">
        <f>IF(ISBLANK('Prediction Log'!$N44), "",IF(AND('Prediction Log'!$W44="Y", 'Prediction Log'!$X44="Y"), "Y", "N"))</f>
        <v>N</v>
      </c>
      <c r="AB44" s="80" t="n">
        <v>-0.5</v>
      </c>
      <c r="AC44" s="80" t="n">
        <v>0.5</v>
      </c>
      <c r="AD44" s="81" t="n">
        <v>-9.0</v>
      </c>
      <c r="AE44" s="81" t="n">
        <v>9.0</v>
      </c>
      <c r="AF44" s="83" t="str">
        <f>IF(OR(ISBLANK(Games!B25),ISBLANK('Prediction Log'!$M44)), "",IF(OR(AND('Prediction Log'!D44&lt;0, 'Prediction Log'!M44='Prediction Log'!B44), AND('Prediction Log'!D44&gt;0, 'Prediction Log'!C44='Prediction Log'!M44)),"Y", IF(ISBLANK(Games!$B$2), "","N")))</f>
        <v>N</v>
      </c>
      <c r="AG44" s="84" t="str">
        <f>'Prediction Log'!$V44</f>
        <v>N</v>
      </c>
    </row>
    <row r="45" ht="14.25" customHeight="1">
      <c r="A45" s="67" t="n">
        <v>8.0</v>
      </c>
      <c r="B45" s="67" t="s">
        <v>64</v>
      </c>
      <c r="C45" s="67" t="s">
        <v>65</v>
      </c>
      <c r="D45" s="68" t="n">
        <v>5.5</v>
      </c>
      <c r="E45" s="68" t="n">
        <v>6.3</v>
      </c>
      <c r="F45" s="69" t="n">
        <v>0.209342</v>
      </c>
      <c r="G45" s="70" t="s">
        <v>16</v>
      </c>
      <c r="H45" s="71" t="s">
        <v>65</v>
      </c>
      <c r="I45" s="72" t="s">
        <v>65</v>
      </c>
      <c r="J45" s="72" t="s">
        <v>65</v>
      </c>
      <c r="K45" s="73" t="n">
        <v>0.790658</v>
      </c>
      <c r="L45" s="74" t="s">
        <v>17</v>
      </c>
      <c r="M45" s="75" t="str">
        <f>IF(ISBLANK('Prediction Log'!$N45), "",IF('Prediction Log'!$N45&gt;'Prediction Log'!$O45,'Prediction Log'!$B45,'Prediction Log'!$C45))</f>
        <v>Rutgers</v>
      </c>
      <c r="N45" s="76" t="n">
        <v>14.0</v>
      </c>
      <c r="O45" s="76" t="n">
        <v>31.0</v>
      </c>
      <c r="P45" s="77" t="n">
        <f>IF(ISBLANK('Prediction Log'!$N45), "",'Prediction Log'!$O45-'Prediction Log'!$N45)</f>
        <v>17</v>
      </c>
      <c r="Q45" s="78" t="s">
        <v>17</v>
      </c>
      <c r="R45" s="79" t="str">
        <f>IF(ISBLANK('Prediction Log'!$N45), "",IF('Prediction Log'!$P45&lt;'Prediction Log'!$D45, "Y", IF('Prediction Log'!$P45='Prediction Log'!$D45, "PUSH", "N")))</f>
        <v>N</v>
      </c>
      <c r="S45" s="79" t="str">
        <f>IF(ISBLANK('Prediction Log'!$N45), "",IF('Prediction Log'!$P45&lt;'Prediction Log'!$E45, "Y", IF('Prediction Log'!$P45='Prediction Log'!$E45, "PUSH", "N")))</f>
        <v>N</v>
      </c>
      <c r="T45" s="80" t="str">
        <f>IF(ISBLANK('Prediction Log'!$N45),"",IF('Prediction Log'!$M45='Prediction Log'!$H45, "Y", "N"))</f>
        <v>Y</v>
      </c>
      <c r="U45" s="80" t="str">
        <f>'Prediction Log'!$R45</f>
        <v>N</v>
      </c>
      <c r="V45" s="80" t="str">
        <f>IF(ISBLANK('Prediction Log'!$N45), "",IF(AND('Prediction Log'!$T45="Y", 'Prediction Log'!$U45="Y"), "Y", "N"))</f>
        <v>N</v>
      </c>
      <c r="W45" s="81" t="str">
        <f>IF(ISBLANK('Prediction Log'!$N45),"",IF('Prediction Log'!$M45='Prediction Log'!$I45, "Y", "N"))</f>
        <v>Y</v>
      </c>
      <c r="X45" s="81" t="str">
        <f>IF(ISBLANK('Prediction Log'!$N45), "", IF('Prediction Log'!$R45=Games!K26, "Y", "N"))</f>
        <v>Y</v>
      </c>
      <c r="Y45" s="82" t="str">
        <f>IF(ISBLANK('Prediction Log'!$N45), "",IF('Prediction Log'!$J45='Prediction Log'!$M45, "Y", "N"))</f>
        <v>Y</v>
      </c>
      <c r="Z45" s="81" t="str">
        <f>IF(ISBLANK('Prediction Log'!$N45), "",IF('Prediction Log'!$I45&lt;&gt;'Prediction Log'!$M45, "N",IF(AND('Prediction Log'!$E45&gt;0, 'Prediction Log'!$P45&gt;'Prediction Log'!$E45, 'Prediction Log'!$I45='Prediction Log'!$C45), "Y", IF(AND('Prediction Log'!$E45&lt;0, 'Prediction Log'!$P45&lt;'Prediction Log'!$E45,'Prediction Log'!$I45='Prediction Log'!$B45 ), "Y", IF('Prediction Log'!$P45='Prediction Log'!$E45, "PUSH", "N")))))</f>
        <v>Y</v>
      </c>
      <c r="AA45" s="81" t="str">
        <f>IF(ISBLANK('Prediction Log'!$N45), "",IF(AND('Prediction Log'!$W45="Y", 'Prediction Log'!$X45="Y"), "Y", "N"))</f>
        <v>Y</v>
      </c>
      <c r="AB45" s="80" t="n">
        <v>-22.5</v>
      </c>
      <c r="AC45" s="80" t="n">
        <v>22.5</v>
      </c>
      <c r="AD45" s="81" t="n">
        <v>-23.3</v>
      </c>
      <c r="AE45" s="81" t="n">
        <v>23.3</v>
      </c>
      <c r="AF45" s="83" t="str">
        <f>IF(OR(ISBLANK(Games!B26),ISBLANK('Prediction Log'!$M45)), "",IF(OR(AND('Prediction Log'!D45&lt;0, 'Prediction Log'!M45='Prediction Log'!B45), AND('Prediction Log'!D45&gt;0, 'Prediction Log'!C45='Prediction Log'!M45)),"Y", IF(ISBLANK(Games!$B$2), "","N")))</f>
        <v>Y</v>
      </c>
      <c r="AG45" s="84" t="str">
        <f>'Prediction Log'!$V45</f>
        <v>N</v>
      </c>
    </row>
    <row r="46" ht="14.25" customHeight="1">
      <c r="A46" s="14" t="n">
        <v>8.0</v>
      </c>
      <c r="B46" s="14" t="s">
        <v>66</v>
      </c>
      <c r="C46" s="14" t="s">
        <v>67</v>
      </c>
      <c r="D46" s="10" t="n">
        <v>-16.5</v>
      </c>
      <c r="E46" s="10" t="n">
        <v>-10.7</v>
      </c>
      <c r="F46" s="69" t="n">
        <v>0.983076</v>
      </c>
      <c r="G46" s="70" t="s">
        <v>16</v>
      </c>
      <c r="H46" s="71" t="s">
        <v>66</v>
      </c>
      <c r="I46" s="72" t="s">
        <v>66</v>
      </c>
      <c r="J46" s="72" t="s">
        <v>66</v>
      </c>
      <c r="K46" s="73" t="n">
        <v>0.983076</v>
      </c>
      <c r="L46" s="74" t="s">
        <v>16</v>
      </c>
      <c r="M46" s="75" t="str">
        <f>IF(ISBLANK('Prediction Log'!$N46), "",IF('Prediction Log'!$N46&gt;'Prediction Log'!$O46,'Prediction Log'!$B46,'Prediction Log'!$C46))</f>
        <v>Ohio</v>
      </c>
      <c r="N46" s="76" t="n">
        <v>20.0</v>
      </c>
      <c r="O46" s="76" t="n">
        <v>17.0</v>
      </c>
      <c r="P46" s="77" t="n">
        <f>IF(ISBLANK('Prediction Log'!$N46), "",'Prediction Log'!$O46-'Prediction Log'!$N46)</f>
        <v>-3</v>
      </c>
      <c r="Q46" s="78" t="s">
        <v>16</v>
      </c>
      <c r="R46" s="79" t="str">
        <f>IF(ISBLANK('Prediction Log'!$N46), "",IF('Prediction Log'!$P46&lt;'Prediction Log'!$D46, "Y", IF('Prediction Log'!$P46='Prediction Log'!$D46, "PUSH", "N")))</f>
        <v>N</v>
      </c>
      <c r="S46" s="79" t="str">
        <f>IF(ISBLANK('Prediction Log'!$N46), "",IF('Prediction Log'!$P46&lt;'Prediction Log'!$E46, "Y", IF('Prediction Log'!$P46='Prediction Log'!$E46, "PUSH", "N")))</f>
        <v>N</v>
      </c>
      <c r="T46" s="80" t="str">
        <f>IF(ISBLANK('Prediction Log'!$N46),"",IF('Prediction Log'!$M46='Prediction Log'!$H46, "Y", "N"))</f>
        <v>Y</v>
      </c>
      <c r="U46" s="80" t="str">
        <f>'Prediction Log'!$R46</f>
        <v>N</v>
      </c>
      <c r="V46" s="80" t="str">
        <f>IF(ISBLANK('Prediction Log'!$N46), "",IF(AND('Prediction Log'!$T46="Y", 'Prediction Log'!$U46="Y"), "Y", "N"))</f>
        <v>N</v>
      </c>
      <c r="W46" s="81" t="str">
        <f>IF(ISBLANK('Prediction Log'!$N46),"",IF('Prediction Log'!$M46='Prediction Log'!$I46, "Y", "N"))</f>
        <v>Y</v>
      </c>
      <c r="X46" s="81" t="str">
        <f>IF(ISBLANK('Prediction Log'!$N46), "", IF('Prediction Log'!$R46=Games!K27, "Y", "N"))</f>
        <v>Y</v>
      </c>
      <c r="Y46" s="82" t="str">
        <f>IF(ISBLANK('Prediction Log'!$N46), "",IF('Prediction Log'!$J46='Prediction Log'!$M46, "Y", "N"))</f>
        <v>Y</v>
      </c>
      <c r="Z46" s="81" t="str">
        <f>IF(ISBLANK('Prediction Log'!$N46), "",IF('Prediction Log'!$I46&lt;&gt;'Prediction Log'!$M46, "N",IF(AND('Prediction Log'!$E46&gt;0, 'Prediction Log'!$P46&gt;'Prediction Log'!$E46, 'Prediction Log'!$I46='Prediction Log'!$C46), "Y", IF(AND('Prediction Log'!$E46&lt;0, 'Prediction Log'!$P46&lt;'Prediction Log'!$E46,'Prediction Log'!$I46='Prediction Log'!$B46 ), "Y", IF('Prediction Log'!$P46='Prediction Log'!$E46, "PUSH", "N")))))</f>
        <v>N</v>
      </c>
      <c r="AA46" s="81" t="str">
        <f>IF(ISBLANK('Prediction Log'!$N46), "",IF(AND('Prediction Log'!$W46="Y", 'Prediction Log'!$X46="Y"), "Y", "N"))</f>
        <v>Y</v>
      </c>
      <c r="AB46" s="80" t="n">
        <v>-13.5</v>
      </c>
      <c r="AC46" s="80" t="n">
        <v>13.5</v>
      </c>
      <c r="AD46" s="81" t="n">
        <v>-7.699999999999999</v>
      </c>
      <c r="AE46" s="81" t="n">
        <v>7.699999999999999</v>
      </c>
      <c r="AF46" s="83" t="str">
        <f>IF(OR(ISBLANK(Games!B27),ISBLANK('Prediction Log'!$M46)), "",IF(OR(AND('Prediction Log'!D46&lt;0, 'Prediction Log'!M46='Prediction Log'!B46), AND('Prediction Log'!D46&gt;0, 'Prediction Log'!C46='Prediction Log'!M46)),"Y", IF(ISBLANK(Games!$B$2), "","N")))</f>
        <v>Y</v>
      </c>
      <c r="AG46" s="84" t="str">
        <f>'Prediction Log'!$V46</f>
        <v>N</v>
      </c>
    </row>
    <row r="47" ht="14.25" customHeight="1">
      <c r="A47" s="67" t="n">
        <v>8.0</v>
      </c>
      <c r="B47" s="67" t="s">
        <v>68</v>
      </c>
      <c r="C47" s="67" t="s">
        <v>69</v>
      </c>
      <c r="D47" s="68" t="n">
        <v>-5.5</v>
      </c>
      <c r="E47" s="68" t="n">
        <v>-0.1</v>
      </c>
      <c r="F47" s="69" t="n">
        <v>0.407155</v>
      </c>
      <c r="G47" s="70" t="s">
        <v>16</v>
      </c>
      <c r="H47" s="71" t="s">
        <v>68</v>
      </c>
      <c r="I47" s="72" t="s">
        <v>68</v>
      </c>
      <c r="J47" s="72" t="s">
        <v>69</v>
      </c>
      <c r="K47" s="73" t="n">
        <v>0.5928450000000001</v>
      </c>
      <c r="L47" s="74" t="s">
        <v>16</v>
      </c>
      <c r="M47" s="75" t="str">
        <f>IF(ISBLANK('Prediction Log'!$N47), "",IF('Prediction Log'!$N47&gt;'Prediction Log'!$O47,'Prediction Log'!$B47,'Prediction Log'!$C47))</f>
        <v>Boston College</v>
      </c>
      <c r="N47" s="76" t="n">
        <v>23.0</v>
      </c>
      <c r="O47" s="76" t="n">
        <v>38.0</v>
      </c>
      <c r="P47" s="77" t="n">
        <f>IF(ISBLANK('Prediction Log'!$N47), "",'Prediction Log'!$O47-'Prediction Log'!$N47)</f>
        <v>15</v>
      </c>
      <c r="Q47" s="78" t="s">
        <v>17</v>
      </c>
      <c r="R47" s="79" t="str">
        <f>IF(ISBLANK('Prediction Log'!$N47), "",IF('Prediction Log'!$P47&lt;'Prediction Log'!$D47, "Y", IF('Prediction Log'!$P47='Prediction Log'!$D47, "PUSH", "N")))</f>
        <v>N</v>
      </c>
      <c r="S47" s="79" t="str">
        <f>IF(ISBLANK('Prediction Log'!$N47), "",IF('Prediction Log'!$P47&lt;'Prediction Log'!$E47, "Y", IF('Prediction Log'!$P47='Prediction Log'!$E47, "PUSH", "N")))</f>
        <v>N</v>
      </c>
      <c r="T47" s="80" t="str">
        <f>IF(ISBLANK('Prediction Log'!$N47),"",IF('Prediction Log'!$M47='Prediction Log'!$H47, "Y", "N"))</f>
        <v>N</v>
      </c>
      <c r="U47" s="80" t="str">
        <f>'Prediction Log'!$R47</f>
        <v>N</v>
      </c>
      <c r="V47" s="80" t="str">
        <f>IF(ISBLANK('Prediction Log'!$N47), "",IF(AND('Prediction Log'!$T47="Y", 'Prediction Log'!$U47="Y"), "Y", "N"))</f>
        <v>N</v>
      </c>
      <c r="W47" s="81" t="str">
        <f>IF(ISBLANK('Prediction Log'!$N47),"",IF('Prediction Log'!$M47='Prediction Log'!$I47, "Y", "N"))</f>
        <v>N</v>
      </c>
      <c r="X47" s="81" t="str">
        <f>IF(ISBLANK('Prediction Log'!$N47), "", IF('Prediction Log'!$R47=Games!K28, "Y", "N"))</f>
        <v>Y</v>
      </c>
      <c r="Y47" s="82" t="str">
        <f>IF(ISBLANK('Prediction Log'!$N47), "",IF('Prediction Log'!$J47='Prediction Log'!$M47, "Y", "N"))</f>
        <v>Y</v>
      </c>
      <c r="Z47" s="81" t="str">
        <f>IF(ISBLANK('Prediction Log'!$N47), "",IF('Prediction Log'!$I47&lt;&gt;'Prediction Log'!$M47, "N",IF(AND('Prediction Log'!$E47&gt;0, 'Prediction Log'!$P47&gt;'Prediction Log'!$E47, 'Prediction Log'!$I47='Prediction Log'!$C47), "Y", IF(AND('Prediction Log'!$E47&lt;0, 'Prediction Log'!$P47&lt;'Prediction Log'!$E47,'Prediction Log'!$I47='Prediction Log'!$B47 ), "Y", IF('Prediction Log'!$P47='Prediction Log'!$E47, "PUSH", "N")))))</f>
        <v>N</v>
      </c>
      <c r="AA47" s="81" t="str">
        <f>IF(ISBLANK('Prediction Log'!$N47), "",IF(AND('Prediction Log'!$W47="Y", 'Prediction Log'!$X47="Y"), "Y", "N"))</f>
        <v>N</v>
      </c>
      <c r="AB47" s="80" t="n">
        <v>-20.5</v>
      </c>
      <c r="AC47" s="80" t="n">
        <v>20.5</v>
      </c>
      <c r="AD47" s="81" t="n">
        <v>-15.1</v>
      </c>
      <c r="AE47" s="81" t="n">
        <v>15.1</v>
      </c>
      <c r="AF47" s="83" t="str">
        <f>IF(OR(ISBLANK(Games!B28),ISBLANK('Prediction Log'!$M47)), "",IF(OR(AND('Prediction Log'!D47&lt;0, 'Prediction Log'!M47='Prediction Log'!B47), AND('Prediction Log'!D47&gt;0, 'Prediction Log'!C47='Prediction Log'!M47)),"Y", IF(ISBLANK(Games!$B$2), "","N")))</f>
        <v>N</v>
      </c>
      <c r="AG47" s="84" t="str">
        <f>'Prediction Log'!$V47</f>
        <v>N</v>
      </c>
    </row>
    <row r="48" ht="14.25" customHeight="1">
      <c r="A48" s="14" t="n">
        <v>8.0</v>
      </c>
      <c r="B48" s="14" t="s">
        <v>70</v>
      </c>
      <c r="C48" s="14" t="s">
        <v>71</v>
      </c>
      <c r="D48" s="10" t="n">
        <v>-7.5</v>
      </c>
      <c r="E48" s="10" t="n">
        <v>-24.0</v>
      </c>
      <c r="F48" s="69" t="n">
        <v>0.999218</v>
      </c>
      <c r="G48" s="70" t="s">
        <v>17</v>
      </c>
      <c r="H48" s="71" t="s">
        <v>70</v>
      </c>
      <c r="I48" s="72" t="s">
        <v>70</v>
      </c>
      <c r="J48" s="72" t="s">
        <v>70</v>
      </c>
      <c r="K48" s="73" t="n">
        <v>0.999218</v>
      </c>
      <c r="L48" s="74" t="s">
        <v>17</v>
      </c>
      <c r="M48" s="75" t="str">
        <f>IF(ISBLANK('Prediction Log'!$N48), "",IF('Prediction Log'!$N48&gt;'Prediction Log'!$O48,'Prediction Log'!$B48,'Prediction Log'!$C48))</f>
        <v>Bowling Green</v>
      </c>
      <c r="N48" s="76" t="n">
        <v>41.0</v>
      </c>
      <c r="O48" s="76" t="n">
        <v>14.0</v>
      </c>
      <c r="P48" s="77" t="n">
        <f>IF(ISBLANK('Prediction Log'!$N48), "",'Prediction Log'!$O48-'Prediction Log'!$N48)</f>
        <v>-27</v>
      </c>
      <c r="Q48" s="78" t="s">
        <v>17</v>
      </c>
      <c r="R48" s="79" t="str">
        <f>IF(ISBLANK('Prediction Log'!$N48), "",IF('Prediction Log'!$P48&lt;'Prediction Log'!$D48, "Y", IF('Prediction Log'!$P48='Prediction Log'!$D48, "PUSH", "N")))</f>
        <v>Y</v>
      </c>
      <c r="S48" s="79" t="str">
        <f>IF(ISBLANK('Prediction Log'!$N48), "",IF('Prediction Log'!$P48&lt;'Prediction Log'!$E48, "Y", IF('Prediction Log'!$P48='Prediction Log'!$E48, "PUSH", "N")))</f>
        <v>Y</v>
      </c>
      <c r="T48" s="80" t="str">
        <f>IF(ISBLANK('Prediction Log'!$N48),"",IF('Prediction Log'!$M48='Prediction Log'!$H48, "Y", "N"))</f>
        <v>Y</v>
      </c>
      <c r="U48" s="80" t="str">
        <f>'Prediction Log'!$R48</f>
        <v>Y</v>
      </c>
      <c r="V48" s="80" t="str">
        <f>IF(ISBLANK('Prediction Log'!$N48), "",IF(AND('Prediction Log'!$T48="Y", 'Prediction Log'!$U48="Y"), "Y", "N"))</f>
        <v>Y</v>
      </c>
      <c r="W48" s="81" t="str">
        <f>IF(ISBLANK('Prediction Log'!$N48),"",IF('Prediction Log'!$M48='Prediction Log'!$I48, "Y", "N"))</f>
        <v>Y</v>
      </c>
      <c r="X48" s="81" t="str">
        <f>IF(ISBLANK('Prediction Log'!$N48), "", IF('Prediction Log'!$R48=Games!K29, "Y", "N"))</f>
        <v>Y</v>
      </c>
      <c r="Y48" s="82" t="str">
        <f>IF(ISBLANK('Prediction Log'!$N48), "",IF('Prediction Log'!$J48='Prediction Log'!$M48, "Y", "N"))</f>
        <v>Y</v>
      </c>
      <c r="Z48" s="81" t="str">
        <f>IF(ISBLANK('Prediction Log'!$N48), "",IF('Prediction Log'!$I48&lt;&gt;'Prediction Log'!$M48, "N",IF(AND('Prediction Log'!$E48&gt;0, 'Prediction Log'!$P48&gt;'Prediction Log'!$E48, 'Prediction Log'!$I48='Prediction Log'!$C48), "Y", IF(AND('Prediction Log'!$E48&lt;0, 'Prediction Log'!$P48&lt;'Prediction Log'!$E48,'Prediction Log'!$I48='Prediction Log'!$B48 ), "Y", IF('Prediction Log'!$P48='Prediction Log'!$E48, "PUSH", "N")))))</f>
        <v>Y</v>
      </c>
      <c r="AA48" s="81" t="str">
        <f>IF(ISBLANK('Prediction Log'!$N48), "",IF(AND('Prediction Log'!$W48="Y", 'Prediction Log'!$X48="Y"), "Y", "N"))</f>
        <v>Y</v>
      </c>
      <c r="AB48" s="80" t="n">
        <v>19.5</v>
      </c>
      <c r="AC48" s="80" t="n">
        <v>19.5</v>
      </c>
      <c r="AD48" s="81" t="n">
        <v>3.0</v>
      </c>
      <c r="AE48" s="81" t="n">
        <v>3.0</v>
      </c>
      <c r="AF48" s="83" t="str">
        <f>IF(OR(ISBLANK(Games!B29),ISBLANK('Prediction Log'!$M48)), "",IF(OR(AND('Prediction Log'!D48&lt;0, 'Prediction Log'!M48='Prediction Log'!B48), AND('Prediction Log'!D48&gt;0, 'Prediction Log'!C48='Prediction Log'!M48)),"Y", IF(ISBLANK(Games!$B$2), "","N")))</f>
        <v>Y</v>
      </c>
      <c r="AG48" s="84" t="str">
        <f>'Prediction Log'!$V48</f>
        <v>Y</v>
      </c>
    </row>
    <row r="49" ht="14.25" customHeight="1">
      <c r="A49" s="67" t="n">
        <v>8.0</v>
      </c>
      <c r="B49" s="67" t="s">
        <v>72</v>
      </c>
      <c r="C49" s="67" t="s">
        <v>73</v>
      </c>
      <c r="D49" s="68" t="n">
        <v>2.5</v>
      </c>
      <c r="E49" s="68" t="n">
        <v>11.5</v>
      </c>
      <c r="F49" s="69" t="n">
        <v>0.089559</v>
      </c>
      <c r="G49" s="70" t="s">
        <v>16</v>
      </c>
      <c r="H49" s="71" t="s">
        <v>73</v>
      </c>
      <c r="I49" s="72" t="s">
        <v>73</v>
      </c>
      <c r="J49" s="72" t="s">
        <v>73</v>
      </c>
      <c r="K49" s="73" t="n">
        <v>0.9104410000000001</v>
      </c>
      <c r="L49" s="74" t="s">
        <v>17</v>
      </c>
      <c r="M49" s="75" t="str">
        <f>IF(ISBLANK('Prediction Log'!$N49), "",IF('Prediction Log'!$N49&gt;'Prediction Log'!$O49,'Prediction Log'!$B49,'Prediction Log'!$C49))</f>
        <v>Wisconsin</v>
      </c>
      <c r="N49" s="76" t="n">
        <v>21.0</v>
      </c>
      <c r="O49" s="76" t="n">
        <v>25.0</v>
      </c>
      <c r="P49" s="77" t="n">
        <f>IF(ISBLANK('Prediction Log'!$N49), "",'Prediction Log'!$O49-'Prediction Log'!$N49)</f>
        <v>4</v>
      </c>
      <c r="Q49" s="78" t="s">
        <v>17</v>
      </c>
      <c r="R49" s="79" t="str">
        <f>IF(ISBLANK('Prediction Log'!$N49), "",IF('Prediction Log'!$P49&lt;'Prediction Log'!$D49, "Y", IF('Prediction Log'!$P49='Prediction Log'!$D49, "PUSH", "N")))</f>
        <v>N</v>
      </c>
      <c r="S49" s="79" t="str">
        <f>IF(ISBLANK('Prediction Log'!$N49), "",IF('Prediction Log'!$P49&lt;'Prediction Log'!$E49, "Y", IF('Prediction Log'!$P49='Prediction Log'!$E49, "PUSH", "N")))</f>
        <v>Y</v>
      </c>
      <c r="T49" s="80" t="str">
        <f>IF(ISBLANK('Prediction Log'!$N49),"",IF('Prediction Log'!$M49='Prediction Log'!$H49, "Y", "N"))</f>
        <v>Y</v>
      </c>
      <c r="U49" s="80" t="str">
        <f>'Prediction Log'!$R49</f>
        <v>N</v>
      </c>
      <c r="V49" s="80" t="str">
        <f>IF(ISBLANK('Prediction Log'!$N49), "",IF(AND('Prediction Log'!$T49="Y", 'Prediction Log'!$U49="Y"), "Y", "N"))</f>
        <v>N</v>
      </c>
      <c r="W49" s="81" t="str">
        <f>IF(ISBLANK('Prediction Log'!$N49),"",IF('Prediction Log'!$M49='Prediction Log'!$I49, "Y", "N"))</f>
        <v>Y</v>
      </c>
      <c r="X49" s="81" t="str">
        <f>IF(ISBLANK('Prediction Log'!$N49), "", IF('Prediction Log'!$R49=Games!K30, "Y", "N"))</f>
        <v>Y</v>
      </c>
      <c r="Y49" s="82" t="str">
        <f>IF(ISBLANK('Prediction Log'!$N49), "",IF('Prediction Log'!$J49='Prediction Log'!$M49, "Y", "N"))</f>
        <v>Y</v>
      </c>
      <c r="Z49" s="81" t="str">
        <f>IF(ISBLANK('Prediction Log'!$N49), "",IF('Prediction Log'!$I49&lt;&gt;'Prediction Log'!$M49, "N",IF(AND('Prediction Log'!$E49&gt;0, 'Prediction Log'!$P49&gt;'Prediction Log'!$E49, 'Prediction Log'!$I49='Prediction Log'!$C49), "Y", IF(AND('Prediction Log'!$E49&lt;0, 'Prediction Log'!$P49&lt;'Prediction Log'!$E49,'Prediction Log'!$I49='Prediction Log'!$B49 ), "Y", IF('Prediction Log'!$P49='Prediction Log'!$E49, "PUSH", "N")))))</f>
        <v>N</v>
      </c>
      <c r="AA49" s="81" t="str">
        <f>IF(ISBLANK('Prediction Log'!$N49), "",IF(AND('Prediction Log'!$W49="Y", 'Prediction Log'!$X49="Y"), "Y", "N"))</f>
        <v>Y</v>
      </c>
      <c r="AB49" s="80" t="n">
        <v>1.5</v>
      </c>
      <c r="AC49" s="80" t="n">
        <v>1.5</v>
      </c>
      <c r="AD49" s="81" t="n">
        <v>-7.5</v>
      </c>
      <c r="AE49" s="81" t="n">
        <v>7.5</v>
      </c>
      <c r="AF49" s="83" t="str">
        <f>IF(OR(ISBLANK(Games!B30),ISBLANK('Prediction Log'!$M49)), "",IF(OR(AND('Prediction Log'!D49&lt;0, 'Prediction Log'!M49='Prediction Log'!B49), AND('Prediction Log'!D49&gt;0, 'Prediction Log'!C49='Prediction Log'!M49)),"Y", IF(ISBLANK(Games!$B$2), "","N")))</f>
        <v>Y</v>
      </c>
      <c r="AG49" s="84" t="str">
        <f>'Prediction Log'!$V49</f>
        <v>N</v>
      </c>
    </row>
    <row r="50" ht="14.25" customHeight="1">
      <c r="A50" s="14" t="n">
        <v>8.0</v>
      </c>
      <c r="B50" s="14" t="s">
        <v>74</v>
      </c>
      <c r="C50" s="14" t="s">
        <v>75</v>
      </c>
      <c r="D50" s="10" t="n">
        <v>-1.5</v>
      </c>
      <c r="E50" s="10" t="n">
        <v>2.4</v>
      </c>
      <c r="F50" s="69" t="n">
        <v>0.741731</v>
      </c>
      <c r="G50" s="70" t="s">
        <v>16</v>
      </c>
      <c r="H50" s="71" t="s">
        <v>74</v>
      </c>
      <c r="I50" s="72" t="s">
        <v>75</v>
      </c>
      <c r="J50" s="72" t="s">
        <v>74</v>
      </c>
      <c r="K50" s="73" t="n">
        <v>0.741731</v>
      </c>
      <c r="L50" s="74" t="s">
        <v>17</v>
      </c>
      <c r="M50" s="75" t="str">
        <f>IF(ISBLANK('Prediction Log'!$N50), "",IF('Prediction Log'!$N50&gt;'Prediction Log'!$O50,'Prediction Log'!$B50,'Prediction Log'!$C50))</f>
        <v>Wake Forest</v>
      </c>
      <c r="N50" s="76" t="n">
        <v>21.0</v>
      </c>
      <c r="O50" s="76" t="n">
        <v>17.0</v>
      </c>
      <c r="P50" s="77" t="n">
        <f>IF(ISBLANK('Prediction Log'!$N50), "",'Prediction Log'!$O50-'Prediction Log'!$N50)</f>
        <v>-4</v>
      </c>
      <c r="Q50" s="78" t="s">
        <v>17</v>
      </c>
      <c r="R50" s="79" t="str">
        <f>IF(ISBLANK('Prediction Log'!$N50), "",IF('Prediction Log'!$P50&lt;'Prediction Log'!$D50, "Y", IF('Prediction Log'!$P50='Prediction Log'!$D50, "PUSH", "N")))</f>
        <v>Y</v>
      </c>
      <c r="S50" s="79" t="str">
        <f>IF(ISBLANK('Prediction Log'!$N50), "",IF('Prediction Log'!$P50&lt;'Prediction Log'!$E50, "Y", IF('Prediction Log'!$P50='Prediction Log'!$E50, "PUSH", "N")))</f>
        <v>Y</v>
      </c>
      <c r="T50" s="80" t="str">
        <f>IF(ISBLANK('Prediction Log'!$N50),"",IF('Prediction Log'!$M50='Prediction Log'!$H50, "Y", "N"))</f>
        <v>Y</v>
      </c>
      <c r="U50" s="80" t="str">
        <f>'Prediction Log'!$R50</f>
        <v>Y</v>
      </c>
      <c r="V50" s="80" t="str">
        <f>IF(ISBLANK('Prediction Log'!$N50), "",IF(AND('Prediction Log'!$T50="Y", 'Prediction Log'!$U50="Y"), "Y", "N"))</f>
        <v>Y</v>
      </c>
      <c r="W50" s="81" t="str">
        <f>IF(ISBLANK('Prediction Log'!$N50),"",IF('Prediction Log'!$M50='Prediction Log'!$I50, "Y", "N"))</f>
        <v>N</v>
      </c>
      <c r="X50" s="81" t="str">
        <f>IF(ISBLANK('Prediction Log'!$N50), "", IF('Prediction Log'!$R50=Games!K31, "Y", "N"))</f>
        <v>N</v>
      </c>
      <c r="Y50" s="82" t="str">
        <f>IF(ISBLANK('Prediction Log'!$N50), "",IF('Prediction Log'!$J50='Prediction Log'!$M50, "Y", "N"))</f>
        <v>Y</v>
      </c>
      <c r="Z50" s="81" t="str">
        <f>IF(ISBLANK('Prediction Log'!$N50), "",IF('Prediction Log'!$I50&lt;&gt;'Prediction Log'!$M50, "N",IF(AND('Prediction Log'!$E50&gt;0, 'Prediction Log'!$P50&gt;'Prediction Log'!$E50, 'Prediction Log'!$I50='Prediction Log'!$C50), "Y", IF(AND('Prediction Log'!$E50&lt;0, 'Prediction Log'!$P50&lt;'Prediction Log'!$E50,'Prediction Log'!$I50='Prediction Log'!$B50 ), "Y", IF('Prediction Log'!$P50='Prediction Log'!$E50, "PUSH", "N")))))</f>
        <v>N</v>
      </c>
      <c r="AA50" s="81" t="str">
        <f>IF(ISBLANK('Prediction Log'!$N50), "",IF(AND('Prediction Log'!$W50="Y", 'Prediction Log'!$X50="Y"), "Y", "N"))</f>
        <v>N</v>
      </c>
      <c r="AB50" s="80" t="n">
        <v>2.5</v>
      </c>
      <c r="AC50" s="80" t="n">
        <v>2.5</v>
      </c>
      <c r="AD50" s="81" t="n">
        <v>-6.4</v>
      </c>
      <c r="AE50" s="81" t="n">
        <v>6.4</v>
      </c>
      <c r="AF50" s="83" t="str">
        <f>IF(OR(ISBLANK(Games!B31),ISBLANK('Prediction Log'!$M50)), "",IF(OR(AND('Prediction Log'!D50&lt;0, 'Prediction Log'!M50='Prediction Log'!B50), AND('Prediction Log'!D50&gt;0, 'Prediction Log'!C50='Prediction Log'!M50)),"Y", IF(ISBLANK(Games!$B$2), "","N")))</f>
        <v>Y</v>
      </c>
      <c r="AG50" s="84" t="str">
        <f>'Prediction Log'!$V50</f>
        <v>Y</v>
      </c>
    </row>
    <row r="51" ht="14.25" customHeight="1">
      <c r="A51" s="67" t="n">
        <v>8.0</v>
      </c>
      <c r="B51" s="67" t="s">
        <v>76</v>
      </c>
      <c r="C51" s="67" t="s">
        <v>77</v>
      </c>
      <c r="D51" s="68" t="n">
        <v>-11.5</v>
      </c>
      <c r="E51" s="68" t="n">
        <v>-0.8</v>
      </c>
      <c r="F51" s="69" t="n">
        <v>0.414381</v>
      </c>
      <c r="G51" s="70" t="s">
        <v>16</v>
      </c>
      <c r="H51" s="71" t="s">
        <v>76</v>
      </c>
      <c r="I51" s="72" t="s">
        <v>76</v>
      </c>
      <c r="J51" s="72" t="s">
        <v>77</v>
      </c>
      <c r="K51" s="73" t="n">
        <v>0.585619</v>
      </c>
      <c r="L51" s="74" t="s">
        <v>16</v>
      </c>
      <c r="M51" s="75" t="str">
        <f>IF(ISBLANK('Prediction Log'!$N51), "",IF('Prediction Log'!$N51&gt;'Prediction Log'!$O51,'Prediction Log'!$B51,'Prediction Log'!$C51))</f>
        <v>Nebraska</v>
      </c>
      <c r="N51" s="76" t="n">
        <v>17.0</v>
      </c>
      <c r="O51" s="76" t="n">
        <v>9.0</v>
      </c>
      <c r="P51" s="77" t="n">
        <f>IF(ISBLANK('Prediction Log'!$N51), "",'Prediction Log'!$O51-'Prediction Log'!$N51)</f>
        <v>-8</v>
      </c>
      <c r="Q51" s="78" t="s">
        <v>16</v>
      </c>
      <c r="R51" s="79" t="str">
        <f>IF(ISBLANK('Prediction Log'!$N51), "",IF('Prediction Log'!$P51&lt;'Prediction Log'!$D51, "Y", IF('Prediction Log'!$P51='Prediction Log'!$D51, "PUSH", "N")))</f>
        <v>N</v>
      </c>
      <c r="S51" s="79" t="str">
        <f>IF(ISBLANK('Prediction Log'!$N51), "",IF('Prediction Log'!$P51&lt;'Prediction Log'!$E51, "Y", IF('Prediction Log'!$P51='Prediction Log'!$E51, "PUSH", "N")))</f>
        <v>Y</v>
      </c>
      <c r="T51" s="80" t="str">
        <f>IF(ISBLANK('Prediction Log'!$N51),"",IF('Prediction Log'!$M51='Prediction Log'!$H51, "Y", "N"))</f>
        <v>Y</v>
      </c>
      <c r="U51" s="80" t="str">
        <f>'Prediction Log'!$R51</f>
        <v>N</v>
      </c>
      <c r="V51" s="80" t="str">
        <f>IF(ISBLANK('Prediction Log'!$N51), "",IF(AND('Prediction Log'!$T51="Y", 'Prediction Log'!$U51="Y"), "Y", "N"))</f>
        <v>N</v>
      </c>
      <c r="W51" s="81" t="str">
        <f>IF(ISBLANK('Prediction Log'!$N51),"",IF('Prediction Log'!$M51='Prediction Log'!$I51, "Y", "N"))</f>
        <v>Y</v>
      </c>
      <c r="X51" s="81" t="str">
        <f>IF(ISBLANK('Prediction Log'!$N51), "", IF('Prediction Log'!$R51=Games!K32, "Y", "N"))</f>
        <v>Y</v>
      </c>
      <c r="Y51" s="82" t="str">
        <f>IF(ISBLANK('Prediction Log'!$N51), "",IF('Prediction Log'!$J51='Prediction Log'!$M51, "Y", "N"))</f>
        <v>N</v>
      </c>
      <c r="Z51" s="81" t="str">
        <f>IF(ISBLANK('Prediction Log'!$N51), "",IF('Prediction Log'!$I51&lt;&gt;'Prediction Log'!$M51, "N",IF(AND('Prediction Log'!$E51&gt;0, 'Prediction Log'!$P51&gt;'Prediction Log'!$E51, 'Prediction Log'!$I51='Prediction Log'!$C51), "Y", IF(AND('Prediction Log'!$E51&lt;0, 'Prediction Log'!$P51&lt;'Prediction Log'!$E51,'Prediction Log'!$I51='Prediction Log'!$B51 ), "Y", IF('Prediction Log'!$P51='Prediction Log'!$E51, "PUSH", "N")))))</f>
        <v>Y</v>
      </c>
      <c r="AA51" s="81" t="str">
        <f>IF(ISBLANK('Prediction Log'!$N51), "",IF(AND('Prediction Log'!$W51="Y", 'Prediction Log'!$X51="Y"), "Y", "N"))</f>
        <v>Y</v>
      </c>
      <c r="AB51" s="80" t="n">
        <v>-3.5</v>
      </c>
      <c r="AC51" s="80" t="n">
        <v>3.5</v>
      </c>
      <c r="AD51" s="81" t="n">
        <v>7.2</v>
      </c>
      <c r="AE51" s="81" t="n">
        <v>7.2</v>
      </c>
      <c r="AF51" s="83" t="str">
        <f>IF(OR(ISBLANK(Games!B32),ISBLANK('Prediction Log'!$M51)), "",IF(OR(AND('Prediction Log'!D51&lt;0, 'Prediction Log'!M51='Prediction Log'!B51), AND('Prediction Log'!D51&gt;0, 'Prediction Log'!C51='Prediction Log'!M51)),"Y", IF(ISBLANK(Games!$B$2), "","N")))</f>
        <v>Y</v>
      </c>
      <c r="AG51" s="84" t="str">
        <f>'Prediction Log'!$V51</f>
        <v>N</v>
      </c>
    </row>
    <row r="52" ht="14.25" customHeight="1">
      <c r="A52" s="14" t="n">
        <v>8.0</v>
      </c>
      <c r="B52" s="14" t="s">
        <v>78</v>
      </c>
      <c r="C52" s="14" t="s">
        <v>79</v>
      </c>
      <c r="D52" s="10" t="n">
        <v>-7.5</v>
      </c>
      <c r="E52" s="10" t="n">
        <v>-5.5</v>
      </c>
      <c r="F52" s="69" t="n">
        <v>0.955788</v>
      </c>
      <c r="G52" s="70" t="s">
        <v>16</v>
      </c>
      <c r="H52" s="71" t="s">
        <v>78</v>
      </c>
      <c r="I52" s="72" t="s">
        <v>78</v>
      </c>
      <c r="J52" s="72" t="s">
        <v>78</v>
      </c>
      <c r="K52" s="73" t="n">
        <v>0.955788</v>
      </c>
      <c r="L52" s="74" t="s">
        <v>16</v>
      </c>
      <c r="M52" s="75" t="str">
        <f>IF(ISBLANK('Prediction Log'!$N52), "",IF('Prediction Log'!$N52&gt;'Prediction Log'!$O52,'Prediction Log'!$B52,'Prediction Log'!$C52))</f>
        <v>Missouri</v>
      </c>
      <c r="N52" s="76" t="n">
        <v>34.0</v>
      </c>
      <c r="O52" s="76" t="n">
        <v>12.0</v>
      </c>
      <c r="P52" s="77" t="n">
        <f>IF(ISBLANK('Prediction Log'!$N52), "",'Prediction Log'!$O52-'Prediction Log'!$N52)</f>
        <v>-22</v>
      </c>
      <c r="Q52" s="78" t="s">
        <v>17</v>
      </c>
      <c r="R52" s="79" t="str">
        <f>IF(ISBLANK('Prediction Log'!$N52), "",IF('Prediction Log'!$P52&lt;'Prediction Log'!$D52, "Y", IF('Prediction Log'!$P52='Prediction Log'!$D52, "PUSH", "N")))</f>
        <v>Y</v>
      </c>
      <c r="S52" s="79" t="str">
        <f>IF(ISBLANK('Prediction Log'!$N52), "",IF('Prediction Log'!$P52&lt;'Prediction Log'!$E52, "Y", IF('Prediction Log'!$P52='Prediction Log'!$E52, "PUSH", "N")))</f>
        <v>Y</v>
      </c>
      <c r="T52" s="80" t="str">
        <f>IF(ISBLANK('Prediction Log'!$N52),"",IF('Prediction Log'!$M52='Prediction Log'!$H52, "Y", "N"))</f>
        <v>Y</v>
      </c>
      <c r="U52" s="80" t="str">
        <f>'Prediction Log'!$R52</f>
        <v>Y</v>
      </c>
      <c r="V52" s="80" t="str">
        <f>IF(ISBLANK('Prediction Log'!$N52), "",IF(AND('Prediction Log'!$T52="Y", 'Prediction Log'!$U52="Y"), "Y", "N"))</f>
        <v>Y</v>
      </c>
      <c r="W52" s="81" t="str">
        <f>IF(ISBLANK('Prediction Log'!$N52),"",IF('Prediction Log'!$M52='Prediction Log'!$I52, "Y", "N"))</f>
        <v>Y</v>
      </c>
      <c r="X52" s="81" t="str">
        <f>IF(ISBLANK('Prediction Log'!$N52), "", IF('Prediction Log'!$R52=Games!K33, "Y", "N"))</f>
        <v>N</v>
      </c>
      <c r="Y52" s="82" t="str">
        <f>IF(ISBLANK('Prediction Log'!$N52), "",IF('Prediction Log'!$J52='Prediction Log'!$M52, "Y", "N"))</f>
        <v>Y</v>
      </c>
      <c r="Z52" s="81" t="str">
        <f>IF(ISBLANK('Prediction Log'!$N52), "",IF('Prediction Log'!$I52&lt;&gt;'Prediction Log'!$M52, "N",IF(AND('Prediction Log'!$E52&gt;0, 'Prediction Log'!$P52&gt;'Prediction Log'!$E52, 'Prediction Log'!$I52='Prediction Log'!$C52), "Y", IF(AND('Prediction Log'!$E52&lt;0, 'Prediction Log'!$P52&lt;'Prediction Log'!$E52,'Prediction Log'!$I52='Prediction Log'!$B52 ), "Y", IF('Prediction Log'!$P52='Prediction Log'!$E52, "PUSH", "N")))))</f>
        <v>Y</v>
      </c>
      <c r="AA52" s="81" t="str">
        <f>IF(ISBLANK('Prediction Log'!$N52), "",IF(AND('Prediction Log'!$W52="Y", 'Prediction Log'!$X52="Y"), "Y", "N"))</f>
        <v>N</v>
      </c>
      <c r="AB52" s="80" t="n">
        <v>14.5</v>
      </c>
      <c r="AC52" s="80" t="n">
        <v>14.5</v>
      </c>
      <c r="AD52" s="81" t="n">
        <v>16.5</v>
      </c>
      <c r="AE52" s="81" t="n">
        <v>16.5</v>
      </c>
      <c r="AF52" s="83" t="str">
        <f>IF(OR(ISBLANK(Games!B33),ISBLANK('Prediction Log'!$M52)), "",IF(OR(AND('Prediction Log'!D52&lt;0, 'Prediction Log'!M52='Prediction Log'!B52), AND('Prediction Log'!D52&gt;0, 'Prediction Log'!C52='Prediction Log'!M52)),"Y", IF(ISBLANK(Games!$B$2), "","N")))</f>
        <v>Y</v>
      </c>
      <c r="AG52" s="84" t="str">
        <f>'Prediction Log'!$V52</f>
        <v>Y</v>
      </c>
    </row>
    <row r="53" ht="14.25" customHeight="1">
      <c r="A53" s="67" t="n">
        <v>8.0</v>
      </c>
      <c r="B53" s="67" t="s">
        <v>80</v>
      </c>
      <c r="C53" s="67" t="s">
        <v>81</v>
      </c>
      <c r="D53" s="68" t="n">
        <v>-11.5</v>
      </c>
      <c r="E53" s="68" t="n">
        <v>0.9</v>
      </c>
      <c r="F53" s="69" t="n">
        <v>0.532033</v>
      </c>
      <c r="G53" s="70" t="s">
        <v>16</v>
      </c>
      <c r="H53" s="71" t="s">
        <v>80</v>
      </c>
      <c r="I53" s="72" t="s">
        <v>81</v>
      </c>
      <c r="J53" s="72" t="s">
        <v>80</v>
      </c>
      <c r="K53" s="73" t="n">
        <v>0.532033</v>
      </c>
      <c r="L53" s="74" t="s">
        <v>17</v>
      </c>
      <c r="M53" s="75" t="str">
        <f>IF(ISBLANK('Prediction Log'!$N53), "",IF('Prediction Log'!$N53&gt;'Prediction Log'!$O53,'Prediction Log'!$B53,'Prediction Log'!$C53))</f>
        <v>Northern Illinois</v>
      </c>
      <c r="N53" s="76" t="n">
        <v>20.0</v>
      </c>
      <c r="O53" s="76" t="n">
        <v>13.0</v>
      </c>
      <c r="P53" s="77" t="n">
        <f>IF(ISBLANK('Prediction Log'!$N53), "",'Prediction Log'!$O53-'Prediction Log'!$N53)</f>
        <v>-7</v>
      </c>
      <c r="Q53" s="78" t="s">
        <v>16</v>
      </c>
      <c r="R53" s="79" t="str">
        <f>IF(ISBLANK('Prediction Log'!$N53), "",IF('Prediction Log'!$P53&lt;'Prediction Log'!$D53, "Y", IF('Prediction Log'!$P53='Prediction Log'!$D53, "PUSH", "N")))</f>
        <v>N</v>
      </c>
      <c r="S53" s="79" t="str">
        <f>IF(ISBLANK('Prediction Log'!$N53), "",IF('Prediction Log'!$P53&lt;'Prediction Log'!$E53, "Y", IF('Prediction Log'!$P53='Prediction Log'!$E53, "PUSH", "N")))</f>
        <v>Y</v>
      </c>
      <c r="T53" s="80" t="str">
        <f>IF(ISBLANK('Prediction Log'!$N53),"",IF('Prediction Log'!$M53='Prediction Log'!$H53, "Y", "N"))</f>
        <v>Y</v>
      </c>
      <c r="U53" s="80" t="str">
        <f>'Prediction Log'!$R53</f>
        <v>N</v>
      </c>
      <c r="V53" s="80" t="str">
        <f>IF(ISBLANK('Prediction Log'!$N53), "",IF(AND('Prediction Log'!$T53="Y", 'Prediction Log'!$U53="Y"), "Y", "N"))</f>
        <v>N</v>
      </c>
      <c r="W53" s="81" t="str">
        <f>IF(ISBLANK('Prediction Log'!$N53),"",IF('Prediction Log'!$M53='Prediction Log'!$I53, "Y", "N"))</f>
        <v>N</v>
      </c>
      <c r="X53" s="81" t="str">
        <f>IF(ISBLANK('Prediction Log'!$N53), "", IF('Prediction Log'!$R53=Games!K34, "Y", "N"))</f>
        <v>Y</v>
      </c>
      <c r="Y53" s="82" t="str">
        <f>IF(ISBLANK('Prediction Log'!$N53), "",IF('Prediction Log'!$J53='Prediction Log'!$M53, "Y", "N"))</f>
        <v>Y</v>
      </c>
      <c r="Z53" s="81" t="str">
        <f>IF(ISBLANK('Prediction Log'!$N53), "",IF('Prediction Log'!$I53&lt;&gt;'Prediction Log'!$M53, "N",IF(AND('Prediction Log'!$E53&gt;0, 'Prediction Log'!$P53&gt;'Prediction Log'!$E53, 'Prediction Log'!$I53='Prediction Log'!$C53), "Y", IF(AND('Prediction Log'!$E53&lt;0, 'Prediction Log'!$P53&lt;'Prediction Log'!$E53,'Prediction Log'!$I53='Prediction Log'!$B53 ), "Y", IF('Prediction Log'!$P53='Prediction Log'!$E53, "PUSH", "N")))))</f>
        <v>N</v>
      </c>
      <c r="AA53" s="81" t="str">
        <f>IF(ISBLANK('Prediction Log'!$N53), "",IF(AND('Prediction Log'!$W53="Y", 'Prediction Log'!$X53="Y"), "Y", "N"))</f>
        <v>N</v>
      </c>
      <c r="AB53" s="80" t="n">
        <v>-4.5</v>
      </c>
      <c r="AC53" s="80" t="n">
        <v>4.5</v>
      </c>
      <c r="AD53" s="81" t="n">
        <v>-7.9</v>
      </c>
      <c r="AE53" s="81" t="n">
        <v>7.9</v>
      </c>
      <c r="AF53" s="83" t="str">
        <f>IF(OR(ISBLANK(Games!B34),ISBLANK('Prediction Log'!$M53)), "",IF(OR(AND('Prediction Log'!D53&lt;0, 'Prediction Log'!M53='Prediction Log'!B53), AND('Prediction Log'!D53&gt;0, 'Prediction Log'!C53='Prediction Log'!M53)),"Y", IF(ISBLANK(Games!$B$2), "","N")))</f>
        <v>Y</v>
      </c>
      <c r="AG53" s="84" t="str">
        <f>'Prediction Log'!$V53</f>
        <v>N</v>
      </c>
    </row>
    <row r="54" ht="14.25" customHeight="1">
      <c r="A54" s="14" t="n">
        <v>8.0</v>
      </c>
      <c r="B54" s="14" t="s">
        <v>82</v>
      </c>
      <c r="C54" s="14" t="s">
        <v>83</v>
      </c>
      <c r="D54" s="10" t="n">
        <v>-7.5</v>
      </c>
      <c r="E54" s="10" t="n">
        <v>-13.1</v>
      </c>
      <c r="F54" s="69" t="n">
        <v>0.975489</v>
      </c>
      <c r="G54" s="70" t="s">
        <v>17</v>
      </c>
      <c r="H54" s="71" t="s">
        <v>82</v>
      </c>
      <c r="I54" s="72" t="s">
        <v>82</v>
      </c>
      <c r="J54" s="72" t="s">
        <v>82</v>
      </c>
      <c r="K54" s="73" t="n">
        <v>0.975489</v>
      </c>
      <c r="L54" s="74" t="s">
        <v>17</v>
      </c>
      <c r="M54" s="75" t="str">
        <f>IF(ISBLANK('Prediction Log'!$N54), "",IF('Prediction Log'!$N54&gt;'Prediction Log'!$O54,'Prediction Log'!$B54,'Prediction Log'!$C54))</f>
        <v>UNLV</v>
      </c>
      <c r="N54" s="76" t="n">
        <v>25.0</v>
      </c>
      <c r="O54" s="76" t="n">
        <v>23.0</v>
      </c>
      <c r="P54" s="77" t="n">
        <f>IF(ISBLANK('Prediction Log'!$N54), "",'Prediction Log'!$O54-'Prediction Log'!$N54)</f>
        <v>-2</v>
      </c>
      <c r="Q54" s="78" t="s">
        <v>16</v>
      </c>
      <c r="R54" s="79" t="str">
        <f>IF(ISBLANK('Prediction Log'!$N54), "",IF('Prediction Log'!$P54&lt;'Prediction Log'!$D54, "Y", IF('Prediction Log'!$P54='Prediction Log'!$D54, "PUSH", "N")))</f>
        <v>N</v>
      </c>
      <c r="S54" s="79" t="str">
        <f>IF(ISBLANK('Prediction Log'!$N54), "",IF('Prediction Log'!$P54&lt;'Prediction Log'!$E54, "Y", IF('Prediction Log'!$P54='Prediction Log'!$E54, "PUSH", "N")))</f>
        <v>N</v>
      </c>
      <c r="T54" s="80" t="str">
        <f>IF(ISBLANK('Prediction Log'!$N54),"",IF('Prediction Log'!$M54='Prediction Log'!$H54, "Y", "N"))</f>
        <v>Y</v>
      </c>
      <c r="U54" s="80" t="str">
        <f>'Prediction Log'!$R54</f>
        <v>N</v>
      </c>
      <c r="V54" s="80" t="str">
        <f>IF(ISBLANK('Prediction Log'!$N54), "",IF(AND('Prediction Log'!$T54="Y", 'Prediction Log'!$U54="Y"), "Y", "N"))</f>
        <v>N</v>
      </c>
      <c r="W54" s="81" t="str">
        <f>IF(ISBLANK('Prediction Log'!$N54),"",IF('Prediction Log'!$M54='Prediction Log'!$I54, "Y", "N"))</f>
        <v>Y</v>
      </c>
      <c r="X54" s="81" t="str">
        <f>IF(ISBLANK('Prediction Log'!$N54), "", IF('Prediction Log'!$R54=Games!K35, "Y", "N"))</f>
        <v>N</v>
      </c>
      <c r="Y54" s="82" t="str">
        <f>IF(ISBLANK('Prediction Log'!$N54), "",IF('Prediction Log'!$J54='Prediction Log'!$M54, "Y", "N"))</f>
        <v>Y</v>
      </c>
      <c r="Z54" s="81" t="str">
        <f>IF(ISBLANK('Prediction Log'!$N54), "",IF('Prediction Log'!$I54&lt;&gt;'Prediction Log'!$M54, "N",IF(AND('Prediction Log'!$E54&gt;0, 'Prediction Log'!$P54&gt;'Prediction Log'!$E54, 'Prediction Log'!$I54='Prediction Log'!$C54), "Y", IF(AND('Prediction Log'!$E54&lt;0, 'Prediction Log'!$P54&lt;'Prediction Log'!$E54,'Prediction Log'!$I54='Prediction Log'!$B54 ), "Y", IF('Prediction Log'!$P54='Prediction Log'!$E54, "PUSH", "N")))))</f>
        <v>N</v>
      </c>
      <c r="AA54" s="81" t="str">
        <f>IF(ISBLANK('Prediction Log'!$N54), "",IF(AND('Prediction Log'!$W54="Y", 'Prediction Log'!$X54="Y"), "Y", "N"))</f>
        <v>N</v>
      </c>
      <c r="AB54" s="80" t="n">
        <v>-5.5</v>
      </c>
      <c r="AC54" s="80" t="n">
        <v>5.5</v>
      </c>
      <c r="AD54" s="81" t="n">
        <v>-11.1</v>
      </c>
      <c r="AE54" s="81" t="n">
        <v>11.1</v>
      </c>
      <c r="AF54" s="83" t="str">
        <f>IF(OR(ISBLANK(Games!B35),ISBLANK('Prediction Log'!$M54)), "",IF(OR(AND('Prediction Log'!D54&lt;0, 'Prediction Log'!M54='Prediction Log'!B54), AND('Prediction Log'!D54&gt;0, 'Prediction Log'!C54='Prediction Log'!M54)),"Y", IF(ISBLANK(Games!$B$2), "","N")))</f>
        <v>Y</v>
      </c>
      <c r="AG54" s="84" t="str">
        <f>'Prediction Log'!$V54</f>
        <v>N</v>
      </c>
    </row>
    <row r="55" ht="14.25" customHeight="1">
      <c r="A55" s="67" t="n">
        <v>8.0</v>
      </c>
      <c r="B55" s="67" t="s">
        <v>84</v>
      </c>
      <c r="C55" s="67" t="s">
        <v>85</v>
      </c>
      <c r="D55" s="68" t="n">
        <v>-11.5</v>
      </c>
      <c r="E55" s="68" t="n">
        <v>-4.8</v>
      </c>
      <c r="F55" s="69" t="n">
        <v>0.810438</v>
      </c>
      <c r="G55" s="70" t="s">
        <v>16</v>
      </c>
      <c r="H55" s="71" t="s">
        <v>84</v>
      </c>
      <c r="I55" s="72" t="s">
        <v>84</v>
      </c>
      <c r="J55" s="72" t="s">
        <v>84</v>
      </c>
      <c r="K55" s="73" t="n">
        <v>0.810438</v>
      </c>
      <c r="L55" s="74" t="s">
        <v>16</v>
      </c>
      <c r="M55" s="75" t="str">
        <f>IF(ISBLANK('Prediction Log'!$N55), "",IF('Prediction Log'!$N55&gt;'Prediction Log'!$O55,'Prediction Log'!$B55,'Prediction Log'!$C55))</f>
        <v>Nevada</v>
      </c>
      <c r="N55" s="76" t="n">
        <v>0.0</v>
      </c>
      <c r="O55" s="76" t="n">
        <v>6.0</v>
      </c>
      <c r="P55" s="77" t="n">
        <f>IF(ISBLANK('Prediction Log'!$N55), "",'Prediction Log'!$O55-'Prediction Log'!$N55)</f>
        <v>6</v>
      </c>
      <c r="Q55" s="78" t="s">
        <v>17</v>
      </c>
      <c r="R55" s="79" t="str">
        <f>IF(ISBLANK('Prediction Log'!$N55), "",IF('Prediction Log'!$P55&lt;'Prediction Log'!$D55, "Y", IF('Prediction Log'!$P55='Prediction Log'!$D55, "PUSH", "N")))</f>
        <v>N</v>
      </c>
      <c r="S55" s="79" t="str">
        <f>IF(ISBLANK('Prediction Log'!$N55), "",IF('Prediction Log'!$P55&lt;'Prediction Log'!$E55, "Y", IF('Prediction Log'!$P55='Prediction Log'!$E55, "PUSH", "N")))</f>
        <v>N</v>
      </c>
      <c r="T55" s="80" t="str">
        <f>IF(ISBLANK('Prediction Log'!$N55),"",IF('Prediction Log'!$M55='Prediction Log'!$H55, "Y", "N"))</f>
        <v>N</v>
      </c>
      <c r="U55" s="80" t="str">
        <f>'Prediction Log'!$R55</f>
        <v>N</v>
      </c>
      <c r="V55" s="80" t="str">
        <f>IF(ISBLANK('Prediction Log'!$N55), "",IF(AND('Prediction Log'!$T55="Y", 'Prediction Log'!$U55="Y"), "Y", "N"))</f>
        <v>N</v>
      </c>
      <c r="W55" s="81" t="str">
        <f>IF(ISBLANK('Prediction Log'!$N55),"",IF('Prediction Log'!$M55='Prediction Log'!$I55, "Y", "N"))</f>
        <v>N</v>
      </c>
      <c r="X55" s="81" t="str">
        <f>IF(ISBLANK('Prediction Log'!$N55), "", IF('Prediction Log'!$R55=Games!K36, "Y", "N"))</f>
        <v>Y</v>
      </c>
      <c r="Y55" s="82" t="str">
        <f>IF(ISBLANK('Prediction Log'!$N55), "",IF('Prediction Log'!$J55='Prediction Log'!$M55, "Y", "N"))</f>
        <v>N</v>
      </c>
      <c r="Z55" s="81" t="str">
        <f>IF(ISBLANK('Prediction Log'!$N55), "",IF('Prediction Log'!$I55&lt;&gt;'Prediction Log'!$M55, "N",IF(AND('Prediction Log'!$E55&gt;0, 'Prediction Log'!$P55&gt;'Prediction Log'!$E55, 'Prediction Log'!$I55='Prediction Log'!$C55), "Y", IF(AND('Prediction Log'!$E55&lt;0, 'Prediction Log'!$P55&lt;'Prediction Log'!$E55,'Prediction Log'!$I55='Prediction Log'!$B55 ), "Y", IF('Prediction Log'!$P55='Prediction Log'!$E55, "PUSH", "N")))))</f>
        <v>N</v>
      </c>
      <c r="AA55" s="81" t="str">
        <f>IF(ISBLANK('Prediction Log'!$N55), "",IF(AND('Prediction Log'!$W55="Y", 'Prediction Log'!$X55="Y"), "Y", "N"))</f>
        <v>N</v>
      </c>
      <c r="AB55" s="80" t="n">
        <v>-17.5</v>
      </c>
      <c r="AC55" s="80" t="n">
        <v>17.5</v>
      </c>
      <c r="AD55" s="81" t="n">
        <v>-10.8</v>
      </c>
      <c r="AE55" s="81" t="n">
        <v>10.8</v>
      </c>
      <c r="AF55" s="83" t="str">
        <f>IF(OR(ISBLANK(Games!B36),ISBLANK('Prediction Log'!$M55)), "",IF(OR(AND('Prediction Log'!D55&lt;0, 'Prediction Log'!M55='Prediction Log'!B55), AND('Prediction Log'!D55&gt;0, 'Prediction Log'!C55='Prediction Log'!M55)),"Y", IF(ISBLANK(Games!$B$2), "","N")))</f>
        <v>N</v>
      </c>
      <c r="AG55" s="84" t="str">
        <f>'Prediction Log'!$V55</f>
        <v>N</v>
      </c>
    </row>
    <row r="56" ht="14.25" customHeight="1">
      <c r="A56" s="14" t="n">
        <v>8.0</v>
      </c>
      <c r="B56" s="14" t="s">
        <v>86</v>
      </c>
      <c r="C56" s="14" t="s">
        <v>87</v>
      </c>
      <c r="D56" s="10" t="n">
        <v>17.5</v>
      </c>
      <c r="E56" s="10" t="n">
        <v>22.0</v>
      </c>
      <c r="F56" s="69" t="n">
        <v>0.006976</v>
      </c>
      <c r="G56" s="70" t="s">
        <v>16</v>
      </c>
      <c r="H56" s="71" t="s">
        <v>87</v>
      </c>
      <c r="I56" s="72" t="s">
        <v>87</v>
      </c>
      <c r="J56" s="72" t="s">
        <v>87</v>
      </c>
      <c r="K56" s="73" t="n">
        <v>0.993024</v>
      </c>
      <c r="L56" s="74" t="s">
        <v>17</v>
      </c>
      <c r="M56" s="75" t="str">
        <f>IF(ISBLANK('Prediction Log'!$N56), "",IF('Prediction Log'!$N56&gt;'Prediction Log'!$O56,'Prediction Log'!$B56,'Prediction Log'!$C56))</f>
        <v>UCLA</v>
      </c>
      <c r="N56" s="76" t="n">
        <v>7.0</v>
      </c>
      <c r="O56" s="76" t="n">
        <v>42.0</v>
      </c>
      <c r="P56" s="77" t="n">
        <f>IF(ISBLANK('Prediction Log'!$N56), "",'Prediction Log'!$O56-'Prediction Log'!$N56)</f>
        <v>35</v>
      </c>
      <c r="Q56" s="78" t="s">
        <v>17</v>
      </c>
      <c r="R56" s="79" t="str">
        <f>IF(ISBLANK('Prediction Log'!$N56), "",IF('Prediction Log'!$P56&lt;'Prediction Log'!$D56, "Y", IF('Prediction Log'!$P56='Prediction Log'!$D56, "PUSH", "N")))</f>
        <v>N</v>
      </c>
      <c r="S56" s="79" t="str">
        <f>IF(ISBLANK('Prediction Log'!$N56), "",IF('Prediction Log'!$P56&lt;'Prediction Log'!$E56, "Y", IF('Prediction Log'!$P56='Prediction Log'!$E56, "PUSH", "N")))</f>
        <v>N</v>
      </c>
      <c r="T56" s="80" t="str">
        <f>IF(ISBLANK('Prediction Log'!$N56),"",IF('Prediction Log'!$M56='Prediction Log'!$H56, "Y", "N"))</f>
        <v>Y</v>
      </c>
      <c r="U56" s="80" t="str">
        <f>'Prediction Log'!$R56</f>
        <v>N</v>
      </c>
      <c r="V56" s="80" t="str">
        <f>IF(ISBLANK('Prediction Log'!$N56), "",IF(AND('Prediction Log'!$T56="Y", 'Prediction Log'!$U56="Y"), "Y", "N"))</f>
        <v>N</v>
      </c>
      <c r="W56" s="81" t="str">
        <f>IF(ISBLANK('Prediction Log'!$N56),"",IF('Prediction Log'!$M56='Prediction Log'!$I56, "Y", "N"))</f>
        <v>Y</v>
      </c>
      <c r="X56" s="81" t="str">
        <f>IF(ISBLANK('Prediction Log'!$N56), "", IF('Prediction Log'!$R56=Games!K37, "Y", "N"))</f>
        <v>Y</v>
      </c>
      <c r="Y56" s="82" t="str">
        <f>IF(ISBLANK('Prediction Log'!$N56), "",IF('Prediction Log'!$J56='Prediction Log'!$M56, "Y", "N"))</f>
        <v>Y</v>
      </c>
      <c r="Z56" s="81" t="str">
        <f>IF(ISBLANK('Prediction Log'!$N56), "",IF('Prediction Log'!$I56&lt;&gt;'Prediction Log'!$M56, "N",IF(AND('Prediction Log'!$E56&gt;0, 'Prediction Log'!$P56&gt;'Prediction Log'!$E56, 'Prediction Log'!$I56='Prediction Log'!$C56), "Y", IF(AND('Prediction Log'!$E56&lt;0, 'Prediction Log'!$P56&lt;'Prediction Log'!$E56,'Prediction Log'!$I56='Prediction Log'!$B56 ), "Y", IF('Prediction Log'!$P56='Prediction Log'!$E56, "PUSH", "N")))))</f>
        <v>Y</v>
      </c>
      <c r="AA56" s="81" t="str">
        <f>IF(ISBLANK('Prediction Log'!$N56), "",IF(AND('Prediction Log'!$W56="Y", 'Prediction Log'!$X56="Y"), "Y", "N"))</f>
        <v>Y</v>
      </c>
      <c r="AB56" s="80" t="n">
        <v>17.5</v>
      </c>
      <c r="AC56" s="80" t="n">
        <v>17.5</v>
      </c>
      <c r="AD56" s="81" t="n">
        <v>13.0</v>
      </c>
      <c r="AE56" s="81" t="n">
        <v>13.0</v>
      </c>
      <c r="AF56" s="83" t="str">
        <f>IF(OR(ISBLANK(Games!B37),ISBLANK('Prediction Log'!$M56)), "",IF(OR(AND('Prediction Log'!D56&lt;0, 'Prediction Log'!M56='Prediction Log'!B56), AND('Prediction Log'!D56&gt;0, 'Prediction Log'!C56='Prediction Log'!M56)),"Y", IF(ISBLANK(Games!$B$2), "","N")))</f>
        <v>Y</v>
      </c>
      <c r="AG56" s="84" t="str">
        <f>'Prediction Log'!$V56</f>
        <v>N</v>
      </c>
    </row>
    <row r="57" ht="14.25" customHeight="1">
      <c r="A57" s="67" t="n">
        <v>8.0</v>
      </c>
      <c r="B57" s="67" t="s">
        <v>88</v>
      </c>
      <c r="C57" s="67" t="s">
        <v>89</v>
      </c>
      <c r="D57" s="68" t="n">
        <v>2.5</v>
      </c>
      <c r="E57" s="68" t="n">
        <v>-8.0</v>
      </c>
      <c r="F57" s="69" t="n">
        <v>0.991523</v>
      </c>
      <c r="G57" s="70" t="s">
        <v>17</v>
      </c>
      <c r="H57" s="71" t="s">
        <v>89</v>
      </c>
      <c r="I57" s="72" t="s">
        <v>88</v>
      </c>
      <c r="J57" s="72" t="s">
        <v>88</v>
      </c>
      <c r="K57" s="73" t="n">
        <v>0.991523</v>
      </c>
      <c r="L57" s="74" t="s">
        <v>17</v>
      </c>
      <c r="M57" s="75" t="str">
        <f>IF(ISBLANK('Prediction Log'!$N57), "",IF('Prediction Log'!$N57&gt;'Prediction Log'!$O57,'Prediction Log'!$B57,'Prediction Log'!$C57))</f>
        <v>BYU</v>
      </c>
      <c r="N57" s="76" t="n">
        <v>27.0</v>
      </c>
      <c r="O57" s="76" t="n">
        <v>14.0</v>
      </c>
      <c r="P57" s="77" t="n">
        <f>IF(ISBLANK('Prediction Log'!$N57), "",'Prediction Log'!$O57-'Prediction Log'!$N57)</f>
        <v>-13</v>
      </c>
      <c r="Q57" s="78" t="s">
        <v>17</v>
      </c>
      <c r="R57" s="79" t="str">
        <f>IF(ISBLANK('Prediction Log'!$N57), "",IF('Prediction Log'!$P57&lt;'Prediction Log'!$D57, "Y", IF('Prediction Log'!$P57='Prediction Log'!$D57, "PUSH", "N")))</f>
        <v>Y</v>
      </c>
      <c r="S57" s="79" t="str">
        <f>IF(ISBLANK('Prediction Log'!$N57), "",IF('Prediction Log'!$P57&lt;'Prediction Log'!$E57, "Y", IF('Prediction Log'!$P57='Prediction Log'!$E57, "PUSH", "N")))</f>
        <v>Y</v>
      </c>
      <c r="T57" s="80" t="str">
        <f>IF(ISBLANK('Prediction Log'!$N57),"",IF('Prediction Log'!$M57='Prediction Log'!$H57, "Y", "N"))</f>
        <v>N</v>
      </c>
      <c r="U57" s="80" t="str">
        <f>'Prediction Log'!$R57</f>
        <v>Y</v>
      </c>
      <c r="V57" s="80" t="str">
        <f>IF(ISBLANK('Prediction Log'!$N57), "",IF(AND('Prediction Log'!$T57="Y", 'Prediction Log'!$U57="Y"), "Y", "N"))</f>
        <v>N</v>
      </c>
      <c r="W57" s="81" t="str">
        <f>IF(ISBLANK('Prediction Log'!$N57),"",IF('Prediction Log'!$M57='Prediction Log'!$I57, "Y", "N"))</f>
        <v>Y</v>
      </c>
      <c r="X57" s="81" t="str">
        <f>IF(ISBLANK('Prediction Log'!$N57), "", IF('Prediction Log'!$R57=Games!K38, "Y", "N"))</f>
        <v>Y</v>
      </c>
      <c r="Y57" s="82" t="str">
        <f>IF(ISBLANK('Prediction Log'!$N57), "",IF('Prediction Log'!$J57='Prediction Log'!$M57, "Y", "N"))</f>
        <v>Y</v>
      </c>
      <c r="Z57" s="81" t="str">
        <f>IF(ISBLANK('Prediction Log'!$N57), "",IF('Prediction Log'!$I57&lt;&gt;'Prediction Log'!$M57, "N",IF(AND('Prediction Log'!$E57&gt;0, 'Prediction Log'!$P57&gt;'Prediction Log'!$E57, 'Prediction Log'!$I57='Prediction Log'!$C57), "Y", IF(AND('Prediction Log'!$E57&lt;0, 'Prediction Log'!$P57&lt;'Prediction Log'!$E57,'Prediction Log'!$I57='Prediction Log'!$B57 ), "Y", IF('Prediction Log'!$P57='Prediction Log'!$E57, "PUSH", "N")))))</f>
        <v>Y</v>
      </c>
      <c r="AA57" s="81" t="str">
        <f>IF(ISBLANK('Prediction Log'!$N57), "",IF(AND('Prediction Log'!$W57="Y", 'Prediction Log'!$X57="Y"), "Y", "N"))</f>
        <v>Y</v>
      </c>
      <c r="AB57" s="80" t="n">
        <v>-15.5</v>
      </c>
      <c r="AC57" s="80" t="n">
        <v>15.5</v>
      </c>
      <c r="AD57" s="81" t="n">
        <v>5.0</v>
      </c>
      <c r="AE57" s="81" t="n">
        <v>5.0</v>
      </c>
      <c r="AF57" s="83" t="str">
        <f>IF(OR(ISBLANK(Games!B38),ISBLANK('Prediction Log'!$M57)), "",IF(OR(AND('Prediction Log'!D57&lt;0, 'Prediction Log'!M57='Prediction Log'!B57), AND('Prediction Log'!D57&gt;0, 'Prediction Log'!C57='Prediction Log'!M57)),"Y", IF(ISBLANK(Games!$B$2), "","N")))</f>
        <v>N</v>
      </c>
      <c r="AG57" s="84" t="str">
        <f>'Prediction Log'!$V57</f>
        <v>N</v>
      </c>
    </row>
    <row r="58" ht="14.25" customHeight="1">
      <c r="A58" s="14" t="n">
        <v>8.0</v>
      </c>
      <c r="B58" s="14" t="s">
        <v>90</v>
      </c>
      <c r="C58" s="14" t="s">
        <v>91</v>
      </c>
      <c r="D58" s="10" t="n">
        <v>-5.5</v>
      </c>
      <c r="E58" s="10" t="n">
        <v>-23.1</v>
      </c>
      <c r="F58" s="69" t="n">
        <v>0.998583</v>
      </c>
      <c r="G58" s="70" t="s">
        <v>17</v>
      </c>
      <c r="H58" s="71" t="s">
        <v>90</v>
      </c>
      <c r="I58" s="72" t="s">
        <v>90</v>
      </c>
      <c r="J58" s="72" t="s">
        <v>90</v>
      </c>
      <c r="K58" s="73" t="n">
        <v>0.998583</v>
      </c>
      <c r="L58" s="74" t="s">
        <v>17</v>
      </c>
      <c r="M58" s="75" t="str">
        <f>IF(ISBLANK('Prediction Log'!$N58), "",IF('Prediction Log'!$N58&gt;'Prediction Log'!$O58,'Prediction Log'!$B58,'Prediction Log'!$C58))</f>
        <v>Kansas State</v>
      </c>
      <c r="N58" s="76" t="n">
        <v>41.0</v>
      </c>
      <c r="O58" s="76" t="n">
        <v>3.0</v>
      </c>
      <c r="P58" s="77" t="n">
        <f>IF(ISBLANK('Prediction Log'!$N58), "",'Prediction Log'!$O58-'Prediction Log'!$N58)</f>
        <v>-38</v>
      </c>
      <c r="Q58" s="78" t="s">
        <v>17</v>
      </c>
      <c r="R58" s="79" t="str">
        <f>IF(ISBLANK('Prediction Log'!$N58), "",IF('Prediction Log'!$P58&lt;'Prediction Log'!$D58, "Y", IF('Prediction Log'!$P58='Prediction Log'!$D58, "PUSH", "N")))</f>
        <v>Y</v>
      </c>
      <c r="S58" s="79" t="str">
        <f>IF(ISBLANK('Prediction Log'!$N58), "",IF('Prediction Log'!$P58&lt;'Prediction Log'!$E58, "Y", IF('Prediction Log'!$P58='Prediction Log'!$E58, "PUSH", "N")))</f>
        <v>Y</v>
      </c>
      <c r="T58" s="80" t="str">
        <f>IF(ISBLANK('Prediction Log'!$N58),"",IF('Prediction Log'!$M58='Prediction Log'!$H58, "Y", "N"))</f>
        <v>Y</v>
      </c>
      <c r="U58" s="80" t="str">
        <f>'Prediction Log'!$R58</f>
        <v>Y</v>
      </c>
      <c r="V58" s="80" t="str">
        <f>IF(ISBLANK('Prediction Log'!$N58), "",IF(AND('Prediction Log'!$T58="Y", 'Prediction Log'!$U58="Y"), "Y", "N"))</f>
        <v>Y</v>
      </c>
      <c r="W58" s="81" t="str">
        <f>IF(ISBLANK('Prediction Log'!$N58),"",IF('Prediction Log'!$M58='Prediction Log'!$I58, "Y", "N"))</f>
        <v>Y</v>
      </c>
      <c r="X58" s="81" t="str">
        <f>IF(ISBLANK('Prediction Log'!$N58), "", IF('Prediction Log'!$R58=Games!K39, "Y", "N"))</f>
        <v>Y</v>
      </c>
      <c r="Y58" s="82" t="str">
        <f>IF(ISBLANK('Prediction Log'!$N58), "",IF('Prediction Log'!$J58='Prediction Log'!$M58, "Y", "N"))</f>
        <v>Y</v>
      </c>
      <c r="Z58" s="81" t="str">
        <f>IF(ISBLANK('Prediction Log'!$N58), "",IF('Prediction Log'!$I58&lt;&gt;'Prediction Log'!$M58, "N",IF(AND('Prediction Log'!$E58&gt;0, 'Prediction Log'!$P58&gt;'Prediction Log'!$E58, 'Prediction Log'!$I58='Prediction Log'!$C58), "Y", IF(AND('Prediction Log'!$E58&lt;0, 'Prediction Log'!$P58&lt;'Prediction Log'!$E58,'Prediction Log'!$I58='Prediction Log'!$B58 ), "Y", IF('Prediction Log'!$P58='Prediction Log'!$E58, "PUSH", "N")))))</f>
        <v>Y</v>
      </c>
      <c r="AA58" s="81" t="str">
        <f>IF(ISBLANK('Prediction Log'!$N58), "",IF(AND('Prediction Log'!$W58="Y", 'Prediction Log'!$X58="Y"), "Y", "N"))</f>
        <v>Y</v>
      </c>
      <c r="AB58" s="80" t="n">
        <v>32.5</v>
      </c>
      <c r="AC58" s="80" t="n">
        <v>32.5</v>
      </c>
      <c r="AD58" s="81" t="n">
        <v>14.899999999999999</v>
      </c>
      <c r="AE58" s="81" t="n">
        <v>14.899999999999999</v>
      </c>
      <c r="AF58" s="83" t="str">
        <f>IF(OR(ISBLANK(Games!B39),ISBLANK('Prediction Log'!$M58)), "",IF(OR(AND('Prediction Log'!D58&lt;0, 'Prediction Log'!M58='Prediction Log'!B58), AND('Prediction Log'!D58&gt;0, 'Prediction Log'!C58='Prediction Log'!M58)),"Y", IF(ISBLANK(Games!$B$2), "","N")))</f>
        <v>Y</v>
      </c>
      <c r="AG58" s="84" t="str">
        <f>'Prediction Log'!$V58</f>
        <v>Y</v>
      </c>
    </row>
    <row r="59" ht="14.25" customHeight="1">
      <c r="A59" s="67" t="n">
        <v>8.0</v>
      </c>
      <c r="B59" s="67" t="s">
        <v>92</v>
      </c>
      <c r="C59" s="67" t="s">
        <v>93</v>
      </c>
      <c r="D59" s="68" t="n">
        <v>-6.0</v>
      </c>
      <c r="E59" s="68" t="n">
        <v>-8.1</v>
      </c>
      <c r="F59" s="69" t="n">
        <v>0.84742</v>
      </c>
      <c r="G59" s="70" t="s">
        <v>17</v>
      </c>
      <c r="H59" s="71" t="s">
        <v>92</v>
      </c>
      <c r="I59" s="72" t="s">
        <v>92</v>
      </c>
      <c r="J59" s="72" t="s">
        <v>92</v>
      </c>
      <c r="K59" s="73" t="n">
        <v>0.84742</v>
      </c>
      <c r="L59" s="74" t="s">
        <v>17</v>
      </c>
      <c r="M59" s="75" t="str">
        <f>IF(ISBLANK('Prediction Log'!$N59), "",IF('Prediction Log'!$N59&gt;'Prediction Log'!$O59,'Prediction Log'!$B59,'Prediction Log'!$C59))</f>
        <v>Charlotte</v>
      </c>
      <c r="N59" s="76" t="n">
        <v>7.0</v>
      </c>
      <c r="O59" s="76" t="n">
        <v>10.0</v>
      </c>
      <c r="P59" s="77" t="n">
        <f>IF(ISBLANK('Prediction Log'!$N59), "",'Prediction Log'!$O59-'Prediction Log'!$N59)</f>
        <v>3</v>
      </c>
      <c r="Q59" s="78" t="s">
        <v>17</v>
      </c>
      <c r="R59" s="79" t="str">
        <f>IF(ISBLANK('Prediction Log'!$N59), "",IF('Prediction Log'!$P59&lt;'Prediction Log'!$D59, "Y", IF('Prediction Log'!$P59='Prediction Log'!$D59, "PUSH", "N")))</f>
        <v>N</v>
      </c>
      <c r="S59" s="79" t="str">
        <f>IF(ISBLANK('Prediction Log'!$N59), "",IF('Prediction Log'!$P59&lt;'Prediction Log'!$E59, "Y", IF('Prediction Log'!$P59='Prediction Log'!$E59, "PUSH", "N")))</f>
        <v>N</v>
      </c>
      <c r="T59" s="80" t="str">
        <f>IF(ISBLANK('Prediction Log'!$N59),"",IF('Prediction Log'!$M59='Prediction Log'!$H59, "Y", "N"))</f>
        <v>N</v>
      </c>
      <c r="U59" s="80" t="str">
        <f>'Prediction Log'!$R59</f>
        <v>N</v>
      </c>
      <c r="V59" s="80" t="str">
        <f>IF(ISBLANK('Prediction Log'!$N59), "",IF(AND('Prediction Log'!$T59="Y", 'Prediction Log'!$U59="Y"), "Y", "N"))</f>
        <v>N</v>
      </c>
      <c r="W59" s="81" t="str">
        <f>IF(ISBLANK('Prediction Log'!$N59),"",IF('Prediction Log'!$M59='Prediction Log'!$I59, "Y", "N"))</f>
        <v>N</v>
      </c>
      <c r="X59" s="81" t="str">
        <f>IF(ISBLANK('Prediction Log'!$N59), "", IF('Prediction Log'!$R59=Games!K40, "Y", "N"))</f>
        <v>N</v>
      </c>
      <c r="Y59" s="82" t="str">
        <f>IF(ISBLANK('Prediction Log'!$N59), "",IF('Prediction Log'!$J59='Prediction Log'!$M59, "Y", "N"))</f>
        <v>N</v>
      </c>
      <c r="Z59" s="81" t="str">
        <f>IF(ISBLANK('Prediction Log'!$N59), "",IF('Prediction Log'!$I59&lt;&gt;'Prediction Log'!$M59, "N",IF(AND('Prediction Log'!$E59&gt;0, 'Prediction Log'!$P59&gt;'Prediction Log'!$E59, 'Prediction Log'!$I59='Prediction Log'!$C59), "Y", IF(AND('Prediction Log'!$E59&lt;0, 'Prediction Log'!$P59&lt;'Prediction Log'!$E59,'Prediction Log'!$I59='Prediction Log'!$B59 ), "Y", IF('Prediction Log'!$P59='Prediction Log'!$E59, "PUSH", "N")))))</f>
        <v>N</v>
      </c>
      <c r="AA59" s="81" t="str">
        <f>IF(ISBLANK('Prediction Log'!$N59), "",IF(AND('Prediction Log'!$W59="Y", 'Prediction Log'!$X59="Y"), "Y", "N"))</f>
        <v>N</v>
      </c>
      <c r="AB59" s="80" t="n">
        <v>-9.0</v>
      </c>
      <c r="AC59" s="80" t="n">
        <v>9.0</v>
      </c>
      <c r="AD59" s="81" t="n">
        <v>-11.1</v>
      </c>
      <c r="AE59" s="81" t="n">
        <v>11.1</v>
      </c>
      <c r="AF59" s="83" t="str">
        <f>IF(OR(ISBLANK(Games!B40),ISBLANK('Prediction Log'!$M59)), "",IF(OR(AND('Prediction Log'!D59&lt;0, 'Prediction Log'!M59='Prediction Log'!B59), AND('Prediction Log'!D59&gt;0, 'Prediction Log'!C59='Prediction Log'!M59)),"Y", IF(ISBLANK(Games!$B$2), "","N")))</f>
        <v>N</v>
      </c>
      <c r="AG59" s="84" t="str">
        <f>'Prediction Log'!$V59</f>
        <v>N</v>
      </c>
    </row>
    <row r="60" ht="14.25" customHeight="1">
      <c r="A60" s="14" t="n">
        <v>8.0</v>
      </c>
      <c r="B60" s="14" t="s">
        <v>94</v>
      </c>
      <c r="C60" s="14" t="s">
        <v>95</v>
      </c>
      <c r="D60" s="10" t="n">
        <v>-1.0</v>
      </c>
      <c r="E60" s="10" t="n">
        <v>1.8</v>
      </c>
      <c r="F60" s="69" t="n">
        <v>0.315992</v>
      </c>
      <c r="G60" s="70" t="s">
        <v>16</v>
      </c>
      <c r="H60" s="71" t="s">
        <v>94</v>
      </c>
      <c r="I60" s="72" t="s">
        <v>95</v>
      </c>
      <c r="J60" s="72" t="s">
        <v>95</v>
      </c>
      <c r="K60" s="73" t="n">
        <v>0.684008</v>
      </c>
      <c r="L60" s="74" t="s">
        <v>17</v>
      </c>
      <c r="M60" s="75" t="str">
        <f>IF(ISBLANK('Prediction Log'!$N60), "",IF('Prediction Log'!$N60&gt;'Prediction Log'!$O60,'Prediction Log'!$B60,'Prediction Log'!$C60))</f>
        <v>South Florida</v>
      </c>
      <c r="N60" s="76" t="n">
        <v>21.0</v>
      </c>
      <c r="O60" s="76" t="n">
        <v>24.0</v>
      </c>
      <c r="P60" s="77" t="n">
        <f>IF(ISBLANK('Prediction Log'!$N60), "",'Prediction Log'!$O60-'Prediction Log'!$N60)</f>
        <v>3</v>
      </c>
      <c r="Q60" s="78" t="s">
        <v>17</v>
      </c>
      <c r="R60" s="79" t="str">
        <f>IF(ISBLANK('Prediction Log'!$N60), "",IF('Prediction Log'!$P60&lt;'Prediction Log'!$D60, "Y", IF('Prediction Log'!$P60='Prediction Log'!$D60, "PUSH", "N")))</f>
        <v>N</v>
      </c>
      <c r="S60" s="79" t="str">
        <f>IF(ISBLANK('Prediction Log'!$N60), "",IF('Prediction Log'!$P60&lt;'Prediction Log'!$E60, "Y", IF('Prediction Log'!$P60='Prediction Log'!$E60, "PUSH", "N")))</f>
        <v>N</v>
      </c>
      <c r="T60" s="80" t="str">
        <f>IF(ISBLANK('Prediction Log'!$N60),"",IF('Prediction Log'!$M60='Prediction Log'!$H60, "Y", "N"))</f>
        <v>N</v>
      </c>
      <c r="U60" s="80" t="str">
        <f>'Prediction Log'!$R60</f>
        <v>N</v>
      </c>
      <c r="V60" s="80" t="str">
        <f>IF(ISBLANK('Prediction Log'!$N60), "",IF(AND('Prediction Log'!$T60="Y", 'Prediction Log'!$U60="Y"), "Y", "N"))</f>
        <v>N</v>
      </c>
      <c r="W60" s="81" t="str">
        <f>IF(ISBLANK('Prediction Log'!$N60),"",IF('Prediction Log'!$M60='Prediction Log'!$I60, "Y", "N"))</f>
        <v>Y</v>
      </c>
      <c r="X60" s="81" t="str">
        <f>IF(ISBLANK('Prediction Log'!$N60), "", IF('Prediction Log'!$R60=Games!K41, "Y", "N"))</f>
        <v>Y</v>
      </c>
      <c r="Y60" s="82" t="str">
        <f>IF(ISBLANK('Prediction Log'!$N60), "",IF('Prediction Log'!$J60='Prediction Log'!$M60, "Y", "N"))</f>
        <v>Y</v>
      </c>
      <c r="Z60" s="81" t="str">
        <f>IF(ISBLANK('Prediction Log'!$N60), "",IF('Prediction Log'!$I60&lt;&gt;'Prediction Log'!$M60, "N",IF(AND('Prediction Log'!$E60&gt;0, 'Prediction Log'!$P60&gt;'Prediction Log'!$E60, 'Prediction Log'!$I60='Prediction Log'!$C60), "Y", IF(AND('Prediction Log'!$E60&lt;0, 'Prediction Log'!$P60&lt;'Prediction Log'!$E60,'Prediction Log'!$I60='Prediction Log'!$B60 ), "Y", IF('Prediction Log'!$P60='Prediction Log'!$E60, "PUSH", "N")))))</f>
        <v>Y</v>
      </c>
      <c r="AA60" s="81" t="str">
        <f>IF(ISBLANK('Prediction Log'!$N60), "",IF(AND('Prediction Log'!$W60="Y", 'Prediction Log'!$X60="Y"), "Y", "N"))</f>
        <v>Y</v>
      </c>
      <c r="AB60" s="80" t="n">
        <v>-4.0</v>
      </c>
      <c r="AC60" s="80" t="n">
        <v>4.0</v>
      </c>
      <c r="AD60" s="81" t="n">
        <v>1.2</v>
      </c>
      <c r="AE60" s="81" t="n">
        <v>1.2</v>
      </c>
      <c r="AF60" s="83" t="str">
        <f>IF(OR(ISBLANK(Games!B41),ISBLANK('Prediction Log'!$M60)), "",IF(OR(AND('Prediction Log'!D60&lt;0, 'Prediction Log'!M60='Prediction Log'!B60), AND('Prediction Log'!D60&gt;0, 'Prediction Log'!C60='Prediction Log'!M60)),"Y", IF(ISBLANK(Games!$B$2), "","N")))</f>
        <v>N</v>
      </c>
      <c r="AG60" s="84" t="str">
        <f>'Prediction Log'!$V60</f>
        <v>N</v>
      </c>
    </row>
    <row r="61" ht="14.25" customHeight="1">
      <c r="A61" s="67" t="n">
        <v>8.0</v>
      </c>
      <c r="B61" s="67" t="s">
        <v>96</v>
      </c>
      <c r="C61" s="67" t="s">
        <v>97</v>
      </c>
      <c r="D61" s="68" t="n">
        <v>6.5</v>
      </c>
      <c r="E61" s="68" t="n">
        <v>5.8</v>
      </c>
      <c r="F61" s="69" t="n">
        <v>0.221713</v>
      </c>
      <c r="G61" s="70" t="s">
        <v>17</v>
      </c>
      <c r="H61" s="71" t="s">
        <v>97</v>
      </c>
      <c r="I61" s="72" t="s">
        <v>97</v>
      </c>
      <c r="J61" s="72" t="s">
        <v>97</v>
      </c>
      <c r="K61" s="73" t="n">
        <v>0.778287</v>
      </c>
      <c r="L61" s="74" t="s">
        <v>16</v>
      </c>
      <c r="M61" s="75" t="str">
        <f>IF(ISBLANK('Prediction Log'!$N61), "",IF('Prediction Log'!$N61&gt;'Prediction Log'!$O61,'Prediction Log'!$B61,'Prediction Log'!$C61))</f>
        <v>Buffalo</v>
      </c>
      <c r="N61" s="76" t="n">
        <v>6.0</v>
      </c>
      <c r="O61" s="76" t="n">
        <v>24.0</v>
      </c>
      <c r="P61" s="77" t="n">
        <f>IF(ISBLANK('Prediction Log'!$N61), "",'Prediction Log'!$O61-'Prediction Log'!$N61)</f>
        <v>18</v>
      </c>
      <c r="Q61" s="78" t="s">
        <v>17</v>
      </c>
      <c r="R61" s="79" t="str">
        <f>IF(ISBLANK('Prediction Log'!$N61), "",IF('Prediction Log'!$P61&lt;'Prediction Log'!$D61, "Y", IF('Prediction Log'!$P61='Prediction Log'!$D61, "PUSH", "N")))</f>
        <v>N</v>
      </c>
      <c r="S61" s="79" t="str">
        <f>IF(ISBLANK('Prediction Log'!$N61), "",IF('Prediction Log'!$P61&lt;'Prediction Log'!$E61, "Y", IF('Prediction Log'!$P61='Prediction Log'!$E61, "PUSH", "N")))</f>
        <v>N</v>
      </c>
      <c r="T61" s="80" t="str">
        <f>IF(ISBLANK('Prediction Log'!$N61),"",IF('Prediction Log'!$M61='Prediction Log'!$H61, "Y", "N"))</f>
        <v>Y</v>
      </c>
      <c r="U61" s="80" t="str">
        <f>'Prediction Log'!$R61</f>
        <v>N</v>
      </c>
      <c r="V61" s="80" t="str">
        <f>IF(ISBLANK('Prediction Log'!$N61), "",IF(AND('Prediction Log'!$T61="Y", 'Prediction Log'!$U61="Y"), "Y", "N"))</f>
        <v>N</v>
      </c>
      <c r="W61" s="81" t="str">
        <f>IF(ISBLANK('Prediction Log'!$N61),"",IF('Prediction Log'!$M61='Prediction Log'!$I61, "Y", "N"))</f>
        <v>Y</v>
      </c>
      <c r="X61" s="81" t="str">
        <f>IF(ISBLANK('Prediction Log'!$N61), "", IF('Prediction Log'!$R61=Games!K42, "Y", "N"))</f>
        <v>N</v>
      </c>
      <c r="Y61" s="82" t="str">
        <f>IF(ISBLANK('Prediction Log'!$N61), "",IF('Prediction Log'!$J61='Prediction Log'!$M61, "Y", "N"))</f>
        <v>Y</v>
      </c>
      <c r="Z61" s="81" t="str">
        <f>IF(ISBLANK('Prediction Log'!$N61), "",IF('Prediction Log'!$I61&lt;&gt;'Prediction Log'!$M61, "N",IF(AND('Prediction Log'!$E61&gt;0, 'Prediction Log'!$P61&gt;'Prediction Log'!$E61, 'Prediction Log'!$I61='Prediction Log'!$C61), "Y", IF(AND('Prediction Log'!$E61&lt;0, 'Prediction Log'!$P61&lt;'Prediction Log'!$E61,'Prediction Log'!$I61='Prediction Log'!$B61 ), "Y", IF('Prediction Log'!$P61='Prediction Log'!$E61, "PUSH", "N")))))</f>
        <v>Y</v>
      </c>
      <c r="AA61" s="81" t="str">
        <f>IF(ISBLANK('Prediction Log'!$N61), "",IF(AND('Prediction Log'!$W61="Y", 'Prediction Log'!$X61="Y"), "Y", "N"))</f>
        <v>N</v>
      </c>
      <c r="AB61" s="80" t="n">
        <v>11.5</v>
      </c>
      <c r="AC61" s="80" t="n">
        <v>11.5</v>
      </c>
      <c r="AD61" s="81" t="n">
        <v>12.2</v>
      </c>
      <c r="AE61" s="81" t="n">
        <v>12.2</v>
      </c>
      <c r="AF61" s="83" t="str">
        <f>IF(OR(ISBLANK(Games!B42),ISBLANK('Prediction Log'!$M61)), "",IF(OR(AND('Prediction Log'!D61&lt;0, 'Prediction Log'!M61='Prediction Log'!B61), AND('Prediction Log'!D61&gt;0, 'Prediction Log'!C61='Prediction Log'!M61)),"Y", IF(ISBLANK(Games!$B$2), "","N")))</f>
        <v>Y</v>
      </c>
      <c r="AG61" s="84" t="str">
        <f>'Prediction Log'!$V61</f>
        <v>N</v>
      </c>
    </row>
    <row r="62" ht="14.25" customHeight="1">
      <c r="A62" s="14" t="n">
        <v>8.0</v>
      </c>
      <c r="B62" s="14" t="s">
        <v>98</v>
      </c>
      <c r="C62" s="14" t="s">
        <v>99</v>
      </c>
      <c r="D62" s="10" t="n">
        <v>5.0</v>
      </c>
      <c r="E62" s="10" t="n">
        <v>-0.7</v>
      </c>
      <c r="F62" s="69" t="n">
        <v>0.549304</v>
      </c>
      <c r="G62" s="70" t="s">
        <v>17</v>
      </c>
      <c r="H62" s="71" t="s">
        <v>99</v>
      </c>
      <c r="I62" s="72" t="s">
        <v>98</v>
      </c>
      <c r="J62" s="72" t="s">
        <v>98</v>
      </c>
      <c r="K62" s="73" t="n">
        <v>0.549304</v>
      </c>
      <c r="L62" s="74" t="s">
        <v>17</v>
      </c>
      <c r="M62" s="75" t="str">
        <f>IF(ISBLANK('Prediction Log'!$N62), "",IF('Prediction Log'!$N62&gt;'Prediction Log'!$O62,'Prediction Log'!$B62,'Prediction Log'!$C62))</f>
        <v>Ball State</v>
      </c>
      <c r="N62" s="76" t="n">
        <v>24.0</v>
      </c>
      <c r="O62" s="76" t="n">
        <v>17.0</v>
      </c>
      <c r="P62" s="77" t="n">
        <f>IF(ISBLANK('Prediction Log'!$N62), "",'Prediction Log'!$O62-'Prediction Log'!$N62)</f>
        <v>-7</v>
      </c>
      <c r="Q62" s="78" t="s">
        <v>17</v>
      </c>
      <c r="R62" s="79" t="str">
        <f>IF(ISBLANK('Prediction Log'!$N62), "",IF('Prediction Log'!$P62&lt;'Prediction Log'!$D62, "Y", IF('Prediction Log'!$P62='Prediction Log'!$D62, "PUSH", "N")))</f>
        <v>Y</v>
      </c>
      <c r="S62" s="79" t="str">
        <f>IF(ISBLANK('Prediction Log'!$N62), "",IF('Prediction Log'!$P62&lt;'Prediction Log'!$E62, "Y", IF('Prediction Log'!$P62='Prediction Log'!$E62, "PUSH", "N")))</f>
        <v>Y</v>
      </c>
      <c r="T62" s="80" t="str">
        <f>IF(ISBLANK('Prediction Log'!$N62),"",IF('Prediction Log'!$M62='Prediction Log'!$H62, "Y", "N"))</f>
        <v>N</v>
      </c>
      <c r="U62" s="80" t="str">
        <f>'Prediction Log'!$R62</f>
        <v>Y</v>
      </c>
      <c r="V62" s="80" t="str">
        <f>IF(ISBLANK('Prediction Log'!$N62), "",IF(AND('Prediction Log'!$T62="Y", 'Prediction Log'!$U62="Y"), "Y", "N"))</f>
        <v>N</v>
      </c>
      <c r="W62" s="81" t="str">
        <f>IF(ISBLANK('Prediction Log'!$N62),"",IF('Prediction Log'!$M62='Prediction Log'!$I62, "Y", "N"))</f>
        <v>Y</v>
      </c>
      <c r="X62" s="81" t="str">
        <f>IF(ISBLANK('Prediction Log'!$N62), "", IF('Prediction Log'!$R62=Games!K43, "Y", "N"))</f>
        <v>Y</v>
      </c>
      <c r="Y62" s="82" t="str">
        <f>IF(ISBLANK('Prediction Log'!$N62), "",IF('Prediction Log'!$J62='Prediction Log'!$M62, "Y", "N"))</f>
        <v>Y</v>
      </c>
      <c r="Z62" s="81" t="str">
        <f>IF(ISBLANK('Prediction Log'!$N62), "",IF('Prediction Log'!$I62&lt;&gt;'Prediction Log'!$M62, "N",IF(AND('Prediction Log'!$E62&gt;0, 'Prediction Log'!$P62&gt;'Prediction Log'!$E62, 'Prediction Log'!$I62='Prediction Log'!$C62), "Y", IF(AND('Prediction Log'!$E62&lt;0, 'Prediction Log'!$P62&lt;'Prediction Log'!$E62,'Prediction Log'!$I62='Prediction Log'!$B62 ), "Y", IF('Prediction Log'!$P62='Prediction Log'!$E62, "PUSH", "N")))))</f>
        <v>Y</v>
      </c>
      <c r="AA62" s="81" t="str">
        <f>IF(ISBLANK('Prediction Log'!$N62), "",IF(AND('Prediction Log'!$W62="Y", 'Prediction Log'!$X62="Y"), "Y", "N"))</f>
        <v>Y</v>
      </c>
      <c r="AB62" s="80" t="n">
        <v>-12.0</v>
      </c>
      <c r="AC62" s="80" t="n">
        <v>12.0</v>
      </c>
      <c r="AD62" s="81" t="n">
        <v>6.3</v>
      </c>
      <c r="AE62" s="81" t="n">
        <v>6.3</v>
      </c>
      <c r="AF62" s="83" t="str">
        <f>IF(OR(ISBLANK(Games!B43),ISBLANK('Prediction Log'!$M62)), "",IF(OR(AND('Prediction Log'!D62&lt;0, 'Prediction Log'!M62='Prediction Log'!B62), AND('Prediction Log'!D62&gt;0, 'Prediction Log'!C62='Prediction Log'!M62)),"Y", IF(ISBLANK(Games!$B$2), "","N")))</f>
        <v>N</v>
      </c>
      <c r="AG62" s="84" t="str">
        <f>'Prediction Log'!$V62</f>
        <v>N</v>
      </c>
    </row>
    <row r="63" ht="14.25" customHeight="1">
      <c r="A63" s="67" t="n">
        <f>IF(ISBLANK(Games!$B44), "",Games!A44)</f>
        <v>9</v>
      </c>
      <c r="B63" s="67" t="str">
        <f>IF(ISBLANK(Games!$B44), "",Games!B44)</f>
        <v>Virginia Tech</v>
      </c>
      <c r="C63" s="67" t="str">
        <f>IF(ISBLANK(Games!$B44), "",Games!E44)</f>
        <v>Syracuse</v>
      </c>
      <c r="D63" s="68" t="n">
        <f>IF(ISBLANK(Games!$B44), "",Games!G44)</f>
        <v>-2.5</v>
      </c>
      <c r="E63" s="68" t="n">
        <f>IF(ISBLANK(Games!$B44), "",Games!H44)</f>
        <v>7.9</v>
      </c>
      <c r="F63" s="69" t="n">
        <f>Games!D44</f>
        <v>0.227678</v>
      </c>
      <c r="G63" s="70" t="str">
        <f>Games!K44</f>
        <v>N</v>
      </c>
      <c r="H63" s="71" t="str">
        <f>IF(ISBLANK(Games!B44), "", IF('Prediction Log'!$D63&lt;0, 'Prediction Log'!$B63, 'Prediction Log'!$C63))</f>
        <v>Virginia Tech</v>
      </c>
      <c r="I63" s="72" t="str">
        <f>IF(ISBLANK(Games!$B44), "",Games!I44)</f>
        <v>Syracuse</v>
      </c>
      <c r="J63" s="72" t="str">
        <f>IF('Prediction Log'!$F63&gt;0.5, 'Prediction Log'!$B63, IF('Prediction Log'!$F63&lt;0.5, 'Prediction Log'!$C63, "PICK"))</f>
        <v>Syracuse</v>
      </c>
      <c r="K63" s="73" t="n">
        <f>IF(ISBLANK(Games!B44), "",IF('Prediction Log'!$J63='Prediction Log'!$B63, 'Prediction Log'!$F63, 1-'Prediction Log'!$F63))</f>
        <v>0.772322</v>
      </c>
      <c r="L63" s="74" t="str">
        <f>IF(ISBLANK(Games!$B44), "",Games!L44)</f>
        <v>Y</v>
      </c>
      <c r="M63" s="75" t="str">
        <f>IF(ISBLANK('Prediction Log'!$N63), "",IF('Prediction Log'!$N63&gt;'Prediction Log'!$O63,'Prediction Log'!$B63,'Prediction Log'!$C63))</f>
        <v>Virginia Tech</v>
      </c>
      <c r="N63" s="76" t="n">
        <v>38.0</v>
      </c>
      <c r="O63" s="76" t="n">
        <v>10.0</v>
      </c>
      <c r="P63" s="77" t="n">
        <f>IF(ISBLANK('Prediction Log'!$N63), "",'Prediction Log'!$O63-'Prediction Log'!$N63)</f>
        <v>-28</v>
      </c>
      <c r="Q63" s="78" t="s">
        <v>17</v>
      </c>
      <c r="R63" s="79" t="str">
        <f>IF(ISBLANK('Prediction Log'!$N63), "",IF('Prediction Log'!$P63&lt;'Prediction Log'!$D63, "Y", IF('Prediction Log'!$P63='Prediction Log'!$D63, "PUSH", "N")))</f>
        <v>Y</v>
      </c>
      <c r="S63" s="79" t="str">
        <f>IF(ISBLANK('Prediction Log'!$N63), "",IF('Prediction Log'!$P63&lt;'Prediction Log'!$E63, "Y", IF('Prediction Log'!$P63='Prediction Log'!$E63, "PUSH", "N")))</f>
        <v>Y</v>
      </c>
      <c r="T63" s="80" t="str">
        <f>IF(ISBLANK('Prediction Log'!$N63),"",IF('Prediction Log'!$M63='Prediction Log'!$H63, "Y", "N"))</f>
        <v>Y</v>
      </c>
      <c r="U63" s="80" t="str">
        <f>'Prediction Log'!$R63</f>
        <v>Y</v>
      </c>
      <c r="V63" s="80" t="str">
        <f>IF(ISBLANK('Prediction Log'!$N63), "",IF(AND('Prediction Log'!$T63="Y", 'Prediction Log'!$U63="Y"), "Y", "N"))</f>
        <v>Y</v>
      </c>
      <c r="W63" s="81" t="str">
        <f>IF(ISBLANK('Prediction Log'!$N63),"",IF('Prediction Log'!$M63='Prediction Log'!$I63, "Y", "N"))</f>
        <v>N</v>
      </c>
      <c r="X63" s="81" t="str">
        <f>IF(ISBLANK('Prediction Log'!$N63), "", IF('Prediction Log'!$R63=Games!K44, "Y", "N"))</f>
        <v>N</v>
      </c>
      <c r="Y63" s="82" t="str">
        <f>IF(ISBLANK('Prediction Log'!$N63), "",IF('Prediction Log'!$J63='Prediction Log'!$M63, "Y", "N"))</f>
        <v>N</v>
      </c>
      <c r="Z63" s="81" t="str">
        <f>IF(ISBLANK('Prediction Log'!$N63), "",IF('Prediction Log'!$I63&lt;&gt;'Prediction Log'!$M63, "N",IF(AND('Prediction Log'!$E63&gt;0, 'Prediction Log'!$P63&gt;'Prediction Log'!$E63, 'Prediction Log'!$I63='Prediction Log'!$C63), "Y", IF(AND('Prediction Log'!$E63&lt;0, 'Prediction Log'!$P63&lt;'Prediction Log'!$E63,'Prediction Log'!$I63='Prediction Log'!$B63 ), "Y", IF('Prediction Log'!$P63='Prediction Log'!$E63, "PUSH", "N")))))</f>
        <v>N</v>
      </c>
      <c r="AA63" s="81" t="str">
        <f>IF(ISBLANK('Prediction Log'!$N63), "",IF(AND('Prediction Log'!$W63="Y", 'Prediction Log'!$X63="Y"), "Y", "N"))</f>
        <v>N</v>
      </c>
      <c r="AB63" s="80" t="n">
        <v>25.5</v>
      </c>
      <c r="AC63" s="80" t="n">
        <v>25.5</v>
      </c>
      <c r="AD63" s="81" t="n">
        <v>-35.9</v>
      </c>
      <c r="AE63" s="81" t="n">
        <v>35.9</v>
      </c>
      <c r="AF63" s="83" t="str">
        <f>IF(OR(ISBLANK(Games!B44),ISBLANK('Prediction Log'!$M63)), "",IF(OR(AND('Prediction Log'!D63&lt;0, 'Prediction Log'!M63='Prediction Log'!B63), AND('Prediction Log'!D63&gt;0, 'Prediction Log'!C63='Prediction Log'!M63)),"Y", IF(ISBLANK(Games!$B$2), "","N")))</f>
        <v>Y</v>
      </c>
      <c r="AG63" s="84" t="str">
        <f>'Prediction Log'!$V63</f>
        <v>Y</v>
      </c>
    </row>
    <row r="64" ht="14.25" customHeight="1">
      <c r="A64" s="14" t="n">
        <f>IF(ISBLANK(Games!$B45), "",Games!A45)</f>
        <v>9</v>
      </c>
      <c r="B64" s="14" t="str">
        <f>IF(ISBLANK(Games!$B45), "",Games!B45)</f>
        <v>Wake Forest</v>
      </c>
      <c r="C64" s="14" t="str">
        <f>IF(ISBLANK(Games!$B45), "",Games!E45)</f>
        <v>Florida State</v>
      </c>
      <c r="D64" s="10" t="n">
        <f>IF(ISBLANK(Games!$B45), "",Games!G45)</f>
        <v>20.5</v>
      </c>
      <c r="E64" s="10" t="n">
        <f>IF(ISBLANK(Games!$B45), "",Games!H45)</f>
        <v>17.2</v>
      </c>
      <c r="F64" s="69" t="n">
        <f>Games!D45</f>
        <v>0.011094</v>
      </c>
      <c r="G64" s="70" t="str">
        <f>Games!K45</f>
        <v>Y</v>
      </c>
      <c r="H64" s="71" t="str">
        <f>IF(ISBLANK(Games!B45), "", IF('Prediction Log'!$D64&lt;0, 'Prediction Log'!$B64, 'Prediction Log'!$C64))</f>
        <v>Florida State</v>
      </c>
      <c r="I64" s="72" t="str">
        <f>IF(ISBLANK(Games!$B45), "",Games!I45)</f>
        <v>Florida State</v>
      </c>
      <c r="J64" s="72" t="str">
        <f>IF('Prediction Log'!$F64&gt;0.5, 'Prediction Log'!$B64, IF('Prediction Log'!$F64&lt;0.5, 'Prediction Log'!$C64, "PICK"))</f>
        <v>Florida State</v>
      </c>
      <c r="K64" s="73" t="n">
        <f>IF(ISBLANK(Games!B45), "",IF('Prediction Log'!$J64='Prediction Log'!$B64, 'Prediction Log'!$F64, 1-'Prediction Log'!$F64))</f>
        <v>0.988906</v>
      </c>
      <c r="L64" s="74" t="str">
        <f>IF(ISBLANK(Games!$B45), "",Games!L45)</f>
        <v>N</v>
      </c>
      <c r="M64" s="75" t="str">
        <f>IF(ISBLANK('Prediction Log'!$N64), "",IF('Prediction Log'!$N64&gt;'Prediction Log'!$O64,'Prediction Log'!$B64,'Prediction Log'!$C64))</f>
        <v>Florida State</v>
      </c>
      <c r="N64" s="76" t="n">
        <v>16.0</v>
      </c>
      <c r="O64" s="76" t="n">
        <v>41.0</v>
      </c>
      <c r="P64" s="77" t="n">
        <f>IF(ISBLANK('Prediction Log'!$N64), "",'Prediction Log'!$O64-'Prediction Log'!$N64)</f>
        <v>25</v>
      </c>
      <c r="Q64" s="78" t="s">
        <v>17</v>
      </c>
      <c r="R64" s="79" t="str">
        <f>IF(ISBLANK('Prediction Log'!$N64), "",IF('Prediction Log'!$P64&lt;'Prediction Log'!$D64, "Y", IF('Prediction Log'!$P64='Prediction Log'!$D64, "PUSH", "N")))</f>
        <v>N</v>
      </c>
      <c r="S64" s="79" t="str">
        <f>IF(ISBLANK('Prediction Log'!$N64), "",IF('Prediction Log'!$P64&lt;'Prediction Log'!$E64, "Y", IF('Prediction Log'!$P64='Prediction Log'!$E64, "PUSH", "N")))</f>
        <v>N</v>
      </c>
      <c r="T64" s="80" t="str">
        <f>IF(ISBLANK('Prediction Log'!$N64),"",IF('Prediction Log'!$M64='Prediction Log'!$H64, "Y", "N"))</f>
        <v>Y</v>
      </c>
      <c r="U64" s="80" t="str">
        <f>'Prediction Log'!$R64</f>
        <v>N</v>
      </c>
      <c r="V64" s="80" t="str">
        <f>IF(ISBLANK('Prediction Log'!$N64), "",IF(AND('Prediction Log'!$T64="Y", 'Prediction Log'!$U64="Y"), "Y", "N"))</f>
        <v>N</v>
      </c>
      <c r="W64" s="81" t="str">
        <f>IF(ISBLANK('Prediction Log'!$N64),"",IF('Prediction Log'!$M64='Prediction Log'!$I64, "Y", "N"))</f>
        <v>Y</v>
      </c>
      <c r="X64" s="81" t="str">
        <f>IF(ISBLANK('Prediction Log'!$N64), "", IF('Prediction Log'!$R64=Games!K45, "Y", "N"))</f>
        <v>N</v>
      </c>
      <c r="Y64" s="82" t="str">
        <f>IF(ISBLANK('Prediction Log'!$N64), "",IF('Prediction Log'!$J64='Prediction Log'!$M64, "Y", "N"))</f>
        <v>Y</v>
      </c>
      <c r="Z64" s="81" t="str">
        <f>IF(ISBLANK('Prediction Log'!$N64), "",IF('Prediction Log'!$I64&lt;&gt;'Prediction Log'!$M64, "N",IF(AND('Prediction Log'!$E64&gt;0, 'Prediction Log'!$P64&gt;'Prediction Log'!$E64, 'Prediction Log'!$I64='Prediction Log'!$C64), "Y", IF(AND('Prediction Log'!$E64&lt;0, 'Prediction Log'!$P64&lt;'Prediction Log'!$E64,'Prediction Log'!$I64='Prediction Log'!$B64 ), "Y", IF('Prediction Log'!$P64='Prediction Log'!$E64, "PUSH", "N")))))</f>
        <v>Y</v>
      </c>
      <c r="AA64" s="81" t="str">
        <f>IF(ISBLANK('Prediction Log'!$N64), "",IF(AND('Prediction Log'!$W64="Y", 'Prediction Log'!$X64="Y"), "Y", "N"))</f>
        <v>N</v>
      </c>
      <c r="AB64" s="80" t="n">
        <v>4.5</v>
      </c>
      <c r="AC64" s="80" t="n">
        <v>4.5</v>
      </c>
      <c r="AD64" s="81" t="n">
        <v>7.800000000000001</v>
      </c>
      <c r="AE64" s="81" t="n">
        <v>7.800000000000001</v>
      </c>
      <c r="AF64" s="83" t="str">
        <f>IF(OR(ISBLANK(Games!B45),ISBLANK('Prediction Log'!$M64)), "",IF(OR(AND('Prediction Log'!D64&lt;0, 'Prediction Log'!M64='Prediction Log'!B64), AND('Prediction Log'!D64&gt;0, 'Prediction Log'!C64='Prediction Log'!M64)),"Y", IF(ISBLANK(Games!$B$2), "","N")))</f>
        <v>Y</v>
      </c>
      <c r="AG64" s="84" t="str">
        <f>'Prediction Log'!$V64</f>
        <v>N</v>
      </c>
    </row>
    <row r="65" ht="14.25" customHeight="1">
      <c r="A65" s="67" t="n">
        <f>IF(ISBLANK(Games!$B46), "",Games!A46)</f>
        <v>9</v>
      </c>
      <c r="B65" s="67" t="str">
        <f>IF(ISBLANK(Games!$B46), "",Games!B46)</f>
        <v>Kansas</v>
      </c>
      <c r="C65" s="67" t="str">
        <f>IF(ISBLANK(Games!$B46), "",Games!E46)</f>
        <v>Oklahoma</v>
      </c>
      <c r="D65" s="68" t="n">
        <f>IF(ISBLANK(Games!$B46), "",Games!G46)</f>
        <v>10.5</v>
      </c>
      <c r="E65" s="68" t="n">
        <f>IF(ISBLANK(Games!$B46), "",Games!H46)</f>
        <v>24.2</v>
      </c>
      <c r="F65" s="69" t="n">
        <f>Games!D46</f>
        <v>0.001625</v>
      </c>
      <c r="G65" s="70" t="str">
        <f>Games!K46</f>
        <v>N</v>
      </c>
      <c r="H65" s="71" t="str">
        <f>IF(ISBLANK(Games!B46), "", IF('Prediction Log'!$D65&lt;0, 'Prediction Log'!$B65, 'Prediction Log'!$C65))</f>
        <v>Oklahoma</v>
      </c>
      <c r="I65" s="72" t="str">
        <f>IF(ISBLANK(Games!$B46), "",Games!I46)</f>
        <v>Oklahoma</v>
      </c>
      <c r="J65" s="72" t="str">
        <f>IF('Prediction Log'!$F65&gt;0.5, 'Prediction Log'!$B65, IF('Prediction Log'!$F65&lt;0.5, 'Prediction Log'!$C65, "PICK"))</f>
        <v>Oklahoma</v>
      </c>
      <c r="K65" s="73" t="n">
        <f>IF(ISBLANK(Games!B46), "",IF('Prediction Log'!$J65='Prediction Log'!$B65, 'Prediction Log'!$F65, 1-'Prediction Log'!$F65))</f>
        <v>0.998375</v>
      </c>
      <c r="L65" s="74" t="str">
        <f>IF(ISBLANK(Games!$B46), "",Games!L46)</f>
        <v>Y</v>
      </c>
      <c r="M65" s="75" t="str">
        <f>IF(ISBLANK('Prediction Log'!$N65), "",IF('Prediction Log'!$N65&gt;'Prediction Log'!$O65,'Prediction Log'!$B65,'Prediction Log'!$C65))</f>
        <v>Kansas</v>
      </c>
      <c r="N65" s="76" t="n">
        <v>38.0</v>
      </c>
      <c r="O65" s="76" t="n">
        <v>33.0</v>
      </c>
      <c r="P65" s="77" t="n">
        <f>IF(ISBLANK('Prediction Log'!$N65), "",'Prediction Log'!$O65-'Prediction Log'!$N65)</f>
        <v>-5</v>
      </c>
      <c r="Q65" s="78" t="s">
        <v>17</v>
      </c>
      <c r="R65" s="79" t="str">
        <f>IF(ISBLANK('Prediction Log'!$N65), "",IF('Prediction Log'!$P65&lt;'Prediction Log'!$D65, "Y", IF('Prediction Log'!$P65='Prediction Log'!$D65, "PUSH", "N")))</f>
        <v>Y</v>
      </c>
      <c r="S65" s="79" t="str">
        <f>IF(ISBLANK('Prediction Log'!$N65), "",IF('Prediction Log'!$P65&lt;'Prediction Log'!$E65, "Y", IF('Prediction Log'!$P65='Prediction Log'!$E65, "PUSH", "N")))</f>
        <v>Y</v>
      </c>
      <c r="T65" s="80" t="str">
        <f>IF(ISBLANK('Prediction Log'!$N65),"",IF('Prediction Log'!$M65='Prediction Log'!$H65, "Y", "N"))</f>
        <v>N</v>
      </c>
      <c r="U65" s="80" t="str">
        <f>'Prediction Log'!$R65</f>
        <v>Y</v>
      </c>
      <c r="V65" s="80" t="str">
        <f>IF(ISBLANK('Prediction Log'!$N65), "",IF(AND('Prediction Log'!$T65="Y", 'Prediction Log'!$U65="Y"), "Y", "N"))</f>
        <v>N</v>
      </c>
      <c r="W65" s="81" t="str">
        <f>IF(ISBLANK('Prediction Log'!$N65),"",IF('Prediction Log'!$M65='Prediction Log'!$I65, "Y", "N"))</f>
        <v>N</v>
      </c>
      <c r="X65" s="81" t="str">
        <f>IF(ISBLANK('Prediction Log'!$N65), "", IF('Prediction Log'!$R65=Games!K46, "Y", "N"))</f>
        <v>N</v>
      </c>
      <c r="Y65" s="82" t="str">
        <f>IF(ISBLANK('Prediction Log'!$N65), "",IF('Prediction Log'!$J65='Prediction Log'!$M65, "Y", "N"))</f>
        <v>N</v>
      </c>
      <c r="Z65" s="81" t="str">
        <f>IF(ISBLANK('Prediction Log'!$N65), "",IF('Prediction Log'!$I65&lt;&gt;'Prediction Log'!$M65, "N",IF(AND('Prediction Log'!$E65&gt;0, 'Prediction Log'!$P65&gt;'Prediction Log'!$E65, 'Prediction Log'!$I65='Prediction Log'!$C65), "Y", IF(AND('Prediction Log'!$E65&lt;0, 'Prediction Log'!$P65&lt;'Prediction Log'!$E65,'Prediction Log'!$I65='Prediction Log'!$B65 ), "Y", IF('Prediction Log'!$P65='Prediction Log'!$E65, "PUSH", "N")))))</f>
        <v>N</v>
      </c>
      <c r="AA65" s="81" t="str">
        <f>IF(ISBLANK('Prediction Log'!$N65), "",IF(AND('Prediction Log'!$W65="Y", 'Prediction Log'!$X65="Y"), "Y", "N"))</f>
        <v>N</v>
      </c>
      <c r="AB65" s="80" t="n">
        <v>-15.5</v>
      </c>
      <c r="AC65" s="80" t="n">
        <v>15.5</v>
      </c>
      <c r="AD65" s="81" t="n">
        <v>-29.2</v>
      </c>
      <c r="AE65" s="81" t="n">
        <v>29.2</v>
      </c>
      <c r="AF65" s="85" t="str">
        <f>IF(OR(ISBLANK(Games!B46),ISBLANK('Prediction Log'!$M65)), "",IF(OR(AND('Prediction Log'!D65&lt;0, 'Prediction Log'!M65='Prediction Log'!B65), AND('Prediction Log'!D65&gt;0, 'Prediction Log'!C65='Prediction Log'!M65)),"Y", IF(ISBLANK(Games!$B$2), "","N")))</f>
        <v>N</v>
      </c>
      <c r="AG65" s="86" t="str">
        <f>'Prediction Log'!$V65</f>
        <v>N</v>
      </c>
    </row>
    <row r="66" ht="14.25" customHeight="1">
      <c r="A66" s="14" t="n">
        <f>IF(ISBLANK(Games!$B47), "",Games!A47)</f>
        <v>9</v>
      </c>
      <c r="B66" s="14" t="str">
        <f>IF(ISBLANK(Games!$B47), "",Games!B47)</f>
        <v>Florida</v>
      </c>
      <c r="C66" s="14" t="str">
        <f>IF(ISBLANK(Games!$B47), "",Games!E47)</f>
        <v>Georgia</v>
      </c>
      <c r="D66" s="10" t="n">
        <f>IF(ISBLANK(Games!$B47), "",Games!G47)</f>
        <v>14.5</v>
      </c>
      <c r="E66" s="10" t="n">
        <f>IF(ISBLANK(Games!$B47), "",Games!H47)</f>
        <v>20</v>
      </c>
      <c r="F66" s="69" t="n">
        <f>Games!D47</f>
        <v>0.009367</v>
      </c>
      <c r="G66" s="70" t="str">
        <f>Games!K47</f>
        <v>N</v>
      </c>
      <c r="H66" s="71" t="str">
        <f>IF(ISBLANK(Games!B47), "", IF('Prediction Log'!$D66&lt;0, 'Prediction Log'!$B66, 'Prediction Log'!$C66))</f>
        <v>Georgia</v>
      </c>
      <c r="I66" s="72" t="str">
        <f>IF(ISBLANK(Games!$B47), "",Games!I47)</f>
        <v>Georgia</v>
      </c>
      <c r="J66" s="72" t="str">
        <f>IF('Prediction Log'!$F66&gt;0.5, 'Prediction Log'!$B66, IF('Prediction Log'!$F66&lt;0.5, 'Prediction Log'!$C66, "PICK"))</f>
        <v>Georgia</v>
      </c>
      <c r="K66" s="73" t="n">
        <f>IF(ISBLANK(Games!B47), "",IF('Prediction Log'!$J66='Prediction Log'!$B66, 'Prediction Log'!$F66, 1-'Prediction Log'!$F66))</f>
        <v>0.990633</v>
      </c>
      <c r="L66" s="74" t="str">
        <f>IF(ISBLANK(Games!$B47), "",Games!L47)</f>
        <v>Y</v>
      </c>
      <c r="M66" s="75" t="str">
        <f>IF(ISBLANK('Prediction Log'!$N66), "",IF('Prediction Log'!$N66&gt;'Prediction Log'!$O66,'Prediction Log'!$B66,'Prediction Log'!$C66))</f>
        <v>Georgia</v>
      </c>
      <c r="N66" s="76" t="n">
        <v>20.0</v>
      </c>
      <c r="O66" s="76" t="n">
        <v>43.0</v>
      </c>
      <c r="P66" s="77" t="n">
        <f>IF(ISBLANK('Prediction Log'!$N66), "",'Prediction Log'!$O66-'Prediction Log'!$N66)</f>
        <v>23</v>
      </c>
      <c r="Q66" s="78" t="s">
        <v>17</v>
      </c>
      <c r="R66" s="79" t="str">
        <f>IF(ISBLANK('Prediction Log'!$N66), "",IF('Prediction Log'!$P66&lt;'Prediction Log'!$D66, "Y", IF('Prediction Log'!$P66='Prediction Log'!$D66, "PUSH", "N")))</f>
        <v>N</v>
      </c>
      <c r="S66" s="79" t="str">
        <f>IF(ISBLANK('Prediction Log'!$N66), "",IF('Prediction Log'!$P66&lt;'Prediction Log'!$E66, "Y", IF('Prediction Log'!$P66='Prediction Log'!$E66, "PUSH", "N")))</f>
        <v>N</v>
      </c>
      <c r="T66" s="80" t="str">
        <f>IF(ISBLANK('Prediction Log'!$N66),"",IF('Prediction Log'!$M66='Prediction Log'!$H66, "Y", "N"))</f>
        <v>Y</v>
      </c>
      <c r="U66" s="80" t="str">
        <f>'Prediction Log'!$R66</f>
        <v>N</v>
      </c>
      <c r="V66" s="80" t="str">
        <f>IF(ISBLANK('Prediction Log'!$N66), "",IF(AND('Prediction Log'!$T66="Y", 'Prediction Log'!$U66="Y"), "Y", "N"))</f>
        <v>N</v>
      </c>
      <c r="W66" s="81" t="str">
        <f>IF(ISBLANK('Prediction Log'!$N66),"",IF('Prediction Log'!$M66='Prediction Log'!$I66, "Y", "N"))</f>
        <v>Y</v>
      </c>
      <c r="X66" s="81" t="str">
        <f>IF(ISBLANK('Prediction Log'!$N66), "", IF('Prediction Log'!$R66=Games!K47, "Y", "N"))</f>
        <v>Y</v>
      </c>
      <c r="Y66" s="82" t="str">
        <f>IF(ISBLANK('Prediction Log'!$N66), "",IF('Prediction Log'!$J66='Prediction Log'!$M66, "Y", "N"))</f>
        <v>Y</v>
      </c>
      <c r="Z66" s="81" t="str">
        <f>IF(ISBLANK('Prediction Log'!$N66), "",IF('Prediction Log'!$I66&lt;&gt;'Prediction Log'!$M66, "N",IF(AND('Prediction Log'!$E66&gt;0, 'Prediction Log'!$P66&gt;'Prediction Log'!$E66, 'Prediction Log'!$I66='Prediction Log'!$C66), "Y", IF(AND('Prediction Log'!$E66&lt;0, 'Prediction Log'!$P66&lt;'Prediction Log'!$E66,'Prediction Log'!$I66='Prediction Log'!$B66 ), "Y", IF('Prediction Log'!$P66='Prediction Log'!$E66, "PUSH", "N")))))</f>
        <v>Y</v>
      </c>
      <c r="AA66" s="81" t="str">
        <f>IF(ISBLANK('Prediction Log'!$N66), "",IF(AND('Prediction Log'!$W66="Y", 'Prediction Log'!$X66="Y"), "Y", "N"))</f>
        <v>Y</v>
      </c>
      <c r="AB66" s="80" t="n">
        <v>8.5</v>
      </c>
      <c r="AC66" s="80" t="n">
        <v>8.5</v>
      </c>
      <c r="AD66" s="81" t="n">
        <v>3.0</v>
      </c>
      <c r="AE66" s="81" t="n">
        <v>3.0</v>
      </c>
    </row>
    <row r="67" ht="14.25" customHeight="1">
      <c r="A67" s="67" t="n">
        <f>IF(ISBLANK(Games!$B48), "",Games!A48)</f>
        <v>9</v>
      </c>
      <c r="B67" s="67" t="str">
        <f>IF(ISBLANK(Games!$B48), "",Games!B48)</f>
        <v>Texas</v>
      </c>
      <c r="C67" s="67" t="str">
        <f>IF(ISBLANK(Games!$B48), "",Games!E48)</f>
        <v>BYU</v>
      </c>
      <c r="D67" s="68" t="n">
        <f>IF(ISBLANK(Games!$B48), "",Games!G48)</f>
        <v>-17.5</v>
      </c>
      <c r="E67" s="68" t="n">
        <f>IF(ISBLANK(Games!$B48), "",Games!H48)</f>
        <v>-18</v>
      </c>
      <c r="F67" s="69" t="n">
        <f>Games!D48</f>
        <v>0.947699</v>
      </c>
      <c r="G67" s="70" t="str">
        <f>Games!K48</f>
        <v>Y</v>
      </c>
      <c r="H67" s="71" t="str">
        <f>IF(ISBLANK(Games!B48), "", IF('Prediction Log'!$D67&lt;0, 'Prediction Log'!$B67, 'Prediction Log'!$C67))</f>
        <v>Texas</v>
      </c>
      <c r="I67" s="72" t="str">
        <f>IF(ISBLANK(Games!$B48), "",Games!I48)</f>
        <v>Texas</v>
      </c>
      <c r="J67" s="72" t="str">
        <f>IF('Prediction Log'!$F67&gt;0.5, 'Prediction Log'!$B67, IF('Prediction Log'!$F67&lt;0.5, 'Prediction Log'!$C67, "PICK"))</f>
        <v>Texas</v>
      </c>
      <c r="K67" s="73" t="n">
        <f>IF(ISBLANK(Games!B48), "",IF('Prediction Log'!$J67='Prediction Log'!$B67, 'Prediction Log'!$F67, 1-'Prediction Log'!$F67))</f>
        <v>0.947699</v>
      </c>
      <c r="L67" s="74" t="str">
        <f>IF(ISBLANK(Games!$B48), "",Games!L48)</f>
        <v>Y</v>
      </c>
      <c r="M67" s="75" t="str">
        <f>IF(ISBLANK('Prediction Log'!$N67), "",IF('Prediction Log'!$N67&gt;'Prediction Log'!$O67,'Prediction Log'!$B67,'Prediction Log'!$C67))</f>
        <v>Texas</v>
      </c>
      <c r="N67" s="76" t="n">
        <v>35.0</v>
      </c>
      <c r="O67" s="76" t="n">
        <v>6.0</v>
      </c>
      <c r="P67" s="77" t="n">
        <f>IF(ISBLANK('Prediction Log'!$N67), "",'Prediction Log'!$O67-'Prediction Log'!$N67)</f>
        <v>-29</v>
      </c>
      <c r="Q67" s="78" t="s">
        <v>17</v>
      </c>
      <c r="R67" s="79" t="str">
        <f>IF(ISBLANK('Prediction Log'!$N67), "",IF('Prediction Log'!$P67&lt;'Prediction Log'!$D67, "Y", IF('Prediction Log'!$P67='Prediction Log'!$D67, "PUSH", "N")))</f>
        <v>Y</v>
      </c>
      <c r="S67" s="79" t="str">
        <f>IF(ISBLANK('Prediction Log'!$N67), "",IF('Prediction Log'!$P67&lt;'Prediction Log'!$E67, "Y", IF('Prediction Log'!$P67='Prediction Log'!$E67, "PUSH", "N")))</f>
        <v>Y</v>
      </c>
      <c r="T67" s="80" t="str">
        <f>IF(ISBLANK('Prediction Log'!$N67),"",IF('Prediction Log'!$M67='Prediction Log'!$H67, "Y", "N"))</f>
        <v>Y</v>
      </c>
      <c r="U67" s="80" t="str">
        <f>'Prediction Log'!$R67</f>
        <v>Y</v>
      </c>
      <c r="V67" s="80" t="str">
        <f>IF(ISBLANK('Prediction Log'!$N67), "",IF(AND('Prediction Log'!$T67="Y", 'Prediction Log'!$U67="Y"), "Y", "N"))</f>
        <v>Y</v>
      </c>
      <c r="W67" s="81" t="str">
        <f>IF(ISBLANK('Prediction Log'!$N67),"",IF('Prediction Log'!$M67='Prediction Log'!$I67, "Y", "N"))</f>
        <v>Y</v>
      </c>
      <c r="X67" s="81" t="str">
        <f>IF(ISBLANK('Prediction Log'!$N67), "", IF('Prediction Log'!$R67=Games!K48, "Y", "N"))</f>
        <v>Y</v>
      </c>
      <c r="Y67" s="82" t="str">
        <f>IF(ISBLANK('Prediction Log'!$N67), "",IF('Prediction Log'!$J67='Prediction Log'!$M67, "Y", "N"))</f>
        <v>Y</v>
      </c>
      <c r="Z67" s="81" t="str">
        <f>IF(ISBLANK('Prediction Log'!$N67), "",IF('Prediction Log'!$I67&lt;&gt;'Prediction Log'!$M67, "N",IF(AND('Prediction Log'!$E67&gt;0, 'Prediction Log'!$P67&gt;'Prediction Log'!$E67, 'Prediction Log'!$I67='Prediction Log'!$C67), "Y", IF(AND('Prediction Log'!$E67&lt;0, 'Prediction Log'!$P67&lt;'Prediction Log'!$E67,'Prediction Log'!$I67='Prediction Log'!$B67 ), "Y", IF('Prediction Log'!$P67='Prediction Log'!$E67, "PUSH", "N")))))</f>
        <v>Y</v>
      </c>
      <c r="AA67" s="81" t="str">
        <f>IF(ISBLANK('Prediction Log'!$N67), "",IF(AND('Prediction Log'!$W67="Y", 'Prediction Log'!$X67="Y"), "Y", "N"))</f>
        <v>Y</v>
      </c>
      <c r="AB67" s="80" t="n">
        <v>11.5</v>
      </c>
      <c r="AC67" s="80" t="n">
        <v>11.5</v>
      </c>
      <c r="AD67" s="81" t="n">
        <v>11.0</v>
      </c>
      <c r="AE67" s="81" t="n">
        <v>11.0</v>
      </c>
    </row>
    <row r="68" ht="14.25" customHeight="1">
      <c r="A68" s="14" t="n">
        <f>IF(ISBLANK(Games!$B49), "",Games!A49)</f>
        <v>9</v>
      </c>
      <c r="B68" s="14" t="str">
        <f>IF(ISBLANK(Games!$B49), "",Games!B49)</f>
        <v>Utah</v>
      </c>
      <c r="C68" s="14" t="str">
        <f>IF(ISBLANK(Games!$B49), "",Games!E49)</f>
        <v>Oregon</v>
      </c>
      <c r="D68" s="10" t="n">
        <f>IF(ISBLANK(Games!$B49), "",Games!G49)</f>
        <v>6.5</v>
      </c>
      <c r="E68" s="10" t="n">
        <f>IF(ISBLANK(Games!$B49), "",Games!H49)</f>
        <v>5.8</v>
      </c>
      <c r="F68" s="69" t="n">
        <f>Games!D49</f>
        <v>0.361943</v>
      </c>
      <c r="G68" s="70" t="str">
        <f>Games!K49</f>
        <v>Y</v>
      </c>
      <c r="H68" s="71" t="str">
        <f>IF(ISBLANK(Games!B49), "", IF('Prediction Log'!$D68&lt;0, 'Prediction Log'!$B68, 'Prediction Log'!$C68))</f>
        <v>Oregon</v>
      </c>
      <c r="I68" s="72" t="str">
        <f>IF(ISBLANK(Games!$B49), "",Games!I49)</f>
        <v>Oregon</v>
      </c>
      <c r="J68" s="72" t="str">
        <f>IF('Prediction Log'!$F68&gt;0.5, 'Prediction Log'!$B68, IF('Prediction Log'!$F68&lt;0.5, 'Prediction Log'!$C68, "PICK"))</f>
        <v>Oregon</v>
      </c>
      <c r="K68" s="73" t="n">
        <f>IF(ISBLANK(Games!B49), "",IF('Prediction Log'!$J68='Prediction Log'!$B68, 'Prediction Log'!$F68, 1-'Prediction Log'!$F68))</f>
        <v>0.638057</v>
      </c>
      <c r="L68" s="74" t="str">
        <f>IF(ISBLANK(Games!$B49), "",Games!L49)</f>
        <v>N</v>
      </c>
      <c r="M68" s="75" t="str">
        <f>IF(ISBLANK('Prediction Log'!$N68), "",IF('Prediction Log'!$N68&gt;'Prediction Log'!$O68,'Prediction Log'!$B68,'Prediction Log'!$C68))</f>
        <v>Oregon</v>
      </c>
      <c r="N68" s="76" t="n">
        <v>6.0</v>
      </c>
      <c r="O68" s="76" t="n">
        <v>35.0</v>
      </c>
      <c r="P68" s="77" t="n">
        <f>IF(ISBLANK('Prediction Log'!$N68), "",'Prediction Log'!$O68-'Prediction Log'!$N68)</f>
        <v>29</v>
      </c>
      <c r="Q68" s="78" t="s">
        <v>17</v>
      </c>
      <c r="R68" s="79" t="str">
        <f>IF(ISBLANK('Prediction Log'!$N68), "",IF('Prediction Log'!$P68&lt;'Prediction Log'!$D68, "Y", IF('Prediction Log'!$P68='Prediction Log'!$D68, "PUSH", "N")))</f>
        <v>N</v>
      </c>
      <c r="S68" s="79" t="str">
        <f>IF(ISBLANK('Prediction Log'!$N68), "",IF('Prediction Log'!$P68&lt;'Prediction Log'!$E68, "Y", IF('Prediction Log'!$P68='Prediction Log'!$E68, "PUSH", "N")))</f>
        <v>N</v>
      </c>
      <c r="T68" s="80" t="str">
        <f>IF(ISBLANK('Prediction Log'!$N68),"",IF('Prediction Log'!$M68='Prediction Log'!$H68, "Y", "N"))</f>
        <v>Y</v>
      </c>
      <c r="U68" s="80" t="str">
        <f>'Prediction Log'!$R68</f>
        <v>N</v>
      </c>
      <c r="V68" s="80" t="str">
        <f>IF(ISBLANK('Prediction Log'!$N68), "",IF(AND('Prediction Log'!$T68="Y", 'Prediction Log'!$U68="Y"), "Y", "N"))</f>
        <v>N</v>
      </c>
      <c r="W68" s="81" t="str">
        <f>IF(ISBLANK('Prediction Log'!$N68),"",IF('Prediction Log'!$M68='Prediction Log'!$I68, "Y", "N"))</f>
        <v>Y</v>
      </c>
      <c r="X68" s="81" t="str">
        <f>IF(ISBLANK('Prediction Log'!$N68), "", IF('Prediction Log'!$R68=Games!K49, "Y", "N"))</f>
        <v>N</v>
      </c>
      <c r="Y68" s="82" t="str">
        <f>IF(ISBLANK('Prediction Log'!$N68), "",IF('Prediction Log'!$J68='Prediction Log'!$M68, "Y", "N"))</f>
        <v>Y</v>
      </c>
      <c r="Z68" s="81" t="str">
        <f>IF(ISBLANK('Prediction Log'!$N68), "",IF('Prediction Log'!$I68&lt;&gt;'Prediction Log'!$M68, "N",IF(AND('Prediction Log'!$E68&gt;0, 'Prediction Log'!$P68&gt;'Prediction Log'!$E68, 'Prediction Log'!$I68='Prediction Log'!$C68), "Y", IF(AND('Prediction Log'!$E68&lt;0, 'Prediction Log'!$P68&lt;'Prediction Log'!$E68,'Prediction Log'!$I68='Prediction Log'!$B68 ), "Y", IF('Prediction Log'!$P68='Prediction Log'!$E68, "PUSH", "N")))))</f>
        <v>Y</v>
      </c>
      <c r="AA68" s="81" t="str">
        <f>IF(ISBLANK('Prediction Log'!$N68), "",IF(AND('Prediction Log'!$W68="Y", 'Prediction Log'!$X68="Y"), "Y", "N"))</f>
        <v>N</v>
      </c>
      <c r="AB68" s="80" t="n">
        <v>22.5</v>
      </c>
      <c r="AC68" s="80" t="n">
        <v>22.5</v>
      </c>
      <c r="AD68" s="81" t="n">
        <v>23.2</v>
      </c>
      <c r="AE68" s="81" t="n">
        <v>23.2</v>
      </c>
    </row>
    <row r="69" ht="14.25" customHeight="1">
      <c r="A69" s="67" t="n">
        <f>IF(ISBLANK(Games!$B50), "",Games!A50)</f>
        <v>9</v>
      </c>
      <c r="B69" s="67" t="str">
        <f>IF(ISBLANK(Games!$B50), "",Games!B50)</f>
        <v>Rice</v>
      </c>
      <c r="C69" s="67" t="str">
        <f>IF(ISBLANK(Games!$B50), "",Games!E50)</f>
        <v>Tulane</v>
      </c>
      <c r="D69" s="68" t="n">
        <f>IF(ISBLANK(Games!$B50), "",Games!G50)</f>
        <v>11.5</v>
      </c>
      <c r="E69" s="68" t="n">
        <f>IF(ISBLANK(Games!$B50), "",Games!H50)</f>
        <v>1.9</v>
      </c>
      <c r="F69" s="69" t="n">
        <f>Games!D50</f>
        <v>0.162922</v>
      </c>
      <c r="G69" s="70" t="str">
        <f>Games!K50</f>
        <v>Y</v>
      </c>
      <c r="H69" s="71" t="str">
        <f>IF(ISBLANK(Games!B50), "", IF('Prediction Log'!$D69&lt;0, 'Prediction Log'!$B69, 'Prediction Log'!$C69))</f>
        <v>Tulane</v>
      </c>
      <c r="I69" s="72" t="str">
        <f>IF(ISBLANK(Games!$B50), "",Games!I50)</f>
        <v>Tulane</v>
      </c>
      <c r="J69" s="72" t="str">
        <f>IF('Prediction Log'!$F69&gt;0.5, 'Prediction Log'!$B69, IF('Prediction Log'!$F69&lt;0.5, 'Prediction Log'!$C69, "PICK"))</f>
        <v>Tulane</v>
      </c>
      <c r="K69" s="73" t="n">
        <f>IF(ISBLANK(Games!B50), "",IF('Prediction Log'!$J69='Prediction Log'!$B69, 'Prediction Log'!$F69, 1-'Prediction Log'!$F69))</f>
        <v>0.837078</v>
      </c>
      <c r="L69" s="74" t="str">
        <f>IF(ISBLANK(Games!$B50), "",Games!L50)</f>
        <v>N</v>
      </c>
      <c r="M69" s="75" t="str">
        <f>IF(ISBLANK('Prediction Log'!$N69), "",IF('Prediction Log'!$N69&gt;'Prediction Log'!$O69,'Prediction Log'!$B69,'Prediction Log'!$C69))</f>
        <v>Tulane</v>
      </c>
      <c r="N69" s="76" t="n">
        <v>28.0</v>
      </c>
      <c r="O69" s="76" t="n">
        <v>30.0</v>
      </c>
      <c r="P69" s="77" t="n">
        <f>IF(ISBLANK('Prediction Log'!$N69), "",'Prediction Log'!$O69-'Prediction Log'!$N69)</f>
        <v>2</v>
      </c>
      <c r="Q69" s="78" t="s">
        <v>16</v>
      </c>
      <c r="R69" s="79" t="str">
        <f>IF(ISBLANK('Prediction Log'!$N69), "",IF('Prediction Log'!$P69&lt;'Prediction Log'!$D69, "Y", IF('Prediction Log'!$P69='Prediction Log'!$D69, "PUSH", "N")))</f>
        <v>Y</v>
      </c>
      <c r="S69" s="79" t="str">
        <f>IF(ISBLANK('Prediction Log'!$N69), "",IF('Prediction Log'!$P69&lt;'Prediction Log'!$E69, "Y", IF('Prediction Log'!$P69='Prediction Log'!$E69, "PUSH", "N")))</f>
        <v>N</v>
      </c>
      <c r="T69" s="80" t="str">
        <f>IF(ISBLANK('Prediction Log'!$N69),"",IF('Prediction Log'!$M69='Prediction Log'!$H69, "Y", "N"))</f>
        <v>Y</v>
      </c>
      <c r="U69" s="80" t="str">
        <f>'Prediction Log'!$R69</f>
        <v>Y</v>
      </c>
      <c r="V69" s="80" t="str">
        <f>IF(ISBLANK('Prediction Log'!$N69), "",IF(AND('Prediction Log'!$T69="Y", 'Prediction Log'!$U69="Y"), "Y", "N"))</f>
        <v>Y</v>
      </c>
      <c r="W69" s="81" t="str">
        <f>IF(ISBLANK('Prediction Log'!$N69),"",IF('Prediction Log'!$M69='Prediction Log'!$I69, "Y", "N"))</f>
        <v>Y</v>
      </c>
      <c r="X69" s="81" t="str">
        <f>IF(ISBLANK('Prediction Log'!$N69), "", IF('Prediction Log'!$R69=Games!K50, "Y", "N"))</f>
        <v>Y</v>
      </c>
      <c r="Y69" s="82" t="str">
        <f>IF(ISBLANK('Prediction Log'!$N69), "",IF('Prediction Log'!$J69='Prediction Log'!$M69, "Y", "N"))</f>
        <v>Y</v>
      </c>
      <c r="Z69" s="81" t="str">
        <f>IF(ISBLANK('Prediction Log'!$N69), "",IF('Prediction Log'!$I69&lt;&gt;'Prediction Log'!$M69, "N",IF(AND('Prediction Log'!$E69&gt;0, 'Prediction Log'!$P69&gt;'Prediction Log'!$E69, 'Prediction Log'!$I69='Prediction Log'!$C69), "Y", IF(AND('Prediction Log'!$E69&lt;0, 'Prediction Log'!$P69&lt;'Prediction Log'!$E69,'Prediction Log'!$I69='Prediction Log'!$B69 ), "Y", IF('Prediction Log'!$P69='Prediction Log'!$E69, "PUSH", "N")))))</f>
        <v>Y</v>
      </c>
      <c r="AA69" s="81" t="str">
        <f>IF(ISBLANK('Prediction Log'!$N69), "",IF(AND('Prediction Log'!$W69="Y", 'Prediction Log'!$X69="Y"), "Y", "N"))</f>
        <v>Y</v>
      </c>
      <c r="AB69" s="80" t="n">
        <v>-9.5</v>
      </c>
      <c r="AC69" s="80" t="n">
        <v>9.5</v>
      </c>
      <c r="AD69" s="81" t="n">
        <v>0.10000000000000009</v>
      </c>
      <c r="AE69" s="81" t="n">
        <v>0.10000000000000009</v>
      </c>
    </row>
    <row r="70" ht="14.25" customHeight="1">
      <c r="A70" s="14" t="n">
        <f>IF(ISBLANK(Games!$B51), "",Games!A51)</f>
        <v>9</v>
      </c>
      <c r="B70" s="14" t="str">
        <f>IF(ISBLANK(Games!$B51), "",Games!B51)</f>
        <v>Colorado State</v>
      </c>
      <c r="C70" s="14" t="str">
        <f>IF(ISBLANK(Games!$B51), "",Games!E51)</f>
        <v>Air Force</v>
      </c>
      <c r="D70" s="10" t="n">
        <f>IF(ISBLANK(Games!$B51), "",Games!G51)</f>
        <v>11.5</v>
      </c>
      <c r="E70" s="10" t="n">
        <f>IF(ISBLANK(Games!$B51), "",Games!H51)</f>
        <v>19.1</v>
      </c>
      <c r="F70" s="69" t="n">
        <f>Games!D51</f>
        <v>0.003624</v>
      </c>
      <c r="G70" s="70" t="str">
        <f>Games!K51</f>
        <v>N</v>
      </c>
      <c r="H70" s="71" t="str">
        <f>IF(ISBLANK(Games!B51), "", IF('Prediction Log'!$D70&lt;0, 'Prediction Log'!$B70, 'Prediction Log'!$C70))</f>
        <v>Air Force</v>
      </c>
      <c r="I70" s="72" t="str">
        <f>IF(ISBLANK(Games!$B51), "",Games!I51)</f>
        <v>Air Force</v>
      </c>
      <c r="J70" s="72" t="str">
        <f>IF('Prediction Log'!$F70&gt;0.5, 'Prediction Log'!$B70, IF('Prediction Log'!$F70&lt;0.5, 'Prediction Log'!$C70, "PICK"))</f>
        <v>Air Force</v>
      </c>
      <c r="K70" s="73" t="n">
        <f>IF(ISBLANK(Games!B51), "",IF('Prediction Log'!$J70='Prediction Log'!$B70, 'Prediction Log'!$F70, 1-'Prediction Log'!$F70))</f>
        <v>0.996376</v>
      </c>
      <c r="L70" s="74" t="str">
        <f>IF(ISBLANK(Games!$B51), "",Games!L51)</f>
        <v>Y</v>
      </c>
      <c r="M70" s="75" t="str">
        <f>IF(ISBLANK('Prediction Log'!$N70), "",IF('Prediction Log'!$N70&gt;'Prediction Log'!$O70,'Prediction Log'!$B70,'Prediction Log'!$C70))</f>
        <v>Air Force</v>
      </c>
      <c r="N70" s="76" t="n">
        <v>13.0</v>
      </c>
      <c r="O70" s="76" t="n">
        <v>30.0</v>
      </c>
      <c r="P70" s="77" t="n">
        <f>IF(ISBLANK('Prediction Log'!$N70), "",'Prediction Log'!$O70-'Prediction Log'!$N70)</f>
        <v>17</v>
      </c>
      <c r="Q70" s="78" t="s">
        <v>136</v>
      </c>
      <c r="R70" s="79" t="str">
        <f>IF(ISBLANK('Prediction Log'!$N70), "",IF('Prediction Log'!$P70&lt;'Prediction Log'!$D70, "Y", IF('Prediction Log'!$P70='Prediction Log'!$D70, "PUSH", "N")))</f>
        <v>N</v>
      </c>
      <c r="S70" s="79" t="str">
        <f>IF(ISBLANK('Prediction Log'!$N70), "",IF('Prediction Log'!$P70&lt;'Prediction Log'!$E70, "Y", IF('Prediction Log'!$P70='Prediction Log'!$E70, "PUSH", "N")))</f>
        <v>Y</v>
      </c>
      <c r="T70" s="80" t="str">
        <f>IF(ISBLANK('Prediction Log'!$N70),"",IF('Prediction Log'!$M70='Prediction Log'!$H70, "Y", "N"))</f>
        <v>Y</v>
      </c>
      <c r="U70" s="80" t="str">
        <f>'Prediction Log'!$R70</f>
        <v>N</v>
      </c>
      <c r="V70" s="80" t="str">
        <f>IF(ISBLANK('Prediction Log'!$N70), "",IF(AND('Prediction Log'!$T70="Y", 'Prediction Log'!$U70="Y"), "Y", "N"))</f>
        <v>N</v>
      </c>
      <c r="W70" s="81" t="str">
        <f>IF(ISBLANK('Prediction Log'!$N70),"",IF('Prediction Log'!$M70='Prediction Log'!$I70, "Y", "N"))</f>
        <v>Y</v>
      </c>
      <c r="X70" s="81" t="str">
        <f>IF(ISBLANK('Prediction Log'!$N70), "", IF('Prediction Log'!$R70=Games!K51, "Y", "N"))</f>
        <v>Y</v>
      </c>
      <c r="Y70" s="82" t="str">
        <f>IF(ISBLANK('Prediction Log'!$N70), "",IF('Prediction Log'!$J70='Prediction Log'!$M70, "Y", "N"))</f>
        <v>Y</v>
      </c>
      <c r="Z70" s="81" t="str">
        <f>IF(ISBLANK('Prediction Log'!$N70), "",IF('Prediction Log'!$I70&lt;&gt;'Prediction Log'!$M70, "N",IF(AND('Prediction Log'!$E70&gt;0, 'Prediction Log'!$P70&gt;'Prediction Log'!$E70, 'Prediction Log'!$I70='Prediction Log'!$C70), "Y", IF(AND('Prediction Log'!$E70&lt;0, 'Prediction Log'!$P70&lt;'Prediction Log'!$E70,'Prediction Log'!$I70='Prediction Log'!$B70 ), "Y", IF('Prediction Log'!$P70='Prediction Log'!$E70, "PUSH", "N")))))</f>
        <v>N</v>
      </c>
      <c r="AA70" s="81" t="str">
        <f>IF(ISBLANK('Prediction Log'!$N70), "",IF(AND('Prediction Log'!$W70="Y", 'Prediction Log'!$X70="Y"), "Y", "N"))</f>
        <v>Y</v>
      </c>
      <c r="AB70" s="80" t="s">
        <v>136</v>
      </c>
      <c r="AC70" s="80" t="s">
        <v>136</v>
      </c>
      <c r="AD70" s="81" t="s">
        <v>136</v>
      </c>
      <c r="AE70" s="81" t="s">
        <v>136</v>
      </c>
    </row>
    <row r="71" ht="14.25" customHeight="1">
      <c r="A71" s="67" t="n">
        <f>IF(ISBLANK(Games!$B52), "",Games!A52)</f>
        <v>9</v>
      </c>
      <c r="B71" s="67" t="str">
        <f>IF(ISBLANK(Games!$B52), "",Games!B52)</f>
        <v>Wisconsin</v>
      </c>
      <c r="C71" s="67" t="str">
        <f>IF(ISBLANK(Games!$B52), "",Games!E52)</f>
        <v>Ohio State</v>
      </c>
      <c r="D71" s="68" t="n">
        <f>IF(ISBLANK(Games!$B52), "",Games!G52)</f>
        <v>14.5</v>
      </c>
      <c r="E71" s="68" t="n">
        <f>IF(ISBLANK(Games!$B52), "",Games!H52)</f>
        <v>20.6</v>
      </c>
      <c r="F71" s="69" t="n">
        <f>Games!D52</f>
        <v>0.004507</v>
      </c>
      <c r="G71" s="70" t="str">
        <f>Games!K52</f>
        <v>N</v>
      </c>
      <c r="H71" s="71" t="str">
        <f>IF(ISBLANK(Games!B52), "", IF('Prediction Log'!$D71&lt;0, 'Prediction Log'!$B71, 'Prediction Log'!$C71))</f>
        <v>Ohio State</v>
      </c>
      <c r="I71" s="72" t="str">
        <f>IF(ISBLANK(Games!$B52), "",Games!I52)</f>
        <v>Ohio State</v>
      </c>
      <c r="J71" s="72" t="str">
        <f>IF('Prediction Log'!$F71&gt;0.5, 'Prediction Log'!$B71, IF('Prediction Log'!$F71&lt;0.5, 'Prediction Log'!$C71, "PICK"))</f>
        <v>Ohio State</v>
      </c>
      <c r="K71" s="73" t="n">
        <f>IF(ISBLANK(Games!B52), "",IF('Prediction Log'!$J71='Prediction Log'!$B71, 'Prediction Log'!$F71, 1-'Prediction Log'!$F71))</f>
        <v>0.995493</v>
      </c>
      <c r="L71" s="74" t="str">
        <f>IF(ISBLANK(Games!$B52), "",Games!L52)</f>
        <v>Y</v>
      </c>
      <c r="M71" s="75" t="str">
        <f>IF(ISBLANK('Prediction Log'!$N71), "",IF('Prediction Log'!$N71&gt;'Prediction Log'!$O71,'Prediction Log'!$B71,'Prediction Log'!$C71))</f>
        <v>Ohio State</v>
      </c>
      <c r="N71" s="76" t="n">
        <v>10.0</v>
      </c>
      <c r="O71" s="76" t="n">
        <v>24.0</v>
      </c>
      <c r="P71" s="77" t="n">
        <f>IF(ISBLANK('Prediction Log'!$N71), "",'Prediction Log'!$O71-'Prediction Log'!$N71)</f>
        <v>14</v>
      </c>
      <c r="Q71" s="78" t="s">
        <v>136</v>
      </c>
      <c r="R71" s="79" t="str">
        <f>IF(ISBLANK('Prediction Log'!$N71), "",IF('Prediction Log'!$P71&lt;'Prediction Log'!$D71, "Y", IF('Prediction Log'!$P71='Prediction Log'!$D71, "PUSH", "N")))</f>
        <v>Y</v>
      </c>
      <c r="S71" s="79" t="str">
        <f>IF(ISBLANK('Prediction Log'!$N71), "",IF('Prediction Log'!$P71&lt;'Prediction Log'!$E71, "Y", IF('Prediction Log'!$P71='Prediction Log'!$E71, "PUSH", "N")))</f>
        <v>Y</v>
      </c>
      <c r="T71" s="80" t="str">
        <f>IF(ISBLANK('Prediction Log'!$N71),"",IF('Prediction Log'!$M71='Prediction Log'!$H71, "Y", "N"))</f>
        <v>Y</v>
      </c>
      <c r="U71" s="80" t="str">
        <f>'Prediction Log'!$R71</f>
        <v>Y</v>
      </c>
      <c r="V71" s="80" t="str">
        <f>IF(ISBLANK('Prediction Log'!$N71), "",IF(AND('Prediction Log'!$T71="Y", 'Prediction Log'!$U71="Y"), "Y", "N"))</f>
        <v>Y</v>
      </c>
      <c r="W71" s="81" t="str">
        <f>IF(ISBLANK('Prediction Log'!$N71),"",IF('Prediction Log'!$M71='Prediction Log'!$I71, "Y", "N"))</f>
        <v>Y</v>
      </c>
      <c r="X71" s="81" t="str">
        <f>IF(ISBLANK('Prediction Log'!$N71), "", IF('Prediction Log'!$R71=Games!K52, "Y", "N"))</f>
        <v>N</v>
      </c>
      <c r="Y71" s="82" t="str">
        <f>IF(ISBLANK('Prediction Log'!$N71), "",IF('Prediction Log'!$J71='Prediction Log'!$M71, "Y", "N"))</f>
        <v>Y</v>
      </c>
      <c r="Z71" s="81" t="str">
        <f>IF(ISBLANK('Prediction Log'!$N71), "",IF('Prediction Log'!$I71&lt;&gt;'Prediction Log'!$M71, "N",IF(AND('Prediction Log'!$E71&gt;0, 'Prediction Log'!$P71&gt;'Prediction Log'!$E71, 'Prediction Log'!$I71='Prediction Log'!$C71), "Y", IF(AND('Prediction Log'!$E71&lt;0, 'Prediction Log'!$P71&lt;'Prediction Log'!$E71,'Prediction Log'!$I71='Prediction Log'!$B71 ), "Y", IF('Prediction Log'!$P71='Prediction Log'!$E71, "PUSH", "N")))))</f>
        <v>N</v>
      </c>
      <c r="AA71" s="81" t="str">
        <f>IF(ISBLANK('Prediction Log'!$N71), "",IF(AND('Prediction Log'!$W71="Y", 'Prediction Log'!$X71="Y"), "Y", "N"))</f>
        <v>N</v>
      </c>
      <c r="AB71" s="80" t="s">
        <v>136</v>
      </c>
      <c r="AC71" s="80" t="s">
        <v>136</v>
      </c>
      <c r="AD71" s="81" t="s">
        <v>136</v>
      </c>
      <c r="AE71" s="81" t="s">
        <v>136</v>
      </c>
    </row>
    <row r="72" ht="14.25" customHeight="1">
      <c r="A72" s="14" t="n">
        <f>IF(ISBLANK(Games!$B53), "",Games!A53)</f>
        <v>9</v>
      </c>
      <c r="B72" s="14" t="str">
        <f>IF(ISBLANK(Games!$B53), "",Games!B53)</f>
        <v>Ole Miss</v>
      </c>
      <c r="C72" s="14" t="str">
        <f>IF(ISBLANK(Games!$B53), "",Games!E53)</f>
        <v>Vanderbilt</v>
      </c>
      <c r="D72" s="10" t="n">
        <f>IF(ISBLANK(Games!$B53), "",Games!G53)</f>
        <v>-25.5</v>
      </c>
      <c r="E72" s="10" t="n">
        <f>IF(ISBLANK(Games!$B53), "",Games!H53)</f>
        <v>-21.6</v>
      </c>
      <c r="F72" s="69" t="n">
        <f>Games!D53</f>
        <v>0.994347</v>
      </c>
      <c r="G72" s="70" t="str">
        <f>Games!K53</f>
        <v>N</v>
      </c>
      <c r="H72" s="71" t="str">
        <f>IF(ISBLANK(Games!B53), "", IF('Prediction Log'!$D72&lt;0, 'Prediction Log'!$B72, 'Prediction Log'!$C72))</f>
        <v>Ole Miss</v>
      </c>
      <c r="I72" s="72" t="str">
        <f>IF(ISBLANK(Games!$B53), "",Games!I53)</f>
        <v>Ole Miss</v>
      </c>
      <c r="J72" s="72" t="str">
        <f>IF('Prediction Log'!$F72&gt;0.5, 'Prediction Log'!$B72, IF('Prediction Log'!$F72&lt;0.5, 'Prediction Log'!$C72, "PICK"))</f>
        <v>Ole Miss</v>
      </c>
      <c r="K72" s="73" t="n">
        <f>IF(ISBLANK(Games!B53), "",IF('Prediction Log'!$J72='Prediction Log'!$B72, 'Prediction Log'!$F72, 1-'Prediction Log'!$F72))</f>
        <v>0.994347</v>
      </c>
      <c r="L72" s="74" t="str">
        <f>IF(ISBLANK(Games!$B53), "",Games!L53)</f>
        <v>N</v>
      </c>
      <c r="M72" s="75" t="str">
        <f>IF(ISBLANK('Prediction Log'!$N72), "",IF('Prediction Log'!$N72&gt;'Prediction Log'!$O72,'Prediction Log'!$B72,'Prediction Log'!$C72))</f>
        <v>Ole Miss</v>
      </c>
      <c r="N72" s="76" t="n">
        <v>33.0</v>
      </c>
      <c r="O72" s="76" t="n">
        <v>7.0</v>
      </c>
      <c r="P72" s="77" t="n">
        <f>IF(ISBLANK('Prediction Log'!$N72), "",'Prediction Log'!$O72-'Prediction Log'!$N72)</f>
        <v>-26</v>
      </c>
      <c r="Q72" s="78" t="s">
        <v>136</v>
      </c>
      <c r="R72" s="79" t="str">
        <f>IF(ISBLANK('Prediction Log'!$N72), "",IF('Prediction Log'!$P72&lt;'Prediction Log'!$D72, "Y", IF('Prediction Log'!$P72='Prediction Log'!$D72, "PUSH", "N")))</f>
        <v>Y</v>
      </c>
      <c r="S72" s="79" t="str">
        <f>IF(ISBLANK('Prediction Log'!$N72), "",IF('Prediction Log'!$P72&lt;'Prediction Log'!$E72, "Y", IF('Prediction Log'!$P72='Prediction Log'!$E72, "PUSH", "N")))</f>
        <v>Y</v>
      </c>
      <c r="T72" s="80" t="str">
        <f>IF(ISBLANK('Prediction Log'!$N72),"",IF('Prediction Log'!$M72='Prediction Log'!$H72, "Y", "N"))</f>
        <v>Y</v>
      </c>
      <c r="U72" s="80" t="str">
        <f>'Prediction Log'!$R72</f>
        <v>Y</v>
      </c>
      <c r="V72" s="80" t="str">
        <f>IF(ISBLANK('Prediction Log'!$N72), "",IF(AND('Prediction Log'!$T72="Y", 'Prediction Log'!$U72="Y"), "Y", "N"))</f>
        <v>Y</v>
      </c>
      <c r="W72" s="81" t="str">
        <f>IF(ISBLANK('Prediction Log'!$N72),"",IF('Prediction Log'!$M72='Prediction Log'!$I72, "Y", "N"))</f>
        <v>Y</v>
      </c>
      <c r="X72" s="81" t="str">
        <f>IF(ISBLANK('Prediction Log'!$N72), "", IF('Prediction Log'!$R72=Games!K53, "Y", "N"))</f>
        <v>N</v>
      </c>
      <c r="Y72" s="82" t="str">
        <f>IF(ISBLANK('Prediction Log'!$N72), "",IF('Prediction Log'!$J72='Prediction Log'!$M72, "Y", "N"))</f>
        <v>Y</v>
      </c>
      <c r="Z72" s="81" t="str">
        <f>IF(ISBLANK('Prediction Log'!$N72), "",IF('Prediction Log'!$I72&lt;&gt;'Prediction Log'!$M72, "N",IF(AND('Prediction Log'!$E72&gt;0, 'Prediction Log'!$P72&gt;'Prediction Log'!$E72, 'Prediction Log'!$I72='Prediction Log'!$C72), "Y", IF(AND('Prediction Log'!$E72&lt;0, 'Prediction Log'!$P72&lt;'Prediction Log'!$E72,'Prediction Log'!$I72='Prediction Log'!$B72 ), "Y", IF('Prediction Log'!$P72='Prediction Log'!$E72, "PUSH", "N")))))</f>
        <v>Y</v>
      </c>
      <c r="AA72" s="81" t="str">
        <f>IF(ISBLANK('Prediction Log'!$N72), "",IF(AND('Prediction Log'!$W72="Y", 'Prediction Log'!$X72="Y"), "Y", "N"))</f>
        <v>N</v>
      </c>
      <c r="AB72" s="80" t="s">
        <v>136</v>
      </c>
      <c r="AC72" s="80" t="s">
        <v>136</v>
      </c>
      <c r="AD72" s="81" t="s">
        <v>136</v>
      </c>
      <c r="AE72" s="81" t="s">
        <v>136</v>
      </c>
    </row>
    <row r="73" ht="14.25" customHeight="1">
      <c r="A73" s="67" t="n">
        <f>IF(ISBLANK(Games!$B54), "",Games!A54)</f>
        <v>9</v>
      </c>
      <c r="B73" s="67" t="str">
        <f>IF(ISBLANK(Games!$B54), "",Games!B54)</f>
        <v>UCLA</v>
      </c>
      <c r="C73" s="67" t="str">
        <f>IF(ISBLANK(Games!$B54), "",Games!E54)</f>
        <v>Colorado</v>
      </c>
      <c r="D73" s="68" t="n">
        <f>IF(ISBLANK(Games!$B54), "",Games!G54)</f>
        <v>-17.5</v>
      </c>
      <c r="E73" s="68" t="n">
        <f>IF(ISBLANK(Games!$B54), "",Games!H54)</f>
        <v>-19.3</v>
      </c>
      <c r="F73" s="69" t="n">
        <f>Games!D54</f>
        <v>0.978315</v>
      </c>
      <c r="G73" s="70" t="str">
        <f>Games!K54</f>
        <v>Y</v>
      </c>
      <c r="H73" s="71" t="str">
        <f>IF(ISBLANK(Games!B54), "", IF('Prediction Log'!$D73&lt;0, 'Prediction Log'!$B73, 'Prediction Log'!$C73))</f>
        <v>UCLA</v>
      </c>
      <c r="I73" s="72" t="str">
        <f>IF(ISBLANK(Games!$B54), "",Games!I54)</f>
        <v>UCLA</v>
      </c>
      <c r="J73" s="72" t="str">
        <f>IF('Prediction Log'!$F73&gt;0.5, 'Prediction Log'!$B73, IF('Prediction Log'!$F73&lt;0.5, 'Prediction Log'!$C73, "PICK"))</f>
        <v>UCLA</v>
      </c>
      <c r="K73" s="73" t="n">
        <f>IF(ISBLANK(Games!B54), "",IF('Prediction Log'!$J73='Prediction Log'!$B73, 'Prediction Log'!$F73, 1-'Prediction Log'!$F73))</f>
        <v>0.978315</v>
      </c>
      <c r="L73" s="74" t="str">
        <f>IF(ISBLANK(Games!$B54), "",Games!L54)</f>
        <v>Y</v>
      </c>
      <c r="M73" s="75" t="str">
        <f>IF(ISBLANK('Prediction Log'!$N73), "",IF('Prediction Log'!$N73&gt;'Prediction Log'!$O73,'Prediction Log'!$B73,'Prediction Log'!$C73))</f>
        <v>UCLA</v>
      </c>
      <c r="N73" s="76" t="n">
        <v>28.0</v>
      </c>
      <c r="O73" s="76" t="n">
        <v>16.0</v>
      </c>
      <c r="P73" s="77" t="n">
        <f>IF(ISBLANK('Prediction Log'!$N73), "",'Prediction Log'!$O73-'Prediction Log'!$N73)</f>
        <v>-12</v>
      </c>
      <c r="Q73" s="78" t="s">
        <v>136</v>
      </c>
      <c r="R73" s="79" t="str">
        <f>IF(ISBLANK('Prediction Log'!$N73), "",IF('Prediction Log'!$P73&lt;'Prediction Log'!$D73, "Y", IF('Prediction Log'!$P73='Prediction Log'!$D73, "PUSH", "N")))</f>
        <v>N</v>
      </c>
      <c r="S73" s="79" t="str">
        <f>IF(ISBLANK('Prediction Log'!$N73), "",IF('Prediction Log'!$P73&lt;'Prediction Log'!$E73, "Y", IF('Prediction Log'!$P73='Prediction Log'!$E73, "PUSH", "N")))</f>
        <v>N</v>
      </c>
      <c r="T73" s="80" t="str">
        <f>IF(ISBLANK('Prediction Log'!$N73),"",IF('Prediction Log'!$M73='Prediction Log'!$H73, "Y", "N"))</f>
        <v>Y</v>
      </c>
      <c r="U73" s="80" t="str">
        <f>'Prediction Log'!$R73</f>
        <v>N</v>
      </c>
      <c r="V73" s="80" t="str">
        <f>IF(ISBLANK('Prediction Log'!$N73), "",IF(AND('Prediction Log'!$T73="Y", 'Prediction Log'!$U73="Y"), "Y", "N"))</f>
        <v>N</v>
      </c>
      <c r="W73" s="81" t="str">
        <f>IF(ISBLANK('Prediction Log'!$N73),"",IF('Prediction Log'!$M73='Prediction Log'!$I73, "Y", "N"))</f>
        <v>Y</v>
      </c>
      <c r="X73" s="81" t="str">
        <f>IF(ISBLANK('Prediction Log'!$N73), "", IF('Prediction Log'!$R73=Games!K54, "Y", "N"))</f>
        <v>N</v>
      </c>
      <c r="Y73" s="82" t="str">
        <f>IF(ISBLANK('Prediction Log'!$N73), "",IF('Prediction Log'!$J73='Prediction Log'!$M73, "Y", "N"))</f>
        <v>Y</v>
      </c>
      <c r="Z73" s="81" t="str">
        <f>IF(ISBLANK('Prediction Log'!$N73), "",IF('Prediction Log'!$I73&lt;&gt;'Prediction Log'!$M73, "N",IF(AND('Prediction Log'!$E73&gt;0, 'Prediction Log'!$P73&gt;'Prediction Log'!$E73, 'Prediction Log'!$I73='Prediction Log'!$C73), "Y", IF(AND('Prediction Log'!$E73&lt;0, 'Prediction Log'!$P73&lt;'Prediction Log'!$E73,'Prediction Log'!$I73='Prediction Log'!$B73 ), "Y", IF('Prediction Log'!$P73='Prediction Log'!$E73, "PUSH", "N")))))</f>
        <v>N</v>
      </c>
      <c r="AA73" s="81" t="str">
        <f>IF(ISBLANK('Prediction Log'!$N73), "",IF(AND('Prediction Log'!$W73="Y", 'Prediction Log'!$X73="Y"), "Y", "N"))</f>
        <v>N</v>
      </c>
      <c r="AB73" s="80" t="s">
        <v>136</v>
      </c>
      <c r="AC73" s="80" t="s">
        <v>136</v>
      </c>
      <c r="AD73" s="81" t="s">
        <v>136</v>
      </c>
      <c r="AE73" s="81" t="s">
        <v>136</v>
      </c>
    </row>
    <row r="74" ht="14.25" customHeight="1">
      <c r="A74" s="14" t="n">
        <f>IF(ISBLANK(Games!$B55), "",Games!A55)</f>
        <v>9</v>
      </c>
      <c r="B74" s="14" t="str">
        <f>IF(ISBLANK(Games!$B55), "",Games!B55)</f>
        <v>Georgia Southern</v>
      </c>
      <c r="C74" s="14" t="str">
        <f>IF(ISBLANK(Games!$B55), "",Games!E55)</f>
        <v>Georgia State</v>
      </c>
      <c r="D74" s="10" t="n">
        <f>IF(ISBLANK(Games!$B55), "",Games!G55)</f>
        <v>0</v>
      </c>
      <c r="E74" s="10" t="n">
        <f>IF(ISBLANK(Games!$B55), "",Games!H55)</f>
        <v>1.5</v>
      </c>
      <c r="F74" s="69" t="n">
        <f>Games!D55</f>
        <v>0.526591</v>
      </c>
      <c r="G74" s="70" t="str">
        <f>Games!K55</f>
        <v>N</v>
      </c>
      <c r="H74" s="71" t="str">
        <f>IF(ISBLANK(Games!B55), "", IF('Prediction Log'!$D74&lt;0, 'Prediction Log'!$B74, 'Prediction Log'!$C74))</f>
        <v>Georgia State</v>
      </c>
      <c r="I74" s="72" t="str">
        <f>IF(ISBLANK(Games!$B55), "",Games!I55)</f>
        <v>Georgia State</v>
      </c>
      <c r="J74" s="72" t="str">
        <f>IF('Prediction Log'!$F74&gt;0.5, 'Prediction Log'!$B74, IF('Prediction Log'!$F74&lt;0.5, 'Prediction Log'!$C74, "PICK"))</f>
        <v>Georgia Southern</v>
      </c>
      <c r="K74" s="73" t="n">
        <f>IF(ISBLANK(Games!B55), "",IF('Prediction Log'!$J74='Prediction Log'!$B74, 'Prediction Log'!$F74, 1-'Prediction Log'!$F74))</f>
        <v>0.526591</v>
      </c>
      <c r="L74" s="74" t="str">
        <f>IF(ISBLANK(Games!$B55), "",Games!L55)</f>
        <v>Y</v>
      </c>
      <c r="M74" s="75" t="str">
        <f>IF(ISBLANK('Prediction Log'!$N74), "",IF('Prediction Log'!$N74&gt;'Prediction Log'!$O74,'Prediction Log'!$B74,'Prediction Log'!$C74))</f>
        <v>Georgia Southern</v>
      </c>
      <c r="N74" s="76" t="n">
        <v>44.0</v>
      </c>
      <c r="O74" s="76" t="n">
        <v>27.0</v>
      </c>
      <c r="P74" s="77" t="n">
        <f>IF(ISBLANK('Prediction Log'!$N74), "",'Prediction Log'!$O74-'Prediction Log'!$N74)</f>
        <v>-17</v>
      </c>
      <c r="Q74" s="78" t="s">
        <v>17</v>
      </c>
      <c r="R74" s="79" t="str">
        <f>IF(ISBLANK('Prediction Log'!$N74), "",IF('Prediction Log'!$P74&lt;'Prediction Log'!$D74, "Y", IF('Prediction Log'!$P74='Prediction Log'!$D74, "PUSH", "N")))</f>
        <v>Y</v>
      </c>
      <c r="S74" s="79" t="str">
        <f>IF(ISBLANK('Prediction Log'!$N74), "",IF('Prediction Log'!$P74&lt;'Prediction Log'!$E74, "Y", IF('Prediction Log'!$P74='Prediction Log'!$E74, "PUSH", "N")))</f>
        <v>Y</v>
      </c>
      <c r="T74" s="80" t="str">
        <f>IF(ISBLANK('Prediction Log'!$N74),"",IF('Prediction Log'!$M74='Prediction Log'!$H74, "Y", "N"))</f>
        <v>N</v>
      </c>
      <c r="U74" s="80" t="str">
        <f>'Prediction Log'!$R74</f>
        <v>Y</v>
      </c>
      <c r="V74" s="80" t="str">
        <f>IF(ISBLANK('Prediction Log'!$N74), "",IF(AND('Prediction Log'!$T74="Y", 'Prediction Log'!$U74="Y"), "Y", "N"))</f>
        <v>N</v>
      </c>
      <c r="W74" s="81" t="str">
        <f>IF(ISBLANK('Prediction Log'!$N74),"",IF('Prediction Log'!$M74='Prediction Log'!$I74, "Y", "N"))</f>
        <v>N</v>
      </c>
      <c r="X74" s="81" t="str">
        <f>IF(ISBLANK('Prediction Log'!$N74), "", IF('Prediction Log'!$R74=Games!K55, "Y", "N"))</f>
        <v>N</v>
      </c>
      <c r="Y74" s="82" t="str">
        <f>IF(ISBLANK('Prediction Log'!$N74), "",IF('Prediction Log'!$J74='Prediction Log'!$M74, "Y", "N"))</f>
        <v>Y</v>
      </c>
      <c r="Z74" s="81" t="str">
        <f>IF(ISBLANK('Prediction Log'!$N74), "",IF('Prediction Log'!$I74&lt;&gt;'Prediction Log'!$M74, "N",IF(AND('Prediction Log'!$E74&gt;0, 'Prediction Log'!$P74&gt;'Prediction Log'!$E74, 'Prediction Log'!$I74='Prediction Log'!$C74), "Y", IF(AND('Prediction Log'!$E74&lt;0, 'Prediction Log'!$P74&lt;'Prediction Log'!$E74,'Prediction Log'!$I74='Prediction Log'!$B74 ), "Y", IF('Prediction Log'!$P74='Prediction Log'!$E74, "PUSH", "N")))))</f>
        <v>N</v>
      </c>
      <c r="AA74" s="81" t="str">
        <f>IF(ISBLANK('Prediction Log'!$N74), "",IF(AND('Prediction Log'!$W74="Y", 'Prediction Log'!$X74="Y"), "Y", "N"))</f>
        <v>N</v>
      </c>
      <c r="AB74" s="80" t="n">
        <v>-17.0</v>
      </c>
      <c r="AC74" s="80" t="n">
        <v>17.0</v>
      </c>
      <c r="AD74" s="81" t="n">
        <v>-18.5</v>
      </c>
      <c r="AE74" s="81" t="n">
        <v>18.5</v>
      </c>
    </row>
    <row r="75" ht="14.25" customHeight="1">
      <c r="A75" s="67" t="n">
        <f>IF(ISBLANK(Games!$B56), "",Games!A56)</f>
        <v>9</v>
      </c>
      <c r="B75" s="67" t="str">
        <f>IF(ISBLANK(Games!$B56), "",Games!B56)</f>
        <v>Charlotte</v>
      </c>
      <c r="C75" s="67" t="str">
        <f>IF(ISBLANK(Games!$B56), "",Games!E56)</f>
        <v>Florida Atlantic</v>
      </c>
      <c r="D75" s="68" t="n">
        <f>IF(ISBLANK(Games!$B56), "",Games!G56)</f>
        <v>3.5</v>
      </c>
      <c r="E75" s="68" t="n">
        <f>IF(ISBLANK(Games!$B56), "",Games!H56)</f>
        <v>7.9</v>
      </c>
      <c r="F75" s="69" t="n">
        <f>Games!D56</f>
        <v>0.154722</v>
      </c>
      <c r="G75" s="70" t="str">
        <f>Games!K56</f>
        <v>N</v>
      </c>
      <c r="H75" s="71" t="str">
        <f>IF(ISBLANK(Games!B56), "", IF('Prediction Log'!$D75&lt;0, 'Prediction Log'!$B75, 'Prediction Log'!$C75))</f>
        <v>Florida Atlantic</v>
      </c>
      <c r="I75" s="72" t="str">
        <f>IF(ISBLANK(Games!$B56), "",Games!I56)</f>
        <v>Florida Atlantic</v>
      </c>
      <c r="J75" s="72" t="str">
        <f>IF('Prediction Log'!$F75&gt;0.5, 'Prediction Log'!$B75, IF('Prediction Log'!$F75&lt;0.5, 'Prediction Log'!$C75, "PICK"))</f>
        <v>Florida Atlantic</v>
      </c>
      <c r="K75" s="73" t="n">
        <f>IF(ISBLANK(Games!B56), "",IF('Prediction Log'!$J75='Prediction Log'!$B75, 'Prediction Log'!$F75, 1-'Prediction Log'!$F75))</f>
        <v>0.845278</v>
      </c>
      <c r="L75" s="74" t="str">
        <f>IF(ISBLANK(Games!$B56), "",Games!L56)</f>
        <v>Y</v>
      </c>
      <c r="M75" s="75" t="str">
        <f>IF(ISBLANK('Prediction Log'!$N75), "",IF('Prediction Log'!$N75&gt;'Prediction Log'!$O75,'Prediction Log'!$B75,'Prediction Log'!$C75))</f>
        <v>Florida Atlantic</v>
      </c>
      <c r="N75" s="76" t="n">
        <v>16.0</v>
      </c>
      <c r="O75" s="76" t="n">
        <v>38.0</v>
      </c>
      <c r="P75" s="77" t="n">
        <f>IF(ISBLANK('Prediction Log'!$N75), "",'Prediction Log'!$O75-'Prediction Log'!$N75)</f>
        <v>22</v>
      </c>
      <c r="Q75" s="78" t="s">
        <v>17</v>
      </c>
      <c r="R75" s="79" t="str">
        <f>IF(ISBLANK('Prediction Log'!$N75), "",IF('Prediction Log'!$P75&lt;'Prediction Log'!$D75, "Y", IF('Prediction Log'!$P75='Prediction Log'!$D75, "PUSH", "N")))</f>
        <v>N</v>
      </c>
      <c r="S75" s="79" t="str">
        <f>IF(ISBLANK('Prediction Log'!$N75), "",IF('Prediction Log'!$P75&lt;'Prediction Log'!$E75, "Y", IF('Prediction Log'!$P75='Prediction Log'!$E75, "PUSH", "N")))</f>
        <v>N</v>
      </c>
      <c r="T75" s="80" t="str">
        <f>IF(ISBLANK('Prediction Log'!$N75),"",IF('Prediction Log'!$M75='Prediction Log'!$H75, "Y", "N"))</f>
        <v>Y</v>
      </c>
      <c r="U75" s="80" t="str">
        <f>'Prediction Log'!$R75</f>
        <v>N</v>
      </c>
      <c r="V75" s="80" t="str">
        <f>IF(ISBLANK('Prediction Log'!$N75), "",IF(AND('Prediction Log'!$T75="Y", 'Prediction Log'!$U75="Y"), "Y", "N"))</f>
        <v>N</v>
      </c>
      <c r="W75" s="81" t="str">
        <f>IF(ISBLANK('Prediction Log'!$N75),"",IF('Prediction Log'!$M75='Prediction Log'!$I75, "Y", "N"))</f>
        <v>Y</v>
      </c>
      <c r="X75" s="81" t="str">
        <f>IF(ISBLANK('Prediction Log'!$N75), "", IF('Prediction Log'!$R75=Games!K56, "Y", "N"))</f>
        <v>Y</v>
      </c>
      <c r="Y75" s="82" t="str">
        <f>IF(ISBLANK('Prediction Log'!$N75), "",IF('Prediction Log'!$J75='Prediction Log'!$M75, "Y", "N"))</f>
        <v>Y</v>
      </c>
      <c r="Z75" s="81" t="str">
        <f>IF(ISBLANK('Prediction Log'!$N75), "",IF('Prediction Log'!$I75&lt;&gt;'Prediction Log'!$M75, "N",IF(AND('Prediction Log'!$E75&gt;0, 'Prediction Log'!$P75&gt;'Prediction Log'!$E75, 'Prediction Log'!$I75='Prediction Log'!$C75), "Y", IF(AND('Prediction Log'!$E75&lt;0, 'Prediction Log'!$P75&lt;'Prediction Log'!$E75,'Prediction Log'!$I75='Prediction Log'!$B75 ), "Y", IF('Prediction Log'!$P75='Prediction Log'!$E75, "PUSH", "N")))))</f>
        <v>Y</v>
      </c>
      <c r="AA75" s="81" t="str">
        <f>IF(ISBLANK('Prediction Log'!$N75), "",IF(AND('Prediction Log'!$W75="Y", 'Prediction Log'!$X75="Y"), "Y", "N"))</f>
        <v>Y</v>
      </c>
      <c r="AB75" s="80" t="n">
        <v>18.5</v>
      </c>
      <c r="AC75" s="80" t="n">
        <v>18.5</v>
      </c>
      <c r="AD75" s="81" t="n">
        <v>14.1</v>
      </c>
      <c r="AE75" s="81" t="n">
        <v>14.1</v>
      </c>
    </row>
    <row r="76" ht="14.25" customHeight="1">
      <c r="A76" s="14" t="n">
        <f>IF(ISBLANK(Games!$B57), "",Games!A57)</f>
        <v>9</v>
      </c>
      <c r="B76" s="14" t="str">
        <f>IF(ISBLANK(Games!$B57), "",Games!B57)</f>
        <v>Penn State</v>
      </c>
      <c r="C76" s="14" t="str">
        <f>IF(ISBLANK(Games!$B57), "",Games!E57)</f>
        <v>Indiana</v>
      </c>
      <c r="D76" s="10" t="n">
        <f>IF(ISBLANK(Games!$B57), "",Games!G57)</f>
        <v>-32</v>
      </c>
      <c r="E76" s="10" t="n">
        <f>IF(ISBLANK(Games!$B57), "",Games!H57)</f>
        <v>-37.9</v>
      </c>
      <c r="F76" s="69" t="n">
        <f>Games!D57</f>
        <v>0.999826</v>
      </c>
      <c r="G76" s="70" t="str">
        <f>Games!K57</f>
        <v>Y</v>
      </c>
      <c r="H76" s="71" t="str">
        <f>IF(ISBLANK(Games!B57), "", IF('Prediction Log'!$D76&lt;0, 'Prediction Log'!$B76, 'Prediction Log'!$C76))</f>
        <v>Penn State</v>
      </c>
      <c r="I76" s="72" t="str">
        <f>IF(ISBLANK(Games!$B57), "",Games!I57)</f>
        <v>Penn State</v>
      </c>
      <c r="J76" s="72" t="str">
        <f>IF('Prediction Log'!$F76&gt;0.5, 'Prediction Log'!$B76, IF('Prediction Log'!$F76&lt;0.5, 'Prediction Log'!$C76, "PICK"))</f>
        <v>Penn State</v>
      </c>
      <c r="K76" s="73" t="n">
        <f>IF(ISBLANK(Games!B57), "",IF('Prediction Log'!$J76='Prediction Log'!$B76, 'Prediction Log'!$F76, 1-'Prediction Log'!$F76))</f>
        <v>0.999826</v>
      </c>
      <c r="L76" s="74" t="str">
        <f>IF(ISBLANK(Games!$B57), "",Games!L57)</f>
        <v>Y</v>
      </c>
      <c r="M76" s="75" t="str">
        <f>IF(ISBLANK('Prediction Log'!$N76), "",IF('Prediction Log'!$N76&gt;'Prediction Log'!$O76,'Prediction Log'!$B76,'Prediction Log'!$C76))</f>
        <v>Penn State</v>
      </c>
      <c r="N76" s="76" t="n">
        <v>33.0</v>
      </c>
      <c r="O76" s="76" t="n">
        <v>24.0</v>
      </c>
      <c r="P76" s="77" t="n">
        <f>IF(ISBLANK('Prediction Log'!$N76), "",'Prediction Log'!$O76-'Prediction Log'!$N76)</f>
        <v>-9</v>
      </c>
      <c r="Q76" s="78" t="s">
        <v>16</v>
      </c>
      <c r="R76" s="79" t="str">
        <f>IF(ISBLANK('Prediction Log'!$N76), "",IF('Prediction Log'!$P76&lt;'Prediction Log'!$D76, "Y", IF('Prediction Log'!$P76='Prediction Log'!$D76, "PUSH", "N")))</f>
        <v>N</v>
      </c>
      <c r="S76" s="79" t="str">
        <f>IF(ISBLANK('Prediction Log'!$N76), "",IF('Prediction Log'!$P76&lt;'Prediction Log'!$E76, "Y", IF('Prediction Log'!$P76='Prediction Log'!$E76, "PUSH", "N")))</f>
        <v>N</v>
      </c>
      <c r="T76" s="80" t="str">
        <f>IF(ISBLANK('Prediction Log'!$N76),"",IF('Prediction Log'!$M76='Prediction Log'!$H76, "Y", "N"))</f>
        <v>Y</v>
      </c>
      <c r="U76" s="80" t="str">
        <f>'Prediction Log'!$R76</f>
        <v>N</v>
      </c>
      <c r="V76" s="80" t="str">
        <f>IF(ISBLANK('Prediction Log'!$N76), "",IF(AND('Prediction Log'!$T76="Y", 'Prediction Log'!$U76="Y"), "Y", "N"))</f>
        <v>N</v>
      </c>
      <c r="W76" s="81" t="str">
        <f>IF(ISBLANK('Prediction Log'!$N76),"",IF('Prediction Log'!$M76='Prediction Log'!$I76, "Y", "N"))</f>
        <v>Y</v>
      </c>
      <c r="X76" s="81" t="str">
        <f>IF(ISBLANK('Prediction Log'!$N76), "", IF('Prediction Log'!$R76=Games!K57, "Y", "N"))</f>
        <v>N</v>
      </c>
      <c r="Y76" s="82" t="str">
        <f>IF(ISBLANK('Prediction Log'!$N76), "",IF('Prediction Log'!$J76='Prediction Log'!$M76, "Y", "N"))</f>
        <v>Y</v>
      </c>
      <c r="Z76" s="81" t="str">
        <f>IF(ISBLANK('Prediction Log'!$N76), "",IF('Prediction Log'!$I76&lt;&gt;'Prediction Log'!$M76, "N",IF(AND('Prediction Log'!$E76&gt;0, 'Prediction Log'!$P76&gt;'Prediction Log'!$E76, 'Prediction Log'!$I76='Prediction Log'!$C76), "Y", IF(AND('Prediction Log'!$E76&lt;0, 'Prediction Log'!$P76&lt;'Prediction Log'!$E76,'Prediction Log'!$I76='Prediction Log'!$B76 ), "Y", IF('Prediction Log'!$P76='Prediction Log'!$E76, "PUSH", "N")))))</f>
        <v>N</v>
      </c>
      <c r="AA76" s="81" t="str">
        <f>IF(ISBLANK('Prediction Log'!$N76), "",IF(AND('Prediction Log'!$W76="Y", 'Prediction Log'!$X76="Y"), "Y", "N"))</f>
        <v>N</v>
      </c>
      <c r="AB76" s="80" t="n">
        <v>-23.0</v>
      </c>
      <c r="AC76" s="80" t="n">
        <v>23.0</v>
      </c>
      <c r="AD76" s="81" t="n">
        <v>-28.9</v>
      </c>
      <c r="AE76" s="81" t="n">
        <v>28.9</v>
      </c>
    </row>
    <row r="77" ht="14.25" customHeight="1">
      <c r="A77" s="67" t="n">
        <f>IF(ISBLANK(Games!$B58), "",Games!A58)</f>
        <v>9</v>
      </c>
      <c r="B77" s="67" t="str">
        <f>IF(ISBLANK(Games!$B58), "",Games!B58)</f>
        <v>Army</v>
      </c>
      <c r="C77" s="67" t="str">
        <f>IF(ISBLANK(Games!$B58), "",Games!E58)</f>
        <v>UMass</v>
      </c>
      <c r="D77" s="68" t="n">
        <f>IF(ISBLANK(Games!$B58), "",Games!G58)</f>
        <v>-9.5</v>
      </c>
      <c r="E77" s="68" t="n">
        <f>IF(ISBLANK(Games!$B58), "",Games!H58)</f>
        <v>-22.2</v>
      </c>
      <c r="F77" s="69" t="n">
        <f>Games!D58</f>
        <v>0.995502</v>
      </c>
      <c r="G77" s="70" t="str">
        <f>Games!K58</f>
        <v>Y</v>
      </c>
      <c r="H77" s="71" t="str">
        <f>IF(ISBLANK(Games!B58), "", IF('Prediction Log'!$D77&lt;0, 'Prediction Log'!$B77, 'Prediction Log'!$C77))</f>
        <v>Army</v>
      </c>
      <c r="I77" s="72" t="str">
        <f>IF(ISBLANK(Games!$B58), "",Games!I58)</f>
        <v>Army</v>
      </c>
      <c r="J77" s="72" t="str">
        <f>IF('Prediction Log'!$F77&gt;0.5, 'Prediction Log'!$B77, IF('Prediction Log'!$F77&lt;0.5, 'Prediction Log'!$C77, "PICK"))</f>
        <v>Army</v>
      </c>
      <c r="K77" s="73" t="n">
        <f>IF(ISBLANK(Games!B58), "",IF('Prediction Log'!$J77='Prediction Log'!$B77, 'Prediction Log'!$F77, 1-'Prediction Log'!$F77))</f>
        <v>0.995502</v>
      </c>
      <c r="L77" s="74" t="str">
        <f>IF(ISBLANK(Games!$B58), "",Games!L58)</f>
        <v>Y</v>
      </c>
      <c r="M77" s="75" t="str">
        <f>IF(ISBLANK('Prediction Log'!$N77), "",IF('Prediction Log'!$N77&gt;'Prediction Log'!$O77,'Prediction Log'!$B77,'Prediction Log'!$C77))</f>
        <v>UMass</v>
      </c>
      <c r="N77" s="76" t="n">
        <v>14.0</v>
      </c>
      <c r="O77" s="76" t="n">
        <v>21.0</v>
      </c>
      <c r="P77" s="77" t="n">
        <f>IF(ISBLANK('Prediction Log'!$N77), "",'Prediction Log'!$O77-'Prediction Log'!$N77)</f>
        <v>7</v>
      </c>
      <c r="Q77" s="78" t="s">
        <v>17</v>
      </c>
      <c r="R77" s="79" t="str">
        <f>IF(ISBLANK('Prediction Log'!$N77), "",IF('Prediction Log'!$P77&lt;'Prediction Log'!$D77, "Y", IF('Prediction Log'!$P77='Prediction Log'!$D77, "PUSH", "N")))</f>
        <v>N</v>
      </c>
      <c r="S77" s="79" t="str">
        <f>IF(ISBLANK('Prediction Log'!$N77), "",IF('Prediction Log'!$P77&lt;'Prediction Log'!$E77, "Y", IF('Prediction Log'!$P77='Prediction Log'!$E77, "PUSH", "N")))</f>
        <v>N</v>
      </c>
      <c r="T77" s="80" t="str">
        <f>IF(ISBLANK('Prediction Log'!$N77),"",IF('Prediction Log'!$M77='Prediction Log'!$H77, "Y", "N"))</f>
        <v>N</v>
      </c>
      <c r="U77" s="80" t="str">
        <f>'Prediction Log'!$R77</f>
        <v>N</v>
      </c>
      <c r="V77" s="80" t="str">
        <f>IF(ISBLANK('Prediction Log'!$N77), "",IF(AND('Prediction Log'!$T77="Y", 'Prediction Log'!$U77="Y"), "Y", "N"))</f>
        <v>N</v>
      </c>
      <c r="W77" s="81" t="str">
        <f>IF(ISBLANK('Prediction Log'!$N77),"",IF('Prediction Log'!$M77='Prediction Log'!$I77, "Y", "N"))</f>
        <v>N</v>
      </c>
      <c r="X77" s="81" t="str">
        <f>IF(ISBLANK('Prediction Log'!$N77), "", IF('Prediction Log'!$R77=Games!K58, "Y", "N"))</f>
        <v>N</v>
      </c>
      <c r="Y77" s="82" t="str">
        <f>IF(ISBLANK('Prediction Log'!$N77), "",IF('Prediction Log'!$J77='Prediction Log'!$M77, "Y", "N"))</f>
        <v>N</v>
      </c>
      <c r="Z77" s="81" t="str">
        <f>IF(ISBLANK('Prediction Log'!$N77), "",IF('Prediction Log'!$I77&lt;&gt;'Prediction Log'!$M77, "N",IF(AND('Prediction Log'!$E77&gt;0, 'Prediction Log'!$P77&gt;'Prediction Log'!$E77, 'Prediction Log'!$I77='Prediction Log'!$C77), "Y", IF(AND('Prediction Log'!$E77&lt;0, 'Prediction Log'!$P77&lt;'Prediction Log'!$E77,'Prediction Log'!$I77='Prediction Log'!$B77 ), "Y", IF('Prediction Log'!$P77='Prediction Log'!$E77, "PUSH", "N")))))</f>
        <v>N</v>
      </c>
      <c r="AA77" s="81" t="str">
        <f>IF(ISBLANK('Prediction Log'!$N77), "",IF(AND('Prediction Log'!$W77="Y", 'Prediction Log'!$X77="Y"), "Y", "N"))</f>
        <v>N</v>
      </c>
      <c r="AB77" s="80" t="n">
        <v>-16.5</v>
      </c>
      <c r="AC77" s="80" t="n">
        <v>16.5</v>
      </c>
      <c r="AD77" s="81" t="n">
        <v>-29.2</v>
      </c>
      <c r="AE77" s="81" t="n">
        <v>29.2</v>
      </c>
    </row>
    <row r="78" ht="14.25" customHeight="1">
      <c r="A78" s="14" t="n">
        <f>IF(ISBLANK(Games!$B59), "",Games!A59)</f>
        <v>9</v>
      </c>
      <c r="B78" s="14" t="str">
        <f>IF(ISBLANK(Games!$B59), "",Games!B59)</f>
        <v>NC State</v>
      </c>
      <c r="C78" s="14" t="str">
        <f>IF(ISBLANK(Games!$B59), "",Games!E59)</f>
        <v>Clemson</v>
      </c>
      <c r="D78" s="10" t="n">
        <f>IF(ISBLANK(Games!$B59), "",Games!G59)</f>
        <v>9.5</v>
      </c>
      <c r="E78" s="10" t="n">
        <f>IF(ISBLANK(Games!$B59), "",Games!H59)</f>
        <v>11.6</v>
      </c>
      <c r="F78" s="69" t="n">
        <f>Games!D59</f>
        <v>0.270349</v>
      </c>
      <c r="G78" s="70" t="str">
        <f>Games!K59</f>
        <v>N</v>
      </c>
      <c r="H78" s="71" t="str">
        <f>IF(ISBLANK(Games!B59), "", IF('Prediction Log'!$D78&lt;0, 'Prediction Log'!$B78, 'Prediction Log'!$C78))</f>
        <v>Clemson</v>
      </c>
      <c r="I78" s="72" t="str">
        <f>IF(ISBLANK(Games!$B59), "",Games!I59)</f>
        <v>Clemson</v>
      </c>
      <c r="J78" s="72" t="str">
        <f>IF('Prediction Log'!$F78&gt;0.5, 'Prediction Log'!$B78, IF('Prediction Log'!$F78&lt;0.5, 'Prediction Log'!$C78, "PICK"))</f>
        <v>Clemson</v>
      </c>
      <c r="K78" s="73" t="n">
        <f>IF(ISBLANK(Games!B59), "",IF('Prediction Log'!$J78='Prediction Log'!$B78, 'Prediction Log'!$F78, 1-'Prediction Log'!$F78))</f>
        <v>0.729651</v>
      </c>
      <c r="L78" s="74" t="str">
        <f>IF(ISBLANK(Games!$B59), "",Games!L59)</f>
        <v>Y</v>
      </c>
      <c r="M78" s="75" t="str">
        <f>IF(ISBLANK('Prediction Log'!$N78), "",IF('Prediction Log'!$N78&gt;'Prediction Log'!$O78,'Prediction Log'!$B78,'Prediction Log'!$C78))</f>
        <v>NC State</v>
      </c>
      <c r="N78" s="76" t="n">
        <v>24.0</v>
      </c>
      <c r="O78" s="76" t="n">
        <v>17.0</v>
      </c>
      <c r="P78" s="77" t="n">
        <f>IF(ISBLANK('Prediction Log'!$N78), "",'Prediction Log'!$O78-'Prediction Log'!$N78)</f>
        <v>-7</v>
      </c>
      <c r="Q78" s="78" t="s">
        <v>17</v>
      </c>
      <c r="R78" s="79" t="str">
        <f>IF(ISBLANK('Prediction Log'!$N78), "",IF('Prediction Log'!$P78&lt;'Prediction Log'!$D78, "Y", IF('Prediction Log'!$P78='Prediction Log'!$D78, "PUSH", "N")))</f>
        <v>Y</v>
      </c>
      <c r="S78" s="79" t="str">
        <f>IF(ISBLANK('Prediction Log'!$N78), "",IF('Prediction Log'!$P78&lt;'Prediction Log'!$E78, "Y", IF('Prediction Log'!$P78='Prediction Log'!$E78, "PUSH", "N")))</f>
        <v>Y</v>
      </c>
      <c r="T78" s="80" t="str">
        <f>IF(ISBLANK('Prediction Log'!$N78),"",IF('Prediction Log'!$M78='Prediction Log'!$H78, "Y", "N"))</f>
        <v>N</v>
      </c>
      <c r="U78" s="80" t="str">
        <f>'Prediction Log'!$R78</f>
        <v>Y</v>
      </c>
      <c r="V78" s="80" t="str">
        <f>IF(ISBLANK('Prediction Log'!$N78), "",IF(AND('Prediction Log'!$T78="Y", 'Prediction Log'!$U78="Y"), "Y", "N"))</f>
        <v>N</v>
      </c>
      <c r="W78" s="81" t="str">
        <f>IF(ISBLANK('Prediction Log'!$N78),"",IF('Prediction Log'!$M78='Prediction Log'!$I78, "Y", "N"))</f>
        <v>N</v>
      </c>
      <c r="X78" s="81" t="str">
        <f>IF(ISBLANK('Prediction Log'!$N78), "", IF('Prediction Log'!$R78=Games!K59, "Y", "N"))</f>
        <v>N</v>
      </c>
      <c r="Y78" s="82" t="str">
        <f>IF(ISBLANK('Prediction Log'!$N78), "",IF('Prediction Log'!$J78='Prediction Log'!$M78, "Y", "N"))</f>
        <v>N</v>
      </c>
      <c r="Z78" s="81" t="str">
        <f>IF(ISBLANK('Prediction Log'!$N78), "",IF('Prediction Log'!$I78&lt;&gt;'Prediction Log'!$M78, "N",IF(AND('Prediction Log'!$E78&gt;0, 'Prediction Log'!$P78&gt;'Prediction Log'!$E78, 'Prediction Log'!$I78='Prediction Log'!$C78), "Y", IF(AND('Prediction Log'!$E78&lt;0, 'Prediction Log'!$P78&lt;'Prediction Log'!$E78,'Prediction Log'!$I78='Prediction Log'!$B78 ), "Y", IF('Prediction Log'!$P78='Prediction Log'!$E78, "PUSH", "N")))))</f>
        <v>N</v>
      </c>
      <c r="AA78" s="81" t="str">
        <f>IF(ISBLANK('Prediction Log'!$N78), "",IF(AND('Prediction Log'!$W78="Y", 'Prediction Log'!$X78="Y"), "Y", "N"))</f>
        <v>N</v>
      </c>
      <c r="AB78" s="80" t="n">
        <v>-16.5</v>
      </c>
      <c r="AC78" s="80" t="n">
        <v>16.5</v>
      </c>
      <c r="AD78" s="81" t="n">
        <v>-18.6</v>
      </c>
      <c r="AE78" s="81" t="n">
        <v>18.6</v>
      </c>
    </row>
    <row r="79" ht="14.25" customHeight="1">
      <c r="A79" s="67" t="n">
        <f>IF(ISBLANK(Games!$B60), "",Games!A60)</f>
        <v>9</v>
      </c>
      <c r="B79" s="67" t="str">
        <f>IF(ISBLANK(Games!$B60), "",Games!B60)</f>
        <v>Louisville</v>
      </c>
      <c r="C79" s="67" t="str">
        <f>IF(ISBLANK(Games!$B60), "",Games!E60)</f>
        <v>Duke</v>
      </c>
      <c r="D79" s="68" t="n">
        <f>IF(ISBLANK(Games!$B60), "",Games!G60)</f>
        <v>-6.5</v>
      </c>
      <c r="E79" s="68" t="n">
        <f>IF(ISBLANK(Games!$B60), "",Games!H60)</f>
        <v>3.8</v>
      </c>
      <c r="F79" s="69" t="n">
        <f>Games!D60</f>
        <v>0.368482</v>
      </c>
      <c r="G79" s="70" t="str">
        <f>Games!K60</f>
        <v>N</v>
      </c>
      <c r="H79" s="71" t="str">
        <f>IF(ISBLANK(Games!B60), "", IF('Prediction Log'!$D79&lt;0, 'Prediction Log'!$B79, 'Prediction Log'!$C79))</f>
        <v>Louisville</v>
      </c>
      <c r="I79" s="72" t="str">
        <f>IF(ISBLANK(Games!$B60), "",Games!I60)</f>
        <v>Duke</v>
      </c>
      <c r="J79" s="72" t="str">
        <f>IF('Prediction Log'!$F79&gt;0.5, 'Prediction Log'!$B79, IF('Prediction Log'!$F79&lt;0.5, 'Prediction Log'!$C79, "PICK"))</f>
        <v>Duke</v>
      </c>
      <c r="K79" s="73" t="n">
        <f>IF(ISBLANK(Games!B60), "",IF('Prediction Log'!$J79='Prediction Log'!$B79, 'Prediction Log'!$F79, 1-'Prediction Log'!$F79))</f>
        <v>0.631518</v>
      </c>
      <c r="L79" s="74" t="str">
        <f>IF(ISBLANK(Games!$B60), "",Games!L60)</f>
        <v>Y</v>
      </c>
      <c r="M79" s="75" t="str">
        <f>IF(ISBLANK('Prediction Log'!$N79), "",IF('Prediction Log'!$N79&gt;'Prediction Log'!$O79,'Prediction Log'!$B79,'Prediction Log'!$C79))</f>
        <v>Louisville</v>
      </c>
      <c r="N79" s="76" t="n">
        <v>23.0</v>
      </c>
      <c r="O79" s="76" t="n">
        <v>0.0</v>
      </c>
      <c r="P79" s="77" t="n">
        <f>IF(ISBLANK('Prediction Log'!$N79), "",'Prediction Log'!$O79-'Prediction Log'!$N79)</f>
        <v>-23</v>
      </c>
      <c r="Q79" s="78" t="s">
        <v>17</v>
      </c>
      <c r="R79" s="79" t="str">
        <f>IF(ISBLANK('Prediction Log'!$N79), "",IF('Prediction Log'!$P79&lt;'Prediction Log'!$D79, "Y", IF('Prediction Log'!$P79='Prediction Log'!$D79, "PUSH", "N")))</f>
        <v>Y</v>
      </c>
      <c r="S79" s="79" t="str">
        <f>IF(ISBLANK('Prediction Log'!$N79), "",IF('Prediction Log'!$P79&lt;'Prediction Log'!$E79, "Y", IF('Prediction Log'!$P79='Prediction Log'!$E79, "PUSH", "N")))</f>
        <v>Y</v>
      </c>
      <c r="T79" s="80" t="str">
        <f>IF(ISBLANK('Prediction Log'!$N79),"",IF('Prediction Log'!$M79='Prediction Log'!$H79, "Y", "N"))</f>
        <v>Y</v>
      </c>
      <c r="U79" s="80" t="str">
        <f>'Prediction Log'!$R79</f>
        <v>Y</v>
      </c>
      <c r="V79" s="80" t="str">
        <f>IF(ISBLANK('Prediction Log'!$N79), "",IF(AND('Prediction Log'!$T79="Y", 'Prediction Log'!$U79="Y"), "Y", "N"))</f>
        <v>Y</v>
      </c>
      <c r="W79" s="81" t="str">
        <f>IF(ISBLANK('Prediction Log'!$N79),"",IF('Prediction Log'!$M79='Prediction Log'!$I79, "Y", "N"))</f>
        <v>N</v>
      </c>
      <c r="X79" s="81" t="str">
        <f>IF(ISBLANK('Prediction Log'!$N79), "", IF('Prediction Log'!$R79=Games!K60, "Y", "N"))</f>
        <v>N</v>
      </c>
      <c r="Y79" s="82" t="str">
        <f>IF(ISBLANK('Prediction Log'!$N79), "",IF('Prediction Log'!$J79='Prediction Log'!$M79, "Y", "N"))</f>
        <v>N</v>
      </c>
      <c r="Z79" s="81" t="str">
        <f>IF(ISBLANK('Prediction Log'!$N79), "",IF('Prediction Log'!$I79&lt;&gt;'Prediction Log'!$M79, "N",IF(AND('Prediction Log'!$E79&gt;0, 'Prediction Log'!$P79&gt;'Prediction Log'!$E79, 'Prediction Log'!$I79='Prediction Log'!$C79), "Y", IF(AND('Prediction Log'!$E79&lt;0, 'Prediction Log'!$P79&lt;'Prediction Log'!$E79,'Prediction Log'!$I79='Prediction Log'!$B79 ), "Y", IF('Prediction Log'!$P79='Prediction Log'!$E79, "PUSH", "N")))))</f>
        <v>N</v>
      </c>
      <c r="AA79" s="81" t="str">
        <f>IF(ISBLANK('Prediction Log'!$N79), "",IF(AND('Prediction Log'!$W79="Y", 'Prediction Log'!$X79="Y"), "Y", "N"))</f>
        <v>N</v>
      </c>
      <c r="AB79" s="80" t="n">
        <v>16.5</v>
      </c>
      <c r="AC79" s="80" t="n">
        <v>16.5</v>
      </c>
      <c r="AD79" s="81" t="n">
        <v>-26.8</v>
      </c>
      <c r="AE79" s="81" t="n">
        <v>26.8</v>
      </c>
    </row>
    <row r="80" ht="14.25" customHeight="1">
      <c r="A80" s="14" t="n">
        <f>IF(ISBLANK(Games!$B61), "",Games!A61)</f>
        <v>9</v>
      </c>
      <c r="B80" s="14" t="str">
        <f>IF(ISBLANK(Games!$B61), "",Games!B61)</f>
        <v>Baylor</v>
      </c>
      <c r="C80" s="14" t="str">
        <f>IF(ISBLANK(Games!$B61), "",Games!E61)</f>
        <v>Iowa State</v>
      </c>
      <c r="D80" s="10" t="n">
        <f>IF(ISBLANK(Games!$B61), "",Games!G61)</f>
        <v>2.5</v>
      </c>
      <c r="E80" s="10" t="n">
        <f>IF(ISBLANK(Games!$B61), "",Games!H61)</f>
        <v>8.4</v>
      </c>
      <c r="F80" s="69" t="n">
        <f>Games!D61</f>
        <v>0.279307</v>
      </c>
      <c r="G80" s="70" t="str">
        <f>Games!K61</f>
        <v>N</v>
      </c>
      <c r="H80" s="71" t="str">
        <f>IF(ISBLANK(Games!B61), "", IF('Prediction Log'!$D80&lt;0, 'Prediction Log'!$B80, 'Prediction Log'!$C80))</f>
        <v>Iowa State</v>
      </c>
      <c r="I80" s="72" t="str">
        <f>IF(ISBLANK(Games!$B61), "",Games!I61)</f>
        <v>Iowa State</v>
      </c>
      <c r="J80" s="72" t="str">
        <f>IF('Prediction Log'!$F80&gt;0.5, 'Prediction Log'!$B80, IF('Prediction Log'!$F80&lt;0.5, 'Prediction Log'!$C80, "PICK"))</f>
        <v>Iowa State</v>
      </c>
      <c r="K80" s="73" t="n">
        <f>IF(ISBLANK(Games!B61), "",IF('Prediction Log'!$J80='Prediction Log'!$B80, 'Prediction Log'!$F80, 1-'Prediction Log'!$F80))</f>
        <v>0.720693</v>
      </c>
      <c r="L80" s="74" t="str">
        <f>IF(ISBLANK(Games!$B61), "",Games!L61)</f>
        <v>Y</v>
      </c>
      <c r="M80" s="75" t="str">
        <f>IF(ISBLANK('Prediction Log'!$N80), "",IF('Prediction Log'!$N80&gt;'Prediction Log'!$O80,'Prediction Log'!$B80,'Prediction Log'!$C80))</f>
        <v>Iowa State</v>
      </c>
      <c r="N80" s="76" t="n">
        <v>18.0</v>
      </c>
      <c r="O80" s="76" t="n">
        <v>30.0</v>
      </c>
      <c r="P80" s="77" t="n">
        <f>IF(ISBLANK('Prediction Log'!$N80), "",'Prediction Log'!$O80-'Prediction Log'!$N80)</f>
        <v>12</v>
      </c>
      <c r="Q80" s="78" t="s">
        <v>17</v>
      </c>
      <c r="R80" s="79" t="str">
        <f>IF(ISBLANK('Prediction Log'!$N80), "",IF('Prediction Log'!$P80&lt;'Prediction Log'!$D80, "Y", IF('Prediction Log'!$P80='Prediction Log'!$D80, "PUSH", "N")))</f>
        <v>N</v>
      </c>
      <c r="S80" s="79" t="str">
        <f>IF(ISBLANK('Prediction Log'!$N80), "",IF('Prediction Log'!$P80&lt;'Prediction Log'!$E80, "Y", IF('Prediction Log'!$P80='Prediction Log'!$E80, "PUSH", "N")))</f>
        <v>N</v>
      </c>
      <c r="T80" s="80" t="str">
        <f>IF(ISBLANK('Prediction Log'!$N80),"",IF('Prediction Log'!$M80='Prediction Log'!$H80, "Y", "N"))</f>
        <v>Y</v>
      </c>
      <c r="U80" s="80" t="str">
        <f>'Prediction Log'!$R80</f>
        <v>N</v>
      </c>
      <c r="V80" s="80" t="str">
        <f>IF(ISBLANK('Prediction Log'!$N80), "",IF(AND('Prediction Log'!$T80="Y", 'Prediction Log'!$U80="Y"), "Y", "N"))</f>
        <v>N</v>
      </c>
      <c r="W80" s="81" t="str">
        <f>IF(ISBLANK('Prediction Log'!$N80),"",IF('Prediction Log'!$M80='Prediction Log'!$I80, "Y", "N"))</f>
        <v>Y</v>
      </c>
      <c r="X80" s="81" t="str">
        <f>IF(ISBLANK('Prediction Log'!$N80), "", IF('Prediction Log'!$R80=Games!K61, "Y", "N"))</f>
        <v>Y</v>
      </c>
      <c r="Y80" s="82" t="str">
        <f>IF(ISBLANK('Prediction Log'!$N80), "",IF('Prediction Log'!$J80='Prediction Log'!$M80, "Y", "N"))</f>
        <v>Y</v>
      </c>
      <c r="Z80" s="81" t="str">
        <f>IF(ISBLANK('Prediction Log'!$N80), "",IF('Prediction Log'!$I80&lt;&gt;'Prediction Log'!$M80, "N",IF(AND('Prediction Log'!$E80&gt;0, 'Prediction Log'!$P80&gt;'Prediction Log'!$E80, 'Prediction Log'!$I80='Prediction Log'!$C80), "Y", IF(AND('Prediction Log'!$E80&lt;0, 'Prediction Log'!$P80&lt;'Prediction Log'!$E80,'Prediction Log'!$I80='Prediction Log'!$B80 ), "Y", IF('Prediction Log'!$P80='Prediction Log'!$E80, "PUSH", "N")))))</f>
        <v>Y</v>
      </c>
      <c r="AA80" s="81" t="str">
        <f>IF(ISBLANK('Prediction Log'!$N80), "",IF(AND('Prediction Log'!$W80="Y", 'Prediction Log'!$X80="Y"), "Y", "N"))</f>
        <v>Y</v>
      </c>
      <c r="AB80" s="80" t="n">
        <v>9.5</v>
      </c>
      <c r="AC80" s="80" t="n">
        <v>9.5</v>
      </c>
      <c r="AD80" s="81" t="n">
        <v>3.5999999999999996</v>
      </c>
      <c r="AE80" s="81" t="n">
        <v>3.5999999999999996</v>
      </c>
    </row>
    <row r="81" ht="14.25" customHeight="1">
      <c r="A81" s="67" t="n">
        <f>IF(ISBLANK(Games!$B62), "",Games!A62)</f>
        <v>9</v>
      </c>
      <c r="B81" s="67" t="str">
        <f>IF(ISBLANK(Games!$B62), "",Games!B62)</f>
        <v>Ohio</v>
      </c>
      <c r="C81" s="67" t="str">
        <f>IF(ISBLANK(Games!$B62), "",Games!E62)</f>
        <v>Miami (OH)</v>
      </c>
      <c r="D81" s="68" t="n">
        <f>IF(ISBLANK(Games!$B62), "",Games!G62)</f>
        <v>-7.5</v>
      </c>
      <c r="E81" s="68" t="n">
        <f>IF(ISBLANK(Games!$B62), "",Games!H62)</f>
        <v>4</v>
      </c>
      <c r="F81" s="69" t="n">
        <f>Games!D62</f>
        <v>0.539829</v>
      </c>
      <c r="G81" s="70" t="str">
        <f>Games!K62</f>
        <v>N</v>
      </c>
      <c r="H81" s="71" t="str">
        <f>IF(ISBLANK(Games!B62), "", IF('Prediction Log'!$D81&lt;0, 'Prediction Log'!$B81, 'Prediction Log'!$C81))</f>
        <v>Ohio</v>
      </c>
      <c r="I81" s="72" t="str">
        <f>IF(ISBLANK(Games!$B62), "",Games!I62)</f>
        <v>Miami (OH)</v>
      </c>
      <c r="J81" s="72" t="str">
        <f>IF('Prediction Log'!$F81&gt;0.5, 'Prediction Log'!$B81, IF('Prediction Log'!$F81&lt;0.5, 'Prediction Log'!$C81, "PICK"))</f>
        <v>Ohio</v>
      </c>
      <c r="K81" s="73" t="n">
        <f>IF(ISBLANK(Games!B62), "",IF('Prediction Log'!$J81='Prediction Log'!$B81, 'Prediction Log'!$F81, 1-'Prediction Log'!$F81))</f>
        <v>0.539829</v>
      </c>
      <c r="L81" s="74" t="str">
        <f>IF(ISBLANK(Games!$B62), "",Games!L62)</f>
        <v>Y</v>
      </c>
      <c r="M81" s="75" t="str">
        <f>IF(ISBLANK('Prediction Log'!$N81), "",IF('Prediction Log'!$N81&gt;'Prediction Log'!$O81,'Prediction Log'!$B81,'Prediction Log'!$C81))</f>
        <v>Miami (OH)</v>
      </c>
      <c r="N81" s="76" t="n">
        <v>16.0</v>
      </c>
      <c r="O81" s="76" t="n">
        <v>30.0</v>
      </c>
      <c r="P81" s="77" t="n">
        <f>IF(ISBLANK('Prediction Log'!$N81), "",'Prediction Log'!$O81-'Prediction Log'!$N81)</f>
        <v>14</v>
      </c>
      <c r="Q81" s="78" t="s">
        <v>17</v>
      </c>
      <c r="R81" s="79" t="str">
        <f>IF(ISBLANK('Prediction Log'!$N81), "",IF('Prediction Log'!$P81&lt;'Prediction Log'!$D81, "Y", IF('Prediction Log'!$P81='Prediction Log'!$D81, "PUSH", "N")))</f>
        <v>N</v>
      </c>
      <c r="S81" s="79" t="str">
        <f>IF(ISBLANK('Prediction Log'!$N81), "",IF('Prediction Log'!$P81&lt;'Prediction Log'!$E81, "Y", IF('Prediction Log'!$P81='Prediction Log'!$E81, "PUSH", "N")))</f>
        <v>N</v>
      </c>
      <c r="T81" s="80" t="str">
        <f>IF(ISBLANK('Prediction Log'!$N81),"",IF('Prediction Log'!$M81='Prediction Log'!$H81, "Y", "N"))</f>
        <v>N</v>
      </c>
      <c r="U81" s="80" t="str">
        <f>'Prediction Log'!$R81</f>
        <v>N</v>
      </c>
      <c r="V81" s="80" t="str">
        <f>IF(ISBLANK('Prediction Log'!$N81), "",IF(AND('Prediction Log'!$T81="Y", 'Prediction Log'!$U81="Y"), "Y", "N"))</f>
        <v>N</v>
      </c>
      <c r="W81" s="81" t="str">
        <f>IF(ISBLANK('Prediction Log'!$N81),"",IF('Prediction Log'!$M81='Prediction Log'!$I81, "Y", "N"))</f>
        <v>Y</v>
      </c>
      <c r="X81" s="81" t="str">
        <f>IF(ISBLANK('Prediction Log'!$N81), "", IF('Prediction Log'!$R81=Games!K62, "Y", "N"))</f>
        <v>Y</v>
      </c>
      <c r="Y81" s="82" t="str">
        <f>IF(ISBLANK('Prediction Log'!$N81), "",IF('Prediction Log'!$J81='Prediction Log'!$M81, "Y", "N"))</f>
        <v>N</v>
      </c>
      <c r="Z81" s="81" t="str">
        <f>IF(ISBLANK('Prediction Log'!$N81), "",IF('Prediction Log'!$I81&lt;&gt;'Prediction Log'!$M81, "N",IF(AND('Prediction Log'!$E81&gt;0, 'Prediction Log'!$P81&gt;'Prediction Log'!$E81, 'Prediction Log'!$I81='Prediction Log'!$C81), "Y", IF(AND('Prediction Log'!$E81&lt;0, 'Prediction Log'!$P81&lt;'Prediction Log'!$E81,'Prediction Log'!$I81='Prediction Log'!$B81 ), "Y", IF('Prediction Log'!$P81='Prediction Log'!$E81, "PUSH", "N")))))</f>
        <v>Y</v>
      </c>
      <c r="AA81" s="81" t="str">
        <f>IF(ISBLANK('Prediction Log'!$N81), "",IF(AND('Prediction Log'!$W81="Y", 'Prediction Log'!$X81="Y"), "Y", "N"))</f>
        <v>Y</v>
      </c>
      <c r="AB81" s="80" t="n">
        <v>-21.5</v>
      </c>
      <c r="AC81" s="80" t="n">
        <v>21.5</v>
      </c>
      <c r="AD81" s="81" t="n">
        <v>10.0</v>
      </c>
      <c r="AE81" s="81" t="n">
        <v>10.0</v>
      </c>
    </row>
    <row r="82" ht="14.25" customHeight="1">
      <c r="A82" s="14" t="n">
        <f>IF(ISBLANK(Games!$B63), "",Games!A63)</f>
        <v>9</v>
      </c>
      <c r="B82" s="14" t="str">
        <f>IF(ISBLANK(Games!$B63), "",Games!B63)</f>
        <v>Nebraska</v>
      </c>
      <c r="C82" s="14" t="str">
        <f>IF(ISBLANK(Games!$B63), "",Games!E63)</f>
        <v>Purdue</v>
      </c>
      <c r="D82" s="10" t="n">
        <f>IF(ISBLANK(Games!$B63), "",Games!G63)</f>
        <v>-2.5</v>
      </c>
      <c r="E82" s="10" t="n">
        <f>IF(ISBLANK(Games!$B63), "",Games!H63)</f>
        <v>-0.5</v>
      </c>
      <c r="F82" s="69" t="n">
        <f>Games!D63</f>
        <v>0.644915</v>
      </c>
      <c r="G82" s="70" t="str">
        <f>Games!K63</f>
        <v>N</v>
      </c>
      <c r="H82" s="71" t="str">
        <f>IF(ISBLANK(Games!B63), "", IF('Prediction Log'!$D82&lt;0, 'Prediction Log'!$B82, 'Prediction Log'!$C82))</f>
        <v>Nebraska</v>
      </c>
      <c r="I82" s="72" t="str">
        <f>IF(ISBLANK(Games!$B63), "",Games!I63)</f>
        <v>Nebraska</v>
      </c>
      <c r="J82" s="72" t="str">
        <f>IF('Prediction Log'!$F82&gt;0.5, 'Prediction Log'!$B82, IF('Prediction Log'!$F82&lt;0.5, 'Prediction Log'!$C82, "PICK"))</f>
        <v>Nebraska</v>
      </c>
      <c r="K82" s="73" t="n">
        <f>IF(ISBLANK(Games!B63), "",IF('Prediction Log'!$J82='Prediction Log'!$B82, 'Prediction Log'!$F82, 1-'Prediction Log'!$F82))</f>
        <v>0.644915</v>
      </c>
      <c r="L82" s="74" t="str">
        <f>IF(ISBLANK(Games!$B63), "",Games!L63)</f>
        <v>N</v>
      </c>
      <c r="M82" s="75" t="str">
        <f>IF(ISBLANK('Prediction Log'!$N82), "",IF('Prediction Log'!$N82&gt;'Prediction Log'!$O82,'Prediction Log'!$B82,'Prediction Log'!$C82))</f>
        <v>Nebraska</v>
      </c>
      <c r="N82" s="76" t="n">
        <v>31.0</v>
      </c>
      <c r="O82" s="76" t="n">
        <v>14.0</v>
      </c>
      <c r="P82" s="77" t="n">
        <f>IF(ISBLANK('Prediction Log'!$N82), "",'Prediction Log'!$O82-'Prediction Log'!$N82)</f>
        <v>-17</v>
      </c>
      <c r="Q82" s="78" t="s">
        <v>17</v>
      </c>
      <c r="R82" s="79" t="str">
        <f>IF(ISBLANK('Prediction Log'!$N82), "",IF('Prediction Log'!$P82&lt;'Prediction Log'!$D82, "Y", IF('Prediction Log'!$P82='Prediction Log'!$D82, "PUSH", "N")))</f>
        <v>Y</v>
      </c>
      <c r="S82" s="79" t="str">
        <f>IF(ISBLANK('Prediction Log'!$N82), "",IF('Prediction Log'!$P82&lt;'Prediction Log'!$E82, "Y", IF('Prediction Log'!$P82='Prediction Log'!$E82, "PUSH", "N")))</f>
        <v>Y</v>
      </c>
      <c r="T82" s="80" t="str">
        <f>IF(ISBLANK('Prediction Log'!$N82),"",IF('Prediction Log'!$M82='Prediction Log'!$H82, "Y", "N"))</f>
        <v>Y</v>
      </c>
      <c r="U82" s="80" t="str">
        <f>'Prediction Log'!$R82</f>
        <v>Y</v>
      </c>
      <c r="V82" s="80" t="str">
        <f>IF(ISBLANK('Prediction Log'!$N82), "",IF(AND('Prediction Log'!$T82="Y", 'Prediction Log'!$U82="Y"), "Y", "N"))</f>
        <v>Y</v>
      </c>
      <c r="W82" s="81" t="str">
        <f>IF(ISBLANK('Prediction Log'!$N82),"",IF('Prediction Log'!$M82='Prediction Log'!$I82, "Y", "N"))</f>
        <v>Y</v>
      </c>
      <c r="X82" s="81" t="str">
        <f>IF(ISBLANK('Prediction Log'!$N82), "", IF('Prediction Log'!$R82=Games!K63, "Y", "N"))</f>
        <v>N</v>
      </c>
      <c r="Y82" s="82" t="str">
        <f>IF(ISBLANK('Prediction Log'!$N82), "",IF('Prediction Log'!$J82='Prediction Log'!$M82, "Y", "N"))</f>
        <v>Y</v>
      </c>
      <c r="Z82" s="81" t="str">
        <f>IF(ISBLANK('Prediction Log'!$N82), "",IF('Prediction Log'!$I82&lt;&gt;'Prediction Log'!$M82, "N",IF(AND('Prediction Log'!$E82&gt;0, 'Prediction Log'!$P82&gt;'Prediction Log'!$E82, 'Prediction Log'!$I82='Prediction Log'!$C82), "Y", IF(AND('Prediction Log'!$E82&lt;0, 'Prediction Log'!$P82&lt;'Prediction Log'!$E82,'Prediction Log'!$I82='Prediction Log'!$B82 ), "Y", IF('Prediction Log'!$P82='Prediction Log'!$E82, "PUSH", "N")))))</f>
        <v>Y</v>
      </c>
      <c r="AA82" s="81" t="str">
        <f>IF(ISBLANK('Prediction Log'!$N82), "",IF(AND('Prediction Log'!$W82="Y", 'Prediction Log'!$X82="Y"), "Y", "N"))</f>
        <v>N</v>
      </c>
      <c r="AB82" s="80" t="n">
        <v>14.5</v>
      </c>
      <c r="AC82" s="80" t="n">
        <v>14.5</v>
      </c>
      <c r="AD82" s="81" t="n">
        <v>16.5</v>
      </c>
      <c r="AE82" s="81" t="n">
        <v>16.5</v>
      </c>
    </row>
    <row r="83" ht="14.25" customHeight="1">
      <c r="A83" s="67" t="n">
        <f>IF(ISBLANK(Games!$B64), "",Games!A64)</f>
        <v>9</v>
      </c>
      <c r="B83" s="67" t="str">
        <f>IF(ISBLANK(Games!$B64), "",Games!B64)</f>
        <v>Boise State</v>
      </c>
      <c r="C83" s="67" t="str">
        <f>IF(ISBLANK(Games!$B64), "",Games!E64)</f>
        <v>Wyoming</v>
      </c>
      <c r="D83" s="68" t="n">
        <f>IF(ISBLANK(Games!$B64), "",Games!G64)</f>
        <v>-4.5</v>
      </c>
      <c r="E83" s="68" t="n">
        <f>IF(ISBLANK(Games!$B64), "",Games!H64)</f>
        <v>-8.3</v>
      </c>
      <c r="F83" s="69" t="n">
        <f>Games!D64</f>
        <v>0.755305</v>
      </c>
      <c r="G83" s="70" t="str">
        <f>Games!K64</f>
        <v>Y</v>
      </c>
      <c r="H83" s="71" t="str">
        <f>IF(ISBLANK(Games!B64), "", IF('Prediction Log'!$D83&lt;0, 'Prediction Log'!$B83, 'Prediction Log'!$C83))</f>
        <v>Boise State</v>
      </c>
      <c r="I83" s="72" t="str">
        <f>IF(ISBLANK(Games!$B64), "",Games!I64)</f>
        <v>Boise State</v>
      </c>
      <c r="J83" s="72" t="str">
        <f>IF('Prediction Log'!$F83&gt;0.5, 'Prediction Log'!$B83, IF('Prediction Log'!$F83&lt;0.5, 'Prediction Log'!$C83, "PICK"))</f>
        <v>Boise State</v>
      </c>
      <c r="K83" s="73" t="n">
        <f>IF(ISBLANK(Games!B64), "",IF('Prediction Log'!$J83='Prediction Log'!$B83, 'Prediction Log'!$F83, 1-'Prediction Log'!$F83))</f>
        <v>0.755305</v>
      </c>
      <c r="L83" s="74" t="str">
        <f>IF(ISBLANK(Games!$B64), "",Games!L64)</f>
        <v>Y</v>
      </c>
      <c r="M83" s="75" t="str">
        <f>IF(ISBLANK('Prediction Log'!$N83), "",IF('Prediction Log'!$N83&gt;'Prediction Log'!$O83,'Prediction Log'!$B83,'Prediction Log'!$C83))</f>
        <v>Boise State</v>
      </c>
      <c r="N83" s="76" t="n">
        <v>32.0</v>
      </c>
      <c r="O83" s="76" t="n">
        <v>7.0</v>
      </c>
      <c r="P83" s="77" t="n">
        <f>IF(ISBLANK('Prediction Log'!$N83), "",'Prediction Log'!$O83-'Prediction Log'!$N83)</f>
        <v>-25</v>
      </c>
      <c r="Q83" s="78" t="s">
        <v>17</v>
      </c>
      <c r="R83" s="79" t="str">
        <f>IF(ISBLANK('Prediction Log'!$N83), "",IF('Prediction Log'!$P83&lt;'Prediction Log'!$D83, "Y", IF('Prediction Log'!$P83='Prediction Log'!$D83, "PUSH", "N")))</f>
        <v>Y</v>
      </c>
      <c r="S83" s="79" t="str">
        <f>IF(ISBLANK('Prediction Log'!$N83), "",IF('Prediction Log'!$P83&lt;'Prediction Log'!$E83, "Y", IF('Prediction Log'!$P83='Prediction Log'!$E83, "PUSH", "N")))</f>
        <v>Y</v>
      </c>
      <c r="T83" s="80" t="str">
        <f>IF(ISBLANK('Prediction Log'!$N83),"",IF('Prediction Log'!$M83='Prediction Log'!$H83, "Y", "N"))</f>
        <v>Y</v>
      </c>
      <c r="U83" s="80" t="str">
        <f>'Prediction Log'!$R83</f>
        <v>Y</v>
      </c>
      <c r="V83" s="80" t="str">
        <f>IF(ISBLANK('Prediction Log'!$N83), "",IF(AND('Prediction Log'!$T83="Y", 'Prediction Log'!$U83="Y"), "Y", "N"))</f>
        <v>Y</v>
      </c>
      <c r="W83" s="81" t="str">
        <f>IF(ISBLANK('Prediction Log'!$N83),"",IF('Prediction Log'!$M83='Prediction Log'!$I83, "Y", "N"))</f>
        <v>Y</v>
      </c>
      <c r="X83" s="81" t="str">
        <f>IF(ISBLANK('Prediction Log'!$N83), "", IF('Prediction Log'!$R83=Games!K64, "Y", "N"))</f>
        <v>Y</v>
      </c>
      <c r="Y83" s="82" t="str">
        <f>IF(ISBLANK('Prediction Log'!$N83), "",IF('Prediction Log'!$J83='Prediction Log'!$M83, "Y", "N"))</f>
        <v>Y</v>
      </c>
      <c r="Z83" s="81" t="str">
        <f>IF(ISBLANK('Prediction Log'!$N83), "",IF('Prediction Log'!$I83&lt;&gt;'Prediction Log'!$M83, "N",IF(AND('Prediction Log'!$E83&gt;0, 'Prediction Log'!$P83&gt;'Prediction Log'!$E83, 'Prediction Log'!$I83='Prediction Log'!$C83), "Y", IF(AND('Prediction Log'!$E83&lt;0, 'Prediction Log'!$P83&lt;'Prediction Log'!$E83,'Prediction Log'!$I83='Prediction Log'!$B83 ), "Y", IF('Prediction Log'!$P83='Prediction Log'!$E83, "PUSH", "N")))))</f>
        <v>Y</v>
      </c>
      <c r="AA83" s="81" t="str">
        <f>IF(ISBLANK('Prediction Log'!$N83), "",IF(AND('Prediction Log'!$W83="Y", 'Prediction Log'!$X83="Y"), "Y", "N"))</f>
        <v>Y</v>
      </c>
      <c r="AB83" s="80" t="n">
        <v>20.5</v>
      </c>
      <c r="AC83" s="80" t="n">
        <v>20.5</v>
      </c>
      <c r="AD83" s="81" t="n">
        <v>16.7</v>
      </c>
      <c r="AE83" s="81" t="n">
        <v>16.7</v>
      </c>
    </row>
    <row r="84" ht="14.25" customHeight="1">
      <c r="A84" s="14" t="n">
        <f>IF(ISBLANK(Games!$B65), "",Games!A65)</f>
        <v>9</v>
      </c>
      <c r="B84" s="14" t="str">
        <f>IF(ISBLANK(Games!$B65), "",Games!B65)</f>
        <v>Kentucky</v>
      </c>
      <c r="C84" s="14" t="str">
        <f>IF(ISBLANK(Games!$B65), "",Games!E65)</f>
        <v>Tennessee</v>
      </c>
      <c r="D84" s="10" t="n">
        <f>IF(ISBLANK(Games!$B65), "",Games!G65)</f>
        <v>3.5</v>
      </c>
      <c r="E84" s="10" t="n">
        <f>IF(ISBLANK(Games!$B65), "",Games!H65)</f>
        <v>11.3</v>
      </c>
      <c r="F84" s="69" t="n">
        <f>Games!D65</f>
        <v>0.058594</v>
      </c>
      <c r="G84" s="70" t="str">
        <f>Games!K65</f>
        <v>N</v>
      </c>
      <c r="H84" s="71" t="str">
        <f>IF(ISBLANK(Games!B65), "", IF('Prediction Log'!$D84&lt;0, 'Prediction Log'!$B84, 'Prediction Log'!$C84))</f>
        <v>Tennessee</v>
      </c>
      <c r="I84" s="72" t="str">
        <f>IF(ISBLANK(Games!$B65), "",Games!I65)</f>
        <v>Tennessee</v>
      </c>
      <c r="J84" s="72" t="str">
        <f>IF('Prediction Log'!$F84&gt;0.5, 'Prediction Log'!$B84, IF('Prediction Log'!$F84&lt;0.5, 'Prediction Log'!$C84, "PICK"))</f>
        <v>Tennessee</v>
      </c>
      <c r="K84" s="73" t="n">
        <f>IF(ISBLANK(Games!B65), "",IF('Prediction Log'!$J84='Prediction Log'!$B84, 'Prediction Log'!$F84, 1-'Prediction Log'!$F84))</f>
        <v>0.941406</v>
      </c>
      <c r="L84" s="74" t="str">
        <f>IF(ISBLANK(Games!$B65), "",Games!L65)</f>
        <v>Y</v>
      </c>
      <c r="M84" s="75" t="str">
        <f>IF(ISBLANK('Prediction Log'!$N84), "",IF('Prediction Log'!$N84&gt;'Prediction Log'!$O84,'Prediction Log'!$B84,'Prediction Log'!$C84))</f>
        <v>Tennessee</v>
      </c>
      <c r="N84" s="76" t="n">
        <v>27.0</v>
      </c>
      <c r="O84" s="76" t="n">
        <v>33.0</v>
      </c>
      <c r="P84" s="77" t="n">
        <f>IF(ISBLANK('Prediction Log'!$N84), "",'Prediction Log'!$O84-'Prediction Log'!$N84)</f>
        <v>6</v>
      </c>
      <c r="Q84" s="78" t="s">
        <v>17</v>
      </c>
      <c r="R84" s="79" t="str">
        <f>IF(ISBLANK('Prediction Log'!$N84), "",IF('Prediction Log'!$P84&lt;'Prediction Log'!$D84, "Y", IF('Prediction Log'!$P84='Prediction Log'!$D84, "PUSH", "N")))</f>
        <v>N</v>
      </c>
      <c r="S84" s="79" t="str">
        <f>IF(ISBLANK('Prediction Log'!$N84), "",IF('Prediction Log'!$P84&lt;'Prediction Log'!$E84, "Y", IF('Prediction Log'!$P84='Prediction Log'!$E84, "PUSH", "N")))</f>
        <v>Y</v>
      </c>
      <c r="T84" s="80" t="str">
        <f>IF(ISBLANK('Prediction Log'!$N84),"",IF('Prediction Log'!$M84='Prediction Log'!$H84, "Y", "N"))</f>
        <v>Y</v>
      </c>
      <c r="U84" s="80" t="str">
        <f>'Prediction Log'!$R84</f>
        <v>N</v>
      </c>
      <c r="V84" s="80" t="str">
        <f>IF(ISBLANK('Prediction Log'!$N84), "",IF(AND('Prediction Log'!$T84="Y", 'Prediction Log'!$U84="Y"), "Y", "N"))</f>
        <v>N</v>
      </c>
      <c r="W84" s="81" t="str">
        <f>IF(ISBLANK('Prediction Log'!$N84),"",IF('Prediction Log'!$M84='Prediction Log'!$I84, "Y", "N"))</f>
        <v>Y</v>
      </c>
      <c r="X84" s="81" t="str">
        <f>IF(ISBLANK('Prediction Log'!$N84), "", IF('Prediction Log'!$R84=Games!K65, "Y", "N"))</f>
        <v>Y</v>
      </c>
      <c r="Y84" s="82" t="str">
        <f>IF(ISBLANK('Prediction Log'!$N84), "",IF('Prediction Log'!$J84='Prediction Log'!$M84, "Y", "N"))</f>
        <v>Y</v>
      </c>
      <c r="Z84" s="81" t="str">
        <f>IF(ISBLANK('Prediction Log'!$N84), "",IF('Prediction Log'!$I84&lt;&gt;'Prediction Log'!$M84, "N",IF(AND('Prediction Log'!$E84&gt;0, 'Prediction Log'!$P84&gt;'Prediction Log'!$E84, 'Prediction Log'!$I84='Prediction Log'!$C84), "Y", IF(AND('Prediction Log'!$E84&lt;0, 'Prediction Log'!$P84&lt;'Prediction Log'!$E84,'Prediction Log'!$I84='Prediction Log'!$B84 ), "Y", IF('Prediction Log'!$P84='Prediction Log'!$E84, "PUSH", "N")))))</f>
        <v>N</v>
      </c>
      <c r="AA84" s="81" t="str">
        <f>IF(ISBLANK('Prediction Log'!$N84), "",IF(AND('Prediction Log'!$W84="Y", 'Prediction Log'!$X84="Y"), "Y", "N"))</f>
        <v>Y</v>
      </c>
      <c r="AB84" s="80" t="n">
        <v>2.5</v>
      </c>
      <c r="AC84" s="80" t="n">
        <v>2.5</v>
      </c>
      <c r="AD84" s="81" t="n">
        <v>-5.300000000000001</v>
      </c>
      <c r="AE84" s="81" t="n">
        <v>5.300000000000001</v>
      </c>
    </row>
    <row r="85" ht="14.25" customHeight="1">
      <c r="A85" s="67" t="n">
        <f>IF(ISBLANK(Games!$B66), "",Games!A66)</f>
        <v>9</v>
      </c>
      <c r="B85" s="67" t="str">
        <f>IF(ISBLANK(Games!$B66), "",Games!B66)</f>
        <v>Texas State</v>
      </c>
      <c r="C85" s="67" t="str">
        <f>IF(ISBLANK(Games!$B66), "",Games!E66)</f>
        <v>Troy</v>
      </c>
      <c r="D85" s="68" t="n">
        <f>IF(ISBLANK(Games!$B66), "",Games!G66)</f>
        <v>6.5</v>
      </c>
      <c r="E85" s="68" t="n">
        <f>IF(ISBLANK(Games!$B66), "",Games!H66)</f>
        <v>8.9</v>
      </c>
      <c r="F85" s="69" t="n">
        <f>Games!D66</f>
        <v>0.233056</v>
      </c>
      <c r="G85" s="70" t="str">
        <f>Games!K66</f>
        <v>N</v>
      </c>
      <c r="H85" s="71" t="str">
        <f>IF(ISBLANK(Games!B66), "", IF('Prediction Log'!$D85&lt;0, 'Prediction Log'!$B85, 'Prediction Log'!$C85))</f>
        <v>Troy</v>
      </c>
      <c r="I85" s="72" t="str">
        <f>IF(ISBLANK(Games!$B66), "",Games!I66)</f>
        <v>Troy</v>
      </c>
      <c r="J85" s="72" t="str">
        <f>IF('Prediction Log'!$F85&gt;0.5, 'Prediction Log'!$B85, IF('Prediction Log'!$F85&lt;0.5, 'Prediction Log'!$C85, "PICK"))</f>
        <v>Troy</v>
      </c>
      <c r="K85" s="73" t="n">
        <f>IF(ISBLANK(Games!B66), "",IF('Prediction Log'!$J85='Prediction Log'!$B85, 'Prediction Log'!$F85, 1-'Prediction Log'!$F85))</f>
        <v>0.766944</v>
      </c>
      <c r="L85" s="74" t="str">
        <f>IF(ISBLANK(Games!$B66), "",Games!L66)</f>
        <v>Y</v>
      </c>
      <c r="M85" s="75" t="str">
        <f>IF(ISBLANK('Prediction Log'!$N85), "",IF('Prediction Log'!$N85&gt;'Prediction Log'!$O85,'Prediction Log'!$B85,'Prediction Log'!$C85))</f>
        <v>Troy</v>
      </c>
      <c r="N85" s="76" t="n">
        <v>13.0</v>
      </c>
      <c r="O85" s="76" t="n">
        <v>31.0</v>
      </c>
      <c r="P85" s="77" t="n">
        <f>IF(ISBLANK('Prediction Log'!$N85), "",'Prediction Log'!$O85-'Prediction Log'!$N85)</f>
        <v>18</v>
      </c>
      <c r="Q85" s="78" t="s">
        <v>17</v>
      </c>
      <c r="R85" s="79" t="str">
        <f>IF(ISBLANK('Prediction Log'!$N85), "",IF('Prediction Log'!$P85&lt;'Prediction Log'!$D85, "Y", IF('Prediction Log'!$P85='Prediction Log'!$D85, "PUSH", "N")))</f>
        <v>N</v>
      </c>
      <c r="S85" s="79" t="str">
        <f>IF(ISBLANK('Prediction Log'!$N85), "",IF('Prediction Log'!$P85&lt;'Prediction Log'!$E85, "Y", IF('Prediction Log'!$P85='Prediction Log'!$E85, "PUSH", "N")))</f>
        <v>N</v>
      </c>
      <c r="T85" s="80" t="str">
        <f>IF(ISBLANK('Prediction Log'!$N85),"",IF('Prediction Log'!$M85='Prediction Log'!$H85, "Y", "N"))</f>
        <v>Y</v>
      </c>
      <c r="U85" s="80" t="str">
        <f>'Prediction Log'!$R85</f>
        <v>N</v>
      </c>
      <c r="V85" s="80" t="str">
        <f>IF(ISBLANK('Prediction Log'!$N85), "",IF(AND('Prediction Log'!$T85="Y", 'Prediction Log'!$U85="Y"), "Y", "N"))</f>
        <v>N</v>
      </c>
      <c r="W85" s="81" t="str">
        <f>IF(ISBLANK('Prediction Log'!$N85),"",IF('Prediction Log'!$M85='Prediction Log'!$I85, "Y", "N"))</f>
        <v>Y</v>
      </c>
      <c r="X85" s="81" t="str">
        <f>IF(ISBLANK('Prediction Log'!$N85), "", IF('Prediction Log'!$R85=Games!K66, "Y", "N"))</f>
        <v>Y</v>
      </c>
      <c r="Y85" s="82" t="str">
        <f>IF(ISBLANK('Prediction Log'!$N85), "",IF('Prediction Log'!$J85='Prediction Log'!$M85, "Y", "N"))</f>
        <v>Y</v>
      </c>
      <c r="Z85" s="81" t="str">
        <f>IF(ISBLANK('Prediction Log'!$N85), "",IF('Prediction Log'!$I85&lt;&gt;'Prediction Log'!$M85, "N",IF(AND('Prediction Log'!$E85&gt;0, 'Prediction Log'!$P85&gt;'Prediction Log'!$E85, 'Prediction Log'!$I85='Prediction Log'!$C85), "Y", IF(AND('Prediction Log'!$E85&lt;0, 'Prediction Log'!$P85&lt;'Prediction Log'!$E85,'Prediction Log'!$I85='Prediction Log'!$B85 ), "Y", IF('Prediction Log'!$P85='Prediction Log'!$E85, "PUSH", "N")))))</f>
        <v>Y</v>
      </c>
      <c r="AA85" s="81" t="str">
        <f>IF(ISBLANK('Prediction Log'!$N85), "",IF(AND('Prediction Log'!$W85="Y", 'Prediction Log'!$X85="Y"), "Y", "N"))</f>
        <v>Y</v>
      </c>
      <c r="AB85" s="80" t="n">
        <v>11.5</v>
      </c>
      <c r="AC85" s="80" t="n">
        <v>11.5</v>
      </c>
      <c r="AD85" s="81" t="n">
        <v>9.1</v>
      </c>
      <c r="AE85" s="81" t="n">
        <v>9.1</v>
      </c>
    </row>
    <row r="86" ht="14.25" customHeight="1">
      <c r="A86" s="14" t="n">
        <f>IF(ISBLANK(Games!$B67), "",Games!A67)</f>
        <v>9</v>
      </c>
      <c r="B86" s="14" t="str">
        <f>IF(ISBLANK(Games!$B67), "",Games!B67)</f>
        <v>Arizona</v>
      </c>
      <c r="C86" s="14" t="str">
        <f>IF(ISBLANK(Games!$B67), "",Games!E67)</f>
        <v>Oregon State</v>
      </c>
      <c r="D86" s="10" t="n">
        <f>IF(ISBLANK(Games!$B67), "",Games!G67)</f>
        <v>3.5</v>
      </c>
      <c r="E86" s="10" t="n">
        <f>IF(ISBLANK(Games!$B67), "",Games!H67)</f>
        <v>-5.1</v>
      </c>
      <c r="F86" s="69" t="n">
        <f>Games!D67</f>
        <v>0.650102</v>
      </c>
      <c r="G86" s="70" t="str">
        <f>Games!K67</f>
        <v>Y</v>
      </c>
      <c r="H86" s="71" t="str">
        <f>IF(ISBLANK(Games!B67), "", IF('Prediction Log'!$D86&lt;0, 'Prediction Log'!$B86, 'Prediction Log'!$C86))</f>
        <v>Oregon State</v>
      </c>
      <c r="I86" s="72" t="str">
        <f>IF(ISBLANK(Games!$B67), "",Games!I67)</f>
        <v>Arizona</v>
      </c>
      <c r="J86" s="72" t="str">
        <f>IF('Prediction Log'!$F86&gt;0.5, 'Prediction Log'!$B86, IF('Prediction Log'!$F86&lt;0.5, 'Prediction Log'!$C86, "PICK"))</f>
        <v>Arizona</v>
      </c>
      <c r="K86" s="73" t="n">
        <f>IF(ISBLANK(Games!B67), "",IF('Prediction Log'!$J86='Prediction Log'!$B86, 'Prediction Log'!$F86, 1-'Prediction Log'!$F86))</f>
        <v>0.650102</v>
      </c>
      <c r="L86" s="74" t="str">
        <f>IF(ISBLANK(Games!$B67), "",Games!L67)</f>
        <v>Y</v>
      </c>
      <c r="M86" s="75" t="str">
        <f>IF(ISBLANK('Prediction Log'!$N86), "",IF('Prediction Log'!$N86&gt;'Prediction Log'!$O86,'Prediction Log'!$B86,'Prediction Log'!$C86))</f>
        <v>Arizona</v>
      </c>
      <c r="N86" s="76" t="n">
        <v>27.0</v>
      </c>
      <c r="O86" s="76" t="n">
        <v>24.0</v>
      </c>
      <c r="P86" s="77" t="n">
        <f>IF(ISBLANK('Prediction Log'!$N86), "",'Prediction Log'!$O86-'Prediction Log'!$N86)</f>
        <v>-3</v>
      </c>
      <c r="Q86" s="78" t="s">
        <v>17</v>
      </c>
      <c r="R86" s="79" t="str">
        <f>IF(ISBLANK('Prediction Log'!$N86), "",IF('Prediction Log'!$P86&lt;'Prediction Log'!$D86, "Y", IF('Prediction Log'!$P86='Prediction Log'!$D86, "PUSH", "N")))</f>
        <v>Y</v>
      </c>
      <c r="S86" s="79" t="str">
        <f>IF(ISBLANK('Prediction Log'!$N86), "",IF('Prediction Log'!$P86&lt;'Prediction Log'!$E86, "Y", IF('Prediction Log'!$P86='Prediction Log'!$E86, "PUSH", "N")))</f>
        <v>N</v>
      </c>
      <c r="T86" s="80" t="str">
        <f>IF(ISBLANK('Prediction Log'!$N86),"",IF('Prediction Log'!$M86='Prediction Log'!$H86, "Y", "N"))</f>
        <v>N</v>
      </c>
      <c r="U86" s="80" t="str">
        <f>'Prediction Log'!$R86</f>
        <v>Y</v>
      </c>
      <c r="V86" s="80" t="str">
        <f>IF(ISBLANK('Prediction Log'!$N86), "",IF(AND('Prediction Log'!$T86="Y", 'Prediction Log'!$U86="Y"), "Y", "N"))</f>
        <v>N</v>
      </c>
      <c r="W86" s="81" t="str">
        <f>IF(ISBLANK('Prediction Log'!$N86),"",IF('Prediction Log'!$M86='Prediction Log'!$I86, "Y", "N"))</f>
        <v>Y</v>
      </c>
      <c r="X86" s="81" t="str">
        <f>IF(ISBLANK('Prediction Log'!$N86), "", IF('Prediction Log'!$R86=Games!K67, "Y", "N"))</f>
        <v>Y</v>
      </c>
      <c r="Y86" s="82" t="str">
        <f>IF(ISBLANK('Prediction Log'!$N86), "",IF('Prediction Log'!$J86='Prediction Log'!$M86, "Y", "N"))</f>
        <v>Y</v>
      </c>
      <c r="Z86" s="81" t="str">
        <f>IF(ISBLANK('Prediction Log'!$N86), "",IF('Prediction Log'!$I86&lt;&gt;'Prediction Log'!$M86, "N",IF(AND('Prediction Log'!$E86&gt;0, 'Prediction Log'!$P86&gt;'Prediction Log'!$E86, 'Prediction Log'!$I86='Prediction Log'!$C86), "Y", IF(AND('Prediction Log'!$E86&lt;0, 'Prediction Log'!$P86&lt;'Prediction Log'!$E86,'Prediction Log'!$I86='Prediction Log'!$B86 ), "Y", IF('Prediction Log'!$P86='Prediction Log'!$E86, "PUSH", "N")))))</f>
        <v>N</v>
      </c>
      <c r="AA86" s="81" t="str">
        <f>IF(ISBLANK('Prediction Log'!$N86), "",IF(AND('Prediction Log'!$W86="Y", 'Prediction Log'!$X86="Y"), "Y", "N"))</f>
        <v>Y</v>
      </c>
      <c r="AB86" s="80" t="n">
        <v>-6.5</v>
      </c>
      <c r="AC86" s="80" t="n">
        <v>6.5</v>
      </c>
      <c r="AD86" s="81" t="n">
        <v>-2.0999999999999996</v>
      </c>
      <c r="AE86" s="81" t="n">
        <v>2.0999999999999996</v>
      </c>
    </row>
    <row r="87" ht="14.25" customHeight="1">
      <c r="A87" s="67" t="n">
        <f>IF(ISBLANK(Games!$B68), "",Games!A68)</f>
        <v>9</v>
      </c>
      <c r="B87" s="67" t="str">
        <f>IF(ISBLANK(Games!$B68), "",Games!B68)</f>
        <v>Fresno State</v>
      </c>
      <c r="C87" s="67" t="str">
        <f>IF(ISBLANK(Games!$B68), "",Games!E68)</f>
        <v>UNLV</v>
      </c>
      <c r="D87" s="68" t="n">
        <f>IF(ISBLANK(Games!$B68), "",Games!G68)</f>
        <v>8.5</v>
      </c>
      <c r="E87" s="68" t="n">
        <f>IF(ISBLANK(Games!$B68), "",Games!H68)</f>
        <v>-37.5</v>
      </c>
      <c r="F87" s="69" t="n">
        <f>Games!D68</f>
        <v>0.999963</v>
      </c>
      <c r="G87" s="70" t="str">
        <f>Games!K68</f>
        <v>Y</v>
      </c>
      <c r="H87" s="71" t="str">
        <f>IF(ISBLANK(Games!B68), "", IF('Prediction Log'!$D87&lt;0, 'Prediction Log'!$B87, 'Prediction Log'!$C87))</f>
        <v>UNLV</v>
      </c>
      <c r="I87" s="72" t="str">
        <f>IF(ISBLANK(Games!$B68), "",Games!I68)</f>
        <v>Fresno State</v>
      </c>
      <c r="J87" s="72" t="str">
        <f>IF('Prediction Log'!$F87&gt;0.5, 'Prediction Log'!$B87, IF('Prediction Log'!$F87&lt;0.5, 'Prediction Log'!$C87, "PICK"))</f>
        <v>Fresno State</v>
      </c>
      <c r="K87" s="73" t="n">
        <f>IF(ISBLANK(Games!B68), "",IF('Prediction Log'!$J87='Prediction Log'!$B87, 'Prediction Log'!$F87, 1-'Prediction Log'!$F87))</f>
        <v>0.999963</v>
      </c>
      <c r="L87" s="74" t="str">
        <f>IF(ISBLANK(Games!$B68), "",Games!L68)</f>
        <v>Y</v>
      </c>
      <c r="M87" s="75" t="str">
        <f>IF(ISBLANK('Prediction Log'!$N87), "",IF('Prediction Log'!$N87&gt;'Prediction Log'!$O87,'Prediction Log'!$B87,'Prediction Log'!$C87))</f>
        <v>Fresno State</v>
      </c>
      <c r="N87" s="76" t="n">
        <v>31.0</v>
      </c>
      <c r="O87" s="76" t="n">
        <v>24.0</v>
      </c>
      <c r="P87" s="77" t="n">
        <f>IF(ISBLANK('Prediction Log'!$N87), "",'Prediction Log'!$O87-'Prediction Log'!$N87)</f>
        <v>-7</v>
      </c>
      <c r="Q87" s="78" t="s">
        <v>17</v>
      </c>
      <c r="R87" s="79" t="str">
        <f>IF(ISBLANK('Prediction Log'!$N87), "",IF('Prediction Log'!$P87&lt;'Prediction Log'!$D87, "Y", IF('Prediction Log'!$P87='Prediction Log'!$D87, "PUSH", "N")))</f>
        <v>Y</v>
      </c>
      <c r="S87" s="79" t="str">
        <f>IF(ISBLANK('Prediction Log'!$N87), "",IF('Prediction Log'!$P87&lt;'Prediction Log'!$E87, "Y", IF('Prediction Log'!$P87='Prediction Log'!$E87, "PUSH", "N")))</f>
        <v>N</v>
      </c>
      <c r="T87" s="80" t="str">
        <f>IF(ISBLANK('Prediction Log'!$N87),"",IF('Prediction Log'!$M87='Prediction Log'!$H87, "Y", "N"))</f>
        <v>N</v>
      </c>
      <c r="U87" s="80" t="str">
        <f>'Prediction Log'!$R87</f>
        <v>Y</v>
      </c>
      <c r="V87" s="80" t="str">
        <f>IF(ISBLANK('Prediction Log'!$N87), "",IF(AND('Prediction Log'!$T87="Y", 'Prediction Log'!$U87="Y"), "Y", "N"))</f>
        <v>N</v>
      </c>
      <c r="W87" s="81" t="str">
        <f>IF(ISBLANK('Prediction Log'!$N87),"",IF('Prediction Log'!$M87='Prediction Log'!$I87, "Y", "N"))</f>
        <v>Y</v>
      </c>
      <c r="X87" s="81" t="str">
        <f>IF(ISBLANK('Prediction Log'!$N87), "", IF('Prediction Log'!$R87=Games!K68, "Y", "N"))</f>
        <v>Y</v>
      </c>
      <c r="Y87" s="82" t="str">
        <f>IF(ISBLANK('Prediction Log'!$N87), "",IF('Prediction Log'!$J87='Prediction Log'!$M87, "Y", "N"))</f>
        <v>Y</v>
      </c>
      <c r="Z87" s="81" t="str">
        <f>IF(ISBLANK('Prediction Log'!$N87), "",IF('Prediction Log'!$I87&lt;&gt;'Prediction Log'!$M87, "N",IF(AND('Prediction Log'!$E87&gt;0, 'Prediction Log'!$P87&gt;'Prediction Log'!$E87, 'Prediction Log'!$I87='Prediction Log'!$C87), "Y", IF(AND('Prediction Log'!$E87&lt;0, 'Prediction Log'!$P87&lt;'Prediction Log'!$E87,'Prediction Log'!$I87='Prediction Log'!$B87 ), "Y", IF('Prediction Log'!$P87='Prediction Log'!$E87, "PUSH", "N")))))</f>
        <v>N</v>
      </c>
      <c r="AA87" s="81" t="str">
        <f>IF(ISBLANK('Prediction Log'!$N87), "",IF(AND('Prediction Log'!$W87="Y", 'Prediction Log'!$X87="Y"), "Y", "N"))</f>
        <v>Y</v>
      </c>
      <c r="AB87" s="80" t="n">
        <v>-15.5</v>
      </c>
      <c r="AC87" s="80" t="n">
        <v>15.5</v>
      </c>
      <c r="AD87" s="81" t="n">
        <v>-30.5</v>
      </c>
      <c r="AE87" s="81" t="n">
        <v>30.5</v>
      </c>
    </row>
    <row r="88" ht="14.25" customHeight="1">
      <c r="A88" s="14" t="n">
        <f>IF(ISBLANK(Games!$B69), "",Games!A69)</f>
        <v>9</v>
      </c>
      <c r="B88" s="14" t="str">
        <f>IF(ISBLANK(Games!$B69), "",Games!B69)</f>
        <v>UCF</v>
      </c>
      <c r="C88" s="14" t="str">
        <f>IF(ISBLANK(Games!$B69), "",Games!E69)</f>
        <v>West Virginia</v>
      </c>
      <c r="D88" s="10" t="n">
        <f>IF(ISBLANK(Games!$B69), "",Games!G69)</f>
        <v>-7</v>
      </c>
      <c r="E88" s="10" t="n">
        <f>IF(ISBLANK(Games!$B69), "",Games!H69)</f>
        <v>-10.1</v>
      </c>
      <c r="F88" s="69" t="n">
        <f>Games!D69</f>
        <v>0.876385</v>
      </c>
      <c r="G88" s="70" t="str">
        <f>Games!K69</f>
        <v>Y</v>
      </c>
      <c r="H88" s="71" t="str">
        <f>IF(ISBLANK(Games!B69), "", IF('Prediction Log'!$D88&lt;0, 'Prediction Log'!$B88, 'Prediction Log'!$C88))</f>
        <v>UCF</v>
      </c>
      <c r="I88" s="72" t="str">
        <f>IF(ISBLANK(Games!$B69), "",Games!I69)</f>
        <v>UCF</v>
      </c>
      <c r="J88" s="72" t="str">
        <f>IF('Prediction Log'!$F88&gt;0.5, 'Prediction Log'!$B88, IF('Prediction Log'!$F88&lt;0.5, 'Prediction Log'!$C88, "PICK"))</f>
        <v>UCF</v>
      </c>
      <c r="K88" s="73" t="n">
        <f>IF(ISBLANK(Games!B69), "",IF('Prediction Log'!$J88='Prediction Log'!$B88, 'Prediction Log'!$F88, 1-'Prediction Log'!$F88))</f>
        <v>0.876385</v>
      </c>
      <c r="L88" s="74" t="str">
        <f>IF(ISBLANK(Games!$B69), "",Games!L69)</f>
        <v>Y</v>
      </c>
      <c r="M88" s="75" t="str">
        <f>IF(ISBLANK('Prediction Log'!$N88), "",IF('Prediction Log'!$N88&gt;'Prediction Log'!$O88,'Prediction Log'!$B88,'Prediction Log'!$C88))</f>
        <v>West Virginia</v>
      </c>
      <c r="N88" s="76" t="n">
        <v>28.0</v>
      </c>
      <c r="O88" s="76" t="n">
        <v>41.0</v>
      </c>
      <c r="P88" s="77" t="n">
        <f>IF(ISBLANK('Prediction Log'!$N88), "",'Prediction Log'!$O88-'Prediction Log'!$N88)</f>
        <v>13</v>
      </c>
      <c r="Q88" s="78" t="s">
        <v>17</v>
      </c>
      <c r="R88" s="79" t="str">
        <f>IF(ISBLANK('Prediction Log'!$N88), "",IF('Prediction Log'!$P88&lt;'Prediction Log'!$D88, "Y", IF('Prediction Log'!$P88='Prediction Log'!$D88, "PUSH", "N")))</f>
        <v>N</v>
      </c>
      <c r="S88" s="79" t="str">
        <f>IF(ISBLANK('Prediction Log'!$N88), "",IF('Prediction Log'!$P88&lt;'Prediction Log'!$E88, "Y", IF('Prediction Log'!$P88='Prediction Log'!$E88, "PUSH", "N")))</f>
        <v>N</v>
      </c>
      <c r="T88" s="80" t="str">
        <f>IF(ISBLANK('Prediction Log'!$N88),"",IF('Prediction Log'!$M88='Prediction Log'!$H88, "Y", "N"))</f>
        <v>N</v>
      </c>
      <c r="U88" s="80" t="str">
        <f>'Prediction Log'!$R88</f>
        <v>N</v>
      </c>
      <c r="V88" s="80" t="str">
        <f>IF(ISBLANK('Prediction Log'!$N88), "",IF(AND('Prediction Log'!$T88="Y", 'Prediction Log'!$U88="Y"), "Y", "N"))</f>
        <v>N</v>
      </c>
      <c r="W88" s="81" t="str">
        <f>IF(ISBLANK('Prediction Log'!$N88),"",IF('Prediction Log'!$M88='Prediction Log'!$I88, "Y", "N"))</f>
        <v>N</v>
      </c>
      <c r="X88" s="81" t="str">
        <f>IF(ISBLANK('Prediction Log'!$N88), "", IF('Prediction Log'!$R88=Games!K69, "Y", "N"))</f>
        <v>N</v>
      </c>
      <c r="Y88" s="82" t="str">
        <f>IF(ISBLANK('Prediction Log'!$N88), "",IF('Prediction Log'!$J88='Prediction Log'!$M88, "Y", "N"))</f>
        <v>N</v>
      </c>
      <c r="Z88" s="81" t="str">
        <f>IF(ISBLANK('Prediction Log'!$N88), "",IF('Prediction Log'!$I88&lt;&gt;'Prediction Log'!$M88, "N",IF(AND('Prediction Log'!$E88&gt;0, 'Prediction Log'!$P88&gt;'Prediction Log'!$E88, 'Prediction Log'!$I88='Prediction Log'!$C88), "Y", IF(AND('Prediction Log'!$E88&lt;0, 'Prediction Log'!$P88&lt;'Prediction Log'!$E88,'Prediction Log'!$I88='Prediction Log'!$B88 ), "Y", IF('Prediction Log'!$P88='Prediction Log'!$E88, "PUSH", "N")))))</f>
        <v>N</v>
      </c>
      <c r="AA88" s="81" t="str">
        <f>IF(ISBLANK('Prediction Log'!$N88), "",IF(AND('Prediction Log'!$W88="Y", 'Prediction Log'!$X88="Y"), "Y", "N"))</f>
        <v>N</v>
      </c>
      <c r="AB88" s="80" t="n">
        <v>-20.0</v>
      </c>
      <c r="AC88" s="80" t="n">
        <v>20.0</v>
      </c>
      <c r="AD88" s="81" t="n">
        <v>-23.1</v>
      </c>
      <c r="AE88" s="81" t="n">
        <v>23.1</v>
      </c>
    </row>
    <row r="89" ht="14.25" customHeight="1">
      <c r="A89" s="67" t="n">
        <f>IF(ISBLANK(Games!$B70), "",Games!A70)</f>
        <v>9</v>
      </c>
      <c r="B89" s="67" t="str">
        <f>IF(ISBLANK(Games!$B70), "",Games!B70)</f>
        <v>Texas A&amp;M</v>
      </c>
      <c r="C89" s="67" t="str">
        <f>IF(ISBLANK(Games!$B70), "",Games!E70)</f>
        <v>South Carolina</v>
      </c>
      <c r="D89" s="68" t="n">
        <f>IF(ISBLANK(Games!$B70), "",Games!G70)</f>
        <v>-16.5</v>
      </c>
      <c r="E89" s="68" t="n">
        <f>IF(ISBLANK(Games!$B70), "",Games!H70)</f>
        <v>-11.9</v>
      </c>
      <c r="F89" s="69" t="n">
        <f>Games!D70</f>
        <v>0.970887</v>
      </c>
      <c r="G89" s="70" t="str">
        <f>Games!K70</f>
        <v>N</v>
      </c>
      <c r="H89" s="71" t="str">
        <f>IF(ISBLANK(Games!B70), "", IF('Prediction Log'!$D89&lt;0, 'Prediction Log'!$B89, 'Prediction Log'!$C89))</f>
        <v>Texas A&amp;M</v>
      </c>
      <c r="I89" s="72" t="str">
        <f>IF(ISBLANK(Games!$B70), "",Games!I70)</f>
        <v>Texas A&amp;M</v>
      </c>
      <c r="J89" s="72" t="str">
        <f>IF('Prediction Log'!$F89&gt;0.5, 'Prediction Log'!$B89, IF('Prediction Log'!$F89&lt;0.5, 'Prediction Log'!$C89, "PICK"))</f>
        <v>Texas A&amp;M</v>
      </c>
      <c r="K89" s="73" t="n">
        <f>IF(ISBLANK(Games!B70), "",IF('Prediction Log'!$J89='Prediction Log'!$B89, 'Prediction Log'!$F89, 1-'Prediction Log'!$F89))</f>
        <v>0.970887</v>
      </c>
      <c r="L89" s="74" t="str">
        <f>IF(ISBLANK(Games!$B70), "",Games!L70)</f>
        <v>N</v>
      </c>
      <c r="M89" s="75" t="str">
        <f>IF(ISBLANK('Prediction Log'!$N89), "",IF('Prediction Log'!$N89&gt;'Prediction Log'!$O89,'Prediction Log'!$B89,'Prediction Log'!$C89))</f>
        <v>Texas A&amp;M</v>
      </c>
      <c r="N89" s="76" t="n">
        <v>30.0</v>
      </c>
      <c r="O89" s="76" t="n">
        <v>17.0</v>
      </c>
      <c r="P89" s="77" t="n">
        <f>IF(ISBLANK('Prediction Log'!$N89), "",'Prediction Log'!$O89-'Prediction Log'!$N89)</f>
        <v>-13</v>
      </c>
      <c r="Q89" s="78" t="s">
        <v>16</v>
      </c>
      <c r="R89" s="79" t="str">
        <f>IF(ISBLANK('Prediction Log'!$N89), "",IF('Prediction Log'!$P89&lt;'Prediction Log'!$D89, "Y", IF('Prediction Log'!$P89='Prediction Log'!$D89, "PUSH", "N")))</f>
        <v>N</v>
      </c>
      <c r="S89" s="79" t="str">
        <f>IF(ISBLANK('Prediction Log'!$N89), "",IF('Prediction Log'!$P89&lt;'Prediction Log'!$E89, "Y", IF('Prediction Log'!$P89='Prediction Log'!$E89, "PUSH", "N")))</f>
        <v>Y</v>
      </c>
      <c r="T89" s="80" t="str">
        <f>IF(ISBLANK('Prediction Log'!$N89),"",IF('Prediction Log'!$M89='Prediction Log'!$H89, "Y", "N"))</f>
        <v>Y</v>
      </c>
      <c r="U89" s="80" t="str">
        <f>'Prediction Log'!$R89</f>
        <v>N</v>
      </c>
      <c r="V89" s="80" t="str">
        <f>IF(ISBLANK('Prediction Log'!$N89), "",IF(AND('Prediction Log'!$T89="Y", 'Prediction Log'!$U89="Y"), "Y", "N"))</f>
        <v>N</v>
      </c>
      <c r="W89" s="81" t="str">
        <f>IF(ISBLANK('Prediction Log'!$N89),"",IF('Prediction Log'!$M89='Prediction Log'!$I89, "Y", "N"))</f>
        <v>Y</v>
      </c>
      <c r="X89" s="81" t="str">
        <f>IF(ISBLANK('Prediction Log'!$N89), "", IF('Prediction Log'!$R89=Games!K70, "Y", "N"))</f>
        <v>Y</v>
      </c>
      <c r="Y89" s="82" t="str">
        <f>IF(ISBLANK('Prediction Log'!$N89), "",IF('Prediction Log'!$J89='Prediction Log'!$M89, "Y", "N"))</f>
        <v>Y</v>
      </c>
      <c r="Z89" s="81" t="str">
        <f>IF(ISBLANK('Prediction Log'!$N89), "",IF('Prediction Log'!$I89&lt;&gt;'Prediction Log'!$M89, "N",IF(AND('Prediction Log'!$E89&gt;0, 'Prediction Log'!$P89&gt;'Prediction Log'!$E89, 'Prediction Log'!$I89='Prediction Log'!$C89), "Y", IF(AND('Prediction Log'!$E89&lt;0, 'Prediction Log'!$P89&lt;'Prediction Log'!$E89,'Prediction Log'!$I89='Prediction Log'!$B89 ), "Y", IF('Prediction Log'!$P89='Prediction Log'!$E89, "PUSH", "N")))))</f>
        <v>Y</v>
      </c>
      <c r="AA89" s="81" t="str">
        <f>IF(ISBLANK('Prediction Log'!$N89), "",IF(AND('Prediction Log'!$W89="Y", 'Prediction Log'!$X89="Y"), "Y", "N"))</f>
        <v>Y</v>
      </c>
      <c r="AB89" s="80" t="n">
        <v>-3.5</v>
      </c>
      <c r="AC89" s="80" t="n">
        <v>3.5</v>
      </c>
      <c r="AD89" s="81" t="n">
        <v>1.0999999999999996</v>
      </c>
      <c r="AE89" s="81" t="n">
        <v>1.0999999999999996</v>
      </c>
    </row>
    <row r="90" ht="14.25" customHeight="1">
      <c r="A90" s="14" t="n">
        <f>IF(ISBLANK(Games!$B71), "",Games!A71)</f>
        <v>9</v>
      </c>
      <c r="B90" s="14" t="str">
        <f>IF(ISBLANK(Games!$B71), "",Games!B71)</f>
        <v>Penn State</v>
      </c>
      <c r="C90" s="14" t="str">
        <f>IF(ISBLANK(Games!$B71), "",Games!E71)</f>
        <v>Indiana</v>
      </c>
      <c r="D90" s="10" t="n">
        <f>IF(ISBLANK(Games!$B71), "",Games!G71)</f>
        <v>-31.5</v>
      </c>
      <c r="E90" s="10" t="n">
        <f>IF(ISBLANK(Games!$B71), "",Games!H71)</f>
        <v>-38.4</v>
      </c>
      <c r="F90" s="69" t="n">
        <f>Games!D71</f>
        <v>0.999849</v>
      </c>
      <c r="G90" s="70" t="str">
        <f>Games!K71</f>
        <v>Y</v>
      </c>
      <c r="H90" s="71" t="str">
        <f>IF(ISBLANK(Games!B71), "", IF('Prediction Log'!$D90&lt;0, 'Prediction Log'!$B90, 'Prediction Log'!$C90))</f>
        <v>Penn State</v>
      </c>
      <c r="I90" s="72" t="str">
        <f>IF(ISBLANK(Games!$B71), "",Games!I71)</f>
        <v>Penn State</v>
      </c>
      <c r="J90" s="72" t="str">
        <f>IF('Prediction Log'!$F90&gt;0.5, 'Prediction Log'!$B90, IF('Prediction Log'!$F90&lt;0.5, 'Prediction Log'!$C90, "PICK"))</f>
        <v>Penn State</v>
      </c>
      <c r="K90" s="73" t="n">
        <f>IF(ISBLANK(Games!B71), "",IF('Prediction Log'!$J90='Prediction Log'!$B90, 'Prediction Log'!$F90, 1-'Prediction Log'!$F90))</f>
        <v>0.999849</v>
      </c>
      <c r="L90" s="74" t="str">
        <f>IF(ISBLANK(Games!$B71), "",Games!L71)</f>
        <v>Y</v>
      </c>
      <c r="M90" s="75" t="str">
        <f>IF(ISBLANK('Prediction Log'!$N90), "",IF('Prediction Log'!$N90&gt;'Prediction Log'!$O90,'Prediction Log'!$B90,'Prediction Log'!$C90))</f>
        <v>Penn State</v>
      </c>
      <c r="N90" s="76" t="n">
        <v>33.0</v>
      </c>
      <c r="O90" s="76" t="n">
        <v>24.0</v>
      </c>
      <c r="P90" s="77" t="n">
        <f>IF(ISBLANK('Prediction Log'!$N90), "",'Prediction Log'!$O90-'Prediction Log'!$N90)</f>
        <v>-9</v>
      </c>
      <c r="Q90" s="78" t="s">
        <v>16</v>
      </c>
      <c r="R90" s="79" t="str">
        <f>IF(ISBLANK('Prediction Log'!$N90), "",IF('Prediction Log'!$P90&lt;'Prediction Log'!$D90, "Y", IF('Prediction Log'!$P90='Prediction Log'!$D90, "PUSH", "N")))</f>
        <v>N</v>
      </c>
      <c r="S90" s="79" t="str">
        <f>IF(ISBLANK('Prediction Log'!$N90), "",IF('Prediction Log'!$P90&lt;'Prediction Log'!$E90, "Y", IF('Prediction Log'!$P90='Prediction Log'!$E90, "PUSH", "N")))</f>
        <v>N</v>
      </c>
      <c r="T90" s="80" t="str">
        <f>IF(ISBLANK('Prediction Log'!$N90),"",IF('Prediction Log'!$M90='Prediction Log'!$H90, "Y", "N"))</f>
        <v>Y</v>
      </c>
      <c r="U90" s="80" t="str">
        <f>'Prediction Log'!$R90</f>
        <v>N</v>
      </c>
      <c r="V90" s="80" t="str">
        <f>IF(ISBLANK('Prediction Log'!$N90), "",IF(AND('Prediction Log'!$T90="Y", 'Prediction Log'!$U90="Y"), "Y", "N"))</f>
        <v>N</v>
      </c>
      <c r="W90" s="81" t="str">
        <f>IF(ISBLANK('Prediction Log'!$N90),"",IF('Prediction Log'!$M90='Prediction Log'!$I90, "Y", "N"))</f>
        <v>Y</v>
      </c>
      <c r="X90" s="81" t="str">
        <f>IF(ISBLANK('Prediction Log'!$N90), "", IF('Prediction Log'!$R90=Games!K71, "Y", "N"))</f>
        <v>N</v>
      </c>
      <c r="Y90" s="82" t="str">
        <f>IF(ISBLANK('Prediction Log'!$N90), "",IF('Prediction Log'!$J90='Prediction Log'!$M90, "Y", "N"))</f>
        <v>Y</v>
      </c>
      <c r="Z90" s="81" t="str">
        <f>IF(ISBLANK('Prediction Log'!$N90), "",IF('Prediction Log'!$I90&lt;&gt;'Prediction Log'!$M90, "N",IF(AND('Prediction Log'!$E90&gt;0, 'Prediction Log'!$P90&gt;'Prediction Log'!$E90, 'Prediction Log'!$I90='Prediction Log'!$C90), "Y", IF(AND('Prediction Log'!$E90&lt;0, 'Prediction Log'!$P90&lt;'Prediction Log'!$E90,'Prediction Log'!$I90='Prediction Log'!$B90 ), "Y", IF('Prediction Log'!$P90='Prediction Log'!$E90, "PUSH", "N")))))</f>
        <v>N</v>
      </c>
      <c r="AA90" s="81" t="str">
        <f>IF(ISBLANK('Prediction Log'!$N90), "",IF(AND('Prediction Log'!$W90="Y", 'Prediction Log'!$X90="Y"), "Y", "N"))</f>
        <v>N</v>
      </c>
      <c r="AB90" s="80" t="n">
        <v>-22.5</v>
      </c>
      <c r="AC90" s="80" t="n">
        <v>22.5</v>
      </c>
      <c r="AD90" s="81" t="n">
        <v>-29.4</v>
      </c>
      <c r="AE90" s="81" t="n">
        <v>29.4</v>
      </c>
    </row>
    <row r="91" ht="14.25" customHeight="1">
      <c r="A91" s="67" t="n">
        <f>IF(ISBLANK(Games!$B72), "",Games!A72)</f>
        <v>9</v>
      </c>
      <c r="B91" s="67" t="str">
        <f>IF(ISBLANK(Games!$B72), "",Games!B72)</f>
        <v>SMU</v>
      </c>
      <c r="C91" s="67" t="str">
        <f>IF(ISBLANK(Games!$B72), "",Games!E72)</f>
        <v>Tulsa</v>
      </c>
      <c r="D91" s="68" t="n">
        <f>IF(ISBLANK(Games!$B72), "",Games!G72)</f>
        <v>-20.5</v>
      </c>
      <c r="E91" s="68" t="n">
        <f>IF(ISBLANK(Games!$B72), "",Games!H72)</f>
        <v>-28.2</v>
      </c>
      <c r="F91" s="69" t="n">
        <f>Games!D72</f>
        <v>0.996704</v>
      </c>
      <c r="G91" s="70" t="str">
        <f>Games!K72</f>
        <v>Y</v>
      </c>
      <c r="H91" s="71" t="str">
        <f>IF(ISBLANK(Games!B72), "", IF('Prediction Log'!$D91&lt;0, 'Prediction Log'!$B91, 'Prediction Log'!$C91))</f>
        <v>SMU</v>
      </c>
      <c r="I91" s="72" t="str">
        <f>IF(ISBLANK(Games!$B72), "",Games!I72)</f>
        <v>SMU</v>
      </c>
      <c r="J91" s="72" t="str">
        <f>IF('Prediction Log'!$F91&gt;0.5, 'Prediction Log'!$B91, IF('Prediction Log'!$F91&lt;0.5, 'Prediction Log'!$C91, "PICK"))</f>
        <v>SMU</v>
      </c>
      <c r="K91" s="73" t="n">
        <f>IF(ISBLANK(Games!B72), "",IF('Prediction Log'!$J91='Prediction Log'!$B91, 'Prediction Log'!$F91, 1-'Prediction Log'!$F91))</f>
        <v>0.996704</v>
      </c>
      <c r="L91" s="74" t="str">
        <f>IF(ISBLANK(Games!$B72), "",Games!L72)</f>
        <v>Y</v>
      </c>
      <c r="M91" s="75" t="str">
        <f>IF(ISBLANK('Prediction Log'!$N91), "",IF('Prediction Log'!$N91&gt;'Prediction Log'!$O91,'Prediction Log'!$B91,'Prediction Log'!$C91))</f>
        <v>SMU</v>
      </c>
      <c r="N91" s="76" t="n">
        <v>69.0</v>
      </c>
      <c r="O91" s="76" t="n">
        <v>10.0</v>
      </c>
      <c r="P91" s="77" t="n">
        <f>IF(ISBLANK('Prediction Log'!$N91), "",'Prediction Log'!$O91-'Prediction Log'!$N91)</f>
        <v>-59</v>
      </c>
      <c r="Q91" s="78" t="s">
        <v>17</v>
      </c>
      <c r="R91" s="79" t="str">
        <f>IF(ISBLANK('Prediction Log'!$N91), "",IF('Prediction Log'!$P91&lt;'Prediction Log'!$D91, "Y", IF('Prediction Log'!$P91='Prediction Log'!$D91, "PUSH", "N")))</f>
        <v>Y</v>
      </c>
      <c r="S91" s="79" t="str">
        <f>IF(ISBLANK('Prediction Log'!$N91), "",IF('Prediction Log'!$P91&lt;'Prediction Log'!$E91, "Y", IF('Prediction Log'!$P91='Prediction Log'!$E91, "PUSH", "N")))</f>
        <v>Y</v>
      </c>
      <c r="T91" s="80" t="str">
        <f>IF(ISBLANK('Prediction Log'!$N91),"",IF('Prediction Log'!$M91='Prediction Log'!$H91, "Y", "N"))</f>
        <v>Y</v>
      </c>
      <c r="U91" s="80" t="str">
        <f>'Prediction Log'!$R91</f>
        <v>Y</v>
      </c>
      <c r="V91" s="80" t="str">
        <f>IF(ISBLANK('Prediction Log'!$N91), "",IF(AND('Prediction Log'!$T91="Y", 'Prediction Log'!$U91="Y"), "Y", "N"))</f>
        <v>Y</v>
      </c>
      <c r="W91" s="81" t="str">
        <f>IF(ISBLANK('Prediction Log'!$N91),"",IF('Prediction Log'!$M91='Prediction Log'!$I91, "Y", "N"))</f>
        <v>Y</v>
      </c>
      <c r="X91" s="81" t="str">
        <f>IF(ISBLANK('Prediction Log'!$N91), "", IF('Prediction Log'!$R91=Games!K72, "Y", "N"))</f>
        <v>Y</v>
      </c>
      <c r="Y91" s="82" t="str">
        <f>IF(ISBLANK('Prediction Log'!$N91), "",IF('Prediction Log'!$J91='Prediction Log'!$M91, "Y", "N"))</f>
        <v>Y</v>
      </c>
      <c r="Z91" s="81" t="str">
        <f>IF(ISBLANK('Prediction Log'!$N91), "",IF('Prediction Log'!$I91&lt;&gt;'Prediction Log'!$M91, "N",IF(AND('Prediction Log'!$E91&gt;0, 'Prediction Log'!$P91&gt;'Prediction Log'!$E91, 'Prediction Log'!$I91='Prediction Log'!$C91), "Y", IF(AND('Prediction Log'!$E91&lt;0, 'Prediction Log'!$P91&lt;'Prediction Log'!$E91,'Prediction Log'!$I91='Prediction Log'!$B91 ), "Y", IF('Prediction Log'!$P91='Prediction Log'!$E91, "PUSH", "N")))))</f>
        <v>Y</v>
      </c>
      <c r="AA91" s="81" t="str">
        <f>IF(ISBLANK('Prediction Log'!$N91), "",IF(AND('Prediction Log'!$W91="Y", 'Prediction Log'!$X91="Y"), "Y", "N"))</f>
        <v>Y</v>
      </c>
      <c r="AB91" s="80" t="n">
        <v>38.5</v>
      </c>
      <c r="AC91" s="80" t="n">
        <v>38.5</v>
      </c>
      <c r="AD91" s="81" t="n">
        <v>30.8</v>
      </c>
      <c r="AE91" s="81" t="n">
        <v>30.8</v>
      </c>
    </row>
    <row r="92" ht="14.25" customHeight="1">
      <c r="A92" s="14" t="n">
        <f>IF(ISBLANK(Games!$B73), "",Games!A73)</f>
        <v>9</v>
      </c>
      <c r="B92" s="14" t="str">
        <f>IF(ISBLANK(Games!$B73), "",Games!B73)</f>
        <v>Northwestern</v>
      </c>
      <c r="C92" s="14" t="str">
        <f>IF(ISBLANK(Games!$B73), "",Games!E73)</f>
        <v>Maryland</v>
      </c>
      <c r="D92" s="10" t="n">
        <f>IF(ISBLANK(Games!$B73), "",Games!G73)</f>
        <v>13.5</v>
      </c>
      <c r="E92" s="10" t="n">
        <f>IF(ISBLANK(Games!$B73), "",Games!H73)</f>
        <v>13</v>
      </c>
      <c r="F92" s="69" t="n">
        <f>Games!D73</f>
        <v>0.172135</v>
      </c>
      <c r="G92" s="70" t="str">
        <f>Games!K73</f>
        <v>Y</v>
      </c>
      <c r="H92" s="71" t="str">
        <f>IF(ISBLANK(Games!B73), "", IF('Prediction Log'!$D92&lt;0, 'Prediction Log'!$B92, 'Prediction Log'!$C92))</f>
        <v>Maryland</v>
      </c>
      <c r="I92" s="72" t="str">
        <f>IF(ISBLANK(Games!$B73), "",Games!I73)</f>
        <v>Maryland</v>
      </c>
      <c r="J92" s="72" t="str">
        <f>IF('Prediction Log'!$F92&gt;0.5, 'Prediction Log'!$B92, IF('Prediction Log'!$F92&lt;0.5, 'Prediction Log'!$C92, "PICK"))</f>
        <v>Maryland</v>
      </c>
      <c r="K92" s="73" t="n">
        <f>IF(ISBLANK(Games!B73), "",IF('Prediction Log'!$J92='Prediction Log'!$B92, 'Prediction Log'!$F92, 1-'Prediction Log'!$F92))</f>
        <v>0.827865</v>
      </c>
      <c r="L92" s="74" t="str">
        <f>IF(ISBLANK(Games!$B73), "",Games!L73)</f>
        <v>N</v>
      </c>
      <c r="M92" s="75" t="str">
        <f>IF(ISBLANK('Prediction Log'!$N92), "",IF('Prediction Log'!$N92&gt;'Prediction Log'!$O92,'Prediction Log'!$B92,'Prediction Log'!$C92))</f>
        <v>Northwestern</v>
      </c>
      <c r="N92" s="76" t="n">
        <v>33.0</v>
      </c>
      <c r="O92" s="76" t="n">
        <v>27.0</v>
      </c>
      <c r="P92" s="77" t="n">
        <f>IF(ISBLANK('Prediction Log'!$N92), "",'Prediction Log'!$O92-'Prediction Log'!$N92)</f>
        <v>-6</v>
      </c>
      <c r="Q92" s="78" t="s">
        <v>17</v>
      </c>
      <c r="R92" s="79" t="str">
        <f>IF(ISBLANK('Prediction Log'!$N92), "",IF('Prediction Log'!$P92&lt;'Prediction Log'!$D92, "Y", IF('Prediction Log'!$P92='Prediction Log'!$D92, "PUSH", "N")))</f>
        <v>Y</v>
      </c>
      <c r="S92" s="79" t="str">
        <f>IF(ISBLANK('Prediction Log'!$N92), "",IF('Prediction Log'!$P92&lt;'Prediction Log'!$E92, "Y", IF('Prediction Log'!$P92='Prediction Log'!$E92, "PUSH", "N")))</f>
        <v>Y</v>
      </c>
      <c r="T92" s="80" t="str">
        <f>IF(ISBLANK('Prediction Log'!$N92),"",IF('Prediction Log'!$M92='Prediction Log'!$H92, "Y", "N"))</f>
        <v>N</v>
      </c>
      <c r="U92" s="80" t="str">
        <f>'Prediction Log'!$R92</f>
        <v>Y</v>
      </c>
      <c r="V92" s="80" t="str">
        <f>IF(ISBLANK('Prediction Log'!$N92), "",IF(AND('Prediction Log'!$T92="Y", 'Prediction Log'!$U92="Y"), "Y", "N"))</f>
        <v>N</v>
      </c>
      <c r="W92" s="81" t="str">
        <f>IF(ISBLANK('Prediction Log'!$N92),"",IF('Prediction Log'!$M92='Prediction Log'!$I92, "Y", "N"))</f>
        <v>N</v>
      </c>
      <c r="X92" s="81" t="str">
        <f>IF(ISBLANK('Prediction Log'!$N92), "", IF('Prediction Log'!$R92=Games!K73, "Y", "N"))</f>
        <v>Y</v>
      </c>
      <c r="Y92" s="82" t="str">
        <f>IF(ISBLANK('Prediction Log'!$N92), "",IF('Prediction Log'!$J92='Prediction Log'!$M92, "Y", "N"))</f>
        <v>N</v>
      </c>
      <c r="Z92" s="81" t="str">
        <f>IF(ISBLANK('Prediction Log'!$N92), "",IF('Prediction Log'!$I92&lt;&gt;'Prediction Log'!$M92, "N",IF(AND('Prediction Log'!$E92&gt;0, 'Prediction Log'!$P92&gt;'Prediction Log'!$E92, 'Prediction Log'!$I92='Prediction Log'!$C92), "Y", IF(AND('Prediction Log'!$E92&lt;0, 'Prediction Log'!$P92&lt;'Prediction Log'!$E92,'Prediction Log'!$I92='Prediction Log'!$B92 ), "Y", IF('Prediction Log'!$P92='Prediction Log'!$E92, "PUSH", "N")))))</f>
        <v>N</v>
      </c>
      <c r="AA92" s="81" t="str">
        <f>IF(ISBLANK('Prediction Log'!$N92), "",IF(AND('Prediction Log'!$W92="Y", 'Prediction Log'!$X92="Y"), "Y", "N"))</f>
        <v>N</v>
      </c>
      <c r="AB92" s="80" t="n">
        <v>-19.5</v>
      </c>
      <c r="AC92" s="80" t="n">
        <v>19.5</v>
      </c>
      <c r="AD92" s="81" t="n">
        <v>-19.0</v>
      </c>
      <c r="AE92" s="81" t="n">
        <v>19.0</v>
      </c>
    </row>
    <row r="93" ht="14.25" customHeight="1">
      <c r="A93" s="67" t="n">
        <f>IF(ISBLANK(Games!$B74), "",Games!A74)</f>
        <v>9</v>
      </c>
      <c r="B93" s="67" t="str">
        <f>IF(ISBLANK(Games!$B74), "",Games!B74)</f>
        <v>Kansas State</v>
      </c>
      <c r="C93" s="67" t="str">
        <f>IF(ISBLANK(Games!$B74), "",Games!E74)</f>
        <v>Houston</v>
      </c>
      <c r="D93" s="68" t="n">
        <f>IF(ISBLANK(Games!$B74), "",Games!G74)</f>
        <v>-17.5</v>
      </c>
      <c r="E93" s="68" t="n">
        <f>IF(ISBLANK(Games!$B74), "",Games!H74)</f>
        <v>-20.3</v>
      </c>
      <c r="F93" s="69" t="n">
        <f>Games!D74</f>
        <v>0.99429</v>
      </c>
      <c r="G93" s="70" t="str">
        <f>Games!K74</f>
        <v>Y</v>
      </c>
      <c r="H93" s="71" t="str">
        <f>IF(ISBLANK(Games!B74), "", IF('Prediction Log'!$D93&lt;0, 'Prediction Log'!$B93, 'Prediction Log'!$C93))</f>
        <v>Kansas State</v>
      </c>
      <c r="I93" s="72" t="str">
        <f>IF(ISBLANK(Games!$B74), "",Games!I74)</f>
        <v>Kansas State</v>
      </c>
      <c r="J93" s="72" t="str">
        <f>IF('Prediction Log'!$F93&gt;0.5, 'Prediction Log'!$B93, IF('Prediction Log'!$F93&lt;0.5, 'Prediction Log'!$C93, "PICK"))</f>
        <v>Kansas State</v>
      </c>
      <c r="K93" s="73" t="n">
        <f>IF(ISBLANK(Games!B74), "",IF('Prediction Log'!$J93='Prediction Log'!$B93, 'Prediction Log'!$F93, 1-'Prediction Log'!$F93))</f>
        <v>0.99429</v>
      </c>
      <c r="L93" s="74" t="str">
        <f>IF(ISBLANK(Games!$B74), "",Games!L74)</f>
        <v>Y</v>
      </c>
      <c r="M93" s="75" t="str">
        <f>IF(ISBLANK('Prediction Log'!$N93), "",IF('Prediction Log'!$N93&gt;'Prediction Log'!$O93,'Prediction Log'!$B93,'Prediction Log'!$C93))</f>
        <v>Kansas State</v>
      </c>
      <c r="N93" s="76" t="n">
        <v>41.0</v>
      </c>
      <c r="O93" s="76" t="n">
        <v>0.0</v>
      </c>
      <c r="P93" s="77" t="n">
        <f>IF(ISBLANK('Prediction Log'!$N93), "",'Prediction Log'!$O93-'Prediction Log'!$N93)</f>
        <v>-41</v>
      </c>
      <c r="Q93" s="78" t="s">
        <v>17</v>
      </c>
      <c r="R93" s="79" t="str">
        <f>IF(ISBLANK('Prediction Log'!$N93), "",IF('Prediction Log'!$P93&lt;'Prediction Log'!$D93, "Y", IF('Prediction Log'!$P93='Prediction Log'!$D93, "PUSH", "N")))</f>
        <v>Y</v>
      </c>
      <c r="S93" s="79" t="str">
        <f>IF(ISBLANK('Prediction Log'!$N93), "",IF('Prediction Log'!$P93&lt;'Prediction Log'!$E93, "Y", IF('Prediction Log'!$P93='Prediction Log'!$E93, "PUSH", "N")))</f>
        <v>Y</v>
      </c>
      <c r="T93" s="80" t="str">
        <f>IF(ISBLANK('Prediction Log'!$N93),"",IF('Prediction Log'!$M93='Prediction Log'!$H93, "Y", "N"))</f>
        <v>Y</v>
      </c>
      <c r="U93" s="80" t="str">
        <f>'Prediction Log'!$R93</f>
        <v>Y</v>
      </c>
      <c r="V93" s="80" t="str">
        <f>IF(ISBLANK('Prediction Log'!$N93), "",IF(AND('Prediction Log'!$T93="Y", 'Prediction Log'!$U93="Y"), "Y", "N"))</f>
        <v>Y</v>
      </c>
      <c r="W93" s="81" t="str">
        <f>IF(ISBLANK('Prediction Log'!$N93),"",IF('Prediction Log'!$M93='Prediction Log'!$I93, "Y", "N"))</f>
        <v>Y</v>
      </c>
      <c r="X93" s="81" t="str">
        <f>IF(ISBLANK('Prediction Log'!$N93), "", IF('Prediction Log'!$R93=Games!K74, "Y", "N"))</f>
        <v>Y</v>
      </c>
      <c r="Y93" s="82" t="str">
        <f>IF(ISBLANK('Prediction Log'!$N93), "",IF('Prediction Log'!$J93='Prediction Log'!$M93, "Y", "N"))</f>
        <v>Y</v>
      </c>
      <c r="Z93" s="81" t="str">
        <f>IF(ISBLANK('Prediction Log'!$N93), "",IF('Prediction Log'!$I93&lt;&gt;'Prediction Log'!$M93, "N",IF(AND('Prediction Log'!$E93&gt;0, 'Prediction Log'!$P93&gt;'Prediction Log'!$E93, 'Prediction Log'!$I93='Prediction Log'!$C93), "Y", IF(AND('Prediction Log'!$E93&lt;0, 'Prediction Log'!$P93&lt;'Prediction Log'!$E93,'Prediction Log'!$I93='Prediction Log'!$B93 ), "Y", IF('Prediction Log'!$P93='Prediction Log'!$E93, "PUSH", "N")))))</f>
        <v>Y</v>
      </c>
      <c r="AA93" s="81" t="str">
        <f>IF(ISBLANK('Prediction Log'!$N93), "",IF(AND('Prediction Log'!$W93="Y", 'Prediction Log'!$X93="Y"), "Y", "N"))</f>
        <v>Y</v>
      </c>
      <c r="AB93" s="80" t="n">
        <v>23.5</v>
      </c>
      <c r="AC93" s="80" t="n">
        <v>23.5</v>
      </c>
      <c r="AD93" s="81" t="n">
        <v>20.7</v>
      </c>
      <c r="AE93" s="81" t="n">
        <v>20.7</v>
      </c>
    </row>
    <row r="94" ht="14.25" customHeight="1">
      <c r="A94" s="14" t="n">
        <f>IF(ISBLANK(Games!$B75), "",Games!A75)</f>
        <v>9</v>
      </c>
      <c r="B94" s="14" t="str">
        <f>IF(ISBLANK(Games!$B75), "",Games!B75)</f>
        <v>Boston College</v>
      </c>
      <c r="C94" s="14" t="str">
        <f>IF(ISBLANK(Games!$B75), "",Games!E75)</f>
        <v>Connecticut</v>
      </c>
      <c r="D94" s="10" t="n">
        <f>IF(ISBLANK(Games!$B75), "",Games!G75)</f>
        <v>-14.5</v>
      </c>
      <c r="E94" s="10" t="n">
        <f>IF(ISBLANK(Games!$B75), "",Games!H75)</f>
        <v>-8.8</v>
      </c>
      <c r="F94" s="69" t="n">
        <f>Games!D75</f>
        <v>0.963744</v>
      </c>
      <c r="G94" s="70" t="str">
        <f>Games!K75</f>
        <v>N</v>
      </c>
      <c r="H94" s="71" t="str">
        <f>IF(ISBLANK(Games!B75), "", IF('Prediction Log'!$D94&lt;0, 'Prediction Log'!$B94, 'Prediction Log'!$C94))</f>
        <v>Boston College</v>
      </c>
      <c r="I94" s="72" t="str">
        <f>IF(ISBLANK(Games!$B75), "",Games!I75)</f>
        <v>Boston College</v>
      </c>
      <c r="J94" s="72" t="str">
        <f>IF('Prediction Log'!$F94&gt;0.5, 'Prediction Log'!$B94, IF('Prediction Log'!$F94&lt;0.5, 'Prediction Log'!$C94, "PICK"))</f>
        <v>Boston College</v>
      </c>
      <c r="K94" s="73" t="n">
        <f>IF(ISBLANK(Games!B75), "",IF('Prediction Log'!$J94='Prediction Log'!$B94, 'Prediction Log'!$F94, 1-'Prediction Log'!$F94))</f>
        <v>0.963744</v>
      </c>
      <c r="L94" s="74" t="str">
        <f>IF(ISBLANK(Games!$B75), "",Games!L75)</f>
        <v>N</v>
      </c>
      <c r="M94" s="75" t="str">
        <f>IF(ISBLANK('Prediction Log'!$N94), "",IF('Prediction Log'!$N94&gt;'Prediction Log'!$O94,'Prediction Log'!$B94,'Prediction Log'!$C94))</f>
        <v>Boston College</v>
      </c>
      <c r="N94" s="76" t="n">
        <v>21.0</v>
      </c>
      <c r="O94" s="76" t="n">
        <v>14.0</v>
      </c>
      <c r="P94" s="77" t="n">
        <f>IF(ISBLANK('Prediction Log'!$N94), "",'Prediction Log'!$O94-'Prediction Log'!$N94)</f>
        <v>-7</v>
      </c>
      <c r="Q94" s="78" t="s">
        <v>16</v>
      </c>
      <c r="R94" s="79" t="str">
        <f>IF(ISBLANK('Prediction Log'!$N94), "",IF('Prediction Log'!$P94&lt;'Prediction Log'!$D94, "Y", IF('Prediction Log'!$P94='Prediction Log'!$D94, "PUSH", "N")))</f>
        <v>N</v>
      </c>
      <c r="S94" s="79" t="str">
        <f>IF(ISBLANK('Prediction Log'!$N94), "",IF('Prediction Log'!$P94&lt;'Prediction Log'!$E94, "Y", IF('Prediction Log'!$P94='Prediction Log'!$E94, "PUSH", "N")))</f>
        <v>N</v>
      </c>
      <c r="T94" s="80" t="str">
        <f>IF(ISBLANK('Prediction Log'!$N94),"",IF('Prediction Log'!$M94='Prediction Log'!$H94, "Y", "N"))</f>
        <v>Y</v>
      </c>
      <c r="U94" s="80" t="str">
        <f>'Prediction Log'!$R94</f>
        <v>N</v>
      </c>
      <c r="V94" s="80" t="str">
        <f>IF(ISBLANK('Prediction Log'!$N94), "",IF(AND('Prediction Log'!$T94="Y", 'Prediction Log'!$U94="Y"), "Y", "N"))</f>
        <v>N</v>
      </c>
      <c r="W94" s="81" t="str">
        <f>IF(ISBLANK('Prediction Log'!$N94),"",IF('Prediction Log'!$M94='Prediction Log'!$I94, "Y", "N"))</f>
        <v>Y</v>
      </c>
      <c r="X94" s="81" t="str">
        <f>IF(ISBLANK('Prediction Log'!$N94), "", IF('Prediction Log'!$R94=Games!K75, "Y", "N"))</f>
        <v>Y</v>
      </c>
      <c r="Y94" s="82" t="str">
        <f>IF(ISBLANK('Prediction Log'!$N94), "",IF('Prediction Log'!$J94='Prediction Log'!$M94, "Y", "N"))</f>
        <v>Y</v>
      </c>
      <c r="Z94" s="81" t="str">
        <f>IF(ISBLANK('Prediction Log'!$N94), "",IF('Prediction Log'!$I94&lt;&gt;'Prediction Log'!$M94, "N",IF(AND('Prediction Log'!$E94&gt;0, 'Prediction Log'!$P94&gt;'Prediction Log'!$E94, 'Prediction Log'!$I94='Prediction Log'!$C94), "Y", IF(AND('Prediction Log'!$E94&lt;0, 'Prediction Log'!$P94&lt;'Prediction Log'!$E94,'Prediction Log'!$I94='Prediction Log'!$B94 ), "Y", IF('Prediction Log'!$P94='Prediction Log'!$E94, "PUSH", "N")))))</f>
        <v>N</v>
      </c>
      <c r="AA94" s="81" t="str">
        <f>IF(ISBLANK('Prediction Log'!$N94), "",IF(AND('Prediction Log'!$W94="Y", 'Prediction Log'!$X94="Y"), "Y", "N"))</f>
        <v>Y</v>
      </c>
      <c r="AB94" s="80" t="n">
        <v>-7.5</v>
      </c>
      <c r="AC94" s="80" t="n">
        <v>7.5</v>
      </c>
      <c r="AD94" s="81" t="n">
        <v>-1.8000000000000007</v>
      </c>
      <c r="AE94" s="81" t="n">
        <v>1.8000000000000007</v>
      </c>
    </row>
    <row r="95" ht="14.25" customHeight="1">
      <c r="A95" s="67" t="n">
        <f>IF(ISBLANK(Games!$B76), "",Games!A76)</f>
        <v>9</v>
      </c>
      <c r="B95" s="67" t="str">
        <f>IF(ISBLANK(Games!$B76), "",Games!B76)</f>
        <v>Eastern Michigan</v>
      </c>
      <c r="C95" s="67" t="str">
        <f>IF(ISBLANK(Games!$B76), "",Games!E76)</f>
        <v>Western Michigan</v>
      </c>
      <c r="D95" s="68" t="n">
        <f>IF(ISBLANK(Games!$B76), "",Games!G76)</f>
        <v>2.5</v>
      </c>
      <c r="E95" s="68" t="n">
        <f>IF(ISBLANK(Games!$B76), "",Games!H76)</f>
        <v>-14.8</v>
      </c>
      <c r="F95" s="69" t="n">
        <f>Games!D76</f>
        <v>0.986997</v>
      </c>
      <c r="G95" s="70" t="str">
        <f>Games!K76</f>
        <v>Y</v>
      </c>
      <c r="H95" s="71" t="str">
        <f>IF(ISBLANK(Games!B76), "", IF('Prediction Log'!$D95&lt;0, 'Prediction Log'!$B95, 'Prediction Log'!$C95))</f>
        <v>Western Michigan</v>
      </c>
      <c r="I95" s="72" t="str">
        <f>IF(ISBLANK(Games!$B76), "",Games!I76)</f>
        <v>Eastern Michigan</v>
      </c>
      <c r="J95" s="72" t="str">
        <f>IF('Prediction Log'!$F95&gt;0.5, 'Prediction Log'!$B95, IF('Prediction Log'!$F95&lt;0.5, 'Prediction Log'!$C95, "PICK"))</f>
        <v>Eastern Michigan</v>
      </c>
      <c r="K95" s="73" t="n">
        <f>IF(ISBLANK(Games!B76), "",IF('Prediction Log'!$J95='Prediction Log'!$B95, 'Prediction Log'!$F95, 1-'Prediction Log'!$F95))</f>
        <v>0.986997</v>
      </c>
      <c r="L95" s="74" t="str">
        <f>IF(ISBLANK(Games!$B76), "",Games!L76)</f>
        <v>Y</v>
      </c>
      <c r="M95" s="75" t="str">
        <f>IF(ISBLANK('Prediction Log'!$N95), "",IF('Prediction Log'!$N95&gt;'Prediction Log'!$O95,'Prediction Log'!$B95,'Prediction Log'!$C95))</f>
        <v>Western Michigan</v>
      </c>
      <c r="N95" s="76" t="n">
        <v>21.0</v>
      </c>
      <c r="O95" s="76" t="n">
        <v>45.0</v>
      </c>
      <c r="P95" s="77" t="n">
        <f>IF(ISBLANK('Prediction Log'!$N95), "",'Prediction Log'!$O95-'Prediction Log'!$N95)</f>
        <v>24</v>
      </c>
      <c r="Q95" s="78" t="s">
        <v>17</v>
      </c>
      <c r="R95" s="79" t="str">
        <f>IF(ISBLANK('Prediction Log'!$N95), "",IF('Prediction Log'!$P95&lt;'Prediction Log'!$D95, "Y", IF('Prediction Log'!$P95='Prediction Log'!$D95, "PUSH", "N")))</f>
        <v>N</v>
      </c>
      <c r="S95" s="79" t="str">
        <f>IF(ISBLANK('Prediction Log'!$N95), "",IF('Prediction Log'!$P95&lt;'Prediction Log'!$E95, "Y", IF('Prediction Log'!$P95='Prediction Log'!$E95, "PUSH", "N")))</f>
        <v>N</v>
      </c>
      <c r="T95" s="80" t="str">
        <f>IF(ISBLANK('Prediction Log'!$N95),"",IF('Prediction Log'!$M95='Prediction Log'!$H95, "Y", "N"))</f>
        <v>Y</v>
      </c>
      <c r="U95" s="80" t="str">
        <f>'Prediction Log'!$R95</f>
        <v>N</v>
      </c>
      <c r="V95" s="80" t="str">
        <f>IF(ISBLANK('Prediction Log'!$N95), "",IF(AND('Prediction Log'!$T95="Y", 'Prediction Log'!$U95="Y"), "Y", "N"))</f>
        <v>N</v>
      </c>
      <c r="W95" s="81" t="str">
        <f>IF(ISBLANK('Prediction Log'!$N95),"",IF('Prediction Log'!$M95='Prediction Log'!$I95, "Y", "N"))</f>
        <v>N</v>
      </c>
      <c r="X95" s="81" t="str">
        <f>IF(ISBLANK('Prediction Log'!$N95), "", IF('Prediction Log'!$R95=Games!K76, "Y", "N"))</f>
        <v>N</v>
      </c>
      <c r="Y95" s="82" t="str">
        <f>IF(ISBLANK('Prediction Log'!$N95), "",IF('Prediction Log'!$J95='Prediction Log'!$M95, "Y", "N"))</f>
        <v>N</v>
      </c>
      <c r="Z95" s="81" t="str">
        <f>IF(ISBLANK('Prediction Log'!$N95), "",IF('Prediction Log'!$I95&lt;&gt;'Prediction Log'!$M95, "N",IF(AND('Prediction Log'!$E95&gt;0, 'Prediction Log'!$P95&gt;'Prediction Log'!$E95, 'Prediction Log'!$I95='Prediction Log'!$C95), "Y", IF(AND('Prediction Log'!$E95&lt;0, 'Prediction Log'!$P95&lt;'Prediction Log'!$E95,'Prediction Log'!$I95='Prediction Log'!$B95 ), "Y", IF('Prediction Log'!$P95='Prediction Log'!$E95, "PUSH", "N")))))</f>
        <v>N</v>
      </c>
      <c r="AA95" s="81" t="str">
        <f>IF(ISBLANK('Prediction Log'!$N95), "",IF(AND('Prediction Log'!$W95="Y", 'Prediction Log'!$X95="Y"), "Y", "N"))</f>
        <v>N</v>
      </c>
      <c r="AB95" s="80" t="n">
        <v>21.5</v>
      </c>
      <c r="AC95" s="80" t="n">
        <v>21.5</v>
      </c>
      <c r="AD95" s="81" t="n">
        <v>-38.8</v>
      </c>
      <c r="AE95" s="81" t="n">
        <v>38.8</v>
      </c>
    </row>
    <row r="96" ht="14.25" customHeight="1">
      <c r="A96" s="14" t="n">
        <f>IF(ISBLANK(Games!$B77), "",Games!A77)</f>
        <v>9</v>
      </c>
      <c r="B96" s="14" t="str">
        <f>IF(ISBLANK(Games!$B77), "",Games!B77)</f>
        <v>North Texas</v>
      </c>
      <c r="C96" s="14" t="str">
        <f>IF(ISBLANK(Games!$B77), "",Games!E77)</f>
        <v>Memphis</v>
      </c>
      <c r="D96" s="10" t="n">
        <f>IF(ISBLANK(Games!$B77), "",Games!G77)</f>
        <v>6.5</v>
      </c>
      <c r="E96" s="10" t="n">
        <f>IF(ISBLANK(Games!$B77), "",Games!H77)</f>
        <v>13.9</v>
      </c>
      <c r="F96" s="69" t="n">
        <f>Games!D77</f>
        <v>0.058648</v>
      </c>
      <c r="G96" s="70" t="str">
        <f>Games!K77</f>
        <v>N</v>
      </c>
      <c r="H96" s="71" t="str">
        <f>IF(ISBLANK(Games!B77), "", IF('Prediction Log'!$D96&lt;0, 'Prediction Log'!$B96, 'Prediction Log'!$C96))</f>
        <v>Memphis</v>
      </c>
      <c r="I96" s="72" t="str">
        <f>IF(ISBLANK(Games!$B77), "",Games!I77)</f>
        <v>Memphis</v>
      </c>
      <c r="J96" s="72" t="str">
        <f>IF('Prediction Log'!$F96&gt;0.5, 'Prediction Log'!$B96, IF('Prediction Log'!$F96&lt;0.5, 'Prediction Log'!$C96, "PICK"))</f>
        <v>Memphis</v>
      </c>
      <c r="K96" s="73" t="n">
        <f>IF(ISBLANK(Games!B77), "",IF('Prediction Log'!$J96='Prediction Log'!$B96, 'Prediction Log'!$F96, 1-'Prediction Log'!$F96))</f>
        <v>0.941352</v>
      </c>
      <c r="L96" s="74" t="str">
        <f>IF(ISBLANK(Games!$B77), "",Games!L77)</f>
        <v>Y</v>
      </c>
      <c r="M96" s="75" t="str">
        <f>IF(ISBLANK('Prediction Log'!$N96), "",IF('Prediction Log'!$N96&gt;'Prediction Log'!$O96,'Prediction Log'!$B96,'Prediction Log'!$C96))</f>
        <v>Memphis</v>
      </c>
      <c r="N96" s="76" t="n">
        <v>42.0</v>
      </c>
      <c r="O96" s="76" t="n">
        <v>45.0</v>
      </c>
      <c r="P96" s="77" t="n">
        <f>IF(ISBLANK('Prediction Log'!$N96), "",'Prediction Log'!$O96-'Prediction Log'!$N96)</f>
        <v>3</v>
      </c>
      <c r="Q96" s="78" t="s">
        <v>16</v>
      </c>
      <c r="R96" s="79" t="str">
        <f>IF(ISBLANK('Prediction Log'!$N96), "",IF('Prediction Log'!$P96&lt;'Prediction Log'!$D96, "Y", IF('Prediction Log'!$P96='Prediction Log'!$D96, "PUSH", "N")))</f>
        <v>Y</v>
      </c>
      <c r="S96" s="79" t="str">
        <f>IF(ISBLANK('Prediction Log'!$N96), "",IF('Prediction Log'!$P96&lt;'Prediction Log'!$E96, "Y", IF('Prediction Log'!$P96='Prediction Log'!$E96, "PUSH", "N")))</f>
        <v>Y</v>
      </c>
      <c r="T96" s="80" t="str">
        <f>IF(ISBLANK('Prediction Log'!$N96),"",IF('Prediction Log'!$M96='Prediction Log'!$H96, "Y", "N"))</f>
        <v>Y</v>
      </c>
      <c r="U96" s="80" t="str">
        <f>'Prediction Log'!$R96</f>
        <v>Y</v>
      </c>
      <c r="V96" s="80" t="str">
        <f>IF(ISBLANK('Prediction Log'!$N96), "",IF(AND('Prediction Log'!$T96="Y", 'Prediction Log'!$U96="Y"), "Y", "N"))</f>
        <v>Y</v>
      </c>
      <c r="W96" s="81" t="str">
        <f>IF(ISBLANK('Prediction Log'!$N96),"",IF('Prediction Log'!$M96='Prediction Log'!$I96, "Y", "N"))</f>
        <v>Y</v>
      </c>
      <c r="X96" s="81" t="str">
        <f>IF(ISBLANK('Prediction Log'!$N96), "", IF('Prediction Log'!$R96=Games!K77, "Y", "N"))</f>
        <v>N</v>
      </c>
      <c r="Y96" s="82" t="str">
        <f>IF(ISBLANK('Prediction Log'!$N96), "",IF('Prediction Log'!$J96='Prediction Log'!$M96, "Y", "N"))</f>
        <v>Y</v>
      </c>
      <c r="Z96" s="81" t="str">
        <f>IF(ISBLANK('Prediction Log'!$N96), "",IF('Prediction Log'!$I96&lt;&gt;'Prediction Log'!$M96, "N",IF(AND('Prediction Log'!$E96&gt;0, 'Prediction Log'!$P96&gt;'Prediction Log'!$E96, 'Prediction Log'!$I96='Prediction Log'!$C96), "Y", IF(AND('Prediction Log'!$E96&lt;0, 'Prediction Log'!$P96&lt;'Prediction Log'!$E96,'Prediction Log'!$I96='Prediction Log'!$B96 ), "Y", IF('Prediction Log'!$P96='Prediction Log'!$E96, "PUSH", "N")))))</f>
        <v>N</v>
      </c>
      <c r="AA96" s="81" t="str">
        <f>IF(ISBLANK('Prediction Log'!$N96), "",IF(AND('Prediction Log'!$W96="Y", 'Prediction Log'!$X96="Y"), "Y", "N"))</f>
        <v>N</v>
      </c>
      <c r="AB96" s="80" t="n">
        <v>-3.5</v>
      </c>
      <c r="AC96" s="80" t="n">
        <v>3.5</v>
      </c>
      <c r="AD96" s="81" t="n">
        <v>-10.9</v>
      </c>
      <c r="AE96" s="81" t="n">
        <v>10.9</v>
      </c>
    </row>
    <row r="97" ht="14.25" customHeight="1">
      <c r="A97" s="67" t="n">
        <f>IF(ISBLANK(Games!$B78), "",Games!A78)</f>
        <v>9</v>
      </c>
      <c r="B97" s="67" t="str">
        <f>IF(ISBLANK(Games!$B78), "",Games!B78)</f>
        <v>Notre Dame</v>
      </c>
      <c r="C97" s="67" t="str">
        <f>IF(ISBLANK(Games!$B78), "",Games!E78)</f>
        <v>Pittsburgh</v>
      </c>
      <c r="D97" s="68" t="n">
        <f>IF(ISBLANK(Games!$B78), "",Games!G78)</f>
        <v>-20.5</v>
      </c>
      <c r="E97" s="68" t="n">
        <f>IF(ISBLANK(Games!$B78), "",Games!H78)</f>
        <v>-13.4</v>
      </c>
      <c r="F97" s="69" t="n">
        <f>Games!D78</f>
        <v>0.975897</v>
      </c>
      <c r="G97" s="70" t="str">
        <f>Games!K78</f>
        <v>N</v>
      </c>
      <c r="H97" s="71" t="str">
        <f>IF(ISBLANK(Games!B78), "", IF('Prediction Log'!$D97&lt;0, 'Prediction Log'!$B97, 'Prediction Log'!$C97))</f>
        <v>Notre Dame</v>
      </c>
      <c r="I97" s="72" t="str">
        <f>IF(ISBLANK(Games!$B78), "",Games!I78)</f>
        <v>Notre Dame</v>
      </c>
      <c r="J97" s="72" t="str">
        <f>IF('Prediction Log'!$F97&gt;0.5, 'Prediction Log'!$B97, IF('Prediction Log'!$F97&lt;0.5, 'Prediction Log'!$C97, "PICK"))</f>
        <v>Notre Dame</v>
      </c>
      <c r="K97" s="73" t="n">
        <f>IF(ISBLANK(Games!B78), "",IF('Prediction Log'!$J97='Prediction Log'!$B97, 'Prediction Log'!$F97, 1-'Prediction Log'!$F97))</f>
        <v>0.975897</v>
      </c>
      <c r="L97" s="74" t="str">
        <f>IF(ISBLANK(Games!$B78), "",Games!L78)</f>
        <v>N</v>
      </c>
      <c r="M97" s="75" t="str">
        <f>IF(ISBLANK('Prediction Log'!$N97), "",IF('Prediction Log'!$N97&gt;'Prediction Log'!$O97,'Prediction Log'!$B97,'Prediction Log'!$C97))</f>
        <v>Notre Dame</v>
      </c>
      <c r="N97" s="76" t="n">
        <v>58.0</v>
      </c>
      <c r="O97" s="76" t="n">
        <v>7.0</v>
      </c>
      <c r="P97" s="77" t="n">
        <f>IF(ISBLANK('Prediction Log'!$N97), "",'Prediction Log'!$O97-'Prediction Log'!$N97)</f>
        <v>-51</v>
      </c>
      <c r="Q97" s="78" t="s">
        <v>17</v>
      </c>
      <c r="R97" s="79" t="str">
        <f>IF(ISBLANK('Prediction Log'!$N97), "",IF('Prediction Log'!$P97&lt;'Prediction Log'!$D97, "Y", IF('Prediction Log'!$P97='Prediction Log'!$D97, "PUSH", "N")))</f>
        <v>Y</v>
      </c>
      <c r="S97" s="79" t="str">
        <f>IF(ISBLANK('Prediction Log'!$N97), "",IF('Prediction Log'!$P97&lt;'Prediction Log'!$E97, "Y", IF('Prediction Log'!$P97='Prediction Log'!$E97, "PUSH", "N")))</f>
        <v>Y</v>
      </c>
      <c r="T97" s="80" t="str">
        <f>IF(ISBLANK('Prediction Log'!$N97),"",IF('Prediction Log'!$M97='Prediction Log'!$H97, "Y", "N"))</f>
        <v>Y</v>
      </c>
      <c r="U97" s="80" t="str">
        <f>'Prediction Log'!$R97</f>
        <v>Y</v>
      </c>
      <c r="V97" s="80" t="str">
        <f>IF(ISBLANK('Prediction Log'!$N97), "",IF(AND('Prediction Log'!$T97="Y", 'Prediction Log'!$U97="Y"), "Y", "N"))</f>
        <v>Y</v>
      </c>
      <c r="W97" s="81" t="str">
        <f>IF(ISBLANK('Prediction Log'!$N97),"",IF('Prediction Log'!$M97='Prediction Log'!$I97, "Y", "N"))</f>
        <v>Y</v>
      </c>
      <c r="X97" s="81" t="str">
        <f>IF(ISBLANK('Prediction Log'!$N97), "", IF('Prediction Log'!$R97=Games!K78, "Y", "N"))</f>
        <v>N</v>
      </c>
      <c r="Y97" s="82" t="str">
        <f>IF(ISBLANK('Prediction Log'!$N97), "",IF('Prediction Log'!$J97='Prediction Log'!$M97, "Y", "N"))</f>
        <v>Y</v>
      </c>
      <c r="Z97" s="81" t="str">
        <f>IF(ISBLANK('Prediction Log'!$N97), "",IF('Prediction Log'!$I97&lt;&gt;'Prediction Log'!$M97, "N",IF(AND('Prediction Log'!$E97&gt;0, 'Prediction Log'!$P97&gt;'Prediction Log'!$E97, 'Prediction Log'!$I97='Prediction Log'!$C97), "Y", IF(AND('Prediction Log'!$E97&lt;0, 'Prediction Log'!$P97&lt;'Prediction Log'!$E97,'Prediction Log'!$I97='Prediction Log'!$B97 ), "Y", IF('Prediction Log'!$P97='Prediction Log'!$E97, "PUSH", "N")))))</f>
        <v>Y</v>
      </c>
      <c r="AA97" s="81" t="str">
        <f>IF(ISBLANK('Prediction Log'!$N97), "",IF(AND('Prediction Log'!$W97="Y", 'Prediction Log'!$X97="Y"), "Y", "N"))</f>
        <v>N</v>
      </c>
      <c r="AB97" s="80" t="n">
        <v>30.5</v>
      </c>
      <c r="AC97" s="80" t="n">
        <v>30.5</v>
      </c>
      <c r="AD97" s="81" t="n">
        <v>37.6</v>
      </c>
      <c r="AE97" s="81" t="n">
        <v>37.6</v>
      </c>
    </row>
    <row r="98" ht="14.25" customHeight="1">
      <c r="A98" s="14" t="n">
        <f>IF(ISBLANK(Games!$B79), "",Games!A79)</f>
        <v>9</v>
      </c>
      <c r="B98" s="14" t="str">
        <f>IF(ISBLANK(Games!$B79), "",Games!B79)</f>
        <v>Auburn</v>
      </c>
      <c r="C98" s="14" t="str">
        <f>IF(ISBLANK(Games!$B79), "",Games!E79)</f>
        <v>Mississippi State</v>
      </c>
      <c r="D98" s="10" t="n">
        <f>IF(ISBLANK(Games!$B79), "",Games!G79)</f>
        <v>-6.5</v>
      </c>
      <c r="E98" s="10" t="n">
        <f>IF(ISBLANK(Games!$B79), "",Games!H79)</f>
        <v>1</v>
      </c>
      <c r="F98" s="69" t="n">
        <f>Games!D79</f>
        <v>0.526118</v>
      </c>
      <c r="G98" s="70" t="str">
        <f>Games!K79</f>
        <v>N</v>
      </c>
      <c r="H98" s="71" t="str">
        <f>IF(ISBLANK(Games!B79), "", IF('Prediction Log'!$D98&lt;0, 'Prediction Log'!$B98, 'Prediction Log'!$C98))</f>
        <v>Auburn</v>
      </c>
      <c r="I98" s="72" t="str">
        <f>IF(ISBLANK(Games!$B79), "",Games!I79)</f>
        <v>Mississippi State</v>
      </c>
      <c r="J98" s="72" t="str">
        <f>IF('Prediction Log'!$F98&gt;0.5, 'Prediction Log'!$B98, IF('Prediction Log'!$F98&lt;0.5, 'Prediction Log'!$C98, "PICK"))</f>
        <v>Auburn</v>
      </c>
      <c r="K98" s="73" t="n">
        <f>IF(ISBLANK(Games!B79), "",IF('Prediction Log'!$J98='Prediction Log'!$B98, 'Prediction Log'!$F98, 1-'Prediction Log'!$F98))</f>
        <v>0.526118</v>
      </c>
      <c r="L98" s="74" t="str">
        <f>IF(ISBLANK(Games!$B79), "",Games!L79)</f>
        <v>Y</v>
      </c>
      <c r="M98" s="75" t="str">
        <f>IF(ISBLANK('Prediction Log'!$N98), "",IF('Prediction Log'!$N98&gt;'Prediction Log'!$O98,'Prediction Log'!$B98,'Prediction Log'!$C98))</f>
        <v>Auburn</v>
      </c>
      <c r="N98" s="76" t="n">
        <v>27.0</v>
      </c>
      <c r="O98" s="76" t="n">
        <v>13.0</v>
      </c>
      <c r="P98" s="77" t="n">
        <f>IF(ISBLANK('Prediction Log'!$N98), "",'Prediction Log'!$O98-'Prediction Log'!$N98)</f>
        <v>-14</v>
      </c>
      <c r="Q98" s="78" t="s">
        <v>17</v>
      </c>
      <c r="R98" s="79" t="str">
        <f>IF(ISBLANK('Prediction Log'!$N98), "",IF('Prediction Log'!$P98&lt;'Prediction Log'!$D98, "Y", IF('Prediction Log'!$P98='Prediction Log'!$D98, "PUSH", "N")))</f>
        <v>Y</v>
      </c>
      <c r="S98" s="79" t="str">
        <f>IF(ISBLANK('Prediction Log'!$N98), "",IF('Prediction Log'!$P98&lt;'Prediction Log'!$E98, "Y", IF('Prediction Log'!$P98='Prediction Log'!$E98, "PUSH", "N")))</f>
        <v>Y</v>
      </c>
      <c r="T98" s="80" t="str">
        <f>IF(ISBLANK('Prediction Log'!$N98),"",IF('Prediction Log'!$M98='Prediction Log'!$H98, "Y", "N"))</f>
        <v>Y</v>
      </c>
      <c r="U98" s="80" t="str">
        <f>'Prediction Log'!$R98</f>
        <v>Y</v>
      </c>
      <c r="V98" s="80" t="str">
        <f>IF(ISBLANK('Prediction Log'!$N98), "",IF(AND('Prediction Log'!$T98="Y", 'Prediction Log'!$U98="Y"), "Y", "N"))</f>
        <v>Y</v>
      </c>
      <c r="W98" s="81" t="str">
        <f>IF(ISBLANK('Prediction Log'!$N98),"",IF('Prediction Log'!$M98='Prediction Log'!$I98, "Y", "N"))</f>
        <v>N</v>
      </c>
      <c r="X98" s="81" t="str">
        <f>IF(ISBLANK('Prediction Log'!$N98), "", IF('Prediction Log'!$R98=Games!K79, "Y", "N"))</f>
        <v>N</v>
      </c>
      <c r="Y98" s="82" t="str">
        <f>IF(ISBLANK('Prediction Log'!$N98), "",IF('Prediction Log'!$J98='Prediction Log'!$M98, "Y", "N"))</f>
        <v>Y</v>
      </c>
      <c r="Z98" s="81" t="str">
        <f>IF(ISBLANK('Prediction Log'!$N98), "",IF('Prediction Log'!$I98&lt;&gt;'Prediction Log'!$M98, "N",IF(AND('Prediction Log'!$E98&gt;0, 'Prediction Log'!$P98&gt;'Prediction Log'!$E98, 'Prediction Log'!$I98='Prediction Log'!$C98), "Y", IF(AND('Prediction Log'!$E98&lt;0, 'Prediction Log'!$P98&lt;'Prediction Log'!$E98,'Prediction Log'!$I98='Prediction Log'!$B98 ), "Y", IF('Prediction Log'!$P98='Prediction Log'!$E98, "PUSH", "N")))))</f>
        <v>N</v>
      </c>
      <c r="AA98" s="81" t="str">
        <f>IF(ISBLANK('Prediction Log'!$N98), "",IF(AND('Prediction Log'!$W98="Y", 'Prediction Log'!$X98="Y"), "Y", "N"))</f>
        <v>N</v>
      </c>
      <c r="AB98" s="80" t="n">
        <v>7.5</v>
      </c>
      <c r="AC98" s="80" t="n">
        <v>7.5</v>
      </c>
      <c r="AD98" s="81" t="n">
        <v>-15.0</v>
      </c>
      <c r="AE98" s="81" t="n">
        <v>15.0</v>
      </c>
    </row>
    <row r="99" ht="14.25" customHeight="1">
      <c r="A99" s="67" t="n">
        <f>IF(ISBLANK(Games!$B80), "",Games!A80)</f>
        <v>9</v>
      </c>
      <c r="B99" s="67" t="str">
        <f>IF(ISBLANK(Games!$B80), "",Games!B80)</f>
        <v>Miami</v>
      </c>
      <c r="C99" s="67" t="str">
        <f>IF(ISBLANK(Games!$B80), "",Games!E80)</f>
        <v>Virginia</v>
      </c>
      <c r="D99" s="68" t="n">
        <f>IF(ISBLANK(Games!$B80), "",Games!G80)</f>
        <v>-18.5</v>
      </c>
      <c r="E99" s="68" t="n">
        <f>IF(ISBLANK(Games!$B80), "",Games!H80)</f>
        <v>-17.1</v>
      </c>
      <c r="F99" s="69" t="n">
        <f>Games!D80</f>
        <v>0.981509</v>
      </c>
      <c r="G99" s="70" t="str">
        <f>Games!K80</f>
        <v>N</v>
      </c>
      <c r="H99" s="71" t="str">
        <f>IF(ISBLANK(Games!B80), "", IF('Prediction Log'!$D99&lt;0, 'Prediction Log'!$B99, 'Prediction Log'!$C99))</f>
        <v>Miami</v>
      </c>
      <c r="I99" s="72" t="str">
        <f>IF(ISBLANK(Games!$B80), "",Games!I80)</f>
        <v>Miami</v>
      </c>
      <c r="J99" s="72" t="str">
        <f>IF('Prediction Log'!$F99&gt;0.5, 'Prediction Log'!$B99, IF('Prediction Log'!$F99&lt;0.5, 'Prediction Log'!$C99, "PICK"))</f>
        <v>Miami</v>
      </c>
      <c r="K99" s="73" t="n">
        <f>IF(ISBLANK(Games!B80), "",IF('Prediction Log'!$J99='Prediction Log'!$B99, 'Prediction Log'!$F99, 1-'Prediction Log'!$F99))</f>
        <v>0.981509</v>
      </c>
      <c r="L99" s="74" t="str">
        <f>IF(ISBLANK(Games!$B80), "",Games!L80)</f>
        <v>N</v>
      </c>
      <c r="M99" s="75" t="str">
        <f>IF(ISBLANK('Prediction Log'!$N99), "",IF('Prediction Log'!$N99&gt;'Prediction Log'!$O99,'Prediction Log'!$B99,'Prediction Log'!$C99))</f>
        <v>Miami</v>
      </c>
      <c r="N99" s="76" t="n">
        <v>29.0</v>
      </c>
      <c r="O99" s="76" t="n">
        <v>26.0</v>
      </c>
      <c r="P99" s="77" t="n">
        <f>IF(ISBLANK('Prediction Log'!$N99), "",'Prediction Log'!$O99-'Prediction Log'!$N99)</f>
        <v>-3</v>
      </c>
      <c r="Q99" s="78" t="s">
        <v>16</v>
      </c>
      <c r="R99" s="79" t="str">
        <f>IF(ISBLANK('Prediction Log'!$N99), "",IF('Prediction Log'!$P99&lt;'Prediction Log'!$D99, "Y", IF('Prediction Log'!$P99='Prediction Log'!$D99, "PUSH", "N")))</f>
        <v>N</v>
      </c>
      <c r="S99" s="79" t="str">
        <f>IF(ISBLANK('Prediction Log'!$N99), "",IF('Prediction Log'!$P99&lt;'Prediction Log'!$E99, "Y", IF('Prediction Log'!$P99='Prediction Log'!$E99, "PUSH", "N")))</f>
        <v>N</v>
      </c>
      <c r="T99" s="80" t="str">
        <f>IF(ISBLANK('Prediction Log'!$N99),"",IF('Prediction Log'!$M99='Prediction Log'!$H99, "Y", "N"))</f>
        <v>Y</v>
      </c>
      <c r="U99" s="80" t="str">
        <f>'Prediction Log'!$R99</f>
        <v>N</v>
      </c>
      <c r="V99" s="80" t="str">
        <f>IF(ISBLANK('Prediction Log'!$N99), "",IF(AND('Prediction Log'!$T99="Y", 'Prediction Log'!$U99="Y"), "Y", "N"))</f>
        <v>N</v>
      </c>
      <c r="W99" s="81" t="str">
        <f>IF(ISBLANK('Prediction Log'!$N99),"",IF('Prediction Log'!$M99='Prediction Log'!$I99, "Y", "N"))</f>
        <v>Y</v>
      </c>
      <c r="X99" s="81" t="str">
        <f>IF(ISBLANK('Prediction Log'!$N99), "", IF('Prediction Log'!$R99=Games!K80, "Y", "N"))</f>
        <v>Y</v>
      </c>
      <c r="Y99" s="82" t="str">
        <f>IF(ISBLANK('Prediction Log'!$N99), "",IF('Prediction Log'!$J99='Prediction Log'!$M99, "Y", "N"))</f>
        <v>Y</v>
      </c>
      <c r="Z99" s="81" t="str">
        <f>IF(ISBLANK('Prediction Log'!$N99), "",IF('Prediction Log'!$I99&lt;&gt;'Prediction Log'!$M99, "N",IF(AND('Prediction Log'!$E99&gt;0, 'Prediction Log'!$P99&gt;'Prediction Log'!$E99, 'Prediction Log'!$I99='Prediction Log'!$C99), "Y", IF(AND('Prediction Log'!$E99&lt;0, 'Prediction Log'!$P99&lt;'Prediction Log'!$E99,'Prediction Log'!$I99='Prediction Log'!$B99 ), "Y", IF('Prediction Log'!$P99='Prediction Log'!$E99, "PUSH", "N")))))</f>
        <v>N</v>
      </c>
      <c r="AA99" s="81" t="str">
        <f>IF(ISBLANK('Prediction Log'!$N99), "",IF(AND('Prediction Log'!$W99="Y", 'Prediction Log'!$X99="Y"), "Y", "N"))</f>
        <v>Y</v>
      </c>
      <c r="AB99" s="80" t="n">
        <v>-15.5</v>
      </c>
      <c r="AC99" s="80" t="n">
        <v>15.5</v>
      </c>
      <c r="AD99" s="81" t="n">
        <v>-14.100000000000001</v>
      </c>
      <c r="AE99" s="81" t="n">
        <v>14.100000000000001</v>
      </c>
    </row>
    <row r="100" ht="14.25" customHeight="1">
      <c r="A100" s="14" t="n">
        <f>IF(ISBLANK(Games!$B81), "",Games!A81)</f>
        <v>9</v>
      </c>
      <c r="B100" s="14" t="str">
        <f>IF(ISBLANK(Games!$B81), "",Games!B81)</f>
        <v>California</v>
      </c>
      <c r="C100" s="14" t="str">
        <f>IF(ISBLANK(Games!$B81), "",Games!E81)</f>
        <v>USC</v>
      </c>
      <c r="D100" s="10" t="n">
        <f>IF(ISBLANK(Games!$B81), "",Games!G81)</f>
        <v>10</v>
      </c>
      <c r="E100" s="10" t="n">
        <f>IF(ISBLANK(Games!$B81), "",Games!H81)</f>
        <v>9.5</v>
      </c>
      <c r="F100" s="69" t="n">
        <f>Games!D81</f>
        <v>0.040892</v>
      </c>
      <c r="G100" s="70" t="str">
        <f>Games!K81</f>
        <v>Y</v>
      </c>
      <c r="H100" s="71" t="str">
        <f>IF(ISBLANK(Games!B81), "", IF('Prediction Log'!$D100&lt;0, 'Prediction Log'!$B100, 'Prediction Log'!$C100))</f>
        <v>USC</v>
      </c>
      <c r="I100" s="72" t="str">
        <f>IF(ISBLANK(Games!$B81), "",Games!I81)</f>
        <v>USC</v>
      </c>
      <c r="J100" s="72" t="str">
        <f>IF('Prediction Log'!$F100&gt;0.5, 'Prediction Log'!$B100, IF('Prediction Log'!$F100&lt;0.5, 'Prediction Log'!$C100, "PICK"))</f>
        <v>USC</v>
      </c>
      <c r="K100" s="73" t="n">
        <f>IF(ISBLANK(Games!B81), "",IF('Prediction Log'!$J100='Prediction Log'!$B100, 'Prediction Log'!$F100, 1-'Prediction Log'!$F100))</f>
        <v>0.959108</v>
      </c>
      <c r="L100" s="74" t="str">
        <f>IF(ISBLANK(Games!$B81), "",Games!L81)</f>
        <v>N</v>
      </c>
      <c r="M100" s="75" t="str">
        <f>IF(ISBLANK('Prediction Log'!$N100), "",IF('Prediction Log'!$N100&gt;'Prediction Log'!$O100,'Prediction Log'!$B100,'Prediction Log'!$C100))</f>
        <v>USC</v>
      </c>
      <c r="N100" s="76" t="n">
        <v>49.0</v>
      </c>
      <c r="O100" s="76" t="n">
        <v>50.0</v>
      </c>
      <c r="P100" s="77" t="n">
        <f>IF(ISBLANK('Prediction Log'!$N100), "",'Prediction Log'!$O100-'Prediction Log'!$N100)</f>
        <v>1</v>
      </c>
      <c r="Q100" s="78" t="s">
        <v>16</v>
      </c>
      <c r="R100" s="79" t="str">
        <f>IF(ISBLANK('Prediction Log'!$N100), "",IF('Prediction Log'!$P100&lt;'Prediction Log'!$D100, "Y", IF('Prediction Log'!$P100='Prediction Log'!$D100, "PUSH", "N")))</f>
        <v>Y</v>
      </c>
      <c r="S100" s="79" t="str">
        <f>IF(ISBLANK('Prediction Log'!$N100), "",IF('Prediction Log'!$P100&lt;'Prediction Log'!$E100, "Y", IF('Prediction Log'!$P100='Prediction Log'!$E100, "PUSH", "N")))</f>
        <v>Y</v>
      </c>
      <c r="T100" s="80" t="str">
        <f>IF(ISBLANK('Prediction Log'!$N100),"",IF('Prediction Log'!$M100='Prediction Log'!$H100, "Y", "N"))</f>
        <v>Y</v>
      </c>
      <c r="U100" s="80" t="str">
        <f>'Prediction Log'!$R100</f>
        <v>Y</v>
      </c>
      <c r="V100" s="80" t="str">
        <f>IF(ISBLANK('Prediction Log'!$N100), "",IF(AND('Prediction Log'!$T100="Y", 'Prediction Log'!$U100="Y"), "Y", "N"))</f>
        <v>Y</v>
      </c>
      <c r="W100" s="81" t="str">
        <f>IF(ISBLANK('Prediction Log'!$N100),"",IF('Prediction Log'!$M100='Prediction Log'!$I100, "Y", "N"))</f>
        <v>Y</v>
      </c>
      <c r="X100" s="81" t="str">
        <f>IF(ISBLANK('Prediction Log'!$N100), "", IF('Prediction Log'!$R100=Games!K81, "Y", "N"))</f>
        <v>Y</v>
      </c>
      <c r="Y100" s="82" t="str">
        <f>IF(ISBLANK('Prediction Log'!$N100), "",IF('Prediction Log'!$J100='Prediction Log'!$M100, "Y", "N"))</f>
        <v>Y</v>
      </c>
      <c r="Z100" s="81" t="str">
        <f>IF(ISBLANK('Prediction Log'!$N100), "",IF('Prediction Log'!$I100&lt;&gt;'Prediction Log'!$M100, "N",IF(AND('Prediction Log'!$E100&gt;0, 'Prediction Log'!$P100&gt;'Prediction Log'!$E100, 'Prediction Log'!$I100='Prediction Log'!$C100), "Y", IF(AND('Prediction Log'!$E100&lt;0, 'Prediction Log'!$P100&lt;'Prediction Log'!$E100,'Prediction Log'!$I100='Prediction Log'!$B100 ), "Y", IF('Prediction Log'!$P100='Prediction Log'!$E100, "PUSH", "N")))))</f>
        <v>N</v>
      </c>
      <c r="AA100" s="81" t="str">
        <f>IF(ISBLANK('Prediction Log'!$N100), "",IF(AND('Prediction Log'!$W100="Y", 'Prediction Log'!$X100="Y"), "Y", "N"))</f>
        <v>Y</v>
      </c>
      <c r="AB100" s="80" t="n">
        <v>-9.0</v>
      </c>
      <c r="AC100" s="80" t="n">
        <v>9.0</v>
      </c>
      <c r="AD100" s="81" t="n">
        <v>-8.5</v>
      </c>
      <c r="AE100" s="81" t="n">
        <v>8.5</v>
      </c>
    </row>
    <row r="101" ht="14.25" customHeight="1">
      <c r="A101" s="67" t="n">
        <f>IF(ISBLANK(Games!$B82), "",Games!A82)</f>
        <v>9</v>
      </c>
      <c r="B101" s="67" t="str">
        <f>IF(ISBLANK(Games!$B82), "",Games!B82)</f>
        <v>South Alabama</v>
      </c>
      <c r="C101" s="67" t="str">
        <f>IF(ISBLANK(Games!$B82), "",Games!E82)</f>
        <v>Louisiana</v>
      </c>
      <c r="D101" s="68" t="n">
        <f>IF(ISBLANK(Games!$B82), "",Games!G82)</f>
        <v>-11.5</v>
      </c>
      <c r="E101" s="68" t="n">
        <f>IF(ISBLANK(Games!$B82), "",Games!H82)</f>
        <v>-5.7</v>
      </c>
      <c r="F101" s="69" t="n">
        <f>Games!D82</f>
        <v>0.742377</v>
      </c>
      <c r="G101" s="70" t="str">
        <f>Games!K82</f>
        <v>N</v>
      </c>
      <c r="H101" s="71" t="str">
        <f>IF(ISBLANK(Games!B82), "", IF('Prediction Log'!$D101&lt;0, 'Prediction Log'!$B101, 'Prediction Log'!$C101))</f>
        <v>South Alabama</v>
      </c>
      <c r="I101" s="72" t="str">
        <f>IF(ISBLANK(Games!$B82), "",Games!I82)</f>
        <v>South Alabama</v>
      </c>
      <c r="J101" s="72" t="str">
        <f>IF('Prediction Log'!$F101&gt;0.5, 'Prediction Log'!$B101, IF('Prediction Log'!$F101&lt;0.5, 'Prediction Log'!$C101, "PICK"))</f>
        <v>South Alabama</v>
      </c>
      <c r="K101" s="73" t="n">
        <f>IF(ISBLANK(Games!B82), "",IF('Prediction Log'!$J101='Prediction Log'!$B101, 'Prediction Log'!$F101, 1-'Prediction Log'!$F101))</f>
        <v>0.742377</v>
      </c>
      <c r="L101" s="74" t="str">
        <f>IF(ISBLANK(Games!$B82), "",Games!L82)</f>
        <v>N</v>
      </c>
      <c r="M101" s="75" t="str">
        <f>IF(ISBLANK('Prediction Log'!$N101), "",IF('Prediction Log'!$N101&gt;'Prediction Log'!$O101,'Prediction Log'!$B101,'Prediction Log'!$C101))</f>
        <v>Louisiana</v>
      </c>
      <c r="N101" s="76" t="n">
        <v>20.0</v>
      </c>
      <c r="O101" s="76" t="n">
        <v>33.0</v>
      </c>
      <c r="P101" s="77" t="n">
        <f>IF(ISBLANK('Prediction Log'!$N101), "",'Prediction Log'!$O101-'Prediction Log'!$N101)</f>
        <v>13</v>
      </c>
      <c r="Q101" s="78" t="s">
        <v>17</v>
      </c>
      <c r="R101" s="79" t="str">
        <f>IF(ISBLANK('Prediction Log'!$N101), "",IF('Prediction Log'!$P101&lt;'Prediction Log'!$D101, "Y", IF('Prediction Log'!$P101='Prediction Log'!$D101, "PUSH", "N")))</f>
        <v>N</v>
      </c>
      <c r="S101" s="79" t="str">
        <f>IF(ISBLANK('Prediction Log'!$N101), "",IF('Prediction Log'!$P101&lt;'Prediction Log'!$E101, "Y", IF('Prediction Log'!$P101='Prediction Log'!$E101, "PUSH", "N")))</f>
        <v>N</v>
      </c>
      <c r="T101" s="80" t="str">
        <f>IF(ISBLANK('Prediction Log'!$N101),"",IF('Prediction Log'!$M101='Prediction Log'!$H101, "Y", "N"))</f>
        <v>N</v>
      </c>
      <c r="U101" s="80" t="str">
        <f>'Prediction Log'!$R101</f>
        <v>N</v>
      </c>
      <c r="V101" s="80" t="str">
        <f>IF(ISBLANK('Prediction Log'!$N101), "",IF(AND('Prediction Log'!$T101="Y", 'Prediction Log'!$U101="Y"), "Y", "N"))</f>
        <v>N</v>
      </c>
      <c r="W101" s="81" t="str">
        <f>IF(ISBLANK('Prediction Log'!$N101),"",IF('Prediction Log'!$M101='Prediction Log'!$I101, "Y", "N"))</f>
        <v>N</v>
      </c>
      <c r="X101" s="81" t="str">
        <f>IF(ISBLANK('Prediction Log'!$N101), "", IF('Prediction Log'!$R101=Games!K82, "Y", "N"))</f>
        <v>Y</v>
      </c>
      <c r="Y101" s="82" t="str">
        <f>IF(ISBLANK('Prediction Log'!$N101), "",IF('Prediction Log'!$J101='Prediction Log'!$M101, "Y", "N"))</f>
        <v>N</v>
      </c>
      <c r="Z101" s="81" t="str">
        <f>IF(ISBLANK('Prediction Log'!$N101), "",IF('Prediction Log'!$I101&lt;&gt;'Prediction Log'!$M101, "N",IF(AND('Prediction Log'!$E101&gt;0, 'Prediction Log'!$P101&gt;'Prediction Log'!$E101, 'Prediction Log'!$I101='Prediction Log'!$C101), "Y", IF(AND('Prediction Log'!$E101&lt;0, 'Prediction Log'!$P101&lt;'Prediction Log'!$E101,'Prediction Log'!$I101='Prediction Log'!$B101 ), "Y", IF('Prediction Log'!$P101='Prediction Log'!$E101, "PUSH", "N")))))</f>
        <v>N</v>
      </c>
      <c r="AA101" s="81" t="str">
        <f>IF(ISBLANK('Prediction Log'!$N101), "",IF(AND('Prediction Log'!$W101="Y", 'Prediction Log'!$X101="Y"), "Y", "N"))</f>
        <v>N</v>
      </c>
      <c r="AB101" s="80" t="n">
        <v>-24.5</v>
      </c>
      <c r="AC101" s="80" t="n">
        <v>24.5</v>
      </c>
      <c r="AD101" s="81" t="n">
        <v>-18.7</v>
      </c>
      <c r="AE101" s="81" t="n">
        <v>18.7</v>
      </c>
    </row>
    <row r="102" ht="14.25" customHeight="1">
      <c r="A102" s="14" t="n">
        <f>IF(ISBLANK(Games!$B83), "",Games!A83)</f>
        <v>9</v>
      </c>
      <c r="B102" s="14" t="str">
        <f>IF(ISBLANK(Games!$B83), "",Games!B83)</f>
        <v>Louisiana Monroe</v>
      </c>
      <c r="C102" s="14" t="str">
        <f>IF(ISBLANK(Games!$B83), "",Games!E83)</f>
        <v>Arkansas State</v>
      </c>
      <c r="D102" s="10" t="n">
        <f>IF(ISBLANK(Games!$B83), "",Games!G83)</f>
        <v>-2</v>
      </c>
      <c r="E102" s="10" t="n">
        <f>IF(ISBLANK(Games!$B83), "",Games!H83)</f>
        <v>0.2</v>
      </c>
      <c r="F102" s="69" t="n">
        <f>Games!D83</f>
        <v>0.709115</v>
      </c>
      <c r="G102" s="70" t="str">
        <f>Games!K83</f>
        <v>N</v>
      </c>
      <c r="H102" s="71" t="str">
        <f>IF(ISBLANK(Games!B83), "", IF('Prediction Log'!$D102&lt;0, 'Prediction Log'!$B102, 'Prediction Log'!$C102))</f>
        <v>Louisiana Monroe</v>
      </c>
      <c r="I102" s="72" t="str">
        <f>IF(ISBLANK(Games!$B83), "",Games!I83)</f>
        <v>Arkansas State</v>
      </c>
      <c r="J102" s="72" t="str">
        <f>IF('Prediction Log'!$F102&gt;0.5, 'Prediction Log'!$B102, IF('Prediction Log'!$F102&lt;0.5, 'Prediction Log'!$C102, "PICK"))</f>
        <v>Louisiana Monroe</v>
      </c>
      <c r="K102" s="73" t="n">
        <f>IF(ISBLANK(Games!B83), "",IF('Prediction Log'!$J102='Prediction Log'!$B102, 'Prediction Log'!$F102, 1-'Prediction Log'!$F102))</f>
        <v>0.709115</v>
      </c>
      <c r="L102" s="74" t="str">
        <f>IF(ISBLANK(Games!$B83), "",Games!L83)</f>
        <v>Y</v>
      </c>
      <c r="M102" s="75" t="str">
        <f>IF(ISBLANK('Prediction Log'!$N102), "",IF('Prediction Log'!$N102&gt;'Prediction Log'!$O102,'Prediction Log'!$B102,'Prediction Log'!$C102))</f>
        <v>Arkansas State</v>
      </c>
      <c r="N102" s="76" t="n">
        <v>24.0</v>
      </c>
      <c r="O102" s="76" t="n">
        <v>34.0</v>
      </c>
      <c r="P102" s="77" t="n">
        <f>IF(ISBLANK('Prediction Log'!$N102), "",'Prediction Log'!$O102-'Prediction Log'!$N102)</f>
        <v>10</v>
      </c>
      <c r="Q102" s="78" t="s">
        <v>17</v>
      </c>
      <c r="R102" s="79" t="str">
        <f>IF(ISBLANK('Prediction Log'!$N102), "",IF('Prediction Log'!$P102&lt;'Prediction Log'!$D102, "Y", IF('Prediction Log'!$P102='Prediction Log'!$D102, "PUSH", "N")))</f>
        <v>N</v>
      </c>
      <c r="S102" s="79" t="str">
        <f>IF(ISBLANK('Prediction Log'!$N102), "",IF('Prediction Log'!$P102&lt;'Prediction Log'!$E102, "Y", IF('Prediction Log'!$P102='Prediction Log'!$E102, "PUSH", "N")))</f>
        <v>N</v>
      </c>
      <c r="T102" s="80" t="str">
        <f>IF(ISBLANK('Prediction Log'!$N102),"",IF('Prediction Log'!$M102='Prediction Log'!$H102, "Y", "N"))</f>
        <v>N</v>
      </c>
      <c r="U102" s="80" t="str">
        <f>'Prediction Log'!$R102</f>
        <v>N</v>
      </c>
      <c r="V102" s="80" t="str">
        <f>IF(ISBLANK('Prediction Log'!$N102), "",IF(AND('Prediction Log'!$T102="Y", 'Prediction Log'!$U102="Y"), "Y", "N"))</f>
        <v>N</v>
      </c>
      <c r="W102" s="81" t="str">
        <f>IF(ISBLANK('Prediction Log'!$N102),"",IF('Prediction Log'!$M102='Prediction Log'!$I102, "Y", "N"))</f>
        <v>Y</v>
      </c>
      <c r="X102" s="81" t="str">
        <f>IF(ISBLANK('Prediction Log'!$N102), "", IF('Prediction Log'!$R102=Games!K83, "Y", "N"))</f>
        <v>Y</v>
      </c>
      <c r="Y102" s="82" t="str">
        <f>IF(ISBLANK('Prediction Log'!$N102), "",IF('Prediction Log'!$J102='Prediction Log'!$M102, "Y", "N"))</f>
        <v>N</v>
      </c>
      <c r="Z102" s="81" t="str">
        <f>IF(ISBLANK('Prediction Log'!$N102), "",IF('Prediction Log'!$I102&lt;&gt;'Prediction Log'!$M102, "N",IF(AND('Prediction Log'!$E102&gt;0, 'Prediction Log'!$P102&gt;'Prediction Log'!$E102, 'Prediction Log'!$I102='Prediction Log'!$C102), "Y", IF(AND('Prediction Log'!$E102&lt;0, 'Prediction Log'!$P102&lt;'Prediction Log'!$E102,'Prediction Log'!$I102='Prediction Log'!$B102 ), "Y", IF('Prediction Log'!$P102='Prediction Log'!$E102, "PUSH", "N")))))</f>
        <v>Y</v>
      </c>
      <c r="AA102" s="81" t="str">
        <f>IF(ISBLANK('Prediction Log'!$N102), "",IF(AND('Prediction Log'!$W102="Y", 'Prediction Log'!$X102="Y"), "Y", "N"))</f>
        <v>Y</v>
      </c>
      <c r="AB102" s="80" t="n">
        <v>-12.0</v>
      </c>
      <c r="AC102" s="80" t="n">
        <v>12.0</v>
      </c>
      <c r="AD102" s="81" t="n">
        <v>9.8</v>
      </c>
      <c r="AE102" s="81" t="n">
        <v>9.8</v>
      </c>
    </row>
    <row r="103" ht="14.25" customHeight="1">
      <c r="A103" s="67" t="n">
        <f>IF(ISBLANK(Games!$B84), "",Games!A84)</f>
        <v>9</v>
      </c>
      <c r="B103" s="67" t="str">
        <f>IF(ISBLANK(Games!$B84), "",Games!B84)</f>
        <v>Coastal Carolina</v>
      </c>
      <c r="C103" s="67" t="str">
        <f>IF(ISBLANK(Games!$B84), "",Games!E84)</f>
        <v>Marshall</v>
      </c>
      <c r="D103" s="68" t="n">
        <f>IF(ISBLANK(Games!$B84), "",Games!G84)</f>
        <v>3.5</v>
      </c>
      <c r="E103" s="68" t="n">
        <f>IF(ISBLANK(Games!$B84), "",Games!H84)</f>
        <v>-3.4</v>
      </c>
      <c r="F103" s="69" t="n">
        <f>Games!D84</f>
        <v>0.652586</v>
      </c>
      <c r="G103" s="70" t="str">
        <f>Games!K84</f>
        <v>Y</v>
      </c>
      <c r="H103" s="71" t="str">
        <f>IF(ISBLANK(Games!B84), "", IF('Prediction Log'!$D103&lt;0, 'Prediction Log'!$B103, 'Prediction Log'!$C103))</f>
        <v>Marshall</v>
      </c>
      <c r="I103" s="72" t="str">
        <f>IF(ISBLANK(Games!$B84), "",Games!I84)</f>
        <v>Coastal Carolina</v>
      </c>
      <c r="J103" s="72" t="str">
        <f>IF('Prediction Log'!$F103&gt;0.5, 'Prediction Log'!$B103, IF('Prediction Log'!$F103&lt;0.5, 'Prediction Log'!$C103, "PICK"))</f>
        <v>Coastal Carolina</v>
      </c>
      <c r="K103" s="73" t="n">
        <f>IF(ISBLANK(Games!B84), "",IF('Prediction Log'!$J103='Prediction Log'!$B103, 'Prediction Log'!$F103, 1-'Prediction Log'!$F103))</f>
        <v>0.652586</v>
      </c>
      <c r="L103" s="74" t="str">
        <f>IF(ISBLANK(Games!$B84), "",Games!L84)</f>
        <v>Y</v>
      </c>
      <c r="M103" s="75" t="str">
        <f>IF(ISBLANK('Prediction Log'!$N103), "",IF('Prediction Log'!$N103&gt;'Prediction Log'!$O103,'Prediction Log'!$B103,'Prediction Log'!$C103))</f>
        <v>Coastal Carolina</v>
      </c>
      <c r="N103" s="76" t="n">
        <v>34.0</v>
      </c>
      <c r="O103" s="76" t="n">
        <v>6.0</v>
      </c>
      <c r="P103" s="77" t="n">
        <f>IF(ISBLANK('Prediction Log'!$N103), "",'Prediction Log'!$O103-'Prediction Log'!$N103)</f>
        <v>-28</v>
      </c>
      <c r="Q103" s="78" t="s">
        <v>17</v>
      </c>
      <c r="R103" s="79" t="str">
        <f>IF(ISBLANK('Prediction Log'!$N103), "",IF('Prediction Log'!$P103&lt;'Prediction Log'!$D103, "Y", IF('Prediction Log'!$P103='Prediction Log'!$D103, "PUSH", "N")))</f>
        <v>Y</v>
      </c>
      <c r="S103" s="79" t="str">
        <f>IF(ISBLANK('Prediction Log'!$N103), "",IF('Prediction Log'!$P103&lt;'Prediction Log'!$E103, "Y", IF('Prediction Log'!$P103='Prediction Log'!$E103, "PUSH", "N")))</f>
        <v>Y</v>
      </c>
      <c r="T103" s="80" t="str">
        <f>IF(ISBLANK('Prediction Log'!$N103),"",IF('Prediction Log'!$M103='Prediction Log'!$H103, "Y", "N"))</f>
        <v>N</v>
      </c>
      <c r="U103" s="80" t="str">
        <f>'Prediction Log'!$R103</f>
        <v>Y</v>
      </c>
      <c r="V103" s="80" t="str">
        <f>IF(ISBLANK('Prediction Log'!$N103), "",IF(AND('Prediction Log'!$T103="Y", 'Prediction Log'!$U103="Y"), "Y", "N"))</f>
        <v>N</v>
      </c>
      <c r="W103" s="81" t="str">
        <f>IF(ISBLANK('Prediction Log'!$N103),"",IF('Prediction Log'!$M103='Prediction Log'!$I103, "Y", "N"))</f>
        <v>Y</v>
      </c>
      <c r="X103" s="81" t="str">
        <f>IF(ISBLANK('Prediction Log'!$N103), "", IF('Prediction Log'!$R103=Games!K84, "Y", "N"))</f>
        <v>Y</v>
      </c>
      <c r="Y103" s="82" t="str">
        <f>IF(ISBLANK('Prediction Log'!$N103), "",IF('Prediction Log'!$J103='Prediction Log'!$M103, "Y", "N"))</f>
        <v>Y</v>
      </c>
      <c r="Z103" s="81" t="str">
        <f>IF(ISBLANK('Prediction Log'!$N103), "",IF('Prediction Log'!$I103&lt;&gt;'Prediction Log'!$M103, "N",IF(AND('Prediction Log'!$E103&gt;0, 'Prediction Log'!$P103&gt;'Prediction Log'!$E103, 'Prediction Log'!$I103='Prediction Log'!$C103), "Y", IF(AND('Prediction Log'!$E103&lt;0, 'Prediction Log'!$P103&lt;'Prediction Log'!$E103,'Prediction Log'!$I103='Prediction Log'!$B103 ), "Y", IF('Prediction Log'!$P103='Prediction Log'!$E103, "PUSH", "N")))))</f>
        <v>Y</v>
      </c>
      <c r="AA103" s="81" t="str">
        <f>IF(ISBLANK('Prediction Log'!$N103), "",IF(AND('Prediction Log'!$W103="Y", 'Prediction Log'!$X103="Y"), "Y", "N"))</f>
        <v>Y</v>
      </c>
      <c r="AB103" s="80" t="n">
        <v>-31.5</v>
      </c>
      <c r="AC103" s="80" t="n">
        <v>31.5</v>
      </c>
      <c r="AD103" s="81" t="n">
        <v>24.6</v>
      </c>
      <c r="AE103" s="81" t="n">
        <v>24.6</v>
      </c>
    </row>
    <row r="104" ht="14.25" customHeight="1">
      <c r="A104" s="14" t="n">
        <f>IF(ISBLANK(Games!$B85), "",Games!A85)</f>
        <v>9</v>
      </c>
      <c r="B104" s="14" t="str">
        <f>IF(ISBLANK(Games!$B85), "",Games!B85)</f>
        <v>Stanford</v>
      </c>
      <c r="C104" s="14" t="str">
        <f>IF(ISBLANK(Games!$B85), "",Games!E85)</f>
        <v>Washington</v>
      </c>
      <c r="D104" s="10" t="n">
        <f>IF(ISBLANK(Games!$B85), "",Games!G85)</f>
        <v>26.5</v>
      </c>
      <c r="E104" s="10" t="n">
        <f>IF(ISBLANK(Games!$B85), "",Games!H85)</f>
        <v>29.6</v>
      </c>
      <c r="F104" s="69" t="n">
        <f>Games!D85</f>
        <v>0.00059</v>
      </c>
      <c r="G104" s="70" t="str">
        <f>Games!K85</f>
        <v>N</v>
      </c>
      <c r="H104" s="71" t="str">
        <f>IF(ISBLANK(Games!B85), "", IF('Prediction Log'!$D104&lt;0, 'Prediction Log'!$B104, 'Prediction Log'!$C104))</f>
        <v>Washington</v>
      </c>
      <c r="I104" s="72" t="str">
        <f>IF(ISBLANK(Games!$B85), "",Games!I85)</f>
        <v>Washington</v>
      </c>
      <c r="J104" s="72" t="str">
        <f>IF('Prediction Log'!$F104&gt;0.5, 'Prediction Log'!$B104, IF('Prediction Log'!$F104&lt;0.5, 'Prediction Log'!$C104, "PICK"))</f>
        <v>Washington</v>
      </c>
      <c r="K104" s="73" t="n">
        <f>IF(ISBLANK(Games!B85), "",IF('Prediction Log'!$J104='Prediction Log'!$B104, 'Prediction Log'!$F104, 1-'Prediction Log'!$F104))</f>
        <v>0.99941</v>
      </c>
      <c r="L104" s="74" t="str">
        <f>IF(ISBLANK(Games!$B85), "",Games!L85)</f>
        <v>Y</v>
      </c>
      <c r="M104" s="75" t="str">
        <f>IF(ISBLANK('Prediction Log'!$N104), "",IF('Prediction Log'!$N104&gt;'Prediction Log'!$O104,'Prediction Log'!$B104,'Prediction Log'!$C104))</f>
        <v>Washington</v>
      </c>
      <c r="N104" s="76" t="n">
        <v>33.0</v>
      </c>
      <c r="O104" s="76" t="n">
        <v>42.0</v>
      </c>
      <c r="P104" s="77" t="n">
        <f>IF(ISBLANK('Prediction Log'!$N104), "",'Prediction Log'!$O104-'Prediction Log'!$N104)</f>
        <v>9</v>
      </c>
      <c r="Q104" s="78" t="s">
        <v>16</v>
      </c>
      <c r="R104" s="79" t="str">
        <f>IF(ISBLANK('Prediction Log'!$N104), "",IF('Prediction Log'!$P104&lt;'Prediction Log'!$D104, "Y", IF('Prediction Log'!$P104='Prediction Log'!$D104, "PUSH", "N")))</f>
        <v>Y</v>
      </c>
      <c r="S104" s="79" t="str">
        <f>IF(ISBLANK('Prediction Log'!$N104), "",IF('Prediction Log'!$P104&lt;'Prediction Log'!$E104, "Y", IF('Prediction Log'!$P104='Prediction Log'!$E104, "PUSH", "N")))</f>
        <v>Y</v>
      </c>
      <c r="T104" s="80" t="str">
        <f>IF(ISBLANK('Prediction Log'!$N104),"",IF('Prediction Log'!$M104='Prediction Log'!$H104, "Y", "N"))</f>
        <v>Y</v>
      </c>
      <c r="U104" s="80" t="str">
        <f>'Prediction Log'!$R104</f>
        <v>Y</v>
      </c>
      <c r="V104" s="80" t="str">
        <f>IF(ISBLANK('Prediction Log'!$N104), "",IF(AND('Prediction Log'!$T104="Y", 'Prediction Log'!$U104="Y"), "Y", "N"))</f>
        <v>Y</v>
      </c>
      <c r="W104" s="81" t="str">
        <f>IF(ISBLANK('Prediction Log'!$N104),"",IF('Prediction Log'!$M104='Prediction Log'!$I104, "Y", "N"))</f>
        <v>Y</v>
      </c>
      <c r="X104" s="81" t="str">
        <f>IF(ISBLANK('Prediction Log'!$N104), "", IF('Prediction Log'!$R104=Games!K85, "Y", "N"))</f>
        <v>N</v>
      </c>
      <c r="Y104" s="82" t="str">
        <f>IF(ISBLANK('Prediction Log'!$N104), "",IF('Prediction Log'!$J104='Prediction Log'!$M104, "Y", "N"))</f>
        <v>Y</v>
      </c>
      <c r="Z104" s="81" t="str">
        <f>IF(ISBLANK('Prediction Log'!$N104), "",IF('Prediction Log'!$I104&lt;&gt;'Prediction Log'!$M104, "N",IF(AND('Prediction Log'!$E104&gt;0, 'Prediction Log'!$P104&gt;'Prediction Log'!$E104, 'Prediction Log'!$I104='Prediction Log'!$C104), "Y", IF(AND('Prediction Log'!$E104&lt;0, 'Prediction Log'!$P104&lt;'Prediction Log'!$E104,'Prediction Log'!$I104='Prediction Log'!$B104 ), "Y", IF('Prediction Log'!$P104='Prediction Log'!$E104, "PUSH", "N")))))</f>
        <v>N</v>
      </c>
      <c r="AA104" s="81" t="str">
        <f>IF(ISBLANK('Prediction Log'!$N104), "",IF(AND('Prediction Log'!$W104="Y", 'Prediction Log'!$X104="Y"), "Y", "N"))</f>
        <v>N</v>
      </c>
      <c r="AB104" s="80" t="n">
        <v>-17.5</v>
      </c>
      <c r="AC104" s="80" t="n">
        <v>17.5</v>
      </c>
      <c r="AD104" s="81" t="n">
        <v>-20.6</v>
      </c>
      <c r="AE104" s="81" t="n">
        <v>20.6</v>
      </c>
    </row>
    <row r="105" ht="14.25" customHeight="1">
      <c r="A105" s="67" t="n">
        <f>IF(ISBLANK(Games!$B86), "",Games!A86)</f>
        <v>9</v>
      </c>
      <c r="B105" s="67" t="str">
        <f>IF(ISBLANK(Games!$B86), "",Games!B86)</f>
        <v>James Madison</v>
      </c>
      <c r="C105" s="67" t="str">
        <f>IF(ISBLANK(Games!$B86), "",Games!E86)</f>
        <v>Old Dominion</v>
      </c>
      <c r="D105" s="68" t="n">
        <f>IF(ISBLANK(Games!$B86), "",Games!G86)</f>
        <v>-20.5</v>
      </c>
      <c r="E105" s="68" t="n">
        <f>IF(ISBLANK(Games!$B86), "",Games!H86)</f>
        <v>-5.5</v>
      </c>
      <c r="F105" s="69" t="n">
        <f>Games!D86</f>
        <v>0.772556</v>
      </c>
      <c r="G105" s="70" t="str">
        <f>Games!K86</f>
        <v>N</v>
      </c>
      <c r="H105" s="71" t="str">
        <f>IF(ISBLANK(Games!B86), "", IF('Prediction Log'!$D105&lt;0, 'Prediction Log'!$B105, 'Prediction Log'!$C105))</f>
        <v>James Madison</v>
      </c>
      <c r="I105" s="72" t="str">
        <f>IF(ISBLANK(Games!$B86), "",Games!I86)</f>
        <v>James Madison</v>
      </c>
      <c r="J105" s="72" t="str">
        <f>IF('Prediction Log'!$F105&gt;0.5, 'Prediction Log'!$B105, IF('Prediction Log'!$F105&lt;0.5, 'Prediction Log'!$C105, "PICK"))</f>
        <v>James Madison</v>
      </c>
      <c r="K105" s="73" t="n">
        <f>IF(ISBLANK(Games!B86), "",IF('Prediction Log'!$J105='Prediction Log'!$B105, 'Prediction Log'!$F105, 1-'Prediction Log'!$F105))</f>
        <v>0.772556</v>
      </c>
      <c r="L105" s="74" t="str">
        <f>IF(ISBLANK(Games!$B86), "",Games!L86)</f>
        <v>N</v>
      </c>
      <c r="M105" s="75" t="str">
        <f>IF(ISBLANK('Prediction Log'!$N105), "",IF('Prediction Log'!$N105&gt;'Prediction Log'!$O105,'Prediction Log'!$B105,'Prediction Log'!$C105))</f>
        <v>James Madison</v>
      </c>
      <c r="N105" s="76" t="n">
        <v>30.0</v>
      </c>
      <c r="O105" s="76" t="n">
        <v>27.0</v>
      </c>
      <c r="P105" s="77" t="n">
        <f>IF(ISBLANK('Prediction Log'!$N105), "",'Prediction Log'!$O105-'Prediction Log'!$N105)</f>
        <v>-3</v>
      </c>
      <c r="Q105" s="78" t="s">
        <v>16</v>
      </c>
      <c r="R105" s="79" t="str">
        <f>IF(ISBLANK('Prediction Log'!$N105), "",IF('Prediction Log'!$P105&lt;'Prediction Log'!$D105, "Y", IF('Prediction Log'!$P105='Prediction Log'!$D105, "PUSH", "N")))</f>
        <v>N</v>
      </c>
      <c r="S105" s="79" t="str">
        <f>IF(ISBLANK('Prediction Log'!$N105), "",IF('Prediction Log'!$P105&lt;'Prediction Log'!$E105, "Y", IF('Prediction Log'!$P105='Prediction Log'!$E105, "PUSH", "N")))</f>
        <v>N</v>
      </c>
      <c r="T105" s="80" t="str">
        <f>IF(ISBLANK('Prediction Log'!$N105),"",IF('Prediction Log'!$M105='Prediction Log'!$H105, "Y", "N"))</f>
        <v>Y</v>
      </c>
      <c r="U105" s="80" t="str">
        <f>'Prediction Log'!$R105</f>
        <v>N</v>
      </c>
      <c r="V105" s="80" t="str">
        <f>IF(ISBLANK('Prediction Log'!$N105), "",IF(AND('Prediction Log'!$T105="Y", 'Prediction Log'!$U105="Y"), "Y", "N"))</f>
        <v>N</v>
      </c>
      <c r="W105" s="81" t="str">
        <f>IF(ISBLANK('Prediction Log'!$N105),"",IF('Prediction Log'!$M105='Prediction Log'!$I105, "Y", "N"))</f>
        <v>Y</v>
      </c>
      <c r="X105" s="81" t="str">
        <f>IF(ISBLANK('Prediction Log'!$N105), "", IF('Prediction Log'!$R105=Games!K86, "Y", "N"))</f>
        <v>Y</v>
      </c>
      <c r="Y105" s="82" t="str">
        <f>IF(ISBLANK('Prediction Log'!$N105), "",IF('Prediction Log'!$J105='Prediction Log'!$M105, "Y", "N"))</f>
        <v>Y</v>
      </c>
      <c r="Z105" s="81" t="str">
        <f>IF(ISBLANK('Prediction Log'!$N105), "",IF('Prediction Log'!$I105&lt;&gt;'Prediction Log'!$M105, "N",IF(AND('Prediction Log'!$E105&gt;0, 'Prediction Log'!$P105&gt;'Prediction Log'!$E105, 'Prediction Log'!$I105='Prediction Log'!$C105), "Y", IF(AND('Prediction Log'!$E105&lt;0, 'Prediction Log'!$P105&lt;'Prediction Log'!$E105,'Prediction Log'!$I105='Prediction Log'!$B105 ), "Y", IF('Prediction Log'!$P105='Prediction Log'!$E105, "PUSH", "N")))))</f>
        <v>N</v>
      </c>
      <c r="AA105" s="81" t="str">
        <f>IF(ISBLANK('Prediction Log'!$N105), "",IF(AND('Prediction Log'!$W105="Y", 'Prediction Log'!$X105="Y"), "Y", "N"))</f>
        <v>Y</v>
      </c>
      <c r="AB105" s="80" t="n">
        <v>-17.5</v>
      </c>
      <c r="AC105" s="80" t="n">
        <v>17.5</v>
      </c>
      <c r="AD105" s="81" t="n">
        <v>-2.5</v>
      </c>
      <c r="AE105" s="81" t="n">
        <v>2.5</v>
      </c>
    </row>
    <row r="106" ht="14.25" customHeight="1">
      <c r="A106" s="14" t="n">
        <f>IF(ISBLANK(Games!$B87), "",Games!A87)</f>
        <v>9</v>
      </c>
      <c r="B106" s="14" t="str">
        <f>IF(ISBLANK(Games!$B87), "",Games!B87)</f>
        <v>Georgia Tech</v>
      </c>
      <c r="C106" s="14" t="str">
        <f>IF(ISBLANK(Games!$B87), "",Games!E87)</f>
        <v>North Carolina</v>
      </c>
      <c r="D106" s="10" t="n">
        <f>IF(ISBLANK(Games!$B87), "",Games!G87)</f>
        <v>11.5</v>
      </c>
      <c r="E106" s="10" t="n">
        <f>IF(ISBLANK(Games!$B87), "",Games!H87)</f>
        <v>12.7</v>
      </c>
      <c r="F106" s="69" t="n">
        <f>Games!D87</f>
        <v>0.020607</v>
      </c>
      <c r="G106" s="70" t="str">
        <f>Games!K87</f>
        <v>N</v>
      </c>
      <c r="H106" s="71" t="str">
        <f>IF(ISBLANK(Games!B87), "", IF('Prediction Log'!$D106&lt;0, 'Prediction Log'!$B106, 'Prediction Log'!$C106))</f>
        <v>North Carolina</v>
      </c>
      <c r="I106" s="72" t="str">
        <f>IF(ISBLANK(Games!$B87), "",Games!I87)</f>
        <v>North Carolina</v>
      </c>
      <c r="J106" s="72" t="str">
        <f>IF('Prediction Log'!$F106&gt;0.5, 'Prediction Log'!$B106, IF('Prediction Log'!$F106&lt;0.5, 'Prediction Log'!$C106, "PICK"))</f>
        <v>North Carolina</v>
      </c>
      <c r="K106" s="73" t="n">
        <f>IF(ISBLANK(Games!B87), "",IF('Prediction Log'!$J106='Prediction Log'!$B106, 'Prediction Log'!$F106, 1-'Prediction Log'!$F106))</f>
        <v>0.979393</v>
      </c>
      <c r="L106" s="74" t="str">
        <f>IF(ISBLANK(Games!$B87), "",Games!L87)</f>
        <v>Y</v>
      </c>
      <c r="M106" s="75" t="str">
        <f>IF(ISBLANK('Prediction Log'!$N106), "",IF('Prediction Log'!$N106&gt;'Prediction Log'!$O106,'Prediction Log'!$B106,'Prediction Log'!$C106))</f>
        <v>Georgia Tech</v>
      </c>
      <c r="N106" s="76" t="n">
        <v>46.0</v>
      </c>
      <c r="O106" s="76" t="n">
        <v>42.0</v>
      </c>
      <c r="P106" s="77" t="n">
        <f>IF(ISBLANK('Prediction Log'!$N106), "",'Prediction Log'!$O106-'Prediction Log'!$N106)</f>
        <v>-4</v>
      </c>
      <c r="Q106" s="78" t="s">
        <v>17</v>
      </c>
      <c r="R106" s="79" t="str">
        <f>IF(ISBLANK('Prediction Log'!$N106), "",IF('Prediction Log'!$P106&lt;'Prediction Log'!$D106, "Y", IF('Prediction Log'!$P106='Prediction Log'!$D106, "PUSH", "N")))</f>
        <v>Y</v>
      </c>
      <c r="S106" s="79" t="str">
        <f>IF(ISBLANK('Prediction Log'!$N106), "",IF('Prediction Log'!$P106&lt;'Prediction Log'!$E106, "Y", IF('Prediction Log'!$P106='Prediction Log'!$E106, "PUSH", "N")))</f>
        <v>Y</v>
      </c>
      <c r="T106" s="80" t="str">
        <f>IF(ISBLANK('Prediction Log'!$N106),"",IF('Prediction Log'!$M106='Prediction Log'!$H106, "Y", "N"))</f>
        <v>N</v>
      </c>
      <c r="U106" s="80" t="str">
        <f>'Prediction Log'!$R106</f>
        <v>Y</v>
      </c>
      <c r="V106" s="80" t="str">
        <f>IF(ISBLANK('Prediction Log'!$N106), "",IF(AND('Prediction Log'!$T106="Y", 'Prediction Log'!$U106="Y"), "Y", "N"))</f>
        <v>N</v>
      </c>
      <c r="W106" s="81" t="str">
        <f>IF(ISBLANK('Prediction Log'!$N106),"",IF('Prediction Log'!$M106='Prediction Log'!$I106, "Y", "N"))</f>
        <v>N</v>
      </c>
      <c r="X106" s="81" t="str">
        <f>IF(ISBLANK('Prediction Log'!$N106), "", IF('Prediction Log'!$R106=Games!K87, "Y", "N"))</f>
        <v>N</v>
      </c>
      <c r="Y106" s="82" t="str">
        <f>IF(ISBLANK('Prediction Log'!$N106), "",IF('Prediction Log'!$J106='Prediction Log'!$M106, "Y", "N"))</f>
        <v>N</v>
      </c>
      <c r="Z106" s="81" t="str">
        <f>IF(ISBLANK('Prediction Log'!$N106), "",IF('Prediction Log'!$I106&lt;&gt;'Prediction Log'!$M106, "N",IF(AND('Prediction Log'!$E106&gt;0, 'Prediction Log'!$P106&gt;'Prediction Log'!$E106, 'Prediction Log'!$I106='Prediction Log'!$C106), "Y", IF(AND('Prediction Log'!$E106&lt;0, 'Prediction Log'!$P106&lt;'Prediction Log'!$E106,'Prediction Log'!$I106='Prediction Log'!$B106 ), "Y", IF('Prediction Log'!$P106='Prediction Log'!$E106, "PUSH", "N")))))</f>
        <v>N</v>
      </c>
      <c r="AA106" s="81" t="str">
        <f>IF(ISBLANK('Prediction Log'!$N106), "",IF(AND('Prediction Log'!$W106="Y", 'Prediction Log'!$X106="Y"), "Y", "N"))</f>
        <v>N</v>
      </c>
      <c r="AB106" s="80" t="n">
        <v>-15.5</v>
      </c>
      <c r="AC106" s="80" t="n">
        <v>15.5</v>
      </c>
      <c r="AD106" s="81" t="n">
        <v>-16.7</v>
      </c>
      <c r="AE106" s="81" t="n">
        <v>16.7</v>
      </c>
    </row>
    <row r="107" ht="14.25" customHeight="1">
      <c r="A107" s="67" t="n">
        <f>IF(ISBLANK(Games!$B88), "",Games!A88)</f>
        <v>9</v>
      </c>
      <c r="B107" s="67" t="str">
        <f>IF(ISBLANK(Games!$B88), "",Games!B88)</f>
        <v>Appalachian State</v>
      </c>
      <c r="C107" s="67" t="str">
        <f>IF(ISBLANK(Games!$B88), "",Games!E88)</f>
        <v>Southern Mississippi</v>
      </c>
      <c r="D107" s="68" t="n">
        <f>IF(ISBLANK(Games!$B88), "",Games!G88)</f>
        <v>-16.5</v>
      </c>
      <c r="E107" s="68" t="n">
        <f>IF(ISBLANK(Games!$B88), "",Games!H88)</f>
        <v>-22.2</v>
      </c>
      <c r="F107" s="69" t="n">
        <f>Games!D88</f>
        <v>0.996262</v>
      </c>
      <c r="G107" s="70" t="str">
        <f>Games!K88</f>
        <v>Y</v>
      </c>
      <c r="H107" s="71" t="str">
        <f>IF(ISBLANK(Games!B88), "", IF('Prediction Log'!$D107&lt;0, 'Prediction Log'!$B107, 'Prediction Log'!$C107))</f>
        <v>Appalachian State</v>
      </c>
      <c r="I107" s="72" t="str">
        <f>IF(ISBLANK(Games!$B88), "",Games!I88)</f>
        <v>Appalachian State</v>
      </c>
      <c r="J107" s="72" t="str">
        <f>IF('Prediction Log'!$F107&gt;0.5, 'Prediction Log'!$B107, IF('Prediction Log'!$F107&lt;0.5, 'Prediction Log'!$C107, "PICK"))</f>
        <v>Appalachian State</v>
      </c>
      <c r="K107" s="73" t="n">
        <f>IF(ISBLANK(Games!B88), "",IF('Prediction Log'!$J107='Prediction Log'!$B107, 'Prediction Log'!$F107, 1-'Prediction Log'!$F107))</f>
        <v>0.996262</v>
      </c>
      <c r="L107" s="74" t="str">
        <f>IF(ISBLANK(Games!$B88), "",Games!L88)</f>
        <v>Y</v>
      </c>
      <c r="M107" s="75" t="str">
        <f>IF(ISBLANK('Prediction Log'!$N107), "",IF('Prediction Log'!$N107&gt;'Prediction Log'!$O107,'Prediction Log'!$B107,'Prediction Log'!$C107))</f>
        <v>Appalachian State</v>
      </c>
      <c r="N107" s="76" t="n">
        <v>48.0</v>
      </c>
      <c r="O107" s="76" t="n">
        <v>38.0</v>
      </c>
      <c r="P107" s="77" t="n">
        <f>IF(ISBLANK('Prediction Log'!$N107), "",'Prediction Log'!$O107-'Prediction Log'!$N107)</f>
        <v>-10</v>
      </c>
      <c r="Q107" s="78" t="s">
        <v>16</v>
      </c>
      <c r="R107" s="79" t="str">
        <f>IF(ISBLANK('Prediction Log'!$N107), "",IF('Prediction Log'!$P107&lt;'Prediction Log'!$D107, "Y", IF('Prediction Log'!$P107='Prediction Log'!$D107, "PUSH", "N")))</f>
        <v>N</v>
      </c>
      <c r="S107" s="79" t="str">
        <f>IF(ISBLANK('Prediction Log'!$N107), "",IF('Prediction Log'!$P107&lt;'Prediction Log'!$E107, "Y", IF('Prediction Log'!$P107='Prediction Log'!$E107, "PUSH", "N")))</f>
        <v>N</v>
      </c>
      <c r="T107" s="80" t="str">
        <f>IF(ISBLANK('Prediction Log'!$N107),"",IF('Prediction Log'!$M107='Prediction Log'!$H107, "Y", "N"))</f>
        <v>Y</v>
      </c>
      <c r="U107" s="80" t="str">
        <f>'Prediction Log'!$R107</f>
        <v>N</v>
      </c>
      <c r="V107" s="80" t="str">
        <f>IF(ISBLANK('Prediction Log'!$N107), "",IF(AND('Prediction Log'!$T107="Y", 'Prediction Log'!$U107="Y"), "Y", "N"))</f>
        <v>N</v>
      </c>
      <c r="W107" s="81" t="str">
        <f>IF(ISBLANK('Prediction Log'!$N107),"",IF('Prediction Log'!$M107='Prediction Log'!$I107, "Y", "N"))</f>
        <v>Y</v>
      </c>
      <c r="X107" s="81" t="str">
        <f>IF(ISBLANK('Prediction Log'!$N107), "", IF('Prediction Log'!$R107=Games!K88, "Y", "N"))</f>
        <v>N</v>
      </c>
      <c r="Y107" s="82" t="str">
        <f>IF(ISBLANK('Prediction Log'!$N107), "",IF('Prediction Log'!$J107='Prediction Log'!$M107, "Y", "N"))</f>
        <v>Y</v>
      </c>
      <c r="Z107" s="81" t="str">
        <f>IF(ISBLANK('Prediction Log'!$N107), "",IF('Prediction Log'!$I107&lt;&gt;'Prediction Log'!$M107, "N",IF(AND('Prediction Log'!$E107&gt;0, 'Prediction Log'!$P107&gt;'Prediction Log'!$E107, 'Prediction Log'!$I107='Prediction Log'!$C107), "Y", IF(AND('Prediction Log'!$E107&lt;0, 'Prediction Log'!$P107&lt;'Prediction Log'!$E107,'Prediction Log'!$I107='Prediction Log'!$B107 ), "Y", IF('Prediction Log'!$P107='Prediction Log'!$E107, "PUSH", "N")))))</f>
        <v>N</v>
      </c>
      <c r="AA107" s="81" t="str">
        <f>IF(ISBLANK('Prediction Log'!$N107), "",IF(AND('Prediction Log'!$W107="Y", 'Prediction Log'!$X107="Y"), "Y", "N"))</f>
        <v>N</v>
      </c>
      <c r="AB107" s="80" t="n">
        <v>-6.5</v>
      </c>
      <c r="AC107" s="80" t="n">
        <v>6.5</v>
      </c>
      <c r="AD107" s="81" t="n">
        <v>-12.2</v>
      </c>
      <c r="AE107" s="81" t="n">
        <v>12.2</v>
      </c>
    </row>
    <row r="108" ht="14.25" customHeight="1">
      <c r="A108" s="14" t="n">
        <f>IF(ISBLANK(Games!$B89), "",Games!A89)</f>
        <v>9</v>
      </c>
      <c r="B108" s="14" t="str">
        <f>IF(ISBLANK(Games!$B89), "",Games!B89)</f>
        <v>Oklahoma State</v>
      </c>
      <c r="C108" s="14" t="str">
        <f>IF(ISBLANK(Games!$B89), "",Games!E89)</f>
        <v>Cincinnati</v>
      </c>
      <c r="D108" s="10" t="n">
        <f>IF(ISBLANK(Games!$B89), "",Games!G89)</f>
        <v>-7.5</v>
      </c>
      <c r="E108" s="10" t="n">
        <f>IF(ISBLANK(Games!$B89), "",Games!H89)</f>
        <v>0.8</v>
      </c>
      <c r="F108" s="69" t="n">
        <f>Games!D89</f>
        <v>0.911589</v>
      </c>
      <c r="G108" s="70" t="str">
        <f>Games!K89</f>
        <v>N</v>
      </c>
      <c r="H108" s="71" t="str">
        <f>IF(ISBLANK(Games!B89), "", IF('Prediction Log'!$D108&lt;0, 'Prediction Log'!$B108, 'Prediction Log'!$C108))</f>
        <v>Oklahoma State</v>
      </c>
      <c r="I108" s="72" t="str">
        <f>IF(ISBLANK(Games!$B89), "",Games!I89)</f>
        <v>Cincinnati</v>
      </c>
      <c r="J108" s="72" t="str">
        <f>IF('Prediction Log'!$F108&gt;0.5, 'Prediction Log'!$B108, IF('Prediction Log'!$F108&lt;0.5, 'Prediction Log'!$C108, "PICK"))</f>
        <v>Oklahoma State</v>
      </c>
      <c r="K108" s="73" t="n">
        <f>IF(ISBLANK(Games!B89), "",IF('Prediction Log'!$J108='Prediction Log'!$B108, 'Prediction Log'!$F108, 1-'Prediction Log'!$F108))</f>
        <v>0.911589</v>
      </c>
      <c r="L108" s="74" t="str">
        <f>IF(ISBLANK(Games!$B89), "",Games!L89)</f>
        <v>Y</v>
      </c>
      <c r="M108" s="75" t="str">
        <f>IF(ISBLANK('Prediction Log'!$N108), "",IF('Prediction Log'!$N108&gt;'Prediction Log'!$O108,'Prediction Log'!$B108,'Prediction Log'!$C108))</f>
        <v>Oklahoma State</v>
      </c>
      <c r="N108" s="76" t="n">
        <v>45.0</v>
      </c>
      <c r="O108" s="76" t="n">
        <v>13.0</v>
      </c>
      <c r="P108" s="77" t="n">
        <f>IF(ISBLANK('Prediction Log'!$N108), "",'Prediction Log'!$O108-'Prediction Log'!$N108)</f>
        <v>-32</v>
      </c>
      <c r="Q108" s="78" t="s">
        <v>17</v>
      </c>
      <c r="R108" s="79" t="str">
        <f>IF(ISBLANK('Prediction Log'!$N108), "",IF('Prediction Log'!$P108&lt;'Prediction Log'!$D108, "Y", IF('Prediction Log'!$P108='Prediction Log'!$D108, "PUSH", "N")))</f>
        <v>Y</v>
      </c>
      <c r="S108" s="79" t="str">
        <f>IF(ISBLANK('Prediction Log'!$N108), "",IF('Prediction Log'!$P108&lt;'Prediction Log'!$E108, "Y", IF('Prediction Log'!$P108='Prediction Log'!$E108, "PUSH", "N")))</f>
        <v>Y</v>
      </c>
      <c r="T108" s="80" t="str">
        <f>IF(ISBLANK('Prediction Log'!$N108),"",IF('Prediction Log'!$M108='Prediction Log'!$H108, "Y", "N"))</f>
        <v>Y</v>
      </c>
      <c r="U108" s="80" t="str">
        <f>'Prediction Log'!$R108</f>
        <v>Y</v>
      </c>
      <c r="V108" s="80" t="str">
        <f>IF(ISBLANK('Prediction Log'!$N108), "",IF(AND('Prediction Log'!$T108="Y", 'Prediction Log'!$U108="Y"), "Y", "N"))</f>
        <v>Y</v>
      </c>
      <c r="W108" s="81" t="str">
        <f>IF(ISBLANK('Prediction Log'!$N108),"",IF('Prediction Log'!$M108='Prediction Log'!$I108, "Y", "N"))</f>
        <v>N</v>
      </c>
      <c r="X108" s="81" t="str">
        <f>IF(ISBLANK('Prediction Log'!$N108), "", IF('Prediction Log'!$R108=Games!K89, "Y", "N"))</f>
        <v>N</v>
      </c>
      <c r="Y108" s="82" t="str">
        <f>IF(ISBLANK('Prediction Log'!$N108), "",IF('Prediction Log'!$J108='Prediction Log'!$M108, "Y", "N"))</f>
        <v>Y</v>
      </c>
      <c r="Z108" s="81" t="str">
        <f>IF(ISBLANK('Prediction Log'!$N108), "",IF('Prediction Log'!$I108&lt;&gt;'Prediction Log'!$M108, "N",IF(AND('Prediction Log'!$E108&gt;0, 'Prediction Log'!$P108&gt;'Prediction Log'!$E108, 'Prediction Log'!$I108='Prediction Log'!$C108), "Y", IF(AND('Prediction Log'!$E108&lt;0, 'Prediction Log'!$P108&lt;'Prediction Log'!$E108,'Prediction Log'!$I108='Prediction Log'!$B108 ), "Y", IF('Prediction Log'!$P108='Prediction Log'!$E108, "PUSH", "N")))))</f>
        <v>N</v>
      </c>
      <c r="AA108" s="81" t="str">
        <f>IF(ISBLANK('Prediction Log'!$N108), "",IF(AND('Prediction Log'!$W108="Y", 'Prediction Log'!$X108="Y"), "Y", "N"))</f>
        <v>N</v>
      </c>
      <c r="AB108" s="80" t="n">
        <v>24.5</v>
      </c>
      <c r="AC108" s="80" t="n">
        <v>24.5</v>
      </c>
      <c r="AD108" s="81" t="n">
        <v>-32.8</v>
      </c>
      <c r="AE108" s="81" t="n">
        <v>32.8</v>
      </c>
    </row>
    <row r="109" ht="14.25" customHeight="1">
      <c r="A109" s="67" t="n">
        <f>IF(ISBLANK(Games!$B90), "",Games!A90)</f>
        <v>9</v>
      </c>
      <c r="B109" s="67" t="str">
        <f>IF(ISBLANK(Games!$B90), "",Games!B90)</f>
        <v>Arizona State</v>
      </c>
      <c r="C109" s="67" t="str">
        <f>IF(ISBLANK(Games!$B90), "",Games!E90)</f>
        <v>Washington State</v>
      </c>
      <c r="D109" s="68" t="n">
        <f>IF(ISBLANK(Games!$B90), "",Games!G90)</f>
        <v>5.5</v>
      </c>
      <c r="E109" s="68" t="n">
        <f>IF(ISBLANK(Games!$B90), "",Games!H90)</f>
        <v>13.1</v>
      </c>
      <c r="F109" s="69" t="n">
        <f>Games!D90</f>
        <v>0.026289</v>
      </c>
      <c r="G109" s="70" t="str">
        <f>Games!K90</f>
        <v>N</v>
      </c>
      <c r="H109" s="71" t="str">
        <f>IF(ISBLANK(Games!B90), "", IF('Prediction Log'!$D109&lt;0, 'Prediction Log'!$B109, 'Prediction Log'!$C109))</f>
        <v>Washington State</v>
      </c>
      <c r="I109" s="72" t="str">
        <f>IF(ISBLANK(Games!$B90), "",Games!I90)</f>
        <v>Washington State</v>
      </c>
      <c r="J109" s="72" t="str">
        <f>IF('Prediction Log'!$F109&gt;0.5, 'Prediction Log'!$B109, IF('Prediction Log'!$F109&lt;0.5, 'Prediction Log'!$C109, "PICK"))</f>
        <v>Washington State</v>
      </c>
      <c r="K109" s="73" t="n">
        <f>IF(ISBLANK(Games!B90), "",IF('Prediction Log'!$J109='Prediction Log'!$B109, 'Prediction Log'!$F109, 1-'Prediction Log'!$F109))</f>
        <v>0.973711</v>
      </c>
      <c r="L109" s="74" t="str">
        <f>IF(ISBLANK(Games!$B90), "",Games!L90)</f>
        <v>Y</v>
      </c>
      <c r="M109" s="75" t="str">
        <f>IF(ISBLANK('Prediction Log'!$N109), "",IF('Prediction Log'!$N109&gt;'Prediction Log'!$O109,'Prediction Log'!$B109,'Prediction Log'!$C109))</f>
        <v>Arizona State</v>
      </c>
      <c r="N109" s="76" t="n">
        <v>38.0</v>
      </c>
      <c r="O109" s="76" t="n">
        <v>27.0</v>
      </c>
      <c r="P109" s="77" t="n">
        <f>IF(ISBLANK('Prediction Log'!$N109), "",'Prediction Log'!$O109-'Prediction Log'!$N109)</f>
        <v>-11</v>
      </c>
      <c r="Q109" s="78" t="s">
        <v>17</v>
      </c>
      <c r="R109" s="79" t="str">
        <f>IF(ISBLANK('Prediction Log'!$N109), "",IF('Prediction Log'!$P109&lt;'Prediction Log'!$D109, "Y", IF('Prediction Log'!$P109='Prediction Log'!$D109, "PUSH", "N")))</f>
        <v>Y</v>
      </c>
      <c r="S109" s="79" t="str">
        <f>IF(ISBLANK('Prediction Log'!$N109), "",IF('Prediction Log'!$P109&lt;'Prediction Log'!$E109, "Y", IF('Prediction Log'!$P109='Prediction Log'!$E109, "PUSH", "N")))</f>
        <v>Y</v>
      </c>
      <c r="T109" s="80" t="str">
        <f>IF(ISBLANK('Prediction Log'!$N109),"",IF('Prediction Log'!$M109='Prediction Log'!$H109, "Y", "N"))</f>
        <v>N</v>
      </c>
      <c r="U109" s="80" t="str">
        <f>'Prediction Log'!$R109</f>
        <v>Y</v>
      </c>
      <c r="V109" s="80" t="str">
        <f>IF(ISBLANK('Prediction Log'!$N109), "",IF(AND('Prediction Log'!$T109="Y", 'Prediction Log'!$U109="Y"), "Y", "N"))</f>
        <v>N</v>
      </c>
      <c r="W109" s="81" t="str">
        <f>IF(ISBLANK('Prediction Log'!$N109),"",IF('Prediction Log'!$M109='Prediction Log'!$I109, "Y", "N"))</f>
        <v>N</v>
      </c>
      <c r="X109" s="81" t="str">
        <f>IF(ISBLANK('Prediction Log'!$N109), "", IF('Prediction Log'!$R109=Games!K90, "Y", "N"))</f>
        <v>N</v>
      </c>
      <c r="Y109" s="82" t="str">
        <f>IF(ISBLANK('Prediction Log'!$N109), "",IF('Prediction Log'!$J109='Prediction Log'!$M109, "Y", "N"))</f>
        <v>N</v>
      </c>
      <c r="Z109" s="81" t="str">
        <f>IF(ISBLANK('Prediction Log'!$N109), "",IF('Prediction Log'!$I109&lt;&gt;'Prediction Log'!$M109, "N",IF(AND('Prediction Log'!$E109&gt;0, 'Prediction Log'!$P109&gt;'Prediction Log'!$E109, 'Prediction Log'!$I109='Prediction Log'!$C109), "Y", IF(AND('Prediction Log'!$E109&lt;0, 'Prediction Log'!$P109&lt;'Prediction Log'!$E109,'Prediction Log'!$I109='Prediction Log'!$B109 ), "Y", IF('Prediction Log'!$P109='Prediction Log'!$E109, "PUSH", "N")))))</f>
        <v>N</v>
      </c>
      <c r="AA109" s="81" t="str">
        <f>IF(ISBLANK('Prediction Log'!$N109), "",IF(AND('Prediction Log'!$W109="Y", 'Prediction Log'!$X109="Y"), "Y", "N"))</f>
        <v>N</v>
      </c>
      <c r="AB109" s="80" t="n">
        <v>-16.5</v>
      </c>
      <c r="AC109" s="80" t="n">
        <v>16.5</v>
      </c>
      <c r="AD109" s="81" t="n">
        <v>-24.1</v>
      </c>
      <c r="AE109" s="81" t="n">
        <v>24.1</v>
      </c>
    </row>
    <row r="110" ht="14.25" customHeight="1">
      <c r="A110" s="14" t="n">
        <f>IF(ISBLANK(Games!$B91), "",Games!A91)</f>
        <v>10</v>
      </c>
      <c r="B110" s="14" t="str">
        <f>IF(ISBLANK(Games!$B91), "",Games!B91)</f>
        <v>Bowling Green</v>
      </c>
      <c r="C110" s="14" t="str">
        <f>IF(ISBLANK(Games!$B91), "",Games!E91)</f>
        <v>Ball State</v>
      </c>
      <c r="D110" s="10" t="n">
        <f>IF(ISBLANK(Games!$B91), "",Games!G91)</f>
        <v>-3.5</v>
      </c>
      <c r="E110" s="10" t="n">
        <f>IF(ISBLANK(Games!$B91), "",Games!H91)</f>
        <v>-11.8</v>
      </c>
      <c r="F110" s="69" t="n">
        <f>Games!D91</f>
        <v>0.964937</v>
      </c>
      <c r="G110" s="70" t="str">
        <f>Games!K91</f>
        <v>Y</v>
      </c>
      <c r="H110" s="71" t="str">
        <f>IF(ISBLANK(Games!B91), "", IF('Prediction Log'!$D110&lt;0, 'Prediction Log'!$B110, 'Prediction Log'!$C110))</f>
        <v>Bowling Green</v>
      </c>
      <c r="I110" s="72" t="str">
        <f>IF(ISBLANK(Games!$B91), "",Games!I91)</f>
        <v>Bowling Green</v>
      </c>
      <c r="J110" s="72" t="str">
        <f>IF('Prediction Log'!$F110&gt;0.5, 'Prediction Log'!$B110, IF('Prediction Log'!$F110&lt;0.5, 'Prediction Log'!$C110, "PICK"))</f>
        <v>Bowling Green</v>
      </c>
      <c r="K110" s="73" t="n">
        <f>IF(ISBLANK(Games!B91), "",IF('Prediction Log'!$J110='Prediction Log'!$B110, 'Prediction Log'!$F110, 1-'Prediction Log'!$F110))</f>
        <v>0.964937</v>
      </c>
      <c r="L110" s="74" t="str">
        <f>IF(ISBLANK(Games!$B91), "",Games!L91)</f>
        <v>Y</v>
      </c>
      <c r="M110" s="75" t="str">
        <f>IF(ISBLANK('Prediction Log'!$N110), "",IF('Prediction Log'!$N110&gt;'Prediction Log'!$O110,'Prediction Log'!$B110,'Prediction Log'!$C110))</f>
        <v>Bowling Green</v>
      </c>
      <c r="N110" s="76" t="n">
        <v>24.0</v>
      </c>
      <c r="O110" s="76" t="n">
        <v>21.0</v>
      </c>
      <c r="P110" s="77" t="n">
        <f>IF(ISBLANK('Prediction Log'!$N110), "",'Prediction Log'!$O110-'Prediction Log'!$N110)</f>
        <v>-3</v>
      </c>
      <c r="Q110" s="78" t="str">
        <f>IF(ISBLANK('Prediction Log'!$N110), "",IF('Prediction Log'!$M110&lt;&gt;'Prediction Log'!$H110, "Y", IF(AND('Prediction Log'!$M110='Prediction Log'!$H110, ABS((-1*'Prediction Log'!$P110))&gt;ABS('Prediction Log'!$D110)), "Y", IF('Prediction Log'!$D110='Prediction Log'!$P110, "PUSH", "N"))))</f>
        <v>N</v>
      </c>
      <c r="R110" s="79" t="str">
        <f>IF(ISBLANK('Prediction Log'!$N110), "",IF('Prediction Log'!$P110&lt;'Prediction Log'!$D110, "Y", IF('Prediction Log'!$P110='Prediction Log'!$D110, "PUSH", "N")))</f>
        <v>N</v>
      </c>
      <c r="S110" s="79" t="str">
        <f>IF(ISBLANK('Prediction Log'!$N110), "",IF('Prediction Log'!$P110&lt;'Prediction Log'!$E110, "Y", IF('Prediction Log'!$P110='Prediction Log'!$E110, "PUSH", "N")))</f>
        <v>N</v>
      </c>
      <c r="T110" s="80" t="str">
        <f>IF(ISBLANK('Prediction Log'!$N110),"",IF('Prediction Log'!$M110='Prediction Log'!$H110, "Y", "N"))</f>
        <v>Y</v>
      </c>
      <c r="U110" s="80" t="str">
        <f>'Prediction Log'!$R110</f>
        <v>N</v>
      </c>
      <c r="V110" s="80" t="str">
        <f>IF(ISBLANK('Prediction Log'!$N110), "",IF(AND('Prediction Log'!$T110="Y", 'Prediction Log'!$U110="Y"), "Y", "N"))</f>
        <v>N</v>
      </c>
      <c r="W110" s="81" t="str">
        <f>IF(ISBLANK('Prediction Log'!$N110),"",IF('Prediction Log'!$M110='Prediction Log'!$I110, "Y", "N"))</f>
        <v>Y</v>
      </c>
      <c r="X110" s="81" t="str">
        <f>IF(ISBLANK('Prediction Log'!$N110), "", IF('Prediction Log'!$R110=Games!K91, "Y", "N"))</f>
        <v>N</v>
      </c>
      <c r="Y110" s="82" t="str">
        <f>IF(ISBLANK('Prediction Log'!$N110), "",IF('Prediction Log'!$J110='Prediction Log'!$M110, "Y", "N"))</f>
        <v>Y</v>
      </c>
      <c r="Z110" s="81" t="str">
        <f>IF(ISBLANK('Prediction Log'!$N110), "",IF('Prediction Log'!$I110&lt;&gt;'Prediction Log'!$M110, "N",IF(AND('Prediction Log'!$E110&gt;0, 'Prediction Log'!$P110&gt;'Prediction Log'!$E110, 'Prediction Log'!$I110='Prediction Log'!$C110), "Y", IF(AND('Prediction Log'!$E110&lt;0, 'Prediction Log'!$P110&lt;'Prediction Log'!$E110,'Prediction Log'!$I110='Prediction Log'!$B110 ), "Y", IF('Prediction Log'!$P110='Prediction Log'!$E110, "PUSH", "N")))))</f>
        <v>N</v>
      </c>
      <c r="AA110" s="81" t="str">
        <f>IF(ISBLANK('Prediction Log'!$N110), "",IF(AND('Prediction Log'!$W110="Y", 'Prediction Log'!$X110="Y"), "Y", "N"))</f>
        <v>N</v>
      </c>
      <c r="AB110" s="80" t="n">
        <f>IF(ISBLANK('Prediction Log'!$N110), "",IF('Prediction Log'!$D110&gt;0, 'Prediction Log'!$P110-'Prediction Log'!$D110, IF('Prediction Log'!$D110&lt;0, -'Prediction Log'!$P110+'Prediction Log'!$D110, "NA")))</f>
        <v>-0.5</v>
      </c>
      <c r="AC110" s="80" t="n">
        <f>IF(ISBLANK('Prediction Log'!$N110), "",ABS('Prediction Log'!$AB110))</f>
        <v>0.5</v>
      </c>
      <c r="AD110" s="81" t="n">
        <f>IF(ISBLANK('Prediction Log'!$N110), "",IF('Prediction Log'!$E110&gt;0, 'Prediction Log'!$P110-'Prediction Log'!$E110, IF('Prediction Log'!$E110&lt;0, -'Prediction Log'!$P110+'Prediction Log'!$E110, "NA")))</f>
        <v>-8.8</v>
      </c>
      <c r="AE110" s="81" t="n">
        <f>IF(ISBLANK('Prediction Log'!$N110), "",ABS('Prediction Log'!$AD110))</f>
        <v>8.8</v>
      </c>
    </row>
    <row r="111" ht="14.25" customHeight="1">
      <c r="A111" s="67" t="n">
        <f>IF(ISBLANK(Games!$B92), "",Games!A92)</f>
        <v>10</v>
      </c>
      <c r="B111" s="67" t="str">
        <f>IF(ISBLANK(Games!$B92), "",Games!B92)</f>
        <v>Akron</v>
      </c>
      <c r="C111" s="67" t="str">
        <f>IF(ISBLANK(Games!$B92), "",Games!E92)</f>
        <v>Kent State</v>
      </c>
      <c r="D111" s="68" t="n">
        <f>IF(ISBLANK(Games!$B92), "",Games!G92)</f>
        <v>-4</v>
      </c>
      <c r="E111" s="68" t="n">
        <f>IF(ISBLANK(Games!$B92), "",Games!H92)</f>
        <v>2.2</v>
      </c>
      <c r="F111" s="69" t="n">
        <f>Games!D92</f>
        <v>0.527002</v>
      </c>
      <c r="G111" s="70" t="str">
        <f>Games!K92</f>
        <v>N</v>
      </c>
      <c r="H111" s="71" t="str">
        <f>IF(ISBLANK(Games!B92), "", IF('Prediction Log'!$D111&lt;0, 'Prediction Log'!$B111, 'Prediction Log'!$C111))</f>
        <v>Akron</v>
      </c>
      <c r="I111" s="72" t="str">
        <f>IF(ISBLANK(Games!$B92), "",Games!I92)</f>
        <v>Kent State</v>
      </c>
      <c r="J111" s="72" t="str">
        <f>IF('Prediction Log'!$F111&gt;0.5, 'Prediction Log'!$B111, IF('Prediction Log'!$F111&lt;0.5, 'Prediction Log'!$C111, "PICK"))</f>
        <v>Akron</v>
      </c>
      <c r="K111" s="73" t="n">
        <f>IF(ISBLANK(Games!B92), "",IF('Prediction Log'!$J111='Prediction Log'!$B111, 'Prediction Log'!$F111, 1-'Prediction Log'!$F111))</f>
        <v>0.527002</v>
      </c>
      <c r="L111" s="74" t="str">
        <f>IF(ISBLANK(Games!$B92), "",Games!L92)</f>
        <v>Y</v>
      </c>
      <c r="M111" s="75" t="str">
        <f>IF(ISBLANK('Prediction Log'!$N111), "",IF('Prediction Log'!$N111&gt;'Prediction Log'!$O111,'Prediction Log'!$B111,'Prediction Log'!$C111))</f>
        <v>Akron</v>
      </c>
      <c r="N111" s="76" t="n">
        <v>31.0</v>
      </c>
      <c r="O111" s="76" t="n">
        <v>27.0</v>
      </c>
      <c r="P111" s="77" t="n">
        <f>IF(ISBLANK('Prediction Log'!$N111), "",'Prediction Log'!$O111-'Prediction Log'!$N111)</f>
        <v>-4</v>
      </c>
      <c r="Q111" s="78" t="str">
        <f>IF(ISBLANK('Prediction Log'!$N111), "",IF('Prediction Log'!$M111&lt;&gt;'Prediction Log'!$H111, "Y", IF(AND('Prediction Log'!$M111='Prediction Log'!$H111, ABS((-1*'Prediction Log'!$P111))&gt;ABS('Prediction Log'!$D111)), "Y", IF('Prediction Log'!$D111='Prediction Log'!$P111, "PUSH", "N"))))</f>
        <v>PUSH</v>
      </c>
      <c r="R111" s="79" t="str">
        <f>IF(ISBLANK('Prediction Log'!$N111), "",IF('Prediction Log'!$P111&lt;'Prediction Log'!$D111, "Y", IF('Prediction Log'!$P111='Prediction Log'!$D111, "PUSH", "N")))</f>
        <v>PUSH</v>
      </c>
      <c r="S111" s="79" t="str">
        <f>IF(ISBLANK('Prediction Log'!$N111), "",IF('Prediction Log'!$P111&lt;'Prediction Log'!$E111, "Y", IF('Prediction Log'!$P111='Prediction Log'!$E111, "PUSH", "N")))</f>
        <v>Y</v>
      </c>
      <c r="T111" s="80" t="str">
        <f>IF(ISBLANK('Prediction Log'!$N111),"",IF('Prediction Log'!$M111='Prediction Log'!$H111, "Y", "N"))</f>
        <v>Y</v>
      </c>
      <c r="U111" s="80" t="str">
        <f>'Prediction Log'!$R111</f>
        <v>PUSH</v>
      </c>
      <c r="V111" s="80" t="str">
        <f>IF(ISBLANK('Prediction Log'!$N111), "",IF(AND('Prediction Log'!$T111="Y", 'Prediction Log'!$U111="Y"), "Y", "N"))</f>
        <v>N</v>
      </c>
      <c r="W111" s="81" t="str">
        <f>IF(ISBLANK('Prediction Log'!$N111),"",IF('Prediction Log'!$M111='Prediction Log'!$I111, "Y", "N"))</f>
        <v>N</v>
      </c>
      <c r="X111" s="81" t="str">
        <f>IF(ISBLANK('Prediction Log'!$N111), "", IF('Prediction Log'!$R111=Games!K92, "Y", "N"))</f>
        <v>N</v>
      </c>
      <c r="Y111" s="82" t="str">
        <f>IF(ISBLANK('Prediction Log'!$N111), "",IF('Prediction Log'!$J111='Prediction Log'!$M111, "Y", "N"))</f>
        <v>Y</v>
      </c>
      <c r="Z111" s="81" t="str">
        <f>IF(ISBLANK('Prediction Log'!$N111), "",IF('Prediction Log'!$I111&lt;&gt;'Prediction Log'!$M111, "N",IF(AND('Prediction Log'!$E111&gt;0, 'Prediction Log'!$P111&gt;'Prediction Log'!$E111, 'Prediction Log'!$I111='Prediction Log'!$C111), "Y", IF(AND('Prediction Log'!$E111&lt;0, 'Prediction Log'!$P111&lt;'Prediction Log'!$E111,'Prediction Log'!$I111='Prediction Log'!$B111 ), "Y", IF('Prediction Log'!$P111='Prediction Log'!$E111, "PUSH", "N")))))</f>
        <v>N</v>
      </c>
      <c r="AA111" s="81" t="str">
        <f>IF(ISBLANK('Prediction Log'!$N111), "",IF(AND('Prediction Log'!$W111="Y", 'Prediction Log'!$X111="Y"), "Y", "N"))</f>
        <v>N</v>
      </c>
      <c r="AB111" s="80" t="n">
        <f>IF(ISBLANK('Prediction Log'!$N111), "",IF('Prediction Log'!$D111&gt;0, 'Prediction Log'!$P111-'Prediction Log'!$D111, IF('Prediction Log'!$D111&lt;0, -'Prediction Log'!$P111+'Prediction Log'!$D111, "NA")))</f>
        <v>0</v>
      </c>
      <c r="AC111" s="80" t="n">
        <f>IF(ISBLANK('Prediction Log'!$N111), "",ABS('Prediction Log'!$AB111))</f>
        <v>0</v>
      </c>
      <c r="AD111" s="81" t="n">
        <f>IF(ISBLANK('Prediction Log'!$N111), "",IF('Prediction Log'!$E111&gt;0, 'Prediction Log'!$P111-'Prediction Log'!$E111, IF('Prediction Log'!$E111&lt;0, -'Prediction Log'!$P111+'Prediction Log'!$E111, "NA")))</f>
        <v>-6.2</v>
      </c>
      <c r="AE111" s="81" t="n">
        <f>IF(ISBLANK('Prediction Log'!$N111), "",ABS('Prediction Log'!$AD111))</f>
        <v>6.2</v>
      </c>
    </row>
    <row r="112" ht="14.25" customHeight="1">
      <c r="A112" s="14" t="n">
        <f>IF(ISBLANK(Games!$B93), "",Games!A93)</f>
        <v>10</v>
      </c>
      <c r="B112" s="14" t="str">
        <f>IF(ISBLANK(Games!$B93), "",Games!B93)</f>
        <v>Texas Tech</v>
      </c>
      <c r="C112" s="14" t="str">
        <f>IF(ISBLANK(Games!$B93), "",Games!E93)</f>
        <v>TCU</v>
      </c>
      <c r="D112" s="10" t="n">
        <f>IF(ISBLANK(Games!$B93), "",Games!G93)</f>
        <v>-3</v>
      </c>
      <c r="E112" s="10" t="n">
        <f>IF(ISBLANK(Games!$B93), "",Games!H93)</f>
        <v>3.8</v>
      </c>
      <c r="F112" s="69" t="n">
        <f>Games!D93</f>
        <v>0.344466</v>
      </c>
      <c r="G112" s="70" t="str">
        <f>Games!K93</f>
        <v>N</v>
      </c>
      <c r="H112" s="71" t="str">
        <f>IF(ISBLANK(Games!B93), "", IF('Prediction Log'!$D112&lt;0, 'Prediction Log'!$B112, 'Prediction Log'!$C112))</f>
        <v>Texas Tech</v>
      </c>
      <c r="I112" s="72" t="str">
        <f>IF(ISBLANK(Games!$B93), "",Games!I93)</f>
        <v>TCU</v>
      </c>
      <c r="J112" s="72" t="str">
        <f>IF('Prediction Log'!$F112&gt;0.5, 'Prediction Log'!$B112, IF('Prediction Log'!$F112&lt;0.5, 'Prediction Log'!$C112, "PICK"))</f>
        <v>TCU</v>
      </c>
      <c r="K112" s="73" t="n">
        <f>IF(ISBLANK(Games!B93), "",IF('Prediction Log'!$J112='Prediction Log'!$B112, 'Prediction Log'!$F112, 1-'Prediction Log'!$F112))</f>
        <v>0.655534</v>
      </c>
      <c r="L112" s="74" t="str">
        <f>IF(ISBLANK(Games!$B93), "",Games!L93)</f>
        <v>Y</v>
      </c>
      <c r="M112" s="75" t="str">
        <f>IF(ISBLANK('Prediction Log'!$N112), "",IF('Prediction Log'!$N112&gt;'Prediction Log'!$O112,'Prediction Log'!$B112,'Prediction Log'!$C112))</f>
        <v>Texas Tech</v>
      </c>
      <c r="N112" s="76" t="n">
        <v>35.0</v>
      </c>
      <c r="O112" s="76" t="n">
        <v>28.0</v>
      </c>
      <c r="P112" s="77" t="n">
        <f>IF(ISBLANK('Prediction Log'!$N112), "",'Prediction Log'!$O112-'Prediction Log'!$N112)</f>
        <v>-7</v>
      </c>
      <c r="Q112" s="78" t="str">
        <f>IF(ISBLANK('Prediction Log'!$N112), "",IF('Prediction Log'!$M112&lt;&gt;'Prediction Log'!$H112, "Y", IF(AND('Prediction Log'!$M112='Prediction Log'!$H112, ABS((-1*'Prediction Log'!$P112))&gt;ABS('Prediction Log'!$D112)), "Y", IF('Prediction Log'!$D112='Prediction Log'!$P112, "PUSH", "N"))))</f>
        <v>Y</v>
      </c>
      <c r="R112" s="79" t="str">
        <f>IF(ISBLANK('Prediction Log'!$N112), "",IF('Prediction Log'!$P112&lt;'Prediction Log'!$D112, "Y", IF('Prediction Log'!$P112='Prediction Log'!$D112, "PUSH", "N")))</f>
        <v>Y</v>
      </c>
      <c r="S112" s="79" t="str">
        <f>IF(ISBLANK('Prediction Log'!$N112), "",IF('Prediction Log'!$P112&lt;'Prediction Log'!$E112, "Y", IF('Prediction Log'!$P112='Prediction Log'!$E112, "PUSH", "N")))</f>
        <v>Y</v>
      </c>
      <c r="T112" s="80" t="str">
        <f>IF(ISBLANK('Prediction Log'!$N112),"",IF('Prediction Log'!$M112='Prediction Log'!$H112, "Y", "N"))</f>
        <v>Y</v>
      </c>
      <c r="U112" s="80" t="str">
        <f>'Prediction Log'!$R112</f>
        <v>Y</v>
      </c>
      <c r="V112" s="80" t="str">
        <f>IF(ISBLANK('Prediction Log'!$N112), "",IF(AND('Prediction Log'!$T112="Y", 'Prediction Log'!$U112="Y"), "Y", "N"))</f>
        <v>Y</v>
      </c>
      <c r="W112" s="81" t="str">
        <f>IF(ISBLANK('Prediction Log'!$N112),"",IF('Prediction Log'!$M112='Prediction Log'!$I112, "Y", "N"))</f>
        <v>N</v>
      </c>
      <c r="X112" s="81" t="str">
        <f>IF(ISBLANK('Prediction Log'!$N112), "", IF('Prediction Log'!$R112=Games!K93, "Y", "N"))</f>
        <v>N</v>
      </c>
      <c r="Y112" s="82" t="str">
        <f>IF(ISBLANK('Prediction Log'!$N112), "",IF('Prediction Log'!$J112='Prediction Log'!$M112, "Y", "N"))</f>
        <v>N</v>
      </c>
      <c r="Z112" s="81" t="str">
        <f>IF(ISBLANK('Prediction Log'!$N112), "",IF('Prediction Log'!$I112&lt;&gt;'Prediction Log'!$M112, "N",IF(AND('Prediction Log'!$E112&gt;0, 'Prediction Log'!$P112&gt;'Prediction Log'!$E112, 'Prediction Log'!$I112='Prediction Log'!$C112), "Y", IF(AND('Prediction Log'!$E112&lt;0, 'Prediction Log'!$P112&lt;'Prediction Log'!$E112,'Prediction Log'!$I112='Prediction Log'!$B112 ), "Y", IF('Prediction Log'!$P112='Prediction Log'!$E112, "PUSH", "N")))))</f>
        <v>N</v>
      </c>
      <c r="AA112" s="81" t="str">
        <f>IF(ISBLANK('Prediction Log'!$N112), "",IF(AND('Prediction Log'!$W112="Y", 'Prediction Log'!$X112="Y"), "Y", "N"))</f>
        <v>N</v>
      </c>
      <c r="AB112" s="80" t="n">
        <f>IF(ISBLANK('Prediction Log'!$N112), "",IF('Prediction Log'!$D112&gt;0, 'Prediction Log'!$P112-'Prediction Log'!$D112, IF('Prediction Log'!$D112&lt;0, -'Prediction Log'!$P112+'Prediction Log'!$D112, "NA")))</f>
        <v>4</v>
      </c>
      <c r="AC112" s="80" t="n">
        <f>IF(ISBLANK('Prediction Log'!$N112), "",ABS('Prediction Log'!$AB112))</f>
        <v>4</v>
      </c>
      <c r="AD112" s="81" t="n">
        <f>IF(ISBLANK('Prediction Log'!$N112), "",IF('Prediction Log'!$E112&gt;0, 'Prediction Log'!$P112-'Prediction Log'!$E112, IF('Prediction Log'!$E112&lt;0, -'Prediction Log'!$P112+'Prediction Log'!$E112, "NA")))</f>
        <v>-10.8</v>
      </c>
      <c r="AE112" s="81" t="n">
        <f>IF(ISBLANK('Prediction Log'!$N112), "",ABS('Prediction Log'!$AD112))</f>
        <v>10.8</v>
      </c>
    </row>
    <row r="113" ht="14.25" customHeight="1">
      <c r="A113" s="67" t="n">
        <f>IF(ISBLANK(Games!$B94), "",Games!A94)</f>
        <v>10</v>
      </c>
      <c r="B113" s="67" t="str">
        <f>IF(ISBLANK(Games!$B94), "",Games!B94)</f>
        <v>Duke</v>
      </c>
      <c r="C113" s="67" t="str">
        <f>IF(ISBLANK(Games!$B94), "",Games!E94)</f>
        <v>Wake Forest</v>
      </c>
      <c r="D113" s="68" t="n">
        <f>IF(ISBLANK(Games!$B94), "",Games!G94)</f>
        <v>-12.5</v>
      </c>
      <c r="E113" s="68" t="n">
        <f>IF(ISBLANK(Games!$B94), "",Games!H94)</f>
        <v>-8.8</v>
      </c>
      <c r="F113" s="69" t="n">
        <f>Games!D94</f>
        <v>0.870052</v>
      </c>
      <c r="G113" s="70" t="str">
        <f>Games!K94</f>
        <v>N</v>
      </c>
      <c r="H113" s="71" t="str">
        <f>IF(ISBLANK(Games!B94), "", IF('Prediction Log'!$D113&lt;0, 'Prediction Log'!$B113, 'Prediction Log'!$C113))</f>
        <v>Duke</v>
      </c>
      <c r="I113" s="72" t="str">
        <f>IF(ISBLANK(Games!$B94), "",Games!I94)</f>
        <v>Duke</v>
      </c>
      <c r="J113" s="72" t="str">
        <f>IF('Prediction Log'!$F113&gt;0.5, 'Prediction Log'!$B113, IF('Prediction Log'!$F113&lt;0.5, 'Prediction Log'!$C113, "PICK"))</f>
        <v>Duke</v>
      </c>
      <c r="K113" s="73" t="n">
        <f>IF(ISBLANK(Games!B94), "",IF('Prediction Log'!$J113='Prediction Log'!$B113, 'Prediction Log'!$F113, 1-'Prediction Log'!$F113))</f>
        <v>0.870052</v>
      </c>
      <c r="L113" s="74" t="str">
        <f>IF(ISBLANK(Games!$B94), "",Games!L94)</f>
        <v>N</v>
      </c>
      <c r="M113" s="75" t="str">
        <f>IF(ISBLANK('Prediction Log'!$N113), "",IF('Prediction Log'!$N113&gt;'Prediction Log'!$O113,'Prediction Log'!$B113,'Prediction Log'!$C113))</f>
        <v>Duke</v>
      </c>
      <c r="N113" s="76" t="n">
        <v>24.0</v>
      </c>
      <c r="O113" s="76" t="n">
        <v>21.0</v>
      </c>
      <c r="P113" s="77" t="n">
        <f>IF(ISBLANK('Prediction Log'!$N113), "",'Prediction Log'!$O113-'Prediction Log'!$N113)</f>
        <v>-3</v>
      </c>
      <c r="Q113" s="78" t="str">
        <f>IF(ISBLANK('Prediction Log'!$N113), "",IF('Prediction Log'!$M113&lt;&gt;'Prediction Log'!$H113, "Y", IF(AND('Prediction Log'!$M113='Prediction Log'!$H113, ABS((-1*'Prediction Log'!$P113))&gt;ABS('Prediction Log'!$D113)), "Y", IF('Prediction Log'!$D113='Prediction Log'!$P113, "PUSH", "N"))))</f>
        <v>N</v>
      </c>
      <c r="R113" s="79" t="str">
        <f>IF(ISBLANK('Prediction Log'!$N113), "",IF('Prediction Log'!$P113&lt;'Prediction Log'!$D113, "Y", IF('Prediction Log'!$P113='Prediction Log'!$D113, "PUSH", "N")))</f>
        <v>N</v>
      </c>
      <c r="S113" s="79" t="str">
        <f>IF(ISBLANK('Prediction Log'!$N113), "",IF('Prediction Log'!$P113&lt;'Prediction Log'!$E113, "Y", IF('Prediction Log'!$P113='Prediction Log'!$E113, "PUSH", "N")))</f>
        <v>N</v>
      </c>
      <c r="T113" s="80" t="str">
        <f>IF(ISBLANK('Prediction Log'!$N113),"",IF('Prediction Log'!$M113='Prediction Log'!$H113, "Y", "N"))</f>
        <v>Y</v>
      </c>
      <c r="U113" s="80" t="str">
        <f>'Prediction Log'!$R113</f>
        <v>N</v>
      </c>
      <c r="V113" s="80" t="str">
        <f>IF(ISBLANK('Prediction Log'!$N113), "",IF(AND('Prediction Log'!$T113="Y", 'Prediction Log'!$U113="Y"), "Y", "N"))</f>
        <v>N</v>
      </c>
      <c r="W113" s="81" t="str">
        <f>IF(ISBLANK('Prediction Log'!$N113),"",IF('Prediction Log'!$M113='Prediction Log'!$I113, "Y", "N"))</f>
        <v>Y</v>
      </c>
      <c r="X113" s="81" t="str">
        <f>IF(ISBLANK('Prediction Log'!$N113), "", IF('Prediction Log'!$R113=Games!K94, "Y", "N"))</f>
        <v>Y</v>
      </c>
      <c r="Y113" s="82" t="str">
        <f>IF(ISBLANK('Prediction Log'!$N113), "",IF('Prediction Log'!$J113='Prediction Log'!$M113, "Y", "N"))</f>
        <v>Y</v>
      </c>
      <c r="Z113" s="81" t="str">
        <f>IF(ISBLANK('Prediction Log'!$N113), "",IF('Prediction Log'!$I113&lt;&gt;'Prediction Log'!$M113, "N",IF(AND('Prediction Log'!$E113&gt;0, 'Prediction Log'!$P113&gt;'Prediction Log'!$E113, 'Prediction Log'!$I113='Prediction Log'!$C113), "Y", IF(AND('Prediction Log'!$E113&lt;0, 'Prediction Log'!$P113&lt;'Prediction Log'!$E113,'Prediction Log'!$I113='Prediction Log'!$B113 ), "Y", IF('Prediction Log'!$P113='Prediction Log'!$E113, "PUSH", "N")))))</f>
        <v>N</v>
      </c>
      <c r="AA113" s="81" t="str">
        <f>IF(ISBLANK('Prediction Log'!$N113), "",IF(AND('Prediction Log'!$W113="Y", 'Prediction Log'!$X113="Y"), "Y", "N"))</f>
        <v>Y</v>
      </c>
      <c r="AB113" s="80" t="n">
        <f>IF(ISBLANK('Prediction Log'!$N113), "",IF('Prediction Log'!$D113&gt;0, 'Prediction Log'!$P113-'Prediction Log'!$D113, IF('Prediction Log'!$D113&lt;0, -'Prediction Log'!$P113+'Prediction Log'!$D113, "NA")))</f>
        <v>-9.5</v>
      </c>
      <c r="AC113" s="80" t="n">
        <f>IF(ISBLANK('Prediction Log'!$N113), "",ABS('Prediction Log'!$AB113))</f>
        <v>9.5</v>
      </c>
      <c r="AD113" s="81" t="n">
        <f>IF(ISBLANK('Prediction Log'!$N113), "",IF('Prediction Log'!$E113&gt;0, 'Prediction Log'!$P113-'Prediction Log'!$E113, IF('Prediction Log'!$E113&lt;0, -'Prediction Log'!$P113+'Prediction Log'!$E113, "NA")))</f>
        <v>-5.8</v>
      </c>
      <c r="AE113" s="81" t="n">
        <f>IF(ISBLANK('Prediction Log'!$N113), "",ABS('Prediction Log'!$AD113))</f>
        <v>5.8</v>
      </c>
    </row>
    <row r="114" ht="14.25" customHeight="1">
      <c r="A114" s="14" t="n">
        <f>IF(ISBLANK(Games!$B95), "",Games!A95)</f>
        <v>10</v>
      </c>
      <c r="B114" s="14" t="str">
        <f>IF(ISBLANK(Games!$B95), "",Games!B95)</f>
        <v>Troy</v>
      </c>
      <c r="C114" s="14" t="str">
        <f>IF(ISBLANK(Games!$B95), "",Games!E95)</f>
        <v>South Alabama</v>
      </c>
      <c r="D114" s="10" t="n">
        <f>IF(ISBLANK(Games!$B95), "",Games!G95)</f>
        <v>-5</v>
      </c>
      <c r="E114" s="10" t="n">
        <f>IF(ISBLANK(Games!$B95), "",Games!H95)</f>
        <v>-2.5</v>
      </c>
      <c r="F114" s="69" t="n">
        <f>Games!D95</f>
        <v>0.868322</v>
      </c>
      <c r="G114" s="70" t="str">
        <f>Games!K95</f>
        <v>N</v>
      </c>
      <c r="H114" s="71" t="str">
        <f>IF(ISBLANK(Games!B95), "", IF('Prediction Log'!$D114&lt;0, 'Prediction Log'!$B114, 'Prediction Log'!$C114))</f>
        <v>Troy</v>
      </c>
      <c r="I114" s="72" t="str">
        <f>IF(ISBLANK(Games!$B95), "",Games!I95)</f>
        <v>Troy</v>
      </c>
      <c r="J114" s="72" t="str">
        <f>IF('Prediction Log'!$F114&gt;0.5, 'Prediction Log'!$B114, IF('Prediction Log'!$F114&lt;0.5, 'Prediction Log'!$C114, "PICK"))</f>
        <v>Troy</v>
      </c>
      <c r="K114" s="73" t="n">
        <f>IF(ISBLANK(Games!B95), "",IF('Prediction Log'!$J114='Prediction Log'!$B114, 'Prediction Log'!$F114, 1-'Prediction Log'!$F114))</f>
        <v>0.868322</v>
      </c>
      <c r="L114" s="74" t="str">
        <f>IF(ISBLANK(Games!$B95), "",Games!L95)</f>
        <v>N</v>
      </c>
      <c r="M114" s="75" t="str">
        <f>IF(ISBLANK('Prediction Log'!$N114), "",IF('Prediction Log'!$N114&gt;'Prediction Log'!$O114,'Prediction Log'!$B114,'Prediction Log'!$C114))</f>
        <v>Troy</v>
      </c>
      <c r="N114" s="76" t="n">
        <v>28.0</v>
      </c>
      <c r="O114" s="76" t="n">
        <v>10.0</v>
      </c>
      <c r="P114" s="77" t="n">
        <f>IF(ISBLANK('Prediction Log'!$N114), "",'Prediction Log'!$O114-'Prediction Log'!$N114)</f>
        <v>-18</v>
      </c>
      <c r="Q114" s="78" t="str">
        <f>IF(ISBLANK('Prediction Log'!$N114), "",IF('Prediction Log'!$M114&lt;&gt;'Prediction Log'!$H114, "Y", IF(AND('Prediction Log'!$M114='Prediction Log'!$H114, ABS((-1*'Prediction Log'!$P114))&gt;ABS('Prediction Log'!$D114)), "Y", IF('Prediction Log'!$D114='Prediction Log'!$P114, "PUSH", "N"))))</f>
        <v>Y</v>
      </c>
      <c r="R114" s="79" t="str">
        <f>IF(ISBLANK('Prediction Log'!$N114), "",IF('Prediction Log'!$P114&lt;'Prediction Log'!$D114, "Y", IF('Prediction Log'!$P114='Prediction Log'!$D114, "PUSH", "N")))</f>
        <v>Y</v>
      </c>
      <c r="S114" s="79" t="str">
        <f>IF(ISBLANK('Prediction Log'!$N114), "",IF('Prediction Log'!$P114&lt;'Prediction Log'!$E114, "Y", IF('Prediction Log'!$P114='Prediction Log'!$E114, "PUSH", "N")))</f>
        <v>Y</v>
      </c>
      <c r="T114" s="80" t="str">
        <f>IF(ISBLANK('Prediction Log'!$N114),"",IF('Prediction Log'!$M114='Prediction Log'!$H114, "Y", "N"))</f>
        <v>Y</v>
      </c>
      <c r="U114" s="80" t="str">
        <f>'Prediction Log'!$R114</f>
        <v>Y</v>
      </c>
      <c r="V114" s="80" t="str">
        <f>IF(ISBLANK('Prediction Log'!$N114), "",IF(AND('Prediction Log'!$T114="Y", 'Prediction Log'!$U114="Y"), "Y", "N"))</f>
        <v>Y</v>
      </c>
      <c r="W114" s="81" t="str">
        <f>IF(ISBLANK('Prediction Log'!$N114),"",IF('Prediction Log'!$M114='Prediction Log'!$I114, "Y", "N"))</f>
        <v>Y</v>
      </c>
      <c r="X114" s="81" t="str">
        <f>IF(ISBLANK('Prediction Log'!$N114), "", IF('Prediction Log'!$R114=Games!K95, "Y", "N"))</f>
        <v>N</v>
      </c>
      <c r="Y114" s="82" t="str">
        <f>IF(ISBLANK('Prediction Log'!$N114), "",IF('Prediction Log'!$J114='Prediction Log'!$M114, "Y", "N"))</f>
        <v>Y</v>
      </c>
      <c r="Z114" s="81" t="str">
        <f>IF(ISBLANK('Prediction Log'!$N114), "",IF('Prediction Log'!$I114&lt;&gt;'Prediction Log'!$M114, "N",IF(AND('Prediction Log'!$E114&gt;0, 'Prediction Log'!$P114&gt;'Prediction Log'!$E114, 'Prediction Log'!$I114='Prediction Log'!$C114), "Y", IF(AND('Prediction Log'!$E114&lt;0, 'Prediction Log'!$P114&lt;'Prediction Log'!$E114,'Prediction Log'!$I114='Prediction Log'!$B114 ), "Y", IF('Prediction Log'!$P114='Prediction Log'!$E114, "PUSH", "N")))))</f>
        <v>Y</v>
      </c>
      <c r="AA114" s="81" t="str">
        <f>IF(ISBLANK('Prediction Log'!$N114), "",IF(AND('Prediction Log'!$W114="Y", 'Prediction Log'!$X114="Y"), "Y", "N"))</f>
        <v>N</v>
      </c>
      <c r="AB114" s="80" t="n">
        <f>IF(ISBLANK('Prediction Log'!$N114), "",IF('Prediction Log'!$D114&gt;0, 'Prediction Log'!$P114-'Prediction Log'!$D114, IF('Prediction Log'!$D114&lt;0, -'Prediction Log'!$P114+'Prediction Log'!$D114, "NA")))</f>
        <v>13</v>
      </c>
      <c r="AC114" s="80" t="n">
        <f>IF(ISBLANK('Prediction Log'!$N114), "",ABS('Prediction Log'!$AB114))</f>
        <v>13</v>
      </c>
      <c r="AD114" s="81" t="n">
        <f>IF(ISBLANK('Prediction Log'!$N114), "",IF('Prediction Log'!$E114&gt;0, 'Prediction Log'!$P114-'Prediction Log'!$E114, IF('Prediction Log'!$E114&lt;0, -'Prediction Log'!$P114+'Prediction Log'!$E114, "NA")))</f>
        <v>15.5</v>
      </c>
      <c r="AE114" s="81" t="n">
        <f>IF(ISBLANK('Prediction Log'!$N114), "",ABS('Prediction Log'!$AD114))</f>
        <v>15.5</v>
      </c>
    </row>
    <row r="115" ht="14.25" customHeight="1">
      <c r="A115" s="67" t="n">
        <f>IF(ISBLANK(Games!$B96), "",Games!A96)</f>
        <v>10</v>
      </c>
      <c r="B115" s="67" t="str">
        <f>IF(ISBLANK(Games!$B96), "",Games!B96)</f>
        <v>Syracuse</v>
      </c>
      <c r="C115" s="67" t="str">
        <f>IF(ISBLANK(Games!$B96), "",Games!E96)</f>
        <v>Boston College</v>
      </c>
      <c r="D115" s="68" t="n">
        <f>IF(ISBLANK(Games!$B96), "",Games!G96)</f>
        <v>-2.5</v>
      </c>
      <c r="E115" s="68" t="n">
        <f>IF(ISBLANK(Games!$B96), "",Games!H96)</f>
        <v>-11.9</v>
      </c>
      <c r="F115" s="69" t="n">
        <f>Games!D96</f>
        <v>0.811564</v>
      </c>
      <c r="G115" s="70" t="str">
        <f>Games!K96</f>
        <v>Y</v>
      </c>
      <c r="H115" s="71" t="str">
        <f>IF(ISBLANK(Games!B96), "", IF('Prediction Log'!$D115&lt;0, 'Prediction Log'!$B115, 'Prediction Log'!$C115))</f>
        <v>Syracuse</v>
      </c>
      <c r="I115" s="72" t="str">
        <f>IF(ISBLANK(Games!$B96), "",Games!I96)</f>
        <v>Syracuse</v>
      </c>
      <c r="J115" s="72" t="str">
        <f>IF('Prediction Log'!$F115&gt;0.5, 'Prediction Log'!$B115, IF('Prediction Log'!$F115&lt;0.5, 'Prediction Log'!$C115, "PICK"))</f>
        <v>Syracuse</v>
      </c>
      <c r="K115" s="73" t="n">
        <f>IF(ISBLANK(Games!B96), "",IF('Prediction Log'!$J115='Prediction Log'!$B115, 'Prediction Log'!$F115, 1-'Prediction Log'!$F115))</f>
        <v>0.811564</v>
      </c>
      <c r="L115" s="74" t="str">
        <f>IF(ISBLANK(Games!$B96), "",Games!L96)</f>
        <v>Y</v>
      </c>
      <c r="M115" s="75" t="str">
        <f>IF(ISBLANK('Prediction Log'!$N115), "",IF('Prediction Log'!$N115&gt;'Prediction Log'!$O115,'Prediction Log'!$B115,'Prediction Log'!$C115))</f>
        <v>Boston College</v>
      </c>
      <c r="N115" s="76" t="n">
        <v>10.0</v>
      </c>
      <c r="O115" s="76" t="n">
        <v>17.0</v>
      </c>
      <c r="P115" s="77" t="n">
        <f>IF(ISBLANK('Prediction Log'!$N115), "",'Prediction Log'!$O115-'Prediction Log'!$N115)</f>
        <v>7</v>
      </c>
      <c r="Q115" s="78" t="str">
        <f>IF(ISBLANK('Prediction Log'!$N115), "",IF('Prediction Log'!$M115&lt;&gt;'Prediction Log'!$H115, "Y", IF(AND('Prediction Log'!$M115='Prediction Log'!$H115, ABS((-1*'Prediction Log'!$P115))&gt;ABS('Prediction Log'!$D115)), "Y", IF('Prediction Log'!$D115='Prediction Log'!$P115, "PUSH", "N"))))</f>
        <v>Y</v>
      </c>
      <c r="R115" s="79" t="str">
        <f>IF(ISBLANK('Prediction Log'!$N115), "",IF('Prediction Log'!$P115&lt;'Prediction Log'!$D115, "Y", IF('Prediction Log'!$P115='Prediction Log'!$D115, "PUSH", "N")))</f>
        <v>N</v>
      </c>
      <c r="S115" s="79" t="str">
        <f>IF(ISBLANK('Prediction Log'!$N115), "",IF('Prediction Log'!$P115&lt;'Prediction Log'!$E115, "Y", IF('Prediction Log'!$P115='Prediction Log'!$E115, "PUSH", "N")))</f>
        <v>N</v>
      </c>
      <c r="T115" s="80" t="str">
        <f>IF(ISBLANK('Prediction Log'!$N115),"",IF('Prediction Log'!$M115='Prediction Log'!$H115, "Y", "N"))</f>
        <v>N</v>
      </c>
      <c r="U115" s="80" t="str">
        <f>'Prediction Log'!$R115</f>
        <v>N</v>
      </c>
      <c r="V115" s="80" t="str">
        <f>IF(ISBLANK('Prediction Log'!$N115), "",IF(AND('Prediction Log'!$T115="Y", 'Prediction Log'!$U115="Y"), "Y", "N"))</f>
        <v>N</v>
      </c>
      <c r="W115" s="81" t="str">
        <f>IF(ISBLANK('Prediction Log'!$N115),"",IF('Prediction Log'!$M115='Prediction Log'!$I115, "Y", "N"))</f>
        <v>N</v>
      </c>
      <c r="X115" s="81" t="str">
        <f>IF(ISBLANK('Prediction Log'!$N115), "", IF('Prediction Log'!$R115=Games!K96, "Y", "N"))</f>
        <v>N</v>
      </c>
      <c r="Y115" s="82" t="str">
        <f>IF(ISBLANK('Prediction Log'!$N115), "",IF('Prediction Log'!$J115='Prediction Log'!$M115, "Y", "N"))</f>
        <v>N</v>
      </c>
      <c r="Z115" s="81" t="str">
        <f>IF(ISBLANK('Prediction Log'!$N115), "",IF('Prediction Log'!$I115&lt;&gt;'Prediction Log'!$M115, "N",IF(AND('Prediction Log'!$E115&gt;0, 'Prediction Log'!$P115&gt;'Prediction Log'!$E115, 'Prediction Log'!$I115='Prediction Log'!$C115), "Y", IF(AND('Prediction Log'!$E115&lt;0, 'Prediction Log'!$P115&lt;'Prediction Log'!$E115,'Prediction Log'!$I115='Prediction Log'!$B115 ), "Y", IF('Prediction Log'!$P115='Prediction Log'!$E115, "PUSH", "N")))))</f>
        <v>N</v>
      </c>
      <c r="AA115" s="81" t="str">
        <f>IF(ISBLANK('Prediction Log'!$N115), "",IF(AND('Prediction Log'!$W115="Y", 'Prediction Log'!$X115="Y"), "Y", "N"))</f>
        <v>N</v>
      </c>
      <c r="AB115" s="80" t="n">
        <f>IF(ISBLANK('Prediction Log'!$N115), "",IF('Prediction Log'!$D115&gt;0, 'Prediction Log'!$P115-'Prediction Log'!$D115, IF('Prediction Log'!$D115&lt;0, -'Prediction Log'!$P115+'Prediction Log'!$D115, "NA")))</f>
        <v>-9.5</v>
      </c>
      <c r="AC115" s="80" t="n">
        <f>IF(ISBLANK('Prediction Log'!$N115), "",ABS('Prediction Log'!$AB115))</f>
        <v>9.5</v>
      </c>
      <c r="AD115" s="81" t="n">
        <f>IF(ISBLANK('Prediction Log'!$N115), "",IF('Prediction Log'!$E115&gt;0, 'Prediction Log'!$P115-'Prediction Log'!$E115, IF('Prediction Log'!$E115&lt;0, -'Prediction Log'!$P115+'Prediction Log'!$E115, "NA")))</f>
        <v>-18.9</v>
      </c>
      <c r="AE115" s="81" t="n">
        <f>IF(ISBLANK('Prediction Log'!$N115), "",ABS('Prediction Log'!$AD115))</f>
        <v>18.9</v>
      </c>
    </row>
    <row r="116" ht="14.25" customHeight="1">
      <c r="A116" s="14" t="n">
        <f>IF(ISBLANK(Games!$B97), "",Games!A97)</f>
        <v>10</v>
      </c>
      <c r="B116" s="14" t="str">
        <f>IF(ISBLANK(Games!$B97), "",Games!B97)</f>
        <v>Wyoming</v>
      </c>
      <c r="C116" s="14" t="str">
        <f>IF(ISBLANK(Games!$B97), "",Games!E97)</f>
        <v>Colorado State</v>
      </c>
      <c r="D116" s="10" t="n">
        <f>IF(ISBLANK(Games!$B97), "",Games!G97)</f>
        <v>-6</v>
      </c>
      <c r="E116" s="10" t="n">
        <f>IF(ISBLANK(Games!$B97), "",Games!H97)</f>
        <v>-15.5</v>
      </c>
      <c r="F116" s="69" t="n">
        <f>Games!D97</f>
        <v>0.976996</v>
      </c>
      <c r="G116" s="70" t="str">
        <f>Games!K97</f>
        <v>Y</v>
      </c>
      <c r="H116" s="71" t="str">
        <f>IF(ISBLANK(Games!B97), "", IF('Prediction Log'!$D116&lt;0, 'Prediction Log'!$B116, 'Prediction Log'!$C116))</f>
        <v>Wyoming</v>
      </c>
      <c r="I116" s="72" t="str">
        <f>IF(ISBLANK(Games!$B97), "",Games!I97)</f>
        <v>Wyoming</v>
      </c>
      <c r="J116" s="72" t="str">
        <f>IF('Prediction Log'!$F116&gt;0.5, 'Prediction Log'!$B116, IF('Prediction Log'!$F116&lt;0.5, 'Prediction Log'!$C116, "PICK"))</f>
        <v>Wyoming</v>
      </c>
      <c r="K116" s="73" t="n">
        <f>IF(ISBLANK(Games!B97), "",IF('Prediction Log'!$J116='Prediction Log'!$B116, 'Prediction Log'!$F116, 1-'Prediction Log'!$F116))</f>
        <v>0.976996</v>
      </c>
      <c r="L116" s="74" t="str">
        <f>IF(ISBLANK(Games!$B97), "",Games!L97)</f>
        <v>Y</v>
      </c>
      <c r="M116" s="75" t="str">
        <f>IF(ISBLANK('Prediction Log'!$N116), "",IF('Prediction Log'!$N116&gt;'Prediction Log'!$O116,'Prediction Log'!$B116,'Prediction Log'!$C116))</f>
        <v>Wyoming</v>
      </c>
      <c r="N116" s="76" t="n">
        <v>24.0</v>
      </c>
      <c r="O116" s="76" t="n">
        <v>15.0</v>
      </c>
      <c r="P116" s="77" t="n">
        <f>IF(ISBLANK('Prediction Log'!$N116), "",'Prediction Log'!$O116-'Prediction Log'!$N116)</f>
        <v>-9</v>
      </c>
      <c r="Q116" s="78" t="str">
        <f>IF(ISBLANK('Prediction Log'!$N116), "",IF('Prediction Log'!$M116&lt;&gt;'Prediction Log'!$H116, "Y", IF(AND('Prediction Log'!$M116='Prediction Log'!$H116, ABS((-1*'Prediction Log'!$P116))&gt;ABS('Prediction Log'!$D116)), "Y", IF('Prediction Log'!$D116='Prediction Log'!$P116, "PUSH", "N"))))</f>
        <v>Y</v>
      </c>
      <c r="R116" s="79" t="str">
        <f>IF(ISBLANK('Prediction Log'!$N116), "",IF('Prediction Log'!$P116&lt;'Prediction Log'!$D116, "Y", IF('Prediction Log'!$P116='Prediction Log'!$D116, "PUSH", "N")))</f>
        <v>Y</v>
      </c>
      <c r="S116" s="79" t="str">
        <f>IF(ISBLANK('Prediction Log'!$N116), "",IF('Prediction Log'!$P116&lt;'Prediction Log'!$E116, "Y", IF('Prediction Log'!$P116='Prediction Log'!$E116, "PUSH", "N")))</f>
        <v>N</v>
      </c>
      <c r="T116" s="80" t="str">
        <f>IF(ISBLANK('Prediction Log'!$N116),"",IF('Prediction Log'!$M116='Prediction Log'!$H116, "Y", "N"))</f>
        <v>Y</v>
      </c>
      <c r="U116" s="80" t="str">
        <f>'Prediction Log'!$R116</f>
        <v>Y</v>
      </c>
      <c r="V116" s="80" t="str">
        <f>IF(ISBLANK('Prediction Log'!$N116), "",IF(AND('Prediction Log'!$T116="Y", 'Prediction Log'!$U116="Y"), "Y", "N"))</f>
        <v>Y</v>
      </c>
      <c r="W116" s="81" t="str">
        <f>IF(ISBLANK('Prediction Log'!$N116),"",IF('Prediction Log'!$M116='Prediction Log'!$I116, "Y", "N"))</f>
        <v>Y</v>
      </c>
      <c r="X116" s="81" t="str">
        <f>IF(ISBLANK('Prediction Log'!$N116), "", IF('Prediction Log'!$R116=Games!K97, "Y", "N"))</f>
        <v>Y</v>
      </c>
      <c r="Y116" s="82" t="str">
        <f>IF(ISBLANK('Prediction Log'!$N116), "",IF('Prediction Log'!$J116='Prediction Log'!$M116, "Y", "N"))</f>
        <v>Y</v>
      </c>
      <c r="Z116" s="81" t="str">
        <f>IF(ISBLANK('Prediction Log'!$N116), "",IF('Prediction Log'!$I116&lt;&gt;'Prediction Log'!$M116, "N",IF(AND('Prediction Log'!$E116&gt;0, 'Prediction Log'!$P116&gt;'Prediction Log'!$E116, 'Prediction Log'!$I116='Prediction Log'!$C116), "Y", IF(AND('Prediction Log'!$E116&lt;0, 'Prediction Log'!$P116&lt;'Prediction Log'!$E116,'Prediction Log'!$I116='Prediction Log'!$B116 ), "Y", IF('Prediction Log'!$P116='Prediction Log'!$E116, "PUSH", "N")))))</f>
        <v>N</v>
      </c>
      <c r="AA116" s="81" t="str">
        <f>IF(ISBLANK('Prediction Log'!$N116), "",IF(AND('Prediction Log'!$W116="Y", 'Prediction Log'!$X116="Y"), "Y", "N"))</f>
        <v>Y</v>
      </c>
      <c r="AB116" s="80" t="n">
        <f>IF(ISBLANK('Prediction Log'!$N116), "",IF('Prediction Log'!$D116&gt;0, 'Prediction Log'!$P116-'Prediction Log'!$D116, IF('Prediction Log'!$D116&lt;0, -'Prediction Log'!$P116+'Prediction Log'!$D116, "NA")))</f>
        <v>3</v>
      </c>
      <c r="AC116" s="80" t="n">
        <f>IF(ISBLANK('Prediction Log'!$N116), "",ABS('Prediction Log'!$AB116))</f>
        <v>3</v>
      </c>
      <c r="AD116" s="81" t="n">
        <f>IF(ISBLANK('Prediction Log'!$N116), "",IF('Prediction Log'!$E116&gt;0, 'Prediction Log'!$P116-'Prediction Log'!$E116, IF('Prediction Log'!$E116&lt;0, -'Prediction Log'!$P116+'Prediction Log'!$E116, "NA")))</f>
        <v>-6.5</v>
      </c>
      <c r="AE116" s="81" t="n">
        <f>IF(ISBLANK('Prediction Log'!$N116), "",ABS('Prediction Log'!$AD116))</f>
        <v>6.5</v>
      </c>
    </row>
    <row r="117" ht="14.25" customHeight="1">
      <c r="A117" s="67" t="n">
        <f>IF(ISBLANK(Games!$B98), "",Games!A98)</f>
        <v>10</v>
      </c>
      <c r="B117" s="67" t="str">
        <f>IF(ISBLANK(Games!$B98), "",Games!B98)</f>
        <v>Rutgers</v>
      </c>
      <c r="C117" s="67" t="str">
        <f>IF(ISBLANK(Games!$B98), "",Games!E98)</f>
        <v>Ohio State</v>
      </c>
      <c r="D117" s="68" t="n">
        <f>IF(ISBLANK(Games!$B98), "",Games!G98)</f>
        <v>17.5</v>
      </c>
      <c r="E117" s="68" t="n">
        <f>IF(ISBLANK(Games!$B98), "",Games!H98)</f>
        <v>34.8</v>
      </c>
      <c r="F117" s="69" t="n">
        <f>Games!D98</f>
        <v>0.00081</v>
      </c>
      <c r="G117" s="70" t="str">
        <f>Games!K98</f>
        <v>N</v>
      </c>
      <c r="H117" s="71" t="str">
        <f>IF(ISBLANK(Games!B98), "", IF('Prediction Log'!$D117&lt;0, 'Prediction Log'!$B117, 'Prediction Log'!$C117))</f>
        <v>Ohio State</v>
      </c>
      <c r="I117" s="72" t="str">
        <f>IF(ISBLANK(Games!$B98), "",Games!I98)</f>
        <v>Ohio State</v>
      </c>
      <c r="J117" s="72" t="str">
        <f>IF('Prediction Log'!$F117&gt;0.5, 'Prediction Log'!$B117, IF('Prediction Log'!$F117&lt;0.5, 'Prediction Log'!$C117, "PICK"))</f>
        <v>Ohio State</v>
      </c>
      <c r="K117" s="73" t="n">
        <f>IF(ISBLANK(Games!B98), "",IF('Prediction Log'!$J117='Prediction Log'!$B117, 'Prediction Log'!$F117, 1-'Prediction Log'!$F117))</f>
        <v>0.99919</v>
      </c>
      <c r="L117" s="74" t="str">
        <f>IF(ISBLANK(Games!$B98), "",Games!L98)</f>
        <v>Y</v>
      </c>
      <c r="M117" s="75" t="str">
        <f>IF(ISBLANK('Prediction Log'!$N117), "",IF('Prediction Log'!$N117&gt;'Prediction Log'!$O117,'Prediction Log'!$B117,'Prediction Log'!$C117))</f>
        <v>Ohio State</v>
      </c>
      <c r="N117" s="76" t="n">
        <v>16.0</v>
      </c>
      <c r="O117" s="76" t="n">
        <v>35.0</v>
      </c>
      <c r="P117" s="77" t="n">
        <f>IF(ISBLANK('Prediction Log'!$N117), "",'Prediction Log'!$O117-'Prediction Log'!$N117)</f>
        <v>19</v>
      </c>
      <c r="Q117" s="78" t="str">
        <f>IF(ISBLANK('Prediction Log'!$N117), "",IF('Prediction Log'!$M117&lt;&gt;'Prediction Log'!$H117, "Y", IF(AND('Prediction Log'!$M117='Prediction Log'!$H117, ABS((-1*'Prediction Log'!$P117))&gt;ABS('Prediction Log'!$D117)), "Y", IF('Prediction Log'!$D117='Prediction Log'!$P117, "PUSH", "N"))))</f>
        <v>Y</v>
      </c>
      <c r="R117" s="79" t="str">
        <f>IF(ISBLANK('Prediction Log'!$N117), "",IF('Prediction Log'!$P117&lt;'Prediction Log'!$D117, "Y", IF('Prediction Log'!$P117='Prediction Log'!$D117, "PUSH", "N")))</f>
        <v>N</v>
      </c>
      <c r="S117" s="79" t="str">
        <f>IF(ISBLANK('Prediction Log'!$N117), "",IF('Prediction Log'!$P117&lt;'Prediction Log'!$E117, "Y", IF('Prediction Log'!$P117='Prediction Log'!$E117, "PUSH", "N")))</f>
        <v>Y</v>
      </c>
      <c r="T117" s="80" t="str">
        <f>IF(ISBLANK('Prediction Log'!$N117),"",IF('Prediction Log'!$M117='Prediction Log'!$H117, "Y", "N"))</f>
        <v>Y</v>
      </c>
      <c r="U117" s="80" t="str">
        <f>'Prediction Log'!$R117</f>
        <v>N</v>
      </c>
      <c r="V117" s="80" t="str">
        <f>IF(ISBLANK('Prediction Log'!$N117), "",IF(AND('Prediction Log'!$T117="Y", 'Prediction Log'!$U117="Y"), "Y", "N"))</f>
        <v>N</v>
      </c>
      <c r="W117" s="81" t="str">
        <f>IF(ISBLANK('Prediction Log'!$N117),"",IF('Prediction Log'!$M117='Prediction Log'!$I117, "Y", "N"))</f>
        <v>Y</v>
      </c>
      <c r="X117" s="81" t="str">
        <f>IF(ISBLANK('Prediction Log'!$N117), "", IF('Prediction Log'!$R117=Games!K98, "Y", "N"))</f>
        <v>Y</v>
      </c>
      <c r="Y117" s="82" t="str">
        <f>IF(ISBLANK('Prediction Log'!$N117), "",IF('Prediction Log'!$J117='Prediction Log'!$M117, "Y", "N"))</f>
        <v>Y</v>
      </c>
      <c r="Z117" s="81" t="str">
        <f>IF(ISBLANK('Prediction Log'!$N117), "",IF('Prediction Log'!$I117&lt;&gt;'Prediction Log'!$M117, "N",IF(AND('Prediction Log'!$E117&gt;0, 'Prediction Log'!$P117&gt;'Prediction Log'!$E117, 'Prediction Log'!$I117='Prediction Log'!$C117), "Y", IF(AND('Prediction Log'!$E117&lt;0, 'Prediction Log'!$P117&lt;'Prediction Log'!$E117,'Prediction Log'!$I117='Prediction Log'!$B117 ), "Y", IF('Prediction Log'!$P117='Prediction Log'!$E117, "PUSH", "N")))))</f>
        <v>N</v>
      </c>
      <c r="AA117" s="81" t="str">
        <f>IF(ISBLANK('Prediction Log'!$N117), "",IF(AND('Prediction Log'!$W117="Y", 'Prediction Log'!$X117="Y"), "Y", "N"))</f>
        <v>Y</v>
      </c>
      <c r="AB117" s="80" t="n">
        <f>IF(ISBLANK('Prediction Log'!$N117), "",IF('Prediction Log'!$D117&gt;0, 'Prediction Log'!$P117-'Prediction Log'!$D117, IF('Prediction Log'!$D117&lt;0, -'Prediction Log'!$P117+'Prediction Log'!$D117, "NA")))</f>
        <v>1.5</v>
      </c>
      <c r="AC117" s="80" t="n">
        <f>IF(ISBLANK('Prediction Log'!$N117), "",ABS('Prediction Log'!$AB117))</f>
        <v>1.5</v>
      </c>
      <c r="AD117" s="81" t="n">
        <f>IF(ISBLANK('Prediction Log'!$N117), "",IF('Prediction Log'!$E117&gt;0, 'Prediction Log'!$P117-'Prediction Log'!$E117, IF('Prediction Log'!$E117&lt;0, -'Prediction Log'!$P117+'Prediction Log'!$E117, "NA")))</f>
        <v>-15.8</v>
      </c>
      <c r="AE117" s="81" t="n">
        <f>IF(ISBLANK('Prediction Log'!$N117), "",ABS('Prediction Log'!$AD117))</f>
        <v>15.8</v>
      </c>
    </row>
    <row r="118" ht="14.25" customHeight="1">
      <c r="A118" s="14" t="n">
        <f>IF(ISBLANK(Games!$B99), "",Games!A99)</f>
        <v>10</v>
      </c>
      <c r="B118" s="14" t="str">
        <f>IF(ISBLANK(Games!$B99), "",Games!B99)</f>
        <v>Texas</v>
      </c>
      <c r="C118" s="14" t="str">
        <f>IF(ISBLANK(Games!$B99), "",Games!E99)</f>
        <v>Kansas State</v>
      </c>
      <c r="D118" s="10" t="n">
        <f>IF(ISBLANK(Games!$B99), "",Games!G99)</f>
        <v>-4</v>
      </c>
      <c r="E118" s="10" t="n">
        <f>IF(ISBLANK(Games!$B99), "",Games!H99)</f>
        <v>-2.6</v>
      </c>
      <c r="F118" s="69" t="n">
        <f>Games!D99</f>
        <v>0.682877</v>
      </c>
      <c r="G118" s="70" t="str">
        <f>Games!K99</f>
        <v>N</v>
      </c>
      <c r="H118" s="71" t="str">
        <f>IF(ISBLANK(Games!B99), "", IF('Prediction Log'!$D118&lt;0, 'Prediction Log'!$B118, 'Prediction Log'!$C118))</f>
        <v>Texas</v>
      </c>
      <c r="I118" s="72" t="str">
        <f>IF(ISBLANK(Games!$B99), "",Games!I99)</f>
        <v>Texas</v>
      </c>
      <c r="J118" s="72" t="str">
        <f>IF('Prediction Log'!$F118&gt;0.5, 'Prediction Log'!$B118, IF('Prediction Log'!$F118&lt;0.5, 'Prediction Log'!$C118, "PICK"))</f>
        <v>Texas</v>
      </c>
      <c r="K118" s="73" t="n">
        <f>IF(ISBLANK(Games!B99), "",IF('Prediction Log'!$J118='Prediction Log'!$B118, 'Prediction Log'!$F118, 1-'Prediction Log'!$F118))</f>
        <v>0.682877</v>
      </c>
      <c r="L118" s="74" t="str">
        <f>IF(ISBLANK(Games!$B99), "",Games!L99)</f>
        <v>N</v>
      </c>
      <c r="M118" s="75" t="str">
        <f>IF(ISBLANK('Prediction Log'!$N118), "",IF('Prediction Log'!$N118&gt;'Prediction Log'!$O118,'Prediction Log'!$B118,'Prediction Log'!$C118))</f>
        <v>Texas</v>
      </c>
      <c r="N118" s="76" t="n">
        <v>33.0</v>
      </c>
      <c r="O118" s="76" t="n">
        <v>30.0</v>
      </c>
      <c r="P118" s="77" t="n">
        <f>IF(ISBLANK('Prediction Log'!$N118), "",'Prediction Log'!$O118-'Prediction Log'!$N118)</f>
        <v>-3</v>
      </c>
      <c r="Q118" s="78" t="str">
        <f>IF(ISBLANK('Prediction Log'!$N118), "",IF('Prediction Log'!$M118&lt;&gt;'Prediction Log'!$H118, "Y", IF(AND('Prediction Log'!$M118='Prediction Log'!$H118, ABS((-1*'Prediction Log'!$P118))&gt;ABS('Prediction Log'!$D118)), "Y", IF('Prediction Log'!$D118='Prediction Log'!$P118, "PUSH", "N"))))</f>
        <v>N</v>
      </c>
      <c r="R118" s="79" t="str">
        <f>IF(ISBLANK('Prediction Log'!$N118), "",IF('Prediction Log'!$P118&lt;'Prediction Log'!$D118, "Y", IF('Prediction Log'!$P118='Prediction Log'!$D118, "PUSH", "N")))</f>
        <v>N</v>
      </c>
      <c r="S118" s="79" t="str">
        <f>IF(ISBLANK('Prediction Log'!$N118), "",IF('Prediction Log'!$P118&lt;'Prediction Log'!$E118, "Y", IF('Prediction Log'!$P118='Prediction Log'!$E118, "PUSH", "N")))</f>
        <v>Y</v>
      </c>
      <c r="T118" s="80" t="str">
        <f>IF(ISBLANK('Prediction Log'!$N118),"",IF('Prediction Log'!$M118='Prediction Log'!$H118, "Y", "N"))</f>
        <v>Y</v>
      </c>
      <c r="U118" s="80" t="str">
        <f>'Prediction Log'!$R118</f>
        <v>N</v>
      </c>
      <c r="V118" s="80" t="str">
        <f>IF(ISBLANK('Prediction Log'!$N118), "",IF(AND('Prediction Log'!$T118="Y", 'Prediction Log'!$U118="Y"), "Y", "N"))</f>
        <v>N</v>
      </c>
      <c r="W118" s="81" t="str">
        <f>IF(ISBLANK('Prediction Log'!$N118),"",IF('Prediction Log'!$M118='Prediction Log'!$I118, "Y", "N"))</f>
        <v>Y</v>
      </c>
      <c r="X118" s="81" t="str">
        <f>IF(ISBLANK('Prediction Log'!$N118), "", IF('Prediction Log'!$R118=Games!K99, "Y", "N"))</f>
        <v>Y</v>
      </c>
      <c r="Y118" s="82" t="str">
        <f>IF(ISBLANK('Prediction Log'!$N118), "",IF('Prediction Log'!$J118='Prediction Log'!$M118, "Y", "N"))</f>
        <v>Y</v>
      </c>
      <c r="Z118" s="81" t="str">
        <f>IF(ISBLANK('Prediction Log'!$N118), "",IF('Prediction Log'!$I118&lt;&gt;'Prediction Log'!$M118, "N",IF(AND('Prediction Log'!$E118&gt;0, 'Prediction Log'!$P118&gt;'Prediction Log'!$E118, 'Prediction Log'!$I118='Prediction Log'!$C118), "Y", IF(AND('Prediction Log'!$E118&lt;0, 'Prediction Log'!$P118&lt;'Prediction Log'!$E118,'Prediction Log'!$I118='Prediction Log'!$B118 ), "Y", IF('Prediction Log'!$P118='Prediction Log'!$E118, "PUSH", "N")))))</f>
        <v>Y</v>
      </c>
      <c r="AA118" s="81" t="str">
        <f>IF(ISBLANK('Prediction Log'!$N118), "",IF(AND('Prediction Log'!$W118="Y", 'Prediction Log'!$X118="Y"), "Y", "N"))</f>
        <v>Y</v>
      </c>
      <c r="AB118" s="80" t="n">
        <f>IF(ISBLANK('Prediction Log'!$N118), "",IF('Prediction Log'!$D118&gt;0, 'Prediction Log'!$P118-'Prediction Log'!$D118, IF('Prediction Log'!$D118&lt;0, -'Prediction Log'!$P118+'Prediction Log'!$D118, "NA")))</f>
        <v>-1</v>
      </c>
      <c r="AC118" s="80" t="n">
        <f>IF(ISBLANK('Prediction Log'!$N118), "",ABS('Prediction Log'!$AB118))</f>
        <v>1</v>
      </c>
      <c r="AD118" s="81" t="n">
        <f>IF(ISBLANK('Prediction Log'!$N118), "",IF('Prediction Log'!$E118&gt;0, 'Prediction Log'!$P118-'Prediction Log'!$E118, IF('Prediction Log'!$E118&lt;0, -'Prediction Log'!$P118+'Prediction Log'!$E118, "NA")))</f>
        <v>0.4</v>
      </c>
      <c r="AE118" s="81" t="n">
        <f>IF(ISBLANK('Prediction Log'!$N118), "",ABS('Prediction Log'!$AD118))</f>
        <v>0.4</v>
      </c>
    </row>
    <row r="119" ht="14.25" customHeight="1">
      <c r="A119" s="67" t="n">
        <f>IF(ISBLANK(Games!$B100), "",Games!A100)</f>
        <v>10</v>
      </c>
      <c r="B119" s="67" t="str">
        <f>IF(ISBLANK(Games!$B100), "",Games!B100)</f>
        <v>South Carolina</v>
      </c>
      <c r="C119" s="67" t="str">
        <f>IF(ISBLANK(Games!$B100), "",Games!E100)</f>
        <v>Jacksonville State</v>
      </c>
      <c r="D119" s="68" t="n">
        <f>IF(ISBLANK(Games!$B100), "",Games!G100)</f>
        <v>-15.5</v>
      </c>
      <c r="E119" s="68" t="n">
        <f>IF(ISBLANK(Games!$B100), "",Games!H100)</f>
        <v>2.6</v>
      </c>
      <c r="F119" s="69" t="str">
        <f>Games!D100</f>
        <v/>
      </c>
      <c r="G119" s="70" t="str">
        <f>Games!K100</f>
        <v>N</v>
      </c>
      <c r="H119" s="71" t="str">
        <f>IF(ISBLANK(Games!B100), "", IF('Prediction Log'!$D119&lt;0, 'Prediction Log'!$B119, 'Prediction Log'!$C119))</f>
        <v>South Carolina</v>
      </c>
      <c r="I119" s="72" t="str">
        <f>IF(ISBLANK(Games!$B100), "",Games!I100)</f>
        <v>Jacksonville State</v>
      </c>
      <c r="J119" s="72" t="str">
        <f>IF('Prediction Log'!$F119&gt;0.5, 'Prediction Log'!$B119, IF('Prediction Log'!$F119&lt;0.5, 'Prediction Log'!$C119, "PICK"))</f>
        <v>Jacksonville State</v>
      </c>
      <c r="K119" s="73" t="n">
        <f>IF(ISBLANK(Games!B100), "",IF('Prediction Log'!$J119='Prediction Log'!$B119, 'Prediction Log'!$F119, 1-'Prediction Log'!$F119))</f>
        <v>1</v>
      </c>
      <c r="L119" s="74" t="str">
        <f>IF(ISBLANK(Games!$B100), "",Games!L100)</f>
        <v>Y</v>
      </c>
      <c r="M119" s="75" t="str">
        <f>IF(ISBLANK('Prediction Log'!$N119), "",IF('Prediction Log'!$N119&gt;'Prediction Log'!$O119,'Prediction Log'!$B119,'Prediction Log'!$C119))</f>
        <v>South Carolina</v>
      </c>
      <c r="N119" s="76" t="n">
        <v>38.0</v>
      </c>
      <c r="O119" s="76" t="n">
        <v>28.0</v>
      </c>
      <c r="P119" s="77" t="n">
        <f>IF(ISBLANK('Prediction Log'!$N119), "",'Prediction Log'!$O119-'Prediction Log'!$N119)</f>
        <v>-10</v>
      </c>
      <c r="Q119" s="78" t="str">
        <f>IF(ISBLANK('Prediction Log'!$N119), "",IF('Prediction Log'!$M119&lt;&gt;'Prediction Log'!$H119, "Y", IF(AND('Prediction Log'!$M119='Prediction Log'!$H119, ABS((-1*'Prediction Log'!$P119))&gt;ABS('Prediction Log'!$D119)), "Y", IF('Prediction Log'!$D119='Prediction Log'!$P119, "PUSH", "N"))))</f>
        <v>N</v>
      </c>
      <c r="R119" s="79" t="str">
        <f>IF(ISBLANK('Prediction Log'!$N119), "",IF('Prediction Log'!$P119&lt;'Prediction Log'!$D119, "Y", IF('Prediction Log'!$P119='Prediction Log'!$D119, "PUSH", "N")))</f>
        <v>N</v>
      </c>
      <c r="S119" s="79" t="str">
        <f>IF(ISBLANK('Prediction Log'!$N119), "",IF('Prediction Log'!$P119&lt;'Prediction Log'!$E119, "Y", IF('Prediction Log'!$P119='Prediction Log'!$E119, "PUSH", "N")))</f>
        <v>Y</v>
      </c>
      <c r="T119" s="80" t="str">
        <f>IF(ISBLANK('Prediction Log'!$N119),"",IF('Prediction Log'!$M119='Prediction Log'!$H119, "Y", "N"))</f>
        <v>Y</v>
      </c>
      <c r="U119" s="80" t="str">
        <f>'Prediction Log'!$R119</f>
        <v>N</v>
      </c>
      <c r="V119" s="80" t="str">
        <f>IF(ISBLANK('Prediction Log'!$N119), "",IF(AND('Prediction Log'!$T119="Y", 'Prediction Log'!$U119="Y"), "Y", "N"))</f>
        <v>N</v>
      </c>
      <c r="W119" s="81" t="str">
        <f>IF(ISBLANK('Prediction Log'!$N119),"",IF('Prediction Log'!$M119='Prediction Log'!$I119, "Y", "N"))</f>
        <v>N</v>
      </c>
      <c r="X119" s="81" t="str">
        <f>IF(ISBLANK('Prediction Log'!$N119), "", IF('Prediction Log'!$R119=Games!K100, "Y", "N"))</f>
        <v>Y</v>
      </c>
      <c r="Y119" s="82" t="str">
        <f>IF(ISBLANK('Prediction Log'!$N119), "",IF('Prediction Log'!$J119='Prediction Log'!$M119, "Y", "N"))</f>
        <v>N</v>
      </c>
      <c r="Z119" s="81" t="str">
        <f>IF(ISBLANK('Prediction Log'!$N119), "",IF('Prediction Log'!$I119&lt;&gt;'Prediction Log'!$M119, "N",IF(AND('Prediction Log'!$E119&gt;0, 'Prediction Log'!$P119&gt;'Prediction Log'!$E119, 'Prediction Log'!$I119='Prediction Log'!$C119), "Y", IF(AND('Prediction Log'!$E119&lt;0, 'Prediction Log'!$P119&lt;'Prediction Log'!$E119,'Prediction Log'!$I119='Prediction Log'!$B119 ), "Y", IF('Prediction Log'!$P119='Prediction Log'!$E119, "PUSH", "N")))))</f>
        <v>N</v>
      </c>
      <c r="AA119" s="81" t="str">
        <f>IF(ISBLANK('Prediction Log'!$N119), "",IF(AND('Prediction Log'!$W119="Y", 'Prediction Log'!$X119="Y"), "Y", "N"))</f>
        <v>N</v>
      </c>
      <c r="AB119" s="80" t="n">
        <f>IF(ISBLANK('Prediction Log'!$N119), "",IF('Prediction Log'!$D119&gt;0, 'Prediction Log'!$P119-'Prediction Log'!$D119, IF('Prediction Log'!$D119&lt;0, -'Prediction Log'!$P119+'Prediction Log'!$D119, "NA")))</f>
        <v>-5.5</v>
      </c>
      <c r="AC119" s="80" t="n">
        <f>IF(ISBLANK('Prediction Log'!$N119), "",ABS('Prediction Log'!$AB119))</f>
        <v>5.5</v>
      </c>
      <c r="AD119" s="81" t="n">
        <f>IF(ISBLANK('Prediction Log'!$N119), "",IF('Prediction Log'!$E119&gt;0, 'Prediction Log'!$P119-'Prediction Log'!$E119, IF('Prediction Log'!$E119&lt;0, -'Prediction Log'!$P119+'Prediction Log'!$E119, "NA")))</f>
        <v>-12.6</v>
      </c>
      <c r="AE119" s="81" t="n">
        <f>IF(ISBLANK('Prediction Log'!$N119), "",ABS('Prediction Log'!$AD119))</f>
        <v>12.6</v>
      </c>
    </row>
    <row r="120" ht="14.25" customHeight="1">
      <c r="A120" s="14" t="n">
        <f>IF(ISBLANK(Games!$B101), "",Games!A101)</f>
        <v>10</v>
      </c>
      <c r="B120" s="14" t="str">
        <f>IF(ISBLANK(Games!$B101), "",Games!B101)</f>
        <v>Florida</v>
      </c>
      <c r="C120" s="14" t="str">
        <f>IF(ISBLANK(Games!$B101), "",Games!E101)</f>
        <v>Arkansas</v>
      </c>
      <c r="D120" s="10" t="n">
        <f>IF(ISBLANK(Games!$B101), "",Games!G101)</f>
        <v>-5.5</v>
      </c>
      <c r="E120" s="10" t="n">
        <f>IF(ISBLANK(Games!$B101), "",Games!H101)</f>
        <v>-0.8</v>
      </c>
      <c r="F120" s="69" t="n">
        <f>Games!D101</f>
        <v>0.888756</v>
      </c>
      <c r="G120" s="70" t="str">
        <f>Games!K101</f>
        <v>N</v>
      </c>
      <c r="H120" s="71" t="str">
        <f>IF(ISBLANK(Games!B101), "", IF('Prediction Log'!$D120&lt;0, 'Prediction Log'!$B120, 'Prediction Log'!$C120))</f>
        <v>Florida</v>
      </c>
      <c r="I120" s="72" t="str">
        <f>IF(ISBLANK(Games!$B101), "",Games!I101)</f>
        <v>Florida</v>
      </c>
      <c r="J120" s="72" t="str">
        <f>IF('Prediction Log'!$F120&gt;0.5, 'Prediction Log'!$B120, IF('Prediction Log'!$F120&lt;0.5, 'Prediction Log'!$C120, "PICK"))</f>
        <v>Florida</v>
      </c>
      <c r="K120" s="73" t="n">
        <f>IF(ISBLANK(Games!B101), "",IF('Prediction Log'!$J120='Prediction Log'!$B120, 'Prediction Log'!$F120, 1-'Prediction Log'!$F120))</f>
        <v>0.888756</v>
      </c>
      <c r="L120" s="74" t="str">
        <f>IF(ISBLANK(Games!$B101), "",Games!L101)</f>
        <v>N</v>
      </c>
      <c r="M120" s="75" t="str">
        <f>IF(ISBLANK('Prediction Log'!$N120), "",IF('Prediction Log'!$N120&gt;'Prediction Log'!$O120,'Prediction Log'!$B120,'Prediction Log'!$C120))</f>
        <v>Arkansas</v>
      </c>
      <c r="N120" s="76" t="n">
        <v>36.0</v>
      </c>
      <c r="O120" s="76" t="n">
        <v>39.0</v>
      </c>
      <c r="P120" s="77" t="n">
        <f>IF(ISBLANK('Prediction Log'!$N120), "",'Prediction Log'!$O120-'Prediction Log'!$N120)</f>
        <v>3</v>
      </c>
      <c r="Q120" s="78" t="str">
        <f>IF(ISBLANK('Prediction Log'!$N120), "",IF('Prediction Log'!$M120&lt;&gt;'Prediction Log'!$H120, "Y", IF(AND('Prediction Log'!$M120='Prediction Log'!$H120, ABS((-1*'Prediction Log'!$P120))&gt;ABS('Prediction Log'!$D120)), "Y", IF('Prediction Log'!$D120='Prediction Log'!$P120, "PUSH", "N"))))</f>
        <v>Y</v>
      </c>
      <c r="R120" s="79" t="str">
        <f>IF(ISBLANK('Prediction Log'!$N120), "",IF('Prediction Log'!$P120&lt;'Prediction Log'!$D120, "Y", IF('Prediction Log'!$P120='Prediction Log'!$D120, "PUSH", "N")))</f>
        <v>N</v>
      </c>
      <c r="S120" s="79" t="str">
        <f>IF(ISBLANK('Prediction Log'!$N120), "",IF('Prediction Log'!$P120&lt;'Prediction Log'!$E120, "Y", IF('Prediction Log'!$P120='Prediction Log'!$E120, "PUSH", "N")))</f>
        <v>N</v>
      </c>
      <c r="T120" s="80" t="str">
        <f>IF(ISBLANK('Prediction Log'!$N120),"",IF('Prediction Log'!$M120='Prediction Log'!$H120, "Y", "N"))</f>
        <v>N</v>
      </c>
      <c r="U120" s="80" t="str">
        <f>'Prediction Log'!$R120</f>
        <v>N</v>
      </c>
      <c r="V120" s="80" t="str">
        <f>IF(ISBLANK('Prediction Log'!$N120), "",IF(AND('Prediction Log'!$T120="Y", 'Prediction Log'!$U120="Y"), "Y", "N"))</f>
        <v>N</v>
      </c>
      <c r="W120" s="81" t="str">
        <f>IF(ISBLANK('Prediction Log'!$N120),"",IF('Prediction Log'!$M120='Prediction Log'!$I120, "Y", "N"))</f>
        <v>N</v>
      </c>
      <c r="X120" s="81" t="str">
        <f>IF(ISBLANK('Prediction Log'!$N120), "", IF('Prediction Log'!$R120=Games!K101, "Y", "N"))</f>
        <v>Y</v>
      </c>
      <c r="Y120" s="82" t="str">
        <f>IF(ISBLANK('Prediction Log'!$N120), "",IF('Prediction Log'!$J120='Prediction Log'!$M120, "Y", "N"))</f>
        <v>N</v>
      </c>
      <c r="Z120" s="81" t="str">
        <f>IF(ISBLANK('Prediction Log'!$N120), "",IF('Prediction Log'!$I120&lt;&gt;'Prediction Log'!$M120, "N",IF(AND('Prediction Log'!$E120&gt;0, 'Prediction Log'!$P120&gt;'Prediction Log'!$E120, 'Prediction Log'!$I120='Prediction Log'!$C120), "Y", IF(AND('Prediction Log'!$E120&lt;0, 'Prediction Log'!$P120&lt;'Prediction Log'!$E120,'Prediction Log'!$I120='Prediction Log'!$B120 ), "Y", IF('Prediction Log'!$P120='Prediction Log'!$E120, "PUSH", "N")))))</f>
        <v>N</v>
      </c>
      <c r="AA120" s="81" t="str">
        <f>IF(ISBLANK('Prediction Log'!$N120), "",IF(AND('Prediction Log'!$W120="Y", 'Prediction Log'!$X120="Y"), "Y", "N"))</f>
        <v>N</v>
      </c>
      <c r="AB120" s="80" t="n">
        <f>IF(ISBLANK('Prediction Log'!$N120), "",IF('Prediction Log'!$D120&gt;0, 'Prediction Log'!$P120-'Prediction Log'!$D120, IF('Prediction Log'!$D120&lt;0, -'Prediction Log'!$P120+'Prediction Log'!$D120, "NA")))</f>
        <v>-8.5</v>
      </c>
      <c r="AC120" s="80" t="n">
        <f>IF(ISBLANK('Prediction Log'!$N120), "",ABS('Prediction Log'!$AB120))</f>
        <v>8.5</v>
      </c>
      <c r="AD120" s="81" t="n">
        <f>IF(ISBLANK('Prediction Log'!$N120), "",IF('Prediction Log'!$E120&gt;0, 'Prediction Log'!$P120-'Prediction Log'!$E120, IF('Prediction Log'!$E120&lt;0, -'Prediction Log'!$P120+'Prediction Log'!$E120, "NA")))</f>
        <v>-3.8</v>
      </c>
      <c r="AE120" s="81" t="n">
        <f>IF(ISBLANK('Prediction Log'!$N120), "",ABS('Prediction Log'!$AD120))</f>
        <v>3.8</v>
      </c>
    </row>
    <row r="121" ht="14.25" customHeight="1">
      <c r="A121" s="67" t="n">
        <f>IF(ISBLANK(Games!$B102), "",Games!A102)</f>
        <v>10</v>
      </c>
      <c r="B121" s="14" t="str">
        <f>IF(ISBLANK(Games!$B102), "",Games!B102)</f>
        <v>Ole Miss</v>
      </c>
      <c r="C121" s="67" t="str">
        <f>IF(ISBLANK(Games!$B102), "",Games!E102)</f>
        <v>Texas A&amp;M</v>
      </c>
      <c r="D121" s="68" t="n">
        <f>IF(ISBLANK(Games!$B102), "",Games!G102)</f>
        <v>-3.5</v>
      </c>
      <c r="E121" s="68" t="n">
        <f>IF(ISBLANK(Games!$B102), "",Games!H102)</f>
        <v>0.4</v>
      </c>
      <c r="F121" s="69" t="n">
        <f>Games!D102</f>
        <v>0.575893</v>
      </c>
      <c r="G121" s="70" t="str">
        <f>Games!K102</f>
        <v>N</v>
      </c>
      <c r="H121" s="71" t="str">
        <f>IF(ISBLANK(Games!B102), "", IF('Prediction Log'!$D121&lt;0, 'Prediction Log'!$B121, 'Prediction Log'!$C121))</f>
        <v>Ole Miss</v>
      </c>
      <c r="I121" s="72" t="str">
        <f>IF(ISBLANK(Games!$B102), "",Games!I102)</f>
        <v>Texas A&amp;M</v>
      </c>
      <c r="J121" s="72" t="str">
        <f>IF('Prediction Log'!$F121&gt;0.5, 'Prediction Log'!$B121, IF('Prediction Log'!$F121&lt;0.5, 'Prediction Log'!$C121, "PICK"))</f>
        <v>Ole Miss</v>
      </c>
      <c r="K121" s="73" t="n">
        <f>IF(ISBLANK(Games!B102), "",IF('Prediction Log'!$J121='Prediction Log'!$B121, 'Prediction Log'!$F121, 1-'Prediction Log'!$F121))</f>
        <v>0.575893</v>
      </c>
      <c r="L121" s="74" t="str">
        <f>IF(ISBLANK(Games!$B102), "",Games!L102)</f>
        <v>Y</v>
      </c>
      <c r="M121" s="75" t="str">
        <f>IF(ISBLANK('Prediction Log'!$N121), "",IF('Prediction Log'!$N121&gt;'Prediction Log'!$O121,'Prediction Log'!$B121,'Prediction Log'!$C121))</f>
        <v>Ole Miss</v>
      </c>
      <c r="N121" s="76" t="n">
        <v>38.0</v>
      </c>
      <c r="O121" s="76" t="n">
        <v>35.0</v>
      </c>
      <c r="P121" s="77" t="n">
        <f>IF(ISBLANK('Prediction Log'!$N121), "",'Prediction Log'!$O121-'Prediction Log'!$N121)</f>
        <v>-3</v>
      </c>
      <c r="Q121" s="78" t="str">
        <f>IF(ISBLANK('Prediction Log'!$N121), "",IF('Prediction Log'!$M121&lt;&gt;'Prediction Log'!$H121, "Y", IF(AND('Prediction Log'!$M121='Prediction Log'!$H121, ABS((-1*'Prediction Log'!$P121))&gt;ABS('Prediction Log'!$D121)), "Y", IF('Prediction Log'!$D121='Prediction Log'!$P121, "PUSH", "N"))))</f>
        <v>N</v>
      </c>
      <c r="R121" s="79" t="str">
        <f>IF(ISBLANK('Prediction Log'!$N121), "",IF('Prediction Log'!$P121&lt;'Prediction Log'!$D121, "Y", IF('Prediction Log'!$P121='Prediction Log'!$D121, "PUSH", "N")))</f>
        <v>N</v>
      </c>
      <c r="S121" s="79" t="str">
        <f>IF(ISBLANK('Prediction Log'!$N121), "",IF('Prediction Log'!$P121&lt;'Prediction Log'!$E121, "Y", IF('Prediction Log'!$P121='Prediction Log'!$E121, "PUSH", "N")))</f>
        <v>Y</v>
      </c>
      <c r="T121" s="80" t="str">
        <f>IF(ISBLANK('Prediction Log'!$N121),"",IF('Prediction Log'!$M121='Prediction Log'!$H121, "Y", "N"))</f>
        <v>Y</v>
      </c>
      <c r="U121" s="80" t="str">
        <f>'Prediction Log'!$R121</f>
        <v>N</v>
      </c>
      <c r="V121" s="80" t="str">
        <f>IF(ISBLANK('Prediction Log'!$N121), "",IF(AND('Prediction Log'!$T121="Y", 'Prediction Log'!$U121="Y"), "Y", "N"))</f>
        <v>N</v>
      </c>
      <c r="W121" s="81" t="str">
        <f>IF(ISBLANK('Prediction Log'!$N121),"",IF('Prediction Log'!$M121='Prediction Log'!$I121, "Y", "N"))</f>
        <v>N</v>
      </c>
      <c r="X121" s="81" t="str">
        <f>IF(ISBLANK('Prediction Log'!$N121), "", IF('Prediction Log'!$R121=Games!K102, "Y", "N"))</f>
        <v>Y</v>
      </c>
      <c r="Y121" s="82" t="str">
        <f>IF(ISBLANK('Prediction Log'!$N121), "",IF('Prediction Log'!$J121='Prediction Log'!$M121, "Y", "N"))</f>
        <v>Y</v>
      </c>
      <c r="Z121" s="81" t="str">
        <f>IF(ISBLANK('Prediction Log'!$N121), "",IF('Prediction Log'!$I121&lt;&gt;'Prediction Log'!$M121, "N",IF(AND('Prediction Log'!$E121&gt;0, 'Prediction Log'!$P121&gt;'Prediction Log'!$E121, 'Prediction Log'!$I121='Prediction Log'!$C121), "Y", IF(AND('Prediction Log'!$E121&lt;0, 'Prediction Log'!$P121&lt;'Prediction Log'!$E121,'Prediction Log'!$I121='Prediction Log'!$B121 ), "Y", IF('Prediction Log'!$P121='Prediction Log'!$E121, "PUSH", "N")))))</f>
        <v>N</v>
      </c>
      <c r="AA121" s="81" t="str">
        <f>IF(ISBLANK('Prediction Log'!$N121), "",IF(AND('Prediction Log'!$W121="Y", 'Prediction Log'!$X121="Y"), "Y", "N"))</f>
        <v>N</v>
      </c>
      <c r="AB121" s="80" t="n">
        <f>IF(ISBLANK('Prediction Log'!$N121), "",IF('Prediction Log'!$D121&gt;0, 'Prediction Log'!$P121-'Prediction Log'!$D121, IF('Prediction Log'!$D121&lt;0, -'Prediction Log'!$P121+'Prediction Log'!$D121, "NA")))</f>
        <v>-0.5</v>
      </c>
      <c r="AC121" s="80" t="n">
        <f>IF(ISBLANK('Prediction Log'!$N121), "",ABS('Prediction Log'!$AB121))</f>
        <v>0.5</v>
      </c>
      <c r="AD121" s="81" t="n">
        <f>IF(ISBLANK('Prediction Log'!$N121), "",IF('Prediction Log'!$E121&gt;0, 'Prediction Log'!$P121-'Prediction Log'!$E121, IF('Prediction Log'!$E121&lt;0, -'Prediction Log'!$P121+'Prediction Log'!$E121, "NA")))</f>
        <v>-3.4</v>
      </c>
      <c r="AE121" s="81" t="n">
        <f>IF(ISBLANK('Prediction Log'!$N121), "",ABS('Prediction Log'!$AD121))</f>
        <v>3.4</v>
      </c>
    </row>
    <row r="122" ht="14.25" customHeight="1">
      <c r="A122" s="14" t="str">
        <f>IF(ISBLANK(Games!#REF!), "",Games!A103)</f>
        <v>#ERROR!</v>
      </c>
      <c r="B122" s="14" t="str">
        <f>IF(ISBLANK(Games!$B103), "",Games!B103)</f>
        <v>Arizona</v>
      </c>
      <c r="C122" s="67" t="str">
        <f>IF(ISBLANK(Games!$B103), "",Games!E103)</f>
        <v>UCLA</v>
      </c>
      <c r="D122" s="68" t="n">
        <f>IF(ISBLANK(Games!$B103), "",Games!G103)</f>
        <v>3</v>
      </c>
      <c r="E122" s="68" t="n">
        <f>IF(ISBLANK(Games!$B103), "",Games!H103)</f>
        <v>-10</v>
      </c>
      <c r="F122" s="69" t="n">
        <f>Games!D103</f>
        <v>0.917187</v>
      </c>
      <c r="G122" s="70" t="str">
        <f>Games!K103</f>
        <v>Y</v>
      </c>
      <c r="H122" s="71" t="str">
        <f>IF(ISBLANK(Games!B103), "", IF('Prediction Log'!$D122&lt;0, 'Prediction Log'!$B122, 'Prediction Log'!$C122))</f>
        <v>UCLA</v>
      </c>
      <c r="I122" s="72" t="str">
        <f>IF(ISBLANK(Games!$B103), "",Games!I103)</f>
        <v>Arizona</v>
      </c>
      <c r="J122" s="72" t="str">
        <f>IF('Prediction Log'!$F122&gt;0.5, 'Prediction Log'!$B122, IF('Prediction Log'!$F122&lt;0.5, 'Prediction Log'!$C122, "PICK"))</f>
        <v>Arizona</v>
      </c>
      <c r="K122" s="73" t="n">
        <f>IF(ISBLANK(Games!B103), "",IF('Prediction Log'!$J122='Prediction Log'!$B122, 'Prediction Log'!$F122, 1-'Prediction Log'!$F122))</f>
        <v>0.917187</v>
      </c>
      <c r="L122" s="74" t="str">
        <f>IF(ISBLANK(Games!#REF!), "",Games!K103)</f>
        <v>#ERROR!</v>
      </c>
      <c r="M122" s="75" t="str">
        <f>IF(ISBLANK('Prediction Log'!$N122), "",IF('Prediction Log'!$N122&gt;'Prediction Log'!$O122,'Prediction Log'!$B122,'Prediction Log'!$C122))</f>
        <v>Arizona</v>
      </c>
      <c r="N122" s="76" t="n">
        <v>27.0</v>
      </c>
      <c r="O122" s="76" t="n">
        <v>10.0</v>
      </c>
      <c r="P122" s="77" t="n">
        <f>IF(ISBLANK('Prediction Log'!$N122), "",'Prediction Log'!$O122-'Prediction Log'!$N122)</f>
        <v>-17</v>
      </c>
      <c r="Q122" s="78" t="str">
        <f>IF(ISBLANK('Prediction Log'!$N122), "",IF('Prediction Log'!$M122&lt;&gt;'Prediction Log'!$H122, "Y", IF(AND('Prediction Log'!$M122='Prediction Log'!$H122, ABS((-1*'Prediction Log'!$P122))&gt;ABS('Prediction Log'!$D122)), "Y", IF('Prediction Log'!$D122='Prediction Log'!$P122, "PUSH", "N"))))</f>
        <v>Y</v>
      </c>
      <c r="R122" s="79" t="str">
        <f>IF(ISBLANK('Prediction Log'!$N122), "",IF('Prediction Log'!$P122&lt;'Prediction Log'!$D122, "Y", IF('Prediction Log'!$P122='Prediction Log'!$D122, "PUSH", "N")))</f>
        <v>Y</v>
      </c>
      <c r="S122" s="79" t="str">
        <f>IF(ISBLANK('Prediction Log'!$N122), "",IF('Prediction Log'!$P122&lt;'Prediction Log'!$E122, "Y", IF('Prediction Log'!$P122='Prediction Log'!$E122, "PUSH", "N")))</f>
        <v>Y</v>
      </c>
      <c r="T122" s="80" t="str">
        <f>IF(ISBLANK('Prediction Log'!$N122),"",IF('Prediction Log'!$M122='Prediction Log'!$H122, "Y", "N"))</f>
        <v>N</v>
      </c>
      <c r="U122" s="80" t="str">
        <f>'Prediction Log'!$R122</f>
        <v>Y</v>
      </c>
      <c r="V122" s="80" t="str">
        <f>IF(ISBLANK('Prediction Log'!$N122), "",IF(AND('Prediction Log'!$T122="Y", 'Prediction Log'!$U122="Y"), "Y", "N"))</f>
        <v>N</v>
      </c>
      <c r="W122" s="81" t="str">
        <f>IF(ISBLANK('Prediction Log'!$N122),"",IF('Prediction Log'!$M122='Prediction Log'!$I122, "Y", "N"))</f>
        <v>Y</v>
      </c>
      <c r="X122" s="81" t="str">
        <f>IF(ISBLANK('Prediction Log'!$N122), "", IF('Prediction Log'!$R122=Games!K103, "Y", "N"))</f>
        <v>Y</v>
      </c>
      <c r="Y122" s="82" t="str">
        <f>IF(ISBLANK('Prediction Log'!$N122), "",IF('Prediction Log'!$J122='Prediction Log'!$M122, "Y", "N"))</f>
        <v>Y</v>
      </c>
      <c r="Z122" s="81" t="str">
        <f>IF(ISBLANK('Prediction Log'!$N122), "",IF('Prediction Log'!$I122&lt;&gt;'Prediction Log'!$M122, "N",IF(AND('Prediction Log'!$E122&gt;0, 'Prediction Log'!$P122&gt;'Prediction Log'!$E122, 'Prediction Log'!$I122='Prediction Log'!$C122), "Y", IF(AND('Prediction Log'!$E122&lt;0, 'Prediction Log'!$P122&lt;'Prediction Log'!$E122,'Prediction Log'!$I122='Prediction Log'!$B122 ), "Y", IF('Prediction Log'!$P122='Prediction Log'!$E122, "PUSH", "N")))))</f>
        <v>Y</v>
      </c>
      <c r="AA122" s="81" t="str">
        <f>IF(ISBLANK('Prediction Log'!$N122), "",IF(AND('Prediction Log'!$W122="Y", 'Prediction Log'!$X122="Y"), "Y", "N"))</f>
        <v>Y</v>
      </c>
      <c r="AB122" s="80" t="n">
        <f>IF(ISBLANK('Prediction Log'!$N122), "",IF('Prediction Log'!$D122&gt;0, 'Prediction Log'!$P122-'Prediction Log'!$D122, IF('Prediction Log'!$D122&lt;0, -'Prediction Log'!$P122+'Prediction Log'!$D122, "NA")))</f>
        <v>-20</v>
      </c>
      <c r="AC122" s="80" t="n">
        <f>IF(ISBLANK('Prediction Log'!$N122), "",ABS('Prediction Log'!$AB122))</f>
        <v>20</v>
      </c>
      <c r="AD122" s="81" t="n">
        <f>IF(ISBLANK('Prediction Log'!$N122), "",IF('Prediction Log'!$E122&gt;0, 'Prediction Log'!$P122-'Prediction Log'!$E122, IF('Prediction Log'!$E122&lt;0, -'Prediction Log'!$P122+'Prediction Log'!$E122, "NA")))</f>
        <v>7</v>
      </c>
      <c r="AE122" s="81" t="n">
        <f>IF(ISBLANK('Prediction Log'!$N122), "",ABS('Prediction Log'!$AD122))</f>
        <v>7</v>
      </c>
    </row>
    <row r="123" ht="14.25" customHeight="1">
      <c r="A123" s="67" t="n">
        <f>IF(ISBLANK(Games!$B104), "",Games!A104)</f>
        <v>10</v>
      </c>
      <c r="B123" s="14" t="str">
        <f>IF(ISBLANK(Games!$B104), "",Games!B104)</f>
        <v>Clemson</v>
      </c>
      <c r="C123" s="67" t="str">
        <f>IF(ISBLANK(Games!$B104), "",Games!E104)</f>
        <v>Notre Dame</v>
      </c>
      <c r="D123" s="68" t="n">
        <f>IF(ISBLANK(Games!$B104), "",Games!G104)</f>
        <v>3</v>
      </c>
      <c r="E123" s="68" t="n">
        <f>IF(ISBLANK(Games!$B104), "",Games!H104)</f>
        <v>10</v>
      </c>
      <c r="F123" s="69" t="n">
        <f>Games!D104</f>
        <v>0.066047</v>
      </c>
      <c r="G123" s="70" t="str">
        <f>Games!K104</f>
        <v>N</v>
      </c>
      <c r="H123" s="71" t="str">
        <f>IF(ISBLANK(Games!B104), "", IF('Prediction Log'!$D123&lt;0, 'Prediction Log'!$B123, 'Prediction Log'!$C123))</f>
        <v>Notre Dame</v>
      </c>
      <c r="I123" s="72" t="str">
        <f>IF(ISBLANK(Games!$B104), "",Games!I104)</f>
        <v>Notre Dame</v>
      </c>
      <c r="J123" s="72" t="str">
        <f>IF('Prediction Log'!$F123&gt;0.5, 'Prediction Log'!$B123, IF('Prediction Log'!$F123&lt;0.5, 'Prediction Log'!$C123, "PICK"))</f>
        <v>Notre Dame</v>
      </c>
      <c r="K123" s="73" t="n">
        <f>IF(ISBLANK(Games!B104), "",IF('Prediction Log'!$J123='Prediction Log'!$B123, 'Prediction Log'!$F123, 1-'Prediction Log'!$F123))</f>
        <v>0.933953</v>
      </c>
      <c r="L123" s="74" t="str">
        <f>IF(ISBLANK(Games!$B104), "",Games!L104)</f>
        <v>Y</v>
      </c>
      <c r="M123" s="75" t="str">
        <f>IF(ISBLANK('Prediction Log'!$N123), "",IF('Prediction Log'!$N123&gt;'Prediction Log'!$O123,'Prediction Log'!$B123,'Prediction Log'!$C123))</f>
        <v>Clemson</v>
      </c>
      <c r="N123" s="76" t="n">
        <v>31.0</v>
      </c>
      <c r="O123" s="76" t="n">
        <v>23.0</v>
      </c>
      <c r="P123" s="77" t="n">
        <f>IF(ISBLANK('Prediction Log'!$N123), "",'Prediction Log'!$O123-'Prediction Log'!$N123)</f>
        <v>-8</v>
      </c>
      <c r="Q123" s="78" t="str">
        <f>IF(ISBLANK('Prediction Log'!$N123), "",IF('Prediction Log'!$M123&lt;&gt;'Prediction Log'!$H123, "Y", IF(AND('Prediction Log'!$M123='Prediction Log'!$H123, ABS((-1*'Prediction Log'!$P123))&gt;ABS('Prediction Log'!$D123)), "Y", IF('Prediction Log'!$D123='Prediction Log'!$P123, "PUSH", "N"))))</f>
        <v>Y</v>
      </c>
      <c r="R123" s="79" t="str">
        <f>IF(ISBLANK('Prediction Log'!$N123), "",IF('Prediction Log'!$P123&lt;'Prediction Log'!$D123, "Y", IF('Prediction Log'!$P123='Prediction Log'!$D123, "PUSH", "N")))</f>
        <v>Y</v>
      </c>
      <c r="S123" s="79" t="str">
        <f>IF(ISBLANK('Prediction Log'!$N123), "",IF('Prediction Log'!$P123&lt;'Prediction Log'!$E123, "Y", IF('Prediction Log'!$P123='Prediction Log'!$E123, "PUSH", "N")))</f>
        <v>Y</v>
      </c>
      <c r="T123" s="80" t="str">
        <f>IF(ISBLANK('Prediction Log'!$N123),"",IF('Prediction Log'!$M123='Prediction Log'!$H123, "Y", "N"))</f>
        <v>N</v>
      </c>
      <c r="U123" s="80" t="str">
        <f>'Prediction Log'!$R123</f>
        <v>Y</v>
      </c>
      <c r="V123" s="80" t="str">
        <f>IF(ISBLANK('Prediction Log'!$N123), "",IF(AND('Prediction Log'!$T123="Y", 'Prediction Log'!$U123="Y"), "Y", "N"))</f>
        <v>N</v>
      </c>
      <c r="W123" s="81" t="str">
        <f>IF(ISBLANK('Prediction Log'!$N123),"",IF('Prediction Log'!$M123='Prediction Log'!$I123, "Y", "N"))</f>
        <v>N</v>
      </c>
      <c r="X123" s="81" t="str">
        <f>IF(ISBLANK('Prediction Log'!$N123), "", IF('Prediction Log'!$R123=Games!K104, "Y", "N"))</f>
        <v>N</v>
      </c>
      <c r="Y123" s="82" t="str">
        <f>IF(ISBLANK('Prediction Log'!$N123), "",IF('Prediction Log'!$J123='Prediction Log'!$M123, "Y", "N"))</f>
        <v>N</v>
      </c>
      <c r="Z123" s="81" t="str">
        <f>IF(ISBLANK('Prediction Log'!$N123), "",IF('Prediction Log'!$I123&lt;&gt;'Prediction Log'!$M123, "N",IF(AND('Prediction Log'!$E123&gt;0, 'Prediction Log'!$P123&gt;'Prediction Log'!$E123, 'Prediction Log'!$I123='Prediction Log'!$C123), "Y", IF(AND('Prediction Log'!$E123&lt;0, 'Prediction Log'!$P123&lt;'Prediction Log'!$E123,'Prediction Log'!$I123='Prediction Log'!$B123 ), "Y", IF('Prediction Log'!$P123='Prediction Log'!$E123, "PUSH", "N")))))</f>
        <v>N</v>
      </c>
      <c r="AA123" s="81" t="str">
        <f>IF(ISBLANK('Prediction Log'!$N123), "",IF(AND('Prediction Log'!$W123="Y", 'Prediction Log'!$X123="Y"), "Y", "N"))</f>
        <v>N</v>
      </c>
      <c r="AB123" s="80" t="n">
        <f>IF(ISBLANK('Prediction Log'!$N123), "",IF('Prediction Log'!$D123&gt;0, 'Prediction Log'!$P123-'Prediction Log'!$D123, IF('Prediction Log'!$D123&lt;0, -'Prediction Log'!$P123+'Prediction Log'!$D123, "NA")))</f>
        <v>-11</v>
      </c>
      <c r="AC123" s="80" t="n">
        <f>IF(ISBLANK('Prediction Log'!$N123), "",ABS('Prediction Log'!$AB123))</f>
        <v>11</v>
      </c>
      <c r="AD123" s="81" t="n">
        <f>IF(ISBLANK('Prediction Log'!$N123), "",IF('Prediction Log'!$E123&gt;0, 'Prediction Log'!$P123-'Prediction Log'!$E123, IF('Prediction Log'!$E123&lt;0, -'Prediction Log'!$P123+'Prediction Log'!$E123, "NA")))</f>
        <v>-18</v>
      </c>
      <c r="AE123" s="81" t="n">
        <f>IF(ISBLANK('Prediction Log'!$N123), "",ABS('Prediction Log'!$AD123))</f>
        <v>18</v>
      </c>
    </row>
    <row r="124" ht="14.25" customHeight="1">
      <c r="A124" s="14" t="n">
        <f>IF(ISBLANK(Games!$B105), "",Games!A105)</f>
        <v>10</v>
      </c>
      <c r="B124" s="14" t="str">
        <f>IF(ISBLANK(Games!$B105), "",Games!B105)</f>
        <v>Tennessee</v>
      </c>
      <c r="C124" s="14" t="str">
        <f>IF(ISBLANK(Games!$B105), "",Games!E105)</f>
        <v>Connecticut</v>
      </c>
      <c r="D124" s="10" t="n">
        <f>IF(ISBLANK(Games!$B105), "",Games!G105)</f>
        <v>-35.5</v>
      </c>
      <c r="E124" s="10" t="n">
        <f>IF(ISBLANK(Games!$B105), "",Games!H105)</f>
        <v>-33.1</v>
      </c>
      <c r="F124" s="69" t="n">
        <f>Games!D105</f>
        <v>0.998939</v>
      </c>
      <c r="G124" s="70" t="str">
        <f>Games!K105</f>
        <v>N</v>
      </c>
      <c r="H124" s="71" t="str">
        <f>IF(ISBLANK(Games!B105), "", IF('Prediction Log'!$D124&lt;0, 'Prediction Log'!$B124, 'Prediction Log'!$C124))</f>
        <v>Tennessee</v>
      </c>
      <c r="I124" s="72" t="str">
        <f>IF(ISBLANK(Games!$B105), "",Games!I105)</f>
        <v>Tennessee</v>
      </c>
      <c r="J124" s="72" t="str">
        <f>IF('Prediction Log'!$F124&gt;0.5, 'Prediction Log'!$B124, IF('Prediction Log'!$F124&lt;0.5, 'Prediction Log'!$C124, "PICK"))</f>
        <v>Tennessee</v>
      </c>
      <c r="K124" s="73" t="n">
        <f>IF(ISBLANK(Games!B105), "",IF('Prediction Log'!$J124='Prediction Log'!$B124, 'Prediction Log'!$F124, 1-'Prediction Log'!$F124))</f>
        <v>0.998939</v>
      </c>
      <c r="L124" s="74" t="str">
        <f>IF(ISBLANK(Games!$B105), "",Games!L105)</f>
        <v>N</v>
      </c>
      <c r="M124" s="75" t="str">
        <f>IF(ISBLANK('Prediction Log'!$N124), "",IF('Prediction Log'!$N124&gt;'Prediction Log'!$O124,'Prediction Log'!$B124,'Prediction Log'!$C124))</f>
        <v>Tennessee</v>
      </c>
      <c r="N124" s="76" t="n">
        <v>59.0</v>
      </c>
      <c r="O124" s="76" t="n">
        <v>3.0</v>
      </c>
      <c r="P124" s="77" t="n">
        <f>IF(ISBLANK('Prediction Log'!$N124), "",'Prediction Log'!$O124-'Prediction Log'!$N124)</f>
        <v>-56</v>
      </c>
      <c r="Q124" s="78" t="str">
        <f>IF(ISBLANK('Prediction Log'!$N124), "",IF('Prediction Log'!$M124&lt;&gt;'Prediction Log'!$H124, "Y", IF(AND('Prediction Log'!$M124='Prediction Log'!$H124, ABS((-1*'Prediction Log'!$P124))&gt;ABS('Prediction Log'!$D124)), "Y", IF('Prediction Log'!$D124='Prediction Log'!$P124, "PUSH", "N"))))</f>
        <v>Y</v>
      </c>
      <c r="R124" s="79" t="str">
        <f>IF(ISBLANK('Prediction Log'!$N124), "",IF('Prediction Log'!$P124&lt;'Prediction Log'!$D124, "Y", IF('Prediction Log'!$P124='Prediction Log'!$D124, "PUSH", "N")))</f>
        <v>Y</v>
      </c>
      <c r="S124" s="79" t="str">
        <f>IF(ISBLANK('Prediction Log'!$N124), "",IF('Prediction Log'!$P124&lt;'Prediction Log'!$E124, "Y", IF('Prediction Log'!$P124='Prediction Log'!$E124, "PUSH", "N")))</f>
        <v>Y</v>
      </c>
      <c r="T124" s="80" t="str">
        <f>IF(ISBLANK('Prediction Log'!$N124),"",IF('Prediction Log'!$M124='Prediction Log'!$H124, "Y", "N"))</f>
        <v>Y</v>
      </c>
      <c r="U124" s="80" t="str">
        <f>'Prediction Log'!$R124</f>
        <v>Y</v>
      </c>
      <c r="V124" s="80" t="str">
        <f>IF(ISBLANK('Prediction Log'!$N124), "",IF(AND('Prediction Log'!$T124="Y", 'Prediction Log'!$U124="Y"), "Y", "N"))</f>
        <v>Y</v>
      </c>
      <c r="W124" s="81" t="str">
        <f>IF(ISBLANK('Prediction Log'!$N124),"",IF('Prediction Log'!$M124='Prediction Log'!$I124, "Y", "N"))</f>
        <v>Y</v>
      </c>
      <c r="X124" s="81" t="str">
        <f>IF(ISBLANK('Prediction Log'!$N124), "", IF('Prediction Log'!$R124=Games!K105, "Y", "N"))</f>
        <v>N</v>
      </c>
      <c r="Y124" s="82" t="str">
        <f>IF(ISBLANK('Prediction Log'!$N124), "",IF('Prediction Log'!$J124='Prediction Log'!$M124, "Y", "N"))</f>
        <v>Y</v>
      </c>
      <c r="Z124" s="81" t="str">
        <f>IF(ISBLANK('Prediction Log'!$N124), "",IF('Prediction Log'!$I124&lt;&gt;'Prediction Log'!$M124, "N",IF(AND('Prediction Log'!$E124&gt;0, 'Prediction Log'!$P124&gt;'Prediction Log'!$E124, 'Prediction Log'!$I124='Prediction Log'!$C124), "Y", IF(AND('Prediction Log'!$E124&lt;0, 'Prediction Log'!$P124&lt;'Prediction Log'!$E124,'Prediction Log'!$I124='Prediction Log'!$B124 ), "Y", IF('Prediction Log'!$P124='Prediction Log'!$E124, "PUSH", "N")))))</f>
        <v>Y</v>
      </c>
      <c r="AA124" s="81" t="str">
        <f>IF(ISBLANK('Prediction Log'!$N124), "",IF(AND('Prediction Log'!$W124="Y", 'Prediction Log'!$X124="Y"), "Y", "N"))</f>
        <v>N</v>
      </c>
      <c r="AB124" s="80" t="n">
        <f>IF(ISBLANK('Prediction Log'!$N124), "",IF('Prediction Log'!$D124&gt;0, 'Prediction Log'!$P124-'Prediction Log'!$D124, IF('Prediction Log'!$D124&lt;0, -'Prediction Log'!$P124+'Prediction Log'!$D124, "NA")))</f>
        <v>20.5</v>
      </c>
      <c r="AC124" s="80" t="n">
        <f>IF(ISBLANK('Prediction Log'!$N124), "",ABS('Prediction Log'!$AB124))</f>
        <v>20.5</v>
      </c>
      <c r="AD124" s="81" t="n">
        <f>IF(ISBLANK('Prediction Log'!$N124), "",IF('Prediction Log'!$E124&gt;0, 'Prediction Log'!$P124-'Prediction Log'!$E124, IF('Prediction Log'!$E124&lt;0, -'Prediction Log'!$P124+'Prediction Log'!$E124, "NA")))</f>
        <v>22.9</v>
      </c>
      <c r="AE124" s="81" t="n">
        <f>IF(ISBLANK('Prediction Log'!$N124), "",ABS('Prediction Log'!$AD124))</f>
        <v>22.9</v>
      </c>
    </row>
    <row r="125" ht="14.25" customHeight="1">
      <c r="A125" s="67" t="n">
        <f>IF(ISBLANK(Games!$B106), "",Games!A106)</f>
        <v>10</v>
      </c>
      <c r="B125" s="67" t="str">
        <f>IF(ISBLANK(Games!$B106), "",Games!B106)</f>
        <v>Indiana</v>
      </c>
      <c r="C125" s="67" t="str">
        <f>IF(ISBLANK(Games!$B106), "",Games!E106)</f>
        <v>Wisconsin</v>
      </c>
      <c r="D125" s="68" t="n">
        <f>IF(ISBLANK(Games!$B106), "",Games!G106)</f>
        <v>9.5</v>
      </c>
      <c r="E125" s="68" t="n">
        <f>IF(ISBLANK(Games!$B106), "",Games!H106)</f>
        <v>15.7</v>
      </c>
      <c r="F125" s="69" t="n">
        <f>Games!D106</f>
        <v>0.071004</v>
      </c>
      <c r="G125" s="70" t="str">
        <f>Games!K106</f>
        <v>N</v>
      </c>
      <c r="H125" s="71" t="str">
        <f>IF(ISBLANK(Games!B106), "", IF('Prediction Log'!$D125&lt;0, 'Prediction Log'!$B125, 'Prediction Log'!$C125))</f>
        <v>Wisconsin</v>
      </c>
      <c r="I125" s="72" t="str">
        <f>IF(ISBLANK(Games!$B106), "",Games!I106)</f>
        <v>Wisconsin</v>
      </c>
      <c r="J125" s="72" t="str">
        <f>IF('Prediction Log'!$F125&gt;0.5, 'Prediction Log'!$B125, IF('Prediction Log'!$F125&lt;0.5, 'Prediction Log'!$C125, "PICK"))</f>
        <v>Wisconsin</v>
      </c>
      <c r="K125" s="73" t="n">
        <f>IF(ISBLANK(Games!B106), "",IF('Prediction Log'!$J125='Prediction Log'!$B125, 'Prediction Log'!$F125, 1-'Prediction Log'!$F125))</f>
        <v>0.928996</v>
      </c>
      <c r="L125" s="74" t="str">
        <f>IF(ISBLANK(Games!$B106), "",Games!L106)</f>
        <v>Y</v>
      </c>
      <c r="M125" s="75" t="str">
        <f>IF(ISBLANK('Prediction Log'!$N125), "",IF('Prediction Log'!$N125&gt;'Prediction Log'!$O125,'Prediction Log'!$B125,'Prediction Log'!$C125))</f>
        <v>Indiana</v>
      </c>
      <c r="N125" s="76" t="n">
        <v>20.0</v>
      </c>
      <c r="O125" s="76" t="n">
        <v>14.0</v>
      </c>
      <c r="P125" s="77" t="n">
        <f>IF(ISBLANK('Prediction Log'!$N125), "",'Prediction Log'!$O125-'Prediction Log'!$N125)</f>
        <v>-6</v>
      </c>
      <c r="Q125" s="78" t="str">
        <f>IF(ISBLANK('Prediction Log'!$N125), "",IF('Prediction Log'!$M125&lt;&gt;'Prediction Log'!$H125, "Y", IF(AND('Prediction Log'!$M125='Prediction Log'!$H125, ABS((-1*'Prediction Log'!$P125))&gt;ABS('Prediction Log'!$D125)), "Y", IF('Prediction Log'!$D125='Prediction Log'!$P125, "PUSH", "N"))))</f>
        <v>Y</v>
      </c>
      <c r="R125" s="79" t="str">
        <f>IF(ISBLANK('Prediction Log'!$N125), "",IF('Prediction Log'!$P125&lt;'Prediction Log'!$D125, "Y", IF('Prediction Log'!$P125='Prediction Log'!$D125, "PUSH", "N")))</f>
        <v>Y</v>
      </c>
      <c r="S125" s="79" t="str">
        <f>IF(ISBLANK('Prediction Log'!$N125), "",IF('Prediction Log'!$P125&lt;'Prediction Log'!$E125, "Y", IF('Prediction Log'!$P125='Prediction Log'!$E125, "PUSH", "N")))</f>
        <v>Y</v>
      </c>
      <c r="T125" s="80" t="str">
        <f>IF(ISBLANK('Prediction Log'!$N125),"",IF('Prediction Log'!$M125='Prediction Log'!$H125, "Y", "N"))</f>
        <v>N</v>
      </c>
      <c r="U125" s="80" t="str">
        <f>'Prediction Log'!$R125</f>
        <v>Y</v>
      </c>
      <c r="V125" s="80" t="str">
        <f>IF(ISBLANK('Prediction Log'!$N125), "",IF(AND('Prediction Log'!$T125="Y", 'Prediction Log'!$U125="Y"), "Y", "N"))</f>
        <v>N</v>
      </c>
      <c r="W125" s="81" t="str">
        <f>IF(ISBLANK('Prediction Log'!$N125),"",IF('Prediction Log'!$M125='Prediction Log'!$I125, "Y", "N"))</f>
        <v>N</v>
      </c>
      <c r="X125" s="81" t="str">
        <f>IF(ISBLANK('Prediction Log'!$N125), "", IF('Prediction Log'!$R125=Games!K106, "Y", "N"))</f>
        <v>N</v>
      </c>
      <c r="Y125" s="82" t="str">
        <f>IF(ISBLANK('Prediction Log'!$N125), "",IF('Prediction Log'!$J125='Prediction Log'!$M125, "Y", "N"))</f>
        <v>N</v>
      </c>
      <c r="Z125" s="81" t="str">
        <f>IF(ISBLANK('Prediction Log'!$N125), "",IF('Prediction Log'!$I125&lt;&gt;'Prediction Log'!$M125, "N",IF(AND('Prediction Log'!$E125&gt;0, 'Prediction Log'!$P125&gt;'Prediction Log'!$E125, 'Prediction Log'!$I125='Prediction Log'!$C125), "Y", IF(AND('Prediction Log'!$E125&lt;0, 'Prediction Log'!$P125&lt;'Prediction Log'!$E125,'Prediction Log'!$I125='Prediction Log'!$B125 ), "Y", IF('Prediction Log'!$P125='Prediction Log'!$E125, "PUSH", "N")))))</f>
        <v>N</v>
      </c>
      <c r="AA125" s="81" t="str">
        <f>IF(ISBLANK('Prediction Log'!$N125), "",IF(AND('Prediction Log'!$W125="Y", 'Prediction Log'!$X125="Y"), "Y", "N"))</f>
        <v>N</v>
      </c>
      <c r="AB125" s="80" t="n">
        <f>IF(ISBLANK('Prediction Log'!$N125), "",IF('Prediction Log'!$D125&gt;0, 'Prediction Log'!$P125-'Prediction Log'!$D125, IF('Prediction Log'!$D125&lt;0, -'Prediction Log'!$P125+'Prediction Log'!$D125, "NA")))</f>
        <v>-15.5</v>
      </c>
      <c r="AC125" s="80" t="n">
        <f>IF(ISBLANK('Prediction Log'!$N125), "",ABS('Prediction Log'!$AB125))</f>
        <v>15.5</v>
      </c>
      <c r="AD125" s="81" t="n">
        <f>IF(ISBLANK('Prediction Log'!$N125), "",IF('Prediction Log'!$E125&gt;0, 'Prediction Log'!$P125-'Prediction Log'!$E125, IF('Prediction Log'!$E125&lt;0, -'Prediction Log'!$P125+'Prediction Log'!$E125, "NA")))</f>
        <v>-21.7</v>
      </c>
      <c r="AE125" s="81" t="n">
        <f>IF(ISBLANK('Prediction Log'!$N125), "",ABS('Prediction Log'!$AD125))</f>
        <v>21.7</v>
      </c>
    </row>
    <row r="126" ht="14.25" customHeight="1">
      <c r="A126" s="14" t="n">
        <f>IF(ISBLANK(Games!$B107), "",Games!A107)</f>
        <v>10</v>
      </c>
      <c r="B126" s="14" t="str">
        <f>IF(ISBLANK(Games!$B107), "",Games!B107)</f>
        <v>Utah</v>
      </c>
      <c r="C126" s="14" t="str">
        <f>IF(ISBLANK(Games!$B107), "",Games!E107)</f>
        <v>Arizona State</v>
      </c>
      <c r="D126" s="10" t="n">
        <f>IF(ISBLANK(Games!$B107), "",Games!G107)</f>
        <v>-11.5</v>
      </c>
      <c r="E126" s="10" t="n">
        <f>IF(ISBLANK(Games!$B107), "",Games!H107)</f>
        <v>-26.8</v>
      </c>
      <c r="F126" s="69" t="n">
        <f>Games!D107</f>
        <v>0.997149</v>
      </c>
      <c r="G126" s="70" t="str">
        <f>Games!K107</f>
        <v>Y</v>
      </c>
      <c r="H126" s="71" t="str">
        <f>IF(ISBLANK(Games!B107), "", IF('Prediction Log'!$D126&lt;0, 'Prediction Log'!$B126, 'Prediction Log'!$C126))</f>
        <v>Utah</v>
      </c>
      <c r="I126" s="72" t="str">
        <f>IF(ISBLANK(Games!$B107), "",Games!I107)</f>
        <v>Utah</v>
      </c>
      <c r="J126" s="72" t="str">
        <f>IF('Prediction Log'!$F126&gt;0.5, 'Prediction Log'!$B126, IF('Prediction Log'!$F126&lt;0.5, 'Prediction Log'!$C126, "PICK"))</f>
        <v>Utah</v>
      </c>
      <c r="K126" s="73" t="n">
        <f>IF(ISBLANK(Games!B107), "",IF('Prediction Log'!$J126='Prediction Log'!$B126, 'Prediction Log'!$F126, 1-'Prediction Log'!$F126))</f>
        <v>0.997149</v>
      </c>
      <c r="L126" s="74" t="str">
        <f>IF(ISBLANK(Games!$B107), "",Games!L107)</f>
        <v>Y</v>
      </c>
      <c r="M126" s="75" t="str">
        <f>IF(ISBLANK('Prediction Log'!$N126), "",IF('Prediction Log'!$N126&gt;'Prediction Log'!$O126,'Prediction Log'!$B126,'Prediction Log'!$C126))</f>
        <v>Utah</v>
      </c>
      <c r="N126" s="76" t="n">
        <v>55.0</v>
      </c>
      <c r="O126" s="76" t="n">
        <v>3.0</v>
      </c>
      <c r="P126" s="77" t="n">
        <f>IF(ISBLANK('Prediction Log'!$N126), "",'Prediction Log'!$O126-'Prediction Log'!$N126)</f>
        <v>-52</v>
      </c>
      <c r="Q126" s="78" t="str">
        <f>IF(ISBLANK('Prediction Log'!$N126), "",IF('Prediction Log'!$M126&lt;&gt;'Prediction Log'!$H126, "Y", IF(AND('Prediction Log'!$M126='Prediction Log'!$H126, ABS((-1*'Prediction Log'!$P126))&gt;ABS('Prediction Log'!$D126)), "Y", IF('Prediction Log'!$D126='Prediction Log'!$P126, "PUSH", "N"))))</f>
        <v>Y</v>
      </c>
      <c r="R126" s="79" t="str">
        <f>IF(ISBLANK('Prediction Log'!$N126), "",IF('Prediction Log'!$P126&lt;'Prediction Log'!$D126, "Y", IF('Prediction Log'!$P126='Prediction Log'!$D126, "PUSH", "N")))</f>
        <v>Y</v>
      </c>
      <c r="S126" s="79" t="str">
        <f>IF(ISBLANK('Prediction Log'!$N126), "",IF('Prediction Log'!$P126&lt;'Prediction Log'!$E126, "Y", IF('Prediction Log'!$P126='Prediction Log'!$E126, "PUSH", "N")))</f>
        <v>Y</v>
      </c>
      <c r="T126" s="80" t="str">
        <f>IF(ISBLANK('Prediction Log'!$N126),"",IF('Prediction Log'!$M126='Prediction Log'!$H126, "Y", "N"))</f>
        <v>Y</v>
      </c>
      <c r="U126" s="80" t="str">
        <f>'Prediction Log'!$R126</f>
        <v>Y</v>
      </c>
      <c r="V126" s="80" t="str">
        <f>IF(ISBLANK('Prediction Log'!$N126), "",IF(AND('Prediction Log'!$T126="Y", 'Prediction Log'!$U126="Y"), "Y", "N"))</f>
        <v>Y</v>
      </c>
      <c r="W126" s="81" t="str">
        <f>IF(ISBLANK('Prediction Log'!$N126),"",IF('Prediction Log'!$M126='Prediction Log'!$I126, "Y", "N"))</f>
        <v>Y</v>
      </c>
      <c r="X126" s="81" t="str">
        <f>IF(ISBLANK('Prediction Log'!$N126), "", IF('Prediction Log'!$R126=Games!K107, "Y", "N"))</f>
        <v>Y</v>
      </c>
      <c r="Y126" s="82" t="str">
        <f>IF(ISBLANK('Prediction Log'!$N126), "",IF('Prediction Log'!$J126='Prediction Log'!$M126, "Y", "N"))</f>
        <v>Y</v>
      </c>
      <c r="Z126" s="81" t="str">
        <f>IF(ISBLANK('Prediction Log'!$N126), "",IF('Prediction Log'!$I126&lt;&gt;'Prediction Log'!$M126, "N",IF(AND('Prediction Log'!$E126&gt;0, 'Prediction Log'!$P126&gt;'Prediction Log'!$E126, 'Prediction Log'!$I126='Prediction Log'!$C126), "Y", IF(AND('Prediction Log'!$E126&lt;0, 'Prediction Log'!$P126&lt;'Prediction Log'!$E126,'Prediction Log'!$I126='Prediction Log'!$B126 ), "Y", IF('Prediction Log'!$P126='Prediction Log'!$E126, "PUSH", "N")))))</f>
        <v>Y</v>
      </c>
      <c r="AA126" s="81" t="str">
        <f>IF(ISBLANK('Prediction Log'!$N126), "",IF(AND('Prediction Log'!$W126="Y", 'Prediction Log'!$X126="Y"), "Y", "N"))</f>
        <v>Y</v>
      </c>
      <c r="AB126" s="80" t="n">
        <f>IF(ISBLANK('Prediction Log'!$N126), "",IF('Prediction Log'!$D126&gt;0, 'Prediction Log'!$P126-'Prediction Log'!$D126, IF('Prediction Log'!$D126&lt;0, -'Prediction Log'!$P126+'Prediction Log'!$D126, "NA")))</f>
        <v>40.5</v>
      </c>
      <c r="AC126" s="80" t="n">
        <f>IF(ISBLANK('Prediction Log'!$N126), "",ABS('Prediction Log'!$AB126))</f>
        <v>40.5</v>
      </c>
      <c r="AD126" s="81" t="n">
        <f>IF(ISBLANK('Prediction Log'!$N126), "",IF('Prediction Log'!$E126&gt;0, 'Prediction Log'!$P126-'Prediction Log'!$E126, IF('Prediction Log'!$E126&lt;0, -'Prediction Log'!$P126+'Prediction Log'!$E126, "NA")))</f>
        <v>25.2</v>
      </c>
      <c r="AE126" s="81" t="n">
        <f>IF(ISBLANK('Prediction Log'!$N126), "",ABS('Prediction Log'!$AD126))</f>
        <v>25.2</v>
      </c>
    </row>
    <row r="127" ht="14.25" customHeight="1">
      <c r="A127" s="67" t="n">
        <f>IF(ISBLANK(Games!$B108), "",Games!A108)</f>
        <v>10</v>
      </c>
      <c r="B127" s="67" t="str">
        <f>IF(ISBLANK(Games!$B108), "",Games!B108)</f>
        <v>Virginia</v>
      </c>
      <c r="C127" s="67" t="str">
        <f>IF(ISBLANK(Games!$B108), "",Games!E108)</f>
        <v>Georgia Tech</v>
      </c>
      <c r="D127" s="68" t="n">
        <f>IF(ISBLANK(Games!$B108), "",Games!G108)</f>
        <v>-2.5</v>
      </c>
      <c r="E127" s="68" t="n">
        <f>IF(ISBLANK(Games!$B108), "",Games!H108)</f>
        <v>4.8</v>
      </c>
      <c r="F127" s="69" t="n">
        <f>Games!D108</f>
        <v>0.254134</v>
      </c>
      <c r="G127" s="70" t="str">
        <f>Games!K108</f>
        <v>N</v>
      </c>
      <c r="H127" s="71" t="str">
        <f>IF(ISBLANK(Games!B108), "", IF('Prediction Log'!$D127&lt;0, 'Prediction Log'!$B127, 'Prediction Log'!$C127))</f>
        <v>Virginia</v>
      </c>
      <c r="I127" s="72" t="str">
        <f>IF(ISBLANK(Games!$B108), "",Games!I108)</f>
        <v>Georgia Tech</v>
      </c>
      <c r="J127" s="72" t="str">
        <f>IF('Prediction Log'!$F127&gt;0.5, 'Prediction Log'!$B127, IF('Prediction Log'!$F127&lt;0.5, 'Prediction Log'!$C127, "PICK"))</f>
        <v>Georgia Tech</v>
      </c>
      <c r="K127" s="73" t="n">
        <f>IF(ISBLANK(Games!B108), "",IF('Prediction Log'!$J127='Prediction Log'!$B127, 'Prediction Log'!$F127, 1-'Prediction Log'!$F127))</f>
        <v>0.745866</v>
      </c>
      <c r="L127" s="74" t="str">
        <f>IF(ISBLANK(Games!$B108), "",Games!L108)</f>
        <v>Y</v>
      </c>
      <c r="M127" s="75" t="str">
        <f>IF(ISBLANK('Prediction Log'!$N127), "",IF('Prediction Log'!$N127&gt;'Prediction Log'!$O127,'Prediction Log'!$B127,'Prediction Log'!$C127))</f>
        <v>Georgia Tech</v>
      </c>
      <c r="N127" s="76" t="n">
        <v>17.0</v>
      </c>
      <c r="O127" s="76" t="n">
        <v>45.0</v>
      </c>
      <c r="P127" s="77" t="n">
        <f>IF(ISBLANK('Prediction Log'!$N127), "",'Prediction Log'!$O127-'Prediction Log'!$N127)</f>
        <v>28</v>
      </c>
      <c r="Q127" s="78" t="str">
        <f>IF(ISBLANK('Prediction Log'!$N127), "",IF('Prediction Log'!$M127&lt;&gt;'Prediction Log'!$H127, "Y", IF(AND('Prediction Log'!$M127='Prediction Log'!$H127, ABS((-1*'Prediction Log'!$P127))&gt;ABS('Prediction Log'!$D127)), "Y", IF('Prediction Log'!$D127='Prediction Log'!$P127, "PUSH", "N"))))</f>
        <v>Y</v>
      </c>
      <c r="R127" s="79" t="str">
        <f>IF(ISBLANK('Prediction Log'!$N127), "",IF('Prediction Log'!$P127&lt;'Prediction Log'!$D127, "Y", IF('Prediction Log'!$P127='Prediction Log'!$D127, "PUSH", "N")))</f>
        <v>N</v>
      </c>
      <c r="S127" s="79" t="str">
        <f>IF(ISBLANK('Prediction Log'!$N127), "",IF('Prediction Log'!$P127&lt;'Prediction Log'!$E127, "Y", IF('Prediction Log'!$P127='Prediction Log'!$E127, "PUSH", "N")))</f>
        <v>N</v>
      </c>
      <c r="T127" s="80" t="str">
        <f>IF(ISBLANK('Prediction Log'!$N127),"",IF('Prediction Log'!$M127='Prediction Log'!$H127, "Y", "N"))</f>
        <v>N</v>
      </c>
      <c r="U127" s="80" t="str">
        <f>'Prediction Log'!$R127</f>
        <v>N</v>
      </c>
      <c r="V127" s="80" t="str">
        <f>IF(ISBLANK('Prediction Log'!$N127), "",IF(AND('Prediction Log'!$T127="Y", 'Prediction Log'!$U127="Y"), "Y", "N"))</f>
        <v>N</v>
      </c>
      <c r="W127" s="81" t="str">
        <f>IF(ISBLANK('Prediction Log'!$N127),"",IF('Prediction Log'!$M127='Prediction Log'!$I127, "Y", "N"))</f>
        <v>Y</v>
      </c>
      <c r="X127" s="81" t="str">
        <f>IF(ISBLANK('Prediction Log'!$N127), "", IF('Prediction Log'!$R127=Games!K108, "Y", "N"))</f>
        <v>Y</v>
      </c>
      <c r="Y127" s="82" t="str">
        <f>IF(ISBLANK('Prediction Log'!$N127), "",IF('Prediction Log'!$J127='Prediction Log'!$M127, "Y", "N"))</f>
        <v>Y</v>
      </c>
      <c r="Z127" s="81" t="str">
        <f>IF(ISBLANK('Prediction Log'!$N127), "",IF('Prediction Log'!$I127&lt;&gt;'Prediction Log'!$M127, "N",IF(AND('Prediction Log'!$E127&gt;0, 'Prediction Log'!$P127&gt;'Prediction Log'!$E127, 'Prediction Log'!$I127='Prediction Log'!$C127), "Y", IF(AND('Prediction Log'!$E127&lt;0, 'Prediction Log'!$P127&lt;'Prediction Log'!$E127,'Prediction Log'!$I127='Prediction Log'!$B127 ), "Y", IF('Prediction Log'!$P127='Prediction Log'!$E127, "PUSH", "N")))))</f>
        <v>Y</v>
      </c>
      <c r="AA127" s="81" t="str">
        <f>IF(ISBLANK('Prediction Log'!$N127), "",IF(AND('Prediction Log'!$W127="Y", 'Prediction Log'!$X127="Y"), "Y", "N"))</f>
        <v>Y</v>
      </c>
      <c r="AB127" s="80" t="n">
        <f>IF(ISBLANK('Prediction Log'!$N127), "",IF('Prediction Log'!$D127&gt;0, 'Prediction Log'!$P127-'Prediction Log'!$D127, IF('Prediction Log'!$D127&lt;0, -'Prediction Log'!$P127+'Prediction Log'!$D127, "NA")))</f>
        <v>-30.5</v>
      </c>
      <c r="AC127" s="80" t="n">
        <f>IF(ISBLANK('Prediction Log'!$N127), "",ABS('Prediction Log'!$AB127))</f>
        <v>30.5</v>
      </c>
      <c r="AD127" s="81" t="n">
        <f>IF(ISBLANK('Prediction Log'!$N127), "",IF('Prediction Log'!$E127&gt;0, 'Prediction Log'!$P127-'Prediction Log'!$E127, IF('Prediction Log'!$E127&lt;0, -'Prediction Log'!$P127+'Prediction Log'!$E127, "NA")))</f>
        <v>23.2</v>
      </c>
      <c r="AE127" s="81" t="n">
        <f>IF(ISBLANK('Prediction Log'!$N127), "",ABS('Prediction Log'!$AD127))</f>
        <v>23.2</v>
      </c>
    </row>
    <row r="128" ht="14.25" customHeight="1">
      <c r="A128" s="14" t="n">
        <f>IF(ISBLANK(Games!$B109), "",Games!A109)</f>
        <v>10</v>
      </c>
      <c r="B128" s="14" t="str">
        <f>IF(ISBLANK(Games!$B109), "",Games!B109)</f>
        <v>Temple</v>
      </c>
      <c r="C128" s="14" t="str">
        <f>IF(ISBLANK(Games!$B109), "",Games!E109)</f>
        <v>Navy</v>
      </c>
      <c r="D128" s="10" t="n">
        <f>IF(ISBLANK(Games!$B109), "",Games!G109)</f>
        <v>7</v>
      </c>
      <c r="E128" s="10" t="n">
        <f>IF(ISBLANK(Games!$B109), "",Games!H109)</f>
        <v>18.6</v>
      </c>
      <c r="F128" s="69" t="n">
        <f>Games!D109</f>
        <v>0.042015</v>
      </c>
      <c r="G128" s="70" t="str">
        <f>Games!K109</f>
        <v>N</v>
      </c>
      <c r="H128" s="71" t="str">
        <f>IF(ISBLANK(Games!B109), "", IF('Prediction Log'!$D128&lt;0, 'Prediction Log'!$B128, 'Prediction Log'!$C128))</f>
        <v>Navy</v>
      </c>
      <c r="I128" s="72" t="str">
        <f>IF(ISBLANK(Games!$B109), "",Games!I109)</f>
        <v>Navy</v>
      </c>
      <c r="J128" s="72" t="str">
        <f>IF('Prediction Log'!$F128&gt;0.5, 'Prediction Log'!$B128, IF('Prediction Log'!$F128&lt;0.5, 'Prediction Log'!$C128, "PICK"))</f>
        <v>Navy</v>
      </c>
      <c r="K128" s="73" t="n">
        <f>IF(ISBLANK(Games!B109), "",IF('Prediction Log'!$J128='Prediction Log'!$B128, 'Prediction Log'!$F128, 1-'Prediction Log'!$F128))</f>
        <v>0.957985</v>
      </c>
      <c r="L128" s="74" t="str">
        <f>IF(ISBLANK(Games!$B109), "",Games!L109)</f>
        <v>Y</v>
      </c>
      <c r="M128" s="75" t="str">
        <f>IF(ISBLANK('Prediction Log'!$N128), "",IF('Prediction Log'!$N128&gt;'Prediction Log'!$O128,'Prediction Log'!$B128,'Prediction Log'!$C128))</f>
        <v>Temple</v>
      </c>
      <c r="N128" s="76" t="n">
        <v>32.0</v>
      </c>
      <c r="O128" s="76" t="n">
        <v>18.0</v>
      </c>
      <c r="P128" s="77" t="n">
        <f>IF(ISBLANK('Prediction Log'!$N128), "",'Prediction Log'!$O128-'Prediction Log'!$N128)</f>
        <v>-14</v>
      </c>
      <c r="Q128" s="78" t="str">
        <f>IF(ISBLANK('Prediction Log'!$N128), "",IF('Prediction Log'!$M128&lt;&gt;'Prediction Log'!$H128, "Y", IF(AND('Prediction Log'!$M128='Prediction Log'!$H128, ABS((-1*'Prediction Log'!$P128))&gt;ABS('Prediction Log'!$D128)), "Y", IF('Prediction Log'!$D128='Prediction Log'!$P128, "PUSH", "N"))))</f>
        <v>Y</v>
      </c>
      <c r="R128" s="79" t="str">
        <f>IF(ISBLANK('Prediction Log'!$N128), "",IF('Prediction Log'!$P128&lt;'Prediction Log'!$D128, "Y", IF('Prediction Log'!$P128='Prediction Log'!$D128, "PUSH", "N")))</f>
        <v>Y</v>
      </c>
      <c r="S128" s="79" t="str">
        <f>IF(ISBLANK('Prediction Log'!$N128), "",IF('Prediction Log'!$P128&lt;'Prediction Log'!$E128, "Y", IF('Prediction Log'!$P128='Prediction Log'!$E128, "PUSH", "N")))</f>
        <v>Y</v>
      </c>
      <c r="T128" s="80" t="str">
        <f>IF(ISBLANK('Prediction Log'!$N128),"",IF('Prediction Log'!$M128='Prediction Log'!$H128, "Y", "N"))</f>
        <v>N</v>
      </c>
      <c r="U128" s="80" t="str">
        <f>'Prediction Log'!$R128</f>
        <v>Y</v>
      </c>
      <c r="V128" s="80" t="str">
        <f>IF(ISBLANK('Prediction Log'!$N128), "",IF(AND('Prediction Log'!$T128="Y", 'Prediction Log'!$U128="Y"), "Y", "N"))</f>
        <v>N</v>
      </c>
      <c r="W128" s="81" t="str">
        <f>IF(ISBLANK('Prediction Log'!$N128),"",IF('Prediction Log'!$M128='Prediction Log'!$I128, "Y", "N"))</f>
        <v>N</v>
      </c>
      <c r="X128" s="81" t="str">
        <f>IF(ISBLANK('Prediction Log'!$N128), "", IF('Prediction Log'!$R128=Games!K109, "Y", "N"))</f>
        <v>N</v>
      </c>
      <c r="Y128" s="82" t="str">
        <f>IF(ISBLANK('Prediction Log'!$N128), "",IF('Prediction Log'!$J128='Prediction Log'!$M128, "Y", "N"))</f>
        <v>N</v>
      </c>
      <c r="Z128" s="81" t="str">
        <f>IF(ISBLANK('Prediction Log'!$N128), "",IF('Prediction Log'!$I128&lt;&gt;'Prediction Log'!$M128, "N",IF(AND('Prediction Log'!$E128&gt;0, 'Prediction Log'!$P128&gt;'Prediction Log'!$E128, 'Prediction Log'!$I128='Prediction Log'!$C128), "Y", IF(AND('Prediction Log'!$E128&lt;0, 'Prediction Log'!$P128&lt;'Prediction Log'!$E128,'Prediction Log'!$I128='Prediction Log'!$B128 ), "Y", IF('Prediction Log'!$P128='Prediction Log'!$E128, "PUSH", "N")))))</f>
        <v>N</v>
      </c>
      <c r="AA128" s="81" t="str">
        <f>IF(ISBLANK('Prediction Log'!$N128), "",IF(AND('Prediction Log'!$W128="Y", 'Prediction Log'!$X128="Y"), "Y", "N"))</f>
        <v>N</v>
      </c>
      <c r="AB128" s="80" t="n">
        <f>IF(ISBLANK('Prediction Log'!$N128), "",IF('Prediction Log'!$D128&gt;0, 'Prediction Log'!$P128-'Prediction Log'!$D128, IF('Prediction Log'!$D128&lt;0, -'Prediction Log'!$P128+'Prediction Log'!$D128, "NA")))</f>
        <v>-21</v>
      </c>
      <c r="AC128" s="80" t="n">
        <f>IF(ISBLANK('Prediction Log'!$N128), "",ABS('Prediction Log'!$AB128))</f>
        <v>21</v>
      </c>
      <c r="AD128" s="81" t="n">
        <f>IF(ISBLANK('Prediction Log'!$N128), "",IF('Prediction Log'!$E128&gt;0, 'Prediction Log'!$P128-'Prediction Log'!$E128, IF('Prediction Log'!$E128&lt;0, -'Prediction Log'!$P128+'Prediction Log'!$E128, "NA")))</f>
        <v>-32.6</v>
      </c>
      <c r="AE128" s="81" t="n">
        <f>IF(ISBLANK('Prediction Log'!$N128), "",ABS('Prediction Log'!$AD128))</f>
        <v>32.6</v>
      </c>
    </row>
    <row r="129" ht="14.25" customHeight="1">
      <c r="A129" s="67" t="n">
        <f>IF(ISBLANK(Games!$B110), "",Games!A110)</f>
        <v>10</v>
      </c>
      <c r="B129" s="67" t="str">
        <f>IF(ISBLANK(Games!$B110), "",Games!B110)</f>
        <v>North Texas</v>
      </c>
      <c r="C129" s="67" t="str">
        <f>IF(ISBLANK(Games!$B110), "",Games!E110)</f>
        <v>UT San Antonio</v>
      </c>
      <c r="D129" s="68" t="n">
        <f>IF(ISBLANK(Games!$B110), "",Games!G110)</f>
        <v>7.5</v>
      </c>
      <c r="E129" s="68" t="n">
        <f>IF(ISBLANK(Games!$B110), "",Games!H110)</f>
        <v>11.5</v>
      </c>
      <c r="F129" s="69" t="n">
        <f>Games!D110</f>
        <v>0.198453</v>
      </c>
      <c r="G129" s="70" t="str">
        <f>Games!K110</f>
        <v>N</v>
      </c>
      <c r="H129" s="71" t="str">
        <f>IF(ISBLANK(Games!B110), "", IF('Prediction Log'!$D129&lt;0, 'Prediction Log'!$B129, 'Prediction Log'!$C129))</f>
        <v>UT San Antonio</v>
      </c>
      <c r="I129" s="72" t="str">
        <f>IF(ISBLANK(Games!$B110), "",Games!I110)</f>
        <v>UT San Antonio</v>
      </c>
      <c r="J129" s="72" t="str">
        <f>IF('Prediction Log'!$F129&gt;0.5, 'Prediction Log'!$B129, IF('Prediction Log'!$F129&lt;0.5, 'Prediction Log'!$C129, "PICK"))</f>
        <v>UT San Antonio</v>
      </c>
      <c r="K129" s="73" t="n">
        <f>IF(ISBLANK(Games!B110), "",IF('Prediction Log'!$J129='Prediction Log'!$B129, 'Prediction Log'!$F129, 1-'Prediction Log'!$F129))</f>
        <v>0.801547</v>
      </c>
      <c r="L129" s="74" t="str">
        <f>IF(ISBLANK(Games!$B110), "",Games!L110)</f>
        <v>Y</v>
      </c>
      <c r="M129" s="75" t="str">
        <f>IF(ISBLANK('Prediction Log'!$N129), "",IF('Prediction Log'!$N129&gt;'Prediction Log'!$O129,'Prediction Log'!$B129,'Prediction Log'!$C129))</f>
        <v>UT San Antonio</v>
      </c>
      <c r="N129" s="76" t="n">
        <v>29.0</v>
      </c>
      <c r="O129" s="76" t="n">
        <v>37.0</v>
      </c>
      <c r="P129" s="77" t="n">
        <f>IF(ISBLANK('Prediction Log'!$N129), "",'Prediction Log'!$O129-'Prediction Log'!$N129)</f>
        <v>8</v>
      </c>
      <c r="Q129" s="78" t="str">
        <f>IF(ISBLANK('Prediction Log'!$N129), "",IF('Prediction Log'!$M129&lt;&gt;'Prediction Log'!$H129, "Y", IF(AND('Prediction Log'!$M129='Prediction Log'!$H129, ABS((-1*'Prediction Log'!$P129))&gt;ABS('Prediction Log'!$D129)), "Y", IF('Prediction Log'!$D129='Prediction Log'!$P129, "PUSH", "N"))))</f>
        <v>Y</v>
      </c>
      <c r="R129" s="79" t="str">
        <f>IF(ISBLANK('Prediction Log'!$N129), "",IF('Prediction Log'!$P129&lt;'Prediction Log'!$D129, "Y", IF('Prediction Log'!$P129='Prediction Log'!$D129, "PUSH", "N")))</f>
        <v>N</v>
      </c>
      <c r="S129" s="79" t="str">
        <f>IF(ISBLANK('Prediction Log'!$N129), "",IF('Prediction Log'!$P129&lt;'Prediction Log'!$E129, "Y", IF('Prediction Log'!$P129='Prediction Log'!$E129, "PUSH", "N")))</f>
        <v>Y</v>
      </c>
      <c r="T129" s="80" t="str">
        <f>IF(ISBLANK('Prediction Log'!$N129),"",IF('Prediction Log'!$M129='Prediction Log'!$H129, "Y", "N"))</f>
        <v>Y</v>
      </c>
      <c r="U129" s="80" t="str">
        <f>'Prediction Log'!$R129</f>
        <v>N</v>
      </c>
      <c r="V129" s="80" t="str">
        <f>IF(ISBLANK('Prediction Log'!$N129), "",IF(AND('Prediction Log'!$T129="Y", 'Prediction Log'!$U129="Y"), "Y", "N"))</f>
        <v>N</v>
      </c>
      <c r="W129" s="81" t="str">
        <f>IF(ISBLANK('Prediction Log'!$N129),"",IF('Prediction Log'!$M129='Prediction Log'!$I129, "Y", "N"))</f>
        <v>Y</v>
      </c>
      <c r="X129" s="81" t="str">
        <f>IF(ISBLANK('Prediction Log'!$N129), "", IF('Prediction Log'!$R129=Games!K110, "Y", "N"))</f>
        <v>Y</v>
      </c>
      <c r="Y129" s="82" t="str">
        <f>IF(ISBLANK('Prediction Log'!$N129), "",IF('Prediction Log'!$J129='Prediction Log'!$M129, "Y", "N"))</f>
        <v>Y</v>
      </c>
      <c r="Z129" s="81" t="str">
        <f>IF(ISBLANK('Prediction Log'!$N129), "",IF('Prediction Log'!$I129&lt;&gt;'Prediction Log'!$M129, "N",IF(AND('Prediction Log'!$E129&gt;0, 'Prediction Log'!$P129&gt;'Prediction Log'!$E129, 'Prediction Log'!$I129='Prediction Log'!$C129), "Y", IF(AND('Prediction Log'!$E129&lt;0, 'Prediction Log'!$P129&lt;'Prediction Log'!$E129,'Prediction Log'!$I129='Prediction Log'!$B129 ), "Y", IF('Prediction Log'!$P129='Prediction Log'!$E129, "PUSH", "N")))))</f>
        <v>N</v>
      </c>
      <c r="AA129" s="81" t="str">
        <f>IF(ISBLANK('Prediction Log'!$N129), "",IF(AND('Prediction Log'!$W129="Y", 'Prediction Log'!$X129="Y"), "Y", "N"))</f>
        <v>Y</v>
      </c>
      <c r="AB129" s="80" t="n">
        <f>IF(ISBLANK('Prediction Log'!$N129), "",IF('Prediction Log'!$D129&gt;0, 'Prediction Log'!$P129-'Prediction Log'!$D129, IF('Prediction Log'!$D129&lt;0, -'Prediction Log'!$P129+'Prediction Log'!$D129, "NA")))</f>
        <v>0.5</v>
      </c>
      <c r="AC129" s="80" t="n">
        <f>IF(ISBLANK('Prediction Log'!$N129), "",ABS('Prediction Log'!$AB129))</f>
        <v>0.5</v>
      </c>
      <c r="AD129" s="81" t="n">
        <f>IF(ISBLANK('Prediction Log'!$N129), "",IF('Prediction Log'!$E129&gt;0, 'Prediction Log'!$P129-'Prediction Log'!$E129, IF('Prediction Log'!$E129&lt;0, -'Prediction Log'!$P129+'Prediction Log'!$E129, "NA")))</f>
        <v>-3.5</v>
      </c>
      <c r="AE129" s="81" t="n">
        <f>IF(ISBLANK('Prediction Log'!$N129), "",ABS('Prediction Log'!$AD129))</f>
        <v>3.5</v>
      </c>
    </row>
    <row r="130" ht="14.25" customHeight="1">
      <c r="A130" s="14" t="n">
        <f>IF(ISBLANK(Games!$B111), "",Games!A111)</f>
        <v>10</v>
      </c>
      <c r="B130" s="14" t="str">
        <f>IF(ISBLANK(Games!$B111), "",Games!B111)</f>
        <v>Arkansas State</v>
      </c>
      <c r="C130" s="14" t="str">
        <f>IF(ISBLANK(Games!$B111), "",Games!E111)</f>
        <v>Louisiana</v>
      </c>
      <c r="D130" s="10" t="n">
        <f>IF(ISBLANK(Games!$B111), "",Games!G111)</f>
        <v>9.5</v>
      </c>
      <c r="E130" s="10" t="n">
        <f>IF(ISBLANK(Games!$B111), "",Games!H111)</f>
        <v>19.3</v>
      </c>
      <c r="F130" s="69" t="n">
        <f>Games!D111</f>
        <v>0.052839</v>
      </c>
      <c r="G130" s="70" t="str">
        <f>Games!K111</f>
        <v>N</v>
      </c>
      <c r="H130" s="71" t="str">
        <f>IF(ISBLANK(Games!B111), "", IF('Prediction Log'!$D130&lt;0, 'Prediction Log'!$B130, 'Prediction Log'!$C130))</f>
        <v>Louisiana</v>
      </c>
      <c r="I130" s="72" t="str">
        <f>IF(ISBLANK(Games!$B111), "",Games!I111)</f>
        <v>Louisiana</v>
      </c>
      <c r="J130" s="72" t="str">
        <f>IF('Prediction Log'!$F130&gt;0.5, 'Prediction Log'!$B130, IF('Prediction Log'!$F130&lt;0.5, 'Prediction Log'!$C130, "PICK"))</f>
        <v>Louisiana</v>
      </c>
      <c r="K130" s="73" t="n">
        <f>IF(ISBLANK(Games!B111), "",IF('Prediction Log'!$J130='Prediction Log'!$B130, 'Prediction Log'!$F130, 1-'Prediction Log'!$F130))</f>
        <v>0.947161</v>
      </c>
      <c r="L130" s="74" t="str">
        <f>IF(ISBLANK(Games!$B111), "",Games!L111)</f>
        <v>Y</v>
      </c>
      <c r="M130" s="75" t="str">
        <f>IF(ISBLANK('Prediction Log'!$N130), "",IF('Prediction Log'!$N130&gt;'Prediction Log'!$O130,'Prediction Log'!$B130,'Prediction Log'!$C130))</f>
        <v>Arkansas State</v>
      </c>
      <c r="N130" s="76" t="n">
        <v>37.0</v>
      </c>
      <c r="O130" s="76" t="n">
        <v>17.0</v>
      </c>
      <c r="P130" s="77" t="n">
        <f>IF(ISBLANK('Prediction Log'!$N130), "",'Prediction Log'!$O130-'Prediction Log'!$N130)</f>
        <v>-20</v>
      </c>
      <c r="Q130" s="78" t="str">
        <f>IF(ISBLANK('Prediction Log'!$N130), "",IF('Prediction Log'!$M130&lt;&gt;'Prediction Log'!$H130, "Y", IF(AND('Prediction Log'!$M130='Prediction Log'!$H130, ABS((-1*'Prediction Log'!$P130))&gt;ABS('Prediction Log'!$D130)), "Y", IF('Prediction Log'!$D130='Prediction Log'!$P130, "PUSH", "N"))))</f>
        <v>Y</v>
      </c>
      <c r="R130" s="79" t="str">
        <f>IF(ISBLANK('Prediction Log'!$N130), "",IF('Prediction Log'!$P130&lt;'Prediction Log'!$D130, "Y", IF('Prediction Log'!$P130='Prediction Log'!$D130, "PUSH", "N")))</f>
        <v>Y</v>
      </c>
      <c r="S130" s="79" t="str">
        <f>IF(ISBLANK('Prediction Log'!$N130), "",IF('Prediction Log'!$P130&lt;'Prediction Log'!$E130, "Y", IF('Prediction Log'!$P130='Prediction Log'!$E130, "PUSH", "N")))</f>
        <v>Y</v>
      </c>
      <c r="T130" s="80" t="str">
        <f>IF(ISBLANK('Prediction Log'!$N130),"",IF('Prediction Log'!$M130='Prediction Log'!$H130, "Y", "N"))</f>
        <v>N</v>
      </c>
      <c r="U130" s="80" t="str">
        <f>'Prediction Log'!$R130</f>
        <v>Y</v>
      </c>
      <c r="V130" s="80" t="str">
        <f>IF(ISBLANK('Prediction Log'!$N130), "",IF(AND('Prediction Log'!$T130="Y", 'Prediction Log'!$U130="Y"), "Y", "N"))</f>
        <v>N</v>
      </c>
      <c r="W130" s="81" t="str">
        <f>IF(ISBLANK('Prediction Log'!$N130),"",IF('Prediction Log'!$M130='Prediction Log'!$I130, "Y", "N"))</f>
        <v>N</v>
      </c>
      <c r="X130" s="81" t="str">
        <f>IF(ISBLANK('Prediction Log'!$N130), "", IF('Prediction Log'!$R130=Games!K111, "Y", "N"))</f>
        <v>N</v>
      </c>
      <c r="Y130" s="82" t="str">
        <f>IF(ISBLANK('Prediction Log'!$N130), "",IF('Prediction Log'!$J130='Prediction Log'!$M130, "Y", "N"))</f>
        <v>N</v>
      </c>
      <c r="Z130" s="81" t="str">
        <f>IF(ISBLANK('Prediction Log'!$N130), "",IF('Prediction Log'!$I130&lt;&gt;'Prediction Log'!$M130, "N",IF(AND('Prediction Log'!$E130&gt;0, 'Prediction Log'!$P130&gt;'Prediction Log'!$E130, 'Prediction Log'!$I130='Prediction Log'!$C130), "Y", IF(AND('Prediction Log'!$E130&lt;0, 'Prediction Log'!$P130&lt;'Prediction Log'!$E130,'Prediction Log'!$I130='Prediction Log'!$B130 ), "Y", IF('Prediction Log'!$P130='Prediction Log'!$E130, "PUSH", "N")))))</f>
        <v>N</v>
      </c>
      <c r="AA130" s="81" t="str">
        <f>IF(ISBLANK('Prediction Log'!$N130), "",IF(AND('Prediction Log'!$W130="Y", 'Prediction Log'!$X130="Y"), "Y", "N"))</f>
        <v>N</v>
      </c>
      <c r="AB130" s="80" t="n">
        <f>IF(ISBLANK('Prediction Log'!$N130), "",IF('Prediction Log'!$D130&gt;0, 'Prediction Log'!$P130-'Prediction Log'!$D130, IF('Prediction Log'!$D130&lt;0, -'Prediction Log'!$P130+'Prediction Log'!$D130, "NA")))</f>
        <v>-29.5</v>
      </c>
      <c r="AC130" s="80" t="n">
        <f>IF(ISBLANK('Prediction Log'!$N130), "",ABS('Prediction Log'!$AB130))</f>
        <v>29.5</v>
      </c>
      <c r="AD130" s="81" t="n">
        <f>IF(ISBLANK('Prediction Log'!$N130), "",IF('Prediction Log'!$E130&gt;0, 'Prediction Log'!$P130-'Prediction Log'!$E130, IF('Prediction Log'!$E130&lt;0, -'Prediction Log'!$P130+'Prediction Log'!$E130, "NA")))</f>
        <v>-39.3</v>
      </c>
      <c r="AE130" s="81" t="n">
        <f>IF(ISBLANK('Prediction Log'!$N130), "",ABS('Prediction Log'!$AD130))</f>
        <v>39.3</v>
      </c>
    </row>
    <row r="131" ht="14.25" customHeight="1">
      <c r="A131" s="67" t="n">
        <f>IF(ISBLANK(Games!$B112), "",Games!A112)</f>
        <v>10</v>
      </c>
      <c r="B131" s="67" t="str">
        <f>IF(ISBLANK(Games!$B112), "",Games!B112)</f>
        <v>Memphis</v>
      </c>
      <c r="C131" s="67" t="str">
        <f>IF(ISBLANK(Games!$B112), "",Games!E112)</f>
        <v>South Florida</v>
      </c>
      <c r="D131" s="68" t="n">
        <f>IF(ISBLANK(Games!$B112), "",Games!G112)</f>
        <v>-13.5</v>
      </c>
      <c r="E131" s="68" t="n">
        <f>IF(ISBLANK(Games!$B112), "",Games!H112)</f>
        <v>-20.6</v>
      </c>
      <c r="F131" s="69" t="n">
        <f>Games!D112</f>
        <v>0.975288</v>
      </c>
      <c r="G131" s="70" t="str">
        <f>Games!K112</f>
        <v>Y</v>
      </c>
      <c r="H131" s="71" t="str">
        <f>IF(ISBLANK(Games!B112), "", IF('Prediction Log'!$D131&lt;0, 'Prediction Log'!$B131, 'Prediction Log'!$C131))</f>
        <v>Memphis</v>
      </c>
      <c r="I131" s="72" t="str">
        <f>IF(ISBLANK(Games!$B112), "",Games!I112)</f>
        <v>Memphis</v>
      </c>
      <c r="J131" s="72" t="str">
        <f>IF('Prediction Log'!$F131&gt;0.5, 'Prediction Log'!$B131, IF('Prediction Log'!$F131&lt;0.5, 'Prediction Log'!$C131, "PICK"))</f>
        <v>Memphis</v>
      </c>
      <c r="K131" s="73" t="n">
        <f>IF(ISBLANK(Games!B112), "",IF('Prediction Log'!$J131='Prediction Log'!$B131, 'Prediction Log'!$F131, 1-'Prediction Log'!$F131))</f>
        <v>0.975288</v>
      </c>
      <c r="L131" s="74" t="str">
        <f>IF(ISBLANK(Games!$B112), "",Games!L112)</f>
        <v>Y</v>
      </c>
      <c r="M131" s="75" t="str">
        <f>IF(ISBLANK('Prediction Log'!$N131), "",IF('Prediction Log'!$N131&gt;'Prediction Log'!$O131,'Prediction Log'!$B131,'Prediction Log'!$C131))</f>
        <v>Memphis</v>
      </c>
      <c r="N131" s="76" t="n">
        <v>59.0</v>
      </c>
      <c r="O131" s="76" t="n">
        <v>50.0</v>
      </c>
      <c r="P131" s="77" t="n">
        <f>IF(ISBLANK('Prediction Log'!$N131), "",'Prediction Log'!$O131-'Prediction Log'!$N131)</f>
        <v>-9</v>
      </c>
      <c r="Q131" s="78" t="str">
        <f>IF(ISBLANK('Prediction Log'!$N131), "",IF('Prediction Log'!$M131&lt;&gt;'Prediction Log'!$H131, "Y", IF(AND('Prediction Log'!$M131='Prediction Log'!$H131, ABS((-1*'Prediction Log'!$P131))&gt;ABS('Prediction Log'!$D131)), "Y", IF('Prediction Log'!$D131='Prediction Log'!$P131, "PUSH", "N"))))</f>
        <v>N</v>
      </c>
      <c r="R131" s="79" t="str">
        <f>IF(ISBLANK('Prediction Log'!$N131), "",IF('Prediction Log'!$P131&lt;'Prediction Log'!$D131, "Y", IF('Prediction Log'!$P131='Prediction Log'!$D131, "PUSH", "N")))</f>
        <v>N</v>
      </c>
      <c r="S131" s="79" t="str">
        <f>IF(ISBLANK('Prediction Log'!$N131), "",IF('Prediction Log'!$P131&lt;'Prediction Log'!$E131, "Y", IF('Prediction Log'!$P131='Prediction Log'!$E131, "PUSH", "N")))</f>
        <v>N</v>
      </c>
      <c r="T131" s="80" t="str">
        <f>IF(ISBLANK('Prediction Log'!$N131),"",IF('Prediction Log'!$M131='Prediction Log'!$H131, "Y", "N"))</f>
        <v>Y</v>
      </c>
      <c r="U131" s="80" t="str">
        <f>'Prediction Log'!$R131</f>
        <v>N</v>
      </c>
      <c r="V131" s="80" t="str">
        <f>IF(ISBLANK('Prediction Log'!$N131), "",IF(AND('Prediction Log'!$T131="Y", 'Prediction Log'!$U131="Y"), "Y", "N"))</f>
        <v>N</v>
      </c>
      <c r="W131" s="81" t="str">
        <f>IF(ISBLANK('Prediction Log'!$N131),"",IF('Prediction Log'!$M131='Prediction Log'!$I131, "Y", "N"))</f>
        <v>Y</v>
      </c>
      <c r="X131" s="81" t="str">
        <f>IF(ISBLANK('Prediction Log'!$N131), "", IF('Prediction Log'!$R131=Games!K112, "Y", "N"))</f>
        <v>N</v>
      </c>
      <c r="Y131" s="82" t="str">
        <f>IF(ISBLANK('Prediction Log'!$N131), "",IF('Prediction Log'!$J131='Prediction Log'!$M131, "Y", "N"))</f>
        <v>Y</v>
      </c>
      <c r="Z131" s="81" t="str">
        <f>IF(ISBLANK('Prediction Log'!$N131), "",IF('Prediction Log'!$I131&lt;&gt;'Prediction Log'!$M131, "N",IF(AND('Prediction Log'!$E131&gt;0, 'Prediction Log'!$P131&gt;'Prediction Log'!$E131, 'Prediction Log'!$I131='Prediction Log'!$C131), "Y", IF(AND('Prediction Log'!$E131&lt;0, 'Prediction Log'!$P131&lt;'Prediction Log'!$E131,'Prediction Log'!$I131='Prediction Log'!$B131 ), "Y", IF('Prediction Log'!$P131='Prediction Log'!$E131, "PUSH", "N")))))</f>
        <v>N</v>
      </c>
      <c r="AA131" s="81" t="str">
        <f>IF(ISBLANK('Prediction Log'!$N131), "",IF(AND('Prediction Log'!$W131="Y", 'Prediction Log'!$X131="Y"), "Y", "N"))</f>
        <v>N</v>
      </c>
      <c r="AB131" s="80" t="n">
        <f>IF(ISBLANK('Prediction Log'!$N131), "",IF('Prediction Log'!$D131&gt;0, 'Prediction Log'!$P131-'Prediction Log'!$D131, IF('Prediction Log'!$D131&lt;0, -'Prediction Log'!$P131+'Prediction Log'!$D131, "NA")))</f>
        <v>-4.5</v>
      </c>
      <c r="AC131" s="80" t="n">
        <f>IF(ISBLANK('Prediction Log'!$N131), "",ABS('Prediction Log'!$AB131))</f>
        <v>4.5</v>
      </c>
      <c r="AD131" s="81" t="n">
        <f>IF(ISBLANK('Prediction Log'!$N131), "",IF('Prediction Log'!$E131&gt;0, 'Prediction Log'!$P131-'Prediction Log'!$E131, IF('Prediction Log'!$E131&lt;0, -'Prediction Log'!$P131+'Prediction Log'!$E131, "NA")))</f>
        <v>-11.6</v>
      </c>
      <c r="AE131" s="81" t="n">
        <f>IF(ISBLANK('Prediction Log'!$N131), "",ABS('Prediction Log'!$AD131))</f>
        <v>11.6</v>
      </c>
    </row>
    <row r="132" ht="14.25" customHeight="1">
      <c r="A132" s="14" t="n">
        <f>IF(ISBLANK(Games!$B113), "",Games!A113)</f>
        <v>10</v>
      </c>
      <c r="B132" s="14" t="str">
        <f>IF(ISBLANK(Games!$B113), "",Games!B113)</f>
        <v>UAB</v>
      </c>
      <c r="C132" s="14" t="str">
        <f>IF(ISBLANK(Games!$B113), "",Games!E113)</f>
        <v>Florida Atlantic</v>
      </c>
      <c r="D132" s="10" t="n">
        <f>IF(ISBLANK(Games!$B113), "",Games!G113)</f>
        <v>1.5</v>
      </c>
      <c r="E132" s="10" t="n">
        <f>IF(ISBLANK(Games!$B113), "",Games!H113)</f>
        <v>6</v>
      </c>
      <c r="F132" s="69" t="n">
        <f>Games!D113</f>
        <v>0.19687</v>
      </c>
      <c r="G132" s="70" t="str">
        <f>Games!K113</f>
        <v>N</v>
      </c>
      <c r="H132" s="71" t="str">
        <f>IF(ISBLANK(Games!B113), "", IF('Prediction Log'!$D132&lt;0, 'Prediction Log'!$B132, 'Prediction Log'!$C132))</f>
        <v>Florida Atlantic</v>
      </c>
      <c r="I132" s="72" t="str">
        <f>IF(ISBLANK(Games!$B113), "",Games!I113)</f>
        <v>Florida Atlantic</v>
      </c>
      <c r="J132" s="72" t="str">
        <f>IF('Prediction Log'!$F132&gt;0.5, 'Prediction Log'!$B132, IF('Prediction Log'!$F132&lt;0.5, 'Prediction Log'!$C132, "PICK"))</f>
        <v>Florida Atlantic</v>
      </c>
      <c r="K132" s="73" t="n">
        <f>IF(ISBLANK(Games!B113), "",IF('Prediction Log'!$J132='Prediction Log'!$B132, 'Prediction Log'!$F132, 1-'Prediction Log'!$F132))</f>
        <v>0.80313</v>
      </c>
      <c r="L132" s="74" t="str">
        <f>IF(ISBLANK(Games!$B113), "",Games!L113)</f>
        <v>Y</v>
      </c>
      <c r="M132" s="75" t="str">
        <f>IF(ISBLANK('Prediction Log'!$N132), "",IF('Prediction Log'!$N132&gt;'Prediction Log'!$O132,'Prediction Log'!$B132,'Prediction Log'!$C132))</f>
        <v>UAB</v>
      </c>
      <c r="N132" s="76" t="n">
        <v>45.0</v>
      </c>
      <c r="O132" s="76" t="n">
        <v>42.0</v>
      </c>
      <c r="P132" s="77" t="n">
        <f>IF(ISBLANK('Prediction Log'!$N132), "",'Prediction Log'!$O132-'Prediction Log'!$N132)</f>
        <v>-3</v>
      </c>
      <c r="Q132" s="78" t="str">
        <f>IF(ISBLANK('Prediction Log'!$N132), "",IF('Prediction Log'!$M132&lt;&gt;'Prediction Log'!$H132, "Y", IF(AND('Prediction Log'!$M132='Prediction Log'!$H132, ABS((-1*'Prediction Log'!$P132))&gt;ABS('Prediction Log'!$D132)), "Y", IF('Prediction Log'!$D132='Prediction Log'!$P132, "PUSH", "N"))))</f>
        <v>Y</v>
      </c>
      <c r="R132" s="79" t="str">
        <f>IF(ISBLANK('Prediction Log'!$N132), "",IF('Prediction Log'!$P132&lt;'Prediction Log'!$D132, "Y", IF('Prediction Log'!$P132='Prediction Log'!$D132, "PUSH", "N")))</f>
        <v>Y</v>
      </c>
      <c r="S132" s="79" t="str">
        <f>IF(ISBLANK('Prediction Log'!$N132), "",IF('Prediction Log'!$P132&lt;'Prediction Log'!$E132, "Y", IF('Prediction Log'!$P132='Prediction Log'!$E132, "PUSH", "N")))</f>
        <v>Y</v>
      </c>
      <c r="T132" s="80" t="str">
        <f>IF(ISBLANK('Prediction Log'!$N132),"",IF('Prediction Log'!$M132='Prediction Log'!$H132, "Y", "N"))</f>
        <v>N</v>
      </c>
      <c r="U132" s="80" t="str">
        <f>'Prediction Log'!$R132</f>
        <v>Y</v>
      </c>
      <c r="V132" s="80" t="str">
        <f>IF(ISBLANK('Prediction Log'!$N132), "",IF(AND('Prediction Log'!$T132="Y", 'Prediction Log'!$U132="Y"), "Y", "N"))</f>
        <v>N</v>
      </c>
      <c r="W132" s="81" t="str">
        <f>IF(ISBLANK('Prediction Log'!$N132),"",IF('Prediction Log'!$M132='Prediction Log'!$I132, "Y", "N"))</f>
        <v>N</v>
      </c>
      <c r="X132" s="81" t="str">
        <f>IF(ISBLANK('Prediction Log'!$N132), "", IF('Prediction Log'!$R132=Games!K113, "Y", "N"))</f>
        <v>N</v>
      </c>
      <c r="Y132" s="82" t="str">
        <f>IF(ISBLANK('Prediction Log'!$N132), "",IF('Prediction Log'!$J132='Prediction Log'!$M132, "Y", "N"))</f>
        <v>N</v>
      </c>
      <c r="Z132" s="81" t="str">
        <f>IF(ISBLANK('Prediction Log'!$N132), "",IF('Prediction Log'!$I132&lt;&gt;'Prediction Log'!$M132, "N",IF(AND('Prediction Log'!$E132&gt;0, 'Prediction Log'!$P132&gt;'Prediction Log'!$E132, 'Prediction Log'!$I132='Prediction Log'!$C132), "Y", IF(AND('Prediction Log'!$E132&lt;0, 'Prediction Log'!$P132&lt;'Prediction Log'!$E132,'Prediction Log'!$I132='Prediction Log'!$B132 ), "Y", IF('Prediction Log'!$P132='Prediction Log'!$E132, "PUSH", "N")))))</f>
        <v>N</v>
      </c>
      <c r="AA132" s="81" t="str">
        <f>IF(ISBLANK('Prediction Log'!$N132), "",IF(AND('Prediction Log'!$W132="Y", 'Prediction Log'!$X132="Y"), "Y", "N"))</f>
        <v>N</v>
      </c>
      <c r="AB132" s="80" t="n">
        <f>IF(ISBLANK('Prediction Log'!$N132), "",IF('Prediction Log'!$D132&gt;0, 'Prediction Log'!$P132-'Prediction Log'!$D132, IF('Prediction Log'!$D132&lt;0, -'Prediction Log'!$P132+'Prediction Log'!$D132, "NA")))</f>
        <v>-4.5</v>
      </c>
      <c r="AC132" s="80" t="n">
        <f>IF(ISBLANK('Prediction Log'!$N132), "",ABS('Prediction Log'!$AB132))</f>
        <v>4.5</v>
      </c>
      <c r="AD132" s="81" t="n">
        <f>IF(ISBLANK('Prediction Log'!$N132), "",IF('Prediction Log'!$E132&gt;0, 'Prediction Log'!$P132-'Prediction Log'!$E132, IF('Prediction Log'!$E132&lt;0, -'Prediction Log'!$P132+'Prediction Log'!$E132, "NA")))</f>
        <v>-9</v>
      </c>
      <c r="AE132" s="81" t="n">
        <f>IF(ISBLANK('Prediction Log'!$N132), "",ABS('Prediction Log'!$AD132))</f>
        <v>9</v>
      </c>
    </row>
    <row r="133" ht="14.25" customHeight="1">
      <c r="A133" s="67" t="n">
        <f>IF(ISBLANK(Games!$B114), "",Games!A114)</f>
        <v>10</v>
      </c>
      <c r="B133" s="67" t="str">
        <f>IF(ISBLANK(Games!$B114), "",Games!B114)</f>
        <v>Georgia State</v>
      </c>
      <c r="C133" s="67" t="str">
        <f>IF(ISBLANK(Games!$B114), "",Games!E114)</f>
        <v>James Madison</v>
      </c>
      <c r="D133" s="68" t="n">
        <f>IF(ISBLANK(Games!$B114), "",Games!G114)</f>
        <v>5.5</v>
      </c>
      <c r="E133" s="68" t="n">
        <f>IF(ISBLANK(Games!$B114), "",Games!H114)</f>
        <v>-3.4</v>
      </c>
      <c r="F133" s="69" t="n">
        <f>Games!D114</f>
        <v>0.478236</v>
      </c>
      <c r="G133" s="70" t="str">
        <f>Games!K114</f>
        <v>Y</v>
      </c>
      <c r="H133" s="71" t="str">
        <f>IF(ISBLANK(Games!B114), "", IF('Prediction Log'!$D133&lt;0, 'Prediction Log'!$B133, 'Prediction Log'!$C133))</f>
        <v>James Madison</v>
      </c>
      <c r="I133" s="72" t="str">
        <f>IF(ISBLANK(Games!$B114), "",Games!I114)</f>
        <v>Georgia State</v>
      </c>
      <c r="J133" s="72" t="str">
        <f>IF('Prediction Log'!$F133&gt;0.5, 'Prediction Log'!$B133, IF('Prediction Log'!$F133&lt;0.5, 'Prediction Log'!$C133, "PICK"))</f>
        <v>James Madison</v>
      </c>
      <c r="K133" s="73" t="n">
        <f>IF(ISBLANK(Games!B114), "",IF('Prediction Log'!$J133='Prediction Log'!$B133, 'Prediction Log'!$F133, 1-'Prediction Log'!$F133))</f>
        <v>0.521764</v>
      </c>
      <c r="L133" s="74" t="str">
        <f>IF(ISBLANK(Games!$B114), "",Games!L114)</f>
        <v>Y</v>
      </c>
      <c r="M133" s="75" t="str">
        <f>IF(ISBLANK('Prediction Log'!$N133), "",IF('Prediction Log'!$N133&gt;'Prediction Log'!$O133,'Prediction Log'!$B133,'Prediction Log'!$C133))</f>
        <v>James Madison</v>
      </c>
      <c r="N133" s="76" t="n">
        <v>14.0</v>
      </c>
      <c r="O133" s="76" t="n">
        <v>42.0</v>
      </c>
      <c r="P133" s="77" t="n">
        <f>IF(ISBLANK('Prediction Log'!$N133), "",'Prediction Log'!$O133-'Prediction Log'!$N133)</f>
        <v>28</v>
      </c>
      <c r="Q133" s="78" t="str">
        <f>IF(ISBLANK('Prediction Log'!$N133), "",IF('Prediction Log'!$M133&lt;&gt;'Prediction Log'!$H133, "Y", IF(AND('Prediction Log'!$M133='Prediction Log'!$H133, ABS((-1*'Prediction Log'!$P133))&gt;ABS('Prediction Log'!$D133)), "Y", IF('Prediction Log'!$D133='Prediction Log'!$P133, "PUSH", "N"))))</f>
        <v>Y</v>
      </c>
      <c r="R133" s="79" t="str">
        <f>IF(ISBLANK('Prediction Log'!$N133), "",IF('Prediction Log'!$P133&lt;'Prediction Log'!$D133, "Y", IF('Prediction Log'!$P133='Prediction Log'!$D133, "PUSH", "N")))</f>
        <v>N</v>
      </c>
      <c r="S133" s="79" t="str">
        <f>IF(ISBLANK('Prediction Log'!$N133), "",IF('Prediction Log'!$P133&lt;'Prediction Log'!$E133, "Y", IF('Prediction Log'!$P133='Prediction Log'!$E133, "PUSH", "N")))</f>
        <v>N</v>
      </c>
      <c r="T133" s="80" t="str">
        <f>IF(ISBLANK('Prediction Log'!$N133),"",IF('Prediction Log'!$M133='Prediction Log'!$H133, "Y", "N"))</f>
        <v>Y</v>
      </c>
      <c r="U133" s="80" t="str">
        <f>'Prediction Log'!$R133</f>
        <v>N</v>
      </c>
      <c r="V133" s="80" t="str">
        <f>IF(ISBLANK('Prediction Log'!$N133), "",IF(AND('Prediction Log'!$T133="Y", 'Prediction Log'!$U133="Y"), "Y", "N"))</f>
        <v>N</v>
      </c>
      <c r="W133" s="81" t="str">
        <f>IF(ISBLANK('Prediction Log'!$N133),"",IF('Prediction Log'!$M133='Prediction Log'!$I133, "Y", "N"))</f>
        <v>N</v>
      </c>
      <c r="X133" s="81" t="str">
        <f>IF(ISBLANK('Prediction Log'!$N133), "", IF('Prediction Log'!$R133=Games!K114, "Y", "N"))</f>
        <v>N</v>
      </c>
      <c r="Y133" s="82" t="str">
        <f>IF(ISBLANK('Prediction Log'!$N133), "",IF('Prediction Log'!$J133='Prediction Log'!$M133, "Y", "N"))</f>
        <v>Y</v>
      </c>
      <c r="Z133" s="81" t="str">
        <f>IF(ISBLANK('Prediction Log'!$N133), "",IF('Prediction Log'!$I133&lt;&gt;'Prediction Log'!$M133, "N",IF(AND('Prediction Log'!$E133&gt;0, 'Prediction Log'!$P133&gt;'Prediction Log'!$E133, 'Prediction Log'!$I133='Prediction Log'!$C133), "Y", IF(AND('Prediction Log'!$E133&lt;0, 'Prediction Log'!$P133&lt;'Prediction Log'!$E133,'Prediction Log'!$I133='Prediction Log'!$B133 ), "Y", IF('Prediction Log'!$P133='Prediction Log'!$E133, "PUSH", "N")))))</f>
        <v>N</v>
      </c>
      <c r="AA133" s="81" t="str">
        <f>IF(ISBLANK('Prediction Log'!$N133), "",IF(AND('Prediction Log'!$W133="Y", 'Prediction Log'!$X133="Y"), "Y", "N"))</f>
        <v>N</v>
      </c>
      <c r="AB133" s="80" t="n">
        <f>IF(ISBLANK('Prediction Log'!$N133), "",IF('Prediction Log'!$D133&gt;0, 'Prediction Log'!$P133-'Prediction Log'!$D133, IF('Prediction Log'!$D133&lt;0, -'Prediction Log'!$P133+'Prediction Log'!$D133, "NA")))</f>
        <v>22.5</v>
      </c>
      <c r="AC133" s="80" t="n">
        <f>IF(ISBLANK('Prediction Log'!$N133), "",ABS('Prediction Log'!$AB133))</f>
        <v>22.5</v>
      </c>
      <c r="AD133" s="81" t="n">
        <f>IF(ISBLANK('Prediction Log'!$N133), "",IF('Prediction Log'!$E133&gt;0, 'Prediction Log'!$P133-'Prediction Log'!$E133, IF('Prediction Log'!$E133&lt;0, -'Prediction Log'!$P133+'Prediction Log'!$E133, "NA")))</f>
        <v>-31.4</v>
      </c>
      <c r="AE133" s="81" t="n">
        <f>IF(ISBLANK('Prediction Log'!$N133), "",ABS('Prediction Log'!$AD133))</f>
        <v>31.4</v>
      </c>
    </row>
    <row r="134" ht="14.25" customHeight="1">
      <c r="A134" s="14" t="n">
        <f>IF(ISBLANK(Games!$B115), "",Games!A115)</f>
        <v>10</v>
      </c>
      <c r="B134" s="14" t="str">
        <f>IF(ISBLANK(Games!$B115), "",Games!B115)</f>
        <v>East Carolina</v>
      </c>
      <c r="C134" s="14" t="str">
        <f>IF(ISBLANK(Games!$B115), "",Games!E115)</f>
        <v>Tulane</v>
      </c>
      <c r="D134" s="10" t="n">
        <f>IF(ISBLANK(Games!$B115), "",Games!G115)</f>
        <v>17</v>
      </c>
      <c r="E134" s="10" t="n">
        <f>IF(ISBLANK(Games!$B115), "",Games!H115)</f>
        <v>1.1</v>
      </c>
      <c r="F134" s="69" t="n">
        <f>Games!D115</f>
        <v>0.121313</v>
      </c>
      <c r="G134" s="70" t="str">
        <f>Games!K115</f>
        <v>Y</v>
      </c>
      <c r="H134" s="71" t="str">
        <f>IF(ISBLANK(Games!B115), "", IF('Prediction Log'!$D134&lt;0, 'Prediction Log'!$B134, 'Prediction Log'!$C134))</f>
        <v>Tulane</v>
      </c>
      <c r="I134" s="72" t="str">
        <f>IF(ISBLANK(Games!$B115), "",Games!I115)</f>
        <v>Tulane</v>
      </c>
      <c r="J134" s="72" t="str">
        <f>IF('Prediction Log'!$F134&gt;0.5, 'Prediction Log'!$B134, IF('Prediction Log'!$F134&lt;0.5, 'Prediction Log'!$C134, "PICK"))</f>
        <v>Tulane</v>
      </c>
      <c r="K134" s="73" t="n">
        <f>IF(ISBLANK(Games!B115), "",IF('Prediction Log'!$J134='Prediction Log'!$B134, 'Prediction Log'!$F134, 1-'Prediction Log'!$F134))</f>
        <v>0.878687</v>
      </c>
      <c r="L134" s="74" t="str">
        <f>IF(ISBLANK(Games!$B115), "",Games!L115)</f>
        <v>N</v>
      </c>
      <c r="M134" s="75" t="str">
        <f>IF(ISBLANK('Prediction Log'!$N134), "",IF('Prediction Log'!$N134&gt;'Prediction Log'!$O134,'Prediction Log'!$B134,'Prediction Log'!$C134))</f>
        <v>Tulane</v>
      </c>
      <c r="N134" s="76" t="n">
        <v>10.0</v>
      </c>
      <c r="O134" s="76" t="n">
        <v>13.0</v>
      </c>
      <c r="P134" s="77" t="n">
        <f>IF(ISBLANK('Prediction Log'!$N134), "",'Prediction Log'!$O134-'Prediction Log'!$N134)</f>
        <v>3</v>
      </c>
      <c r="Q134" s="78" t="str">
        <f>IF(ISBLANK('Prediction Log'!$N134), "",IF('Prediction Log'!$M134&lt;&gt;'Prediction Log'!$H134, "Y", IF(AND('Prediction Log'!$M134='Prediction Log'!$H134, ABS((-1*'Prediction Log'!$P134))&gt;ABS('Prediction Log'!$D134)), "Y", IF('Prediction Log'!$D134='Prediction Log'!$P134, "PUSH", "N"))))</f>
        <v>N</v>
      </c>
      <c r="R134" s="79" t="str">
        <f>IF(ISBLANK('Prediction Log'!$N134), "",IF('Prediction Log'!$P134&lt;'Prediction Log'!$D134, "Y", IF('Prediction Log'!$P134='Prediction Log'!$D134, "PUSH", "N")))</f>
        <v>Y</v>
      </c>
      <c r="S134" s="79" t="str">
        <f>IF(ISBLANK('Prediction Log'!$N134), "",IF('Prediction Log'!$P134&lt;'Prediction Log'!$E134, "Y", IF('Prediction Log'!$P134='Prediction Log'!$E134, "PUSH", "N")))</f>
        <v>N</v>
      </c>
      <c r="T134" s="80" t="str">
        <f>IF(ISBLANK('Prediction Log'!$N134),"",IF('Prediction Log'!$M134='Prediction Log'!$H134, "Y", "N"))</f>
        <v>Y</v>
      </c>
      <c r="U134" s="80" t="str">
        <f>'Prediction Log'!$R134</f>
        <v>Y</v>
      </c>
      <c r="V134" s="80" t="str">
        <f>IF(ISBLANK('Prediction Log'!$N134), "",IF(AND('Prediction Log'!$T134="Y", 'Prediction Log'!$U134="Y"), "Y", "N"))</f>
        <v>Y</v>
      </c>
      <c r="W134" s="81" t="str">
        <f>IF(ISBLANK('Prediction Log'!$N134),"",IF('Prediction Log'!$M134='Prediction Log'!$I134, "Y", "N"))</f>
        <v>Y</v>
      </c>
      <c r="X134" s="81" t="str">
        <f>IF(ISBLANK('Prediction Log'!$N134), "", IF('Prediction Log'!$R134=Games!K115, "Y", "N"))</f>
        <v>Y</v>
      </c>
      <c r="Y134" s="82" t="str">
        <f>IF(ISBLANK('Prediction Log'!$N134), "",IF('Prediction Log'!$J134='Prediction Log'!$M134, "Y", "N"))</f>
        <v>Y</v>
      </c>
      <c r="Z134" s="81" t="str">
        <f>IF(ISBLANK('Prediction Log'!$N134), "",IF('Prediction Log'!$I134&lt;&gt;'Prediction Log'!$M134, "N",IF(AND('Prediction Log'!$E134&gt;0, 'Prediction Log'!$P134&gt;'Prediction Log'!$E134, 'Prediction Log'!$I134='Prediction Log'!$C134), "Y", IF(AND('Prediction Log'!$E134&lt;0, 'Prediction Log'!$P134&lt;'Prediction Log'!$E134,'Prediction Log'!$I134='Prediction Log'!$B134 ), "Y", IF('Prediction Log'!$P134='Prediction Log'!$E134, "PUSH", "N")))))</f>
        <v>Y</v>
      </c>
      <c r="AA134" s="81" t="str">
        <f>IF(ISBLANK('Prediction Log'!$N134), "",IF(AND('Prediction Log'!$W134="Y", 'Prediction Log'!$X134="Y"), "Y", "N"))</f>
        <v>Y</v>
      </c>
      <c r="AB134" s="80" t="n">
        <f>IF(ISBLANK('Prediction Log'!$N134), "",IF('Prediction Log'!$D134&gt;0, 'Prediction Log'!$P134-'Prediction Log'!$D134, IF('Prediction Log'!$D134&lt;0, -'Prediction Log'!$P134+'Prediction Log'!$D134, "NA")))</f>
        <v>-14</v>
      </c>
      <c r="AC134" s="80" t="n">
        <f>IF(ISBLANK('Prediction Log'!$N134), "",ABS('Prediction Log'!$AB134))</f>
        <v>14</v>
      </c>
      <c r="AD134" s="81" t="n">
        <f>IF(ISBLANK('Prediction Log'!$N134), "",IF('Prediction Log'!$E134&gt;0, 'Prediction Log'!$P134-'Prediction Log'!$E134, IF('Prediction Log'!$E134&lt;0, -'Prediction Log'!$P134+'Prediction Log'!$E134, "NA")))</f>
        <v>1.9</v>
      </c>
      <c r="AE134" s="81" t="n">
        <f>IF(ISBLANK('Prediction Log'!$N134), "",ABS('Prediction Log'!$AD134))</f>
        <v>1.9</v>
      </c>
    </row>
    <row r="135" ht="14.25" customHeight="1">
      <c r="A135" s="67" t="n">
        <f>IF(ISBLANK(Games!$B116), "",Games!A116)</f>
        <v>10</v>
      </c>
      <c r="B135" s="67" t="str">
        <f>IF(ISBLANK(Games!$B116), "",Games!B116)</f>
        <v>Old Dominion</v>
      </c>
      <c r="C135" s="67" t="str">
        <f>IF(ISBLANK(Games!$B116), "",Games!E116)</f>
        <v>Coastal Carolina</v>
      </c>
      <c r="D135" s="68" t="n">
        <f>IF(ISBLANK(Games!$B116), "",Games!G116)</f>
        <v>-1</v>
      </c>
      <c r="E135" s="68" t="n">
        <f>IF(ISBLANK(Games!$B116), "",Games!H116)</f>
        <v>12.1</v>
      </c>
      <c r="F135" s="69" t="n">
        <f>Games!D116</f>
        <v>0.38865</v>
      </c>
      <c r="G135" s="70" t="str">
        <f>Games!K116</f>
        <v>N</v>
      </c>
      <c r="H135" s="71" t="str">
        <f>IF(ISBLANK(Games!B116), "", IF('Prediction Log'!$D135&lt;0, 'Prediction Log'!$B135, 'Prediction Log'!$C135))</f>
        <v>Old Dominion</v>
      </c>
      <c r="I135" s="72" t="str">
        <f>IF(ISBLANK(Games!$B116), "",Games!I116)</f>
        <v>Coastal Carolina</v>
      </c>
      <c r="J135" s="72" t="str">
        <f>IF('Prediction Log'!$F135&gt;0.5, 'Prediction Log'!$B135, IF('Prediction Log'!$F135&lt;0.5, 'Prediction Log'!$C135, "PICK"))</f>
        <v>Coastal Carolina</v>
      </c>
      <c r="K135" s="73" t="n">
        <f>IF(ISBLANK(Games!B116), "",IF('Prediction Log'!$J135='Prediction Log'!$B135, 'Prediction Log'!$F135, 1-'Prediction Log'!$F135))</f>
        <v>0.61135</v>
      </c>
      <c r="L135" s="74" t="str">
        <f>IF(ISBLANK(Games!$B116), "",Games!L116)</f>
        <v>Y</v>
      </c>
      <c r="M135" s="75" t="str">
        <f>IF(ISBLANK('Prediction Log'!$N135), "",IF('Prediction Log'!$N135&gt;'Prediction Log'!$O135,'Prediction Log'!$B135,'Prediction Log'!$C135))</f>
        <v>Coastal Carolina</v>
      </c>
      <c r="N135" s="76" t="n">
        <v>24.0</v>
      </c>
      <c r="O135" s="76" t="n">
        <v>28.0</v>
      </c>
      <c r="P135" s="77" t="n">
        <f>IF(ISBLANK('Prediction Log'!$N135), "",'Prediction Log'!$O135-'Prediction Log'!$N135)</f>
        <v>4</v>
      </c>
      <c r="Q135" s="78" t="str">
        <f>IF(ISBLANK('Prediction Log'!$N135), "",IF('Prediction Log'!$M135&lt;&gt;'Prediction Log'!$H135, "Y", IF(AND('Prediction Log'!$M135='Prediction Log'!$H135, ABS((-1*'Prediction Log'!$P135))&gt;ABS('Prediction Log'!$D135)), "Y", IF('Prediction Log'!$D135='Prediction Log'!$P135, "PUSH", "N"))))</f>
        <v>Y</v>
      </c>
      <c r="R135" s="79" t="str">
        <f>IF(ISBLANK('Prediction Log'!$N135), "",IF('Prediction Log'!$P135&lt;'Prediction Log'!$D135, "Y", IF('Prediction Log'!$P135='Prediction Log'!$D135, "PUSH", "N")))</f>
        <v>N</v>
      </c>
      <c r="S135" s="79" t="str">
        <f>IF(ISBLANK('Prediction Log'!$N135), "",IF('Prediction Log'!$P135&lt;'Prediction Log'!$E135, "Y", IF('Prediction Log'!$P135='Prediction Log'!$E135, "PUSH", "N")))</f>
        <v>Y</v>
      </c>
      <c r="T135" s="80" t="str">
        <f>IF(ISBLANK('Prediction Log'!$N135),"",IF('Prediction Log'!$M135='Prediction Log'!$H135, "Y", "N"))</f>
        <v>N</v>
      </c>
      <c r="U135" s="80" t="str">
        <f>'Prediction Log'!$R135</f>
        <v>N</v>
      </c>
      <c r="V135" s="80" t="str">
        <f>IF(ISBLANK('Prediction Log'!$N135), "",IF(AND('Prediction Log'!$T135="Y", 'Prediction Log'!$U135="Y"), "Y", "N"))</f>
        <v>N</v>
      </c>
      <c r="W135" s="81" t="str">
        <f>IF(ISBLANK('Prediction Log'!$N135),"",IF('Prediction Log'!$M135='Prediction Log'!$I135, "Y", "N"))</f>
        <v>Y</v>
      </c>
      <c r="X135" s="81" t="str">
        <f>IF(ISBLANK('Prediction Log'!$N135), "", IF('Prediction Log'!$R135=Games!K116, "Y", "N"))</f>
        <v>Y</v>
      </c>
      <c r="Y135" s="82" t="str">
        <f>IF(ISBLANK('Prediction Log'!$N135), "",IF('Prediction Log'!$J135='Prediction Log'!$M135, "Y", "N"))</f>
        <v>Y</v>
      </c>
      <c r="Z135" s="81" t="str">
        <f>IF(ISBLANK('Prediction Log'!$N135), "",IF('Prediction Log'!$I135&lt;&gt;'Prediction Log'!$M135, "N",IF(AND('Prediction Log'!$E135&gt;0, 'Prediction Log'!$P135&gt;'Prediction Log'!$E135, 'Prediction Log'!$I135='Prediction Log'!$C135), "Y", IF(AND('Prediction Log'!$E135&lt;0, 'Prediction Log'!$P135&lt;'Prediction Log'!$E135,'Prediction Log'!$I135='Prediction Log'!$B135 ), "Y", IF('Prediction Log'!$P135='Prediction Log'!$E135, "PUSH", "N")))))</f>
        <v>N</v>
      </c>
      <c r="AA135" s="81" t="str">
        <f>IF(ISBLANK('Prediction Log'!$N135), "",IF(AND('Prediction Log'!$W135="Y", 'Prediction Log'!$X135="Y"), "Y", "N"))</f>
        <v>Y</v>
      </c>
      <c r="AB135" s="80" t="n">
        <f>IF(ISBLANK('Prediction Log'!$N135), "",IF('Prediction Log'!$D135&gt;0, 'Prediction Log'!$P135-'Prediction Log'!$D135, IF('Prediction Log'!$D135&lt;0, -'Prediction Log'!$P135+'Prediction Log'!$D135, "NA")))</f>
        <v>-5</v>
      </c>
      <c r="AC135" s="80" t="n">
        <f>IF(ISBLANK('Prediction Log'!$N135), "",ABS('Prediction Log'!$AB135))</f>
        <v>5</v>
      </c>
      <c r="AD135" s="81" t="n">
        <f>IF(ISBLANK('Prediction Log'!$N135), "",IF('Prediction Log'!$E135&gt;0, 'Prediction Log'!$P135-'Prediction Log'!$E135, IF('Prediction Log'!$E135&lt;0, -'Prediction Log'!$P135+'Prediction Log'!$E135, "NA")))</f>
        <v>-8.1</v>
      </c>
      <c r="AE135" s="81" t="n">
        <f>IF(ISBLANK('Prediction Log'!$N135), "",ABS('Prediction Log'!$AD135))</f>
        <v>8.1</v>
      </c>
    </row>
    <row r="136" ht="14.25" customHeight="1">
      <c r="A136" s="14" t="n">
        <f>IF(ISBLANK(Games!$B117), "",Games!A117)</f>
        <v>10</v>
      </c>
      <c r="B136" s="14" t="str">
        <f>IF(ISBLANK(Games!$B117), "",Games!B117)</f>
        <v>Georgia</v>
      </c>
      <c r="C136" s="14" t="str">
        <f>IF(ISBLANK(Games!$B117), "",Games!E117)</f>
        <v>Missouri</v>
      </c>
      <c r="D136" s="10" t="n">
        <f>IF(ISBLANK(Games!$B117), "",Games!G117)</f>
        <v>15</v>
      </c>
      <c r="E136" s="10" t="n">
        <f>IF(ISBLANK(Games!$B117), "",Games!H117)</f>
        <v>-52.9</v>
      </c>
      <c r="F136" s="69" t="n">
        <f>Games!D117</f>
        <v>0.999643</v>
      </c>
      <c r="G136" s="70" t="str">
        <f>Games!K117</f>
        <v>Y</v>
      </c>
      <c r="H136" s="71" t="str">
        <f>IF(ISBLANK(Games!B117), "", IF('Prediction Log'!$D136&lt;0, 'Prediction Log'!$B136, 'Prediction Log'!$C136))</f>
        <v>Missouri</v>
      </c>
      <c r="I136" s="72" t="str">
        <f>IF(ISBLANK(Games!$B117), "",Games!I117)</f>
        <v>Georgia</v>
      </c>
      <c r="J136" s="72" t="str">
        <f>IF('Prediction Log'!$F136&gt;0.5, 'Prediction Log'!$B136, IF('Prediction Log'!$F136&lt;0.5, 'Prediction Log'!$C136, "PICK"))</f>
        <v>Georgia</v>
      </c>
      <c r="K136" s="73" t="n">
        <f>IF(ISBLANK(Games!B117), "",IF('Prediction Log'!$J136='Prediction Log'!$B136, 'Prediction Log'!$F136, 1-'Prediction Log'!$F136))</f>
        <v>0.999643</v>
      </c>
      <c r="L136" s="74" t="str">
        <f>IF(ISBLANK(Games!$B117), "",Games!L117)</f>
        <v>Y</v>
      </c>
      <c r="M136" s="75" t="str">
        <f>IF(ISBLANK('Prediction Log'!$N136), "",IF('Prediction Log'!$N136&gt;'Prediction Log'!$O136,'Prediction Log'!$B136,'Prediction Log'!$C136))</f>
        <v>Georgia</v>
      </c>
      <c r="N136" s="76" t="n">
        <v>30.0</v>
      </c>
      <c r="O136" s="76" t="n">
        <v>21.0</v>
      </c>
      <c r="P136" s="77" t="n">
        <f>IF(ISBLANK('Prediction Log'!$N136), "",'Prediction Log'!$O136-'Prediction Log'!$N136)</f>
        <v>-9</v>
      </c>
      <c r="Q136" s="78" t="str">
        <f>IF(ISBLANK('Prediction Log'!$N136), "",IF('Prediction Log'!$M136&lt;&gt;'Prediction Log'!$H136, "Y", IF(AND('Prediction Log'!$M136='Prediction Log'!$H136, ABS((-1*'Prediction Log'!$P136))&gt;ABS('Prediction Log'!$D136)), "Y", IF('Prediction Log'!$D136='Prediction Log'!$P136, "PUSH", "N"))))</f>
        <v>Y</v>
      </c>
      <c r="R136" s="79" t="str">
        <f>IF(ISBLANK('Prediction Log'!$N136), "",IF('Prediction Log'!$P136&lt;'Prediction Log'!$D136, "Y", IF('Prediction Log'!$P136='Prediction Log'!$D136, "PUSH", "N")))</f>
        <v>Y</v>
      </c>
      <c r="S136" s="79" t="str">
        <f>IF(ISBLANK('Prediction Log'!$N136), "",IF('Prediction Log'!$P136&lt;'Prediction Log'!$E136, "Y", IF('Prediction Log'!$P136='Prediction Log'!$E136, "PUSH", "N")))</f>
        <v>N</v>
      </c>
      <c r="T136" s="80" t="str">
        <f>IF(ISBLANK('Prediction Log'!$N136),"",IF('Prediction Log'!$M136='Prediction Log'!$H136, "Y", "N"))</f>
        <v>N</v>
      </c>
      <c r="U136" s="80" t="str">
        <f>'Prediction Log'!$R136</f>
        <v>Y</v>
      </c>
      <c r="V136" s="80" t="str">
        <f>IF(ISBLANK('Prediction Log'!$N136), "",IF(AND('Prediction Log'!$T136="Y", 'Prediction Log'!$U136="Y"), "Y", "N"))</f>
        <v>N</v>
      </c>
      <c r="W136" s="81" t="str">
        <f>IF(ISBLANK('Prediction Log'!$N136),"",IF('Prediction Log'!$M136='Prediction Log'!$I136, "Y", "N"))</f>
        <v>Y</v>
      </c>
      <c r="X136" s="81" t="str">
        <f>IF(ISBLANK('Prediction Log'!$N136), "", IF('Prediction Log'!$R136=Games!K117, "Y", "N"))</f>
        <v>Y</v>
      </c>
      <c r="Y136" s="82" t="str">
        <f>IF(ISBLANK('Prediction Log'!$N136), "",IF('Prediction Log'!$J136='Prediction Log'!$M136, "Y", "N"))</f>
        <v>Y</v>
      </c>
      <c r="Z136" s="81" t="str">
        <f>IF(ISBLANK('Prediction Log'!$N136), "",IF('Prediction Log'!$I136&lt;&gt;'Prediction Log'!$M136, "N",IF(AND('Prediction Log'!$E136&gt;0, 'Prediction Log'!$P136&gt;'Prediction Log'!$E136, 'Prediction Log'!$I136='Prediction Log'!$C136), "Y", IF(AND('Prediction Log'!$E136&lt;0, 'Prediction Log'!$P136&lt;'Prediction Log'!$E136,'Prediction Log'!$I136='Prediction Log'!$B136 ), "Y", IF('Prediction Log'!$P136='Prediction Log'!$E136, "PUSH", "N")))))</f>
        <v>N</v>
      </c>
      <c r="AA136" s="81" t="str">
        <f>IF(ISBLANK('Prediction Log'!$N136), "",IF(AND('Prediction Log'!$W136="Y", 'Prediction Log'!$X136="Y"), "Y", "N"))</f>
        <v>Y</v>
      </c>
      <c r="AB136" s="80" t="n">
        <f>IF(ISBLANK('Prediction Log'!$N136), "",IF('Prediction Log'!$D136&gt;0, 'Prediction Log'!$P136-'Prediction Log'!$D136, IF('Prediction Log'!$D136&lt;0, -'Prediction Log'!$P136+'Prediction Log'!$D136, "NA")))</f>
        <v>-24</v>
      </c>
      <c r="AC136" s="80" t="n">
        <f>IF(ISBLANK('Prediction Log'!$N136), "",ABS('Prediction Log'!$AB136))</f>
        <v>24</v>
      </c>
      <c r="AD136" s="81" t="n">
        <f>IF(ISBLANK('Prediction Log'!$N136), "",IF('Prediction Log'!$E136&gt;0, 'Prediction Log'!$P136-'Prediction Log'!$E136, IF('Prediction Log'!$E136&lt;0, -'Prediction Log'!$P136+'Prediction Log'!$E136, "NA")))</f>
        <v>-43.9</v>
      </c>
      <c r="AE136" s="81" t="n">
        <f>IF(ISBLANK('Prediction Log'!$N136), "",ABS('Prediction Log'!$AD136))</f>
        <v>43.9</v>
      </c>
    </row>
    <row r="137" ht="14.25" customHeight="1">
      <c r="A137" s="67" t="n">
        <f>IF(ISBLANK(Games!$B118), "",Games!A118)</f>
        <v>10</v>
      </c>
      <c r="B137" s="67" t="str">
        <f>IF(ISBLANK(Games!$B118), "",Games!B118)</f>
        <v>Louisville</v>
      </c>
      <c r="C137" s="67" t="str">
        <f>IF(ISBLANK(Games!$B118), "",Games!E118)</f>
        <v>Virginia Tech</v>
      </c>
      <c r="D137" s="68" t="n">
        <f>IF(ISBLANK(Games!$B118), "",Games!G118)</f>
        <v>-9.5</v>
      </c>
      <c r="E137" s="68" t="n">
        <f>IF(ISBLANK(Games!$B118), "",Games!H118)</f>
        <v>-11.4</v>
      </c>
      <c r="F137" s="69" t="n">
        <f>Games!D118</f>
        <v>0.916901</v>
      </c>
      <c r="G137" s="70" t="str">
        <f>Games!K118</f>
        <v>Y</v>
      </c>
      <c r="H137" s="71" t="str">
        <f>IF(ISBLANK(Games!B118), "", IF('Prediction Log'!$D137&lt;0, 'Prediction Log'!$B137, 'Prediction Log'!$C137))</f>
        <v>Louisville</v>
      </c>
      <c r="I137" s="72" t="str">
        <f>IF(ISBLANK(Games!$B118), "",Games!I118)</f>
        <v>Louisville</v>
      </c>
      <c r="J137" s="72" t="str">
        <f>IF('Prediction Log'!$F137&gt;0.5, 'Prediction Log'!$B137, IF('Prediction Log'!$F137&lt;0.5, 'Prediction Log'!$C137, "PICK"))</f>
        <v>Louisville</v>
      </c>
      <c r="K137" s="73" t="n">
        <f>IF(ISBLANK(Games!B118), "",IF('Prediction Log'!$J137='Prediction Log'!$B137, 'Prediction Log'!$F137, 1-'Prediction Log'!$F137))</f>
        <v>0.916901</v>
      </c>
      <c r="L137" s="74" t="str">
        <f>IF(ISBLANK(Games!$B118), "",Games!L118)</f>
        <v>Y</v>
      </c>
      <c r="M137" s="75" t="str">
        <f>IF(ISBLANK('Prediction Log'!$N137), "",IF('Prediction Log'!$N137&gt;'Prediction Log'!$O137,'Prediction Log'!$B137,'Prediction Log'!$C137))</f>
        <v>Louisville</v>
      </c>
      <c r="N137" s="76" t="n">
        <v>34.0</v>
      </c>
      <c r="O137" s="76" t="n">
        <v>3.0</v>
      </c>
      <c r="P137" s="77" t="n">
        <f>IF(ISBLANK('Prediction Log'!$N137), "",'Prediction Log'!$O137-'Prediction Log'!$N137)</f>
        <v>-31</v>
      </c>
      <c r="Q137" s="78" t="str">
        <f>IF(ISBLANK('Prediction Log'!$N137), "",IF('Prediction Log'!$M137&lt;&gt;'Prediction Log'!$H137, "Y", IF(AND('Prediction Log'!$M137='Prediction Log'!$H137, ABS((-1*'Prediction Log'!$P137))&gt;ABS('Prediction Log'!$D137)), "Y", IF('Prediction Log'!$D137='Prediction Log'!$P137, "PUSH", "N"))))</f>
        <v>Y</v>
      </c>
      <c r="R137" s="79" t="str">
        <f>IF(ISBLANK('Prediction Log'!$N137), "",IF('Prediction Log'!$P137&lt;'Prediction Log'!$D137, "Y", IF('Prediction Log'!$P137='Prediction Log'!$D137, "PUSH", "N")))</f>
        <v>Y</v>
      </c>
      <c r="S137" s="79" t="str">
        <f>IF(ISBLANK('Prediction Log'!$N137), "",IF('Prediction Log'!$P137&lt;'Prediction Log'!$E137, "Y", IF('Prediction Log'!$P137='Prediction Log'!$E137, "PUSH", "N")))</f>
        <v>Y</v>
      </c>
      <c r="T137" s="80" t="str">
        <f>IF(ISBLANK('Prediction Log'!$N137),"",IF('Prediction Log'!$M137='Prediction Log'!$H137, "Y", "N"))</f>
        <v>Y</v>
      </c>
      <c r="U137" s="80" t="str">
        <f>'Prediction Log'!$R137</f>
        <v>Y</v>
      </c>
      <c r="V137" s="80" t="str">
        <f>IF(ISBLANK('Prediction Log'!$N137), "",IF(AND('Prediction Log'!$T137="Y", 'Prediction Log'!$U137="Y"), "Y", "N"))</f>
        <v>Y</v>
      </c>
      <c r="W137" s="81" t="str">
        <f>IF(ISBLANK('Prediction Log'!$N137),"",IF('Prediction Log'!$M137='Prediction Log'!$I137, "Y", "N"))</f>
        <v>Y</v>
      </c>
      <c r="X137" s="81" t="str">
        <f>IF(ISBLANK('Prediction Log'!$N137), "", IF('Prediction Log'!$R137=Games!K118, "Y", "N"))</f>
        <v>Y</v>
      </c>
      <c r="Y137" s="82" t="str">
        <f>IF(ISBLANK('Prediction Log'!$N137), "",IF('Prediction Log'!$J137='Prediction Log'!$M137, "Y", "N"))</f>
        <v>Y</v>
      </c>
      <c r="Z137" s="81" t="str">
        <f>IF(ISBLANK('Prediction Log'!$N137), "",IF('Prediction Log'!$I137&lt;&gt;'Prediction Log'!$M137, "N",IF(AND('Prediction Log'!$E137&gt;0, 'Prediction Log'!$P137&gt;'Prediction Log'!$E137, 'Prediction Log'!$I137='Prediction Log'!$C137), "Y", IF(AND('Prediction Log'!$E137&lt;0, 'Prediction Log'!$P137&lt;'Prediction Log'!$E137,'Prediction Log'!$I137='Prediction Log'!$B137 ), "Y", IF('Prediction Log'!$P137='Prediction Log'!$E137, "PUSH", "N")))))</f>
        <v>Y</v>
      </c>
      <c r="AA137" s="81" t="str">
        <f>IF(ISBLANK('Prediction Log'!$N137), "",IF(AND('Prediction Log'!$W137="Y", 'Prediction Log'!$X137="Y"), "Y", "N"))</f>
        <v>Y</v>
      </c>
      <c r="AB137" s="80" t="n">
        <f>IF(ISBLANK('Prediction Log'!$N137), "",IF('Prediction Log'!$D137&gt;0, 'Prediction Log'!$P137-'Prediction Log'!$D137, IF('Prediction Log'!$D137&lt;0, -'Prediction Log'!$P137+'Prediction Log'!$D137, "NA")))</f>
        <v>21.5</v>
      </c>
      <c r="AC137" s="80" t="n">
        <f>IF(ISBLANK('Prediction Log'!$N137), "",ABS('Prediction Log'!$AB137))</f>
        <v>21.5</v>
      </c>
      <c r="AD137" s="81" t="n">
        <f>IF(ISBLANK('Prediction Log'!$N137), "",IF('Prediction Log'!$E137&gt;0, 'Prediction Log'!$P137-'Prediction Log'!$E137, IF('Prediction Log'!$E137&lt;0, -'Prediction Log'!$P137+'Prediction Log'!$E137, "NA")))</f>
        <v>19.6</v>
      </c>
      <c r="AE137" s="81" t="n">
        <f>IF(ISBLANK('Prediction Log'!$N137), "",ABS('Prediction Log'!$AD137))</f>
        <v>19.6</v>
      </c>
    </row>
    <row r="138" ht="14.25" customHeight="1">
      <c r="A138" s="14" t="n">
        <f>IF(ISBLANK(Games!$B119), "",Games!A119)</f>
        <v>10</v>
      </c>
      <c r="B138" s="14" t="str">
        <f>IF(ISBLANK(Games!$B119), "",Games!B119)</f>
        <v>Baylor</v>
      </c>
      <c r="C138" s="14" t="str">
        <f>IF(ISBLANK(Games!$B119), "",Games!E119)</f>
        <v>Houston</v>
      </c>
      <c r="D138" s="10" t="n">
        <f>IF(ISBLANK(Games!$B119), "",Games!G119)</f>
        <v>-3.5</v>
      </c>
      <c r="E138" s="10" t="n">
        <f>IF(ISBLANK(Games!$B119), "",Games!H119)</f>
        <v>4.7</v>
      </c>
      <c r="F138" s="69" t="n">
        <f>Games!D119</f>
        <v>0.520299</v>
      </c>
      <c r="G138" s="70" t="str">
        <f>Games!K119</f>
        <v>N</v>
      </c>
      <c r="H138" s="71" t="str">
        <f>IF(ISBLANK(Games!B119), "", IF('Prediction Log'!$D138&lt;0, 'Prediction Log'!$B138, 'Prediction Log'!$C138))</f>
        <v>Baylor</v>
      </c>
      <c r="I138" s="72" t="str">
        <f>IF(ISBLANK(Games!$B119), "",Games!I119)</f>
        <v>Houston</v>
      </c>
      <c r="J138" s="72" t="str">
        <f>IF('Prediction Log'!$F138&gt;0.5, 'Prediction Log'!$B138, IF('Prediction Log'!$F138&lt;0.5, 'Prediction Log'!$C138, "PICK"))</f>
        <v>Baylor</v>
      </c>
      <c r="K138" s="73" t="n">
        <f>IF(ISBLANK(Games!B119), "",IF('Prediction Log'!$J138='Prediction Log'!$B138, 'Prediction Log'!$F138, 1-'Prediction Log'!$F138))</f>
        <v>0.520299</v>
      </c>
      <c r="L138" s="74" t="str">
        <f>IF(ISBLANK(Games!$B119), "",Games!L119)</f>
        <v>Y</v>
      </c>
      <c r="M138" s="75" t="str">
        <f>IF(ISBLANK('Prediction Log'!$N138), "",IF('Prediction Log'!$N138&gt;'Prediction Log'!$O138,'Prediction Log'!$B138,'Prediction Log'!$C138))</f>
        <v>Houston</v>
      </c>
      <c r="N138" s="76" t="n">
        <v>24.0</v>
      </c>
      <c r="O138" s="76" t="n">
        <v>25.0</v>
      </c>
      <c r="P138" s="77" t="n">
        <f>IF(ISBLANK('Prediction Log'!$N138), "",'Prediction Log'!$O138-'Prediction Log'!$N138)</f>
        <v>1</v>
      </c>
      <c r="Q138" s="78" t="str">
        <f>IF(ISBLANK('Prediction Log'!$N138), "",IF('Prediction Log'!$M138&lt;&gt;'Prediction Log'!$H138, "Y", IF(AND('Prediction Log'!$M138='Prediction Log'!$H138, ABS((-1*'Prediction Log'!$P138))&gt;ABS('Prediction Log'!$D138)), "Y", IF('Prediction Log'!$D138='Prediction Log'!$P138, "PUSH", "N"))))</f>
        <v>Y</v>
      </c>
      <c r="R138" s="79" t="str">
        <f>IF(ISBLANK('Prediction Log'!$N138), "",IF('Prediction Log'!$P138&lt;'Prediction Log'!$D138, "Y", IF('Prediction Log'!$P138='Prediction Log'!$D138, "PUSH", "N")))</f>
        <v>N</v>
      </c>
      <c r="S138" s="79" t="str">
        <f>IF(ISBLANK('Prediction Log'!$N138), "",IF('Prediction Log'!$P138&lt;'Prediction Log'!$E138, "Y", IF('Prediction Log'!$P138='Prediction Log'!$E138, "PUSH", "N")))</f>
        <v>Y</v>
      </c>
      <c r="T138" s="80" t="str">
        <f>IF(ISBLANK('Prediction Log'!$N138),"",IF('Prediction Log'!$M138='Prediction Log'!$H138, "Y", "N"))</f>
        <v>N</v>
      </c>
      <c r="U138" s="80" t="str">
        <f>'Prediction Log'!$R138</f>
        <v>N</v>
      </c>
      <c r="V138" s="80" t="str">
        <f>IF(ISBLANK('Prediction Log'!$N138), "",IF(AND('Prediction Log'!$T138="Y", 'Prediction Log'!$U138="Y"), "Y", "N"))</f>
        <v>N</v>
      </c>
      <c r="W138" s="81" t="str">
        <f>IF(ISBLANK('Prediction Log'!$N138),"",IF('Prediction Log'!$M138='Prediction Log'!$I138, "Y", "N"))</f>
        <v>Y</v>
      </c>
      <c r="X138" s="81" t="str">
        <f>IF(ISBLANK('Prediction Log'!$N138), "", IF('Prediction Log'!$R138=Games!K119, "Y", "N"))</f>
        <v>Y</v>
      </c>
      <c r="Y138" s="82" t="str">
        <f>IF(ISBLANK('Prediction Log'!$N138), "",IF('Prediction Log'!$J138='Prediction Log'!$M138, "Y", "N"))</f>
        <v>N</v>
      </c>
      <c r="Z138" s="81" t="str">
        <f>IF(ISBLANK('Prediction Log'!$N138), "",IF('Prediction Log'!$I138&lt;&gt;'Prediction Log'!$M138, "N",IF(AND('Prediction Log'!$E138&gt;0, 'Prediction Log'!$P138&gt;'Prediction Log'!$E138, 'Prediction Log'!$I138='Prediction Log'!$C138), "Y", IF(AND('Prediction Log'!$E138&lt;0, 'Prediction Log'!$P138&lt;'Prediction Log'!$E138,'Prediction Log'!$I138='Prediction Log'!$B138 ), "Y", IF('Prediction Log'!$P138='Prediction Log'!$E138, "PUSH", "N")))))</f>
        <v>N</v>
      </c>
      <c r="AA138" s="81" t="str">
        <f>IF(ISBLANK('Prediction Log'!$N138), "",IF(AND('Prediction Log'!$W138="Y", 'Prediction Log'!$X138="Y"), "Y", "N"))</f>
        <v>Y</v>
      </c>
      <c r="AB138" s="80" t="n">
        <f>IF(ISBLANK('Prediction Log'!$N138), "",IF('Prediction Log'!$D138&gt;0, 'Prediction Log'!$P138-'Prediction Log'!$D138, IF('Prediction Log'!$D138&lt;0, -'Prediction Log'!$P138+'Prediction Log'!$D138, "NA")))</f>
        <v>-4.5</v>
      </c>
      <c r="AC138" s="80" t="n">
        <f>IF(ISBLANK('Prediction Log'!$N138), "",ABS('Prediction Log'!$AB138))</f>
        <v>4.5</v>
      </c>
      <c r="AD138" s="81" t="n">
        <f>IF(ISBLANK('Prediction Log'!$N138), "",IF('Prediction Log'!$E138&gt;0, 'Prediction Log'!$P138-'Prediction Log'!$E138, IF('Prediction Log'!$E138&lt;0, -'Prediction Log'!$P138+'Prediction Log'!$E138, "NA")))</f>
        <v>-3.7</v>
      </c>
      <c r="AE138" s="81" t="n">
        <f>IF(ISBLANK('Prediction Log'!$N138), "",ABS('Prediction Log'!$AD138))</f>
        <v>3.7</v>
      </c>
    </row>
    <row r="139" ht="14.25" customHeight="1">
      <c r="A139" s="67" t="n">
        <f>IF(ISBLANK(Games!$B120), "",Games!A120)</f>
        <v>10</v>
      </c>
      <c r="B139" s="67" t="str">
        <f>IF(ISBLANK(Games!$B120), "",Games!B120)</f>
        <v>Pittsburgh</v>
      </c>
      <c r="C139" s="67" t="str">
        <f>IF(ISBLANK(Games!$B120), "",Games!E120)</f>
        <v>Florida State</v>
      </c>
      <c r="D139" s="68" t="n">
        <f>IF(ISBLANK(Games!$B120), "",Games!G120)</f>
        <v>21.5</v>
      </c>
      <c r="E139" s="68" t="n">
        <f>IF(ISBLANK(Games!$B120), "",Games!H120)</f>
        <v>23.3</v>
      </c>
      <c r="F139" s="69" t="n">
        <f>Games!D120</f>
        <v>0.002211</v>
      </c>
      <c r="G139" s="70" t="str">
        <f>Games!K120</f>
        <v>N</v>
      </c>
      <c r="H139" s="71" t="str">
        <f>IF(ISBLANK(Games!B120), "", IF('Prediction Log'!$D139&lt;0, 'Prediction Log'!$B139, 'Prediction Log'!$C139))</f>
        <v>Florida State</v>
      </c>
      <c r="I139" s="72" t="str">
        <f>IF(ISBLANK(Games!$B120), "",Games!I120)</f>
        <v>Florida State</v>
      </c>
      <c r="J139" s="72" t="str">
        <f>IF('Prediction Log'!$F139&gt;0.5, 'Prediction Log'!$B139, IF('Prediction Log'!$F139&lt;0.5, 'Prediction Log'!$C139, "PICK"))</f>
        <v>Florida State</v>
      </c>
      <c r="K139" s="73" t="n">
        <f>IF(ISBLANK(Games!B120), "",IF('Prediction Log'!$J139='Prediction Log'!$B139, 'Prediction Log'!$F139, 1-'Prediction Log'!$F139))</f>
        <v>0.997789</v>
      </c>
      <c r="L139" s="74" t="str">
        <f>IF(ISBLANK(Games!$B120), "",Games!L120)</f>
        <v>Y</v>
      </c>
      <c r="M139" s="75" t="str">
        <f>IF(ISBLANK('Prediction Log'!$N139), "",IF('Prediction Log'!$N139&gt;'Prediction Log'!$O139,'Prediction Log'!$B139,'Prediction Log'!$C139))</f>
        <v>Florida State</v>
      </c>
      <c r="N139" s="76" t="n">
        <v>7.0</v>
      </c>
      <c r="O139" s="76" t="n">
        <v>24.0</v>
      </c>
      <c r="P139" s="77" t="n">
        <f>IF(ISBLANK('Prediction Log'!$N139), "",'Prediction Log'!$O139-'Prediction Log'!$N139)</f>
        <v>17</v>
      </c>
      <c r="Q139" s="78" t="str">
        <f>IF(ISBLANK('Prediction Log'!$N139), "",IF('Prediction Log'!$M139&lt;&gt;'Prediction Log'!$H139, "Y", IF(AND('Prediction Log'!$M139='Prediction Log'!$H139, ABS((-1*'Prediction Log'!$P139))&gt;ABS('Prediction Log'!$D139)), "Y", IF('Prediction Log'!$D139='Prediction Log'!$P139, "PUSH", "N"))))</f>
        <v>N</v>
      </c>
      <c r="R139" s="79" t="str">
        <f>IF(ISBLANK('Prediction Log'!$N139), "",IF('Prediction Log'!$P139&lt;'Prediction Log'!$D139, "Y", IF('Prediction Log'!$P139='Prediction Log'!$D139, "PUSH", "N")))</f>
        <v>Y</v>
      </c>
      <c r="S139" s="79" t="str">
        <f>IF(ISBLANK('Prediction Log'!$N139), "",IF('Prediction Log'!$P139&lt;'Prediction Log'!$E139, "Y", IF('Prediction Log'!$P139='Prediction Log'!$E139, "PUSH", "N")))</f>
        <v>Y</v>
      </c>
      <c r="T139" s="80" t="str">
        <f>IF(ISBLANK('Prediction Log'!$N139),"",IF('Prediction Log'!$M139='Prediction Log'!$H139, "Y", "N"))</f>
        <v>Y</v>
      </c>
      <c r="U139" s="80" t="str">
        <f>'Prediction Log'!$R139</f>
        <v>Y</v>
      </c>
      <c r="V139" s="80" t="str">
        <f>IF(ISBLANK('Prediction Log'!$N139), "",IF(AND('Prediction Log'!$T139="Y", 'Prediction Log'!$U139="Y"), "Y", "N"))</f>
        <v>Y</v>
      </c>
      <c r="W139" s="81" t="str">
        <f>IF(ISBLANK('Prediction Log'!$N139),"",IF('Prediction Log'!$M139='Prediction Log'!$I139, "Y", "N"))</f>
        <v>Y</v>
      </c>
      <c r="X139" s="81" t="str">
        <f>IF(ISBLANK('Prediction Log'!$N139), "", IF('Prediction Log'!$R139=Games!K120, "Y", "N"))</f>
        <v>N</v>
      </c>
      <c r="Y139" s="82" t="str">
        <f>IF(ISBLANK('Prediction Log'!$N139), "",IF('Prediction Log'!$J139='Prediction Log'!$M139, "Y", "N"))</f>
        <v>Y</v>
      </c>
      <c r="Z139" s="81" t="str">
        <f>IF(ISBLANK('Prediction Log'!$N139), "",IF('Prediction Log'!$I139&lt;&gt;'Prediction Log'!$M139, "N",IF(AND('Prediction Log'!$E139&gt;0, 'Prediction Log'!$P139&gt;'Prediction Log'!$E139, 'Prediction Log'!$I139='Prediction Log'!$C139), "Y", IF(AND('Prediction Log'!$E139&lt;0, 'Prediction Log'!$P139&lt;'Prediction Log'!$E139,'Prediction Log'!$I139='Prediction Log'!$B139 ), "Y", IF('Prediction Log'!$P139='Prediction Log'!$E139, "PUSH", "N")))))</f>
        <v>N</v>
      </c>
      <c r="AA139" s="81" t="str">
        <f>IF(ISBLANK('Prediction Log'!$N139), "",IF(AND('Prediction Log'!$W139="Y", 'Prediction Log'!$X139="Y"), "Y", "N"))</f>
        <v>N</v>
      </c>
      <c r="AB139" s="80" t="n">
        <f>IF(ISBLANK('Prediction Log'!$N139), "",IF('Prediction Log'!$D139&gt;0, 'Prediction Log'!$P139-'Prediction Log'!$D139, IF('Prediction Log'!$D139&lt;0, -'Prediction Log'!$P139+'Prediction Log'!$D139, "NA")))</f>
        <v>-4.5</v>
      </c>
      <c r="AC139" s="80" t="n">
        <f>IF(ISBLANK('Prediction Log'!$N139), "",ABS('Prediction Log'!$AB139))</f>
        <v>4.5</v>
      </c>
      <c r="AD139" s="81" t="n">
        <f>IF(ISBLANK('Prediction Log'!$N139), "",IF('Prediction Log'!$E139&gt;0, 'Prediction Log'!$P139-'Prediction Log'!$E139, IF('Prediction Log'!$E139&lt;0, -'Prediction Log'!$P139+'Prediction Log'!$E139, "NA")))</f>
        <v>-6.3</v>
      </c>
      <c r="AE139" s="81" t="n">
        <f>IF(ISBLANK('Prediction Log'!$N139), "",ABS('Prediction Log'!$AD139))</f>
        <v>6.3</v>
      </c>
    </row>
    <row r="140" ht="13.5" customHeight="1">
      <c r="A140" s="14" t="n">
        <f>IF(ISBLANK(Games!$B121), "",Games!A121)</f>
        <v>10</v>
      </c>
      <c r="B140" s="14" t="str">
        <f>IF(ISBLANK(Games!$B121), "",Games!B121)</f>
        <v>Minnesota</v>
      </c>
      <c r="C140" s="14" t="str">
        <f>IF(ISBLANK(Games!$B121), "",Games!E121)</f>
        <v>Illinois</v>
      </c>
      <c r="D140" s="10" t="n">
        <f>IF(ISBLANK(Games!$B121), "",Games!G121)</f>
        <v>-1.5</v>
      </c>
      <c r="E140" s="10" t="n">
        <f>IF(ISBLANK(Games!$B121), "",Games!H121)</f>
        <v>-7.8</v>
      </c>
      <c r="F140" s="69" t="n">
        <f>Games!D121</f>
        <v>0.900534</v>
      </c>
      <c r="G140" s="70" t="str">
        <f>Games!K121</f>
        <v>Y</v>
      </c>
      <c r="H140" s="71" t="str">
        <f>IF(ISBLANK(Games!B121), "", IF('Prediction Log'!$D140&lt;0, 'Prediction Log'!$B140, 'Prediction Log'!$C140))</f>
        <v>Minnesota</v>
      </c>
      <c r="I140" s="72" t="str">
        <f>IF(ISBLANK(Games!$B121), "",Games!I121)</f>
        <v>Minnesota</v>
      </c>
      <c r="J140" s="72" t="str">
        <f>IF('Prediction Log'!$F140&gt;0.5, 'Prediction Log'!$B140, IF('Prediction Log'!$F140&lt;0.5, 'Prediction Log'!$C140, "PICK"))</f>
        <v>Minnesota</v>
      </c>
      <c r="K140" s="73" t="n">
        <f>IF(ISBLANK(Games!B121), "",IF('Prediction Log'!$J140='Prediction Log'!$B140, 'Prediction Log'!$F140, 1-'Prediction Log'!$F140))</f>
        <v>0.900534</v>
      </c>
      <c r="L140" s="74" t="str">
        <f>IF(ISBLANK(Games!$B121), "",Games!L121)</f>
        <v>Y</v>
      </c>
      <c r="M140" s="75" t="str">
        <f>IF(ISBLANK('Prediction Log'!$N140), "",IF('Prediction Log'!$N140&gt;'Prediction Log'!$O140,'Prediction Log'!$B140,'Prediction Log'!$C140))</f>
        <v>Illinois</v>
      </c>
      <c r="N140" s="76" t="n">
        <v>26.0</v>
      </c>
      <c r="O140" s="76" t="n">
        <v>27.0</v>
      </c>
      <c r="P140" s="77" t="n">
        <f>IF(ISBLANK('Prediction Log'!$N140), "",'Prediction Log'!$O140-'Prediction Log'!$N140)</f>
        <v>1</v>
      </c>
      <c r="Q140" s="78" t="str">
        <f>IF(ISBLANK('Prediction Log'!$N140), "",IF('Prediction Log'!$M140&lt;&gt;'Prediction Log'!$H140, "Y", IF(AND('Prediction Log'!$M140='Prediction Log'!$H140, ABS((-1*'Prediction Log'!$P140))&gt;ABS('Prediction Log'!$D140)), "Y", IF('Prediction Log'!$D140='Prediction Log'!$P140, "PUSH", "N"))))</f>
        <v>Y</v>
      </c>
      <c r="R140" s="79" t="str">
        <f>IF(ISBLANK('Prediction Log'!$N140), "",IF('Prediction Log'!$P140&lt;'Prediction Log'!$D140, "Y", IF('Prediction Log'!$P140='Prediction Log'!$D140, "PUSH", "N")))</f>
        <v>N</v>
      </c>
      <c r="S140" s="79" t="str">
        <f>IF(ISBLANK('Prediction Log'!$N140), "",IF('Prediction Log'!$P140&lt;'Prediction Log'!$E140, "Y", IF('Prediction Log'!$P140='Prediction Log'!$E140, "PUSH", "N")))</f>
        <v>N</v>
      </c>
      <c r="T140" s="80" t="str">
        <f>IF(ISBLANK('Prediction Log'!$N140),"",IF('Prediction Log'!$M140='Prediction Log'!$H140, "Y", "N"))</f>
        <v>N</v>
      </c>
      <c r="U140" s="80" t="str">
        <f>'Prediction Log'!$R140</f>
        <v>N</v>
      </c>
      <c r="V140" s="80" t="str">
        <f>IF(ISBLANK('Prediction Log'!$N140), "",IF(AND('Prediction Log'!$T140="Y", 'Prediction Log'!$U140="Y"), "Y", "N"))</f>
        <v>N</v>
      </c>
      <c r="W140" s="81" t="str">
        <f>IF(ISBLANK('Prediction Log'!$N140),"",IF('Prediction Log'!$M140='Prediction Log'!$I140, "Y", "N"))</f>
        <v>N</v>
      </c>
      <c r="X140" s="81" t="str">
        <f>IF(ISBLANK('Prediction Log'!$N140), "", IF('Prediction Log'!$R140=Games!K121, "Y", "N"))</f>
        <v>N</v>
      </c>
      <c r="Y140" s="82" t="str">
        <f>IF(ISBLANK('Prediction Log'!$N140), "",IF('Prediction Log'!$J140='Prediction Log'!$M140, "Y", "N"))</f>
        <v>N</v>
      </c>
      <c r="Z140" s="81" t="str">
        <f>IF(ISBLANK('Prediction Log'!$N140), "",IF('Prediction Log'!$I140&lt;&gt;'Prediction Log'!$M140, "N",IF(AND('Prediction Log'!$E140&gt;0, 'Prediction Log'!$P140&gt;'Prediction Log'!$E140, 'Prediction Log'!$I140='Prediction Log'!$C140), "Y", IF(AND('Prediction Log'!$E140&lt;0, 'Prediction Log'!$P140&lt;'Prediction Log'!$E140,'Prediction Log'!$I140='Prediction Log'!$B140 ), "Y", IF('Prediction Log'!$P140='Prediction Log'!$E140, "PUSH", "N")))))</f>
        <v>N</v>
      </c>
      <c r="AA140" s="81" t="str">
        <f>IF(ISBLANK('Prediction Log'!$N140), "",IF(AND('Prediction Log'!$W140="Y", 'Prediction Log'!$X140="Y"), "Y", "N"))</f>
        <v>N</v>
      </c>
      <c r="AB140" s="80" t="n">
        <f>IF(ISBLANK('Prediction Log'!$N140), "",IF('Prediction Log'!$D140&gt;0, 'Prediction Log'!$P140-'Prediction Log'!$D140, IF('Prediction Log'!$D140&lt;0, -'Prediction Log'!$P140+'Prediction Log'!$D140, "NA")))</f>
        <v>-2.5</v>
      </c>
      <c r="AC140" s="80" t="n">
        <f>IF(ISBLANK('Prediction Log'!$N140), "",ABS('Prediction Log'!$AB140))</f>
        <v>2.5</v>
      </c>
      <c r="AD140" s="81" t="n">
        <f>IF(ISBLANK('Prediction Log'!$N140), "",IF('Prediction Log'!$E140&gt;0, 'Prediction Log'!$P140-'Prediction Log'!$E140, IF('Prediction Log'!$E140&lt;0, -'Prediction Log'!$P140+'Prediction Log'!$E140, "NA")))</f>
        <v>-8.8</v>
      </c>
      <c r="AE140" s="81" t="n">
        <f>IF(ISBLANK('Prediction Log'!$N140), "",ABS('Prediction Log'!$AD140))</f>
        <v>8.8</v>
      </c>
    </row>
    <row r="141" ht="14.25" customHeight="1">
      <c r="A141" s="67" t="n">
        <f>IF(ISBLANK(Games!$B122), "",Games!A122)</f>
        <v>10</v>
      </c>
      <c r="B141" s="67" t="str">
        <f>IF(ISBLANK(Games!$B122), "",Games!B122)</f>
        <v>Cincinnati</v>
      </c>
      <c r="C141" s="67" t="str">
        <f>IF(ISBLANK(Games!$B122), "",Games!E122)</f>
        <v>UCF</v>
      </c>
      <c r="D141" s="68" t="n">
        <f>IF(ISBLANK(Games!$B122), "",Games!G122)</f>
        <v>3.5</v>
      </c>
      <c r="E141" s="68" t="n">
        <f>IF(ISBLANK(Games!$B122), "",Games!H122)</f>
        <v>-0.7</v>
      </c>
      <c r="F141" s="69" t="n">
        <f>Games!D122</f>
        <v>0.708424</v>
      </c>
      <c r="G141" s="70" t="str">
        <f>Games!K122</f>
        <v>Y</v>
      </c>
      <c r="H141" s="71" t="str">
        <f>IF(ISBLANK(Games!B122), "", IF('Prediction Log'!$D141&lt;0, 'Prediction Log'!$B141, 'Prediction Log'!$C141))</f>
        <v>UCF</v>
      </c>
      <c r="I141" s="72" t="str">
        <f>IF(ISBLANK(Games!$B122), "",Games!I122)</f>
        <v>Cincinnati</v>
      </c>
      <c r="J141" s="72" t="str">
        <f>IF('Prediction Log'!$F141&gt;0.5, 'Prediction Log'!$B141, IF('Prediction Log'!$F141&lt;0.5, 'Prediction Log'!$C141, "PICK"))</f>
        <v>Cincinnati</v>
      </c>
      <c r="K141" s="73" t="n">
        <f>IF(ISBLANK(Games!B122), "",IF('Prediction Log'!$J141='Prediction Log'!$B141, 'Prediction Log'!$F141, 1-'Prediction Log'!$F141))</f>
        <v>0.708424</v>
      </c>
      <c r="L141" s="74" t="str">
        <f>IF(ISBLANK(Games!$B122), "",Games!L122)</f>
        <v>Y</v>
      </c>
      <c r="M141" s="75" t="str">
        <f>IF(ISBLANK('Prediction Log'!$N141), "",IF('Prediction Log'!$N141&gt;'Prediction Log'!$O141,'Prediction Log'!$B141,'Prediction Log'!$C141))</f>
        <v>UCF</v>
      </c>
      <c r="N141" s="76" t="n">
        <v>26.0</v>
      </c>
      <c r="O141" s="76" t="n">
        <v>28.0</v>
      </c>
      <c r="P141" s="77" t="n">
        <f>IF(ISBLANK('Prediction Log'!$N141), "",'Prediction Log'!$O141-'Prediction Log'!$N141)</f>
        <v>2</v>
      </c>
      <c r="Q141" s="78" t="str">
        <f>IF(ISBLANK('Prediction Log'!$N141), "",IF('Prediction Log'!$M141&lt;&gt;'Prediction Log'!$H141, "Y", IF(AND('Prediction Log'!$M141='Prediction Log'!$H141, ABS((-1*'Prediction Log'!$P141))&gt;ABS('Prediction Log'!$D141)), "Y", IF('Prediction Log'!$D141='Prediction Log'!$P141, "PUSH", "N"))))</f>
        <v>N</v>
      </c>
      <c r="R141" s="79" t="str">
        <f>IF(ISBLANK('Prediction Log'!$N141), "",IF('Prediction Log'!$P141&lt;'Prediction Log'!$D141, "Y", IF('Prediction Log'!$P141='Prediction Log'!$D141, "PUSH", "N")))</f>
        <v>Y</v>
      </c>
      <c r="S141" s="79" t="str">
        <f>IF(ISBLANK('Prediction Log'!$N141), "",IF('Prediction Log'!$P141&lt;'Prediction Log'!$E141, "Y", IF('Prediction Log'!$P141='Prediction Log'!$E141, "PUSH", "N")))</f>
        <v>N</v>
      </c>
      <c r="T141" s="80" t="str">
        <f>IF(ISBLANK('Prediction Log'!$N141),"",IF('Prediction Log'!$M141='Prediction Log'!$H141, "Y", "N"))</f>
        <v>Y</v>
      </c>
      <c r="U141" s="80" t="str">
        <f>'Prediction Log'!$R141</f>
        <v>Y</v>
      </c>
      <c r="V141" s="80" t="str">
        <f>IF(ISBLANK('Prediction Log'!$N141), "",IF(AND('Prediction Log'!$T141="Y", 'Prediction Log'!$U141="Y"), "Y", "N"))</f>
        <v>Y</v>
      </c>
      <c r="W141" s="81" t="str">
        <f>IF(ISBLANK('Prediction Log'!$N141),"",IF('Prediction Log'!$M141='Prediction Log'!$I141, "Y", "N"))</f>
        <v>N</v>
      </c>
      <c r="X141" s="81" t="str">
        <f>IF(ISBLANK('Prediction Log'!$N141), "", IF('Prediction Log'!$R141=Games!K122, "Y", "N"))</f>
        <v>Y</v>
      </c>
      <c r="Y141" s="82" t="str">
        <f>IF(ISBLANK('Prediction Log'!$N141), "",IF('Prediction Log'!$J141='Prediction Log'!$M141, "Y", "N"))</f>
        <v>N</v>
      </c>
      <c r="Z141" s="81" t="str">
        <f>IF(ISBLANK('Prediction Log'!$N141), "",IF('Prediction Log'!$I141&lt;&gt;'Prediction Log'!$M141, "N",IF(AND('Prediction Log'!$E141&gt;0, 'Prediction Log'!$P141&gt;'Prediction Log'!$E141, 'Prediction Log'!$I141='Prediction Log'!$C141), "Y", IF(AND('Prediction Log'!$E141&lt;0, 'Prediction Log'!$P141&lt;'Prediction Log'!$E141,'Prediction Log'!$I141='Prediction Log'!$B141 ), "Y", IF('Prediction Log'!$P141='Prediction Log'!$E141, "PUSH", "N")))))</f>
        <v>N</v>
      </c>
      <c r="AA141" s="81" t="str">
        <f>IF(ISBLANK('Prediction Log'!$N141), "",IF(AND('Prediction Log'!$W141="Y", 'Prediction Log'!$X141="Y"), "Y", "N"))</f>
        <v>N</v>
      </c>
      <c r="AB141" s="80" t="n">
        <f>IF(ISBLANK('Prediction Log'!$N141), "",IF('Prediction Log'!$D141&gt;0, 'Prediction Log'!$P141-'Prediction Log'!$D141, IF('Prediction Log'!$D141&lt;0, -'Prediction Log'!$P141+'Prediction Log'!$D141, "NA")))</f>
        <v>-1.5</v>
      </c>
      <c r="AC141" s="80" t="n">
        <f>IF(ISBLANK('Prediction Log'!$N141), "",ABS('Prediction Log'!$AB141))</f>
        <v>1.5</v>
      </c>
      <c r="AD141" s="81" t="n">
        <f>IF(ISBLANK('Prediction Log'!$N141), "",IF('Prediction Log'!$E141&gt;0, 'Prediction Log'!$P141-'Prediction Log'!$E141, IF('Prediction Log'!$E141&lt;0, -'Prediction Log'!$P141+'Prediction Log'!$E141, "NA")))</f>
        <v>-2.7</v>
      </c>
      <c r="AE141" s="81" t="n">
        <f>IF(ISBLANK('Prediction Log'!$N141), "",ABS('Prediction Log'!$AD141))</f>
        <v>2.7</v>
      </c>
    </row>
    <row r="142" ht="14.25" customHeight="1">
      <c r="A142" s="14" t="n">
        <f>IF(ISBLANK(Games!$B123), "",Games!A123)</f>
        <v>10</v>
      </c>
      <c r="B142" s="14" t="str">
        <f>IF(ISBLANK(Games!$B123), "",Games!B123)</f>
        <v>Oklahoma State</v>
      </c>
      <c r="C142" s="14" t="str">
        <f>IF(ISBLANK(Games!$B123), "",Games!E123)</f>
        <v>Oklahoma</v>
      </c>
      <c r="D142" s="10" t="n">
        <f>IF(ISBLANK(Games!$B123), "",Games!G123)</f>
        <v>5.5</v>
      </c>
      <c r="E142" s="10" t="n">
        <f>IF(ISBLANK(Games!$B123), "",Games!H123)</f>
        <v>14.7</v>
      </c>
      <c r="F142" s="69" t="n">
        <f>Games!D123</f>
        <v>0.125511</v>
      </c>
      <c r="G142" s="70" t="str">
        <f>Games!K123</f>
        <v>N</v>
      </c>
      <c r="H142" s="71" t="str">
        <f>IF(ISBLANK(Games!B123), "", IF('Prediction Log'!$D142&lt;0, 'Prediction Log'!$B142, 'Prediction Log'!$C142))</f>
        <v>Oklahoma</v>
      </c>
      <c r="I142" s="72" t="str">
        <f>IF(ISBLANK(Games!$B123), "",Games!I123)</f>
        <v>Oklahoma</v>
      </c>
      <c r="J142" s="72" t="str">
        <f>IF('Prediction Log'!$F142&gt;0.5, 'Prediction Log'!$B142, IF('Prediction Log'!$F142&lt;0.5, 'Prediction Log'!$C142, "PICK"))</f>
        <v>Oklahoma</v>
      </c>
      <c r="K142" s="73" t="n">
        <f>IF(ISBLANK(Games!B123), "",IF('Prediction Log'!$J142='Prediction Log'!$B142, 'Prediction Log'!$F142, 1-'Prediction Log'!$F142))</f>
        <v>0.874489</v>
      </c>
      <c r="L142" s="74" t="str">
        <f>IF(ISBLANK(Games!$B123), "",Games!L123)</f>
        <v>Y</v>
      </c>
      <c r="M142" s="75" t="str">
        <f>IF(ISBLANK('Prediction Log'!$N142), "",IF('Prediction Log'!$N142&gt;'Prediction Log'!$O142,'Prediction Log'!$B142,'Prediction Log'!$C142))</f>
        <v>Oklahoma State</v>
      </c>
      <c r="N142" s="76" t="n">
        <v>27.0</v>
      </c>
      <c r="O142" s="76" t="n">
        <v>24.0</v>
      </c>
      <c r="P142" s="77" t="n">
        <f>IF(ISBLANK('Prediction Log'!$N142), "",'Prediction Log'!$O142-'Prediction Log'!$N142)</f>
        <v>-3</v>
      </c>
      <c r="Q142" s="78" t="str">
        <f>IF(ISBLANK('Prediction Log'!$N142), "",IF('Prediction Log'!$M142&lt;&gt;'Prediction Log'!$H142, "Y", IF(AND('Prediction Log'!$M142='Prediction Log'!$H142, ABS((-1*'Prediction Log'!$P142))&gt;ABS('Prediction Log'!$D142)), "Y", IF('Prediction Log'!$D142='Prediction Log'!$P142, "PUSH", "N"))))</f>
        <v>Y</v>
      </c>
      <c r="R142" s="79" t="str">
        <f>IF(ISBLANK('Prediction Log'!$N142), "",IF('Prediction Log'!$P142&lt;'Prediction Log'!$D142, "Y", IF('Prediction Log'!$P142='Prediction Log'!$D142, "PUSH", "N")))</f>
        <v>Y</v>
      </c>
      <c r="S142" s="79" t="str">
        <f>IF(ISBLANK('Prediction Log'!$N142), "",IF('Prediction Log'!$P142&lt;'Prediction Log'!$E142, "Y", IF('Prediction Log'!$P142='Prediction Log'!$E142, "PUSH", "N")))</f>
        <v>Y</v>
      </c>
      <c r="T142" s="80" t="str">
        <f>IF(ISBLANK('Prediction Log'!$N142),"",IF('Prediction Log'!$M142='Prediction Log'!$H142, "Y", "N"))</f>
        <v>N</v>
      </c>
      <c r="U142" s="80" t="str">
        <f>'Prediction Log'!$R142</f>
        <v>Y</v>
      </c>
      <c r="V142" s="80" t="str">
        <f>IF(ISBLANK('Prediction Log'!$N142), "",IF(AND('Prediction Log'!$T142="Y", 'Prediction Log'!$U142="Y"), "Y", "N"))</f>
        <v>N</v>
      </c>
      <c r="W142" s="81" t="str">
        <f>IF(ISBLANK('Prediction Log'!$N142),"",IF('Prediction Log'!$M142='Prediction Log'!$I142, "Y", "N"))</f>
        <v>N</v>
      </c>
      <c r="X142" s="81" t="str">
        <f>IF(ISBLANK('Prediction Log'!$N142), "", IF('Prediction Log'!$R142=Games!K123, "Y", "N"))</f>
        <v>N</v>
      </c>
      <c r="Y142" s="82" t="str">
        <f>IF(ISBLANK('Prediction Log'!$N142), "",IF('Prediction Log'!$J142='Prediction Log'!$M142, "Y", "N"))</f>
        <v>N</v>
      </c>
      <c r="Z142" s="81" t="str">
        <f>IF(ISBLANK('Prediction Log'!$N142), "",IF('Prediction Log'!$I142&lt;&gt;'Prediction Log'!$M142, "N",IF(AND('Prediction Log'!$E142&gt;0, 'Prediction Log'!$P142&gt;'Prediction Log'!$E142, 'Prediction Log'!$I142='Prediction Log'!$C142), "Y", IF(AND('Prediction Log'!$E142&lt;0, 'Prediction Log'!$P142&lt;'Prediction Log'!$E142,'Prediction Log'!$I142='Prediction Log'!$B142 ), "Y", IF('Prediction Log'!$P142='Prediction Log'!$E142, "PUSH", "N")))))</f>
        <v>N</v>
      </c>
      <c r="AA142" s="81" t="str">
        <f>IF(ISBLANK('Prediction Log'!$N142), "",IF(AND('Prediction Log'!$W142="Y", 'Prediction Log'!$X142="Y"), "Y", "N"))</f>
        <v>N</v>
      </c>
      <c r="AB142" s="80" t="n">
        <f>IF(ISBLANK('Prediction Log'!$N142), "",IF('Prediction Log'!$D142&gt;0, 'Prediction Log'!$P142-'Prediction Log'!$D142, IF('Prediction Log'!$D142&lt;0, -'Prediction Log'!$P142+'Prediction Log'!$D142, "NA")))</f>
        <v>-8.5</v>
      </c>
      <c r="AC142" s="80" t="n">
        <f>IF(ISBLANK('Prediction Log'!$N142), "",ABS('Prediction Log'!$AB142))</f>
        <v>8.5</v>
      </c>
      <c r="AD142" s="81" t="n">
        <f>IF(ISBLANK('Prediction Log'!$N142), "",IF('Prediction Log'!$E142&gt;0, 'Prediction Log'!$P142-'Prediction Log'!$E142, IF('Prediction Log'!$E142&lt;0, -'Prediction Log'!$P142+'Prediction Log'!$E142, "NA")))</f>
        <v>-17.7</v>
      </c>
      <c r="AE142" s="81" t="n">
        <f>IF(ISBLANK('Prediction Log'!$N142), "",ABS('Prediction Log'!$AD142))</f>
        <v>17.7</v>
      </c>
    </row>
    <row r="143" ht="14.25" customHeight="1">
      <c r="A143" s="67" t="n">
        <f>IF(ISBLANK(Games!$B124), "",Games!A124)</f>
        <v>10</v>
      </c>
      <c r="B143" s="67" t="str">
        <f>IF(ISBLANK(Games!$B124), "",Games!B124)</f>
        <v>Maryland</v>
      </c>
      <c r="C143" s="67" t="str">
        <f>IF(ISBLANK(Games!$B124), "",Games!E124)</f>
        <v>Penn State</v>
      </c>
      <c r="D143" s="68" t="n">
        <f>IF(ISBLANK(Games!$B124), "",Games!G124)</f>
        <v>9</v>
      </c>
      <c r="E143" s="68" t="n">
        <f>IF(ISBLANK(Games!$B124), "",Games!H124)</f>
        <v>16.6</v>
      </c>
      <c r="F143" s="69" t="n">
        <f>Games!D124</f>
        <v>0.027446</v>
      </c>
      <c r="G143" s="70" t="str">
        <f>Games!K124</f>
        <v>N</v>
      </c>
      <c r="H143" s="71" t="str">
        <f>IF(ISBLANK(Games!B124), "", IF('Prediction Log'!$D143&lt;0, 'Prediction Log'!$B143, 'Prediction Log'!$C143))</f>
        <v>Penn State</v>
      </c>
      <c r="I143" s="72" t="str">
        <f>IF(ISBLANK(Games!$B124), "",Games!I124)</f>
        <v>Penn State</v>
      </c>
      <c r="J143" s="72" t="str">
        <f>IF('Prediction Log'!$F143&gt;0.5, 'Prediction Log'!$B143, IF('Prediction Log'!$F143&lt;0.5, 'Prediction Log'!$C143, "PICK"))</f>
        <v>Penn State</v>
      </c>
      <c r="K143" s="73" t="n">
        <f>IF(ISBLANK(Games!B124), "",IF('Prediction Log'!$J143='Prediction Log'!$B143, 'Prediction Log'!$F143, 1-'Prediction Log'!$F143))</f>
        <v>0.972554</v>
      </c>
      <c r="L143" s="74" t="str">
        <f>IF(ISBLANK(Games!$B124), "",Games!L124)</f>
        <v>Y</v>
      </c>
      <c r="M143" s="75" t="str">
        <f>IF(ISBLANK('Prediction Log'!$N143), "",IF('Prediction Log'!$N143&gt;'Prediction Log'!$O143,'Prediction Log'!$B143,'Prediction Log'!$C143))</f>
        <v>Penn State</v>
      </c>
      <c r="N143" s="76" t="n">
        <v>15.0</v>
      </c>
      <c r="O143" s="76" t="n">
        <v>51.0</v>
      </c>
      <c r="P143" s="77" t="n">
        <f>IF(ISBLANK('Prediction Log'!$N143), "",'Prediction Log'!$O143-'Prediction Log'!$N143)</f>
        <v>36</v>
      </c>
      <c r="Q143" s="78" t="str">
        <f>IF(ISBLANK('Prediction Log'!$N143), "",IF('Prediction Log'!$M143&lt;&gt;'Prediction Log'!$H143, "Y", IF(AND('Prediction Log'!$M143='Prediction Log'!$H143, ABS((-1*'Prediction Log'!$P143))&gt;ABS('Prediction Log'!$D143)), "Y", IF('Prediction Log'!$D143='Prediction Log'!$P143, "PUSH", "N"))))</f>
        <v>Y</v>
      </c>
      <c r="R143" s="79" t="str">
        <f>IF(ISBLANK('Prediction Log'!$N143), "",IF('Prediction Log'!$P143&lt;'Prediction Log'!$D143, "Y", IF('Prediction Log'!$P143='Prediction Log'!$D143, "PUSH", "N")))</f>
        <v>N</v>
      </c>
      <c r="S143" s="79" t="str">
        <f>IF(ISBLANK('Prediction Log'!$N143), "",IF('Prediction Log'!$P143&lt;'Prediction Log'!$E143, "Y", IF('Prediction Log'!$P143='Prediction Log'!$E143, "PUSH", "N")))</f>
        <v>N</v>
      </c>
      <c r="T143" s="80" t="str">
        <f>IF(ISBLANK('Prediction Log'!$N143),"",IF('Prediction Log'!$M143='Prediction Log'!$H143, "Y", "N"))</f>
        <v>Y</v>
      </c>
      <c r="U143" s="80" t="str">
        <f>'Prediction Log'!$R143</f>
        <v>N</v>
      </c>
      <c r="V143" s="80" t="str">
        <f>IF(ISBLANK('Prediction Log'!$N143), "",IF(AND('Prediction Log'!$T143="Y", 'Prediction Log'!$U143="Y"), "Y", "N"))</f>
        <v>N</v>
      </c>
      <c r="W143" s="81" t="str">
        <f>IF(ISBLANK('Prediction Log'!$N143),"",IF('Prediction Log'!$M143='Prediction Log'!$I143, "Y", "N"))</f>
        <v>Y</v>
      </c>
      <c r="X143" s="81" t="str">
        <f>IF(ISBLANK('Prediction Log'!$N143), "", IF('Prediction Log'!$R143=Games!K124, "Y", "N"))</f>
        <v>Y</v>
      </c>
      <c r="Y143" s="82" t="str">
        <f>IF(ISBLANK('Prediction Log'!$N143), "",IF('Prediction Log'!$J143='Prediction Log'!$M143, "Y", "N"))</f>
        <v>Y</v>
      </c>
      <c r="Z143" s="81" t="str">
        <f>IF(ISBLANK('Prediction Log'!$N143), "",IF('Prediction Log'!$I143&lt;&gt;'Prediction Log'!$M143, "N",IF(AND('Prediction Log'!$E143&gt;0, 'Prediction Log'!$P143&gt;'Prediction Log'!$E143, 'Prediction Log'!$I143='Prediction Log'!$C143), "Y", IF(AND('Prediction Log'!$E143&lt;0, 'Prediction Log'!$P143&lt;'Prediction Log'!$E143,'Prediction Log'!$I143='Prediction Log'!$B143 ), "Y", IF('Prediction Log'!$P143='Prediction Log'!$E143, "PUSH", "N")))))</f>
        <v>Y</v>
      </c>
      <c r="AA143" s="81" t="str">
        <f>IF(ISBLANK('Prediction Log'!$N143), "",IF(AND('Prediction Log'!$W143="Y", 'Prediction Log'!$X143="Y"), "Y", "N"))</f>
        <v>Y</v>
      </c>
      <c r="AB143" s="80" t="n">
        <f>IF(ISBLANK('Prediction Log'!$N143), "",IF('Prediction Log'!$D143&gt;0, 'Prediction Log'!$P143-'Prediction Log'!$D143, IF('Prediction Log'!$D143&lt;0, -'Prediction Log'!$P143+'Prediction Log'!$D143, "NA")))</f>
        <v>27</v>
      </c>
      <c r="AC143" s="80" t="n">
        <f>IF(ISBLANK('Prediction Log'!$N143), "",ABS('Prediction Log'!$AB143))</f>
        <v>27</v>
      </c>
      <c r="AD143" s="81" t="n">
        <f>IF(ISBLANK('Prediction Log'!$N143), "",IF('Prediction Log'!$E143&gt;0, 'Prediction Log'!$P143-'Prediction Log'!$E143, IF('Prediction Log'!$E143&lt;0, -'Prediction Log'!$P143+'Prediction Log'!$E143, "NA")))</f>
        <v>19.4</v>
      </c>
      <c r="AE143" s="81" t="n">
        <f>IF(ISBLANK('Prediction Log'!$N143), "",ABS('Prediction Log'!$AD143))</f>
        <v>19.4</v>
      </c>
    </row>
    <row r="144" ht="14.25" customHeight="1">
      <c r="A144" s="14" t="n">
        <f>IF(ISBLANK(Games!$B125), "",Games!A125)</f>
        <v>10</v>
      </c>
      <c r="B144" s="14" t="str">
        <f>IF(ISBLANK(Games!$B125), "",Games!B125)</f>
        <v>Northwestern</v>
      </c>
      <c r="C144" s="14" t="str">
        <f>IF(ISBLANK(Games!$B125), "",Games!E125)</f>
        <v>Iowa</v>
      </c>
      <c r="D144" s="10" t="n">
        <f>IF(ISBLANK(Games!$B125), "",Games!G125)</f>
        <v>5.5</v>
      </c>
      <c r="E144" s="10" t="n">
        <f>IF(ISBLANK(Games!$B125), "",Games!H125)</f>
        <v>13.3</v>
      </c>
      <c r="F144" s="69" t="n">
        <f>Games!D125</f>
        <v>0.22636</v>
      </c>
      <c r="G144" s="70" t="str">
        <f>Games!K125</f>
        <v>N</v>
      </c>
      <c r="H144" s="71" t="str">
        <f>IF(ISBLANK(Games!B125), "", IF('Prediction Log'!$D144&lt;0, 'Prediction Log'!$B144, 'Prediction Log'!$C144))</f>
        <v>Iowa</v>
      </c>
      <c r="I144" s="72" t="str">
        <f>IF(ISBLANK(Games!$B125), "",Games!I125)</f>
        <v>Iowa</v>
      </c>
      <c r="J144" s="72" t="str">
        <f>IF('Prediction Log'!$F144&gt;0.5, 'Prediction Log'!$B144, IF('Prediction Log'!$F144&lt;0.5, 'Prediction Log'!$C144, "PICK"))</f>
        <v>Iowa</v>
      </c>
      <c r="K144" s="73" t="n">
        <f>IF(ISBLANK(Games!B125), "",IF('Prediction Log'!$J144='Prediction Log'!$B144, 'Prediction Log'!$F144, 1-'Prediction Log'!$F144))</f>
        <v>0.77364</v>
      </c>
      <c r="L144" s="74" t="str">
        <f>IF(ISBLANK(Games!$B125), "",Games!L125)</f>
        <v>Y</v>
      </c>
      <c r="M144" s="75" t="str">
        <f>IF(ISBLANK('Prediction Log'!$N144), "",IF('Prediction Log'!$N144&gt;'Prediction Log'!$O144,'Prediction Log'!$B144,'Prediction Log'!$C144))</f>
        <v>Iowa</v>
      </c>
      <c r="N144" s="76" t="n">
        <v>7.0</v>
      </c>
      <c r="O144" s="76" t="n">
        <v>10.0</v>
      </c>
      <c r="P144" s="77" t="n">
        <f>IF(ISBLANK('Prediction Log'!$N144), "",'Prediction Log'!$O144-'Prediction Log'!$N144)</f>
        <v>3</v>
      </c>
      <c r="Q144" s="78" t="str">
        <f>IF(ISBLANK('Prediction Log'!$N144), "",IF('Prediction Log'!$M144&lt;&gt;'Prediction Log'!$H144, "Y", IF(AND('Prediction Log'!$M144='Prediction Log'!$H144, ABS((-1*'Prediction Log'!$P144))&gt;ABS('Prediction Log'!$D144)), "Y", IF('Prediction Log'!$D144='Prediction Log'!$P144, "PUSH", "N"))))</f>
        <v>N</v>
      </c>
      <c r="R144" s="79" t="str">
        <f>IF(ISBLANK('Prediction Log'!$N144), "",IF('Prediction Log'!$P144&lt;'Prediction Log'!$D144, "Y", IF('Prediction Log'!$P144='Prediction Log'!$D144, "PUSH", "N")))</f>
        <v>Y</v>
      </c>
      <c r="S144" s="79" t="str">
        <f>IF(ISBLANK('Prediction Log'!$N144), "",IF('Prediction Log'!$P144&lt;'Prediction Log'!$E144, "Y", IF('Prediction Log'!$P144='Prediction Log'!$E144, "PUSH", "N")))</f>
        <v>Y</v>
      </c>
      <c r="T144" s="80" t="str">
        <f>IF(ISBLANK('Prediction Log'!$N144),"",IF('Prediction Log'!$M144='Prediction Log'!$H144, "Y", "N"))</f>
        <v>Y</v>
      </c>
      <c r="U144" s="80" t="str">
        <f>'Prediction Log'!$R144</f>
        <v>Y</v>
      </c>
      <c r="V144" s="80" t="str">
        <f>IF(ISBLANK('Prediction Log'!$N144), "",IF(AND('Prediction Log'!$T144="Y", 'Prediction Log'!$U144="Y"), "Y", "N"))</f>
        <v>Y</v>
      </c>
      <c r="W144" s="81" t="str">
        <f>IF(ISBLANK('Prediction Log'!$N144),"",IF('Prediction Log'!$M144='Prediction Log'!$I144, "Y", "N"))</f>
        <v>Y</v>
      </c>
      <c r="X144" s="81" t="str">
        <f>IF(ISBLANK('Prediction Log'!$N144), "", IF('Prediction Log'!$R144=Games!K125, "Y", "N"))</f>
        <v>N</v>
      </c>
      <c r="Y144" s="82" t="str">
        <f>IF(ISBLANK('Prediction Log'!$N144), "",IF('Prediction Log'!$J144='Prediction Log'!$M144, "Y", "N"))</f>
        <v>Y</v>
      </c>
      <c r="Z144" s="81" t="str">
        <f>IF(ISBLANK('Prediction Log'!$N144), "",IF('Prediction Log'!$I144&lt;&gt;'Prediction Log'!$M144, "N",IF(AND('Prediction Log'!$E144&gt;0, 'Prediction Log'!$P144&gt;'Prediction Log'!$E144, 'Prediction Log'!$I144='Prediction Log'!$C144), "Y", IF(AND('Prediction Log'!$E144&lt;0, 'Prediction Log'!$P144&lt;'Prediction Log'!$E144,'Prediction Log'!$I144='Prediction Log'!$B144 ), "Y", IF('Prediction Log'!$P144='Prediction Log'!$E144, "PUSH", "N")))))</f>
        <v>N</v>
      </c>
      <c r="AA144" s="81" t="str">
        <f>IF(ISBLANK('Prediction Log'!$N144), "",IF(AND('Prediction Log'!$W144="Y", 'Prediction Log'!$X144="Y"), "Y", "N"))</f>
        <v>N</v>
      </c>
      <c r="AB144" s="80" t="n">
        <f>IF(ISBLANK('Prediction Log'!$N144), "",IF('Prediction Log'!$D144&gt;0, 'Prediction Log'!$P144-'Prediction Log'!$D144, IF('Prediction Log'!$D144&lt;0, -'Prediction Log'!$P144+'Prediction Log'!$D144, "NA")))</f>
        <v>-2.5</v>
      </c>
      <c r="AC144" s="80" t="n">
        <f>IF(ISBLANK('Prediction Log'!$N144), "",ABS('Prediction Log'!$AB144))</f>
        <v>2.5</v>
      </c>
      <c r="AD144" s="81" t="n">
        <f>IF(ISBLANK('Prediction Log'!$N144), "",IF('Prediction Log'!$E144&gt;0, 'Prediction Log'!$P144-'Prediction Log'!$E144, IF('Prediction Log'!$E144&lt;0, -'Prediction Log'!$P144+'Prediction Log'!$E144, "NA")))</f>
        <v>-10.3</v>
      </c>
      <c r="AE144" s="81" t="n">
        <f>IF(ISBLANK('Prediction Log'!$N144), "",ABS('Prediction Log'!$AD144))</f>
        <v>10.3</v>
      </c>
    </row>
    <row r="145" ht="14.25" customHeight="1">
      <c r="A145" s="67" t="n">
        <f>IF(ISBLANK(Games!$B126), "",Games!A126)</f>
        <v>10</v>
      </c>
      <c r="B145" s="67" t="str">
        <f>IF(ISBLANK(Games!$B126), "",Games!B126)</f>
        <v>Nevada</v>
      </c>
      <c r="C145" s="67" t="str">
        <f>IF(ISBLANK(Games!$B126), "",Games!E126)</f>
        <v>Hawai'i</v>
      </c>
      <c r="D145" s="68" t="n">
        <f>IF(ISBLANK(Games!$B126), "",Games!G126)</f>
        <v>-3.5</v>
      </c>
      <c r="E145" s="68" t="n">
        <f>IF(ISBLANK(Games!$B126), "",Games!H126)</f>
        <v>-13</v>
      </c>
      <c r="F145" s="69" t="n">
        <f>Games!D126</f>
        <v>0.96417</v>
      </c>
      <c r="G145" s="70" t="str">
        <f>Games!K126</f>
        <v>Y</v>
      </c>
      <c r="H145" s="71" t="str">
        <f>IF(ISBLANK(Games!B126), "", IF('Prediction Log'!$D145&lt;0, 'Prediction Log'!$B145, 'Prediction Log'!$C145))</f>
        <v>Nevada</v>
      </c>
      <c r="I145" s="72" t="str">
        <f>IF(ISBLANK(Games!$B126), "",Games!I126)</f>
        <v>Nevada</v>
      </c>
      <c r="J145" s="72" t="str">
        <f>IF('Prediction Log'!$F145&gt;0.5, 'Prediction Log'!$B145, IF('Prediction Log'!$F145&lt;0.5, 'Prediction Log'!$C145, "PICK"))</f>
        <v>Nevada</v>
      </c>
      <c r="K145" s="73" t="n">
        <f>IF(ISBLANK(Games!B126), "",IF('Prediction Log'!$J145='Prediction Log'!$B145, 'Prediction Log'!$F145, 1-'Prediction Log'!$F145))</f>
        <v>0.96417</v>
      </c>
      <c r="L145" s="74" t="str">
        <f>IF(ISBLANK(Games!$B126), "",Games!L126)</f>
        <v>Y</v>
      </c>
      <c r="M145" s="75" t="str">
        <f>IF(ISBLANK('Prediction Log'!$N145), "",IF('Prediction Log'!$N145&gt;'Prediction Log'!$O145,'Prediction Log'!$B145,'Prediction Log'!$C145))</f>
        <v>Hawai'i</v>
      </c>
      <c r="N145" s="76" t="n">
        <v>14.0</v>
      </c>
      <c r="O145" s="76" t="n">
        <v>27.0</v>
      </c>
      <c r="P145" s="77" t="n">
        <f>IF(ISBLANK('Prediction Log'!$N145), "",'Prediction Log'!$O145-'Prediction Log'!$N145)</f>
        <v>13</v>
      </c>
      <c r="Q145" s="78" t="str">
        <f>IF(ISBLANK('Prediction Log'!$N145), "",IF('Prediction Log'!$M145&lt;&gt;'Prediction Log'!$H145, "Y", IF(AND('Prediction Log'!$M145='Prediction Log'!$H145, ABS((-1*'Prediction Log'!$P145))&gt;ABS('Prediction Log'!$D145)), "Y", IF('Prediction Log'!$D145='Prediction Log'!$P145, "PUSH", "N"))))</f>
        <v>Y</v>
      </c>
      <c r="R145" s="79" t="str">
        <f>IF(ISBLANK('Prediction Log'!$N145), "",IF('Prediction Log'!$P145&lt;'Prediction Log'!$D145, "Y", IF('Prediction Log'!$P145='Prediction Log'!$D145, "PUSH", "N")))</f>
        <v>N</v>
      </c>
      <c r="S145" s="79" t="str">
        <f>IF(ISBLANK('Prediction Log'!$N145), "",IF('Prediction Log'!$P145&lt;'Prediction Log'!$E145, "Y", IF('Prediction Log'!$P145='Prediction Log'!$E145, "PUSH", "N")))</f>
        <v>N</v>
      </c>
      <c r="T145" s="80" t="str">
        <f>IF(ISBLANK('Prediction Log'!$N145),"",IF('Prediction Log'!$M145='Prediction Log'!$H145, "Y", "N"))</f>
        <v>N</v>
      </c>
      <c r="U145" s="80" t="str">
        <f>'Prediction Log'!$R145</f>
        <v>N</v>
      </c>
      <c r="V145" s="80" t="str">
        <f>IF(ISBLANK('Prediction Log'!$N145), "",IF(AND('Prediction Log'!$T145="Y", 'Prediction Log'!$U145="Y"), "Y", "N"))</f>
        <v>N</v>
      </c>
      <c r="W145" s="81" t="str">
        <f>IF(ISBLANK('Prediction Log'!$N145),"",IF('Prediction Log'!$M145='Prediction Log'!$I145, "Y", "N"))</f>
        <v>N</v>
      </c>
      <c r="X145" s="81" t="str">
        <f>IF(ISBLANK('Prediction Log'!$N145), "", IF('Prediction Log'!$R145=Games!K126, "Y", "N"))</f>
        <v>N</v>
      </c>
      <c r="Y145" s="82" t="str">
        <f>IF(ISBLANK('Prediction Log'!$N145), "",IF('Prediction Log'!$J145='Prediction Log'!$M145, "Y", "N"))</f>
        <v>N</v>
      </c>
      <c r="Z145" s="81" t="str">
        <f>IF(ISBLANK('Prediction Log'!$N145), "",IF('Prediction Log'!$I145&lt;&gt;'Prediction Log'!$M145, "N",IF(AND('Prediction Log'!$E145&gt;0, 'Prediction Log'!$P145&gt;'Prediction Log'!$E145, 'Prediction Log'!$I145='Prediction Log'!$C145), "Y", IF(AND('Prediction Log'!$E145&lt;0, 'Prediction Log'!$P145&lt;'Prediction Log'!$E145,'Prediction Log'!$I145='Prediction Log'!$B145 ), "Y", IF('Prediction Log'!$P145='Prediction Log'!$E145, "PUSH", "N")))))</f>
        <v>N</v>
      </c>
      <c r="AA145" s="81" t="str">
        <f>IF(ISBLANK('Prediction Log'!$N145), "",IF(AND('Prediction Log'!$W145="Y", 'Prediction Log'!$X145="Y"), "Y", "N"))</f>
        <v>N</v>
      </c>
      <c r="AB145" s="80" t="n">
        <f>IF(ISBLANK('Prediction Log'!$N145), "",IF('Prediction Log'!$D145&gt;0, 'Prediction Log'!$P145-'Prediction Log'!$D145, IF('Prediction Log'!$D145&lt;0, -'Prediction Log'!$P145+'Prediction Log'!$D145, "NA")))</f>
        <v>-16.5</v>
      </c>
      <c r="AC145" s="80" t="n">
        <f>IF(ISBLANK('Prediction Log'!$N145), "",ABS('Prediction Log'!$AB145))</f>
        <v>16.5</v>
      </c>
      <c r="AD145" s="81" t="n">
        <f>IF(ISBLANK('Prediction Log'!$N145), "",IF('Prediction Log'!$E145&gt;0, 'Prediction Log'!$P145-'Prediction Log'!$E145, IF('Prediction Log'!$E145&lt;0, -'Prediction Log'!$P145+'Prediction Log'!$E145, "NA")))</f>
        <v>-26</v>
      </c>
      <c r="AE145" s="81" t="n">
        <f>IF(ISBLANK('Prediction Log'!$N145), "",ABS('Prediction Log'!$AD145))</f>
        <v>26</v>
      </c>
    </row>
    <row r="146" ht="14.25" customHeight="1">
      <c r="A146" s="14" t="n">
        <f>IF(ISBLANK(Games!$B127), "",Games!A127)</f>
        <v>10</v>
      </c>
      <c r="B146" s="14" t="str">
        <f>IF(ISBLANK(Games!$B127), "",Games!B127)</f>
        <v>Tulsa</v>
      </c>
      <c r="C146" s="14" t="str">
        <f>IF(ISBLANK(Games!$B127), "",Games!E127)</f>
        <v>Charlotte</v>
      </c>
      <c r="D146" s="10" t="n">
        <f>IF(ISBLANK(Games!$B127), "",Games!G127)</f>
        <v>-3.5</v>
      </c>
      <c r="E146" s="10" t="n">
        <f>IF(ISBLANK(Games!$B127), "",Games!H127)</f>
        <v>3.7</v>
      </c>
      <c r="F146" s="69" t="n">
        <f>Games!D127</f>
        <v>0.520483</v>
      </c>
      <c r="G146" s="70" t="str">
        <f>Games!K127</f>
        <v>N</v>
      </c>
      <c r="H146" s="71" t="str">
        <f>IF(ISBLANK(Games!B127), "", IF('Prediction Log'!$D146&lt;0, 'Prediction Log'!$B146, 'Prediction Log'!$C146))</f>
        <v>Tulsa</v>
      </c>
      <c r="I146" s="72" t="str">
        <f>IF(ISBLANK(Games!$B127), "",Games!I127)</f>
        <v>Charlotte</v>
      </c>
      <c r="J146" s="72" t="str">
        <f>IF('Prediction Log'!$F146&gt;0.5, 'Prediction Log'!$B146, IF('Prediction Log'!$F146&lt;0.5, 'Prediction Log'!$C146, "PICK"))</f>
        <v>Tulsa</v>
      </c>
      <c r="K146" s="73" t="n">
        <f>IF(ISBLANK(Games!B127), "",IF('Prediction Log'!$J146='Prediction Log'!$B146, 'Prediction Log'!$F146, 1-'Prediction Log'!$F146))</f>
        <v>0.520483</v>
      </c>
      <c r="L146" s="74" t="str">
        <f>IF(ISBLANK(Games!$B127), "",Games!L127)</f>
        <v>Y</v>
      </c>
      <c r="M146" s="75" t="str">
        <f>IF(ISBLANK('Prediction Log'!$N146), "",IF('Prediction Log'!$N146&gt;'Prediction Log'!$O146,'Prediction Log'!$B146,'Prediction Log'!$C146))</f>
        <v>Charlotte</v>
      </c>
      <c r="N146" s="76" t="n">
        <v>26.0</v>
      </c>
      <c r="O146" s="76" t="n">
        <v>33.0</v>
      </c>
      <c r="P146" s="77" t="n">
        <f>IF(ISBLANK('Prediction Log'!$N146), "",'Prediction Log'!$O146-'Prediction Log'!$N146)</f>
        <v>7</v>
      </c>
      <c r="Q146" s="78" t="str">
        <f>IF(ISBLANK('Prediction Log'!$N146), "",IF('Prediction Log'!$M146&lt;&gt;'Prediction Log'!$H146, "Y", IF(AND('Prediction Log'!$M146='Prediction Log'!$H146, ABS((-1*'Prediction Log'!$P146))&gt;ABS('Prediction Log'!$D146)), "Y", IF('Prediction Log'!$D146='Prediction Log'!$P146, "PUSH", "N"))))</f>
        <v>Y</v>
      </c>
      <c r="R146" s="79" t="str">
        <f>IF(ISBLANK('Prediction Log'!$N146), "",IF('Prediction Log'!$P146&lt;'Prediction Log'!$D146, "Y", IF('Prediction Log'!$P146='Prediction Log'!$D146, "PUSH", "N")))</f>
        <v>N</v>
      </c>
      <c r="S146" s="79" t="str">
        <f>IF(ISBLANK('Prediction Log'!$N146), "",IF('Prediction Log'!$P146&lt;'Prediction Log'!$E146, "Y", IF('Prediction Log'!$P146='Prediction Log'!$E146, "PUSH", "N")))</f>
        <v>N</v>
      </c>
      <c r="T146" s="80" t="str">
        <f>IF(ISBLANK('Prediction Log'!$N146),"",IF('Prediction Log'!$M146='Prediction Log'!$H146, "Y", "N"))</f>
        <v>N</v>
      </c>
      <c r="U146" s="80" t="str">
        <f>'Prediction Log'!$R146</f>
        <v>N</v>
      </c>
      <c r="V146" s="80" t="str">
        <f>IF(ISBLANK('Prediction Log'!$N146), "",IF(AND('Prediction Log'!$T146="Y", 'Prediction Log'!$U146="Y"), "Y", "N"))</f>
        <v>N</v>
      </c>
      <c r="W146" s="81" t="str">
        <f>IF(ISBLANK('Prediction Log'!$N146),"",IF('Prediction Log'!$M146='Prediction Log'!$I146, "Y", "N"))</f>
        <v>Y</v>
      </c>
      <c r="X146" s="81" t="str">
        <f>IF(ISBLANK('Prediction Log'!$N146), "", IF('Prediction Log'!$R146=Games!K127, "Y", "N"))</f>
        <v>Y</v>
      </c>
      <c r="Y146" s="82" t="str">
        <f>IF(ISBLANK('Prediction Log'!$N146), "",IF('Prediction Log'!$J146='Prediction Log'!$M146, "Y", "N"))</f>
        <v>N</v>
      </c>
      <c r="Z146" s="81" t="str">
        <f>IF(ISBLANK('Prediction Log'!$N146), "",IF('Prediction Log'!$I146&lt;&gt;'Prediction Log'!$M146, "N",IF(AND('Prediction Log'!$E146&gt;0, 'Prediction Log'!$P146&gt;'Prediction Log'!$E146, 'Prediction Log'!$I146='Prediction Log'!$C146), "Y", IF(AND('Prediction Log'!$E146&lt;0, 'Prediction Log'!$P146&lt;'Prediction Log'!$E146,'Prediction Log'!$I146='Prediction Log'!$B146 ), "Y", IF('Prediction Log'!$P146='Prediction Log'!$E146, "PUSH", "N")))))</f>
        <v>Y</v>
      </c>
      <c r="AA146" s="81" t="str">
        <f>IF(ISBLANK('Prediction Log'!$N146), "",IF(AND('Prediction Log'!$W146="Y", 'Prediction Log'!$X146="Y"), "Y", "N"))</f>
        <v>Y</v>
      </c>
      <c r="AB146" s="80" t="n">
        <f>IF(ISBLANK('Prediction Log'!$N146), "",IF('Prediction Log'!$D146&gt;0, 'Prediction Log'!$P146-'Prediction Log'!$D146, IF('Prediction Log'!$D146&lt;0, -'Prediction Log'!$P146+'Prediction Log'!$D146, "NA")))</f>
        <v>-10.5</v>
      </c>
      <c r="AC146" s="80" t="n">
        <f>IF(ISBLANK('Prediction Log'!$N146), "",ABS('Prediction Log'!$AB146))</f>
        <v>10.5</v>
      </c>
      <c r="AD146" s="81" t="n">
        <f>IF(ISBLANK('Prediction Log'!$N146), "",IF('Prediction Log'!$E146&gt;0, 'Prediction Log'!$P146-'Prediction Log'!$E146, IF('Prediction Log'!$E146&lt;0, -'Prediction Log'!$P146+'Prediction Log'!$E146, "NA")))</f>
        <v>3.3</v>
      </c>
      <c r="AE146" s="81" t="n">
        <f>IF(ISBLANK('Prediction Log'!$N146), "",ABS('Prediction Log'!$AD146))</f>
        <v>3.3</v>
      </c>
    </row>
    <row r="147" ht="14.25" customHeight="1">
      <c r="A147" s="67" t="n">
        <f>IF(ISBLANK(Games!$B128), "",Games!A128)</f>
        <v>10</v>
      </c>
      <c r="B147" s="67" t="str">
        <f>IF(ISBLANK(Games!$B128), "",Games!B128)</f>
        <v>Southern Mississippi</v>
      </c>
      <c r="C147" s="67" t="str">
        <f>IF(ISBLANK(Games!$B128), "",Games!E128)</f>
        <v>Louisiana Monroe</v>
      </c>
      <c r="D147" s="68" t="n">
        <f>IF(ISBLANK(Games!$B128), "",Games!G128)</f>
        <v>-2.5</v>
      </c>
      <c r="E147" s="68" t="n">
        <f>IF(ISBLANK(Games!$B128), "",Games!H128)</f>
        <v>-3.7</v>
      </c>
      <c r="F147" s="69" t="n">
        <f>Games!D128</f>
        <v>0.532683</v>
      </c>
      <c r="G147" s="70" t="str">
        <f>Games!K128</f>
        <v>Y</v>
      </c>
      <c r="H147" s="71" t="str">
        <f>IF(ISBLANK(Games!B128), "", IF('Prediction Log'!$D147&lt;0, 'Prediction Log'!$B147, 'Prediction Log'!$C147))</f>
        <v>Southern Mississippi</v>
      </c>
      <c r="I147" s="72" t="str">
        <f>IF(ISBLANK(Games!$B128), "",Games!I128)</f>
        <v>Southern Mississippi</v>
      </c>
      <c r="J147" s="72" t="str">
        <f>IF('Prediction Log'!$F147&gt;0.5, 'Prediction Log'!$B147, IF('Prediction Log'!$F147&lt;0.5, 'Prediction Log'!$C147, "PICK"))</f>
        <v>Southern Mississippi</v>
      </c>
      <c r="K147" s="73" t="n">
        <f>IF(ISBLANK(Games!B128), "",IF('Prediction Log'!$J147='Prediction Log'!$B147, 'Prediction Log'!$F147, 1-'Prediction Log'!$F147))</f>
        <v>0.532683</v>
      </c>
      <c r="L147" s="74" t="str">
        <f>IF(ISBLANK(Games!$B128), "",Games!L128)</f>
        <v>Y</v>
      </c>
      <c r="M147" s="75" t="str">
        <f>IF(ISBLANK('Prediction Log'!$N147), "",IF('Prediction Log'!$N147&gt;'Prediction Log'!$O147,'Prediction Log'!$B147,'Prediction Log'!$C147))</f>
        <v>Southern Mississippi</v>
      </c>
      <c r="N147" s="76" t="n">
        <v>24.0</v>
      </c>
      <c r="O147" s="76" t="n">
        <v>7.0</v>
      </c>
      <c r="P147" s="77" t="n">
        <f>IF(ISBLANK('Prediction Log'!$N147), "",'Prediction Log'!$O147-'Prediction Log'!$N147)</f>
        <v>-17</v>
      </c>
      <c r="Q147" s="78" t="str">
        <f>IF(ISBLANK('Prediction Log'!$N147), "",IF('Prediction Log'!$M147&lt;&gt;'Prediction Log'!$H147, "Y", IF(AND('Prediction Log'!$M147='Prediction Log'!$H147, ABS((-1*'Prediction Log'!$P147))&gt;ABS('Prediction Log'!$D147)), "Y", IF('Prediction Log'!$D147='Prediction Log'!$P147, "PUSH", "N"))))</f>
        <v>Y</v>
      </c>
      <c r="R147" s="79" t="str">
        <f>IF(ISBLANK('Prediction Log'!$N147), "",IF('Prediction Log'!$P147&lt;'Prediction Log'!$D147, "Y", IF('Prediction Log'!$P147='Prediction Log'!$D147, "PUSH", "N")))</f>
        <v>Y</v>
      </c>
      <c r="S147" s="79" t="str">
        <f>IF(ISBLANK('Prediction Log'!$N147), "",IF('Prediction Log'!$P147&lt;'Prediction Log'!$E147, "Y", IF('Prediction Log'!$P147='Prediction Log'!$E147, "PUSH", "N")))</f>
        <v>Y</v>
      </c>
      <c r="T147" s="80" t="str">
        <f>IF(ISBLANK('Prediction Log'!$N147),"",IF('Prediction Log'!$M147='Prediction Log'!$H147, "Y", "N"))</f>
        <v>Y</v>
      </c>
      <c r="U147" s="80" t="str">
        <f>'Prediction Log'!$R147</f>
        <v>Y</v>
      </c>
      <c r="V147" s="80" t="str">
        <f>IF(ISBLANK('Prediction Log'!$N147), "",IF(AND('Prediction Log'!$T147="Y", 'Prediction Log'!$U147="Y"), "Y", "N"))</f>
        <v>Y</v>
      </c>
      <c r="W147" s="81" t="str">
        <f>IF(ISBLANK('Prediction Log'!$N147),"",IF('Prediction Log'!$M147='Prediction Log'!$I147, "Y", "N"))</f>
        <v>Y</v>
      </c>
      <c r="X147" s="81" t="str">
        <f>IF(ISBLANK('Prediction Log'!$N147), "", IF('Prediction Log'!$R147=Games!K128, "Y", "N"))</f>
        <v>Y</v>
      </c>
      <c r="Y147" s="82" t="str">
        <f>IF(ISBLANK('Prediction Log'!$N147), "",IF('Prediction Log'!$J147='Prediction Log'!$M147, "Y", "N"))</f>
        <v>Y</v>
      </c>
      <c r="Z147" s="81" t="str">
        <f>IF(ISBLANK('Prediction Log'!$N147), "",IF('Prediction Log'!$I147&lt;&gt;'Prediction Log'!$M147, "N",IF(AND('Prediction Log'!$E147&gt;0, 'Prediction Log'!$P147&gt;'Prediction Log'!$E147, 'Prediction Log'!$I147='Prediction Log'!$C147), "Y", IF(AND('Prediction Log'!$E147&lt;0, 'Prediction Log'!$P147&lt;'Prediction Log'!$E147,'Prediction Log'!$I147='Prediction Log'!$B147 ), "Y", IF('Prediction Log'!$P147='Prediction Log'!$E147, "PUSH", "N")))))</f>
        <v>Y</v>
      </c>
      <c r="AA147" s="81" t="str">
        <f>IF(ISBLANK('Prediction Log'!$N147), "",IF(AND('Prediction Log'!$W147="Y", 'Prediction Log'!$X147="Y"), "Y", "N"))</f>
        <v>Y</v>
      </c>
      <c r="AB147" s="80" t="n">
        <f>IF(ISBLANK('Prediction Log'!$N147), "",IF('Prediction Log'!$D147&gt;0, 'Prediction Log'!$P147-'Prediction Log'!$D147, IF('Prediction Log'!$D147&lt;0, -'Prediction Log'!$P147+'Prediction Log'!$D147, "NA")))</f>
        <v>14.5</v>
      </c>
      <c r="AC147" s="80" t="n">
        <f>IF(ISBLANK('Prediction Log'!$N147), "",ABS('Prediction Log'!$AB147))</f>
        <v>14.5</v>
      </c>
      <c r="AD147" s="81" t="n">
        <f>IF(ISBLANK('Prediction Log'!$N147), "",IF('Prediction Log'!$E147&gt;0, 'Prediction Log'!$P147-'Prediction Log'!$E147, IF('Prediction Log'!$E147&lt;0, -'Prediction Log'!$P147+'Prediction Log'!$E147, "NA")))</f>
        <v>13.3</v>
      </c>
      <c r="AE147" s="81" t="n">
        <f>IF(ISBLANK('Prediction Log'!$N147), "",ABS('Prediction Log'!$AD147))</f>
        <v>13.3</v>
      </c>
    </row>
    <row r="148" ht="14.25" customHeight="1">
      <c r="A148" s="14" t="n">
        <f>IF(ISBLANK(Games!$B129), "",Games!A129)</f>
        <v>10</v>
      </c>
      <c r="B148" s="14" t="str">
        <f>IF(ISBLANK(Games!$B129), "",Games!B129)</f>
        <v>Vanderbilt</v>
      </c>
      <c r="C148" s="14" t="str">
        <f>IF(ISBLANK(Games!$B129), "",Games!E129)</f>
        <v>Auburn</v>
      </c>
      <c r="D148" s="10" t="n">
        <f>IF(ISBLANK(Games!$B129), "",Games!G129)</f>
        <v>12.5</v>
      </c>
      <c r="E148" s="10" t="n">
        <f>IF(ISBLANK(Games!$B129), "",Games!H129)</f>
        <v>15.2</v>
      </c>
      <c r="F148" s="69" t="n">
        <f>Games!D129</f>
        <v>0.074212</v>
      </c>
      <c r="G148" s="70" t="str">
        <f>Games!K129</f>
        <v>N</v>
      </c>
      <c r="H148" s="71" t="str">
        <f>IF(ISBLANK(Games!B129), "", IF('Prediction Log'!$D148&lt;0, 'Prediction Log'!$B148, 'Prediction Log'!$C148))</f>
        <v>Auburn</v>
      </c>
      <c r="I148" s="72" t="str">
        <f>IF(ISBLANK(Games!$B129), "",Games!I129)</f>
        <v>Auburn</v>
      </c>
      <c r="J148" s="72" t="str">
        <f>IF('Prediction Log'!$F148&gt;0.5, 'Prediction Log'!$B148, IF('Prediction Log'!$F148&lt;0.5, 'Prediction Log'!$C148, "PICK"))</f>
        <v>Auburn</v>
      </c>
      <c r="K148" s="73" t="n">
        <f>IF(ISBLANK(Games!B129), "",IF('Prediction Log'!$J148='Prediction Log'!$B148, 'Prediction Log'!$F148, 1-'Prediction Log'!$F148))</f>
        <v>0.925788</v>
      </c>
      <c r="L148" s="74" t="str">
        <f>IF(ISBLANK(Games!$B129), "",Games!L129)</f>
        <v>Y</v>
      </c>
      <c r="M148" s="75" t="str">
        <f>IF(ISBLANK('Prediction Log'!$N148), "",IF('Prediction Log'!$N148&gt;'Prediction Log'!$O148,'Prediction Log'!$B148,'Prediction Log'!$C148))</f>
        <v>Auburn</v>
      </c>
      <c r="N148" s="76" t="n">
        <v>15.0</v>
      </c>
      <c r="O148" s="76" t="n">
        <v>31.0</v>
      </c>
      <c r="P148" s="77" t="n">
        <f>IF(ISBLANK('Prediction Log'!$N148), "",'Prediction Log'!$O148-'Prediction Log'!$N148)</f>
        <v>16</v>
      </c>
      <c r="Q148" s="78" t="str">
        <f>IF(ISBLANK('Prediction Log'!$N148), "",IF('Prediction Log'!$M148&lt;&gt;'Prediction Log'!$H148, "Y", IF(AND('Prediction Log'!$M148='Prediction Log'!$H148, ABS((-1*'Prediction Log'!$P148))&gt;ABS('Prediction Log'!$D148)), "Y", IF('Prediction Log'!$D148='Prediction Log'!$P148, "PUSH", "N"))))</f>
        <v>Y</v>
      </c>
      <c r="R148" s="79" t="str">
        <f>IF(ISBLANK('Prediction Log'!$N148), "",IF('Prediction Log'!$P148&lt;'Prediction Log'!$D148, "Y", IF('Prediction Log'!$P148='Prediction Log'!$D148, "PUSH", "N")))</f>
        <v>N</v>
      </c>
      <c r="S148" s="79" t="str">
        <f>IF(ISBLANK('Prediction Log'!$N148), "",IF('Prediction Log'!$P148&lt;'Prediction Log'!$E148, "Y", IF('Prediction Log'!$P148='Prediction Log'!$E148, "PUSH", "N")))</f>
        <v>N</v>
      </c>
      <c r="T148" s="80" t="str">
        <f>IF(ISBLANK('Prediction Log'!$N148),"",IF('Prediction Log'!$M148='Prediction Log'!$H148, "Y", "N"))</f>
        <v>Y</v>
      </c>
      <c r="U148" s="80" t="str">
        <f>'Prediction Log'!$R148</f>
        <v>N</v>
      </c>
      <c r="V148" s="80" t="str">
        <f>IF(ISBLANK('Prediction Log'!$N148), "",IF(AND('Prediction Log'!$T148="Y", 'Prediction Log'!$U148="Y"), "Y", "N"))</f>
        <v>N</v>
      </c>
      <c r="W148" s="81" t="str">
        <f>IF(ISBLANK('Prediction Log'!$N148),"",IF('Prediction Log'!$M148='Prediction Log'!$I148, "Y", "N"))</f>
        <v>Y</v>
      </c>
      <c r="X148" s="81" t="str">
        <f>IF(ISBLANK('Prediction Log'!$N148), "", IF('Prediction Log'!$R148=Games!K129, "Y", "N"))</f>
        <v>Y</v>
      </c>
      <c r="Y148" s="82" t="str">
        <f>IF(ISBLANK('Prediction Log'!$N148), "",IF('Prediction Log'!$J148='Prediction Log'!$M148, "Y", "N"))</f>
        <v>Y</v>
      </c>
      <c r="Z148" s="81" t="str">
        <f>IF(ISBLANK('Prediction Log'!$N148), "",IF('Prediction Log'!$I148&lt;&gt;'Prediction Log'!$M148, "N",IF(AND('Prediction Log'!$E148&gt;0, 'Prediction Log'!$P148&gt;'Prediction Log'!$E148, 'Prediction Log'!$I148='Prediction Log'!$C148), "Y", IF(AND('Prediction Log'!$E148&lt;0, 'Prediction Log'!$P148&lt;'Prediction Log'!$E148,'Prediction Log'!$I148='Prediction Log'!$B148 ), "Y", IF('Prediction Log'!$P148='Prediction Log'!$E148, "PUSH", "N")))))</f>
        <v>Y</v>
      </c>
      <c r="AA148" s="81" t="str">
        <f>IF(ISBLANK('Prediction Log'!$N148), "",IF(AND('Prediction Log'!$W148="Y", 'Prediction Log'!$X148="Y"), "Y", "N"))</f>
        <v>Y</v>
      </c>
      <c r="AB148" s="80" t="n">
        <f>IF(ISBLANK('Prediction Log'!$N148), "",IF('Prediction Log'!$D148&gt;0, 'Prediction Log'!$P148-'Prediction Log'!$D148, IF('Prediction Log'!$D148&lt;0, -'Prediction Log'!$P148+'Prediction Log'!$D148, "NA")))</f>
        <v>3.5</v>
      </c>
      <c r="AC148" s="80" t="n">
        <f>IF(ISBLANK('Prediction Log'!$N148), "",ABS('Prediction Log'!$AB148))</f>
        <v>3.5</v>
      </c>
      <c r="AD148" s="81" t="n">
        <f>IF(ISBLANK('Prediction Log'!$N148), "",IF('Prediction Log'!$E148&gt;0, 'Prediction Log'!$P148-'Prediction Log'!$E148, IF('Prediction Log'!$E148&lt;0, -'Prediction Log'!$P148+'Prediction Log'!$E148, "NA")))</f>
        <v>0.8</v>
      </c>
      <c r="AE148" s="81" t="n">
        <f>IF(ISBLANK('Prediction Log'!$N148), "",ABS('Prediction Log'!$AD148))</f>
        <v>0.8</v>
      </c>
    </row>
    <row r="149" ht="14.25" customHeight="1">
      <c r="A149" s="67" t="n">
        <f>IF(ISBLANK(Games!$B130), "",Games!A130)</f>
        <v>10</v>
      </c>
      <c r="B149" s="67" t="str">
        <f>IF(ISBLANK(Games!$B130), "",Games!B130)</f>
        <v>Texas State</v>
      </c>
      <c r="C149" s="67" t="str">
        <f>IF(ISBLANK(Games!$B130), "",Games!E130)</f>
        <v>Georgia Southern</v>
      </c>
      <c r="D149" s="68" t="n">
        <f>IF(ISBLANK(Games!$B130), "",Games!G130)</f>
        <v>2.5</v>
      </c>
      <c r="E149" s="68" t="n">
        <f>IF(ISBLANK(Games!$B130), "",Games!H130)</f>
        <v>6.1</v>
      </c>
      <c r="F149" s="69" t="n">
        <f>Games!D130</f>
        <v>0.237609</v>
      </c>
      <c r="G149" s="70" t="str">
        <f>Games!K130</f>
        <v>N</v>
      </c>
      <c r="H149" s="71" t="str">
        <f>IF(ISBLANK(Games!B130), "", IF('Prediction Log'!$D149&lt;0, 'Prediction Log'!$B149, 'Prediction Log'!$C149))</f>
        <v>Georgia Southern</v>
      </c>
      <c r="I149" s="72" t="str">
        <f>IF(ISBLANK(Games!$B130), "",Games!I130)</f>
        <v>Georgia Southern</v>
      </c>
      <c r="J149" s="72" t="str">
        <f>IF('Prediction Log'!$F149&gt;0.5, 'Prediction Log'!$B149, IF('Prediction Log'!$F149&lt;0.5, 'Prediction Log'!$C149, "PICK"))</f>
        <v>Georgia Southern</v>
      </c>
      <c r="K149" s="73" t="n">
        <f>IF(ISBLANK(Games!B130), "",IF('Prediction Log'!$J149='Prediction Log'!$B149, 'Prediction Log'!$F149, 1-'Prediction Log'!$F149))</f>
        <v>0.762391</v>
      </c>
      <c r="L149" s="74" t="str">
        <f>IF(ISBLANK(Games!$B130), "",Games!L130)</f>
        <v>Y</v>
      </c>
      <c r="M149" s="75" t="str">
        <f>IF(ISBLANK('Prediction Log'!$N149), "",IF('Prediction Log'!$N149&gt;'Prediction Log'!$O149,'Prediction Log'!$B149,'Prediction Log'!$C149))</f>
        <v>Texas State</v>
      </c>
      <c r="N149" s="76" t="n">
        <v>45.0</v>
      </c>
      <c r="O149" s="76" t="n">
        <v>24.0</v>
      </c>
      <c r="P149" s="77" t="n">
        <f>IF(ISBLANK('Prediction Log'!$N149), "",'Prediction Log'!$O149-'Prediction Log'!$N149)</f>
        <v>-21</v>
      </c>
      <c r="Q149" s="78" t="str">
        <f>IF(ISBLANK('Prediction Log'!$N149), "",IF('Prediction Log'!$M149&lt;&gt;'Prediction Log'!$H149, "Y", IF(AND('Prediction Log'!$M149='Prediction Log'!$H149, ABS((-1*'Prediction Log'!$P149))&gt;ABS('Prediction Log'!$D149)), "Y", IF('Prediction Log'!$D149='Prediction Log'!$P149, "PUSH", "N"))))</f>
        <v>Y</v>
      </c>
      <c r="R149" s="79" t="str">
        <f>IF(ISBLANK('Prediction Log'!$N149), "",IF('Prediction Log'!$P149&lt;'Prediction Log'!$D149, "Y", IF('Prediction Log'!$P149='Prediction Log'!$D149, "PUSH", "N")))</f>
        <v>Y</v>
      </c>
      <c r="S149" s="79" t="str">
        <f>IF(ISBLANK('Prediction Log'!$N149), "",IF('Prediction Log'!$P149&lt;'Prediction Log'!$E149, "Y", IF('Prediction Log'!$P149='Prediction Log'!$E149, "PUSH", "N")))</f>
        <v>Y</v>
      </c>
      <c r="T149" s="80" t="str">
        <f>IF(ISBLANK('Prediction Log'!$N149),"",IF('Prediction Log'!$M149='Prediction Log'!$H149, "Y", "N"))</f>
        <v>N</v>
      </c>
      <c r="U149" s="80" t="str">
        <f>'Prediction Log'!$R149</f>
        <v>Y</v>
      </c>
      <c r="V149" s="80" t="str">
        <f>IF(ISBLANK('Prediction Log'!$N149), "",IF(AND('Prediction Log'!$T149="Y", 'Prediction Log'!$U149="Y"), "Y", "N"))</f>
        <v>N</v>
      </c>
      <c r="W149" s="81" t="str">
        <f>IF(ISBLANK('Prediction Log'!$N149),"",IF('Prediction Log'!$M149='Prediction Log'!$I149, "Y", "N"))</f>
        <v>N</v>
      </c>
      <c r="X149" s="81" t="str">
        <f>IF(ISBLANK('Prediction Log'!$N149), "", IF('Prediction Log'!$R149=Games!K130, "Y", "N"))</f>
        <v>N</v>
      </c>
      <c r="Y149" s="82" t="str">
        <f>IF(ISBLANK('Prediction Log'!$N149), "",IF('Prediction Log'!$J149='Prediction Log'!$M149, "Y", "N"))</f>
        <v>N</v>
      </c>
      <c r="Z149" s="81" t="str">
        <f>IF(ISBLANK('Prediction Log'!$N149), "",IF('Prediction Log'!$I149&lt;&gt;'Prediction Log'!$M149, "N",IF(AND('Prediction Log'!$E149&gt;0, 'Prediction Log'!$P149&gt;'Prediction Log'!$E149, 'Prediction Log'!$I149='Prediction Log'!$C149), "Y", IF(AND('Prediction Log'!$E149&lt;0, 'Prediction Log'!$P149&lt;'Prediction Log'!$E149,'Prediction Log'!$I149='Prediction Log'!$B149 ), "Y", IF('Prediction Log'!$P149='Prediction Log'!$E149, "PUSH", "N")))))</f>
        <v>N</v>
      </c>
      <c r="AA149" s="81" t="str">
        <f>IF(ISBLANK('Prediction Log'!$N149), "",IF(AND('Prediction Log'!$W149="Y", 'Prediction Log'!$X149="Y"), "Y", "N"))</f>
        <v>N</v>
      </c>
      <c r="AB149" s="80" t="n">
        <f>IF(ISBLANK('Prediction Log'!$N149), "",IF('Prediction Log'!$D149&gt;0, 'Prediction Log'!$P149-'Prediction Log'!$D149, IF('Prediction Log'!$D149&lt;0, -'Prediction Log'!$P149+'Prediction Log'!$D149, "NA")))</f>
        <v>-23.5</v>
      </c>
      <c r="AC149" s="80" t="n">
        <f>IF(ISBLANK('Prediction Log'!$N149), "",ABS('Prediction Log'!$AB149))</f>
        <v>23.5</v>
      </c>
      <c r="AD149" s="81" t="n">
        <f>IF(ISBLANK('Prediction Log'!$N149), "",IF('Prediction Log'!$E149&gt;0, 'Prediction Log'!$P149-'Prediction Log'!$E149, IF('Prediction Log'!$E149&lt;0, -'Prediction Log'!$P149+'Prediction Log'!$E149, "NA")))</f>
        <v>-27.1</v>
      </c>
      <c r="AE149" s="81" t="n">
        <f>IF(ISBLANK('Prediction Log'!$N149), "",ABS('Prediction Log'!$AD149))</f>
        <v>27.1</v>
      </c>
    </row>
    <row r="150" ht="14.25" customHeight="1">
      <c r="A150" s="14" t="n">
        <f>IF(ISBLANK(Games!$B131), "",Games!A131)</f>
        <v>10</v>
      </c>
      <c r="B150" s="14" t="str">
        <f>IF(ISBLANK(Games!$B131), "",Games!B131)</f>
        <v>Oregon</v>
      </c>
      <c r="C150" s="14" t="str">
        <f>IF(ISBLANK(Games!$B131), "",Games!E131)</f>
        <v>California</v>
      </c>
      <c r="D150" s="10" t="n">
        <f>IF(ISBLANK(Games!$B131), "",Games!G131)</f>
        <v>-24.5</v>
      </c>
      <c r="E150" s="10" t="n">
        <f>IF(ISBLANK(Games!$B131), "",Games!H131)</f>
        <v>-21.8</v>
      </c>
      <c r="F150" s="69" t="n">
        <f>Games!D131</f>
        <v>0.993834</v>
      </c>
      <c r="G150" s="70" t="str">
        <f>Games!K131</f>
        <v>N</v>
      </c>
      <c r="H150" s="71" t="str">
        <f>IF(ISBLANK(Games!B131), "", IF('Prediction Log'!$D150&lt;0, 'Prediction Log'!$B150, 'Prediction Log'!$C150))</f>
        <v>Oregon</v>
      </c>
      <c r="I150" s="72" t="str">
        <f>IF(ISBLANK(Games!$B131), "",Games!I131)</f>
        <v>Oregon</v>
      </c>
      <c r="J150" s="72" t="str">
        <f>IF('Prediction Log'!$F150&gt;0.5, 'Prediction Log'!$B150, IF('Prediction Log'!$F150&lt;0.5, 'Prediction Log'!$C150, "PICK"))</f>
        <v>Oregon</v>
      </c>
      <c r="K150" s="73" t="n">
        <f>IF(ISBLANK(Games!B131), "",IF('Prediction Log'!$J150='Prediction Log'!$B150, 'Prediction Log'!$F150, 1-'Prediction Log'!$F150))</f>
        <v>0.993834</v>
      </c>
      <c r="L150" s="74" t="str">
        <f>IF(ISBLANK(Games!$B131), "",Games!L131)</f>
        <v>N</v>
      </c>
      <c r="M150" s="75" t="str">
        <f>IF(ISBLANK('Prediction Log'!$N150), "",IF('Prediction Log'!$N150&gt;'Prediction Log'!$O150,'Prediction Log'!$B150,'Prediction Log'!$C150))</f>
        <v>Oregon</v>
      </c>
      <c r="N150" s="76" t="n">
        <v>63.0</v>
      </c>
      <c r="O150" s="76" t="n">
        <v>19.0</v>
      </c>
      <c r="P150" s="77" t="n">
        <f>IF(ISBLANK('Prediction Log'!$N150), "",'Prediction Log'!$O150-'Prediction Log'!$N150)</f>
        <v>-44</v>
      </c>
      <c r="Q150" s="78" t="str">
        <f>IF(ISBLANK('Prediction Log'!$N150), "",IF('Prediction Log'!$M150&lt;&gt;'Prediction Log'!$H150, "Y", IF(AND('Prediction Log'!$M150='Prediction Log'!$H150, ABS((-1*'Prediction Log'!$P150))&gt;ABS('Prediction Log'!$D150)), "Y", IF('Prediction Log'!$D150='Prediction Log'!$P150, "PUSH", "N"))))</f>
        <v>Y</v>
      </c>
      <c r="R150" s="79" t="str">
        <f>IF(ISBLANK('Prediction Log'!$N150), "",IF('Prediction Log'!$P150&lt;'Prediction Log'!$D150, "Y", IF('Prediction Log'!$P150='Prediction Log'!$D150, "PUSH", "N")))</f>
        <v>Y</v>
      </c>
      <c r="S150" s="79" t="str">
        <f>IF(ISBLANK('Prediction Log'!$N150), "",IF('Prediction Log'!$P150&lt;'Prediction Log'!$E150, "Y", IF('Prediction Log'!$P150='Prediction Log'!$E150, "PUSH", "N")))</f>
        <v>Y</v>
      </c>
      <c r="T150" s="80" t="str">
        <f>IF(ISBLANK('Prediction Log'!$N150),"",IF('Prediction Log'!$M150='Prediction Log'!$H150, "Y", "N"))</f>
        <v>Y</v>
      </c>
      <c r="U150" s="80" t="str">
        <f>'Prediction Log'!$R150</f>
        <v>Y</v>
      </c>
      <c r="V150" s="80" t="str">
        <f>IF(ISBLANK('Prediction Log'!$N150), "",IF(AND('Prediction Log'!$T150="Y", 'Prediction Log'!$U150="Y"), "Y", "N"))</f>
        <v>Y</v>
      </c>
      <c r="W150" s="81" t="str">
        <f>IF(ISBLANK('Prediction Log'!$N150),"",IF('Prediction Log'!$M150='Prediction Log'!$I150, "Y", "N"))</f>
        <v>Y</v>
      </c>
      <c r="X150" s="81" t="str">
        <f>IF(ISBLANK('Prediction Log'!$N150), "", IF('Prediction Log'!$R150=Games!K131, "Y", "N"))</f>
        <v>N</v>
      </c>
      <c r="Y150" s="82" t="str">
        <f>IF(ISBLANK('Prediction Log'!$N150), "",IF('Prediction Log'!$J150='Prediction Log'!$M150, "Y", "N"))</f>
        <v>Y</v>
      </c>
      <c r="Z150" s="81" t="str">
        <f>IF(ISBLANK('Prediction Log'!$N150), "",IF('Prediction Log'!$I150&lt;&gt;'Prediction Log'!$M150, "N",IF(AND('Prediction Log'!$E150&gt;0, 'Prediction Log'!$P150&gt;'Prediction Log'!$E150, 'Prediction Log'!$I150='Prediction Log'!$C150), "Y", IF(AND('Prediction Log'!$E150&lt;0, 'Prediction Log'!$P150&lt;'Prediction Log'!$E150,'Prediction Log'!$I150='Prediction Log'!$B150 ), "Y", IF('Prediction Log'!$P150='Prediction Log'!$E150, "PUSH", "N")))))</f>
        <v>Y</v>
      </c>
      <c r="AA150" s="81" t="str">
        <f>IF(ISBLANK('Prediction Log'!$N150), "",IF(AND('Prediction Log'!$W150="Y", 'Prediction Log'!$X150="Y"), "Y", "N"))</f>
        <v>N</v>
      </c>
      <c r="AB150" s="80" t="n">
        <f>IF(ISBLANK('Prediction Log'!$N150), "",IF('Prediction Log'!$D150&gt;0, 'Prediction Log'!$P150-'Prediction Log'!$D150, IF('Prediction Log'!$D150&lt;0, -'Prediction Log'!$P150+'Prediction Log'!$D150, "NA")))</f>
        <v>19.5</v>
      </c>
      <c r="AC150" s="80" t="n">
        <f>IF(ISBLANK('Prediction Log'!$N150), "",ABS('Prediction Log'!$AB150))</f>
        <v>19.5</v>
      </c>
      <c r="AD150" s="81" t="n">
        <f>IF(ISBLANK('Prediction Log'!$N150), "",IF('Prediction Log'!$E150&gt;0, 'Prediction Log'!$P150-'Prediction Log'!$E150, IF('Prediction Log'!$E150&lt;0, -'Prediction Log'!$P150+'Prediction Log'!$E150, "NA")))</f>
        <v>22.2</v>
      </c>
      <c r="AE150" s="81" t="n">
        <f>IF(ISBLANK('Prediction Log'!$N150), "",ABS('Prediction Log'!$AD150))</f>
        <v>22.2</v>
      </c>
    </row>
    <row r="151" ht="14.25" customHeight="1">
      <c r="A151" s="67" t="n">
        <f>IF(ISBLANK(Games!$B132), "",Games!A132)</f>
        <v>10</v>
      </c>
      <c r="B151" s="67" t="str">
        <f>IF(ISBLANK(Games!$B132), "",Games!B132)</f>
        <v>New Mexico</v>
      </c>
      <c r="C151" s="67" t="str">
        <f>IF(ISBLANK(Games!$B132), "",Games!E132)</f>
        <v>UNLV</v>
      </c>
      <c r="D151" s="68" t="n">
        <f>IF(ISBLANK(Games!$B132), "",Games!G132)</f>
        <v>9.5</v>
      </c>
      <c r="E151" s="68" t="n">
        <f>IF(ISBLANK(Games!$B132), "",Games!H132)</f>
        <v>11.6</v>
      </c>
      <c r="F151" s="69" t="n">
        <f>Games!D132</f>
        <v>0.100571</v>
      </c>
      <c r="G151" s="70" t="str">
        <f>Games!K132</f>
        <v>N</v>
      </c>
      <c r="H151" s="71" t="str">
        <f>IF(ISBLANK(Games!B132), "", IF('Prediction Log'!$D151&lt;0, 'Prediction Log'!$B151, 'Prediction Log'!$C151))</f>
        <v>UNLV</v>
      </c>
      <c r="I151" s="72" t="str">
        <f>IF(ISBLANK(Games!$B132), "",Games!I132)</f>
        <v>UNLV</v>
      </c>
      <c r="J151" s="72" t="str">
        <f>IF('Prediction Log'!$F151&gt;0.5, 'Prediction Log'!$B151, IF('Prediction Log'!$F151&lt;0.5, 'Prediction Log'!$C151, "PICK"))</f>
        <v>UNLV</v>
      </c>
      <c r="K151" s="73" t="n">
        <f>IF(ISBLANK(Games!B132), "",IF('Prediction Log'!$J151='Prediction Log'!$B151, 'Prediction Log'!$F151, 1-'Prediction Log'!$F151))</f>
        <v>0.899429</v>
      </c>
      <c r="L151" s="74" t="str">
        <f>IF(ISBLANK(Games!$B132), "",Games!L132)</f>
        <v>Y</v>
      </c>
      <c r="M151" s="75" t="str">
        <f>IF(ISBLANK('Prediction Log'!$N151), "",IF('Prediction Log'!$N151&gt;'Prediction Log'!$O151,'Prediction Log'!$B151,'Prediction Log'!$C151))</f>
        <v>UNLV</v>
      </c>
      <c r="N151" s="76" t="n">
        <v>14.0</v>
      </c>
      <c r="O151" s="76" t="n">
        <v>56.0</v>
      </c>
      <c r="P151" s="77" t="n">
        <f>IF(ISBLANK('Prediction Log'!$N151), "",'Prediction Log'!$O151-'Prediction Log'!$N151)</f>
        <v>42</v>
      </c>
      <c r="Q151" s="78" t="str">
        <f>IF(ISBLANK('Prediction Log'!$N151), "",IF('Prediction Log'!$M151&lt;&gt;'Prediction Log'!$H151, "Y", IF(AND('Prediction Log'!$M151='Prediction Log'!$H151, ABS((-1*'Prediction Log'!$P151))&gt;ABS('Prediction Log'!$D151)), "Y", IF('Prediction Log'!$D151='Prediction Log'!$P151, "PUSH", "N"))))</f>
        <v>Y</v>
      </c>
      <c r="R151" s="79" t="str">
        <f>IF(ISBLANK('Prediction Log'!$N151), "",IF('Prediction Log'!$P151&lt;'Prediction Log'!$D151, "Y", IF('Prediction Log'!$P151='Prediction Log'!$D151, "PUSH", "N")))</f>
        <v>N</v>
      </c>
      <c r="S151" s="79" t="str">
        <f>IF(ISBLANK('Prediction Log'!$N151), "",IF('Prediction Log'!$P151&lt;'Prediction Log'!$E151, "Y", IF('Prediction Log'!$P151='Prediction Log'!$E151, "PUSH", "N")))</f>
        <v>N</v>
      </c>
      <c r="T151" s="80" t="str">
        <f>IF(ISBLANK('Prediction Log'!$N151),"",IF('Prediction Log'!$M151='Prediction Log'!$H151, "Y", "N"))</f>
        <v>Y</v>
      </c>
      <c r="U151" s="80" t="str">
        <f>'Prediction Log'!$R151</f>
        <v>N</v>
      </c>
      <c r="V151" s="80" t="str">
        <f>IF(ISBLANK('Prediction Log'!$N151), "",IF(AND('Prediction Log'!$T151="Y", 'Prediction Log'!$U151="Y"), "Y", "N"))</f>
        <v>N</v>
      </c>
      <c r="W151" s="81" t="str">
        <f>IF(ISBLANK('Prediction Log'!$N151),"",IF('Prediction Log'!$M151='Prediction Log'!$I151, "Y", "N"))</f>
        <v>Y</v>
      </c>
      <c r="X151" s="81" t="str">
        <f>IF(ISBLANK('Prediction Log'!$N151), "", IF('Prediction Log'!$R151=Games!K132, "Y", "N"))</f>
        <v>Y</v>
      </c>
      <c r="Y151" s="82" t="str">
        <f>IF(ISBLANK('Prediction Log'!$N151), "",IF('Prediction Log'!$J151='Prediction Log'!$M151, "Y", "N"))</f>
        <v>Y</v>
      </c>
      <c r="Z151" s="81" t="str">
        <f>IF(ISBLANK('Prediction Log'!$N151), "",IF('Prediction Log'!$I151&lt;&gt;'Prediction Log'!$M151, "N",IF(AND('Prediction Log'!$E151&gt;0, 'Prediction Log'!$P151&gt;'Prediction Log'!$E151, 'Prediction Log'!$I151='Prediction Log'!$C151), "Y", IF(AND('Prediction Log'!$E151&lt;0, 'Prediction Log'!$P151&lt;'Prediction Log'!$E151,'Prediction Log'!$I151='Prediction Log'!$B151 ), "Y", IF('Prediction Log'!$P151='Prediction Log'!$E151, "PUSH", "N")))))</f>
        <v>Y</v>
      </c>
      <c r="AA151" s="81" t="str">
        <f>IF(ISBLANK('Prediction Log'!$N151), "",IF(AND('Prediction Log'!$W151="Y", 'Prediction Log'!$X151="Y"), "Y", "N"))</f>
        <v>Y</v>
      </c>
      <c r="AB151" s="80" t="n">
        <f>IF(ISBLANK('Prediction Log'!$N151), "",IF('Prediction Log'!$D151&gt;0, 'Prediction Log'!$P151-'Prediction Log'!$D151, IF('Prediction Log'!$D151&lt;0, -'Prediction Log'!$P151+'Prediction Log'!$D151, "NA")))</f>
        <v>32.5</v>
      </c>
      <c r="AC151" s="80" t="n">
        <f>IF(ISBLANK('Prediction Log'!$N151), "",ABS('Prediction Log'!$AB151))</f>
        <v>32.5</v>
      </c>
      <c r="AD151" s="81" t="n">
        <f>IF(ISBLANK('Prediction Log'!$N151), "",IF('Prediction Log'!$E151&gt;0, 'Prediction Log'!$P151-'Prediction Log'!$E151, IF('Prediction Log'!$E151&lt;0, -'Prediction Log'!$P151+'Prediction Log'!$E151, "NA")))</f>
        <v>30.4</v>
      </c>
      <c r="AE151" s="81" t="n">
        <f>IF(ISBLANK('Prediction Log'!$N151), "",ABS('Prediction Log'!$AD151))</f>
        <v>30.4</v>
      </c>
    </row>
    <row r="152" ht="14.25" customHeight="1">
      <c r="A152" s="14" t="n">
        <f>IF(ISBLANK(Games!$B133), "",Games!A133)</f>
        <v>10</v>
      </c>
      <c r="B152" s="14" t="str">
        <f>IF(ISBLANK(Games!$B133), "",Games!B133)</f>
        <v>New Mexico State</v>
      </c>
      <c r="C152" s="14" t="str">
        <f>IF(ISBLANK(Games!$B133), "",Games!E133)</f>
        <v>Middle Tennessee</v>
      </c>
      <c r="D152" s="10" t="n">
        <f>IF(ISBLANK(Games!$B133), "",Games!G133)</f>
        <v>-3</v>
      </c>
      <c r="E152" s="10" t="n">
        <f>IF(ISBLANK(Games!$B133), "",Games!H133)</f>
        <v>-4.9</v>
      </c>
      <c r="F152" s="69" t="n">
        <f>Games!D133</f>
        <v>0.744695</v>
      </c>
      <c r="G152" s="70" t="str">
        <f>Games!K133</f>
        <v>Y</v>
      </c>
      <c r="H152" s="71" t="str">
        <f>IF(ISBLANK(Games!B133), "", IF('Prediction Log'!$D152&lt;0, 'Prediction Log'!$B152, 'Prediction Log'!$C152))</f>
        <v>New Mexico State</v>
      </c>
      <c r="I152" s="72" t="str">
        <f>IF(ISBLANK(Games!$B133), "",Games!I133)</f>
        <v>New Mexico State</v>
      </c>
      <c r="J152" s="72" t="str">
        <f>IF('Prediction Log'!$F152&gt;0.5, 'Prediction Log'!$B152, IF('Prediction Log'!$F152&lt;0.5, 'Prediction Log'!$C152, "PICK"))</f>
        <v>New Mexico State</v>
      </c>
      <c r="K152" s="73" t="n">
        <f>IF(ISBLANK(Games!B133), "",IF('Prediction Log'!$J152='Prediction Log'!$B152, 'Prediction Log'!$F152, 1-'Prediction Log'!$F152))</f>
        <v>0.744695</v>
      </c>
      <c r="L152" s="74" t="str">
        <f>IF(ISBLANK(Games!$B133), "",Games!L133)</f>
        <v>Y</v>
      </c>
      <c r="M152" s="75" t="str">
        <f>IF(ISBLANK('Prediction Log'!$N152), "",IF('Prediction Log'!$N152&gt;'Prediction Log'!$O152,'Prediction Log'!$B152,'Prediction Log'!$C152))</f>
        <v>New Mexico State</v>
      </c>
      <c r="N152" s="76" t="n">
        <v>13.0</v>
      </c>
      <c r="O152" s="76" t="n">
        <v>7.0</v>
      </c>
      <c r="P152" s="77" t="n">
        <f>IF(ISBLANK('Prediction Log'!$N152), "",'Prediction Log'!$O152-'Prediction Log'!$N152)</f>
        <v>-6</v>
      </c>
      <c r="Q152" s="78" t="str">
        <f>IF(ISBLANK('Prediction Log'!$N152), "",IF('Prediction Log'!$M152&lt;&gt;'Prediction Log'!$H152, "Y", IF(AND('Prediction Log'!$M152='Prediction Log'!$H152, ABS((-1*'Prediction Log'!$P152))&gt;ABS('Prediction Log'!$D152)), "Y", IF('Prediction Log'!$D152='Prediction Log'!$P152, "PUSH", "N"))))</f>
        <v>Y</v>
      </c>
      <c r="R152" s="79" t="str">
        <f>IF(ISBLANK('Prediction Log'!$N152), "",IF('Prediction Log'!$P152&lt;'Prediction Log'!$D152, "Y", IF('Prediction Log'!$P152='Prediction Log'!$D152, "PUSH", "N")))</f>
        <v>Y</v>
      </c>
      <c r="S152" s="79" t="str">
        <f>IF(ISBLANK('Prediction Log'!$N152), "",IF('Prediction Log'!$P152&lt;'Prediction Log'!$E152, "Y", IF('Prediction Log'!$P152='Prediction Log'!$E152, "PUSH", "N")))</f>
        <v>Y</v>
      </c>
      <c r="T152" s="80" t="str">
        <f>IF(ISBLANK('Prediction Log'!$N152),"",IF('Prediction Log'!$M152='Prediction Log'!$H152, "Y", "N"))</f>
        <v>Y</v>
      </c>
      <c r="U152" s="80" t="str">
        <f>'Prediction Log'!$R152</f>
        <v>Y</v>
      </c>
      <c r="V152" s="80" t="str">
        <f>IF(ISBLANK('Prediction Log'!$N152), "",IF(AND('Prediction Log'!$T152="Y", 'Prediction Log'!$U152="Y"), "Y", "N"))</f>
        <v>Y</v>
      </c>
      <c r="W152" s="81" t="str">
        <f>IF(ISBLANK('Prediction Log'!$N152),"",IF('Prediction Log'!$M152='Prediction Log'!$I152, "Y", "N"))</f>
        <v>Y</v>
      </c>
      <c r="X152" s="81" t="str">
        <f>IF(ISBLANK('Prediction Log'!$N152), "", IF('Prediction Log'!$R152=Games!K133, "Y", "N"))</f>
        <v>Y</v>
      </c>
      <c r="Y152" s="82" t="str">
        <f>IF(ISBLANK('Prediction Log'!$N152), "",IF('Prediction Log'!$J152='Prediction Log'!$M152, "Y", "N"))</f>
        <v>Y</v>
      </c>
      <c r="Z152" s="81" t="str">
        <f>IF(ISBLANK('Prediction Log'!$N152), "",IF('Prediction Log'!$I152&lt;&gt;'Prediction Log'!$M152, "N",IF(AND('Prediction Log'!$E152&gt;0, 'Prediction Log'!$P152&gt;'Prediction Log'!$E152, 'Prediction Log'!$I152='Prediction Log'!$C152), "Y", IF(AND('Prediction Log'!$E152&lt;0, 'Prediction Log'!$P152&lt;'Prediction Log'!$E152,'Prediction Log'!$I152='Prediction Log'!$B152 ), "Y", IF('Prediction Log'!$P152='Prediction Log'!$E152, "PUSH", "N")))))</f>
        <v>Y</v>
      </c>
      <c r="AA152" s="81" t="str">
        <f>IF(ISBLANK('Prediction Log'!$N152), "",IF(AND('Prediction Log'!$W152="Y", 'Prediction Log'!$X152="Y"), "Y", "N"))</f>
        <v>Y</v>
      </c>
      <c r="AB152" s="80" t="n">
        <f>IF(ISBLANK('Prediction Log'!$N152), "",IF('Prediction Log'!$D152&gt;0, 'Prediction Log'!$P152-'Prediction Log'!$D152, IF('Prediction Log'!$D152&lt;0, -'Prediction Log'!$P152+'Prediction Log'!$D152, "NA")))</f>
        <v>3</v>
      </c>
      <c r="AC152" s="80" t="n">
        <f>IF(ISBLANK('Prediction Log'!$N152), "",ABS('Prediction Log'!$AB152))</f>
        <v>3</v>
      </c>
      <c r="AD152" s="81" t="n">
        <f>IF(ISBLANK('Prediction Log'!$N152), "",IF('Prediction Log'!$E152&gt;0, 'Prediction Log'!$P152-'Prediction Log'!$E152, IF('Prediction Log'!$E152&lt;0, -'Prediction Log'!$P152+'Prediction Log'!$E152, "NA")))</f>
        <v>1.1</v>
      </c>
      <c r="AE152" s="81" t="n">
        <f>IF(ISBLANK('Prediction Log'!$N152), "",ABS('Prediction Log'!$AD152))</f>
        <v>1.1</v>
      </c>
    </row>
    <row r="153" ht="14.25" customHeight="1">
      <c r="A153" s="67" t="n">
        <f>IF(ISBLANK(Games!$B134), "",Games!A134)</f>
        <v>10</v>
      </c>
      <c r="B153" s="67" t="str">
        <f>IF(ISBLANK(Games!$B134), "",Games!B134)</f>
        <v>Appalachian State</v>
      </c>
      <c r="C153" s="67" t="str">
        <f>IF(ISBLANK(Games!$B134), "",Games!E134)</f>
        <v>Marshall</v>
      </c>
      <c r="D153" s="68" t="n">
        <f>IF(ISBLANK(Games!$B134), "",Games!G134)</f>
        <v>-3.5</v>
      </c>
      <c r="E153" s="68" t="n">
        <f>IF(ISBLANK(Games!$B134), "",Games!H134)</f>
        <v>-2</v>
      </c>
      <c r="F153" s="69" t="n">
        <f>Games!D134</f>
        <v>0.643303</v>
      </c>
      <c r="G153" s="70" t="str">
        <f>Games!K134</f>
        <v>N</v>
      </c>
      <c r="H153" s="71" t="str">
        <f>IF(ISBLANK(Games!B134), "", IF('Prediction Log'!$D153&lt;0, 'Prediction Log'!$B153, 'Prediction Log'!$C153))</f>
        <v>Appalachian State</v>
      </c>
      <c r="I153" s="72" t="str">
        <f>IF(ISBLANK(Games!$B134), "",Games!I134)</f>
        <v>Appalachian State</v>
      </c>
      <c r="J153" s="72" t="str">
        <f>IF('Prediction Log'!$F153&gt;0.5, 'Prediction Log'!$B153, IF('Prediction Log'!$F153&lt;0.5, 'Prediction Log'!$C153, "PICK"))</f>
        <v>Appalachian State</v>
      </c>
      <c r="K153" s="73" t="n">
        <f>IF(ISBLANK(Games!B134), "",IF('Prediction Log'!$J153='Prediction Log'!$B153, 'Prediction Log'!$F153, 1-'Prediction Log'!$F153))</f>
        <v>0.643303</v>
      </c>
      <c r="L153" s="74" t="str">
        <f>IF(ISBLANK(Games!$B134), "",Games!L134)</f>
        <v>N</v>
      </c>
      <c r="M153" s="75" t="str">
        <f>IF(ISBLANK('Prediction Log'!$N153), "",IF('Prediction Log'!$N153&gt;'Prediction Log'!$O153,'Prediction Log'!$B153,'Prediction Log'!$C153))</f>
        <v>Appalachian State</v>
      </c>
      <c r="N153" s="76" t="n">
        <v>31.0</v>
      </c>
      <c r="O153" s="76" t="n">
        <v>9.0</v>
      </c>
      <c r="P153" s="77" t="n">
        <f>IF(ISBLANK('Prediction Log'!$N153), "",'Prediction Log'!$O153-'Prediction Log'!$N153)</f>
        <v>-22</v>
      </c>
      <c r="Q153" s="78" t="str">
        <f>IF(ISBLANK('Prediction Log'!$N153), "",IF('Prediction Log'!$M153&lt;&gt;'Prediction Log'!$H153, "Y", IF(AND('Prediction Log'!$M153='Prediction Log'!$H153, ABS((-1*'Prediction Log'!$P153))&gt;ABS('Prediction Log'!$D153)), "Y", IF('Prediction Log'!$D153='Prediction Log'!$P153, "PUSH", "N"))))</f>
        <v>Y</v>
      </c>
      <c r="R153" s="79" t="str">
        <f>IF(ISBLANK('Prediction Log'!$N153), "",IF('Prediction Log'!$P153&lt;'Prediction Log'!$D153, "Y", IF('Prediction Log'!$P153='Prediction Log'!$D153, "PUSH", "N")))</f>
        <v>Y</v>
      </c>
      <c r="S153" s="79" t="str">
        <f>IF(ISBLANK('Prediction Log'!$N153), "",IF('Prediction Log'!$P153&lt;'Prediction Log'!$E153, "Y", IF('Prediction Log'!$P153='Prediction Log'!$E153, "PUSH", "N")))</f>
        <v>Y</v>
      </c>
      <c r="T153" s="80" t="str">
        <f>IF(ISBLANK('Prediction Log'!$N153),"",IF('Prediction Log'!$M153='Prediction Log'!$H153, "Y", "N"))</f>
        <v>Y</v>
      </c>
      <c r="U153" s="80" t="str">
        <f>'Prediction Log'!$R153</f>
        <v>Y</v>
      </c>
      <c r="V153" s="80" t="str">
        <f>IF(ISBLANK('Prediction Log'!$N153), "",IF(AND('Prediction Log'!$T153="Y", 'Prediction Log'!$U153="Y"), "Y", "N"))</f>
        <v>Y</v>
      </c>
      <c r="W153" s="81" t="str">
        <f>IF(ISBLANK('Prediction Log'!$N153),"",IF('Prediction Log'!$M153='Prediction Log'!$I153, "Y", "N"))</f>
        <v>Y</v>
      </c>
      <c r="X153" s="81" t="str">
        <f>IF(ISBLANK('Prediction Log'!$N153), "", IF('Prediction Log'!$R153=Games!K134, "Y", "N"))</f>
        <v>N</v>
      </c>
      <c r="Y153" s="82" t="str">
        <f>IF(ISBLANK('Prediction Log'!$N153), "",IF('Prediction Log'!$J153='Prediction Log'!$M153, "Y", "N"))</f>
        <v>Y</v>
      </c>
      <c r="Z153" s="81" t="str">
        <f>IF(ISBLANK('Prediction Log'!$N153), "",IF('Prediction Log'!$I153&lt;&gt;'Prediction Log'!$M153, "N",IF(AND('Prediction Log'!$E153&gt;0, 'Prediction Log'!$P153&gt;'Prediction Log'!$E153, 'Prediction Log'!$I153='Prediction Log'!$C153), "Y", IF(AND('Prediction Log'!$E153&lt;0, 'Prediction Log'!$P153&lt;'Prediction Log'!$E153,'Prediction Log'!$I153='Prediction Log'!$B153 ), "Y", IF('Prediction Log'!$P153='Prediction Log'!$E153, "PUSH", "N")))))</f>
        <v>Y</v>
      </c>
      <c r="AA153" s="81" t="str">
        <f>IF(ISBLANK('Prediction Log'!$N153), "",IF(AND('Prediction Log'!$W153="Y", 'Prediction Log'!$X153="Y"), "Y", "N"))</f>
        <v>N</v>
      </c>
      <c r="AB153" s="80" t="n">
        <f>IF(ISBLANK('Prediction Log'!$N153), "",IF('Prediction Log'!$D153&gt;0, 'Prediction Log'!$P153-'Prediction Log'!$D153, IF('Prediction Log'!$D153&lt;0, -'Prediction Log'!$P153+'Prediction Log'!$D153, "NA")))</f>
        <v>18.5</v>
      </c>
      <c r="AC153" s="80" t="n">
        <f>IF(ISBLANK('Prediction Log'!$N153), "",ABS('Prediction Log'!$AB153))</f>
        <v>18.5</v>
      </c>
      <c r="AD153" s="81" t="n">
        <f>IF(ISBLANK('Prediction Log'!$N153), "",IF('Prediction Log'!$E153&gt;0, 'Prediction Log'!$P153-'Prediction Log'!$E153, IF('Prediction Log'!$E153&lt;0, -'Prediction Log'!$P153+'Prediction Log'!$E153, "NA")))</f>
        <v>20</v>
      </c>
      <c r="AE153" s="81" t="n">
        <f>IF(ISBLANK('Prediction Log'!$N153), "",ABS('Prediction Log'!$AD153))</f>
        <v>20</v>
      </c>
    </row>
    <row r="154" ht="14.25" customHeight="1">
      <c r="A154" s="14" t="n">
        <f>IF(ISBLANK(Games!$B135), "",Games!A135)</f>
        <v>10</v>
      </c>
      <c r="B154" s="14" t="str">
        <f>IF(ISBLANK(Games!$B135), "",Games!B135)</f>
        <v>Liberty</v>
      </c>
      <c r="C154" s="14" t="str">
        <f>IF(ISBLANK(Games!$B135), "",Games!E135)</f>
        <v>Louisiana Tech</v>
      </c>
      <c r="D154" s="10" t="n">
        <f>IF(ISBLANK(Games!$B135), "",Games!G135)</f>
        <v>-16.5</v>
      </c>
      <c r="E154" s="10" t="n">
        <f>IF(ISBLANK(Games!$B135), "",Games!H135)</f>
        <v>-20.6</v>
      </c>
      <c r="F154" s="69" t="n">
        <f>Games!D135</f>
        <v>0.99451</v>
      </c>
      <c r="G154" s="70" t="str">
        <f>Games!K135</f>
        <v>Y</v>
      </c>
      <c r="H154" s="71" t="str">
        <f>IF(ISBLANK(Games!B135), "", IF('Prediction Log'!$D154&lt;0, 'Prediction Log'!$B154, 'Prediction Log'!$C154))</f>
        <v>Liberty</v>
      </c>
      <c r="I154" s="72" t="str">
        <f>IF(ISBLANK(Games!$B135), "",Games!I135)</f>
        <v>Liberty</v>
      </c>
      <c r="J154" s="72" t="str">
        <f>IF('Prediction Log'!$F154&gt;0.5, 'Prediction Log'!$B154, IF('Prediction Log'!$F154&lt;0.5, 'Prediction Log'!$C154, "PICK"))</f>
        <v>Liberty</v>
      </c>
      <c r="K154" s="73" t="n">
        <f>IF(ISBLANK(Games!B135), "",IF('Prediction Log'!$J154='Prediction Log'!$B154, 'Prediction Log'!$F154, 1-'Prediction Log'!$F154))</f>
        <v>0.99451</v>
      </c>
      <c r="L154" s="74" t="str">
        <f>IF(ISBLANK(Games!$B135), "",Games!L135)</f>
        <v>Y</v>
      </c>
      <c r="M154" s="75" t="str">
        <f>IF(ISBLANK('Prediction Log'!$N154), "",IF('Prediction Log'!$N154&gt;'Prediction Log'!$O154,'Prediction Log'!$B154,'Prediction Log'!$C154))</f>
        <v>Liberty</v>
      </c>
      <c r="N154" s="76" t="n">
        <v>56.0</v>
      </c>
      <c r="O154" s="76" t="n">
        <v>30.0</v>
      </c>
      <c r="P154" s="77" t="n">
        <f>IF(ISBLANK('Prediction Log'!$N154), "",'Prediction Log'!$O154-'Prediction Log'!$N154)</f>
        <v>-26</v>
      </c>
      <c r="Q154" s="78" t="str">
        <f>IF(ISBLANK('Prediction Log'!$N154), "",IF('Prediction Log'!$M154&lt;&gt;'Prediction Log'!$H154, "Y", IF(AND('Prediction Log'!$M154='Prediction Log'!$H154, ABS((-1*'Prediction Log'!$P154))&gt;ABS('Prediction Log'!$D154)), "Y", IF('Prediction Log'!$D154='Prediction Log'!$P154, "PUSH", "N"))))</f>
        <v>Y</v>
      </c>
      <c r="R154" s="79" t="str">
        <f>IF(ISBLANK('Prediction Log'!$N154), "",IF('Prediction Log'!$P154&lt;'Prediction Log'!$D154, "Y", IF('Prediction Log'!$P154='Prediction Log'!$D154, "PUSH", "N")))</f>
        <v>Y</v>
      </c>
      <c r="S154" s="79" t="str">
        <f>IF(ISBLANK('Prediction Log'!$N154), "",IF('Prediction Log'!$P154&lt;'Prediction Log'!$E154, "Y", IF('Prediction Log'!$P154='Prediction Log'!$E154, "PUSH", "N")))</f>
        <v>Y</v>
      </c>
      <c r="T154" s="80" t="str">
        <f>IF(ISBLANK('Prediction Log'!$N154),"",IF('Prediction Log'!$M154='Prediction Log'!$H154, "Y", "N"))</f>
        <v>Y</v>
      </c>
      <c r="U154" s="80" t="str">
        <f>'Prediction Log'!$R154</f>
        <v>Y</v>
      </c>
      <c r="V154" s="80" t="str">
        <f>IF(ISBLANK('Prediction Log'!$N154), "",IF(AND('Prediction Log'!$T154="Y", 'Prediction Log'!$U154="Y"), "Y", "N"))</f>
        <v>Y</v>
      </c>
      <c r="W154" s="81" t="str">
        <f>IF(ISBLANK('Prediction Log'!$N154),"",IF('Prediction Log'!$M154='Prediction Log'!$I154, "Y", "N"))</f>
        <v>Y</v>
      </c>
      <c r="X154" s="81" t="str">
        <f>IF(ISBLANK('Prediction Log'!$N154), "", IF('Prediction Log'!$R154=Games!K135, "Y", "N"))</f>
        <v>Y</v>
      </c>
      <c r="Y154" s="82" t="str">
        <f>IF(ISBLANK('Prediction Log'!$N154), "",IF('Prediction Log'!$J154='Prediction Log'!$M154, "Y", "N"))</f>
        <v>Y</v>
      </c>
      <c r="Z154" s="81" t="str">
        <f>IF(ISBLANK('Prediction Log'!$N154), "",IF('Prediction Log'!$I154&lt;&gt;'Prediction Log'!$M154, "N",IF(AND('Prediction Log'!$E154&gt;0, 'Prediction Log'!$P154&gt;'Prediction Log'!$E154, 'Prediction Log'!$I154='Prediction Log'!$C154), "Y", IF(AND('Prediction Log'!$E154&lt;0, 'Prediction Log'!$P154&lt;'Prediction Log'!$E154,'Prediction Log'!$I154='Prediction Log'!$B154 ), "Y", IF('Prediction Log'!$P154='Prediction Log'!$E154, "PUSH", "N")))))</f>
        <v>Y</v>
      </c>
      <c r="AA154" s="81" t="str">
        <f>IF(ISBLANK('Prediction Log'!$N154), "",IF(AND('Prediction Log'!$W154="Y", 'Prediction Log'!$X154="Y"), "Y", "N"))</f>
        <v>Y</v>
      </c>
      <c r="AB154" s="80" t="n">
        <f>IF(ISBLANK('Prediction Log'!$N154), "",IF('Prediction Log'!$D154&gt;0, 'Prediction Log'!$P154-'Prediction Log'!$D154, IF('Prediction Log'!$D154&lt;0, -'Prediction Log'!$P154+'Prediction Log'!$D154, "NA")))</f>
        <v>9.5</v>
      </c>
      <c r="AC154" s="80" t="n">
        <f>IF(ISBLANK('Prediction Log'!$N154), "",ABS('Prediction Log'!$AB154))</f>
        <v>9.5</v>
      </c>
      <c r="AD154" s="81" t="n">
        <f>IF(ISBLANK('Prediction Log'!$N154), "",IF('Prediction Log'!$E154&gt;0, 'Prediction Log'!$P154-'Prediction Log'!$E154, IF('Prediction Log'!$E154&lt;0, -'Prediction Log'!$P154+'Prediction Log'!$E154, "NA")))</f>
        <v>5.4</v>
      </c>
      <c r="AE154" s="81" t="n">
        <f>IF(ISBLANK('Prediction Log'!$N154), "",ABS('Prediction Log'!$AD154))</f>
        <v>5.4</v>
      </c>
    </row>
    <row r="155" ht="14.25" customHeight="1">
      <c r="A155" s="67" t="n">
        <f>IF(ISBLANK(Games!$B136), "",Games!A136)</f>
        <v>10</v>
      </c>
      <c r="B155" s="67" t="str">
        <f>IF(ISBLANK(Games!$B136), "",Games!B136)</f>
        <v>San Diego State</v>
      </c>
      <c r="C155" s="67" t="str">
        <f>IF(ISBLANK(Games!$B136), "",Games!E136)</f>
        <v>Utah State</v>
      </c>
      <c r="D155" s="68" t="n">
        <f>IF(ISBLANK(Games!$B136), "",Games!G136)</f>
        <v>2.5</v>
      </c>
      <c r="E155" s="68" t="n">
        <f>IF(ISBLANK(Games!$B136), "",Games!H136)</f>
        <v>2.8</v>
      </c>
      <c r="F155" s="69" t="n">
        <f>Games!D136</f>
        <v>0.477144</v>
      </c>
      <c r="G155" s="70" t="str">
        <f>Games!K136</f>
        <v>N</v>
      </c>
      <c r="H155" s="71" t="str">
        <f>IF(ISBLANK(Games!B136), "", IF('Prediction Log'!$D155&lt;0, 'Prediction Log'!$B155, 'Prediction Log'!$C155))</f>
        <v>Utah State</v>
      </c>
      <c r="I155" s="72" t="str">
        <f>IF(ISBLANK(Games!$B136), "",Games!I136)</f>
        <v>Utah State</v>
      </c>
      <c r="J155" s="72" t="str">
        <f>IF('Prediction Log'!$F155&gt;0.5, 'Prediction Log'!$B155, IF('Prediction Log'!$F155&lt;0.5, 'Prediction Log'!$C155, "PICK"))</f>
        <v>Utah State</v>
      </c>
      <c r="K155" s="73" t="n">
        <f>IF(ISBLANK(Games!B136), "",IF('Prediction Log'!$J155='Prediction Log'!$B155, 'Prediction Log'!$F155, 1-'Prediction Log'!$F155))</f>
        <v>0.522856</v>
      </c>
      <c r="L155" s="74" t="str">
        <f>IF(ISBLANK(Games!$B136), "",Games!L136)</f>
        <v>Y</v>
      </c>
      <c r="M155" s="75" t="str">
        <f>IF(ISBLANK('Prediction Log'!$N155), "",IF('Prediction Log'!$N155&gt;'Prediction Log'!$O155,'Prediction Log'!$B155,'Prediction Log'!$C155))</f>
        <v>Utah State</v>
      </c>
      <c r="N155" s="76" t="n">
        <v>24.0</v>
      </c>
      <c r="O155" s="76" t="n">
        <v>32.0</v>
      </c>
      <c r="P155" s="77" t="n">
        <f>IF(ISBLANK('Prediction Log'!$N155), "",'Prediction Log'!$O155-'Prediction Log'!$N155)</f>
        <v>8</v>
      </c>
      <c r="Q155" s="78" t="str">
        <f>IF(ISBLANK('Prediction Log'!$N155), "",IF('Prediction Log'!$M155&lt;&gt;'Prediction Log'!$H155, "Y", IF(AND('Prediction Log'!$M155='Prediction Log'!$H155, ABS((-1*'Prediction Log'!$P155))&gt;ABS('Prediction Log'!$D155)), "Y", IF('Prediction Log'!$D155='Prediction Log'!$P155, "PUSH", "N"))))</f>
        <v>Y</v>
      </c>
      <c r="R155" s="79" t="str">
        <f>IF(ISBLANK('Prediction Log'!$N155), "",IF('Prediction Log'!$P155&lt;'Prediction Log'!$D155, "Y", IF('Prediction Log'!$P155='Prediction Log'!$D155, "PUSH", "N")))</f>
        <v>N</v>
      </c>
      <c r="S155" s="79" t="str">
        <f>IF(ISBLANK('Prediction Log'!$N155), "",IF('Prediction Log'!$P155&lt;'Prediction Log'!$E155, "Y", IF('Prediction Log'!$P155='Prediction Log'!$E155, "PUSH", "N")))</f>
        <v>N</v>
      </c>
      <c r="T155" s="80" t="str">
        <f>IF(ISBLANK('Prediction Log'!$N155),"",IF('Prediction Log'!$M155='Prediction Log'!$H155, "Y", "N"))</f>
        <v>Y</v>
      </c>
      <c r="U155" s="80" t="str">
        <f>'Prediction Log'!$R155</f>
        <v>N</v>
      </c>
      <c r="V155" s="80" t="str">
        <f>IF(ISBLANK('Prediction Log'!$N155), "",IF(AND('Prediction Log'!$T155="Y", 'Prediction Log'!$U155="Y"), "Y", "N"))</f>
        <v>N</v>
      </c>
      <c r="W155" s="81" t="str">
        <f>IF(ISBLANK('Prediction Log'!$N155),"",IF('Prediction Log'!$M155='Prediction Log'!$I155, "Y", "N"))</f>
        <v>Y</v>
      </c>
      <c r="X155" s="81" t="str">
        <f>IF(ISBLANK('Prediction Log'!$N155), "", IF('Prediction Log'!$R155=Games!K136, "Y", "N"))</f>
        <v>Y</v>
      </c>
      <c r="Y155" s="82" t="str">
        <f>IF(ISBLANK('Prediction Log'!$N155), "",IF('Prediction Log'!$J155='Prediction Log'!$M155, "Y", "N"))</f>
        <v>Y</v>
      </c>
      <c r="Z155" s="81" t="str">
        <f>IF(ISBLANK('Prediction Log'!$N155), "",IF('Prediction Log'!$I155&lt;&gt;'Prediction Log'!$M155, "N",IF(AND('Prediction Log'!$E155&gt;0, 'Prediction Log'!$P155&gt;'Prediction Log'!$E155, 'Prediction Log'!$I155='Prediction Log'!$C155), "Y", IF(AND('Prediction Log'!$E155&lt;0, 'Prediction Log'!$P155&lt;'Prediction Log'!$E155,'Prediction Log'!$I155='Prediction Log'!$B155 ), "Y", IF('Prediction Log'!$P155='Prediction Log'!$E155, "PUSH", "N")))))</f>
        <v>Y</v>
      </c>
      <c r="AA155" s="81" t="str">
        <f>IF(ISBLANK('Prediction Log'!$N155), "",IF(AND('Prediction Log'!$W155="Y", 'Prediction Log'!$X155="Y"), "Y", "N"))</f>
        <v>Y</v>
      </c>
      <c r="AB155" s="80" t="n">
        <f>IF(ISBLANK('Prediction Log'!$N155), "",IF('Prediction Log'!$D155&gt;0, 'Prediction Log'!$P155-'Prediction Log'!$D155, IF('Prediction Log'!$D155&lt;0, -'Prediction Log'!$P155+'Prediction Log'!$D155, "NA")))</f>
        <v>5.5</v>
      </c>
      <c r="AC155" s="80" t="n">
        <f>IF(ISBLANK('Prediction Log'!$N155), "",ABS('Prediction Log'!$AB155))</f>
        <v>5.5</v>
      </c>
      <c r="AD155" s="81" t="n">
        <f>IF(ISBLANK('Prediction Log'!$N155), "",IF('Prediction Log'!$E155&gt;0, 'Prediction Log'!$P155-'Prediction Log'!$E155, IF('Prediction Log'!$E155&lt;0, -'Prediction Log'!$P155+'Prediction Log'!$E155, "NA")))</f>
        <v>5.2</v>
      </c>
      <c r="AE155" s="81" t="n">
        <f>IF(ISBLANK('Prediction Log'!$N155), "",ABS('Prediction Log'!$AD155))</f>
        <v>5.2</v>
      </c>
    </row>
    <row r="156" ht="14.25" customHeight="1">
      <c r="A156" s="14" t="n">
        <f>IF(ISBLANK(Games!$B137), "",Games!A137)</f>
        <v>10</v>
      </c>
      <c r="B156" s="14" t="str">
        <f>IF(ISBLANK(Games!$B137), "",Games!B137)</f>
        <v>Iowa State</v>
      </c>
      <c r="C156" s="14" t="str">
        <f>IF(ISBLANK(Games!$B137), "",Games!E137)</f>
        <v>Kansas</v>
      </c>
      <c r="D156" s="10" t="n">
        <f>IF(ISBLANK(Games!$B137), "",Games!G137)</f>
        <v>-2.5</v>
      </c>
      <c r="E156" s="10" t="n">
        <f>IF(ISBLANK(Games!$B137), "",Games!H137)</f>
        <v>-10.3</v>
      </c>
      <c r="F156" s="69" t="n">
        <f>Games!D137</f>
        <v>0.817617</v>
      </c>
      <c r="G156" s="70" t="str">
        <f>Games!K137</f>
        <v>Y</v>
      </c>
      <c r="H156" s="71" t="str">
        <f>IF(ISBLANK(Games!B137), "", IF('Prediction Log'!$D156&lt;0, 'Prediction Log'!$B156, 'Prediction Log'!$C156))</f>
        <v>Iowa State</v>
      </c>
      <c r="I156" s="72" t="str">
        <f>IF(ISBLANK(Games!$B137), "",Games!I137)</f>
        <v>Iowa State</v>
      </c>
      <c r="J156" s="72" t="str">
        <f>IF('Prediction Log'!$F156&gt;0.5, 'Prediction Log'!$B156, IF('Prediction Log'!$F156&lt;0.5, 'Prediction Log'!$C156, "PICK"))</f>
        <v>Iowa State</v>
      </c>
      <c r="K156" s="73" t="n">
        <f>IF(ISBLANK(Games!B137), "",IF('Prediction Log'!$J156='Prediction Log'!$B156, 'Prediction Log'!$F156, 1-'Prediction Log'!$F156))</f>
        <v>0.817617</v>
      </c>
      <c r="L156" s="74" t="str">
        <f>IF(ISBLANK(Games!$B137), "",Games!L137)</f>
        <v>Y</v>
      </c>
      <c r="M156" s="75" t="str">
        <f>IF(ISBLANK('Prediction Log'!$N156), "",IF('Prediction Log'!$N156&gt;'Prediction Log'!$O156,'Prediction Log'!$B156,'Prediction Log'!$C156))</f>
        <v>Kansas</v>
      </c>
      <c r="N156" s="76" t="n">
        <v>21.0</v>
      </c>
      <c r="O156" s="76" t="n">
        <v>28.0</v>
      </c>
      <c r="P156" s="77" t="n">
        <f>IF(ISBLANK('Prediction Log'!$N156), "",'Prediction Log'!$O156-'Prediction Log'!$N156)</f>
        <v>7</v>
      </c>
      <c r="Q156" s="78" t="str">
        <f>IF(ISBLANK('Prediction Log'!$N156), "",IF('Prediction Log'!$M156&lt;&gt;'Prediction Log'!$H156, "Y", IF(AND('Prediction Log'!$M156='Prediction Log'!$H156, ABS((-1*'Prediction Log'!$P156))&gt;ABS('Prediction Log'!$D156)), "Y", IF('Prediction Log'!$D156='Prediction Log'!$P156, "PUSH", "N"))))</f>
        <v>Y</v>
      </c>
      <c r="R156" s="79" t="str">
        <f>IF(ISBLANK('Prediction Log'!$N156), "",IF('Prediction Log'!$P156&lt;'Prediction Log'!$D156, "Y", IF('Prediction Log'!$P156='Prediction Log'!$D156, "PUSH", "N")))</f>
        <v>N</v>
      </c>
      <c r="S156" s="79" t="str">
        <f>IF(ISBLANK('Prediction Log'!$N156), "",IF('Prediction Log'!$P156&lt;'Prediction Log'!$E156, "Y", IF('Prediction Log'!$P156='Prediction Log'!$E156, "PUSH", "N")))</f>
        <v>N</v>
      </c>
      <c r="T156" s="80" t="str">
        <f>IF(ISBLANK('Prediction Log'!$N156),"",IF('Prediction Log'!$M156='Prediction Log'!$H156, "Y", "N"))</f>
        <v>N</v>
      </c>
      <c r="U156" s="80" t="str">
        <f>'Prediction Log'!$R156</f>
        <v>N</v>
      </c>
      <c r="V156" s="80" t="str">
        <f>IF(ISBLANK('Prediction Log'!$N156), "",IF(AND('Prediction Log'!$T156="Y", 'Prediction Log'!$U156="Y"), "Y", "N"))</f>
        <v>N</v>
      </c>
      <c r="W156" s="81" t="str">
        <f>IF(ISBLANK('Prediction Log'!$N156),"",IF('Prediction Log'!$M156='Prediction Log'!$I156, "Y", "N"))</f>
        <v>N</v>
      </c>
      <c r="X156" s="81" t="str">
        <f>IF(ISBLANK('Prediction Log'!$N156), "", IF('Prediction Log'!$R156=Games!K137, "Y", "N"))</f>
        <v>N</v>
      </c>
      <c r="Y156" s="82" t="str">
        <f>IF(ISBLANK('Prediction Log'!$N156), "",IF('Prediction Log'!$J156='Prediction Log'!$M156, "Y", "N"))</f>
        <v>N</v>
      </c>
      <c r="Z156" s="81" t="str">
        <f>IF(ISBLANK('Prediction Log'!$N156), "",IF('Prediction Log'!$I156&lt;&gt;'Prediction Log'!$M156, "N",IF(AND('Prediction Log'!$E156&gt;0, 'Prediction Log'!$P156&gt;'Prediction Log'!$E156, 'Prediction Log'!$I156='Prediction Log'!$C156), "Y", IF(AND('Prediction Log'!$E156&lt;0, 'Prediction Log'!$P156&lt;'Prediction Log'!$E156,'Prediction Log'!$I156='Prediction Log'!$B156 ), "Y", IF('Prediction Log'!$P156='Prediction Log'!$E156, "PUSH", "N")))))</f>
        <v>N</v>
      </c>
      <c r="AA156" s="81" t="str">
        <f>IF(ISBLANK('Prediction Log'!$N156), "",IF(AND('Prediction Log'!$W156="Y", 'Prediction Log'!$X156="Y"), "Y", "N"))</f>
        <v>N</v>
      </c>
      <c r="AB156" s="80" t="n">
        <f>IF(ISBLANK('Prediction Log'!$N156), "",IF('Prediction Log'!$D156&gt;0, 'Prediction Log'!$P156-'Prediction Log'!$D156, IF('Prediction Log'!$D156&lt;0, -'Prediction Log'!$P156+'Prediction Log'!$D156, "NA")))</f>
        <v>-9.5</v>
      </c>
      <c r="AC156" s="80" t="n">
        <f>IF(ISBLANK('Prediction Log'!$N156), "",ABS('Prediction Log'!$AB156))</f>
        <v>9.5</v>
      </c>
      <c r="AD156" s="81" t="n">
        <f>IF(ISBLANK('Prediction Log'!$N156), "",IF('Prediction Log'!$E156&gt;0, 'Prediction Log'!$P156-'Prediction Log'!$E156, IF('Prediction Log'!$E156&lt;0, -'Prediction Log'!$P156+'Prediction Log'!$E156, "NA")))</f>
        <v>-17.3</v>
      </c>
      <c r="AE156" s="81" t="n">
        <f>IF(ISBLANK('Prediction Log'!$N156), "",ABS('Prediction Log'!$AD156))</f>
        <v>17.3</v>
      </c>
    </row>
    <row r="157" ht="14.25" customHeight="1">
      <c r="A157" s="67" t="n">
        <f>IF(ISBLANK(Games!$B138), "",Games!A138)</f>
        <v>10</v>
      </c>
      <c r="B157" s="67" t="str">
        <f>IF(ISBLANK(Games!$B138), "",Games!B138)</f>
        <v>West Virginia</v>
      </c>
      <c r="C157" s="67" t="str">
        <f>IF(ISBLANK(Games!$B138), "",Games!E138)</f>
        <v>BYU</v>
      </c>
      <c r="D157" s="68" t="n">
        <f>IF(ISBLANK(Games!$B138), "",Games!G138)</f>
        <v>-10</v>
      </c>
      <c r="E157" s="68" t="n">
        <f>IF(ISBLANK(Games!$B138), "",Games!H138)</f>
        <v>13.2</v>
      </c>
      <c r="F157" s="69" t="n">
        <f>Games!D138</f>
        <v>0.024755</v>
      </c>
      <c r="G157" s="70" t="str">
        <f>Games!K138</f>
        <v>N</v>
      </c>
      <c r="H157" s="71" t="str">
        <f>IF(ISBLANK(Games!B138), "", IF('Prediction Log'!$D157&lt;0, 'Prediction Log'!$B157, 'Prediction Log'!$C157))</f>
        <v>West Virginia</v>
      </c>
      <c r="I157" s="72" t="str">
        <f>IF(ISBLANK(Games!$B138), "",Games!I138)</f>
        <v>BYU</v>
      </c>
      <c r="J157" s="72" t="str">
        <f>IF('Prediction Log'!$F157&gt;0.5, 'Prediction Log'!$B157, IF('Prediction Log'!$F157&lt;0.5, 'Prediction Log'!$C157, "PICK"))</f>
        <v>BYU</v>
      </c>
      <c r="K157" s="73" t="n">
        <f>IF(ISBLANK(Games!B138), "",IF('Prediction Log'!$J157='Prediction Log'!$B157, 'Prediction Log'!$F157, 1-'Prediction Log'!$F157))</f>
        <v>0.975245</v>
      </c>
      <c r="L157" s="74" t="str">
        <f>IF(ISBLANK(Games!$B138), "",Games!L138)</f>
        <v>Y</v>
      </c>
      <c r="M157" s="75" t="str">
        <f>IF(ISBLANK('Prediction Log'!$N157), "",IF('Prediction Log'!$N157&gt;'Prediction Log'!$O157,'Prediction Log'!$B157,'Prediction Log'!$C157))</f>
        <v>West Virginia</v>
      </c>
      <c r="N157" s="76" t="n">
        <v>37.0</v>
      </c>
      <c r="O157" s="76" t="n">
        <v>7.0</v>
      </c>
      <c r="P157" s="77" t="n">
        <f>IF(ISBLANK('Prediction Log'!$N157), "",'Prediction Log'!$O157-'Prediction Log'!$N157)</f>
        <v>-30</v>
      </c>
      <c r="Q157" s="78" t="str">
        <f>IF(ISBLANK('Prediction Log'!$N157), "",IF('Prediction Log'!$M157&lt;&gt;'Prediction Log'!$H157, "Y", IF(AND('Prediction Log'!$M157='Prediction Log'!$H157, ABS((-1*'Prediction Log'!$P157))&gt;ABS('Prediction Log'!$D157)), "Y", IF('Prediction Log'!$D157='Prediction Log'!$P157, "PUSH", "N"))))</f>
        <v>Y</v>
      </c>
      <c r="R157" s="79" t="str">
        <f>IF(ISBLANK('Prediction Log'!$N157), "",IF('Prediction Log'!$P157&lt;'Prediction Log'!$D157, "Y", IF('Prediction Log'!$P157='Prediction Log'!$D157, "PUSH", "N")))</f>
        <v>Y</v>
      </c>
      <c r="S157" s="79" t="str">
        <f>IF(ISBLANK('Prediction Log'!$N157), "",IF('Prediction Log'!$P157&lt;'Prediction Log'!$E157, "Y", IF('Prediction Log'!$P157='Prediction Log'!$E157, "PUSH", "N")))</f>
        <v>Y</v>
      </c>
      <c r="T157" s="80" t="str">
        <f>IF(ISBLANK('Prediction Log'!$N157),"",IF('Prediction Log'!$M157='Prediction Log'!$H157, "Y", "N"))</f>
        <v>Y</v>
      </c>
      <c r="U157" s="80" t="str">
        <f>'Prediction Log'!$R157</f>
        <v>Y</v>
      </c>
      <c r="V157" s="80" t="str">
        <f>IF(ISBLANK('Prediction Log'!$N157), "",IF(AND('Prediction Log'!$T157="Y", 'Prediction Log'!$U157="Y"), "Y", "N"))</f>
        <v>Y</v>
      </c>
      <c r="W157" s="81" t="str">
        <f>IF(ISBLANK('Prediction Log'!$N157),"",IF('Prediction Log'!$M157='Prediction Log'!$I157, "Y", "N"))</f>
        <v>N</v>
      </c>
      <c r="X157" s="81" t="str">
        <f>IF(ISBLANK('Prediction Log'!$N157), "", IF('Prediction Log'!$R157=Games!K138, "Y", "N"))</f>
        <v>N</v>
      </c>
      <c r="Y157" s="82" t="str">
        <f>IF(ISBLANK('Prediction Log'!$N157), "",IF('Prediction Log'!$J157='Prediction Log'!$M157, "Y", "N"))</f>
        <v>N</v>
      </c>
      <c r="Z157" s="81" t="str">
        <f>IF(ISBLANK('Prediction Log'!$N157), "",IF('Prediction Log'!$I157&lt;&gt;'Prediction Log'!$M157, "N",IF(AND('Prediction Log'!$E157&gt;0, 'Prediction Log'!$P157&gt;'Prediction Log'!$E157, 'Prediction Log'!$I157='Prediction Log'!$C157), "Y", IF(AND('Prediction Log'!$E157&lt;0, 'Prediction Log'!$P157&lt;'Prediction Log'!$E157,'Prediction Log'!$I157='Prediction Log'!$B157 ), "Y", IF('Prediction Log'!$P157='Prediction Log'!$E157, "PUSH", "N")))))</f>
        <v>N</v>
      </c>
      <c r="AA157" s="81" t="str">
        <f>IF(ISBLANK('Prediction Log'!$N157), "",IF(AND('Prediction Log'!$W157="Y", 'Prediction Log'!$X157="Y"), "Y", "N"))</f>
        <v>N</v>
      </c>
      <c r="AB157" s="80" t="n">
        <f>IF(ISBLANK('Prediction Log'!$N157), "",IF('Prediction Log'!$D157&gt;0, 'Prediction Log'!$P157-'Prediction Log'!$D157, IF('Prediction Log'!$D157&lt;0, -'Prediction Log'!$P157+'Prediction Log'!$D157, "NA")))</f>
        <v>20</v>
      </c>
      <c r="AC157" s="80" t="n">
        <f>IF(ISBLANK('Prediction Log'!$N157), "",ABS('Prediction Log'!$AB157))</f>
        <v>20</v>
      </c>
      <c r="AD157" s="81" t="n">
        <f>IF(ISBLANK('Prediction Log'!$N157), "",IF('Prediction Log'!$E157&gt;0, 'Prediction Log'!$P157-'Prediction Log'!$E157, IF('Prediction Log'!$E157&lt;0, -'Prediction Log'!$P157+'Prediction Log'!$E157, "NA")))</f>
        <v>-43.2</v>
      </c>
      <c r="AE157" s="81" t="n">
        <f>IF(ISBLANK('Prediction Log'!$N157), "",ABS('Prediction Log'!$AD157))</f>
        <v>43.2</v>
      </c>
    </row>
    <row r="158" ht="14.25" customHeight="1">
      <c r="A158" s="14" t="n">
        <f>IF(ISBLANK(Games!$B139), "",Games!A139)</f>
        <v>10</v>
      </c>
      <c r="B158" s="14" t="str">
        <f>IF(ISBLANK(Games!$B139), "",Games!B139)</f>
        <v>Washington State</v>
      </c>
      <c r="C158" s="14" t="str">
        <f>IF(ISBLANK(Games!$B139), "",Games!E139)</f>
        <v>Stanford</v>
      </c>
      <c r="D158" s="10" t="n">
        <f>IF(ISBLANK(Games!$B139), "",Games!G139)</f>
        <v>-13.5</v>
      </c>
      <c r="E158" s="10" t="n">
        <f>IF(ISBLANK(Games!$B139), "",Games!H139)</f>
        <v>-12.2</v>
      </c>
      <c r="F158" s="69" t="n">
        <f>Games!D139</f>
        <v>0.918511</v>
      </c>
      <c r="G158" s="70" t="str">
        <f>Games!K139</f>
        <v>N</v>
      </c>
      <c r="H158" s="71" t="str">
        <f>IF(ISBLANK(Games!B139), "", IF('Prediction Log'!$D158&lt;0, 'Prediction Log'!$B158, 'Prediction Log'!$C158))</f>
        <v>Washington State</v>
      </c>
      <c r="I158" s="72" t="str">
        <f>IF(ISBLANK(Games!$B139), "",Games!I139)</f>
        <v>Washington State</v>
      </c>
      <c r="J158" s="72" t="str">
        <f>IF('Prediction Log'!$F158&gt;0.5, 'Prediction Log'!$B158, IF('Prediction Log'!$F158&lt;0.5, 'Prediction Log'!$C158, "PICK"))</f>
        <v>Washington State</v>
      </c>
      <c r="K158" s="73" t="n">
        <f>IF(ISBLANK(Games!B139), "",IF('Prediction Log'!$J158='Prediction Log'!$B158, 'Prediction Log'!$F158, 1-'Prediction Log'!$F158))</f>
        <v>0.918511</v>
      </c>
      <c r="L158" s="74" t="str">
        <f>IF(ISBLANK(Games!$B139), "",Games!L139)</f>
        <v>N</v>
      </c>
      <c r="M158" s="75" t="str">
        <f>IF(ISBLANK('Prediction Log'!$N158), "",IF('Prediction Log'!$N158&gt;'Prediction Log'!$O158,'Prediction Log'!$B158,'Prediction Log'!$C158))</f>
        <v>Stanford</v>
      </c>
      <c r="N158" s="76" t="n">
        <v>7.0</v>
      </c>
      <c r="O158" s="76" t="n">
        <v>10.0</v>
      </c>
      <c r="P158" s="77" t="n">
        <f>IF(ISBLANK('Prediction Log'!$N158), "",'Prediction Log'!$O158-'Prediction Log'!$N158)</f>
        <v>3</v>
      </c>
      <c r="Q158" s="78" t="str">
        <f>IF(ISBLANK('Prediction Log'!$N158), "",IF('Prediction Log'!$M158&lt;&gt;'Prediction Log'!$H158, "Y", IF(AND('Prediction Log'!$M158='Prediction Log'!$H158, ABS((-1*'Prediction Log'!$P158))&gt;ABS('Prediction Log'!$D158)), "Y", IF('Prediction Log'!$D158='Prediction Log'!$P158, "PUSH", "N"))))</f>
        <v>Y</v>
      </c>
      <c r="R158" s="79" t="str">
        <f>IF(ISBLANK('Prediction Log'!$N158), "",IF('Prediction Log'!$P158&lt;'Prediction Log'!$D158, "Y", IF('Prediction Log'!$P158='Prediction Log'!$D158, "PUSH", "N")))</f>
        <v>N</v>
      </c>
      <c r="S158" s="79" t="str">
        <f>IF(ISBLANK('Prediction Log'!$N158), "",IF('Prediction Log'!$P158&lt;'Prediction Log'!$E158, "Y", IF('Prediction Log'!$P158='Prediction Log'!$E158, "PUSH", "N")))</f>
        <v>N</v>
      </c>
      <c r="T158" s="80" t="str">
        <f>IF(ISBLANK('Prediction Log'!$N158),"",IF('Prediction Log'!$M158='Prediction Log'!$H158, "Y", "N"))</f>
        <v>N</v>
      </c>
      <c r="U158" s="80" t="str">
        <f>'Prediction Log'!$R158</f>
        <v>N</v>
      </c>
      <c r="V158" s="80" t="str">
        <f>IF(ISBLANK('Prediction Log'!$N158), "",IF(AND('Prediction Log'!$T158="Y", 'Prediction Log'!$U158="Y"), "Y", "N"))</f>
        <v>N</v>
      </c>
      <c r="W158" s="81" t="str">
        <f>IF(ISBLANK('Prediction Log'!$N158),"",IF('Prediction Log'!$M158='Prediction Log'!$I158, "Y", "N"))</f>
        <v>N</v>
      </c>
      <c r="X158" s="81" t="str">
        <f>IF(ISBLANK('Prediction Log'!$N158), "", IF('Prediction Log'!$R158=Games!K139, "Y", "N"))</f>
        <v>Y</v>
      </c>
      <c r="Y158" s="82" t="str">
        <f>IF(ISBLANK('Prediction Log'!$N158), "",IF('Prediction Log'!$J158='Prediction Log'!$M158, "Y", "N"))</f>
        <v>N</v>
      </c>
      <c r="Z158" s="81" t="str">
        <f>IF(ISBLANK('Prediction Log'!$N158), "",IF('Prediction Log'!$I158&lt;&gt;'Prediction Log'!$M158, "N",IF(AND('Prediction Log'!$E158&gt;0, 'Prediction Log'!$P158&gt;'Prediction Log'!$E158, 'Prediction Log'!$I158='Prediction Log'!$C158), "Y", IF(AND('Prediction Log'!$E158&lt;0, 'Prediction Log'!$P158&lt;'Prediction Log'!$E158,'Prediction Log'!$I158='Prediction Log'!$B158 ), "Y", IF('Prediction Log'!$P158='Prediction Log'!$E158, "PUSH", "N")))))</f>
        <v>N</v>
      </c>
      <c r="AA158" s="81" t="str">
        <f>IF(ISBLANK('Prediction Log'!$N158), "",IF(AND('Prediction Log'!$W158="Y", 'Prediction Log'!$X158="Y"), "Y", "N"))</f>
        <v>N</v>
      </c>
      <c r="AB158" s="80" t="n">
        <f>IF(ISBLANK('Prediction Log'!$N158), "",IF('Prediction Log'!$D158&gt;0, 'Prediction Log'!$P158-'Prediction Log'!$D158, IF('Prediction Log'!$D158&lt;0, -'Prediction Log'!$P158+'Prediction Log'!$D158, "NA")))</f>
        <v>-16.5</v>
      </c>
      <c r="AC158" s="80" t="n">
        <f>IF(ISBLANK('Prediction Log'!$N158), "",ABS('Prediction Log'!$AB158))</f>
        <v>16.5</v>
      </c>
      <c r="AD158" s="81" t="n">
        <f>IF(ISBLANK('Prediction Log'!$N158), "",IF('Prediction Log'!$E158&gt;0, 'Prediction Log'!$P158-'Prediction Log'!$E158, IF('Prediction Log'!$E158&lt;0, -'Prediction Log'!$P158+'Prediction Log'!$E158, "NA")))</f>
        <v>-15.2</v>
      </c>
      <c r="AE158" s="81" t="n">
        <f>IF(ISBLANK('Prediction Log'!$N158), "",ABS('Prediction Log'!$AD158))</f>
        <v>15.2</v>
      </c>
    </row>
    <row r="159" ht="14.25" customHeight="1">
      <c r="A159" s="67" t="n">
        <f>IF(ISBLANK(Games!$B140), "",Games!A140)</f>
        <v>10</v>
      </c>
      <c r="B159" s="67" t="str">
        <f>IF(ISBLANK(Games!$B140), "",Games!B140)</f>
        <v>Rice</v>
      </c>
      <c r="C159" s="67" t="str">
        <f>IF(ISBLANK(Games!$B140), "",Games!E140)</f>
        <v>SMU</v>
      </c>
      <c r="D159" s="68" t="n">
        <f>IF(ISBLANK(Games!$B140), "",Games!G140)</f>
        <v>12.5</v>
      </c>
      <c r="E159" s="68" t="n">
        <f>IF(ISBLANK(Games!$B140), "",Games!H140)</f>
        <v>24.8</v>
      </c>
      <c r="F159" s="69" t="n">
        <f>Games!D140</f>
        <v>0.021496</v>
      </c>
      <c r="G159" s="70" t="str">
        <f>Games!K140</f>
        <v>N</v>
      </c>
      <c r="H159" s="71" t="str">
        <f>IF(ISBLANK(Games!B140), "", IF('Prediction Log'!$D159&lt;0, 'Prediction Log'!$B159, 'Prediction Log'!$C159))</f>
        <v>SMU</v>
      </c>
      <c r="I159" s="72" t="str">
        <f>IF(ISBLANK(Games!$B140), "",Games!I140)</f>
        <v>SMU</v>
      </c>
      <c r="J159" s="72" t="str">
        <f>IF('Prediction Log'!$F159&gt;0.5, 'Prediction Log'!$B159, IF('Prediction Log'!$F159&lt;0.5, 'Prediction Log'!$C159, "PICK"))</f>
        <v>SMU</v>
      </c>
      <c r="K159" s="73" t="n">
        <f>IF(ISBLANK(Games!B140), "",IF('Prediction Log'!$J159='Prediction Log'!$B159, 'Prediction Log'!$F159, 1-'Prediction Log'!$F159))</f>
        <v>0.978504</v>
      </c>
      <c r="L159" s="74" t="str">
        <f>IF(ISBLANK(Games!$B140), "",Games!L140)</f>
        <v>Y</v>
      </c>
      <c r="M159" s="75" t="str">
        <f>IF(ISBLANK('Prediction Log'!$N159), "",IF('Prediction Log'!$N159&gt;'Prediction Log'!$O159,'Prediction Log'!$B159,'Prediction Log'!$C159))</f>
        <v>SMU</v>
      </c>
      <c r="N159" s="76" t="n">
        <v>31.0</v>
      </c>
      <c r="O159" s="76" t="n">
        <v>36.0</v>
      </c>
      <c r="P159" s="77" t="n">
        <f>IF(ISBLANK('Prediction Log'!$N159), "",'Prediction Log'!$O159-'Prediction Log'!$N159)</f>
        <v>5</v>
      </c>
      <c r="Q159" s="78" t="str">
        <f>IF(ISBLANK('Prediction Log'!$N159), "",IF('Prediction Log'!$M159&lt;&gt;'Prediction Log'!$H159, "Y", IF(AND('Prediction Log'!$M159='Prediction Log'!$H159, ABS((-1*'Prediction Log'!$P159))&gt;ABS('Prediction Log'!$D159)), "Y", IF('Prediction Log'!$D159='Prediction Log'!$P159, "PUSH", "N"))))</f>
        <v>N</v>
      </c>
      <c r="R159" s="79" t="str">
        <f>IF(ISBLANK('Prediction Log'!$N159), "",IF('Prediction Log'!$P159&lt;'Prediction Log'!$D159, "Y", IF('Prediction Log'!$P159='Prediction Log'!$D159, "PUSH", "N")))</f>
        <v>Y</v>
      </c>
      <c r="S159" s="79" t="str">
        <f>IF(ISBLANK('Prediction Log'!$N159), "",IF('Prediction Log'!$P159&lt;'Prediction Log'!$E159, "Y", IF('Prediction Log'!$P159='Prediction Log'!$E159, "PUSH", "N")))</f>
        <v>Y</v>
      </c>
      <c r="T159" s="80" t="str">
        <f>IF(ISBLANK('Prediction Log'!$N159),"",IF('Prediction Log'!$M159='Prediction Log'!$H159, "Y", "N"))</f>
        <v>Y</v>
      </c>
      <c r="U159" s="80" t="str">
        <f>'Prediction Log'!$R159</f>
        <v>Y</v>
      </c>
      <c r="V159" s="80" t="str">
        <f>IF(ISBLANK('Prediction Log'!$N159), "",IF(AND('Prediction Log'!$T159="Y", 'Prediction Log'!$U159="Y"), "Y", "N"))</f>
        <v>Y</v>
      </c>
      <c r="W159" s="81" t="str">
        <f>IF(ISBLANK('Prediction Log'!$N159),"",IF('Prediction Log'!$M159='Prediction Log'!$I159, "Y", "N"))</f>
        <v>Y</v>
      </c>
      <c r="X159" s="81" t="str">
        <f>IF(ISBLANK('Prediction Log'!$N159), "", IF('Prediction Log'!$R159=Games!K140, "Y", "N"))</f>
        <v>N</v>
      </c>
      <c r="Y159" s="82" t="str">
        <f>IF(ISBLANK('Prediction Log'!$N159), "",IF('Prediction Log'!$J159='Prediction Log'!$M159, "Y", "N"))</f>
        <v>Y</v>
      </c>
      <c r="Z159" s="81" t="str">
        <f>IF(ISBLANK('Prediction Log'!$N159), "",IF('Prediction Log'!$I159&lt;&gt;'Prediction Log'!$M159, "N",IF(AND('Prediction Log'!$E159&gt;0, 'Prediction Log'!$P159&gt;'Prediction Log'!$E159, 'Prediction Log'!$I159='Prediction Log'!$C159), "Y", IF(AND('Prediction Log'!$E159&lt;0, 'Prediction Log'!$P159&lt;'Prediction Log'!$E159,'Prediction Log'!$I159='Prediction Log'!$B159 ), "Y", IF('Prediction Log'!$P159='Prediction Log'!$E159, "PUSH", "N")))))</f>
        <v>N</v>
      </c>
      <c r="AA159" s="81" t="str">
        <f>IF(ISBLANK('Prediction Log'!$N159), "",IF(AND('Prediction Log'!$W159="Y", 'Prediction Log'!$X159="Y"), "Y", "N"))</f>
        <v>N</v>
      </c>
      <c r="AB159" s="80" t="n">
        <f>IF(ISBLANK('Prediction Log'!$N159), "",IF('Prediction Log'!$D159&gt;0, 'Prediction Log'!$P159-'Prediction Log'!$D159, IF('Prediction Log'!$D159&lt;0, -'Prediction Log'!$P159+'Prediction Log'!$D159, "NA")))</f>
        <v>-7.5</v>
      </c>
      <c r="AC159" s="80" t="n">
        <f>IF(ISBLANK('Prediction Log'!$N159), "",ABS('Prediction Log'!$AB159))</f>
        <v>7.5</v>
      </c>
      <c r="AD159" s="81" t="n">
        <f>IF(ISBLANK('Prediction Log'!$N159), "",IF('Prediction Log'!$E159&gt;0, 'Prediction Log'!$P159-'Prediction Log'!$E159, IF('Prediction Log'!$E159&lt;0, -'Prediction Log'!$P159+'Prediction Log'!$E159, "NA")))</f>
        <v>-19.8</v>
      </c>
      <c r="AE159" s="81" t="n">
        <f>IF(ISBLANK('Prediction Log'!$N159), "",ABS('Prediction Log'!$AD159))</f>
        <v>19.8</v>
      </c>
    </row>
    <row r="160" ht="14.25" customHeight="1">
      <c r="A160" s="14" t="n">
        <f>IF(ISBLANK(Games!$B141), "",Games!A141)</f>
        <v>10</v>
      </c>
      <c r="B160" s="14" t="str">
        <f>IF(ISBLANK(Games!$B141), "",Games!B141)</f>
        <v>USC</v>
      </c>
      <c r="C160" s="14" t="str">
        <f>IF(ISBLANK(Games!$B141), "",Games!E141)</f>
        <v>Washington</v>
      </c>
      <c r="D160" s="10" t="n">
        <f>IF(ISBLANK(Games!$B141), "",Games!G141)</f>
        <v>3</v>
      </c>
      <c r="E160" s="10" t="n">
        <f>IF(ISBLANK(Games!$B141), "",Games!H141)</f>
        <v>-0.4</v>
      </c>
      <c r="F160" s="69" t="n">
        <f>Games!D141</f>
        <v>0.453815</v>
      </c>
      <c r="G160" s="70" t="str">
        <f>Games!K141</f>
        <v>Y</v>
      </c>
      <c r="H160" s="71" t="str">
        <f>IF(ISBLANK(Games!B141), "", IF('Prediction Log'!$D160&lt;0, 'Prediction Log'!$B160, 'Prediction Log'!$C160))</f>
        <v>Washington</v>
      </c>
      <c r="I160" s="72" t="str">
        <f>IF(ISBLANK(Games!$B141), "",Games!I141)</f>
        <v>USC</v>
      </c>
      <c r="J160" s="72" t="str">
        <f>IF('Prediction Log'!$F160&gt;0.5, 'Prediction Log'!$B160, IF('Prediction Log'!$F160&lt;0.5, 'Prediction Log'!$C160, "PICK"))</f>
        <v>Washington</v>
      </c>
      <c r="K160" s="73" t="n">
        <f>IF(ISBLANK(Games!B141), "",IF('Prediction Log'!$J160='Prediction Log'!$B160, 'Prediction Log'!$F160, 1-'Prediction Log'!$F160))</f>
        <v>0.546185</v>
      </c>
      <c r="L160" s="74" t="str">
        <f>IF(ISBLANK(Games!$B141), "",Games!L141)</f>
        <v>Y</v>
      </c>
      <c r="M160" s="75" t="str">
        <f>IF(ISBLANK('Prediction Log'!$N160), "",IF('Prediction Log'!$N160&gt;'Prediction Log'!$O160,'Prediction Log'!$B160,'Prediction Log'!$C160))</f>
        <v>Washington</v>
      </c>
      <c r="N160" s="76" t="n">
        <v>42.0</v>
      </c>
      <c r="O160" s="76" t="n">
        <v>52.0</v>
      </c>
      <c r="P160" s="77" t="n">
        <f>IF(ISBLANK('Prediction Log'!$N160), "",'Prediction Log'!$O160-'Prediction Log'!$N160)</f>
        <v>10</v>
      </c>
      <c r="Q160" s="78" t="str">
        <f>IF(ISBLANK('Prediction Log'!$N160), "",IF('Prediction Log'!$M160&lt;&gt;'Prediction Log'!$H160, "Y", IF(AND('Prediction Log'!$M160='Prediction Log'!$H160, ABS((-1*'Prediction Log'!$P160))&gt;ABS('Prediction Log'!$D160)), "Y", IF('Prediction Log'!$D160='Prediction Log'!$P160, "PUSH", "N"))))</f>
        <v>Y</v>
      </c>
      <c r="R160" s="79" t="str">
        <f>IF(ISBLANK('Prediction Log'!$N160), "",IF('Prediction Log'!$P160&lt;'Prediction Log'!$D160, "Y", IF('Prediction Log'!$P160='Prediction Log'!$D160, "PUSH", "N")))</f>
        <v>N</v>
      </c>
      <c r="S160" s="79" t="str">
        <f>IF(ISBLANK('Prediction Log'!$N160), "",IF('Prediction Log'!$P160&lt;'Prediction Log'!$E160, "Y", IF('Prediction Log'!$P160='Prediction Log'!$E160, "PUSH", "N")))</f>
        <v>N</v>
      </c>
      <c r="T160" s="80" t="str">
        <f>IF(ISBLANK('Prediction Log'!$N160),"",IF('Prediction Log'!$M160='Prediction Log'!$H160, "Y", "N"))</f>
        <v>Y</v>
      </c>
      <c r="U160" s="80" t="str">
        <f>'Prediction Log'!$R160</f>
        <v>N</v>
      </c>
      <c r="V160" s="80" t="str">
        <f>IF(ISBLANK('Prediction Log'!$N160), "",IF(AND('Prediction Log'!$T160="Y", 'Prediction Log'!$U160="Y"), "Y", "N"))</f>
        <v>N</v>
      </c>
      <c r="W160" s="81" t="str">
        <f>IF(ISBLANK('Prediction Log'!$N160),"",IF('Prediction Log'!$M160='Prediction Log'!$I160, "Y", "N"))</f>
        <v>N</v>
      </c>
      <c r="X160" s="81" t="str">
        <f>IF(ISBLANK('Prediction Log'!$N160), "", IF('Prediction Log'!$R160=Games!K141, "Y", "N"))</f>
        <v>N</v>
      </c>
      <c r="Y160" s="82" t="str">
        <f>IF(ISBLANK('Prediction Log'!$N160), "",IF('Prediction Log'!$J160='Prediction Log'!$M160, "Y", "N"))</f>
        <v>Y</v>
      </c>
      <c r="Z160" s="81" t="str">
        <f>IF(ISBLANK('Prediction Log'!$N160), "",IF('Prediction Log'!$I160&lt;&gt;'Prediction Log'!$M160, "N",IF(AND('Prediction Log'!$E160&gt;0, 'Prediction Log'!$P160&gt;'Prediction Log'!$E160, 'Prediction Log'!$I160='Prediction Log'!$C160), "Y", IF(AND('Prediction Log'!$E160&lt;0, 'Prediction Log'!$P160&lt;'Prediction Log'!$E160,'Prediction Log'!$I160='Prediction Log'!$B160 ), "Y", IF('Prediction Log'!$P160='Prediction Log'!$E160, "PUSH", "N")))))</f>
        <v>N</v>
      </c>
      <c r="AA160" s="81" t="str">
        <f>IF(ISBLANK('Prediction Log'!$N160), "",IF(AND('Prediction Log'!$W160="Y", 'Prediction Log'!$X160="Y"), "Y", "N"))</f>
        <v>N</v>
      </c>
      <c r="AB160" s="80" t="n">
        <f>IF(ISBLANK('Prediction Log'!$N160), "",IF('Prediction Log'!$D160&gt;0, 'Prediction Log'!$P160-'Prediction Log'!$D160, IF('Prediction Log'!$D160&lt;0, -'Prediction Log'!$P160+'Prediction Log'!$D160, "NA")))</f>
        <v>7</v>
      </c>
      <c r="AC160" s="80" t="n">
        <f>IF(ISBLANK('Prediction Log'!$N160), "",ABS('Prediction Log'!$AB160))</f>
        <v>7</v>
      </c>
      <c r="AD160" s="81" t="n">
        <f>IF(ISBLANK('Prediction Log'!$N160), "",IF('Prediction Log'!$E160&gt;0, 'Prediction Log'!$P160-'Prediction Log'!$E160, IF('Prediction Log'!$E160&lt;0, -'Prediction Log'!$P160+'Prediction Log'!$E160, "NA")))</f>
        <v>-10.4</v>
      </c>
      <c r="AE160" s="81" t="n">
        <f>IF(ISBLANK('Prediction Log'!$N160), "",ABS('Prediction Log'!$AD160))</f>
        <v>10.4</v>
      </c>
    </row>
    <row r="161" ht="14.25" customHeight="1">
      <c r="A161" s="67" t="n">
        <f>IF(ISBLANK(Games!$B142), "",Games!A142)</f>
        <v>10</v>
      </c>
      <c r="B161" s="67" t="str">
        <f>IF(ISBLANK(Games!$B142), "",Games!B142)</f>
        <v>Mississippi State</v>
      </c>
      <c r="C161" s="67" t="str">
        <f>IF(ISBLANK(Games!$B142), "",Games!E142)</f>
        <v>Kentucky</v>
      </c>
      <c r="D161" s="68" t="n">
        <f>IF(ISBLANK(Games!$B142), "",Games!G142)</f>
        <v>3.5</v>
      </c>
      <c r="E161" s="68" t="n">
        <f>IF(ISBLANK(Games!$B142), "",Games!H142)</f>
        <v>-0.4</v>
      </c>
      <c r="F161" s="69" t="n">
        <f>Games!D142</f>
        <v>0.428045</v>
      </c>
      <c r="G161" s="70" t="str">
        <f>Games!K142</f>
        <v>Y</v>
      </c>
      <c r="H161" s="71" t="str">
        <f>IF(ISBLANK(Games!B142), "", IF('Prediction Log'!$D161&lt;0, 'Prediction Log'!$B161, 'Prediction Log'!$C161))</f>
        <v>Kentucky</v>
      </c>
      <c r="I161" s="72" t="str">
        <f>IF(ISBLANK(Games!$B142), "",Games!I142)</f>
        <v>Mississippi State</v>
      </c>
      <c r="J161" s="72" t="str">
        <f>IF('Prediction Log'!$F161&gt;0.5, 'Prediction Log'!$B161, IF('Prediction Log'!$F161&lt;0.5, 'Prediction Log'!$C161, "PICK"))</f>
        <v>Kentucky</v>
      </c>
      <c r="K161" s="73" t="n">
        <f>IF(ISBLANK(Games!B142), "",IF('Prediction Log'!$J161='Prediction Log'!$B161, 'Prediction Log'!$F161, 1-'Prediction Log'!$F161))</f>
        <v>0.571955</v>
      </c>
      <c r="L161" s="74" t="str">
        <f>IF(ISBLANK(Games!$B142), "",Games!L142)</f>
        <v>Y</v>
      </c>
      <c r="M161" s="75" t="str">
        <f>IF(ISBLANK('Prediction Log'!$N161), "",IF('Prediction Log'!$N161&gt;'Prediction Log'!$O161,'Prediction Log'!$B161,'Prediction Log'!$C161))</f>
        <v>Kentucky</v>
      </c>
      <c r="N161" s="76" t="n">
        <v>3.0</v>
      </c>
      <c r="O161" s="76" t="n">
        <v>24.0</v>
      </c>
      <c r="P161" s="77" t="n">
        <f>IF(ISBLANK('Prediction Log'!$N161), "",'Prediction Log'!$O161-'Prediction Log'!$N161)</f>
        <v>21</v>
      </c>
      <c r="Q161" s="78" t="str">
        <f>IF(ISBLANK('Prediction Log'!$N161), "",IF('Prediction Log'!$M161&lt;&gt;'Prediction Log'!$H161, "Y", IF(AND('Prediction Log'!$M161='Prediction Log'!$H161, ABS((-1*'Prediction Log'!$P161))&gt;ABS('Prediction Log'!$D161)), "Y", IF('Prediction Log'!$D161='Prediction Log'!$P161, "PUSH", "N"))))</f>
        <v>Y</v>
      </c>
      <c r="R161" s="79" t="str">
        <f>IF(ISBLANK('Prediction Log'!$N161), "",IF('Prediction Log'!$P161&lt;'Prediction Log'!$D161, "Y", IF('Prediction Log'!$P161='Prediction Log'!$D161, "PUSH", "N")))</f>
        <v>N</v>
      </c>
      <c r="S161" s="79" t="str">
        <f>IF(ISBLANK('Prediction Log'!$N161), "",IF('Prediction Log'!$P161&lt;'Prediction Log'!$E161, "Y", IF('Prediction Log'!$P161='Prediction Log'!$E161, "PUSH", "N")))</f>
        <v>N</v>
      </c>
      <c r="T161" s="80" t="str">
        <f>IF(ISBLANK('Prediction Log'!$N161),"",IF('Prediction Log'!$M161='Prediction Log'!$H161, "Y", "N"))</f>
        <v>Y</v>
      </c>
      <c r="U161" s="80" t="str">
        <f>'Prediction Log'!$R161</f>
        <v>N</v>
      </c>
      <c r="V161" s="80" t="str">
        <f>IF(ISBLANK('Prediction Log'!$N161), "",IF(AND('Prediction Log'!$T161="Y", 'Prediction Log'!$U161="Y"), "Y", "N"))</f>
        <v>N</v>
      </c>
      <c r="W161" s="81" t="str">
        <f>IF(ISBLANK('Prediction Log'!$N161),"",IF('Prediction Log'!$M161='Prediction Log'!$I161, "Y", "N"))</f>
        <v>N</v>
      </c>
      <c r="X161" s="81" t="str">
        <f>IF(ISBLANK('Prediction Log'!$N161), "", IF('Prediction Log'!$R161=Games!K142, "Y", "N"))</f>
        <v>N</v>
      </c>
      <c r="Y161" s="82" t="str">
        <f>IF(ISBLANK('Prediction Log'!$N161), "",IF('Prediction Log'!$J161='Prediction Log'!$M161, "Y", "N"))</f>
        <v>Y</v>
      </c>
      <c r="Z161" s="81" t="str">
        <f>IF(ISBLANK('Prediction Log'!$N161), "",IF('Prediction Log'!$I161&lt;&gt;'Prediction Log'!$M161, "N",IF(AND('Prediction Log'!$E161&gt;0, 'Prediction Log'!$P161&gt;'Prediction Log'!$E161, 'Prediction Log'!$I161='Prediction Log'!$C161), "Y", IF(AND('Prediction Log'!$E161&lt;0, 'Prediction Log'!$P161&lt;'Prediction Log'!$E161,'Prediction Log'!$I161='Prediction Log'!$B161 ), "Y", IF('Prediction Log'!$P161='Prediction Log'!$E161, "PUSH", "N")))))</f>
        <v>N</v>
      </c>
      <c r="AA161" s="81" t="str">
        <f>IF(ISBLANK('Prediction Log'!$N161), "",IF(AND('Prediction Log'!$W161="Y", 'Prediction Log'!$X161="Y"), "Y", "N"))</f>
        <v>N</v>
      </c>
      <c r="AB161" s="80" t="n">
        <f>IF(ISBLANK('Prediction Log'!$N161), "",IF('Prediction Log'!$D161&gt;0, 'Prediction Log'!$P161-'Prediction Log'!$D161, IF('Prediction Log'!$D161&lt;0, -'Prediction Log'!$P161+'Prediction Log'!$D161, "NA")))</f>
        <v>17.5</v>
      </c>
      <c r="AC161" s="80" t="n">
        <f>IF(ISBLANK('Prediction Log'!$N161), "",ABS('Prediction Log'!$AB161))</f>
        <v>17.5</v>
      </c>
      <c r="AD161" s="81" t="n">
        <f>IF(ISBLANK('Prediction Log'!$N161), "",IF('Prediction Log'!$E161&gt;0, 'Prediction Log'!$P161-'Prediction Log'!$E161, IF('Prediction Log'!$E161&lt;0, -'Prediction Log'!$P161+'Prediction Log'!$E161, "NA")))</f>
        <v>-21.4</v>
      </c>
      <c r="AE161" s="81" t="n">
        <f>IF(ISBLANK('Prediction Log'!$N161), "",ABS('Prediction Log'!$AD161))</f>
        <v>21.4</v>
      </c>
    </row>
    <row r="162" ht="14.25" customHeight="1">
      <c r="A162" s="14" t="n">
        <f>IF(ISBLANK(Games!$B143), "",Games!A143)</f>
        <v>10</v>
      </c>
      <c r="B162" s="14" t="str">
        <f>IF(ISBLANK(Games!$B143), "",Games!B143)</f>
        <v>Alabama</v>
      </c>
      <c r="C162" s="14" t="str">
        <f>IF(ISBLANK(Games!$B143), "",Games!E143)</f>
        <v>LSU</v>
      </c>
      <c r="D162" s="10" t="n">
        <f>IF(ISBLANK(Games!$B143), "",Games!G143)</f>
        <v>-3</v>
      </c>
      <c r="E162" s="10" t="n">
        <f>IF(ISBLANK(Games!$B143), "",Games!H143)</f>
        <v>-7.4</v>
      </c>
      <c r="F162" s="69" t="n">
        <f>Games!D143</f>
        <v>0.857378</v>
      </c>
      <c r="G162" s="70" t="str">
        <f>Games!K143</f>
        <v>Y</v>
      </c>
      <c r="H162" s="71" t="str">
        <f>IF(ISBLANK(Games!B143), "", IF('Prediction Log'!$D162&lt;0, 'Prediction Log'!$B162, 'Prediction Log'!$C162))</f>
        <v>Alabama</v>
      </c>
      <c r="I162" s="72" t="str">
        <f>IF(ISBLANK(Games!$B143), "",Games!I143)</f>
        <v>Alabama</v>
      </c>
      <c r="J162" s="72" t="str">
        <f>IF('Prediction Log'!$F162&gt;0.5, 'Prediction Log'!$B162, IF('Prediction Log'!$F162&lt;0.5, 'Prediction Log'!$C162, "PICK"))</f>
        <v>Alabama</v>
      </c>
      <c r="K162" s="73" t="n">
        <f>IF(ISBLANK(Games!B143), "",IF('Prediction Log'!$J162='Prediction Log'!$B162, 'Prediction Log'!$F162, 1-'Prediction Log'!$F162))</f>
        <v>0.857378</v>
      </c>
      <c r="L162" s="74" t="str">
        <f>IF(ISBLANK(Games!$B143), "",Games!L143)</f>
        <v>Y</v>
      </c>
      <c r="M162" s="75" t="str">
        <f>IF(ISBLANK('Prediction Log'!$N162), "",IF('Prediction Log'!$N162&gt;'Prediction Log'!$O162,'Prediction Log'!$B162,'Prediction Log'!$C162))</f>
        <v>Alabama</v>
      </c>
      <c r="N162" s="76" t="n">
        <v>42.0</v>
      </c>
      <c r="O162" s="76" t="n">
        <v>28.0</v>
      </c>
      <c r="P162" s="77" t="n">
        <f>IF(ISBLANK('Prediction Log'!$N162), "",'Prediction Log'!$O162-'Prediction Log'!$N162)</f>
        <v>-14</v>
      </c>
      <c r="Q162" s="78" t="str">
        <f>IF(ISBLANK('Prediction Log'!$N162), "",IF('Prediction Log'!$M162&lt;&gt;'Prediction Log'!$H162, "Y", IF(AND('Prediction Log'!$M162='Prediction Log'!$H162, ABS((-1*'Prediction Log'!$P162))&gt;ABS('Prediction Log'!$D162)), "Y", IF('Prediction Log'!$D162='Prediction Log'!$P162, "PUSH", "N"))))</f>
        <v>Y</v>
      </c>
      <c r="R162" s="79" t="str">
        <f>IF(ISBLANK('Prediction Log'!$N162), "",IF('Prediction Log'!$P162&lt;'Prediction Log'!$D162, "Y", IF('Prediction Log'!$P162='Prediction Log'!$D162, "PUSH", "N")))</f>
        <v>Y</v>
      </c>
      <c r="S162" s="79" t="str">
        <f>IF(ISBLANK('Prediction Log'!$N162), "",IF('Prediction Log'!$P162&lt;'Prediction Log'!$E162, "Y", IF('Prediction Log'!$P162='Prediction Log'!$E162, "PUSH", "N")))</f>
        <v>Y</v>
      </c>
      <c r="T162" s="80" t="str">
        <f>IF(ISBLANK('Prediction Log'!$N162),"",IF('Prediction Log'!$M162='Prediction Log'!$H162, "Y", "N"))</f>
        <v>Y</v>
      </c>
      <c r="U162" s="80" t="str">
        <f>'Prediction Log'!$R162</f>
        <v>Y</v>
      </c>
      <c r="V162" s="80" t="str">
        <f>IF(ISBLANK('Prediction Log'!$N162), "",IF(AND('Prediction Log'!$T162="Y", 'Prediction Log'!$U162="Y"), "Y", "N"))</f>
        <v>Y</v>
      </c>
      <c r="W162" s="81" t="str">
        <f>IF(ISBLANK('Prediction Log'!$N162),"",IF('Prediction Log'!$M162='Prediction Log'!$I162, "Y", "N"))</f>
        <v>Y</v>
      </c>
      <c r="X162" s="81" t="str">
        <f>IF(ISBLANK('Prediction Log'!$N162), "", IF('Prediction Log'!$R162=Games!K143, "Y", "N"))</f>
        <v>Y</v>
      </c>
      <c r="Y162" s="82" t="str">
        <f>IF(ISBLANK('Prediction Log'!$N162), "",IF('Prediction Log'!$J162='Prediction Log'!$M162, "Y", "N"))</f>
        <v>Y</v>
      </c>
      <c r="Z162" s="81" t="str">
        <f>IF(ISBLANK('Prediction Log'!$N162), "",IF('Prediction Log'!$I162&lt;&gt;'Prediction Log'!$M162, "N",IF(AND('Prediction Log'!$E162&gt;0, 'Prediction Log'!$P162&gt;'Prediction Log'!$E162, 'Prediction Log'!$I162='Prediction Log'!$C162), "Y", IF(AND('Prediction Log'!$E162&lt;0, 'Prediction Log'!$P162&lt;'Prediction Log'!$E162,'Prediction Log'!$I162='Prediction Log'!$B162 ), "Y", IF('Prediction Log'!$P162='Prediction Log'!$E162, "PUSH", "N")))))</f>
        <v>Y</v>
      </c>
      <c r="AA162" s="81" t="str">
        <f>IF(ISBLANK('Prediction Log'!$N162), "",IF(AND('Prediction Log'!$W162="Y", 'Prediction Log'!$X162="Y"), "Y", "N"))</f>
        <v>Y</v>
      </c>
      <c r="AB162" s="80" t="n">
        <f>IF(ISBLANK('Prediction Log'!$N162), "",IF('Prediction Log'!$D162&gt;0, 'Prediction Log'!$P162-'Prediction Log'!$D162, IF('Prediction Log'!$D162&lt;0, -'Prediction Log'!$P162+'Prediction Log'!$D162, "NA")))</f>
        <v>11</v>
      </c>
      <c r="AC162" s="80" t="n">
        <f>IF(ISBLANK('Prediction Log'!$N162), "",ABS('Prediction Log'!$AB162))</f>
        <v>11</v>
      </c>
      <c r="AD162" s="81" t="n">
        <f>IF(ISBLANK('Prediction Log'!$N162), "",IF('Prediction Log'!$E162&gt;0, 'Prediction Log'!$P162-'Prediction Log'!$E162, IF('Prediction Log'!$E162&lt;0, -'Prediction Log'!$P162+'Prediction Log'!$E162, "NA")))</f>
        <v>6.6</v>
      </c>
      <c r="AE162" s="81" t="n">
        <f>IF(ISBLANK('Prediction Log'!$N162), "",ABS('Prediction Log'!$AD162))</f>
        <v>6.6</v>
      </c>
    </row>
    <row r="163" ht="14.25" customHeight="1">
      <c r="A163" s="67" t="n">
        <f>IF(ISBLANK(Games!$B144), "",Games!A144)</f>
        <v>10</v>
      </c>
      <c r="B163" s="67" t="str">
        <f>IF(ISBLANK(Games!$B144), "",Games!B144)</f>
        <v>Michigan</v>
      </c>
      <c r="C163" s="67" t="str">
        <f>IF(ISBLANK(Games!$B144), "",Games!E144)</f>
        <v>Purdue</v>
      </c>
      <c r="D163" s="68" t="n">
        <f>IF(ISBLANK(Games!$B144), "",Games!G144)</f>
        <v>-32.5</v>
      </c>
      <c r="E163" s="68" t="n">
        <f>IF(ISBLANK(Games!$B144), "",Games!H144)</f>
        <v>-42.8</v>
      </c>
      <c r="F163" s="69" t="n">
        <f>Games!D144</f>
        <v>0.999957</v>
      </c>
      <c r="G163" s="70" t="str">
        <f>Games!K144</f>
        <v>Y</v>
      </c>
      <c r="H163" s="71" t="str">
        <f>IF(ISBLANK(Games!B144), "", IF('Prediction Log'!$D163&lt;0, 'Prediction Log'!$B163, 'Prediction Log'!$C163))</f>
        <v>Michigan</v>
      </c>
      <c r="I163" s="72" t="str">
        <f>IF(ISBLANK(Games!$B144), "",Games!I144)</f>
        <v>Michigan</v>
      </c>
      <c r="J163" s="72" t="str">
        <f>IF('Prediction Log'!$F163&gt;0.5, 'Prediction Log'!$B163, IF('Prediction Log'!$F163&lt;0.5, 'Prediction Log'!$C163, "PICK"))</f>
        <v>Michigan</v>
      </c>
      <c r="K163" s="73" t="n">
        <f>IF(ISBLANK(Games!B144), "",IF('Prediction Log'!$J163='Prediction Log'!$B163, 'Prediction Log'!$F163, 1-'Prediction Log'!$F163))</f>
        <v>0.999957</v>
      </c>
      <c r="L163" s="74" t="str">
        <f>IF(ISBLANK(Games!$B144), "",Games!L144)</f>
        <v>Y</v>
      </c>
      <c r="M163" s="75" t="str">
        <f>IF(ISBLANK('Prediction Log'!$N163), "",IF('Prediction Log'!$N163&gt;'Prediction Log'!$O163,'Prediction Log'!$B163,'Prediction Log'!$C163))</f>
        <v>Michigan</v>
      </c>
      <c r="N163" s="76" t="n">
        <v>41.0</v>
      </c>
      <c r="O163" s="76" t="n">
        <v>13.0</v>
      </c>
      <c r="P163" s="77" t="n">
        <f>IF(ISBLANK('Prediction Log'!$N163), "",'Prediction Log'!$O163-'Prediction Log'!$N163)</f>
        <v>-28</v>
      </c>
      <c r="Q163" s="78" t="str">
        <f>IF(ISBLANK('Prediction Log'!$N163), "",IF('Prediction Log'!$M163&lt;&gt;'Prediction Log'!$H163, "Y", IF(AND('Prediction Log'!$M163='Prediction Log'!$H163, ABS((-1*'Prediction Log'!$P163))&gt;ABS('Prediction Log'!$D163)), "Y", IF('Prediction Log'!$D163='Prediction Log'!$P163, "PUSH", "N"))))</f>
        <v>N</v>
      </c>
      <c r="R163" s="79" t="str">
        <f>IF(ISBLANK('Prediction Log'!$N163), "",IF('Prediction Log'!$P163&lt;'Prediction Log'!$D163, "Y", IF('Prediction Log'!$P163='Prediction Log'!$D163, "PUSH", "N")))</f>
        <v>N</v>
      </c>
      <c r="S163" s="79" t="str">
        <f>IF(ISBLANK('Prediction Log'!$N163), "",IF('Prediction Log'!$P163&lt;'Prediction Log'!$E163, "Y", IF('Prediction Log'!$P163='Prediction Log'!$E163, "PUSH", "N")))</f>
        <v>N</v>
      </c>
      <c r="T163" s="80" t="str">
        <f>IF(ISBLANK('Prediction Log'!$N163),"",IF('Prediction Log'!$M163='Prediction Log'!$H163, "Y", "N"))</f>
        <v>Y</v>
      </c>
      <c r="U163" s="80" t="str">
        <f>'Prediction Log'!$R163</f>
        <v>N</v>
      </c>
      <c r="V163" s="80" t="str">
        <f>IF(ISBLANK('Prediction Log'!$N163), "",IF(AND('Prediction Log'!$T163="Y", 'Prediction Log'!$U163="Y"), "Y", "N"))</f>
        <v>N</v>
      </c>
      <c r="W163" s="81" t="str">
        <f>IF(ISBLANK('Prediction Log'!$N163),"",IF('Prediction Log'!$M163='Prediction Log'!$I163, "Y", "N"))</f>
        <v>Y</v>
      </c>
      <c r="X163" s="81" t="str">
        <f>IF(ISBLANK('Prediction Log'!$N163), "", IF('Prediction Log'!$R163=Games!K144, "Y", "N"))</f>
        <v>N</v>
      </c>
      <c r="Y163" s="82" t="str">
        <f>IF(ISBLANK('Prediction Log'!$N163), "",IF('Prediction Log'!$J163='Prediction Log'!$M163, "Y", "N"))</f>
        <v>Y</v>
      </c>
      <c r="Z163" s="81" t="str">
        <f>IF(ISBLANK('Prediction Log'!$N163), "",IF('Prediction Log'!$I163&lt;&gt;'Prediction Log'!$M163, "N",IF(AND('Prediction Log'!$E163&gt;0, 'Prediction Log'!$P163&gt;'Prediction Log'!$E163, 'Prediction Log'!$I163='Prediction Log'!$C163), "Y", IF(AND('Prediction Log'!$E163&lt;0, 'Prediction Log'!$P163&lt;'Prediction Log'!$E163,'Prediction Log'!$I163='Prediction Log'!$B163 ), "Y", IF('Prediction Log'!$P163='Prediction Log'!$E163, "PUSH", "N")))))</f>
        <v>N</v>
      </c>
      <c r="AA163" s="81" t="str">
        <f>IF(ISBLANK('Prediction Log'!$N163), "",IF(AND('Prediction Log'!$W163="Y", 'Prediction Log'!$X163="Y"), "Y", "N"))</f>
        <v>N</v>
      </c>
      <c r="AB163" s="80" t="n">
        <f>IF(ISBLANK('Prediction Log'!$N163), "",IF('Prediction Log'!$D163&gt;0, 'Prediction Log'!$P163-'Prediction Log'!$D163, IF('Prediction Log'!$D163&lt;0, -'Prediction Log'!$P163+'Prediction Log'!$D163, "NA")))</f>
        <v>-4.5</v>
      </c>
      <c r="AC163" s="80" t="n">
        <f>IF(ISBLANK('Prediction Log'!$N163), "",ABS('Prediction Log'!$AB163))</f>
        <v>4.5</v>
      </c>
      <c r="AD163" s="81" t="n">
        <f>IF(ISBLANK('Prediction Log'!$N163), "",IF('Prediction Log'!$E163&gt;0, 'Prediction Log'!$P163-'Prediction Log'!$E163, IF('Prediction Log'!$E163&lt;0, -'Prediction Log'!$P163+'Prediction Log'!$E163, "NA")))</f>
        <v>-14.8</v>
      </c>
      <c r="AE163" s="81" t="n">
        <f>IF(ISBLANK('Prediction Log'!$N163), "",ABS('Prediction Log'!$AD163))</f>
        <v>14.8</v>
      </c>
    </row>
    <row r="164" ht="14.25" customHeight="1">
      <c r="A164" s="14" t="n">
        <f>IF(ISBLANK(Games!$B145), "",Games!A145)</f>
        <v>10</v>
      </c>
      <c r="B164" s="14" t="str">
        <f>IF(ISBLANK(Games!$B145), "",Games!B145)</f>
        <v>NC State</v>
      </c>
      <c r="C164" s="14" t="str">
        <f>IF(ISBLANK(Games!$B145), "",Games!E145)</f>
        <v>Miami</v>
      </c>
      <c r="D164" s="10" t="n">
        <f>IF(ISBLANK(Games!$B145), "",Games!G145)</f>
        <v>4.5</v>
      </c>
      <c r="E164" s="10" t="n">
        <f>IF(ISBLANK(Games!$B145), "",Games!H145)</f>
        <v>2.8</v>
      </c>
      <c r="F164" s="69" t="n">
        <f>Games!D145</f>
        <v>0.581336</v>
      </c>
      <c r="G164" s="70" t="str">
        <f>Games!K145</f>
        <v>Y</v>
      </c>
      <c r="H164" s="71" t="str">
        <f>IF(ISBLANK(Games!B145), "", IF('Prediction Log'!$D164&lt;0, 'Prediction Log'!$B164, 'Prediction Log'!$C164))</f>
        <v>Miami</v>
      </c>
      <c r="I164" s="72" t="str">
        <f>IF(ISBLANK(Games!$B145), "",Games!I145)</f>
        <v>Miami</v>
      </c>
      <c r="J164" s="72" t="str">
        <f>IF('Prediction Log'!$F164&gt;0.5, 'Prediction Log'!$B164, IF('Prediction Log'!$F164&lt;0.5, 'Prediction Log'!$C164, "PICK"))</f>
        <v>NC State</v>
      </c>
      <c r="K164" s="73" t="n">
        <f>IF(ISBLANK(Games!B145), "",IF('Prediction Log'!$J164='Prediction Log'!$B164, 'Prediction Log'!$F164, 1-'Prediction Log'!$F164))</f>
        <v>0.581336</v>
      </c>
      <c r="L164" s="74" t="str">
        <f>IF(ISBLANK(Games!$B145), "",Games!L145)</f>
        <v>N</v>
      </c>
      <c r="M164" s="75" t="str">
        <f>IF(ISBLANK('Prediction Log'!$N164), "",IF('Prediction Log'!$N164&gt;'Prediction Log'!$O164,'Prediction Log'!$B164,'Prediction Log'!$C164))</f>
        <v>NC State</v>
      </c>
      <c r="N164" s="76" t="n">
        <v>20.0</v>
      </c>
      <c r="O164" s="76" t="n">
        <v>6.0</v>
      </c>
      <c r="P164" s="77" t="n">
        <f>IF(ISBLANK('Prediction Log'!$N164), "",'Prediction Log'!$O164-'Prediction Log'!$N164)</f>
        <v>-14</v>
      </c>
      <c r="Q164" s="78" t="str">
        <f>IF(ISBLANK('Prediction Log'!$N164), "",IF('Prediction Log'!$M164&lt;&gt;'Prediction Log'!$H164, "Y", IF(AND('Prediction Log'!$M164='Prediction Log'!$H164, ABS((-1*'Prediction Log'!$P164))&gt;ABS('Prediction Log'!$D164)), "Y", IF('Prediction Log'!$D164='Prediction Log'!$P164, "PUSH", "N"))))</f>
        <v>Y</v>
      </c>
      <c r="R164" s="79" t="str">
        <f>IF(ISBLANK('Prediction Log'!$N164), "",IF('Prediction Log'!$P164&lt;'Prediction Log'!$D164, "Y", IF('Prediction Log'!$P164='Prediction Log'!$D164, "PUSH", "N")))</f>
        <v>Y</v>
      </c>
      <c r="S164" s="79" t="str">
        <f>IF(ISBLANK('Prediction Log'!$N164), "",IF('Prediction Log'!$P164&lt;'Prediction Log'!$E164, "Y", IF('Prediction Log'!$P164='Prediction Log'!$E164, "PUSH", "N")))</f>
        <v>Y</v>
      </c>
      <c r="T164" s="80" t="str">
        <f>IF(ISBLANK('Prediction Log'!$N164),"",IF('Prediction Log'!$M164='Prediction Log'!$H164, "Y", "N"))</f>
        <v>N</v>
      </c>
      <c r="U164" s="80" t="str">
        <f>'Prediction Log'!$R164</f>
        <v>Y</v>
      </c>
      <c r="V164" s="80" t="str">
        <f>IF(ISBLANK('Prediction Log'!$N164), "",IF(AND('Prediction Log'!$T164="Y", 'Prediction Log'!$U164="Y"), "Y", "N"))</f>
        <v>N</v>
      </c>
      <c r="W164" s="81" t="str">
        <f>IF(ISBLANK('Prediction Log'!$N164),"",IF('Prediction Log'!$M164='Prediction Log'!$I164, "Y", "N"))</f>
        <v>N</v>
      </c>
      <c r="X164" s="81" t="str">
        <f>IF(ISBLANK('Prediction Log'!$N164), "", IF('Prediction Log'!$R164=Games!K145, "Y", "N"))</f>
        <v>Y</v>
      </c>
      <c r="Y164" s="82" t="str">
        <f>IF(ISBLANK('Prediction Log'!$N164), "",IF('Prediction Log'!$J164='Prediction Log'!$M164, "Y", "N"))</f>
        <v>Y</v>
      </c>
      <c r="Z164" s="81" t="str">
        <f>IF(ISBLANK('Prediction Log'!$N164), "",IF('Prediction Log'!$I164&lt;&gt;'Prediction Log'!$M164, "N",IF(AND('Prediction Log'!$E164&gt;0, 'Prediction Log'!$P164&gt;'Prediction Log'!$E164, 'Prediction Log'!$I164='Prediction Log'!$C164), "Y", IF(AND('Prediction Log'!$E164&lt;0, 'Prediction Log'!$P164&lt;'Prediction Log'!$E164,'Prediction Log'!$I164='Prediction Log'!$B164 ), "Y", IF('Prediction Log'!$P164='Prediction Log'!$E164, "PUSH", "N")))))</f>
        <v>N</v>
      </c>
      <c r="AA164" s="81" t="str">
        <f>IF(ISBLANK('Prediction Log'!$N164), "",IF(AND('Prediction Log'!$W164="Y", 'Prediction Log'!$X164="Y"), "Y", "N"))</f>
        <v>N</v>
      </c>
      <c r="AB164" s="80" t="n">
        <f>IF(ISBLANK('Prediction Log'!$N164), "",IF('Prediction Log'!$D164&gt;0, 'Prediction Log'!$P164-'Prediction Log'!$D164, IF('Prediction Log'!$D164&lt;0, -'Prediction Log'!$P164+'Prediction Log'!$D164, "NA")))</f>
        <v>-18.5</v>
      </c>
      <c r="AC164" s="80" t="n">
        <f>IF(ISBLANK('Prediction Log'!$N164), "",ABS('Prediction Log'!$AB164))</f>
        <v>18.5</v>
      </c>
      <c r="AD164" s="81" t="n">
        <f>IF(ISBLANK('Prediction Log'!$N164), "",IF('Prediction Log'!$E164&gt;0, 'Prediction Log'!$P164-'Prediction Log'!$E164, IF('Prediction Log'!$E164&lt;0, -'Prediction Log'!$P164+'Prediction Log'!$E164, "NA")))</f>
        <v>-16.8</v>
      </c>
      <c r="AE164" s="81" t="n">
        <f>IF(ISBLANK('Prediction Log'!$N164), "",ABS('Prediction Log'!$AD164))</f>
        <v>16.8</v>
      </c>
    </row>
    <row r="165" ht="14.25" customHeight="1">
      <c r="A165" s="67" t="n">
        <f>IF(ISBLANK(Games!$B146), "",Games!A146)</f>
        <v>10</v>
      </c>
      <c r="B165" s="67" t="str">
        <f>IF(ISBLANK(Games!$B146), "",Games!B146)</f>
        <v>UTEP</v>
      </c>
      <c r="C165" s="67" t="str">
        <f>IF(ISBLANK(Games!$B146), "",Games!E146)</f>
        <v>Western Kentucky</v>
      </c>
      <c r="D165" s="68" t="n">
        <f>IF(ISBLANK(Games!$B146), "",Games!G146)</f>
        <v>8.5</v>
      </c>
      <c r="E165" s="68" t="n">
        <f>IF(ISBLANK(Games!$B146), "",Games!H146)</f>
        <v>16.9</v>
      </c>
      <c r="F165" s="69" t="n">
        <f>Games!D146</f>
        <v>0.030051</v>
      </c>
      <c r="G165" s="70" t="str">
        <f>Games!K146</f>
        <v>N</v>
      </c>
      <c r="H165" s="71" t="str">
        <f>IF(ISBLANK(Games!B146), "", IF('Prediction Log'!$D165&lt;0, 'Prediction Log'!$B165, 'Prediction Log'!$C165))</f>
        <v>Western Kentucky</v>
      </c>
      <c r="I165" s="72" t="str">
        <f>IF(ISBLANK(Games!$B146), "",Games!I146)</f>
        <v>Western Kentucky</v>
      </c>
      <c r="J165" s="72" t="str">
        <f>IF('Prediction Log'!$F165&gt;0.5, 'Prediction Log'!$B165, IF('Prediction Log'!$F165&lt;0.5, 'Prediction Log'!$C165, "PICK"))</f>
        <v>Western Kentucky</v>
      </c>
      <c r="K165" s="73" t="n">
        <f>IF(ISBLANK(Games!B146), "",IF('Prediction Log'!$J165='Prediction Log'!$B165, 'Prediction Log'!$F165, 1-'Prediction Log'!$F165))</f>
        <v>0.969949</v>
      </c>
      <c r="L165" s="74" t="str">
        <f>IF(ISBLANK(Games!$B146), "",Games!L146)</f>
        <v>Y</v>
      </c>
      <c r="M165" s="75" t="str">
        <f>IF(ISBLANK('Prediction Log'!$N165), "",IF('Prediction Log'!$N165&gt;'Prediction Log'!$O165,'Prediction Log'!$B165,'Prediction Log'!$C165))</f>
        <v>Western Kentucky</v>
      </c>
      <c r="N165" s="76" t="n">
        <v>3.0</v>
      </c>
      <c r="O165" s="76" t="n">
        <v>21.0</v>
      </c>
      <c r="P165" s="77" t="n">
        <f>IF(ISBLANK('Prediction Log'!$N165), "",'Prediction Log'!$O165-'Prediction Log'!$N165)</f>
        <v>18</v>
      </c>
      <c r="Q165" s="78" t="str">
        <f>IF(ISBLANK('Prediction Log'!$N165), "",IF('Prediction Log'!$M165&lt;&gt;'Prediction Log'!$H165, "Y", IF(AND('Prediction Log'!$M165='Prediction Log'!$H165, ABS((-1*'Prediction Log'!$P165))&gt;ABS('Prediction Log'!$D165)), "Y", IF('Prediction Log'!$D165='Prediction Log'!$P165, "PUSH", "N"))))</f>
        <v>Y</v>
      </c>
      <c r="R165" s="79" t="str">
        <f>IF(ISBLANK('Prediction Log'!$N165), "",IF('Prediction Log'!$P165&lt;'Prediction Log'!$D165, "Y", IF('Prediction Log'!$P165='Prediction Log'!$D165, "PUSH", "N")))</f>
        <v>N</v>
      </c>
      <c r="S165" s="79" t="str">
        <f>IF(ISBLANK('Prediction Log'!$N165), "",IF('Prediction Log'!$P165&lt;'Prediction Log'!$E165, "Y", IF('Prediction Log'!$P165='Prediction Log'!$E165, "PUSH", "N")))</f>
        <v>N</v>
      </c>
      <c r="T165" s="80" t="str">
        <f>IF(ISBLANK('Prediction Log'!$N165),"",IF('Prediction Log'!$M165='Prediction Log'!$H165, "Y", "N"))</f>
        <v>Y</v>
      </c>
      <c r="U165" s="80" t="str">
        <f>'Prediction Log'!$R165</f>
        <v>N</v>
      </c>
      <c r="V165" s="80" t="str">
        <f>IF(ISBLANK('Prediction Log'!$N165), "",IF(AND('Prediction Log'!$T165="Y", 'Prediction Log'!$U165="Y"), "Y", "N"))</f>
        <v>N</v>
      </c>
      <c r="W165" s="81" t="str">
        <f>IF(ISBLANK('Prediction Log'!$N165),"",IF('Prediction Log'!$M165='Prediction Log'!$I165, "Y", "N"))</f>
        <v>Y</v>
      </c>
      <c r="X165" s="81" t="str">
        <f>IF(ISBLANK('Prediction Log'!$N165), "", IF('Prediction Log'!$R165=Games!K146, "Y", "N"))</f>
        <v>Y</v>
      </c>
      <c r="Y165" s="82" t="str">
        <f>IF(ISBLANK('Prediction Log'!$N165), "",IF('Prediction Log'!$J165='Prediction Log'!$M165, "Y", "N"))</f>
        <v>Y</v>
      </c>
      <c r="Z165" s="81" t="str">
        <f>IF(ISBLANK('Prediction Log'!$N165), "",IF('Prediction Log'!$I165&lt;&gt;'Prediction Log'!$M165, "N",IF(AND('Prediction Log'!$E165&gt;0, 'Prediction Log'!$P165&gt;'Prediction Log'!$E165, 'Prediction Log'!$I165='Prediction Log'!$C165), "Y", IF(AND('Prediction Log'!$E165&lt;0, 'Prediction Log'!$P165&lt;'Prediction Log'!$E165,'Prediction Log'!$I165='Prediction Log'!$B165 ), "Y", IF('Prediction Log'!$P165='Prediction Log'!$E165, "PUSH", "N")))))</f>
        <v>Y</v>
      </c>
      <c r="AA165" s="81" t="str">
        <f>IF(ISBLANK('Prediction Log'!$N165), "",IF(AND('Prediction Log'!$W165="Y", 'Prediction Log'!$X165="Y"), "Y", "N"))</f>
        <v>Y</v>
      </c>
      <c r="AB165" s="80" t="n">
        <f>IF(ISBLANK('Prediction Log'!$N165), "",IF('Prediction Log'!$D165&gt;0, 'Prediction Log'!$P165-'Prediction Log'!$D165, IF('Prediction Log'!$D165&lt;0, -'Prediction Log'!$P165+'Prediction Log'!$D165, "NA")))</f>
        <v>9.5</v>
      </c>
      <c r="AC165" s="80" t="n">
        <f>IF(ISBLANK('Prediction Log'!$N165), "",ABS('Prediction Log'!$AB165))</f>
        <v>9.5</v>
      </c>
      <c r="AD165" s="81" t="n">
        <f>IF(ISBLANK('Prediction Log'!$N165), "",IF('Prediction Log'!$E165&gt;0, 'Prediction Log'!$P165-'Prediction Log'!$E165, IF('Prediction Log'!$E165&lt;0, -'Prediction Log'!$P165+'Prediction Log'!$E165, "NA")))</f>
        <v>1.1</v>
      </c>
      <c r="AE165" s="81" t="n">
        <f>IF(ISBLANK('Prediction Log'!$N165), "",ABS('Prediction Log'!$AD165))</f>
        <v>1.1</v>
      </c>
    </row>
    <row r="166" ht="14.25" customHeight="1">
      <c r="A166" s="14" t="n">
        <f>IF(ISBLANK(Games!$B147), "",Games!A147)</f>
        <v>10</v>
      </c>
      <c r="B166" s="67" t="str">
        <f>IF(ISBLANK(Games!$B147), "",Games!B147)</f>
        <v>Fresno State</v>
      </c>
      <c r="C166" s="67" t="str">
        <f>IF(ISBLANK(Games!$B147), "",Games!E147)</f>
        <v>Boise State</v>
      </c>
      <c r="D166" s="10" t="n">
        <f>IF(ISBLANK(Games!$B147), "",Games!G147)</f>
        <v>-3</v>
      </c>
      <c r="E166" s="10" t="n">
        <f>IF(ISBLANK(Games!$B147), "",Games!H147)</f>
        <v>-10.4</v>
      </c>
      <c r="F166" s="69" t="n">
        <f>Games!D147</f>
        <v>0.97415</v>
      </c>
      <c r="G166" s="70" t="str">
        <f>Games!K147</f>
        <v>Y</v>
      </c>
      <c r="H166" s="71" t="str">
        <f>IF(ISBLANK(Games!B147), "", IF('Prediction Log'!$D166&lt;0, 'Prediction Log'!$B166, 'Prediction Log'!$C166))</f>
        <v>Fresno State</v>
      </c>
      <c r="I166" s="72" t="str">
        <f>IF(ISBLANK(Games!$B147), "",Games!I147)</f>
        <v>Fresno State</v>
      </c>
      <c r="J166" s="72" t="str">
        <f>IF('Prediction Log'!$F166&gt;0.5, 'Prediction Log'!$B166, IF('Prediction Log'!$F166&lt;0.5, 'Prediction Log'!$C166, "PICK"))</f>
        <v>Fresno State</v>
      </c>
      <c r="K166" s="73" t="n">
        <f>IF(ISBLANK(Games!B147), "",IF('Prediction Log'!$J166='Prediction Log'!$B166, 'Prediction Log'!$F166, 1-'Prediction Log'!$F166))</f>
        <v>0.97415</v>
      </c>
      <c r="L166" s="74" t="str">
        <f>IF(ISBLANK(Games!$B147), "",Games!L147)</f>
        <v>Y</v>
      </c>
      <c r="M166" s="75" t="str">
        <f>IF(ISBLANK('Prediction Log'!$N166), "",IF('Prediction Log'!$N166&gt;'Prediction Log'!$O166,'Prediction Log'!$B166,'Prediction Log'!$C166))</f>
        <v>Fresno State</v>
      </c>
      <c r="N166" s="76" t="n">
        <v>37.0</v>
      </c>
      <c r="O166" s="76" t="n">
        <v>30.0</v>
      </c>
      <c r="P166" s="77" t="n">
        <f>IF(ISBLANK('Prediction Log'!$N166), "",'Prediction Log'!$O166-'Prediction Log'!$N166)</f>
        <v>-7</v>
      </c>
      <c r="Q166" s="78" t="str">
        <f>IF(ISBLANK('Prediction Log'!$N166), "",IF('Prediction Log'!$M166&lt;&gt;'Prediction Log'!$H166, "Y", IF(AND('Prediction Log'!$M166='Prediction Log'!$H166, ABS((-1*'Prediction Log'!$P166))&gt;ABS('Prediction Log'!$D166)), "Y", IF('Prediction Log'!$D166='Prediction Log'!$P166, "PUSH", "N"))))</f>
        <v>Y</v>
      </c>
      <c r="R166" s="79" t="str">
        <f>IF(ISBLANK('Prediction Log'!$N166), "",IF('Prediction Log'!$P166&lt;'Prediction Log'!$D166, "Y", IF('Prediction Log'!$P166='Prediction Log'!$D166, "PUSH", "N")))</f>
        <v>Y</v>
      </c>
      <c r="S166" s="79" t="str">
        <f>IF(ISBLANK('Prediction Log'!$N166), "",IF('Prediction Log'!$P166&lt;'Prediction Log'!$E166, "Y", IF('Prediction Log'!$P166='Prediction Log'!$E166, "PUSH", "N")))</f>
        <v>N</v>
      </c>
      <c r="T166" s="80" t="str">
        <f>IF(ISBLANK('Prediction Log'!$N166),"",IF('Prediction Log'!$M166='Prediction Log'!$H166, "Y", "N"))</f>
        <v>Y</v>
      </c>
      <c r="U166" s="80" t="str">
        <f>'Prediction Log'!$R166</f>
        <v>Y</v>
      </c>
      <c r="V166" s="80" t="str">
        <f>IF(ISBLANK('Prediction Log'!$N166), "",IF(AND('Prediction Log'!$T166="Y", 'Prediction Log'!$U166="Y"), "Y", "N"))</f>
        <v>Y</v>
      </c>
      <c r="W166" s="81" t="str">
        <f>IF(ISBLANK('Prediction Log'!$N166),"",IF('Prediction Log'!$M166='Prediction Log'!$I166, "Y", "N"))</f>
        <v>Y</v>
      </c>
      <c r="X166" s="81" t="str">
        <f>IF(ISBLANK('Prediction Log'!$N166), "", IF('Prediction Log'!$R166=Games!K147, "Y", "N"))</f>
        <v>Y</v>
      </c>
      <c r="Y166" s="82" t="str">
        <f>IF(ISBLANK('Prediction Log'!$N166), "",IF('Prediction Log'!$J166='Prediction Log'!$M166, "Y", "N"))</f>
        <v>Y</v>
      </c>
      <c r="Z166" s="81" t="str">
        <f>IF(ISBLANK('Prediction Log'!$N166), "",IF('Prediction Log'!$I166&lt;&gt;'Prediction Log'!$M166, "N",IF(AND('Prediction Log'!$E166&gt;0, 'Prediction Log'!$P166&gt;'Prediction Log'!$E166, 'Prediction Log'!$I166='Prediction Log'!$C166), "Y", IF(AND('Prediction Log'!$E166&lt;0, 'Prediction Log'!$P166&lt;'Prediction Log'!$E166,'Prediction Log'!$I166='Prediction Log'!$B166 ), "Y", IF('Prediction Log'!$P166='Prediction Log'!$E166, "PUSH", "N")))))</f>
        <v>N</v>
      </c>
      <c r="AA166" s="81" t="str">
        <f>IF(ISBLANK('Prediction Log'!$N166), "",IF(AND('Prediction Log'!$W166="Y", 'Prediction Log'!$X166="Y"), "Y", "N"))</f>
        <v>Y</v>
      </c>
      <c r="AB166" s="80" t="n">
        <f>IF(ISBLANK('Prediction Log'!$N166), "",IF('Prediction Log'!$D166&gt;0, 'Prediction Log'!$P166-'Prediction Log'!$D166, IF('Prediction Log'!$D166&lt;0, -'Prediction Log'!$P166+'Prediction Log'!$D166, "NA")))</f>
        <v>4</v>
      </c>
      <c r="AC166" s="80" t="n">
        <f>IF(ISBLANK('Prediction Log'!$N166), "",ABS('Prediction Log'!$AB166))</f>
        <v>4</v>
      </c>
      <c r="AD166" s="81" t="n">
        <f>IF(ISBLANK('Prediction Log'!$N166), "",IF('Prediction Log'!$E166&gt;0, 'Prediction Log'!$P166-'Prediction Log'!$E166, IF('Prediction Log'!$E166&lt;0, -'Prediction Log'!$P166+'Prediction Log'!$E166, "NA")))</f>
        <v>-3.4</v>
      </c>
      <c r="AE166" s="81" t="n">
        <f>IF(ISBLANK('Prediction Log'!$N166), "",ABS('Prediction Log'!$AD166))</f>
        <v>3.4</v>
      </c>
    </row>
    <row r="167" ht="14.25" customHeight="1">
      <c r="A167" s="67" t="n">
        <f>IF(ISBLANK(Games!$B148), "",Games!A148)</f>
        <v>10</v>
      </c>
      <c r="B167" s="67" t="str">
        <f>IF(ISBLANK(Games!$B148), "",Games!B148)</f>
        <v>Colorado</v>
      </c>
      <c r="C167" s="67" t="str">
        <f>IF(ISBLANK(Games!$B148), "",Games!E148)</f>
        <v>Oregon State</v>
      </c>
      <c r="D167" s="68" t="n">
        <f>IF(ISBLANK(Games!$B148), "",Games!G148)</f>
        <v>13.5</v>
      </c>
      <c r="E167" s="68" t="n">
        <f>IF(ISBLANK(Games!$B148), "",Games!H148)</f>
        <v>14.6</v>
      </c>
      <c r="F167" s="69" t="n">
        <f>Games!D148</f>
        <v>0.118863</v>
      </c>
      <c r="G167" s="70" t="str">
        <f>Games!K148</f>
        <v>N</v>
      </c>
      <c r="H167" s="71" t="str">
        <f>IF(ISBLANK(Games!B148), "", IF('Prediction Log'!$D167&lt;0, 'Prediction Log'!$B167, 'Prediction Log'!$C167))</f>
        <v>Oregon State</v>
      </c>
      <c r="I167" s="72" t="str">
        <f>IF(ISBLANK(Games!$B148), "",Games!I148)</f>
        <v>Oregon State</v>
      </c>
      <c r="J167" s="72" t="str">
        <f>IF('Prediction Log'!$F167&gt;0.5, 'Prediction Log'!$B167, IF('Prediction Log'!$F167&lt;0.5, 'Prediction Log'!$C167, "PICK"))</f>
        <v>Oregon State</v>
      </c>
      <c r="K167" s="73" t="n">
        <f>IF(ISBLANK(Games!B148), "",IF('Prediction Log'!$J167='Prediction Log'!$B167, 'Prediction Log'!$F167, 1-'Prediction Log'!$F167))</f>
        <v>0.881137</v>
      </c>
      <c r="L167" s="74" t="str">
        <f>IF(ISBLANK(Games!$B148), "",Games!L148)</f>
        <v>Y</v>
      </c>
      <c r="M167" s="75" t="str">
        <f>IF(ISBLANK('Prediction Log'!$N167), "",IF('Prediction Log'!$N167&gt;'Prediction Log'!$O167,'Prediction Log'!$B167,'Prediction Log'!$C167))</f>
        <v>Oregon State</v>
      </c>
      <c r="N167" s="76" t="n">
        <v>19.0</v>
      </c>
      <c r="O167" s="76" t="n">
        <v>26.0</v>
      </c>
      <c r="P167" s="77" t="n">
        <f>IF(ISBLANK('Prediction Log'!$N167), "",'Prediction Log'!$O167-'Prediction Log'!$N167)</f>
        <v>7</v>
      </c>
      <c r="Q167" s="78" t="str">
        <f>IF(ISBLANK('Prediction Log'!$N167), "",IF('Prediction Log'!$M167&lt;&gt;'Prediction Log'!$H167, "Y", IF(AND('Prediction Log'!$M167='Prediction Log'!$H167, ABS((-1*'Prediction Log'!$P167))&gt;ABS('Prediction Log'!$D167)), "Y", IF('Prediction Log'!$D167='Prediction Log'!$P167, "PUSH", "N"))))</f>
        <v>N</v>
      </c>
      <c r="R167" s="79" t="str">
        <f>IF(ISBLANK('Prediction Log'!$N167), "",IF('Prediction Log'!$P167&lt;'Prediction Log'!$D167, "Y", IF('Prediction Log'!$P167='Prediction Log'!$D167, "PUSH", "N")))</f>
        <v>Y</v>
      </c>
      <c r="S167" s="79" t="str">
        <f>IF(ISBLANK('Prediction Log'!$N167), "",IF('Prediction Log'!$P167&lt;'Prediction Log'!$E167, "Y", IF('Prediction Log'!$P167='Prediction Log'!$E167, "PUSH", "N")))</f>
        <v>Y</v>
      </c>
      <c r="T167" s="80" t="str">
        <f>IF(ISBLANK('Prediction Log'!$N167),"",IF('Prediction Log'!$M167='Prediction Log'!$H167, "Y", "N"))</f>
        <v>Y</v>
      </c>
      <c r="U167" s="80" t="str">
        <f>'Prediction Log'!$R167</f>
        <v>Y</v>
      </c>
      <c r="V167" s="80" t="str">
        <f>IF(ISBLANK('Prediction Log'!$N167), "",IF(AND('Prediction Log'!$T167="Y", 'Prediction Log'!$U167="Y"), "Y", "N"))</f>
        <v>Y</v>
      </c>
      <c r="W167" s="81" t="str">
        <f>IF(ISBLANK('Prediction Log'!$N167),"",IF('Prediction Log'!$M167='Prediction Log'!$I167, "Y", "N"))</f>
        <v>Y</v>
      </c>
      <c r="X167" s="81" t="str">
        <f>IF(ISBLANK('Prediction Log'!$N167), "", IF('Prediction Log'!$R167=Games!K148, "Y", "N"))</f>
        <v>N</v>
      </c>
      <c r="Y167" s="82" t="str">
        <f>IF(ISBLANK('Prediction Log'!$N167), "",IF('Prediction Log'!$J167='Prediction Log'!$M167, "Y", "N"))</f>
        <v>Y</v>
      </c>
      <c r="Z167" s="81" t="str">
        <f>IF(ISBLANK('Prediction Log'!$N167), "",IF('Prediction Log'!$I167&lt;&gt;'Prediction Log'!$M167, "N",IF(AND('Prediction Log'!$E167&gt;0, 'Prediction Log'!$P167&gt;'Prediction Log'!$E167, 'Prediction Log'!$I167='Prediction Log'!$C167), "Y", IF(AND('Prediction Log'!$E167&lt;0, 'Prediction Log'!$P167&lt;'Prediction Log'!$E167,'Prediction Log'!$I167='Prediction Log'!$B167 ), "Y", IF('Prediction Log'!$P167='Prediction Log'!$E167, "PUSH", "N")))))</f>
        <v>N</v>
      </c>
      <c r="AA167" s="81" t="str">
        <f>IF(ISBLANK('Prediction Log'!$N167), "",IF(AND('Prediction Log'!$W167="Y", 'Prediction Log'!$X167="Y"), "Y", "N"))</f>
        <v>N</v>
      </c>
      <c r="AB167" s="80" t="n">
        <f>IF(ISBLANK('Prediction Log'!$N167), "",IF('Prediction Log'!$D167&gt;0, 'Prediction Log'!$P167-'Prediction Log'!$D167, IF('Prediction Log'!$D167&lt;0, -'Prediction Log'!$P167+'Prediction Log'!$D167, "NA")))</f>
        <v>-6.5</v>
      </c>
      <c r="AC167" s="80" t="n">
        <f>IF(ISBLANK('Prediction Log'!$N167), "",ABS('Prediction Log'!$AB167))</f>
        <v>6.5</v>
      </c>
      <c r="AD167" s="81" t="n">
        <f>IF(ISBLANK('Prediction Log'!$N167), "",IF('Prediction Log'!$E167&gt;0, 'Prediction Log'!$P167-'Prediction Log'!$E167, IF('Prediction Log'!$E167&lt;0, -'Prediction Log'!$P167+'Prediction Log'!$E167, "NA")))</f>
        <v>-7.6</v>
      </c>
      <c r="AE167" s="81" t="n">
        <f>IF(ISBLANK('Prediction Log'!$N167), "",ABS('Prediction Log'!$AD167))</f>
        <v>7.6</v>
      </c>
    </row>
    <row r="168" ht="14.25" customHeight="1">
      <c r="A168" s="14" t="n">
        <f>IF(ISBLANK(Games!$B103), "",Games!A149)</f>
        <v>10</v>
      </c>
      <c r="B168" s="67" t="str">
        <f>IF(ISBLANK(Games!$B149), "",Games!B149)</f>
        <v>Air Force</v>
      </c>
      <c r="C168" s="67" t="str">
        <f>IF(ISBLANK(Games!$B149), "",Games!E149)</f>
        <v>Army</v>
      </c>
      <c r="D168" s="10" t="n">
        <f>IF(ISBLANK(Games!$B103), "",Games!G103)</f>
        <v>3</v>
      </c>
      <c r="E168" s="10" t="n">
        <f>IF(ISBLANK(Games!$B103), "",Games!H149)</f>
        <v>0.8</v>
      </c>
      <c r="F168" s="69" t="str">
        <f>Games!D149</f>
        <v/>
      </c>
      <c r="G168" s="70" t="str">
        <f>Games!K149</f>
        <v>N</v>
      </c>
      <c r="H168" s="71" t="str">
        <f>IF(ISBLANK(Games!B149), "", IF('Prediction Log'!$D168&lt;0, 'Prediction Log'!$B168, 'Prediction Log'!$C168))</f>
        <v>Army</v>
      </c>
      <c r="I168" s="72" t="str">
        <f>IF(ISBLANK(Games!$B149), "",Games!I149)</f>
        <v>Army</v>
      </c>
      <c r="J168" s="72" t="str">
        <f>IF('Prediction Log'!$F168&gt;0.5, 'Prediction Log'!$B168, IF('Prediction Log'!$F168&lt;0.5, 'Prediction Log'!$C168, "PICK"))</f>
        <v>Army</v>
      </c>
      <c r="K168" s="73" t="n">
        <f>IF(ISBLANK(Games!B103), "",IF('Prediction Log'!$J168='Prediction Log'!$B168, 'Prediction Log'!$F168, 1-'Prediction Log'!$F168))</f>
        <v>1</v>
      </c>
      <c r="L168" s="74" t="str">
        <f>IF(ISBLANK(Games!$B103), "",Games!L149)</f>
        <v>Y</v>
      </c>
      <c r="M168" s="75" t="str">
        <f>IF(ISBLANK('Prediction Log'!$N168), "",IF('Prediction Log'!$N168&gt;'Prediction Log'!$O168,'Prediction Log'!$B168,'Prediction Log'!$C168))</f>
        <v>Army</v>
      </c>
      <c r="N168" s="76" t="n">
        <v>3.0</v>
      </c>
      <c r="O168" s="76" t="n">
        <v>23.0</v>
      </c>
      <c r="P168" s="77" t="n">
        <f>IF(ISBLANK('Prediction Log'!$N168), "",'Prediction Log'!$O168-'Prediction Log'!$N168)</f>
        <v>20</v>
      </c>
      <c r="Q168" s="78" t="str">
        <f>IF(ISBLANK('Prediction Log'!$N168), "",IF('Prediction Log'!$M168&lt;&gt;'Prediction Log'!$H168, "Y", IF(AND('Prediction Log'!$M168='Prediction Log'!$H168, ABS((-1*'Prediction Log'!$P168))&gt;ABS('Prediction Log'!$D168)), "Y", IF('Prediction Log'!$D168='Prediction Log'!$P168, "PUSH", "N"))))</f>
        <v>Y</v>
      </c>
      <c r="R168" s="79" t="str">
        <f>IF(ISBLANK('Prediction Log'!$N168), "",IF('Prediction Log'!$P168&lt;'Prediction Log'!$D168, "Y", IF('Prediction Log'!$P168='Prediction Log'!$D168, "PUSH", "N")))</f>
        <v>N</v>
      </c>
      <c r="S168" s="79" t="str">
        <f>IF(ISBLANK('Prediction Log'!$N168), "",IF('Prediction Log'!$P168&lt;'Prediction Log'!$E168, "Y", IF('Prediction Log'!$P168='Prediction Log'!$E168, "PUSH", "N")))</f>
        <v>N</v>
      </c>
      <c r="T168" s="80" t="str">
        <f>IF(ISBLANK('Prediction Log'!$N168),"",IF('Prediction Log'!$M168='Prediction Log'!$H168, "Y", "N"))</f>
        <v>Y</v>
      </c>
      <c r="U168" s="80" t="str">
        <f>'Prediction Log'!$R168</f>
        <v>N</v>
      </c>
      <c r="V168" s="80" t="str">
        <f>IF(ISBLANK('Prediction Log'!$N168), "",IF(AND('Prediction Log'!$T168="Y", 'Prediction Log'!$U168="Y"), "Y", "N"))</f>
        <v>N</v>
      </c>
      <c r="W168" s="81" t="str">
        <f>IF(ISBLANK('Prediction Log'!$N168),"",IF('Prediction Log'!$M168='Prediction Log'!$I168, "Y", "N"))</f>
        <v>Y</v>
      </c>
      <c r="X168" s="81" t="str">
        <f>IF(ISBLANK('Prediction Log'!$N168), "", IF('Prediction Log'!$R168=Games!K149, "Y", "N"))</f>
        <v>Y</v>
      </c>
      <c r="Y168" s="82" t="str">
        <f>IF(ISBLANK('Prediction Log'!$N168), "",IF('Prediction Log'!$J168='Prediction Log'!$M168, "Y", "N"))</f>
        <v>Y</v>
      </c>
      <c r="Z168" s="81" t="str">
        <f>IF(ISBLANK('Prediction Log'!$N168), "",IF('Prediction Log'!$I168&lt;&gt;'Prediction Log'!$M168, "N",IF(AND('Prediction Log'!$E168&gt;0, 'Prediction Log'!$P168&gt;'Prediction Log'!$E168, 'Prediction Log'!$I168='Prediction Log'!$C168), "Y", IF(AND('Prediction Log'!$E168&lt;0, 'Prediction Log'!$P168&lt;'Prediction Log'!$E168,'Prediction Log'!$I168='Prediction Log'!$B168 ), "Y", IF('Prediction Log'!$P168='Prediction Log'!$E168, "PUSH", "N")))))</f>
        <v>Y</v>
      </c>
      <c r="AA168" s="81" t="str">
        <f>IF(ISBLANK('Prediction Log'!$N168), "",IF(AND('Prediction Log'!$W168="Y", 'Prediction Log'!$X168="Y"), "Y", "N"))</f>
        <v>Y</v>
      </c>
      <c r="AB168" s="80" t="n">
        <f>IF(ISBLANK('Prediction Log'!$N168), "",IF('Prediction Log'!$D168&gt;0, 'Prediction Log'!$P168-'Prediction Log'!$D168, IF('Prediction Log'!$D168&lt;0, -'Prediction Log'!$P168+'Prediction Log'!$D168, "NA")))</f>
        <v>17</v>
      </c>
      <c r="AC168" s="80" t="n">
        <f>IF(ISBLANK('Prediction Log'!$N168), "",ABS('Prediction Log'!$AB168))</f>
        <v>17</v>
      </c>
      <c r="AD168" s="81" t="n">
        <f>IF(ISBLANK('Prediction Log'!$N168), "",IF('Prediction Log'!$E168&gt;0, 'Prediction Log'!$P168-'Prediction Log'!$E168, IF('Prediction Log'!$E168&lt;0, -'Prediction Log'!$P168+'Prediction Log'!$E168, "NA")))</f>
        <v>19.2</v>
      </c>
      <c r="AE168" s="81" t="n">
        <f>IF(ISBLANK('Prediction Log'!$N168), "",ABS('Prediction Log'!$AD168))</f>
        <v>19.2</v>
      </c>
    </row>
    <row r="169" ht="14.25" customHeight="1">
      <c r="A169" s="67" t="n">
        <f>IF(ISBLANK(Games!$B150), "",Games!A150)</f>
        <v>11</v>
      </c>
      <c r="B169" s="67" t="str">
        <f>IF(ISBLANK(Games!$B150), "",Games!B150)</f>
        <v>Miami (OH)</v>
      </c>
      <c r="C169" s="67" t="str">
        <f>IF(ISBLANK(Games!$B150), "",Games!E150)</f>
        <v>Akron</v>
      </c>
      <c r="D169" s="68" t="str">
        <f>IF(ISBLANK(Games!$B150), "",Games!G150)</f>
        <v/>
      </c>
      <c r="E169" s="68" t="n">
        <f>IF(ISBLANK(Games!$B150), "",Games!H150)</f>
        <v>-37.9</v>
      </c>
      <c r="F169" s="69" t="str">
        <f>Games!D150</f>
        <v/>
      </c>
      <c r="G169" s="70" t="str">
        <f>Games!K150</f>
        <v>Y</v>
      </c>
      <c r="H169" s="71" t="str">
        <f>IF(ISBLANK(Games!B150), "", IF('Prediction Log'!$D169&lt;0, 'Prediction Log'!$B169, 'Prediction Log'!$C169))</f>
        <v>Akron</v>
      </c>
      <c r="I169" s="72" t="str">
        <f>IF(ISBLANK(Games!$B150), "",Games!I150)</f>
        <v>Miami (OH)</v>
      </c>
      <c r="J169" s="72" t="str">
        <f>IF('Prediction Log'!$F169&gt;0.5, 'Prediction Log'!$B169, IF('Prediction Log'!$F169&lt;0.5, 'Prediction Log'!$C169, "PICK"))</f>
        <v>Akron</v>
      </c>
      <c r="K169" s="73" t="n">
        <f>IF(ISBLANK(Games!B150), "",IF('Prediction Log'!$J169='Prediction Log'!$B169, 'Prediction Log'!$F169, 1-'Prediction Log'!$F169))</f>
        <v>1</v>
      </c>
      <c r="L169" s="74" t="str">
        <f>IF(ISBLANK(Games!$B150), "",Games!L150)</f>
        <v>Y</v>
      </c>
      <c r="M169" s="75" t="s">
        <v>48</v>
      </c>
      <c r="N169" s="76" t="n">
        <v>19.0</v>
      </c>
      <c r="O169" s="76" t="n">
        <v>0.0</v>
      </c>
      <c r="P169" s="77" t="n">
        <f>IF(ISBLANK('Prediction Log'!$N169), "",'Prediction Log'!$O169-'Prediction Log'!$N169)</f>
        <v>-19</v>
      </c>
      <c r="Q169" s="78" t="str">
        <f>IF(ISBLANK('Prediction Log'!$N169), "",IF('Prediction Log'!$M169&lt;&gt;'Prediction Log'!$H169, "Y", IF(AND('Prediction Log'!$M169='Prediction Log'!$H169, ABS((-1*'Prediction Log'!$P169))&gt;ABS('Prediction Log'!$D169)), "Y", IF('Prediction Log'!$D169='Prediction Log'!$P169, "PUSH", "N"))))</f>
        <v>Y</v>
      </c>
      <c r="R169" s="79" t="str">
        <f>IF(ISBLANK('Prediction Log'!$N169), "",IF('Prediction Log'!$P169&lt;'Prediction Log'!$D169, "Y", IF('Prediction Log'!$P169='Prediction Log'!$D169, "PUSH", "N")))</f>
        <v>Y</v>
      </c>
      <c r="S169" s="79" t="str">
        <f>IF(ISBLANK('Prediction Log'!$N169), "",IF('Prediction Log'!$P169&lt;'Prediction Log'!$E169, "Y", IF('Prediction Log'!$P169='Prediction Log'!$E169, "PUSH", "N")))</f>
        <v>N</v>
      </c>
      <c r="T169" s="80" t="str">
        <f>IF(ISBLANK('Prediction Log'!$N169),"",IF('Prediction Log'!$M169='Prediction Log'!$H169, "Y", "N"))</f>
        <v>N</v>
      </c>
      <c r="U169" s="80" t="str">
        <f>'Prediction Log'!$R169</f>
        <v>Y</v>
      </c>
      <c r="V169" s="80" t="str">
        <f>IF(ISBLANK('Prediction Log'!$N169), "",IF(AND('Prediction Log'!$T169="Y", 'Prediction Log'!$U169="Y"), "Y", "N"))</f>
        <v>N</v>
      </c>
      <c r="W169" s="81" t="str">
        <f>IF(ISBLANK('Prediction Log'!$N169),"",IF('Prediction Log'!$M169='Prediction Log'!$I169, "Y", "N"))</f>
        <v>Y</v>
      </c>
      <c r="X169" s="81" t="str">
        <f>IF(ISBLANK('Prediction Log'!$N169), "", IF('Prediction Log'!$R169=Games!K150, "Y", "N"))</f>
        <v>Y</v>
      </c>
      <c r="Y169" s="82" t="str">
        <f>IF(ISBLANK('Prediction Log'!$N169), "",IF('Prediction Log'!$J169='Prediction Log'!$M169, "Y", "N"))</f>
        <v>N</v>
      </c>
      <c r="Z169" s="81" t="str">
        <f>IF(ISBLANK('Prediction Log'!$N169), "",IF('Prediction Log'!$I169&lt;&gt;'Prediction Log'!$M169, "N",IF(AND('Prediction Log'!$E169&gt;0, 'Prediction Log'!$P169&gt;'Prediction Log'!$E169, 'Prediction Log'!$I169='Prediction Log'!$C169), "Y", IF(AND('Prediction Log'!$E169&lt;0, 'Prediction Log'!$P169&lt;'Prediction Log'!$E169,'Prediction Log'!$I169='Prediction Log'!$B169 ), "Y", IF('Prediction Log'!$P169='Prediction Log'!$E169, "PUSH", "N")))))</f>
        <v>N</v>
      </c>
      <c r="AA169" s="81" t="str">
        <f>IF(ISBLANK('Prediction Log'!$N169), "",IF(AND('Prediction Log'!$W169="Y", 'Prediction Log'!$X169="Y"), "Y", "N"))</f>
        <v>Y</v>
      </c>
      <c r="AB169" s="80" t="str">
        <f>IF(ISBLANK('Prediction Log'!$N169), "",IF('Prediction Log'!$D169&gt;0, 'Prediction Log'!$P169-'Prediction Log'!$D169, IF('Prediction Log'!$D169&lt;0, -'Prediction Log'!$P169+'Prediction Log'!$D169, "NA")))</f>
        <v>NA</v>
      </c>
      <c r="AC169" s="80" t="str">
        <f>IF(ISBLANK('Prediction Log'!$N169), "",ABS('Prediction Log'!$AB169))</f>
        <v>#VALUE!</v>
      </c>
      <c r="AD169" s="81" t="n">
        <f>IF(ISBLANK('Prediction Log'!$N169), "",IF('Prediction Log'!$E169&gt;0, 'Prediction Log'!$P169-'Prediction Log'!$E169, IF('Prediction Log'!$E169&lt;0, -'Prediction Log'!$P169+'Prediction Log'!$E169, "NA")))</f>
        <v>-18.9</v>
      </c>
      <c r="AE169" s="81" t="n">
        <f>IF(ISBLANK('Prediction Log'!$N169), "",ABS('Prediction Log'!$AD169))</f>
        <v>18.9</v>
      </c>
    </row>
    <row r="170" ht="14.25" customHeight="1">
      <c r="A170" s="14" t="n">
        <f>IF(ISBLANK(Games!$B151), "",Games!A151)</f>
        <v>11</v>
      </c>
      <c r="B170" s="67" t="str">
        <f>IF(ISBLANK(Games!$B151), "",Games!B151)</f>
        <v>Toledo</v>
      </c>
      <c r="C170" s="67" t="str">
        <f>IF(ISBLANK(Games!$B151), "",Games!E151)</f>
        <v>Eastern Michigan</v>
      </c>
      <c r="D170" s="10" t="str">
        <f>IF(ISBLANK(Games!$B151), "",Games!G151)</f>
        <v/>
      </c>
      <c r="E170" s="10" t="n">
        <f>IF(ISBLANK(Games!$B151), "",Games!H151)</f>
        <v>-23</v>
      </c>
      <c r="F170" s="69" t="n">
        <f>Games!D151</f>
        <v>0.986776</v>
      </c>
      <c r="G170" s="70" t="str">
        <f>Games!K151</f>
        <v>Y</v>
      </c>
      <c r="H170" s="71" t="str">
        <f>IF(ISBLANK(Games!B151), "", IF('Prediction Log'!$D170&lt;0, 'Prediction Log'!$B170, 'Prediction Log'!$C170))</f>
        <v>Eastern Michigan</v>
      </c>
      <c r="I170" s="72" t="str">
        <f>IF(ISBLANK(Games!$B151), "",Games!I151)</f>
        <v>Toledo</v>
      </c>
      <c r="J170" s="72" t="str">
        <f>IF('Prediction Log'!$F170&gt;0.5, 'Prediction Log'!$B170, IF('Prediction Log'!$F170&lt;0.5, 'Prediction Log'!$C170, "PICK"))</f>
        <v>Toledo</v>
      </c>
      <c r="K170" s="73" t="n">
        <f>IF(ISBLANK(Games!B151), "",IF('Prediction Log'!$J170='Prediction Log'!$B170, 'Prediction Log'!$F170, 1-'Prediction Log'!$F170))</f>
        <v>0.986776</v>
      </c>
      <c r="L170" s="74" t="str">
        <f>IF(ISBLANK(Games!$B151), "",Games!L151)</f>
        <v>Y</v>
      </c>
      <c r="M170" s="75" t="s">
        <v>49</v>
      </c>
      <c r="N170" s="76" t="n">
        <v>49.0</v>
      </c>
      <c r="O170" s="76" t="n">
        <v>23.0</v>
      </c>
      <c r="P170" s="77" t="n">
        <f>IF(ISBLANK('Prediction Log'!$N170), "",'Prediction Log'!$O170-'Prediction Log'!$N170)</f>
        <v>-26</v>
      </c>
      <c r="Q170" s="78" t="str">
        <f>IF(ISBLANK('Prediction Log'!$N170), "",IF('Prediction Log'!$M170&lt;&gt;'Prediction Log'!$H170, "Y", IF(AND('Prediction Log'!$M170='Prediction Log'!$H170, ABS((-1*'Prediction Log'!$P170))&gt;ABS('Prediction Log'!$D170)), "Y", IF('Prediction Log'!$D170='Prediction Log'!$P170, "PUSH", "N"))))</f>
        <v>Y</v>
      </c>
      <c r="R170" s="79" t="str">
        <f>IF(ISBLANK('Prediction Log'!$N170), "",IF('Prediction Log'!$P170&lt;'Prediction Log'!$D170, "Y", IF('Prediction Log'!$P170='Prediction Log'!$D170, "PUSH", "N")))</f>
        <v>Y</v>
      </c>
      <c r="S170" s="79" t="str">
        <f>IF(ISBLANK('Prediction Log'!$N170), "",IF('Prediction Log'!$P170&lt;'Prediction Log'!$E170, "Y", IF('Prediction Log'!$P170='Prediction Log'!$E170, "PUSH", "N")))</f>
        <v>Y</v>
      </c>
      <c r="T170" s="80" t="str">
        <f>IF(ISBLANK('Prediction Log'!$N170),"",IF('Prediction Log'!$M170='Prediction Log'!$H170, "Y", "N"))</f>
        <v>N</v>
      </c>
      <c r="U170" s="80" t="str">
        <f>'Prediction Log'!$R170</f>
        <v>Y</v>
      </c>
      <c r="V170" s="80" t="str">
        <f>IF(ISBLANK('Prediction Log'!$N170), "",IF(AND('Prediction Log'!$T170="Y", 'Prediction Log'!$U170="Y"), "Y", "N"))</f>
        <v>N</v>
      </c>
      <c r="W170" s="81" t="str">
        <f>IF(ISBLANK('Prediction Log'!$N170),"",IF('Prediction Log'!$M170='Prediction Log'!$I170, "Y", "N"))</f>
        <v>Y</v>
      </c>
      <c r="X170" s="81" t="str">
        <f>IF(ISBLANK('Prediction Log'!$N170), "", IF('Prediction Log'!$R170=Games!K151, "Y", "N"))</f>
        <v>Y</v>
      </c>
      <c r="Y170" s="82" t="str">
        <f>IF(ISBLANK('Prediction Log'!$N170), "",IF('Prediction Log'!$J170='Prediction Log'!$M170, "Y", "N"))</f>
        <v>Y</v>
      </c>
      <c r="Z170" s="81" t="str">
        <f>IF(ISBLANK('Prediction Log'!$N170), "",IF('Prediction Log'!$I170&lt;&gt;'Prediction Log'!$M170, "N",IF(AND('Prediction Log'!$E170&gt;0, 'Prediction Log'!$P170&gt;'Prediction Log'!$E170, 'Prediction Log'!$I170='Prediction Log'!$C170), "Y", IF(AND('Prediction Log'!$E170&lt;0, 'Prediction Log'!$P170&lt;'Prediction Log'!$E170,'Prediction Log'!$I170='Prediction Log'!$B170 ), "Y", IF('Prediction Log'!$P170='Prediction Log'!$E170, "PUSH", "N")))))</f>
        <v>Y</v>
      </c>
      <c r="AA170" s="81" t="str">
        <f>IF(ISBLANK('Prediction Log'!$N170), "",IF(AND('Prediction Log'!$W170="Y", 'Prediction Log'!$X170="Y"), "Y", "N"))</f>
        <v>Y</v>
      </c>
      <c r="AB170" s="80" t="str">
        <f>IF(ISBLANK('Prediction Log'!$N170), "",IF('Prediction Log'!$D170&gt;0, 'Prediction Log'!$P170-'Prediction Log'!$D170, IF('Prediction Log'!$D170&lt;0, -'Prediction Log'!$P170+'Prediction Log'!$D170, "NA")))</f>
        <v>NA</v>
      </c>
      <c r="AC170" s="80" t="str">
        <f>IF(ISBLANK('Prediction Log'!$N170), "",ABS('Prediction Log'!$AB170))</f>
        <v>#VALUE!</v>
      </c>
      <c r="AD170" s="81" t="n">
        <f>IF(ISBLANK('Prediction Log'!$N170), "",IF('Prediction Log'!$E170&gt;0, 'Prediction Log'!$P170-'Prediction Log'!$E170, IF('Prediction Log'!$E170&lt;0, -'Prediction Log'!$P170+'Prediction Log'!$E170, "NA")))</f>
        <v>3</v>
      </c>
      <c r="AE170" s="81" t="n">
        <f>IF(ISBLANK('Prediction Log'!$N170), "",ABS('Prediction Log'!$AD170))</f>
        <v>3</v>
      </c>
    </row>
    <row r="171" ht="14.25" customHeight="1">
      <c r="A171" s="67" t="n">
        <f>IF(ISBLANK(Games!$B152), "",Games!A152)</f>
        <v>11</v>
      </c>
      <c r="B171" s="67" t="str">
        <f>IF(ISBLANK(Games!$B152), "",Games!B152)</f>
        <v>Kent State</v>
      </c>
      <c r="C171" s="67" t="str">
        <f>IF(ISBLANK(Games!$B152), "",Games!E152)</f>
        <v>Bowling Green</v>
      </c>
      <c r="D171" s="68" t="str">
        <f>IF(ISBLANK(Games!$B152), "",Games!G152)</f>
        <v/>
      </c>
      <c r="E171" s="68" t="n">
        <f>IF(ISBLANK(Games!$B152), "",Games!H152)</f>
        <v>17.5</v>
      </c>
      <c r="F171" s="69" t="n">
        <f>Games!D152</f>
        <v>0.020458</v>
      </c>
      <c r="G171" s="70" t="str">
        <f>Games!K152</f>
        <v>N</v>
      </c>
      <c r="H171" s="71" t="str">
        <f>IF(ISBLANK(Games!B152), "", IF('Prediction Log'!$D171&lt;0, 'Prediction Log'!$B171, 'Prediction Log'!$C171))</f>
        <v>Bowling Green</v>
      </c>
      <c r="I171" s="72" t="str">
        <f>IF(ISBLANK(Games!$B152), "",Games!I152)</f>
        <v>Bowling Green</v>
      </c>
      <c r="J171" s="72" t="str">
        <f>IF('Prediction Log'!$F171&gt;0.5, 'Prediction Log'!$B171, IF('Prediction Log'!$F171&lt;0.5, 'Prediction Log'!$C171, "PICK"))</f>
        <v>Bowling Green</v>
      </c>
      <c r="K171" s="73" t="n">
        <f>IF(ISBLANK(Games!B152), "",IF('Prediction Log'!$J171='Prediction Log'!$B171, 'Prediction Log'!$F171, 1-'Prediction Log'!$F171))</f>
        <v>0.979542</v>
      </c>
      <c r="L171" s="74" t="str">
        <f>IF(ISBLANK(Games!$B152), "",Games!L152)</f>
        <v>Y</v>
      </c>
      <c r="M171" s="75" t="s">
        <v>70</v>
      </c>
      <c r="N171" s="76" t="n">
        <v>19.0</v>
      </c>
      <c r="O171" s="76" t="n">
        <v>49.0</v>
      </c>
      <c r="P171" s="77" t="n">
        <f>IF(ISBLANK('Prediction Log'!$N171), "",'Prediction Log'!$O171-'Prediction Log'!$N171)</f>
        <v>30</v>
      </c>
      <c r="Q171" s="78" t="str">
        <f>IF(ISBLANK('Prediction Log'!$N171), "",IF('Prediction Log'!$M171&lt;&gt;'Prediction Log'!$H171, "Y", IF(AND('Prediction Log'!$M171='Prediction Log'!$H171, ABS((-1*'Prediction Log'!$P171))&gt;ABS('Prediction Log'!$D171)), "Y", IF('Prediction Log'!$D171='Prediction Log'!$P171, "PUSH", "N"))))</f>
        <v>Y</v>
      </c>
      <c r="R171" s="79" t="str">
        <f>IF(ISBLANK('Prediction Log'!$N171), "",IF('Prediction Log'!$P171&lt;'Prediction Log'!$D171, "Y", IF('Prediction Log'!$P171='Prediction Log'!$D171, "PUSH", "N")))</f>
        <v>N</v>
      </c>
      <c r="S171" s="79" t="str">
        <f>IF(ISBLANK('Prediction Log'!$N171), "",IF('Prediction Log'!$P171&lt;'Prediction Log'!$E171, "Y", IF('Prediction Log'!$P171='Prediction Log'!$E171, "PUSH", "N")))</f>
        <v>N</v>
      </c>
      <c r="T171" s="80" t="str">
        <f>IF(ISBLANK('Prediction Log'!$N171),"",IF('Prediction Log'!$M171='Prediction Log'!$H171, "Y", "N"))</f>
        <v>Y</v>
      </c>
      <c r="U171" s="80" t="str">
        <f>'Prediction Log'!$R171</f>
        <v>N</v>
      </c>
      <c r="V171" s="80" t="str">
        <f>IF(ISBLANK('Prediction Log'!$N171), "",IF(AND('Prediction Log'!$T171="Y", 'Prediction Log'!$U171="Y"), "Y", "N"))</f>
        <v>N</v>
      </c>
      <c r="W171" s="81" t="str">
        <f>IF(ISBLANK('Prediction Log'!$N171),"",IF('Prediction Log'!$M171='Prediction Log'!$I171, "Y", "N"))</f>
        <v>Y</v>
      </c>
      <c r="X171" s="81" t="str">
        <f>IF(ISBLANK('Prediction Log'!$N171), "", IF('Prediction Log'!$R171=Games!K152, "Y", "N"))</f>
        <v>Y</v>
      </c>
      <c r="Y171" s="82" t="str">
        <f>IF(ISBLANK('Prediction Log'!$N171), "",IF('Prediction Log'!$J171='Prediction Log'!$M171, "Y", "N"))</f>
        <v>Y</v>
      </c>
      <c r="Z171" s="81" t="str">
        <f>IF(ISBLANK('Prediction Log'!$N171), "",IF('Prediction Log'!$I171&lt;&gt;'Prediction Log'!$M171, "N",IF(AND('Prediction Log'!$E171&gt;0, 'Prediction Log'!$P171&gt;'Prediction Log'!$E171, 'Prediction Log'!$I171='Prediction Log'!$C171), "Y", IF(AND('Prediction Log'!$E171&lt;0, 'Prediction Log'!$P171&lt;'Prediction Log'!$E171,'Prediction Log'!$I171='Prediction Log'!$B171 ), "Y", IF('Prediction Log'!$P171='Prediction Log'!$E171, "PUSH", "N")))))</f>
        <v>Y</v>
      </c>
      <c r="AA171" s="81" t="str">
        <f>IF(ISBLANK('Prediction Log'!$N171), "",IF(AND('Prediction Log'!$W171="Y", 'Prediction Log'!$X171="Y"), "Y", "N"))</f>
        <v>Y</v>
      </c>
      <c r="AB171" s="80" t="str">
        <f>IF(ISBLANK('Prediction Log'!$N171), "",IF('Prediction Log'!$D171&gt;0, 'Prediction Log'!$P171-'Prediction Log'!$D171, IF('Prediction Log'!$D171&lt;0, -'Prediction Log'!$P171+'Prediction Log'!$D171, "NA")))</f>
        <v>NA</v>
      </c>
      <c r="AC171" s="80" t="str">
        <f>IF(ISBLANK('Prediction Log'!$N171), "",ABS('Prediction Log'!$AB171))</f>
        <v>#VALUE!</v>
      </c>
      <c r="AD171" s="81" t="n">
        <f>IF(ISBLANK('Prediction Log'!$N171), "",IF('Prediction Log'!$E171&gt;0, 'Prediction Log'!$P171-'Prediction Log'!$E171, IF('Prediction Log'!$E171&lt;0, -'Prediction Log'!$P171+'Prediction Log'!$E171, "NA")))</f>
        <v>12.5</v>
      </c>
      <c r="AE171" s="81" t="n">
        <f>IF(ISBLANK('Prediction Log'!$N171), "",ABS('Prediction Log'!$AD171))</f>
        <v>12.5</v>
      </c>
    </row>
    <row r="172" ht="14.25" customHeight="1">
      <c r="A172" s="14" t="n">
        <f>IF(ISBLANK(Games!$B153), "",Games!A153)</f>
        <v>11</v>
      </c>
      <c r="B172" s="67" t="str">
        <f>IF(ISBLANK(Games!$B153), "",Games!B153)</f>
        <v>Louisiana</v>
      </c>
      <c r="C172" s="67" t="str">
        <f>IF(ISBLANK(Games!$B153), "",Games!E153)</f>
        <v>Southern Mississippi</v>
      </c>
      <c r="D172" s="10" t="n">
        <f>IF(ISBLANK(Games!$B153), "",Games!G153)</f>
        <v>-10.5</v>
      </c>
      <c r="E172" s="10" t="n">
        <f>IF(ISBLANK(Games!$B153), "",Games!H153)</f>
        <v>-20.5</v>
      </c>
      <c r="F172" s="69" t="n">
        <f>Games!D153</f>
        <v>0.983086</v>
      </c>
      <c r="G172" s="70" t="str">
        <f>Games!K153</f>
        <v>Y</v>
      </c>
      <c r="H172" s="71" t="str">
        <f>IF(ISBLANK(Games!B153), "", IF('Prediction Log'!$D172&lt;0, 'Prediction Log'!$B172, 'Prediction Log'!$C172))</f>
        <v>Louisiana</v>
      </c>
      <c r="I172" s="72" t="str">
        <f>IF(ISBLANK(Games!$B153), "",Games!I153)</f>
        <v>Louisiana</v>
      </c>
      <c r="J172" s="72" t="str">
        <f>IF('Prediction Log'!$F172&gt;0.5, 'Prediction Log'!$B172, IF('Prediction Log'!$F172&lt;0.5, 'Prediction Log'!$C172, "PICK"))</f>
        <v>Louisiana</v>
      </c>
      <c r="K172" s="73" t="n">
        <f>IF(ISBLANK(Games!B153), "",IF('Prediction Log'!$J172='Prediction Log'!$B172, 'Prediction Log'!$F172, 1-'Prediction Log'!$F172))</f>
        <v>0.983086</v>
      </c>
      <c r="L172" s="74" t="str">
        <f>IF(ISBLANK(Games!$B153), "",Games!L153)</f>
        <v>Y</v>
      </c>
      <c r="M172" s="75" t="s">
        <v>135</v>
      </c>
      <c r="N172" s="76" t="n">
        <v>31.0</v>
      </c>
      <c r="O172" s="76" t="n">
        <v>34.0</v>
      </c>
      <c r="P172" s="77" t="n">
        <f>IF(ISBLANK('Prediction Log'!$N172), "",'Prediction Log'!$O172-'Prediction Log'!$N172)</f>
        <v>3</v>
      </c>
      <c r="Q172" s="78" t="str">
        <f>IF(ISBLANK('Prediction Log'!$N172), "",IF('Prediction Log'!$M172&lt;&gt;'Prediction Log'!$H172, "Y", IF(AND('Prediction Log'!$M172='Prediction Log'!$H172, ABS((-1*'Prediction Log'!$P172))&gt;ABS('Prediction Log'!$D172)), "Y", IF('Prediction Log'!$D172='Prediction Log'!$P172, "PUSH", "N"))))</f>
        <v>Y</v>
      </c>
      <c r="R172" s="79" t="str">
        <f>IF(ISBLANK('Prediction Log'!$N172), "",IF('Prediction Log'!$P172&lt;'Prediction Log'!$D172, "Y", IF('Prediction Log'!$P172='Prediction Log'!$D172, "PUSH", "N")))</f>
        <v>N</v>
      </c>
      <c r="S172" s="79" t="str">
        <f>IF(ISBLANK('Prediction Log'!$N172), "",IF('Prediction Log'!$P172&lt;'Prediction Log'!$E172, "Y", IF('Prediction Log'!$P172='Prediction Log'!$E172, "PUSH", "N")))</f>
        <v>N</v>
      </c>
      <c r="T172" s="80" t="str">
        <f>IF(ISBLANK('Prediction Log'!$N172),"",IF('Prediction Log'!$M172='Prediction Log'!$H172, "Y", "N"))</f>
        <v>N</v>
      </c>
      <c r="U172" s="80" t="str">
        <f>'Prediction Log'!$R172</f>
        <v>N</v>
      </c>
      <c r="V172" s="80" t="str">
        <f>IF(ISBLANK('Prediction Log'!$N172), "",IF(AND('Prediction Log'!$T172="Y", 'Prediction Log'!$U172="Y"), "Y", "N"))</f>
        <v>N</v>
      </c>
      <c r="W172" s="81" t="str">
        <f>IF(ISBLANK('Prediction Log'!$N172),"",IF('Prediction Log'!$M172='Prediction Log'!$I172, "Y", "N"))</f>
        <v>N</v>
      </c>
      <c r="X172" s="81" t="str">
        <f>IF(ISBLANK('Prediction Log'!$N172), "", IF('Prediction Log'!$R172=Games!K153, "Y", "N"))</f>
        <v>N</v>
      </c>
      <c r="Y172" s="82" t="str">
        <f>IF(ISBLANK('Prediction Log'!$N172), "",IF('Prediction Log'!$J172='Prediction Log'!$M172, "Y", "N"))</f>
        <v>N</v>
      </c>
      <c r="Z172" s="81" t="str">
        <f>IF(ISBLANK('Prediction Log'!$N172), "",IF('Prediction Log'!$I172&lt;&gt;'Prediction Log'!$M172, "N",IF(AND('Prediction Log'!$E172&gt;0, 'Prediction Log'!$P172&gt;'Prediction Log'!$E172, 'Prediction Log'!$I172='Prediction Log'!$C172), "Y", IF(AND('Prediction Log'!$E172&lt;0, 'Prediction Log'!$P172&lt;'Prediction Log'!$E172,'Prediction Log'!$I172='Prediction Log'!$B172 ), "Y", IF('Prediction Log'!$P172='Prediction Log'!$E172, "PUSH", "N")))))</f>
        <v>N</v>
      </c>
      <c r="AA172" s="81" t="str">
        <f>IF(ISBLANK('Prediction Log'!$N172), "",IF(AND('Prediction Log'!$W172="Y", 'Prediction Log'!$X172="Y"), "Y", "N"))</f>
        <v>N</v>
      </c>
      <c r="AB172" s="80" t="n">
        <f>IF(ISBLANK('Prediction Log'!$N172), "",IF('Prediction Log'!$D172&gt;0, 'Prediction Log'!$P172-'Prediction Log'!$D172, IF('Prediction Log'!$D172&lt;0, -'Prediction Log'!$P172+'Prediction Log'!$D172, "NA")))</f>
        <v>-13.5</v>
      </c>
      <c r="AC172" s="80" t="n">
        <f>IF(ISBLANK('Prediction Log'!$N172), "",ABS('Prediction Log'!$AB172))</f>
        <v>13.5</v>
      </c>
      <c r="AD172" s="81" t="n">
        <f>IF(ISBLANK('Prediction Log'!$N172), "",IF('Prediction Log'!$E172&gt;0, 'Prediction Log'!$P172-'Prediction Log'!$E172, IF('Prediction Log'!$E172&lt;0, -'Prediction Log'!$P172+'Prediction Log'!$E172, "NA")))</f>
        <v>-23.5</v>
      </c>
      <c r="AE172" s="81" t="n">
        <f>IF(ISBLANK('Prediction Log'!$N172), "",ABS('Prediction Log'!$AD172))</f>
        <v>23.5</v>
      </c>
    </row>
    <row r="173" ht="14.25" customHeight="1">
      <c r="A173" s="67" t="n">
        <f>IF(ISBLANK(Games!$B154), "",Games!A154)</f>
        <v>11</v>
      </c>
      <c r="B173" s="67" t="str">
        <f>IF(ISBLANK(Games!$B154), "",Games!B154)</f>
        <v>Louisville</v>
      </c>
      <c r="C173" s="67" t="str">
        <f>IF(ISBLANK(Games!$B154), "",Games!E154)</f>
        <v>Virginia</v>
      </c>
      <c r="D173" s="68" t="n">
        <f>IF(ISBLANK(Games!$B154), "",Games!G154)</f>
        <v>-20.5</v>
      </c>
      <c r="E173" s="68" t="n">
        <f>IF(ISBLANK(Games!$B154), "",Games!H154)</f>
        <v>-30.7</v>
      </c>
      <c r="F173" s="69" t="n">
        <f>Games!D154</f>
        <v>0.997486</v>
      </c>
      <c r="G173" s="70" t="str">
        <f>Games!K154</f>
        <v>Y</v>
      </c>
      <c r="H173" s="71" t="str">
        <f>IF(ISBLANK(Games!B154), "", IF('Prediction Log'!$D173&lt;0, 'Prediction Log'!$B173, 'Prediction Log'!$C173))</f>
        <v>Louisville</v>
      </c>
      <c r="I173" s="72" t="str">
        <f>IF(ISBLANK(Games!$B154), "",Games!I154)</f>
        <v>Louisville</v>
      </c>
      <c r="J173" s="72" t="str">
        <f>IF('Prediction Log'!$F173&gt;0.5, 'Prediction Log'!$B173, IF('Prediction Log'!$F173&lt;0.5, 'Prediction Log'!$C173, "PICK"))</f>
        <v>Louisville</v>
      </c>
      <c r="K173" s="73" t="n">
        <f>IF(ISBLANK(Games!B154), "",IF('Prediction Log'!$J173='Prediction Log'!$B173, 'Prediction Log'!$F173, 1-'Prediction Log'!$F173))</f>
        <v>0.997486</v>
      </c>
      <c r="L173" s="74" t="str">
        <f>IF(ISBLANK(Games!$B154), "",Games!L154)</f>
        <v>Y</v>
      </c>
      <c r="M173" s="75" t="s">
        <v>111</v>
      </c>
      <c r="N173" s="76" t="n">
        <v>31.0</v>
      </c>
      <c r="O173" s="76" t="n">
        <v>24.0</v>
      </c>
      <c r="P173" s="77" t="n">
        <f>IF(ISBLANK('Prediction Log'!$N173), "",'Prediction Log'!$O173-'Prediction Log'!$N173)</f>
        <v>-7</v>
      </c>
      <c r="Q173" s="78" t="str">
        <f>IF(ISBLANK('Prediction Log'!$N173), "",IF('Prediction Log'!$M173&lt;&gt;'Prediction Log'!$H173, "Y", IF(AND('Prediction Log'!$M173='Prediction Log'!$H173, ABS((-1*'Prediction Log'!$P173))&gt;ABS('Prediction Log'!$D173)), "Y", IF('Prediction Log'!$D173='Prediction Log'!$P173, "PUSH", "N"))))</f>
        <v>N</v>
      </c>
      <c r="R173" s="79" t="str">
        <f>IF(ISBLANK('Prediction Log'!$N173), "",IF('Prediction Log'!$P173&lt;'Prediction Log'!$D173, "Y", IF('Prediction Log'!$P173='Prediction Log'!$D173, "PUSH", "N")))</f>
        <v>N</v>
      </c>
      <c r="S173" s="79" t="str">
        <f>IF(ISBLANK('Prediction Log'!$N173), "",IF('Prediction Log'!$P173&lt;'Prediction Log'!$E173, "Y", IF('Prediction Log'!$P173='Prediction Log'!$E173, "PUSH", "N")))</f>
        <v>N</v>
      </c>
      <c r="T173" s="80" t="str">
        <f>IF(ISBLANK('Prediction Log'!$N173),"",IF('Prediction Log'!$M173='Prediction Log'!$H173, "Y", "N"))</f>
        <v>Y</v>
      </c>
      <c r="U173" s="80" t="str">
        <f>'Prediction Log'!$R173</f>
        <v>N</v>
      </c>
      <c r="V173" s="80" t="str">
        <f>IF(ISBLANK('Prediction Log'!$N173), "",IF(AND('Prediction Log'!$T173="Y", 'Prediction Log'!$U173="Y"), "Y", "N"))</f>
        <v>N</v>
      </c>
      <c r="W173" s="81" t="str">
        <f>IF(ISBLANK('Prediction Log'!$N173),"",IF('Prediction Log'!$M173='Prediction Log'!$I173, "Y", "N"))</f>
        <v>Y</v>
      </c>
      <c r="X173" s="81" t="str">
        <f>IF(ISBLANK('Prediction Log'!$N173), "", IF('Prediction Log'!$R173=Games!K154, "Y", "N"))</f>
        <v>N</v>
      </c>
      <c r="Y173" s="82" t="str">
        <f>IF(ISBLANK('Prediction Log'!$N173), "",IF('Prediction Log'!$J173='Prediction Log'!$M173, "Y", "N"))</f>
        <v>Y</v>
      </c>
      <c r="Z173" s="81" t="str">
        <f>IF(ISBLANK('Prediction Log'!$N173), "",IF('Prediction Log'!$I173&lt;&gt;'Prediction Log'!$M173, "N",IF(AND('Prediction Log'!$E173&gt;0, 'Prediction Log'!$P173&gt;'Prediction Log'!$E173, 'Prediction Log'!$I173='Prediction Log'!$C173), "Y", IF(AND('Prediction Log'!$E173&lt;0, 'Prediction Log'!$P173&lt;'Prediction Log'!$E173,'Prediction Log'!$I173='Prediction Log'!$B173 ), "Y", IF('Prediction Log'!$P173='Prediction Log'!$E173, "PUSH", "N")))))</f>
        <v>N</v>
      </c>
      <c r="AA173" s="81" t="str">
        <f>IF(ISBLANK('Prediction Log'!$N173), "",IF(AND('Prediction Log'!$W173="Y", 'Prediction Log'!$X173="Y"), "Y", "N"))</f>
        <v>N</v>
      </c>
      <c r="AB173" s="80" t="n">
        <f>IF(ISBLANK('Prediction Log'!$N173), "",IF('Prediction Log'!$D173&gt;0, 'Prediction Log'!$P173-'Prediction Log'!$D173, IF('Prediction Log'!$D173&lt;0, -'Prediction Log'!$P173+'Prediction Log'!$D173, "NA")))</f>
        <v>-13.5</v>
      </c>
      <c r="AC173" s="80" t="n">
        <f>IF(ISBLANK('Prediction Log'!$N173), "",ABS('Prediction Log'!$AB173))</f>
        <v>13.5</v>
      </c>
      <c r="AD173" s="81" t="n">
        <f>IF(ISBLANK('Prediction Log'!$N173), "",IF('Prediction Log'!$E173&gt;0, 'Prediction Log'!$P173-'Prediction Log'!$E173, IF('Prediction Log'!$E173&lt;0, -'Prediction Log'!$P173+'Prediction Log'!$E173, "NA")))</f>
        <v>-23.7</v>
      </c>
      <c r="AE173" s="81" t="n">
        <f>IF(ISBLANK('Prediction Log'!$N173), "",ABS('Prediction Log'!$AD173))</f>
        <v>23.7</v>
      </c>
    </row>
    <row r="174" ht="14.25" customHeight="1">
      <c r="A174" s="14" t="n">
        <f>IF(ISBLANK(Games!$B155), "",Games!A155)</f>
        <v>11</v>
      </c>
      <c r="B174" s="67" t="str">
        <f>IF(ISBLANK(Games!$B155), "",Games!B155)</f>
        <v>SMU</v>
      </c>
      <c r="C174" s="67" t="str">
        <f>IF(ISBLANK(Games!$B155), "",Games!E155)</f>
        <v>North Texas</v>
      </c>
      <c r="D174" s="10" t="n">
        <f>IF(ISBLANK(Games!$B155), "",Games!G155)</f>
        <v>-16.5</v>
      </c>
      <c r="E174" s="10" t="n">
        <f>IF(ISBLANK(Games!$B155), "",Games!H155)</f>
        <v>-25.9</v>
      </c>
      <c r="F174" s="69" t="n">
        <f>Games!D155</f>
        <v>0.992392</v>
      </c>
      <c r="G174" s="70" t="str">
        <f>Games!K155</f>
        <v>Y</v>
      </c>
      <c r="H174" s="71" t="str">
        <f>IF(ISBLANK(Games!B155), "", IF('Prediction Log'!$D174&lt;0, 'Prediction Log'!$B174, 'Prediction Log'!$C174))</f>
        <v>SMU</v>
      </c>
      <c r="I174" s="72" t="str">
        <f>IF(ISBLANK(Games!$B155), "",Games!I155)</f>
        <v>SMU</v>
      </c>
      <c r="J174" s="72" t="str">
        <f>IF('Prediction Log'!$F174&gt;0.5, 'Prediction Log'!$B174, IF('Prediction Log'!$F174&lt;0.5, 'Prediction Log'!$C174, "PICK"))</f>
        <v>SMU</v>
      </c>
      <c r="K174" s="73" t="n">
        <f>IF(ISBLANK(Games!B155), "",IF('Prediction Log'!$J174='Prediction Log'!$B174, 'Prediction Log'!$F174, 1-'Prediction Log'!$F174))</f>
        <v>0.992392</v>
      </c>
      <c r="L174" s="74" t="str">
        <f>IF(ISBLANK(Games!$B155), "",Games!L155)</f>
        <v>Y</v>
      </c>
      <c r="M174" s="75" t="s">
        <v>15</v>
      </c>
      <c r="N174" s="76" t="n">
        <v>45.0</v>
      </c>
      <c r="O174" s="76" t="n">
        <v>21.0</v>
      </c>
      <c r="P174" s="77" t="n">
        <f>IF(ISBLANK('Prediction Log'!$N174), "",'Prediction Log'!$O174-'Prediction Log'!$N174)</f>
        <v>-24</v>
      </c>
      <c r="Q174" s="78" t="str">
        <f>IF(ISBLANK('Prediction Log'!$N174), "",IF('Prediction Log'!$M174&lt;&gt;'Prediction Log'!$H174, "Y", IF(AND('Prediction Log'!$M174='Prediction Log'!$H174, ABS((-1*'Prediction Log'!$P174))&gt;ABS('Prediction Log'!$D174)), "Y", IF('Prediction Log'!$D174='Prediction Log'!$P174, "PUSH", "N"))))</f>
        <v>Y</v>
      </c>
      <c r="R174" s="79" t="str">
        <f>IF(ISBLANK('Prediction Log'!$N174), "",IF('Prediction Log'!$P174&lt;'Prediction Log'!$D174, "Y", IF('Prediction Log'!$P174='Prediction Log'!$D174, "PUSH", "N")))</f>
        <v>Y</v>
      </c>
      <c r="S174" s="79" t="str">
        <f>IF(ISBLANK('Prediction Log'!$N174), "",IF('Prediction Log'!$P174&lt;'Prediction Log'!$E174, "Y", IF('Prediction Log'!$P174='Prediction Log'!$E174, "PUSH", "N")))</f>
        <v>N</v>
      </c>
      <c r="T174" s="80" t="str">
        <f>IF(ISBLANK('Prediction Log'!$N174),"",IF('Prediction Log'!$M174='Prediction Log'!$H174, "Y", "N"))</f>
        <v>Y</v>
      </c>
      <c r="U174" s="80" t="str">
        <f>'Prediction Log'!$R174</f>
        <v>Y</v>
      </c>
      <c r="V174" s="80" t="str">
        <f>IF(ISBLANK('Prediction Log'!$N174), "",IF(AND('Prediction Log'!$T174="Y", 'Prediction Log'!$U174="Y"), "Y", "N"))</f>
        <v>Y</v>
      </c>
      <c r="W174" s="81" t="str">
        <f>IF(ISBLANK('Prediction Log'!$N174),"",IF('Prediction Log'!$M174='Prediction Log'!$I174, "Y", "N"))</f>
        <v>Y</v>
      </c>
      <c r="X174" s="81" t="str">
        <f>IF(ISBLANK('Prediction Log'!$N174), "", IF('Prediction Log'!$R174=Games!K155, "Y", "N"))</f>
        <v>Y</v>
      </c>
      <c r="Y174" s="82" t="str">
        <f>IF(ISBLANK('Prediction Log'!$N174), "",IF('Prediction Log'!$J174='Prediction Log'!$M174, "Y", "N"))</f>
        <v>Y</v>
      </c>
      <c r="Z174" s="81" t="str">
        <f>IF(ISBLANK('Prediction Log'!$N174), "",IF('Prediction Log'!$I174&lt;&gt;'Prediction Log'!$M174, "N",IF(AND('Prediction Log'!$E174&gt;0, 'Prediction Log'!$P174&gt;'Prediction Log'!$E174, 'Prediction Log'!$I174='Prediction Log'!$C174), "Y", IF(AND('Prediction Log'!$E174&lt;0, 'Prediction Log'!$P174&lt;'Prediction Log'!$E174,'Prediction Log'!$I174='Prediction Log'!$B174 ), "Y", IF('Prediction Log'!$P174='Prediction Log'!$E174, "PUSH", "N")))))</f>
        <v>N</v>
      </c>
      <c r="AA174" s="81" t="str">
        <f>IF(ISBLANK('Prediction Log'!$N174), "",IF(AND('Prediction Log'!$W174="Y", 'Prediction Log'!$X174="Y"), "Y", "N"))</f>
        <v>Y</v>
      </c>
      <c r="AB174" s="80" t="n">
        <f>IF(ISBLANK('Prediction Log'!$N174), "",IF('Prediction Log'!$D174&gt;0, 'Prediction Log'!$P174-'Prediction Log'!$D174, IF('Prediction Log'!$D174&lt;0, -'Prediction Log'!$P174+'Prediction Log'!$D174, "NA")))</f>
        <v>7.5</v>
      </c>
      <c r="AC174" s="80" t="n">
        <f>IF(ISBLANK('Prediction Log'!$N174), "",ABS('Prediction Log'!$AB174))</f>
        <v>7.5</v>
      </c>
      <c r="AD174" s="81" t="n">
        <f>IF(ISBLANK('Prediction Log'!$N174), "",IF('Prediction Log'!$E174&gt;0, 'Prediction Log'!$P174-'Prediction Log'!$E174, IF('Prediction Log'!$E174&lt;0, -'Prediction Log'!$P174+'Prediction Log'!$E174, "NA")))</f>
        <v>-1.9</v>
      </c>
      <c r="AE174" s="81" t="n">
        <f>IF(ISBLANK('Prediction Log'!$N174), "",ABS('Prediction Log'!$AD174))</f>
        <v>1.9</v>
      </c>
    </row>
    <row r="175" ht="14.25" customHeight="1">
      <c r="A175" s="67" t="n">
        <f>IF(ISBLANK(Games!$B156), "",Games!A156)</f>
        <v>11</v>
      </c>
      <c r="B175" s="67" t="str">
        <f>IF(ISBLANK(Games!$B156), "",Games!B156)</f>
        <v>UNLV</v>
      </c>
      <c r="C175" s="67" t="str">
        <f>IF(ISBLANK(Games!$B156), "",Games!E156)</f>
        <v>Wyoming</v>
      </c>
      <c r="D175" s="68" t="n">
        <f>IF(ISBLANK(Games!$B156), "",Games!G156)</f>
        <v>-5.5</v>
      </c>
      <c r="E175" s="68" t="n">
        <f>IF(ISBLANK(Games!$B156), "",Games!H156)</f>
        <v>-2.8</v>
      </c>
      <c r="F175" s="69" t="n">
        <f>Games!D156</f>
        <v>0.525251</v>
      </c>
      <c r="G175" s="70" t="str">
        <f>Games!K156</f>
        <v>N</v>
      </c>
      <c r="H175" s="71" t="str">
        <f>IF(ISBLANK(Games!B156), "", IF('Prediction Log'!$D175&lt;0, 'Prediction Log'!$B175, 'Prediction Log'!$C175))</f>
        <v>UNLV</v>
      </c>
      <c r="I175" s="72" t="str">
        <f>IF(ISBLANK(Games!$B156), "",Games!I156)</f>
        <v>UNLV</v>
      </c>
      <c r="J175" s="72" t="str">
        <f>IF('Prediction Log'!$F175&gt;0.5, 'Prediction Log'!$B175, IF('Prediction Log'!$F175&lt;0.5, 'Prediction Log'!$C175, "PICK"))</f>
        <v>UNLV</v>
      </c>
      <c r="K175" s="73" t="n">
        <f>IF(ISBLANK(Games!B156), "",IF('Prediction Log'!$J175='Prediction Log'!$B175, 'Prediction Log'!$F175, 1-'Prediction Log'!$F175))</f>
        <v>0.525251</v>
      </c>
      <c r="L175" s="74" t="str">
        <f>IF(ISBLANK(Games!$B156), "",Games!L156)</f>
        <v>N</v>
      </c>
      <c r="M175" s="75" t="s">
        <v>82</v>
      </c>
      <c r="N175" s="76" t="n">
        <v>34.0</v>
      </c>
      <c r="O175" s="76" t="n">
        <v>14.0</v>
      </c>
      <c r="P175" s="77" t="n">
        <f>IF(ISBLANK('Prediction Log'!$N175), "",'Prediction Log'!$O175-'Prediction Log'!$N175)</f>
        <v>-20</v>
      </c>
      <c r="Q175" s="78" t="str">
        <f>IF(ISBLANK('Prediction Log'!$N175), "",IF('Prediction Log'!$M175&lt;&gt;'Prediction Log'!$H175, "Y", IF(AND('Prediction Log'!$M175='Prediction Log'!$H175, ABS((-1*'Prediction Log'!$P175))&gt;ABS('Prediction Log'!$D175)), "Y", IF('Prediction Log'!$D175='Prediction Log'!$P175, "PUSH", "N"))))</f>
        <v>Y</v>
      </c>
      <c r="R175" s="79" t="str">
        <f>IF(ISBLANK('Prediction Log'!$N175), "",IF('Prediction Log'!$P175&lt;'Prediction Log'!$D175, "Y", IF('Prediction Log'!$P175='Prediction Log'!$D175, "PUSH", "N")))</f>
        <v>Y</v>
      </c>
      <c r="S175" s="79" t="str">
        <f>IF(ISBLANK('Prediction Log'!$N175), "",IF('Prediction Log'!$P175&lt;'Prediction Log'!$E175, "Y", IF('Prediction Log'!$P175='Prediction Log'!$E175, "PUSH", "N")))</f>
        <v>Y</v>
      </c>
      <c r="T175" s="80" t="str">
        <f>IF(ISBLANK('Prediction Log'!$N175),"",IF('Prediction Log'!$M175='Prediction Log'!$H175, "Y", "N"))</f>
        <v>Y</v>
      </c>
      <c r="U175" s="80" t="str">
        <f>'Prediction Log'!$R175</f>
        <v>Y</v>
      </c>
      <c r="V175" s="80" t="str">
        <f>IF(ISBLANK('Prediction Log'!$N175), "",IF(AND('Prediction Log'!$T175="Y", 'Prediction Log'!$U175="Y"), "Y", "N"))</f>
        <v>Y</v>
      </c>
      <c r="W175" s="81" t="str">
        <f>IF(ISBLANK('Prediction Log'!$N175),"",IF('Prediction Log'!$M175='Prediction Log'!$I175, "Y", "N"))</f>
        <v>Y</v>
      </c>
      <c r="X175" s="81" t="str">
        <f>IF(ISBLANK('Prediction Log'!$N175), "", IF('Prediction Log'!$R175=Games!K156, "Y", "N"))</f>
        <v>N</v>
      </c>
      <c r="Y175" s="82" t="str">
        <f>IF(ISBLANK('Prediction Log'!$N175), "",IF('Prediction Log'!$J175='Prediction Log'!$M175, "Y", "N"))</f>
        <v>Y</v>
      </c>
      <c r="Z175" s="81" t="str">
        <f>IF(ISBLANK('Prediction Log'!$N175), "",IF('Prediction Log'!$I175&lt;&gt;'Prediction Log'!$M175, "N",IF(AND('Prediction Log'!$E175&gt;0, 'Prediction Log'!$P175&gt;'Prediction Log'!$E175, 'Prediction Log'!$I175='Prediction Log'!$C175), "Y", IF(AND('Prediction Log'!$E175&lt;0, 'Prediction Log'!$P175&lt;'Prediction Log'!$E175,'Prediction Log'!$I175='Prediction Log'!$B175 ), "Y", IF('Prediction Log'!$P175='Prediction Log'!$E175, "PUSH", "N")))))</f>
        <v>Y</v>
      </c>
      <c r="AA175" s="81" t="str">
        <f>IF(ISBLANK('Prediction Log'!$N175), "",IF(AND('Prediction Log'!$W175="Y", 'Prediction Log'!$X175="Y"), "Y", "N"))</f>
        <v>N</v>
      </c>
      <c r="AB175" s="80" t="n">
        <f>IF(ISBLANK('Prediction Log'!$N175), "",IF('Prediction Log'!$D175&gt;0, 'Prediction Log'!$P175-'Prediction Log'!$D175, IF('Prediction Log'!$D175&lt;0, -'Prediction Log'!$P175+'Prediction Log'!$D175, "NA")))</f>
        <v>14.5</v>
      </c>
      <c r="AC175" s="80" t="n">
        <f>IF(ISBLANK('Prediction Log'!$N175), "",ABS('Prediction Log'!$AB175))</f>
        <v>14.5</v>
      </c>
      <c r="AD175" s="81" t="n">
        <f>IF(ISBLANK('Prediction Log'!$N175), "",IF('Prediction Log'!$E175&gt;0, 'Prediction Log'!$P175-'Prediction Log'!$E175, IF('Prediction Log'!$E175&lt;0, -'Prediction Log'!$P175+'Prediction Log'!$E175, "NA")))</f>
        <v>17.2</v>
      </c>
      <c r="AE175" s="81" t="n">
        <f>IF(ISBLANK('Prediction Log'!$N175), "",ABS('Prediction Log'!$AD175))</f>
        <v>17.2</v>
      </c>
    </row>
    <row r="176" ht="14.25" customHeight="1">
      <c r="A176" s="14" t="n">
        <f>IF(ISBLANK(Games!$B157), "",Games!A157)</f>
        <v>11</v>
      </c>
      <c r="B176" s="67" t="str">
        <f>IF(ISBLANK(Games!$B157), "",Games!B157)</f>
        <v>Kentucky</v>
      </c>
      <c r="C176" s="67" t="str">
        <f>IF(ISBLANK(Games!$B157), "",Games!E157)</f>
        <v>Alabama</v>
      </c>
      <c r="D176" s="10" t="n">
        <f>IF(ISBLANK(Games!$B157), "",Games!G157)</f>
        <v>10.5</v>
      </c>
      <c r="E176" s="10" t="n">
        <f>IF(ISBLANK(Games!$B157), "",Games!H157)</f>
        <v>17.8</v>
      </c>
      <c r="F176" s="69" t="n">
        <f>Games!D157</f>
        <v>0.023281</v>
      </c>
      <c r="G176" s="70" t="str">
        <f>Games!K157</f>
        <v>N</v>
      </c>
      <c r="H176" s="71" t="str">
        <f>IF(ISBLANK(Games!B157), "", IF('Prediction Log'!$D176&lt;0, 'Prediction Log'!$B176, 'Prediction Log'!$C176))</f>
        <v>Alabama</v>
      </c>
      <c r="I176" s="72" t="str">
        <f>IF(ISBLANK(Games!$B157), "",Games!I157)</f>
        <v>Alabama</v>
      </c>
      <c r="J176" s="72" t="str">
        <f>IF('Prediction Log'!$F176&gt;0.5, 'Prediction Log'!$B176, IF('Prediction Log'!$F176&lt;0.5, 'Prediction Log'!$C176, "PICK"))</f>
        <v>Alabama</v>
      </c>
      <c r="K176" s="73" t="n">
        <f>IF(ISBLANK(Games!B157), "",IF('Prediction Log'!$J176='Prediction Log'!$B176, 'Prediction Log'!$F176, 1-'Prediction Log'!$F176))</f>
        <v>0.976719</v>
      </c>
      <c r="L176" s="74" t="str">
        <f>IF(ISBLANK(Games!$B157), "",Games!L157)</f>
        <v>Y</v>
      </c>
      <c r="M176" s="75" t="s">
        <v>22</v>
      </c>
      <c r="N176" s="76" t="n">
        <v>21.0</v>
      </c>
      <c r="O176" s="76" t="n">
        <v>49.0</v>
      </c>
      <c r="P176" s="77" t="n">
        <f>IF(ISBLANK('Prediction Log'!$N176), "",'Prediction Log'!$O176-'Prediction Log'!$N176)</f>
        <v>28</v>
      </c>
      <c r="Q176" s="78" t="str">
        <f>IF(ISBLANK('Prediction Log'!$N176), "",IF('Prediction Log'!$M176&lt;&gt;'Prediction Log'!$H176, "Y", IF(AND('Prediction Log'!$M176='Prediction Log'!$H176, ABS((-1*'Prediction Log'!$P176))&gt;ABS('Prediction Log'!$D176)), "Y", IF('Prediction Log'!$D176='Prediction Log'!$P176, "PUSH", "N"))))</f>
        <v>Y</v>
      </c>
      <c r="R176" s="79" t="str">
        <f>IF(ISBLANK('Prediction Log'!$N176), "",IF('Prediction Log'!$P176&lt;'Prediction Log'!$D176, "Y", IF('Prediction Log'!$P176='Prediction Log'!$D176, "PUSH", "N")))</f>
        <v>N</v>
      </c>
      <c r="S176" s="79" t="str">
        <f>IF(ISBLANK('Prediction Log'!$N176), "",IF('Prediction Log'!$P176&lt;'Prediction Log'!$E176, "Y", IF('Prediction Log'!$P176='Prediction Log'!$E176, "PUSH", "N")))</f>
        <v>N</v>
      </c>
      <c r="T176" s="80" t="str">
        <f>IF(ISBLANK('Prediction Log'!$N176),"",IF('Prediction Log'!$M176='Prediction Log'!$H176, "Y", "N"))</f>
        <v>Y</v>
      </c>
      <c r="U176" s="80" t="str">
        <f>'Prediction Log'!$R176</f>
        <v>N</v>
      </c>
      <c r="V176" s="80" t="str">
        <f>IF(ISBLANK('Prediction Log'!$N176), "",IF(AND('Prediction Log'!$T176="Y", 'Prediction Log'!$U176="Y"), "Y", "N"))</f>
        <v>N</v>
      </c>
      <c r="W176" s="81" t="str">
        <f>IF(ISBLANK('Prediction Log'!$N176),"",IF('Prediction Log'!$M176='Prediction Log'!$I176, "Y", "N"))</f>
        <v>Y</v>
      </c>
      <c r="X176" s="81" t="str">
        <f>IF(ISBLANK('Prediction Log'!$N176), "", IF('Prediction Log'!$R176=Games!K157, "Y", "N"))</f>
        <v>Y</v>
      </c>
      <c r="Y176" s="82" t="str">
        <f>IF(ISBLANK('Prediction Log'!$N176), "",IF('Prediction Log'!$J176='Prediction Log'!$M176, "Y", "N"))</f>
        <v>Y</v>
      </c>
      <c r="Z176" s="81" t="str">
        <f>IF(ISBLANK('Prediction Log'!$N176), "",IF('Prediction Log'!$I176&lt;&gt;'Prediction Log'!$M176, "N",IF(AND('Prediction Log'!$E176&gt;0, 'Prediction Log'!$P176&gt;'Prediction Log'!$E176, 'Prediction Log'!$I176='Prediction Log'!$C176), "Y", IF(AND('Prediction Log'!$E176&lt;0, 'Prediction Log'!$P176&lt;'Prediction Log'!$E176,'Prediction Log'!$I176='Prediction Log'!$B176 ), "Y", IF('Prediction Log'!$P176='Prediction Log'!$E176, "PUSH", "N")))))</f>
        <v>Y</v>
      </c>
      <c r="AA176" s="81" t="str">
        <f>IF(ISBLANK('Prediction Log'!$N176), "",IF(AND('Prediction Log'!$W176="Y", 'Prediction Log'!$X176="Y"), "Y", "N"))</f>
        <v>Y</v>
      </c>
      <c r="AB176" s="80" t="n">
        <f>IF(ISBLANK('Prediction Log'!$N176), "",IF('Prediction Log'!$D176&gt;0, 'Prediction Log'!$P176-'Prediction Log'!$D176, IF('Prediction Log'!$D176&lt;0, -'Prediction Log'!$P176+'Prediction Log'!$D176, "NA")))</f>
        <v>17.5</v>
      </c>
      <c r="AC176" s="80" t="n">
        <f>IF(ISBLANK('Prediction Log'!$N176), "",ABS('Prediction Log'!$AB176))</f>
        <v>17.5</v>
      </c>
      <c r="AD176" s="81" t="n">
        <f>IF(ISBLANK('Prediction Log'!$N176), "",IF('Prediction Log'!$E176&gt;0, 'Prediction Log'!$P176-'Prediction Log'!$E176, IF('Prediction Log'!$E176&lt;0, -'Prediction Log'!$P176+'Prediction Log'!$E176, "NA")))</f>
        <v>10.2</v>
      </c>
      <c r="AE176" s="81" t="n">
        <f>IF(ISBLANK('Prediction Log'!$N176), "",ABS('Prediction Log'!$AD176))</f>
        <v>10.2</v>
      </c>
    </row>
    <row r="177" ht="14.25" customHeight="1">
      <c r="A177" s="67" t="n">
        <f>IF(ISBLANK(Games!$B158), "",Games!A158)</f>
        <v>11</v>
      </c>
      <c r="B177" s="67" t="str">
        <f>IF(ISBLANK(Games!$B158), "",Games!B158)</f>
        <v>Penn State</v>
      </c>
      <c r="C177" s="67" t="str">
        <f>IF(ISBLANK(Games!$B158), "",Games!E158)</f>
        <v>Michigan</v>
      </c>
      <c r="D177" s="68" t="n">
        <f>IF(ISBLANK(Games!$B158), "",Games!G158)</f>
        <v>4.5</v>
      </c>
      <c r="E177" s="68" t="n">
        <f>IF(ISBLANK(Games!$B158), "",Games!H158)</f>
        <v>4.2</v>
      </c>
      <c r="F177" s="69" t="n">
        <f>Games!D158</f>
        <v>0.265196</v>
      </c>
      <c r="G177" s="70" t="str">
        <f>Games!K158</f>
        <v>Y</v>
      </c>
      <c r="H177" s="71" t="str">
        <f>IF(ISBLANK(Games!B158), "", IF('Prediction Log'!$D177&lt;0, 'Prediction Log'!$B177, 'Prediction Log'!$C177))</f>
        <v>Michigan</v>
      </c>
      <c r="I177" s="72" t="str">
        <f>IF(ISBLANK(Games!$B158), "",Games!I158)</f>
        <v>Michigan</v>
      </c>
      <c r="J177" s="72" t="str">
        <f>IF('Prediction Log'!$F177&gt;0.5, 'Prediction Log'!$B177, IF('Prediction Log'!$F177&lt;0.5, 'Prediction Log'!$C177, "PICK"))</f>
        <v>Michigan</v>
      </c>
      <c r="K177" s="73" t="n">
        <f>IF(ISBLANK(Games!B158), "",IF('Prediction Log'!$J177='Prediction Log'!$B177, 'Prediction Log'!$F177, 1-'Prediction Log'!$F177))</f>
        <v>0.734804</v>
      </c>
      <c r="L177" s="74" t="str">
        <f>IF(ISBLANK(Games!$B158), "",Games!L158)</f>
        <v>N</v>
      </c>
      <c r="M177" s="75" t="s">
        <v>37</v>
      </c>
      <c r="N177" s="76" t="n">
        <v>15.0</v>
      </c>
      <c r="O177" s="76" t="n">
        <v>24.0</v>
      </c>
      <c r="P177" s="77" t="n">
        <f>IF(ISBLANK('Prediction Log'!$N177), "",'Prediction Log'!$O177-'Prediction Log'!$N177)</f>
        <v>9</v>
      </c>
      <c r="Q177" s="78" t="str">
        <f>IF(ISBLANK('Prediction Log'!$N177), "",IF('Prediction Log'!$M177&lt;&gt;'Prediction Log'!$H177, "Y", IF(AND('Prediction Log'!$M177='Prediction Log'!$H177, ABS((-1*'Prediction Log'!$P177))&gt;ABS('Prediction Log'!$D177)), "Y", IF('Prediction Log'!$D177='Prediction Log'!$P177, "PUSH", "N"))))</f>
        <v>Y</v>
      </c>
      <c r="R177" s="79" t="str">
        <f>IF(ISBLANK('Prediction Log'!$N177), "",IF('Prediction Log'!$P177&lt;'Prediction Log'!$D177, "Y", IF('Prediction Log'!$P177='Prediction Log'!$D177, "PUSH", "N")))</f>
        <v>N</v>
      </c>
      <c r="S177" s="79" t="str">
        <f>IF(ISBLANK('Prediction Log'!$N177), "",IF('Prediction Log'!$P177&lt;'Prediction Log'!$E177, "Y", IF('Prediction Log'!$P177='Prediction Log'!$E177, "PUSH", "N")))</f>
        <v>N</v>
      </c>
      <c r="T177" s="80" t="str">
        <f>IF(ISBLANK('Prediction Log'!$N177),"",IF('Prediction Log'!$M177='Prediction Log'!$H177, "Y", "N"))</f>
        <v>Y</v>
      </c>
      <c r="U177" s="80" t="str">
        <f>'Prediction Log'!$R177</f>
        <v>N</v>
      </c>
      <c r="V177" s="80" t="str">
        <f>IF(ISBLANK('Prediction Log'!$N177), "",IF(AND('Prediction Log'!$T177="Y", 'Prediction Log'!$U177="Y"), "Y", "N"))</f>
        <v>N</v>
      </c>
      <c r="W177" s="81" t="str">
        <f>IF(ISBLANK('Prediction Log'!$N177),"",IF('Prediction Log'!$M177='Prediction Log'!$I177, "Y", "N"))</f>
        <v>Y</v>
      </c>
      <c r="X177" s="81" t="str">
        <f>IF(ISBLANK('Prediction Log'!$N177), "", IF('Prediction Log'!$R177=Games!K158, "Y", "N"))</f>
        <v>N</v>
      </c>
      <c r="Y177" s="82" t="str">
        <f>IF(ISBLANK('Prediction Log'!$N177), "",IF('Prediction Log'!$J177='Prediction Log'!$M177, "Y", "N"))</f>
        <v>Y</v>
      </c>
      <c r="Z177" s="81" t="str">
        <f>IF(ISBLANK('Prediction Log'!$N177), "",IF('Prediction Log'!$I177&lt;&gt;'Prediction Log'!$M177, "N",IF(AND('Prediction Log'!$E177&gt;0, 'Prediction Log'!$P177&gt;'Prediction Log'!$E177, 'Prediction Log'!$I177='Prediction Log'!$C177), "Y", IF(AND('Prediction Log'!$E177&lt;0, 'Prediction Log'!$P177&lt;'Prediction Log'!$E177,'Prediction Log'!$I177='Prediction Log'!$B177 ), "Y", IF('Prediction Log'!$P177='Prediction Log'!$E177, "PUSH", "N")))))</f>
        <v>Y</v>
      </c>
      <c r="AA177" s="81" t="str">
        <f>IF(ISBLANK('Prediction Log'!$N177), "",IF(AND('Prediction Log'!$W177="Y", 'Prediction Log'!$X177="Y"), "Y", "N"))</f>
        <v>N</v>
      </c>
      <c r="AB177" s="80" t="n">
        <f>IF(ISBLANK('Prediction Log'!$N177), "",IF('Prediction Log'!$D177&gt;0, 'Prediction Log'!$P177-'Prediction Log'!$D177, IF('Prediction Log'!$D177&lt;0, -'Prediction Log'!$P177+'Prediction Log'!$D177, "NA")))</f>
        <v>4.5</v>
      </c>
      <c r="AC177" s="80" t="n">
        <f>IF(ISBLANK('Prediction Log'!$N177), "",ABS('Prediction Log'!$AB177))</f>
        <v>4.5</v>
      </c>
      <c r="AD177" s="81" t="n">
        <f>IF(ISBLANK('Prediction Log'!$N177), "",IF('Prediction Log'!$E177&gt;0, 'Prediction Log'!$P177-'Prediction Log'!$E177, IF('Prediction Log'!$E177&lt;0, -'Prediction Log'!$P177+'Prediction Log'!$E177, "NA")))</f>
        <v>4.8</v>
      </c>
      <c r="AE177" s="81" t="n">
        <f>IF(ISBLANK('Prediction Log'!$N177), "",ABS('Prediction Log'!$AD177))</f>
        <v>4.8</v>
      </c>
    </row>
    <row r="178" ht="14.25" customHeight="1">
      <c r="A178" s="14" t="n">
        <f>IF(ISBLANK(Games!$B159), "",Games!A159)</f>
        <v>11</v>
      </c>
      <c r="B178" s="67" t="str">
        <f>IF(ISBLANK(Games!$B159), "",Games!B159)</f>
        <v>Nebraska</v>
      </c>
      <c r="C178" s="67" t="str">
        <f>IF(ISBLANK(Games!$B159), "",Games!E159)</f>
        <v>Maryland</v>
      </c>
      <c r="D178" s="10" t="n">
        <f>IF(ISBLANK(Games!$B159), "",Games!G159)</f>
        <v>2.5</v>
      </c>
      <c r="E178" s="10" t="n">
        <f>IF(ISBLANK(Games!$B159), "",Games!H159)</f>
        <v>6.2</v>
      </c>
      <c r="F178" s="69" t="n">
        <f>Games!D159</f>
        <v>0.22286</v>
      </c>
      <c r="G178" s="70" t="str">
        <f>Games!K159</f>
        <v>N</v>
      </c>
      <c r="H178" s="71" t="str">
        <f>IF(ISBLANK(Games!B159), "", IF('Prediction Log'!$D178&lt;0, 'Prediction Log'!$B178, 'Prediction Log'!$C178))</f>
        <v>Maryland</v>
      </c>
      <c r="I178" s="72" t="str">
        <f>IF(ISBLANK(Games!$B159), "",Games!I159)</f>
        <v>Maryland</v>
      </c>
      <c r="J178" s="72" t="str">
        <f>IF('Prediction Log'!$F178&gt;0.5, 'Prediction Log'!$B178, IF('Prediction Log'!$F178&lt;0.5, 'Prediction Log'!$C178, "PICK"))</f>
        <v>Maryland</v>
      </c>
      <c r="K178" s="73" t="n">
        <f>IF(ISBLANK(Games!B159), "",IF('Prediction Log'!$J178='Prediction Log'!$B178, 'Prediction Log'!$F178, 1-'Prediction Log'!$F178))</f>
        <v>0.77714</v>
      </c>
      <c r="L178" s="74" t="str">
        <f>IF(ISBLANK(Games!$B159), "",Games!L159)</f>
        <v>Y</v>
      </c>
      <c r="M178" s="75" t="s">
        <v>124</v>
      </c>
      <c r="N178" s="76" t="n">
        <v>10.0</v>
      </c>
      <c r="O178" s="76" t="n">
        <v>13.0</v>
      </c>
      <c r="P178" s="77" t="n">
        <f>IF(ISBLANK('Prediction Log'!$N178), "",'Prediction Log'!$O178-'Prediction Log'!$N178)</f>
        <v>3</v>
      </c>
      <c r="Q178" s="78" t="str">
        <f>IF(ISBLANK('Prediction Log'!$N178), "",IF('Prediction Log'!$M178&lt;&gt;'Prediction Log'!$H178, "Y", IF(AND('Prediction Log'!$M178='Prediction Log'!$H178, ABS((-1*'Prediction Log'!$P178))&gt;ABS('Prediction Log'!$D178)), "Y", IF('Prediction Log'!$D178='Prediction Log'!$P178, "PUSH", "N"))))</f>
        <v>Y</v>
      </c>
      <c r="R178" s="79" t="str">
        <f>IF(ISBLANK('Prediction Log'!$N178), "",IF('Prediction Log'!$P178&lt;'Prediction Log'!$D178, "Y", IF('Prediction Log'!$P178='Prediction Log'!$D178, "PUSH", "N")))</f>
        <v>N</v>
      </c>
      <c r="S178" s="79" t="str">
        <f>IF(ISBLANK('Prediction Log'!$N178), "",IF('Prediction Log'!$P178&lt;'Prediction Log'!$E178, "Y", IF('Prediction Log'!$P178='Prediction Log'!$E178, "PUSH", "N")))</f>
        <v>Y</v>
      </c>
      <c r="T178" s="80" t="str">
        <f>IF(ISBLANK('Prediction Log'!$N178),"",IF('Prediction Log'!$M178='Prediction Log'!$H178, "Y", "N"))</f>
        <v>Y</v>
      </c>
      <c r="U178" s="80" t="str">
        <f>'Prediction Log'!$R178</f>
        <v>N</v>
      </c>
      <c r="V178" s="80" t="str">
        <f>IF(ISBLANK('Prediction Log'!$N178), "",IF(AND('Prediction Log'!$T178="Y", 'Prediction Log'!$U178="Y"), "Y", "N"))</f>
        <v>N</v>
      </c>
      <c r="W178" s="81" t="str">
        <f>IF(ISBLANK('Prediction Log'!$N178),"",IF('Prediction Log'!$M178='Prediction Log'!$I178, "Y", "N"))</f>
        <v>Y</v>
      </c>
      <c r="X178" s="81" t="str">
        <f>IF(ISBLANK('Prediction Log'!$N178), "", IF('Prediction Log'!$R178=Games!K159, "Y", "N"))</f>
        <v>Y</v>
      </c>
      <c r="Y178" s="82" t="str">
        <f>IF(ISBLANK('Prediction Log'!$N178), "",IF('Prediction Log'!$J178='Prediction Log'!$M178, "Y", "N"))</f>
        <v>Y</v>
      </c>
      <c r="Z178" s="81" t="str">
        <f>IF(ISBLANK('Prediction Log'!$N178), "",IF('Prediction Log'!$I178&lt;&gt;'Prediction Log'!$M178, "N",IF(AND('Prediction Log'!$E178&gt;0, 'Prediction Log'!$P178&gt;'Prediction Log'!$E178, 'Prediction Log'!$I178='Prediction Log'!$C178), "Y", IF(AND('Prediction Log'!$E178&lt;0, 'Prediction Log'!$P178&lt;'Prediction Log'!$E178,'Prediction Log'!$I178='Prediction Log'!$B178 ), "Y", IF('Prediction Log'!$P178='Prediction Log'!$E178, "PUSH", "N")))))</f>
        <v>N</v>
      </c>
      <c r="AA178" s="81" t="str">
        <f>IF(ISBLANK('Prediction Log'!$N178), "",IF(AND('Prediction Log'!$W178="Y", 'Prediction Log'!$X178="Y"), "Y", "N"))</f>
        <v>Y</v>
      </c>
      <c r="AB178" s="80" t="n">
        <f>IF(ISBLANK('Prediction Log'!$N178), "",IF('Prediction Log'!$D178&gt;0, 'Prediction Log'!$P178-'Prediction Log'!$D178, IF('Prediction Log'!$D178&lt;0, -'Prediction Log'!$P178+'Prediction Log'!$D178, "NA")))</f>
        <v>0.5</v>
      </c>
      <c r="AC178" s="80" t="n">
        <f>IF(ISBLANK('Prediction Log'!$N178), "",ABS('Prediction Log'!$AB178))</f>
        <v>0.5</v>
      </c>
      <c r="AD178" s="81" t="n">
        <f>IF(ISBLANK('Prediction Log'!$N178), "",IF('Prediction Log'!$E178&gt;0, 'Prediction Log'!$P178-'Prediction Log'!$E178, IF('Prediction Log'!$E178&lt;0, -'Prediction Log'!$P178+'Prediction Log'!$E178, "NA")))</f>
        <v>-3.2</v>
      </c>
      <c r="AE178" s="81" t="n">
        <f>IF(ISBLANK('Prediction Log'!$N178), "",ABS('Prediction Log'!$AD178))</f>
        <v>3.2</v>
      </c>
    </row>
    <row r="179" ht="14.25" customHeight="1">
      <c r="A179" s="67" t="n">
        <f>IF(ISBLANK(Games!$B160), "",Games!A160)</f>
        <v>11</v>
      </c>
      <c r="B179" s="67" t="str">
        <f>IF(ISBLANK(Games!$B160), "",Games!B160)</f>
        <v>South Florida</v>
      </c>
      <c r="C179" s="67" t="str">
        <f>IF(ISBLANK(Games!$B160), "",Games!E160)</f>
        <v>Temple</v>
      </c>
      <c r="D179" s="68" t="n">
        <f>IF(ISBLANK(Games!$B160), "",Games!G160)</f>
        <v>-6.5</v>
      </c>
      <c r="E179" s="68" t="n">
        <f>IF(ISBLANK(Games!$B160), "",Games!H160)</f>
        <v>-15</v>
      </c>
      <c r="F179" s="69" t="n">
        <f>Games!D160</f>
        <v>0.953165</v>
      </c>
      <c r="G179" s="70" t="str">
        <f>Games!K160</f>
        <v>Y</v>
      </c>
      <c r="H179" s="71" t="str">
        <f>IF(ISBLANK(Games!B160), "", IF('Prediction Log'!$D179&lt;0, 'Prediction Log'!$B179, 'Prediction Log'!$C179))</f>
        <v>South Florida</v>
      </c>
      <c r="I179" s="72" t="str">
        <f>IF(ISBLANK(Games!$B160), "",Games!I160)</f>
        <v>South Florida</v>
      </c>
      <c r="J179" s="72" t="str">
        <f>IF('Prediction Log'!$F179&gt;0.5, 'Prediction Log'!$B179, IF('Prediction Log'!$F179&lt;0.5, 'Prediction Log'!$C179, "PICK"))</f>
        <v>South Florida</v>
      </c>
      <c r="K179" s="73" t="n">
        <f>IF(ISBLANK(Games!B160), "",IF('Prediction Log'!$J179='Prediction Log'!$B179, 'Prediction Log'!$F179, 1-'Prediction Log'!$F179))</f>
        <v>0.953165</v>
      </c>
      <c r="L179" s="74" t="str">
        <f>IF(ISBLANK(Games!$B160), "",Games!L160)</f>
        <v>Y</v>
      </c>
      <c r="M179" s="75" t="s">
        <v>95</v>
      </c>
      <c r="N179" s="76" t="n">
        <v>27.0</v>
      </c>
      <c r="O179" s="76" t="n">
        <v>23.0</v>
      </c>
      <c r="P179" s="77" t="n">
        <f>IF(ISBLANK('Prediction Log'!$N179), "",'Prediction Log'!$O179-'Prediction Log'!$N179)</f>
        <v>-4</v>
      </c>
      <c r="Q179" s="78" t="str">
        <f>IF(ISBLANK('Prediction Log'!$N179), "",IF('Prediction Log'!$M179&lt;&gt;'Prediction Log'!$H179, "Y", IF(AND('Prediction Log'!$M179='Prediction Log'!$H179, ABS((-1*'Prediction Log'!$P179))&gt;ABS('Prediction Log'!$D179)), "Y", IF('Prediction Log'!$D179='Prediction Log'!$P179, "PUSH", "N"))))</f>
        <v>N</v>
      </c>
      <c r="R179" s="79" t="str">
        <f>IF(ISBLANK('Prediction Log'!$N179), "",IF('Prediction Log'!$P179&lt;'Prediction Log'!$D179, "Y", IF('Prediction Log'!$P179='Prediction Log'!$D179, "PUSH", "N")))</f>
        <v>N</v>
      </c>
      <c r="S179" s="79" t="str">
        <f>IF(ISBLANK('Prediction Log'!$N179), "",IF('Prediction Log'!$P179&lt;'Prediction Log'!$E179, "Y", IF('Prediction Log'!$P179='Prediction Log'!$E179, "PUSH", "N")))</f>
        <v>N</v>
      </c>
      <c r="T179" s="80" t="str">
        <f>IF(ISBLANK('Prediction Log'!$N179),"",IF('Prediction Log'!$M179='Prediction Log'!$H179, "Y", "N"))</f>
        <v>Y</v>
      </c>
      <c r="U179" s="80" t="str">
        <f>'Prediction Log'!$R179</f>
        <v>N</v>
      </c>
      <c r="V179" s="80" t="str">
        <f>IF(ISBLANK('Prediction Log'!$N179), "",IF(AND('Prediction Log'!$T179="Y", 'Prediction Log'!$U179="Y"), "Y", "N"))</f>
        <v>N</v>
      </c>
      <c r="W179" s="81" t="str">
        <f>IF(ISBLANK('Prediction Log'!$N179),"",IF('Prediction Log'!$M179='Prediction Log'!$I179, "Y", "N"))</f>
        <v>Y</v>
      </c>
      <c r="X179" s="81" t="str">
        <f>IF(ISBLANK('Prediction Log'!$N179), "", IF('Prediction Log'!$R179=Games!K160, "Y", "N"))</f>
        <v>N</v>
      </c>
      <c r="Y179" s="82" t="str">
        <f>IF(ISBLANK('Prediction Log'!$N179), "",IF('Prediction Log'!$J179='Prediction Log'!$M179, "Y", "N"))</f>
        <v>Y</v>
      </c>
      <c r="Z179" s="81" t="str">
        <f>IF(ISBLANK('Prediction Log'!$N179), "",IF('Prediction Log'!$I179&lt;&gt;'Prediction Log'!$M179, "N",IF(AND('Prediction Log'!$E179&gt;0, 'Prediction Log'!$P179&gt;'Prediction Log'!$E179, 'Prediction Log'!$I179='Prediction Log'!$C179), "Y", IF(AND('Prediction Log'!$E179&lt;0, 'Prediction Log'!$P179&lt;'Prediction Log'!$E179,'Prediction Log'!$I179='Prediction Log'!$B179 ), "Y", IF('Prediction Log'!$P179='Prediction Log'!$E179, "PUSH", "N")))))</f>
        <v>N</v>
      </c>
      <c r="AA179" s="81" t="str">
        <f>IF(ISBLANK('Prediction Log'!$N179), "",IF(AND('Prediction Log'!$W179="Y", 'Prediction Log'!$X179="Y"), "Y", "N"))</f>
        <v>N</v>
      </c>
      <c r="AB179" s="80" t="n">
        <f>IF(ISBLANK('Prediction Log'!$N179), "",IF('Prediction Log'!$D179&gt;0, 'Prediction Log'!$P179-'Prediction Log'!$D179, IF('Prediction Log'!$D179&lt;0, -'Prediction Log'!$P179+'Prediction Log'!$D179, "NA")))</f>
        <v>-2.5</v>
      </c>
      <c r="AC179" s="80" t="n">
        <f>IF(ISBLANK('Prediction Log'!$N179), "",ABS('Prediction Log'!$AB179))</f>
        <v>2.5</v>
      </c>
      <c r="AD179" s="81" t="n">
        <f>IF(ISBLANK('Prediction Log'!$N179), "",IF('Prediction Log'!$E179&gt;0, 'Prediction Log'!$P179-'Prediction Log'!$E179, IF('Prediction Log'!$E179&lt;0, -'Prediction Log'!$P179+'Prediction Log'!$E179, "NA")))</f>
        <v>-11</v>
      </c>
      <c r="AE179" s="81" t="n">
        <f>IF(ISBLANK('Prediction Log'!$N179), "",ABS('Prediction Log'!$AD179))</f>
        <v>11</v>
      </c>
    </row>
    <row r="180" ht="14.25" customHeight="1">
      <c r="A180" s="14" t="n">
        <f>IF(ISBLANK(Games!$B161), "",Games!A161)</f>
        <v>11</v>
      </c>
      <c r="B180" s="67" t="str">
        <f>IF(ISBLANK(Games!$B161), "",Games!B161)</f>
        <v>Kansas</v>
      </c>
      <c r="C180" s="67" t="str">
        <f>IF(ISBLANK(Games!$B161), "",Games!E161)</f>
        <v>Texas Tech</v>
      </c>
      <c r="D180" s="10" t="n">
        <f>IF(ISBLANK(Games!$B161), "",Games!G161)</f>
        <v>-3.5</v>
      </c>
      <c r="E180" s="10" t="n">
        <f>IF(ISBLANK(Games!$B161), "",Games!H161)</f>
        <v>3.2</v>
      </c>
      <c r="F180" s="69" t="n">
        <f>Games!D161</f>
        <v>0.387766</v>
      </c>
      <c r="G180" s="70" t="str">
        <f>Games!K161</f>
        <v>N</v>
      </c>
      <c r="H180" s="71" t="str">
        <f>IF(ISBLANK(Games!B161), "", IF('Prediction Log'!$D180&lt;0, 'Prediction Log'!$B180, 'Prediction Log'!$C180))</f>
        <v>Kansas</v>
      </c>
      <c r="I180" s="72" t="str">
        <f>IF(ISBLANK(Games!$B161), "",Games!I161)</f>
        <v>Texas Tech</v>
      </c>
      <c r="J180" s="72" t="str">
        <f>IF('Prediction Log'!$F180&gt;0.5, 'Prediction Log'!$B180, IF('Prediction Log'!$F180&lt;0.5, 'Prediction Log'!$C180, "PICK"))</f>
        <v>Texas Tech</v>
      </c>
      <c r="K180" s="73" t="n">
        <f>IF(ISBLANK(Games!B161), "",IF('Prediction Log'!$J180='Prediction Log'!$B180, 'Prediction Log'!$F180, 1-'Prediction Log'!$F180))</f>
        <v>0.612234</v>
      </c>
      <c r="L180" s="74" t="str">
        <f>IF(ISBLANK(Games!$B161), "",Games!L161)</f>
        <v>Y</v>
      </c>
      <c r="M180" s="75" t="s">
        <v>89</v>
      </c>
      <c r="N180" s="76" t="n">
        <v>13.0</v>
      </c>
      <c r="O180" s="76" t="n">
        <v>16.0</v>
      </c>
      <c r="P180" s="77" t="n">
        <f>IF(ISBLANK('Prediction Log'!$N180), "",'Prediction Log'!$O180-'Prediction Log'!$N180)</f>
        <v>3</v>
      </c>
      <c r="Q180" s="78" t="str">
        <f>IF(ISBLANK('Prediction Log'!$N180), "",IF('Prediction Log'!$M180&lt;&gt;'Prediction Log'!$H180, "Y", IF(AND('Prediction Log'!$M180='Prediction Log'!$H180, ABS((-1*'Prediction Log'!$P180))&gt;ABS('Prediction Log'!$D180)), "Y", IF('Prediction Log'!$D180='Prediction Log'!$P180, "PUSH", "N"))))</f>
        <v>Y</v>
      </c>
      <c r="R180" s="79" t="str">
        <f>IF(ISBLANK('Prediction Log'!$N180), "",IF('Prediction Log'!$P180&lt;'Prediction Log'!$D180, "Y", IF('Prediction Log'!$P180='Prediction Log'!$D180, "PUSH", "N")))</f>
        <v>N</v>
      </c>
      <c r="S180" s="79" t="str">
        <f>IF(ISBLANK('Prediction Log'!$N180), "",IF('Prediction Log'!$P180&lt;'Prediction Log'!$E180, "Y", IF('Prediction Log'!$P180='Prediction Log'!$E180, "PUSH", "N")))</f>
        <v>Y</v>
      </c>
      <c r="T180" s="80" t="str">
        <f>IF(ISBLANK('Prediction Log'!$N180),"",IF('Prediction Log'!$M180='Prediction Log'!$H180, "Y", "N"))</f>
        <v>N</v>
      </c>
      <c r="U180" s="80" t="str">
        <f>'Prediction Log'!$R180</f>
        <v>N</v>
      </c>
      <c r="V180" s="80" t="str">
        <f>IF(ISBLANK('Prediction Log'!$N180), "",IF(AND('Prediction Log'!$T180="Y", 'Prediction Log'!$U180="Y"), "Y", "N"))</f>
        <v>N</v>
      </c>
      <c r="W180" s="81" t="str">
        <f>IF(ISBLANK('Prediction Log'!$N180),"",IF('Prediction Log'!$M180='Prediction Log'!$I180, "Y", "N"))</f>
        <v>Y</v>
      </c>
      <c r="X180" s="81" t="str">
        <f>IF(ISBLANK('Prediction Log'!$N180), "", IF('Prediction Log'!$R180=Games!K161, "Y", "N"))</f>
        <v>Y</v>
      </c>
      <c r="Y180" s="82" t="str">
        <f>IF(ISBLANK('Prediction Log'!$N180), "",IF('Prediction Log'!$J180='Prediction Log'!$M180, "Y", "N"))</f>
        <v>Y</v>
      </c>
      <c r="Z180" s="81" t="str">
        <f>IF(ISBLANK('Prediction Log'!$N180), "",IF('Prediction Log'!$I180&lt;&gt;'Prediction Log'!$M180, "N",IF(AND('Prediction Log'!$E180&gt;0, 'Prediction Log'!$P180&gt;'Prediction Log'!$E180, 'Prediction Log'!$I180='Prediction Log'!$C180), "Y", IF(AND('Prediction Log'!$E180&lt;0, 'Prediction Log'!$P180&lt;'Prediction Log'!$E180,'Prediction Log'!$I180='Prediction Log'!$B180 ), "Y", IF('Prediction Log'!$P180='Prediction Log'!$E180, "PUSH", "N")))))</f>
        <v>N</v>
      </c>
      <c r="AA180" s="81" t="str">
        <f>IF(ISBLANK('Prediction Log'!$N180), "",IF(AND('Prediction Log'!$W180="Y", 'Prediction Log'!$X180="Y"), "Y", "N"))</f>
        <v>Y</v>
      </c>
      <c r="AB180" s="80" t="n">
        <f>IF(ISBLANK('Prediction Log'!$N180), "",IF('Prediction Log'!$D180&gt;0, 'Prediction Log'!$P180-'Prediction Log'!$D180, IF('Prediction Log'!$D180&lt;0, -'Prediction Log'!$P180+'Prediction Log'!$D180, "NA")))</f>
        <v>-6.5</v>
      </c>
      <c r="AC180" s="80" t="n">
        <f>IF(ISBLANK('Prediction Log'!$N180), "",ABS('Prediction Log'!$AB180))</f>
        <v>6.5</v>
      </c>
      <c r="AD180" s="81" t="n">
        <f>IF(ISBLANK('Prediction Log'!$N180), "",IF('Prediction Log'!$E180&gt;0, 'Prediction Log'!$P180-'Prediction Log'!$E180, IF('Prediction Log'!$E180&lt;0, -'Prediction Log'!$P180+'Prediction Log'!$E180, "NA")))</f>
        <v>-0.2</v>
      </c>
      <c r="AE180" s="81" t="n">
        <f>IF(ISBLANK('Prediction Log'!$N180), "",ABS('Prediction Log'!$AD180))</f>
        <v>0.2</v>
      </c>
    </row>
    <row r="181" ht="14.25" customHeight="1">
      <c r="A181" s="67" t="n">
        <f>IF(ISBLANK(Games!$B162), "",Games!A162)</f>
        <v>11</v>
      </c>
      <c r="B181" s="67" t="str">
        <f>IF(ISBLANK(Games!$B162), "",Games!B162)</f>
        <v>Illinois</v>
      </c>
      <c r="C181" s="67" t="str">
        <f>IF(ISBLANK(Games!$B162), "",Games!E162)</f>
        <v>Indiana</v>
      </c>
      <c r="D181" s="68" t="n">
        <f>IF(ISBLANK(Games!$B162), "",Games!G162)</f>
        <v>-6.5</v>
      </c>
      <c r="E181" s="68" t="n">
        <f>IF(ISBLANK(Games!$B162), "",Games!H162)</f>
        <v>-9.1</v>
      </c>
      <c r="F181" s="69" t="n">
        <f>Games!D162</f>
        <v>0.856326</v>
      </c>
      <c r="G181" s="70" t="str">
        <f>Games!K162</f>
        <v>Y</v>
      </c>
      <c r="H181" s="71" t="str">
        <f>IF(ISBLANK(Games!B162), "", IF('Prediction Log'!$D181&lt;0, 'Prediction Log'!$B181, 'Prediction Log'!$C181))</f>
        <v>Illinois</v>
      </c>
      <c r="I181" s="72" t="str">
        <f>IF(ISBLANK(Games!$B162), "",Games!I162)</f>
        <v>Illinois</v>
      </c>
      <c r="J181" s="72" t="str">
        <f>IF('Prediction Log'!$F181&gt;0.5, 'Prediction Log'!$B181, IF('Prediction Log'!$F181&lt;0.5, 'Prediction Log'!$C181, "PICK"))</f>
        <v>Illinois</v>
      </c>
      <c r="K181" s="73" t="n">
        <f>IF(ISBLANK(Games!B162), "",IF('Prediction Log'!$J181='Prediction Log'!$B181, 'Prediction Log'!$F181, 1-'Prediction Log'!$F181))</f>
        <v>0.856326</v>
      </c>
      <c r="L181" s="74" t="str">
        <f>IF(ISBLANK(Games!$B162), "",Games!L162)</f>
        <v>Y</v>
      </c>
      <c r="M181" s="75" t="s">
        <v>72</v>
      </c>
      <c r="N181" s="76" t="n">
        <v>48.0</v>
      </c>
      <c r="O181" s="76" t="n">
        <v>45.0</v>
      </c>
      <c r="P181" s="77" t="n">
        <f>IF(ISBLANK('Prediction Log'!$N181), "",'Prediction Log'!$O181-'Prediction Log'!$N181)</f>
        <v>-3</v>
      </c>
      <c r="Q181" s="78" t="str">
        <f>IF(ISBLANK('Prediction Log'!$N181), "",IF('Prediction Log'!$M181&lt;&gt;'Prediction Log'!$H181, "Y", IF(AND('Prediction Log'!$M181='Prediction Log'!$H181, ABS((-1*'Prediction Log'!$P181))&gt;ABS('Prediction Log'!$D181)), "Y", IF('Prediction Log'!$D181='Prediction Log'!$P181, "PUSH", "N"))))</f>
        <v>N</v>
      </c>
      <c r="R181" s="79" t="str">
        <f>IF(ISBLANK('Prediction Log'!$N181), "",IF('Prediction Log'!$P181&lt;'Prediction Log'!$D181, "Y", IF('Prediction Log'!$P181='Prediction Log'!$D181, "PUSH", "N")))</f>
        <v>N</v>
      </c>
      <c r="S181" s="79" t="str">
        <f>IF(ISBLANK('Prediction Log'!$N181), "",IF('Prediction Log'!$P181&lt;'Prediction Log'!$E181, "Y", IF('Prediction Log'!$P181='Prediction Log'!$E181, "PUSH", "N")))</f>
        <v>N</v>
      </c>
      <c r="T181" s="80" t="str">
        <f>IF(ISBLANK('Prediction Log'!$N181),"",IF('Prediction Log'!$M181='Prediction Log'!$H181, "Y", "N"))</f>
        <v>Y</v>
      </c>
      <c r="U181" s="80" t="str">
        <f>'Prediction Log'!$R181</f>
        <v>N</v>
      </c>
      <c r="V181" s="80" t="str">
        <f>IF(ISBLANK('Prediction Log'!$N181), "",IF(AND('Prediction Log'!$T181="Y", 'Prediction Log'!$U181="Y"), "Y", "N"))</f>
        <v>N</v>
      </c>
      <c r="W181" s="81" t="str">
        <f>IF(ISBLANK('Prediction Log'!$N181),"",IF('Prediction Log'!$M181='Prediction Log'!$I181, "Y", "N"))</f>
        <v>Y</v>
      </c>
      <c r="X181" s="81" t="str">
        <f>IF(ISBLANK('Prediction Log'!$N181), "", IF('Prediction Log'!$R181=Games!K162, "Y", "N"))</f>
        <v>N</v>
      </c>
      <c r="Y181" s="82" t="str">
        <f>IF(ISBLANK('Prediction Log'!$N181), "",IF('Prediction Log'!$J181='Prediction Log'!$M181, "Y", "N"))</f>
        <v>Y</v>
      </c>
      <c r="Z181" s="81" t="str">
        <f>IF(ISBLANK('Prediction Log'!$N181), "",IF('Prediction Log'!$I181&lt;&gt;'Prediction Log'!$M181, "N",IF(AND('Prediction Log'!$E181&gt;0, 'Prediction Log'!$P181&gt;'Prediction Log'!$E181, 'Prediction Log'!$I181='Prediction Log'!$C181), "Y", IF(AND('Prediction Log'!$E181&lt;0, 'Prediction Log'!$P181&lt;'Prediction Log'!$E181,'Prediction Log'!$I181='Prediction Log'!$B181 ), "Y", IF('Prediction Log'!$P181='Prediction Log'!$E181, "PUSH", "N")))))</f>
        <v>N</v>
      </c>
      <c r="AA181" s="81" t="str">
        <f>IF(ISBLANK('Prediction Log'!$N181), "",IF(AND('Prediction Log'!$W181="Y", 'Prediction Log'!$X181="Y"), "Y", "N"))</f>
        <v>N</v>
      </c>
      <c r="AB181" s="80" t="n">
        <f>IF(ISBLANK('Prediction Log'!$N181), "",IF('Prediction Log'!$D181&gt;0, 'Prediction Log'!$P181-'Prediction Log'!$D181, IF('Prediction Log'!$D181&lt;0, -'Prediction Log'!$P181+'Prediction Log'!$D181, "NA")))</f>
        <v>-3.5</v>
      </c>
      <c r="AC181" s="80" t="n">
        <f>IF(ISBLANK('Prediction Log'!$N181), "",ABS('Prediction Log'!$AB181))</f>
        <v>3.5</v>
      </c>
      <c r="AD181" s="81" t="n">
        <f>IF(ISBLANK('Prediction Log'!$N181), "",IF('Prediction Log'!$E181&gt;0, 'Prediction Log'!$P181-'Prediction Log'!$E181, IF('Prediction Log'!$E181&lt;0, -'Prediction Log'!$P181+'Prediction Log'!$E181, "NA")))</f>
        <v>-6.1</v>
      </c>
      <c r="AE181" s="81" t="n">
        <f>IF(ISBLANK('Prediction Log'!$N181), "",ABS('Prediction Log'!$AD181))</f>
        <v>6.1</v>
      </c>
    </row>
    <row r="182" ht="14.25" customHeight="1">
      <c r="A182" s="14" t="n">
        <f>IF(ISBLANK(Games!$B163), "",Games!A163)</f>
        <v>11</v>
      </c>
      <c r="B182" s="67" t="str">
        <f>IF(ISBLANK(Games!$B163), "",Games!B163)</f>
        <v>Boston College</v>
      </c>
      <c r="C182" s="67" t="str">
        <f>IF(ISBLANK(Games!$B163), "",Games!E163)</f>
        <v>Virginia Tech</v>
      </c>
      <c r="D182" s="10" t="n">
        <f>IF(ISBLANK(Games!$B163), "",Games!G163)</f>
        <v>1.5</v>
      </c>
      <c r="E182" s="10" t="n">
        <f>IF(ISBLANK(Games!$B163), "",Games!H163)</f>
        <v>2</v>
      </c>
      <c r="F182" s="69" t="n">
        <f>Games!D163</f>
        <v>0.596507</v>
      </c>
      <c r="G182" s="70" t="str">
        <f>Games!K163</f>
        <v>N</v>
      </c>
      <c r="H182" s="71" t="str">
        <f>IF(ISBLANK(Games!B163), "", IF('Prediction Log'!$D182&lt;0, 'Prediction Log'!$B182, 'Prediction Log'!$C182))</f>
        <v>Virginia Tech</v>
      </c>
      <c r="I182" s="72" t="str">
        <f>IF(ISBLANK(Games!$B163), "",Games!I163)</f>
        <v>Virginia Tech</v>
      </c>
      <c r="J182" s="72" t="str">
        <f>IF('Prediction Log'!$F182&gt;0.5, 'Prediction Log'!$B182, IF('Prediction Log'!$F182&lt;0.5, 'Prediction Log'!$C182, "PICK"))</f>
        <v>Boston College</v>
      </c>
      <c r="K182" s="73" t="n">
        <f>IF(ISBLANK(Games!B163), "",IF('Prediction Log'!$J182='Prediction Log'!$B182, 'Prediction Log'!$F182, 1-'Prediction Log'!$F182))</f>
        <v>0.596507</v>
      </c>
      <c r="L182" s="74" t="str">
        <f>IF(ISBLANK(Games!$B163), "",Games!L163)</f>
        <v>Y</v>
      </c>
      <c r="M182" s="75" t="s">
        <v>100</v>
      </c>
      <c r="N182" s="76" t="n">
        <v>22.0</v>
      </c>
      <c r="O182" s="76" t="n">
        <v>48.0</v>
      </c>
      <c r="P182" s="77" t="n">
        <f>IF(ISBLANK('Prediction Log'!$N182), "",'Prediction Log'!$O182-'Prediction Log'!$N182)</f>
        <v>26</v>
      </c>
      <c r="Q182" s="78" t="str">
        <f>IF(ISBLANK('Prediction Log'!$N182), "",IF('Prediction Log'!$M182&lt;&gt;'Prediction Log'!$H182, "Y", IF(AND('Prediction Log'!$M182='Prediction Log'!$H182, ABS((-1*'Prediction Log'!$P182))&gt;ABS('Prediction Log'!$D182)), "Y", IF('Prediction Log'!$D182='Prediction Log'!$P182, "PUSH", "N"))))</f>
        <v>Y</v>
      </c>
      <c r="R182" s="79" t="str">
        <f>IF(ISBLANK('Prediction Log'!$N182), "",IF('Prediction Log'!$P182&lt;'Prediction Log'!$D182, "Y", IF('Prediction Log'!$P182='Prediction Log'!$D182, "PUSH", "N")))</f>
        <v>N</v>
      </c>
      <c r="S182" s="79" t="str">
        <f>IF(ISBLANK('Prediction Log'!$N182), "",IF('Prediction Log'!$P182&lt;'Prediction Log'!$E182, "Y", IF('Prediction Log'!$P182='Prediction Log'!$E182, "PUSH", "N")))</f>
        <v>N</v>
      </c>
      <c r="T182" s="80" t="str">
        <f>IF(ISBLANK('Prediction Log'!$N182),"",IF('Prediction Log'!$M182='Prediction Log'!$H182, "Y", "N"))</f>
        <v>Y</v>
      </c>
      <c r="U182" s="80" t="str">
        <f>'Prediction Log'!$R182</f>
        <v>N</v>
      </c>
      <c r="V182" s="80" t="str">
        <f>IF(ISBLANK('Prediction Log'!$N182), "",IF(AND('Prediction Log'!$T182="Y", 'Prediction Log'!$U182="Y"), "Y", "N"))</f>
        <v>N</v>
      </c>
      <c r="W182" s="81" t="str">
        <f>IF(ISBLANK('Prediction Log'!$N182),"",IF('Prediction Log'!$M182='Prediction Log'!$I182, "Y", "N"))</f>
        <v>Y</v>
      </c>
      <c r="X182" s="81" t="str">
        <f>IF(ISBLANK('Prediction Log'!$N182), "", IF('Prediction Log'!$R182=Games!K163, "Y", "N"))</f>
        <v>Y</v>
      </c>
      <c r="Y182" s="82" t="str">
        <f>IF(ISBLANK('Prediction Log'!$N182), "",IF('Prediction Log'!$J182='Prediction Log'!$M182, "Y", "N"))</f>
        <v>N</v>
      </c>
      <c r="Z182" s="81" t="str">
        <f>IF(ISBLANK('Prediction Log'!$N182), "",IF('Prediction Log'!$I182&lt;&gt;'Prediction Log'!$M182, "N",IF(AND('Prediction Log'!$E182&gt;0, 'Prediction Log'!$P182&gt;'Prediction Log'!$E182, 'Prediction Log'!$I182='Prediction Log'!$C182), "Y", IF(AND('Prediction Log'!$E182&lt;0, 'Prediction Log'!$P182&lt;'Prediction Log'!$E182,'Prediction Log'!$I182='Prediction Log'!$B182 ), "Y", IF('Prediction Log'!$P182='Prediction Log'!$E182, "PUSH", "N")))))</f>
        <v>Y</v>
      </c>
      <c r="AA182" s="81" t="str">
        <f>IF(ISBLANK('Prediction Log'!$N182), "",IF(AND('Prediction Log'!$W182="Y", 'Prediction Log'!$X182="Y"), "Y", "N"))</f>
        <v>Y</v>
      </c>
      <c r="AB182" s="80" t="n">
        <f>IF(ISBLANK('Prediction Log'!$N182), "",IF('Prediction Log'!$D182&gt;0, 'Prediction Log'!$P182-'Prediction Log'!$D182, IF('Prediction Log'!$D182&lt;0, -'Prediction Log'!$P182+'Prediction Log'!$D182, "NA")))</f>
        <v>24.5</v>
      </c>
      <c r="AC182" s="80" t="n">
        <f>IF(ISBLANK('Prediction Log'!$N182), "",ABS('Prediction Log'!$AB182))</f>
        <v>24.5</v>
      </c>
      <c r="AD182" s="81" t="n">
        <f>IF(ISBLANK('Prediction Log'!$N182), "",IF('Prediction Log'!$E182&gt;0, 'Prediction Log'!$P182-'Prediction Log'!$E182, IF('Prediction Log'!$E182&lt;0, -'Prediction Log'!$P182+'Prediction Log'!$E182, "NA")))</f>
        <v>24</v>
      </c>
      <c r="AE182" s="81" t="n">
        <f>IF(ISBLANK('Prediction Log'!$N182), "",ABS('Prediction Log'!$AD182))</f>
        <v>24</v>
      </c>
    </row>
    <row r="183" ht="14.25" customHeight="1">
      <c r="A183" s="67" t="n">
        <f>IF(ISBLANK(Games!$B164), "",Games!A164)</f>
        <v>11</v>
      </c>
      <c r="B183" s="67" t="str">
        <f>IF(ISBLANK(Games!$B164), "",Games!B164)</f>
        <v>Clemson</v>
      </c>
      <c r="C183" s="67" t="str">
        <f>IF(ISBLANK(Games!$B164), "",Games!E164)</f>
        <v>Georgia Tech</v>
      </c>
      <c r="D183" s="68" t="n">
        <f>IF(ISBLANK(Games!$B164), "",Games!G164)</f>
        <v>-14.5</v>
      </c>
      <c r="E183" s="68" t="n">
        <f>IF(ISBLANK(Games!$B164), "",Games!H164)</f>
        <v>-13.6</v>
      </c>
      <c r="F183" s="69" t="n">
        <f>Games!D164</f>
        <v>0.894638</v>
      </c>
      <c r="G183" s="70" t="str">
        <f>Games!K164</f>
        <v>N</v>
      </c>
      <c r="H183" s="71" t="str">
        <f>IF(ISBLANK(Games!B164), "", IF('Prediction Log'!$D183&lt;0, 'Prediction Log'!$B183, 'Prediction Log'!$C183))</f>
        <v>Clemson</v>
      </c>
      <c r="I183" s="72" t="str">
        <f>IF(ISBLANK(Games!$B164), "",Games!I164)</f>
        <v>Clemson</v>
      </c>
      <c r="J183" s="72" t="str">
        <f>IF('Prediction Log'!$F183&gt;0.5, 'Prediction Log'!$B183, IF('Prediction Log'!$F183&lt;0.5, 'Prediction Log'!$C183, "PICK"))</f>
        <v>Clemson</v>
      </c>
      <c r="K183" s="73" t="n">
        <f>IF(ISBLANK(Games!B164), "",IF('Prediction Log'!$J183='Prediction Log'!$B183, 'Prediction Log'!$F183, 1-'Prediction Log'!$F183))</f>
        <v>0.894638</v>
      </c>
      <c r="L183" s="74" t="str">
        <f>IF(ISBLANK(Games!$B164), "",Games!L164)</f>
        <v>N</v>
      </c>
      <c r="M183" s="75" t="s">
        <v>57</v>
      </c>
      <c r="N183" s="76" t="n">
        <v>42.0</v>
      </c>
      <c r="O183" s="76" t="n">
        <v>21.0</v>
      </c>
      <c r="P183" s="77" t="n">
        <f>IF(ISBLANK('Prediction Log'!$N183), "",'Prediction Log'!$O183-'Prediction Log'!$N183)</f>
        <v>-21</v>
      </c>
      <c r="Q183" s="78" t="str">
        <f>IF(ISBLANK('Prediction Log'!$N183), "",IF('Prediction Log'!$M183&lt;&gt;'Prediction Log'!$H183, "Y", IF(AND('Prediction Log'!$M183='Prediction Log'!$H183, ABS((-1*'Prediction Log'!$P183))&gt;ABS('Prediction Log'!$D183)), "Y", IF('Prediction Log'!$D183='Prediction Log'!$P183, "PUSH", "N"))))</f>
        <v>Y</v>
      </c>
      <c r="R183" s="79" t="str">
        <f>IF(ISBLANK('Prediction Log'!$N183), "",IF('Prediction Log'!$P183&lt;'Prediction Log'!$D183, "Y", IF('Prediction Log'!$P183='Prediction Log'!$D183, "PUSH", "N")))</f>
        <v>Y</v>
      </c>
      <c r="S183" s="79" t="str">
        <f>IF(ISBLANK('Prediction Log'!$N183), "",IF('Prediction Log'!$P183&lt;'Prediction Log'!$E183, "Y", IF('Prediction Log'!$P183='Prediction Log'!$E183, "PUSH", "N")))</f>
        <v>Y</v>
      </c>
      <c r="T183" s="80" t="str">
        <f>IF(ISBLANK('Prediction Log'!$N183),"",IF('Prediction Log'!$M183='Prediction Log'!$H183, "Y", "N"))</f>
        <v>Y</v>
      </c>
      <c r="U183" s="80" t="str">
        <f>'Prediction Log'!$R183</f>
        <v>Y</v>
      </c>
      <c r="V183" s="80" t="str">
        <f>IF(ISBLANK('Prediction Log'!$N183), "",IF(AND('Prediction Log'!$T183="Y", 'Prediction Log'!$U183="Y"), "Y", "N"))</f>
        <v>Y</v>
      </c>
      <c r="W183" s="81" t="str">
        <f>IF(ISBLANK('Prediction Log'!$N183),"",IF('Prediction Log'!$M183='Prediction Log'!$I183, "Y", "N"))</f>
        <v>Y</v>
      </c>
      <c r="X183" s="81" t="str">
        <f>IF(ISBLANK('Prediction Log'!$N183), "", IF('Prediction Log'!$R183=Games!K164, "Y", "N"))</f>
        <v>N</v>
      </c>
      <c r="Y183" s="82" t="str">
        <f>IF(ISBLANK('Prediction Log'!$N183), "",IF('Prediction Log'!$J183='Prediction Log'!$M183, "Y", "N"))</f>
        <v>Y</v>
      </c>
      <c r="Z183" s="81" t="str">
        <f>IF(ISBLANK('Prediction Log'!$N183), "",IF('Prediction Log'!$I183&lt;&gt;'Prediction Log'!$M183, "N",IF(AND('Prediction Log'!$E183&gt;0, 'Prediction Log'!$P183&gt;'Prediction Log'!$E183, 'Prediction Log'!$I183='Prediction Log'!$C183), "Y", IF(AND('Prediction Log'!$E183&lt;0, 'Prediction Log'!$P183&lt;'Prediction Log'!$E183,'Prediction Log'!$I183='Prediction Log'!$B183 ), "Y", IF('Prediction Log'!$P183='Prediction Log'!$E183, "PUSH", "N")))))</f>
        <v>Y</v>
      </c>
      <c r="AA183" s="81" t="str">
        <f>IF(ISBLANK('Prediction Log'!$N183), "",IF(AND('Prediction Log'!$W183="Y", 'Prediction Log'!$X183="Y"), "Y", "N"))</f>
        <v>N</v>
      </c>
      <c r="AB183" s="80" t="n">
        <f>IF(ISBLANK('Prediction Log'!$N183), "",IF('Prediction Log'!$D183&gt;0, 'Prediction Log'!$P183-'Prediction Log'!$D183, IF('Prediction Log'!$D183&lt;0, -'Prediction Log'!$P183+'Prediction Log'!$D183, "NA")))</f>
        <v>6.5</v>
      </c>
      <c r="AC183" s="80" t="n">
        <f>IF(ISBLANK('Prediction Log'!$N183), "",ABS('Prediction Log'!$AB183))</f>
        <v>6.5</v>
      </c>
      <c r="AD183" s="81" t="n">
        <f>IF(ISBLANK('Prediction Log'!$N183), "",IF('Prediction Log'!$E183&gt;0, 'Prediction Log'!$P183-'Prediction Log'!$E183, IF('Prediction Log'!$E183&lt;0, -'Prediction Log'!$P183+'Prediction Log'!$E183, "NA")))</f>
        <v>7.4</v>
      </c>
      <c r="AE183" s="81" t="n">
        <f>IF(ISBLANK('Prediction Log'!$N183), "",ABS('Prediction Log'!$AD183))</f>
        <v>7.4</v>
      </c>
    </row>
    <row r="184" ht="14.25" customHeight="1">
      <c r="A184" s="14" t="n">
        <f>IF(ISBLANK(Games!$B165), "",Games!A165)</f>
        <v>11</v>
      </c>
      <c r="B184" s="67" t="str">
        <f>IF(ISBLANK(Games!$B165), "",Games!B165)</f>
        <v>Tulane</v>
      </c>
      <c r="C184" s="67" t="str">
        <f>IF(ISBLANK(Games!$B165), "",Games!E165)</f>
        <v>Tulsa</v>
      </c>
      <c r="D184" s="10" t="n">
        <f>IF(ISBLANK(Games!$B165), "",Games!G165)</f>
        <v>-22.5</v>
      </c>
      <c r="E184" s="10" t="n">
        <f>IF(ISBLANK(Games!$B165), "",Games!H165)</f>
        <v>-25.7</v>
      </c>
      <c r="F184" s="69" t="n">
        <f>Games!D165</f>
        <v>0.991058</v>
      </c>
      <c r="G184" s="70" t="str">
        <f>Games!K165</f>
        <v>Y</v>
      </c>
      <c r="H184" s="71" t="str">
        <f>IF(ISBLANK(Games!B165), "", IF('Prediction Log'!$D184&lt;0, 'Prediction Log'!$B184, 'Prediction Log'!$C184))</f>
        <v>Tulane</v>
      </c>
      <c r="I184" s="72" t="str">
        <f>IF(ISBLANK(Games!$B165), "",Games!I165)</f>
        <v>Tulane</v>
      </c>
      <c r="J184" s="72" t="str">
        <f>IF('Prediction Log'!$F184&gt;0.5, 'Prediction Log'!$B184, IF('Prediction Log'!$F184&lt;0.5, 'Prediction Log'!$C184, "PICK"))</f>
        <v>Tulane</v>
      </c>
      <c r="K184" s="73" t="n">
        <f>IF(ISBLANK(Games!B165), "",IF('Prediction Log'!$J184='Prediction Log'!$B184, 'Prediction Log'!$F184, 1-'Prediction Log'!$F184))</f>
        <v>0.991058</v>
      </c>
      <c r="L184" s="74" t="str">
        <f>IF(ISBLANK(Games!$B165), "",Games!L165)</f>
        <v>Y</v>
      </c>
      <c r="M184" s="75" t="s">
        <v>28</v>
      </c>
      <c r="N184" s="76" t="n">
        <v>24.0</v>
      </c>
      <c r="O184" s="76" t="n">
        <v>22.0</v>
      </c>
      <c r="P184" s="77" t="n">
        <f>IF(ISBLANK('Prediction Log'!$N184), "",'Prediction Log'!$O184-'Prediction Log'!$N184)</f>
        <v>-2</v>
      </c>
      <c r="Q184" s="78" t="str">
        <f>IF(ISBLANK('Prediction Log'!$N184), "",IF('Prediction Log'!$M184&lt;&gt;'Prediction Log'!$H184, "Y", IF(AND('Prediction Log'!$M184='Prediction Log'!$H184, ABS((-1*'Prediction Log'!$P184))&gt;ABS('Prediction Log'!$D184)), "Y", IF('Prediction Log'!$D184='Prediction Log'!$P184, "PUSH", "N"))))</f>
        <v>N</v>
      </c>
      <c r="R184" s="79" t="str">
        <f>IF(ISBLANK('Prediction Log'!$N184), "",IF('Prediction Log'!$P184&lt;'Prediction Log'!$D184, "Y", IF('Prediction Log'!$P184='Prediction Log'!$D184, "PUSH", "N")))</f>
        <v>N</v>
      </c>
      <c r="S184" s="79" t="str">
        <f>IF(ISBLANK('Prediction Log'!$N184), "",IF('Prediction Log'!$P184&lt;'Prediction Log'!$E184, "Y", IF('Prediction Log'!$P184='Prediction Log'!$E184, "PUSH", "N")))</f>
        <v>N</v>
      </c>
      <c r="T184" s="80" t="str">
        <f>IF(ISBLANK('Prediction Log'!$N184),"",IF('Prediction Log'!$M184='Prediction Log'!$H184, "Y", "N"))</f>
        <v>Y</v>
      </c>
      <c r="U184" s="80" t="str">
        <f>'Prediction Log'!$R184</f>
        <v>N</v>
      </c>
      <c r="V184" s="80" t="str">
        <f>IF(ISBLANK('Prediction Log'!$N184), "",IF(AND('Prediction Log'!$T184="Y", 'Prediction Log'!$U184="Y"), "Y", "N"))</f>
        <v>N</v>
      </c>
      <c r="W184" s="81" t="str">
        <f>IF(ISBLANK('Prediction Log'!$N184),"",IF('Prediction Log'!$M184='Prediction Log'!$I184, "Y", "N"))</f>
        <v>Y</v>
      </c>
      <c r="X184" s="81" t="str">
        <f>IF(ISBLANK('Prediction Log'!$N184), "", IF('Prediction Log'!$R184=Games!K165, "Y", "N"))</f>
        <v>N</v>
      </c>
      <c r="Y184" s="82" t="str">
        <f>IF(ISBLANK('Prediction Log'!$N184), "",IF('Prediction Log'!$J184='Prediction Log'!$M184, "Y", "N"))</f>
        <v>Y</v>
      </c>
      <c r="Z184" s="81" t="str">
        <f>IF(ISBLANK('Prediction Log'!$N184), "",IF('Prediction Log'!$I184&lt;&gt;'Prediction Log'!$M184, "N",IF(AND('Prediction Log'!$E184&gt;0, 'Prediction Log'!$P184&gt;'Prediction Log'!$E184, 'Prediction Log'!$I184='Prediction Log'!$C184), "Y", IF(AND('Prediction Log'!$E184&lt;0, 'Prediction Log'!$P184&lt;'Prediction Log'!$E184,'Prediction Log'!$I184='Prediction Log'!$B184 ), "Y", IF('Prediction Log'!$P184='Prediction Log'!$E184, "PUSH", "N")))))</f>
        <v>N</v>
      </c>
      <c r="AA184" s="81" t="str">
        <f>IF(ISBLANK('Prediction Log'!$N184), "",IF(AND('Prediction Log'!$W184="Y", 'Prediction Log'!$X184="Y"), "Y", "N"))</f>
        <v>N</v>
      </c>
      <c r="AB184" s="80" t="n">
        <f>IF(ISBLANK('Prediction Log'!$N184), "",IF('Prediction Log'!$D184&gt;0, 'Prediction Log'!$P184-'Prediction Log'!$D184, IF('Prediction Log'!$D184&lt;0, -'Prediction Log'!$P184+'Prediction Log'!$D184, "NA")))</f>
        <v>-20.5</v>
      </c>
      <c r="AC184" s="80" t="n">
        <f>IF(ISBLANK('Prediction Log'!$N184), "",ABS('Prediction Log'!$AB184))</f>
        <v>20.5</v>
      </c>
      <c r="AD184" s="81" t="n">
        <f>IF(ISBLANK('Prediction Log'!$N184), "",IF('Prediction Log'!$E184&gt;0, 'Prediction Log'!$P184-'Prediction Log'!$E184, IF('Prediction Log'!$E184&lt;0, -'Prediction Log'!$P184+'Prediction Log'!$E184, "NA")))</f>
        <v>-23.7</v>
      </c>
      <c r="AE184" s="81" t="n">
        <f>IF(ISBLANK('Prediction Log'!$N184), "",ABS('Prediction Log'!$AD184))</f>
        <v>23.7</v>
      </c>
    </row>
    <row r="185" ht="14.25" customHeight="1">
      <c r="A185" s="67" t="n">
        <f>IF(ISBLANK(Games!$B166), "",Games!A166)</f>
        <v>11</v>
      </c>
      <c r="B185" s="67" t="str">
        <f>IF(ISBLANK(Games!$B166), "",Games!B166)</f>
        <v>South Carolina</v>
      </c>
      <c r="C185" s="67" t="str">
        <f>IF(ISBLANK(Games!$B166), "",Games!E166)</f>
        <v>Vanderbilt</v>
      </c>
      <c r="D185" s="68" t="n">
        <f>IF(ISBLANK(Games!$B166), "",Games!G166)</f>
        <v>-13.5</v>
      </c>
      <c r="E185" s="68" t="n">
        <f>IF(ISBLANK(Games!$B166), "",Games!H166)</f>
        <v>-13.2</v>
      </c>
      <c r="F185" s="69" t="n">
        <f>Games!D166</f>
        <v>0.903269</v>
      </c>
      <c r="G185" s="70" t="str">
        <f>Games!K166</f>
        <v>N</v>
      </c>
      <c r="H185" s="71" t="str">
        <f>IF(ISBLANK(Games!B166), "", IF('Prediction Log'!$D185&lt;0, 'Prediction Log'!$B185, 'Prediction Log'!$C185))</f>
        <v>South Carolina</v>
      </c>
      <c r="I185" s="72" t="str">
        <f>IF(ISBLANK(Games!$B166), "",Games!I166)</f>
        <v>South Carolina</v>
      </c>
      <c r="J185" s="72" t="str">
        <f>IF('Prediction Log'!$F185&gt;0.5, 'Prediction Log'!$B185, IF('Prediction Log'!$F185&lt;0.5, 'Prediction Log'!$C185, "PICK"))</f>
        <v>South Carolina</v>
      </c>
      <c r="K185" s="73" t="n">
        <f>IF(ISBLANK(Games!B166), "",IF('Prediction Log'!$J185='Prediction Log'!$B185, 'Prediction Log'!$F185, 1-'Prediction Log'!$F185))</f>
        <v>0.903269</v>
      </c>
      <c r="L185" s="74" t="str">
        <f>IF(ISBLANK(Games!$B166), "",Games!L166)</f>
        <v>N</v>
      </c>
      <c r="M185" s="75" t="s">
        <v>79</v>
      </c>
      <c r="N185" s="76" t="n">
        <v>47.0</v>
      </c>
      <c r="O185" s="76" t="n">
        <v>6.0</v>
      </c>
      <c r="P185" s="77" t="n">
        <f>IF(ISBLANK('Prediction Log'!$N185), "",'Prediction Log'!$O185-'Prediction Log'!$N185)</f>
        <v>-41</v>
      </c>
      <c r="Q185" s="78" t="str">
        <f>IF(ISBLANK('Prediction Log'!$N185), "",IF('Prediction Log'!$M185&lt;&gt;'Prediction Log'!$H185, "Y", IF(AND('Prediction Log'!$M185='Prediction Log'!$H185, ABS((-1*'Prediction Log'!$P185))&gt;ABS('Prediction Log'!$D185)), "Y", IF('Prediction Log'!$D185='Prediction Log'!$P185, "PUSH", "N"))))</f>
        <v>Y</v>
      </c>
      <c r="R185" s="79" t="str">
        <f>IF(ISBLANK('Prediction Log'!$N185), "",IF('Prediction Log'!$P185&lt;'Prediction Log'!$D185, "Y", IF('Prediction Log'!$P185='Prediction Log'!$D185, "PUSH", "N")))</f>
        <v>Y</v>
      </c>
      <c r="S185" s="79" t="str">
        <f>IF(ISBLANK('Prediction Log'!$N185), "",IF('Prediction Log'!$P185&lt;'Prediction Log'!$E185, "Y", IF('Prediction Log'!$P185='Prediction Log'!$E185, "PUSH", "N")))</f>
        <v>Y</v>
      </c>
      <c r="T185" s="80" t="str">
        <f>IF(ISBLANK('Prediction Log'!$N185),"",IF('Prediction Log'!$M185='Prediction Log'!$H185, "Y", "N"))</f>
        <v>Y</v>
      </c>
      <c r="U185" s="80" t="str">
        <f>'Prediction Log'!$R185</f>
        <v>Y</v>
      </c>
      <c r="V185" s="80" t="str">
        <f>IF(ISBLANK('Prediction Log'!$N185), "",IF(AND('Prediction Log'!$T185="Y", 'Prediction Log'!$U185="Y"), "Y", "N"))</f>
        <v>Y</v>
      </c>
      <c r="W185" s="81" t="str">
        <f>IF(ISBLANK('Prediction Log'!$N185),"",IF('Prediction Log'!$M185='Prediction Log'!$I185, "Y", "N"))</f>
        <v>Y</v>
      </c>
      <c r="X185" s="81" t="str">
        <f>IF(ISBLANK('Prediction Log'!$N185), "", IF('Prediction Log'!$R185=Games!K166, "Y", "N"))</f>
        <v>N</v>
      </c>
      <c r="Y185" s="82" t="str">
        <f>IF(ISBLANK('Prediction Log'!$N185), "",IF('Prediction Log'!$J185='Prediction Log'!$M185, "Y", "N"))</f>
        <v>Y</v>
      </c>
      <c r="Z185" s="81" t="str">
        <f>IF(ISBLANK('Prediction Log'!$N185), "",IF('Prediction Log'!$I185&lt;&gt;'Prediction Log'!$M185, "N",IF(AND('Prediction Log'!$E185&gt;0, 'Prediction Log'!$P185&gt;'Prediction Log'!$E185, 'Prediction Log'!$I185='Prediction Log'!$C185), "Y", IF(AND('Prediction Log'!$E185&lt;0, 'Prediction Log'!$P185&lt;'Prediction Log'!$E185,'Prediction Log'!$I185='Prediction Log'!$B185 ), "Y", IF('Prediction Log'!$P185='Prediction Log'!$E185, "PUSH", "N")))))</f>
        <v>Y</v>
      </c>
      <c r="AA185" s="81" t="str">
        <f>IF(ISBLANK('Prediction Log'!$N185), "",IF(AND('Prediction Log'!$W185="Y", 'Prediction Log'!$X185="Y"), "Y", "N"))</f>
        <v>N</v>
      </c>
      <c r="AB185" s="80" t="n">
        <f>IF(ISBLANK('Prediction Log'!$N185), "",IF('Prediction Log'!$D185&gt;0, 'Prediction Log'!$P185-'Prediction Log'!$D185, IF('Prediction Log'!$D185&lt;0, -'Prediction Log'!$P185+'Prediction Log'!$D185, "NA")))</f>
        <v>27.5</v>
      </c>
      <c r="AC185" s="80" t="n">
        <f>IF(ISBLANK('Prediction Log'!$N185), "",ABS('Prediction Log'!$AB185))</f>
        <v>27.5</v>
      </c>
      <c r="AD185" s="81" t="n">
        <f>IF(ISBLANK('Prediction Log'!$N185), "",IF('Prediction Log'!$E185&gt;0, 'Prediction Log'!$P185-'Prediction Log'!$E185, IF('Prediction Log'!$E185&lt;0, -'Prediction Log'!$P185+'Prediction Log'!$E185, "NA")))</f>
        <v>27.8</v>
      </c>
      <c r="AE185" s="81" t="n">
        <f>IF(ISBLANK('Prediction Log'!$N185), "",ABS('Prediction Log'!$AD185))</f>
        <v>27.8</v>
      </c>
    </row>
    <row r="186" ht="14.25" customHeight="1">
      <c r="A186" s="14" t="n">
        <f>IF(ISBLANK(Games!$B167), "",Games!A167)</f>
        <v>11</v>
      </c>
      <c r="B186" s="67" t="str">
        <f>IF(ISBLANK(Games!$B167), "",Games!B167)</f>
        <v>Liberty</v>
      </c>
      <c r="C186" s="67" t="str">
        <f>IF(ISBLANK(Games!$B167), "",Games!E167)</f>
        <v>Old Dominion</v>
      </c>
      <c r="D186" s="10" t="n">
        <f>IF(ISBLANK(Games!$B167), "",Games!G167)</f>
        <v>-13.5</v>
      </c>
      <c r="E186" s="10" t="n">
        <f>IF(ISBLANK(Games!$B167), "",Games!H167)</f>
        <v>-13.4</v>
      </c>
      <c r="F186" s="69" t="n">
        <f>Games!D167</f>
        <v>0.904194</v>
      </c>
      <c r="G186" s="70" t="str">
        <f>Games!K167</f>
        <v>N</v>
      </c>
      <c r="H186" s="71" t="str">
        <f>IF(ISBLANK(Games!B167), "", IF('Prediction Log'!$D186&lt;0, 'Prediction Log'!$B186, 'Prediction Log'!$C186))</f>
        <v>Liberty</v>
      </c>
      <c r="I186" s="72" t="str">
        <f>IF(ISBLANK(Games!$B167), "",Games!I167)</f>
        <v>Liberty</v>
      </c>
      <c r="J186" s="72" t="str">
        <f>IF('Prediction Log'!$F186&gt;0.5, 'Prediction Log'!$B186, IF('Prediction Log'!$F186&lt;0.5, 'Prediction Log'!$C186, "PICK"))</f>
        <v>Liberty</v>
      </c>
      <c r="K186" s="73" t="n">
        <f>IF(ISBLANK(Games!B167), "",IF('Prediction Log'!$J186='Prediction Log'!$B186, 'Prediction Log'!$F186, 1-'Prediction Log'!$F186))</f>
        <v>0.904194</v>
      </c>
      <c r="L186" s="74" t="str">
        <f>IF(ISBLANK(Games!$B167), "",Games!L167)</f>
        <v>N</v>
      </c>
      <c r="M186" s="75" t="s">
        <v>142</v>
      </c>
      <c r="N186" s="76" t="n">
        <v>38.0</v>
      </c>
      <c r="O186" s="76" t="n">
        <v>10.0</v>
      </c>
      <c r="P186" s="77" t="n">
        <f>IF(ISBLANK('Prediction Log'!$N186), "",'Prediction Log'!$O186-'Prediction Log'!$N186)</f>
        <v>-28</v>
      </c>
      <c r="Q186" s="78" t="str">
        <f>IF(ISBLANK('Prediction Log'!$N186), "",IF('Prediction Log'!$M186&lt;&gt;'Prediction Log'!$H186, "Y", IF(AND('Prediction Log'!$M186='Prediction Log'!$H186, ABS((-1*'Prediction Log'!$P186))&gt;ABS('Prediction Log'!$D186)), "Y", IF('Prediction Log'!$D186='Prediction Log'!$P186, "PUSH", "N"))))</f>
        <v>Y</v>
      </c>
      <c r="R186" s="79" t="str">
        <f>IF(ISBLANK('Prediction Log'!$N186), "",IF('Prediction Log'!$P186&lt;'Prediction Log'!$D186, "Y", IF('Prediction Log'!$P186='Prediction Log'!$D186, "PUSH", "N")))</f>
        <v>Y</v>
      </c>
      <c r="S186" s="79" t="str">
        <f>IF(ISBLANK('Prediction Log'!$N186), "",IF('Prediction Log'!$P186&lt;'Prediction Log'!$E186, "Y", IF('Prediction Log'!$P186='Prediction Log'!$E186, "PUSH", "N")))</f>
        <v>Y</v>
      </c>
      <c r="T186" s="80" t="str">
        <f>IF(ISBLANK('Prediction Log'!$N186),"",IF('Prediction Log'!$M186='Prediction Log'!$H186, "Y", "N"))</f>
        <v>Y</v>
      </c>
      <c r="U186" s="80" t="str">
        <f>'Prediction Log'!$R186</f>
        <v>Y</v>
      </c>
      <c r="V186" s="80" t="str">
        <f>IF(ISBLANK('Prediction Log'!$N186), "",IF(AND('Prediction Log'!$T186="Y", 'Prediction Log'!$U186="Y"), "Y", "N"))</f>
        <v>Y</v>
      </c>
      <c r="W186" s="81" t="str">
        <f>IF(ISBLANK('Prediction Log'!$N186),"",IF('Prediction Log'!$M186='Prediction Log'!$I186, "Y", "N"))</f>
        <v>Y</v>
      </c>
      <c r="X186" s="81" t="str">
        <f>IF(ISBLANK('Prediction Log'!$N186), "", IF('Prediction Log'!$R186=Games!K167, "Y", "N"))</f>
        <v>N</v>
      </c>
      <c r="Y186" s="82" t="str">
        <f>IF(ISBLANK('Prediction Log'!$N186), "",IF('Prediction Log'!$J186='Prediction Log'!$M186, "Y", "N"))</f>
        <v>Y</v>
      </c>
      <c r="Z186" s="81" t="str">
        <f>IF(ISBLANK('Prediction Log'!$N186), "",IF('Prediction Log'!$I186&lt;&gt;'Prediction Log'!$M186, "N",IF(AND('Prediction Log'!$E186&gt;0, 'Prediction Log'!$P186&gt;'Prediction Log'!$E186, 'Prediction Log'!$I186='Prediction Log'!$C186), "Y", IF(AND('Prediction Log'!$E186&lt;0, 'Prediction Log'!$P186&lt;'Prediction Log'!$E186,'Prediction Log'!$I186='Prediction Log'!$B186 ), "Y", IF('Prediction Log'!$P186='Prediction Log'!$E186, "PUSH", "N")))))</f>
        <v>Y</v>
      </c>
      <c r="AA186" s="81" t="str">
        <f>IF(ISBLANK('Prediction Log'!$N186), "",IF(AND('Prediction Log'!$W186="Y", 'Prediction Log'!$X186="Y"), "Y", "N"))</f>
        <v>N</v>
      </c>
      <c r="AB186" s="80" t="n">
        <f>IF(ISBLANK('Prediction Log'!$N186), "",IF('Prediction Log'!$D186&gt;0, 'Prediction Log'!$P186-'Prediction Log'!$D186, IF('Prediction Log'!$D186&lt;0, -'Prediction Log'!$P186+'Prediction Log'!$D186, "NA")))</f>
        <v>14.5</v>
      </c>
      <c r="AC186" s="80" t="n">
        <f>IF(ISBLANK('Prediction Log'!$N186), "",ABS('Prediction Log'!$AB186))</f>
        <v>14.5</v>
      </c>
      <c r="AD186" s="81" t="n">
        <f>IF(ISBLANK('Prediction Log'!$N186), "",IF('Prediction Log'!$E186&gt;0, 'Prediction Log'!$P186-'Prediction Log'!$E186, IF('Prediction Log'!$E186&lt;0, -'Prediction Log'!$P186+'Prediction Log'!$E186, "NA")))</f>
        <v>14.6</v>
      </c>
      <c r="AE186" s="81" t="n">
        <f>IF(ISBLANK('Prediction Log'!$N186), "",ABS('Prediction Log'!$AD186))</f>
        <v>14.6</v>
      </c>
    </row>
    <row r="187" ht="14.25" customHeight="1">
      <c r="A187" s="67" t="n">
        <f>IF(ISBLANK(Games!$B168), "",Games!A168)</f>
        <v>11</v>
      </c>
      <c r="B187" s="67" t="str">
        <f>IF(ISBLANK(Games!$B168), "",Games!B168)</f>
        <v>Louisiana Monroe</v>
      </c>
      <c r="C187" s="67" t="str">
        <f>IF(ISBLANK(Games!$B168), "",Games!E168)</f>
        <v>Troy</v>
      </c>
      <c r="D187" s="68" t="n">
        <f>IF(ISBLANK(Games!$B168), "",Games!G168)</f>
        <v>21.5</v>
      </c>
      <c r="E187" s="68" t="n">
        <f>IF(ISBLANK(Games!$B168), "",Games!H168)</f>
        <v>25.6</v>
      </c>
      <c r="F187" s="69" t="n">
        <f>Games!D168</f>
        <v>0.00965</v>
      </c>
      <c r="G187" s="70" t="str">
        <f>Games!K168</f>
        <v>N</v>
      </c>
      <c r="H187" s="71" t="str">
        <f>IF(ISBLANK(Games!B168), "", IF('Prediction Log'!$D187&lt;0, 'Prediction Log'!$B187, 'Prediction Log'!$C187))</f>
        <v>Troy</v>
      </c>
      <c r="I187" s="72" t="str">
        <f>IF(ISBLANK(Games!$B168), "",Games!I168)</f>
        <v>Troy</v>
      </c>
      <c r="J187" s="72" t="str">
        <f>IF('Prediction Log'!$F187&gt;0.5, 'Prediction Log'!$B187, IF('Prediction Log'!$F187&lt;0.5, 'Prediction Log'!$C187, "PICK"))</f>
        <v>Troy</v>
      </c>
      <c r="K187" s="73" t="n">
        <f>IF(ISBLANK(Games!B168), "",IF('Prediction Log'!$J187='Prediction Log'!$B187, 'Prediction Log'!$F187, 1-'Prediction Log'!$F187))</f>
        <v>0.99035</v>
      </c>
      <c r="L187" s="74" t="str">
        <f>IF(ISBLANK(Games!$B168), "",Games!L168)</f>
        <v>Y</v>
      </c>
      <c r="M187" s="75" t="s">
        <v>118</v>
      </c>
      <c r="N187" s="76" t="n">
        <v>14.0</v>
      </c>
      <c r="O187" s="76" t="n">
        <v>45.0</v>
      </c>
      <c r="P187" s="77" t="n">
        <f>IF(ISBLANK('Prediction Log'!$N187), "",'Prediction Log'!$O187-'Prediction Log'!$N187)</f>
        <v>31</v>
      </c>
      <c r="Q187" s="78" t="str">
        <f>IF(ISBLANK('Prediction Log'!$N187), "",IF('Prediction Log'!$M187&lt;&gt;'Prediction Log'!$H187, "Y", IF(AND('Prediction Log'!$M187='Prediction Log'!$H187, ABS((-1*'Prediction Log'!$P187))&gt;ABS('Prediction Log'!$D187)), "Y", IF('Prediction Log'!$D187='Prediction Log'!$P187, "PUSH", "N"))))</f>
        <v>Y</v>
      </c>
      <c r="R187" s="79" t="str">
        <f>IF(ISBLANK('Prediction Log'!$N187), "",IF('Prediction Log'!$P187&lt;'Prediction Log'!$D187, "Y", IF('Prediction Log'!$P187='Prediction Log'!$D187, "PUSH", "N")))</f>
        <v>N</v>
      </c>
      <c r="S187" s="79" t="str">
        <f>IF(ISBLANK('Prediction Log'!$N187), "",IF('Prediction Log'!$P187&lt;'Prediction Log'!$E187, "Y", IF('Prediction Log'!$P187='Prediction Log'!$E187, "PUSH", "N")))</f>
        <v>N</v>
      </c>
      <c r="T187" s="80" t="str">
        <f>IF(ISBLANK('Prediction Log'!$N187),"",IF('Prediction Log'!$M187='Prediction Log'!$H187, "Y", "N"))</f>
        <v>Y</v>
      </c>
      <c r="U187" s="80" t="str">
        <f>'Prediction Log'!$R187</f>
        <v>N</v>
      </c>
      <c r="V187" s="80" t="str">
        <f>IF(ISBLANK('Prediction Log'!$N187), "",IF(AND('Prediction Log'!$T187="Y", 'Prediction Log'!$U187="Y"), "Y", "N"))</f>
        <v>N</v>
      </c>
      <c r="W187" s="81" t="str">
        <f>IF(ISBLANK('Prediction Log'!$N187),"",IF('Prediction Log'!$M187='Prediction Log'!$I187, "Y", "N"))</f>
        <v>Y</v>
      </c>
      <c r="X187" s="81" t="str">
        <f>IF(ISBLANK('Prediction Log'!$N187), "", IF('Prediction Log'!$R187=Games!K168, "Y", "N"))</f>
        <v>Y</v>
      </c>
      <c r="Y187" s="82" t="str">
        <f>IF(ISBLANK('Prediction Log'!$N187), "",IF('Prediction Log'!$J187='Prediction Log'!$M187, "Y", "N"))</f>
        <v>Y</v>
      </c>
      <c r="Z187" s="81" t="str">
        <f>IF(ISBLANK('Prediction Log'!$N187), "",IF('Prediction Log'!$I187&lt;&gt;'Prediction Log'!$M187, "N",IF(AND('Prediction Log'!$E187&gt;0, 'Prediction Log'!$P187&gt;'Prediction Log'!$E187, 'Prediction Log'!$I187='Prediction Log'!$C187), "Y", IF(AND('Prediction Log'!$E187&lt;0, 'Prediction Log'!$P187&lt;'Prediction Log'!$E187,'Prediction Log'!$I187='Prediction Log'!$B187 ), "Y", IF('Prediction Log'!$P187='Prediction Log'!$E187, "PUSH", "N")))))</f>
        <v>Y</v>
      </c>
      <c r="AA187" s="81" t="str">
        <f>IF(ISBLANK('Prediction Log'!$N187), "",IF(AND('Prediction Log'!$W187="Y", 'Prediction Log'!$X187="Y"), "Y", "N"))</f>
        <v>Y</v>
      </c>
      <c r="AB187" s="80" t="n">
        <f>IF(ISBLANK('Prediction Log'!$N187), "",IF('Prediction Log'!$D187&gt;0, 'Prediction Log'!$P187-'Prediction Log'!$D187, IF('Prediction Log'!$D187&lt;0, -'Prediction Log'!$P187+'Prediction Log'!$D187, "NA")))</f>
        <v>9.5</v>
      </c>
      <c r="AC187" s="80" t="n">
        <f>IF(ISBLANK('Prediction Log'!$N187), "",ABS('Prediction Log'!$AB187))</f>
        <v>9.5</v>
      </c>
      <c r="AD187" s="81" t="n">
        <f>IF(ISBLANK('Prediction Log'!$N187), "",IF('Prediction Log'!$E187&gt;0, 'Prediction Log'!$P187-'Prediction Log'!$E187, IF('Prediction Log'!$E187&lt;0, -'Prediction Log'!$P187+'Prediction Log'!$E187, "NA")))</f>
        <v>5.4</v>
      </c>
      <c r="AE187" s="81" t="n">
        <f>IF(ISBLANK('Prediction Log'!$N187), "",ABS('Prediction Log'!$AD187))</f>
        <v>5.4</v>
      </c>
    </row>
    <row r="188" ht="14.25" customHeight="1">
      <c r="A188" s="14" t="n">
        <f>IF(ISBLANK(Games!$B169), "",Games!A169)</f>
        <v>11</v>
      </c>
      <c r="B188" s="67" t="str">
        <f>IF(ISBLANK(Games!$B169), "",Games!B169)</f>
        <v>Colorado</v>
      </c>
      <c r="C188" s="67" t="str">
        <f>IF(ISBLANK(Games!$B169), "",Games!E169)</f>
        <v>Arizona</v>
      </c>
      <c r="D188" s="10" t="n">
        <f>IF(ISBLANK(Games!$B169), "",Games!G169)</f>
        <v>10.5</v>
      </c>
      <c r="E188" s="10" t="n">
        <f>IF(ISBLANK(Games!$B169), "",Games!H169)</f>
        <v>20.3</v>
      </c>
      <c r="F188" s="69" t="n">
        <f>Games!D169</f>
        <v>0.009077</v>
      </c>
      <c r="G188" s="70" t="str">
        <f>Games!K169</f>
        <v>N</v>
      </c>
      <c r="H188" s="71" t="str">
        <f>IF(ISBLANK(Games!B169), "", IF('Prediction Log'!$D188&lt;0, 'Prediction Log'!$B188, 'Prediction Log'!$C188))</f>
        <v>Arizona</v>
      </c>
      <c r="I188" s="72" t="str">
        <f>IF(ISBLANK(Games!$B169), "",Games!I169)</f>
        <v>Arizona</v>
      </c>
      <c r="J188" s="72" t="str">
        <f>IF('Prediction Log'!$F188&gt;0.5, 'Prediction Log'!$B188, IF('Prediction Log'!$F188&lt;0.5, 'Prediction Log'!$C188, "PICK"))</f>
        <v>Arizona</v>
      </c>
      <c r="K188" s="73" t="n">
        <f>IF(ISBLANK(Games!B169), "",IF('Prediction Log'!$J188='Prediction Log'!$B188, 'Prediction Log'!$F188, 1-'Prediction Log'!$F188))</f>
        <v>0.990923</v>
      </c>
      <c r="L188" s="74" t="str">
        <f>IF(ISBLANK(Games!$B169), "",Games!L169)</f>
        <v>Y</v>
      </c>
      <c r="M188" s="75" t="s">
        <v>119</v>
      </c>
      <c r="N188" s="76" t="n">
        <v>31.0</v>
      </c>
      <c r="O188" s="76" t="n">
        <v>34.0</v>
      </c>
      <c r="P188" s="77" t="n">
        <f>IF(ISBLANK('Prediction Log'!$N188), "",'Prediction Log'!$O188-'Prediction Log'!$N188)</f>
        <v>3</v>
      </c>
      <c r="Q188" s="78" t="str">
        <f>IF(ISBLANK('Prediction Log'!$N188), "",IF('Prediction Log'!$M188&lt;&gt;'Prediction Log'!$H188, "Y", IF(AND('Prediction Log'!$M188='Prediction Log'!$H188, ABS((-1*'Prediction Log'!$P188))&gt;ABS('Prediction Log'!$D188)), "Y", IF('Prediction Log'!$D188='Prediction Log'!$P188, "PUSH", "N"))))</f>
        <v>N</v>
      </c>
      <c r="R188" s="79" t="str">
        <f>IF(ISBLANK('Prediction Log'!$N188), "",IF('Prediction Log'!$P188&lt;'Prediction Log'!$D188, "Y", IF('Prediction Log'!$P188='Prediction Log'!$D188, "PUSH", "N")))</f>
        <v>Y</v>
      </c>
      <c r="S188" s="79" t="str">
        <f>IF(ISBLANK('Prediction Log'!$N188), "",IF('Prediction Log'!$P188&lt;'Prediction Log'!$E188, "Y", IF('Prediction Log'!$P188='Prediction Log'!$E188, "PUSH", "N")))</f>
        <v>Y</v>
      </c>
      <c r="T188" s="80" t="str">
        <f>IF(ISBLANK('Prediction Log'!$N188),"",IF('Prediction Log'!$M188='Prediction Log'!$H188, "Y", "N"))</f>
        <v>Y</v>
      </c>
      <c r="U188" s="80" t="str">
        <f>'Prediction Log'!$R188</f>
        <v>Y</v>
      </c>
      <c r="V188" s="80" t="str">
        <f>IF(ISBLANK('Prediction Log'!$N188), "",IF(AND('Prediction Log'!$T188="Y", 'Prediction Log'!$U188="Y"), "Y", "N"))</f>
        <v>Y</v>
      </c>
      <c r="W188" s="81" t="str">
        <f>IF(ISBLANK('Prediction Log'!$N188),"",IF('Prediction Log'!$M188='Prediction Log'!$I188, "Y", "N"))</f>
        <v>Y</v>
      </c>
      <c r="X188" s="81" t="str">
        <f>IF(ISBLANK('Prediction Log'!$N188), "", IF('Prediction Log'!$R188=Games!K169, "Y", "N"))</f>
        <v>N</v>
      </c>
      <c r="Y188" s="82" t="str">
        <f>IF(ISBLANK('Prediction Log'!$N188), "",IF('Prediction Log'!$J188='Prediction Log'!$M188, "Y", "N"))</f>
        <v>Y</v>
      </c>
      <c r="Z188" s="81" t="str">
        <f>IF(ISBLANK('Prediction Log'!$N188), "",IF('Prediction Log'!$I188&lt;&gt;'Prediction Log'!$M188, "N",IF(AND('Prediction Log'!$E188&gt;0, 'Prediction Log'!$P188&gt;'Prediction Log'!$E188, 'Prediction Log'!$I188='Prediction Log'!$C188), "Y", IF(AND('Prediction Log'!$E188&lt;0, 'Prediction Log'!$P188&lt;'Prediction Log'!$E188,'Prediction Log'!$I188='Prediction Log'!$B188 ), "Y", IF('Prediction Log'!$P188='Prediction Log'!$E188, "PUSH", "N")))))</f>
        <v>N</v>
      </c>
      <c r="AA188" s="81" t="str">
        <f>IF(ISBLANK('Prediction Log'!$N188), "",IF(AND('Prediction Log'!$W188="Y", 'Prediction Log'!$X188="Y"), "Y", "N"))</f>
        <v>N</v>
      </c>
      <c r="AB188" s="80" t="n">
        <f>IF(ISBLANK('Prediction Log'!$N188), "",IF('Prediction Log'!$D188&gt;0, 'Prediction Log'!$P188-'Prediction Log'!$D188, IF('Prediction Log'!$D188&lt;0, -'Prediction Log'!$P188+'Prediction Log'!$D188, "NA")))</f>
        <v>-7.5</v>
      </c>
      <c r="AC188" s="80" t="n">
        <f>IF(ISBLANK('Prediction Log'!$N188), "",ABS('Prediction Log'!$AB188))</f>
        <v>7.5</v>
      </c>
      <c r="AD188" s="81" t="n">
        <f>IF(ISBLANK('Prediction Log'!$N188), "",IF('Prediction Log'!$E188&gt;0, 'Prediction Log'!$P188-'Prediction Log'!$E188, IF('Prediction Log'!$E188&lt;0, -'Prediction Log'!$P188+'Prediction Log'!$E188, "NA")))</f>
        <v>-17.3</v>
      </c>
      <c r="AE188" s="81" t="n">
        <f>IF(ISBLANK('Prediction Log'!$N188), "",ABS('Prediction Log'!$AD188))</f>
        <v>17.3</v>
      </c>
    </row>
    <row r="189" ht="14.25" customHeight="1">
      <c r="A189" s="67" t="n">
        <f>IF(ISBLANK(Games!$B170), "",Games!A170)</f>
        <v>11</v>
      </c>
      <c r="B189" s="67" t="str">
        <f>IF(ISBLANK(Games!$B170), "",Games!B170)</f>
        <v>James Madison</v>
      </c>
      <c r="C189" s="67" t="str">
        <f>IF(ISBLANK(Games!$B170), "",Games!E170)</f>
        <v>Connecticut</v>
      </c>
      <c r="D189" s="68" t="n">
        <f>IF(ISBLANK(Games!$B170), "",Games!G170)</f>
        <v>-24.5</v>
      </c>
      <c r="E189" s="68" t="n">
        <f>IF(ISBLANK(Games!$B170), "",Games!H170)</f>
        <v>-29.9</v>
      </c>
      <c r="F189" s="69" t="n">
        <f>Games!D170</f>
        <v>0.996675</v>
      </c>
      <c r="G189" s="70" t="str">
        <f>Games!K170</f>
        <v>Y</v>
      </c>
      <c r="H189" s="71" t="str">
        <f>IF(ISBLANK(Games!B170), "", IF('Prediction Log'!$D189&lt;0, 'Prediction Log'!$B189, 'Prediction Log'!$C189))</f>
        <v>James Madison</v>
      </c>
      <c r="I189" s="72" t="str">
        <f>IF(ISBLANK(Games!$B170), "",Games!I170)</f>
        <v>James Madison</v>
      </c>
      <c r="J189" s="72" t="str">
        <f>IF('Prediction Log'!$F189&gt;0.5, 'Prediction Log'!$B189, IF('Prediction Log'!$F189&lt;0.5, 'Prediction Log'!$C189, "PICK"))</f>
        <v>James Madison</v>
      </c>
      <c r="K189" s="73" t="n">
        <f>IF(ISBLANK(Games!B170), "",IF('Prediction Log'!$J189='Prediction Log'!$B189, 'Prediction Log'!$F189, 1-'Prediction Log'!$F189))</f>
        <v>0.996675</v>
      </c>
      <c r="L189" s="74" t="str">
        <f>IF(ISBLANK(Games!$B170), "",Games!L170)</f>
        <v>Y</v>
      </c>
      <c r="M189" s="75" t="s">
        <v>132</v>
      </c>
      <c r="N189" s="76" t="n">
        <v>44.0</v>
      </c>
      <c r="O189" s="76" t="n">
        <v>6.0</v>
      </c>
      <c r="P189" s="77" t="n">
        <f>IF(ISBLANK('Prediction Log'!$N189), "",'Prediction Log'!$O189-'Prediction Log'!$N189)</f>
        <v>-38</v>
      </c>
      <c r="Q189" s="78" t="str">
        <f>IF(ISBLANK('Prediction Log'!$N189), "",IF('Prediction Log'!$M189&lt;&gt;'Prediction Log'!$H189, "Y", IF(AND('Prediction Log'!$M189='Prediction Log'!$H189, ABS((-1*'Prediction Log'!$P189))&gt;ABS('Prediction Log'!$D189)), "Y", IF('Prediction Log'!$D189='Prediction Log'!$P189, "PUSH", "N"))))</f>
        <v>Y</v>
      </c>
      <c r="R189" s="79" t="str">
        <f>IF(ISBLANK('Prediction Log'!$N189), "",IF('Prediction Log'!$P189&lt;'Prediction Log'!$D189, "Y", IF('Prediction Log'!$P189='Prediction Log'!$D189, "PUSH", "N")))</f>
        <v>Y</v>
      </c>
      <c r="S189" s="79" t="str">
        <f>IF(ISBLANK('Prediction Log'!$N189), "",IF('Prediction Log'!$P189&lt;'Prediction Log'!$E189, "Y", IF('Prediction Log'!$P189='Prediction Log'!$E189, "PUSH", "N")))</f>
        <v>Y</v>
      </c>
      <c r="T189" s="80" t="str">
        <f>IF(ISBLANK('Prediction Log'!$N189),"",IF('Prediction Log'!$M189='Prediction Log'!$H189, "Y", "N"))</f>
        <v>Y</v>
      </c>
      <c r="U189" s="80" t="str">
        <f>'Prediction Log'!$R189</f>
        <v>Y</v>
      </c>
      <c r="V189" s="80" t="str">
        <f>IF(ISBLANK('Prediction Log'!$N189), "",IF(AND('Prediction Log'!$T189="Y", 'Prediction Log'!$U189="Y"), "Y", "N"))</f>
        <v>Y</v>
      </c>
      <c r="W189" s="81" t="str">
        <f>IF(ISBLANK('Prediction Log'!$N189),"",IF('Prediction Log'!$M189='Prediction Log'!$I189, "Y", "N"))</f>
        <v>Y</v>
      </c>
      <c r="X189" s="81" t="str">
        <f>IF(ISBLANK('Prediction Log'!$N189), "", IF('Prediction Log'!$R189=Games!K170, "Y", "N"))</f>
        <v>Y</v>
      </c>
      <c r="Y189" s="82" t="str">
        <f>IF(ISBLANK('Prediction Log'!$N189), "",IF('Prediction Log'!$J189='Prediction Log'!$M189, "Y", "N"))</f>
        <v>Y</v>
      </c>
      <c r="Z189" s="81" t="str">
        <f>IF(ISBLANK('Prediction Log'!$N189), "",IF('Prediction Log'!$I189&lt;&gt;'Prediction Log'!$M189, "N",IF(AND('Prediction Log'!$E189&gt;0, 'Prediction Log'!$P189&gt;'Prediction Log'!$E189, 'Prediction Log'!$I189='Prediction Log'!$C189), "Y", IF(AND('Prediction Log'!$E189&lt;0, 'Prediction Log'!$P189&lt;'Prediction Log'!$E189,'Prediction Log'!$I189='Prediction Log'!$B189 ), "Y", IF('Prediction Log'!$P189='Prediction Log'!$E189, "PUSH", "N")))))</f>
        <v>Y</v>
      </c>
      <c r="AA189" s="81" t="str">
        <f>IF(ISBLANK('Prediction Log'!$N189), "",IF(AND('Prediction Log'!$W189="Y", 'Prediction Log'!$X189="Y"), "Y", "N"))</f>
        <v>Y</v>
      </c>
      <c r="AB189" s="80" t="n">
        <f>IF(ISBLANK('Prediction Log'!$N189), "",IF('Prediction Log'!$D189&gt;0, 'Prediction Log'!$P189-'Prediction Log'!$D189, IF('Prediction Log'!$D189&lt;0, -'Prediction Log'!$P189+'Prediction Log'!$D189, "NA")))</f>
        <v>13.5</v>
      </c>
      <c r="AC189" s="80" t="n">
        <f>IF(ISBLANK('Prediction Log'!$N189), "",ABS('Prediction Log'!$AB189))</f>
        <v>13.5</v>
      </c>
      <c r="AD189" s="81" t="n">
        <f>IF(ISBLANK('Prediction Log'!$N189), "",IF('Prediction Log'!$E189&gt;0, 'Prediction Log'!$P189-'Prediction Log'!$E189, IF('Prediction Log'!$E189&lt;0, -'Prediction Log'!$P189+'Prediction Log'!$E189, "NA")))</f>
        <v>8.1</v>
      </c>
      <c r="AE189" s="81" t="n">
        <f>IF(ISBLANK('Prediction Log'!$N189), "",ABS('Prediction Log'!$AD189))</f>
        <v>8.1</v>
      </c>
    </row>
    <row r="190" ht="14.25" customHeight="1">
      <c r="A190" s="14" t="n">
        <f>IF(ISBLANK(Games!$B171), "",Games!A171)</f>
        <v>11</v>
      </c>
      <c r="B190" s="67" t="str">
        <f>IF(ISBLANK(Games!$B171), "",Games!B171)</f>
        <v>Georgia State</v>
      </c>
      <c r="C190" s="67" t="str">
        <f>IF(ISBLANK(Games!$B171), "",Games!E171)</f>
        <v>Appalachian State</v>
      </c>
      <c r="D190" s="10" t="n">
        <f>IF(ISBLANK(Games!$B171), "",Games!G171)</f>
        <v>-2.5</v>
      </c>
      <c r="E190" s="10" t="n">
        <f>IF(ISBLANK(Games!$B171), "",Games!H171)</f>
        <v>4.7</v>
      </c>
      <c r="F190" s="69" t="n">
        <f>Games!D171</f>
        <v>0.487802</v>
      </c>
      <c r="G190" s="70" t="str">
        <f>Games!K171</f>
        <v>N</v>
      </c>
      <c r="H190" s="71" t="str">
        <f>IF(ISBLANK(Games!B171), "", IF('Prediction Log'!$D190&lt;0, 'Prediction Log'!$B190, 'Prediction Log'!$C190))</f>
        <v>Georgia State</v>
      </c>
      <c r="I190" s="72" t="str">
        <f>IF(ISBLANK(Games!$B171), "",Games!I171)</f>
        <v>Appalachian State</v>
      </c>
      <c r="J190" s="72" t="str">
        <f>IF('Prediction Log'!$F190&gt;0.5, 'Prediction Log'!$B190, IF('Prediction Log'!$F190&lt;0.5, 'Prediction Log'!$C190, "PICK"))</f>
        <v>Appalachian State</v>
      </c>
      <c r="K190" s="73" t="n">
        <f>IF(ISBLANK(Games!B171), "",IF('Prediction Log'!$J190='Prediction Log'!$B190, 'Prediction Log'!$F190, 1-'Prediction Log'!$F190))</f>
        <v>0.512198</v>
      </c>
      <c r="L190" s="74" t="str">
        <f>IF(ISBLANK(Games!$B171), "",Games!L171)</f>
        <v>Y</v>
      </c>
      <c r="M190" s="75" t="s">
        <v>134</v>
      </c>
      <c r="N190" s="76" t="n">
        <v>14.0</v>
      </c>
      <c r="O190" s="76" t="n">
        <v>42.0</v>
      </c>
      <c r="P190" s="77" t="n">
        <f>IF(ISBLANK('Prediction Log'!$N190), "",'Prediction Log'!$O190-'Prediction Log'!$N190)</f>
        <v>28</v>
      </c>
      <c r="Q190" s="78" t="str">
        <f>IF(ISBLANK('Prediction Log'!$N190), "",IF('Prediction Log'!$M190&lt;&gt;'Prediction Log'!$H190, "Y", IF(AND('Prediction Log'!$M190='Prediction Log'!$H190, ABS((-1*'Prediction Log'!$P190))&gt;ABS('Prediction Log'!$D190)), "Y", IF('Prediction Log'!$D190='Prediction Log'!$P190, "PUSH", "N"))))</f>
        <v>Y</v>
      </c>
      <c r="R190" s="79" t="str">
        <f>IF(ISBLANK('Prediction Log'!$N190), "",IF('Prediction Log'!$P190&lt;'Prediction Log'!$D190, "Y", IF('Prediction Log'!$P190='Prediction Log'!$D190, "PUSH", "N")))</f>
        <v>N</v>
      </c>
      <c r="S190" s="79" t="str">
        <f>IF(ISBLANK('Prediction Log'!$N190), "",IF('Prediction Log'!$P190&lt;'Prediction Log'!$E190, "Y", IF('Prediction Log'!$P190='Prediction Log'!$E190, "PUSH", "N")))</f>
        <v>N</v>
      </c>
      <c r="T190" s="80" t="str">
        <f>IF(ISBLANK('Prediction Log'!$N190),"",IF('Prediction Log'!$M190='Prediction Log'!$H190, "Y", "N"))</f>
        <v>N</v>
      </c>
      <c r="U190" s="80" t="str">
        <f>'Prediction Log'!$R190</f>
        <v>N</v>
      </c>
      <c r="V190" s="80" t="str">
        <f>IF(ISBLANK('Prediction Log'!$N190), "",IF(AND('Prediction Log'!$T190="Y", 'Prediction Log'!$U190="Y"), "Y", "N"))</f>
        <v>N</v>
      </c>
      <c r="W190" s="81" t="str">
        <f>IF(ISBLANK('Prediction Log'!$N190),"",IF('Prediction Log'!$M190='Prediction Log'!$I190, "Y", "N"))</f>
        <v>Y</v>
      </c>
      <c r="X190" s="81" t="str">
        <f>IF(ISBLANK('Prediction Log'!$N190), "", IF('Prediction Log'!$R190=Games!K171, "Y", "N"))</f>
        <v>Y</v>
      </c>
      <c r="Y190" s="82" t="str">
        <f>IF(ISBLANK('Prediction Log'!$N190), "",IF('Prediction Log'!$J190='Prediction Log'!$M190, "Y", "N"))</f>
        <v>Y</v>
      </c>
      <c r="Z190" s="81" t="str">
        <f>IF(ISBLANK('Prediction Log'!$N190), "",IF('Prediction Log'!$I190&lt;&gt;'Prediction Log'!$M190, "N",IF(AND('Prediction Log'!$E190&gt;0, 'Prediction Log'!$P190&gt;'Prediction Log'!$E190, 'Prediction Log'!$I190='Prediction Log'!$C190), "Y", IF(AND('Prediction Log'!$E190&lt;0, 'Prediction Log'!$P190&lt;'Prediction Log'!$E190,'Prediction Log'!$I190='Prediction Log'!$B190 ), "Y", IF('Prediction Log'!$P190='Prediction Log'!$E190, "PUSH", "N")))))</f>
        <v>Y</v>
      </c>
      <c r="AA190" s="81" t="str">
        <f>IF(ISBLANK('Prediction Log'!$N190), "",IF(AND('Prediction Log'!$W190="Y", 'Prediction Log'!$X190="Y"), "Y", "N"))</f>
        <v>Y</v>
      </c>
      <c r="AB190" s="80" t="n">
        <f>IF(ISBLANK('Prediction Log'!$N190), "",IF('Prediction Log'!$D190&gt;0, 'Prediction Log'!$P190-'Prediction Log'!$D190, IF('Prediction Log'!$D190&lt;0, -'Prediction Log'!$P190+'Prediction Log'!$D190, "NA")))</f>
        <v>-30.5</v>
      </c>
      <c r="AC190" s="80" t="n">
        <f>IF(ISBLANK('Prediction Log'!$N190), "",ABS('Prediction Log'!$AB190))</f>
        <v>30.5</v>
      </c>
      <c r="AD190" s="81" t="n">
        <f>IF(ISBLANK('Prediction Log'!$N190), "",IF('Prediction Log'!$E190&gt;0, 'Prediction Log'!$P190-'Prediction Log'!$E190, IF('Prediction Log'!$E190&lt;0, -'Prediction Log'!$P190+'Prediction Log'!$E190, "NA")))</f>
        <v>23.3</v>
      </c>
      <c r="AE190" s="81" t="n">
        <f>IF(ISBLANK('Prediction Log'!$N190), "",ABS('Prediction Log'!$AD190))</f>
        <v>23.3</v>
      </c>
    </row>
    <row r="191" ht="14.25" customHeight="1">
      <c r="A191" s="67" t="n">
        <f>IF(ISBLANK(Games!$B172), "",Games!A172)</f>
        <v>11</v>
      </c>
      <c r="B191" s="67" t="str">
        <f>IF(ISBLANK(Games!$B172), "",Games!B172)</f>
        <v>Charlotte</v>
      </c>
      <c r="C191" s="67" t="str">
        <f>IF(ISBLANK(Games!$B172), "",Games!E172)</f>
        <v>Memphis</v>
      </c>
      <c r="D191" s="68" t="n">
        <f>IF(ISBLANK(Games!$B172), "",Games!G172)</f>
        <v>9.5</v>
      </c>
      <c r="E191" s="68" t="n">
        <f>IF(ISBLANK(Games!$B172), "",Games!H172)</f>
        <v>21.4</v>
      </c>
      <c r="F191" s="69" t="n">
        <f>Games!D172</f>
        <v>0.016587</v>
      </c>
      <c r="G191" s="70" t="str">
        <f>Games!K172</f>
        <v>N</v>
      </c>
      <c r="H191" s="71" t="str">
        <f>IF(ISBLANK(Games!B172), "", IF('Prediction Log'!$D191&lt;0, 'Prediction Log'!$B191, 'Prediction Log'!$C191))</f>
        <v>Memphis</v>
      </c>
      <c r="I191" s="72" t="str">
        <f>IF(ISBLANK(Games!$B172), "",Games!I172)</f>
        <v>Memphis</v>
      </c>
      <c r="J191" s="72" t="str">
        <f>IF('Prediction Log'!$F191&gt;0.5, 'Prediction Log'!$B191, IF('Prediction Log'!$F191&lt;0.5, 'Prediction Log'!$C191, "PICK"))</f>
        <v>Memphis</v>
      </c>
      <c r="K191" s="73" t="n">
        <f>IF(ISBLANK(Games!B172), "",IF('Prediction Log'!$J191='Prediction Log'!$B191, 'Prediction Log'!$F191, 1-'Prediction Log'!$F191))</f>
        <v>0.983413</v>
      </c>
      <c r="L191" s="74" t="str">
        <f>IF(ISBLANK(Games!$B172), "",Games!L172)</f>
        <v>Y</v>
      </c>
      <c r="M191" s="75" t="s">
        <v>45</v>
      </c>
      <c r="N191" s="76" t="n">
        <v>38.0</v>
      </c>
      <c r="O191" s="76" t="n">
        <v>44.0</v>
      </c>
      <c r="P191" s="77" t="n">
        <f>IF(ISBLANK('Prediction Log'!$N191), "",'Prediction Log'!$O191-'Prediction Log'!$N191)</f>
        <v>6</v>
      </c>
      <c r="Q191" s="78" t="str">
        <f>IF(ISBLANK('Prediction Log'!$N191), "",IF('Prediction Log'!$M191&lt;&gt;'Prediction Log'!$H191, "Y", IF(AND('Prediction Log'!$M191='Prediction Log'!$H191, ABS((-1*'Prediction Log'!$P191))&gt;ABS('Prediction Log'!$D191)), "Y", IF('Prediction Log'!$D191='Prediction Log'!$P191, "PUSH", "N"))))</f>
        <v>N</v>
      </c>
      <c r="R191" s="79" t="str">
        <f>IF(ISBLANK('Prediction Log'!$N191), "",IF('Prediction Log'!$P191&lt;'Prediction Log'!$D191, "Y", IF('Prediction Log'!$P191='Prediction Log'!$D191, "PUSH", "N")))</f>
        <v>Y</v>
      </c>
      <c r="S191" s="79" t="str">
        <f>IF(ISBLANK('Prediction Log'!$N191), "",IF('Prediction Log'!$P191&lt;'Prediction Log'!$E191, "Y", IF('Prediction Log'!$P191='Prediction Log'!$E191, "PUSH", "N")))</f>
        <v>Y</v>
      </c>
      <c r="T191" s="80" t="str">
        <f>IF(ISBLANK('Prediction Log'!$N191),"",IF('Prediction Log'!$M191='Prediction Log'!$H191, "Y", "N"))</f>
        <v>Y</v>
      </c>
      <c r="U191" s="80" t="str">
        <f>'Prediction Log'!$R191</f>
        <v>Y</v>
      </c>
      <c r="V191" s="80" t="str">
        <f>IF(ISBLANK('Prediction Log'!$N191), "",IF(AND('Prediction Log'!$T191="Y", 'Prediction Log'!$U191="Y"), "Y", "N"))</f>
        <v>Y</v>
      </c>
      <c r="W191" s="81" t="str">
        <f>IF(ISBLANK('Prediction Log'!$N191),"",IF('Prediction Log'!$M191='Prediction Log'!$I191, "Y", "N"))</f>
        <v>Y</v>
      </c>
      <c r="X191" s="81" t="str">
        <f>IF(ISBLANK('Prediction Log'!$N191), "", IF('Prediction Log'!$R191=Games!K172, "Y", "N"))</f>
        <v>N</v>
      </c>
      <c r="Y191" s="82" t="str">
        <f>IF(ISBLANK('Prediction Log'!$N191), "",IF('Prediction Log'!$J191='Prediction Log'!$M191, "Y", "N"))</f>
        <v>Y</v>
      </c>
      <c r="Z191" s="81" t="str">
        <f>IF(ISBLANK('Prediction Log'!$N191), "",IF('Prediction Log'!$I191&lt;&gt;'Prediction Log'!$M191, "N",IF(AND('Prediction Log'!$E191&gt;0, 'Prediction Log'!$P191&gt;'Prediction Log'!$E191, 'Prediction Log'!$I191='Prediction Log'!$C191), "Y", IF(AND('Prediction Log'!$E191&lt;0, 'Prediction Log'!$P191&lt;'Prediction Log'!$E191,'Prediction Log'!$I191='Prediction Log'!$B191 ), "Y", IF('Prediction Log'!$P191='Prediction Log'!$E191, "PUSH", "N")))))</f>
        <v>N</v>
      </c>
      <c r="AA191" s="81" t="str">
        <f>IF(ISBLANK('Prediction Log'!$N191), "",IF(AND('Prediction Log'!$W191="Y", 'Prediction Log'!$X191="Y"), "Y", "N"))</f>
        <v>N</v>
      </c>
      <c r="AB191" s="80" t="n">
        <f>IF(ISBLANK('Prediction Log'!$N191), "",IF('Prediction Log'!$D191&gt;0, 'Prediction Log'!$P191-'Prediction Log'!$D191, IF('Prediction Log'!$D191&lt;0, -'Prediction Log'!$P191+'Prediction Log'!$D191, "NA")))</f>
        <v>-3.5</v>
      </c>
      <c r="AC191" s="80" t="n">
        <f>IF(ISBLANK('Prediction Log'!$N191), "",ABS('Prediction Log'!$AB191))</f>
        <v>3.5</v>
      </c>
      <c r="AD191" s="81" t="n">
        <f>IF(ISBLANK('Prediction Log'!$N191), "",IF('Prediction Log'!$E191&gt;0, 'Prediction Log'!$P191-'Prediction Log'!$E191, IF('Prediction Log'!$E191&lt;0, -'Prediction Log'!$P191+'Prediction Log'!$E191, "NA")))</f>
        <v>-15.4</v>
      </c>
      <c r="AE191" s="81" t="n">
        <f>IF(ISBLANK('Prediction Log'!$N191), "",ABS('Prediction Log'!$AD191))</f>
        <v>15.4</v>
      </c>
    </row>
    <row r="192" ht="14.25" customHeight="1">
      <c r="A192" s="14" t="n">
        <f>IF(ISBLANK(Games!$B173), "",Games!A173)</f>
        <v>11</v>
      </c>
      <c r="B192" s="67" t="str">
        <f>IF(ISBLANK(Games!$B173), "",Games!B173)</f>
        <v>Kansas State</v>
      </c>
      <c r="C192" s="67" t="str">
        <f>IF(ISBLANK(Games!$B173), "",Games!E173)</f>
        <v>Baylor</v>
      </c>
      <c r="D192" s="10" t="n">
        <f>IF(ISBLANK(Games!$B173), "",Games!G173)</f>
        <v>-20.5</v>
      </c>
      <c r="E192" s="10" t="n">
        <f>IF(ISBLANK(Games!$B173), "",Games!H173)</f>
        <v>-29.7</v>
      </c>
      <c r="F192" s="69" t="n">
        <f>Games!D173</f>
        <v>0.996605</v>
      </c>
      <c r="G192" s="70" t="str">
        <f>Games!K173</f>
        <v>Y</v>
      </c>
      <c r="H192" s="71" t="str">
        <f>IF(ISBLANK(Games!B173), "", IF('Prediction Log'!$D192&lt;0, 'Prediction Log'!$B192, 'Prediction Log'!$C192))</f>
        <v>Kansas State</v>
      </c>
      <c r="I192" s="72" t="str">
        <f>IF(ISBLANK(Games!$B173), "",Games!I173)</f>
        <v>Kansas State</v>
      </c>
      <c r="J192" s="72" t="str">
        <f>IF('Prediction Log'!$F192&gt;0.5, 'Prediction Log'!$B192, IF('Prediction Log'!$F192&lt;0.5, 'Prediction Log'!$C192, "PICK"))</f>
        <v>Kansas State</v>
      </c>
      <c r="K192" s="73" t="n">
        <f>IF(ISBLANK(Games!B173), "",IF('Prediction Log'!$J192='Prediction Log'!$B192, 'Prediction Log'!$F192, 1-'Prediction Log'!$F192))</f>
        <v>0.996605</v>
      </c>
      <c r="L192" s="74" t="str">
        <f>IF(ISBLANK(Games!$B173), "",Games!L173)</f>
        <v>Y</v>
      </c>
      <c r="M192" s="75" t="s">
        <v>90</v>
      </c>
      <c r="N192" s="76" t="n">
        <v>59.0</v>
      </c>
      <c r="O192" s="76" t="n">
        <v>25.0</v>
      </c>
      <c r="P192" s="77" t="n">
        <f>IF(ISBLANK('Prediction Log'!$N192), "",'Prediction Log'!$O192-'Prediction Log'!$N192)</f>
        <v>-34</v>
      </c>
      <c r="Q192" s="78" t="str">
        <f>IF(ISBLANK('Prediction Log'!$N192), "",IF('Prediction Log'!$M192&lt;&gt;'Prediction Log'!$H192, "Y", IF(AND('Prediction Log'!$M192='Prediction Log'!$H192, ABS((-1*'Prediction Log'!$P192))&gt;ABS('Prediction Log'!$D192)), "Y", IF('Prediction Log'!$D192='Prediction Log'!$P192, "PUSH", "N"))))</f>
        <v>Y</v>
      </c>
      <c r="R192" s="79" t="str">
        <f>IF(ISBLANK('Prediction Log'!$N192), "",IF('Prediction Log'!$P192&lt;'Prediction Log'!$D192, "Y", IF('Prediction Log'!$P192='Prediction Log'!$D192, "PUSH", "N")))</f>
        <v>Y</v>
      </c>
      <c r="S192" s="79" t="str">
        <f>IF(ISBLANK('Prediction Log'!$N192), "",IF('Prediction Log'!$P192&lt;'Prediction Log'!$E192, "Y", IF('Prediction Log'!$P192='Prediction Log'!$E192, "PUSH", "N")))</f>
        <v>Y</v>
      </c>
      <c r="T192" s="80" t="str">
        <f>IF(ISBLANK('Prediction Log'!$N192),"",IF('Prediction Log'!$M192='Prediction Log'!$H192, "Y", "N"))</f>
        <v>Y</v>
      </c>
      <c r="U192" s="80" t="str">
        <f>'Prediction Log'!$R192</f>
        <v>Y</v>
      </c>
      <c r="V192" s="80" t="str">
        <f>IF(ISBLANK('Prediction Log'!$N192), "",IF(AND('Prediction Log'!$T192="Y", 'Prediction Log'!$U192="Y"), "Y", "N"))</f>
        <v>Y</v>
      </c>
      <c r="W192" s="81" t="str">
        <f>IF(ISBLANK('Prediction Log'!$N192),"",IF('Prediction Log'!$M192='Prediction Log'!$I192, "Y", "N"))</f>
        <v>Y</v>
      </c>
      <c r="X192" s="81" t="str">
        <f>IF(ISBLANK('Prediction Log'!$N192), "", IF('Prediction Log'!$R192=Games!K173, "Y", "N"))</f>
        <v>Y</v>
      </c>
      <c r="Y192" s="82" t="str">
        <f>IF(ISBLANK('Prediction Log'!$N192), "",IF('Prediction Log'!$J192='Prediction Log'!$M192, "Y", "N"))</f>
        <v>Y</v>
      </c>
      <c r="Z192" s="81" t="str">
        <f>IF(ISBLANK('Prediction Log'!$N192), "",IF('Prediction Log'!$I192&lt;&gt;'Prediction Log'!$M192, "N",IF(AND('Prediction Log'!$E192&gt;0, 'Prediction Log'!$P192&gt;'Prediction Log'!$E192, 'Prediction Log'!$I192='Prediction Log'!$C192), "Y", IF(AND('Prediction Log'!$E192&lt;0, 'Prediction Log'!$P192&lt;'Prediction Log'!$E192,'Prediction Log'!$I192='Prediction Log'!$B192 ), "Y", IF('Prediction Log'!$P192='Prediction Log'!$E192, "PUSH", "N")))))</f>
        <v>Y</v>
      </c>
      <c r="AA192" s="81" t="str">
        <f>IF(ISBLANK('Prediction Log'!$N192), "",IF(AND('Prediction Log'!$W192="Y", 'Prediction Log'!$X192="Y"), "Y", "N"))</f>
        <v>Y</v>
      </c>
      <c r="AB192" s="80" t="n">
        <f>IF(ISBLANK('Prediction Log'!$N192), "",IF('Prediction Log'!$D192&gt;0, 'Prediction Log'!$P192-'Prediction Log'!$D192, IF('Prediction Log'!$D192&lt;0, -'Prediction Log'!$P192+'Prediction Log'!$D192, "NA")))</f>
        <v>13.5</v>
      </c>
      <c r="AC192" s="80" t="n">
        <f>IF(ISBLANK('Prediction Log'!$N192), "",ABS('Prediction Log'!$AB192))</f>
        <v>13.5</v>
      </c>
      <c r="AD192" s="81" t="n">
        <f>IF(ISBLANK('Prediction Log'!$N192), "",IF('Prediction Log'!$E192&gt;0, 'Prediction Log'!$P192-'Prediction Log'!$E192, IF('Prediction Log'!$E192&lt;0, -'Prediction Log'!$P192+'Prediction Log'!$E192, "NA")))</f>
        <v>4.3</v>
      </c>
      <c r="AE192" s="81" t="n">
        <f>IF(ISBLANK('Prediction Log'!$N192), "",ABS('Prediction Log'!$AD192))</f>
        <v>4.3</v>
      </c>
    </row>
    <row r="193" ht="14.25" customHeight="1">
      <c r="A193" s="67" t="n">
        <f>IF(ISBLANK(Games!$B174), "",Games!A174)</f>
        <v>11</v>
      </c>
      <c r="B193" s="67" t="str">
        <f>IF(ISBLANK(Games!$B174), "",Games!B174)</f>
        <v>Louisiana Tech</v>
      </c>
      <c r="C193" s="67" t="str">
        <f>IF(ISBLANK(Games!$B174), "",Games!E174)</f>
        <v>Sam Houston State</v>
      </c>
      <c r="D193" s="68" t="n">
        <f>IF(ISBLANK(Games!$B174), "",Games!G174)</f>
        <v>-7.5</v>
      </c>
      <c r="E193" s="68" t="n">
        <f>IF(ISBLANK(Games!$B174), "",Games!H174)</f>
        <v>2.1</v>
      </c>
      <c r="F193" s="69" t="n">
        <f>Games!D174</f>
        <v>0.616674</v>
      </c>
      <c r="G193" s="70" t="str">
        <f>Games!K174</f>
        <v>N</v>
      </c>
      <c r="H193" s="71" t="str">
        <f>IF(ISBLANK(Games!B174), "", IF('Prediction Log'!$D193&lt;0, 'Prediction Log'!$B193, 'Prediction Log'!$C193))</f>
        <v>Louisiana Tech</v>
      </c>
      <c r="I193" s="72" t="str">
        <f>IF(ISBLANK(Games!$B174), "",Games!I174)</f>
        <v>Sam Houston State</v>
      </c>
      <c r="J193" s="72" t="str">
        <f>IF('Prediction Log'!$F193&gt;0.5, 'Prediction Log'!$B193, IF('Prediction Log'!$F193&lt;0.5, 'Prediction Log'!$C193, "PICK"))</f>
        <v>Louisiana Tech</v>
      </c>
      <c r="K193" s="73" t="n">
        <f>IF(ISBLANK(Games!B174), "",IF('Prediction Log'!$J193='Prediction Log'!$B193, 'Prediction Log'!$F193, 1-'Prediction Log'!$F193))</f>
        <v>0.616674</v>
      </c>
      <c r="L193" s="74" t="str">
        <f>IF(ISBLANK(Games!$B174), "",Games!L174)</f>
        <v>Y</v>
      </c>
      <c r="M193" s="75" t="s">
        <v>147</v>
      </c>
      <c r="N193" s="76" t="n">
        <v>27.0</v>
      </c>
      <c r="O193" s="76" t="n">
        <v>42.0</v>
      </c>
      <c r="P193" s="77" t="n">
        <f>IF(ISBLANK('Prediction Log'!$N193), "",'Prediction Log'!$O193-'Prediction Log'!$N193)</f>
        <v>15</v>
      </c>
      <c r="Q193" s="78" t="str">
        <f>IF(ISBLANK('Prediction Log'!$N193), "",IF('Prediction Log'!$M193&lt;&gt;'Prediction Log'!$H193, "Y", IF(AND('Prediction Log'!$M193='Prediction Log'!$H193, ABS((-1*'Prediction Log'!$P193))&gt;ABS('Prediction Log'!$D193)), "Y", IF('Prediction Log'!$D193='Prediction Log'!$P193, "PUSH", "N"))))</f>
        <v>Y</v>
      </c>
      <c r="R193" s="79" t="str">
        <f>IF(ISBLANK('Prediction Log'!$N193), "",IF('Prediction Log'!$P193&lt;'Prediction Log'!$D193, "Y", IF('Prediction Log'!$P193='Prediction Log'!$D193, "PUSH", "N")))</f>
        <v>N</v>
      </c>
      <c r="S193" s="79" t="str">
        <f>IF(ISBLANK('Prediction Log'!$N193), "",IF('Prediction Log'!$P193&lt;'Prediction Log'!$E193, "Y", IF('Prediction Log'!$P193='Prediction Log'!$E193, "PUSH", "N")))</f>
        <v>N</v>
      </c>
      <c r="T193" s="80" t="str">
        <f>IF(ISBLANK('Prediction Log'!$N193),"",IF('Prediction Log'!$M193='Prediction Log'!$H193, "Y", "N"))</f>
        <v>N</v>
      </c>
      <c r="U193" s="80" t="str">
        <f>'Prediction Log'!$R193</f>
        <v>N</v>
      </c>
      <c r="V193" s="80" t="str">
        <f>IF(ISBLANK('Prediction Log'!$N193), "",IF(AND('Prediction Log'!$T193="Y", 'Prediction Log'!$U193="Y"), "Y", "N"))</f>
        <v>N</v>
      </c>
      <c r="W193" s="81" t="str">
        <f>IF(ISBLANK('Prediction Log'!$N193),"",IF('Prediction Log'!$M193='Prediction Log'!$I193, "Y", "N"))</f>
        <v>Y</v>
      </c>
      <c r="X193" s="81" t="str">
        <f>IF(ISBLANK('Prediction Log'!$N193), "", IF('Prediction Log'!$R193=Games!K174, "Y", "N"))</f>
        <v>Y</v>
      </c>
      <c r="Y193" s="82" t="str">
        <f>IF(ISBLANK('Prediction Log'!$N193), "",IF('Prediction Log'!$J193='Prediction Log'!$M193, "Y", "N"))</f>
        <v>N</v>
      </c>
      <c r="Z193" s="81" t="str">
        <f>IF(ISBLANK('Prediction Log'!$N193), "",IF('Prediction Log'!$I193&lt;&gt;'Prediction Log'!$M193, "N",IF(AND('Prediction Log'!$E193&gt;0, 'Prediction Log'!$P193&gt;'Prediction Log'!$E193, 'Prediction Log'!$I193='Prediction Log'!$C193), "Y", IF(AND('Prediction Log'!$E193&lt;0, 'Prediction Log'!$P193&lt;'Prediction Log'!$E193,'Prediction Log'!$I193='Prediction Log'!$B193 ), "Y", IF('Prediction Log'!$P193='Prediction Log'!$E193, "PUSH", "N")))))</f>
        <v>Y</v>
      </c>
      <c r="AA193" s="81" t="str">
        <f>IF(ISBLANK('Prediction Log'!$N193), "",IF(AND('Prediction Log'!$W193="Y", 'Prediction Log'!$X193="Y"), "Y", "N"))</f>
        <v>Y</v>
      </c>
      <c r="AB193" s="80" t="n">
        <f>IF(ISBLANK('Prediction Log'!$N193), "",IF('Prediction Log'!$D193&gt;0, 'Prediction Log'!$P193-'Prediction Log'!$D193, IF('Prediction Log'!$D193&lt;0, -'Prediction Log'!$P193+'Prediction Log'!$D193, "NA")))</f>
        <v>-22.5</v>
      </c>
      <c r="AC193" s="80" t="n">
        <f>IF(ISBLANK('Prediction Log'!$N193), "",ABS('Prediction Log'!$AB193))</f>
        <v>22.5</v>
      </c>
      <c r="AD193" s="81" t="n">
        <f>IF(ISBLANK('Prediction Log'!$N193), "",IF('Prediction Log'!$E193&gt;0, 'Prediction Log'!$P193-'Prediction Log'!$E193, IF('Prediction Log'!$E193&lt;0, -'Prediction Log'!$P193+'Prediction Log'!$E193, "NA")))</f>
        <v>12.9</v>
      </c>
      <c r="AE193" s="81" t="n">
        <f>IF(ISBLANK('Prediction Log'!$N193), "",ABS('Prediction Log'!$AD193))</f>
        <v>12.9</v>
      </c>
    </row>
    <row r="194" ht="14.25" customHeight="1">
      <c r="A194" s="14" t="n">
        <f>IF(ISBLANK(Games!$B175), "",Games!A175)</f>
        <v>11</v>
      </c>
      <c r="B194" s="67" t="str">
        <f>IF(ISBLANK(Games!$B175), "",Games!B175)</f>
        <v>Utah State</v>
      </c>
      <c r="C194" s="67" t="str">
        <f>IF(ISBLANK(Games!$B175), "",Games!E175)</f>
        <v>Nevada</v>
      </c>
      <c r="D194" s="10" t="n">
        <f>IF(ISBLANK(Games!$B175), "",Games!G175)</f>
        <v>-15.5</v>
      </c>
      <c r="E194" s="10" t="n">
        <f>IF(ISBLANK(Games!$B175), "",Games!H175)</f>
        <v>-9.2</v>
      </c>
      <c r="F194" s="69" t="n">
        <f>Games!D175</f>
        <v>0.888972</v>
      </c>
      <c r="G194" s="70" t="str">
        <f>Games!K175</f>
        <v>N</v>
      </c>
      <c r="H194" s="71" t="str">
        <f>IF(ISBLANK(Games!B175), "", IF('Prediction Log'!$D194&lt;0, 'Prediction Log'!$B194, 'Prediction Log'!$C194))</f>
        <v>Utah State</v>
      </c>
      <c r="I194" s="72" t="str">
        <f>IF(ISBLANK(Games!$B175), "",Games!I175)</f>
        <v>Utah State</v>
      </c>
      <c r="J194" s="72" t="str">
        <f>IF('Prediction Log'!$F194&gt;0.5, 'Prediction Log'!$B194, IF('Prediction Log'!$F194&lt;0.5, 'Prediction Log'!$C194, "PICK"))</f>
        <v>Utah State</v>
      </c>
      <c r="K194" s="73" t="n">
        <f>IF(ISBLANK(Games!B175), "",IF('Prediction Log'!$J194='Prediction Log'!$B194, 'Prediction Log'!$F194, 1-'Prediction Log'!$F194))</f>
        <v>0.888972</v>
      </c>
      <c r="L194" s="74" t="str">
        <f>IF(ISBLANK(Games!$B175), "",Games!L175)</f>
        <v>N</v>
      </c>
      <c r="M194" s="75" t="s">
        <v>144</v>
      </c>
      <c r="N194" s="76" t="n">
        <v>41.0</v>
      </c>
      <c r="O194" s="76" t="n">
        <v>24.0</v>
      </c>
      <c r="P194" s="77" t="n">
        <f>IF(ISBLANK('Prediction Log'!$N194), "",'Prediction Log'!$O194-'Prediction Log'!$N194)</f>
        <v>-17</v>
      </c>
      <c r="Q194" s="78" t="str">
        <f>IF(ISBLANK('Prediction Log'!$N194), "",IF('Prediction Log'!$M194&lt;&gt;'Prediction Log'!$H194, "Y", IF(AND('Prediction Log'!$M194='Prediction Log'!$H194, ABS((-1*'Prediction Log'!$P194))&gt;ABS('Prediction Log'!$D194)), "Y", IF('Prediction Log'!$D194='Prediction Log'!$P194, "PUSH", "N"))))</f>
        <v>Y</v>
      </c>
      <c r="R194" s="79" t="str">
        <f>IF(ISBLANK('Prediction Log'!$N194), "",IF('Prediction Log'!$P194&lt;'Prediction Log'!$D194, "Y", IF('Prediction Log'!$P194='Prediction Log'!$D194, "PUSH", "N")))</f>
        <v>Y</v>
      </c>
      <c r="S194" s="79" t="str">
        <f>IF(ISBLANK('Prediction Log'!$N194), "",IF('Prediction Log'!$P194&lt;'Prediction Log'!$E194, "Y", IF('Prediction Log'!$P194='Prediction Log'!$E194, "PUSH", "N")))</f>
        <v>Y</v>
      </c>
      <c r="T194" s="80" t="str">
        <f>IF(ISBLANK('Prediction Log'!$N194),"",IF('Prediction Log'!$M194='Prediction Log'!$H194, "Y", "N"))</f>
        <v>Y</v>
      </c>
      <c r="U194" s="80" t="str">
        <f>'Prediction Log'!$R194</f>
        <v>Y</v>
      </c>
      <c r="V194" s="80" t="str">
        <f>IF(ISBLANK('Prediction Log'!$N194), "",IF(AND('Prediction Log'!$T194="Y", 'Prediction Log'!$U194="Y"), "Y", "N"))</f>
        <v>Y</v>
      </c>
      <c r="W194" s="81" t="str">
        <f>IF(ISBLANK('Prediction Log'!$N194),"",IF('Prediction Log'!$M194='Prediction Log'!$I194, "Y", "N"))</f>
        <v>Y</v>
      </c>
      <c r="X194" s="81" t="str">
        <f>IF(ISBLANK('Prediction Log'!$N194), "", IF('Prediction Log'!$R194=Games!K175, "Y", "N"))</f>
        <v>N</v>
      </c>
      <c r="Y194" s="82" t="str">
        <f>IF(ISBLANK('Prediction Log'!$N194), "",IF('Prediction Log'!$J194='Prediction Log'!$M194, "Y", "N"))</f>
        <v>Y</v>
      </c>
      <c r="Z194" s="81" t="str">
        <f>IF(ISBLANK('Prediction Log'!$N194), "",IF('Prediction Log'!$I194&lt;&gt;'Prediction Log'!$M194, "N",IF(AND('Prediction Log'!$E194&gt;0, 'Prediction Log'!$P194&gt;'Prediction Log'!$E194, 'Prediction Log'!$I194='Prediction Log'!$C194), "Y", IF(AND('Prediction Log'!$E194&lt;0, 'Prediction Log'!$P194&lt;'Prediction Log'!$E194,'Prediction Log'!$I194='Prediction Log'!$B194 ), "Y", IF('Prediction Log'!$P194='Prediction Log'!$E194, "PUSH", "N")))))</f>
        <v>Y</v>
      </c>
      <c r="AA194" s="81" t="str">
        <f>IF(ISBLANK('Prediction Log'!$N194), "",IF(AND('Prediction Log'!$W194="Y", 'Prediction Log'!$X194="Y"), "Y", "N"))</f>
        <v>N</v>
      </c>
      <c r="AB194" s="80" t="n">
        <f>IF(ISBLANK('Prediction Log'!$N194), "",IF('Prediction Log'!$D194&gt;0, 'Prediction Log'!$P194-'Prediction Log'!$D194, IF('Prediction Log'!$D194&lt;0, -'Prediction Log'!$P194+'Prediction Log'!$D194, "NA")))</f>
        <v>1.5</v>
      </c>
      <c r="AC194" s="80" t="n">
        <f>IF(ISBLANK('Prediction Log'!$N194), "",ABS('Prediction Log'!$AB194))</f>
        <v>1.5</v>
      </c>
      <c r="AD194" s="81" t="n">
        <f>IF(ISBLANK('Prediction Log'!$N194), "",IF('Prediction Log'!$E194&gt;0, 'Prediction Log'!$P194-'Prediction Log'!$E194, IF('Prediction Log'!$E194&lt;0, -'Prediction Log'!$P194+'Prediction Log'!$E194, "NA")))</f>
        <v>7.8</v>
      </c>
      <c r="AE194" s="81" t="n">
        <f>IF(ISBLANK('Prediction Log'!$N194), "",ABS('Prediction Log'!$AD194))</f>
        <v>7.8</v>
      </c>
    </row>
    <row r="195" ht="14.25" customHeight="1">
      <c r="A195" s="67" t="n">
        <f>IF(ISBLANK(Games!$B176), "",Games!A176)</f>
        <v>11</v>
      </c>
      <c r="B195" s="67" t="str">
        <f>IF(ISBLANK(Games!$B176), "",Games!B176)</f>
        <v>Missouri</v>
      </c>
      <c r="C195" s="67" t="str">
        <f>IF(ISBLANK(Games!$B176), "",Games!E176)</f>
        <v>Tennessee</v>
      </c>
      <c r="D195" s="68" t="n">
        <f>IF(ISBLANK(Games!$B176), "",Games!G176)</f>
        <v>1.5</v>
      </c>
      <c r="E195" s="68" t="n">
        <f>IF(ISBLANK(Games!$B176), "",Games!H176)</f>
        <v>20.2</v>
      </c>
      <c r="F195" s="69" t="n">
        <f>Games!D176</f>
        <v>0.044828</v>
      </c>
      <c r="G195" s="70" t="str">
        <f>Games!K176</f>
        <v>N</v>
      </c>
      <c r="H195" s="71" t="str">
        <f>IF(ISBLANK(Games!B176), "", IF('Prediction Log'!$D195&lt;0, 'Prediction Log'!$B195, 'Prediction Log'!$C195))</f>
        <v>Tennessee</v>
      </c>
      <c r="I195" s="72" t="str">
        <f>IF(ISBLANK(Games!$B176), "",Games!I176)</f>
        <v>Tennessee</v>
      </c>
      <c r="J195" s="72" t="str">
        <f>IF('Prediction Log'!$F195&gt;0.5, 'Prediction Log'!$B195, IF('Prediction Log'!$F195&lt;0.5, 'Prediction Log'!$C195, "PICK"))</f>
        <v>Tennessee</v>
      </c>
      <c r="K195" s="73" t="n">
        <f>IF(ISBLANK(Games!B176), "",IF('Prediction Log'!$J195='Prediction Log'!$B195, 'Prediction Log'!$F195, 1-'Prediction Log'!$F195))</f>
        <v>0.955172</v>
      </c>
      <c r="L195" s="74" t="str">
        <f>IF(ISBLANK(Games!$B176), "",Games!L176)</f>
        <v>Y</v>
      </c>
      <c r="M195" s="75" t="s">
        <v>78</v>
      </c>
      <c r="N195" s="76" t="n">
        <v>36.0</v>
      </c>
      <c r="O195" s="76" t="n">
        <v>7.0</v>
      </c>
      <c r="P195" s="77" t="n">
        <f>IF(ISBLANK('Prediction Log'!$N195), "",'Prediction Log'!$O195-'Prediction Log'!$N195)</f>
        <v>-29</v>
      </c>
      <c r="Q195" s="78" t="str">
        <f>IF(ISBLANK('Prediction Log'!$N195), "",IF('Prediction Log'!$M195&lt;&gt;'Prediction Log'!$H195, "Y", IF(AND('Prediction Log'!$M195='Prediction Log'!$H195, ABS((-1*'Prediction Log'!$P195))&gt;ABS('Prediction Log'!$D195)), "Y", IF('Prediction Log'!$D195='Prediction Log'!$P195, "PUSH", "N"))))</f>
        <v>Y</v>
      </c>
      <c r="R195" s="79" t="str">
        <f>IF(ISBLANK('Prediction Log'!$N195), "",IF('Prediction Log'!$P195&lt;'Prediction Log'!$D195, "Y", IF('Prediction Log'!$P195='Prediction Log'!$D195, "PUSH", "N")))</f>
        <v>Y</v>
      </c>
      <c r="S195" s="79" t="str">
        <f>IF(ISBLANK('Prediction Log'!$N195), "",IF('Prediction Log'!$P195&lt;'Prediction Log'!$E195, "Y", IF('Prediction Log'!$P195='Prediction Log'!$E195, "PUSH", "N")))</f>
        <v>Y</v>
      </c>
      <c r="T195" s="80" t="str">
        <f>IF(ISBLANK('Prediction Log'!$N195),"",IF('Prediction Log'!$M195='Prediction Log'!$H195, "Y", "N"))</f>
        <v>N</v>
      </c>
      <c r="U195" s="80" t="str">
        <f>'Prediction Log'!$R195</f>
        <v>Y</v>
      </c>
      <c r="V195" s="80" t="str">
        <f>IF(ISBLANK('Prediction Log'!$N195), "",IF(AND('Prediction Log'!$T195="Y", 'Prediction Log'!$U195="Y"), "Y", "N"))</f>
        <v>N</v>
      </c>
      <c r="W195" s="81" t="str">
        <f>IF(ISBLANK('Prediction Log'!$N195),"",IF('Prediction Log'!$M195='Prediction Log'!$I195, "Y", "N"))</f>
        <v>N</v>
      </c>
      <c r="X195" s="81" t="str">
        <f>IF(ISBLANK('Prediction Log'!$N195), "", IF('Prediction Log'!$R195=Games!K176, "Y", "N"))</f>
        <v>N</v>
      </c>
      <c r="Y195" s="82" t="str">
        <f>IF(ISBLANK('Prediction Log'!$N195), "",IF('Prediction Log'!$J195='Prediction Log'!$M195, "Y", "N"))</f>
        <v>N</v>
      </c>
      <c r="Z195" s="81" t="str">
        <f>IF(ISBLANK('Prediction Log'!$N195), "",IF('Prediction Log'!$I195&lt;&gt;'Prediction Log'!$M195, "N",IF(AND('Prediction Log'!$E195&gt;0, 'Prediction Log'!$P195&gt;'Prediction Log'!$E195, 'Prediction Log'!$I195='Prediction Log'!$C195), "Y", IF(AND('Prediction Log'!$E195&lt;0, 'Prediction Log'!$P195&lt;'Prediction Log'!$E195,'Prediction Log'!$I195='Prediction Log'!$B195 ), "Y", IF('Prediction Log'!$P195='Prediction Log'!$E195, "PUSH", "N")))))</f>
        <v>N</v>
      </c>
      <c r="AA195" s="81" t="str">
        <f>IF(ISBLANK('Prediction Log'!$N195), "",IF(AND('Prediction Log'!$W195="Y", 'Prediction Log'!$X195="Y"), "Y", "N"))</f>
        <v>N</v>
      </c>
      <c r="AB195" s="80" t="n">
        <f>IF(ISBLANK('Prediction Log'!$N195), "",IF('Prediction Log'!$D195&gt;0, 'Prediction Log'!$P195-'Prediction Log'!$D195, IF('Prediction Log'!$D195&lt;0, -'Prediction Log'!$P195+'Prediction Log'!$D195, "NA")))</f>
        <v>-30.5</v>
      </c>
      <c r="AC195" s="80" t="n">
        <f>IF(ISBLANK('Prediction Log'!$N195), "",ABS('Prediction Log'!$AB195))</f>
        <v>30.5</v>
      </c>
      <c r="AD195" s="81" t="n">
        <f>IF(ISBLANK('Prediction Log'!$N195), "",IF('Prediction Log'!$E195&gt;0, 'Prediction Log'!$P195-'Prediction Log'!$E195, IF('Prediction Log'!$E195&lt;0, -'Prediction Log'!$P195+'Prediction Log'!$E195, "NA")))</f>
        <v>-49.2</v>
      </c>
      <c r="AE195" s="81" t="n">
        <f>IF(ISBLANK('Prediction Log'!$N195), "",ABS('Prediction Log'!$AD195))</f>
        <v>49.2</v>
      </c>
    </row>
    <row r="196" ht="14.25" customHeight="1">
      <c r="A196" s="14" t="n">
        <f>IF(ISBLANK(Games!$B177), "",Games!A177)</f>
        <v>11</v>
      </c>
      <c r="B196" s="67" t="str">
        <f>IF(ISBLANK(Games!$B177), "",Games!B177)</f>
        <v>Washington</v>
      </c>
      <c r="C196" s="67" t="str">
        <f>IF(ISBLANK(Games!$B177), "",Games!E177)</f>
        <v>Utah</v>
      </c>
      <c r="D196" s="10" t="n">
        <f>IF(ISBLANK(Games!$B177), "",Games!G177)</f>
        <v>-9.5</v>
      </c>
      <c r="E196" s="10" t="n">
        <f>IF(ISBLANK(Games!$B177), "",Games!H177)</f>
        <v>-5</v>
      </c>
      <c r="F196" s="69" t="n">
        <f>Games!D177</f>
        <v>0.87386</v>
      </c>
      <c r="G196" s="70" t="str">
        <f>Games!K177</f>
        <v>N</v>
      </c>
      <c r="H196" s="71" t="str">
        <f>IF(ISBLANK(Games!B177), "", IF('Prediction Log'!$D196&lt;0, 'Prediction Log'!$B196, 'Prediction Log'!$C196))</f>
        <v>Washington</v>
      </c>
      <c r="I196" s="72" t="str">
        <f>IF(ISBLANK(Games!$B177), "",Games!I177)</f>
        <v>Washington</v>
      </c>
      <c r="J196" s="72" t="str">
        <f>IF('Prediction Log'!$F196&gt;0.5, 'Prediction Log'!$B196, IF('Prediction Log'!$F196&lt;0.5, 'Prediction Log'!$C196, "PICK"))</f>
        <v>Washington</v>
      </c>
      <c r="K196" s="73" t="n">
        <f>IF(ISBLANK(Games!B177), "",IF('Prediction Log'!$J196='Prediction Log'!$B196, 'Prediction Log'!$F196, 1-'Prediction Log'!$F196))</f>
        <v>0.87386</v>
      </c>
      <c r="L196" s="74" t="str">
        <f>IF(ISBLANK(Games!$B177), "",Games!L177)</f>
        <v>N</v>
      </c>
      <c r="M196" s="75" t="s">
        <v>42</v>
      </c>
      <c r="N196" s="76" t="n">
        <v>35.0</v>
      </c>
      <c r="O196" s="76" t="n">
        <v>28.0</v>
      </c>
      <c r="P196" s="77" t="n">
        <f>IF(ISBLANK('Prediction Log'!$N196), "",'Prediction Log'!$O196-'Prediction Log'!$N196)</f>
        <v>-7</v>
      </c>
      <c r="Q196" s="78" t="str">
        <f>IF(ISBLANK('Prediction Log'!$N196), "",IF('Prediction Log'!$M196&lt;&gt;'Prediction Log'!$H196, "Y", IF(AND('Prediction Log'!$M196='Prediction Log'!$H196, ABS((-1*'Prediction Log'!$P196))&gt;ABS('Prediction Log'!$D196)), "Y", IF('Prediction Log'!$D196='Prediction Log'!$P196, "PUSH", "N"))))</f>
        <v>N</v>
      </c>
      <c r="R196" s="79" t="str">
        <f>IF(ISBLANK('Prediction Log'!$N196), "",IF('Prediction Log'!$P196&lt;'Prediction Log'!$D196, "Y", IF('Prediction Log'!$P196='Prediction Log'!$D196, "PUSH", "N")))</f>
        <v>N</v>
      </c>
      <c r="S196" s="79" t="str">
        <f>IF(ISBLANK('Prediction Log'!$N196), "",IF('Prediction Log'!$P196&lt;'Prediction Log'!$E196, "Y", IF('Prediction Log'!$P196='Prediction Log'!$E196, "PUSH", "N")))</f>
        <v>Y</v>
      </c>
      <c r="T196" s="80" t="str">
        <f>IF(ISBLANK('Prediction Log'!$N196),"",IF('Prediction Log'!$M196='Prediction Log'!$H196, "Y", "N"))</f>
        <v>Y</v>
      </c>
      <c r="U196" s="80" t="str">
        <f>'Prediction Log'!$R196</f>
        <v>N</v>
      </c>
      <c r="V196" s="80" t="str">
        <f>IF(ISBLANK('Prediction Log'!$N196), "",IF(AND('Prediction Log'!$T196="Y", 'Prediction Log'!$U196="Y"), "Y", "N"))</f>
        <v>N</v>
      </c>
      <c r="W196" s="81" t="str">
        <f>IF(ISBLANK('Prediction Log'!$N196),"",IF('Prediction Log'!$M196='Prediction Log'!$I196, "Y", "N"))</f>
        <v>Y</v>
      </c>
      <c r="X196" s="81" t="str">
        <f>IF(ISBLANK('Prediction Log'!$N196), "", IF('Prediction Log'!$R196=Games!K177, "Y", "N"))</f>
        <v>Y</v>
      </c>
      <c r="Y196" s="82" t="str">
        <f>IF(ISBLANK('Prediction Log'!$N196), "",IF('Prediction Log'!$J196='Prediction Log'!$M196, "Y", "N"))</f>
        <v>Y</v>
      </c>
      <c r="Z196" s="81" t="str">
        <f>IF(ISBLANK('Prediction Log'!$N196), "",IF('Prediction Log'!$I196&lt;&gt;'Prediction Log'!$M196, "N",IF(AND('Prediction Log'!$E196&gt;0, 'Prediction Log'!$P196&gt;'Prediction Log'!$E196, 'Prediction Log'!$I196='Prediction Log'!$C196), "Y", IF(AND('Prediction Log'!$E196&lt;0, 'Prediction Log'!$P196&lt;'Prediction Log'!$E196,'Prediction Log'!$I196='Prediction Log'!$B196 ), "Y", IF('Prediction Log'!$P196='Prediction Log'!$E196, "PUSH", "N")))))</f>
        <v>Y</v>
      </c>
      <c r="AA196" s="81" t="str">
        <f>IF(ISBLANK('Prediction Log'!$N196), "",IF(AND('Prediction Log'!$W196="Y", 'Prediction Log'!$X196="Y"), "Y", "N"))</f>
        <v>Y</v>
      </c>
      <c r="AB196" s="80" t="n">
        <f>IF(ISBLANK('Prediction Log'!$N196), "",IF('Prediction Log'!$D196&gt;0, 'Prediction Log'!$P196-'Prediction Log'!$D196, IF('Prediction Log'!$D196&lt;0, -'Prediction Log'!$P196+'Prediction Log'!$D196, "NA")))</f>
        <v>-2.5</v>
      </c>
      <c r="AC196" s="80" t="n">
        <f>IF(ISBLANK('Prediction Log'!$N196), "",ABS('Prediction Log'!$AB196))</f>
        <v>2.5</v>
      </c>
      <c r="AD196" s="81" t="n">
        <f>IF(ISBLANK('Prediction Log'!$N196), "",IF('Prediction Log'!$E196&gt;0, 'Prediction Log'!$P196-'Prediction Log'!$E196, IF('Prediction Log'!$E196&lt;0, -'Prediction Log'!$P196+'Prediction Log'!$E196, "NA")))</f>
        <v>2</v>
      </c>
      <c r="AE196" s="81" t="n">
        <f>IF(ISBLANK('Prediction Log'!$N196), "",ABS('Prediction Log'!$AD196))</f>
        <v>2</v>
      </c>
    </row>
    <row r="197" ht="14.25" customHeight="1">
      <c r="A197" s="67" t="n">
        <f>IF(ISBLANK(Games!$B178), "",Games!A178)</f>
        <v>11</v>
      </c>
      <c r="B197" s="67" t="str">
        <f>IF(ISBLANK(Games!$B178), "",Games!B178)</f>
        <v>UCF</v>
      </c>
      <c r="C197" s="67" t="str">
        <f>IF(ISBLANK(Games!$B178), "",Games!E178)</f>
        <v>Oklahoma State</v>
      </c>
      <c r="D197" s="68" t="n">
        <f>IF(ISBLANK(Games!$B178), "",Games!G178)</f>
        <v>2.5</v>
      </c>
      <c r="E197" s="68" t="n">
        <f>IF(ISBLANK(Games!$B178), "",Games!H178)</f>
        <v>-0.4</v>
      </c>
      <c r="F197" s="69" t="n">
        <f>Games!D178</f>
        <v>0.18001</v>
      </c>
      <c r="G197" s="70" t="str">
        <f>Games!K178</f>
        <v>Y</v>
      </c>
      <c r="H197" s="71" t="str">
        <f>IF(ISBLANK(Games!B178), "", IF('Prediction Log'!$D197&lt;0, 'Prediction Log'!$B197, 'Prediction Log'!$C197))</f>
        <v>Oklahoma State</v>
      </c>
      <c r="I197" s="72" t="str">
        <f>IF(ISBLANK(Games!$B178), "",Games!I178)</f>
        <v>UCF</v>
      </c>
      <c r="J197" s="72" t="str">
        <f>IF('Prediction Log'!$F197&gt;0.5, 'Prediction Log'!$B197, IF('Prediction Log'!$F197&lt;0.5, 'Prediction Log'!$C197, "PICK"))</f>
        <v>Oklahoma State</v>
      </c>
      <c r="K197" s="73" t="n">
        <f>IF(ISBLANK(Games!B178), "",IF('Prediction Log'!$J197='Prediction Log'!$B197, 'Prediction Log'!$F197, 1-'Prediction Log'!$F197))</f>
        <v>0.81999</v>
      </c>
      <c r="L197" s="74" t="str">
        <f>IF(ISBLANK(Games!$B178), "",Games!L178)</f>
        <v>Y</v>
      </c>
      <c r="M197" s="75" t="s">
        <v>21</v>
      </c>
      <c r="N197" s="76" t="n">
        <v>45.0</v>
      </c>
      <c r="O197" s="76" t="n">
        <v>3.0</v>
      </c>
      <c r="P197" s="77" t="n">
        <f>IF(ISBLANK('Prediction Log'!$N197), "",'Prediction Log'!$O197-'Prediction Log'!$N197)</f>
        <v>-42</v>
      </c>
      <c r="Q197" s="78" t="str">
        <f>IF(ISBLANK('Prediction Log'!$N197), "",IF('Prediction Log'!$M197&lt;&gt;'Prediction Log'!$H197, "Y", IF(AND('Prediction Log'!$M197='Prediction Log'!$H197, ABS((-1*'Prediction Log'!$P197))&gt;ABS('Prediction Log'!$D197)), "Y", IF('Prediction Log'!$D197='Prediction Log'!$P197, "PUSH", "N"))))</f>
        <v>Y</v>
      </c>
      <c r="R197" s="79" t="str">
        <f>IF(ISBLANK('Prediction Log'!$N197), "",IF('Prediction Log'!$P197&lt;'Prediction Log'!$D197, "Y", IF('Prediction Log'!$P197='Prediction Log'!$D197, "PUSH", "N")))</f>
        <v>Y</v>
      </c>
      <c r="S197" s="79" t="str">
        <f>IF(ISBLANK('Prediction Log'!$N197), "",IF('Prediction Log'!$P197&lt;'Prediction Log'!$E197, "Y", IF('Prediction Log'!$P197='Prediction Log'!$E197, "PUSH", "N")))</f>
        <v>Y</v>
      </c>
      <c r="T197" s="80" t="str">
        <f>IF(ISBLANK('Prediction Log'!$N197),"",IF('Prediction Log'!$M197='Prediction Log'!$H197, "Y", "N"))</f>
        <v>N</v>
      </c>
      <c r="U197" s="80" t="str">
        <f>'Prediction Log'!$R197</f>
        <v>Y</v>
      </c>
      <c r="V197" s="80" t="str">
        <f>IF(ISBLANK('Prediction Log'!$N197), "",IF(AND('Prediction Log'!$T197="Y", 'Prediction Log'!$U197="Y"), "Y", "N"))</f>
        <v>N</v>
      </c>
      <c r="W197" s="81" t="str">
        <f>IF(ISBLANK('Prediction Log'!$N197),"",IF('Prediction Log'!$M197='Prediction Log'!$I197, "Y", "N"))</f>
        <v>Y</v>
      </c>
      <c r="X197" s="81" t="str">
        <f>IF(ISBLANK('Prediction Log'!$N197), "", IF('Prediction Log'!$R197=Games!K178, "Y", "N"))</f>
        <v>Y</v>
      </c>
      <c r="Y197" s="82" t="str">
        <f>IF(ISBLANK('Prediction Log'!$N197), "",IF('Prediction Log'!$J197='Prediction Log'!$M197, "Y", "N"))</f>
        <v>N</v>
      </c>
      <c r="Z197" s="81" t="str">
        <f>IF(ISBLANK('Prediction Log'!$N197), "",IF('Prediction Log'!$I197&lt;&gt;'Prediction Log'!$M197, "N",IF(AND('Prediction Log'!$E197&gt;0, 'Prediction Log'!$P197&gt;'Prediction Log'!$E197, 'Prediction Log'!$I197='Prediction Log'!$C197), "Y", IF(AND('Prediction Log'!$E197&lt;0, 'Prediction Log'!$P197&lt;'Prediction Log'!$E197,'Prediction Log'!$I197='Prediction Log'!$B197 ), "Y", IF('Prediction Log'!$P197='Prediction Log'!$E197, "PUSH", "N")))))</f>
        <v>Y</v>
      </c>
      <c r="AA197" s="81" t="str">
        <f>IF(ISBLANK('Prediction Log'!$N197), "",IF(AND('Prediction Log'!$W197="Y", 'Prediction Log'!$X197="Y"), "Y", "N"))</f>
        <v>Y</v>
      </c>
      <c r="AB197" s="80" t="n">
        <f>IF(ISBLANK('Prediction Log'!$N197), "",IF('Prediction Log'!$D197&gt;0, 'Prediction Log'!$P197-'Prediction Log'!$D197, IF('Prediction Log'!$D197&lt;0, -'Prediction Log'!$P197+'Prediction Log'!$D197, "NA")))</f>
        <v>-44.5</v>
      </c>
      <c r="AC197" s="80" t="n">
        <f>IF(ISBLANK('Prediction Log'!$N197), "",ABS('Prediction Log'!$AB197))</f>
        <v>44.5</v>
      </c>
      <c r="AD197" s="81" t="n">
        <f>IF(ISBLANK('Prediction Log'!$N197), "",IF('Prediction Log'!$E197&gt;0, 'Prediction Log'!$P197-'Prediction Log'!$E197, IF('Prediction Log'!$E197&lt;0, -'Prediction Log'!$P197+'Prediction Log'!$E197, "NA")))</f>
        <v>41.6</v>
      </c>
      <c r="AE197" s="81" t="n">
        <f>IF(ISBLANK('Prediction Log'!$N197), "",ABS('Prediction Log'!$AD197))</f>
        <v>41.6</v>
      </c>
    </row>
    <row r="198" ht="14.25" customHeight="1">
      <c r="A198" s="14" t="n">
        <f>IF(ISBLANK(Games!$B179), "",Games!A179)</f>
        <v>11</v>
      </c>
      <c r="B198" s="67" t="str">
        <f>IF(ISBLANK(Games!$B179), "",Games!B179)</f>
        <v>Wisconsin</v>
      </c>
      <c r="C198" s="67" t="str">
        <f>IF(ISBLANK(Games!$B179), "",Games!E179)</f>
        <v>Northwestern</v>
      </c>
      <c r="D198" s="10" t="n">
        <f>IF(ISBLANK(Games!$B179), "",Games!G179)</f>
        <v>-10.5</v>
      </c>
      <c r="E198" s="10" t="n">
        <f>IF(ISBLANK(Games!$B179), "",Games!H179)</f>
        <v>-16.7</v>
      </c>
      <c r="F198" s="69" t="n">
        <f>Games!D179</f>
        <v>0.942121</v>
      </c>
      <c r="G198" s="70" t="str">
        <f>Games!K179</f>
        <v>Y</v>
      </c>
      <c r="H198" s="71" t="str">
        <f>IF(ISBLANK(Games!B179), "", IF('Prediction Log'!$D198&lt;0, 'Prediction Log'!$B198, 'Prediction Log'!$C198))</f>
        <v>Wisconsin</v>
      </c>
      <c r="I198" s="72" t="str">
        <f>IF(ISBLANK(Games!$B179), "",Games!I179)</f>
        <v>Wisconsin</v>
      </c>
      <c r="J198" s="72" t="str">
        <f>IF('Prediction Log'!$F198&gt;0.5, 'Prediction Log'!$B198, IF('Prediction Log'!$F198&lt;0.5, 'Prediction Log'!$C198, "PICK"))</f>
        <v>Wisconsin</v>
      </c>
      <c r="K198" s="73" t="n">
        <f>IF(ISBLANK(Games!B179), "",IF('Prediction Log'!$J198='Prediction Log'!$B198, 'Prediction Log'!$F198, 1-'Prediction Log'!$F198))</f>
        <v>0.942121</v>
      </c>
      <c r="L198" s="74" t="str">
        <f>IF(ISBLANK(Games!$B179), "",Games!L179)</f>
        <v>Y</v>
      </c>
      <c r="M198" s="75" t="s">
        <v>77</v>
      </c>
      <c r="N198" s="76" t="n">
        <v>10.0</v>
      </c>
      <c r="O198" s="76" t="n">
        <v>24.0</v>
      </c>
      <c r="P198" s="77" t="n">
        <f>IF(ISBLANK('Prediction Log'!$N198), "",'Prediction Log'!$O198-'Prediction Log'!$N198)</f>
        <v>14</v>
      </c>
      <c r="Q198" s="78" t="str">
        <f>IF(ISBLANK('Prediction Log'!$N198), "",IF('Prediction Log'!$M198&lt;&gt;'Prediction Log'!$H198, "Y", IF(AND('Prediction Log'!$M198='Prediction Log'!$H198, ABS((-1*'Prediction Log'!$P198))&gt;ABS('Prediction Log'!$D198)), "Y", IF('Prediction Log'!$D198='Prediction Log'!$P198, "PUSH", "N"))))</f>
        <v>Y</v>
      </c>
      <c r="R198" s="79" t="str">
        <f>IF(ISBLANK('Prediction Log'!$N198), "",IF('Prediction Log'!$P198&lt;'Prediction Log'!$D198, "Y", IF('Prediction Log'!$P198='Prediction Log'!$D198, "PUSH", "N")))</f>
        <v>N</v>
      </c>
      <c r="S198" s="79" t="str">
        <f>IF(ISBLANK('Prediction Log'!$N198), "",IF('Prediction Log'!$P198&lt;'Prediction Log'!$E198, "Y", IF('Prediction Log'!$P198='Prediction Log'!$E198, "PUSH", "N")))</f>
        <v>N</v>
      </c>
      <c r="T198" s="80" t="str">
        <f>IF(ISBLANK('Prediction Log'!$N198),"",IF('Prediction Log'!$M198='Prediction Log'!$H198, "Y", "N"))</f>
        <v>N</v>
      </c>
      <c r="U198" s="80" t="str">
        <f>'Prediction Log'!$R198</f>
        <v>N</v>
      </c>
      <c r="V198" s="80" t="str">
        <f>IF(ISBLANK('Prediction Log'!$N198), "",IF(AND('Prediction Log'!$T198="Y", 'Prediction Log'!$U198="Y"), "Y", "N"))</f>
        <v>N</v>
      </c>
      <c r="W198" s="81" t="str">
        <f>IF(ISBLANK('Prediction Log'!$N198),"",IF('Prediction Log'!$M198='Prediction Log'!$I198, "Y", "N"))</f>
        <v>N</v>
      </c>
      <c r="X198" s="81" t="str">
        <f>IF(ISBLANK('Prediction Log'!$N198), "", IF('Prediction Log'!$R198=Games!K179, "Y", "N"))</f>
        <v>N</v>
      </c>
      <c r="Y198" s="82" t="str">
        <f>IF(ISBLANK('Prediction Log'!$N198), "",IF('Prediction Log'!$J198='Prediction Log'!$M198, "Y", "N"))</f>
        <v>N</v>
      </c>
      <c r="Z198" s="81" t="str">
        <f>IF(ISBLANK('Prediction Log'!$N198), "",IF('Prediction Log'!$I198&lt;&gt;'Prediction Log'!$M198, "N",IF(AND('Prediction Log'!$E198&gt;0, 'Prediction Log'!$P198&gt;'Prediction Log'!$E198, 'Prediction Log'!$I198='Prediction Log'!$C198), "Y", IF(AND('Prediction Log'!$E198&lt;0, 'Prediction Log'!$P198&lt;'Prediction Log'!$E198,'Prediction Log'!$I198='Prediction Log'!$B198 ), "Y", IF('Prediction Log'!$P198='Prediction Log'!$E198, "PUSH", "N")))))</f>
        <v>N</v>
      </c>
      <c r="AA198" s="81" t="str">
        <f>IF(ISBLANK('Prediction Log'!$N198), "",IF(AND('Prediction Log'!$W198="Y", 'Prediction Log'!$X198="Y"), "Y", "N"))</f>
        <v>N</v>
      </c>
      <c r="AB198" s="80" t="n">
        <f>IF(ISBLANK('Prediction Log'!$N198), "",IF('Prediction Log'!$D198&gt;0, 'Prediction Log'!$P198-'Prediction Log'!$D198, IF('Prediction Log'!$D198&lt;0, -'Prediction Log'!$P198+'Prediction Log'!$D198, "NA")))</f>
        <v>-24.5</v>
      </c>
      <c r="AC198" s="80" t="n">
        <f>IF(ISBLANK('Prediction Log'!$N198), "",ABS('Prediction Log'!$AB198))</f>
        <v>24.5</v>
      </c>
      <c r="AD198" s="81" t="n">
        <f>IF(ISBLANK('Prediction Log'!$N198), "",IF('Prediction Log'!$E198&gt;0, 'Prediction Log'!$P198-'Prediction Log'!$E198, IF('Prediction Log'!$E198&lt;0, -'Prediction Log'!$P198+'Prediction Log'!$E198, "NA")))</f>
        <v>-30.7</v>
      </c>
      <c r="AE198" s="81" t="n">
        <f>IF(ISBLANK('Prediction Log'!$N198), "",ABS('Prediction Log'!$AD198))</f>
        <v>30.7</v>
      </c>
    </row>
    <row r="199" ht="14.25" customHeight="1">
      <c r="A199" s="67" t="n">
        <f>IF(ISBLANK(Games!$B180), "",Games!A180)</f>
        <v>11</v>
      </c>
      <c r="B199" s="67" t="str">
        <f>IF(ISBLANK(Games!$B180), "",Games!B180)</f>
        <v>Purdue</v>
      </c>
      <c r="C199" s="67" t="str">
        <f>IF(ISBLANK(Games!$B180), "",Games!E180)</f>
        <v>Minnesota</v>
      </c>
      <c r="D199" s="68" t="n">
        <f>IF(ISBLANK(Games!$B180), "",Games!G180)</f>
        <v>-1.5</v>
      </c>
      <c r="E199" s="68" t="n">
        <f>IF(ISBLANK(Games!$B180), "",Games!H180)</f>
        <v>10.2</v>
      </c>
      <c r="F199" s="69" t="n">
        <f>Games!D180</f>
        <v>0.135256</v>
      </c>
      <c r="G199" s="70" t="str">
        <f>Games!K180</f>
        <v>N</v>
      </c>
      <c r="H199" s="71" t="str">
        <f>IF(ISBLANK(Games!B180), "", IF('Prediction Log'!$D199&lt;0, 'Prediction Log'!$B199, 'Prediction Log'!$C199))</f>
        <v>Purdue</v>
      </c>
      <c r="I199" s="72" t="str">
        <f>IF(ISBLANK(Games!$B180), "",Games!I180)</f>
        <v>Minnesota</v>
      </c>
      <c r="J199" s="72" t="str">
        <f>IF('Prediction Log'!$F199&gt;0.5, 'Prediction Log'!$B199, IF('Prediction Log'!$F199&lt;0.5, 'Prediction Log'!$C199, "PICK"))</f>
        <v>Minnesota</v>
      </c>
      <c r="K199" s="73" t="n">
        <f>IF(ISBLANK(Games!B180), "",IF('Prediction Log'!$J199='Prediction Log'!$B199, 'Prediction Log'!$F199, 1-'Prediction Log'!$F199))</f>
        <v>0.864744</v>
      </c>
      <c r="L199" s="74" t="str">
        <f>IF(ISBLANK(Games!$B180), "",Games!L180)</f>
        <v>Y</v>
      </c>
      <c r="M199" s="75" t="s">
        <v>113</v>
      </c>
      <c r="N199" s="76" t="n">
        <v>49.0</v>
      </c>
      <c r="O199" s="76" t="n">
        <v>30.0</v>
      </c>
      <c r="P199" s="77" t="n">
        <f>IF(ISBLANK('Prediction Log'!$N199), "",'Prediction Log'!$O199-'Prediction Log'!$N199)</f>
        <v>-19</v>
      </c>
      <c r="Q199" s="78" t="str">
        <f>IF(ISBLANK('Prediction Log'!$N199), "",IF('Prediction Log'!$M199&lt;&gt;'Prediction Log'!$H199, "Y", IF(AND('Prediction Log'!$M199='Prediction Log'!$H199, ABS((-1*'Prediction Log'!$P199))&gt;ABS('Prediction Log'!$D199)), "Y", IF('Prediction Log'!$D199='Prediction Log'!$P199, "PUSH", "N"))))</f>
        <v>Y</v>
      </c>
      <c r="R199" s="79" t="str">
        <f>IF(ISBLANK('Prediction Log'!$N199), "",IF('Prediction Log'!$P199&lt;'Prediction Log'!$D199, "Y", IF('Prediction Log'!$P199='Prediction Log'!$D199, "PUSH", "N")))</f>
        <v>Y</v>
      </c>
      <c r="S199" s="79" t="str">
        <f>IF(ISBLANK('Prediction Log'!$N199), "",IF('Prediction Log'!$P199&lt;'Prediction Log'!$E199, "Y", IF('Prediction Log'!$P199='Prediction Log'!$E199, "PUSH", "N")))</f>
        <v>Y</v>
      </c>
      <c r="T199" s="80" t="str">
        <f>IF(ISBLANK('Prediction Log'!$N199),"",IF('Prediction Log'!$M199='Prediction Log'!$H199, "Y", "N"))</f>
        <v>Y</v>
      </c>
      <c r="U199" s="80" t="str">
        <f>'Prediction Log'!$R199</f>
        <v>Y</v>
      </c>
      <c r="V199" s="80" t="str">
        <f>IF(ISBLANK('Prediction Log'!$N199), "",IF(AND('Prediction Log'!$T199="Y", 'Prediction Log'!$U199="Y"), "Y", "N"))</f>
        <v>Y</v>
      </c>
      <c r="W199" s="81" t="str">
        <f>IF(ISBLANK('Prediction Log'!$N199),"",IF('Prediction Log'!$M199='Prediction Log'!$I199, "Y", "N"))</f>
        <v>N</v>
      </c>
      <c r="X199" s="81" t="str">
        <f>IF(ISBLANK('Prediction Log'!$N199), "", IF('Prediction Log'!$R199=Games!K180, "Y", "N"))</f>
        <v>N</v>
      </c>
      <c r="Y199" s="82" t="str">
        <f>IF(ISBLANK('Prediction Log'!$N199), "",IF('Prediction Log'!$J199='Prediction Log'!$M199, "Y", "N"))</f>
        <v>N</v>
      </c>
      <c r="Z199" s="81" t="str">
        <f>IF(ISBLANK('Prediction Log'!$N199), "",IF('Prediction Log'!$I199&lt;&gt;'Prediction Log'!$M199, "N",IF(AND('Prediction Log'!$E199&gt;0, 'Prediction Log'!$P199&gt;'Prediction Log'!$E199, 'Prediction Log'!$I199='Prediction Log'!$C199), "Y", IF(AND('Prediction Log'!$E199&lt;0, 'Prediction Log'!$P199&lt;'Prediction Log'!$E199,'Prediction Log'!$I199='Prediction Log'!$B199 ), "Y", IF('Prediction Log'!$P199='Prediction Log'!$E199, "PUSH", "N")))))</f>
        <v>N</v>
      </c>
      <c r="AA199" s="81" t="str">
        <f>IF(ISBLANK('Prediction Log'!$N199), "",IF(AND('Prediction Log'!$W199="Y", 'Prediction Log'!$X199="Y"), "Y", "N"))</f>
        <v>N</v>
      </c>
      <c r="AB199" s="80" t="n">
        <f>IF(ISBLANK('Prediction Log'!$N199), "",IF('Prediction Log'!$D199&gt;0, 'Prediction Log'!$P199-'Prediction Log'!$D199, IF('Prediction Log'!$D199&lt;0, -'Prediction Log'!$P199+'Prediction Log'!$D199, "NA")))</f>
        <v>17.5</v>
      </c>
      <c r="AC199" s="80" t="n">
        <f>IF(ISBLANK('Prediction Log'!$N199), "",ABS('Prediction Log'!$AB199))</f>
        <v>17.5</v>
      </c>
      <c r="AD199" s="81" t="n">
        <f>IF(ISBLANK('Prediction Log'!$N199), "",IF('Prediction Log'!$E199&gt;0, 'Prediction Log'!$P199-'Prediction Log'!$E199, IF('Prediction Log'!$E199&lt;0, -'Prediction Log'!$P199+'Prediction Log'!$E199, "NA")))</f>
        <v>-29.2</v>
      </c>
      <c r="AE199" s="81" t="n">
        <f>IF(ISBLANK('Prediction Log'!$N199), "",ABS('Prediction Log'!$AD199))</f>
        <v>29.2</v>
      </c>
    </row>
    <row r="200" ht="14.25" customHeight="1">
      <c r="A200" s="14" t="n">
        <f>IF(ISBLANK(Games!$B181), "",Games!A181)</f>
        <v>11</v>
      </c>
      <c r="B200" s="67" t="str">
        <f>IF(ISBLANK(Games!$B181), "",Games!B181)</f>
        <v>Florida State</v>
      </c>
      <c r="C200" s="67" t="str">
        <f>IF(ISBLANK(Games!$B181), "",Games!E181)</f>
        <v>Miami</v>
      </c>
      <c r="D200" s="10" t="n">
        <f>IF(ISBLANK(Games!$B181), "",Games!G181)</f>
        <v>-13.5</v>
      </c>
      <c r="E200" s="10" t="n">
        <f>IF(ISBLANK(Games!$B181), "",Games!H181)</f>
        <v>-25.8</v>
      </c>
      <c r="F200" s="69" t="n">
        <f>Games!D181</f>
        <v>0.989583</v>
      </c>
      <c r="G200" s="70" t="str">
        <f>Games!K181</f>
        <v>Y</v>
      </c>
      <c r="H200" s="71" t="str">
        <f>IF(ISBLANK(Games!B181), "", IF('Prediction Log'!$D200&lt;0, 'Prediction Log'!$B200, 'Prediction Log'!$C200))</f>
        <v>Florida State</v>
      </c>
      <c r="I200" s="72" t="str">
        <f>IF(ISBLANK(Games!$B181), "",Games!I181)</f>
        <v>Florida State</v>
      </c>
      <c r="J200" s="72" t="str">
        <f>IF('Prediction Log'!$F200&gt;0.5, 'Prediction Log'!$B200, IF('Prediction Log'!$F200&lt;0.5, 'Prediction Log'!$C200, "PICK"))</f>
        <v>Florida State</v>
      </c>
      <c r="K200" s="73" t="n">
        <f>IF(ISBLANK(Games!B181), "",IF('Prediction Log'!$J200='Prediction Log'!$B200, 'Prediction Log'!$F200, 1-'Prediction Log'!$F200))</f>
        <v>0.989583</v>
      </c>
      <c r="L200" s="74" t="str">
        <f>IF(ISBLANK(Games!$B181), "",Games!L181)</f>
        <v>Y</v>
      </c>
      <c r="M200" s="75" t="s">
        <v>38</v>
      </c>
      <c r="N200" s="76" t="n">
        <v>27.0</v>
      </c>
      <c r="O200" s="76" t="n">
        <v>20.0</v>
      </c>
      <c r="P200" s="77" t="n">
        <f>IF(ISBLANK('Prediction Log'!$N200), "",'Prediction Log'!$O200-'Prediction Log'!$N200)</f>
        <v>-7</v>
      </c>
      <c r="Q200" s="78" t="str">
        <f>IF(ISBLANK('Prediction Log'!$N200), "",IF('Prediction Log'!$M200&lt;&gt;'Prediction Log'!$H200, "Y", IF(AND('Prediction Log'!$M200='Prediction Log'!$H200, ABS((-1*'Prediction Log'!$P200))&gt;ABS('Prediction Log'!$D200)), "Y", IF('Prediction Log'!$D200='Prediction Log'!$P200, "PUSH", "N"))))</f>
        <v>N</v>
      </c>
      <c r="R200" s="79" t="str">
        <f>IF(ISBLANK('Prediction Log'!$N200), "",IF('Prediction Log'!$P200&lt;'Prediction Log'!$D200, "Y", IF('Prediction Log'!$P200='Prediction Log'!$D200, "PUSH", "N")))</f>
        <v>N</v>
      </c>
      <c r="S200" s="79" t="str">
        <f>IF(ISBLANK('Prediction Log'!$N200), "",IF('Prediction Log'!$P200&lt;'Prediction Log'!$E200, "Y", IF('Prediction Log'!$P200='Prediction Log'!$E200, "PUSH", "N")))</f>
        <v>N</v>
      </c>
      <c r="T200" s="80" t="str">
        <f>IF(ISBLANK('Prediction Log'!$N200),"",IF('Prediction Log'!$M200='Prediction Log'!$H200, "Y", "N"))</f>
        <v>Y</v>
      </c>
      <c r="U200" s="80" t="str">
        <f>'Prediction Log'!$R200</f>
        <v>N</v>
      </c>
      <c r="V200" s="80" t="str">
        <f>IF(ISBLANK('Prediction Log'!$N200), "",IF(AND('Prediction Log'!$T200="Y", 'Prediction Log'!$U200="Y"), "Y", "N"))</f>
        <v>N</v>
      </c>
      <c r="W200" s="81" t="str">
        <f>IF(ISBLANK('Prediction Log'!$N200),"",IF('Prediction Log'!$M200='Prediction Log'!$I200, "Y", "N"))</f>
        <v>Y</v>
      </c>
      <c r="X200" s="81" t="str">
        <f>IF(ISBLANK('Prediction Log'!$N200), "", IF('Prediction Log'!$R200=Games!K181, "Y", "N"))</f>
        <v>N</v>
      </c>
      <c r="Y200" s="82" t="str">
        <f>IF(ISBLANK('Prediction Log'!$N200), "",IF('Prediction Log'!$J200='Prediction Log'!$M200, "Y", "N"))</f>
        <v>Y</v>
      </c>
      <c r="Z200" s="81" t="str">
        <f>IF(ISBLANK('Prediction Log'!$N200), "",IF('Prediction Log'!$I200&lt;&gt;'Prediction Log'!$M200, "N",IF(AND('Prediction Log'!$E200&gt;0, 'Prediction Log'!$P200&gt;'Prediction Log'!$E200, 'Prediction Log'!$I200='Prediction Log'!$C200), "Y", IF(AND('Prediction Log'!$E200&lt;0, 'Prediction Log'!$P200&lt;'Prediction Log'!$E200,'Prediction Log'!$I200='Prediction Log'!$B200 ), "Y", IF('Prediction Log'!$P200='Prediction Log'!$E200, "PUSH", "N")))))</f>
        <v>N</v>
      </c>
      <c r="AA200" s="81" t="str">
        <f>IF(ISBLANK('Prediction Log'!$N200), "",IF(AND('Prediction Log'!$W200="Y", 'Prediction Log'!$X200="Y"), "Y", "N"))</f>
        <v>N</v>
      </c>
      <c r="AB200" s="80" t="n">
        <f>IF(ISBLANK('Prediction Log'!$N200), "",IF('Prediction Log'!$D200&gt;0, 'Prediction Log'!$P200-'Prediction Log'!$D200, IF('Prediction Log'!$D200&lt;0, -'Prediction Log'!$P200+'Prediction Log'!$D200, "NA")))</f>
        <v>-6.5</v>
      </c>
      <c r="AC200" s="80" t="n">
        <f>IF(ISBLANK('Prediction Log'!$N200), "",ABS('Prediction Log'!$AB200))</f>
        <v>6.5</v>
      </c>
      <c r="AD200" s="81" t="n">
        <f>IF(ISBLANK('Prediction Log'!$N200), "",IF('Prediction Log'!$E200&gt;0, 'Prediction Log'!$P200-'Prediction Log'!$E200, IF('Prediction Log'!$E200&lt;0, -'Prediction Log'!$P200+'Prediction Log'!$E200, "NA")))</f>
        <v>-18.8</v>
      </c>
      <c r="AE200" s="81" t="n">
        <f>IF(ISBLANK('Prediction Log'!$N200), "",ABS('Prediction Log'!$AD200))</f>
        <v>18.8</v>
      </c>
    </row>
    <row r="201" ht="14.25" customHeight="1">
      <c r="A201" s="67" t="n">
        <f>IF(ISBLANK(Games!$B182), "",Games!A182)</f>
        <v>11</v>
      </c>
      <c r="B201" s="67" t="str">
        <f>IF(ISBLANK(Games!$B182), "",Games!B182)</f>
        <v>Iowa</v>
      </c>
      <c r="C201" s="67" t="str">
        <f>IF(ISBLANK(Games!$B182), "",Games!E182)</f>
        <v>Rutgers</v>
      </c>
      <c r="D201" s="68" t="n">
        <f>IF(ISBLANK(Games!$B182), "",Games!G182)</f>
        <v>-1.5</v>
      </c>
      <c r="E201" s="68" t="n">
        <f>IF(ISBLANK(Games!$B182), "",Games!H182)</f>
        <v>-14.4</v>
      </c>
      <c r="F201" s="69" t="n">
        <f>Games!D182</f>
        <v>0.930576</v>
      </c>
      <c r="G201" s="70" t="str">
        <f>Games!K182</f>
        <v>Y</v>
      </c>
      <c r="H201" s="71" t="str">
        <f>IF(ISBLANK(Games!B182), "", IF('Prediction Log'!$D201&lt;0, 'Prediction Log'!$B201, 'Prediction Log'!$C201))</f>
        <v>Iowa</v>
      </c>
      <c r="I201" s="72" t="str">
        <f>IF(ISBLANK(Games!$B182), "",Games!I182)</f>
        <v>Iowa</v>
      </c>
      <c r="J201" s="72" t="str">
        <f>IF('Prediction Log'!$F201&gt;0.5, 'Prediction Log'!$B201, IF('Prediction Log'!$F201&lt;0.5, 'Prediction Log'!$C201, "PICK"))</f>
        <v>Iowa</v>
      </c>
      <c r="K201" s="73" t="n">
        <f>IF(ISBLANK(Games!B182), "",IF('Prediction Log'!$J201='Prediction Log'!$B201, 'Prediction Log'!$F201, 1-'Prediction Log'!$F201))</f>
        <v>0.930576</v>
      </c>
      <c r="L201" s="74" t="str">
        <f>IF(ISBLANK(Games!$B182), "",Games!L182)</f>
        <v>Y</v>
      </c>
      <c r="M201" s="75" t="s">
        <v>24</v>
      </c>
      <c r="N201" s="76" t="n">
        <v>22.0</v>
      </c>
      <c r="O201" s="76" t="n">
        <v>0.0</v>
      </c>
      <c r="P201" s="77" t="n">
        <f>IF(ISBLANK('Prediction Log'!$N201), "",'Prediction Log'!$O201-'Prediction Log'!$N201)</f>
        <v>-22</v>
      </c>
      <c r="Q201" s="78" t="str">
        <f>IF(ISBLANK('Prediction Log'!$N201), "",IF('Prediction Log'!$M201&lt;&gt;'Prediction Log'!$H201, "Y", IF(AND('Prediction Log'!$M201='Prediction Log'!$H201, ABS((-1*'Prediction Log'!$P201))&gt;ABS('Prediction Log'!$D201)), "Y", IF('Prediction Log'!$D201='Prediction Log'!$P201, "PUSH", "N"))))</f>
        <v>Y</v>
      </c>
      <c r="R201" s="79" t="str">
        <f>IF(ISBLANK('Prediction Log'!$N201), "",IF('Prediction Log'!$P201&lt;'Prediction Log'!$D201, "Y", IF('Prediction Log'!$P201='Prediction Log'!$D201, "PUSH", "N")))</f>
        <v>Y</v>
      </c>
      <c r="S201" s="79" t="str">
        <f>IF(ISBLANK('Prediction Log'!$N201), "",IF('Prediction Log'!$P201&lt;'Prediction Log'!$E201, "Y", IF('Prediction Log'!$P201='Prediction Log'!$E201, "PUSH", "N")))</f>
        <v>Y</v>
      </c>
      <c r="T201" s="80" t="str">
        <f>IF(ISBLANK('Prediction Log'!$N201),"",IF('Prediction Log'!$M201='Prediction Log'!$H201, "Y", "N"))</f>
        <v>Y</v>
      </c>
      <c r="U201" s="80" t="str">
        <f>'Prediction Log'!$R201</f>
        <v>Y</v>
      </c>
      <c r="V201" s="80" t="str">
        <f>IF(ISBLANK('Prediction Log'!$N201), "",IF(AND('Prediction Log'!$T201="Y", 'Prediction Log'!$U201="Y"), "Y", "N"))</f>
        <v>Y</v>
      </c>
      <c r="W201" s="81" t="str">
        <f>IF(ISBLANK('Prediction Log'!$N201),"",IF('Prediction Log'!$M201='Prediction Log'!$I201, "Y", "N"))</f>
        <v>Y</v>
      </c>
      <c r="X201" s="81" t="str">
        <f>IF(ISBLANK('Prediction Log'!$N201), "", IF('Prediction Log'!$R201=Games!K182, "Y", "N"))</f>
        <v>Y</v>
      </c>
      <c r="Y201" s="82" t="str">
        <f>IF(ISBLANK('Prediction Log'!$N201), "",IF('Prediction Log'!$J201='Prediction Log'!$M201, "Y", "N"))</f>
        <v>Y</v>
      </c>
      <c r="Z201" s="81" t="str">
        <f>IF(ISBLANK('Prediction Log'!$N201), "",IF('Prediction Log'!$I201&lt;&gt;'Prediction Log'!$M201, "N",IF(AND('Prediction Log'!$E201&gt;0, 'Prediction Log'!$P201&gt;'Prediction Log'!$E201, 'Prediction Log'!$I201='Prediction Log'!$C201), "Y", IF(AND('Prediction Log'!$E201&lt;0, 'Prediction Log'!$P201&lt;'Prediction Log'!$E201,'Prediction Log'!$I201='Prediction Log'!$B201 ), "Y", IF('Prediction Log'!$P201='Prediction Log'!$E201, "PUSH", "N")))))</f>
        <v>Y</v>
      </c>
      <c r="AA201" s="81" t="str">
        <f>IF(ISBLANK('Prediction Log'!$N201), "",IF(AND('Prediction Log'!$W201="Y", 'Prediction Log'!$X201="Y"), "Y", "N"))</f>
        <v>Y</v>
      </c>
      <c r="AB201" s="80" t="n">
        <f>IF(ISBLANK('Prediction Log'!$N201), "",IF('Prediction Log'!$D201&gt;0, 'Prediction Log'!$P201-'Prediction Log'!$D201, IF('Prediction Log'!$D201&lt;0, -'Prediction Log'!$P201+'Prediction Log'!$D201, "NA")))</f>
        <v>20.5</v>
      </c>
      <c r="AC201" s="80" t="n">
        <f>IF(ISBLANK('Prediction Log'!$N201), "",ABS('Prediction Log'!$AB201))</f>
        <v>20.5</v>
      </c>
      <c r="AD201" s="81" t="n">
        <f>IF(ISBLANK('Prediction Log'!$N201), "",IF('Prediction Log'!$E201&gt;0, 'Prediction Log'!$P201-'Prediction Log'!$E201, IF('Prediction Log'!$E201&lt;0, -'Prediction Log'!$P201+'Prediction Log'!$E201, "NA")))</f>
        <v>7.6</v>
      </c>
      <c r="AE201" s="81" t="n">
        <f>IF(ISBLANK('Prediction Log'!$N201), "",ABS('Prediction Log'!$AD201))</f>
        <v>7.6</v>
      </c>
    </row>
    <row r="202" ht="14.25" customHeight="1">
      <c r="A202" s="14" t="n">
        <f>IF(ISBLANK(Games!$B183), "",Games!A183)</f>
        <v>11</v>
      </c>
      <c r="B202" s="67" t="str">
        <f>IF(ISBLANK(Games!$B183), "",Games!B183)</f>
        <v>Wake Forest</v>
      </c>
      <c r="C202" s="67" t="str">
        <f>IF(ISBLANK(Games!$B183), "",Games!E183)</f>
        <v>NC State</v>
      </c>
      <c r="D202" s="10" t="n">
        <f>IF(ISBLANK(Games!$B183), "",Games!G183)</f>
        <v>2.5</v>
      </c>
      <c r="E202" s="10" t="n">
        <f>IF(ISBLANK(Games!$B183), "",Games!H183)</f>
        <v>1.7</v>
      </c>
      <c r="F202" s="69" t="n">
        <f>Games!D183</f>
        <v>0.368167</v>
      </c>
      <c r="G202" s="70" t="str">
        <f>Games!K183</f>
        <v>Y</v>
      </c>
      <c r="H202" s="71" t="str">
        <f>IF(ISBLANK(Games!B183), "", IF('Prediction Log'!$D202&lt;0, 'Prediction Log'!$B202, 'Prediction Log'!$C202))</f>
        <v>NC State</v>
      </c>
      <c r="I202" s="72" t="str">
        <f>IF(ISBLANK(Games!$B183), "",Games!I183)</f>
        <v>NC State</v>
      </c>
      <c r="J202" s="72" t="str">
        <f>IF('Prediction Log'!$F202&gt;0.5, 'Prediction Log'!$B202, IF('Prediction Log'!$F202&lt;0.5, 'Prediction Log'!$C202, "PICK"))</f>
        <v>NC State</v>
      </c>
      <c r="K202" s="73" t="n">
        <f>IF(ISBLANK(Games!B183), "",IF('Prediction Log'!$J202='Prediction Log'!$B202, 'Prediction Log'!$F202, 1-'Prediction Log'!$F202))</f>
        <v>0.631833</v>
      </c>
      <c r="L202" s="74" t="str">
        <f>IF(ISBLANK(Games!$B183), "",Games!L183)</f>
        <v>N</v>
      </c>
      <c r="M202" s="75" t="s">
        <v>110</v>
      </c>
      <c r="N202" s="76" t="n">
        <v>6.0</v>
      </c>
      <c r="O202" s="76" t="n">
        <v>26.0</v>
      </c>
      <c r="P202" s="77" t="n">
        <f>IF(ISBLANK('Prediction Log'!$N202), "",'Prediction Log'!$O202-'Prediction Log'!$N202)</f>
        <v>20</v>
      </c>
      <c r="Q202" s="78" t="str">
        <f>IF(ISBLANK('Prediction Log'!$N202), "",IF('Prediction Log'!$M202&lt;&gt;'Prediction Log'!$H202, "Y", IF(AND('Prediction Log'!$M202='Prediction Log'!$H202, ABS((-1*'Prediction Log'!$P202))&gt;ABS('Prediction Log'!$D202)), "Y", IF('Prediction Log'!$D202='Prediction Log'!$P202, "PUSH", "N"))))</f>
        <v>Y</v>
      </c>
      <c r="R202" s="79" t="str">
        <f>IF(ISBLANK('Prediction Log'!$N202), "",IF('Prediction Log'!$P202&lt;'Prediction Log'!$D202, "Y", IF('Prediction Log'!$P202='Prediction Log'!$D202, "PUSH", "N")))</f>
        <v>N</v>
      </c>
      <c r="S202" s="79" t="str">
        <f>IF(ISBLANK('Prediction Log'!$N202), "",IF('Prediction Log'!$P202&lt;'Prediction Log'!$E202, "Y", IF('Prediction Log'!$P202='Prediction Log'!$E202, "PUSH", "N")))</f>
        <v>N</v>
      </c>
      <c r="T202" s="80" t="str">
        <f>IF(ISBLANK('Prediction Log'!$N202),"",IF('Prediction Log'!$M202='Prediction Log'!$H202, "Y", "N"))</f>
        <v>Y</v>
      </c>
      <c r="U202" s="80" t="str">
        <f>'Prediction Log'!$R202</f>
        <v>N</v>
      </c>
      <c r="V202" s="80" t="str">
        <f>IF(ISBLANK('Prediction Log'!$N202), "",IF(AND('Prediction Log'!$T202="Y", 'Prediction Log'!$U202="Y"), "Y", "N"))</f>
        <v>N</v>
      </c>
      <c r="W202" s="81" t="str">
        <f>IF(ISBLANK('Prediction Log'!$N202),"",IF('Prediction Log'!$M202='Prediction Log'!$I202, "Y", "N"))</f>
        <v>Y</v>
      </c>
      <c r="X202" s="81" t="str">
        <f>IF(ISBLANK('Prediction Log'!$N202), "", IF('Prediction Log'!$R202=Games!K183, "Y", "N"))</f>
        <v>N</v>
      </c>
      <c r="Y202" s="82" t="str">
        <f>IF(ISBLANK('Prediction Log'!$N202), "",IF('Prediction Log'!$J202='Prediction Log'!$M202, "Y", "N"))</f>
        <v>Y</v>
      </c>
      <c r="Z202" s="81" t="str">
        <f>IF(ISBLANK('Prediction Log'!$N202), "",IF('Prediction Log'!$I202&lt;&gt;'Prediction Log'!$M202, "N",IF(AND('Prediction Log'!$E202&gt;0, 'Prediction Log'!$P202&gt;'Prediction Log'!$E202, 'Prediction Log'!$I202='Prediction Log'!$C202), "Y", IF(AND('Prediction Log'!$E202&lt;0, 'Prediction Log'!$P202&lt;'Prediction Log'!$E202,'Prediction Log'!$I202='Prediction Log'!$B202 ), "Y", IF('Prediction Log'!$P202='Prediction Log'!$E202, "PUSH", "N")))))</f>
        <v>Y</v>
      </c>
      <c r="AA202" s="81" t="str">
        <f>IF(ISBLANK('Prediction Log'!$N202), "",IF(AND('Prediction Log'!$W202="Y", 'Prediction Log'!$X202="Y"), "Y", "N"))</f>
        <v>N</v>
      </c>
      <c r="AB202" s="80" t="n">
        <f>IF(ISBLANK('Prediction Log'!$N202), "",IF('Prediction Log'!$D202&gt;0, 'Prediction Log'!$P202-'Prediction Log'!$D202, IF('Prediction Log'!$D202&lt;0, -'Prediction Log'!$P202+'Prediction Log'!$D202, "NA")))</f>
        <v>17.5</v>
      </c>
      <c r="AC202" s="80" t="n">
        <f>IF(ISBLANK('Prediction Log'!$N202), "",ABS('Prediction Log'!$AB202))</f>
        <v>17.5</v>
      </c>
      <c r="AD202" s="81" t="n">
        <f>IF(ISBLANK('Prediction Log'!$N202), "",IF('Prediction Log'!$E202&gt;0, 'Prediction Log'!$P202-'Prediction Log'!$E202, IF('Prediction Log'!$E202&lt;0, -'Prediction Log'!$P202+'Prediction Log'!$E202, "NA")))</f>
        <v>18.3</v>
      </c>
      <c r="AE202" s="81" t="n">
        <f>IF(ISBLANK('Prediction Log'!$N202), "",ABS('Prediction Log'!$AD202))</f>
        <v>18.3</v>
      </c>
    </row>
    <row r="203" ht="14.25" customHeight="1">
      <c r="A203" s="67" t="n">
        <f>IF(ISBLANK(Games!$B184), "",Games!A184)</f>
        <v>11</v>
      </c>
      <c r="B203" s="67" t="str">
        <f>IF(ISBLANK(Games!$B184), "",Games!B184)</f>
        <v>Middle Tennessee</v>
      </c>
      <c r="C203" s="67" t="str">
        <f>IF(ISBLANK(Games!$B184), "",Games!E184)</f>
        <v>Florida International</v>
      </c>
      <c r="D203" s="68" t="n">
        <f>IF(ISBLANK(Games!$B184), "",Games!G184)</f>
        <v>-10.5</v>
      </c>
      <c r="E203" s="68" t="n">
        <f>IF(ISBLANK(Games!$B184), "",Games!H184)</f>
        <v>-13.9</v>
      </c>
      <c r="F203" s="69" t="n">
        <f>Games!D184</f>
        <v>0.898134</v>
      </c>
      <c r="G203" s="70" t="str">
        <f>Games!K184</f>
        <v>Y</v>
      </c>
      <c r="H203" s="71" t="str">
        <f>IF(ISBLANK(Games!B184), "", IF('Prediction Log'!$D203&lt;0, 'Prediction Log'!$B203, 'Prediction Log'!$C203))</f>
        <v>Middle Tennessee</v>
      </c>
      <c r="I203" s="72" t="str">
        <f>IF(ISBLANK(Games!$B184), "",Games!I184)</f>
        <v>Middle Tennessee</v>
      </c>
      <c r="J203" s="72" t="str">
        <f>IF('Prediction Log'!$F203&gt;0.5, 'Prediction Log'!$B203, IF('Prediction Log'!$F203&lt;0.5, 'Prediction Log'!$C203, "PICK"))</f>
        <v>Middle Tennessee</v>
      </c>
      <c r="K203" s="73" t="n">
        <f>IF(ISBLANK(Games!B184), "",IF('Prediction Log'!$J203='Prediction Log'!$B203, 'Prediction Log'!$F203, 1-'Prediction Log'!$F203))</f>
        <v>0.898134</v>
      </c>
      <c r="L203" s="74" t="str">
        <f>IF(ISBLANK(Games!$B184), "",Games!L184)</f>
        <v>Y</v>
      </c>
      <c r="M203" s="75" t="s">
        <v>141</v>
      </c>
      <c r="N203" s="76" t="n">
        <v>40.0</v>
      </c>
      <c r="O203" s="76" t="n">
        <v>6.0</v>
      </c>
      <c r="P203" s="77" t="n">
        <f>IF(ISBLANK('Prediction Log'!$N203), "",'Prediction Log'!$O203-'Prediction Log'!$N203)</f>
        <v>-34</v>
      </c>
      <c r="Q203" s="78" t="str">
        <f>IF(ISBLANK('Prediction Log'!$N203), "",IF('Prediction Log'!$M203&lt;&gt;'Prediction Log'!$H203, "Y", IF(AND('Prediction Log'!$M203='Prediction Log'!$H203, ABS((-1*'Prediction Log'!$P203))&gt;ABS('Prediction Log'!$D203)), "Y", IF('Prediction Log'!$D203='Prediction Log'!$P203, "PUSH", "N"))))</f>
        <v>Y</v>
      </c>
      <c r="R203" s="79" t="str">
        <f>IF(ISBLANK('Prediction Log'!$N203), "",IF('Prediction Log'!$P203&lt;'Prediction Log'!$D203, "Y", IF('Prediction Log'!$P203='Prediction Log'!$D203, "PUSH", "N")))</f>
        <v>Y</v>
      </c>
      <c r="S203" s="79" t="str">
        <f>IF(ISBLANK('Prediction Log'!$N203), "",IF('Prediction Log'!$P203&lt;'Prediction Log'!$E203, "Y", IF('Prediction Log'!$P203='Prediction Log'!$E203, "PUSH", "N")))</f>
        <v>Y</v>
      </c>
      <c r="T203" s="80" t="str">
        <f>IF(ISBLANK('Prediction Log'!$N203),"",IF('Prediction Log'!$M203='Prediction Log'!$H203, "Y", "N"))</f>
        <v>Y</v>
      </c>
      <c r="U203" s="80" t="str">
        <f>'Prediction Log'!$R203</f>
        <v>Y</v>
      </c>
      <c r="V203" s="80" t="str">
        <f>IF(ISBLANK('Prediction Log'!$N203), "",IF(AND('Prediction Log'!$T203="Y", 'Prediction Log'!$U203="Y"), "Y", "N"))</f>
        <v>Y</v>
      </c>
      <c r="W203" s="81" t="str">
        <f>IF(ISBLANK('Prediction Log'!$N203),"",IF('Prediction Log'!$M203='Prediction Log'!$I203, "Y", "N"))</f>
        <v>Y</v>
      </c>
      <c r="X203" s="81" t="str">
        <f>IF(ISBLANK('Prediction Log'!$N203), "", IF('Prediction Log'!$R203=Games!K184, "Y", "N"))</f>
        <v>Y</v>
      </c>
      <c r="Y203" s="82" t="str">
        <f>IF(ISBLANK('Prediction Log'!$N203), "",IF('Prediction Log'!$J203='Prediction Log'!$M203, "Y", "N"))</f>
        <v>Y</v>
      </c>
      <c r="Z203" s="81" t="str">
        <f>IF(ISBLANK('Prediction Log'!$N203), "",IF('Prediction Log'!$I203&lt;&gt;'Prediction Log'!$M203, "N",IF(AND('Prediction Log'!$E203&gt;0, 'Prediction Log'!$P203&gt;'Prediction Log'!$E203, 'Prediction Log'!$I203='Prediction Log'!$C203), "Y", IF(AND('Prediction Log'!$E203&lt;0, 'Prediction Log'!$P203&lt;'Prediction Log'!$E203,'Prediction Log'!$I203='Prediction Log'!$B203 ), "Y", IF('Prediction Log'!$P203='Prediction Log'!$E203, "PUSH", "N")))))</f>
        <v>Y</v>
      </c>
      <c r="AA203" s="81" t="str">
        <f>IF(ISBLANK('Prediction Log'!$N203), "",IF(AND('Prediction Log'!$W203="Y", 'Prediction Log'!$X203="Y"), "Y", "N"))</f>
        <v>Y</v>
      </c>
      <c r="AB203" s="80" t="n">
        <f>IF(ISBLANK('Prediction Log'!$N203), "",IF('Prediction Log'!$D203&gt;0, 'Prediction Log'!$P203-'Prediction Log'!$D203, IF('Prediction Log'!$D203&lt;0, -'Prediction Log'!$P203+'Prediction Log'!$D203, "NA")))</f>
        <v>23.5</v>
      </c>
      <c r="AC203" s="80" t="n">
        <f>IF(ISBLANK('Prediction Log'!$N203), "",ABS('Prediction Log'!$AB203))</f>
        <v>23.5</v>
      </c>
      <c r="AD203" s="81" t="n">
        <f>IF(ISBLANK('Prediction Log'!$N203), "",IF('Prediction Log'!$E203&gt;0, 'Prediction Log'!$P203-'Prediction Log'!$E203, IF('Prediction Log'!$E203&lt;0, -'Prediction Log'!$P203+'Prediction Log'!$E203, "NA")))</f>
        <v>20.1</v>
      </c>
      <c r="AE203" s="81" t="n">
        <f>IF(ISBLANK('Prediction Log'!$N203), "",ABS('Prediction Log'!$AD203))</f>
        <v>20.1</v>
      </c>
    </row>
    <row r="204" ht="14.25" customHeight="1">
      <c r="A204" s="14" t="n">
        <f>IF(ISBLANK(Games!$B185), "",Games!A185)</f>
        <v>11</v>
      </c>
      <c r="B204" s="67" t="str">
        <f>IF(ISBLANK(Games!$B185), "",Games!B185)</f>
        <v>Coastal Carolina</v>
      </c>
      <c r="C204" s="67" t="str">
        <f>IF(ISBLANK(Games!$B185), "",Games!E185)</f>
        <v>Texas State</v>
      </c>
      <c r="D204" s="10" t="n">
        <f>IF(ISBLANK(Games!$B185), "",Games!G185)</f>
        <v>2.5</v>
      </c>
      <c r="E204" s="10" t="n">
        <f>IF(ISBLANK(Games!$B185), "",Games!H185)</f>
        <v>-12.9</v>
      </c>
      <c r="F204" s="69" t="n">
        <f>Games!D185</f>
        <v>0.87519</v>
      </c>
      <c r="G204" s="70" t="str">
        <f>Games!K185</f>
        <v>Y</v>
      </c>
      <c r="H204" s="71" t="str">
        <f>IF(ISBLANK(Games!B185), "", IF('Prediction Log'!$D204&lt;0, 'Prediction Log'!$B204, 'Prediction Log'!$C204))</f>
        <v>Texas State</v>
      </c>
      <c r="I204" s="72" t="str">
        <f>IF(ISBLANK(Games!$B185), "",Games!I185)</f>
        <v>Coastal Carolina</v>
      </c>
      <c r="J204" s="72" t="str">
        <f>IF('Prediction Log'!$F204&gt;0.5, 'Prediction Log'!$B204, IF('Prediction Log'!$F204&lt;0.5, 'Prediction Log'!$C204, "PICK"))</f>
        <v>Coastal Carolina</v>
      </c>
      <c r="K204" s="73" t="n">
        <f>IF(ISBLANK(Games!B185), "",IF('Prediction Log'!$J204='Prediction Log'!$B204, 'Prediction Log'!$F204, 1-'Prediction Log'!$F204))</f>
        <v>0.87519</v>
      </c>
      <c r="L204" s="74" t="str">
        <f>IF(ISBLANK(Games!$B185), "",Games!L185)</f>
        <v>Y</v>
      </c>
      <c r="M204" s="75" t="s">
        <v>130</v>
      </c>
      <c r="N204" s="76" t="n">
        <v>31.0</v>
      </c>
      <c r="O204" s="76" t="n">
        <v>23.0</v>
      </c>
      <c r="P204" s="77" t="n">
        <f>IF(ISBLANK('Prediction Log'!$N204), "",'Prediction Log'!$O204-'Prediction Log'!$N204)</f>
        <v>-8</v>
      </c>
      <c r="Q204" s="78" t="str">
        <f>IF(ISBLANK('Prediction Log'!$N204), "",IF('Prediction Log'!$M204&lt;&gt;'Prediction Log'!$H204, "Y", IF(AND('Prediction Log'!$M204='Prediction Log'!$H204, ABS((-1*'Prediction Log'!$P204))&gt;ABS('Prediction Log'!$D204)), "Y", IF('Prediction Log'!$D204='Prediction Log'!$P204, "PUSH", "N"))))</f>
        <v>Y</v>
      </c>
      <c r="R204" s="79" t="str">
        <f>IF(ISBLANK('Prediction Log'!$N204), "",IF('Prediction Log'!$P204&lt;'Prediction Log'!$D204, "Y", IF('Prediction Log'!$P204='Prediction Log'!$D204, "PUSH", "N")))</f>
        <v>Y</v>
      </c>
      <c r="S204" s="79" t="str">
        <f>IF(ISBLANK('Prediction Log'!$N204), "",IF('Prediction Log'!$P204&lt;'Prediction Log'!$E204, "Y", IF('Prediction Log'!$P204='Prediction Log'!$E204, "PUSH", "N")))</f>
        <v>N</v>
      </c>
      <c r="T204" s="80" t="str">
        <f>IF(ISBLANK('Prediction Log'!$N204),"",IF('Prediction Log'!$M204='Prediction Log'!$H204, "Y", "N"))</f>
        <v>N</v>
      </c>
      <c r="U204" s="80" t="str">
        <f>'Prediction Log'!$R204</f>
        <v>Y</v>
      </c>
      <c r="V204" s="80" t="str">
        <f>IF(ISBLANK('Prediction Log'!$N204), "",IF(AND('Prediction Log'!$T204="Y", 'Prediction Log'!$U204="Y"), "Y", "N"))</f>
        <v>N</v>
      </c>
      <c r="W204" s="81" t="str">
        <f>IF(ISBLANK('Prediction Log'!$N204),"",IF('Prediction Log'!$M204='Prediction Log'!$I204, "Y", "N"))</f>
        <v>Y</v>
      </c>
      <c r="X204" s="81" t="str">
        <f>IF(ISBLANK('Prediction Log'!$N204), "", IF('Prediction Log'!$R204=Games!K185, "Y", "N"))</f>
        <v>Y</v>
      </c>
      <c r="Y204" s="82" t="str">
        <f>IF(ISBLANK('Prediction Log'!$N204), "",IF('Prediction Log'!$J204='Prediction Log'!$M204, "Y", "N"))</f>
        <v>Y</v>
      </c>
      <c r="Z204" s="81" t="str">
        <f>IF(ISBLANK('Prediction Log'!$N204), "",IF('Prediction Log'!$I204&lt;&gt;'Prediction Log'!$M204, "N",IF(AND('Prediction Log'!$E204&gt;0, 'Prediction Log'!$P204&gt;'Prediction Log'!$E204, 'Prediction Log'!$I204='Prediction Log'!$C204), "Y", IF(AND('Prediction Log'!$E204&lt;0, 'Prediction Log'!$P204&lt;'Prediction Log'!$E204,'Prediction Log'!$I204='Prediction Log'!$B204 ), "Y", IF('Prediction Log'!$P204='Prediction Log'!$E204, "PUSH", "N")))))</f>
        <v>N</v>
      </c>
      <c r="AA204" s="81" t="str">
        <f>IF(ISBLANK('Prediction Log'!$N204), "",IF(AND('Prediction Log'!$W204="Y", 'Prediction Log'!$X204="Y"), "Y", "N"))</f>
        <v>Y</v>
      </c>
      <c r="AB204" s="80" t="n">
        <f>IF(ISBLANK('Prediction Log'!$N204), "",IF('Prediction Log'!$D204&gt;0, 'Prediction Log'!$P204-'Prediction Log'!$D204, IF('Prediction Log'!$D204&lt;0, -'Prediction Log'!$P204+'Prediction Log'!$D204, "NA")))</f>
        <v>-10.5</v>
      </c>
      <c r="AC204" s="80" t="n">
        <f>IF(ISBLANK('Prediction Log'!$N204), "",ABS('Prediction Log'!$AB204))</f>
        <v>10.5</v>
      </c>
      <c r="AD204" s="81" t="n">
        <f>IF(ISBLANK('Prediction Log'!$N204), "",IF('Prediction Log'!$E204&gt;0, 'Prediction Log'!$P204-'Prediction Log'!$E204, IF('Prediction Log'!$E204&lt;0, -'Prediction Log'!$P204+'Prediction Log'!$E204, "NA")))</f>
        <v>-4.9</v>
      </c>
      <c r="AE204" s="81" t="n">
        <f>IF(ISBLANK('Prediction Log'!$N204), "",ABS('Prediction Log'!$AD204))</f>
        <v>4.9</v>
      </c>
    </row>
    <row r="205" ht="14.25" customHeight="1">
      <c r="A205" s="67" t="n">
        <f>IF(ISBLANK(Games!$B186), "",Games!A186)</f>
        <v>11</v>
      </c>
      <c r="B205" s="67" t="str">
        <f>IF(ISBLANK(Games!$B186), "",Games!B186)</f>
        <v>Navy</v>
      </c>
      <c r="C205" s="67" t="str">
        <f>IF(ISBLANK(Games!$B186), "",Games!E186)</f>
        <v>UAB</v>
      </c>
      <c r="D205" s="68" t="n">
        <f>IF(ISBLANK(Games!$B186), "",Games!G186)</f>
        <v>2.5</v>
      </c>
      <c r="E205" s="68" t="n">
        <f>IF(ISBLANK(Games!$B186), "",Games!H186)</f>
        <v>0.7</v>
      </c>
      <c r="F205" s="69" t="n">
        <f>Games!D186</f>
        <v>0.546264</v>
      </c>
      <c r="G205" s="70" t="str">
        <f>Games!K186</f>
        <v>Y</v>
      </c>
      <c r="H205" s="71" t="str">
        <f>IF(ISBLANK(Games!B186), "", IF('Prediction Log'!$D205&lt;0, 'Prediction Log'!$B205, 'Prediction Log'!$C205))</f>
        <v>UAB</v>
      </c>
      <c r="I205" s="72" t="str">
        <f>IF(ISBLANK(Games!$B186), "",Games!I186)</f>
        <v>UAB</v>
      </c>
      <c r="J205" s="72" t="str">
        <f>IF('Prediction Log'!$F205&gt;0.5, 'Prediction Log'!$B205, IF('Prediction Log'!$F205&lt;0.5, 'Prediction Log'!$C205, "PICK"))</f>
        <v>Navy</v>
      </c>
      <c r="K205" s="73" t="n">
        <f>IF(ISBLANK(Games!B186), "",IF('Prediction Log'!$J205='Prediction Log'!$B205, 'Prediction Log'!$F205, 1-'Prediction Log'!$F205))</f>
        <v>0.546264</v>
      </c>
      <c r="L205" s="74" t="str">
        <f>IF(ISBLANK(Games!$B186), "",Games!L186)</f>
        <v>N</v>
      </c>
      <c r="M205" s="75" t="s">
        <v>32</v>
      </c>
      <c r="N205" s="76" t="n">
        <v>31.0</v>
      </c>
      <c r="O205" s="76" t="n">
        <v>6.0</v>
      </c>
      <c r="P205" s="77" t="n">
        <f>IF(ISBLANK('Prediction Log'!$N205), "",'Prediction Log'!$O205-'Prediction Log'!$N205)</f>
        <v>-25</v>
      </c>
      <c r="Q205" s="78" t="str">
        <f>IF(ISBLANK('Prediction Log'!$N205), "",IF('Prediction Log'!$M205&lt;&gt;'Prediction Log'!$H205, "Y", IF(AND('Prediction Log'!$M205='Prediction Log'!$H205, ABS((-1*'Prediction Log'!$P205))&gt;ABS('Prediction Log'!$D205)), "Y", IF('Prediction Log'!$D205='Prediction Log'!$P205, "PUSH", "N"))))</f>
        <v>Y</v>
      </c>
      <c r="R205" s="79" t="str">
        <f>IF(ISBLANK('Prediction Log'!$N205), "",IF('Prediction Log'!$P205&lt;'Prediction Log'!$D205, "Y", IF('Prediction Log'!$P205='Prediction Log'!$D205, "PUSH", "N")))</f>
        <v>Y</v>
      </c>
      <c r="S205" s="79" t="str">
        <f>IF(ISBLANK('Prediction Log'!$N205), "",IF('Prediction Log'!$P205&lt;'Prediction Log'!$E205, "Y", IF('Prediction Log'!$P205='Prediction Log'!$E205, "PUSH", "N")))</f>
        <v>Y</v>
      </c>
      <c r="T205" s="80" t="str">
        <f>IF(ISBLANK('Prediction Log'!$N205),"",IF('Prediction Log'!$M205='Prediction Log'!$H205, "Y", "N"))</f>
        <v>N</v>
      </c>
      <c r="U205" s="80" t="str">
        <f>'Prediction Log'!$R205</f>
        <v>Y</v>
      </c>
      <c r="V205" s="80" t="str">
        <f>IF(ISBLANK('Prediction Log'!$N205), "",IF(AND('Prediction Log'!$T205="Y", 'Prediction Log'!$U205="Y"), "Y", "N"))</f>
        <v>N</v>
      </c>
      <c r="W205" s="81" t="str">
        <f>IF(ISBLANK('Prediction Log'!$N205),"",IF('Prediction Log'!$M205='Prediction Log'!$I205, "Y", "N"))</f>
        <v>N</v>
      </c>
      <c r="X205" s="81" t="str">
        <f>IF(ISBLANK('Prediction Log'!$N205), "", IF('Prediction Log'!$R205=Games!K186, "Y", "N"))</f>
        <v>Y</v>
      </c>
      <c r="Y205" s="82" t="str">
        <f>IF(ISBLANK('Prediction Log'!$N205), "",IF('Prediction Log'!$J205='Prediction Log'!$M205, "Y", "N"))</f>
        <v>Y</v>
      </c>
      <c r="Z205" s="81" t="str">
        <f>IF(ISBLANK('Prediction Log'!$N205), "",IF('Prediction Log'!$I205&lt;&gt;'Prediction Log'!$M205, "N",IF(AND('Prediction Log'!$E205&gt;0, 'Prediction Log'!$P205&gt;'Prediction Log'!$E205, 'Prediction Log'!$I205='Prediction Log'!$C205), "Y", IF(AND('Prediction Log'!$E205&lt;0, 'Prediction Log'!$P205&lt;'Prediction Log'!$E205,'Prediction Log'!$I205='Prediction Log'!$B205 ), "Y", IF('Prediction Log'!$P205='Prediction Log'!$E205, "PUSH", "N")))))</f>
        <v>N</v>
      </c>
      <c r="AA205" s="81" t="str">
        <f>IF(ISBLANK('Prediction Log'!$N205), "",IF(AND('Prediction Log'!$W205="Y", 'Prediction Log'!$X205="Y"), "Y", "N"))</f>
        <v>N</v>
      </c>
      <c r="AB205" s="80" t="n">
        <f>IF(ISBLANK('Prediction Log'!$N205), "",IF('Prediction Log'!$D205&gt;0, 'Prediction Log'!$P205-'Prediction Log'!$D205, IF('Prediction Log'!$D205&lt;0, -'Prediction Log'!$P205+'Prediction Log'!$D205, "NA")))</f>
        <v>-27.5</v>
      </c>
      <c r="AC205" s="80" t="n">
        <f>IF(ISBLANK('Prediction Log'!$N205), "",ABS('Prediction Log'!$AB205))</f>
        <v>27.5</v>
      </c>
      <c r="AD205" s="81" t="n">
        <f>IF(ISBLANK('Prediction Log'!$N205), "",IF('Prediction Log'!$E205&gt;0, 'Prediction Log'!$P205-'Prediction Log'!$E205, IF('Prediction Log'!$E205&lt;0, -'Prediction Log'!$P205+'Prediction Log'!$E205, "NA")))</f>
        <v>-25.7</v>
      </c>
      <c r="AE205" s="81" t="n">
        <f>IF(ISBLANK('Prediction Log'!$N205), "",ABS('Prediction Log'!$AD205))</f>
        <v>25.7</v>
      </c>
    </row>
    <row r="206" ht="14.25" customHeight="1">
      <c r="A206" s="14" t="n">
        <f>IF(ISBLANK(Games!$B187), "",Games!A187)</f>
        <v>11</v>
      </c>
      <c r="B206" s="67" t="str">
        <f>IF(ISBLANK(Games!$B187), "",Games!B187)</f>
        <v>California</v>
      </c>
      <c r="C206" s="67" t="str">
        <f>IF(ISBLANK(Games!$B187), "",Games!E187)</f>
        <v>Washington State</v>
      </c>
      <c r="D206" s="10" t="n">
        <f>IF(ISBLANK(Games!$B187), "",Games!G187)</f>
        <v>-1.5</v>
      </c>
      <c r="E206" s="10" t="n">
        <f>IF(ISBLANK(Games!$B187), "",Games!H187)</f>
        <v>-0.8</v>
      </c>
      <c r="F206" s="69" t="n">
        <f>Games!D187</f>
        <v>0.526468</v>
      </c>
      <c r="G206" s="70" t="str">
        <f>Games!K187</f>
        <v>N</v>
      </c>
      <c r="H206" s="71" t="str">
        <f>IF(ISBLANK(Games!B187), "", IF('Prediction Log'!$D206&lt;0, 'Prediction Log'!$B206, 'Prediction Log'!$C206))</f>
        <v>California</v>
      </c>
      <c r="I206" s="72" t="str">
        <f>IF(ISBLANK(Games!$B187), "",Games!I187)</f>
        <v>California</v>
      </c>
      <c r="J206" s="72" t="str">
        <f>IF('Prediction Log'!$F206&gt;0.5, 'Prediction Log'!$B206, IF('Prediction Log'!$F206&lt;0.5, 'Prediction Log'!$C206, "PICK"))</f>
        <v>California</v>
      </c>
      <c r="K206" s="73" t="n">
        <f>IF(ISBLANK(Games!B187), "",IF('Prediction Log'!$J206='Prediction Log'!$B206, 'Prediction Log'!$F206, 1-'Prediction Log'!$F206))</f>
        <v>0.526468</v>
      </c>
      <c r="L206" s="74" t="str">
        <f>IF(ISBLANK(Games!$B187), "",Games!L187)</f>
        <v>N</v>
      </c>
      <c r="M206" s="75" t="s">
        <v>126</v>
      </c>
      <c r="N206" s="76" t="n">
        <v>42.0</v>
      </c>
      <c r="O206" s="76" t="n">
        <v>39.0</v>
      </c>
      <c r="P206" s="77" t="n">
        <f>IF(ISBLANK('Prediction Log'!$N206), "",'Prediction Log'!$O206-'Prediction Log'!$N206)</f>
        <v>-3</v>
      </c>
      <c r="Q206" s="78" t="str">
        <f>IF(ISBLANK('Prediction Log'!$N206), "",IF('Prediction Log'!$M206&lt;&gt;'Prediction Log'!$H206, "Y", IF(AND('Prediction Log'!$M206='Prediction Log'!$H206, ABS((-1*'Prediction Log'!$P206))&gt;ABS('Prediction Log'!$D206)), "Y", IF('Prediction Log'!$D206='Prediction Log'!$P206, "PUSH", "N"))))</f>
        <v>Y</v>
      </c>
      <c r="R206" s="79" t="str">
        <f>IF(ISBLANK('Prediction Log'!$N206), "",IF('Prediction Log'!$P206&lt;'Prediction Log'!$D206, "Y", IF('Prediction Log'!$P206='Prediction Log'!$D206, "PUSH", "N")))</f>
        <v>Y</v>
      </c>
      <c r="S206" s="79" t="str">
        <f>IF(ISBLANK('Prediction Log'!$N206), "",IF('Prediction Log'!$P206&lt;'Prediction Log'!$E206, "Y", IF('Prediction Log'!$P206='Prediction Log'!$E206, "PUSH", "N")))</f>
        <v>Y</v>
      </c>
      <c r="T206" s="80" t="str">
        <f>IF(ISBLANK('Prediction Log'!$N206),"",IF('Prediction Log'!$M206='Prediction Log'!$H206, "Y", "N"))</f>
        <v>Y</v>
      </c>
      <c r="U206" s="80" t="str">
        <f>'Prediction Log'!$R206</f>
        <v>Y</v>
      </c>
      <c r="V206" s="80" t="str">
        <f>IF(ISBLANK('Prediction Log'!$N206), "",IF(AND('Prediction Log'!$T206="Y", 'Prediction Log'!$U206="Y"), "Y", "N"))</f>
        <v>Y</v>
      </c>
      <c r="W206" s="81" t="str">
        <f>IF(ISBLANK('Prediction Log'!$N206),"",IF('Prediction Log'!$M206='Prediction Log'!$I206, "Y", "N"))</f>
        <v>Y</v>
      </c>
      <c r="X206" s="81" t="str">
        <f>IF(ISBLANK('Prediction Log'!$N206), "", IF('Prediction Log'!$R206=Games!K187, "Y", "N"))</f>
        <v>N</v>
      </c>
      <c r="Y206" s="82" t="str">
        <f>IF(ISBLANK('Prediction Log'!$N206), "",IF('Prediction Log'!$J206='Prediction Log'!$M206, "Y", "N"))</f>
        <v>Y</v>
      </c>
      <c r="Z206" s="81" t="str">
        <f>IF(ISBLANK('Prediction Log'!$N206), "",IF('Prediction Log'!$I206&lt;&gt;'Prediction Log'!$M206, "N",IF(AND('Prediction Log'!$E206&gt;0, 'Prediction Log'!$P206&gt;'Prediction Log'!$E206, 'Prediction Log'!$I206='Prediction Log'!$C206), "Y", IF(AND('Prediction Log'!$E206&lt;0, 'Prediction Log'!$P206&lt;'Prediction Log'!$E206,'Prediction Log'!$I206='Prediction Log'!$B206 ), "Y", IF('Prediction Log'!$P206='Prediction Log'!$E206, "PUSH", "N")))))</f>
        <v>Y</v>
      </c>
      <c r="AA206" s="81" t="str">
        <f>IF(ISBLANK('Prediction Log'!$N206), "",IF(AND('Prediction Log'!$W206="Y", 'Prediction Log'!$X206="Y"), "Y", "N"))</f>
        <v>N</v>
      </c>
      <c r="AB206" s="80" t="n">
        <f>IF(ISBLANK('Prediction Log'!$N206), "",IF('Prediction Log'!$D206&gt;0, 'Prediction Log'!$P206-'Prediction Log'!$D206, IF('Prediction Log'!$D206&lt;0, -'Prediction Log'!$P206+'Prediction Log'!$D206, "NA")))</f>
        <v>1.5</v>
      </c>
      <c r="AC206" s="80" t="n">
        <f>IF(ISBLANK('Prediction Log'!$N206), "",ABS('Prediction Log'!$AB206))</f>
        <v>1.5</v>
      </c>
      <c r="AD206" s="81" t="n">
        <f>IF(ISBLANK('Prediction Log'!$N206), "",IF('Prediction Log'!$E206&gt;0, 'Prediction Log'!$P206-'Prediction Log'!$E206, IF('Prediction Log'!$E206&lt;0, -'Prediction Log'!$P206+'Prediction Log'!$E206, "NA")))</f>
        <v>2.2</v>
      </c>
      <c r="AE206" s="81" t="n">
        <f>IF(ISBLANK('Prediction Log'!$N206), "",ABS('Prediction Log'!$AD206))</f>
        <v>2.2</v>
      </c>
    </row>
    <row r="207" ht="14.25" customHeight="1">
      <c r="A207" s="67" t="n">
        <f>IF(ISBLANK(Games!$B188), "",Games!A188)</f>
        <v>11</v>
      </c>
      <c r="B207" s="67" t="str">
        <f>IF(ISBLANK(Games!$B188), "",Games!B188)</f>
        <v>Arkansas</v>
      </c>
      <c r="C207" s="67" t="str">
        <f>IF(ISBLANK(Games!$B188), "",Games!E188)</f>
        <v>Auburn</v>
      </c>
      <c r="D207" s="68" t="n">
        <f>IF(ISBLANK(Games!$B188), "",Games!G188)</f>
        <v>-2.5</v>
      </c>
      <c r="E207" s="68" t="n">
        <f>IF(ISBLANK(Games!$B188), "",Games!H188)</f>
        <v>1.5</v>
      </c>
      <c r="F207" s="69" t="n">
        <f>Games!D188</f>
        <v>0.353538</v>
      </c>
      <c r="G207" s="70" t="str">
        <f>Games!K188</f>
        <v>N</v>
      </c>
      <c r="H207" s="71" t="str">
        <f>IF(ISBLANK(Games!B188), "", IF('Prediction Log'!$D207&lt;0, 'Prediction Log'!$B207, 'Prediction Log'!$C207))</f>
        <v>Arkansas</v>
      </c>
      <c r="I207" s="72" t="str">
        <f>IF(ISBLANK(Games!$B188), "",Games!I188)</f>
        <v>Auburn</v>
      </c>
      <c r="J207" s="72" t="str">
        <f>IF('Prediction Log'!$F207&gt;0.5, 'Prediction Log'!$B207, IF('Prediction Log'!$F207&lt;0.5, 'Prediction Log'!$C207, "PICK"))</f>
        <v>Auburn</v>
      </c>
      <c r="K207" s="73" t="n">
        <f>IF(ISBLANK(Games!B188), "",IF('Prediction Log'!$J207='Prediction Log'!$B207, 'Prediction Log'!$F207, 1-'Prediction Log'!$F207))</f>
        <v>0.646462</v>
      </c>
      <c r="L207" s="74" t="str">
        <f>IF(ISBLANK(Games!$B188), "",Games!L188)</f>
        <v>Y</v>
      </c>
      <c r="M207" s="75" t="s">
        <v>52</v>
      </c>
      <c r="N207" s="76" t="n">
        <v>10.0</v>
      </c>
      <c r="O207" s="76" t="n">
        <v>48.0</v>
      </c>
      <c r="P207" s="77" t="n">
        <f>IF(ISBLANK('Prediction Log'!$N207), "",'Prediction Log'!$O207-'Prediction Log'!$N207)</f>
        <v>38</v>
      </c>
      <c r="Q207" s="78" t="str">
        <f>IF(ISBLANK('Prediction Log'!$N207), "",IF('Prediction Log'!$M207&lt;&gt;'Prediction Log'!$H207, "Y", IF(AND('Prediction Log'!$M207='Prediction Log'!$H207, ABS((-1*'Prediction Log'!$P207))&gt;ABS('Prediction Log'!$D207)), "Y", IF('Prediction Log'!$D207='Prediction Log'!$P207, "PUSH", "N"))))</f>
        <v>Y</v>
      </c>
      <c r="R207" s="79" t="str">
        <f>IF(ISBLANK('Prediction Log'!$N207), "",IF('Prediction Log'!$P207&lt;'Prediction Log'!$D207, "Y", IF('Prediction Log'!$P207='Prediction Log'!$D207, "PUSH", "N")))</f>
        <v>N</v>
      </c>
      <c r="S207" s="79" t="str">
        <f>IF(ISBLANK('Prediction Log'!$N207), "",IF('Prediction Log'!$P207&lt;'Prediction Log'!$E207, "Y", IF('Prediction Log'!$P207='Prediction Log'!$E207, "PUSH", "N")))</f>
        <v>N</v>
      </c>
      <c r="T207" s="80" t="str">
        <f>IF(ISBLANK('Prediction Log'!$N207),"",IF('Prediction Log'!$M207='Prediction Log'!$H207, "Y", "N"))</f>
        <v>N</v>
      </c>
      <c r="U207" s="80" t="str">
        <f>'Prediction Log'!$R207</f>
        <v>N</v>
      </c>
      <c r="V207" s="80" t="str">
        <f>IF(ISBLANK('Prediction Log'!$N207), "",IF(AND('Prediction Log'!$T207="Y", 'Prediction Log'!$U207="Y"), "Y", "N"))</f>
        <v>N</v>
      </c>
      <c r="W207" s="81" t="str">
        <f>IF(ISBLANK('Prediction Log'!$N207),"",IF('Prediction Log'!$M207='Prediction Log'!$I207, "Y", "N"))</f>
        <v>Y</v>
      </c>
      <c r="X207" s="81" t="str">
        <f>IF(ISBLANK('Prediction Log'!$N207), "", IF('Prediction Log'!$R207=Games!K188, "Y", "N"))</f>
        <v>Y</v>
      </c>
      <c r="Y207" s="82" t="str">
        <f>IF(ISBLANK('Prediction Log'!$N207), "",IF('Prediction Log'!$J207='Prediction Log'!$M207, "Y", "N"))</f>
        <v>Y</v>
      </c>
      <c r="Z207" s="81" t="str">
        <f>IF(ISBLANK('Prediction Log'!$N207), "",IF('Prediction Log'!$I207&lt;&gt;'Prediction Log'!$M207, "N",IF(AND('Prediction Log'!$E207&gt;0, 'Prediction Log'!$P207&gt;'Prediction Log'!$E207, 'Prediction Log'!$I207='Prediction Log'!$C207), "Y", IF(AND('Prediction Log'!$E207&lt;0, 'Prediction Log'!$P207&lt;'Prediction Log'!$E207,'Prediction Log'!$I207='Prediction Log'!$B207 ), "Y", IF('Prediction Log'!$P207='Prediction Log'!$E207, "PUSH", "N")))))</f>
        <v>Y</v>
      </c>
      <c r="AA207" s="81" t="str">
        <f>IF(ISBLANK('Prediction Log'!$N207), "",IF(AND('Prediction Log'!$W207="Y", 'Prediction Log'!$X207="Y"), "Y", "N"))</f>
        <v>Y</v>
      </c>
      <c r="AB207" s="80" t="n">
        <f>IF(ISBLANK('Prediction Log'!$N207), "",IF('Prediction Log'!$D207&gt;0, 'Prediction Log'!$P207-'Prediction Log'!$D207, IF('Prediction Log'!$D207&lt;0, -'Prediction Log'!$P207+'Prediction Log'!$D207, "NA")))</f>
        <v>-40.5</v>
      </c>
      <c r="AC207" s="80" t="n">
        <f>IF(ISBLANK('Prediction Log'!$N207), "",ABS('Prediction Log'!$AB207))</f>
        <v>40.5</v>
      </c>
      <c r="AD207" s="81" t="n">
        <f>IF(ISBLANK('Prediction Log'!$N207), "",IF('Prediction Log'!$E207&gt;0, 'Prediction Log'!$P207-'Prediction Log'!$E207, IF('Prediction Log'!$E207&lt;0, -'Prediction Log'!$P207+'Prediction Log'!$E207, "NA")))</f>
        <v>36.5</v>
      </c>
      <c r="AE207" s="81" t="n">
        <f>IF(ISBLANK('Prediction Log'!$N207), "",ABS('Prediction Log'!$AD207))</f>
        <v>36.5</v>
      </c>
    </row>
    <row r="208" ht="14.25" customHeight="1">
      <c r="A208" s="14" t="n">
        <f>IF(ISBLANK(Games!$B189), "",Games!A189)</f>
        <v>11</v>
      </c>
      <c r="B208" s="67" t="str">
        <f>IF(ISBLANK(Games!$B189), "",Games!B189)</f>
        <v>Florida Atlantic</v>
      </c>
      <c r="C208" s="67" t="str">
        <f>IF(ISBLANK(Games!$B189), "",Games!E189)</f>
        <v>East Carolina</v>
      </c>
      <c r="D208" s="10" t="n">
        <f>IF(ISBLANK(Games!$B189), "",Games!G189)</f>
        <v>-7.5</v>
      </c>
      <c r="E208" s="10" t="n">
        <f>IF(ISBLANK(Games!$B189), "",Games!H189)</f>
        <v>-6.2</v>
      </c>
      <c r="F208" s="69" t="n">
        <f>Games!D189</f>
        <v>0.881194</v>
      </c>
      <c r="G208" s="70" t="str">
        <f>Games!K189</f>
        <v>N</v>
      </c>
      <c r="H208" s="71" t="str">
        <f>IF(ISBLANK(Games!B189), "", IF('Prediction Log'!$D208&lt;0, 'Prediction Log'!$B208, 'Prediction Log'!$C208))</f>
        <v>Florida Atlantic</v>
      </c>
      <c r="I208" s="72" t="str">
        <f>IF(ISBLANK(Games!$B189), "",Games!I189)</f>
        <v>Florida Atlantic</v>
      </c>
      <c r="J208" s="72" t="str">
        <f>IF('Prediction Log'!$F208&gt;0.5, 'Prediction Log'!$B208, IF('Prediction Log'!$F208&lt;0.5, 'Prediction Log'!$C208, "PICK"))</f>
        <v>Florida Atlantic</v>
      </c>
      <c r="K208" s="73" t="n">
        <f>IF(ISBLANK(Games!B189), "",IF('Prediction Log'!$J208='Prediction Log'!$B208, 'Prediction Log'!$F208, 1-'Prediction Log'!$F208))</f>
        <v>0.881194</v>
      </c>
      <c r="L208" s="74" t="str">
        <f>IF(ISBLANK(Games!$B189), "",Games!L189)</f>
        <v>N</v>
      </c>
      <c r="M208" s="75" t="s">
        <v>92</v>
      </c>
      <c r="N208" s="76" t="n">
        <v>7.0</v>
      </c>
      <c r="O208" s="76" t="n">
        <v>22.0</v>
      </c>
      <c r="P208" s="77" t="n">
        <f>IF(ISBLANK('Prediction Log'!$N208), "",'Prediction Log'!$O208-'Prediction Log'!$N208)</f>
        <v>15</v>
      </c>
      <c r="Q208" s="78" t="str">
        <f>IF(ISBLANK('Prediction Log'!$N208), "",IF('Prediction Log'!$M208&lt;&gt;'Prediction Log'!$H208, "Y", IF(AND('Prediction Log'!$M208='Prediction Log'!$H208, ABS((-1*'Prediction Log'!$P208))&gt;ABS('Prediction Log'!$D208)), "Y", IF('Prediction Log'!$D208='Prediction Log'!$P208, "PUSH", "N"))))</f>
        <v>Y</v>
      </c>
      <c r="R208" s="79" t="str">
        <f>IF(ISBLANK('Prediction Log'!$N208), "",IF('Prediction Log'!$P208&lt;'Prediction Log'!$D208, "Y", IF('Prediction Log'!$P208='Prediction Log'!$D208, "PUSH", "N")))</f>
        <v>N</v>
      </c>
      <c r="S208" s="79" t="str">
        <f>IF(ISBLANK('Prediction Log'!$N208), "",IF('Prediction Log'!$P208&lt;'Prediction Log'!$E208, "Y", IF('Prediction Log'!$P208='Prediction Log'!$E208, "PUSH", "N")))</f>
        <v>N</v>
      </c>
      <c r="T208" s="80" t="str">
        <f>IF(ISBLANK('Prediction Log'!$N208),"",IF('Prediction Log'!$M208='Prediction Log'!$H208, "Y", "N"))</f>
        <v>N</v>
      </c>
      <c r="U208" s="80" t="str">
        <f>'Prediction Log'!$R208</f>
        <v>N</v>
      </c>
      <c r="V208" s="80" t="str">
        <f>IF(ISBLANK('Prediction Log'!$N208), "",IF(AND('Prediction Log'!$T208="Y", 'Prediction Log'!$U208="Y"), "Y", "N"))</f>
        <v>N</v>
      </c>
      <c r="W208" s="81" t="str">
        <f>IF(ISBLANK('Prediction Log'!$N208),"",IF('Prediction Log'!$M208='Prediction Log'!$I208, "Y", "N"))</f>
        <v>N</v>
      </c>
      <c r="X208" s="81" t="str">
        <f>IF(ISBLANK('Prediction Log'!$N208), "", IF('Prediction Log'!$R208=Games!K189, "Y", "N"))</f>
        <v>Y</v>
      </c>
      <c r="Y208" s="82" t="str">
        <f>IF(ISBLANK('Prediction Log'!$N208), "",IF('Prediction Log'!$J208='Prediction Log'!$M208, "Y", "N"))</f>
        <v>N</v>
      </c>
      <c r="Z208" s="81" t="str">
        <f>IF(ISBLANK('Prediction Log'!$N208), "",IF('Prediction Log'!$I208&lt;&gt;'Prediction Log'!$M208, "N",IF(AND('Prediction Log'!$E208&gt;0, 'Prediction Log'!$P208&gt;'Prediction Log'!$E208, 'Prediction Log'!$I208='Prediction Log'!$C208), "Y", IF(AND('Prediction Log'!$E208&lt;0, 'Prediction Log'!$P208&lt;'Prediction Log'!$E208,'Prediction Log'!$I208='Prediction Log'!$B208 ), "Y", IF('Prediction Log'!$P208='Prediction Log'!$E208, "PUSH", "N")))))</f>
        <v>N</v>
      </c>
      <c r="AA208" s="81" t="str">
        <f>IF(ISBLANK('Prediction Log'!$N208), "",IF(AND('Prediction Log'!$W208="Y", 'Prediction Log'!$X208="Y"), "Y", "N"))</f>
        <v>N</v>
      </c>
      <c r="AB208" s="80" t="n">
        <f>IF(ISBLANK('Prediction Log'!$N208), "",IF('Prediction Log'!$D208&gt;0, 'Prediction Log'!$P208-'Prediction Log'!$D208, IF('Prediction Log'!$D208&lt;0, -'Prediction Log'!$P208+'Prediction Log'!$D208, "NA")))</f>
        <v>-22.5</v>
      </c>
      <c r="AC208" s="80" t="n">
        <f>IF(ISBLANK('Prediction Log'!$N208), "",ABS('Prediction Log'!$AB208))</f>
        <v>22.5</v>
      </c>
      <c r="AD208" s="81" t="n">
        <f>IF(ISBLANK('Prediction Log'!$N208), "",IF('Prediction Log'!$E208&gt;0, 'Prediction Log'!$P208-'Prediction Log'!$E208, IF('Prediction Log'!$E208&lt;0, -'Prediction Log'!$P208+'Prediction Log'!$E208, "NA")))</f>
        <v>-21.2</v>
      </c>
      <c r="AE208" s="81" t="n">
        <f>IF(ISBLANK('Prediction Log'!$N208), "",ABS('Prediction Log'!$AD208))</f>
        <v>21.2</v>
      </c>
    </row>
    <row r="209" ht="14.25" customHeight="1">
      <c r="A209" s="67" t="n">
        <f>IF(ISBLANK(Games!$B190), "",Games!A190)</f>
        <v>11</v>
      </c>
      <c r="B209" s="67" t="str">
        <f>IF(ISBLANK(Games!$B190), "",Games!B190)</f>
        <v>South Alabama</v>
      </c>
      <c r="C209" s="67" t="str">
        <f>IF(ISBLANK(Games!$B190), "",Games!E190)</f>
        <v>Arkansas State</v>
      </c>
      <c r="D209" s="68" t="n">
        <f>IF(ISBLANK(Games!$B190), "",Games!G190)</f>
        <v>-11.5</v>
      </c>
      <c r="E209" s="68" t="n">
        <f>IF(ISBLANK(Games!$B190), "",Games!H190)</f>
        <v>-18.3</v>
      </c>
      <c r="F209" s="69" t="n">
        <f>Games!D190</f>
        <v>0.910413</v>
      </c>
      <c r="G209" s="70" t="str">
        <f>Games!K190</f>
        <v>Y</v>
      </c>
      <c r="H209" s="71" t="str">
        <f>IF(ISBLANK(Games!B190), "", IF('Prediction Log'!$D209&lt;0, 'Prediction Log'!$B209, 'Prediction Log'!$C209))</f>
        <v>South Alabama</v>
      </c>
      <c r="I209" s="72" t="str">
        <f>IF(ISBLANK(Games!$B190), "",Games!I190)</f>
        <v>South Alabama</v>
      </c>
      <c r="J209" s="72" t="str">
        <f>IF('Prediction Log'!$F209&gt;0.5, 'Prediction Log'!$B209, IF('Prediction Log'!$F209&lt;0.5, 'Prediction Log'!$C209, "PICK"))</f>
        <v>South Alabama</v>
      </c>
      <c r="K209" s="73" t="n">
        <f>IF(ISBLANK(Games!B190), "",IF('Prediction Log'!$J209='Prediction Log'!$B209, 'Prediction Log'!$F209, 1-'Prediction Log'!$F209))</f>
        <v>0.910413</v>
      </c>
      <c r="L209" s="74" t="str">
        <f>IF(ISBLANK(Games!$B190), "",Games!L190)</f>
        <v>Y</v>
      </c>
      <c r="M209" s="75" t="s">
        <v>127</v>
      </c>
      <c r="N209" s="76" t="n">
        <v>21.0</v>
      </c>
      <c r="O209" s="76" t="n">
        <v>14.0</v>
      </c>
      <c r="P209" s="77" t="n">
        <f>IF(ISBLANK('Prediction Log'!$N209), "",'Prediction Log'!$O209-'Prediction Log'!$N209)</f>
        <v>-7</v>
      </c>
      <c r="Q209" s="78" t="str">
        <f>IF(ISBLANK('Prediction Log'!$N209), "",IF('Prediction Log'!$M209&lt;&gt;'Prediction Log'!$H209, "Y", IF(AND('Prediction Log'!$M209='Prediction Log'!$H209, ABS((-1*'Prediction Log'!$P209))&gt;ABS('Prediction Log'!$D209)), "Y", IF('Prediction Log'!$D209='Prediction Log'!$P209, "PUSH", "N"))))</f>
        <v>N</v>
      </c>
      <c r="R209" s="79" t="str">
        <f>IF(ISBLANK('Prediction Log'!$N209), "",IF('Prediction Log'!$P209&lt;'Prediction Log'!$D209, "Y", IF('Prediction Log'!$P209='Prediction Log'!$D209, "PUSH", "N")))</f>
        <v>N</v>
      </c>
      <c r="S209" s="79" t="str">
        <f>IF(ISBLANK('Prediction Log'!$N209), "",IF('Prediction Log'!$P209&lt;'Prediction Log'!$E209, "Y", IF('Prediction Log'!$P209='Prediction Log'!$E209, "PUSH", "N")))</f>
        <v>N</v>
      </c>
      <c r="T209" s="80" t="str">
        <f>IF(ISBLANK('Prediction Log'!$N209),"",IF('Prediction Log'!$M209='Prediction Log'!$H209, "Y", "N"))</f>
        <v>Y</v>
      </c>
      <c r="U209" s="80" t="str">
        <f>'Prediction Log'!$R209</f>
        <v>N</v>
      </c>
      <c r="V209" s="80" t="str">
        <f>IF(ISBLANK('Prediction Log'!$N209), "",IF(AND('Prediction Log'!$T209="Y", 'Prediction Log'!$U209="Y"), "Y", "N"))</f>
        <v>N</v>
      </c>
      <c r="W209" s="81" t="str">
        <f>IF(ISBLANK('Prediction Log'!$N209),"",IF('Prediction Log'!$M209='Prediction Log'!$I209, "Y", "N"))</f>
        <v>Y</v>
      </c>
      <c r="X209" s="81" t="str">
        <f>IF(ISBLANK('Prediction Log'!$N209), "", IF('Prediction Log'!$R209=Games!K190, "Y", "N"))</f>
        <v>N</v>
      </c>
      <c r="Y209" s="82" t="str">
        <f>IF(ISBLANK('Prediction Log'!$N209), "",IF('Prediction Log'!$J209='Prediction Log'!$M209, "Y", "N"))</f>
        <v>Y</v>
      </c>
      <c r="Z209" s="81" t="str">
        <f>IF(ISBLANK('Prediction Log'!$N209), "",IF('Prediction Log'!$I209&lt;&gt;'Prediction Log'!$M209, "N",IF(AND('Prediction Log'!$E209&gt;0, 'Prediction Log'!$P209&gt;'Prediction Log'!$E209, 'Prediction Log'!$I209='Prediction Log'!$C209), "Y", IF(AND('Prediction Log'!$E209&lt;0, 'Prediction Log'!$P209&lt;'Prediction Log'!$E209,'Prediction Log'!$I209='Prediction Log'!$B209 ), "Y", IF('Prediction Log'!$P209='Prediction Log'!$E209, "PUSH", "N")))))</f>
        <v>N</v>
      </c>
      <c r="AA209" s="81" t="str">
        <f>IF(ISBLANK('Prediction Log'!$N209), "",IF(AND('Prediction Log'!$W209="Y", 'Prediction Log'!$X209="Y"), "Y", "N"))</f>
        <v>N</v>
      </c>
      <c r="AB209" s="80" t="n">
        <f>IF(ISBLANK('Prediction Log'!$N209), "",IF('Prediction Log'!$D209&gt;0, 'Prediction Log'!$P209-'Prediction Log'!$D209, IF('Prediction Log'!$D209&lt;0, -'Prediction Log'!$P209+'Prediction Log'!$D209, "NA")))</f>
        <v>-4.5</v>
      </c>
      <c r="AC209" s="80" t="n">
        <f>IF(ISBLANK('Prediction Log'!$N209), "",ABS('Prediction Log'!$AB209))</f>
        <v>4.5</v>
      </c>
      <c r="AD209" s="81" t="n">
        <f>IF(ISBLANK('Prediction Log'!$N209), "",IF('Prediction Log'!$E209&gt;0, 'Prediction Log'!$P209-'Prediction Log'!$E209, IF('Prediction Log'!$E209&lt;0, -'Prediction Log'!$P209+'Prediction Log'!$E209, "NA")))</f>
        <v>-11.3</v>
      </c>
      <c r="AE209" s="81" t="n">
        <f>IF(ISBLANK('Prediction Log'!$N209), "",ABS('Prediction Log'!$AD209))</f>
        <v>11.3</v>
      </c>
    </row>
    <row r="210" ht="14.25" customHeight="1">
      <c r="A210" s="14" t="n">
        <f>IF(ISBLANK(Games!$B191), "",Games!A191)</f>
        <v>11</v>
      </c>
      <c r="B210" s="67" t="str">
        <f>IF(ISBLANK(Games!$B191), "",Games!B191)</f>
        <v>Oregon State</v>
      </c>
      <c r="C210" s="67" t="str">
        <f>IF(ISBLANK(Games!$B191), "",Games!E191)</f>
        <v>Stanford</v>
      </c>
      <c r="D210" s="10" t="n">
        <f>IF(ISBLANK(Games!$B191), "",Games!G191)</f>
        <v>-20.5</v>
      </c>
      <c r="E210" s="10" t="n">
        <f>IF(ISBLANK(Games!$B191), "",Games!H191)</f>
        <v>-26.8</v>
      </c>
      <c r="F210" s="69" t="n">
        <f>Games!D191</f>
        <v>0.981911</v>
      </c>
      <c r="G210" s="70" t="str">
        <f>Games!K191</f>
        <v>Y</v>
      </c>
      <c r="H210" s="71" t="str">
        <f>IF(ISBLANK(Games!B191), "", IF('Prediction Log'!$D210&lt;0, 'Prediction Log'!$B210, 'Prediction Log'!$C210))</f>
        <v>Oregon State</v>
      </c>
      <c r="I210" s="72" t="str">
        <f>IF(ISBLANK(Games!$B191), "",Games!I191)</f>
        <v>Oregon State</v>
      </c>
      <c r="J210" s="72" t="str">
        <f>IF('Prediction Log'!$F210&gt;0.5, 'Prediction Log'!$B210, IF('Prediction Log'!$F210&lt;0.5, 'Prediction Log'!$C210, "PICK"))</f>
        <v>Oregon State</v>
      </c>
      <c r="K210" s="73" t="n">
        <f>IF(ISBLANK(Games!B191), "",IF('Prediction Log'!$J210='Prediction Log'!$B210, 'Prediction Log'!$F210, 1-'Prediction Log'!$F210))</f>
        <v>0.981911</v>
      </c>
      <c r="L210" s="74" t="str">
        <f>IF(ISBLANK(Games!$B191), "",Games!L191)</f>
        <v>Y</v>
      </c>
      <c r="M210" s="75" t="s">
        <v>120</v>
      </c>
      <c r="N210" s="76" t="n">
        <v>62.0</v>
      </c>
      <c r="O210" s="76" t="n">
        <v>17.0</v>
      </c>
      <c r="P210" s="77" t="n">
        <f>IF(ISBLANK('Prediction Log'!$N210), "",'Prediction Log'!$O210-'Prediction Log'!$N210)</f>
        <v>-45</v>
      </c>
      <c r="Q210" s="78" t="str">
        <f>IF(ISBLANK('Prediction Log'!$N210), "",IF('Prediction Log'!$M210&lt;&gt;'Prediction Log'!$H210, "Y", IF(AND('Prediction Log'!$M210='Prediction Log'!$H210, ABS((-1*'Prediction Log'!$P210))&gt;ABS('Prediction Log'!$D210)), "Y", IF('Prediction Log'!$D210='Prediction Log'!$P210, "PUSH", "N"))))</f>
        <v>Y</v>
      </c>
      <c r="R210" s="79" t="str">
        <f>IF(ISBLANK('Prediction Log'!$N210), "",IF('Prediction Log'!$P210&lt;'Prediction Log'!$D210, "Y", IF('Prediction Log'!$P210='Prediction Log'!$D210, "PUSH", "N")))</f>
        <v>Y</v>
      </c>
      <c r="S210" s="79" t="str">
        <f>IF(ISBLANK('Prediction Log'!$N210), "",IF('Prediction Log'!$P210&lt;'Prediction Log'!$E210, "Y", IF('Prediction Log'!$P210='Prediction Log'!$E210, "PUSH", "N")))</f>
        <v>Y</v>
      </c>
      <c r="T210" s="80" t="str">
        <f>IF(ISBLANK('Prediction Log'!$N210),"",IF('Prediction Log'!$M210='Prediction Log'!$H210, "Y", "N"))</f>
        <v>Y</v>
      </c>
      <c r="U210" s="80" t="str">
        <f>'Prediction Log'!$R210</f>
        <v>Y</v>
      </c>
      <c r="V210" s="80" t="str">
        <f>IF(ISBLANK('Prediction Log'!$N210), "",IF(AND('Prediction Log'!$T210="Y", 'Prediction Log'!$U210="Y"), "Y", "N"))</f>
        <v>Y</v>
      </c>
      <c r="W210" s="81" t="str">
        <f>IF(ISBLANK('Prediction Log'!$N210),"",IF('Prediction Log'!$M210='Prediction Log'!$I210, "Y", "N"))</f>
        <v>Y</v>
      </c>
      <c r="X210" s="81" t="str">
        <f>IF(ISBLANK('Prediction Log'!$N210), "", IF('Prediction Log'!$R210=Games!K191, "Y", "N"))</f>
        <v>Y</v>
      </c>
      <c r="Y210" s="82" t="str">
        <f>IF(ISBLANK('Prediction Log'!$N210), "",IF('Prediction Log'!$J210='Prediction Log'!$M210, "Y", "N"))</f>
        <v>Y</v>
      </c>
      <c r="Z210" s="81" t="str">
        <f>IF(ISBLANK('Prediction Log'!$N210), "",IF('Prediction Log'!$I210&lt;&gt;'Prediction Log'!$M210, "N",IF(AND('Prediction Log'!$E210&gt;0, 'Prediction Log'!$P210&gt;'Prediction Log'!$E210, 'Prediction Log'!$I210='Prediction Log'!$C210), "Y", IF(AND('Prediction Log'!$E210&lt;0, 'Prediction Log'!$P210&lt;'Prediction Log'!$E210,'Prediction Log'!$I210='Prediction Log'!$B210 ), "Y", IF('Prediction Log'!$P210='Prediction Log'!$E210, "PUSH", "N")))))</f>
        <v>Y</v>
      </c>
      <c r="AA210" s="81" t="str">
        <f>IF(ISBLANK('Prediction Log'!$N210), "",IF(AND('Prediction Log'!$W210="Y", 'Prediction Log'!$X210="Y"), "Y", "N"))</f>
        <v>Y</v>
      </c>
      <c r="AB210" s="80" t="n">
        <f>IF(ISBLANK('Prediction Log'!$N210), "",IF('Prediction Log'!$D210&gt;0, 'Prediction Log'!$P210-'Prediction Log'!$D210, IF('Prediction Log'!$D210&lt;0, -'Prediction Log'!$P210+'Prediction Log'!$D210, "NA")))</f>
        <v>24.5</v>
      </c>
      <c r="AC210" s="80" t="n">
        <f>IF(ISBLANK('Prediction Log'!$N210), "",ABS('Prediction Log'!$AB210))</f>
        <v>24.5</v>
      </c>
      <c r="AD210" s="81" t="n">
        <f>IF(ISBLANK('Prediction Log'!$N210), "",IF('Prediction Log'!$E210&gt;0, 'Prediction Log'!$P210-'Prediction Log'!$E210, IF('Prediction Log'!$E210&lt;0, -'Prediction Log'!$P210+'Prediction Log'!$E210, "NA")))</f>
        <v>18.2</v>
      </c>
      <c r="AE210" s="81" t="n">
        <f>IF(ISBLANK('Prediction Log'!$N210), "",ABS('Prediction Log'!$AD210))</f>
        <v>18.2</v>
      </c>
    </row>
    <row r="211" ht="14.25" customHeight="1">
      <c r="A211" s="67" t="n">
        <f>IF(ISBLANK(Games!$B192), "",Games!A192)</f>
        <v>11</v>
      </c>
      <c r="B211" s="67" t="str">
        <f>IF(ISBLANK(Games!$B192), "",Games!B192)</f>
        <v>Georgia</v>
      </c>
      <c r="C211" s="67" t="str">
        <f>IF(ISBLANK(Games!$B192), "",Games!E192)</f>
        <v>Ole Miss</v>
      </c>
      <c r="D211" s="68" t="n">
        <f>IF(ISBLANK(Games!$B192), "",Games!G192)</f>
        <v>-10.5</v>
      </c>
      <c r="E211" s="68" t="n">
        <f>IF(ISBLANK(Games!$B192), "",Games!H192)</f>
        <v>-18.2</v>
      </c>
      <c r="F211" s="69" t="n">
        <f>Games!D192</f>
        <v>0.963221</v>
      </c>
      <c r="G211" s="70" t="str">
        <f>Games!K192</f>
        <v>Y</v>
      </c>
      <c r="H211" s="71" t="str">
        <f>IF(ISBLANK(Games!B192), "", IF('Prediction Log'!$D211&lt;0, 'Prediction Log'!$B211, 'Prediction Log'!$C211))</f>
        <v>Georgia</v>
      </c>
      <c r="I211" s="72" t="str">
        <f>IF(ISBLANK(Games!$B192), "",Games!I192)</f>
        <v>Georgia</v>
      </c>
      <c r="J211" s="72" t="str">
        <f>IF('Prediction Log'!$F211&gt;0.5, 'Prediction Log'!$B211, IF('Prediction Log'!$F211&lt;0.5, 'Prediction Log'!$C211, "PICK"))</f>
        <v>Georgia</v>
      </c>
      <c r="K211" s="73" t="n">
        <f>IF(ISBLANK(Games!B192), "",IF('Prediction Log'!$J211='Prediction Log'!$B211, 'Prediction Log'!$F211, 1-'Prediction Log'!$F211))</f>
        <v>0.963221</v>
      </c>
      <c r="L211" s="74" t="str">
        <f>IF(ISBLANK(Games!$B192), "",Games!L192)</f>
        <v>Y</v>
      </c>
      <c r="M211" s="75" t="s">
        <v>104</v>
      </c>
      <c r="N211" s="76" t="n">
        <v>52.0</v>
      </c>
      <c r="O211" s="76" t="n">
        <v>17.0</v>
      </c>
      <c r="P211" s="77" t="n">
        <f>IF(ISBLANK('Prediction Log'!$N211), "",'Prediction Log'!$O211-'Prediction Log'!$N211)</f>
        <v>-35</v>
      </c>
      <c r="Q211" s="78" t="str">
        <f>IF(ISBLANK('Prediction Log'!$N211), "",IF('Prediction Log'!$M211&lt;&gt;'Prediction Log'!$H211, "Y", IF(AND('Prediction Log'!$M211='Prediction Log'!$H211, ABS((-1*'Prediction Log'!$P211))&gt;ABS('Prediction Log'!$D211)), "Y", IF('Prediction Log'!$D211='Prediction Log'!$P211, "PUSH", "N"))))</f>
        <v>Y</v>
      </c>
      <c r="R211" s="79" t="str">
        <f>IF(ISBLANK('Prediction Log'!$N211), "",IF('Prediction Log'!$P211&lt;'Prediction Log'!$D211, "Y", IF('Prediction Log'!$P211='Prediction Log'!$D211, "PUSH", "N")))</f>
        <v>Y</v>
      </c>
      <c r="S211" s="79" t="str">
        <f>IF(ISBLANK('Prediction Log'!$N211), "",IF('Prediction Log'!$P211&lt;'Prediction Log'!$E211, "Y", IF('Prediction Log'!$P211='Prediction Log'!$E211, "PUSH", "N")))</f>
        <v>Y</v>
      </c>
      <c r="T211" s="80" t="str">
        <f>IF(ISBLANK('Prediction Log'!$N211),"",IF('Prediction Log'!$M211='Prediction Log'!$H211, "Y", "N"))</f>
        <v>Y</v>
      </c>
      <c r="U211" s="80" t="str">
        <f>'Prediction Log'!$R211</f>
        <v>Y</v>
      </c>
      <c r="V211" s="80" t="str">
        <f>IF(ISBLANK('Prediction Log'!$N211), "",IF(AND('Prediction Log'!$T211="Y", 'Prediction Log'!$U211="Y"), "Y", "N"))</f>
        <v>Y</v>
      </c>
      <c r="W211" s="81" t="str">
        <f>IF(ISBLANK('Prediction Log'!$N211),"",IF('Prediction Log'!$M211='Prediction Log'!$I211, "Y", "N"))</f>
        <v>Y</v>
      </c>
      <c r="X211" s="81" t="str">
        <f>IF(ISBLANK('Prediction Log'!$N211), "", IF('Prediction Log'!$R211=Games!K192, "Y", "N"))</f>
        <v>Y</v>
      </c>
      <c r="Y211" s="82" t="str">
        <f>IF(ISBLANK('Prediction Log'!$N211), "",IF('Prediction Log'!$J211='Prediction Log'!$M211, "Y", "N"))</f>
        <v>Y</v>
      </c>
      <c r="Z211" s="81" t="str">
        <f>IF(ISBLANK('Prediction Log'!$N211), "",IF('Prediction Log'!$I211&lt;&gt;'Prediction Log'!$M211, "N",IF(AND('Prediction Log'!$E211&gt;0, 'Prediction Log'!$P211&gt;'Prediction Log'!$E211, 'Prediction Log'!$I211='Prediction Log'!$C211), "Y", IF(AND('Prediction Log'!$E211&lt;0, 'Prediction Log'!$P211&lt;'Prediction Log'!$E211,'Prediction Log'!$I211='Prediction Log'!$B211 ), "Y", IF('Prediction Log'!$P211='Prediction Log'!$E211, "PUSH", "N")))))</f>
        <v>Y</v>
      </c>
      <c r="AA211" s="81" t="str">
        <f>IF(ISBLANK('Prediction Log'!$N211), "",IF(AND('Prediction Log'!$W211="Y", 'Prediction Log'!$X211="Y"), "Y", "N"))</f>
        <v>Y</v>
      </c>
      <c r="AB211" s="80" t="n">
        <f>IF(ISBLANK('Prediction Log'!$N211), "",IF('Prediction Log'!$D211&gt;0, 'Prediction Log'!$P211-'Prediction Log'!$D211, IF('Prediction Log'!$D211&lt;0, -'Prediction Log'!$P211+'Prediction Log'!$D211, "NA")))</f>
        <v>24.5</v>
      </c>
      <c r="AC211" s="80" t="n">
        <f>IF(ISBLANK('Prediction Log'!$N211), "",ABS('Prediction Log'!$AB211))</f>
        <v>24.5</v>
      </c>
      <c r="AD211" s="81" t="n">
        <f>IF(ISBLANK('Prediction Log'!$N211), "",IF('Prediction Log'!$E211&gt;0, 'Prediction Log'!$P211-'Prediction Log'!$E211, IF('Prediction Log'!$E211&lt;0, -'Prediction Log'!$P211+'Prediction Log'!$E211, "NA")))</f>
        <v>16.8</v>
      </c>
      <c r="AE211" s="81" t="n">
        <f>IF(ISBLANK('Prediction Log'!$N211), "",ABS('Prediction Log'!$AD211))</f>
        <v>16.8</v>
      </c>
    </row>
    <row r="212" ht="14.25" customHeight="1">
      <c r="A212" s="14" t="n">
        <f>IF(ISBLANK(Games!$B193), "",Games!A193)</f>
        <v>11</v>
      </c>
      <c r="B212" s="67" t="str">
        <f>IF(ISBLANK(Games!$B193), "",Games!B193)</f>
        <v>Houston</v>
      </c>
      <c r="C212" s="67" t="str">
        <f>IF(ISBLANK(Games!$B193), "",Games!E193)</f>
        <v>Cincinnati</v>
      </c>
      <c r="D212" s="10" t="n">
        <f>IF(ISBLANK(Games!$B193), "",Games!G193)</f>
        <v>-2.5</v>
      </c>
      <c r="E212" s="10" t="n">
        <f>IF(ISBLANK(Games!$B193), "",Games!H193)</f>
        <v>-4.3</v>
      </c>
      <c r="F212" s="69" t="n">
        <f>Games!D193</f>
        <v>0.841122</v>
      </c>
      <c r="G212" s="70" t="str">
        <f>Games!K193</f>
        <v>Y</v>
      </c>
      <c r="H212" s="71" t="str">
        <f>IF(ISBLANK(Games!B193), "", IF('Prediction Log'!$D212&lt;0, 'Prediction Log'!$B212, 'Prediction Log'!$C212))</f>
        <v>Houston</v>
      </c>
      <c r="I212" s="72" t="str">
        <f>IF(ISBLANK(Games!$B193), "",Games!I193)</f>
        <v>Houston</v>
      </c>
      <c r="J212" s="72" t="str">
        <f>IF('Prediction Log'!$F212&gt;0.5, 'Prediction Log'!$B212, IF('Prediction Log'!$F212&lt;0.5, 'Prediction Log'!$C212, "PICK"))</f>
        <v>Houston</v>
      </c>
      <c r="K212" s="73" t="n">
        <f>IF(ISBLANK(Games!B193), "",IF('Prediction Log'!$J212='Prediction Log'!$B212, 'Prediction Log'!$F212, 1-'Prediction Log'!$F212))</f>
        <v>0.841122</v>
      </c>
      <c r="L212" s="74" t="str">
        <f>IF(ISBLANK(Games!$B193), "",Games!L193)</f>
        <v>Y</v>
      </c>
      <c r="M212" s="75" t="s">
        <v>62</v>
      </c>
      <c r="N212" s="76" t="n">
        <v>14.0</v>
      </c>
      <c r="O212" s="76" t="n">
        <v>24.0</v>
      </c>
      <c r="P212" s="77" t="n">
        <f>IF(ISBLANK('Prediction Log'!$N212), "",'Prediction Log'!$O212-'Prediction Log'!$N212)</f>
        <v>10</v>
      </c>
      <c r="Q212" s="78" t="str">
        <f>IF(ISBLANK('Prediction Log'!$N212), "",IF('Prediction Log'!$M212&lt;&gt;'Prediction Log'!$H212, "Y", IF(AND('Prediction Log'!$M212='Prediction Log'!$H212, ABS((-1*'Prediction Log'!$P212))&gt;ABS('Prediction Log'!$D212)), "Y", IF('Prediction Log'!$D212='Prediction Log'!$P212, "PUSH", "N"))))</f>
        <v>Y</v>
      </c>
      <c r="R212" s="79" t="str">
        <f>IF(ISBLANK('Prediction Log'!$N212), "",IF('Prediction Log'!$P212&lt;'Prediction Log'!$D212, "Y", IF('Prediction Log'!$P212='Prediction Log'!$D212, "PUSH", "N")))</f>
        <v>N</v>
      </c>
      <c r="S212" s="79" t="str">
        <f>IF(ISBLANK('Prediction Log'!$N212), "",IF('Prediction Log'!$P212&lt;'Prediction Log'!$E212, "Y", IF('Prediction Log'!$P212='Prediction Log'!$E212, "PUSH", "N")))</f>
        <v>N</v>
      </c>
      <c r="T212" s="80" t="str">
        <f>IF(ISBLANK('Prediction Log'!$N212),"",IF('Prediction Log'!$M212='Prediction Log'!$H212, "Y", "N"))</f>
        <v>N</v>
      </c>
      <c r="U212" s="80" t="str">
        <f>'Prediction Log'!$R212</f>
        <v>N</v>
      </c>
      <c r="V212" s="80" t="str">
        <f>IF(ISBLANK('Prediction Log'!$N212), "",IF(AND('Prediction Log'!$T212="Y", 'Prediction Log'!$U212="Y"), "Y", "N"))</f>
        <v>N</v>
      </c>
      <c r="W212" s="81" t="str">
        <f>IF(ISBLANK('Prediction Log'!$N212),"",IF('Prediction Log'!$M212='Prediction Log'!$I212, "Y", "N"))</f>
        <v>N</v>
      </c>
      <c r="X212" s="81" t="str">
        <f>IF(ISBLANK('Prediction Log'!$N212), "", IF('Prediction Log'!$R212=Games!K193, "Y", "N"))</f>
        <v>N</v>
      </c>
      <c r="Y212" s="82" t="str">
        <f>IF(ISBLANK('Prediction Log'!$N212), "",IF('Prediction Log'!$J212='Prediction Log'!$M212, "Y", "N"))</f>
        <v>N</v>
      </c>
      <c r="Z212" s="81" t="str">
        <f>IF(ISBLANK('Prediction Log'!$N212), "",IF('Prediction Log'!$I212&lt;&gt;'Prediction Log'!$M212, "N",IF(AND('Prediction Log'!$E212&gt;0, 'Prediction Log'!$P212&gt;'Prediction Log'!$E212, 'Prediction Log'!$I212='Prediction Log'!$C212), "Y", IF(AND('Prediction Log'!$E212&lt;0, 'Prediction Log'!$P212&lt;'Prediction Log'!$E212,'Prediction Log'!$I212='Prediction Log'!$B212 ), "Y", IF('Prediction Log'!$P212='Prediction Log'!$E212, "PUSH", "N")))))</f>
        <v>N</v>
      </c>
      <c r="AA212" s="81" t="str">
        <f>IF(ISBLANK('Prediction Log'!$N212), "",IF(AND('Prediction Log'!$W212="Y", 'Prediction Log'!$X212="Y"), "Y", "N"))</f>
        <v>N</v>
      </c>
      <c r="AB212" s="80" t="n">
        <f>IF(ISBLANK('Prediction Log'!$N212), "",IF('Prediction Log'!$D212&gt;0, 'Prediction Log'!$P212-'Prediction Log'!$D212, IF('Prediction Log'!$D212&lt;0, -'Prediction Log'!$P212+'Prediction Log'!$D212, "NA")))</f>
        <v>-12.5</v>
      </c>
      <c r="AC212" s="80" t="n">
        <f>IF(ISBLANK('Prediction Log'!$N212), "",ABS('Prediction Log'!$AB212))</f>
        <v>12.5</v>
      </c>
      <c r="AD212" s="81" t="n">
        <f>IF(ISBLANK('Prediction Log'!$N212), "",IF('Prediction Log'!$E212&gt;0, 'Prediction Log'!$P212-'Prediction Log'!$E212, IF('Prediction Log'!$E212&lt;0, -'Prediction Log'!$P212+'Prediction Log'!$E212, "NA")))</f>
        <v>-14.3</v>
      </c>
      <c r="AE212" s="81" t="n">
        <f>IF(ISBLANK('Prediction Log'!$N212), "",ABS('Prediction Log'!$AD212))</f>
        <v>14.3</v>
      </c>
    </row>
    <row r="213" ht="14.25" customHeight="1">
      <c r="A213" s="67" t="n">
        <f>IF(ISBLANK(Games!$B194), "",Games!A194)</f>
        <v>11</v>
      </c>
      <c r="B213" s="67" t="str">
        <f>IF(ISBLANK(Games!$B194), "",Games!B194)</f>
        <v>Oklahoma</v>
      </c>
      <c r="C213" s="67" t="str">
        <f>IF(ISBLANK(Games!$B194), "",Games!E194)</f>
        <v>West Virginia</v>
      </c>
      <c r="D213" s="68" t="n">
        <f>IF(ISBLANK(Games!$B194), "",Games!G194)</f>
        <v>-13.5</v>
      </c>
      <c r="E213" s="68" t="n">
        <f>IF(ISBLANK(Games!$B194), "",Games!H194)</f>
        <v>-25</v>
      </c>
      <c r="F213" s="69" t="n">
        <f>Games!D194</f>
        <v>0.982769</v>
      </c>
      <c r="G213" s="70" t="str">
        <f>Games!K194</f>
        <v>Y</v>
      </c>
      <c r="H213" s="71" t="str">
        <f>IF(ISBLANK(Games!B194), "", IF('Prediction Log'!$D213&lt;0, 'Prediction Log'!$B213, 'Prediction Log'!$C213))</f>
        <v>Oklahoma</v>
      </c>
      <c r="I213" s="72" t="str">
        <f>IF(ISBLANK(Games!$B194), "",Games!I194)</f>
        <v>Oklahoma</v>
      </c>
      <c r="J213" s="72" t="str">
        <f>IF('Prediction Log'!$F213&gt;0.5, 'Prediction Log'!$B213, IF('Prediction Log'!$F213&lt;0.5, 'Prediction Log'!$C213, "PICK"))</f>
        <v>Oklahoma</v>
      </c>
      <c r="K213" s="73" t="n">
        <f>IF(ISBLANK(Games!B194), "",IF('Prediction Log'!$J213='Prediction Log'!$B213, 'Prediction Log'!$F213, 1-'Prediction Log'!$F213))</f>
        <v>0.982769</v>
      </c>
      <c r="L213" s="74" t="str">
        <f>IF(ISBLANK(Games!$B194), "",Games!L194)</f>
        <v>Y</v>
      </c>
      <c r="M213" s="75" t="s">
        <v>20</v>
      </c>
      <c r="N213" s="76" t="n">
        <v>59.0</v>
      </c>
      <c r="O213" s="76" t="n">
        <v>20.0</v>
      </c>
      <c r="P213" s="77" t="n">
        <f>IF(ISBLANK('Prediction Log'!$N213), "",'Prediction Log'!$O213-'Prediction Log'!$N213)</f>
        <v>-39</v>
      </c>
      <c r="Q213" s="78" t="str">
        <f>IF(ISBLANK('Prediction Log'!$N213), "",IF('Prediction Log'!$M213&lt;&gt;'Prediction Log'!$H213, "Y", IF(AND('Prediction Log'!$M213='Prediction Log'!$H213, ABS((-1*'Prediction Log'!$P213))&gt;ABS('Prediction Log'!$D213)), "Y", IF('Prediction Log'!$D213='Prediction Log'!$P213, "PUSH", "N"))))</f>
        <v>Y</v>
      </c>
      <c r="R213" s="79" t="str">
        <f>IF(ISBLANK('Prediction Log'!$N213), "",IF('Prediction Log'!$P213&lt;'Prediction Log'!$D213, "Y", IF('Prediction Log'!$P213='Prediction Log'!$D213, "PUSH", "N")))</f>
        <v>Y</v>
      </c>
      <c r="S213" s="79" t="str">
        <f>IF(ISBLANK('Prediction Log'!$N213), "",IF('Prediction Log'!$P213&lt;'Prediction Log'!$E213, "Y", IF('Prediction Log'!$P213='Prediction Log'!$E213, "PUSH", "N")))</f>
        <v>Y</v>
      </c>
      <c r="T213" s="80" t="str">
        <f>IF(ISBLANK('Prediction Log'!$N213),"",IF('Prediction Log'!$M213='Prediction Log'!$H213, "Y", "N"))</f>
        <v>Y</v>
      </c>
      <c r="U213" s="80" t="str">
        <f>'Prediction Log'!$R213</f>
        <v>Y</v>
      </c>
      <c r="V213" s="80" t="str">
        <f>IF(ISBLANK('Prediction Log'!$N213), "",IF(AND('Prediction Log'!$T213="Y", 'Prediction Log'!$U213="Y"), "Y", "N"))</f>
        <v>Y</v>
      </c>
      <c r="W213" s="81" t="str">
        <f>IF(ISBLANK('Prediction Log'!$N213),"",IF('Prediction Log'!$M213='Prediction Log'!$I213, "Y", "N"))</f>
        <v>Y</v>
      </c>
      <c r="X213" s="81" t="str">
        <f>IF(ISBLANK('Prediction Log'!$N213), "", IF('Prediction Log'!$R213=Games!K194, "Y", "N"))</f>
        <v>Y</v>
      </c>
      <c r="Y213" s="82" t="str">
        <f>IF(ISBLANK('Prediction Log'!$N213), "",IF('Prediction Log'!$J213='Prediction Log'!$M213, "Y", "N"))</f>
        <v>Y</v>
      </c>
      <c r="Z213" s="81" t="str">
        <f>IF(ISBLANK('Prediction Log'!$N213), "",IF('Prediction Log'!$I213&lt;&gt;'Prediction Log'!$M213, "N",IF(AND('Prediction Log'!$E213&gt;0, 'Prediction Log'!$P213&gt;'Prediction Log'!$E213, 'Prediction Log'!$I213='Prediction Log'!$C213), "Y", IF(AND('Prediction Log'!$E213&lt;0, 'Prediction Log'!$P213&lt;'Prediction Log'!$E213,'Prediction Log'!$I213='Prediction Log'!$B213 ), "Y", IF('Prediction Log'!$P213='Prediction Log'!$E213, "PUSH", "N")))))</f>
        <v>Y</v>
      </c>
      <c r="AA213" s="81" t="str">
        <f>IF(ISBLANK('Prediction Log'!$N213), "",IF(AND('Prediction Log'!$W213="Y", 'Prediction Log'!$X213="Y"), "Y", "N"))</f>
        <v>Y</v>
      </c>
      <c r="AB213" s="80" t="n">
        <f>IF(ISBLANK('Prediction Log'!$N213), "",IF('Prediction Log'!$D213&gt;0, 'Prediction Log'!$P213-'Prediction Log'!$D213, IF('Prediction Log'!$D213&lt;0, -'Prediction Log'!$P213+'Prediction Log'!$D213, "NA")))</f>
        <v>25.5</v>
      </c>
      <c r="AC213" s="80" t="n">
        <f>IF(ISBLANK('Prediction Log'!$N213), "",ABS('Prediction Log'!$AB213))</f>
        <v>25.5</v>
      </c>
      <c r="AD213" s="81" t="n">
        <f>IF(ISBLANK('Prediction Log'!$N213), "",IF('Prediction Log'!$E213&gt;0, 'Prediction Log'!$P213-'Prediction Log'!$E213, IF('Prediction Log'!$E213&lt;0, -'Prediction Log'!$P213+'Prediction Log'!$E213, "NA")))</f>
        <v>14</v>
      </c>
      <c r="AE213" s="81" t="n">
        <f>IF(ISBLANK('Prediction Log'!$N213), "",ABS('Prediction Log'!$AD213))</f>
        <v>14</v>
      </c>
    </row>
    <row r="214" ht="14.25" customHeight="1">
      <c r="A214" s="14" t="n">
        <f>IF(ISBLANK(Games!$B195), "",Games!A195)</f>
        <v>11</v>
      </c>
      <c r="B214" s="67" t="str">
        <f>IF(ISBLANK(Games!$B195), "",Games!B195)</f>
        <v>Colorado State</v>
      </c>
      <c r="C214" s="67" t="str">
        <f>IF(ISBLANK(Games!$B195), "",Games!E195)</f>
        <v>San Diego State</v>
      </c>
      <c r="D214" s="10" t="n">
        <f>IF(ISBLANK(Games!$B195), "",Games!G195)</f>
        <v>-3.5</v>
      </c>
      <c r="E214" s="10" t="n">
        <f>IF(ISBLANK(Games!$B195), "",Games!H195)</f>
        <v>1.5</v>
      </c>
      <c r="F214" s="69" t="n">
        <f>Games!D195</f>
        <v>0.566422</v>
      </c>
      <c r="G214" s="70" t="str">
        <f>Games!K195</f>
        <v>N</v>
      </c>
      <c r="H214" s="71" t="str">
        <f>IF(ISBLANK(Games!B195), "", IF('Prediction Log'!$D214&lt;0, 'Prediction Log'!$B214, 'Prediction Log'!$C214))</f>
        <v>Colorado State</v>
      </c>
      <c r="I214" s="72" t="str">
        <f>IF(ISBLANK(Games!$B195), "",Games!I195)</f>
        <v>San Diego State</v>
      </c>
      <c r="J214" s="72" t="str">
        <f>IF('Prediction Log'!$F214&gt;0.5, 'Prediction Log'!$B214, IF('Prediction Log'!$F214&lt;0.5, 'Prediction Log'!$C214, "PICK"))</f>
        <v>Colorado State</v>
      </c>
      <c r="K214" s="73" t="n">
        <f>IF(ISBLANK(Games!B195), "",IF('Prediction Log'!$J214='Prediction Log'!$B214, 'Prediction Log'!$F214, 1-'Prediction Log'!$F214))</f>
        <v>0.566422</v>
      </c>
      <c r="L214" s="74" t="str">
        <f>IF(ISBLANK(Games!$B195), "",Games!L195)</f>
        <v>Y</v>
      </c>
      <c r="M214" s="75" t="s">
        <v>83</v>
      </c>
      <c r="N214" s="76" t="n">
        <v>22.0</v>
      </c>
      <c r="O214" s="76" t="n">
        <v>19.0</v>
      </c>
      <c r="P214" s="77" t="n">
        <f>IF(ISBLANK('Prediction Log'!$N214), "",'Prediction Log'!$O214-'Prediction Log'!$N214)</f>
        <v>-3</v>
      </c>
      <c r="Q214" s="78" t="str">
        <f>IF(ISBLANK('Prediction Log'!$N214), "",IF('Prediction Log'!$M214&lt;&gt;'Prediction Log'!$H214, "Y", IF(AND('Prediction Log'!$M214='Prediction Log'!$H214, ABS((-1*'Prediction Log'!$P214))&gt;ABS('Prediction Log'!$D214)), "Y", IF('Prediction Log'!$D214='Prediction Log'!$P214, "PUSH", "N"))))</f>
        <v>N</v>
      </c>
      <c r="R214" s="79" t="str">
        <f>IF(ISBLANK('Prediction Log'!$N214), "",IF('Prediction Log'!$P214&lt;'Prediction Log'!$D214, "Y", IF('Prediction Log'!$P214='Prediction Log'!$D214, "PUSH", "N")))</f>
        <v>N</v>
      </c>
      <c r="S214" s="79" t="str">
        <f>IF(ISBLANK('Prediction Log'!$N214), "",IF('Prediction Log'!$P214&lt;'Prediction Log'!$E214, "Y", IF('Prediction Log'!$P214='Prediction Log'!$E214, "PUSH", "N")))</f>
        <v>Y</v>
      </c>
      <c r="T214" s="80" t="str">
        <f>IF(ISBLANK('Prediction Log'!$N214),"",IF('Prediction Log'!$M214='Prediction Log'!$H214, "Y", "N"))</f>
        <v>Y</v>
      </c>
      <c r="U214" s="80" t="str">
        <f>'Prediction Log'!$R214</f>
        <v>N</v>
      </c>
      <c r="V214" s="80" t="str">
        <f>IF(ISBLANK('Prediction Log'!$N214), "",IF(AND('Prediction Log'!$T214="Y", 'Prediction Log'!$U214="Y"), "Y", "N"))</f>
        <v>N</v>
      </c>
      <c r="W214" s="81" t="str">
        <f>IF(ISBLANK('Prediction Log'!$N214),"",IF('Prediction Log'!$M214='Prediction Log'!$I214, "Y", "N"))</f>
        <v>N</v>
      </c>
      <c r="X214" s="81" t="str">
        <f>IF(ISBLANK('Prediction Log'!$N214), "", IF('Prediction Log'!$R214=Games!K195, "Y", "N"))</f>
        <v>Y</v>
      </c>
      <c r="Y214" s="82" t="str">
        <f>IF(ISBLANK('Prediction Log'!$N214), "",IF('Prediction Log'!$J214='Prediction Log'!$M214, "Y", "N"))</f>
        <v>Y</v>
      </c>
      <c r="Z214" s="81" t="str">
        <f>IF(ISBLANK('Prediction Log'!$N214), "",IF('Prediction Log'!$I214&lt;&gt;'Prediction Log'!$M214, "N",IF(AND('Prediction Log'!$E214&gt;0, 'Prediction Log'!$P214&gt;'Prediction Log'!$E214, 'Prediction Log'!$I214='Prediction Log'!$C214), "Y", IF(AND('Prediction Log'!$E214&lt;0, 'Prediction Log'!$P214&lt;'Prediction Log'!$E214,'Prediction Log'!$I214='Prediction Log'!$B214 ), "Y", IF('Prediction Log'!$P214='Prediction Log'!$E214, "PUSH", "N")))))</f>
        <v>N</v>
      </c>
      <c r="AA214" s="81" t="str">
        <f>IF(ISBLANK('Prediction Log'!$N214), "",IF(AND('Prediction Log'!$W214="Y", 'Prediction Log'!$X214="Y"), "Y", "N"))</f>
        <v>N</v>
      </c>
      <c r="AB214" s="80" t="n">
        <f>IF(ISBLANK('Prediction Log'!$N214), "",IF('Prediction Log'!$D214&gt;0, 'Prediction Log'!$P214-'Prediction Log'!$D214, IF('Prediction Log'!$D214&lt;0, -'Prediction Log'!$P214+'Prediction Log'!$D214, "NA")))</f>
        <v>-0.5</v>
      </c>
      <c r="AC214" s="80" t="n">
        <f>IF(ISBLANK('Prediction Log'!$N214), "",ABS('Prediction Log'!$AB214))</f>
        <v>0.5</v>
      </c>
      <c r="AD214" s="81" t="n">
        <f>IF(ISBLANK('Prediction Log'!$N214), "",IF('Prediction Log'!$E214&gt;0, 'Prediction Log'!$P214-'Prediction Log'!$E214, IF('Prediction Log'!$E214&lt;0, -'Prediction Log'!$P214+'Prediction Log'!$E214, "NA")))</f>
        <v>-4.5</v>
      </c>
      <c r="AE214" s="81" t="n">
        <f>IF(ISBLANK('Prediction Log'!$N214), "",ABS('Prediction Log'!$AD214))</f>
        <v>4.5</v>
      </c>
    </row>
    <row r="215" ht="14.25" customHeight="1">
      <c r="A215" s="67" t="n">
        <f>IF(ISBLANK(Games!$B196), "",Games!A196)</f>
        <v>11</v>
      </c>
      <c r="B215" s="67" t="str">
        <f>IF(ISBLANK(Games!$B196), "",Games!B196)</f>
        <v>Marshall</v>
      </c>
      <c r="C215" s="67" t="str">
        <f>IF(ISBLANK(Games!$B196), "",Games!E196)</f>
        <v>Georgia Southern</v>
      </c>
      <c r="D215" s="68" t="n">
        <f>IF(ISBLANK(Games!$B196), "",Games!G196)</f>
        <v>2.5</v>
      </c>
      <c r="E215" s="68" t="n">
        <f>IF(ISBLANK(Games!$B196), "",Games!H196)</f>
        <v>0.3</v>
      </c>
      <c r="F215" s="69" t="n">
        <f>Games!D196</f>
        <v>0.4272</v>
      </c>
      <c r="G215" s="70" t="str">
        <f>Games!K196</f>
        <v>Y</v>
      </c>
      <c r="H215" s="71" t="str">
        <f>IF(ISBLANK(Games!B196), "", IF('Prediction Log'!$D215&lt;0, 'Prediction Log'!$B215, 'Prediction Log'!$C215))</f>
        <v>Georgia Southern</v>
      </c>
      <c r="I215" s="72" t="str">
        <f>IF(ISBLANK(Games!$B196), "",Games!I196)</f>
        <v>Georgia Southern</v>
      </c>
      <c r="J215" s="72" t="str">
        <f>IF('Prediction Log'!$F215&gt;0.5, 'Prediction Log'!$B215, IF('Prediction Log'!$F215&lt;0.5, 'Prediction Log'!$C215, "PICK"))</f>
        <v>Georgia Southern</v>
      </c>
      <c r="K215" s="73" t="n">
        <f>IF(ISBLANK(Games!B196), "",IF('Prediction Log'!$J215='Prediction Log'!$B215, 'Prediction Log'!$F215, 1-'Prediction Log'!$F215))</f>
        <v>0.5728</v>
      </c>
      <c r="L215" s="74" t="str">
        <f>IF(ISBLANK(Games!$B196), "",Games!L196)</f>
        <v>N</v>
      </c>
      <c r="M215" s="75" t="s">
        <v>131</v>
      </c>
      <c r="N215" s="76" t="n">
        <v>38.0</v>
      </c>
      <c r="O215" s="76" t="n">
        <v>33.0</v>
      </c>
      <c r="P215" s="77" t="n">
        <f>IF(ISBLANK('Prediction Log'!$N215), "",'Prediction Log'!$O215-'Prediction Log'!$N215)</f>
        <v>-5</v>
      </c>
      <c r="Q215" s="78" t="str">
        <f>IF(ISBLANK('Prediction Log'!$N215), "",IF('Prediction Log'!$M215&lt;&gt;'Prediction Log'!$H215, "Y", IF(AND('Prediction Log'!$M215='Prediction Log'!$H215, ABS((-1*'Prediction Log'!$P215))&gt;ABS('Prediction Log'!$D215)), "Y", IF('Prediction Log'!$D215='Prediction Log'!$P215, "PUSH", "N"))))</f>
        <v>Y</v>
      </c>
      <c r="R215" s="79" t="str">
        <f>IF(ISBLANK('Prediction Log'!$N215), "",IF('Prediction Log'!$P215&lt;'Prediction Log'!$D215, "Y", IF('Prediction Log'!$P215='Prediction Log'!$D215, "PUSH", "N")))</f>
        <v>Y</v>
      </c>
      <c r="S215" s="79" t="str">
        <f>IF(ISBLANK('Prediction Log'!$N215), "",IF('Prediction Log'!$P215&lt;'Prediction Log'!$E215, "Y", IF('Prediction Log'!$P215='Prediction Log'!$E215, "PUSH", "N")))</f>
        <v>Y</v>
      </c>
      <c r="T215" s="80" t="str">
        <f>IF(ISBLANK('Prediction Log'!$N215),"",IF('Prediction Log'!$M215='Prediction Log'!$H215, "Y", "N"))</f>
        <v>N</v>
      </c>
      <c r="U215" s="80" t="str">
        <f>'Prediction Log'!$R215</f>
        <v>Y</v>
      </c>
      <c r="V215" s="80" t="str">
        <f>IF(ISBLANK('Prediction Log'!$N215), "",IF(AND('Prediction Log'!$T215="Y", 'Prediction Log'!$U215="Y"), "Y", "N"))</f>
        <v>N</v>
      </c>
      <c r="W215" s="81" t="str">
        <f>IF(ISBLANK('Prediction Log'!$N215),"",IF('Prediction Log'!$M215='Prediction Log'!$I215, "Y", "N"))</f>
        <v>N</v>
      </c>
      <c r="X215" s="81" t="str">
        <f>IF(ISBLANK('Prediction Log'!$N215), "", IF('Prediction Log'!$R215=Games!K196, "Y", "N"))</f>
        <v>Y</v>
      </c>
      <c r="Y215" s="82" t="str">
        <f>IF(ISBLANK('Prediction Log'!$N215), "",IF('Prediction Log'!$J215='Prediction Log'!$M215, "Y", "N"))</f>
        <v>N</v>
      </c>
      <c r="Z215" s="81" t="str">
        <f>IF(ISBLANK('Prediction Log'!$N215), "",IF('Prediction Log'!$I215&lt;&gt;'Prediction Log'!$M215, "N",IF(AND('Prediction Log'!$E215&gt;0, 'Prediction Log'!$P215&gt;'Prediction Log'!$E215, 'Prediction Log'!$I215='Prediction Log'!$C215), "Y", IF(AND('Prediction Log'!$E215&lt;0, 'Prediction Log'!$P215&lt;'Prediction Log'!$E215,'Prediction Log'!$I215='Prediction Log'!$B215 ), "Y", IF('Prediction Log'!$P215='Prediction Log'!$E215, "PUSH", "N")))))</f>
        <v>N</v>
      </c>
      <c r="AA215" s="81" t="str">
        <f>IF(ISBLANK('Prediction Log'!$N215), "",IF(AND('Prediction Log'!$W215="Y", 'Prediction Log'!$X215="Y"), "Y", "N"))</f>
        <v>N</v>
      </c>
      <c r="AB215" s="80" t="n">
        <f>IF(ISBLANK('Prediction Log'!$N215), "",IF('Prediction Log'!$D215&gt;0, 'Prediction Log'!$P215-'Prediction Log'!$D215, IF('Prediction Log'!$D215&lt;0, -'Prediction Log'!$P215+'Prediction Log'!$D215, "NA")))</f>
        <v>-7.5</v>
      </c>
      <c r="AC215" s="80" t="n">
        <f>IF(ISBLANK('Prediction Log'!$N215), "",ABS('Prediction Log'!$AB215))</f>
        <v>7.5</v>
      </c>
      <c r="AD215" s="81" t="n">
        <f>IF(ISBLANK('Prediction Log'!$N215), "",IF('Prediction Log'!$E215&gt;0, 'Prediction Log'!$P215-'Prediction Log'!$E215, IF('Prediction Log'!$E215&lt;0, -'Prediction Log'!$P215+'Prediction Log'!$E215, "NA")))</f>
        <v>-5.3</v>
      </c>
      <c r="AE215" s="81" t="n">
        <f>IF(ISBLANK('Prediction Log'!$N215), "",ABS('Prediction Log'!$AD215))</f>
        <v>5.3</v>
      </c>
    </row>
    <row r="216" ht="14.25" customHeight="1">
      <c r="A216" s="14" t="n">
        <f>IF(ISBLANK(Games!$B197), "",Games!A197)</f>
        <v>11</v>
      </c>
      <c r="B216" s="67" t="str">
        <f>IF(ISBLANK(Games!$B197), "",Games!B197)</f>
        <v>TCU</v>
      </c>
      <c r="C216" s="67" t="str">
        <f>IF(ISBLANK(Games!$B197), "",Games!E197)</f>
        <v>Texas</v>
      </c>
      <c r="D216" s="10" t="n">
        <f>IF(ISBLANK(Games!$B197), "",Games!G197)</f>
        <v>10.5</v>
      </c>
      <c r="E216" s="10" t="n">
        <f>IF(ISBLANK(Games!$B197), "",Games!H197)</f>
        <v>12.9</v>
      </c>
      <c r="F216" s="69" t="n">
        <f>Games!D197</f>
        <v>0.027516</v>
      </c>
      <c r="G216" s="70" t="str">
        <f>Games!K197</f>
        <v>N</v>
      </c>
      <c r="H216" s="71" t="str">
        <f>IF(ISBLANK(Games!B197), "", IF('Prediction Log'!$D216&lt;0, 'Prediction Log'!$B216, 'Prediction Log'!$C216))</f>
        <v>Texas</v>
      </c>
      <c r="I216" s="72" t="str">
        <f>IF(ISBLANK(Games!$B197), "",Games!I197)</f>
        <v>Texas</v>
      </c>
      <c r="J216" s="72" t="str">
        <f>IF('Prediction Log'!$F216&gt;0.5, 'Prediction Log'!$B216, IF('Prediction Log'!$F216&lt;0.5, 'Prediction Log'!$C216, "PICK"))</f>
        <v>Texas</v>
      </c>
      <c r="K216" s="73" t="n">
        <f>IF(ISBLANK(Games!B197), "",IF('Prediction Log'!$J216='Prediction Log'!$B216, 'Prediction Log'!$F216, 1-'Prediction Log'!$F216))</f>
        <v>0.972484</v>
      </c>
      <c r="L216" s="74" t="str">
        <f>IF(ISBLANK(Games!$B197), "",Games!L197)</f>
        <v>Y</v>
      </c>
      <c r="M216" s="75" t="s">
        <v>31</v>
      </c>
      <c r="N216" s="76" t="n">
        <v>26.0</v>
      </c>
      <c r="O216" s="76" t="n">
        <v>29.0</v>
      </c>
      <c r="P216" s="77" t="n">
        <f>IF(ISBLANK('Prediction Log'!$N216), "",'Prediction Log'!$O216-'Prediction Log'!$N216)</f>
        <v>3</v>
      </c>
      <c r="Q216" s="78" t="str">
        <f>IF(ISBLANK('Prediction Log'!$N216), "",IF('Prediction Log'!$M216&lt;&gt;'Prediction Log'!$H216, "Y", IF(AND('Prediction Log'!$M216='Prediction Log'!$H216, ABS((-1*'Prediction Log'!$P216))&gt;ABS('Prediction Log'!$D216)), "Y", IF('Prediction Log'!$D216='Prediction Log'!$P216, "PUSH", "N"))))</f>
        <v>N</v>
      </c>
      <c r="R216" s="79" t="str">
        <f>IF(ISBLANK('Prediction Log'!$N216), "",IF('Prediction Log'!$P216&lt;'Prediction Log'!$D216, "Y", IF('Prediction Log'!$P216='Prediction Log'!$D216, "PUSH", "N")))</f>
        <v>Y</v>
      </c>
      <c r="S216" s="79" t="str">
        <f>IF(ISBLANK('Prediction Log'!$N216), "",IF('Prediction Log'!$P216&lt;'Prediction Log'!$E216, "Y", IF('Prediction Log'!$P216='Prediction Log'!$E216, "PUSH", "N")))</f>
        <v>Y</v>
      </c>
      <c r="T216" s="80" t="str">
        <f>IF(ISBLANK('Prediction Log'!$N216),"",IF('Prediction Log'!$M216='Prediction Log'!$H216, "Y", "N"))</f>
        <v>Y</v>
      </c>
      <c r="U216" s="80" t="str">
        <f>'Prediction Log'!$R216</f>
        <v>Y</v>
      </c>
      <c r="V216" s="80" t="str">
        <f>IF(ISBLANK('Prediction Log'!$N216), "",IF(AND('Prediction Log'!$T216="Y", 'Prediction Log'!$U216="Y"), "Y", "N"))</f>
        <v>Y</v>
      </c>
      <c r="W216" s="81" t="str">
        <f>IF(ISBLANK('Prediction Log'!$N216),"",IF('Prediction Log'!$M216='Prediction Log'!$I216, "Y", "N"))</f>
        <v>Y</v>
      </c>
      <c r="X216" s="81" t="str">
        <f>IF(ISBLANK('Prediction Log'!$N216), "", IF('Prediction Log'!$R216=Games!K197, "Y", "N"))</f>
        <v>N</v>
      </c>
      <c r="Y216" s="82" t="str">
        <f>IF(ISBLANK('Prediction Log'!$N216), "",IF('Prediction Log'!$J216='Prediction Log'!$M216, "Y", "N"))</f>
        <v>Y</v>
      </c>
      <c r="Z216" s="81" t="str">
        <f>IF(ISBLANK('Prediction Log'!$N216), "",IF('Prediction Log'!$I216&lt;&gt;'Prediction Log'!$M216, "N",IF(AND('Prediction Log'!$E216&gt;0, 'Prediction Log'!$P216&gt;'Prediction Log'!$E216, 'Prediction Log'!$I216='Prediction Log'!$C216), "Y", IF(AND('Prediction Log'!$E216&lt;0, 'Prediction Log'!$P216&lt;'Prediction Log'!$E216,'Prediction Log'!$I216='Prediction Log'!$B216 ), "Y", IF('Prediction Log'!$P216='Prediction Log'!$E216, "PUSH", "N")))))</f>
        <v>N</v>
      </c>
      <c r="AA216" s="81" t="str">
        <f>IF(ISBLANK('Prediction Log'!$N216), "",IF(AND('Prediction Log'!$W216="Y", 'Prediction Log'!$X216="Y"), "Y", "N"))</f>
        <v>N</v>
      </c>
      <c r="AB216" s="80" t="n">
        <f>IF(ISBLANK('Prediction Log'!$N216), "",IF('Prediction Log'!$D216&gt;0, 'Prediction Log'!$P216-'Prediction Log'!$D216, IF('Prediction Log'!$D216&lt;0, -'Prediction Log'!$P216+'Prediction Log'!$D216, "NA")))</f>
        <v>-7.5</v>
      </c>
      <c r="AC216" s="80" t="n">
        <f>IF(ISBLANK('Prediction Log'!$N216), "",ABS('Prediction Log'!$AB216))</f>
        <v>7.5</v>
      </c>
      <c r="AD216" s="81" t="n">
        <f>IF(ISBLANK('Prediction Log'!$N216), "",IF('Prediction Log'!$E216&gt;0, 'Prediction Log'!$P216-'Prediction Log'!$E216, IF('Prediction Log'!$E216&lt;0, -'Prediction Log'!$P216+'Prediction Log'!$E216, "NA")))</f>
        <v>-9.9</v>
      </c>
      <c r="AE216" s="81" t="n">
        <f>IF(ISBLANK('Prediction Log'!$N216), "",ABS('Prediction Log'!$AD216))</f>
        <v>9.9</v>
      </c>
    </row>
    <row r="217" ht="14.25" customHeight="1">
      <c r="A217" s="67" t="n">
        <f>IF(ISBLANK(Games!$B198), "",Games!A198)</f>
        <v>11</v>
      </c>
      <c r="B217" s="67" t="str">
        <f>IF(ISBLANK(Games!$B198), "",Games!B198)</f>
        <v>Texas A&amp;M</v>
      </c>
      <c r="C217" s="67" t="str">
        <f>IF(ISBLANK(Games!$B198), "",Games!E198)</f>
        <v>Mississippi State</v>
      </c>
      <c r="D217" s="68" t="n">
        <f>IF(ISBLANK(Games!$B198), "",Games!G198)</f>
        <v>-19.5</v>
      </c>
      <c r="E217" s="68" t="n">
        <f>IF(ISBLANK(Games!$B198), "",Games!H198)</f>
        <v>-13.5</v>
      </c>
      <c r="F217" s="69" t="n">
        <f>Games!D198</f>
        <v>0.947852</v>
      </c>
      <c r="G217" s="70" t="str">
        <f>Games!K198</f>
        <v>N</v>
      </c>
      <c r="H217" s="71" t="str">
        <f>IF(ISBLANK(Games!B198), "", IF('Prediction Log'!$D217&lt;0, 'Prediction Log'!$B217, 'Prediction Log'!$C217))</f>
        <v>Texas A&amp;M</v>
      </c>
      <c r="I217" s="72" t="str">
        <f>IF(ISBLANK(Games!$B198), "",Games!I198)</f>
        <v>Texas A&amp;M</v>
      </c>
      <c r="J217" s="72" t="str">
        <f>IF('Prediction Log'!$F217&gt;0.5, 'Prediction Log'!$B217, IF('Prediction Log'!$F217&lt;0.5, 'Prediction Log'!$C217, "PICK"))</f>
        <v>Texas A&amp;M</v>
      </c>
      <c r="K217" s="73" t="n">
        <f>IF(ISBLANK(Games!B198), "",IF('Prediction Log'!$J217='Prediction Log'!$B217, 'Prediction Log'!$F217, 1-'Prediction Log'!$F217))</f>
        <v>0.947852</v>
      </c>
      <c r="L217" s="74" t="str">
        <f>IF(ISBLANK(Games!$B198), "",Games!L198)</f>
        <v>N</v>
      </c>
      <c r="M217" s="75" t="s">
        <v>122</v>
      </c>
      <c r="N217" s="76" t="n">
        <v>51.0</v>
      </c>
      <c r="O217" s="76" t="n">
        <v>10.0</v>
      </c>
      <c r="P217" s="77" t="n">
        <f>IF(ISBLANK('Prediction Log'!$N217), "",'Prediction Log'!$O217-'Prediction Log'!$N217)</f>
        <v>-41</v>
      </c>
      <c r="Q217" s="78" t="str">
        <f>IF(ISBLANK('Prediction Log'!$N217), "",IF('Prediction Log'!$M217&lt;&gt;'Prediction Log'!$H217, "Y", IF(AND('Prediction Log'!$M217='Prediction Log'!$H217, ABS((-1*'Prediction Log'!$P217))&gt;ABS('Prediction Log'!$D217)), "Y", IF('Prediction Log'!$D217='Prediction Log'!$P217, "PUSH", "N"))))</f>
        <v>Y</v>
      </c>
      <c r="R217" s="79" t="str">
        <f>IF(ISBLANK('Prediction Log'!$N217), "",IF('Prediction Log'!$P217&lt;'Prediction Log'!$D217, "Y", IF('Prediction Log'!$P217='Prediction Log'!$D217, "PUSH", "N")))</f>
        <v>Y</v>
      </c>
      <c r="S217" s="79" t="str">
        <f>IF(ISBLANK('Prediction Log'!$N217), "",IF('Prediction Log'!$P217&lt;'Prediction Log'!$E217, "Y", IF('Prediction Log'!$P217='Prediction Log'!$E217, "PUSH", "N")))</f>
        <v>Y</v>
      </c>
      <c r="T217" s="80" t="str">
        <f>IF(ISBLANK('Prediction Log'!$N217),"",IF('Prediction Log'!$M217='Prediction Log'!$H217, "Y", "N"))</f>
        <v>Y</v>
      </c>
      <c r="U217" s="80" t="str">
        <f>'Prediction Log'!$R217</f>
        <v>Y</v>
      </c>
      <c r="V217" s="80" t="str">
        <f>IF(ISBLANK('Prediction Log'!$N217), "",IF(AND('Prediction Log'!$T217="Y", 'Prediction Log'!$U217="Y"), "Y", "N"))</f>
        <v>Y</v>
      </c>
      <c r="W217" s="81" t="str">
        <f>IF(ISBLANK('Prediction Log'!$N217),"",IF('Prediction Log'!$M217='Prediction Log'!$I217, "Y", "N"))</f>
        <v>Y</v>
      </c>
      <c r="X217" s="81" t="str">
        <f>IF(ISBLANK('Prediction Log'!$N217), "", IF('Prediction Log'!$R217=Games!K198, "Y", "N"))</f>
        <v>N</v>
      </c>
      <c r="Y217" s="82" t="str">
        <f>IF(ISBLANK('Prediction Log'!$N217), "",IF('Prediction Log'!$J217='Prediction Log'!$M217, "Y", "N"))</f>
        <v>Y</v>
      </c>
      <c r="Z217" s="81" t="str">
        <f>IF(ISBLANK('Prediction Log'!$N217), "",IF('Prediction Log'!$I217&lt;&gt;'Prediction Log'!$M217, "N",IF(AND('Prediction Log'!$E217&gt;0, 'Prediction Log'!$P217&gt;'Prediction Log'!$E217, 'Prediction Log'!$I217='Prediction Log'!$C217), "Y", IF(AND('Prediction Log'!$E217&lt;0, 'Prediction Log'!$P217&lt;'Prediction Log'!$E217,'Prediction Log'!$I217='Prediction Log'!$B217 ), "Y", IF('Prediction Log'!$P217='Prediction Log'!$E217, "PUSH", "N")))))</f>
        <v>Y</v>
      </c>
      <c r="AA217" s="81" t="str">
        <f>IF(ISBLANK('Prediction Log'!$N217), "",IF(AND('Prediction Log'!$W217="Y", 'Prediction Log'!$X217="Y"), "Y", "N"))</f>
        <v>N</v>
      </c>
      <c r="AB217" s="80" t="n">
        <f>IF(ISBLANK('Prediction Log'!$N217), "",IF('Prediction Log'!$D217&gt;0, 'Prediction Log'!$P217-'Prediction Log'!$D217, IF('Prediction Log'!$D217&lt;0, -'Prediction Log'!$P217+'Prediction Log'!$D217, "NA")))</f>
        <v>21.5</v>
      </c>
      <c r="AC217" s="80" t="n">
        <f>IF(ISBLANK('Prediction Log'!$N217), "",ABS('Prediction Log'!$AB217))</f>
        <v>21.5</v>
      </c>
      <c r="AD217" s="81" t="n">
        <f>IF(ISBLANK('Prediction Log'!$N217), "",IF('Prediction Log'!$E217&gt;0, 'Prediction Log'!$P217-'Prediction Log'!$E217, IF('Prediction Log'!$E217&lt;0, -'Prediction Log'!$P217+'Prediction Log'!$E217, "NA")))</f>
        <v>27.5</v>
      </c>
      <c r="AE217" s="81" t="n">
        <f>IF(ISBLANK('Prediction Log'!$N217), "",ABS('Prediction Log'!$AD217))</f>
        <v>27.5</v>
      </c>
    </row>
    <row r="218" ht="14.25" customHeight="1">
      <c r="A218" s="14" t="n">
        <f>IF(ISBLANK(Games!$B199), "",Games!A199)</f>
        <v>11</v>
      </c>
      <c r="B218" s="67" t="str">
        <f>IF(ISBLANK(Games!$B199), "",Games!B199)</f>
        <v>Ohio State</v>
      </c>
      <c r="C218" s="67" t="str">
        <f>IF(ISBLANK(Games!$B199), "",Games!E199)</f>
        <v>Michigan State</v>
      </c>
      <c r="D218" s="10" t="n">
        <f>IF(ISBLANK(Games!$B199), "",Games!G199)</f>
        <v>-31.5</v>
      </c>
      <c r="E218" s="10" t="n">
        <f>IF(ISBLANK(Games!$B199), "",Games!H199)</f>
        <v>-40.7</v>
      </c>
      <c r="F218" s="69" t="n">
        <f>Games!D199</f>
        <v>0.999572</v>
      </c>
      <c r="G218" s="70" t="str">
        <f>Games!K199</f>
        <v>Y</v>
      </c>
      <c r="H218" s="71" t="str">
        <f>IF(ISBLANK(Games!B199), "", IF('Prediction Log'!$D218&lt;0, 'Prediction Log'!$B218, 'Prediction Log'!$C218))</f>
        <v>Ohio State</v>
      </c>
      <c r="I218" s="72" t="str">
        <f>IF(ISBLANK(Games!$B199), "",Games!I199)</f>
        <v>Ohio State</v>
      </c>
      <c r="J218" s="72" t="str">
        <f>IF('Prediction Log'!$F218&gt;0.5, 'Prediction Log'!$B218, IF('Prediction Log'!$F218&lt;0.5, 'Prediction Log'!$C218, "PICK"))</f>
        <v>Ohio State</v>
      </c>
      <c r="K218" s="73" t="n">
        <f>IF(ISBLANK(Games!B199), "",IF('Prediction Log'!$J218='Prediction Log'!$B218, 'Prediction Log'!$F218, 1-'Prediction Log'!$F218))</f>
        <v>0.999572</v>
      </c>
      <c r="L218" s="74" t="str">
        <f>IF(ISBLANK(Games!$B199), "",Games!L199)</f>
        <v>Y</v>
      </c>
      <c r="M218" s="75" t="s">
        <v>18</v>
      </c>
      <c r="N218" s="76" t="n">
        <v>38.0</v>
      </c>
      <c r="O218" s="76" t="n">
        <v>3.0</v>
      </c>
      <c r="P218" s="77" t="n">
        <f>IF(ISBLANK('Prediction Log'!$N218), "",'Prediction Log'!$O218-'Prediction Log'!$N218)</f>
        <v>-35</v>
      </c>
      <c r="Q218" s="78" t="str">
        <f>IF(ISBLANK('Prediction Log'!$N218), "",IF('Prediction Log'!$M218&lt;&gt;'Prediction Log'!$H218, "Y", IF(AND('Prediction Log'!$M218='Prediction Log'!$H218, ABS((-1*'Prediction Log'!$P218))&gt;ABS('Prediction Log'!$D218)), "Y", IF('Prediction Log'!$D218='Prediction Log'!$P218, "PUSH", "N"))))</f>
        <v>Y</v>
      </c>
      <c r="R218" s="79" t="str">
        <f>IF(ISBLANK('Prediction Log'!$N218), "",IF('Prediction Log'!$P218&lt;'Prediction Log'!$D218, "Y", IF('Prediction Log'!$P218='Prediction Log'!$D218, "PUSH", "N")))</f>
        <v>Y</v>
      </c>
      <c r="S218" s="79" t="str">
        <f>IF(ISBLANK('Prediction Log'!$N218), "",IF('Prediction Log'!$P218&lt;'Prediction Log'!$E218, "Y", IF('Prediction Log'!$P218='Prediction Log'!$E218, "PUSH", "N")))</f>
        <v>N</v>
      </c>
      <c r="T218" s="80" t="str">
        <f>IF(ISBLANK('Prediction Log'!$N218),"",IF('Prediction Log'!$M218='Prediction Log'!$H218, "Y", "N"))</f>
        <v>Y</v>
      </c>
      <c r="U218" s="80" t="str">
        <f>'Prediction Log'!$R218</f>
        <v>Y</v>
      </c>
      <c r="V218" s="80" t="str">
        <f>IF(ISBLANK('Prediction Log'!$N218), "",IF(AND('Prediction Log'!$T218="Y", 'Prediction Log'!$U218="Y"), "Y", "N"))</f>
        <v>Y</v>
      </c>
      <c r="W218" s="81" t="str">
        <f>IF(ISBLANK('Prediction Log'!$N218),"",IF('Prediction Log'!$M218='Prediction Log'!$I218, "Y", "N"))</f>
        <v>Y</v>
      </c>
      <c r="X218" s="81" t="str">
        <f>IF(ISBLANK('Prediction Log'!$N218), "", IF('Prediction Log'!$R218=Games!K199, "Y", "N"))</f>
        <v>Y</v>
      </c>
      <c r="Y218" s="82" t="str">
        <f>IF(ISBLANK('Prediction Log'!$N218), "",IF('Prediction Log'!$J218='Prediction Log'!$M218, "Y", "N"))</f>
        <v>Y</v>
      </c>
      <c r="Z218" s="81" t="str">
        <f>IF(ISBLANK('Prediction Log'!$N218), "",IF('Prediction Log'!$I218&lt;&gt;'Prediction Log'!$M218, "N",IF(AND('Prediction Log'!$E218&gt;0, 'Prediction Log'!$P218&gt;'Prediction Log'!$E218, 'Prediction Log'!$I218='Prediction Log'!$C218), "Y", IF(AND('Prediction Log'!$E218&lt;0, 'Prediction Log'!$P218&lt;'Prediction Log'!$E218,'Prediction Log'!$I218='Prediction Log'!$B218 ), "Y", IF('Prediction Log'!$P218='Prediction Log'!$E218, "PUSH", "N")))))</f>
        <v>N</v>
      </c>
      <c r="AA218" s="81" t="str">
        <f>IF(ISBLANK('Prediction Log'!$N218), "",IF(AND('Prediction Log'!$W218="Y", 'Prediction Log'!$X218="Y"), "Y", "N"))</f>
        <v>Y</v>
      </c>
      <c r="AB218" s="80" t="n">
        <f>IF(ISBLANK('Prediction Log'!$N218), "",IF('Prediction Log'!$D218&gt;0, 'Prediction Log'!$P218-'Prediction Log'!$D218, IF('Prediction Log'!$D218&lt;0, -'Prediction Log'!$P218+'Prediction Log'!$D218, "NA")))</f>
        <v>3.5</v>
      </c>
      <c r="AC218" s="80" t="n">
        <f>IF(ISBLANK('Prediction Log'!$N218), "",ABS('Prediction Log'!$AB218))</f>
        <v>3.5</v>
      </c>
      <c r="AD218" s="81" t="n">
        <f>IF(ISBLANK('Prediction Log'!$N218), "",IF('Prediction Log'!$E218&gt;0, 'Prediction Log'!$P218-'Prediction Log'!$E218, IF('Prediction Log'!$E218&lt;0, -'Prediction Log'!$P218+'Prediction Log'!$E218, "NA")))</f>
        <v>-5.7</v>
      </c>
      <c r="AE218" s="81" t="n">
        <f>IF(ISBLANK('Prediction Log'!$N218), "",ABS('Prediction Log'!$AD218))</f>
        <v>5.7</v>
      </c>
    </row>
    <row r="219" ht="14.25" customHeight="1">
      <c r="A219" s="67" t="n">
        <f>IF(ISBLANK(Games!$B200), "",Games!A200)</f>
        <v>11</v>
      </c>
      <c r="B219" s="67" t="str">
        <f>IF(ISBLANK(Games!$B200), "",Games!B200)</f>
        <v>LSU</v>
      </c>
      <c r="C219" s="67" t="str">
        <f>IF(ISBLANK(Games!$B200), "",Games!E200)</f>
        <v>Florida</v>
      </c>
      <c r="D219" s="68" t="n">
        <f>IF(ISBLANK(Games!$B200), "",Games!G200)</f>
        <v>-13.5</v>
      </c>
      <c r="E219" s="68" t="n">
        <f>IF(ISBLANK(Games!$B200), "",Games!H200)</f>
        <v>-17.5</v>
      </c>
      <c r="F219" s="69" t="n">
        <f>Games!D200</f>
        <v>0.916549</v>
      </c>
      <c r="G219" s="70" t="str">
        <f>Games!K200</f>
        <v>Y</v>
      </c>
      <c r="H219" s="71" t="str">
        <f>IF(ISBLANK(Games!B200), "", IF('Prediction Log'!$D219&lt;0, 'Prediction Log'!$B219, 'Prediction Log'!$C219))</f>
        <v>LSU</v>
      </c>
      <c r="I219" s="72" t="str">
        <f>IF(ISBLANK(Games!$B200), "",Games!I200)</f>
        <v>LSU</v>
      </c>
      <c r="J219" s="72" t="str">
        <f>IF('Prediction Log'!$F219&gt;0.5, 'Prediction Log'!$B219, IF('Prediction Log'!$F219&lt;0.5, 'Prediction Log'!$C219, "PICK"))</f>
        <v>LSU</v>
      </c>
      <c r="K219" s="73" t="n">
        <f>IF(ISBLANK(Games!B200), "",IF('Prediction Log'!$J219='Prediction Log'!$B219, 'Prediction Log'!$F219, 1-'Prediction Log'!$F219))</f>
        <v>0.916549</v>
      </c>
      <c r="L219" s="74" t="str">
        <f>IF(ISBLANK(Games!$B200), "",Games!L200)</f>
        <v>Y</v>
      </c>
      <c r="M219" s="75" t="s">
        <v>40</v>
      </c>
      <c r="N219" s="76" t="n">
        <v>52.0</v>
      </c>
      <c r="O219" s="76" t="n">
        <v>35.0</v>
      </c>
      <c r="P219" s="77" t="n">
        <f>IF(ISBLANK('Prediction Log'!$N219), "",'Prediction Log'!$O219-'Prediction Log'!$N219)</f>
        <v>-17</v>
      </c>
      <c r="Q219" s="78" t="str">
        <f>IF(ISBLANK('Prediction Log'!$N219), "",IF('Prediction Log'!$M219&lt;&gt;'Prediction Log'!$H219, "Y", IF(AND('Prediction Log'!$M219='Prediction Log'!$H219, ABS((-1*'Prediction Log'!$P219))&gt;ABS('Prediction Log'!$D219)), "Y", IF('Prediction Log'!$D219='Prediction Log'!$P219, "PUSH", "N"))))</f>
        <v>Y</v>
      </c>
      <c r="R219" s="79" t="str">
        <f>IF(ISBLANK('Prediction Log'!$N219), "",IF('Prediction Log'!$P219&lt;'Prediction Log'!$D219, "Y", IF('Prediction Log'!$P219='Prediction Log'!$D219, "PUSH", "N")))</f>
        <v>Y</v>
      </c>
      <c r="S219" s="79" t="str">
        <f>IF(ISBLANK('Prediction Log'!$N219), "",IF('Prediction Log'!$P219&lt;'Prediction Log'!$E219, "Y", IF('Prediction Log'!$P219='Prediction Log'!$E219, "PUSH", "N")))</f>
        <v>N</v>
      </c>
      <c r="T219" s="80" t="str">
        <f>IF(ISBLANK('Prediction Log'!$N219),"",IF('Prediction Log'!$M219='Prediction Log'!$H219, "Y", "N"))</f>
        <v>Y</v>
      </c>
      <c r="U219" s="80" t="str">
        <f>'Prediction Log'!$R219</f>
        <v>Y</v>
      </c>
      <c r="V219" s="80" t="str">
        <f>IF(ISBLANK('Prediction Log'!$N219), "",IF(AND('Prediction Log'!$T219="Y", 'Prediction Log'!$U219="Y"), "Y", "N"))</f>
        <v>Y</v>
      </c>
      <c r="W219" s="81" t="str">
        <f>IF(ISBLANK('Prediction Log'!$N219),"",IF('Prediction Log'!$M219='Prediction Log'!$I219, "Y", "N"))</f>
        <v>Y</v>
      </c>
      <c r="X219" s="81" t="str">
        <f>IF(ISBLANK('Prediction Log'!$N219), "", IF('Prediction Log'!$R219=Games!K200, "Y", "N"))</f>
        <v>Y</v>
      </c>
      <c r="Y219" s="82" t="str">
        <f>IF(ISBLANK('Prediction Log'!$N219), "",IF('Prediction Log'!$J219='Prediction Log'!$M219, "Y", "N"))</f>
        <v>Y</v>
      </c>
      <c r="Z219" s="81" t="str">
        <f>IF(ISBLANK('Prediction Log'!$N219), "",IF('Prediction Log'!$I219&lt;&gt;'Prediction Log'!$M219, "N",IF(AND('Prediction Log'!$E219&gt;0, 'Prediction Log'!$P219&gt;'Prediction Log'!$E219, 'Prediction Log'!$I219='Prediction Log'!$C219), "Y", IF(AND('Prediction Log'!$E219&lt;0, 'Prediction Log'!$P219&lt;'Prediction Log'!$E219,'Prediction Log'!$I219='Prediction Log'!$B219 ), "Y", IF('Prediction Log'!$P219='Prediction Log'!$E219, "PUSH", "N")))))</f>
        <v>N</v>
      </c>
      <c r="AA219" s="81" t="str">
        <f>IF(ISBLANK('Prediction Log'!$N219), "",IF(AND('Prediction Log'!$W219="Y", 'Prediction Log'!$X219="Y"), "Y", "N"))</f>
        <v>Y</v>
      </c>
      <c r="AB219" s="80" t="n">
        <f>IF(ISBLANK('Prediction Log'!$N219), "",IF('Prediction Log'!$D219&gt;0, 'Prediction Log'!$P219-'Prediction Log'!$D219, IF('Prediction Log'!$D219&lt;0, -'Prediction Log'!$P219+'Prediction Log'!$D219, "NA")))</f>
        <v>3.5</v>
      </c>
      <c r="AC219" s="80" t="n">
        <f>IF(ISBLANK('Prediction Log'!$N219), "",ABS('Prediction Log'!$AB219))</f>
        <v>3.5</v>
      </c>
      <c r="AD219" s="81" t="n">
        <f>IF(ISBLANK('Prediction Log'!$N219), "",IF('Prediction Log'!$E219&gt;0, 'Prediction Log'!$P219-'Prediction Log'!$E219, IF('Prediction Log'!$E219&lt;0, -'Prediction Log'!$P219+'Prediction Log'!$E219, "NA")))</f>
        <v>-0.5</v>
      </c>
      <c r="AE219" s="81" t="n">
        <f>IF(ISBLANK('Prediction Log'!$N219), "",ABS('Prediction Log'!$AD219))</f>
        <v>0.5</v>
      </c>
    </row>
    <row r="220" ht="14.25" customHeight="1">
      <c r="A220" s="14" t="n">
        <f>IF(ISBLANK(Games!$B201), "",Games!A201)</f>
        <v>11</v>
      </c>
      <c r="B220" s="67" t="str">
        <f>IF(ISBLANK(Games!$B201), "",Games!B201)</f>
        <v>UT San Antonio</v>
      </c>
      <c r="C220" s="67" t="str">
        <f>IF(ISBLANK(Games!$B201), "",Games!E201)</f>
        <v>Rice</v>
      </c>
      <c r="D220" s="10" t="n">
        <f>IF(ISBLANK(Games!$B201), "",Games!G201)</f>
        <v>-14.5</v>
      </c>
      <c r="E220" s="10" t="n">
        <f>IF(ISBLANK(Games!$B201), "",Games!H201)</f>
        <v>-10</v>
      </c>
      <c r="F220" s="69" t="n">
        <f>Games!D201</f>
        <v>0.880644</v>
      </c>
      <c r="G220" s="70" t="str">
        <f>Games!K201</f>
        <v>N</v>
      </c>
      <c r="H220" s="71" t="str">
        <f>IF(ISBLANK(Games!B201), "", IF('Prediction Log'!$D220&lt;0, 'Prediction Log'!$B220, 'Prediction Log'!$C220))</f>
        <v>UT San Antonio</v>
      </c>
      <c r="I220" s="72" t="str">
        <f>IF(ISBLANK(Games!$B201), "",Games!I201)</f>
        <v>UT San Antonio</v>
      </c>
      <c r="J220" s="72" t="str">
        <f>IF('Prediction Log'!$F220&gt;0.5, 'Prediction Log'!$B220, IF('Prediction Log'!$F220&lt;0.5, 'Prediction Log'!$C220, "PICK"))</f>
        <v>UT San Antonio</v>
      </c>
      <c r="K220" s="73" t="n">
        <f>IF(ISBLANK(Games!B201), "",IF('Prediction Log'!$J220='Prediction Log'!$B220, 'Prediction Log'!$F220, 1-'Prediction Log'!$F220))</f>
        <v>0.880644</v>
      </c>
      <c r="L220" s="74" t="str">
        <f>IF(ISBLANK(Games!$B201), "",Games!L201)</f>
        <v>N</v>
      </c>
      <c r="M220" s="75" t="s">
        <v>51</v>
      </c>
      <c r="N220" s="76" t="n">
        <v>34.0</v>
      </c>
      <c r="O220" s="76" t="n">
        <v>14.0</v>
      </c>
      <c r="P220" s="77" t="n">
        <f>IF(ISBLANK('Prediction Log'!$N220), "",'Prediction Log'!$O220-'Prediction Log'!$N220)</f>
        <v>-20</v>
      </c>
      <c r="Q220" s="78" t="str">
        <f>IF(ISBLANK('Prediction Log'!$N220), "",IF('Prediction Log'!$M220&lt;&gt;'Prediction Log'!$H220, "Y", IF(AND('Prediction Log'!$M220='Prediction Log'!$H220, ABS((-1*'Prediction Log'!$P220))&gt;ABS('Prediction Log'!$D220)), "Y", IF('Prediction Log'!$D220='Prediction Log'!$P220, "PUSH", "N"))))</f>
        <v>Y</v>
      </c>
      <c r="R220" s="79" t="str">
        <f>IF(ISBLANK('Prediction Log'!$N220), "",IF('Prediction Log'!$P220&lt;'Prediction Log'!$D220, "Y", IF('Prediction Log'!$P220='Prediction Log'!$D220, "PUSH", "N")))</f>
        <v>Y</v>
      </c>
      <c r="S220" s="79" t="str">
        <f>IF(ISBLANK('Prediction Log'!$N220), "",IF('Prediction Log'!$P220&lt;'Prediction Log'!$E220, "Y", IF('Prediction Log'!$P220='Prediction Log'!$E220, "PUSH", "N")))</f>
        <v>Y</v>
      </c>
      <c r="T220" s="80" t="str">
        <f>IF(ISBLANK('Prediction Log'!$N220),"",IF('Prediction Log'!$M220='Prediction Log'!$H220, "Y", "N"))</f>
        <v>Y</v>
      </c>
      <c r="U220" s="80" t="str">
        <f>'Prediction Log'!$R220</f>
        <v>Y</v>
      </c>
      <c r="V220" s="80" t="str">
        <f>IF(ISBLANK('Prediction Log'!$N220), "",IF(AND('Prediction Log'!$T220="Y", 'Prediction Log'!$U220="Y"), "Y", "N"))</f>
        <v>Y</v>
      </c>
      <c r="W220" s="81" t="str">
        <f>IF(ISBLANK('Prediction Log'!$N220),"",IF('Prediction Log'!$M220='Prediction Log'!$I220, "Y", "N"))</f>
        <v>Y</v>
      </c>
      <c r="X220" s="81" t="str">
        <f>IF(ISBLANK('Prediction Log'!$N220), "", IF('Prediction Log'!$R220=Games!K201, "Y", "N"))</f>
        <v>N</v>
      </c>
      <c r="Y220" s="82" t="str">
        <f>IF(ISBLANK('Prediction Log'!$N220), "",IF('Prediction Log'!$J220='Prediction Log'!$M220, "Y", "N"))</f>
        <v>Y</v>
      </c>
      <c r="Z220" s="81" t="str">
        <f>IF(ISBLANK('Prediction Log'!$N220), "",IF('Prediction Log'!$I220&lt;&gt;'Prediction Log'!$M220, "N",IF(AND('Prediction Log'!$E220&gt;0, 'Prediction Log'!$P220&gt;'Prediction Log'!$E220, 'Prediction Log'!$I220='Prediction Log'!$C220), "Y", IF(AND('Prediction Log'!$E220&lt;0, 'Prediction Log'!$P220&lt;'Prediction Log'!$E220,'Prediction Log'!$I220='Prediction Log'!$B220 ), "Y", IF('Prediction Log'!$P220='Prediction Log'!$E220, "PUSH", "N")))))</f>
        <v>Y</v>
      </c>
      <c r="AA220" s="81" t="str">
        <f>IF(ISBLANK('Prediction Log'!$N220), "",IF(AND('Prediction Log'!$W220="Y", 'Prediction Log'!$X220="Y"), "Y", "N"))</f>
        <v>N</v>
      </c>
      <c r="AB220" s="80" t="n">
        <f>IF(ISBLANK('Prediction Log'!$N220), "",IF('Prediction Log'!$D220&gt;0, 'Prediction Log'!$P220-'Prediction Log'!$D220, IF('Prediction Log'!$D220&lt;0, -'Prediction Log'!$P220+'Prediction Log'!$D220, "NA")))</f>
        <v>5.5</v>
      </c>
      <c r="AC220" s="80" t="n">
        <f>IF(ISBLANK('Prediction Log'!$N220), "",ABS('Prediction Log'!$AB220))</f>
        <v>5.5</v>
      </c>
      <c r="AD220" s="81" t="n">
        <f>IF(ISBLANK('Prediction Log'!$N220), "",IF('Prediction Log'!$E220&gt;0, 'Prediction Log'!$P220-'Prediction Log'!$E220, IF('Prediction Log'!$E220&lt;0, -'Prediction Log'!$P220+'Prediction Log'!$E220, "NA")))</f>
        <v>10</v>
      </c>
      <c r="AE220" s="81" t="n">
        <f>IF(ISBLANK('Prediction Log'!$N220), "",ABS('Prediction Log'!$AD220))</f>
        <v>10</v>
      </c>
    </row>
    <row r="221" ht="14.25" customHeight="1">
      <c r="A221" s="67" t="n">
        <f>IF(ISBLANK(Games!$B202), "",Games!A202)</f>
        <v>11</v>
      </c>
      <c r="B221" s="67" t="str">
        <f>IF(ISBLANK(Games!$B202), "",Games!B202)</f>
        <v>North Carolina</v>
      </c>
      <c r="C221" s="67" t="str">
        <f>IF(ISBLANK(Games!$B202), "",Games!E202)</f>
        <v>Duke</v>
      </c>
      <c r="D221" s="68" t="n">
        <f>IF(ISBLANK(Games!$B202), "",Games!G202)</f>
        <v>-14.5</v>
      </c>
      <c r="E221" s="68" t="n">
        <f>IF(ISBLANK(Games!$B202), "",Games!H202)</f>
        <v>-0.6</v>
      </c>
      <c r="F221" s="69" t="n">
        <f>Games!D202</f>
        <v>0.451946</v>
      </c>
      <c r="G221" s="70" t="str">
        <f>Games!K202</f>
        <v>N</v>
      </c>
      <c r="H221" s="71" t="str">
        <f>IF(ISBLANK(Games!B202), "", IF('Prediction Log'!$D221&lt;0, 'Prediction Log'!$B221, 'Prediction Log'!$C221))</f>
        <v>North Carolina</v>
      </c>
      <c r="I221" s="72" t="str">
        <f>IF(ISBLANK(Games!$B202), "",Games!I202)</f>
        <v>North Carolina</v>
      </c>
      <c r="J221" s="72" t="str">
        <f>IF('Prediction Log'!$F221&gt;0.5, 'Prediction Log'!$B221, IF('Prediction Log'!$F221&lt;0.5, 'Prediction Log'!$C221, "PICK"))</f>
        <v>Duke</v>
      </c>
      <c r="K221" s="73" t="n">
        <f>IF(ISBLANK(Games!B202), "",IF('Prediction Log'!$J221='Prediction Log'!$B221, 'Prediction Log'!$F221, 1-'Prediction Log'!$F221))</f>
        <v>0.548054</v>
      </c>
      <c r="L221" s="74" t="str">
        <f>IF(ISBLANK(Games!$B202), "",Games!L202)</f>
        <v>N</v>
      </c>
      <c r="M221" s="75" t="s">
        <v>34</v>
      </c>
      <c r="N221" s="76" t="n">
        <v>47.0</v>
      </c>
      <c r="O221" s="76" t="n">
        <v>45.0</v>
      </c>
      <c r="P221" s="77" t="n">
        <f>IF(ISBLANK('Prediction Log'!$N221), "",'Prediction Log'!$O221-'Prediction Log'!$N221)</f>
        <v>-2</v>
      </c>
      <c r="Q221" s="78" t="str">
        <f>IF(ISBLANK('Prediction Log'!$N221), "",IF('Prediction Log'!$M221&lt;&gt;'Prediction Log'!$H221, "Y", IF(AND('Prediction Log'!$M221='Prediction Log'!$H221, ABS((-1*'Prediction Log'!$P221))&gt;ABS('Prediction Log'!$D221)), "Y", IF('Prediction Log'!$D221='Prediction Log'!$P221, "PUSH", "N"))))</f>
        <v>N</v>
      </c>
      <c r="R221" s="79" t="str">
        <f>IF(ISBLANK('Prediction Log'!$N221), "",IF('Prediction Log'!$P221&lt;'Prediction Log'!$D221, "Y", IF('Prediction Log'!$P221='Prediction Log'!$D221, "PUSH", "N")))</f>
        <v>N</v>
      </c>
      <c r="S221" s="79" t="str">
        <f>IF(ISBLANK('Prediction Log'!$N221), "",IF('Prediction Log'!$P221&lt;'Prediction Log'!$E221, "Y", IF('Prediction Log'!$P221='Prediction Log'!$E221, "PUSH", "N")))</f>
        <v>Y</v>
      </c>
      <c r="T221" s="80" t="str">
        <f>IF(ISBLANK('Prediction Log'!$N221),"",IF('Prediction Log'!$M221='Prediction Log'!$H221, "Y", "N"))</f>
        <v>Y</v>
      </c>
      <c r="U221" s="80" t="str">
        <f>'Prediction Log'!$R221</f>
        <v>N</v>
      </c>
      <c r="V221" s="80" t="str">
        <f>IF(ISBLANK('Prediction Log'!$N221), "",IF(AND('Prediction Log'!$T221="Y", 'Prediction Log'!$U221="Y"), "Y", "N"))</f>
        <v>N</v>
      </c>
      <c r="W221" s="81" t="str">
        <f>IF(ISBLANK('Prediction Log'!$N221),"",IF('Prediction Log'!$M221='Prediction Log'!$I221, "Y", "N"))</f>
        <v>Y</v>
      </c>
      <c r="X221" s="81" t="str">
        <f>IF(ISBLANK('Prediction Log'!$N221), "", IF('Prediction Log'!$R221=Games!K202, "Y", "N"))</f>
        <v>Y</v>
      </c>
      <c r="Y221" s="82" t="str">
        <f>IF(ISBLANK('Prediction Log'!$N221), "",IF('Prediction Log'!$J221='Prediction Log'!$M221, "Y", "N"))</f>
        <v>N</v>
      </c>
      <c r="Z221" s="81" t="str">
        <f>IF(ISBLANK('Prediction Log'!$N221), "",IF('Prediction Log'!$I221&lt;&gt;'Prediction Log'!$M221, "N",IF(AND('Prediction Log'!$E221&gt;0, 'Prediction Log'!$P221&gt;'Prediction Log'!$E221, 'Prediction Log'!$I221='Prediction Log'!$C221), "Y", IF(AND('Prediction Log'!$E221&lt;0, 'Prediction Log'!$P221&lt;'Prediction Log'!$E221,'Prediction Log'!$I221='Prediction Log'!$B221 ), "Y", IF('Prediction Log'!$P221='Prediction Log'!$E221, "PUSH", "N")))))</f>
        <v>Y</v>
      </c>
      <c r="AA221" s="81" t="str">
        <f>IF(ISBLANK('Prediction Log'!$N221), "",IF(AND('Prediction Log'!$W221="Y", 'Prediction Log'!$X221="Y"), "Y", "N"))</f>
        <v>Y</v>
      </c>
      <c r="AB221" s="80" t="n">
        <f>IF(ISBLANK('Prediction Log'!$N221), "",IF('Prediction Log'!$D221&gt;0, 'Prediction Log'!$P221-'Prediction Log'!$D221, IF('Prediction Log'!$D221&lt;0, -'Prediction Log'!$P221+'Prediction Log'!$D221, "NA")))</f>
        <v>-12.5</v>
      </c>
      <c r="AC221" s="80" t="n">
        <f>IF(ISBLANK('Prediction Log'!$N221), "",ABS('Prediction Log'!$AB221))</f>
        <v>12.5</v>
      </c>
      <c r="AD221" s="81" t="n">
        <f>IF(ISBLANK('Prediction Log'!$N221), "",IF('Prediction Log'!$E221&gt;0, 'Prediction Log'!$P221-'Prediction Log'!$E221, IF('Prediction Log'!$E221&lt;0, -'Prediction Log'!$P221+'Prediction Log'!$E221, "NA")))</f>
        <v>1.4</v>
      </c>
      <c r="AE221" s="81" t="n">
        <f>IF(ISBLANK('Prediction Log'!$N221), "",ABS('Prediction Log'!$AD221))</f>
        <v>1.4</v>
      </c>
    </row>
    <row r="222" ht="14.25" customHeight="1">
      <c r="A222" s="14" t="n">
        <f>IF(ISBLANK(Games!$B203), "",Games!A203)</f>
        <v>11</v>
      </c>
      <c r="B222" s="67" t="str">
        <f>IF(ISBLANK(Games!$B203), "",Games!B203)</f>
        <v>UCLA</v>
      </c>
      <c r="C222" s="67" t="str">
        <f>IF(ISBLANK(Games!$B203), "",Games!E203)</f>
        <v>Arizona State</v>
      </c>
      <c r="D222" s="10" t="n">
        <f>IF(ISBLANK(Games!$B203), "",Games!G203)</f>
        <v>-18.5</v>
      </c>
      <c r="E222" s="10" t="n">
        <f>IF(ISBLANK(Games!$B203), "",Games!H203)</f>
        <v>-38</v>
      </c>
      <c r="F222" s="69" t="n">
        <f>Games!D203</f>
        <v>0.999773</v>
      </c>
      <c r="G222" s="70" t="str">
        <f>Games!K203</f>
        <v>Y</v>
      </c>
      <c r="H222" s="71" t="str">
        <f>IF(ISBLANK(Games!B203), "", IF('Prediction Log'!$D222&lt;0, 'Prediction Log'!$B222, 'Prediction Log'!$C222))</f>
        <v>UCLA</v>
      </c>
      <c r="I222" s="72" t="str">
        <f>IF(ISBLANK(Games!$B203), "",Games!I203)</f>
        <v>UCLA</v>
      </c>
      <c r="J222" s="72" t="str">
        <f>IF('Prediction Log'!$F222&gt;0.5, 'Prediction Log'!$B222, IF('Prediction Log'!$F222&lt;0.5, 'Prediction Log'!$C222, "PICK"))</f>
        <v>UCLA</v>
      </c>
      <c r="K222" s="73" t="n">
        <f>IF(ISBLANK(Games!B203), "",IF('Prediction Log'!$J222='Prediction Log'!$B222, 'Prediction Log'!$F222, 1-'Prediction Log'!$F222))</f>
        <v>0.999773</v>
      </c>
      <c r="L222" s="74" t="str">
        <f>IF(ISBLANK(Games!$B203), "",Games!L203)</f>
        <v>Y</v>
      </c>
      <c r="M222" s="75" t="s">
        <v>43</v>
      </c>
      <c r="N222" s="76" t="n">
        <v>7.0</v>
      </c>
      <c r="O222" s="76" t="n">
        <v>17.0</v>
      </c>
      <c r="P222" s="77" t="n">
        <f>IF(ISBLANK('Prediction Log'!$N222), "",'Prediction Log'!$O222-'Prediction Log'!$N222)</f>
        <v>10</v>
      </c>
      <c r="Q222" s="78" t="str">
        <f>IF(ISBLANK('Prediction Log'!$N222), "",IF('Prediction Log'!$M222&lt;&gt;'Prediction Log'!$H222, "Y", IF(AND('Prediction Log'!$M222='Prediction Log'!$H222, ABS((-1*'Prediction Log'!$P222))&gt;ABS('Prediction Log'!$D222)), "Y", IF('Prediction Log'!$D222='Prediction Log'!$P222, "PUSH", "N"))))</f>
        <v>Y</v>
      </c>
      <c r="R222" s="79" t="str">
        <f>IF(ISBLANK('Prediction Log'!$N222), "",IF('Prediction Log'!$P222&lt;'Prediction Log'!$D222, "Y", IF('Prediction Log'!$P222='Prediction Log'!$D222, "PUSH", "N")))</f>
        <v>N</v>
      </c>
      <c r="S222" s="79" t="str">
        <f>IF(ISBLANK('Prediction Log'!$N222), "",IF('Prediction Log'!$P222&lt;'Prediction Log'!$E222, "Y", IF('Prediction Log'!$P222='Prediction Log'!$E222, "PUSH", "N")))</f>
        <v>N</v>
      </c>
      <c r="T222" s="80" t="str">
        <f>IF(ISBLANK('Prediction Log'!$N222),"",IF('Prediction Log'!$M222='Prediction Log'!$H222, "Y", "N"))</f>
        <v>N</v>
      </c>
      <c r="U222" s="80" t="str">
        <f>'Prediction Log'!$R222</f>
        <v>N</v>
      </c>
      <c r="V222" s="80" t="str">
        <f>IF(ISBLANK('Prediction Log'!$N222), "",IF(AND('Prediction Log'!$T222="Y", 'Prediction Log'!$U222="Y"), "Y", "N"))</f>
        <v>N</v>
      </c>
      <c r="W222" s="81" t="str">
        <f>IF(ISBLANK('Prediction Log'!$N222),"",IF('Prediction Log'!$M222='Prediction Log'!$I222, "Y", "N"))</f>
        <v>N</v>
      </c>
      <c r="X222" s="81" t="str">
        <f>IF(ISBLANK('Prediction Log'!$N222), "", IF('Prediction Log'!$R222=Games!K203, "Y", "N"))</f>
        <v>N</v>
      </c>
      <c r="Y222" s="82" t="str">
        <f>IF(ISBLANK('Prediction Log'!$N222), "",IF('Prediction Log'!$J222='Prediction Log'!$M222, "Y", "N"))</f>
        <v>N</v>
      </c>
      <c r="Z222" s="81" t="str">
        <f>IF(ISBLANK('Prediction Log'!$N222), "",IF('Prediction Log'!$I222&lt;&gt;'Prediction Log'!$M222, "N",IF(AND('Prediction Log'!$E222&gt;0, 'Prediction Log'!$P222&gt;'Prediction Log'!$E222, 'Prediction Log'!$I222='Prediction Log'!$C222), "Y", IF(AND('Prediction Log'!$E222&lt;0, 'Prediction Log'!$P222&lt;'Prediction Log'!$E222,'Prediction Log'!$I222='Prediction Log'!$B222 ), "Y", IF('Prediction Log'!$P222='Prediction Log'!$E222, "PUSH", "N")))))</f>
        <v>N</v>
      </c>
      <c r="AA222" s="81" t="str">
        <f>IF(ISBLANK('Prediction Log'!$N222), "",IF(AND('Prediction Log'!$W222="Y", 'Prediction Log'!$X222="Y"), "Y", "N"))</f>
        <v>N</v>
      </c>
      <c r="AB222" s="80" t="n">
        <f>IF(ISBLANK('Prediction Log'!$N222), "",IF('Prediction Log'!$D222&gt;0, 'Prediction Log'!$P222-'Prediction Log'!$D222, IF('Prediction Log'!$D222&lt;0, -'Prediction Log'!$P222+'Prediction Log'!$D222, "NA")))</f>
        <v>-28.5</v>
      </c>
      <c r="AC222" s="80" t="n">
        <f>IF(ISBLANK('Prediction Log'!$N222), "",ABS('Prediction Log'!$AB222))</f>
        <v>28.5</v>
      </c>
      <c r="AD222" s="81" t="n">
        <f>IF(ISBLANK('Prediction Log'!$N222), "",IF('Prediction Log'!$E222&gt;0, 'Prediction Log'!$P222-'Prediction Log'!$E222, IF('Prediction Log'!$E222&lt;0, -'Prediction Log'!$P222+'Prediction Log'!$E222, "NA")))</f>
        <v>-48</v>
      </c>
      <c r="AE222" s="81" t="n">
        <f>IF(ISBLANK('Prediction Log'!$N222), "",ABS('Prediction Log'!$AD222))</f>
        <v>48</v>
      </c>
    </row>
    <row r="223" ht="14.25" customHeight="1">
      <c r="A223" s="67" t="n">
        <f>IF(ISBLANK(Games!$B204), "",Games!A204)</f>
        <v>11</v>
      </c>
      <c r="B223" s="67" t="str">
        <f>IF(ISBLANK(Games!$B204), "",Games!B204)</f>
        <v>Boise State</v>
      </c>
      <c r="C223" s="67" t="str">
        <f>IF(ISBLANK(Games!$B204), "",Games!E204)</f>
        <v>New Mexico</v>
      </c>
      <c r="D223" s="68" t="n">
        <f>IF(ISBLANK(Games!$B204), "",Games!G204)</f>
        <v>-26.5</v>
      </c>
      <c r="E223" s="68" t="n">
        <f>IF(ISBLANK(Games!$B204), "",Games!H204)</f>
        <v>-20.7</v>
      </c>
      <c r="F223" s="69" t="n">
        <f>Games!D204</f>
        <v>0.972888</v>
      </c>
      <c r="G223" s="70" t="str">
        <f>Games!K204</f>
        <v>N</v>
      </c>
      <c r="H223" s="71" t="str">
        <f>IF(ISBLANK(Games!B204), "", IF('Prediction Log'!$D223&lt;0, 'Prediction Log'!$B223, 'Prediction Log'!$C223))</f>
        <v>Boise State</v>
      </c>
      <c r="I223" s="72" t="str">
        <f>IF(ISBLANK(Games!$B204), "",Games!I204)</f>
        <v>Boise State</v>
      </c>
      <c r="J223" s="72" t="str">
        <f>IF('Prediction Log'!$F223&gt;0.5, 'Prediction Log'!$B223, IF('Prediction Log'!$F223&lt;0.5, 'Prediction Log'!$C223, "PICK"))</f>
        <v>Boise State</v>
      </c>
      <c r="K223" s="73" t="n">
        <f>IF(ISBLANK(Games!B204), "",IF('Prediction Log'!$J223='Prediction Log'!$B223, 'Prediction Log'!$F223, 1-'Prediction Log'!$F223))</f>
        <v>0.972888</v>
      </c>
      <c r="L223" s="74" t="str">
        <f>IF(ISBLANK(Games!$B204), "",Games!L204)</f>
        <v>N</v>
      </c>
      <c r="M223" s="75" t="s">
        <v>114</v>
      </c>
      <c r="N223" s="76" t="n">
        <v>42.0</v>
      </c>
      <c r="O223" s="76" t="n">
        <v>14.0</v>
      </c>
      <c r="P223" s="77" t="n">
        <f>IF(ISBLANK('Prediction Log'!$N223), "",'Prediction Log'!$O223-'Prediction Log'!$N223)</f>
        <v>-28</v>
      </c>
      <c r="Q223" s="78" t="str">
        <f>IF(ISBLANK('Prediction Log'!$N223), "",IF('Prediction Log'!$M223&lt;&gt;'Prediction Log'!$H223, "Y", IF(AND('Prediction Log'!$M223='Prediction Log'!$H223, ABS((-1*'Prediction Log'!$P223))&gt;ABS('Prediction Log'!$D223)), "Y", IF('Prediction Log'!$D223='Prediction Log'!$P223, "PUSH", "N"))))</f>
        <v>Y</v>
      </c>
      <c r="R223" s="79" t="str">
        <f>IF(ISBLANK('Prediction Log'!$N223), "",IF('Prediction Log'!$P223&lt;'Prediction Log'!$D223, "Y", IF('Prediction Log'!$P223='Prediction Log'!$D223, "PUSH", "N")))</f>
        <v>Y</v>
      </c>
      <c r="S223" s="79" t="str">
        <f>IF(ISBLANK('Prediction Log'!$N223), "",IF('Prediction Log'!$P223&lt;'Prediction Log'!$E223, "Y", IF('Prediction Log'!$P223='Prediction Log'!$E223, "PUSH", "N")))</f>
        <v>Y</v>
      </c>
      <c r="T223" s="80" t="str">
        <f>IF(ISBLANK('Prediction Log'!$N223),"",IF('Prediction Log'!$M223='Prediction Log'!$H223, "Y", "N"))</f>
        <v>Y</v>
      </c>
      <c r="U223" s="80" t="str">
        <f>'Prediction Log'!$R223</f>
        <v>Y</v>
      </c>
      <c r="V223" s="80" t="str">
        <f>IF(ISBLANK('Prediction Log'!$N223), "",IF(AND('Prediction Log'!$T223="Y", 'Prediction Log'!$U223="Y"), "Y", "N"))</f>
        <v>Y</v>
      </c>
      <c r="W223" s="81" t="str">
        <f>IF(ISBLANK('Prediction Log'!$N223),"",IF('Prediction Log'!$M223='Prediction Log'!$I223, "Y", "N"))</f>
        <v>Y</v>
      </c>
      <c r="X223" s="81" t="str">
        <f>IF(ISBLANK('Prediction Log'!$N223), "", IF('Prediction Log'!$R223=Games!K204, "Y", "N"))</f>
        <v>N</v>
      </c>
      <c r="Y223" s="82" t="str">
        <f>IF(ISBLANK('Prediction Log'!$N223), "",IF('Prediction Log'!$J223='Prediction Log'!$M223, "Y", "N"))</f>
        <v>Y</v>
      </c>
      <c r="Z223" s="81" t="str">
        <f>IF(ISBLANK('Prediction Log'!$N223), "",IF('Prediction Log'!$I223&lt;&gt;'Prediction Log'!$M223, "N",IF(AND('Prediction Log'!$E223&gt;0, 'Prediction Log'!$P223&gt;'Prediction Log'!$E223, 'Prediction Log'!$I223='Prediction Log'!$C223), "Y", IF(AND('Prediction Log'!$E223&lt;0, 'Prediction Log'!$P223&lt;'Prediction Log'!$E223,'Prediction Log'!$I223='Prediction Log'!$B223 ), "Y", IF('Prediction Log'!$P223='Prediction Log'!$E223, "PUSH", "N")))))</f>
        <v>Y</v>
      </c>
      <c r="AA223" s="81" t="str">
        <f>IF(ISBLANK('Prediction Log'!$N223), "",IF(AND('Prediction Log'!$W223="Y", 'Prediction Log'!$X223="Y"), "Y", "N"))</f>
        <v>N</v>
      </c>
      <c r="AB223" s="80" t="n">
        <f>IF(ISBLANK('Prediction Log'!$N223), "",IF('Prediction Log'!$D223&gt;0, 'Prediction Log'!$P223-'Prediction Log'!$D223, IF('Prediction Log'!$D223&lt;0, -'Prediction Log'!$P223+'Prediction Log'!$D223, "NA")))</f>
        <v>1.5</v>
      </c>
      <c r="AC223" s="80" t="n">
        <f>IF(ISBLANK('Prediction Log'!$N223), "",ABS('Prediction Log'!$AB223))</f>
        <v>1.5</v>
      </c>
      <c r="AD223" s="81" t="n">
        <f>IF(ISBLANK('Prediction Log'!$N223), "",IF('Prediction Log'!$E223&gt;0, 'Prediction Log'!$P223-'Prediction Log'!$E223, IF('Prediction Log'!$E223&lt;0, -'Prediction Log'!$P223+'Prediction Log'!$E223, "NA")))</f>
        <v>7.3</v>
      </c>
      <c r="AE223" s="81" t="n">
        <f>IF(ISBLANK('Prediction Log'!$N223), "",ABS('Prediction Log'!$AD223))</f>
        <v>7.3</v>
      </c>
    </row>
    <row r="224" ht="14.25" customHeight="1">
      <c r="A224" s="14" t="n">
        <f>IF(ISBLANK(Games!$B205), "",Games!A205)</f>
        <v>11</v>
      </c>
      <c r="B224" s="67" t="str">
        <f>IF(ISBLANK(Games!$B205), "",Games!B205)</f>
        <v>BYU</v>
      </c>
      <c r="C224" s="67" t="str">
        <f>IF(ISBLANK(Games!$B205), "",Games!E205)</f>
        <v>Iowa State</v>
      </c>
      <c r="D224" s="10" t="n">
        <f>IF(ISBLANK(Games!$B205), "",Games!G205)</f>
        <v>7.5</v>
      </c>
      <c r="E224" s="10" t="n">
        <f>IF(ISBLANK(Games!$B205), "",Games!H205)</f>
        <v>-10.1</v>
      </c>
      <c r="F224" s="69" t="n">
        <f>Games!D205</f>
        <v>0.960633</v>
      </c>
      <c r="G224" s="70" t="str">
        <f>Games!K205</f>
        <v>Y</v>
      </c>
      <c r="H224" s="71" t="str">
        <f>IF(ISBLANK(Games!B205), "", IF('Prediction Log'!$D224&lt;0, 'Prediction Log'!$B224, 'Prediction Log'!$C224))</f>
        <v>Iowa State</v>
      </c>
      <c r="I224" s="72" t="str">
        <f>IF(ISBLANK(Games!$B205), "",Games!I205)</f>
        <v>BYU</v>
      </c>
      <c r="J224" s="72" t="str">
        <f>IF('Prediction Log'!$F224&gt;0.5, 'Prediction Log'!$B224, IF('Prediction Log'!$F224&lt;0.5, 'Prediction Log'!$C224, "PICK"))</f>
        <v>BYU</v>
      </c>
      <c r="K224" s="73" t="n">
        <f>IF(ISBLANK(Games!B205), "",IF('Prediction Log'!$J224='Prediction Log'!$B224, 'Prediction Log'!$F224, 1-'Prediction Log'!$F224))</f>
        <v>0.960633</v>
      </c>
      <c r="L224" s="74" t="str">
        <f>IF(ISBLANK(Games!$B205), "",Games!L205)</f>
        <v>Y</v>
      </c>
      <c r="M224" s="75" t="s">
        <v>112</v>
      </c>
      <c r="N224" s="76" t="n">
        <v>13.0</v>
      </c>
      <c r="O224" s="76" t="n">
        <v>45.0</v>
      </c>
      <c r="P224" s="77" t="n">
        <f>IF(ISBLANK('Prediction Log'!$N224), "",'Prediction Log'!$O224-'Prediction Log'!$N224)</f>
        <v>32</v>
      </c>
      <c r="Q224" s="78" t="str">
        <f>IF(ISBLANK('Prediction Log'!$N224), "",IF('Prediction Log'!$M224&lt;&gt;'Prediction Log'!$H224, "Y", IF(AND('Prediction Log'!$M224='Prediction Log'!$H224, ABS((-1*'Prediction Log'!$P224))&gt;ABS('Prediction Log'!$D224)), "Y", IF('Prediction Log'!$D224='Prediction Log'!$P224, "PUSH", "N"))))</f>
        <v>Y</v>
      </c>
      <c r="R224" s="79" t="str">
        <f>IF(ISBLANK('Prediction Log'!$N224), "",IF('Prediction Log'!$P224&lt;'Prediction Log'!$D224, "Y", IF('Prediction Log'!$P224='Prediction Log'!$D224, "PUSH", "N")))</f>
        <v>N</v>
      </c>
      <c r="S224" s="79" t="str">
        <f>IF(ISBLANK('Prediction Log'!$N224), "",IF('Prediction Log'!$P224&lt;'Prediction Log'!$E224, "Y", IF('Prediction Log'!$P224='Prediction Log'!$E224, "PUSH", "N")))</f>
        <v>N</v>
      </c>
      <c r="T224" s="80" t="str">
        <f>IF(ISBLANK('Prediction Log'!$N224),"",IF('Prediction Log'!$M224='Prediction Log'!$H224, "Y", "N"))</f>
        <v>Y</v>
      </c>
      <c r="U224" s="80" t="str">
        <f>'Prediction Log'!$R224</f>
        <v>N</v>
      </c>
      <c r="V224" s="80" t="str">
        <f>IF(ISBLANK('Prediction Log'!$N224), "",IF(AND('Prediction Log'!$T224="Y", 'Prediction Log'!$U224="Y"), "Y", "N"))</f>
        <v>N</v>
      </c>
      <c r="W224" s="81" t="str">
        <f>IF(ISBLANK('Prediction Log'!$N224),"",IF('Prediction Log'!$M224='Prediction Log'!$I224, "Y", "N"))</f>
        <v>N</v>
      </c>
      <c r="X224" s="81" t="str">
        <f>IF(ISBLANK('Prediction Log'!$N224), "", IF('Prediction Log'!$R224=Games!K205, "Y", "N"))</f>
        <v>N</v>
      </c>
      <c r="Y224" s="82" t="str">
        <f>IF(ISBLANK('Prediction Log'!$N224), "",IF('Prediction Log'!$J224='Prediction Log'!$M224, "Y", "N"))</f>
        <v>N</v>
      </c>
      <c r="Z224" s="81" t="str">
        <f>IF(ISBLANK('Prediction Log'!$N224), "",IF('Prediction Log'!$I224&lt;&gt;'Prediction Log'!$M224, "N",IF(AND('Prediction Log'!$E224&gt;0, 'Prediction Log'!$P224&gt;'Prediction Log'!$E224, 'Prediction Log'!$I224='Prediction Log'!$C224), "Y", IF(AND('Prediction Log'!$E224&lt;0, 'Prediction Log'!$P224&lt;'Prediction Log'!$E224,'Prediction Log'!$I224='Prediction Log'!$B224 ), "Y", IF('Prediction Log'!$P224='Prediction Log'!$E224, "PUSH", "N")))))</f>
        <v>N</v>
      </c>
      <c r="AA224" s="81" t="str">
        <f>IF(ISBLANK('Prediction Log'!$N224), "",IF(AND('Prediction Log'!$W224="Y", 'Prediction Log'!$X224="Y"), "Y", "N"))</f>
        <v>N</v>
      </c>
      <c r="AB224" s="80" t="n">
        <f>IF(ISBLANK('Prediction Log'!$N224), "",IF('Prediction Log'!$D224&gt;0, 'Prediction Log'!$P224-'Prediction Log'!$D224, IF('Prediction Log'!$D224&lt;0, -'Prediction Log'!$P224+'Prediction Log'!$D224, "NA")))</f>
        <v>24.5</v>
      </c>
      <c r="AC224" s="80" t="n">
        <f>IF(ISBLANK('Prediction Log'!$N224), "",ABS('Prediction Log'!$AB224))</f>
        <v>24.5</v>
      </c>
      <c r="AD224" s="81" t="n">
        <f>IF(ISBLANK('Prediction Log'!$N224), "",IF('Prediction Log'!$E224&gt;0, 'Prediction Log'!$P224-'Prediction Log'!$E224, IF('Prediction Log'!$E224&lt;0, -'Prediction Log'!$P224+'Prediction Log'!$E224, "NA")))</f>
        <v>-42.1</v>
      </c>
      <c r="AE224" s="81" t="n">
        <f>IF(ISBLANK('Prediction Log'!$N224), "",ABS('Prediction Log'!$AD224))</f>
        <v>42.1</v>
      </c>
    </row>
    <row r="225" ht="14.25" customHeight="1">
      <c r="A225" s="67" t="n">
        <f>IF(ISBLANK(Games!$B206), "",Games!A206)</f>
        <v>11</v>
      </c>
      <c r="B225" s="67" t="str">
        <f>IF(ISBLANK(Games!$B206), "",Games!B206)</f>
        <v>San José State</v>
      </c>
      <c r="C225" s="67" t="str">
        <f>IF(ISBLANK(Games!$B206), "",Games!E206)</f>
        <v>Fresno State</v>
      </c>
      <c r="D225" s="68" t="n">
        <f>IF(ISBLANK(Games!$B206), "",Games!G206)</f>
        <v>-1.5</v>
      </c>
      <c r="E225" s="68" t="n">
        <f>IF(ISBLANK(Games!$B206), "",Games!H206)</f>
        <v>16</v>
      </c>
      <c r="F225" s="69" t="n">
        <f>Games!D206</f>
        <v>0.027954</v>
      </c>
      <c r="G225" s="70" t="str">
        <f>Games!K206</f>
        <v>N</v>
      </c>
      <c r="H225" s="71" t="str">
        <f>IF(ISBLANK(Games!B206), "", IF('Prediction Log'!$D225&lt;0, 'Prediction Log'!$B225, 'Prediction Log'!$C225))</f>
        <v>San José State</v>
      </c>
      <c r="I225" s="72" t="str">
        <f>IF(ISBLANK(Games!$B206), "",Games!I206)</f>
        <v>Fresno State</v>
      </c>
      <c r="J225" s="72" t="str">
        <f>IF('Prediction Log'!$F225&gt;0.5, 'Prediction Log'!$B225, IF('Prediction Log'!$F225&lt;0.5, 'Prediction Log'!$C225, "PICK"))</f>
        <v>Fresno State</v>
      </c>
      <c r="K225" s="73" t="n">
        <f>IF(ISBLANK(Games!B206), "",IF('Prediction Log'!$J225='Prediction Log'!$B225, 'Prediction Log'!$F225, 1-'Prediction Log'!$F225))</f>
        <v>0.972046</v>
      </c>
      <c r="L225" s="74" t="str">
        <f>IF(ISBLANK(Games!$B206), "",Games!L206)</f>
        <v>Y</v>
      </c>
      <c r="M225" s="75" t="s">
        <v>149</v>
      </c>
      <c r="N225" s="76" t="n">
        <v>42.0</v>
      </c>
      <c r="O225" s="76" t="n">
        <v>18.0</v>
      </c>
      <c r="P225" s="77" t="n">
        <f>IF(ISBLANK('Prediction Log'!$N225), "",'Prediction Log'!$O225-'Prediction Log'!$N225)</f>
        <v>-24</v>
      </c>
      <c r="Q225" s="78" t="str">
        <f>IF(ISBLANK('Prediction Log'!$N225), "",IF('Prediction Log'!$M225&lt;&gt;'Prediction Log'!$H225, "Y", IF(AND('Prediction Log'!$M225='Prediction Log'!$H225, ABS((-1*'Prediction Log'!$P225))&gt;ABS('Prediction Log'!$D225)), "Y", IF('Prediction Log'!$D225='Prediction Log'!$P225, "PUSH", "N"))))</f>
        <v>Y</v>
      </c>
      <c r="R225" s="79" t="str">
        <f>IF(ISBLANK('Prediction Log'!$N225), "",IF('Prediction Log'!$P225&lt;'Prediction Log'!$D225, "Y", IF('Prediction Log'!$P225='Prediction Log'!$D225, "PUSH", "N")))</f>
        <v>Y</v>
      </c>
      <c r="S225" s="79" t="str">
        <f>IF(ISBLANK('Prediction Log'!$N225), "",IF('Prediction Log'!$P225&lt;'Prediction Log'!$E225, "Y", IF('Prediction Log'!$P225='Prediction Log'!$E225, "PUSH", "N")))</f>
        <v>Y</v>
      </c>
      <c r="T225" s="80" t="str">
        <f>IF(ISBLANK('Prediction Log'!$N225),"",IF('Prediction Log'!$M225='Prediction Log'!$H225, "Y", "N"))</f>
        <v>Y</v>
      </c>
      <c r="U225" s="80" t="str">
        <f>'Prediction Log'!$R225</f>
        <v>Y</v>
      </c>
      <c r="V225" s="80" t="str">
        <f>IF(ISBLANK('Prediction Log'!$N225), "",IF(AND('Prediction Log'!$T225="Y", 'Prediction Log'!$U225="Y"), "Y", "N"))</f>
        <v>Y</v>
      </c>
      <c r="W225" s="81" t="str">
        <f>IF(ISBLANK('Prediction Log'!$N225),"",IF('Prediction Log'!$M225='Prediction Log'!$I225, "Y", "N"))</f>
        <v>N</v>
      </c>
      <c r="X225" s="81" t="str">
        <f>IF(ISBLANK('Prediction Log'!$N225), "", IF('Prediction Log'!$R225=Games!K206, "Y", "N"))</f>
        <v>N</v>
      </c>
      <c r="Y225" s="82" t="str">
        <f>IF(ISBLANK('Prediction Log'!$N225), "",IF('Prediction Log'!$J225='Prediction Log'!$M225, "Y", "N"))</f>
        <v>N</v>
      </c>
      <c r="Z225" s="81" t="str">
        <f>IF(ISBLANK('Prediction Log'!$N225), "",IF('Prediction Log'!$I225&lt;&gt;'Prediction Log'!$M225, "N",IF(AND('Prediction Log'!$E225&gt;0, 'Prediction Log'!$P225&gt;'Prediction Log'!$E225, 'Prediction Log'!$I225='Prediction Log'!$C225), "Y", IF(AND('Prediction Log'!$E225&lt;0, 'Prediction Log'!$P225&lt;'Prediction Log'!$E225,'Prediction Log'!$I225='Prediction Log'!$B225 ), "Y", IF('Prediction Log'!$P225='Prediction Log'!$E225, "PUSH", "N")))))</f>
        <v>N</v>
      </c>
      <c r="AA225" s="81" t="str">
        <f>IF(ISBLANK('Prediction Log'!$N225), "",IF(AND('Prediction Log'!$W225="Y", 'Prediction Log'!$X225="Y"), "Y", "N"))</f>
        <v>N</v>
      </c>
      <c r="AB225" s="80" t="n">
        <f>IF(ISBLANK('Prediction Log'!$N225), "",IF('Prediction Log'!$D225&gt;0, 'Prediction Log'!$P225-'Prediction Log'!$D225, IF('Prediction Log'!$D225&lt;0, -'Prediction Log'!$P225+'Prediction Log'!$D225, "NA")))</f>
        <v>22.5</v>
      </c>
      <c r="AC225" s="80" t="n">
        <f>IF(ISBLANK('Prediction Log'!$N225), "",ABS('Prediction Log'!$AB225))</f>
        <v>22.5</v>
      </c>
      <c r="AD225" s="81" t="n">
        <f>IF(ISBLANK('Prediction Log'!$N225), "",IF('Prediction Log'!$E225&gt;0, 'Prediction Log'!$P225-'Prediction Log'!$E225, IF('Prediction Log'!$E225&lt;0, -'Prediction Log'!$P225+'Prediction Log'!$E225, "NA")))</f>
        <v>-40</v>
      </c>
      <c r="AE225" s="81" t="n">
        <f>IF(ISBLANK('Prediction Log'!$N225), "",ABS('Prediction Log'!$AD225))</f>
        <v>40</v>
      </c>
    </row>
    <row r="226" ht="14.25" customHeight="1">
      <c r="A226" s="14" t="n">
        <f>IF(ISBLANK(Games!$B207), "",Games!A207)</f>
        <v>11</v>
      </c>
      <c r="B226" s="67" t="str">
        <f>IF(ISBLANK(Games!$B207), "",Games!B207)</f>
        <v>Oregon</v>
      </c>
      <c r="C226" s="67" t="str">
        <f>IF(ISBLANK(Games!$B207), "",Games!E207)</f>
        <v>USC</v>
      </c>
      <c r="D226" s="10" t="n">
        <f>IF(ISBLANK(Games!$B207), "",Games!G207)</f>
        <v>-14.5</v>
      </c>
      <c r="E226" s="10" t="n">
        <f>IF(ISBLANK(Games!$B207), "",Games!H207)</f>
        <v>-10.4</v>
      </c>
      <c r="F226" s="69" t="n">
        <f>Games!D207</f>
        <v>0.80119</v>
      </c>
      <c r="G226" s="70" t="str">
        <f>Games!K207</f>
        <v>N</v>
      </c>
      <c r="H226" s="71" t="str">
        <f>IF(ISBLANK(Games!B207), "", IF('Prediction Log'!$D226&lt;0, 'Prediction Log'!$B226, 'Prediction Log'!$C226))</f>
        <v>Oregon</v>
      </c>
      <c r="I226" s="72" t="str">
        <f>IF(ISBLANK(Games!$B207), "",Games!I207)</f>
        <v>Oregon</v>
      </c>
      <c r="J226" s="72" t="str">
        <f>IF('Prediction Log'!$F226&gt;0.5, 'Prediction Log'!$B226, IF('Prediction Log'!$F226&lt;0.5, 'Prediction Log'!$C226, "PICK"))</f>
        <v>Oregon</v>
      </c>
      <c r="K226" s="73" t="n">
        <f>IF(ISBLANK(Games!B207), "",IF('Prediction Log'!$J226='Prediction Log'!$B226, 'Prediction Log'!$F226, 1-'Prediction Log'!$F226))</f>
        <v>0.80119</v>
      </c>
      <c r="L226" s="74" t="str">
        <f>IF(ISBLANK(Games!$B207), "",Games!L207)</f>
        <v>N</v>
      </c>
      <c r="M226" s="75" t="s">
        <v>26</v>
      </c>
      <c r="N226" s="76" t="n">
        <v>36.0</v>
      </c>
      <c r="O226" s="76" t="n">
        <v>27.0</v>
      </c>
      <c r="P226" s="77" t="n">
        <f>IF(ISBLANK('Prediction Log'!$N226), "",'Prediction Log'!$O226-'Prediction Log'!$N226)</f>
        <v>-9</v>
      </c>
      <c r="Q226" s="78" t="str">
        <f>IF(ISBLANK('Prediction Log'!$N226), "",IF('Prediction Log'!$M226&lt;&gt;'Prediction Log'!$H226, "Y", IF(AND('Prediction Log'!$M226='Prediction Log'!$H226, ABS((-1*'Prediction Log'!$P226))&gt;ABS('Prediction Log'!$D226)), "Y", IF('Prediction Log'!$D226='Prediction Log'!$P226, "PUSH", "N"))))</f>
        <v>N</v>
      </c>
      <c r="R226" s="79" t="str">
        <f>IF(ISBLANK('Prediction Log'!$N226), "",IF('Prediction Log'!$P226&lt;'Prediction Log'!$D226, "Y", IF('Prediction Log'!$P226='Prediction Log'!$D226, "PUSH", "N")))</f>
        <v>N</v>
      </c>
      <c r="S226" s="79" t="str">
        <f>IF(ISBLANK('Prediction Log'!$N226), "",IF('Prediction Log'!$P226&lt;'Prediction Log'!$E226, "Y", IF('Prediction Log'!$P226='Prediction Log'!$E226, "PUSH", "N")))</f>
        <v>N</v>
      </c>
      <c r="T226" s="80" t="str">
        <f>IF(ISBLANK('Prediction Log'!$N226),"",IF('Prediction Log'!$M226='Prediction Log'!$H226, "Y", "N"))</f>
        <v>Y</v>
      </c>
      <c r="U226" s="80" t="str">
        <f>'Prediction Log'!$R226</f>
        <v>N</v>
      </c>
      <c r="V226" s="80" t="str">
        <f>IF(ISBLANK('Prediction Log'!$N226), "",IF(AND('Prediction Log'!$T226="Y", 'Prediction Log'!$U226="Y"), "Y", "N"))</f>
        <v>N</v>
      </c>
      <c r="W226" s="81" t="str">
        <f>IF(ISBLANK('Prediction Log'!$N226),"",IF('Prediction Log'!$M226='Prediction Log'!$I226, "Y", "N"))</f>
        <v>Y</v>
      </c>
      <c r="X226" s="81" t="str">
        <f>IF(ISBLANK('Prediction Log'!$N226), "", IF('Prediction Log'!$R226=Games!K207, "Y", "N"))</f>
        <v>Y</v>
      </c>
      <c r="Y226" s="82" t="str">
        <f>IF(ISBLANK('Prediction Log'!$N226), "",IF('Prediction Log'!$J226='Prediction Log'!$M226, "Y", "N"))</f>
        <v>Y</v>
      </c>
      <c r="Z226" s="81" t="str">
        <f>IF(ISBLANK('Prediction Log'!$N226), "",IF('Prediction Log'!$I226&lt;&gt;'Prediction Log'!$M226, "N",IF(AND('Prediction Log'!$E226&gt;0, 'Prediction Log'!$P226&gt;'Prediction Log'!$E226, 'Prediction Log'!$I226='Prediction Log'!$C226), "Y", IF(AND('Prediction Log'!$E226&lt;0, 'Prediction Log'!$P226&lt;'Prediction Log'!$E226,'Prediction Log'!$I226='Prediction Log'!$B226 ), "Y", IF('Prediction Log'!$P226='Prediction Log'!$E226, "PUSH", "N")))))</f>
        <v>N</v>
      </c>
      <c r="AA226" s="81" t="str">
        <f>IF(ISBLANK('Prediction Log'!$N226), "",IF(AND('Prediction Log'!$W226="Y", 'Prediction Log'!$X226="Y"), "Y", "N"))</f>
        <v>Y</v>
      </c>
      <c r="AB226" s="80" t="n">
        <f>IF(ISBLANK('Prediction Log'!$N226), "",IF('Prediction Log'!$D226&gt;0, 'Prediction Log'!$P226-'Prediction Log'!$D226, IF('Prediction Log'!$D226&lt;0, -'Prediction Log'!$P226+'Prediction Log'!$D226, "NA")))</f>
        <v>-5.5</v>
      </c>
      <c r="AC226" s="80" t="n">
        <f>IF(ISBLANK('Prediction Log'!$N226), "",ABS('Prediction Log'!$AB226))</f>
        <v>5.5</v>
      </c>
      <c r="AD226" s="81" t="n">
        <f>IF(ISBLANK('Prediction Log'!$N226), "",IF('Prediction Log'!$E226&gt;0, 'Prediction Log'!$P226-'Prediction Log'!$E226, IF('Prediction Log'!$E226&lt;0, -'Prediction Log'!$P226+'Prediction Log'!$E226, "NA")))</f>
        <v>-1.4</v>
      </c>
      <c r="AE226" s="81" t="n">
        <f>IF(ISBLANK('Prediction Log'!$N226), "",ABS('Prediction Log'!$AD226))</f>
        <v>1.4</v>
      </c>
    </row>
    <row r="227" ht="14.25" customHeight="1">
      <c r="A227" s="67" t="n">
        <f>IF(ISBLANK(Games!$B208), "",Games!A208)</f>
        <v>11</v>
      </c>
      <c r="B227" s="67" t="str">
        <f>IF(ISBLANK(Games!$B208), "",Games!B208)</f>
        <v>Hawai'i</v>
      </c>
      <c r="C227" s="67" t="str">
        <f>IF(ISBLANK(Games!$B208), "",Games!E208)</f>
        <v>Air Force</v>
      </c>
      <c r="D227" s="68" t="n">
        <f>IF(ISBLANK(Games!$B208), "",Games!G208)</f>
        <v>18.5</v>
      </c>
      <c r="E227" s="68" t="n">
        <f>IF(ISBLANK(Games!$B208), "",Games!H208)</f>
        <v>18.5</v>
      </c>
      <c r="F227" s="69" t="n">
        <f>Games!D208</f>
        <v>0.035644</v>
      </c>
      <c r="G227" s="70" t="str">
        <f>Games!K208</f>
        <v>N</v>
      </c>
      <c r="H227" s="71" t="str">
        <f>IF(ISBLANK(Games!B208), "", IF('Prediction Log'!$D227&lt;0, 'Prediction Log'!$B227, 'Prediction Log'!$C227))</f>
        <v>Air Force</v>
      </c>
      <c r="I227" s="72" t="str">
        <f>IF(ISBLANK(Games!$B208), "",Games!I208)</f>
        <v>Air Force</v>
      </c>
      <c r="J227" s="72" t="str">
        <f>IF('Prediction Log'!$F227&gt;0.5, 'Prediction Log'!$B227, IF('Prediction Log'!$F227&lt;0.5, 'Prediction Log'!$C227, "PICK"))</f>
        <v>Air Force</v>
      </c>
      <c r="K227" s="73" t="n">
        <f>IF(ISBLANK(Games!B208), "",IF('Prediction Log'!$J227='Prediction Log'!$B227, 'Prediction Log'!$F227, 1-'Prediction Log'!$F227))</f>
        <v>0.964356</v>
      </c>
      <c r="L227" s="74" t="str">
        <f>IF(ISBLANK(Games!$B208), "",Games!L208)</f>
        <v>N</v>
      </c>
      <c r="M227" s="75" t="s">
        <v>138</v>
      </c>
      <c r="N227" s="76" t="n">
        <v>27.0</v>
      </c>
      <c r="O227" s="76" t="n">
        <v>13.0</v>
      </c>
      <c r="P227" s="77" t="n">
        <f>IF(ISBLANK('Prediction Log'!$N227), "",'Prediction Log'!$O227-'Prediction Log'!$N227)</f>
        <v>-14</v>
      </c>
      <c r="Q227" s="78" t="str">
        <f>IF(ISBLANK('Prediction Log'!$N227), "",IF('Prediction Log'!$M227&lt;&gt;'Prediction Log'!$H227, "Y", IF(AND('Prediction Log'!$M227='Prediction Log'!$H227, ABS((-1*'Prediction Log'!$P227))&gt;ABS('Prediction Log'!$D227)), "Y", IF('Prediction Log'!$D227='Prediction Log'!$P227, "PUSH", "N"))))</f>
        <v>Y</v>
      </c>
      <c r="R227" s="79" t="str">
        <f>IF(ISBLANK('Prediction Log'!$N227), "",IF('Prediction Log'!$P227&lt;'Prediction Log'!$D227, "Y", IF('Prediction Log'!$P227='Prediction Log'!$D227, "PUSH", "N")))</f>
        <v>Y</v>
      </c>
      <c r="S227" s="79" t="str">
        <f>IF(ISBLANK('Prediction Log'!$N227), "",IF('Prediction Log'!$P227&lt;'Prediction Log'!$E227, "Y", IF('Prediction Log'!$P227='Prediction Log'!$E227, "PUSH", "N")))</f>
        <v>Y</v>
      </c>
      <c r="T227" s="80" t="str">
        <f>IF(ISBLANK('Prediction Log'!$N227),"",IF('Prediction Log'!$M227='Prediction Log'!$H227, "Y", "N"))</f>
        <v>N</v>
      </c>
      <c r="U227" s="80" t="str">
        <f>'Prediction Log'!$R227</f>
        <v>Y</v>
      </c>
      <c r="V227" s="80" t="str">
        <f>IF(ISBLANK('Prediction Log'!$N227), "",IF(AND('Prediction Log'!$T227="Y", 'Prediction Log'!$U227="Y"), "Y", "N"))</f>
        <v>N</v>
      </c>
      <c r="W227" s="81" t="str">
        <f>IF(ISBLANK('Prediction Log'!$N227),"",IF('Prediction Log'!$M227='Prediction Log'!$I227, "Y", "N"))</f>
        <v>N</v>
      </c>
      <c r="X227" s="81" t="str">
        <f>IF(ISBLANK('Prediction Log'!$N227), "", IF('Prediction Log'!$R227=Games!K208, "Y", "N"))</f>
        <v>N</v>
      </c>
      <c r="Y227" s="82" t="str">
        <f>IF(ISBLANK('Prediction Log'!$N227), "",IF('Prediction Log'!$J227='Prediction Log'!$M227, "Y", "N"))</f>
        <v>N</v>
      </c>
      <c r="Z227" s="81" t="str">
        <f>IF(ISBLANK('Prediction Log'!$N227), "",IF('Prediction Log'!$I227&lt;&gt;'Prediction Log'!$M227, "N",IF(AND('Prediction Log'!$E227&gt;0, 'Prediction Log'!$P227&gt;'Prediction Log'!$E227, 'Prediction Log'!$I227='Prediction Log'!$C227), "Y", IF(AND('Prediction Log'!$E227&lt;0, 'Prediction Log'!$P227&lt;'Prediction Log'!$E227,'Prediction Log'!$I227='Prediction Log'!$B227 ), "Y", IF('Prediction Log'!$P227='Prediction Log'!$E227, "PUSH", "N")))))</f>
        <v>N</v>
      </c>
      <c r="AA227" s="81" t="str">
        <f>IF(ISBLANK('Prediction Log'!$N227), "",IF(AND('Prediction Log'!$W227="Y", 'Prediction Log'!$X227="Y"), "Y", "N"))</f>
        <v>N</v>
      </c>
      <c r="AB227" s="80" t="n">
        <f>IF(ISBLANK('Prediction Log'!$N227), "",IF('Prediction Log'!$D227&gt;0, 'Prediction Log'!$P227-'Prediction Log'!$D227, IF('Prediction Log'!$D227&lt;0, -'Prediction Log'!$P227+'Prediction Log'!$D227, "NA")))</f>
        <v>-32.5</v>
      </c>
      <c r="AC227" s="80" t="n">
        <f>IF(ISBLANK('Prediction Log'!$N227), "",ABS('Prediction Log'!$AB227))</f>
        <v>32.5</v>
      </c>
      <c r="AD227" s="81" t="n">
        <f>IF(ISBLANK('Prediction Log'!$N227), "",IF('Prediction Log'!$E227&gt;0, 'Prediction Log'!$P227-'Prediction Log'!$E227, IF('Prediction Log'!$E227&lt;0, -'Prediction Log'!$P227+'Prediction Log'!$E227, "NA")))</f>
        <v>-32.5</v>
      </c>
      <c r="AE227" s="81" t="n">
        <f>IF(ISBLANK('Prediction Log'!$N227), "",ABS('Prediction Log'!$AD227))</f>
        <v>32.5</v>
      </c>
    </row>
    <row r="228" ht="14.25" customHeight="1">
      <c r="A228" s="14" t="n">
        <f>IF(ISBLANK(Games!$B209), "",Games!A209)</f>
        <v>11</v>
      </c>
      <c r="B228" s="67" t="str">
        <f>IF(ISBLANK(Games!$B209), "",Games!B209)</f>
        <v>Western Kentucky</v>
      </c>
      <c r="C228" s="67" t="str">
        <f>IF(ISBLANK(Games!$B209), "",Games!E209)</f>
        <v>New Mexico State</v>
      </c>
      <c r="D228" s="10" t="n">
        <f>IF(ISBLANK(Games!$B209), "",Games!G209)</f>
        <v>-4.5</v>
      </c>
      <c r="E228" s="10" t="n">
        <f>IF(ISBLANK(Games!$B209), "",Games!H209)</f>
        <v>-12.2</v>
      </c>
      <c r="F228" s="69" t="n">
        <f>Games!D209</f>
        <v>0.910417</v>
      </c>
      <c r="G228" s="70" t="str">
        <f>Games!K209</f>
        <v>Y</v>
      </c>
      <c r="H228" s="71" t="str">
        <f>IF(ISBLANK(Games!B209), "", IF('Prediction Log'!$D228&lt;0, 'Prediction Log'!$B228, 'Prediction Log'!$C228))</f>
        <v>Western Kentucky</v>
      </c>
      <c r="I228" s="72" t="str">
        <f>IF(ISBLANK(Games!$B209), "",Games!I209)</f>
        <v>Western Kentucky</v>
      </c>
      <c r="J228" s="72" t="str">
        <f>IF('Prediction Log'!$F228&gt;0.5, 'Prediction Log'!$B228, IF('Prediction Log'!$F228&lt;0.5, 'Prediction Log'!$C228, "PICK"))</f>
        <v>Western Kentucky</v>
      </c>
      <c r="K228" s="73" t="n">
        <f>IF(ISBLANK(Games!B209), "",IF('Prediction Log'!$J228='Prediction Log'!$B228, 'Prediction Log'!$F228, 1-'Prediction Log'!$F228))</f>
        <v>0.910417</v>
      </c>
      <c r="L228" s="74" t="str">
        <f>IF(ISBLANK(Games!$B209), "",Games!L209)</f>
        <v>Y</v>
      </c>
      <c r="M228" s="75" t="s">
        <v>140</v>
      </c>
      <c r="N228" s="76" t="n">
        <v>29.0</v>
      </c>
      <c r="O228" s="76" t="n">
        <v>38.0</v>
      </c>
      <c r="P228" s="77" t="n">
        <f>IF(ISBLANK('Prediction Log'!$N228), "",'Prediction Log'!$O228-'Prediction Log'!$N228)</f>
        <v>9</v>
      </c>
      <c r="Q228" s="78" t="str">
        <f>IF(ISBLANK('Prediction Log'!$N228), "",IF('Prediction Log'!$M228&lt;&gt;'Prediction Log'!$H228, "Y", IF(AND('Prediction Log'!$M228='Prediction Log'!$H228, ABS((-1*'Prediction Log'!$P228))&gt;ABS('Prediction Log'!$D228)), "Y", IF('Prediction Log'!$D228='Prediction Log'!$P228, "PUSH", "N"))))</f>
        <v>Y</v>
      </c>
      <c r="R228" s="79" t="str">
        <f>IF(ISBLANK('Prediction Log'!$N228), "",IF('Prediction Log'!$P228&lt;'Prediction Log'!$D228, "Y", IF('Prediction Log'!$P228='Prediction Log'!$D228, "PUSH", "N")))</f>
        <v>N</v>
      </c>
      <c r="S228" s="79" t="str">
        <f>IF(ISBLANK('Prediction Log'!$N228), "",IF('Prediction Log'!$P228&lt;'Prediction Log'!$E228, "Y", IF('Prediction Log'!$P228='Prediction Log'!$E228, "PUSH", "N")))</f>
        <v>N</v>
      </c>
      <c r="T228" s="80" t="str">
        <f>IF(ISBLANK('Prediction Log'!$N228),"",IF('Prediction Log'!$M228='Prediction Log'!$H228, "Y", "N"))</f>
        <v>N</v>
      </c>
      <c r="U228" s="80" t="str">
        <f>'Prediction Log'!$R228</f>
        <v>N</v>
      </c>
      <c r="V228" s="80" t="str">
        <f>IF(ISBLANK('Prediction Log'!$N228), "",IF(AND('Prediction Log'!$T228="Y", 'Prediction Log'!$U228="Y"), "Y", "N"))</f>
        <v>N</v>
      </c>
      <c r="W228" s="81" t="str">
        <f>IF(ISBLANK('Prediction Log'!$N228),"",IF('Prediction Log'!$M228='Prediction Log'!$I228, "Y", "N"))</f>
        <v>N</v>
      </c>
      <c r="X228" s="81" t="str">
        <f>IF(ISBLANK('Prediction Log'!$N228), "", IF('Prediction Log'!$R228=Games!K209, "Y", "N"))</f>
        <v>N</v>
      </c>
      <c r="Y228" s="82" t="str">
        <f>IF(ISBLANK('Prediction Log'!$N228), "",IF('Prediction Log'!$J228='Prediction Log'!$M228, "Y", "N"))</f>
        <v>N</v>
      </c>
      <c r="Z228" s="81" t="str">
        <f>IF(ISBLANK('Prediction Log'!$N228), "",IF('Prediction Log'!$I228&lt;&gt;'Prediction Log'!$M228, "N",IF(AND('Prediction Log'!$E228&gt;0, 'Prediction Log'!$P228&gt;'Prediction Log'!$E228, 'Prediction Log'!$I228='Prediction Log'!$C228), "Y", IF(AND('Prediction Log'!$E228&lt;0, 'Prediction Log'!$P228&lt;'Prediction Log'!$E228,'Prediction Log'!$I228='Prediction Log'!$B228 ), "Y", IF('Prediction Log'!$P228='Prediction Log'!$E228, "PUSH", "N")))))</f>
        <v>N</v>
      </c>
      <c r="AA228" s="81" t="str">
        <f>IF(ISBLANK('Prediction Log'!$N228), "",IF(AND('Prediction Log'!$W228="Y", 'Prediction Log'!$X228="Y"), "Y", "N"))</f>
        <v>N</v>
      </c>
      <c r="AB228" s="80" t="n">
        <f>IF(ISBLANK('Prediction Log'!$N228), "",IF('Prediction Log'!$D228&gt;0, 'Prediction Log'!$P228-'Prediction Log'!$D228, IF('Prediction Log'!$D228&lt;0, -'Prediction Log'!$P228+'Prediction Log'!$D228, "NA")))</f>
        <v>-13.5</v>
      </c>
      <c r="AC228" s="80" t="n">
        <f>IF(ISBLANK('Prediction Log'!$N228), "",ABS('Prediction Log'!$AB228))</f>
        <v>13.5</v>
      </c>
      <c r="AD228" s="81" t="n">
        <f>IF(ISBLANK('Prediction Log'!$N228), "",IF('Prediction Log'!$E228&gt;0, 'Prediction Log'!$P228-'Prediction Log'!$E228, IF('Prediction Log'!$E228&lt;0, -'Prediction Log'!$P228+'Prediction Log'!$E228, "NA")))</f>
        <v>-21.2</v>
      </c>
      <c r="AE228" s="81" t="n">
        <f>IF(ISBLANK('Prediction Log'!$N228), "",ABS('Prediction Log'!$AD228))</f>
        <v>21.2</v>
      </c>
    </row>
    <row r="229" ht="14.25" customHeight="1">
      <c r="A229" s="67" t="n">
        <f>IF(ISBLANK(Games!$B210), "",Games!A210)</f>
        <v>12</v>
      </c>
      <c r="B229" s="67" t="str">
        <f>IF(ISBLANK(Games!$B210), "",Games!B210)</f>
        <v>Maryland</v>
      </c>
      <c r="C229" s="67" t="str">
        <f>IF(ISBLANK(Games!$B210), "",Games!E210)</f>
        <v>Michigan</v>
      </c>
      <c r="D229" s="68" t="n">
        <f>IF(ISBLANK(Games!$B210), "",Games!G210)</f>
        <v>21.5</v>
      </c>
      <c r="E229" s="68" t="n">
        <f>IF(ISBLANK(Games!$B210), "",Games!H210)</f>
        <v>28.9</v>
      </c>
      <c r="F229" s="69" t="n">
        <f>Games!D210</f>
        <v>0.003799</v>
      </c>
      <c r="G229" s="70" t="str">
        <f>Games!K210</f>
        <v>N</v>
      </c>
      <c r="H229" s="71" t="str">
        <f>IF(ISBLANK(Games!B210), "", IF('Prediction Log'!$D229&lt;0, 'Prediction Log'!$B229, 'Prediction Log'!$C229))</f>
        <v>Michigan</v>
      </c>
      <c r="I229" s="72" t="str">
        <f>IF(ISBLANK(Games!$B210), "",Games!I210)</f>
        <v>Michigan</v>
      </c>
      <c r="J229" s="72" t="str">
        <f>IF('Prediction Log'!$F229&gt;0.5, 'Prediction Log'!$B229, IF('Prediction Log'!$F229&lt;0.5, 'Prediction Log'!$C229, "PICK"))</f>
        <v>Michigan</v>
      </c>
      <c r="K229" s="73" t="n">
        <f>IF(ISBLANK(Games!B210), "",IF('Prediction Log'!$J229='Prediction Log'!$B229, 'Prediction Log'!$F229, 1-'Prediction Log'!$F229))</f>
        <v>0.996201</v>
      </c>
      <c r="L229" s="74" t="str">
        <f>IF(ISBLANK(Games!$B210), "",Games!L210)</f>
        <v>Y</v>
      </c>
      <c r="M229" s="75" t="s">
        <v>37</v>
      </c>
      <c r="N229" s="76" t="n">
        <v>24.0</v>
      </c>
      <c r="O229" s="76" t="n">
        <v>31.0</v>
      </c>
      <c r="P229" s="77" t="n">
        <f>IF(ISBLANK('Prediction Log'!$N229), "",'Prediction Log'!$O229-'Prediction Log'!$N229)</f>
        <v>7</v>
      </c>
      <c r="Q229" s="78" t="str">
        <f>IF(ISBLANK('Prediction Log'!$N229), "",IF('Prediction Log'!$M229&lt;&gt;'Prediction Log'!$H229, "Y", IF(AND('Prediction Log'!$M229='Prediction Log'!$H229, ABS((-1*'Prediction Log'!$P229))&gt;ABS('Prediction Log'!$D229)), "Y", IF('Prediction Log'!$D229='Prediction Log'!$P229, "PUSH", "N"))))</f>
        <v>N</v>
      </c>
      <c r="R229" s="79" t="str">
        <f>IF(ISBLANK('Prediction Log'!$N229), "",IF('Prediction Log'!$P229&lt;'Prediction Log'!$D229, "Y", IF('Prediction Log'!$P229='Prediction Log'!$D229, "PUSH", "N")))</f>
        <v>Y</v>
      </c>
      <c r="S229" s="79" t="str">
        <f>IF(ISBLANK('Prediction Log'!$N229), "",IF('Prediction Log'!$P229&lt;'Prediction Log'!$E229, "Y", IF('Prediction Log'!$P229='Prediction Log'!$E229, "PUSH", "N")))</f>
        <v>Y</v>
      </c>
      <c r="T229" s="80" t="str">
        <f>IF(ISBLANK('Prediction Log'!$N229),"",IF('Prediction Log'!$M229='Prediction Log'!$H229, "Y", "N"))</f>
        <v>Y</v>
      </c>
      <c r="U229" s="80" t="str">
        <f>'Prediction Log'!$R229</f>
        <v>Y</v>
      </c>
      <c r="V229" s="80" t="str">
        <f>IF(ISBLANK('Prediction Log'!$N229), "",IF(AND('Prediction Log'!$T229="Y", 'Prediction Log'!$U229="Y"), "Y", "N"))</f>
        <v>Y</v>
      </c>
      <c r="W229" s="81" t="str">
        <f>IF(ISBLANK('Prediction Log'!$N229),"",IF('Prediction Log'!$M229='Prediction Log'!$I229, "Y", "N"))</f>
        <v>Y</v>
      </c>
      <c r="X229" s="81" t="str">
        <f>IF(ISBLANK('Prediction Log'!$N229), "", IF('Prediction Log'!$R229=Games!K210, "Y", "N"))</f>
        <v>N</v>
      </c>
      <c r="Y229" s="82" t="str">
        <f>IF(ISBLANK('Prediction Log'!$N229), "",IF('Prediction Log'!$J229='Prediction Log'!$M229, "Y", "N"))</f>
        <v>Y</v>
      </c>
      <c r="Z229" s="81" t="str">
        <f>IF(ISBLANK('Prediction Log'!$N229), "",IF('Prediction Log'!$I229&lt;&gt;'Prediction Log'!$M229, "N",IF(AND('Prediction Log'!$E229&gt;0, 'Prediction Log'!$P229&gt;'Prediction Log'!$E229, 'Prediction Log'!$I229='Prediction Log'!$C229), "Y", IF(AND('Prediction Log'!$E229&lt;0, 'Prediction Log'!$P229&lt;'Prediction Log'!$E229,'Prediction Log'!$I229='Prediction Log'!$B229 ), "Y", IF('Prediction Log'!$P229='Prediction Log'!$E229, "PUSH", "N")))))</f>
        <v>N</v>
      </c>
      <c r="AA229" s="81" t="str">
        <f>IF(ISBLANK('Prediction Log'!$N229), "",IF(AND('Prediction Log'!$W229="Y", 'Prediction Log'!$X229="Y"), "Y", "N"))</f>
        <v>N</v>
      </c>
      <c r="AB229" s="80" t="n">
        <f>IF(ISBLANK('Prediction Log'!$N229), "",IF('Prediction Log'!$D229&gt;0, 'Prediction Log'!$P229-'Prediction Log'!$D229, IF('Prediction Log'!$D229&lt;0, -'Prediction Log'!$P229+'Prediction Log'!$D229, "NA")))</f>
        <v>-14.5</v>
      </c>
      <c r="AC229" s="80" t="n">
        <f>IF(ISBLANK('Prediction Log'!$N229), "",ABS('Prediction Log'!$AB229))</f>
        <v>14.5</v>
      </c>
      <c r="AD229" s="81" t="n">
        <f>IF(ISBLANK('Prediction Log'!$N229), "",IF('Prediction Log'!$E229&gt;0, 'Prediction Log'!$P229-'Prediction Log'!$E229, IF('Prediction Log'!$E229&lt;0, -'Prediction Log'!$P229+'Prediction Log'!$E229, "NA")))</f>
        <v>-21.9</v>
      </c>
      <c r="AE229" s="81" t="n">
        <f>IF(ISBLANK('Prediction Log'!$N229), "",ABS('Prediction Log'!$AD229))</f>
        <v>21.9</v>
      </c>
    </row>
    <row r="230" ht="14.25" customHeight="1">
      <c r="A230" s="14" t="n">
        <f>IF(ISBLANK(Games!$B211), "",Games!A211)</f>
        <v>12</v>
      </c>
      <c r="B230" s="67" t="str">
        <f>IF(ISBLANK(Games!$B211), "",Games!B211)</f>
        <v>Pittsburgh</v>
      </c>
      <c r="C230" s="67" t="str">
        <f>IF(ISBLANK(Games!$B211), "",Games!E211)</f>
        <v>Boston College</v>
      </c>
      <c r="D230" s="10" t="n">
        <f>IF(ISBLANK(Games!$B211), "",Games!G211)</f>
        <v>-3</v>
      </c>
      <c r="E230" s="10" t="n">
        <f>IF(ISBLANK(Games!$B211), "",Games!H211)</f>
        <v>-10.2</v>
      </c>
      <c r="F230" s="69" t="n">
        <f>Games!D211</f>
        <v>0.685434</v>
      </c>
      <c r="G230" s="70" t="str">
        <f>Games!K211</f>
        <v>Y</v>
      </c>
      <c r="H230" s="71" t="str">
        <f>IF(ISBLANK(Games!B211), "", IF('Prediction Log'!$D230&lt;0, 'Prediction Log'!$B230, 'Prediction Log'!$C230))</f>
        <v>Pittsburgh</v>
      </c>
      <c r="I230" s="72" t="str">
        <f>IF(ISBLANK(Games!$B211), "",Games!I211)</f>
        <v>Pittsburgh</v>
      </c>
      <c r="J230" s="72" t="str">
        <f>IF('Prediction Log'!$F230&gt;0.5, 'Prediction Log'!$B230, IF('Prediction Log'!$F230&lt;0.5, 'Prediction Log'!$C230, "PICK"))</f>
        <v>Pittsburgh</v>
      </c>
      <c r="K230" s="73" t="n">
        <f>IF(ISBLANK(Games!B211), "",IF('Prediction Log'!$J230='Prediction Log'!$B230, 'Prediction Log'!$F230, 1-'Prediction Log'!$F230))</f>
        <v>0.685434</v>
      </c>
      <c r="L230" s="74" t="str">
        <f>IF(ISBLANK(Games!$B211), "",Games!L211)</f>
        <v>Y</v>
      </c>
      <c r="M230" s="75" t="s">
        <v>75</v>
      </c>
      <c r="N230" s="76" t="n">
        <v>24.0</v>
      </c>
      <c r="O230" s="76" t="n">
        <v>14.0</v>
      </c>
      <c r="P230" s="77" t="n">
        <f>IF(ISBLANK('Prediction Log'!$N230), "",'Prediction Log'!$O230-'Prediction Log'!$N230)</f>
        <v>-10</v>
      </c>
      <c r="Q230" s="78" t="str">
        <f>IF(ISBLANK('Prediction Log'!$N230), "",IF('Prediction Log'!$M230&lt;&gt;'Prediction Log'!$H230, "Y", IF(AND('Prediction Log'!$M230='Prediction Log'!$H230, ABS((-1*'Prediction Log'!$P230))&gt;ABS('Prediction Log'!$D230)), "Y", IF('Prediction Log'!$D230='Prediction Log'!$P230, "PUSH", "N"))))</f>
        <v>Y</v>
      </c>
      <c r="R230" s="79" t="str">
        <f>IF(ISBLANK('Prediction Log'!$N230), "",IF('Prediction Log'!$P230&lt;'Prediction Log'!$D230, "Y", IF('Prediction Log'!$P230='Prediction Log'!$D230, "PUSH", "N")))</f>
        <v>Y</v>
      </c>
      <c r="S230" s="79" t="str">
        <f>IF(ISBLANK('Prediction Log'!$N230), "",IF('Prediction Log'!$P230&lt;'Prediction Log'!$E230, "Y", IF('Prediction Log'!$P230='Prediction Log'!$E230, "PUSH", "N")))</f>
        <v>N</v>
      </c>
      <c r="T230" s="80" t="str">
        <f>IF(ISBLANK('Prediction Log'!$N230),"",IF('Prediction Log'!$M230='Prediction Log'!$H230, "Y", "N"))</f>
        <v>Y</v>
      </c>
      <c r="U230" s="80" t="str">
        <f>'Prediction Log'!$R230</f>
        <v>Y</v>
      </c>
      <c r="V230" s="80" t="str">
        <f>IF(ISBLANK('Prediction Log'!$N230), "",IF(AND('Prediction Log'!$T230="Y", 'Prediction Log'!$U230="Y"), "Y", "N"))</f>
        <v>Y</v>
      </c>
      <c r="W230" s="81" t="str">
        <f>IF(ISBLANK('Prediction Log'!$N230),"",IF('Prediction Log'!$M230='Prediction Log'!$I230, "Y", "N"))</f>
        <v>Y</v>
      </c>
      <c r="X230" s="81" t="str">
        <f>IF(ISBLANK('Prediction Log'!$N230), "", IF('Prediction Log'!$R230=Games!K211, "Y", "N"))</f>
        <v>Y</v>
      </c>
      <c r="Y230" s="82" t="str">
        <f>IF(ISBLANK('Prediction Log'!$N230), "",IF('Prediction Log'!$J230='Prediction Log'!$M230, "Y", "N"))</f>
        <v>Y</v>
      </c>
      <c r="Z230" s="81" t="str">
        <f>IF(ISBLANK('Prediction Log'!$N230), "",IF('Prediction Log'!$I230&lt;&gt;'Prediction Log'!$M230, "N",IF(AND('Prediction Log'!$E230&gt;0, 'Prediction Log'!$P230&gt;'Prediction Log'!$E230, 'Prediction Log'!$I230='Prediction Log'!$C230), "Y", IF(AND('Prediction Log'!$E230&lt;0, 'Prediction Log'!$P230&lt;'Prediction Log'!$E230,'Prediction Log'!$I230='Prediction Log'!$B230 ), "Y", IF('Prediction Log'!$P230='Prediction Log'!$E230, "PUSH", "N")))))</f>
        <v>N</v>
      </c>
      <c r="AA230" s="81" t="str">
        <f>IF(ISBLANK('Prediction Log'!$N230), "",IF(AND('Prediction Log'!$W230="Y", 'Prediction Log'!$X230="Y"), "Y", "N"))</f>
        <v>Y</v>
      </c>
      <c r="AB230" s="80" t="n">
        <f>IF(ISBLANK('Prediction Log'!$N230), "",IF('Prediction Log'!$D230&gt;0, 'Prediction Log'!$P230-'Prediction Log'!$D230, IF('Prediction Log'!$D230&lt;0, -'Prediction Log'!$P230+'Prediction Log'!$D230, "NA")))</f>
        <v>7</v>
      </c>
      <c r="AC230" s="80" t="n">
        <f>IF(ISBLANK('Prediction Log'!$N230), "",ABS('Prediction Log'!$AB230))</f>
        <v>7</v>
      </c>
      <c r="AD230" s="81" t="n">
        <f>IF(ISBLANK('Prediction Log'!$N230), "",IF('Prediction Log'!$E230&gt;0, 'Prediction Log'!$P230-'Prediction Log'!$E230, IF('Prediction Log'!$E230&lt;0, -'Prediction Log'!$P230+'Prediction Log'!$E230, "NA")))</f>
        <v>-0.2</v>
      </c>
      <c r="AE230" s="81" t="n">
        <f>IF(ISBLANK('Prediction Log'!$N230), "",ABS('Prediction Log'!$AD230))</f>
        <v>0.2</v>
      </c>
    </row>
    <row r="231" ht="14.25" customHeight="1">
      <c r="A231" s="67" t="n">
        <f>IF(ISBLANK(Games!$B212), "",Games!A212)</f>
        <v>12</v>
      </c>
      <c r="B231" s="67" t="str">
        <f>IF(ISBLANK(Games!$B212), "",Games!B212)</f>
        <v>UT San Antonio</v>
      </c>
      <c r="C231" s="67" t="str">
        <f>IF(ISBLANK(Games!$B212), "",Games!E212)</f>
        <v>South Florida</v>
      </c>
      <c r="D231" s="68" t="n">
        <f>IF(ISBLANK(Games!$B212), "",Games!G212)</f>
        <v>-16.5</v>
      </c>
      <c r="E231" s="68" t="n">
        <f>IF(ISBLANK(Games!$B212), "",Games!H212)</f>
        <v>-17.6</v>
      </c>
      <c r="F231" s="69" t="n">
        <f>Games!D212</f>
        <v>0.934044</v>
      </c>
      <c r="G231" s="70" t="str">
        <f>Games!K212</f>
        <v>Y</v>
      </c>
      <c r="H231" s="71" t="str">
        <f>IF(ISBLANK(Games!B212), "", IF('Prediction Log'!$D231&lt;0, 'Prediction Log'!$B231, 'Prediction Log'!$C231))</f>
        <v>UT San Antonio</v>
      </c>
      <c r="I231" s="72" t="str">
        <f>IF(ISBLANK(Games!$B212), "",Games!I212)</f>
        <v>UT San Antonio</v>
      </c>
      <c r="J231" s="72" t="str">
        <f>IF('Prediction Log'!$F231&gt;0.5, 'Prediction Log'!$B231, IF('Prediction Log'!$F231&lt;0.5, 'Prediction Log'!$C231, "PICK"))</f>
        <v>UT San Antonio</v>
      </c>
      <c r="K231" s="73" t="n">
        <f>IF(ISBLANK(Games!B212), "",IF('Prediction Log'!$J231='Prediction Log'!$B231, 'Prediction Log'!$F231, 1-'Prediction Log'!$F231))</f>
        <v>0.934044</v>
      </c>
      <c r="L231" s="74" t="str">
        <f>IF(ISBLANK(Games!$B212), "",Games!L212)</f>
        <v>Y</v>
      </c>
      <c r="M231" s="75" t="s">
        <v>51</v>
      </c>
      <c r="N231" s="76" t="n">
        <v>49.0</v>
      </c>
      <c r="O231" s="76" t="n">
        <v>21.0</v>
      </c>
      <c r="P231" s="77" t="n">
        <f>IF(ISBLANK('Prediction Log'!$N231), "",'Prediction Log'!$O231-'Prediction Log'!$N231)</f>
        <v>-28</v>
      </c>
      <c r="Q231" s="78" t="str">
        <f>IF(ISBLANK('Prediction Log'!$N231), "",IF('Prediction Log'!$M231&lt;&gt;'Prediction Log'!$H231, "Y", IF(AND('Prediction Log'!$M231='Prediction Log'!$H231, ABS((-1*'Prediction Log'!$P231))&gt;ABS('Prediction Log'!$D231)), "Y", IF('Prediction Log'!$D231='Prediction Log'!$P231, "PUSH", "N"))))</f>
        <v>Y</v>
      </c>
      <c r="R231" s="79" t="str">
        <f>IF(ISBLANK('Prediction Log'!$N231), "",IF('Prediction Log'!$P231&lt;'Prediction Log'!$D231, "Y", IF('Prediction Log'!$P231='Prediction Log'!$D231, "PUSH", "N")))</f>
        <v>Y</v>
      </c>
      <c r="S231" s="79" t="str">
        <f>IF(ISBLANK('Prediction Log'!$N231), "",IF('Prediction Log'!$P231&lt;'Prediction Log'!$E231, "Y", IF('Prediction Log'!$P231='Prediction Log'!$E231, "PUSH", "N")))</f>
        <v>Y</v>
      </c>
      <c r="T231" s="80" t="str">
        <f>IF(ISBLANK('Prediction Log'!$N231),"",IF('Prediction Log'!$M231='Prediction Log'!$H231, "Y", "N"))</f>
        <v>Y</v>
      </c>
      <c r="U231" s="80" t="str">
        <f>'Prediction Log'!$R231</f>
        <v>Y</v>
      </c>
      <c r="V231" s="80" t="str">
        <f>IF(ISBLANK('Prediction Log'!$N231), "",IF(AND('Prediction Log'!$T231="Y", 'Prediction Log'!$U231="Y"), "Y", "N"))</f>
        <v>Y</v>
      </c>
      <c r="W231" s="81" t="str">
        <f>IF(ISBLANK('Prediction Log'!$N231),"",IF('Prediction Log'!$M231='Prediction Log'!$I231, "Y", "N"))</f>
        <v>Y</v>
      </c>
      <c r="X231" s="81" t="str">
        <f>IF(ISBLANK('Prediction Log'!$N231), "", IF('Prediction Log'!$R231=Games!K212, "Y", "N"))</f>
        <v>Y</v>
      </c>
      <c r="Y231" s="82" t="str">
        <f>IF(ISBLANK('Prediction Log'!$N231), "",IF('Prediction Log'!$J231='Prediction Log'!$M231, "Y", "N"))</f>
        <v>Y</v>
      </c>
      <c r="Z231" s="81" t="str">
        <f>IF(ISBLANK('Prediction Log'!$N231), "",IF('Prediction Log'!$I231&lt;&gt;'Prediction Log'!$M231, "N",IF(AND('Prediction Log'!$E231&gt;0, 'Prediction Log'!$P231&gt;'Prediction Log'!$E231, 'Prediction Log'!$I231='Prediction Log'!$C231), "Y", IF(AND('Prediction Log'!$E231&lt;0, 'Prediction Log'!$P231&lt;'Prediction Log'!$E231,'Prediction Log'!$I231='Prediction Log'!$B231 ), "Y", IF('Prediction Log'!$P231='Prediction Log'!$E231, "PUSH", "N")))))</f>
        <v>Y</v>
      </c>
      <c r="AA231" s="81" t="str">
        <f>IF(ISBLANK('Prediction Log'!$N231), "",IF(AND('Prediction Log'!$W231="Y", 'Prediction Log'!$X231="Y"), "Y", "N"))</f>
        <v>Y</v>
      </c>
      <c r="AB231" s="80" t="n">
        <f>IF(ISBLANK('Prediction Log'!$N231), "",IF('Prediction Log'!$D231&gt;0, 'Prediction Log'!$P231-'Prediction Log'!$D231, IF('Prediction Log'!$D231&lt;0, -'Prediction Log'!$P231+'Prediction Log'!$D231, "NA")))</f>
        <v>11.5</v>
      </c>
      <c r="AC231" s="80" t="n">
        <f>IF(ISBLANK('Prediction Log'!$N231), "",ABS('Prediction Log'!$AB231))</f>
        <v>11.5</v>
      </c>
      <c r="AD231" s="81" t="n">
        <f>IF(ISBLANK('Prediction Log'!$N231), "",IF('Prediction Log'!$E231&gt;0, 'Prediction Log'!$P231-'Prediction Log'!$E231, IF('Prediction Log'!$E231&lt;0, -'Prediction Log'!$P231+'Prediction Log'!$E231, "NA")))</f>
        <v>10.4</v>
      </c>
      <c r="AE231" s="81" t="n">
        <f>IF(ISBLANK('Prediction Log'!$N231), "",ABS('Prediction Log'!$AD231))</f>
        <v>10.4</v>
      </c>
    </row>
    <row r="232" ht="14.25" customHeight="1">
      <c r="A232" s="14" t="n">
        <f>IF(ISBLANK(Games!$B213), "",Games!A213)</f>
        <v>12</v>
      </c>
      <c r="B232" s="67" t="str">
        <f>IF(ISBLANK(Games!$B213), "",Games!B213)</f>
        <v>Washington State</v>
      </c>
      <c r="C232" s="67" t="str">
        <f>IF(ISBLANK(Games!$B213), "",Games!E213)</f>
        <v>Colorado</v>
      </c>
      <c r="D232" s="10" t="n">
        <f>IF(ISBLANK(Games!$B213), "",Games!G213)</f>
        <v>-4.5</v>
      </c>
      <c r="E232" s="10" t="n">
        <f>IF(ISBLANK(Games!$B213), "",Games!H213)</f>
        <v>-6</v>
      </c>
      <c r="F232" s="69" t="n">
        <f>Games!D213</f>
        <v>0.646508</v>
      </c>
      <c r="G232" s="70" t="str">
        <f>Games!K213</f>
        <v>Y</v>
      </c>
      <c r="H232" s="71" t="str">
        <f>IF(ISBLANK(Games!B213), "", IF('Prediction Log'!$D232&lt;0, 'Prediction Log'!$B232, 'Prediction Log'!$C232))</f>
        <v>Washington State</v>
      </c>
      <c r="I232" s="72" t="str">
        <f>IF(ISBLANK(Games!$B213), "",Games!I213)</f>
        <v>Washington State</v>
      </c>
      <c r="J232" s="72" t="str">
        <f>IF('Prediction Log'!$F232&gt;0.5, 'Prediction Log'!$B232, IF('Prediction Log'!$F232&lt;0.5, 'Prediction Log'!$C232, "PICK"))</f>
        <v>Washington State</v>
      </c>
      <c r="K232" s="73" t="n">
        <f>IF(ISBLANK(Games!B213), "",IF('Prediction Log'!$J232='Prediction Log'!$B232, 'Prediction Log'!$F232, 1-'Prediction Log'!$F232))</f>
        <v>0.646508</v>
      </c>
      <c r="L232" s="74" t="str">
        <f>IF(ISBLANK(Games!$B213), "",Games!L213)</f>
        <v>Y</v>
      </c>
      <c r="M232" s="75" t="s">
        <v>27</v>
      </c>
      <c r="N232" s="76" t="n">
        <v>56.0</v>
      </c>
      <c r="O232" s="76" t="n">
        <v>14.0</v>
      </c>
      <c r="P232" s="77" t="n">
        <f>IF(ISBLANK('Prediction Log'!$N232), "",'Prediction Log'!$O232-'Prediction Log'!$N232)</f>
        <v>-42</v>
      </c>
      <c r="Q232" s="78" t="str">
        <f>IF(ISBLANK('Prediction Log'!$N232), "",IF('Prediction Log'!$M232&lt;&gt;'Prediction Log'!$H232, "Y", IF(AND('Prediction Log'!$M232='Prediction Log'!$H232, ABS((-1*'Prediction Log'!$P232))&gt;ABS('Prediction Log'!$D232)), "Y", IF('Prediction Log'!$D232='Prediction Log'!$P232, "PUSH", "N"))))</f>
        <v>Y</v>
      </c>
      <c r="R232" s="79" t="str">
        <f>IF(ISBLANK('Prediction Log'!$N232), "",IF('Prediction Log'!$P232&lt;'Prediction Log'!$D232, "Y", IF('Prediction Log'!$P232='Prediction Log'!$D232, "PUSH", "N")))</f>
        <v>Y</v>
      </c>
      <c r="S232" s="79" t="str">
        <f>IF(ISBLANK('Prediction Log'!$N232), "",IF('Prediction Log'!$P232&lt;'Prediction Log'!$E232, "Y", IF('Prediction Log'!$P232='Prediction Log'!$E232, "PUSH", "N")))</f>
        <v>Y</v>
      </c>
      <c r="T232" s="80" t="str">
        <f>IF(ISBLANK('Prediction Log'!$N232),"",IF('Prediction Log'!$M232='Prediction Log'!$H232, "Y", "N"))</f>
        <v>Y</v>
      </c>
      <c r="U232" s="80" t="str">
        <f>'Prediction Log'!$R232</f>
        <v>Y</v>
      </c>
      <c r="V232" s="80" t="str">
        <f>IF(ISBLANK('Prediction Log'!$N232), "",IF(AND('Prediction Log'!$T232="Y", 'Prediction Log'!$U232="Y"), "Y", "N"))</f>
        <v>Y</v>
      </c>
      <c r="W232" s="81" t="str">
        <f>IF(ISBLANK('Prediction Log'!$N232),"",IF('Prediction Log'!$M232='Prediction Log'!$I232, "Y", "N"))</f>
        <v>Y</v>
      </c>
      <c r="X232" s="81" t="str">
        <f>IF(ISBLANK('Prediction Log'!$N232), "", IF('Prediction Log'!$R232=Games!K213, "Y", "N"))</f>
        <v>Y</v>
      </c>
      <c r="Y232" s="82" t="str">
        <f>IF(ISBLANK('Prediction Log'!$N232), "",IF('Prediction Log'!$J232='Prediction Log'!$M232, "Y", "N"))</f>
        <v>Y</v>
      </c>
      <c r="Z232" s="81" t="str">
        <f>IF(ISBLANK('Prediction Log'!$N232), "",IF('Prediction Log'!$I232&lt;&gt;'Prediction Log'!$M232, "N",IF(AND('Prediction Log'!$E232&gt;0, 'Prediction Log'!$P232&gt;'Prediction Log'!$E232, 'Prediction Log'!$I232='Prediction Log'!$C232), "Y", IF(AND('Prediction Log'!$E232&lt;0, 'Prediction Log'!$P232&lt;'Prediction Log'!$E232,'Prediction Log'!$I232='Prediction Log'!$B232 ), "Y", IF('Prediction Log'!$P232='Prediction Log'!$E232, "PUSH", "N")))))</f>
        <v>Y</v>
      </c>
      <c r="AA232" s="81" t="str">
        <f>IF(ISBLANK('Prediction Log'!$N232), "",IF(AND('Prediction Log'!$W232="Y", 'Prediction Log'!$X232="Y"), "Y", "N"))</f>
        <v>Y</v>
      </c>
      <c r="AB232" s="80" t="n">
        <f>IF(ISBLANK('Prediction Log'!$N232), "",IF('Prediction Log'!$D232&gt;0, 'Prediction Log'!$P232-'Prediction Log'!$D232, IF('Prediction Log'!$D232&lt;0, -'Prediction Log'!$P232+'Prediction Log'!$D232, "NA")))</f>
        <v>37.5</v>
      </c>
      <c r="AC232" s="80" t="n">
        <f>IF(ISBLANK('Prediction Log'!$N232), "",ABS('Prediction Log'!$AB232))</f>
        <v>37.5</v>
      </c>
      <c r="AD232" s="81" t="n">
        <f>IF(ISBLANK('Prediction Log'!$N232), "",IF('Prediction Log'!$E232&gt;0, 'Prediction Log'!$P232-'Prediction Log'!$E232, IF('Prediction Log'!$E232&lt;0, -'Prediction Log'!$P232+'Prediction Log'!$E232, "NA")))</f>
        <v>36</v>
      </c>
      <c r="AE232" s="81" t="n">
        <f>IF(ISBLANK('Prediction Log'!$N232), "",ABS('Prediction Log'!$AD232))</f>
        <v>36</v>
      </c>
    </row>
    <row r="233" ht="14.25" customHeight="1">
      <c r="A233" s="67" t="n">
        <f>IF(ISBLANK(Games!$B214), "",Games!A214)</f>
        <v>12</v>
      </c>
      <c r="B233" s="67" t="str">
        <f>IF(ISBLANK(Games!$B214), "",Games!B214)</f>
        <v>Penn State</v>
      </c>
      <c r="C233" s="67" t="str">
        <f>IF(ISBLANK(Games!$B214), "",Games!E214)</f>
        <v>Rutgers</v>
      </c>
      <c r="D233" s="68" t="n">
        <f>IF(ISBLANK(Games!$B214), "",Games!G214)</f>
        <v>-20.5</v>
      </c>
      <c r="E233" s="68" t="n">
        <f>IF(ISBLANK(Games!$B214), "",Games!H214)</f>
        <v>-39.2</v>
      </c>
      <c r="F233" s="69" t="n">
        <f>Games!D214</f>
        <v>0.998198</v>
      </c>
      <c r="G233" s="70" t="str">
        <f>Games!K214</f>
        <v>Y</v>
      </c>
      <c r="H233" s="71" t="str">
        <f>IF(ISBLANK(Games!B214), "", IF('Prediction Log'!$D233&lt;0, 'Prediction Log'!$B233, 'Prediction Log'!$C233))</f>
        <v>Penn State</v>
      </c>
      <c r="I233" s="72" t="str">
        <f>IF(ISBLANK(Games!$B214), "",Games!I214)</f>
        <v>Penn State</v>
      </c>
      <c r="J233" s="72" t="str">
        <f>IF('Prediction Log'!$F233&gt;0.5, 'Prediction Log'!$B233, IF('Prediction Log'!$F233&lt;0.5, 'Prediction Log'!$C233, "PICK"))</f>
        <v>Penn State</v>
      </c>
      <c r="K233" s="73" t="n">
        <f>IF(ISBLANK(Games!B214), "",IF('Prediction Log'!$J233='Prediction Log'!$B233, 'Prediction Log'!$F233, 1-'Prediction Log'!$F233))</f>
        <v>0.998198</v>
      </c>
      <c r="L233" s="74" t="str">
        <f>IF(ISBLANK(Games!$B214), "",Games!L214)</f>
        <v>Y</v>
      </c>
      <c r="M233" s="75" t="s">
        <v>19</v>
      </c>
      <c r="N233" s="76" t="n">
        <v>27.0</v>
      </c>
      <c r="O233" s="76" t="n">
        <v>6.0</v>
      </c>
      <c r="P233" s="77" t="n">
        <f>IF(ISBLANK('Prediction Log'!$N233), "",'Prediction Log'!$O233-'Prediction Log'!$N233)</f>
        <v>-21</v>
      </c>
      <c r="Q233" s="78" t="str">
        <f>IF(ISBLANK('Prediction Log'!$N233), "",IF('Prediction Log'!$M233&lt;&gt;'Prediction Log'!$H233, "Y", IF(AND('Prediction Log'!$M233='Prediction Log'!$H233, ABS((-1*'Prediction Log'!$P233))&gt;ABS('Prediction Log'!$D233)), "Y", IF('Prediction Log'!$D233='Prediction Log'!$P233, "PUSH", "N"))))</f>
        <v>Y</v>
      </c>
      <c r="R233" s="79" t="str">
        <f>IF(ISBLANK('Prediction Log'!$N233), "",IF('Prediction Log'!$P233&lt;'Prediction Log'!$D233, "Y", IF('Prediction Log'!$P233='Prediction Log'!$D233, "PUSH", "N")))</f>
        <v>Y</v>
      </c>
      <c r="S233" s="79" t="str">
        <f>IF(ISBLANK('Prediction Log'!$N233), "",IF('Prediction Log'!$P233&lt;'Prediction Log'!$E233, "Y", IF('Prediction Log'!$P233='Prediction Log'!$E233, "PUSH", "N")))</f>
        <v>N</v>
      </c>
      <c r="T233" s="80" t="str">
        <f>IF(ISBLANK('Prediction Log'!$N233),"",IF('Prediction Log'!$M233='Prediction Log'!$H233, "Y", "N"))</f>
        <v>Y</v>
      </c>
      <c r="U233" s="80" t="str">
        <f>'Prediction Log'!$R233</f>
        <v>Y</v>
      </c>
      <c r="V233" s="80" t="str">
        <f>IF(ISBLANK('Prediction Log'!$N233), "",IF(AND('Prediction Log'!$T233="Y", 'Prediction Log'!$U233="Y"), "Y", "N"))</f>
        <v>Y</v>
      </c>
      <c r="W233" s="81" t="str">
        <f>IF(ISBLANK('Prediction Log'!$N233),"",IF('Prediction Log'!$M233='Prediction Log'!$I233, "Y", "N"))</f>
        <v>Y</v>
      </c>
      <c r="X233" s="81" t="str">
        <f>IF(ISBLANK('Prediction Log'!$N233), "", IF('Prediction Log'!$R233=Games!K214, "Y", "N"))</f>
        <v>Y</v>
      </c>
      <c r="Y233" s="82" t="str">
        <f>IF(ISBLANK('Prediction Log'!$N233), "",IF('Prediction Log'!$J233='Prediction Log'!$M233, "Y", "N"))</f>
        <v>Y</v>
      </c>
      <c r="Z233" s="81" t="str">
        <f>IF(ISBLANK('Prediction Log'!$N233), "",IF('Prediction Log'!$I233&lt;&gt;'Prediction Log'!$M233, "N",IF(AND('Prediction Log'!$E233&gt;0, 'Prediction Log'!$P233&gt;'Prediction Log'!$E233, 'Prediction Log'!$I233='Prediction Log'!$C233), "Y", IF(AND('Prediction Log'!$E233&lt;0, 'Prediction Log'!$P233&lt;'Prediction Log'!$E233,'Prediction Log'!$I233='Prediction Log'!$B233 ), "Y", IF('Prediction Log'!$P233='Prediction Log'!$E233, "PUSH", "N")))))</f>
        <v>N</v>
      </c>
      <c r="AA233" s="81" t="str">
        <f>IF(ISBLANK('Prediction Log'!$N233), "",IF(AND('Prediction Log'!$W233="Y", 'Prediction Log'!$X233="Y"), "Y", "N"))</f>
        <v>Y</v>
      </c>
      <c r="AB233" s="80" t="n">
        <f>IF(ISBLANK('Prediction Log'!$N233), "",IF('Prediction Log'!$D233&gt;0, 'Prediction Log'!$P233-'Prediction Log'!$D233, IF('Prediction Log'!$D233&lt;0, -'Prediction Log'!$P233+'Prediction Log'!$D233, "NA")))</f>
        <v>0.5</v>
      </c>
      <c r="AC233" s="80" t="n">
        <f>IF(ISBLANK('Prediction Log'!$N233), "",ABS('Prediction Log'!$AB233))</f>
        <v>0.5</v>
      </c>
      <c r="AD233" s="81" t="n">
        <f>IF(ISBLANK('Prediction Log'!$N233), "",IF('Prediction Log'!$E233&gt;0, 'Prediction Log'!$P233-'Prediction Log'!$E233, IF('Prediction Log'!$E233&lt;0, -'Prediction Log'!$P233+'Prediction Log'!$E233, "NA")))</f>
        <v>-18.2</v>
      </c>
      <c r="AE233" s="81" t="n">
        <f>IF(ISBLANK('Prediction Log'!$N233), "",ABS('Prediction Log'!$AD233))</f>
        <v>18.2</v>
      </c>
    </row>
    <row r="234" ht="14.25" customHeight="1">
      <c r="A234" s="14" t="n">
        <f>IF(ISBLANK(Games!$B215), "",Games!A215)</f>
        <v>12</v>
      </c>
      <c r="B234" s="67" t="str">
        <f>IF(ISBLANK(Games!$B215), "",Games!B215)</f>
        <v>Indiana</v>
      </c>
      <c r="C234" s="67" t="str">
        <f>IF(ISBLANK(Games!$B215), "",Games!E215)</f>
        <v>Michigan State</v>
      </c>
      <c r="D234" s="10" t="n">
        <f>IF(ISBLANK(Games!$B215), "",Games!G215)</f>
        <v>-4.5</v>
      </c>
      <c r="E234" s="10" t="n">
        <f>IF(ISBLANK(Games!$B215), "",Games!H215)</f>
        <v>0.1</v>
      </c>
      <c r="F234" s="69" t="n">
        <f>Games!D215</f>
        <v>0.606547</v>
      </c>
      <c r="G234" s="70" t="str">
        <f>Games!K215</f>
        <v>N</v>
      </c>
      <c r="H234" s="71" t="str">
        <f>IF(ISBLANK(Games!B215), "", IF('Prediction Log'!$D234&lt;0, 'Prediction Log'!$B234, 'Prediction Log'!$C234))</f>
        <v>Indiana</v>
      </c>
      <c r="I234" s="72" t="str">
        <f>IF(ISBLANK(Games!$B215), "",Games!I215)</f>
        <v>Michigan State</v>
      </c>
      <c r="J234" s="72" t="str">
        <f>IF('Prediction Log'!$F234&gt;0.5, 'Prediction Log'!$B234, IF('Prediction Log'!$F234&lt;0.5, 'Prediction Log'!$C234, "PICK"))</f>
        <v>Indiana</v>
      </c>
      <c r="K234" s="73" t="n">
        <f>IF(ISBLANK(Games!B215), "",IF('Prediction Log'!$J234='Prediction Log'!$B234, 'Prediction Log'!$F234, 1-'Prediction Log'!$F234))</f>
        <v>0.606547</v>
      </c>
      <c r="L234" s="74" t="str">
        <f>IF(ISBLANK(Games!$B215), "",Games!L215)</f>
        <v>Y</v>
      </c>
      <c r="M234" s="75" t="str">
        <f>IF(ISBLANK('Prediction Log'!$N234), "",IF('Prediction Log'!$N234&gt;'Prediction Log'!$O234,'Prediction Log'!$B234,'Prediction Log'!$C234))</f>
        <v>Michigan State</v>
      </c>
      <c r="N234" s="76" t="n">
        <v>21.0</v>
      </c>
      <c r="O234" s="76" t="n">
        <v>24.0</v>
      </c>
      <c r="P234" s="77" t="n">
        <f>IF(ISBLANK('Prediction Log'!$N234), "",'Prediction Log'!$O234-'Prediction Log'!$N234)</f>
        <v>3</v>
      </c>
      <c r="Q234" s="78" t="str">
        <f>IF(ISBLANK('Prediction Log'!$N234), "",IF('Prediction Log'!$M234&lt;&gt;'Prediction Log'!$H234, "Y", IF(AND('Prediction Log'!$M234='Prediction Log'!$H234, ABS((-1*'Prediction Log'!$P234))&gt;ABS('Prediction Log'!$D234)), "Y", IF('Prediction Log'!$D234='Prediction Log'!$P234, "PUSH", "N"))))</f>
        <v>Y</v>
      </c>
      <c r="R234" s="79" t="str">
        <f>IF(ISBLANK('Prediction Log'!$N234), "",IF('Prediction Log'!$P234&lt;'Prediction Log'!$D234, "Y", IF('Prediction Log'!$P234='Prediction Log'!$D234, "PUSH", "N")))</f>
        <v>N</v>
      </c>
      <c r="S234" s="79" t="str">
        <f>IF(ISBLANK('Prediction Log'!$N234), "",IF('Prediction Log'!$P234&lt;'Prediction Log'!$E234, "Y", IF('Prediction Log'!$P234='Prediction Log'!$E234, "PUSH", "N")))</f>
        <v>N</v>
      </c>
      <c r="T234" s="80" t="str">
        <f>IF(ISBLANK('Prediction Log'!$N234),"",IF('Prediction Log'!$M234='Prediction Log'!$H234, "Y", "N"))</f>
        <v>N</v>
      </c>
      <c r="U234" s="80" t="str">
        <f>'Prediction Log'!$R234</f>
        <v>N</v>
      </c>
      <c r="V234" s="80" t="str">
        <f>IF(ISBLANK('Prediction Log'!$N234), "",IF(AND('Prediction Log'!$T234="Y", 'Prediction Log'!$U234="Y"), "Y", "N"))</f>
        <v>N</v>
      </c>
      <c r="W234" s="81" t="str">
        <f>IF(ISBLANK('Prediction Log'!$N234),"",IF('Prediction Log'!$M234='Prediction Log'!$I234, "Y", "N"))</f>
        <v>Y</v>
      </c>
      <c r="X234" s="81" t="str">
        <f>IF(ISBLANK('Prediction Log'!$N234), "", IF('Prediction Log'!$R234=Games!K215, "Y", "N"))</f>
        <v>Y</v>
      </c>
      <c r="Y234" s="82" t="str">
        <f>IF(ISBLANK('Prediction Log'!$N234), "",IF('Prediction Log'!$J234='Prediction Log'!$M234, "Y", "N"))</f>
        <v>N</v>
      </c>
      <c r="Z234" s="81" t="str">
        <f>IF(ISBLANK('Prediction Log'!$N234), "",IF('Prediction Log'!$I234&lt;&gt;'Prediction Log'!$M234, "N",IF(AND('Prediction Log'!$E234&gt;0, 'Prediction Log'!$P234&gt;'Prediction Log'!$E234, 'Prediction Log'!$I234='Prediction Log'!$C234), "Y", IF(AND('Prediction Log'!$E234&lt;0, 'Prediction Log'!$P234&lt;'Prediction Log'!$E234,'Prediction Log'!$I234='Prediction Log'!$B234 ), "Y", IF('Prediction Log'!$P234='Prediction Log'!$E234, "PUSH", "N")))))</f>
        <v>Y</v>
      </c>
      <c r="AA234" s="81" t="str">
        <f>IF(ISBLANK('Prediction Log'!$N234), "",IF(AND('Prediction Log'!$W234="Y", 'Prediction Log'!$X234="Y"), "Y", "N"))</f>
        <v>Y</v>
      </c>
      <c r="AB234" s="80" t="n">
        <f>IF(ISBLANK('Prediction Log'!$N234), "",IF('Prediction Log'!$D234&gt;0, 'Prediction Log'!$P234-'Prediction Log'!$D234, IF('Prediction Log'!$D234&lt;0, -'Prediction Log'!$P234+'Prediction Log'!$D234, "NA")))</f>
        <v>-7.5</v>
      </c>
      <c r="AC234" s="80" t="n">
        <f>IF(ISBLANK('Prediction Log'!$N234), "",ABS('Prediction Log'!$AB234))</f>
        <v>7.5</v>
      </c>
      <c r="AD234" s="81" t="n">
        <f>IF(ISBLANK('Prediction Log'!$N234), "",IF('Prediction Log'!$E234&gt;0, 'Prediction Log'!$P234-'Prediction Log'!$E234, IF('Prediction Log'!$E234&lt;0, -'Prediction Log'!$P234+'Prediction Log'!$E234, "NA")))</f>
        <v>2.9</v>
      </c>
      <c r="AE234" s="81" t="n">
        <f>IF(ISBLANK('Prediction Log'!$N234), "",ABS('Prediction Log'!$AD234))</f>
        <v>2.9</v>
      </c>
    </row>
    <row r="235" ht="14.25" customHeight="1">
      <c r="A235" s="67" t="n">
        <f>IF(ISBLANK(Games!$B216), "",Games!A216)</f>
        <v>12</v>
      </c>
      <c r="B235" s="67" t="str">
        <f>IF(ISBLANK(Games!$B216), "",Games!B216)</f>
        <v>Miami</v>
      </c>
      <c r="C235" s="67" t="str">
        <f>IF(ISBLANK(Games!$B216), "",Games!E216)</f>
        <v>Louisville</v>
      </c>
      <c r="D235" s="68" t="n">
        <f>IF(ISBLANK(Games!$B216), "",Games!G216)</f>
        <v>1.5</v>
      </c>
      <c r="E235" s="68" t="n">
        <f>IF(ISBLANK(Games!$B216), "",Games!H216)</f>
        <v>6.6</v>
      </c>
      <c r="F235" s="69" t="n">
        <f>Games!D216</f>
        <v>0.130637</v>
      </c>
      <c r="G235" s="70" t="str">
        <f>Games!K216</f>
        <v>N</v>
      </c>
      <c r="H235" s="71" t="str">
        <f>IF(ISBLANK(Games!B216), "", IF('Prediction Log'!$D235&lt;0, 'Prediction Log'!$B235, 'Prediction Log'!$C235))</f>
        <v>Louisville</v>
      </c>
      <c r="I235" s="72" t="str">
        <f>IF(ISBLANK(Games!$B216), "",Games!I216)</f>
        <v>Louisville</v>
      </c>
      <c r="J235" s="72" t="str">
        <f>IF('Prediction Log'!$F235&gt;0.5, 'Prediction Log'!$B235, IF('Prediction Log'!$F235&lt;0.5, 'Prediction Log'!$C235, "PICK"))</f>
        <v>Louisville</v>
      </c>
      <c r="K235" s="73" t="n">
        <f>IF(ISBLANK(Games!B216), "",IF('Prediction Log'!$J235='Prediction Log'!$B235, 'Prediction Log'!$F235, 1-'Prediction Log'!$F235))</f>
        <v>0.869363</v>
      </c>
      <c r="L235" s="74" t="str">
        <f>IF(ISBLANK(Games!$B216), "",Games!L216)</f>
        <v>Y</v>
      </c>
      <c r="M235" s="75" t="s">
        <v>111</v>
      </c>
      <c r="N235" s="76" t="n">
        <v>31.0</v>
      </c>
      <c r="O235" s="76" t="n">
        <v>38.0</v>
      </c>
      <c r="P235" s="77" t="n">
        <f>IF(ISBLANK('Prediction Log'!$N235), "",'Prediction Log'!$O235-'Prediction Log'!$N235)</f>
        <v>7</v>
      </c>
      <c r="Q235" s="78" t="str">
        <f>IF(ISBLANK('Prediction Log'!$N235), "",IF('Prediction Log'!$M235&lt;&gt;'Prediction Log'!$H235, "Y", IF(AND('Prediction Log'!$M235='Prediction Log'!$H235, ABS((-1*'Prediction Log'!$P235))&gt;ABS('Prediction Log'!$D235)), "Y", IF('Prediction Log'!$D235='Prediction Log'!$P235, "PUSH", "N"))))</f>
        <v>Y</v>
      </c>
      <c r="R235" s="79" t="str">
        <f>IF(ISBLANK('Prediction Log'!$N235), "",IF('Prediction Log'!$P235&lt;'Prediction Log'!$D235, "Y", IF('Prediction Log'!$P235='Prediction Log'!$D235, "PUSH", "N")))</f>
        <v>N</v>
      </c>
      <c r="S235" s="79" t="str">
        <f>IF(ISBLANK('Prediction Log'!$N235), "",IF('Prediction Log'!$P235&lt;'Prediction Log'!$E235, "Y", IF('Prediction Log'!$P235='Prediction Log'!$E235, "PUSH", "N")))</f>
        <v>N</v>
      </c>
      <c r="T235" s="80" t="str">
        <f>IF(ISBLANK('Prediction Log'!$N235),"",IF('Prediction Log'!$M235='Prediction Log'!$H235, "Y", "N"))</f>
        <v>Y</v>
      </c>
      <c r="U235" s="80" t="str">
        <f>'Prediction Log'!$R235</f>
        <v>N</v>
      </c>
      <c r="V235" s="80" t="str">
        <f>IF(ISBLANK('Prediction Log'!$N235), "",IF(AND('Prediction Log'!$T235="Y", 'Prediction Log'!$U235="Y"), "Y", "N"))</f>
        <v>N</v>
      </c>
      <c r="W235" s="81" t="str">
        <f>IF(ISBLANK('Prediction Log'!$N235),"",IF('Prediction Log'!$M235='Prediction Log'!$I235, "Y", "N"))</f>
        <v>Y</v>
      </c>
      <c r="X235" s="81" t="str">
        <f>IF(ISBLANK('Prediction Log'!$N235), "", IF('Prediction Log'!$R235=Games!K216, "Y", "N"))</f>
        <v>Y</v>
      </c>
      <c r="Y235" s="82" t="str">
        <f>IF(ISBLANK('Prediction Log'!$N235), "",IF('Prediction Log'!$J235='Prediction Log'!$M235, "Y", "N"))</f>
        <v>Y</v>
      </c>
      <c r="Z235" s="81" t="str">
        <f>IF(ISBLANK('Prediction Log'!$N235), "",IF('Prediction Log'!$I235&lt;&gt;'Prediction Log'!$M235, "N",IF(AND('Prediction Log'!$E235&gt;0, 'Prediction Log'!$P235&gt;'Prediction Log'!$E235, 'Prediction Log'!$I235='Prediction Log'!$C235), "Y", IF(AND('Prediction Log'!$E235&lt;0, 'Prediction Log'!$P235&lt;'Prediction Log'!$E235,'Prediction Log'!$I235='Prediction Log'!$B235 ), "Y", IF('Prediction Log'!$P235='Prediction Log'!$E235, "PUSH", "N")))))</f>
        <v>Y</v>
      </c>
      <c r="AA235" s="81" t="str">
        <f>IF(ISBLANK('Prediction Log'!$N235), "",IF(AND('Prediction Log'!$W235="Y", 'Prediction Log'!$X235="Y"), "Y", "N"))</f>
        <v>Y</v>
      </c>
      <c r="AB235" s="80" t="n">
        <f>IF(ISBLANK('Prediction Log'!$N235), "",IF('Prediction Log'!$D235&gt;0, 'Prediction Log'!$P235-'Prediction Log'!$D235, IF('Prediction Log'!$D235&lt;0, -'Prediction Log'!$P235+'Prediction Log'!$D235, "NA")))</f>
        <v>5.5</v>
      </c>
      <c r="AC235" s="80" t="n">
        <f>IF(ISBLANK('Prediction Log'!$N235), "",ABS('Prediction Log'!$AB235))</f>
        <v>5.5</v>
      </c>
      <c r="AD235" s="81" t="n">
        <f>IF(ISBLANK('Prediction Log'!$N235), "",IF('Prediction Log'!$E235&gt;0, 'Prediction Log'!$P235-'Prediction Log'!$E235, IF('Prediction Log'!$E235&lt;0, -'Prediction Log'!$P235+'Prediction Log'!$E235, "NA")))</f>
        <v>0.4</v>
      </c>
      <c r="AE235" s="81" t="n">
        <f>IF(ISBLANK('Prediction Log'!$N235), "",ABS('Prediction Log'!$AD235))</f>
        <v>0.4</v>
      </c>
    </row>
    <row r="236" ht="14.25" customHeight="1">
      <c r="A236" s="14" t="n">
        <f>IF(ISBLANK(Games!$B217), "",Games!A217)</f>
        <v>12</v>
      </c>
      <c r="B236" s="67" t="str">
        <f>IF(ISBLANK(Games!$B217), "",Games!B217)</f>
        <v>Georgia Tech</v>
      </c>
      <c r="C236" s="67" t="str">
        <f>IF(ISBLANK(Games!$B217), "",Games!E217)</f>
        <v>Syracuse</v>
      </c>
      <c r="D236" s="10" t="n">
        <f>IF(ISBLANK(Games!$B217), "",Games!G217)</f>
        <v>-6.5</v>
      </c>
      <c r="E236" s="10" t="n">
        <f>IF(ISBLANK(Games!$B217), "",Games!H217)</f>
        <v>7.8</v>
      </c>
      <c r="F236" s="69" t="n">
        <f>Games!D217</f>
        <v>0.261052</v>
      </c>
      <c r="G236" s="70" t="str">
        <f>Games!K217</f>
        <v>N</v>
      </c>
      <c r="H236" s="71" t="str">
        <f>IF(ISBLANK(Games!B217), "", IF('Prediction Log'!$D236&lt;0, 'Prediction Log'!$B236, 'Prediction Log'!$C236))</f>
        <v>Georgia Tech</v>
      </c>
      <c r="I236" s="72" t="str">
        <f>IF(ISBLANK(Games!$B217), "",Games!I217)</f>
        <v>Syracuse</v>
      </c>
      <c r="J236" s="72" t="str">
        <f>IF('Prediction Log'!$F236&gt;0.5, 'Prediction Log'!$B236, IF('Prediction Log'!$F236&lt;0.5, 'Prediction Log'!$C236, "PICK"))</f>
        <v>Syracuse</v>
      </c>
      <c r="K236" s="73" t="n">
        <f>IF(ISBLANK(Games!B217), "",IF('Prediction Log'!$J236='Prediction Log'!$B236, 'Prediction Log'!$F236, 1-'Prediction Log'!$F236))</f>
        <v>0.738948</v>
      </c>
      <c r="L236" s="74" t="str">
        <f>IF(ISBLANK(Games!$B217), "",Games!L217)</f>
        <v>Y</v>
      </c>
      <c r="M236" s="75" t="s">
        <v>68</v>
      </c>
      <c r="N236" s="76" t="n">
        <v>31.0</v>
      </c>
      <c r="O236" s="76" t="n">
        <v>22.0</v>
      </c>
      <c r="P236" s="77" t="n">
        <f>IF(ISBLANK('Prediction Log'!$N236), "",'Prediction Log'!$O236-'Prediction Log'!$N236)</f>
        <v>-9</v>
      </c>
      <c r="Q236" s="78" t="str">
        <f>IF(ISBLANK('Prediction Log'!$N236), "",IF('Prediction Log'!$M236&lt;&gt;'Prediction Log'!$H236, "Y", IF(AND('Prediction Log'!$M236='Prediction Log'!$H236, ABS((-1*'Prediction Log'!$P236))&gt;ABS('Prediction Log'!$D236)), "Y", IF('Prediction Log'!$D236='Prediction Log'!$P236, "PUSH", "N"))))</f>
        <v>Y</v>
      </c>
      <c r="R236" s="79" t="str">
        <f>IF(ISBLANK('Prediction Log'!$N236), "",IF('Prediction Log'!$P236&lt;'Prediction Log'!$D236, "Y", IF('Prediction Log'!$P236='Prediction Log'!$D236, "PUSH", "N")))</f>
        <v>Y</v>
      </c>
      <c r="S236" s="79" t="str">
        <f>IF(ISBLANK('Prediction Log'!$N236), "",IF('Prediction Log'!$P236&lt;'Prediction Log'!$E236, "Y", IF('Prediction Log'!$P236='Prediction Log'!$E236, "PUSH", "N")))</f>
        <v>Y</v>
      </c>
      <c r="T236" s="80" t="str">
        <f>IF(ISBLANK('Prediction Log'!$N236),"",IF('Prediction Log'!$M236='Prediction Log'!$H236, "Y", "N"))</f>
        <v>Y</v>
      </c>
      <c r="U236" s="80" t="str">
        <f>'Prediction Log'!$R236</f>
        <v>Y</v>
      </c>
      <c r="V236" s="80" t="str">
        <f>IF(ISBLANK('Prediction Log'!$N236), "",IF(AND('Prediction Log'!$T236="Y", 'Prediction Log'!$U236="Y"), "Y", "N"))</f>
        <v>Y</v>
      </c>
      <c r="W236" s="81" t="str">
        <f>IF(ISBLANK('Prediction Log'!$N236),"",IF('Prediction Log'!$M236='Prediction Log'!$I236, "Y", "N"))</f>
        <v>N</v>
      </c>
      <c r="X236" s="81" t="str">
        <f>IF(ISBLANK('Prediction Log'!$N236), "", IF('Prediction Log'!$R236=Games!K217, "Y", "N"))</f>
        <v>N</v>
      </c>
      <c r="Y236" s="82" t="str">
        <f>IF(ISBLANK('Prediction Log'!$N236), "",IF('Prediction Log'!$J236='Prediction Log'!$M236, "Y", "N"))</f>
        <v>N</v>
      </c>
      <c r="Z236" s="81" t="str">
        <f>IF(ISBLANK('Prediction Log'!$N236), "",IF('Prediction Log'!$I236&lt;&gt;'Prediction Log'!$M236, "N",IF(AND('Prediction Log'!$E236&gt;0, 'Prediction Log'!$P236&gt;'Prediction Log'!$E236, 'Prediction Log'!$I236='Prediction Log'!$C236), "Y", IF(AND('Prediction Log'!$E236&lt;0, 'Prediction Log'!$P236&lt;'Prediction Log'!$E236,'Prediction Log'!$I236='Prediction Log'!$B236 ), "Y", IF('Prediction Log'!$P236='Prediction Log'!$E236, "PUSH", "N")))))</f>
        <v>N</v>
      </c>
      <c r="AA236" s="81" t="str">
        <f>IF(ISBLANK('Prediction Log'!$N236), "",IF(AND('Prediction Log'!$W236="Y", 'Prediction Log'!$X236="Y"), "Y", "N"))</f>
        <v>N</v>
      </c>
      <c r="AB236" s="80" t="n">
        <f>IF(ISBLANK('Prediction Log'!$N236), "",IF('Prediction Log'!$D236&gt;0, 'Prediction Log'!$P236-'Prediction Log'!$D236, IF('Prediction Log'!$D236&lt;0, -'Prediction Log'!$P236+'Prediction Log'!$D236, "NA")))</f>
        <v>2.5</v>
      </c>
      <c r="AC236" s="80" t="n">
        <f>IF(ISBLANK('Prediction Log'!$N236), "",ABS('Prediction Log'!$AB236))</f>
        <v>2.5</v>
      </c>
      <c r="AD236" s="81" t="n">
        <f>IF(ISBLANK('Prediction Log'!$N236), "",IF('Prediction Log'!$E236&gt;0, 'Prediction Log'!$P236-'Prediction Log'!$E236, IF('Prediction Log'!$E236&lt;0, -'Prediction Log'!$P236+'Prediction Log'!$E236, "NA")))</f>
        <v>-16.8</v>
      </c>
      <c r="AE236" s="81" t="n">
        <f>IF(ISBLANK('Prediction Log'!$N236), "",ABS('Prediction Log'!$AD236))</f>
        <v>16.8</v>
      </c>
    </row>
    <row r="237" ht="14.25" customHeight="1">
      <c r="A237" s="67" t="n">
        <f>IF(ISBLANK(Games!$B218), "",Games!A218)</f>
        <v>12</v>
      </c>
      <c r="B237" s="67" t="str">
        <f>IF(ISBLANK(Games!$B218), "",Games!B218)</f>
        <v>BYU</v>
      </c>
      <c r="C237" s="67" t="str">
        <f>IF(ISBLANK(Games!$B218), "",Games!E218)</f>
        <v>Oklahoma</v>
      </c>
      <c r="D237" s="68" t="n">
        <f>IF(ISBLANK(Games!$B218), "",Games!G218)</f>
        <v>24.5</v>
      </c>
      <c r="E237" s="68" t="n">
        <f>IF(ISBLANK(Games!$B218), "",Games!H218)</f>
        <v>18.8</v>
      </c>
      <c r="F237" s="69" t="n">
        <f>Games!D218</f>
        <v>0.042368</v>
      </c>
      <c r="G237" s="70" t="str">
        <f>Games!K218</f>
        <v>Y</v>
      </c>
      <c r="H237" s="71" t="str">
        <f>IF(ISBLANK(Games!B218), "", IF('Prediction Log'!$D237&lt;0, 'Prediction Log'!$B237, 'Prediction Log'!$C237))</f>
        <v>Oklahoma</v>
      </c>
      <c r="I237" s="72" t="str">
        <f>IF(ISBLANK(Games!$B218), "",Games!I218)</f>
        <v>Oklahoma</v>
      </c>
      <c r="J237" s="72" t="str">
        <f>IF('Prediction Log'!$F237&gt;0.5, 'Prediction Log'!$B237, IF('Prediction Log'!$F237&lt;0.5, 'Prediction Log'!$C237, "PICK"))</f>
        <v>Oklahoma</v>
      </c>
      <c r="K237" s="73" t="n">
        <f>IF(ISBLANK(Games!B218), "",IF('Prediction Log'!$J237='Prediction Log'!$B237, 'Prediction Log'!$F237, 1-'Prediction Log'!$F237))</f>
        <v>0.957632</v>
      </c>
      <c r="L237" s="74" t="str">
        <f>IF(ISBLANK(Games!$B218), "",Games!L218)</f>
        <v>N</v>
      </c>
      <c r="M237" s="75" t="s">
        <v>20</v>
      </c>
      <c r="N237" s="76" t="n">
        <v>24.0</v>
      </c>
      <c r="O237" s="76" t="n">
        <v>31.0</v>
      </c>
      <c r="P237" s="77" t="n">
        <f>IF(ISBLANK('Prediction Log'!$N237), "",'Prediction Log'!$O237-'Prediction Log'!$N237)</f>
        <v>7</v>
      </c>
      <c r="Q237" s="78" t="str">
        <f>IF(ISBLANK('Prediction Log'!$N237), "",IF('Prediction Log'!$M237&lt;&gt;'Prediction Log'!$H237, "Y", IF(AND('Prediction Log'!$M237='Prediction Log'!$H237, ABS((-1*'Prediction Log'!$P237))&gt;ABS('Prediction Log'!$D237)), "Y", IF('Prediction Log'!$D237='Prediction Log'!$P237, "PUSH", "N"))))</f>
        <v>N</v>
      </c>
      <c r="R237" s="79" t="str">
        <f>IF(ISBLANK('Prediction Log'!$N237), "",IF('Prediction Log'!$P237&lt;'Prediction Log'!$D237, "Y", IF('Prediction Log'!$P237='Prediction Log'!$D237, "PUSH", "N")))</f>
        <v>Y</v>
      </c>
      <c r="S237" s="79" t="str">
        <f>IF(ISBLANK('Prediction Log'!$N237), "",IF('Prediction Log'!$P237&lt;'Prediction Log'!$E237, "Y", IF('Prediction Log'!$P237='Prediction Log'!$E237, "PUSH", "N")))</f>
        <v>Y</v>
      </c>
      <c r="T237" s="80" t="str">
        <f>IF(ISBLANK('Prediction Log'!$N237),"",IF('Prediction Log'!$M237='Prediction Log'!$H237, "Y", "N"))</f>
        <v>Y</v>
      </c>
      <c r="U237" s="80" t="str">
        <f>'Prediction Log'!$R237</f>
        <v>Y</v>
      </c>
      <c r="V237" s="80" t="str">
        <f>IF(ISBLANK('Prediction Log'!$N237), "",IF(AND('Prediction Log'!$T237="Y", 'Prediction Log'!$U237="Y"), "Y", "N"))</f>
        <v>Y</v>
      </c>
      <c r="W237" s="81" t="str">
        <f>IF(ISBLANK('Prediction Log'!$N237),"",IF('Prediction Log'!$M237='Prediction Log'!$I237, "Y", "N"))</f>
        <v>Y</v>
      </c>
      <c r="X237" s="81" t="str">
        <f>IF(ISBLANK('Prediction Log'!$N237), "", IF('Prediction Log'!$R237=Games!K218, "Y", "N"))</f>
        <v>Y</v>
      </c>
      <c r="Y237" s="82" t="str">
        <f>IF(ISBLANK('Prediction Log'!$N237), "",IF('Prediction Log'!$J237='Prediction Log'!$M237, "Y", "N"))</f>
        <v>Y</v>
      </c>
      <c r="Z237" s="81" t="str">
        <f>IF(ISBLANK('Prediction Log'!$N237), "",IF('Prediction Log'!$I237&lt;&gt;'Prediction Log'!$M237, "N",IF(AND('Prediction Log'!$E237&gt;0, 'Prediction Log'!$P237&gt;'Prediction Log'!$E237, 'Prediction Log'!$I237='Prediction Log'!$C237), "Y", IF(AND('Prediction Log'!$E237&lt;0, 'Prediction Log'!$P237&lt;'Prediction Log'!$E237,'Prediction Log'!$I237='Prediction Log'!$B237 ), "Y", IF('Prediction Log'!$P237='Prediction Log'!$E237, "PUSH", "N")))))</f>
        <v>N</v>
      </c>
      <c r="AA237" s="81" t="str">
        <f>IF(ISBLANK('Prediction Log'!$N237), "",IF(AND('Prediction Log'!$W237="Y", 'Prediction Log'!$X237="Y"), "Y", "N"))</f>
        <v>Y</v>
      </c>
      <c r="AB237" s="80" t="n">
        <f>IF(ISBLANK('Prediction Log'!$N237), "",IF('Prediction Log'!$D237&gt;0, 'Prediction Log'!$P237-'Prediction Log'!$D237, IF('Prediction Log'!$D237&lt;0, -'Prediction Log'!$P237+'Prediction Log'!$D237, "NA")))</f>
        <v>-17.5</v>
      </c>
      <c r="AC237" s="80" t="n">
        <f>IF(ISBLANK('Prediction Log'!$N237), "",ABS('Prediction Log'!$AB237))</f>
        <v>17.5</v>
      </c>
      <c r="AD237" s="81" t="n">
        <f>IF(ISBLANK('Prediction Log'!$N237), "",IF('Prediction Log'!$E237&gt;0, 'Prediction Log'!$P237-'Prediction Log'!$E237, IF('Prediction Log'!$E237&lt;0, -'Prediction Log'!$P237+'Prediction Log'!$E237, "NA")))</f>
        <v>-11.8</v>
      </c>
      <c r="AE237" s="81" t="n">
        <f>IF(ISBLANK('Prediction Log'!$N237), "",ABS('Prediction Log'!$AD237))</f>
        <v>11.8</v>
      </c>
    </row>
    <row r="238" ht="14.25" customHeight="1">
      <c r="A238" s="14" t="n">
        <f>IF(ISBLANK(Games!$B219), "",Games!A219)</f>
        <v>12</v>
      </c>
      <c r="B238" s="67" t="str">
        <f>IF(ISBLANK(Games!$B219), "",Games!B219)</f>
        <v>Navy</v>
      </c>
      <c r="C238" s="67" t="str">
        <f>IF(ISBLANK(Games!$B219), "",Games!E219)</f>
        <v>East Carolina</v>
      </c>
      <c r="D238" s="10" t="n">
        <f>IF(ISBLANK(Games!$B219), "",Games!G219)</f>
        <v>-2.5</v>
      </c>
      <c r="E238" s="10" t="n">
        <f>IF(ISBLANK(Games!$B219), "",Games!H219)</f>
        <v>6.1</v>
      </c>
      <c r="F238" s="69" t="n">
        <f>Games!D219</f>
        <v>0.338472</v>
      </c>
      <c r="G238" s="70" t="str">
        <f>Games!K219</f>
        <v>N</v>
      </c>
      <c r="H238" s="71" t="str">
        <f>IF(ISBLANK(Games!B219), "", IF('Prediction Log'!$D238&lt;0, 'Prediction Log'!$B238, 'Prediction Log'!$C238))</f>
        <v>Navy</v>
      </c>
      <c r="I238" s="72" t="str">
        <f>IF(ISBLANK(Games!$B219), "",Games!I219)</f>
        <v>East Carolina</v>
      </c>
      <c r="J238" s="72" t="str">
        <f>IF('Prediction Log'!$F238&gt;0.5, 'Prediction Log'!$B238, IF('Prediction Log'!$F238&lt;0.5, 'Prediction Log'!$C238, "PICK"))</f>
        <v>East Carolina</v>
      </c>
      <c r="K238" s="73" t="n">
        <f>IF(ISBLANK(Games!B219), "",IF('Prediction Log'!$J238='Prediction Log'!$B238, 'Prediction Log'!$F238, 1-'Prediction Log'!$F238))</f>
        <v>0.661528</v>
      </c>
      <c r="L238" s="74" t="str">
        <f>IF(ISBLANK(Games!$B219), "",Games!L219)</f>
        <v>Y</v>
      </c>
      <c r="M238" s="75" t="s">
        <v>32</v>
      </c>
      <c r="N238" s="76" t="n">
        <v>10.0</v>
      </c>
      <c r="O238" s="76" t="n">
        <v>0.0</v>
      </c>
      <c r="P238" s="77" t="n">
        <f>IF(ISBLANK('Prediction Log'!$N238), "",'Prediction Log'!$O238-'Prediction Log'!$N238)</f>
        <v>-10</v>
      </c>
      <c r="Q238" s="78" t="str">
        <f>IF(ISBLANK('Prediction Log'!$N238), "",IF('Prediction Log'!$M238&lt;&gt;'Prediction Log'!$H238, "Y", IF(AND('Prediction Log'!$M238='Prediction Log'!$H238, ABS((-1*'Prediction Log'!$P238))&gt;ABS('Prediction Log'!$D238)), "Y", IF('Prediction Log'!$D238='Prediction Log'!$P238, "PUSH", "N"))))</f>
        <v>Y</v>
      </c>
      <c r="R238" s="79" t="str">
        <f>IF(ISBLANK('Prediction Log'!$N238), "",IF('Prediction Log'!$P238&lt;'Prediction Log'!$D238, "Y", IF('Prediction Log'!$P238='Prediction Log'!$D238, "PUSH", "N")))</f>
        <v>Y</v>
      </c>
      <c r="S238" s="79" t="str">
        <f>IF(ISBLANK('Prediction Log'!$N238), "",IF('Prediction Log'!$P238&lt;'Prediction Log'!$E238, "Y", IF('Prediction Log'!$P238='Prediction Log'!$E238, "PUSH", "N")))</f>
        <v>Y</v>
      </c>
      <c r="T238" s="80" t="str">
        <f>IF(ISBLANK('Prediction Log'!$N238),"",IF('Prediction Log'!$M238='Prediction Log'!$H238, "Y", "N"))</f>
        <v>Y</v>
      </c>
      <c r="U238" s="80" t="str">
        <f>'Prediction Log'!$R238</f>
        <v>Y</v>
      </c>
      <c r="V238" s="80" t="str">
        <f>IF(ISBLANK('Prediction Log'!$N238), "",IF(AND('Prediction Log'!$T238="Y", 'Prediction Log'!$U238="Y"), "Y", "N"))</f>
        <v>Y</v>
      </c>
      <c r="W238" s="81" t="str">
        <f>IF(ISBLANK('Prediction Log'!$N238),"",IF('Prediction Log'!$M238='Prediction Log'!$I238, "Y", "N"))</f>
        <v>N</v>
      </c>
      <c r="X238" s="81" t="str">
        <f>IF(ISBLANK('Prediction Log'!$N238), "", IF('Prediction Log'!$R238=Games!K219, "Y", "N"))</f>
        <v>N</v>
      </c>
      <c r="Y238" s="82" t="str">
        <f>IF(ISBLANK('Prediction Log'!$N238), "",IF('Prediction Log'!$J238='Prediction Log'!$M238, "Y", "N"))</f>
        <v>N</v>
      </c>
      <c r="Z238" s="81" t="str">
        <f>IF(ISBLANK('Prediction Log'!$N238), "",IF('Prediction Log'!$I238&lt;&gt;'Prediction Log'!$M238, "N",IF(AND('Prediction Log'!$E238&gt;0, 'Prediction Log'!$P238&gt;'Prediction Log'!$E238, 'Prediction Log'!$I238='Prediction Log'!$C238), "Y", IF(AND('Prediction Log'!$E238&lt;0, 'Prediction Log'!$P238&lt;'Prediction Log'!$E238,'Prediction Log'!$I238='Prediction Log'!$B238 ), "Y", IF('Prediction Log'!$P238='Prediction Log'!$E238, "PUSH", "N")))))</f>
        <v>N</v>
      </c>
      <c r="AA238" s="81" t="str">
        <f>IF(ISBLANK('Prediction Log'!$N238), "",IF(AND('Prediction Log'!$W238="Y", 'Prediction Log'!$X238="Y"), "Y", "N"))</f>
        <v>N</v>
      </c>
      <c r="AB238" s="80" t="n">
        <f>IF(ISBLANK('Prediction Log'!$N238), "",IF('Prediction Log'!$D238&gt;0, 'Prediction Log'!$P238-'Prediction Log'!$D238, IF('Prediction Log'!$D238&lt;0, -'Prediction Log'!$P238+'Prediction Log'!$D238, "NA")))</f>
        <v>7.5</v>
      </c>
      <c r="AC238" s="80" t="n">
        <f>IF(ISBLANK('Prediction Log'!$N238), "",ABS('Prediction Log'!$AB238))</f>
        <v>7.5</v>
      </c>
      <c r="AD238" s="81" t="n">
        <f>IF(ISBLANK('Prediction Log'!$N238), "",IF('Prediction Log'!$E238&gt;0, 'Prediction Log'!$P238-'Prediction Log'!$E238, IF('Prediction Log'!$E238&lt;0, -'Prediction Log'!$P238+'Prediction Log'!$E238, "NA")))</f>
        <v>-16.1</v>
      </c>
      <c r="AE238" s="81" t="n">
        <f>IF(ISBLANK('Prediction Log'!$N238), "",ABS('Prediction Log'!$AD238))</f>
        <v>16.1</v>
      </c>
    </row>
    <row r="239" ht="14.25" customHeight="1">
      <c r="A239" s="67" t="n">
        <f>IF(ISBLANK(Games!$B220), "",Games!A220)</f>
        <v>12</v>
      </c>
      <c r="B239" s="67" t="str">
        <f>IF(ISBLANK(Games!$B220), "",Games!B220)</f>
        <v>Northwestern</v>
      </c>
      <c r="C239" s="67" t="str">
        <f>IF(ISBLANK(Games!$B220), "",Games!E220)</f>
        <v>Purdue</v>
      </c>
      <c r="D239" s="68" t="n">
        <f>IF(ISBLANK(Games!$B220), "",Games!G220)</f>
        <v>3</v>
      </c>
      <c r="E239" s="68" t="n">
        <f>IF(ISBLANK(Games!$B220), "",Games!H220)</f>
        <v>-4</v>
      </c>
      <c r="F239" s="69" t="n">
        <f>Games!D220</f>
        <v>0.780517</v>
      </c>
      <c r="G239" s="70" t="str">
        <f>Games!K220</f>
        <v>Y</v>
      </c>
      <c r="H239" s="71" t="str">
        <f>IF(ISBLANK(Games!B220), "", IF('Prediction Log'!$D239&lt;0, 'Prediction Log'!$B239, 'Prediction Log'!$C239))</f>
        <v>Purdue</v>
      </c>
      <c r="I239" s="72" t="str">
        <f>IF(ISBLANK(Games!$B220), "",Games!I220)</f>
        <v>Northwestern</v>
      </c>
      <c r="J239" s="72" t="str">
        <f>IF('Prediction Log'!$F239&gt;0.5, 'Prediction Log'!$B239, IF('Prediction Log'!$F239&lt;0.5, 'Prediction Log'!$C239, "PICK"))</f>
        <v>Northwestern</v>
      </c>
      <c r="K239" s="73" t="n">
        <f>IF(ISBLANK(Games!B220), "",IF('Prediction Log'!$J239='Prediction Log'!$B239, 'Prediction Log'!$F239, 1-'Prediction Log'!$F239))</f>
        <v>0.780517</v>
      </c>
      <c r="L239" s="74" t="str">
        <f>IF(ISBLANK(Games!$B220), "",Games!L220)</f>
        <v>Y</v>
      </c>
      <c r="M239" s="75" t="s">
        <v>77</v>
      </c>
      <c r="N239" s="76" t="n">
        <v>23.0</v>
      </c>
      <c r="O239" s="76" t="n">
        <v>15.0</v>
      </c>
      <c r="P239" s="77" t="n">
        <f>IF(ISBLANK('Prediction Log'!$N239), "",'Prediction Log'!$O239-'Prediction Log'!$N239)</f>
        <v>-8</v>
      </c>
      <c r="Q239" s="78" t="str">
        <f>IF(ISBLANK('Prediction Log'!$N239), "",IF('Prediction Log'!$M239&lt;&gt;'Prediction Log'!$H239, "Y", IF(AND('Prediction Log'!$M239='Prediction Log'!$H239, ABS((-1*'Prediction Log'!$P239))&gt;ABS('Prediction Log'!$D239)), "Y", IF('Prediction Log'!$D239='Prediction Log'!$P239, "PUSH", "N"))))</f>
        <v>Y</v>
      </c>
      <c r="R239" s="79" t="str">
        <f>IF(ISBLANK('Prediction Log'!$N239), "",IF('Prediction Log'!$P239&lt;'Prediction Log'!$D239, "Y", IF('Prediction Log'!$P239='Prediction Log'!$D239, "PUSH", "N")))</f>
        <v>Y</v>
      </c>
      <c r="S239" s="79" t="str">
        <f>IF(ISBLANK('Prediction Log'!$N239), "",IF('Prediction Log'!$P239&lt;'Prediction Log'!$E239, "Y", IF('Prediction Log'!$P239='Prediction Log'!$E239, "PUSH", "N")))</f>
        <v>Y</v>
      </c>
      <c r="T239" s="80" t="str">
        <f>IF(ISBLANK('Prediction Log'!$N239),"",IF('Prediction Log'!$M239='Prediction Log'!$H239, "Y", "N"))</f>
        <v>N</v>
      </c>
      <c r="U239" s="80" t="str">
        <f>'Prediction Log'!$R239</f>
        <v>Y</v>
      </c>
      <c r="V239" s="80" t="str">
        <f>IF(ISBLANK('Prediction Log'!$N239), "",IF(AND('Prediction Log'!$T239="Y", 'Prediction Log'!$U239="Y"), "Y", "N"))</f>
        <v>N</v>
      </c>
      <c r="W239" s="81" t="str">
        <f>IF(ISBLANK('Prediction Log'!$N239),"",IF('Prediction Log'!$M239='Prediction Log'!$I239, "Y", "N"))</f>
        <v>Y</v>
      </c>
      <c r="X239" s="81" t="str">
        <f>IF(ISBLANK('Prediction Log'!$N239), "", IF('Prediction Log'!$R239=Games!K220, "Y", "N"))</f>
        <v>Y</v>
      </c>
      <c r="Y239" s="82" t="str">
        <f>IF(ISBLANK('Prediction Log'!$N239), "",IF('Prediction Log'!$J239='Prediction Log'!$M239, "Y", "N"))</f>
        <v>Y</v>
      </c>
      <c r="Z239" s="81" t="str">
        <f>IF(ISBLANK('Prediction Log'!$N239), "",IF('Prediction Log'!$I239&lt;&gt;'Prediction Log'!$M239, "N",IF(AND('Prediction Log'!$E239&gt;0, 'Prediction Log'!$P239&gt;'Prediction Log'!$E239, 'Prediction Log'!$I239='Prediction Log'!$C239), "Y", IF(AND('Prediction Log'!$E239&lt;0, 'Prediction Log'!$P239&lt;'Prediction Log'!$E239,'Prediction Log'!$I239='Prediction Log'!$B239 ), "Y", IF('Prediction Log'!$P239='Prediction Log'!$E239, "PUSH", "N")))))</f>
        <v>Y</v>
      </c>
      <c r="AA239" s="81" t="str">
        <f>IF(ISBLANK('Prediction Log'!$N239), "",IF(AND('Prediction Log'!$W239="Y", 'Prediction Log'!$X239="Y"), "Y", "N"))</f>
        <v>Y</v>
      </c>
      <c r="AB239" s="80" t="n">
        <f>IF(ISBLANK('Prediction Log'!$N239), "",IF('Prediction Log'!$D239&gt;0, 'Prediction Log'!$P239-'Prediction Log'!$D239, IF('Prediction Log'!$D239&lt;0, -'Prediction Log'!$P239+'Prediction Log'!$D239, "NA")))</f>
        <v>-11</v>
      </c>
      <c r="AC239" s="80" t="n">
        <f>IF(ISBLANK('Prediction Log'!$N239), "",ABS('Prediction Log'!$AB239))</f>
        <v>11</v>
      </c>
      <c r="AD239" s="81" t="n">
        <f>IF(ISBLANK('Prediction Log'!$N239), "",IF('Prediction Log'!$E239&gt;0, 'Prediction Log'!$P239-'Prediction Log'!$E239, IF('Prediction Log'!$E239&lt;0, -'Prediction Log'!$P239+'Prediction Log'!$E239, "NA")))</f>
        <v>4</v>
      </c>
      <c r="AE239" s="81" t="n">
        <f>IF(ISBLANK('Prediction Log'!$N239), "",ABS('Prediction Log'!$AD239))</f>
        <v>4</v>
      </c>
    </row>
    <row r="240" ht="14.25" customHeight="1">
      <c r="A240" s="14" t="n">
        <f>IF(ISBLANK(Games!$B221), "",Games!A221)</f>
        <v>12</v>
      </c>
      <c r="B240" s="67" t="str">
        <f>IF(ISBLANK(Games!$B221), "",Games!B221)</f>
        <v>Ole Miss</v>
      </c>
      <c r="C240" s="67" t="str">
        <f>IF(ISBLANK(Games!$B221), "",Games!E221)</f>
        <v>Louisiana Monroe</v>
      </c>
      <c r="D240" s="10" t="n">
        <f>IF(ISBLANK(Games!$B221), "",Games!G221)</f>
        <v>-37.5</v>
      </c>
      <c r="E240" s="10" t="n">
        <f>IF(ISBLANK(Games!$B221), "",Games!H221)</f>
        <v>-34.9</v>
      </c>
      <c r="F240" s="69" t="n">
        <f>Games!D221</f>
        <v>0.998366</v>
      </c>
      <c r="G240" s="70" t="str">
        <f>Games!K221</f>
        <v>N</v>
      </c>
      <c r="H240" s="71" t="str">
        <f>IF(ISBLANK(Games!B221), "", IF('Prediction Log'!$D240&lt;0, 'Prediction Log'!$B240, 'Prediction Log'!$C240))</f>
        <v>Ole Miss</v>
      </c>
      <c r="I240" s="72" t="str">
        <f>IF(ISBLANK(Games!$B221), "",Games!I221)</f>
        <v>Ole Miss</v>
      </c>
      <c r="J240" s="72" t="str">
        <f>IF('Prediction Log'!$F240&gt;0.5, 'Prediction Log'!$B240, IF('Prediction Log'!$F240&lt;0.5, 'Prediction Log'!$C240, "PICK"))</f>
        <v>Ole Miss</v>
      </c>
      <c r="K240" s="73" t="n">
        <f>IF(ISBLANK(Games!B221), "",IF('Prediction Log'!$J240='Prediction Log'!$B240, 'Prediction Log'!$F240, 1-'Prediction Log'!$F240))</f>
        <v>0.998366</v>
      </c>
      <c r="L240" s="74" t="str">
        <f>IF(ISBLANK(Games!$B221), "",Games!L221)</f>
        <v>N</v>
      </c>
      <c r="M240" s="75" t="s">
        <v>53</v>
      </c>
      <c r="N240" s="76" t="n">
        <v>35.0</v>
      </c>
      <c r="O240" s="76" t="n">
        <v>3.0</v>
      </c>
      <c r="P240" s="77" t="n">
        <f>IF(ISBLANK('Prediction Log'!$N240), "",'Prediction Log'!$O240-'Prediction Log'!$N240)</f>
        <v>-32</v>
      </c>
      <c r="Q240" s="78" t="str">
        <f>IF(ISBLANK('Prediction Log'!$N240), "",IF('Prediction Log'!$M240&lt;&gt;'Prediction Log'!$H240, "Y", IF(AND('Prediction Log'!$M240='Prediction Log'!$H240, ABS((-1*'Prediction Log'!$P240))&gt;ABS('Prediction Log'!$D240)), "Y", IF('Prediction Log'!$D240='Prediction Log'!$P240, "PUSH", "N"))))</f>
        <v>N</v>
      </c>
      <c r="R240" s="79" t="str">
        <f>IF(ISBLANK('Prediction Log'!$N240), "",IF('Prediction Log'!$P240&lt;'Prediction Log'!$D240, "Y", IF('Prediction Log'!$P240='Prediction Log'!$D240, "PUSH", "N")))</f>
        <v>N</v>
      </c>
      <c r="S240" s="79" t="str">
        <f>IF(ISBLANK('Prediction Log'!$N240), "",IF('Prediction Log'!$P240&lt;'Prediction Log'!$E240, "Y", IF('Prediction Log'!$P240='Prediction Log'!$E240, "PUSH", "N")))</f>
        <v>N</v>
      </c>
      <c r="T240" s="80" t="str">
        <f>IF(ISBLANK('Prediction Log'!$N240),"",IF('Prediction Log'!$M240='Prediction Log'!$H240, "Y", "N"))</f>
        <v>Y</v>
      </c>
      <c r="U240" s="80" t="str">
        <f>'Prediction Log'!$R240</f>
        <v>N</v>
      </c>
      <c r="V240" s="80" t="str">
        <f>IF(ISBLANK('Prediction Log'!$N240), "",IF(AND('Prediction Log'!$T240="Y", 'Prediction Log'!$U240="Y"), "Y", "N"))</f>
        <v>N</v>
      </c>
      <c r="W240" s="81" t="str">
        <f>IF(ISBLANK('Prediction Log'!$N240),"",IF('Prediction Log'!$M240='Prediction Log'!$I240, "Y", "N"))</f>
        <v>Y</v>
      </c>
      <c r="X240" s="81" t="str">
        <f>IF(ISBLANK('Prediction Log'!$N240), "", IF('Prediction Log'!$R240=Games!K221, "Y", "N"))</f>
        <v>Y</v>
      </c>
      <c r="Y240" s="82" t="str">
        <f>IF(ISBLANK('Prediction Log'!$N240), "",IF('Prediction Log'!$J240='Prediction Log'!$M240, "Y", "N"))</f>
        <v>Y</v>
      </c>
      <c r="Z240" s="81" t="str">
        <f>IF(ISBLANK('Prediction Log'!$N240), "",IF('Prediction Log'!$I240&lt;&gt;'Prediction Log'!$M240, "N",IF(AND('Prediction Log'!$E240&gt;0, 'Prediction Log'!$P240&gt;'Prediction Log'!$E240, 'Prediction Log'!$I240='Prediction Log'!$C240), "Y", IF(AND('Prediction Log'!$E240&lt;0, 'Prediction Log'!$P240&lt;'Prediction Log'!$E240,'Prediction Log'!$I240='Prediction Log'!$B240 ), "Y", IF('Prediction Log'!$P240='Prediction Log'!$E240, "PUSH", "N")))))</f>
        <v>N</v>
      </c>
      <c r="AA240" s="81" t="str">
        <f>IF(ISBLANK('Prediction Log'!$N240), "",IF(AND('Prediction Log'!$W240="Y", 'Prediction Log'!$X240="Y"), "Y", "N"))</f>
        <v>Y</v>
      </c>
      <c r="AB240" s="80" t="n">
        <f>IF(ISBLANK('Prediction Log'!$N240), "",IF('Prediction Log'!$D240&gt;0, 'Prediction Log'!$P240-'Prediction Log'!$D240, IF('Prediction Log'!$D240&lt;0, -'Prediction Log'!$P240+'Prediction Log'!$D240, "NA")))</f>
        <v>-5.5</v>
      </c>
      <c r="AC240" s="80" t="n">
        <f>IF(ISBLANK('Prediction Log'!$N240), "",ABS('Prediction Log'!$AB240))</f>
        <v>5.5</v>
      </c>
      <c r="AD240" s="81" t="n">
        <f>IF(ISBLANK('Prediction Log'!$N240), "",IF('Prediction Log'!$E240&gt;0, 'Prediction Log'!$P240-'Prediction Log'!$E240, IF('Prediction Log'!$E240&lt;0, -'Prediction Log'!$P240+'Prediction Log'!$E240, "NA")))</f>
        <v>-2.9</v>
      </c>
      <c r="AE240" s="81" t="n">
        <f>IF(ISBLANK('Prediction Log'!$N240), "",ABS('Prediction Log'!$AD240))</f>
        <v>2.9</v>
      </c>
    </row>
    <row r="241" ht="14.25" customHeight="1">
      <c r="A241" s="67" t="n">
        <f>IF(ISBLANK(Games!$B222), "",Games!A222)</f>
        <v>12</v>
      </c>
      <c r="B241" s="67" t="str">
        <f>IF(ISBLANK(Games!$B222), "",Games!B222)</f>
        <v>Florida Atlantic</v>
      </c>
      <c r="C241" s="67" t="str">
        <f>IF(ISBLANK(Games!$B222), "",Games!E222)</f>
        <v>Tulane</v>
      </c>
      <c r="D241" s="68" t="n">
        <f>IF(ISBLANK(Games!$B222), "",Games!G222)</f>
        <v>9.5</v>
      </c>
      <c r="E241" s="68" t="n">
        <f>IF(ISBLANK(Games!$B222), "",Games!H222)</f>
        <v>-0.8</v>
      </c>
      <c r="F241" s="69" t="n">
        <f>Games!D222</f>
        <v>0.309801</v>
      </c>
      <c r="G241" s="70" t="str">
        <f>Games!K222</f>
        <v>Y</v>
      </c>
      <c r="H241" s="71" t="str">
        <f>IF(ISBLANK(Games!B222), "", IF('Prediction Log'!$D241&lt;0, 'Prediction Log'!$B241, 'Prediction Log'!$C241))</f>
        <v>Tulane</v>
      </c>
      <c r="I241" s="72" t="str">
        <f>IF(ISBLANK(Games!$B222), "",Games!I222)</f>
        <v>Florida Atlantic</v>
      </c>
      <c r="J241" s="72" t="str">
        <f>IF('Prediction Log'!$F241&gt;0.5, 'Prediction Log'!$B241, IF('Prediction Log'!$F241&lt;0.5, 'Prediction Log'!$C241, "PICK"))</f>
        <v>Tulane</v>
      </c>
      <c r="K241" s="73" t="n">
        <f>IF(ISBLANK(Games!B222), "",IF('Prediction Log'!$J241='Prediction Log'!$B241, 'Prediction Log'!$F241, 1-'Prediction Log'!$F241))</f>
        <v>0.690199</v>
      </c>
      <c r="L241" s="74" t="str">
        <f>IF(ISBLANK(Games!$B222), "",Games!L222)</f>
        <v>Y</v>
      </c>
      <c r="M241" s="75" t="s">
        <v>28</v>
      </c>
      <c r="N241" s="76" t="n">
        <v>8.0</v>
      </c>
      <c r="O241" s="76" t="n">
        <v>24.0</v>
      </c>
      <c r="P241" s="77" t="n">
        <f>IF(ISBLANK('Prediction Log'!$N241), "",'Prediction Log'!$O241-'Prediction Log'!$N241)</f>
        <v>16</v>
      </c>
      <c r="Q241" s="78" t="str">
        <f>IF(ISBLANK('Prediction Log'!$N241), "",IF('Prediction Log'!$M241&lt;&gt;'Prediction Log'!$H241, "Y", IF(AND('Prediction Log'!$M241='Prediction Log'!$H241, ABS((-1*'Prediction Log'!$P241))&gt;ABS('Prediction Log'!$D241)), "Y", IF('Prediction Log'!$D241='Prediction Log'!$P241, "PUSH", "N"))))</f>
        <v>Y</v>
      </c>
      <c r="R241" s="79" t="str">
        <f>IF(ISBLANK('Prediction Log'!$N241), "",IF('Prediction Log'!$P241&lt;'Prediction Log'!$D241, "Y", IF('Prediction Log'!$P241='Prediction Log'!$D241, "PUSH", "N")))</f>
        <v>N</v>
      </c>
      <c r="S241" s="79" t="str">
        <f>IF(ISBLANK('Prediction Log'!$N241), "",IF('Prediction Log'!$P241&lt;'Prediction Log'!$E241, "Y", IF('Prediction Log'!$P241='Prediction Log'!$E241, "PUSH", "N")))</f>
        <v>N</v>
      </c>
      <c r="T241" s="80" t="str">
        <f>IF(ISBLANK('Prediction Log'!$N241),"",IF('Prediction Log'!$M241='Prediction Log'!$H241, "Y", "N"))</f>
        <v>Y</v>
      </c>
      <c r="U241" s="80" t="str">
        <f>'Prediction Log'!$R241</f>
        <v>N</v>
      </c>
      <c r="V241" s="80" t="str">
        <f>IF(ISBLANK('Prediction Log'!$N241), "",IF(AND('Prediction Log'!$T241="Y", 'Prediction Log'!$U241="Y"), "Y", "N"))</f>
        <v>N</v>
      </c>
      <c r="W241" s="81" t="str">
        <f>IF(ISBLANK('Prediction Log'!$N241),"",IF('Prediction Log'!$M241='Prediction Log'!$I241, "Y", "N"))</f>
        <v>N</v>
      </c>
      <c r="X241" s="81" t="str">
        <f>IF(ISBLANK('Prediction Log'!$N241), "", IF('Prediction Log'!$R241=Games!K222, "Y", "N"))</f>
        <v>N</v>
      </c>
      <c r="Y241" s="82" t="str">
        <f>IF(ISBLANK('Prediction Log'!$N241), "",IF('Prediction Log'!$J241='Prediction Log'!$M241, "Y", "N"))</f>
        <v>Y</v>
      </c>
      <c r="Z241" s="81" t="str">
        <f>IF(ISBLANK('Prediction Log'!$N241), "",IF('Prediction Log'!$I241&lt;&gt;'Prediction Log'!$M241, "N",IF(AND('Prediction Log'!$E241&gt;0, 'Prediction Log'!$P241&gt;'Prediction Log'!$E241, 'Prediction Log'!$I241='Prediction Log'!$C241), "Y", IF(AND('Prediction Log'!$E241&lt;0, 'Prediction Log'!$P241&lt;'Prediction Log'!$E241,'Prediction Log'!$I241='Prediction Log'!$B241 ), "Y", IF('Prediction Log'!$P241='Prediction Log'!$E241, "PUSH", "N")))))</f>
        <v>N</v>
      </c>
      <c r="AA241" s="81" t="str">
        <f>IF(ISBLANK('Prediction Log'!$N241), "",IF(AND('Prediction Log'!$W241="Y", 'Prediction Log'!$X241="Y"), "Y", "N"))</f>
        <v>N</v>
      </c>
      <c r="AB241" s="80" t="n">
        <f>IF(ISBLANK('Prediction Log'!$N241), "",IF('Prediction Log'!$D241&gt;0, 'Prediction Log'!$P241-'Prediction Log'!$D241, IF('Prediction Log'!$D241&lt;0, -'Prediction Log'!$P241+'Prediction Log'!$D241, "NA")))</f>
        <v>6.5</v>
      </c>
      <c r="AC241" s="80" t="n">
        <f>IF(ISBLANK('Prediction Log'!$N241), "",ABS('Prediction Log'!$AB241))</f>
        <v>6.5</v>
      </c>
      <c r="AD241" s="81" t="n">
        <f>IF(ISBLANK('Prediction Log'!$N241), "",IF('Prediction Log'!$E241&gt;0, 'Prediction Log'!$P241-'Prediction Log'!$E241, IF('Prediction Log'!$E241&lt;0, -'Prediction Log'!$P241+'Prediction Log'!$E241, "NA")))</f>
        <v>-16.8</v>
      </c>
      <c r="AE241" s="81" t="n">
        <f>IF(ISBLANK('Prediction Log'!$N241), "",ABS('Prediction Log'!$AD241))</f>
        <v>16.8</v>
      </c>
    </row>
    <row r="242" ht="14.25" customHeight="1">
      <c r="A242" s="14" t="n">
        <f>IF(ISBLANK(Games!$B223), "",Games!A223)</f>
        <v>12</v>
      </c>
      <c r="B242" s="67" t="str">
        <f>IF(ISBLANK(Games!$B223), "",Games!B223)</f>
        <v>Mississippi State</v>
      </c>
      <c r="C242" s="67" t="str">
        <f>IF(ISBLANK(Games!$B223), "",Games!E223)</f>
        <v>Southern Mississippi</v>
      </c>
      <c r="D242" s="10" t="n">
        <f>IF(ISBLANK(Games!$B223), "",Games!G223)</f>
        <v>-14.5</v>
      </c>
      <c r="E242" s="10" t="n">
        <f>IF(ISBLANK(Games!$B223), "",Games!H223)</f>
        <v>-13.8</v>
      </c>
      <c r="F242" s="69" t="n">
        <f>Games!D223</f>
        <v>0.934244</v>
      </c>
      <c r="G242" s="70" t="str">
        <f>Games!K223</f>
        <v>N</v>
      </c>
      <c r="H242" s="71" t="str">
        <f>IF(ISBLANK(Games!B223), "", IF('Prediction Log'!$D242&lt;0, 'Prediction Log'!$B242, 'Prediction Log'!$C242))</f>
        <v>Mississippi State</v>
      </c>
      <c r="I242" s="72" t="str">
        <f>IF(ISBLANK(Games!$B223), "",Games!I223)</f>
        <v>Mississippi State</v>
      </c>
      <c r="J242" s="72" t="str">
        <f>IF('Prediction Log'!$F242&gt;0.5, 'Prediction Log'!$B242, IF('Prediction Log'!$F242&lt;0.5, 'Prediction Log'!$C242, "PICK"))</f>
        <v>Mississippi State</v>
      </c>
      <c r="K242" s="73" t="n">
        <f>IF(ISBLANK(Games!B223), "",IF('Prediction Log'!$J242='Prediction Log'!$B242, 'Prediction Log'!$F242, 1-'Prediction Log'!$F242))</f>
        <v>0.934244</v>
      </c>
      <c r="L242" s="74" t="str">
        <f>IF(ISBLANK(Games!$B223), "",Games!L223)</f>
        <v>N</v>
      </c>
      <c r="M242" s="75" t="s">
        <v>61</v>
      </c>
      <c r="N242" s="76" t="n">
        <v>41.0</v>
      </c>
      <c r="O242" s="76" t="n">
        <v>20.0</v>
      </c>
      <c r="P242" s="77" t="n">
        <f>IF(ISBLANK('Prediction Log'!$N242), "",'Prediction Log'!$O242-'Prediction Log'!$N242)</f>
        <v>-21</v>
      </c>
      <c r="Q242" s="78" t="str">
        <f>IF(ISBLANK('Prediction Log'!$N242), "",IF('Prediction Log'!$M242&lt;&gt;'Prediction Log'!$H242, "Y", IF(AND('Prediction Log'!$M242='Prediction Log'!$H242, ABS((-1*'Prediction Log'!$P242))&gt;ABS('Prediction Log'!$D242)), "Y", IF('Prediction Log'!$D242='Prediction Log'!$P242, "PUSH", "N"))))</f>
        <v>Y</v>
      </c>
      <c r="R242" s="79" t="str">
        <f>IF(ISBLANK('Prediction Log'!$N242), "",IF('Prediction Log'!$P242&lt;'Prediction Log'!$D242, "Y", IF('Prediction Log'!$P242='Prediction Log'!$D242, "PUSH", "N")))</f>
        <v>Y</v>
      </c>
      <c r="S242" s="79" t="str">
        <f>IF(ISBLANK('Prediction Log'!$N242), "",IF('Prediction Log'!$P242&lt;'Prediction Log'!$E242, "Y", IF('Prediction Log'!$P242='Prediction Log'!$E242, "PUSH", "N")))</f>
        <v>Y</v>
      </c>
      <c r="T242" s="80" t="str">
        <f>IF(ISBLANK('Prediction Log'!$N242),"",IF('Prediction Log'!$M242='Prediction Log'!$H242, "Y", "N"))</f>
        <v>Y</v>
      </c>
      <c r="U242" s="80" t="str">
        <f>'Prediction Log'!$R242</f>
        <v>Y</v>
      </c>
      <c r="V242" s="80" t="str">
        <f>IF(ISBLANK('Prediction Log'!$N242), "",IF(AND('Prediction Log'!$T242="Y", 'Prediction Log'!$U242="Y"), "Y", "N"))</f>
        <v>Y</v>
      </c>
      <c r="W242" s="81" t="str">
        <f>IF(ISBLANK('Prediction Log'!$N242),"",IF('Prediction Log'!$M242='Prediction Log'!$I242, "Y", "N"))</f>
        <v>Y</v>
      </c>
      <c r="X242" s="81" t="str">
        <f>IF(ISBLANK('Prediction Log'!$N242), "", IF('Prediction Log'!$R242=Games!K223, "Y", "N"))</f>
        <v>N</v>
      </c>
      <c r="Y242" s="82" t="str">
        <f>IF(ISBLANK('Prediction Log'!$N242), "",IF('Prediction Log'!$J242='Prediction Log'!$M242, "Y", "N"))</f>
        <v>Y</v>
      </c>
      <c r="Z242" s="81" t="str">
        <f>IF(ISBLANK('Prediction Log'!$N242), "",IF('Prediction Log'!$I242&lt;&gt;'Prediction Log'!$M242, "N",IF(AND('Prediction Log'!$E242&gt;0, 'Prediction Log'!$P242&gt;'Prediction Log'!$E242, 'Prediction Log'!$I242='Prediction Log'!$C242), "Y", IF(AND('Prediction Log'!$E242&lt;0, 'Prediction Log'!$P242&lt;'Prediction Log'!$E242,'Prediction Log'!$I242='Prediction Log'!$B242 ), "Y", IF('Prediction Log'!$P242='Prediction Log'!$E242, "PUSH", "N")))))</f>
        <v>Y</v>
      </c>
      <c r="AA242" s="81" t="str">
        <f>IF(ISBLANK('Prediction Log'!$N242), "",IF(AND('Prediction Log'!$W242="Y", 'Prediction Log'!$X242="Y"), "Y", "N"))</f>
        <v>N</v>
      </c>
      <c r="AB242" s="80" t="n">
        <f>IF(ISBLANK('Prediction Log'!$N242), "",IF('Prediction Log'!$D242&gt;0, 'Prediction Log'!$P242-'Prediction Log'!$D242, IF('Prediction Log'!$D242&lt;0, -'Prediction Log'!$P242+'Prediction Log'!$D242, "NA")))</f>
        <v>6.5</v>
      </c>
      <c r="AC242" s="80" t="n">
        <f>IF(ISBLANK('Prediction Log'!$N242), "",ABS('Prediction Log'!$AB242))</f>
        <v>6.5</v>
      </c>
      <c r="AD242" s="81" t="n">
        <f>IF(ISBLANK('Prediction Log'!$N242), "",IF('Prediction Log'!$E242&gt;0, 'Prediction Log'!$P242-'Prediction Log'!$E242, IF('Prediction Log'!$E242&lt;0, -'Prediction Log'!$P242+'Prediction Log'!$E242, "NA")))</f>
        <v>7.2</v>
      </c>
      <c r="AE242" s="81" t="n">
        <f>IF(ISBLANK('Prediction Log'!$N242), "",ABS('Prediction Log'!$AD242))</f>
        <v>7.2</v>
      </c>
    </row>
    <row r="243" ht="14.25" customHeight="1">
      <c r="A243" s="67" t="n">
        <f>IF(ISBLANK(Games!$B224), "",Games!A224)</f>
        <v>12</v>
      </c>
      <c r="B243" s="67" t="str">
        <f>IF(ISBLANK(Games!$B224), "",Games!B224)</f>
        <v>Memphis</v>
      </c>
      <c r="C243" s="67" t="str">
        <f>IF(ISBLANK(Games!$B224), "",Games!E224)</f>
        <v>SMU</v>
      </c>
      <c r="D243" s="68" t="n">
        <f>IF(ISBLANK(Games!$B224), "",Games!G224)</f>
        <v>8.5</v>
      </c>
      <c r="E243" s="68" t="n">
        <f>IF(ISBLANK(Games!$B224), "",Games!H224)</f>
        <v>7</v>
      </c>
      <c r="F243" s="69" t="n">
        <f>Games!D224</f>
        <v>0.305342</v>
      </c>
      <c r="G243" s="70" t="str">
        <f>Games!K224</f>
        <v>Y</v>
      </c>
      <c r="H243" s="71" t="str">
        <f>IF(ISBLANK(Games!B224), "", IF('Prediction Log'!$D243&lt;0, 'Prediction Log'!$B243, 'Prediction Log'!$C243))</f>
        <v>SMU</v>
      </c>
      <c r="I243" s="72" t="str">
        <f>IF(ISBLANK(Games!$B224), "",Games!I224)</f>
        <v>SMU</v>
      </c>
      <c r="J243" s="72" t="str">
        <f>IF('Prediction Log'!$F243&gt;0.5, 'Prediction Log'!$B243, IF('Prediction Log'!$F243&lt;0.5, 'Prediction Log'!$C243, "PICK"))</f>
        <v>SMU</v>
      </c>
      <c r="K243" s="73" t="n">
        <f>IF(ISBLANK(Games!B224), "",IF('Prediction Log'!$J243='Prediction Log'!$B243, 'Prediction Log'!$F243, 1-'Prediction Log'!$F243))</f>
        <v>0.694658</v>
      </c>
      <c r="L243" s="74" t="str">
        <f>IF(ISBLANK(Games!$B224), "",Games!L224)</f>
        <v>N</v>
      </c>
      <c r="M243" s="75" t="s">
        <v>15</v>
      </c>
      <c r="N243" s="76" t="n">
        <v>34.0</v>
      </c>
      <c r="O243" s="76" t="n">
        <v>38.0</v>
      </c>
      <c r="P243" s="77" t="n">
        <f>IF(ISBLANK('Prediction Log'!$N243), "",'Prediction Log'!$O243-'Prediction Log'!$N243)</f>
        <v>4</v>
      </c>
      <c r="Q243" s="78" t="str">
        <f>IF(ISBLANK('Prediction Log'!$N243), "",IF('Prediction Log'!$M243&lt;&gt;'Prediction Log'!$H243, "Y", IF(AND('Prediction Log'!$M243='Prediction Log'!$H243, ABS((-1*'Prediction Log'!$P243))&gt;ABS('Prediction Log'!$D243)), "Y", IF('Prediction Log'!$D243='Prediction Log'!$P243, "PUSH", "N"))))</f>
        <v>N</v>
      </c>
      <c r="R243" s="79" t="str">
        <f>IF(ISBLANK('Prediction Log'!$N243), "",IF('Prediction Log'!$P243&lt;'Prediction Log'!$D243, "Y", IF('Prediction Log'!$P243='Prediction Log'!$D243, "PUSH", "N")))</f>
        <v>Y</v>
      </c>
      <c r="S243" s="79" t="str">
        <f>IF(ISBLANK('Prediction Log'!$N243), "",IF('Prediction Log'!$P243&lt;'Prediction Log'!$E243, "Y", IF('Prediction Log'!$P243='Prediction Log'!$E243, "PUSH", "N")))</f>
        <v>Y</v>
      </c>
      <c r="T243" s="80" t="str">
        <f>IF(ISBLANK('Prediction Log'!$N243),"",IF('Prediction Log'!$M243='Prediction Log'!$H243, "Y", "N"))</f>
        <v>Y</v>
      </c>
      <c r="U243" s="80" t="str">
        <f>'Prediction Log'!$R243</f>
        <v>Y</v>
      </c>
      <c r="V243" s="80" t="str">
        <f>IF(ISBLANK('Prediction Log'!$N243), "",IF(AND('Prediction Log'!$T243="Y", 'Prediction Log'!$U243="Y"), "Y", "N"))</f>
        <v>Y</v>
      </c>
      <c r="W243" s="81" t="str">
        <f>IF(ISBLANK('Prediction Log'!$N243),"",IF('Prediction Log'!$M243='Prediction Log'!$I243, "Y", "N"))</f>
        <v>Y</v>
      </c>
      <c r="X243" s="81" t="str">
        <f>IF(ISBLANK('Prediction Log'!$N243), "", IF('Prediction Log'!$R243=Games!K224, "Y", "N"))</f>
        <v>Y</v>
      </c>
      <c r="Y243" s="82" t="str">
        <f>IF(ISBLANK('Prediction Log'!$N243), "",IF('Prediction Log'!$J243='Prediction Log'!$M243, "Y", "N"))</f>
        <v>Y</v>
      </c>
      <c r="Z243" s="81" t="str">
        <f>IF(ISBLANK('Prediction Log'!$N243), "",IF('Prediction Log'!$I243&lt;&gt;'Prediction Log'!$M243, "N",IF(AND('Prediction Log'!$E243&gt;0, 'Prediction Log'!$P243&gt;'Prediction Log'!$E243, 'Prediction Log'!$I243='Prediction Log'!$C243), "Y", IF(AND('Prediction Log'!$E243&lt;0, 'Prediction Log'!$P243&lt;'Prediction Log'!$E243,'Prediction Log'!$I243='Prediction Log'!$B243 ), "Y", IF('Prediction Log'!$P243='Prediction Log'!$E243, "PUSH", "N")))))</f>
        <v>N</v>
      </c>
      <c r="AA243" s="81" t="str">
        <f>IF(ISBLANK('Prediction Log'!$N243), "",IF(AND('Prediction Log'!$W243="Y", 'Prediction Log'!$X243="Y"), "Y", "N"))</f>
        <v>Y</v>
      </c>
      <c r="AB243" s="80" t="n">
        <f>IF(ISBLANK('Prediction Log'!$N243), "",IF('Prediction Log'!$D243&gt;0, 'Prediction Log'!$P243-'Prediction Log'!$D243, IF('Prediction Log'!$D243&lt;0, -'Prediction Log'!$P243+'Prediction Log'!$D243, "NA")))</f>
        <v>-4.5</v>
      </c>
      <c r="AC243" s="80" t="n">
        <f>IF(ISBLANK('Prediction Log'!$N243), "",ABS('Prediction Log'!$AB243))</f>
        <v>4.5</v>
      </c>
      <c r="AD243" s="81" t="n">
        <f>IF(ISBLANK('Prediction Log'!$N243), "",IF('Prediction Log'!$E243&gt;0, 'Prediction Log'!$P243-'Prediction Log'!$E243, IF('Prediction Log'!$E243&lt;0, -'Prediction Log'!$P243+'Prediction Log'!$E243, "NA")))</f>
        <v>-3</v>
      </c>
      <c r="AE243" s="81" t="n">
        <f>IF(ISBLANK('Prediction Log'!$N243), "",ABS('Prediction Log'!$AD243))</f>
        <v>3</v>
      </c>
    </row>
    <row r="244" ht="14.25" customHeight="1">
      <c r="A244" s="14" t="n">
        <f>IF(ISBLANK(Games!$B225), "",Games!A225)</f>
        <v>12</v>
      </c>
      <c r="B244" s="67" t="str">
        <f>IF(ISBLANK(Games!$B225), "",Games!B225)</f>
        <v>Liberty</v>
      </c>
      <c r="C244" s="67" t="str">
        <f>IF(ISBLANK(Games!$B225), "",Games!E225)</f>
        <v>UMass</v>
      </c>
      <c r="D244" s="10" t="n">
        <f>IF(ISBLANK(Games!$B225), "",Games!G225)</f>
        <v>-27.5</v>
      </c>
      <c r="E244" s="10" t="n">
        <f>IF(ISBLANK(Games!$B225), "",Games!H225)</f>
        <v>-32.8</v>
      </c>
      <c r="F244" s="69" t="n">
        <f>Games!D225</f>
        <v>0.997162</v>
      </c>
      <c r="G244" s="70" t="str">
        <f>Games!K225</f>
        <v>Y</v>
      </c>
      <c r="H244" s="71" t="str">
        <f>IF(ISBLANK(Games!B225), "", IF('Prediction Log'!$D244&lt;0, 'Prediction Log'!$B244, 'Prediction Log'!$C244))</f>
        <v>Liberty</v>
      </c>
      <c r="I244" s="72" t="str">
        <f>IF(ISBLANK(Games!$B225), "",Games!I225)</f>
        <v>Liberty</v>
      </c>
      <c r="J244" s="72" t="str">
        <f>IF('Prediction Log'!$F244&gt;0.5, 'Prediction Log'!$B244, IF('Prediction Log'!$F244&lt;0.5, 'Prediction Log'!$C244, "PICK"))</f>
        <v>Liberty</v>
      </c>
      <c r="K244" s="73" t="n">
        <f>IF(ISBLANK(Games!B225), "",IF('Prediction Log'!$J244='Prediction Log'!$B244, 'Prediction Log'!$F244, 1-'Prediction Log'!$F244))</f>
        <v>0.997162</v>
      </c>
      <c r="L244" s="74" t="str">
        <f>IF(ISBLANK(Games!$B225), "",Games!L225)</f>
        <v>Y</v>
      </c>
      <c r="M244" s="75" t="s">
        <v>142</v>
      </c>
      <c r="N244" s="76" t="n">
        <v>49.0</v>
      </c>
      <c r="O244" s="76" t="n">
        <v>25.0</v>
      </c>
      <c r="P244" s="77" t="n">
        <f>IF(ISBLANK('Prediction Log'!$N244), "",'Prediction Log'!$O244-'Prediction Log'!$N244)</f>
        <v>-24</v>
      </c>
      <c r="Q244" s="78" t="str">
        <f>IF(ISBLANK('Prediction Log'!$N244), "",IF('Prediction Log'!$M244&lt;&gt;'Prediction Log'!$H244, "Y", IF(AND('Prediction Log'!$M244='Prediction Log'!$H244, ABS((-1*'Prediction Log'!$P244))&gt;ABS('Prediction Log'!$D244)), "Y", IF('Prediction Log'!$D244='Prediction Log'!$P244, "PUSH", "N"))))</f>
        <v>N</v>
      </c>
      <c r="R244" s="79" t="str">
        <f>IF(ISBLANK('Prediction Log'!$N244), "",IF('Prediction Log'!$P244&lt;'Prediction Log'!$D244, "Y", IF('Prediction Log'!$P244='Prediction Log'!$D244, "PUSH", "N")))</f>
        <v>N</v>
      </c>
      <c r="S244" s="79" t="str">
        <f>IF(ISBLANK('Prediction Log'!$N244), "",IF('Prediction Log'!$P244&lt;'Prediction Log'!$E244, "Y", IF('Prediction Log'!$P244='Prediction Log'!$E244, "PUSH", "N")))</f>
        <v>N</v>
      </c>
      <c r="T244" s="80" t="str">
        <f>IF(ISBLANK('Prediction Log'!$N244),"",IF('Prediction Log'!$M244='Prediction Log'!$H244, "Y", "N"))</f>
        <v>Y</v>
      </c>
      <c r="U244" s="80" t="str">
        <f>'Prediction Log'!$R244</f>
        <v>N</v>
      </c>
      <c r="V244" s="80" t="str">
        <f>IF(ISBLANK('Prediction Log'!$N244), "",IF(AND('Prediction Log'!$T244="Y", 'Prediction Log'!$U244="Y"), "Y", "N"))</f>
        <v>N</v>
      </c>
      <c r="W244" s="81" t="str">
        <f>IF(ISBLANK('Prediction Log'!$N244),"",IF('Prediction Log'!$M244='Prediction Log'!$I244, "Y", "N"))</f>
        <v>Y</v>
      </c>
      <c r="X244" s="81" t="str">
        <f>IF(ISBLANK('Prediction Log'!$N244), "", IF('Prediction Log'!$R244=Games!K225, "Y", "N"))</f>
        <v>N</v>
      </c>
      <c r="Y244" s="82" t="str">
        <f>IF(ISBLANK('Prediction Log'!$N244), "",IF('Prediction Log'!$J244='Prediction Log'!$M244, "Y", "N"))</f>
        <v>Y</v>
      </c>
      <c r="Z244" s="81" t="str">
        <f>IF(ISBLANK('Prediction Log'!$N244), "",IF('Prediction Log'!$I244&lt;&gt;'Prediction Log'!$M244, "N",IF(AND('Prediction Log'!$E244&gt;0, 'Prediction Log'!$P244&gt;'Prediction Log'!$E244, 'Prediction Log'!$I244='Prediction Log'!$C244), "Y", IF(AND('Prediction Log'!$E244&lt;0, 'Prediction Log'!$P244&lt;'Prediction Log'!$E244,'Prediction Log'!$I244='Prediction Log'!$B244 ), "Y", IF('Prediction Log'!$P244='Prediction Log'!$E244, "PUSH", "N")))))</f>
        <v>N</v>
      </c>
      <c r="AA244" s="81" t="str">
        <f>IF(ISBLANK('Prediction Log'!$N244), "",IF(AND('Prediction Log'!$W244="Y", 'Prediction Log'!$X244="Y"), "Y", "N"))</f>
        <v>N</v>
      </c>
      <c r="AB244" s="80" t="n">
        <f>IF(ISBLANK('Prediction Log'!$N244), "",IF('Prediction Log'!$D244&gt;0, 'Prediction Log'!$P244-'Prediction Log'!$D244, IF('Prediction Log'!$D244&lt;0, -'Prediction Log'!$P244+'Prediction Log'!$D244, "NA")))</f>
        <v>-3.5</v>
      </c>
      <c r="AC244" s="80" t="n">
        <f>IF(ISBLANK('Prediction Log'!$N244), "",ABS('Prediction Log'!$AB244))</f>
        <v>3.5</v>
      </c>
      <c r="AD244" s="81" t="n">
        <f>IF(ISBLANK('Prediction Log'!$N244), "",IF('Prediction Log'!$E244&gt;0, 'Prediction Log'!$P244-'Prediction Log'!$E244, IF('Prediction Log'!$E244&lt;0, -'Prediction Log'!$P244+'Prediction Log'!$E244, "NA")))</f>
        <v>-8.8</v>
      </c>
      <c r="AE244" s="81" t="n">
        <f>IF(ISBLANK('Prediction Log'!$N244), "",ABS('Prediction Log'!$AD244))</f>
        <v>8.8</v>
      </c>
    </row>
    <row r="245" ht="14.25" customHeight="1">
      <c r="A245" s="67" t="n">
        <f>IF(ISBLANK(Games!$B226), "",Games!A226)</f>
        <v>12</v>
      </c>
      <c r="B245" s="67" t="str">
        <f>IF(ISBLANK(Games!$B226), "",Games!B226)</f>
        <v>James Madison</v>
      </c>
      <c r="C245" s="67" t="str">
        <f>IF(ISBLANK(Games!$B226), "",Games!E226)</f>
        <v>Appalachian State</v>
      </c>
      <c r="D245" s="68" t="n">
        <f>IF(ISBLANK(Games!$B226), "",Games!G226)</f>
        <v>-9.5</v>
      </c>
      <c r="E245" s="68" t="n">
        <f>IF(ISBLANK(Games!$B226), "",Games!H226)</f>
        <v>-7.2</v>
      </c>
      <c r="F245" s="69" t="n">
        <f>Games!D226</f>
        <v>0.860978</v>
      </c>
      <c r="G245" s="70" t="str">
        <f>Games!K226</f>
        <v>N</v>
      </c>
      <c r="H245" s="71" t="str">
        <f>IF(ISBLANK(Games!B226), "", IF('Prediction Log'!$D245&lt;0, 'Prediction Log'!$B245, 'Prediction Log'!$C245))</f>
        <v>James Madison</v>
      </c>
      <c r="I245" s="72" t="str">
        <f>IF(ISBLANK(Games!$B226), "",Games!I226)</f>
        <v>James Madison</v>
      </c>
      <c r="J245" s="72" t="str">
        <f>IF('Prediction Log'!$F245&gt;0.5, 'Prediction Log'!$B245, IF('Prediction Log'!$F245&lt;0.5, 'Prediction Log'!$C245, "PICK"))</f>
        <v>James Madison</v>
      </c>
      <c r="K245" s="73" t="n">
        <f>IF(ISBLANK(Games!B226), "",IF('Prediction Log'!$J245='Prediction Log'!$B245, 'Prediction Log'!$F245, 1-'Prediction Log'!$F245))</f>
        <v>0.860978</v>
      </c>
      <c r="L245" s="74" t="str">
        <f>IF(ISBLANK(Games!$B226), "",Games!L226)</f>
        <v>N</v>
      </c>
      <c r="M245" s="75" t="s">
        <v>134</v>
      </c>
      <c r="N245" s="76" t="n">
        <v>23.0</v>
      </c>
      <c r="O245" s="76" t="n">
        <v>26.0</v>
      </c>
      <c r="P245" s="77" t="n">
        <f>IF(ISBLANK('Prediction Log'!$N245), "",'Prediction Log'!$O245-'Prediction Log'!$N245)</f>
        <v>3</v>
      </c>
      <c r="Q245" s="78" t="str">
        <f>IF(ISBLANK('Prediction Log'!$N245), "",IF('Prediction Log'!$M245&lt;&gt;'Prediction Log'!$H245, "Y", IF(AND('Prediction Log'!$M245='Prediction Log'!$H245, ABS((-1*'Prediction Log'!$P245))&gt;ABS('Prediction Log'!$D245)), "Y", IF('Prediction Log'!$D245='Prediction Log'!$P245, "PUSH", "N"))))</f>
        <v>Y</v>
      </c>
      <c r="R245" s="79" t="str">
        <f>IF(ISBLANK('Prediction Log'!$N245), "",IF('Prediction Log'!$P245&lt;'Prediction Log'!$D245, "Y", IF('Prediction Log'!$P245='Prediction Log'!$D245, "PUSH", "N")))</f>
        <v>N</v>
      </c>
      <c r="S245" s="79" t="str">
        <f>IF(ISBLANK('Prediction Log'!$N245), "",IF('Prediction Log'!$P245&lt;'Prediction Log'!$E245, "Y", IF('Prediction Log'!$P245='Prediction Log'!$E245, "PUSH", "N")))</f>
        <v>N</v>
      </c>
      <c r="T245" s="80" t="str">
        <f>IF(ISBLANK('Prediction Log'!$N245),"",IF('Prediction Log'!$M245='Prediction Log'!$H245, "Y", "N"))</f>
        <v>N</v>
      </c>
      <c r="U245" s="80" t="str">
        <f>'Prediction Log'!$R245</f>
        <v>N</v>
      </c>
      <c r="V245" s="80" t="str">
        <f>IF(ISBLANK('Prediction Log'!$N245), "",IF(AND('Prediction Log'!$T245="Y", 'Prediction Log'!$U245="Y"), "Y", "N"))</f>
        <v>N</v>
      </c>
      <c r="W245" s="81" t="str">
        <f>IF(ISBLANK('Prediction Log'!$N245),"",IF('Prediction Log'!$M245='Prediction Log'!$I245, "Y", "N"))</f>
        <v>N</v>
      </c>
      <c r="X245" s="81" t="str">
        <f>IF(ISBLANK('Prediction Log'!$N245), "", IF('Prediction Log'!$R245=Games!K226, "Y", "N"))</f>
        <v>Y</v>
      </c>
      <c r="Y245" s="82" t="str">
        <f>IF(ISBLANK('Prediction Log'!$N245), "",IF('Prediction Log'!$J245='Prediction Log'!$M245, "Y", "N"))</f>
        <v>N</v>
      </c>
      <c r="Z245" s="81" t="str">
        <f>IF(ISBLANK('Prediction Log'!$N245), "",IF('Prediction Log'!$I245&lt;&gt;'Prediction Log'!$M245, "N",IF(AND('Prediction Log'!$E245&gt;0, 'Prediction Log'!$P245&gt;'Prediction Log'!$E245, 'Prediction Log'!$I245='Prediction Log'!$C245), "Y", IF(AND('Prediction Log'!$E245&lt;0, 'Prediction Log'!$P245&lt;'Prediction Log'!$E245,'Prediction Log'!$I245='Prediction Log'!$B245 ), "Y", IF('Prediction Log'!$P245='Prediction Log'!$E245, "PUSH", "N")))))</f>
        <v>N</v>
      </c>
      <c r="AA245" s="81" t="str">
        <f>IF(ISBLANK('Prediction Log'!$N245), "",IF(AND('Prediction Log'!$W245="Y", 'Prediction Log'!$X245="Y"), "Y", "N"))</f>
        <v>N</v>
      </c>
      <c r="AB245" s="80" t="n">
        <f>IF(ISBLANK('Prediction Log'!$N245), "",IF('Prediction Log'!$D245&gt;0, 'Prediction Log'!$P245-'Prediction Log'!$D245, IF('Prediction Log'!$D245&lt;0, -'Prediction Log'!$P245+'Prediction Log'!$D245, "NA")))</f>
        <v>-12.5</v>
      </c>
      <c r="AC245" s="80" t="n">
        <f>IF(ISBLANK('Prediction Log'!$N245), "",ABS('Prediction Log'!$AB245))</f>
        <v>12.5</v>
      </c>
      <c r="AD245" s="81" t="n">
        <f>IF(ISBLANK('Prediction Log'!$N245), "",IF('Prediction Log'!$E245&gt;0, 'Prediction Log'!$P245-'Prediction Log'!$E245, IF('Prediction Log'!$E245&lt;0, -'Prediction Log'!$P245+'Prediction Log'!$E245, "NA")))</f>
        <v>-10.2</v>
      </c>
      <c r="AE245" s="81" t="n">
        <f>IF(ISBLANK('Prediction Log'!$N245), "",ABS('Prediction Log'!$AD245))</f>
        <v>10.2</v>
      </c>
    </row>
    <row r="246" ht="14.25" customHeight="1">
      <c r="A246" s="14" t="n">
        <f>IF(ISBLANK(Games!$B227), "",Games!A227)</f>
        <v>12</v>
      </c>
      <c r="B246" s="67" t="str">
        <f>IF(ISBLANK(Games!$B227), "",Games!B227)</f>
        <v>Jacksonville State</v>
      </c>
      <c r="C246" s="67" t="str">
        <f>IF(ISBLANK(Games!$B227), "",Games!E227)</f>
        <v>Louisiana Tech</v>
      </c>
      <c r="D246" s="10" t="n">
        <f>IF(ISBLANK(Games!$B227), "",Games!G227)</f>
        <v>-8.5</v>
      </c>
      <c r="E246" s="10" t="n">
        <f>IF(ISBLANK(Games!$B227), "",Games!H227)</f>
        <v>-19.3</v>
      </c>
      <c r="F246" s="69" t="n">
        <f>Games!D227</f>
        <v>0.979429</v>
      </c>
      <c r="G246" s="70" t="str">
        <f>Games!K227</f>
        <v>Y</v>
      </c>
      <c r="H246" s="71" t="str">
        <f>IF(ISBLANK(Games!B227), "", IF('Prediction Log'!$D246&lt;0, 'Prediction Log'!$B246, 'Prediction Log'!$C246))</f>
        <v>Jacksonville State</v>
      </c>
      <c r="I246" s="72" t="str">
        <f>IF(ISBLANK(Games!$B227), "",Games!I227)</f>
        <v>Jacksonville State</v>
      </c>
      <c r="J246" s="72" t="str">
        <f>IF('Prediction Log'!$F246&gt;0.5, 'Prediction Log'!$B246, IF('Prediction Log'!$F246&lt;0.5, 'Prediction Log'!$C246, "PICK"))</f>
        <v>Jacksonville State</v>
      </c>
      <c r="K246" s="73" t="n">
        <f>IF(ISBLANK(Games!B227), "",IF('Prediction Log'!$J246='Prediction Log'!$B246, 'Prediction Log'!$F246, 1-'Prediction Log'!$F246))</f>
        <v>0.979429</v>
      </c>
      <c r="L246" s="74" t="str">
        <f>IF(ISBLANK(Games!$B227), "",Games!L227)</f>
        <v>Y</v>
      </c>
      <c r="M246" s="75" t="s">
        <v>137</v>
      </c>
      <c r="N246" s="76" t="n">
        <v>56.0</v>
      </c>
      <c r="O246" s="76" t="n">
        <v>17.0</v>
      </c>
      <c r="P246" s="77" t="n">
        <f>IF(ISBLANK('Prediction Log'!$N246), "",'Prediction Log'!$O246-'Prediction Log'!$N246)</f>
        <v>-39</v>
      </c>
      <c r="Q246" s="78" t="str">
        <f>IF(ISBLANK('Prediction Log'!$N246), "",IF('Prediction Log'!$M246&lt;&gt;'Prediction Log'!$H246, "Y", IF(AND('Prediction Log'!$M246='Prediction Log'!$H246, ABS((-1*'Prediction Log'!$P246))&gt;ABS('Prediction Log'!$D246)), "Y", IF('Prediction Log'!$D246='Prediction Log'!$P246, "PUSH", "N"))))</f>
        <v>Y</v>
      </c>
      <c r="R246" s="79" t="str">
        <f>IF(ISBLANK('Prediction Log'!$N246), "",IF('Prediction Log'!$P246&lt;'Prediction Log'!$D246, "Y", IF('Prediction Log'!$P246='Prediction Log'!$D246, "PUSH", "N")))</f>
        <v>Y</v>
      </c>
      <c r="S246" s="79" t="str">
        <f>IF(ISBLANK('Prediction Log'!$N246), "",IF('Prediction Log'!$P246&lt;'Prediction Log'!$E246, "Y", IF('Prediction Log'!$P246='Prediction Log'!$E246, "PUSH", "N")))</f>
        <v>Y</v>
      </c>
      <c r="T246" s="80" t="str">
        <f>IF(ISBLANK('Prediction Log'!$N246),"",IF('Prediction Log'!$M246='Prediction Log'!$H246, "Y", "N"))</f>
        <v>Y</v>
      </c>
      <c r="U246" s="80" t="str">
        <f>'Prediction Log'!$R246</f>
        <v>Y</v>
      </c>
      <c r="V246" s="80" t="str">
        <f>IF(ISBLANK('Prediction Log'!$N246), "",IF(AND('Prediction Log'!$T246="Y", 'Prediction Log'!$U246="Y"), "Y", "N"))</f>
        <v>Y</v>
      </c>
      <c r="W246" s="81" t="str">
        <f>IF(ISBLANK('Prediction Log'!$N246),"",IF('Prediction Log'!$M246='Prediction Log'!$I246, "Y", "N"))</f>
        <v>Y</v>
      </c>
      <c r="X246" s="81" t="str">
        <f>IF(ISBLANK('Prediction Log'!$N246), "", IF('Prediction Log'!$R246=Games!K227, "Y", "N"))</f>
        <v>Y</v>
      </c>
      <c r="Y246" s="82" t="str">
        <f>IF(ISBLANK('Prediction Log'!$N246), "",IF('Prediction Log'!$J246='Prediction Log'!$M246, "Y", "N"))</f>
        <v>Y</v>
      </c>
      <c r="Z246" s="81" t="str">
        <f>IF(ISBLANK('Prediction Log'!$N246), "",IF('Prediction Log'!$I246&lt;&gt;'Prediction Log'!$M246, "N",IF(AND('Prediction Log'!$E246&gt;0, 'Prediction Log'!$P246&gt;'Prediction Log'!$E246, 'Prediction Log'!$I246='Prediction Log'!$C246), "Y", IF(AND('Prediction Log'!$E246&lt;0, 'Prediction Log'!$P246&lt;'Prediction Log'!$E246,'Prediction Log'!$I246='Prediction Log'!$B246 ), "Y", IF('Prediction Log'!$P246='Prediction Log'!$E246, "PUSH", "N")))))</f>
        <v>Y</v>
      </c>
      <c r="AA246" s="81" t="str">
        <f>IF(ISBLANK('Prediction Log'!$N246), "",IF(AND('Prediction Log'!$W246="Y", 'Prediction Log'!$X246="Y"), "Y", "N"))</f>
        <v>Y</v>
      </c>
      <c r="AB246" s="80" t="n">
        <f>IF(ISBLANK('Prediction Log'!$N246), "",IF('Prediction Log'!$D246&gt;0, 'Prediction Log'!$P246-'Prediction Log'!$D246, IF('Prediction Log'!$D246&lt;0, -'Prediction Log'!$P246+'Prediction Log'!$D246, "NA")))</f>
        <v>30.5</v>
      </c>
      <c r="AC246" s="80" t="n">
        <f>IF(ISBLANK('Prediction Log'!$N246), "",ABS('Prediction Log'!$AB246))</f>
        <v>30.5</v>
      </c>
      <c r="AD246" s="81" t="n">
        <f>IF(ISBLANK('Prediction Log'!$N246), "",IF('Prediction Log'!$E246&gt;0, 'Prediction Log'!$P246-'Prediction Log'!$E246, IF('Prediction Log'!$E246&lt;0, -'Prediction Log'!$P246+'Prediction Log'!$E246, "NA")))</f>
        <v>19.7</v>
      </c>
      <c r="AE246" s="81" t="n">
        <f>IF(ISBLANK('Prediction Log'!$N246), "",ABS('Prediction Log'!$AD246))</f>
        <v>19.7</v>
      </c>
    </row>
    <row r="247" ht="14.25" customHeight="1">
      <c r="A247" s="67" t="n">
        <f>IF(ISBLANK(Games!$B228), "",Games!A228)</f>
        <v>12</v>
      </c>
      <c r="B247" s="67" t="str">
        <f>IF(ISBLANK(Games!$B228), "",Games!B228)</f>
        <v>Wyoming</v>
      </c>
      <c r="C247" s="67" t="str">
        <f>IF(ISBLANK(Games!$B228), "",Games!E228)</f>
        <v>Hawai'i</v>
      </c>
      <c r="D247" s="68" t="n">
        <f>IF(ISBLANK(Games!$B228), "",Games!G228)</f>
        <v>-13.5</v>
      </c>
      <c r="E247" s="68" t="n">
        <f>IF(ISBLANK(Games!$B228), "",Games!H228)</f>
        <v>-12.5</v>
      </c>
      <c r="F247" s="69" t="n">
        <f>Games!D228</f>
        <v>0.927674</v>
      </c>
      <c r="G247" s="70" t="str">
        <f>Games!K228</f>
        <v>N</v>
      </c>
      <c r="H247" s="71" t="str">
        <f>IF(ISBLANK(Games!B228), "", IF('Prediction Log'!$D247&lt;0, 'Prediction Log'!$B247, 'Prediction Log'!$C247))</f>
        <v>Wyoming</v>
      </c>
      <c r="I247" s="72" t="str">
        <f>IF(ISBLANK(Games!$B228), "",Games!I228)</f>
        <v>Wyoming</v>
      </c>
      <c r="J247" s="72" t="str">
        <f>IF('Prediction Log'!$F247&gt;0.5, 'Prediction Log'!$B247, IF('Prediction Log'!$F247&lt;0.5, 'Prediction Log'!$C247, "PICK"))</f>
        <v>Wyoming</v>
      </c>
      <c r="K247" s="73" t="n">
        <f>IF(ISBLANK(Games!B228), "",IF('Prediction Log'!$J247='Prediction Log'!$B247, 'Prediction Log'!$F247, 1-'Prediction Log'!$F247))</f>
        <v>0.927674</v>
      </c>
      <c r="L247" s="74" t="str">
        <f>IF(ISBLANK(Games!$B228), "",Games!L228)</f>
        <v>N</v>
      </c>
      <c r="M247" s="75" t="s">
        <v>115</v>
      </c>
      <c r="N247" s="76" t="n">
        <v>42.0</v>
      </c>
      <c r="O247" s="76" t="n">
        <v>9.0</v>
      </c>
      <c r="P247" s="77" t="n">
        <f>IF(ISBLANK('Prediction Log'!$N247), "",'Prediction Log'!$O247-'Prediction Log'!$N247)</f>
        <v>-33</v>
      </c>
      <c r="Q247" s="78" t="str">
        <f>IF(ISBLANK('Prediction Log'!$N247), "",IF('Prediction Log'!$M247&lt;&gt;'Prediction Log'!$H247, "Y", IF(AND('Prediction Log'!$M247='Prediction Log'!$H247, ABS((-1*'Prediction Log'!$P247))&gt;ABS('Prediction Log'!$D247)), "Y", IF('Prediction Log'!$D247='Prediction Log'!$P247, "PUSH", "N"))))</f>
        <v>Y</v>
      </c>
      <c r="R247" s="79" t="str">
        <f>IF(ISBLANK('Prediction Log'!$N247), "",IF('Prediction Log'!$P247&lt;'Prediction Log'!$D247, "Y", IF('Prediction Log'!$P247='Prediction Log'!$D247, "PUSH", "N")))</f>
        <v>Y</v>
      </c>
      <c r="S247" s="79" t="str">
        <f>IF(ISBLANK('Prediction Log'!$N247), "",IF('Prediction Log'!$P247&lt;'Prediction Log'!$E247, "Y", IF('Prediction Log'!$P247='Prediction Log'!$E247, "PUSH", "N")))</f>
        <v>Y</v>
      </c>
      <c r="T247" s="80" t="str">
        <f>IF(ISBLANK('Prediction Log'!$N247),"",IF('Prediction Log'!$M247='Prediction Log'!$H247, "Y", "N"))</f>
        <v>Y</v>
      </c>
      <c r="U247" s="80" t="str">
        <f>'Prediction Log'!$R247</f>
        <v>Y</v>
      </c>
      <c r="V247" s="80" t="str">
        <f>IF(ISBLANK('Prediction Log'!$N247), "",IF(AND('Prediction Log'!$T247="Y", 'Prediction Log'!$U247="Y"), "Y", "N"))</f>
        <v>Y</v>
      </c>
      <c r="W247" s="81" t="str">
        <f>IF(ISBLANK('Prediction Log'!$N247),"",IF('Prediction Log'!$M247='Prediction Log'!$I247, "Y", "N"))</f>
        <v>Y</v>
      </c>
      <c r="X247" s="81" t="str">
        <f>IF(ISBLANK('Prediction Log'!$N247), "", IF('Prediction Log'!$R247=Games!K228, "Y", "N"))</f>
        <v>N</v>
      </c>
      <c r="Y247" s="82" t="str">
        <f>IF(ISBLANK('Prediction Log'!$N247), "",IF('Prediction Log'!$J247='Prediction Log'!$M247, "Y", "N"))</f>
        <v>Y</v>
      </c>
      <c r="Z247" s="81" t="str">
        <f>IF(ISBLANK('Prediction Log'!$N247), "",IF('Prediction Log'!$I247&lt;&gt;'Prediction Log'!$M247, "N",IF(AND('Prediction Log'!$E247&gt;0, 'Prediction Log'!$P247&gt;'Prediction Log'!$E247, 'Prediction Log'!$I247='Prediction Log'!$C247), "Y", IF(AND('Prediction Log'!$E247&lt;0, 'Prediction Log'!$P247&lt;'Prediction Log'!$E247,'Prediction Log'!$I247='Prediction Log'!$B247 ), "Y", IF('Prediction Log'!$P247='Prediction Log'!$E247, "PUSH", "N")))))</f>
        <v>Y</v>
      </c>
      <c r="AA247" s="81" t="str">
        <f>IF(ISBLANK('Prediction Log'!$N247), "",IF(AND('Prediction Log'!$W247="Y", 'Prediction Log'!$X247="Y"), "Y", "N"))</f>
        <v>N</v>
      </c>
      <c r="AB247" s="80" t="n">
        <f>IF(ISBLANK('Prediction Log'!$N247), "",IF('Prediction Log'!$D247&gt;0, 'Prediction Log'!$P247-'Prediction Log'!$D247, IF('Prediction Log'!$D247&lt;0, -'Prediction Log'!$P247+'Prediction Log'!$D247, "NA")))</f>
        <v>19.5</v>
      </c>
      <c r="AC247" s="80" t="n">
        <f>IF(ISBLANK('Prediction Log'!$N247), "",ABS('Prediction Log'!$AB247))</f>
        <v>19.5</v>
      </c>
      <c r="AD247" s="81" t="n">
        <f>IF(ISBLANK('Prediction Log'!$N247), "",IF('Prediction Log'!$E247&gt;0, 'Prediction Log'!$P247-'Prediction Log'!$E247, IF('Prediction Log'!$E247&lt;0, -'Prediction Log'!$P247+'Prediction Log'!$E247, "NA")))</f>
        <v>20.5</v>
      </c>
      <c r="AE247" s="81" t="n">
        <f>IF(ISBLANK('Prediction Log'!$N247), "",ABS('Prediction Log'!$AD247))</f>
        <v>20.5</v>
      </c>
    </row>
    <row r="248" ht="14.25" customHeight="1">
      <c r="A248" s="14" t="n">
        <f>IF(ISBLANK(Games!$B229), "",Games!A229)</f>
        <v>12</v>
      </c>
      <c r="B248" s="67" t="str">
        <f>IF(ISBLANK(Games!$B229), "",Games!B229)</f>
        <v>Middle Tennessee</v>
      </c>
      <c r="C248" s="67" t="str">
        <f>IF(ISBLANK(Games!$B229), "",Games!E229)</f>
        <v>UTEP</v>
      </c>
      <c r="D248" s="10" t="n">
        <f>IF(ISBLANK(Games!$B229), "",Games!G229)</f>
        <v>-7.5</v>
      </c>
      <c r="E248" s="10" t="n">
        <f>IF(ISBLANK(Games!$B229), "",Games!H229)</f>
        <v>-11.4</v>
      </c>
      <c r="F248" s="69" t="n">
        <f>Games!D229</f>
        <v>0.879547</v>
      </c>
      <c r="G248" s="70" t="str">
        <f>Games!K229</f>
        <v>Y</v>
      </c>
      <c r="H248" s="71" t="str">
        <f>IF(ISBLANK(Games!B229), "", IF('Prediction Log'!$D248&lt;0, 'Prediction Log'!$B248, 'Prediction Log'!$C248))</f>
        <v>Middle Tennessee</v>
      </c>
      <c r="I248" s="72" t="str">
        <f>IF(ISBLANK(Games!$B229), "",Games!I229)</f>
        <v>Middle Tennessee</v>
      </c>
      <c r="J248" s="72" t="str">
        <f>IF('Prediction Log'!$F248&gt;0.5, 'Prediction Log'!$B248, IF('Prediction Log'!$F248&lt;0.5, 'Prediction Log'!$C248, "PICK"))</f>
        <v>Middle Tennessee</v>
      </c>
      <c r="K248" s="73" t="n">
        <f>IF(ISBLANK(Games!B229), "",IF('Prediction Log'!$J248='Prediction Log'!$B248, 'Prediction Log'!$F248, 1-'Prediction Log'!$F248))</f>
        <v>0.879547</v>
      </c>
      <c r="L248" s="74" t="str">
        <f>IF(ISBLANK(Games!$B229), "",Games!L229)</f>
        <v>Y</v>
      </c>
      <c r="M248" s="75" t="s">
        <v>141</v>
      </c>
      <c r="N248" s="76" t="n">
        <v>34.0</v>
      </c>
      <c r="O248" s="76" t="n">
        <v>30.0</v>
      </c>
      <c r="P248" s="77" t="n">
        <f>IF(ISBLANK('Prediction Log'!$N248), "",'Prediction Log'!$O248-'Prediction Log'!$N248)</f>
        <v>-4</v>
      </c>
      <c r="Q248" s="78" t="str">
        <f>IF(ISBLANK('Prediction Log'!$N248), "",IF('Prediction Log'!$M248&lt;&gt;'Prediction Log'!$H248, "Y", IF(AND('Prediction Log'!$M248='Prediction Log'!$H248, ABS((-1*'Prediction Log'!$P248))&gt;ABS('Prediction Log'!$D248)), "Y", IF('Prediction Log'!$D248='Prediction Log'!$P248, "PUSH", "N"))))</f>
        <v>N</v>
      </c>
      <c r="R248" s="79" t="str">
        <f>IF(ISBLANK('Prediction Log'!$N248), "",IF('Prediction Log'!$P248&lt;'Prediction Log'!$D248, "Y", IF('Prediction Log'!$P248='Prediction Log'!$D248, "PUSH", "N")))</f>
        <v>N</v>
      </c>
      <c r="S248" s="79" t="str">
        <f>IF(ISBLANK('Prediction Log'!$N248), "",IF('Prediction Log'!$P248&lt;'Prediction Log'!$E248, "Y", IF('Prediction Log'!$P248='Prediction Log'!$E248, "PUSH", "N")))</f>
        <v>N</v>
      </c>
      <c r="T248" s="80" t="str">
        <f>IF(ISBLANK('Prediction Log'!$N248),"",IF('Prediction Log'!$M248='Prediction Log'!$H248, "Y", "N"))</f>
        <v>Y</v>
      </c>
      <c r="U248" s="80" t="str">
        <f>'Prediction Log'!$R248</f>
        <v>N</v>
      </c>
      <c r="V248" s="80" t="str">
        <f>IF(ISBLANK('Prediction Log'!$N248), "",IF(AND('Prediction Log'!$T248="Y", 'Prediction Log'!$U248="Y"), "Y", "N"))</f>
        <v>N</v>
      </c>
      <c r="W248" s="81" t="str">
        <f>IF(ISBLANK('Prediction Log'!$N248),"",IF('Prediction Log'!$M248='Prediction Log'!$I248, "Y", "N"))</f>
        <v>Y</v>
      </c>
      <c r="X248" s="81" t="str">
        <f>IF(ISBLANK('Prediction Log'!$N248), "", IF('Prediction Log'!$R248=Games!K229, "Y", "N"))</f>
        <v>N</v>
      </c>
      <c r="Y248" s="82" t="str">
        <f>IF(ISBLANK('Prediction Log'!$N248), "",IF('Prediction Log'!$J248='Prediction Log'!$M248, "Y", "N"))</f>
        <v>Y</v>
      </c>
      <c r="Z248" s="81" t="str">
        <f>IF(ISBLANK('Prediction Log'!$N248), "",IF('Prediction Log'!$I248&lt;&gt;'Prediction Log'!$M248, "N",IF(AND('Prediction Log'!$E248&gt;0, 'Prediction Log'!$P248&gt;'Prediction Log'!$E248, 'Prediction Log'!$I248='Prediction Log'!$C248), "Y", IF(AND('Prediction Log'!$E248&lt;0, 'Prediction Log'!$P248&lt;'Prediction Log'!$E248,'Prediction Log'!$I248='Prediction Log'!$B248 ), "Y", IF('Prediction Log'!$P248='Prediction Log'!$E248, "PUSH", "N")))))</f>
        <v>N</v>
      </c>
      <c r="AA248" s="81" t="str">
        <f>IF(ISBLANK('Prediction Log'!$N248), "",IF(AND('Prediction Log'!$W248="Y", 'Prediction Log'!$X248="Y"), "Y", "N"))</f>
        <v>N</v>
      </c>
      <c r="AB248" s="80" t="n">
        <f>IF(ISBLANK('Prediction Log'!$N248), "",IF('Prediction Log'!$D248&gt;0, 'Prediction Log'!$P248-'Prediction Log'!$D248, IF('Prediction Log'!$D248&lt;0, -'Prediction Log'!$P248+'Prediction Log'!$D248, "NA")))</f>
        <v>-3.5</v>
      </c>
      <c r="AC248" s="80" t="n">
        <f>IF(ISBLANK('Prediction Log'!$N248), "",ABS('Prediction Log'!$AB248))</f>
        <v>3.5</v>
      </c>
      <c r="AD248" s="81" t="n">
        <f>IF(ISBLANK('Prediction Log'!$N248), "",IF('Prediction Log'!$E248&gt;0, 'Prediction Log'!$P248-'Prediction Log'!$E248, IF('Prediction Log'!$E248&lt;0, -'Prediction Log'!$P248+'Prediction Log'!$E248, "NA")))</f>
        <v>-7.4</v>
      </c>
      <c r="AE248" s="81" t="n">
        <f>IF(ISBLANK('Prediction Log'!$N248), "",ABS('Prediction Log'!$AD248))</f>
        <v>7.4</v>
      </c>
    </row>
    <row r="249" ht="14.25" customHeight="1">
      <c r="A249" s="67" t="n">
        <f>IF(ISBLANK(Games!$B230), "",Games!A230)</f>
        <v>12</v>
      </c>
      <c r="B249" s="67" t="str">
        <f>IF(ISBLANK(Games!$B230), "",Games!B230)</f>
        <v>Charlotte</v>
      </c>
      <c r="C249" s="67" t="str">
        <f>IF(ISBLANK(Games!$B230), "",Games!E230)</f>
        <v>Rice</v>
      </c>
      <c r="D249" s="68" t="n">
        <f>IF(ISBLANK(Games!$B230), "",Games!G230)</f>
        <v>2.5</v>
      </c>
      <c r="E249" s="68" t="n">
        <f>IF(ISBLANK(Games!$B230), "",Games!H230)</f>
        <v>7.5</v>
      </c>
      <c r="F249" s="69" t="n">
        <f>Games!D230</f>
        <v>0.260527</v>
      </c>
      <c r="G249" s="70" t="str">
        <f>Games!K230</f>
        <v>N</v>
      </c>
      <c r="H249" s="71" t="str">
        <f>IF(ISBLANK(Games!B230), "", IF('Prediction Log'!$D249&lt;0, 'Prediction Log'!$B249, 'Prediction Log'!$C249))</f>
        <v>Rice</v>
      </c>
      <c r="I249" s="72" t="str">
        <f>IF(ISBLANK(Games!$B230), "",Games!I230)</f>
        <v>Rice</v>
      </c>
      <c r="J249" s="72" t="str">
        <f>IF('Prediction Log'!$F249&gt;0.5, 'Prediction Log'!$B249, IF('Prediction Log'!$F249&lt;0.5, 'Prediction Log'!$C249, "PICK"))</f>
        <v>Rice</v>
      </c>
      <c r="K249" s="73" t="n">
        <f>IF(ISBLANK(Games!B230), "",IF('Prediction Log'!$J249='Prediction Log'!$B249, 'Prediction Log'!$F249, 1-'Prediction Log'!$F249))</f>
        <v>0.739473</v>
      </c>
      <c r="L249" s="74" t="str">
        <f>IF(ISBLANK(Games!$B230), "",Games!L230)</f>
        <v>Y</v>
      </c>
      <c r="M249" s="75" t="s">
        <v>105</v>
      </c>
      <c r="N249" s="76" t="n">
        <v>7.0</v>
      </c>
      <c r="O249" s="76" t="n">
        <v>28.0</v>
      </c>
      <c r="P249" s="77" t="n">
        <f>IF(ISBLANK('Prediction Log'!$N249), "",'Prediction Log'!$O249-'Prediction Log'!$N249)</f>
        <v>21</v>
      </c>
      <c r="Q249" s="78" t="str">
        <f>IF(ISBLANK('Prediction Log'!$N249), "",IF('Prediction Log'!$M249&lt;&gt;'Prediction Log'!$H249, "Y", IF(AND('Prediction Log'!$M249='Prediction Log'!$H249, ABS((-1*'Prediction Log'!$P249))&gt;ABS('Prediction Log'!$D249)), "Y", IF('Prediction Log'!$D249='Prediction Log'!$P249, "PUSH", "N"))))</f>
        <v>Y</v>
      </c>
      <c r="R249" s="79" t="str">
        <f>IF(ISBLANK('Prediction Log'!$N249), "",IF('Prediction Log'!$P249&lt;'Prediction Log'!$D249, "Y", IF('Prediction Log'!$P249='Prediction Log'!$D249, "PUSH", "N")))</f>
        <v>N</v>
      </c>
      <c r="S249" s="79" t="str">
        <f>IF(ISBLANK('Prediction Log'!$N249), "",IF('Prediction Log'!$P249&lt;'Prediction Log'!$E249, "Y", IF('Prediction Log'!$P249='Prediction Log'!$E249, "PUSH", "N")))</f>
        <v>N</v>
      </c>
      <c r="T249" s="80" t="str">
        <f>IF(ISBLANK('Prediction Log'!$N249),"",IF('Prediction Log'!$M249='Prediction Log'!$H249, "Y", "N"))</f>
        <v>Y</v>
      </c>
      <c r="U249" s="80" t="str">
        <f>'Prediction Log'!$R249</f>
        <v>N</v>
      </c>
      <c r="V249" s="80" t="str">
        <f>IF(ISBLANK('Prediction Log'!$N249), "",IF(AND('Prediction Log'!$T249="Y", 'Prediction Log'!$U249="Y"), "Y", "N"))</f>
        <v>N</v>
      </c>
      <c r="W249" s="81" t="str">
        <f>IF(ISBLANK('Prediction Log'!$N249),"",IF('Prediction Log'!$M249='Prediction Log'!$I249, "Y", "N"))</f>
        <v>Y</v>
      </c>
      <c r="X249" s="81" t="str">
        <f>IF(ISBLANK('Prediction Log'!$N249), "", IF('Prediction Log'!$R249=Games!K230, "Y", "N"))</f>
        <v>Y</v>
      </c>
      <c r="Y249" s="82" t="str">
        <f>IF(ISBLANK('Prediction Log'!$N249), "",IF('Prediction Log'!$J249='Prediction Log'!$M249, "Y", "N"))</f>
        <v>Y</v>
      </c>
      <c r="Z249" s="81" t="str">
        <f>IF(ISBLANK('Prediction Log'!$N249), "",IF('Prediction Log'!$I249&lt;&gt;'Prediction Log'!$M249, "N",IF(AND('Prediction Log'!$E249&gt;0, 'Prediction Log'!$P249&gt;'Prediction Log'!$E249, 'Prediction Log'!$I249='Prediction Log'!$C249), "Y", IF(AND('Prediction Log'!$E249&lt;0, 'Prediction Log'!$P249&lt;'Prediction Log'!$E249,'Prediction Log'!$I249='Prediction Log'!$B249 ), "Y", IF('Prediction Log'!$P249='Prediction Log'!$E249, "PUSH", "N")))))</f>
        <v>Y</v>
      </c>
      <c r="AA249" s="81" t="str">
        <f>IF(ISBLANK('Prediction Log'!$N249), "",IF(AND('Prediction Log'!$W249="Y", 'Prediction Log'!$X249="Y"), "Y", "N"))</f>
        <v>Y</v>
      </c>
      <c r="AB249" s="80" t="n">
        <f>IF(ISBLANK('Prediction Log'!$N249), "",IF('Prediction Log'!$D249&gt;0, 'Prediction Log'!$P249-'Prediction Log'!$D249, IF('Prediction Log'!$D249&lt;0, -'Prediction Log'!$P249+'Prediction Log'!$D249, "NA")))</f>
        <v>18.5</v>
      </c>
      <c r="AC249" s="80" t="n">
        <f>IF(ISBLANK('Prediction Log'!$N249), "",ABS('Prediction Log'!$AB249))</f>
        <v>18.5</v>
      </c>
      <c r="AD249" s="81" t="n">
        <f>IF(ISBLANK('Prediction Log'!$N249), "",IF('Prediction Log'!$E249&gt;0, 'Prediction Log'!$P249-'Prediction Log'!$E249, IF('Prediction Log'!$E249&lt;0, -'Prediction Log'!$P249+'Prediction Log'!$E249, "NA")))</f>
        <v>13.5</v>
      </c>
      <c r="AE249" s="81" t="n">
        <f>IF(ISBLANK('Prediction Log'!$N249), "",ABS('Prediction Log'!$AD249))</f>
        <v>13.5</v>
      </c>
    </row>
    <row r="250" ht="14.25" customHeight="1">
      <c r="A250" s="14" t="n">
        <f>IF(ISBLANK(Games!$B231), "",Games!A231)</f>
        <v>12</v>
      </c>
      <c r="B250" s="67" t="str">
        <f>IF(ISBLANK(Games!$B231), "",Games!B231)</f>
        <v>Ball State</v>
      </c>
      <c r="C250" s="67" t="str">
        <f>IF(ISBLANK(Games!$B231), "",Games!E231)</f>
        <v>Kent State</v>
      </c>
      <c r="D250" s="10" t="n">
        <f>IF(ISBLANK(Games!$B231), "",Games!G231)</f>
        <v>-12.5</v>
      </c>
      <c r="E250" s="10" t="n">
        <f>IF(ISBLANK(Games!$B231), "",Games!H231)</f>
        <v>-14.5</v>
      </c>
      <c r="F250" s="69" t="n">
        <f>Games!D231</f>
        <v>0.951986</v>
      </c>
      <c r="G250" s="70" t="str">
        <f>Games!K231</f>
        <v>Y</v>
      </c>
      <c r="H250" s="71" t="str">
        <f>IF(ISBLANK(Games!B231), "", IF('Prediction Log'!$D250&lt;0, 'Prediction Log'!$B250, 'Prediction Log'!$C250))</f>
        <v>Ball State</v>
      </c>
      <c r="I250" s="72" t="str">
        <f>IF(ISBLANK(Games!$B231), "",Games!I231)</f>
        <v>Ball State</v>
      </c>
      <c r="J250" s="72" t="str">
        <f>IF('Prediction Log'!$F250&gt;0.5, 'Prediction Log'!$B250, IF('Prediction Log'!$F250&lt;0.5, 'Prediction Log'!$C250, "PICK"))</f>
        <v>Ball State</v>
      </c>
      <c r="K250" s="73" t="n">
        <f>IF(ISBLANK(Games!B231), "",IF('Prediction Log'!$J250='Prediction Log'!$B250, 'Prediction Log'!$F250, 1-'Prediction Log'!$F250))</f>
        <v>0.951986</v>
      </c>
      <c r="L250" s="74" t="str">
        <f>IF(ISBLANK(Games!$B231), "",Games!L231)</f>
        <v>Y</v>
      </c>
      <c r="M250" s="75" t="s">
        <v>98</v>
      </c>
      <c r="N250" s="76" t="n">
        <v>34.0</v>
      </c>
      <c r="O250" s="76" t="n">
        <v>3.0</v>
      </c>
      <c r="P250" s="77" t="n">
        <f>IF(ISBLANK('Prediction Log'!$N250), "",'Prediction Log'!$O250-'Prediction Log'!$N250)</f>
        <v>-31</v>
      </c>
      <c r="Q250" s="78" t="str">
        <f>IF(ISBLANK('Prediction Log'!$N250), "",IF('Prediction Log'!$M250&lt;&gt;'Prediction Log'!$H250, "Y", IF(AND('Prediction Log'!$M250='Prediction Log'!$H250, ABS((-1*'Prediction Log'!$P250))&gt;ABS('Prediction Log'!$D250)), "Y", IF('Prediction Log'!$D250='Prediction Log'!$P250, "PUSH", "N"))))</f>
        <v>Y</v>
      </c>
      <c r="R250" s="79" t="str">
        <f>IF(ISBLANK('Prediction Log'!$N250), "",IF('Prediction Log'!$P250&lt;'Prediction Log'!$D250, "Y", IF('Prediction Log'!$P250='Prediction Log'!$D250, "PUSH", "N")))</f>
        <v>Y</v>
      </c>
      <c r="S250" s="79" t="str">
        <f>IF(ISBLANK('Prediction Log'!$N250), "",IF('Prediction Log'!$P250&lt;'Prediction Log'!$E250, "Y", IF('Prediction Log'!$P250='Prediction Log'!$E250, "PUSH", "N")))</f>
        <v>Y</v>
      </c>
      <c r="T250" s="80" t="str">
        <f>IF(ISBLANK('Prediction Log'!$N250),"",IF('Prediction Log'!$M250='Prediction Log'!$H250, "Y", "N"))</f>
        <v>Y</v>
      </c>
      <c r="U250" s="80" t="str">
        <f>'Prediction Log'!$R250</f>
        <v>Y</v>
      </c>
      <c r="V250" s="80" t="str">
        <f>IF(ISBLANK('Prediction Log'!$N250), "",IF(AND('Prediction Log'!$T250="Y", 'Prediction Log'!$U250="Y"), "Y", "N"))</f>
        <v>Y</v>
      </c>
      <c r="W250" s="81" t="str">
        <f>IF(ISBLANK('Prediction Log'!$N250),"",IF('Prediction Log'!$M250='Prediction Log'!$I250, "Y", "N"))</f>
        <v>Y</v>
      </c>
      <c r="X250" s="81" t="str">
        <f>IF(ISBLANK('Prediction Log'!$N250), "", IF('Prediction Log'!$R250=Games!K231, "Y", "N"))</f>
        <v>Y</v>
      </c>
      <c r="Y250" s="82" t="str">
        <f>IF(ISBLANK('Prediction Log'!$N250), "",IF('Prediction Log'!$J250='Prediction Log'!$M250, "Y", "N"))</f>
        <v>Y</v>
      </c>
      <c r="Z250" s="81" t="str">
        <f>IF(ISBLANK('Prediction Log'!$N250), "",IF('Prediction Log'!$I250&lt;&gt;'Prediction Log'!$M250, "N",IF(AND('Prediction Log'!$E250&gt;0, 'Prediction Log'!$P250&gt;'Prediction Log'!$E250, 'Prediction Log'!$I250='Prediction Log'!$C250), "Y", IF(AND('Prediction Log'!$E250&lt;0, 'Prediction Log'!$P250&lt;'Prediction Log'!$E250,'Prediction Log'!$I250='Prediction Log'!$B250 ), "Y", IF('Prediction Log'!$P250='Prediction Log'!$E250, "PUSH", "N")))))</f>
        <v>Y</v>
      </c>
      <c r="AA250" s="81" t="str">
        <f>IF(ISBLANK('Prediction Log'!$N250), "",IF(AND('Prediction Log'!$W250="Y", 'Prediction Log'!$X250="Y"), "Y", "N"))</f>
        <v>Y</v>
      </c>
      <c r="AB250" s="80" t="n">
        <f>IF(ISBLANK('Prediction Log'!$N250), "",IF('Prediction Log'!$D250&gt;0, 'Prediction Log'!$P250-'Prediction Log'!$D250, IF('Prediction Log'!$D250&lt;0, -'Prediction Log'!$P250+'Prediction Log'!$D250, "NA")))</f>
        <v>18.5</v>
      </c>
      <c r="AC250" s="80" t="n">
        <f>IF(ISBLANK('Prediction Log'!$N250), "",ABS('Prediction Log'!$AB250))</f>
        <v>18.5</v>
      </c>
      <c r="AD250" s="81" t="n">
        <f>IF(ISBLANK('Prediction Log'!$N250), "",IF('Prediction Log'!$E250&gt;0, 'Prediction Log'!$P250-'Prediction Log'!$E250, IF('Prediction Log'!$E250&lt;0, -'Prediction Log'!$P250+'Prediction Log'!$E250, "NA")))</f>
        <v>16.5</v>
      </c>
      <c r="AE250" s="81" t="n">
        <f>IF(ISBLANK('Prediction Log'!$N250), "",ABS('Prediction Log'!$AD250))</f>
        <v>16.5</v>
      </c>
    </row>
    <row r="251" ht="14.25" customHeight="1">
      <c r="A251" s="67" t="n">
        <f>IF(ISBLANK(Games!$B232), "",Games!A232)</f>
        <v>12</v>
      </c>
      <c r="B251" s="67" t="str">
        <f>IF(ISBLANK(Games!$B232), "",Games!B232)</f>
        <v>Arizona</v>
      </c>
      <c r="C251" s="67" t="str">
        <f>IF(ISBLANK(Games!$B232), "",Games!E232)</f>
        <v>Utah</v>
      </c>
      <c r="D251" s="68" t="n">
        <f>IF(ISBLANK(Games!$B232), "",Games!G232)</f>
        <v>1.5</v>
      </c>
      <c r="E251" s="68" t="n">
        <f>IF(ISBLANK(Games!$B232), "",Games!H232)</f>
        <v>-4.9</v>
      </c>
      <c r="F251" s="69" t="n">
        <f>Games!D232</f>
        <v>0.793666</v>
      </c>
      <c r="G251" s="70" t="str">
        <f>Games!K232</f>
        <v>Y</v>
      </c>
      <c r="H251" s="71" t="str">
        <f>IF(ISBLANK(Games!B232), "", IF('Prediction Log'!$D251&lt;0, 'Prediction Log'!$B251, 'Prediction Log'!$C251))</f>
        <v>Utah</v>
      </c>
      <c r="I251" s="72" t="str">
        <f>IF(ISBLANK(Games!$B232), "",Games!I232)</f>
        <v>Arizona</v>
      </c>
      <c r="J251" s="72" t="str">
        <f>IF('Prediction Log'!$F251&gt;0.5, 'Prediction Log'!$B251, IF('Prediction Log'!$F251&lt;0.5, 'Prediction Log'!$C251, "PICK"))</f>
        <v>Arizona</v>
      </c>
      <c r="K251" s="73" t="n">
        <f>IF(ISBLANK(Games!B232), "",IF('Prediction Log'!$J251='Prediction Log'!$B251, 'Prediction Log'!$F251, 1-'Prediction Log'!$F251))</f>
        <v>0.793666</v>
      </c>
      <c r="L251" s="74" t="str">
        <f>IF(ISBLANK(Games!$B232), "",Games!L232)</f>
        <v>Y</v>
      </c>
      <c r="M251" s="75" t="s">
        <v>119</v>
      </c>
      <c r="N251" s="76" t="n">
        <v>42.0</v>
      </c>
      <c r="O251" s="76" t="n">
        <v>18.0</v>
      </c>
      <c r="P251" s="77" t="n">
        <f>IF(ISBLANK('Prediction Log'!$N251), "",'Prediction Log'!$O251-'Prediction Log'!$N251)</f>
        <v>-24</v>
      </c>
      <c r="Q251" s="78" t="str">
        <f>IF(ISBLANK('Prediction Log'!$N251), "",IF('Prediction Log'!$M251&lt;&gt;'Prediction Log'!$H251, "Y", IF(AND('Prediction Log'!$M251='Prediction Log'!$H251, ABS((-1*'Prediction Log'!$P251))&gt;ABS('Prediction Log'!$D251)), "Y", IF('Prediction Log'!$D251='Prediction Log'!$P251, "PUSH", "N"))))</f>
        <v>Y</v>
      </c>
      <c r="R251" s="79" t="str">
        <f>IF(ISBLANK('Prediction Log'!$N251), "",IF('Prediction Log'!$P251&lt;'Prediction Log'!$D251, "Y", IF('Prediction Log'!$P251='Prediction Log'!$D251, "PUSH", "N")))</f>
        <v>Y</v>
      </c>
      <c r="S251" s="79" t="str">
        <f>IF(ISBLANK('Prediction Log'!$N251), "",IF('Prediction Log'!$P251&lt;'Prediction Log'!$E251, "Y", IF('Prediction Log'!$P251='Prediction Log'!$E251, "PUSH", "N")))</f>
        <v>Y</v>
      </c>
      <c r="T251" s="80" t="str">
        <f>IF(ISBLANK('Prediction Log'!$N251),"",IF('Prediction Log'!$M251='Prediction Log'!$H251, "Y", "N"))</f>
        <v>N</v>
      </c>
      <c r="U251" s="80" t="str">
        <f>'Prediction Log'!$R251</f>
        <v>Y</v>
      </c>
      <c r="V251" s="80" t="str">
        <f>IF(ISBLANK('Prediction Log'!$N251), "",IF(AND('Prediction Log'!$T251="Y", 'Prediction Log'!$U251="Y"), "Y", "N"))</f>
        <v>N</v>
      </c>
      <c r="W251" s="81" t="str">
        <f>IF(ISBLANK('Prediction Log'!$N251),"",IF('Prediction Log'!$M251='Prediction Log'!$I251, "Y", "N"))</f>
        <v>Y</v>
      </c>
      <c r="X251" s="81" t="str">
        <f>IF(ISBLANK('Prediction Log'!$N251), "", IF('Prediction Log'!$R251=Games!K232, "Y", "N"))</f>
        <v>Y</v>
      </c>
      <c r="Y251" s="82" t="str">
        <f>IF(ISBLANK('Prediction Log'!$N251), "",IF('Prediction Log'!$J251='Prediction Log'!$M251, "Y", "N"))</f>
        <v>Y</v>
      </c>
      <c r="Z251" s="81" t="str">
        <f>IF(ISBLANK('Prediction Log'!$N251), "",IF('Prediction Log'!$I251&lt;&gt;'Prediction Log'!$M251, "N",IF(AND('Prediction Log'!$E251&gt;0, 'Prediction Log'!$P251&gt;'Prediction Log'!$E251, 'Prediction Log'!$I251='Prediction Log'!$C251), "Y", IF(AND('Prediction Log'!$E251&lt;0, 'Prediction Log'!$P251&lt;'Prediction Log'!$E251,'Prediction Log'!$I251='Prediction Log'!$B251 ), "Y", IF('Prediction Log'!$P251='Prediction Log'!$E251, "PUSH", "N")))))</f>
        <v>Y</v>
      </c>
      <c r="AA251" s="81" t="str">
        <f>IF(ISBLANK('Prediction Log'!$N251), "",IF(AND('Prediction Log'!$W251="Y", 'Prediction Log'!$X251="Y"), "Y", "N"))</f>
        <v>Y</v>
      </c>
      <c r="AB251" s="80" t="n">
        <f>IF(ISBLANK('Prediction Log'!$N251), "",IF('Prediction Log'!$D251&gt;0, 'Prediction Log'!$P251-'Prediction Log'!$D251, IF('Prediction Log'!$D251&lt;0, -'Prediction Log'!$P251+'Prediction Log'!$D251, "NA")))</f>
        <v>-25.5</v>
      </c>
      <c r="AC251" s="80" t="n">
        <f>IF(ISBLANK('Prediction Log'!$N251), "",ABS('Prediction Log'!$AB251))</f>
        <v>25.5</v>
      </c>
      <c r="AD251" s="81" t="n">
        <f>IF(ISBLANK('Prediction Log'!$N251), "",IF('Prediction Log'!$E251&gt;0, 'Prediction Log'!$P251-'Prediction Log'!$E251, IF('Prediction Log'!$E251&lt;0, -'Prediction Log'!$P251+'Prediction Log'!$E251, "NA")))</f>
        <v>19.1</v>
      </c>
      <c r="AE251" s="81" t="n">
        <f>IF(ISBLANK('Prediction Log'!$N251), "",ABS('Prediction Log'!$AD251))</f>
        <v>19.1</v>
      </c>
    </row>
    <row r="252" ht="14.25" customHeight="1">
      <c r="A252" s="14" t="n">
        <f>IF(ISBLANK(Games!$B233), "",Games!A233)</f>
        <v>12</v>
      </c>
      <c r="B252" s="67" t="str">
        <f>IF(ISBLANK(Games!$B233), "",Games!B233)</f>
        <v>West Virginia</v>
      </c>
      <c r="C252" s="67" t="str">
        <f>IF(ISBLANK(Games!$B233), "",Games!E233)</f>
        <v>Cincinnati</v>
      </c>
      <c r="D252" s="10" t="n">
        <f>IF(ISBLANK(Games!$B233), "",Games!G233)</f>
        <v>-6.5</v>
      </c>
      <c r="E252" s="10" t="n">
        <f>IF(ISBLANK(Games!$B233), "",Games!H233)</f>
        <v>0.3</v>
      </c>
      <c r="F252" s="69" t="n">
        <f>Games!D233</f>
        <v>0.678855</v>
      </c>
      <c r="G252" s="70" t="str">
        <f>Games!K233</f>
        <v>N</v>
      </c>
      <c r="H252" s="71" t="str">
        <f>IF(ISBLANK(Games!B233), "", IF('Prediction Log'!$D252&lt;0, 'Prediction Log'!$B252, 'Prediction Log'!$C252))</f>
        <v>West Virginia</v>
      </c>
      <c r="I252" s="72" t="str">
        <f>IF(ISBLANK(Games!$B233), "",Games!I233)</f>
        <v>Cincinnati</v>
      </c>
      <c r="J252" s="72" t="str">
        <f>IF('Prediction Log'!$F252&gt;0.5, 'Prediction Log'!$B252, IF('Prediction Log'!$F252&lt;0.5, 'Prediction Log'!$C252, "PICK"))</f>
        <v>West Virginia</v>
      </c>
      <c r="K252" s="73" t="n">
        <f>IF(ISBLANK(Games!B233), "",IF('Prediction Log'!$J252='Prediction Log'!$B252, 'Prediction Log'!$F252, 1-'Prediction Log'!$F252))</f>
        <v>0.678855</v>
      </c>
      <c r="L252" s="74" t="str">
        <f>IF(ISBLANK(Games!$B233), "",Games!L233)</f>
        <v>Y</v>
      </c>
      <c r="M252" s="75" t="s">
        <v>46</v>
      </c>
      <c r="N252" s="76" t="n">
        <v>42.0</v>
      </c>
      <c r="O252" s="76" t="n">
        <v>21.0</v>
      </c>
      <c r="P252" s="77" t="n">
        <f>IF(ISBLANK('Prediction Log'!$N252), "",'Prediction Log'!$O252-'Prediction Log'!$N252)</f>
        <v>-21</v>
      </c>
      <c r="Q252" s="78" t="str">
        <f>IF(ISBLANK('Prediction Log'!$N252), "",IF('Prediction Log'!$M252&lt;&gt;'Prediction Log'!$H252, "Y", IF(AND('Prediction Log'!$M252='Prediction Log'!$H252, ABS((-1*'Prediction Log'!$P252))&gt;ABS('Prediction Log'!$D252)), "Y", IF('Prediction Log'!$D252='Prediction Log'!$P252, "PUSH", "N"))))</f>
        <v>Y</v>
      </c>
      <c r="R252" s="79" t="str">
        <f>IF(ISBLANK('Prediction Log'!$N252), "",IF('Prediction Log'!$P252&lt;'Prediction Log'!$D252, "Y", IF('Prediction Log'!$P252='Prediction Log'!$D252, "PUSH", "N")))</f>
        <v>Y</v>
      </c>
      <c r="S252" s="79" t="str">
        <f>IF(ISBLANK('Prediction Log'!$N252), "",IF('Prediction Log'!$P252&lt;'Prediction Log'!$E252, "Y", IF('Prediction Log'!$P252='Prediction Log'!$E252, "PUSH", "N")))</f>
        <v>Y</v>
      </c>
      <c r="T252" s="80" t="str">
        <f>IF(ISBLANK('Prediction Log'!$N252),"",IF('Prediction Log'!$M252='Prediction Log'!$H252, "Y", "N"))</f>
        <v>Y</v>
      </c>
      <c r="U252" s="80" t="str">
        <f>'Prediction Log'!$R252</f>
        <v>Y</v>
      </c>
      <c r="V252" s="80" t="str">
        <f>IF(ISBLANK('Prediction Log'!$N252), "",IF(AND('Prediction Log'!$T252="Y", 'Prediction Log'!$U252="Y"), "Y", "N"))</f>
        <v>Y</v>
      </c>
      <c r="W252" s="81" t="str">
        <f>IF(ISBLANK('Prediction Log'!$N252),"",IF('Prediction Log'!$M252='Prediction Log'!$I252, "Y", "N"))</f>
        <v>N</v>
      </c>
      <c r="X252" s="81" t="str">
        <f>IF(ISBLANK('Prediction Log'!$N252), "", IF('Prediction Log'!$R252=Games!K233, "Y", "N"))</f>
        <v>N</v>
      </c>
      <c r="Y252" s="82" t="str">
        <f>IF(ISBLANK('Prediction Log'!$N252), "",IF('Prediction Log'!$J252='Prediction Log'!$M252, "Y", "N"))</f>
        <v>Y</v>
      </c>
      <c r="Z252" s="81" t="str">
        <f>IF(ISBLANK('Prediction Log'!$N252), "",IF('Prediction Log'!$I252&lt;&gt;'Prediction Log'!$M252, "N",IF(AND('Prediction Log'!$E252&gt;0, 'Prediction Log'!$P252&gt;'Prediction Log'!$E252, 'Prediction Log'!$I252='Prediction Log'!$C252), "Y", IF(AND('Prediction Log'!$E252&lt;0, 'Prediction Log'!$P252&lt;'Prediction Log'!$E252,'Prediction Log'!$I252='Prediction Log'!$B252 ), "Y", IF('Prediction Log'!$P252='Prediction Log'!$E252, "PUSH", "N")))))</f>
        <v>N</v>
      </c>
      <c r="AA252" s="81" t="str">
        <f>IF(ISBLANK('Prediction Log'!$N252), "",IF(AND('Prediction Log'!$W252="Y", 'Prediction Log'!$X252="Y"), "Y", "N"))</f>
        <v>N</v>
      </c>
      <c r="AB252" s="80" t="n">
        <f>IF(ISBLANK('Prediction Log'!$N252), "",IF('Prediction Log'!$D252&gt;0, 'Prediction Log'!$P252-'Prediction Log'!$D252, IF('Prediction Log'!$D252&lt;0, -'Prediction Log'!$P252+'Prediction Log'!$D252, "NA")))</f>
        <v>14.5</v>
      </c>
      <c r="AC252" s="80" t="n">
        <f>IF(ISBLANK('Prediction Log'!$N252), "",ABS('Prediction Log'!$AB252))</f>
        <v>14.5</v>
      </c>
      <c r="AD252" s="81" t="n">
        <f>IF(ISBLANK('Prediction Log'!$N252), "",IF('Prediction Log'!$E252&gt;0, 'Prediction Log'!$P252-'Prediction Log'!$E252, IF('Prediction Log'!$E252&lt;0, -'Prediction Log'!$P252+'Prediction Log'!$E252, "NA")))</f>
        <v>-21.3</v>
      </c>
      <c r="AE252" s="81" t="n">
        <f>IF(ISBLANK('Prediction Log'!$N252), "",ABS('Prediction Log'!$AD252))</f>
        <v>21.3</v>
      </c>
    </row>
    <row r="253" ht="14.25" customHeight="1">
      <c r="A253" s="67" t="n">
        <f>IF(ISBLANK(Games!$B234), "",Games!A234)</f>
        <v>12</v>
      </c>
      <c r="B253" s="67" t="str">
        <f>IF(ISBLANK(Games!$B234), "",Games!B234)</f>
        <v>Virginia</v>
      </c>
      <c r="C253" s="67" t="str">
        <f>IF(ISBLANK(Games!$B234), "",Games!E234)</f>
        <v>Duke</v>
      </c>
      <c r="D253" s="68" t="n">
        <f>IF(ISBLANK(Games!$B234), "",Games!G234)</f>
        <v>3.5</v>
      </c>
      <c r="E253" s="68" t="n">
        <f>IF(ISBLANK(Games!$B234), "",Games!H234)</f>
        <v>24.8</v>
      </c>
      <c r="F253" s="69" t="n">
        <f>Games!D234</f>
        <v>0.011995</v>
      </c>
      <c r="G253" s="70" t="str">
        <f>Games!K234</f>
        <v>N</v>
      </c>
      <c r="H253" s="71" t="str">
        <f>IF(ISBLANK(Games!B234), "", IF('Prediction Log'!$D253&lt;0, 'Prediction Log'!$B253, 'Prediction Log'!$C253))</f>
        <v>Duke</v>
      </c>
      <c r="I253" s="72" t="str">
        <f>IF(ISBLANK(Games!$B234), "",Games!I234)</f>
        <v>Duke</v>
      </c>
      <c r="J253" s="72" t="str">
        <f>IF('Prediction Log'!$F253&gt;0.5, 'Prediction Log'!$B253, IF('Prediction Log'!$F253&lt;0.5, 'Prediction Log'!$C253, "PICK"))</f>
        <v>Duke</v>
      </c>
      <c r="K253" s="73" t="n">
        <f>IF(ISBLANK(Games!B234), "",IF('Prediction Log'!$J253='Prediction Log'!$B253, 'Prediction Log'!$F253, 1-'Prediction Log'!$F253))</f>
        <v>0.988005</v>
      </c>
      <c r="L253" s="74" t="str">
        <f>IF(ISBLANK(Games!$B234), "",Games!L234)</f>
        <v>Y</v>
      </c>
      <c r="M253" s="75" t="s">
        <v>35</v>
      </c>
      <c r="N253" s="76" t="n">
        <v>30.0</v>
      </c>
      <c r="O253" s="76" t="n">
        <v>27.0</v>
      </c>
      <c r="P253" s="77" t="n">
        <f>IF(ISBLANK('Prediction Log'!$N253), "",'Prediction Log'!$O253-'Prediction Log'!$N253)</f>
        <v>-3</v>
      </c>
      <c r="Q253" s="78" t="str">
        <f>IF(ISBLANK('Prediction Log'!$N253), "",IF('Prediction Log'!$M253&lt;&gt;'Prediction Log'!$H253, "Y", IF(AND('Prediction Log'!$M253='Prediction Log'!$H253, ABS((-1*'Prediction Log'!$P253))&gt;ABS('Prediction Log'!$D253)), "Y", IF('Prediction Log'!$D253='Prediction Log'!$P253, "PUSH", "N"))))</f>
        <v>Y</v>
      </c>
      <c r="R253" s="79" t="str">
        <f>IF(ISBLANK('Prediction Log'!$N253), "",IF('Prediction Log'!$P253&lt;'Prediction Log'!$D253, "Y", IF('Prediction Log'!$P253='Prediction Log'!$D253, "PUSH", "N")))</f>
        <v>Y</v>
      </c>
      <c r="S253" s="79" t="str">
        <f>IF(ISBLANK('Prediction Log'!$N253), "",IF('Prediction Log'!$P253&lt;'Prediction Log'!$E253, "Y", IF('Prediction Log'!$P253='Prediction Log'!$E253, "PUSH", "N")))</f>
        <v>Y</v>
      </c>
      <c r="T253" s="80" t="str">
        <f>IF(ISBLANK('Prediction Log'!$N253),"",IF('Prediction Log'!$M253='Prediction Log'!$H253, "Y", "N"))</f>
        <v>N</v>
      </c>
      <c r="U253" s="80" t="str">
        <f>'Prediction Log'!$R253</f>
        <v>Y</v>
      </c>
      <c r="V253" s="80" t="str">
        <f>IF(ISBLANK('Prediction Log'!$N253), "",IF(AND('Prediction Log'!$T253="Y", 'Prediction Log'!$U253="Y"), "Y", "N"))</f>
        <v>N</v>
      </c>
      <c r="W253" s="81" t="str">
        <f>IF(ISBLANK('Prediction Log'!$N253),"",IF('Prediction Log'!$M253='Prediction Log'!$I253, "Y", "N"))</f>
        <v>N</v>
      </c>
      <c r="X253" s="81" t="str">
        <f>IF(ISBLANK('Prediction Log'!$N253), "", IF('Prediction Log'!$R253=Games!K234, "Y", "N"))</f>
        <v>N</v>
      </c>
      <c r="Y253" s="82" t="str">
        <f>IF(ISBLANK('Prediction Log'!$N253), "",IF('Prediction Log'!$J253='Prediction Log'!$M253, "Y", "N"))</f>
        <v>N</v>
      </c>
      <c r="Z253" s="81" t="str">
        <f>IF(ISBLANK('Prediction Log'!$N253), "",IF('Prediction Log'!$I253&lt;&gt;'Prediction Log'!$M253, "N",IF(AND('Prediction Log'!$E253&gt;0, 'Prediction Log'!$P253&gt;'Prediction Log'!$E253, 'Prediction Log'!$I253='Prediction Log'!$C253), "Y", IF(AND('Prediction Log'!$E253&lt;0, 'Prediction Log'!$P253&lt;'Prediction Log'!$E253,'Prediction Log'!$I253='Prediction Log'!$B253 ), "Y", IF('Prediction Log'!$P253='Prediction Log'!$E253, "PUSH", "N")))))</f>
        <v>N</v>
      </c>
      <c r="AA253" s="81" t="str">
        <f>IF(ISBLANK('Prediction Log'!$N253), "",IF(AND('Prediction Log'!$W253="Y", 'Prediction Log'!$X253="Y"), "Y", "N"))</f>
        <v>N</v>
      </c>
      <c r="AB253" s="80" t="n">
        <f>IF(ISBLANK('Prediction Log'!$N253), "",IF('Prediction Log'!$D253&gt;0, 'Prediction Log'!$P253-'Prediction Log'!$D253, IF('Prediction Log'!$D253&lt;0, -'Prediction Log'!$P253+'Prediction Log'!$D253, "NA")))</f>
        <v>-6.5</v>
      </c>
      <c r="AC253" s="80" t="n">
        <f>IF(ISBLANK('Prediction Log'!$N253), "",ABS('Prediction Log'!$AB253))</f>
        <v>6.5</v>
      </c>
      <c r="AD253" s="81" t="n">
        <f>IF(ISBLANK('Prediction Log'!$N253), "",IF('Prediction Log'!$E253&gt;0, 'Prediction Log'!$P253-'Prediction Log'!$E253, IF('Prediction Log'!$E253&lt;0, -'Prediction Log'!$P253+'Prediction Log'!$E253, "NA")))</f>
        <v>-27.8</v>
      </c>
      <c r="AE253" s="81" t="n">
        <f>IF(ISBLANK('Prediction Log'!$N253), "",ABS('Prediction Log'!$AD253))</f>
        <v>27.8</v>
      </c>
    </row>
    <row r="254" ht="14.25" customHeight="1">
      <c r="A254" s="14" t="n">
        <f>IF(ISBLANK(Games!$B235), "",Games!A235)</f>
        <v>12</v>
      </c>
      <c r="B254" s="67" t="str">
        <f>IF(ISBLANK(Games!$B235), "",Games!B235)</f>
        <v>Tulsa</v>
      </c>
      <c r="C254" s="67" t="str">
        <f>IF(ISBLANK(Games!$B235), "",Games!E235)</f>
        <v>North Texas</v>
      </c>
      <c r="D254" s="10" t="n">
        <f>IF(ISBLANK(Games!$B235), "",Games!G235)</f>
        <v>2.5</v>
      </c>
      <c r="E254" s="10" t="n">
        <f>IF(ISBLANK(Games!$B235), "",Games!H235)</f>
        <v>9</v>
      </c>
      <c r="F254" s="69" t="n">
        <f>Games!D235</f>
        <v>0.218308</v>
      </c>
      <c r="G254" s="70" t="str">
        <f>Games!K235</f>
        <v>N</v>
      </c>
      <c r="H254" s="71" t="str">
        <f>IF(ISBLANK(Games!B235), "", IF('Prediction Log'!$D254&lt;0, 'Prediction Log'!$B254, 'Prediction Log'!$C254))</f>
        <v>North Texas</v>
      </c>
      <c r="I254" s="72" t="str">
        <f>IF(ISBLANK(Games!$B235), "",Games!I235)</f>
        <v>North Texas</v>
      </c>
      <c r="J254" s="72" t="str">
        <f>IF('Prediction Log'!$F254&gt;0.5, 'Prediction Log'!$B254, IF('Prediction Log'!$F254&lt;0.5, 'Prediction Log'!$C254, "PICK"))</f>
        <v>North Texas</v>
      </c>
      <c r="K254" s="73" t="n">
        <f>IF(ISBLANK(Games!B235), "",IF('Prediction Log'!$J254='Prediction Log'!$B254, 'Prediction Log'!$F254, 1-'Prediction Log'!$F254))</f>
        <v>0.781692</v>
      </c>
      <c r="L254" s="74" t="str">
        <f>IF(ISBLANK(Games!$B235), "",Games!L235)</f>
        <v>Y</v>
      </c>
      <c r="M254" s="75" t="s">
        <v>29</v>
      </c>
      <c r="N254" s="76" t="n">
        <v>28.0</v>
      </c>
      <c r="O254" s="76" t="n">
        <v>35.0</v>
      </c>
      <c r="P254" s="77" t="n">
        <f>IF(ISBLANK('Prediction Log'!$N254), "",'Prediction Log'!$O254-'Prediction Log'!$N254)</f>
        <v>7</v>
      </c>
      <c r="Q254" s="78" t="str">
        <f>IF(ISBLANK('Prediction Log'!$N254), "",IF('Prediction Log'!$M254&lt;&gt;'Prediction Log'!$H254, "Y", IF(AND('Prediction Log'!$M254='Prediction Log'!$H254, ABS((-1*'Prediction Log'!$P254))&gt;ABS('Prediction Log'!$D254)), "Y", IF('Prediction Log'!$D254='Prediction Log'!$P254, "PUSH", "N"))))</f>
        <v>Y</v>
      </c>
      <c r="R254" s="79" t="str">
        <f>IF(ISBLANK('Prediction Log'!$N254), "",IF('Prediction Log'!$P254&lt;'Prediction Log'!$D254, "Y", IF('Prediction Log'!$P254='Prediction Log'!$D254, "PUSH", "N")))</f>
        <v>N</v>
      </c>
      <c r="S254" s="79" t="str">
        <f>IF(ISBLANK('Prediction Log'!$N254), "",IF('Prediction Log'!$P254&lt;'Prediction Log'!$E254, "Y", IF('Prediction Log'!$P254='Prediction Log'!$E254, "PUSH", "N")))</f>
        <v>Y</v>
      </c>
      <c r="T254" s="80" t="str">
        <f>IF(ISBLANK('Prediction Log'!$N254),"",IF('Prediction Log'!$M254='Prediction Log'!$H254, "Y", "N"))</f>
        <v>Y</v>
      </c>
      <c r="U254" s="80" t="str">
        <f>'Prediction Log'!$R254</f>
        <v>N</v>
      </c>
      <c r="V254" s="80" t="str">
        <f>IF(ISBLANK('Prediction Log'!$N254), "",IF(AND('Prediction Log'!$T254="Y", 'Prediction Log'!$U254="Y"), "Y", "N"))</f>
        <v>N</v>
      </c>
      <c r="W254" s="81" t="str">
        <f>IF(ISBLANK('Prediction Log'!$N254),"",IF('Prediction Log'!$M254='Prediction Log'!$I254, "Y", "N"))</f>
        <v>Y</v>
      </c>
      <c r="X254" s="81" t="str">
        <f>IF(ISBLANK('Prediction Log'!$N254), "", IF('Prediction Log'!$R254=Games!K235, "Y", "N"))</f>
        <v>Y</v>
      </c>
      <c r="Y254" s="82" t="str">
        <f>IF(ISBLANK('Prediction Log'!$N254), "",IF('Prediction Log'!$J254='Prediction Log'!$M254, "Y", "N"))</f>
        <v>Y</v>
      </c>
      <c r="Z254" s="81" t="str">
        <f>IF(ISBLANK('Prediction Log'!$N254), "",IF('Prediction Log'!$I254&lt;&gt;'Prediction Log'!$M254, "N",IF(AND('Prediction Log'!$E254&gt;0, 'Prediction Log'!$P254&gt;'Prediction Log'!$E254, 'Prediction Log'!$I254='Prediction Log'!$C254), "Y", IF(AND('Prediction Log'!$E254&lt;0, 'Prediction Log'!$P254&lt;'Prediction Log'!$E254,'Prediction Log'!$I254='Prediction Log'!$B254 ), "Y", IF('Prediction Log'!$P254='Prediction Log'!$E254, "PUSH", "N")))))</f>
        <v>N</v>
      </c>
      <c r="AA254" s="81" t="str">
        <f>IF(ISBLANK('Prediction Log'!$N254), "",IF(AND('Prediction Log'!$W254="Y", 'Prediction Log'!$X254="Y"), "Y", "N"))</f>
        <v>Y</v>
      </c>
      <c r="AB254" s="80" t="n">
        <f>IF(ISBLANK('Prediction Log'!$N254), "",IF('Prediction Log'!$D254&gt;0, 'Prediction Log'!$P254-'Prediction Log'!$D254, IF('Prediction Log'!$D254&lt;0, -'Prediction Log'!$P254+'Prediction Log'!$D254, "NA")))</f>
        <v>4.5</v>
      </c>
      <c r="AC254" s="80" t="n">
        <f>IF(ISBLANK('Prediction Log'!$N254), "",ABS('Prediction Log'!$AB254))</f>
        <v>4.5</v>
      </c>
      <c r="AD254" s="81" t="n">
        <f>IF(ISBLANK('Prediction Log'!$N254), "",IF('Prediction Log'!$E254&gt;0, 'Prediction Log'!$P254-'Prediction Log'!$E254, IF('Prediction Log'!$E254&lt;0, -'Prediction Log'!$P254+'Prediction Log'!$E254, "NA")))</f>
        <v>-2</v>
      </c>
      <c r="AE254" s="81" t="n">
        <f>IF(ISBLANK('Prediction Log'!$N254), "",ABS('Prediction Log'!$AD254))</f>
        <v>2</v>
      </c>
    </row>
    <row r="255" ht="14.25" customHeight="1">
      <c r="A255" s="67" t="n">
        <f>IF(ISBLANK(Games!$B236), "",Games!A236)</f>
        <v>12</v>
      </c>
      <c r="B255" s="67" t="str">
        <f>IF(ISBLANK(Games!$B236), "",Games!B236)</f>
        <v>UAB</v>
      </c>
      <c r="C255" s="67" t="str">
        <f>IF(ISBLANK(Games!$B236), "",Games!E236)</f>
        <v>Temple</v>
      </c>
      <c r="D255" s="68" t="n">
        <f>IF(ISBLANK(Games!$B236), "",Games!G236)</f>
        <v>-7.5</v>
      </c>
      <c r="E255" s="68" t="n">
        <f>IF(ISBLANK(Games!$B236), "",Games!H236)</f>
        <v>-17.1</v>
      </c>
      <c r="F255" s="69" t="n">
        <f>Games!D236</f>
        <v>0.921847</v>
      </c>
      <c r="G255" s="70" t="str">
        <f>Games!K236</f>
        <v>Y</v>
      </c>
      <c r="H255" s="71" t="str">
        <f>IF(ISBLANK(Games!B236), "", IF('Prediction Log'!$D255&lt;0, 'Prediction Log'!$B255, 'Prediction Log'!$C255))</f>
        <v>UAB</v>
      </c>
      <c r="I255" s="72" t="str">
        <f>IF(ISBLANK(Games!$B236), "",Games!I236)</f>
        <v>UAB</v>
      </c>
      <c r="J255" s="72" t="str">
        <f>IF('Prediction Log'!$F255&gt;0.5, 'Prediction Log'!$B255, IF('Prediction Log'!$F255&lt;0.5, 'Prediction Log'!$C255, "PICK"))</f>
        <v>UAB</v>
      </c>
      <c r="K255" s="73" t="n">
        <f>IF(ISBLANK(Games!B236), "",IF('Prediction Log'!$J255='Prediction Log'!$B255, 'Prediction Log'!$F255, 1-'Prediction Log'!$F255))</f>
        <v>0.921847</v>
      </c>
      <c r="L255" s="74" t="str">
        <f>IF(ISBLANK(Games!$B236), "",Games!L236)</f>
        <v>Y</v>
      </c>
      <c r="M255" s="75" t="s">
        <v>44</v>
      </c>
      <c r="N255" s="76" t="n">
        <v>34.0</v>
      </c>
      <c r="O255" s="76" t="n">
        <v>24.0</v>
      </c>
      <c r="P255" s="77" t="n">
        <f>IF(ISBLANK('Prediction Log'!$N255), "",'Prediction Log'!$O255-'Prediction Log'!$N255)</f>
        <v>-10</v>
      </c>
      <c r="Q255" s="78" t="str">
        <f>IF(ISBLANK('Prediction Log'!$N255), "",IF('Prediction Log'!$M255&lt;&gt;'Prediction Log'!$H255, "Y", IF(AND('Prediction Log'!$M255='Prediction Log'!$H255, ABS((-1*'Prediction Log'!$P255))&gt;ABS('Prediction Log'!$D255)), "Y", IF('Prediction Log'!$D255='Prediction Log'!$P255, "PUSH", "N"))))</f>
        <v>Y</v>
      </c>
      <c r="R255" s="79" t="str">
        <f>IF(ISBLANK('Prediction Log'!$N255), "",IF('Prediction Log'!$P255&lt;'Prediction Log'!$D255, "Y", IF('Prediction Log'!$P255='Prediction Log'!$D255, "PUSH", "N")))</f>
        <v>Y</v>
      </c>
      <c r="S255" s="79" t="str">
        <f>IF(ISBLANK('Prediction Log'!$N255), "",IF('Prediction Log'!$P255&lt;'Prediction Log'!$E255, "Y", IF('Prediction Log'!$P255='Prediction Log'!$E255, "PUSH", "N")))</f>
        <v>N</v>
      </c>
      <c r="T255" s="80" t="str">
        <f>IF(ISBLANK('Prediction Log'!$N255),"",IF('Prediction Log'!$M255='Prediction Log'!$H255, "Y", "N"))</f>
        <v>Y</v>
      </c>
      <c r="U255" s="80" t="str">
        <f>'Prediction Log'!$R255</f>
        <v>Y</v>
      </c>
      <c r="V255" s="80" t="str">
        <f>IF(ISBLANK('Prediction Log'!$N255), "",IF(AND('Prediction Log'!$T255="Y", 'Prediction Log'!$U255="Y"), "Y", "N"))</f>
        <v>Y</v>
      </c>
      <c r="W255" s="81" t="str">
        <f>IF(ISBLANK('Prediction Log'!$N255),"",IF('Prediction Log'!$M255='Prediction Log'!$I255, "Y", "N"))</f>
        <v>Y</v>
      </c>
      <c r="X255" s="81" t="str">
        <f>IF(ISBLANK('Prediction Log'!$N255), "", IF('Prediction Log'!$R255=Games!K236, "Y", "N"))</f>
        <v>Y</v>
      </c>
      <c r="Y255" s="82" t="str">
        <f>IF(ISBLANK('Prediction Log'!$N255), "",IF('Prediction Log'!$J255='Prediction Log'!$M255, "Y", "N"))</f>
        <v>Y</v>
      </c>
      <c r="Z255" s="81" t="str">
        <f>IF(ISBLANK('Prediction Log'!$N255), "",IF('Prediction Log'!$I255&lt;&gt;'Prediction Log'!$M255, "N",IF(AND('Prediction Log'!$E255&gt;0, 'Prediction Log'!$P255&gt;'Prediction Log'!$E255, 'Prediction Log'!$I255='Prediction Log'!$C255), "Y", IF(AND('Prediction Log'!$E255&lt;0, 'Prediction Log'!$P255&lt;'Prediction Log'!$E255,'Prediction Log'!$I255='Prediction Log'!$B255 ), "Y", IF('Prediction Log'!$P255='Prediction Log'!$E255, "PUSH", "N")))))</f>
        <v>N</v>
      </c>
      <c r="AA255" s="81" t="str">
        <f>IF(ISBLANK('Prediction Log'!$N255), "",IF(AND('Prediction Log'!$W255="Y", 'Prediction Log'!$X255="Y"), "Y", "N"))</f>
        <v>Y</v>
      </c>
      <c r="AB255" s="80" t="n">
        <f>IF(ISBLANK('Prediction Log'!$N255), "",IF('Prediction Log'!$D255&gt;0, 'Prediction Log'!$P255-'Prediction Log'!$D255, IF('Prediction Log'!$D255&lt;0, -'Prediction Log'!$P255+'Prediction Log'!$D255, "NA")))</f>
        <v>2.5</v>
      </c>
      <c r="AC255" s="80" t="n">
        <f>IF(ISBLANK('Prediction Log'!$N255), "",ABS('Prediction Log'!$AB255))</f>
        <v>2.5</v>
      </c>
      <c r="AD255" s="81" t="n">
        <f>IF(ISBLANK('Prediction Log'!$N255), "",IF('Prediction Log'!$E255&gt;0, 'Prediction Log'!$P255-'Prediction Log'!$E255, IF('Prediction Log'!$E255&lt;0, -'Prediction Log'!$P255+'Prediction Log'!$E255, "NA")))</f>
        <v>-7.1</v>
      </c>
      <c r="AE255" s="81" t="n">
        <f>IF(ISBLANK('Prediction Log'!$N255), "",ABS('Prediction Log'!$AD255))</f>
        <v>7.1</v>
      </c>
    </row>
    <row r="256" ht="14.25" customHeight="1">
      <c r="A256" s="14" t="n">
        <f>IF(ISBLANK(Games!$B237), "",Games!A237)</f>
        <v>12</v>
      </c>
      <c r="B256" s="67" t="str">
        <f>IF(ISBLANK(Games!$B237), "",Games!B237)</f>
        <v>Arkansas State</v>
      </c>
      <c r="C256" s="67" t="str">
        <f>IF(ISBLANK(Games!$B237), "",Games!E237)</f>
        <v>Texas State</v>
      </c>
      <c r="D256" s="10" t="n">
        <f>IF(ISBLANK(Games!$B237), "",Games!G237)</f>
        <v>3.5</v>
      </c>
      <c r="E256" s="10" t="n">
        <f>IF(ISBLANK(Games!$B237), "",Games!H237)</f>
        <v>6.3</v>
      </c>
      <c r="F256" s="69" t="n">
        <f>Games!D237</f>
        <v>0.304204</v>
      </c>
      <c r="G256" s="70" t="str">
        <f>Games!K237</f>
        <v>N</v>
      </c>
      <c r="H256" s="71" t="str">
        <f>IF(ISBLANK(Games!B237), "", IF('Prediction Log'!$D256&lt;0, 'Prediction Log'!$B256, 'Prediction Log'!$C256))</f>
        <v>Texas State</v>
      </c>
      <c r="I256" s="72" t="str">
        <f>IF(ISBLANK(Games!$B237), "",Games!I237)</f>
        <v>Texas State</v>
      </c>
      <c r="J256" s="72" t="str">
        <f>IF('Prediction Log'!$F256&gt;0.5, 'Prediction Log'!$B256, IF('Prediction Log'!$F256&lt;0.5, 'Prediction Log'!$C256, "PICK"))</f>
        <v>Texas State</v>
      </c>
      <c r="K256" s="73" t="n">
        <f>IF(ISBLANK(Games!B237), "",IF('Prediction Log'!$J256='Prediction Log'!$B256, 'Prediction Log'!$F256, 1-'Prediction Log'!$F256))</f>
        <v>0.695796</v>
      </c>
      <c r="L256" s="74" t="str">
        <f>IF(ISBLANK(Games!$B237), "",Games!L237)</f>
        <v>Y</v>
      </c>
      <c r="M256" s="75" t="s">
        <v>129</v>
      </c>
      <c r="N256" s="76" t="n">
        <v>77.0</v>
      </c>
      <c r="O256" s="76" t="n">
        <v>31.0</v>
      </c>
      <c r="P256" s="77" t="n">
        <f>IF(ISBLANK('Prediction Log'!$N256), "",'Prediction Log'!$O256-'Prediction Log'!$N256)</f>
        <v>-46</v>
      </c>
      <c r="Q256" s="78" t="str">
        <f>IF(ISBLANK('Prediction Log'!$N256), "",IF('Prediction Log'!$M256&lt;&gt;'Prediction Log'!$H256, "Y", IF(AND('Prediction Log'!$M256='Prediction Log'!$H256, ABS((-1*'Prediction Log'!$P256))&gt;ABS('Prediction Log'!$D256)), "Y", IF('Prediction Log'!$D256='Prediction Log'!$P256, "PUSH", "N"))))</f>
        <v>Y</v>
      </c>
      <c r="R256" s="79" t="str">
        <f>IF(ISBLANK('Prediction Log'!$N256), "",IF('Prediction Log'!$P256&lt;'Prediction Log'!$D256, "Y", IF('Prediction Log'!$P256='Prediction Log'!$D256, "PUSH", "N")))</f>
        <v>Y</v>
      </c>
      <c r="S256" s="79" t="str">
        <f>IF(ISBLANK('Prediction Log'!$N256), "",IF('Prediction Log'!$P256&lt;'Prediction Log'!$E256, "Y", IF('Prediction Log'!$P256='Prediction Log'!$E256, "PUSH", "N")))</f>
        <v>Y</v>
      </c>
      <c r="T256" s="80" t="str">
        <f>IF(ISBLANK('Prediction Log'!$N256),"",IF('Prediction Log'!$M256='Prediction Log'!$H256, "Y", "N"))</f>
        <v>N</v>
      </c>
      <c r="U256" s="80" t="str">
        <f>'Prediction Log'!$R256</f>
        <v>Y</v>
      </c>
      <c r="V256" s="80" t="str">
        <f>IF(ISBLANK('Prediction Log'!$N256), "",IF(AND('Prediction Log'!$T256="Y", 'Prediction Log'!$U256="Y"), "Y", "N"))</f>
        <v>N</v>
      </c>
      <c r="W256" s="81" t="str">
        <f>IF(ISBLANK('Prediction Log'!$N256),"",IF('Prediction Log'!$M256='Prediction Log'!$I256, "Y", "N"))</f>
        <v>N</v>
      </c>
      <c r="X256" s="81" t="str">
        <f>IF(ISBLANK('Prediction Log'!$N256), "", IF('Prediction Log'!$R256=Games!K237, "Y", "N"))</f>
        <v>N</v>
      </c>
      <c r="Y256" s="82" t="str">
        <f>IF(ISBLANK('Prediction Log'!$N256), "",IF('Prediction Log'!$J256='Prediction Log'!$M256, "Y", "N"))</f>
        <v>N</v>
      </c>
      <c r="Z256" s="81" t="str">
        <f>IF(ISBLANK('Prediction Log'!$N256), "",IF('Prediction Log'!$I256&lt;&gt;'Prediction Log'!$M256, "N",IF(AND('Prediction Log'!$E256&gt;0, 'Prediction Log'!$P256&gt;'Prediction Log'!$E256, 'Prediction Log'!$I256='Prediction Log'!$C256), "Y", IF(AND('Prediction Log'!$E256&lt;0, 'Prediction Log'!$P256&lt;'Prediction Log'!$E256,'Prediction Log'!$I256='Prediction Log'!$B256 ), "Y", IF('Prediction Log'!$P256='Prediction Log'!$E256, "PUSH", "N")))))</f>
        <v>N</v>
      </c>
      <c r="AA256" s="81" t="str">
        <f>IF(ISBLANK('Prediction Log'!$N256), "",IF(AND('Prediction Log'!$W256="Y", 'Prediction Log'!$X256="Y"), "Y", "N"))</f>
        <v>N</v>
      </c>
      <c r="AB256" s="80" t="n">
        <f>IF(ISBLANK('Prediction Log'!$N256), "",IF('Prediction Log'!$D256&gt;0, 'Prediction Log'!$P256-'Prediction Log'!$D256, IF('Prediction Log'!$D256&lt;0, -'Prediction Log'!$P256+'Prediction Log'!$D256, "NA")))</f>
        <v>-49.5</v>
      </c>
      <c r="AC256" s="80" t="n">
        <f>IF(ISBLANK('Prediction Log'!$N256), "",ABS('Prediction Log'!$AB256))</f>
        <v>49.5</v>
      </c>
      <c r="AD256" s="81" t="n">
        <f>IF(ISBLANK('Prediction Log'!$N256), "",IF('Prediction Log'!$E256&gt;0, 'Prediction Log'!$P256-'Prediction Log'!$E256, IF('Prediction Log'!$E256&lt;0, -'Prediction Log'!$P256+'Prediction Log'!$E256, "NA")))</f>
        <v>-52.3</v>
      </c>
      <c r="AE256" s="81" t="n">
        <f>IF(ISBLANK('Prediction Log'!$N256), "",ABS('Prediction Log'!$AD256))</f>
        <v>52.3</v>
      </c>
    </row>
    <row r="257" ht="14.25" customHeight="1">
      <c r="A257" s="67" t="n">
        <f>IF(ISBLANK(Games!$B238), "",Games!A238)</f>
        <v>12</v>
      </c>
      <c r="B257" s="67" t="str">
        <f>IF(ISBLANK(Games!$B238), "",Games!B238)</f>
        <v>Colorado State</v>
      </c>
      <c r="C257" s="67" t="str">
        <f>IF(ISBLANK(Games!$B238), "",Games!E238)</f>
        <v>Nevada</v>
      </c>
      <c r="D257" s="68" t="n">
        <f>IF(ISBLANK(Games!$B238), "",Games!G238)</f>
        <v>-12.5</v>
      </c>
      <c r="E257" s="68" t="n">
        <f>IF(ISBLANK(Games!$B238), "",Games!H238)</f>
        <v>-2.1</v>
      </c>
      <c r="F257" s="69" t="n">
        <f>Games!D238</f>
        <v>0.689454</v>
      </c>
      <c r="G257" s="70" t="str">
        <f>Games!K238</f>
        <v>N</v>
      </c>
      <c r="H257" s="71" t="str">
        <f>IF(ISBLANK(Games!B238), "", IF('Prediction Log'!$D257&lt;0, 'Prediction Log'!$B257, 'Prediction Log'!$C257))</f>
        <v>Colorado State</v>
      </c>
      <c r="I257" s="72" t="str">
        <f>IF(ISBLANK(Games!$B238), "",Games!I238)</f>
        <v>Colorado State</v>
      </c>
      <c r="J257" s="72" t="str">
        <f>IF('Prediction Log'!$F257&gt;0.5, 'Prediction Log'!$B257, IF('Prediction Log'!$F257&lt;0.5, 'Prediction Log'!$C257, "PICK"))</f>
        <v>Colorado State</v>
      </c>
      <c r="K257" s="73" t="n">
        <f>IF(ISBLANK(Games!B238), "",IF('Prediction Log'!$J257='Prediction Log'!$B257, 'Prediction Log'!$F257, 1-'Prediction Log'!$F257))</f>
        <v>0.689454</v>
      </c>
      <c r="L257" s="74" t="str">
        <f>IF(ISBLANK(Games!$B238), "",Games!L238)</f>
        <v>N</v>
      </c>
      <c r="M257" s="75" t="s">
        <v>83</v>
      </c>
      <c r="N257" s="76" t="n">
        <v>30.0</v>
      </c>
      <c r="O257" s="76" t="n">
        <v>20.0</v>
      </c>
      <c r="P257" s="77" t="n">
        <f>IF(ISBLANK('Prediction Log'!$N257), "",'Prediction Log'!$O257-'Prediction Log'!$N257)</f>
        <v>-10</v>
      </c>
      <c r="Q257" s="78" t="str">
        <f>IF(ISBLANK('Prediction Log'!$N257), "",IF('Prediction Log'!$M257&lt;&gt;'Prediction Log'!$H257, "Y", IF(AND('Prediction Log'!$M257='Prediction Log'!$H257, ABS((-1*'Prediction Log'!$P257))&gt;ABS('Prediction Log'!$D257)), "Y", IF('Prediction Log'!$D257='Prediction Log'!$P257, "PUSH", "N"))))</f>
        <v>N</v>
      </c>
      <c r="R257" s="79" t="str">
        <f>IF(ISBLANK('Prediction Log'!$N257), "",IF('Prediction Log'!$P257&lt;'Prediction Log'!$D257, "Y", IF('Prediction Log'!$P257='Prediction Log'!$D257, "PUSH", "N")))</f>
        <v>N</v>
      </c>
      <c r="S257" s="79" t="str">
        <f>IF(ISBLANK('Prediction Log'!$N257), "",IF('Prediction Log'!$P257&lt;'Prediction Log'!$E257, "Y", IF('Prediction Log'!$P257='Prediction Log'!$E257, "PUSH", "N")))</f>
        <v>Y</v>
      </c>
      <c r="T257" s="80" t="str">
        <f>IF(ISBLANK('Prediction Log'!$N257),"",IF('Prediction Log'!$M257='Prediction Log'!$H257, "Y", "N"))</f>
        <v>Y</v>
      </c>
      <c r="U257" s="80" t="str">
        <f>'Prediction Log'!$R257</f>
        <v>N</v>
      </c>
      <c r="V257" s="80" t="str">
        <f>IF(ISBLANK('Prediction Log'!$N257), "",IF(AND('Prediction Log'!$T257="Y", 'Prediction Log'!$U257="Y"), "Y", "N"))</f>
        <v>N</v>
      </c>
      <c r="W257" s="81" t="str">
        <f>IF(ISBLANK('Prediction Log'!$N257),"",IF('Prediction Log'!$M257='Prediction Log'!$I257, "Y", "N"))</f>
        <v>Y</v>
      </c>
      <c r="X257" s="81" t="str">
        <f>IF(ISBLANK('Prediction Log'!$N257), "", IF('Prediction Log'!$R257=Games!K238, "Y", "N"))</f>
        <v>Y</v>
      </c>
      <c r="Y257" s="82" t="str">
        <f>IF(ISBLANK('Prediction Log'!$N257), "",IF('Prediction Log'!$J257='Prediction Log'!$M257, "Y", "N"))</f>
        <v>Y</v>
      </c>
      <c r="Z257" s="81" t="str">
        <f>IF(ISBLANK('Prediction Log'!$N257), "",IF('Prediction Log'!$I257&lt;&gt;'Prediction Log'!$M257, "N",IF(AND('Prediction Log'!$E257&gt;0, 'Prediction Log'!$P257&gt;'Prediction Log'!$E257, 'Prediction Log'!$I257='Prediction Log'!$C257), "Y", IF(AND('Prediction Log'!$E257&lt;0, 'Prediction Log'!$P257&lt;'Prediction Log'!$E257,'Prediction Log'!$I257='Prediction Log'!$B257 ), "Y", IF('Prediction Log'!$P257='Prediction Log'!$E257, "PUSH", "N")))))</f>
        <v>Y</v>
      </c>
      <c r="AA257" s="81" t="str">
        <f>IF(ISBLANK('Prediction Log'!$N257), "",IF(AND('Prediction Log'!$W257="Y", 'Prediction Log'!$X257="Y"), "Y", "N"))</f>
        <v>Y</v>
      </c>
      <c r="AB257" s="80" t="n">
        <f>IF(ISBLANK('Prediction Log'!$N257), "",IF('Prediction Log'!$D257&gt;0, 'Prediction Log'!$P257-'Prediction Log'!$D257, IF('Prediction Log'!$D257&lt;0, -'Prediction Log'!$P257+'Prediction Log'!$D257, "NA")))</f>
        <v>-2.5</v>
      </c>
      <c r="AC257" s="80" t="n">
        <f>IF(ISBLANK('Prediction Log'!$N257), "",ABS('Prediction Log'!$AB257))</f>
        <v>2.5</v>
      </c>
      <c r="AD257" s="81" t="n">
        <f>IF(ISBLANK('Prediction Log'!$N257), "",IF('Prediction Log'!$E257&gt;0, 'Prediction Log'!$P257-'Prediction Log'!$E257, IF('Prediction Log'!$E257&lt;0, -'Prediction Log'!$P257+'Prediction Log'!$E257, "NA")))</f>
        <v>7.9</v>
      </c>
      <c r="AE257" s="81" t="n">
        <f>IF(ISBLANK('Prediction Log'!$N257), "",ABS('Prediction Log'!$AD257))</f>
        <v>7.9</v>
      </c>
    </row>
    <row r="258" ht="14.25" customHeight="1">
      <c r="A258" s="14" t="n">
        <f>IF(ISBLANK(Games!$B239), "",Games!A239)</f>
        <v>12</v>
      </c>
      <c r="B258" s="67" t="str">
        <f>IF(ISBLANK(Games!$B239), "",Games!B239)</f>
        <v>USC</v>
      </c>
      <c r="C258" s="67" t="str">
        <f>IF(ISBLANK(Games!$B239), "",Games!E239)</f>
        <v>UCLA</v>
      </c>
      <c r="D258" s="10" t="n">
        <f>IF(ISBLANK(Games!$B239), "",Games!G239)</f>
        <v>-6.5</v>
      </c>
      <c r="E258" s="10" t="n">
        <f>IF(ISBLANK(Games!$B239), "",Games!H239)</f>
        <v>-15.5</v>
      </c>
      <c r="F258" s="69" t="n">
        <f>Games!D239</f>
        <v>0.959183</v>
      </c>
      <c r="G258" s="70" t="str">
        <f>Games!K239</f>
        <v>Y</v>
      </c>
      <c r="H258" s="71" t="str">
        <f>IF(ISBLANK(Games!B239), "", IF('Prediction Log'!$D258&lt;0, 'Prediction Log'!$B258, 'Prediction Log'!$C258))</f>
        <v>USC</v>
      </c>
      <c r="I258" s="72" t="str">
        <f>IF(ISBLANK(Games!$B239), "",Games!I239)</f>
        <v>USC</v>
      </c>
      <c r="J258" s="72" t="str">
        <f>IF('Prediction Log'!$F258&gt;0.5, 'Prediction Log'!$B258, IF('Prediction Log'!$F258&lt;0.5, 'Prediction Log'!$C258, "PICK"))</f>
        <v>USC</v>
      </c>
      <c r="K258" s="73" t="n">
        <f>IF(ISBLANK(Games!B239), "",IF('Prediction Log'!$J258='Prediction Log'!$B258, 'Prediction Log'!$F258, 1-'Prediction Log'!$F258))</f>
        <v>0.959183</v>
      </c>
      <c r="L258" s="74" t="str">
        <f>IF(ISBLANK(Games!$B239), "",Games!L239)</f>
        <v>Y</v>
      </c>
      <c r="M258" s="75" t="s">
        <v>87</v>
      </c>
      <c r="N258" s="76" t="n">
        <v>20.0</v>
      </c>
      <c r="O258" s="76" t="n">
        <v>38.0</v>
      </c>
      <c r="P258" s="77" t="n">
        <f>IF(ISBLANK('Prediction Log'!$N258), "",'Prediction Log'!$O258-'Prediction Log'!$N258)</f>
        <v>18</v>
      </c>
      <c r="Q258" s="78" t="str">
        <f>IF(ISBLANK('Prediction Log'!$N258), "",IF('Prediction Log'!$M258&lt;&gt;'Prediction Log'!$H258, "Y", IF(AND('Prediction Log'!$M258='Prediction Log'!$H258, ABS((-1*'Prediction Log'!$P258))&gt;ABS('Prediction Log'!$D258)), "Y", IF('Prediction Log'!$D258='Prediction Log'!$P258, "PUSH", "N"))))</f>
        <v>Y</v>
      </c>
      <c r="R258" s="79" t="str">
        <f>IF(ISBLANK('Prediction Log'!$N258), "",IF('Prediction Log'!$P258&lt;'Prediction Log'!$D258, "Y", IF('Prediction Log'!$P258='Prediction Log'!$D258, "PUSH", "N")))</f>
        <v>N</v>
      </c>
      <c r="S258" s="79" t="str">
        <f>IF(ISBLANK('Prediction Log'!$N258), "",IF('Prediction Log'!$P258&lt;'Prediction Log'!$E258, "Y", IF('Prediction Log'!$P258='Prediction Log'!$E258, "PUSH", "N")))</f>
        <v>N</v>
      </c>
      <c r="T258" s="80" t="str">
        <f>IF(ISBLANK('Prediction Log'!$N258),"",IF('Prediction Log'!$M258='Prediction Log'!$H258, "Y", "N"))</f>
        <v>N</v>
      </c>
      <c r="U258" s="80" t="str">
        <f>'Prediction Log'!$R258</f>
        <v>N</v>
      </c>
      <c r="V258" s="80" t="str">
        <f>IF(ISBLANK('Prediction Log'!$N258), "",IF(AND('Prediction Log'!$T258="Y", 'Prediction Log'!$U258="Y"), "Y", "N"))</f>
        <v>N</v>
      </c>
      <c r="W258" s="81" t="str">
        <f>IF(ISBLANK('Prediction Log'!$N258),"",IF('Prediction Log'!$M258='Prediction Log'!$I258, "Y", "N"))</f>
        <v>N</v>
      </c>
      <c r="X258" s="81" t="str">
        <f>IF(ISBLANK('Prediction Log'!$N258), "", IF('Prediction Log'!$R258=Games!K239, "Y", "N"))</f>
        <v>N</v>
      </c>
      <c r="Y258" s="82" t="str">
        <f>IF(ISBLANK('Prediction Log'!$N258), "",IF('Prediction Log'!$J258='Prediction Log'!$M258, "Y", "N"))</f>
        <v>N</v>
      </c>
      <c r="Z258" s="81" t="str">
        <f>IF(ISBLANK('Prediction Log'!$N258), "",IF('Prediction Log'!$I258&lt;&gt;'Prediction Log'!$M258, "N",IF(AND('Prediction Log'!$E258&gt;0, 'Prediction Log'!$P258&gt;'Prediction Log'!$E258, 'Prediction Log'!$I258='Prediction Log'!$C258), "Y", IF(AND('Prediction Log'!$E258&lt;0, 'Prediction Log'!$P258&lt;'Prediction Log'!$E258,'Prediction Log'!$I258='Prediction Log'!$B258 ), "Y", IF('Prediction Log'!$P258='Prediction Log'!$E258, "PUSH", "N")))))</f>
        <v>N</v>
      </c>
      <c r="AA258" s="81" t="str">
        <f>IF(ISBLANK('Prediction Log'!$N258), "",IF(AND('Prediction Log'!$W258="Y", 'Prediction Log'!$X258="Y"), "Y", "N"))</f>
        <v>N</v>
      </c>
      <c r="AB258" s="80" t="n">
        <f>IF(ISBLANK('Prediction Log'!$N258), "",IF('Prediction Log'!$D258&gt;0, 'Prediction Log'!$P258-'Prediction Log'!$D258, IF('Prediction Log'!$D258&lt;0, -'Prediction Log'!$P258+'Prediction Log'!$D258, "NA")))</f>
        <v>-24.5</v>
      </c>
      <c r="AC258" s="80" t="n">
        <f>IF(ISBLANK('Prediction Log'!$N258), "",ABS('Prediction Log'!$AB258))</f>
        <v>24.5</v>
      </c>
      <c r="AD258" s="81" t="n">
        <f>IF(ISBLANK('Prediction Log'!$N258), "",IF('Prediction Log'!$E258&gt;0, 'Prediction Log'!$P258-'Prediction Log'!$E258, IF('Prediction Log'!$E258&lt;0, -'Prediction Log'!$P258+'Prediction Log'!$E258, "NA")))</f>
        <v>-33.5</v>
      </c>
      <c r="AE258" s="81" t="n">
        <f>IF(ISBLANK('Prediction Log'!$N258), "",ABS('Prediction Log'!$AD258))</f>
        <v>33.5</v>
      </c>
    </row>
    <row r="259" ht="14.25" customHeight="1">
      <c r="A259" s="67" t="n">
        <f>IF(ISBLANK(Games!$B240), "",Games!A240)</f>
        <v>12</v>
      </c>
      <c r="B259" s="67" t="str">
        <f>IF(ISBLANK(Games!$B240), "",Games!B240)</f>
        <v>Notre Dame</v>
      </c>
      <c r="C259" s="67" t="str">
        <f>IF(ISBLANK(Games!$B240), "",Games!E240)</f>
        <v>Wake Forest</v>
      </c>
      <c r="D259" s="68" t="n">
        <f>IF(ISBLANK(Games!$B240), "",Games!G240)</f>
        <v>-24.5</v>
      </c>
      <c r="E259" s="68" t="n">
        <f>IF(ISBLANK(Games!$B240), "",Games!H240)</f>
        <v>-27.3</v>
      </c>
      <c r="F259" s="69" t="n">
        <f>Games!D240</f>
        <v>0.989465</v>
      </c>
      <c r="G259" s="70" t="str">
        <f>Games!K240</f>
        <v>Y</v>
      </c>
      <c r="H259" s="71" t="str">
        <f>IF(ISBLANK(Games!B240), "", IF('Prediction Log'!$D259&lt;0, 'Prediction Log'!$B259, 'Prediction Log'!$C259))</f>
        <v>Notre Dame</v>
      </c>
      <c r="I259" s="72" t="str">
        <f>IF(ISBLANK(Games!$B240), "",Games!I240)</f>
        <v>Notre Dame</v>
      </c>
      <c r="J259" s="72" t="str">
        <f>IF('Prediction Log'!$F259&gt;0.5, 'Prediction Log'!$B259, IF('Prediction Log'!$F259&lt;0.5, 'Prediction Log'!$C259, "PICK"))</f>
        <v>Notre Dame</v>
      </c>
      <c r="K259" s="73" t="n">
        <f>IF(ISBLANK(Games!B240), "",IF('Prediction Log'!$J259='Prediction Log'!$B259, 'Prediction Log'!$F259, 1-'Prediction Log'!$F259))</f>
        <v>0.989465</v>
      </c>
      <c r="L259" s="74" t="str">
        <f>IF(ISBLANK(Games!$B240), "",Games!L240)</f>
        <v>Y</v>
      </c>
      <c r="M259" s="75" t="s">
        <v>125</v>
      </c>
      <c r="N259" s="76" t="n">
        <v>45.0</v>
      </c>
      <c r="O259" s="76" t="n">
        <v>7.0</v>
      </c>
      <c r="P259" s="77" t="n">
        <f>IF(ISBLANK('Prediction Log'!$N259), "",'Prediction Log'!$O259-'Prediction Log'!$N259)</f>
        <v>-38</v>
      </c>
      <c r="Q259" s="78" t="str">
        <f>IF(ISBLANK('Prediction Log'!$N259), "",IF('Prediction Log'!$M259&lt;&gt;'Prediction Log'!$H259, "Y", IF(AND('Prediction Log'!$M259='Prediction Log'!$H259, ABS((-1*'Prediction Log'!$P259))&gt;ABS('Prediction Log'!$D259)), "Y", IF('Prediction Log'!$D259='Prediction Log'!$P259, "PUSH", "N"))))</f>
        <v>Y</v>
      </c>
      <c r="R259" s="79" t="str">
        <f>IF(ISBLANK('Prediction Log'!$N259), "",IF('Prediction Log'!$P259&lt;'Prediction Log'!$D259, "Y", IF('Prediction Log'!$P259='Prediction Log'!$D259, "PUSH", "N")))</f>
        <v>Y</v>
      </c>
      <c r="S259" s="79" t="str">
        <f>IF(ISBLANK('Prediction Log'!$N259), "",IF('Prediction Log'!$P259&lt;'Prediction Log'!$E259, "Y", IF('Prediction Log'!$P259='Prediction Log'!$E259, "PUSH", "N")))</f>
        <v>Y</v>
      </c>
      <c r="T259" s="80" t="str">
        <f>IF(ISBLANK('Prediction Log'!$N259),"",IF('Prediction Log'!$M259='Prediction Log'!$H259, "Y", "N"))</f>
        <v>Y</v>
      </c>
      <c r="U259" s="80" t="str">
        <f>'Prediction Log'!$R259</f>
        <v>Y</v>
      </c>
      <c r="V259" s="80" t="str">
        <f>IF(ISBLANK('Prediction Log'!$N259), "",IF(AND('Prediction Log'!$T259="Y", 'Prediction Log'!$U259="Y"), "Y", "N"))</f>
        <v>Y</v>
      </c>
      <c r="W259" s="81" t="str">
        <f>IF(ISBLANK('Prediction Log'!$N259),"",IF('Prediction Log'!$M259='Prediction Log'!$I259, "Y", "N"))</f>
        <v>Y</v>
      </c>
      <c r="X259" s="81" t="str">
        <f>IF(ISBLANK('Prediction Log'!$N259), "", IF('Prediction Log'!$R259=Games!K240, "Y", "N"))</f>
        <v>Y</v>
      </c>
      <c r="Y259" s="82" t="str">
        <f>IF(ISBLANK('Prediction Log'!$N259), "",IF('Prediction Log'!$J259='Prediction Log'!$M259, "Y", "N"))</f>
        <v>Y</v>
      </c>
      <c r="Z259" s="81" t="str">
        <f>IF(ISBLANK('Prediction Log'!$N259), "",IF('Prediction Log'!$I259&lt;&gt;'Prediction Log'!$M259, "N",IF(AND('Prediction Log'!$E259&gt;0, 'Prediction Log'!$P259&gt;'Prediction Log'!$E259, 'Prediction Log'!$I259='Prediction Log'!$C259), "Y", IF(AND('Prediction Log'!$E259&lt;0, 'Prediction Log'!$P259&lt;'Prediction Log'!$E259,'Prediction Log'!$I259='Prediction Log'!$B259 ), "Y", IF('Prediction Log'!$P259='Prediction Log'!$E259, "PUSH", "N")))))</f>
        <v>Y</v>
      </c>
      <c r="AA259" s="81" t="str">
        <f>IF(ISBLANK('Prediction Log'!$N259), "",IF(AND('Prediction Log'!$W259="Y", 'Prediction Log'!$X259="Y"), "Y", "N"))</f>
        <v>Y</v>
      </c>
      <c r="AB259" s="80" t="n">
        <f>IF(ISBLANK('Prediction Log'!$N259), "",IF('Prediction Log'!$D259&gt;0, 'Prediction Log'!$P259-'Prediction Log'!$D259, IF('Prediction Log'!$D259&lt;0, -'Prediction Log'!$P259+'Prediction Log'!$D259, "NA")))</f>
        <v>13.5</v>
      </c>
      <c r="AC259" s="80" t="n">
        <f>IF(ISBLANK('Prediction Log'!$N259), "",ABS('Prediction Log'!$AB259))</f>
        <v>13.5</v>
      </c>
      <c r="AD259" s="81" t="n">
        <f>IF(ISBLANK('Prediction Log'!$N259), "",IF('Prediction Log'!$E259&gt;0, 'Prediction Log'!$P259-'Prediction Log'!$E259, IF('Prediction Log'!$E259&lt;0, -'Prediction Log'!$P259+'Prediction Log'!$E259, "NA")))</f>
        <v>10.7</v>
      </c>
      <c r="AE259" s="81" t="n">
        <f>IF(ISBLANK('Prediction Log'!$N259), "",ABS('Prediction Log'!$AD259))</f>
        <v>10.7</v>
      </c>
    </row>
    <row r="260" ht="14.25" customHeight="1">
      <c r="A260" s="14" t="n">
        <f>IF(ISBLANK(Games!$B241), "",Games!A241)</f>
        <v>12</v>
      </c>
      <c r="B260" s="67" t="str">
        <f>IF(ISBLANK(Games!$B241), "",Games!B241)</f>
        <v>Iowa</v>
      </c>
      <c r="C260" s="67" t="str">
        <f>IF(ISBLANK(Games!$B241), "",Games!E241)</f>
        <v>Illinois</v>
      </c>
      <c r="D260" s="10" t="n">
        <f>IF(ISBLANK(Games!$B241), "",Games!G241)</f>
        <v>-3.5</v>
      </c>
      <c r="E260" s="10" t="n">
        <f>IF(ISBLANK(Games!$B241), "",Games!H241)</f>
        <v>-15</v>
      </c>
      <c r="F260" s="69" t="n">
        <f>Games!D241</f>
        <v>0.945973</v>
      </c>
      <c r="G260" s="70" t="str">
        <f>Games!K241</f>
        <v>Y</v>
      </c>
      <c r="H260" s="71" t="str">
        <f>IF(ISBLANK(Games!B241), "", IF('Prediction Log'!$D260&lt;0, 'Prediction Log'!$B260, 'Prediction Log'!$C260))</f>
        <v>Iowa</v>
      </c>
      <c r="I260" s="72" t="str">
        <f>IF(ISBLANK(Games!$B241), "",Games!I241)</f>
        <v>Iowa</v>
      </c>
      <c r="J260" s="72" t="str">
        <f>IF('Prediction Log'!$F260&gt;0.5, 'Prediction Log'!$B260, IF('Prediction Log'!$F260&lt;0.5, 'Prediction Log'!$C260, "PICK"))</f>
        <v>Iowa</v>
      </c>
      <c r="K260" s="73" t="n">
        <f>IF(ISBLANK(Games!B241), "",IF('Prediction Log'!$J260='Prediction Log'!$B260, 'Prediction Log'!$F260, 1-'Prediction Log'!$F260))</f>
        <v>0.945973</v>
      </c>
      <c r="L260" s="74" t="str">
        <f>IF(ISBLANK(Games!$B241), "",Games!L241)</f>
        <v>Y</v>
      </c>
      <c r="M260" s="75" t="s">
        <v>24</v>
      </c>
      <c r="N260" s="76" t="n">
        <v>15.0</v>
      </c>
      <c r="O260" s="76" t="n">
        <v>13.0</v>
      </c>
      <c r="P260" s="77" t="n">
        <f>IF(ISBLANK('Prediction Log'!$N260), "",'Prediction Log'!$O260-'Prediction Log'!$N260)</f>
        <v>-2</v>
      </c>
      <c r="Q260" s="78" t="str">
        <f>IF(ISBLANK('Prediction Log'!$N260), "",IF('Prediction Log'!$M260&lt;&gt;'Prediction Log'!$H260, "Y", IF(AND('Prediction Log'!$M260='Prediction Log'!$H260, ABS((-1*'Prediction Log'!$P260))&gt;ABS('Prediction Log'!$D260)), "Y", IF('Prediction Log'!$D260='Prediction Log'!$P260, "PUSH", "N"))))</f>
        <v>N</v>
      </c>
      <c r="R260" s="79" t="str">
        <f>IF(ISBLANK('Prediction Log'!$N260), "",IF('Prediction Log'!$P260&lt;'Prediction Log'!$D260, "Y", IF('Prediction Log'!$P260='Prediction Log'!$D260, "PUSH", "N")))</f>
        <v>N</v>
      </c>
      <c r="S260" s="79" t="str">
        <f>IF(ISBLANK('Prediction Log'!$N260), "",IF('Prediction Log'!$P260&lt;'Prediction Log'!$E260, "Y", IF('Prediction Log'!$P260='Prediction Log'!$E260, "PUSH", "N")))</f>
        <v>N</v>
      </c>
      <c r="T260" s="80" t="str">
        <f>IF(ISBLANK('Prediction Log'!$N260),"",IF('Prediction Log'!$M260='Prediction Log'!$H260, "Y", "N"))</f>
        <v>Y</v>
      </c>
      <c r="U260" s="80" t="str">
        <f>'Prediction Log'!$R260</f>
        <v>N</v>
      </c>
      <c r="V260" s="80" t="str">
        <f>IF(ISBLANK('Prediction Log'!$N260), "",IF(AND('Prediction Log'!$T260="Y", 'Prediction Log'!$U260="Y"), "Y", "N"))</f>
        <v>N</v>
      </c>
      <c r="W260" s="81" t="str">
        <f>IF(ISBLANK('Prediction Log'!$N260),"",IF('Prediction Log'!$M260='Prediction Log'!$I260, "Y", "N"))</f>
        <v>Y</v>
      </c>
      <c r="X260" s="81" t="str">
        <f>IF(ISBLANK('Prediction Log'!$N260), "", IF('Prediction Log'!$R260=Games!K241, "Y", "N"))</f>
        <v>N</v>
      </c>
      <c r="Y260" s="82" t="str">
        <f>IF(ISBLANK('Prediction Log'!$N260), "",IF('Prediction Log'!$J260='Prediction Log'!$M260, "Y", "N"))</f>
        <v>Y</v>
      </c>
      <c r="Z260" s="81" t="str">
        <f>IF(ISBLANK('Prediction Log'!$N260), "",IF('Prediction Log'!$I260&lt;&gt;'Prediction Log'!$M260, "N",IF(AND('Prediction Log'!$E260&gt;0, 'Prediction Log'!$P260&gt;'Prediction Log'!$E260, 'Prediction Log'!$I260='Prediction Log'!$C260), "Y", IF(AND('Prediction Log'!$E260&lt;0, 'Prediction Log'!$P260&lt;'Prediction Log'!$E260,'Prediction Log'!$I260='Prediction Log'!$B260 ), "Y", IF('Prediction Log'!$P260='Prediction Log'!$E260, "PUSH", "N")))))</f>
        <v>N</v>
      </c>
      <c r="AA260" s="81" t="str">
        <f>IF(ISBLANK('Prediction Log'!$N260), "",IF(AND('Prediction Log'!$W260="Y", 'Prediction Log'!$X260="Y"), "Y", "N"))</f>
        <v>N</v>
      </c>
      <c r="AB260" s="80" t="n">
        <f>IF(ISBLANK('Prediction Log'!$N260), "",IF('Prediction Log'!$D260&gt;0, 'Prediction Log'!$P260-'Prediction Log'!$D260, IF('Prediction Log'!$D260&lt;0, -'Prediction Log'!$P260+'Prediction Log'!$D260, "NA")))</f>
        <v>-1.5</v>
      </c>
      <c r="AC260" s="80" t="n">
        <f>IF(ISBLANK('Prediction Log'!$N260), "",ABS('Prediction Log'!$AB260))</f>
        <v>1.5</v>
      </c>
      <c r="AD260" s="81" t="n">
        <f>IF(ISBLANK('Prediction Log'!$N260), "",IF('Prediction Log'!$E260&gt;0, 'Prediction Log'!$P260-'Prediction Log'!$E260, IF('Prediction Log'!$E260&lt;0, -'Prediction Log'!$P260+'Prediction Log'!$E260, "NA")))</f>
        <v>-13</v>
      </c>
      <c r="AE260" s="81" t="n">
        <f>IF(ISBLANK('Prediction Log'!$N260), "",ABS('Prediction Log'!$AD260))</f>
        <v>13</v>
      </c>
    </row>
    <row r="261" ht="14.25" customHeight="1">
      <c r="A261" s="67" t="n">
        <f>IF(ISBLANK(Games!$B242), "",Games!A242)</f>
        <v>12</v>
      </c>
      <c r="B261" s="67" t="str">
        <f>IF(ISBLANK(Games!$B242), "",Games!B242)</f>
        <v>Clemson</v>
      </c>
      <c r="C261" s="67" t="str">
        <f>IF(ISBLANK(Games!$B242), "",Games!E242)</f>
        <v>North Carolina</v>
      </c>
      <c r="D261" s="68" t="n">
        <f>IF(ISBLANK(Games!$B242), "",Games!G242)</f>
        <v>-7.5</v>
      </c>
      <c r="E261" s="68" t="n">
        <f>IF(ISBLANK(Games!$B242), "",Games!H242)</f>
        <v>-4.2</v>
      </c>
      <c r="F261" s="69" t="n">
        <f>Games!D242</f>
        <v>0.465379</v>
      </c>
      <c r="G261" s="70" t="str">
        <f>Games!K242</f>
        <v>N</v>
      </c>
      <c r="H261" s="71" t="str">
        <f>IF(ISBLANK(Games!B242), "", IF('Prediction Log'!$D261&lt;0, 'Prediction Log'!$B261, 'Prediction Log'!$C261))</f>
        <v>Clemson</v>
      </c>
      <c r="I261" s="72" t="str">
        <f>IF(ISBLANK(Games!$B242), "",Games!I242)</f>
        <v>Clemson</v>
      </c>
      <c r="J261" s="72" t="str">
        <f>IF('Prediction Log'!$F261&gt;0.5, 'Prediction Log'!$B261, IF('Prediction Log'!$F261&lt;0.5, 'Prediction Log'!$C261, "PICK"))</f>
        <v>North Carolina</v>
      </c>
      <c r="K261" s="73" t="n">
        <f>IF(ISBLANK(Games!B242), "",IF('Prediction Log'!$J261='Prediction Log'!$B261, 'Prediction Log'!$F261, 1-'Prediction Log'!$F261))</f>
        <v>0.534621</v>
      </c>
      <c r="L261" s="74" t="str">
        <f>IF(ISBLANK(Games!$B242), "",Games!L242)</f>
        <v>N</v>
      </c>
      <c r="M261" s="75" t="s">
        <v>57</v>
      </c>
      <c r="N261" s="76" t="n">
        <v>31.0</v>
      </c>
      <c r="O261" s="76" t="n">
        <v>20.0</v>
      </c>
      <c r="P261" s="77" t="n">
        <f>IF(ISBLANK('Prediction Log'!$N261), "",'Prediction Log'!$O261-'Prediction Log'!$N261)</f>
        <v>-11</v>
      </c>
      <c r="Q261" s="78" t="str">
        <f>IF(ISBLANK('Prediction Log'!$N261), "",IF('Prediction Log'!$M261&lt;&gt;'Prediction Log'!$H261, "Y", IF(AND('Prediction Log'!$M261='Prediction Log'!$H261, ABS((-1*'Prediction Log'!$P261))&gt;ABS('Prediction Log'!$D261)), "Y", IF('Prediction Log'!$D261='Prediction Log'!$P261, "PUSH", "N"))))</f>
        <v>Y</v>
      </c>
      <c r="R261" s="79" t="str">
        <f>IF(ISBLANK('Prediction Log'!$N261), "",IF('Prediction Log'!$P261&lt;'Prediction Log'!$D261, "Y", IF('Prediction Log'!$P261='Prediction Log'!$D261, "PUSH", "N")))</f>
        <v>Y</v>
      </c>
      <c r="S261" s="79" t="str">
        <f>IF(ISBLANK('Prediction Log'!$N261), "",IF('Prediction Log'!$P261&lt;'Prediction Log'!$E261, "Y", IF('Prediction Log'!$P261='Prediction Log'!$E261, "PUSH", "N")))</f>
        <v>Y</v>
      </c>
      <c r="T261" s="80" t="str">
        <f>IF(ISBLANK('Prediction Log'!$N261),"",IF('Prediction Log'!$M261='Prediction Log'!$H261, "Y", "N"))</f>
        <v>Y</v>
      </c>
      <c r="U261" s="80" t="str">
        <f>'Prediction Log'!$R261</f>
        <v>Y</v>
      </c>
      <c r="V261" s="80" t="str">
        <f>IF(ISBLANK('Prediction Log'!$N261), "",IF(AND('Prediction Log'!$T261="Y", 'Prediction Log'!$U261="Y"), "Y", "N"))</f>
        <v>Y</v>
      </c>
      <c r="W261" s="81" t="str">
        <f>IF(ISBLANK('Prediction Log'!$N261),"",IF('Prediction Log'!$M261='Prediction Log'!$I261, "Y", "N"))</f>
        <v>Y</v>
      </c>
      <c r="X261" s="81" t="str">
        <f>IF(ISBLANK('Prediction Log'!$N261), "", IF('Prediction Log'!$R261=Games!K242, "Y", "N"))</f>
        <v>N</v>
      </c>
      <c r="Y261" s="82" t="str">
        <f>IF(ISBLANK('Prediction Log'!$N261), "",IF('Prediction Log'!$J261='Prediction Log'!$M261, "Y", "N"))</f>
        <v>N</v>
      </c>
      <c r="Z261" s="81" t="str">
        <f>IF(ISBLANK('Prediction Log'!$N261), "",IF('Prediction Log'!$I261&lt;&gt;'Prediction Log'!$M261, "N",IF(AND('Prediction Log'!$E261&gt;0, 'Prediction Log'!$P261&gt;'Prediction Log'!$E261, 'Prediction Log'!$I261='Prediction Log'!$C261), "Y", IF(AND('Prediction Log'!$E261&lt;0, 'Prediction Log'!$P261&lt;'Prediction Log'!$E261,'Prediction Log'!$I261='Prediction Log'!$B261 ), "Y", IF('Prediction Log'!$P261='Prediction Log'!$E261, "PUSH", "N")))))</f>
        <v>Y</v>
      </c>
      <c r="AA261" s="81" t="str">
        <f>IF(ISBLANK('Prediction Log'!$N261), "",IF(AND('Prediction Log'!$W261="Y", 'Prediction Log'!$X261="Y"), "Y", "N"))</f>
        <v>N</v>
      </c>
      <c r="AB261" s="80" t="n">
        <f>IF(ISBLANK('Prediction Log'!$N261), "",IF('Prediction Log'!$D261&gt;0, 'Prediction Log'!$P261-'Prediction Log'!$D261, IF('Prediction Log'!$D261&lt;0, -'Prediction Log'!$P261+'Prediction Log'!$D261, "NA")))</f>
        <v>3.5</v>
      </c>
      <c r="AC261" s="80" t="n">
        <f>IF(ISBLANK('Prediction Log'!$N261), "",ABS('Prediction Log'!$AB261))</f>
        <v>3.5</v>
      </c>
      <c r="AD261" s="81" t="n">
        <f>IF(ISBLANK('Prediction Log'!$N261), "",IF('Prediction Log'!$E261&gt;0, 'Prediction Log'!$P261-'Prediction Log'!$E261, IF('Prediction Log'!$E261&lt;0, -'Prediction Log'!$P261+'Prediction Log'!$E261, "NA")))</f>
        <v>6.8</v>
      </c>
      <c r="AE261" s="81" t="n">
        <f>IF(ISBLANK('Prediction Log'!$N261), "",ABS('Prediction Log'!$AD261))</f>
        <v>6.8</v>
      </c>
    </row>
    <row r="262" ht="14.25" customHeight="1">
      <c r="A262" s="14" t="n">
        <f>IF(ISBLANK(Games!$B243), "",Games!A243)</f>
        <v>12</v>
      </c>
      <c r="B262" s="67" t="str">
        <f>IF(ISBLANK(Games!$B243), "",Games!B243)</f>
        <v>Tennessee</v>
      </c>
      <c r="C262" s="67" t="str">
        <f>IF(ISBLANK(Games!$B243), "",Games!E243)</f>
        <v>Georgia</v>
      </c>
      <c r="D262" s="10" t="n">
        <f>IF(ISBLANK(Games!$B243), "",Games!G243)</f>
        <v>10.5</v>
      </c>
      <c r="E262" s="10" t="n">
        <f>IF(ISBLANK(Games!$B243), "",Games!H243)</f>
        <v>13.4</v>
      </c>
      <c r="F262" s="69" t="n">
        <f>Games!D243</f>
        <v>0.069238</v>
      </c>
      <c r="G262" s="70" t="str">
        <f>Games!K243</f>
        <v>N</v>
      </c>
      <c r="H262" s="71" t="str">
        <f>IF(ISBLANK(Games!B243), "", IF('Prediction Log'!$D262&lt;0, 'Prediction Log'!$B262, 'Prediction Log'!$C262))</f>
        <v>Georgia</v>
      </c>
      <c r="I262" s="72" t="str">
        <f>IF(ISBLANK(Games!$B243), "",Games!I243)</f>
        <v>Georgia</v>
      </c>
      <c r="J262" s="72" t="str">
        <f>IF('Prediction Log'!$F262&gt;0.5, 'Prediction Log'!$B262, IF('Prediction Log'!$F262&lt;0.5, 'Prediction Log'!$C262, "PICK"))</f>
        <v>Georgia</v>
      </c>
      <c r="K262" s="73" t="n">
        <f>IF(ISBLANK(Games!B243), "",IF('Prediction Log'!$J262='Prediction Log'!$B262, 'Prediction Log'!$F262, 1-'Prediction Log'!$F262))</f>
        <v>0.930762</v>
      </c>
      <c r="L262" s="74" t="str">
        <f>IF(ISBLANK(Games!$B243), "",Games!L243)</f>
        <v>Y</v>
      </c>
      <c r="M262" s="75" t="s">
        <v>104</v>
      </c>
      <c r="N262" s="76" t="n">
        <v>10.0</v>
      </c>
      <c r="O262" s="76" t="n">
        <v>38.0</v>
      </c>
      <c r="P262" s="77" t="n">
        <f>IF(ISBLANK('Prediction Log'!$N262), "",'Prediction Log'!$O262-'Prediction Log'!$N262)</f>
        <v>28</v>
      </c>
      <c r="Q262" s="78" t="str">
        <f>IF(ISBLANK('Prediction Log'!$N262), "",IF('Prediction Log'!$M262&lt;&gt;'Prediction Log'!$H262, "Y", IF(AND('Prediction Log'!$M262='Prediction Log'!$H262, ABS((-1*'Prediction Log'!$P262))&gt;ABS('Prediction Log'!$D262)), "Y", IF('Prediction Log'!$D262='Prediction Log'!$P262, "PUSH", "N"))))</f>
        <v>Y</v>
      </c>
      <c r="R262" s="79" t="str">
        <f>IF(ISBLANK('Prediction Log'!$N262), "",IF('Prediction Log'!$P262&lt;'Prediction Log'!$D262, "Y", IF('Prediction Log'!$P262='Prediction Log'!$D262, "PUSH", "N")))</f>
        <v>N</v>
      </c>
      <c r="S262" s="79" t="str">
        <f>IF(ISBLANK('Prediction Log'!$N262), "",IF('Prediction Log'!$P262&lt;'Prediction Log'!$E262, "Y", IF('Prediction Log'!$P262='Prediction Log'!$E262, "PUSH", "N")))</f>
        <v>N</v>
      </c>
      <c r="T262" s="80" t="str">
        <f>IF(ISBLANK('Prediction Log'!$N262),"",IF('Prediction Log'!$M262='Prediction Log'!$H262, "Y", "N"))</f>
        <v>Y</v>
      </c>
      <c r="U262" s="80" t="str">
        <f>'Prediction Log'!$R262</f>
        <v>N</v>
      </c>
      <c r="V262" s="80" t="str">
        <f>IF(ISBLANK('Prediction Log'!$N262), "",IF(AND('Prediction Log'!$T262="Y", 'Prediction Log'!$U262="Y"), "Y", "N"))</f>
        <v>N</v>
      </c>
      <c r="W262" s="81" t="str">
        <f>IF(ISBLANK('Prediction Log'!$N262),"",IF('Prediction Log'!$M262='Prediction Log'!$I262, "Y", "N"))</f>
        <v>Y</v>
      </c>
      <c r="X262" s="81" t="str">
        <f>IF(ISBLANK('Prediction Log'!$N262), "", IF('Prediction Log'!$R262=Games!K243, "Y", "N"))</f>
        <v>Y</v>
      </c>
      <c r="Y262" s="82" t="str">
        <f>IF(ISBLANK('Prediction Log'!$N262), "",IF('Prediction Log'!$J262='Prediction Log'!$M262, "Y", "N"))</f>
        <v>Y</v>
      </c>
      <c r="Z262" s="81" t="str">
        <f>IF(ISBLANK('Prediction Log'!$N262), "",IF('Prediction Log'!$I262&lt;&gt;'Prediction Log'!$M262, "N",IF(AND('Prediction Log'!$E262&gt;0, 'Prediction Log'!$P262&gt;'Prediction Log'!$E262, 'Prediction Log'!$I262='Prediction Log'!$C262), "Y", IF(AND('Prediction Log'!$E262&lt;0, 'Prediction Log'!$P262&lt;'Prediction Log'!$E262,'Prediction Log'!$I262='Prediction Log'!$B262 ), "Y", IF('Prediction Log'!$P262='Prediction Log'!$E262, "PUSH", "N")))))</f>
        <v>Y</v>
      </c>
      <c r="AA262" s="81" t="str">
        <f>IF(ISBLANK('Prediction Log'!$N262), "",IF(AND('Prediction Log'!$W262="Y", 'Prediction Log'!$X262="Y"), "Y", "N"))</f>
        <v>Y</v>
      </c>
      <c r="AB262" s="80" t="n">
        <f>IF(ISBLANK('Prediction Log'!$N262), "",IF('Prediction Log'!$D262&gt;0, 'Prediction Log'!$P262-'Prediction Log'!$D262, IF('Prediction Log'!$D262&lt;0, -'Prediction Log'!$P262+'Prediction Log'!$D262, "NA")))</f>
        <v>17.5</v>
      </c>
      <c r="AC262" s="80" t="n">
        <f>IF(ISBLANK('Prediction Log'!$N262), "",ABS('Prediction Log'!$AB262))</f>
        <v>17.5</v>
      </c>
      <c r="AD262" s="81" t="n">
        <f>IF(ISBLANK('Prediction Log'!$N262), "",IF('Prediction Log'!$E262&gt;0, 'Prediction Log'!$P262-'Prediction Log'!$E262, IF('Prediction Log'!$E262&lt;0, -'Prediction Log'!$P262+'Prediction Log'!$E262, "NA")))</f>
        <v>14.6</v>
      </c>
      <c r="AE262" s="81" t="n">
        <f>IF(ISBLANK('Prediction Log'!$N262), "",ABS('Prediction Log'!$AD262))</f>
        <v>14.6</v>
      </c>
    </row>
    <row r="263" ht="14.25" customHeight="1">
      <c r="A263" s="67" t="n">
        <f>IF(ISBLANK(Games!$B244), "",Games!A244)</f>
        <v>12</v>
      </c>
      <c r="B263" s="67" t="str">
        <f>IF(ISBLANK(Games!$B244), "",Games!B244)</f>
        <v>Virginia Tech</v>
      </c>
      <c r="C263" s="67" t="str">
        <f>IF(ISBLANK(Games!$B244), "",Games!E244)</f>
        <v>NC State</v>
      </c>
      <c r="D263" s="68" t="n">
        <f>IF(ISBLANK(Games!$B244), "",Games!G244)</f>
        <v>-2.5</v>
      </c>
      <c r="E263" s="68" t="n">
        <f>IF(ISBLANK(Games!$B244), "",Games!H244)</f>
        <v>4</v>
      </c>
      <c r="F263" s="69" t="n">
        <f>Games!D244</f>
        <v>0.300623</v>
      </c>
      <c r="G263" s="70" t="str">
        <f>Games!K244</f>
        <v>N</v>
      </c>
      <c r="H263" s="71" t="str">
        <f>IF(ISBLANK(Games!B244), "", IF('Prediction Log'!$D263&lt;0, 'Prediction Log'!$B263, 'Prediction Log'!$C263))</f>
        <v>Virginia Tech</v>
      </c>
      <c r="I263" s="72" t="str">
        <f>IF(ISBLANK(Games!$B244), "",Games!I244)</f>
        <v>NC State</v>
      </c>
      <c r="J263" s="72" t="str">
        <f>IF('Prediction Log'!$F263&gt;0.5, 'Prediction Log'!$B263, IF('Prediction Log'!$F263&lt;0.5, 'Prediction Log'!$C263, "PICK"))</f>
        <v>NC State</v>
      </c>
      <c r="K263" s="73" t="n">
        <f>IF(ISBLANK(Games!B244), "",IF('Prediction Log'!$J263='Prediction Log'!$B263, 'Prediction Log'!$F263, 1-'Prediction Log'!$F263))</f>
        <v>0.699377</v>
      </c>
      <c r="L263" s="74" t="str">
        <f>IF(ISBLANK(Games!$B244), "",Games!L244)</f>
        <v>Y</v>
      </c>
      <c r="M263" s="75" t="s">
        <v>110</v>
      </c>
      <c r="N263" s="76" t="n">
        <v>28.0</v>
      </c>
      <c r="O263" s="76" t="n">
        <v>35.0</v>
      </c>
      <c r="P263" s="77" t="n">
        <f>IF(ISBLANK('Prediction Log'!$N263), "",'Prediction Log'!$O263-'Prediction Log'!$N263)</f>
        <v>7</v>
      </c>
      <c r="Q263" s="78" t="str">
        <f>IF(ISBLANK('Prediction Log'!$N263), "",IF('Prediction Log'!$M263&lt;&gt;'Prediction Log'!$H263, "Y", IF(AND('Prediction Log'!$M263='Prediction Log'!$H263, ABS((-1*'Prediction Log'!$P263))&gt;ABS('Prediction Log'!$D263)), "Y", IF('Prediction Log'!$D263='Prediction Log'!$P263, "PUSH", "N"))))</f>
        <v>Y</v>
      </c>
      <c r="R263" s="79" t="str">
        <f>IF(ISBLANK('Prediction Log'!$N263), "",IF('Prediction Log'!$P263&lt;'Prediction Log'!$D263, "Y", IF('Prediction Log'!$P263='Prediction Log'!$D263, "PUSH", "N")))</f>
        <v>N</v>
      </c>
      <c r="S263" s="79" t="str">
        <f>IF(ISBLANK('Prediction Log'!$N263), "",IF('Prediction Log'!$P263&lt;'Prediction Log'!$E263, "Y", IF('Prediction Log'!$P263='Prediction Log'!$E263, "PUSH", "N")))</f>
        <v>N</v>
      </c>
      <c r="T263" s="80" t="str">
        <f>IF(ISBLANK('Prediction Log'!$N263),"",IF('Prediction Log'!$M263='Prediction Log'!$H263, "Y", "N"))</f>
        <v>N</v>
      </c>
      <c r="U263" s="80" t="str">
        <f>'Prediction Log'!$R263</f>
        <v>N</v>
      </c>
      <c r="V263" s="80" t="str">
        <f>IF(ISBLANK('Prediction Log'!$N263), "",IF(AND('Prediction Log'!$T263="Y", 'Prediction Log'!$U263="Y"), "Y", "N"))</f>
        <v>N</v>
      </c>
      <c r="W263" s="81" t="str">
        <f>IF(ISBLANK('Prediction Log'!$N263),"",IF('Prediction Log'!$M263='Prediction Log'!$I263, "Y", "N"))</f>
        <v>Y</v>
      </c>
      <c r="X263" s="81" t="str">
        <f>IF(ISBLANK('Prediction Log'!$N263), "", IF('Prediction Log'!$R263=Games!K244, "Y", "N"))</f>
        <v>Y</v>
      </c>
      <c r="Y263" s="82" t="str">
        <f>IF(ISBLANK('Prediction Log'!$N263), "",IF('Prediction Log'!$J263='Prediction Log'!$M263, "Y", "N"))</f>
        <v>Y</v>
      </c>
      <c r="Z263" s="81" t="str">
        <f>IF(ISBLANK('Prediction Log'!$N263), "",IF('Prediction Log'!$I263&lt;&gt;'Prediction Log'!$M263, "N",IF(AND('Prediction Log'!$E263&gt;0, 'Prediction Log'!$P263&gt;'Prediction Log'!$E263, 'Prediction Log'!$I263='Prediction Log'!$C263), "Y", IF(AND('Prediction Log'!$E263&lt;0, 'Prediction Log'!$P263&lt;'Prediction Log'!$E263,'Prediction Log'!$I263='Prediction Log'!$B263 ), "Y", IF('Prediction Log'!$P263='Prediction Log'!$E263, "PUSH", "N")))))</f>
        <v>Y</v>
      </c>
      <c r="AA263" s="81" t="str">
        <f>IF(ISBLANK('Prediction Log'!$N263), "",IF(AND('Prediction Log'!$W263="Y", 'Prediction Log'!$X263="Y"), "Y", "N"))</f>
        <v>Y</v>
      </c>
      <c r="AB263" s="80" t="n">
        <f>IF(ISBLANK('Prediction Log'!$N263), "",IF('Prediction Log'!$D263&gt;0, 'Prediction Log'!$P263-'Prediction Log'!$D263, IF('Prediction Log'!$D263&lt;0, -'Prediction Log'!$P263+'Prediction Log'!$D263, "NA")))</f>
        <v>-9.5</v>
      </c>
      <c r="AC263" s="80" t="n">
        <f>IF(ISBLANK('Prediction Log'!$N263), "",ABS('Prediction Log'!$AB263))</f>
        <v>9.5</v>
      </c>
      <c r="AD263" s="81" t="n">
        <f>IF(ISBLANK('Prediction Log'!$N263), "",IF('Prediction Log'!$E263&gt;0, 'Prediction Log'!$P263-'Prediction Log'!$E263, IF('Prediction Log'!$E263&lt;0, -'Prediction Log'!$P263+'Prediction Log'!$E263, "NA")))</f>
        <v>3</v>
      </c>
      <c r="AE263" s="81" t="n">
        <f>IF(ISBLANK('Prediction Log'!$N263), "",ABS('Prediction Log'!$AD263))</f>
        <v>3</v>
      </c>
    </row>
    <row r="264" ht="14.25" customHeight="1">
      <c r="A264" s="14" t="n">
        <f>IF(ISBLANK(Games!$B245), "",Games!A245)</f>
        <v>12</v>
      </c>
      <c r="B264" s="67" t="str">
        <f>IF(ISBLANK(Games!$B245), "",Games!B245)</f>
        <v>TCU</v>
      </c>
      <c r="C264" s="67" t="str">
        <f>IF(ISBLANK(Games!$B245), "",Games!E245)</f>
        <v>Baylor</v>
      </c>
      <c r="D264" s="10" t="n">
        <f>IF(ISBLANK(Games!$B245), "",Games!G245)</f>
        <v>-12.5</v>
      </c>
      <c r="E264" s="10" t="n">
        <f>IF(ISBLANK(Games!$B245), "",Games!H245)</f>
        <v>-13.4</v>
      </c>
      <c r="F264" s="69" t="n">
        <f>Games!D245</f>
        <v>0.887274</v>
      </c>
      <c r="G264" s="70" t="str">
        <f>Games!K245</f>
        <v>Y</v>
      </c>
      <c r="H264" s="71" t="str">
        <f>IF(ISBLANK(Games!B245), "", IF('Prediction Log'!$D264&lt;0, 'Prediction Log'!$B264, 'Prediction Log'!$C264))</f>
        <v>TCU</v>
      </c>
      <c r="I264" s="72" t="str">
        <f>IF(ISBLANK(Games!$B245), "",Games!I245)</f>
        <v>TCU</v>
      </c>
      <c r="J264" s="72" t="str">
        <f>IF('Prediction Log'!$F264&gt;0.5, 'Prediction Log'!$B264, IF('Prediction Log'!$F264&lt;0.5, 'Prediction Log'!$C264, "PICK"))</f>
        <v>TCU</v>
      </c>
      <c r="K264" s="73" t="n">
        <f>IF(ISBLANK(Games!B245), "",IF('Prediction Log'!$J264='Prediction Log'!$B264, 'Prediction Log'!$F264, 1-'Prediction Log'!$F264))</f>
        <v>0.887274</v>
      </c>
      <c r="L264" s="74" t="str">
        <f>IF(ISBLANK(Games!$B245), "",Games!L245)</f>
        <v>Y</v>
      </c>
      <c r="M264" s="75" t="s">
        <v>91</v>
      </c>
      <c r="N264" s="76" t="n">
        <v>42.0</v>
      </c>
      <c r="O264" s="76" t="n">
        <v>17.0</v>
      </c>
      <c r="P264" s="77" t="n">
        <f>IF(ISBLANK('Prediction Log'!$N264), "",'Prediction Log'!$O264-'Prediction Log'!$N264)</f>
        <v>-25</v>
      </c>
      <c r="Q264" s="78" t="str">
        <f>IF(ISBLANK('Prediction Log'!$N264), "",IF('Prediction Log'!$M264&lt;&gt;'Prediction Log'!$H264, "Y", IF(AND('Prediction Log'!$M264='Prediction Log'!$H264, ABS((-1*'Prediction Log'!$P264))&gt;ABS('Prediction Log'!$D264)), "Y", IF('Prediction Log'!$D264='Prediction Log'!$P264, "PUSH", "N"))))</f>
        <v>Y</v>
      </c>
      <c r="R264" s="79" t="str">
        <f>IF(ISBLANK('Prediction Log'!$N264), "",IF('Prediction Log'!$P264&lt;'Prediction Log'!$D264, "Y", IF('Prediction Log'!$P264='Prediction Log'!$D264, "PUSH", "N")))</f>
        <v>Y</v>
      </c>
      <c r="S264" s="79" t="str">
        <f>IF(ISBLANK('Prediction Log'!$N264), "",IF('Prediction Log'!$P264&lt;'Prediction Log'!$E264, "Y", IF('Prediction Log'!$P264='Prediction Log'!$E264, "PUSH", "N")))</f>
        <v>Y</v>
      </c>
      <c r="T264" s="80" t="str">
        <f>IF(ISBLANK('Prediction Log'!$N264),"",IF('Prediction Log'!$M264='Prediction Log'!$H264, "Y", "N"))</f>
        <v>Y</v>
      </c>
      <c r="U264" s="80" t="str">
        <f>'Prediction Log'!$R264</f>
        <v>Y</v>
      </c>
      <c r="V264" s="80" t="str">
        <f>IF(ISBLANK('Prediction Log'!$N264), "",IF(AND('Prediction Log'!$T264="Y", 'Prediction Log'!$U264="Y"), "Y", "N"))</f>
        <v>Y</v>
      </c>
      <c r="W264" s="81" t="str">
        <f>IF(ISBLANK('Prediction Log'!$N264),"",IF('Prediction Log'!$M264='Prediction Log'!$I264, "Y", "N"))</f>
        <v>Y</v>
      </c>
      <c r="X264" s="81" t="str">
        <f>IF(ISBLANK('Prediction Log'!$N264), "", IF('Prediction Log'!$R264=Games!K245, "Y", "N"))</f>
        <v>Y</v>
      </c>
      <c r="Y264" s="82" t="str">
        <f>IF(ISBLANK('Prediction Log'!$N264), "",IF('Prediction Log'!$J264='Prediction Log'!$M264, "Y", "N"))</f>
        <v>Y</v>
      </c>
      <c r="Z264" s="81" t="str">
        <f>IF(ISBLANK('Prediction Log'!$N264), "",IF('Prediction Log'!$I264&lt;&gt;'Prediction Log'!$M264, "N",IF(AND('Prediction Log'!$E264&gt;0, 'Prediction Log'!$P264&gt;'Prediction Log'!$E264, 'Prediction Log'!$I264='Prediction Log'!$C264), "Y", IF(AND('Prediction Log'!$E264&lt;0, 'Prediction Log'!$P264&lt;'Prediction Log'!$E264,'Prediction Log'!$I264='Prediction Log'!$B264 ), "Y", IF('Prediction Log'!$P264='Prediction Log'!$E264, "PUSH", "N")))))</f>
        <v>Y</v>
      </c>
      <c r="AA264" s="81" t="str">
        <f>IF(ISBLANK('Prediction Log'!$N264), "",IF(AND('Prediction Log'!$W264="Y", 'Prediction Log'!$X264="Y"), "Y", "N"))</f>
        <v>Y</v>
      </c>
      <c r="AB264" s="80" t="n">
        <f>IF(ISBLANK('Prediction Log'!$N264), "",IF('Prediction Log'!$D264&gt;0, 'Prediction Log'!$P264-'Prediction Log'!$D264, IF('Prediction Log'!$D264&lt;0, -'Prediction Log'!$P264+'Prediction Log'!$D264, "NA")))</f>
        <v>12.5</v>
      </c>
      <c r="AC264" s="80" t="n">
        <f>IF(ISBLANK('Prediction Log'!$N264), "",ABS('Prediction Log'!$AB264))</f>
        <v>12.5</v>
      </c>
      <c r="AD264" s="81" t="n">
        <f>IF(ISBLANK('Prediction Log'!$N264), "",IF('Prediction Log'!$E264&gt;0, 'Prediction Log'!$P264-'Prediction Log'!$E264, IF('Prediction Log'!$E264&lt;0, -'Prediction Log'!$P264+'Prediction Log'!$E264, "NA")))</f>
        <v>11.6</v>
      </c>
      <c r="AE264" s="81" t="n">
        <f>IF(ISBLANK('Prediction Log'!$N264), "",ABS('Prediction Log'!$AD264))</f>
        <v>11.6</v>
      </c>
    </row>
    <row r="265" ht="14.25" customHeight="1">
      <c r="A265" s="67" t="n">
        <f>IF(ISBLANK(Games!$B246), "",Games!A246)</f>
        <v>12</v>
      </c>
      <c r="B265" s="67" t="str">
        <f>IF(ISBLANK(Games!$B246), "",Games!B246)</f>
        <v>Troy</v>
      </c>
      <c r="C265" s="67" t="str">
        <f>IF(ISBLANK(Games!$B246), "",Games!E246)</f>
        <v>Louisiana</v>
      </c>
      <c r="D265" s="68" t="n">
        <f>IF(ISBLANK(Games!$B246), "",Games!G246)</f>
        <v>-16.5</v>
      </c>
      <c r="E265" s="68" t="n">
        <f>IF(ISBLANK(Games!$B246), "",Games!H246)</f>
        <v>-10.1</v>
      </c>
      <c r="F265" s="69" t="n">
        <f>Games!D246</f>
        <v>0.913197</v>
      </c>
      <c r="G265" s="70" t="str">
        <f>Games!K246</f>
        <v>N</v>
      </c>
      <c r="H265" s="71" t="str">
        <f>IF(ISBLANK(Games!B246), "", IF('Prediction Log'!$D265&lt;0, 'Prediction Log'!$B265, 'Prediction Log'!$C265))</f>
        <v>Troy</v>
      </c>
      <c r="I265" s="72" t="str">
        <f>IF(ISBLANK(Games!$B246), "",Games!I246)</f>
        <v>Troy</v>
      </c>
      <c r="J265" s="72" t="str">
        <f>IF('Prediction Log'!$F265&gt;0.5, 'Prediction Log'!$B265, IF('Prediction Log'!$F265&lt;0.5, 'Prediction Log'!$C265, "PICK"))</f>
        <v>Troy</v>
      </c>
      <c r="K265" s="73" t="n">
        <f>IF(ISBLANK(Games!B246), "",IF('Prediction Log'!$J265='Prediction Log'!$B265, 'Prediction Log'!$F265, 1-'Prediction Log'!$F265))</f>
        <v>0.913197</v>
      </c>
      <c r="L265" s="74" t="str">
        <f>IF(ISBLANK(Games!$B246), "",Games!L246)</f>
        <v>N</v>
      </c>
      <c r="M265" s="75" t="s">
        <v>118</v>
      </c>
      <c r="N265" s="76" t="n">
        <v>31.0</v>
      </c>
      <c r="O265" s="76" t="n">
        <v>24.0</v>
      </c>
      <c r="P265" s="77" t="n">
        <f>IF(ISBLANK('Prediction Log'!$N265), "",'Prediction Log'!$O265-'Prediction Log'!$N265)</f>
        <v>-7</v>
      </c>
      <c r="Q265" s="78" t="str">
        <f>IF(ISBLANK('Prediction Log'!$N265), "",IF('Prediction Log'!$M265&lt;&gt;'Prediction Log'!$H265, "Y", IF(AND('Prediction Log'!$M265='Prediction Log'!$H265, ABS((-1*'Prediction Log'!$P265))&gt;ABS('Prediction Log'!$D265)), "Y", IF('Prediction Log'!$D265='Prediction Log'!$P265, "PUSH", "N"))))</f>
        <v>N</v>
      </c>
      <c r="R265" s="79" t="str">
        <f>IF(ISBLANK('Prediction Log'!$N265), "",IF('Prediction Log'!$P265&lt;'Prediction Log'!$D265, "Y", IF('Prediction Log'!$P265='Prediction Log'!$D265, "PUSH", "N")))</f>
        <v>N</v>
      </c>
      <c r="S265" s="79" t="str">
        <f>IF(ISBLANK('Prediction Log'!$N265), "",IF('Prediction Log'!$P265&lt;'Prediction Log'!$E265, "Y", IF('Prediction Log'!$P265='Prediction Log'!$E265, "PUSH", "N")))</f>
        <v>N</v>
      </c>
      <c r="T265" s="80" t="str">
        <f>IF(ISBLANK('Prediction Log'!$N265),"",IF('Prediction Log'!$M265='Prediction Log'!$H265, "Y", "N"))</f>
        <v>Y</v>
      </c>
      <c r="U265" s="80" t="str">
        <f>'Prediction Log'!$R265</f>
        <v>N</v>
      </c>
      <c r="V265" s="80" t="str">
        <f>IF(ISBLANK('Prediction Log'!$N265), "",IF(AND('Prediction Log'!$T265="Y", 'Prediction Log'!$U265="Y"), "Y", "N"))</f>
        <v>N</v>
      </c>
      <c r="W265" s="81" t="str">
        <f>IF(ISBLANK('Prediction Log'!$N265),"",IF('Prediction Log'!$M265='Prediction Log'!$I265, "Y", "N"))</f>
        <v>Y</v>
      </c>
      <c r="X265" s="81" t="str">
        <f>IF(ISBLANK('Prediction Log'!$N265), "", IF('Prediction Log'!$R265=Games!K246, "Y", "N"))</f>
        <v>Y</v>
      </c>
      <c r="Y265" s="82" t="str">
        <f>IF(ISBLANK('Prediction Log'!$N265), "",IF('Prediction Log'!$J265='Prediction Log'!$M265, "Y", "N"))</f>
        <v>Y</v>
      </c>
      <c r="Z265" s="81" t="str">
        <f>IF(ISBLANK('Prediction Log'!$N265), "",IF('Prediction Log'!$I265&lt;&gt;'Prediction Log'!$M265, "N",IF(AND('Prediction Log'!$E265&gt;0, 'Prediction Log'!$P265&gt;'Prediction Log'!$E265, 'Prediction Log'!$I265='Prediction Log'!$C265), "Y", IF(AND('Prediction Log'!$E265&lt;0, 'Prediction Log'!$P265&lt;'Prediction Log'!$E265,'Prediction Log'!$I265='Prediction Log'!$B265 ), "Y", IF('Prediction Log'!$P265='Prediction Log'!$E265, "PUSH", "N")))))</f>
        <v>N</v>
      </c>
      <c r="AA265" s="81" t="str">
        <f>IF(ISBLANK('Prediction Log'!$N265), "",IF(AND('Prediction Log'!$W265="Y", 'Prediction Log'!$X265="Y"), "Y", "N"))</f>
        <v>Y</v>
      </c>
      <c r="AB265" s="80" t="n">
        <f>IF(ISBLANK('Prediction Log'!$N265), "",IF('Prediction Log'!$D265&gt;0, 'Prediction Log'!$P265-'Prediction Log'!$D265, IF('Prediction Log'!$D265&lt;0, -'Prediction Log'!$P265+'Prediction Log'!$D265, "NA")))</f>
        <v>-9.5</v>
      </c>
      <c r="AC265" s="80" t="n">
        <f>IF(ISBLANK('Prediction Log'!$N265), "",ABS('Prediction Log'!$AB265))</f>
        <v>9.5</v>
      </c>
      <c r="AD265" s="81" t="n">
        <f>IF(ISBLANK('Prediction Log'!$N265), "",IF('Prediction Log'!$E265&gt;0, 'Prediction Log'!$P265-'Prediction Log'!$E265, IF('Prediction Log'!$E265&lt;0, -'Prediction Log'!$P265+'Prediction Log'!$E265, "NA")))</f>
        <v>-3.1</v>
      </c>
      <c r="AE265" s="81" t="n">
        <f>IF(ISBLANK('Prediction Log'!$N265), "",ABS('Prediction Log'!$AD265))</f>
        <v>3.1</v>
      </c>
    </row>
    <row r="266" ht="14.25" customHeight="1">
      <c r="A266" s="14" t="n">
        <f>IF(ISBLANK(Games!$B247), "",Games!A247)</f>
        <v>12</v>
      </c>
      <c r="B266" s="67" t="str">
        <f>IF(ISBLANK(Games!$B247), "",Games!B247)</f>
        <v>Air Force</v>
      </c>
      <c r="C266" s="67" t="str">
        <f>IF(ISBLANK(Games!$B247), "",Games!E247)</f>
        <v>UNLV</v>
      </c>
      <c r="D266" s="10" t="n">
        <f>IF(ISBLANK(Games!$B247), "",Games!G247)</f>
        <v>-3</v>
      </c>
      <c r="E266" s="10" t="n">
        <f>IF(ISBLANK(Games!$B247), "",Games!H247)</f>
        <v>-4.1</v>
      </c>
      <c r="F266" s="69" t="n">
        <f>Games!D247</f>
        <v>0.609516</v>
      </c>
      <c r="G266" s="70" t="str">
        <f>Games!K247</f>
        <v>Y</v>
      </c>
      <c r="H266" s="71" t="str">
        <f>IF(ISBLANK(Games!B247), "", IF('Prediction Log'!$D266&lt;0, 'Prediction Log'!$B266, 'Prediction Log'!$C266))</f>
        <v>Air Force</v>
      </c>
      <c r="I266" s="72" t="str">
        <f>IF(ISBLANK(Games!$B247), "",Games!I247)</f>
        <v>Air Force</v>
      </c>
      <c r="J266" s="72" t="str">
        <f>IF('Prediction Log'!$F266&gt;0.5, 'Prediction Log'!$B266, IF('Prediction Log'!$F266&lt;0.5, 'Prediction Log'!$C266, "PICK"))</f>
        <v>Air Force</v>
      </c>
      <c r="K266" s="73" t="n">
        <f>IF(ISBLANK(Games!B247), "",IF('Prediction Log'!$J266='Prediction Log'!$B266, 'Prediction Log'!$F266, 1-'Prediction Log'!$F266))</f>
        <v>0.609516</v>
      </c>
      <c r="L266" s="74" t="str">
        <f>IF(ISBLANK(Games!$B247), "",Games!L247)</f>
        <v>Y</v>
      </c>
      <c r="M266" s="75" t="s">
        <v>82</v>
      </c>
      <c r="N266" s="76" t="n">
        <v>27.0</v>
      </c>
      <c r="O266" s="76" t="n">
        <v>31.0</v>
      </c>
      <c r="P266" s="77" t="n">
        <f>IF(ISBLANK('Prediction Log'!$N266), "",'Prediction Log'!$O266-'Prediction Log'!$N266)</f>
        <v>4</v>
      </c>
      <c r="Q266" s="78" t="str">
        <f>IF(ISBLANK('Prediction Log'!$N266), "",IF('Prediction Log'!$M266&lt;&gt;'Prediction Log'!$H266, "Y", IF(AND('Prediction Log'!$M266='Prediction Log'!$H266, ABS((-1*'Prediction Log'!$P266))&gt;ABS('Prediction Log'!$D266)), "Y", IF('Prediction Log'!$D266='Prediction Log'!$P266, "PUSH", "N"))))</f>
        <v>Y</v>
      </c>
      <c r="R266" s="79" t="str">
        <f>IF(ISBLANK('Prediction Log'!$N266), "",IF('Prediction Log'!$P266&lt;'Prediction Log'!$D266, "Y", IF('Prediction Log'!$P266='Prediction Log'!$D266, "PUSH", "N")))</f>
        <v>N</v>
      </c>
      <c r="S266" s="79" t="str">
        <f>IF(ISBLANK('Prediction Log'!$N266), "",IF('Prediction Log'!$P266&lt;'Prediction Log'!$E266, "Y", IF('Prediction Log'!$P266='Prediction Log'!$E266, "PUSH", "N")))</f>
        <v>N</v>
      </c>
      <c r="T266" s="80" t="str">
        <f>IF(ISBLANK('Prediction Log'!$N266),"",IF('Prediction Log'!$M266='Prediction Log'!$H266, "Y", "N"))</f>
        <v>N</v>
      </c>
      <c r="U266" s="80" t="str">
        <f>'Prediction Log'!$R266</f>
        <v>N</v>
      </c>
      <c r="V266" s="80" t="str">
        <f>IF(ISBLANK('Prediction Log'!$N266), "",IF(AND('Prediction Log'!$T266="Y", 'Prediction Log'!$U266="Y"), "Y", "N"))</f>
        <v>N</v>
      </c>
      <c r="W266" s="81" t="str">
        <f>IF(ISBLANK('Prediction Log'!$N266),"",IF('Prediction Log'!$M266='Prediction Log'!$I266, "Y", "N"))</f>
        <v>N</v>
      </c>
      <c r="X266" s="81" t="str">
        <f>IF(ISBLANK('Prediction Log'!$N266), "", IF('Prediction Log'!$R266=Games!K247, "Y", "N"))</f>
        <v>N</v>
      </c>
      <c r="Y266" s="82" t="str">
        <f>IF(ISBLANK('Prediction Log'!$N266), "",IF('Prediction Log'!$J266='Prediction Log'!$M266, "Y", "N"))</f>
        <v>N</v>
      </c>
      <c r="Z266" s="81" t="str">
        <f>IF(ISBLANK('Prediction Log'!$N266), "",IF('Prediction Log'!$I266&lt;&gt;'Prediction Log'!$M266, "N",IF(AND('Prediction Log'!$E266&gt;0, 'Prediction Log'!$P266&gt;'Prediction Log'!$E266, 'Prediction Log'!$I266='Prediction Log'!$C266), "Y", IF(AND('Prediction Log'!$E266&lt;0, 'Prediction Log'!$P266&lt;'Prediction Log'!$E266,'Prediction Log'!$I266='Prediction Log'!$B266 ), "Y", IF('Prediction Log'!$P266='Prediction Log'!$E266, "PUSH", "N")))))</f>
        <v>N</v>
      </c>
      <c r="AA266" s="81" t="str">
        <f>IF(ISBLANK('Prediction Log'!$N266), "",IF(AND('Prediction Log'!$W266="Y", 'Prediction Log'!$X266="Y"), "Y", "N"))</f>
        <v>N</v>
      </c>
      <c r="AB266" s="80" t="n">
        <f>IF(ISBLANK('Prediction Log'!$N266), "",IF('Prediction Log'!$D266&gt;0, 'Prediction Log'!$P266-'Prediction Log'!$D266, IF('Prediction Log'!$D266&lt;0, -'Prediction Log'!$P266+'Prediction Log'!$D266, "NA")))</f>
        <v>-7</v>
      </c>
      <c r="AC266" s="80" t="n">
        <f>IF(ISBLANK('Prediction Log'!$N266), "",ABS('Prediction Log'!$AB266))</f>
        <v>7</v>
      </c>
      <c r="AD266" s="81" t="n">
        <f>IF(ISBLANK('Prediction Log'!$N266), "",IF('Prediction Log'!$E266&gt;0, 'Prediction Log'!$P266-'Prediction Log'!$E266, IF('Prediction Log'!$E266&lt;0, -'Prediction Log'!$P266+'Prediction Log'!$E266, "NA")))</f>
        <v>-8.1</v>
      </c>
      <c r="AE266" s="81" t="n">
        <f>IF(ISBLANK('Prediction Log'!$N266), "",ABS('Prediction Log'!$AD266))</f>
        <v>8.1</v>
      </c>
    </row>
    <row r="267" ht="14.25" customHeight="1">
      <c r="A267" s="67" t="n">
        <f>IF(ISBLANK(Games!$B248), "",Games!A248)</f>
        <v>12</v>
      </c>
      <c r="B267" s="67" t="str">
        <f>IF(ISBLANK(Games!$B248), "",Games!B248)</f>
        <v>Western Kentucky</v>
      </c>
      <c r="C267" s="67" t="str">
        <f>IF(ISBLANK(Games!$B248), "",Games!E248)</f>
        <v>Sam Houston State</v>
      </c>
      <c r="D267" s="68" t="n">
        <f>IF(ISBLANK(Games!$B248), "",Games!G248)</f>
        <v>-12.5</v>
      </c>
      <c r="E267" s="68" t="n">
        <f>IF(ISBLANK(Games!$B248), "",Games!H248)</f>
        <v>-11.1</v>
      </c>
      <c r="F267" s="69" t="n">
        <f>Games!D248</f>
        <v>0.931629</v>
      </c>
      <c r="G267" s="70" t="str">
        <f>Games!K248</f>
        <v>N</v>
      </c>
      <c r="H267" s="71" t="str">
        <f>IF(ISBLANK(Games!B248), "", IF('Prediction Log'!$D267&lt;0, 'Prediction Log'!$B267, 'Prediction Log'!$C267))</f>
        <v>Western Kentucky</v>
      </c>
      <c r="I267" s="72" t="str">
        <f>IF(ISBLANK(Games!$B248), "",Games!I248)</f>
        <v>Western Kentucky</v>
      </c>
      <c r="J267" s="72" t="str">
        <f>IF('Prediction Log'!$F267&gt;0.5, 'Prediction Log'!$B267, IF('Prediction Log'!$F267&lt;0.5, 'Prediction Log'!$C267, "PICK"))</f>
        <v>Western Kentucky</v>
      </c>
      <c r="K267" s="73" t="n">
        <f>IF(ISBLANK(Games!B248), "",IF('Prediction Log'!$J267='Prediction Log'!$B267, 'Prediction Log'!$F267, 1-'Prediction Log'!$F267))</f>
        <v>0.931629</v>
      </c>
      <c r="L267" s="74" t="str">
        <f>IF(ISBLANK(Games!$B248), "",Games!L248)</f>
        <v>N</v>
      </c>
      <c r="M267" s="75" t="s">
        <v>146</v>
      </c>
      <c r="N267" s="76" t="n">
        <v>28.0</v>
      </c>
      <c r="O267" s="76" t="n">
        <v>23.0</v>
      </c>
      <c r="P267" s="77" t="n">
        <f>IF(ISBLANK('Prediction Log'!$N267), "",'Prediction Log'!$O267-'Prediction Log'!$N267)</f>
        <v>-5</v>
      </c>
      <c r="Q267" s="78" t="str">
        <f>IF(ISBLANK('Prediction Log'!$N267), "",IF('Prediction Log'!$M267&lt;&gt;'Prediction Log'!$H267, "Y", IF(AND('Prediction Log'!$M267='Prediction Log'!$H267, ABS((-1*'Prediction Log'!$P267))&gt;ABS('Prediction Log'!$D267)), "Y", IF('Prediction Log'!$D267='Prediction Log'!$P267, "PUSH", "N"))))</f>
        <v>N</v>
      </c>
      <c r="R267" s="79" t="str">
        <f>IF(ISBLANK('Prediction Log'!$N267), "",IF('Prediction Log'!$P267&lt;'Prediction Log'!$D267, "Y", IF('Prediction Log'!$P267='Prediction Log'!$D267, "PUSH", "N")))</f>
        <v>N</v>
      </c>
      <c r="S267" s="79" t="str">
        <f>IF(ISBLANK('Prediction Log'!$N267), "",IF('Prediction Log'!$P267&lt;'Prediction Log'!$E267, "Y", IF('Prediction Log'!$P267='Prediction Log'!$E267, "PUSH", "N")))</f>
        <v>N</v>
      </c>
      <c r="T267" s="80" t="str">
        <f>IF(ISBLANK('Prediction Log'!$N267),"",IF('Prediction Log'!$M267='Prediction Log'!$H267, "Y", "N"))</f>
        <v>Y</v>
      </c>
      <c r="U267" s="80" t="str">
        <f>'Prediction Log'!$R267</f>
        <v>N</v>
      </c>
      <c r="V267" s="80" t="str">
        <f>IF(ISBLANK('Prediction Log'!$N267), "",IF(AND('Prediction Log'!$T267="Y", 'Prediction Log'!$U267="Y"), "Y", "N"))</f>
        <v>N</v>
      </c>
      <c r="W267" s="81" t="str">
        <f>IF(ISBLANK('Prediction Log'!$N267),"",IF('Prediction Log'!$M267='Prediction Log'!$I267, "Y", "N"))</f>
        <v>Y</v>
      </c>
      <c r="X267" s="81" t="str">
        <f>IF(ISBLANK('Prediction Log'!$N267), "", IF('Prediction Log'!$R267=Games!K248, "Y", "N"))</f>
        <v>Y</v>
      </c>
      <c r="Y267" s="82" t="str">
        <f>IF(ISBLANK('Prediction Log'!$N267), "",IF('Prediction Log'!$J267='Prediction Log'!$M267, "Y", "N"))</f>
        <v>Y</v>
      </c>
      <c r="Z267" s="81" t="str">
        <f>IF(ISBLANK('Prediction Log'!$N267), "",IF('Prediction Log'!$I267&lt;&gt;'Prediction Log'!$M267, "N",IF(AND('Prediction Log'!$E267&gt;0, 'Prediction Log'!$P267&gt;'Prediction Log'!$E267, 'Prediction Log'!$I267='Prediction Log'!$C267), "Y", IF(AND('Prediction Log'!$E267&lt;0, 'Prediction Log'!$P267&lt;'Prediction Log'!$E267,'Prediction Log'!$I267='Prediction Log'!$B267 ), "Y", IF('Prediction Log'!$P267='Prediction Log'!$E267, "PUSH", "N")))))</f>
        <v>N</v>
      </c>
      <c r="AA267" s="81" t="str">
        <f>IF(ISBLANK('Prediction Log'!$N267), "",IF(AND('Prediction Log'!$W267="Y", 'Prediction Log'!$X267="Y"), "Y", "N"))</f>
        <v>Y</v>
      </c>
      <c r="AB267" s="80" t="n">
        <f>IF(ISBLANK('Prediction Log'!$N267), "",IF('Prediction Log'!$D267&gt;0, 'Prediction Log'!$P267-'Prediction Log'!$D267, IF('Prediction Log'!$D267&lt;0, -'Prediction Log'!$P267+'Prediction Log'!$D267, "NA")))</f>
        <v>-7.5</v>
      </c>
      <c r="AC267" s="80" t="n">
        <f>IF(ISBLANK('Prediction Log'!$N267), "",ABS('Prediction Log'!$AB267))</f>
        <v>7.5</v>
      </c>
      <c r="AD267" s="81" t="n">
        <f>IF(ISBLANK('Prediction Log'!$N267), "",IF('Prediction Log'!$E267&gt;0, 'Prediction Log'!$P267-'Prediction Log'!$E267, IF('Prediction Log'!$E267&lt;0, -'Prediction Log'!$P267+'Prediction Log'!$E267, "NA")))</f>
        <v>-6.1</v>
      </c>
      <c r="AE267" s="81" t="n">
        <f>IF(ISBLANK('Prediction Log'!$N267), "",ABS('Prediction Log'!$AD267))</f>
        <v>6.1</v>
      </c>
    </row>
    <row r="268" ht="14.25" customHeight="1">
      <c r="A268" s="14" t="n">
        <f>IF(ISBLANK(Games!$B249), "",Games!A249)</f>
        <v>12</v>
      </c>
      <c r="B268" s="67" t="str">
        <f>IF(ISBLANK(Games!$B249), "",Games!B249)</f>
        <v>Ohio State</v>
      </c>
      <c r="C268" s="67" t="str">
        <f>IF(ISBLANK(Games!$B249), "",Games!E249)</f>
        <v>Minnesota</v>
      </c>
      <c r="D268" s="10" t="n">
        <f>IF(ISBLANK(Games!$B249), "",Games!G249)</f>
        <v>-27.5</v>
      </c>
      <c r="E268" s="10" t="n">
        <f>IF(ISBLANK(Games!$B249), "",Games!H249)</f>
        <v>-38</v>
      </c>
      <c r="F268" s="69" t="n">
        <f>Games!D249</f>
        <v>0.999119</v>
      </c>
      <c r="G268" s="70" t="str">
        <f>Games!K249</f>
        <v>Y</v>
      </c>
      <c r="H268" s="71" t="str">
        <f>IF(ISBLANK(Games!B249), "", IF('Prediction Log'!$D268&lt;0, 'Prediction Log'!$B268, 'Prediction Log'!$C268))</f>
        <v>Ohio State</v>
      </c>
      <c r="I268" s="72" t="str">
        <f>IF(ISBLANK(Games!$B249), "",Games!I249)</f>
        <v>Ohio State</v>
      </c>
      <c r="J268" s="72" t="str">
        <f>IF('Prediction Log'!$F268&gt;0.5, 'Prediction Log'!$B268, IF('Prediction Log'!$F268&lt;0.5, 'Prediction Log'!$C268, "PICK"))</f>
        <v>Ohio State</v>
      </c>
      <c r="K268" s="73" t="n">
        <f>IF(ISBLANK(Games!B249), "",IF('Prediction Log'!$J268='Prediction Log'!$B268, 'Prediction Log'!$F268, 1-'Prediction Log'!$F268))</f>
        <v>0.999119</v>
      </c>
      <c r="L268" s="74" t="str">
        <f>IF(ISBLANK(Games!$B249), "",Games!L249)</f>
        <v>Y</v>
      </c>
      <c r="M268" s="75" t="s">
        <v>18</v>
      </c>
      <c r="N268" s="76" t="n">
        <v>37.0</v>
      </c>
      <c r="O268" s="76" t="n">
        <v>3.0</v>
      </c>
      <c r="P268" s="77" t="n">
        <f>IF(ISBLANK('Prediction Log'!$N268), "",'Prediction Log'!$O268-'Prediction Log'!$N268)</f>
        <v>-34</v>
      </c>
      <c r="Q268" s="78" t="str">
        <f>IF(ISBLANK('Prediction Log'!$N268), "",IF('Prediction Log'!$M268&lt;&gt;'Prediction Log'!$H268, "Y", IF(AND('Prediction Log'!$M268='Prediction Log'!$H268, ABS((-1*'Prediction Log'!$P268))&gt;ABS('Prediction Log'!$D268)), "Y", IF('Prediction Log'!$D268='Prediction Log'!$P268, "PUSH", "N"))))</f>
        <v>Y</v>
      </c>
      <c r="R268" s="79" t="str">
        <f>IF(ISBLANK('Prediction Log'!$N268), "",IF('Prediction Log'!$P268&lt;'Prediction Log'!$D268, "Y", IF('Prediction Log'!$P268='Prediction Log'!$D268, "PUSH", "N")))</f>
        <v>Y</v>
      </c>
      <c r="S268" s="79" t="str">
        <f>IF(ISBLANK('Prediction Log'!$N268), "",IF('Prediction Log'!$P268&lt;'Prediction Log'!$E268, "Y", IF('Prediction Log'!$P268='Prediction Log'!$E268, "PUSH", "N")))</f>
        <v>N</v>
      </c>
      <c r="T268" s="80" t="str">
        <f>IF(ISBLANK('Prediction Log'!$N268),"",IF('Prediction Log'!$M268='Prediction Log'!$H268, "Y", "N"))</f>
        <v>Y</v>
      </c>
      <c r="U268" s="80" t="str">
        <f>'Prediction Log'!$R268</f>
        <v>Y</v>
      </c>
      <c r="V268" s="80" t="str">
        <f>IF(ISBLANK('Prediction Log'!$N268), "",IF(AND('Prediction Log'!$T268="Y", 'Prediction Log'!$U268="Y"), "Y", "N"))</f>
        <v>Y</v>
      </c>
      <c r="W268" s="81" t="str">
        <f>IF(ISBLANK('Prediction Log'!$N268),"",IF('Prediction Log'!$M268='Prediction Log'!$I268, "Y", "N"))</f>
        <v>Y</v>
      </c>
      <c r="X268" s="81" t="str">
        <f>IF(ISBLANK('Prediction Log'!$N268), "", IF('Prediction Log'!$R268=Games!K249, "Y", "N"))</f>
        <v>Y</v>
      </c>
      <c r="Y268" s="82" t="str">
        <f>IF(ISBLANK('Prediction Log'!$N268), "",IF('Prediction Log'!$J268='Prediction Log'!$M268, "Y", "N"))</f>
        <v>Y</v>
      </c>
      <c r="Z268" s="81" t="str">
        <f>IF(ISBLANK('Prediction Log'!$N268), "",IF('Prediction Log'!$I268&lt;&gt;'Prediction Log'!$M268, "N",IF(AND('Prediction Log'!$E268&gt;0, 'Prediction Log'!$P268&gt;'Prediction Log'!$E268, 'Prediction Log'!$I268='Prediction Log'!$C268), "Y", IF(AND('Prediction Log'!$E268&lt;0, 'Prediction Log'!$P268&lt;'Prediction Log'!$E268,'Prediction Log'!$I268='Prediction Log'!$B268 ), "Y", IF('Prediction Log'!$P268='Prediction Log'!$E268, "PUSH", "N")))))</f>
        <v>N</v>
      </c>
      <c r="AA268" s="81" t="str">
        <f>IF(ISBLANK('Prediction Log'!$N268), "",IF(AND('Prediction Log'!$W268="Y", 'Prediction Log'!$X268="Y"), "Y", "N"))</f>
        <v>Y</v>
      </c>
      <c r="AB268" s="80" t="n">
        <f>IF(ISBLANK('Prediction Log'!$N268), "",IF('Prediction Log'!$D268&gt;0, 'Prediction Log'!$P268-'Prediction Log'!$D268, IF('Prediction Log'!$D268&lt;0, -'Prediction Log'!$P268+'Prediction Log'!$D268, "NA")))</f>
        <v>6.5</v>
      </c>
      <c r="AC268" s="80" t="n">
        <f>IF(ISBLANK('Prediction Log'!$N268), "",ABS('Prediction Log'!$AB268))</f>
        <v>6.5</v>
      </c>
      <c r="AD268" s="81" t="n">
        <f>IF(ISBLANK('Prediction Log'!$N268), "",IF('Prediction Log'!$E268&gt;0, 'Prediction Log'!$P268-'Prediction Log'!$E268, IF('Prediction Log'!$E268&lt;0, -'Prediction Log'!$P268+'Prediction Log'!$E268, "NA")))</f>
        <v>-4</v>
      </c>
      <c r="AE268" s="81" t="n">
        <f>IF(ISBLANK('Prediction Log'!$N268), "",ABS('Prediction Log'!$AD268))</f>
        <v>4</v>
      </c>
    </row>
    <row r="269" ht="14.25" customHeight="1">
      <c r="A269" s="67" t="n">
        <f>IF(ISBLANK(Games!$B250), "",Games!A250)</f>
        <v>12</v>
      </c>
      <c r="B269" s="67" t="str">
        <f>IF(ISBLANK(Games!$B250), "",Games!B250)</f>
        <v>Arizona State</v>
      </c>
      <c r="C269" s="67" t="str">
        <f>IF(ISBLANK(Games!$B250), "",Games!E250)</f>
        <v>Oregon</v>
      </c>
      <c r="D269" s="68" t="n">
        <f>IF(ISBLANK(Games!$B250), "",Games!G250)</f>
        <v>23.5</v>
      </c>
      <c r="E269" s="68" t="n">
        <f>IF(ISBLANK(Games!$B250), "",Games!H250)</f>
        <v>48.7</v>
      </c>
      <c r="F269" s="69" t="n">
        <f>Games!D250</f>
        <v>0.000097</v>
      </c>
      <c r="G269" s="70" t="str">
        <f>Games!K250</f>
        <v>N</v>
      </c>
      <c r="H269" s="71" t="str">
        <f>IF(ISBLANK(Games!B250), "", IF('Prediction Log'!$D269&lt;0, 'Prediction Log'!$B269, 'Prediction Log'!$C269))</f>
        <v>Oregon</v>
      </c>
      <c r="I269" s="72" t="str">
        <f>IF(ISBLANK(Games!$B250), "",Games!I250)</f>
        <v>Oregon</v>
      </c>
      <c r="J269" s="72" t="str">
        <f>IF('Prediction Log'!$F269&gt;0.5, 'Prediction Log'!$B269, IF('Prediction Log'!$F269&lt;0.5, 'Prediction Log'!$C269, "PICK"))</f>
        <v>Oregon</v>
      </c>
      <c r="K269" s="73" t="n">
        <f>IF(ISBLANK(Games!B250), "",IF('Prediction Log'!$J269='Prediction Log'!$B269, 'Prediction Log'!$F269, 1-'Prediction Log'!$F269))</f>
        <v>0.999903</v>
      </c>
      <c r="L269" s="74" t="str">
        <f>IF(ISBLANK(Games!$B250), "",Games!L250)</f>
        <v>Y</v>
      </c>
      <c r="M269" s="75" t="s">
        <v>26</v>
      </c>
      <c r="N269" s="76" t="n">
        <v>13.0</v>
      </c>
      <c r="O269" s="76" t="n">
        <v>49.0</v>
      </c>
      <c r="P269" s="77" t="n">
        <f>IF(ISBLANK('Prediction Log'!$N269), "",'Prediction Log'!$O269-'Prediction Log'!$N269)</f>
        <v>36</v>
      </c>
      <c r="Q269" s="78" t="str">
        <f>IF(ISBLANK('Prediction Log'!$N269), "",IF('Prediction Log'!$M269&lt;&gt;'Prediction Log'!$H269, "Y", IF(AND('Prediction Log'!$M269='Prediction Log'!$H269, ABS((-1*'Prediction Log'!$P269))&gt;ABS('Prediction Log'!$D269)), "Y", IF('Prediction Log'!$D269='Prediction Log'!$P269, "PUSH", "N"))))</f>
        <v>Y</v>
      </c>
      <c r="R269" s="79" t="str">
        <f>IF(ISBLANK('Prediction Log'!$N269), "",IF('Prediction Log'!$P269&lt;'Prediction Log'!$D269, "Y", IF('Prediction Log'!$P269='Prediction Log'!$D269, "PUSH", "N")))</f>
        <v>N</v>
      </c>
      <c r="S269" s="79" t="str">
        <f>IF(ISBLANK('Prediction Log'!$N269), "",IF('Prediction Log'!$P269&lt;'Prediction Log'!$E269, "Y", IF('Prediction Log'!$P269='Prediction Log'!$E269, "PUSH", "N")))</f>
        <v>Y</v>
      </c>
      <c r="T269" s="80" t="str">
        <f>IF(ISBLANK('Prediction Log'!$N269),"",IF('Prediction Log'!$M269='Prediction Log'!$H269, "Y", "N"))</f>
        <v>Y</v>
      </c>
      <c r="U269" s="80" t="str">
        <f>'Prediction Log'!$R269</f>
        <v>N</v>
      </c>
      <c r="V269" s="80" t="str">
        <f>IF(ISBLANK('Prediction Log'!$N269), "",IF(AND('Prediction Log'!$T269="Y", 'Prediction Log'!$U269="Y"), "Y", "N"))</f>
        <v>N</v>
      </c>
      <c r="W269" s="81" t="str">
        <f>IF(ISBLANK('Prediction Log'!$N269),"",IF('Prediction Log'!$M269='Prediction Log'!$I269, "Y", "N"))</f>
        <v>Y</v>
      </c>
      <c r="X269" s="81" t="str">
        <f>IF(ISBLANK('Prediction Log'!$N269), "", IF('Prediction Log'!$R269=Games!K250, "Y", "N"))</f>
        <v>Y</v>
      </c>
      <c r="Y269" s="82" t="str">
        <f>IF(ISBLANK('Prediction Log'!$N269), "",IF('Prediction Log'!$J269='Prediction Log'!$M269, "Y", "N"))</f>
        <v>Y</v>
      </c>
      <c r="Z269" s="81" t="str">
        <f>IF(ISBLANK('Prediction Log'!$N269), "",IF('Prediction Log'!$I269&lt;&gt;'Prediction Log'!$M269, "N",IF(AND('Prediction Log'!$E269&gt;0, 'Prediction Log'!$P269&gt;'Prediction Log'!$E269, 'Prediction Log'!$I269='Prediction Log'!$C269), "Y", IF(AND('Prediction Log'!$E269&lt;0, 'Prediction Log'!$P269&lt;'Prediction Log'!$E269,'Prediction Log'!$I269='Prediction Log'!$B269 ), "Y", IF('Prediction Log'!$P269='Prediction Log'!$E269, "PUSH", "N")))))</f>
        <v>N</v>
      </c>
      <c r="AA269" s="81" t="str">
        <f>IF(ISBLANK('Prediction Log'!$N269), "",IF(AND('Prediction Log'!$W269="Y", 'Prediction Log'!$X269="Y"), "Y", "N"))</f>
        <v>Y</v>
      </c>
      <c r="AB269" s="80" t="n">
        <f>IF(ISBLANK('Prediction Log'!$N269), "",IF('Prediction Log'!$D269&gt;0, 'Prediction Log'!$P269-'Prediction Log'!$D269, IF('Prediction Log'!$D269&lt;0, -'Prediction Log'!$P269+'Prediction Log'!$D269, "NA")))</f>
        <v>12.5</v>
      </c>
      <c r="AC269" s="80" t="n">
        <f>IF(ISBLANK('Prediction Log'!$N269), "",ABS('Prediction Log'!$AB269))</f>
        <v>12.5</v>
      </c>
      <c r="AD269" s="81" t="n">
        <f>IF(ISBLANK('Prediction Log'!$N269), "",IF('Prediction Log'!$E269&gt;0, 'Prediction Log'!$P269-'Prediction Log'!$E269, IF('Prediction Log'!$E269&lt;0, -'Prediction Log'!$P269+'Prediction Log'!$E269, "NA")))</f>
        <v>-12.7</v>
      </c>
      <c r="AE269" s="81" t="n">
        <f>IF(ISBLANK('Prediction Log'!$N269), "",ABS('Prediction Log'!$AD269))</f>
        <v>12.7</v>
      </c>
    </row>
    <row r="270" ht="14.25" customHeight="1">
      <c r="A270" s="14" t="n">
        <f>IF(ISBLANK(Games!$B251), "",Games!A251)</f>
        <v>12</v>
      </c>
      <c r="B270" s="67" t="str">
        <f>IF(ISBLANK(Games!$B251), "",Games!B251)</f>
        <v>Houston</v>
      </c>
      <c r="C270" s="67" t="str">
        <f>IF(ISBLANK(Games!$B251), "",Games!E251)</f>
        <v>Oklahoma State</v>
      </c>
      <c r="D270" s="10" t="n">
        <f>IF(ISBLANK(Games!$B251), "",Games!G251)</f>
        <v>6.5</v>
      </c>
      <c r="E270" s="10" t="n">
        <f>IF(ISBLANK(Games!$B251), "",Games!H251)</f>
        <v>-4.5</v>
      </c>
      <c r="F270" s="69" t="n">
        <f>Games!D251</f>
        <v>0.395963</v>
      </c>
      <c r="G270" s="70" t="str">
        <f>Games!K251</f>
        <v>Y</v>
      </c>
      <c r="H270" s="71" t="str">
        <f>IF(ISBLANK(Games!B251), "", IF('Prediction Log'!$D270&lt;0, 'Prediction Log'!$B270, 'Prediction Log'!$C270))</f>
        <v>Oklahoma State</v>
      </c>
      <c r="I270" s="72" t="str">
        <f>IF(ISBLANK(Games!$B251), "",Games!I251)</f>
        <v>Houston</v>
      </c>
      <c r="J270" s="72" t="str">
        <f>IF('Prediction Log'!$F270&gt;0.5, 'Prediction Log'!$B270, IF('Prediction Log'!$F270&lt;0.5, 'Prediction Log'!$C270, "PICK"))</f>
        <v>Oklahoma State</v>
      </c>
      <c r="K270" s="73" t="n">
        <f>IF(ISBLANK(Games!B251), "",IF('Prediction Log'!$J270='Prediction Log'!$B270, 'Prediction Log'!$F270, 1-'Prediction Log'!$F270))</f>
        <v>0.604037</v>
      </c>
      <c r="L270" s="74" t="str">
        <f>IF(ISBLANK(Games!$B251), "",Games!L251)</f>
        <v>Y</v>
      </c>
      <c r="M270" s="75" t="s">
        <v>47</v>
      </c>
      <c r="N270" s="76" t="n">
        <v>30.0</v>
      </c>
      <c r="O270" s="76" t="n">
        <v>43.0</v>
      </c>
      <c r="P270" s="77" t="n">
        <f>IF(ISBLANK('Prediction Log'!$N270), "",'Prediction Log'!$O270-'Prediction Log'!$N270)</f>
        <v>13</v>
      </c>
      <c r="Q270" s="78" t="str">
        <f>IF(ISBLANK('Prediction Log'!$N270), "",IF('Prediction Log'!$M270&lt;&gt;'Prediction Log'!$H270, "Y", IF(AND('Prediction Log'!$M270='Prediction Log'!$H270, ABS((-1*'Prediction Log'!$P270))&gt;ABS('Prediction Log'!$D270)), "Y", IF('Prediction Log'!$D270='Prediction Log'!$P270, "PUSH", "N"))))</f>
        <v>Y</v>
      </c>
      <c r="R270" s="79" t="str">
        <f>IF(ISBLANK('Prediction Log'!$N270), "",IF('Prediction Log'!$P270&lt;'Prediction Log'!$D270, "Y", IF('Prediction Log'!$P270='Prediction Log'!$D270, "PUSH", "N")))</f>
        <v>N</v>
      </c>
      <c r="S270" s="79" t="str">
        <f>IF(ISBLANK('Prediction Log'!$N270), "",IF('Prediction Log'!$P270&lt;'Prediction Log'!$E270, "Y", IF('Prediction Log'!$P270='Prediction Log'!$E270, "PUSH", "N")))</f>
        <v>N</v>
      </c>
      <c r="T270" s="80" t="str">
        <f>IF(ISBLANK('Prediction Log'!$N270),"",IF('Prediction Log'!$M270='Prediction Log'!$H270, "Y", "N"))</f>
        <v>Y</v>
      </c>
      <c r="U270" s="80" t="str">
        <f>'Prediction Log'!$R270</f>
        <v>N</v>
      </c>
      <c r="V270" s="80" t="str">
        <f>IF(ISBLANK('Prediction Log'!$N270), "",IF(AND('Prediction Log'!$T270="Y", 'Prediction Log'!$U270="Y"), "Y", "N"))</f>
        <v>N</v>
      </c>
      <c r="W270" s="81" t="str">
        <f>IF(ISBLANK('Prediction Log'!$N270),"",IF('Prediction Log'!$M270='Prediction Log'!$I270, "Y", "N"))</f>
        <v>N</v>
      </c>
      <c r="X270" s="81" t="str">
        <f>IF(ISBLANK('Prediction Log'!$N270), "", IF('Prediction Log'!$R270=Games!K251, "Y", "N"))</f>
        <v>N</v>
      </c>
      <c r="Y270" s="82" t="str">
        <f>IF(ISBLANK('Prediction Log'!$N270), "",IF('Prediction Log'!$J270='Prediction Log'!$M270, "Y", "N"))</f>
        <v>Y</v>
      </c>
      <c r="Z270" s="81" t="str">
        <f>IF(ISBLANK('Prediction Log'!$N270), "",IF('Prediction Log'!$I270&lt;&gt;'Prediction Log'!$M270, "N",IF(AND('Prediction Log'!$E270&gt;0, 'Prediction Log'!$P270&gt;'Prediction Log'!$E270, 'Prediction Log'!$I270='Prediction Log'!$C270), "Y", IF(AND('Prediction Log'!$E270&lt;0, 'Prediction Log'!$P270&lt;'Prediction Log'!$E270,'Prediction Log'!$I270='Prediction Log'!$B270 ), "Y", IF('Prediction Log'!$P270='Prediction Log'!$E270, "PUSH", "N")))))</f>
        <v>N</v>
      </c>
      <c r="AA270" s="81" t="str">
        <f>IF(ISBLANK('Prediction Log'!$N270), "",IF(AND('Prediction Log'!$W270="Y", 'Prediction Log'!$X270="Y"), "Y", "N"))</f>
        <v>N</v>
      </c>
      <c r="AB270" s="80" t="n">
        <f>IF(ISBLANK('Prediction Log'!$N270), "",IF('Prediction Log'!$D270&gt;0, 'Prediction Log'!$P270-'Prediction Log'!$D270, IF('Prediction Log'!$D270&lt;0, -'Prediction Log'!$P270+'Prediction Log'!$D270, "NA")))</f>
        <v>6.5</v>
      </c>
      <c r="AC270" s="80" t="n">
        <f>IF(ISBLANK('Prediction Log'!$N270), "",ABS('Prediction Log'!$AB270))</f>
        <v>6.5</v>
      </c>
      <c r="AD270" s="81" t="n">
        <f>IF(ISBLANK('Prediction Log'!$N270), "",IF('Prediction Log'!$E270&gt;0, 'Prediction Log'!$P270-'Prediction Log'!$E270, IF('Prediction Log'!$E270&lt;0, -'Prediction Log'!$P270+'Prediction Log'!$E270, "NA")))</f>
        <v>-17.5</v>
      </c>
      <c r="AE270" s="81" t="n">
        <f>IF(ISBLANK('Prediction Log'!$N270), "",ABS('Prediction Log'!$AD270))</f>
        <v>17.5</v>
      </c>
    </row>
    <row r="271" ht="14.25" customHeight="1">
      <c r="A271" s="67" t="n">
        <f>IF(ISBLANK(Games!$B252), "",Games!A252)</f>
        <v>12</v>
      </c>
      <c r="B271" s="67" t="str">
        <f>IF(ISBLANK(Games!$B252), "",Games!B252)</f>
        <v>Auburn</v>
      </c>
      <c r="C271" s="67" t="str">
        <f>IF(ISBLANK(Games!$B252), "",Games!E252)</f>
        <v>New Mexico State</v>
      </c>
      <c r="D271" s="68" t="n">
        <f>IF(ISBLANK(Games!$B252), "",Games!G252)</f>
        <v>-25.5</v>
      </c>
      <c r="E271" s="68" t="n">
        <f>IF(ISBLANK(Games!$B252), "",Games!H252)</f>
        <v>-15.6</v>
      </c>
      <c r="F271" s="69" t="n">
        <f>Games!D252</f>
        <v>0.943251</v>
      </c>
      <c r="G271" s="70" t="str">
        <f>Games!K252</f>
        <v>N</v>
      </c>
      <c r="H271" s="71" t="str">
        <f>IF(ISBLANK(Games!B252), "", IF('Prediction Log'!$D271&lt;0, 'Prediction Log'!$B271, 'Prediction Log'!$C271))</f>
        <v>Auburn</v>
      </c>
      <c r="I271" s="72" t="str">
        <f>IF(ISBLANK(Games!$B252), "",Games!I252)</f>
        <v>Auburn</v>
      </c>
      <c r="J271" s="72" t="str">
        <f>IF('Prediction Log'!$F271&gt;0.5, 'Prediction Log'!$B271, IF('Prediction Log'!$F271&lt;0.5, 'Prediction Log'!$C271, "PICK"))</f>
        <v>Auburn</v>
      </c>
      <c r="K271" s="73" t="n">
        <f>IF(ISBLANK(Games!B252), "",IF('Prediction Log'!$J271='Prediction Log'!$B271, 'Prediction Log'!$F271, 1-'Prediction Log'!$F271))</f>
        <v>0.943251</v>
      </c>
      <c r="L271" s="74" t="str">
        <f>IF(ISBLANK(Games!$B252), "",Games!L252)</f>
        <v>N</v>
      </c>
      <c r="M271" s="75" t="s">
        <v>140</v>
      </c>
      <c r="N271" s="76" t="n">
        <v>10.0</v>
      </c>
      <c r="O271" s="76" t="n">
        <v>31.0</v>
      </c>
      <c r="P271" s="77" t="n">
        <f>IF(ISBLANK('Prediction Log'!$N271), "",'Prediction Log'!$O271-'Prediction Log'!$N271)</f>
        <v>21</v>
      </c>
      <c r="Q271" s="78" t="str">
        <f>IF(ISBLANK('Prediction Log'!$N271), "",IF('Prediction Log'!$M271&lt;&gt;'Prediction Log'!$H271, "Y", IF(AND('Prediction Log'!$M271='Prediction Log'!$H271, ABS((-1*'Prediction Log'!$P271))&gt;ABS('Prediction Log'!$D271)), "Y", IF('Prediction Log'!$D271='Prediction Log'!$P271, "PUSH", "N"))))</f>
        <v>Y</v>
      </c>
      <c r="R271" s="79" t="str">
        <f>IF(ISBLANK('Prediction Log'!$N271), "",IF('Prediction Log'!$P271&lt;'Prediction Log'!$D271, "Y", IF('Prediction Log'!$P271='Prediction Log'!$D271, "PUSH", "N")))</f>
        <v>N</v>
      </c>
      <c r="S271" s="79" t="str">
        <f>IF(ISBLANK('Prediction Log'!$N271), "",IF('Prediction Log'!$P271&lt;'Prediction Log'!$E271, "Y", IF('Prediction Log'!$P271='Prediction Log'!$E271, "PUSH", "N")))</f>
        <v>N</v>
      </c>
      <c r="T271" s="80" t="str">
        <f>IF(ISBLANK('Prediction Log'!$N271),"",IF('Prediction Log'!$M271='Prediction Log'!$H271, "Y", "N"))</f>
        <v>N</v>
      </c>
      <c r="U271" s="80" t="str">
        <f>'Prediction Log'!$R271</f>
        <v>N</v>
      </c>
      <c r="V271" s="80" t="str">
        <f>IF(ISBLANK('Prediction Log'!$N271), "",IF(AND('Prediction Log'!$T271="Y", 'Prediction Log'!$U271="Y"), "Y", "N"))</f>
        <v>N</v>
      </c>
      <c r="W271" s="81" t="str">
        <f>IF(ISBLANK('Prediction Log'!$N271),"",IF('Prediction Log'!$M271='Prediction Log'!$I271, "Y", "N"))</f>
        <v>N</v>
      </c>
      <c r="X271" s="81" t="str">
        <f>IF(ISBLANK('Prediction Log'!$N271), "", IF('Prediction Log'!$R271=Games!K252, "Y", "N"))</f>
        <v>Y</v>
      </c>
      <c r="Y271" s="82" t="str">
        <f>IF(ISBLANK('Prediction Log'!$N271), "",IF('Prediction Log'!$J271='Prediction Log'!$M271, "Y", "N"))</f>
        <v>N</v>
      </c>
      <c r="Z271" s="81" t="str">
        <f>IF(ISBLANK('Prediction Log'!$N271), "",IF('Prediction Log'!$I271&lt;&gt;'Prediction Log'!$M271, "N",IF(AND('Prediction Log'!$E271&gt;0, 'Prediction Log'!$P271&gt;'Prediction Log'!$E271, 'Prediction Log'!$I271='Prediction Log'!$C271), "Y", IF(AND('Prediction Log'!$E271&lt;0, 'Prediction Log'!$P271&lt;'Prediction Log'!$E271,'Prediction Log'!$I271='Prediction Log'!$B271 ), "Y", IF('Prediction Log'!$P271='Prediction Log'!$E271, "PUSH", "N")))))</f>
        <v>N</v>
      </c>
      <c r="AA271" s="81" t="str">
        <f>IF(ISBLANK('Prediction Log'!$N271), "",IF(AND('Prediction Log'!$W271="Y", 'Prediction Log'!$X271="Y"), "Y", "N"))</f>
        <v>N</v>
      </c>
      <c r="AB271" s="80" t="n">
        <f>IF(ISBLANK('Prediction Log'!$N271), "",IF('Prediction Log'!$D271&gt;0, 'Prediction Log'!$P271-'Prediction Log'!$D271, IF('Prediction Log'!$D271&lt;0, -'Prediction Log'!$P271+'Prediction Log'!$D271, "NA")))</f>
        <v>-46.5</v>
      </c>
      <c r="AC271" s="80" t="n">
        <f>IF(ISBLANK('Prediction Log'!$N271), "",ABS('Prediction Log'!$AB271))</f>
        <v>46.5</v>
      </c>
      <c r="AD271" s="81" t="n">
        <f>IF(ISBLANK('Prediction Log'!$N271), "",IF('Prediction Log'!$E271&gt;0, 'Prediction Log'!$P271-'Prediction Log'!$E271, IF('Prediction Log'!$E271&lt;0, -'Prediction Log'!$P271+'Prediction Log'!$E271, "NA")))</f>
        <v>-36.6</v>
      </c>
      <c r="AE271" s="81" t="n">
        <f>IF(ISBLANK('Prediction Log'!$N271), "",ABS('Prediction Log'!$AD271))</f>
        <v>36.6</v>
      </c>
    </row>
    <row r="272" ht="14.25" customHeight="1">
      <c r="A272" s="14" t="n">
        <f>IF(ISBLANK(Games!$B253), "",Games!A253)</f>
        <v>12</v>
      </c>
      <c r="B272" s="67" t="str">
        <f>IF(ISBLANK(Games!$B253), "",Games!B253)</f>
        <v>Texas Tech</v>
      </c>
      <c r="C272" s="67" t="str">
        <f>IF(ISBLANK(Games!$B253), "",Games!E253)</f>
        <v>UCF</v>
      </c>
      <c r="D272" s="10" t="n">
        <f>IF(ISBLANK(Games!$B253), "",Games!G253)</f>
        <v>-2.5</v>
      </c>
      <c r="E272" s="10" t="n">
        <f>IF(ISBLANK(Games!$B253), "",Games!H253)</f>
        <v>-1</v>
      </c>
      <c r="F272" s="69" t="n">
        <f>Games!D253</f>
        <v>0.622703</v>
      </c>
      <c r="G272" s="70" t="str">
        <f>Games!K253</f>
        <v>N</v>
      </c>
      <c r="H272" s="71" t="str">
        <f>IF(ISBLANK(Games!B253), "", IF('Prediction Log'!$D272&lt;0, 'Prediction Log'!$B272, 'Prediction Log'!$C272))</f>
        <v>Texas Tech</v>
      </c>
      <c r="I272" s="72" t="str">
        <f>IF(ISBLANK(Games!$B253), "",Games!I253)</f>
        <v>Texas Tech</v>
      </c>
      <c r="J272" s="72" t="str">
        <f>IF('Prediction Log'!$F272&gt;0.5, 'Prediction Log'!$B272, IF('Prediction Log'!$F272&lt;0.5, 'Prediction Log'!$C272, "PICK"))</f>
        <v>Texas Tech</v>
      </c>
      <c r="K272" s="73" t="n">
        <f>IF(ISBLANK(Games!B253), "",IF('Prediction Log'!$J272='Prediction Log'!$B272, 'Prediction Log'!$F272, 1-'Prediction Log'!$F272))</f>
        <v>0.622703</v>
      </c>
      <c r="L272" s="74" t="str">
        <f>IF(ISBLANK(Games!$B253), "",Games!L253)</f>
        <v>N</v>
      </c>
      <c r="M272" s="75" t="s">
        <v>89</v>
      </c>
      <c r="N272" s="76" t="n">
        <v>34.0</v>
      </c>
      <c r="O272" s="76" t="n">
        <v>34.0</v>
      </c>
      <c r="P272" s="77" t="n">
        <f>IF(ISBLANK('Prediction Log'!$N272), "",'Prediction Log'!$O272-'Prediction Log'!$N272)</f>
        <v>0</v>
      </c>
      <c r="Q272" s="78" t="str">
        <f>IF(ISBLANK('Prediction Log'!$N272), "",IF('Prediction Log'!$M272&lt;&gt;'Prediction Log'!$H272, "Y", IF(AND('Prediction Log'!$M272='Prediction Log'!$H272, ABS((-1*'Prediction Log'!$P272))&gt;ABS('Prediction Log'!$D272)), "Y", IF('Prediction Log'!$D272='Prediction Log'!$P272, "PUSH", "N"))))</f>
        <v>N</v>
      </c>
      <c r="R272" s="79" t="str">
        <f>IF(ISBLANK('Prediction Log'!$N272), "",IF('Prediction Log'!$P272&lt;'Prediction Log'!$D272, "Y", IF('Prediction Log'!$P272='Prediction Log'!$D272, "PUSH", "N")))</f>
        <v>N</v>
      </c>
      <c r="S272" s="79" t="str">
        <f>IF(ISBLANK('Prediction Log'!$N272), "",IF('Prediction Log'!$P272&lt;'Prediction Log'!$E272, "Y", IF('Prediction Log'!$P272='Prediction Log'!$E272, "PUSH", "N")))</f>
        <v>N</v>
      </c>
      <c r="T272" s="80" t="str">
        <f>IF(ISBLANK('Prediction Log'!$N272),"",IF('Prediction Log'!$M272='Prediction Log'!$H272, "Y", "N"))</f>
        <v>Y</v>
      </c>
      <c r="U272" s="80" t="str">
        <f>'Prediction Log'!$R272</f>
        <v>N</v>
      </c>
      <c r="V272" s="80" t="str">
        <f>IF(ISBLANK('Prediction Log'!$N272), "",IF(AND('Prediction Log'!$T272="Y", 'Prediction Log'!$U272="Y"), "Y", "N"))</f>
        <v>N</v>
      </c>
      <c r="W272" s="81" t="str">
        <f>IF(ISBLANK('Prediction Log'!$N272),"",IF('Prediction Log'!$M272='Prediction Log'!$I272, "Y", "N"))</f>
        <v>Y</v>
      </c>
      <c r="X272" s="81" t="str">
        <f>IF(ISBLANK('Prediction Log'!$N272), "", IF('Prediction Log'!$R272=Games!K253, "Y", "N"))</f>
        <v>Y</v>
      </c>
      <c r="Y272" s="82" t="str">
        <f>IF(ISBLANK('Prediction Log'!$N272), "",IF('Prediction Log'!$J272='Prediction Log'!$M272, "Y", "N"))</f>
        <v>Y</v>
      </c>
      <c r="Z272" s="81" t="str">
        <f>IF(ISBLANK('Prediction Log'!$N272), "",IF('Prediction Log'!$I272&lt;&gt;'Prediction Log'!$M272, "N",IF(AND('Prediction Log'!$E272&gt;0, 'Prediction Log'!$P272&gt;'Prediction Log'!$E272, 'Prediction Log'!$I272='Prediction Log'!$C272), "Y", IF(AND('Prediction Log'!$E272&lt;0, 'Prediction Log'!$P272&lt;'Prediction Log'!$E272,'Prediction Log'!$I272='Prediction Log'!$B272 ), "Y", IF('Prediction Log'!$P272='Prediction Log'!$E272, "PUSH", "N")))))</f>
        <v>N</v>
      </c>
      <c r="AA272" s="81" t="str">
        <f>IF(ISBLANK('Prediction Log'!$N272), "",IF(AND('Prediction Log'!$W272="Y", 'Prediction Log'!$X272="Y"), "Y", "N"))</f>
        <v>Y</v>
      </c>
      <c r="AB272" s="80" t="n">
        <f>IF(ISBLANK('Prediction Log'!$N272), "",IF('Prediction Log'!$D272&gt;0, 'Prediction Log'!$P272-'Prediction Log'!$D272, IF('Prediction Log'!$D272&lt;0, -'Prediction Log'!$P272+'Prediction Log'!$D272, "NA")))</f>
        <v>-2.5</v>
      </c>
      <c r="AC272" s="80" t="n">
        <f>IF(ISBLANK('Prediction Log'!$N272), "",ABS('Prediction Log'!$AB272))</f>
        <v>2.5</v>
      </c>
      <c r="AD272" s="81" t="n">
        <f>IF(ISBLANK('Prediction Log'!$N272), "",IF('Prediction Log'!$E272&gt;0, 'Prediction Log'!$P272-'Prediction Log'!$E272, IF('Prediction Log'!$E272&lt;0, -'Prediction Log'!$P272+'Prediction Log'!$E272, "NA")))</f>
        <v>-1</v>
      </c>
      <c r="AE272" s="81" t="n">
        <f>IF(ISBLANK('Prediction Log'!$N272), "",ABS('Prediction Log'!$AD272))</f>
        <v>1</v>
      </c>
    </row>
    <row r="273" ht="14.25" customHeight="1">
      <c r="A273" s="67" t="n">
        <f>IF(ISBLANK(Games!$B254), "",Games!A254)</f>
        <v>12</v>
      </c>
      <c r="B273" s="67" t="str">
        <f>IF(ISBLANK(Games!$B254), "",Games!B254)</f>
        <v>South Alabama</v>
      </c>
      <c r="C273" s="67" t="str">
        <f>IF(ISBLANK(Games!$B254), "",Games!E254)</f>
        <v>Marshall</v>
      </c>
      <c r="D273" s="68" t="n">
        <f>IF(ISBLANK(Games!$B254), "",Games!G254)</f>
        <v>-10.5</v>
      </c>
      <c r="E273" s="68" t="n">
        <f>IF(ISBLANK(Games!$B254), "",Games!H254)</f>
        <v>-4.9</v>
      </c>
      <c r="F273" s="69" t="n">
        <f>Games!D254</f>
        <v>0.606479</v>
      </c>
      <c r="G273" s="70" t="str">
        <f>Games!K254</f>
        <v>N</v>
      </c>
      <c r="H273" s="71" t="str">
        <f>IF(ISBLANK(Games!B254), "", IF('Prediction Log'!$D273&lt;0, 'Prediction Log'!$B273, 'Prediction Log'!$C273))</f>
        <v>South Alabama</v>
      </c>
      <c r="I273" s="72" t="str">
        <f>IF(ISBLANK(Games!$B254), "",Games!I254)</f>
        <v>South Alabama</v>
      </c>
      <c r="J273" s="72" t="str">
        <f>IF('Prediction Log'!$F273&gt;0.5, 'Prediction Log'!$B273, IF('Prediction Log'!$F273&lt;0.5, 'Prediction Log'!$C273, "PICK"))</f>
        <v>South Alabama</v>
      </c>
      <c r="K273" s="73" t="n">
        <f>IF(ISBLANK(Games!B254), "",IF('Prediction Log'!$J273='Prediction Log'!$B273, 'Prediction Log'!$F273, 1-'Prediction Log'!$F273))</f>
        <v>0.606479</v>
      </c>
      <c r="L273" s="74" t="str">
        <f>IF(ISBLANK(Games!$B254), "",Games!L254)</f>
        <v>N</v>
      </c>
      <c r="M273" s="75" t="s">
        <v>127</v>
      </c>
      <c r="N273" s="76" t="n">
        <v>28.0</v>
      </c>
      <c r="O273" s="76" t="n">
        <v>0.0</v>
      </c>
      <c r="P273" s="77" t="n">
        <f>IF(ISBLANK('Prediction Log'!$N273), "",'Prediction Log'!$O273-'Prediction Log'!$N273)</f>
        <v>-28</v>
      </c>
      <c r="Q273" s="78" t="str">
        <f>IF(ISBLANK('Prediction Log'!$N273), "",IF('Prediction Log'!$M273&lt;&gt;'Prediction Log'!$H273, "Y", IF(AND('Prediction Log'!$M273='Prediction Log'!$H273, ABS((-1*'Prediction Log'!$P273))&gt;ABS('Prediction Log'!$D273)), "Y", IF('Prediction Log'!$D273='Prediction Log'!$P273, "PUSH", "N"))))</f>
        <v>Y</v>
      </c>
      <c r="R273" s="79" t="str">
        <f>IF(ISBLANK('Prediction Log'!$N273), "",IF('Prediction Log'!$P273&lt;'Prediction Log'!$D273, "Y", IF('Prediction Log'!$P273='Prediction Log'!$D273, "PUSH", "N")))</f>
        <v>Y</v>
      </c>
      <c r="S273" s="79" t="str">
        <f>IF(ISBLANK('Prediction Log'!$N273), "",IF('Prediction Log'!$P273&lt;'Prediction Log'!$E273, "Y", IF('Prediction Log'!$P273='Prediction Log'!$E273, "PUSH", "N")))</f>
        <v>Y</v>
      </c>
      <c r="T273" s="80" t="str">
        <f>IF(ISBLANK('Prediction Log'!$N273),"",IF('Prediction Log'!$M273='Prediction Log'!$H273, "Y", "N"))</f>
        <v>Y</v>
      </c>
      <c r="U273" s="80" t="str">
        <f>'Prediction Log'!$R273</f>
        <v>Y</v>
      </c>
      <c r="V273" s="80" t="str">
        <f>IF(ISBLANK('Prediction Log'!$N273), "",IF(AND('Prediction Log'!$T273="Y", 'Prediction Log'!$U273="Y"), "Y", "N"))</f>
        <v>Y</v>
      </c>
      <c r="W273" s="81" t="str">
        <f>IF(ISBLANK('Prediction Log'!$N273),"",IF('Prediction Log'!$M273='Prediction Log'!$I273, "Y", "N"))</f>
        <v>Y</v>
      </c>
      <c r="X273" s="81" t="str">
        <f>IF(ISBLANK('Prediction Log'!$N273), "", IF('Prediction Log'!$R273=Games!K254, "Y", "N"))</f>
        <v>N</v>
      </c>
      <c r="Y273" s="82" t="str">
        <f>IF(ISBLANK('Prediction Log'!$N273), "",IF('Prediction Log'!$J273='Prediction Log'!$M273, "Y", "N"))</f>
        <v>Y</v>
      </c>
      <c r="Z273" s="81" t="str">
        <f>IF(ISBLANK('Prediction Log'!$N273), "",IF('Prediction Log'!$I273&lt;&gt;'Prediction Log'!$M273, "N",IF(AND('Prediction Log'!$E273&gt;0, 'Prediction Log'!$P273&gt;'Prediction Log'!$E273, 'Prediction Log'!$I273='Prediction Log'!$C273), "Y", IF(AND('Prediction Log'!$E273&lt;0, 'Prediction Log'!$P273&lt;'Prediction Log'!$E273,'Prediction Log'!$I273='Prediction Log'!$B273 ), "Y", IF('Prediction Log'!$P273='Prediction Log'!$E273, "PUSH", "N")))))</f>
        <v>Y</v>
      </c>
      <c r="AA273" s="81" t="str">
        <f>IF(ISBLANK('Prediction Log'!$N273), "",IF(AND('Prediction Log'!$W273="Y", 'Prediction Log'!$X273="Y"), "Y", "N"))</f>
        <v>N</v>
      </c>
      <c r="AB273" s="80" t="n">
        <f>IF(ISBLANK('Prediction Log'!$N273), "",IF('Prediction Log'!$D273&gt;0, 'Prediction Log'!$P273-'Prediction Log'!$D273, IF('Prediction Log'!$D273&lt;0, -'Prediction Log'!$P273+'Prediction Log'!$D273, "NA")))</f>
        <v>17.5</v>
      </c>
      <c r="AC273" s="80" t="n">
        <f>IF(ISBLANK('Prediction Log'!$N273), "",ABS('Prediction Log'!$AB273))</f>
        <v>17.5</v>
      </c>
      <c r="AD273" s="81" t="n">
        <f>IF(ISBLANK('Prediction Log'!$N273), "",IF('Prediction Log'!$E273&gt;0, 'Prediction Log'!$P273-'Prediction Log'!$E273, IF('Prediction Log'!$E273&lt;0, -'Prediction Log'!$P273+'Prediction Log'!$E273, "NA")))</f>
        <v>23.1</v>
      </c>
      <c r="AE273" s="81" t="n">
        <f>IF(ISBLANK('Prediction Log'!$N273), "",ABS('Prediction Log'!$AD273))</f>
        <v>23.1</v>
      </c>
    </row>
    <row r="274" ht="14.25" customHeight="1">
      <c r="A274" s="14" t="n">
        <f>IF(ISBLANK(Games!$B255), "",Games!A255)</f>
        <v>12</v>
      </c>
      <c r="B274" s="67" t="str">
        <f>IF(ISBLANK(Games!$B255), "",Games!B255)</f>
        <v>Georgia Southern</v>
      </c>
      <c r="C274" s="67" t="str">
        <f>IF(ISBLANK(Games!$B255), "",Games!E255)</f>
        <v>Old Dominion</v>
      </c>
      <c r="D274" s="10" t="n">
        <f>IF(ISBLANK(Games!$B255), "",Games!G255)</f>
        <v>-5.5</v>
      </c>
      <c r="E274" s="10" t="n">
        <f>IF(ISBLANK(Games!$B255), "",Games!H255)</f>
        <v>-11.1</v>
      </c>
      <c r="F274" s="69" t="n">
        <f>Games!D255</f>
        <v>0.899897</v>
      </c>
      <c r="G274" s="70" t="str">
        <f>Games!K255</f>
        <v>Y</v>
      </c>
      <c r="H274" s="71" t="str">
        <f>IF(ISBLANK(Games!B255), "", IF('Prediction Log'!$D274&lt;0, 'Prediction Log'!$B274, 'Prediction Log'!$C274))</f>
        <v>Georgia Southern</v>
      </c>
      <c r="I274" s="72" t="str">
        <f>IF(ISBLANK(Games!$B255), "",Games!I255)</f>
        <v>Georgia Southern</v>
      </c>
      <c r="J274" s="72" t="str">
        <f>IF('Prediction Log'!$F274&gt;0.5, 'Prediction Log'!$B274, IF('Prediction Log'!$F274&lt;0.5, 'Prediction Log'!$C274, "PICK"))</f>
        <v>Georgia Southern</v>
      </c>
      <c r="K274" s="73" t="n">
        <f>IF(ISBLANK(Games!B255), "",IF('Prediction Log'!$J274='Prediction Log'!$B274, 'Prediction Log'!$F274, 1-'Prediction Log'!$F274))</f>
        <v>0.899897</v>
      </c>
      <c r="L274" s="74" t="str">
        <f>IF(ISBLANK(Games!$B255), "",Games!L255)</f>
        <v>Y</v>
      </c>
      <c r="M274" s="75" t="s">
        <v>133</v>
      </c>
      <c r="N274" s="76" t="n">
        <v>17.0</v>
      </c>
      <c r="O274" s="76" t="n">
        <v>20.0</v>
      </c>
      <c r="P274" s="77" t="n">
        <f>IF(ISBLANK('Prediction Log'!$N274), "",'Prediction Log'!$O274-'Prediction Log'!$N274)</f>
        <v>3</v>
      </c>
      <c r="Q274" s="78" t="str">
        <f>IF(ISBLANK('Prediction Log'!$N274), "",IF('Prediction Log'!$M274&lt;&gt;'Prediction Log'!$H274, "Y", IF(AND('Prediction Log'!$M274='Prediction Log'!$H274, ABS((-1*'Prediction Log'!$P274))&gt;ABS('Prediction Log'!$D274)), "Y", IF('Prediction Log'!$D274='Prediction Log'!$P274, "PUSH", "N"))))</f>
        <v>Y</v>
      </c>
      <c r="R274" s="79" t="str">
        <f>IF(ISBLANK('Prediction Log'!$N274), "",IF('Prediction Log'!$P274&lt;'Prediction Log'!$D274, "Y", IF('Prediction Log'!$P274='Prediction Log'!$D274, "PUSH", "N")))</f>
        <v>N</v>
      </c>
      <c r="S274" s="79" t="str">
        <f>IF(ISBLANK('Prediction Log'!$N274), "",IF('Prediction Log'!$P274&lt;'Prediction Log'!$E274, "Y", IF('Prediction Log'!$P274='Prediction Log'!$E274, "PUSH", "N")))</f>
        <v>N</v>
      </c>
      <c r="T274" s="80" t="str">
        <f>IF(ISBLANK('Prediction Log'!$N274),"",IF('Prediction Log'!$M274='Prediction Log'!$H274, "Y", "N"))</f>
        <v>N</v>
      </c>
      <c r="U274" s="80" t="str">
        <f>'Prediction Log'!$R274</f>
        <v>N</v>
      </c>
      <c r="V274" s="80" t="str">
        <f>IF(ISBLANK('Prediction Log'!$N274), "",IF(AND('Prediction Log'!$T274="Y", 'Prediction Log'!$U274="Y"), "Y", "N"))</f>
        <v>N</v>
      </c>
      <c r="W274" s="81" t="str">
        <f>IF(ISBLANK('Prediction Log'!$N274),"",IF('Prediction Log'!$M274='Prediction Log'!$I274, "Y", "N"))</f>
        <v>N</v>
      </c>
      <c r="X274" s="81" t="str">
        <f>IF(ISBLANK('Prediction Log'!$N274), "", IF('Prediction Log'!$R274=Games!K255, "Y", "N"))</f>
        <v>N</v>
      </c>
      <c r="Y274" s="82" t="str">
        <f>IF(ISBLANK('Prediction Log'!$N274), "",IF('Prediction Log'!$J274='Prediction Log'!$M274, "Y", "N"))</f>
        <v>N</v>
      </c>
      <c r="Z274" s="81" t="str">
        <f>IF(ISBLANK('Prediction Log'!$N274), "",IF('Prediction Log'!$I274&lt;&gt;'Prediction Log'!$M274, "N",IF(AND('Prediction Log'!$E274&gt;0, 'Prediction Log'!$P274&gt;'Prediction Log'!$E274, 'Prediction Log'!$I274='Prediction Log'!$C274), "Y", IF(AND('Prediction Log'!$E274&lt;0, 'Prediction Log'!$P274&lt;'Prediction Log'!$E274,'Prediction Log'!$I274='Prediction Log'!$B274 ), "Y", IF('Prediction Log'!$P274='Prediction Log'!$E274, "PUSH", "N")))))</f>
        <v>N</v>
      </c>
      <c r="AA274" s="81" t="str">
        <f>IF(ISBLANK('Prediction Log'!$N274), "",IF(AND('Prediction Log'!$W274="Y", 'Prediction Log'!$X274="Y"), "Y", "N"))</f>
        <v>N</v>
      </c>
      <c r="AB274" s="80" t="n">
        <f>IF(ISBLANK('Prediction Log'!$N274), "",IF('Prediction Log'!$D274&gt;0, 'Prediction Log'!$P274-'Prediction Log'!$D274, IF('Prediction Log'!$D274&lt;0, -'Prediction Log'!$P274+'Prediction Log'!$D274, "NA")))</f>
        <v>-8.5</v>
      </c>
      <c r="AC274" s="80" t="n">
        <f>IF(ISBLANK('Prediction Log'!$N274), "",ABS('Prediction Log'!$AB274))</f>
        <v>8.5</v>
      </c>
      <c r="AD274" s="81" t="n">
        <f>IF(ISBLANK('Prediction Log'!$N274), "",IF('Prediction Log'!$E274&gt;0, 'Prediction Log'!$P274-'Prediction Log'!$E274, IF('Prediction Log'!$E274&lt;0, -'Prediction Log'!$P274+'Prediction Log'!$E274, "NA")))</f>
        <v>-14.1</v>
      </c>
      <c r="AE274" s="81" t="n">
        <f>IF(ISBLANK('Prediction Log'!$N274), "",ABS('Prediction Log'!$AD274))</f>
        <v>14.1</v>
      </c>
    </row>
    <row r="275" ht="14.25" customHeight="1">
      <c r="A275" s="67" t="n">
        <f>IF(ISBLANK(Games!$B256), "",Games!A256)</f>
        <v>12</v>
      </c>
      <c r="B275" s="67" t="str">
        <f>IF(ISBLANK(Games!$B256), "",Games!B256)</f>
        <v>Stanford</v>
      </c>
      <c r="C275" s="67" t="str">
        <f>IF(ISBLANK(Games!$B256), "",Games!E256)</f>
        <v>California</v>
      </c>
      <c r="D275" s="68" t="n">
        <f>IF(ISBLANK(Games!$B256), "",Games!G256)</f>
        <v>6.5</v>
      </c>
      <c r="E275" s="68" t="n">
        <f>IF(ISBLANK(Games!$B256), "",Games!H256)</f>
        <v>11.6</v>
      </c>
      <c r="F275" s="69" t="n">
        <f>Games!D256</f>
        <v>0.157681</v>
      </c>
      <c r="G275" s="70" t="str">
        <f>Games!K256</f>
        <v>N</v>
      </c>
      <c r="H275" s="71" t="str">
        <f>IF(ISBLANK(Games!B256), "", IF('Prediction Log'!$D275&lt;0, 'Prediction Log'!$B275, 'Prediction Log'!$C275))</f>
        <v>California</v>
      </c>
      <c r="I275" s="72" t="str">
        <f>IF(ISBLANK(Games!$B256), "",Games!I256)</f>
        <v>California</v>
      </c>
      <c r="J275" s="72" t="str">
        <f>IF('Prediction Log'!$F275&gt;0.5, 'Prediction Log'!$B275, IF('Prediction Log'!$F275&lt;0.5, 'Prediction Log'!$C275, "PICK"))</f>
        <v>California</v>
      </c>
      <c r="K275" s="73" t="n">
        <f>IF(ISBLANK(Games!B256), "",IF('Prediction Log'!$J275='Prediction Log'!$B275, 'Prediction Log'!$F275, 1-'Prediction Log'!$F275))</f>
        <v>0.842319</v>
      </c>
      <c r="L275" s="74" t="str">
        <f>IF(ISBLANK(Games!$B256), "",Games!L256)</f>
        <v>Y</v>
      </c>
      <c r="M275" s="75" t="s">
        <v>126</v>
      </c>
      <c r="N275" s="76" t="n">
        <v>15.0</v>
      </c>
      <c r="O275" s="76" t="n">
        <v>27.0</v>
      </c>
      <c r="P275" s="77" t="n">
        <f>IF(ISBLANK('Prediction Log'!$N275), "",'Prediction Log'!$O275-'Prediction Log'!$N275)</f>
        <v>12</v>
      </c>
      <c r="Q275" s="78" t="str">
        <f>IF(ISBLANK('Prediction Log'!$N275), "",IF('Prediction Log'!$M275&lt;&gt;'Prediction Log'!$H275, "Y", IF(AND('Prediction Log'!$M275='Prediction Log'!$H275, ABS((-1*'Prediction Log'!$P275))&gt;ABS('Prediction Log'!$D275)), "Y", IF('Prediction Log'!$D275='Prediction Log'!$P275, "PUSH", "N"))))</f>
        <v>Y</v>
      </c>
      <c r="R275" s="79" t="str">
        <f>IF(ISBLANK('Prediction Log'!$N275), "",IF('Prediction Log'!$P275&lt;'Prediction Log'!$D275, "Y", IF('Prediction Log'!$P275='Prediction Log'!$D275, "PUSH", "N")))</f>
        <v>N</v>
      </c>
      <c r="S275" s="79" t="str">
        <f>IF(ISBLANK('Prediction Log'!$N275), "",IF('Prediction Log'!$P275&lt;'Prediction Log'!$E275, "Y", IF('Prediction Log'!$P275='Prediction Log'!$E275, "PUSH", "N")))</f>
        <v>N</v>
      </c>
      <c r="T275" s="80" t="str">
        <f>IF(ISBLANK('Prediction Log'!$N275),"",IF('Prediction Log'!$M275='Prediction Log'!$H275, "Y", "N"))</f>
        <v>Y</v>
      </c>
      <c r="U275" s="80" t="str">
        <f>'Prediction Log'!$R275</f>
        <v>N</v>
      </c>
      <c r="V275" s="80" t="str">
        <f>IF(ISBLANK('Prediction Log'!$N275), "",IF(AND('Prediction Log'!$T275="Y", 'Prediction Log'!$U275="Y"), "Y", "N"))</f>
        <v>N</v>
      </c>
      <c r="W275" s="81" t="str">
        <f>IF(ISBLANK('Prediction Log'!$N275),"",IF('Prediction Log'!$M275='Prediction Log'!$I275, "Y", "N"))</f>
        <v>Y</v>
      </c>
      <c r="X275" s="81" t="str">
        <f>IF(ISBLANK('Prediction Log'!$N275), "", IF('Prediction Log'!$R275=Games!K256, "Y", "N"))</f>
        <v>Y</v>
      </c>
      <c r="Y275" s="82" t="str">
        <f>IF(ISBLANK('Prediction Log'!$N275), "",IF('Prediction Log'!$J275='Prediction Log'!$M275, "Y", "N"))</f>
        <v>Y</v>
      </c>
      <c r="Z275" s="81" t="str">
        <f>IF(ISBLANK('Prediction Log'!$N275), "",IF('Prediction Log'!$I275&lt;&gt;'Prediction Log'!$M275, "N",IF(AND('Prediction Log'!$E275&gt;0, 'Prediction Log'!$P275&gt;'Prediction Log'!$E275, 'Prediction Log'!$I275='Prediction Log'!$C275), "Y", IF(AND('Prediction Log'!$E275&lt;0, 'Prediction Log'!$P275&lt;'Prediction Log'!$E275,'Prediction Log'!$I275='Prediction Log'!$B275 ), "Y", IF('Prediction Log'!$P275='Prediction Log'!$E275, "PUSH", "N")))))</f>
        <v>Y</v>
      </c>
      <c r="AA275" s="81" t="str">
        <f>IF(ISBLANK('Prediction Log'!$N275), "",IF(AND('Prediction Log'!$W275="Y", 'Prediction Log'!$X275="Y"), "Y", "N"))</f>
        <v>Y</v>
      </c>
      <c r="AB275" s="80" t="n">
        <f>IF(ISBLANK('Prediction Log'!$N275), "",IF('Prediction Log'!$D275&gt;0, 'Prediction Log'!$P275-'Prediction Log'!$D275, IF('Prediction Log'!$D275&lt;0, -'Prediction Log'!$P275+'Prediction Log'!$D275, "NA")))</f>
        <v>5.5</v>
      </c>
      <c r="AC275" s="80" t="n">
        <f>IF(ISBLANK('Prediction Log'!$N275), "",ABS('Prediction Log'!$AB275))</f>
        <v>5.5</v>
      </c>
      <c r="AD275" s="81" t="n">
        <f>IF(ISBLANK('Prediction Log'!$N275), "",IF('Prediction Log'!$E275&gt;0, 'Prediction Log'!$P275-'Prediction Log'!$E275, IF('Prediction Log'!$E275&lt;0, -'Prediction Log'!$P275+'Prediction Log'!$E275, "NA")))</f>
        <v>0.4</v>
      </c>
      <c r="AE275" s="81" t="n">
        <f>IF(ISBLANK('Prediction Log'!$N275), "",ABS('Prediction Log'!$AD275))</f>
        <v>0.4</v>
      </c>
    </row>
    <row r="276" ht="14.25" customHeight="1">
      <c r="A276" s="14" t="n">
        <f>IF(ISBLANK(Games!$B257), "",Games!A257)</f>
        <v>12</v>
      </c>
      <c r="B276" s="67" t="str">
        <f>IF(ISBLANK(Games!$B257), "",Games!B257)</f>
        <v>Kansas</v>
      </c>
      <c r="C276" s="67" t="str">
        <f>IF(ISBLANK(Games!$B257), "",Games!E257)</f>
        <v>Kansas State</v>
      </c>
      <c r="D276" s="10" t="n">
        <f>IF(ISBLANK(Games!$B257), "",Games!G257)</f>
        <v>9.5</v>
      </c>
      <c r="E276" s="10" t="n">
        <f>IF(ISBLANK(Games!$B257), "",Games!H257)</f>
        <v>22.3</v>
      </c>
      <c r="F276" s="69" t="n">
        <f>Games!D257</f>
        <v>0.022443</v>
      </c>
      <c r="G276" s="70" t="str">
        <f>Games!K257</f>
        <v>N</v>
      </c>
      <c r="H276" s="71" t="str">
        <f>IF(ISBLANK(Games!B257), "", IF('Prediction Log'!$D276&lt;0, 'Prediction Log'!$B276, 'Prediction Log'!$C276))</f>
        <v>Kansas State</v>
      </c>
      <c r="I276" s="72" t="str">
        <f>IF(ISBLANK(Games!$B257), "",Games!I257)</f>
        <v>Kansas State</v>
      </c>
      <c r="J276" s="72" t="str">
        <f>IF('Prediction Log'!$F276&gt;0.5, 'Prediction Log'!$B276, IF('Prediction Log'!$F276&lt;0.5, 'Prediction Log'!$C276, "PICK"))</f>
        <v>Kansas State</v>
      </c>
      <c r="K276" s="73" t="n">
        <f>IF(ISBLANK(Games!B257), "",IF('Prediction Log'!$J276='Prediction Log'!$B276, 'Prediction Log'!$F276, 1-'Prediction Log'!$F276))</f>
        <v>0.977557</v>
      </c>
      <c r="L276" s="74" t="str">
        <f>IF(ISBLANK(Games!$B257), "",Games!L257)</f>
        <v>Y</v>
      </c>
      <c r="M276" s="75" t="s">
        <v>90</v>
      </c>
      <c r="N276" s="76" t="n">
        <v>27.0</v>
      </c>
      <c r="O276" s="76" t="n">
        <v>31.0</v>
      </c>
      <c r="P276" s="77" t="n">
        <f>IF(ISBLANK('Prediction Log'!$N276), "",'Prediction Log'!$O276-'Prediction Log'!$N276)</f>
        <v>4</v>
      </c>
      <c r="Q276" s="78" t="str">
        <f>IF(ISBLANK('Prediction Log'!$N276), "",IF('Prediction Log'!$M276&lt;&gt;'Prediction Log'!$H276, "Y", IF(AND('Prediction Log'!$M276='Prediction Log'!$H276, ABS((-1*'Prediction Log'!$P276))&gt;ABS('Prediction Log'!$D276)), "Y", IF('Prediction Log'!$D276='Prediction Log'!$P276, "PUSH", "N"))))</f>
        <v>N</v>
      </c>
      <c r="R276" s="79" t="str">
        <f>IF(ISBLANK('Prediction Log'!$N276), "",IF('Prediction Log'!$P276&lt;'Prediction Log'!$D276, "Y", IF('Prediction Log'!$P276='Prediction Log'!$D276, "PUSH", "N")))</f>
        <v>Y</v>
      </c>
      <c r="S276" s="79" t="str">
        <f>IF(ISBLANK('Prediction Log'!$N276), "",IF('Prediction Log'!$P276&lt;'Prediction Log'!$E276, "Y", IF('Prediction Log'!$P276='Prediction Log'!$E276, "PUSH", "N")))</f>
        <v>Y</v>
      </c>
      <c r="T276" s="80" t="str">
        <f>IF(ISBLANK('Prediction Log'!$N276),"",IF('Prediction Log'!$M276='Prediction Log'!$H276, "Y", "N"))</f>
        <v>Y</v>
      </c>
      <c r="U276" s="80" t="str">
        <f>'Prediction Log'!$R276</f>
        <v>Y</v>
      </c>
      <c r="V276" s="80" t="str">
        <f>IF(ISBLANK('Prediction Log'!$N276), "",IF(AND('Prediction Log'!$T276="Y", 'Prediction Log'!$U276="Y"), "Y", "N"))</f>
        <v>Y</v>
      </c>
      <c r="W276" s="81" t="str">
        <f>IF(ISBLANK('Prediction Log'!$N276),"",IF('Prediction Log'!$M276='Prediction Log'!$I276, "Y", "N"))</f>
        <v>Y</v>
      </c>
      <c r="X276" s="81" t="str">
        <f>IF(ISBLANK('Prediction Log'!$N276), "", IF('Prediction Log'!$R276=Games!K257, "Y", "N"))</f>
        <v>N</v>
      </c>
      <c r="Y276" s="82" t="str">
        <f>IF(ISBLANK('Prediction Log'!$N276), "",IF('Prediction Log'!$J276='Prediction Log'!$M276, "Y", "N"))</f>
        <v>Y</v>
      </c>
      <c r="Z276" s="81" t="str">
        <f>IF(ISBLANK('Prediction Log'!$N276), "",IF('Prediction Log'!$I276&lt;&gt;'Prediction Log'!$M276, "N",IF(AND('Prediction Log'!$E276&gt;0, 'Prediction Log'!$P276&gt;'Prediction Log'!$E276, 'Prediction Log'!$I276='Prediction Log'!$C276), "Y", IF(AND('Prediction Log'!$E276&lt;0, 'Prediction Log'!$P276&lt;'Prediction Log'!$E276,'Prediction Log'!$I276='Prediction Log'!$B276 ), "Y", IF('Prediction Log'!$P276='Prediction Log'!$E276, "PUSH", "N")))))</f>
        <v>N</v>
      </c>
      <c r="AA276" s="81" t="str">
        <f>IF(ISBLANK('Prediction Log'!$N276), "",IF(AND('Prediction Log'!$W276="Y", 'Prediction Log'!$X276="Y"), "Y", "N"))</f>
        <v>N</v>
      </c>
      <c r="AB276" s="80" t="n">
        <f>IF(ISBLANK('Prediction Log'!$N276), "",IF('Prediction Log'!$D276&gt;0, 'Prediction Log'!$P276-'Prediction Log'!$D276, IF('Prediction Log'!$D276&lt;0, -'Prediction Log'!$P276+'Prediction Log'!$D276, "NA")))</f>
        <v>-5.5</v>
      </c>
      <c r="AC276" s="80" t="n">
        <f>IF(ISBLANK('Prediction Log'!$N276), "",ABS('Prediction Log'!$AB276))</f>
        <v>5.5</v>
      </c>
      <c r="AD276" s="81" t="n">
        <f>IF(ISBLANK('Prediction Log'!$N276), "",IF('Prediction Log'!$E276&gt;0, 'Prediction Log'!$P276-'Prediction Log'!$E276, IF('Prediction Log'!$E276&lt;0, -'Prediction Log'!$P276+'Prediction Log'!$E276, "NA")))</f>
        <v>-18.3</v>
      </c>
      <c r="AE276" s="81" t="n">
        <f>IF(ISBLANK('Prediction Log'!$N276), "",ABS('Prediction Log'!$AD276))</f>
        <v>18.3</v>
      </c>
    </row>
    <row r="277" ht="14.25" customHeight="1">
      <c r="A277" s="67" t="n">
        <f>IF(ISBLANK(Games!$B258), "",Games!A258)</f>
        <v>12</v>
      </c>
      <c r="B277" s="67" t="str">
        <f>IF(ISBLANK(Games!$B258), "",Games!B258)</f>
        <v>Utah State</v>
      </c>
      <c r="C277" s="67" t="str">
        <f>IF(ISBLANK(Games!$B258), "",Games!E258)</f>
        <v>Boise State</v>
      </c>
      <c r="D277" s="68" t="n">
        <f>IF(ISBLANK(Games!$B258), "",Games!G258)</f>
        <v>3.5</v>
      </c>
      <c r="E277" s="68" t="n">
        <f>IF(ISBLANK(Games!$B258), "",Games!H258)</f>
        <v>9</v>
      </c>
      <c r="F277" s="69" t="n">
        <f>Games!D258</f>
        <v>0.276343</v>
      </c>
      <c r="G277" s="70" t="str">
        <f>Games!K258</f>
        <v>N</v>
      </c>
      <c r="H277" s="71" t="str">
        <f>IF(ISBLANK(Games!B258), "", IF('Prediction Log'!$D277&lt;0, 'Prediction Log'!$B277, 'Prediction Log'!$C277))</f>
        <v>Boise State</v>
      </c>
      <c r="I277" s="72" t="str">
        <f>IF(ISBLANK(Games!$B258), "",Games!I258)</f>
        <v>Boise State</v>
      </c>
      <c r="J277" s="72" t="str">
        <f>IF('Prediction Log'!$F277&gt;0.5, 'Prediction Log'!$B277, IF('Prediction Log'!$F277&lt;0.5, 'Prediction Log'!$C277, "PICK"))</f>
        <v>Boise State</v>
      </c>
      <c r="K277" s="73" t="n">
        <f>IF(ISBLANK(Games!B258), "",IF('Prediction Log'!$J277='Prediction Log'!$B277, 'Prediction Log'!$F277, 1-'Prediction Log'!$F277))</f>
        <v>0.723657</v>
      </c>
      <c r="L277" s="74" t="str">
        <f>IF(ISBLANK(Games!$B258), "",Games!L258)</f>
        <v>Y</v>
      </c>
      <c r="M277" s="75" t="s">
        <v>114</v>
      </c>
      <c r="N277" s="76" t="n">
        <v>10.0</v>
      </c>
      <c r="O277" s="76" t="n">
        <v>45.0</v>
      </c>
      <c r="P277" s="77" t="n">
        <f>IF(ISBLANK('Prediction Log'!$N277), "",'Prediction Log'!$O277-'Prediction Log'!$N277)</f>
        <v>35</v>
      </c>
      <c r="Q277" s="78" t="str">
        <f>IF(ISBLANK('Prediction Log'!$N277), "",IF('Prediction Log'!$M277&lt;&gt;'Prediction Log'!$H277, "Y", IF(AND('Prediction Log'!$M277='Prediction Log'!$H277, ABS((-1*'Prediction Log'!$P277))&gt;ABS('Prediction Log'!$D277)), "Y", IF('Prediction Log'!$D277='Prediction Log'!$P277, "PUSH", "N"))))</f>
        <v>Y</v>
      </c>
      <c r="R277" s="79" t="str">
        <f>IF(ISBLANK('Prediction Log'!$N277), "",IF('Prediction Log'!$P277&lt;'Prediction Log'!$D277, "Y", IF('Prediction Log'!$P277='Prediction Log'!$D277, "PUSH", "N")))</f>
        <v>N</v>
      </c>
      <c r="S277" s="79" t="str">
        <f>IF(ISBLANK('Prediction Log'!$N277), "",IF('Prediction Log'!$P277&lt;'Prediction Log'!$E277, "Y", IF('Prediction Log'!$P277='Prediction Log'!$E277, "PUSH", "N")))</f>
        <v>N</v>
      </c>
      <c r="T277" s="80" t="str">
        <f>IF(ISBLANK('Prediction Log'!$N277),"",IF('Prediction Log'!$M277='Prediction Log'!$H277, "Y", "N"))</f>
        <v>Y</v>
      </c>
      <c r="U277" s="80" t="str">
        <f>'Prediction Log'!$R277</f>
        <v>N</v>
      </c>
      <c r="V277" s="80" t="str">
        <f>IF(ISBLANK('Prediction Log'!$N277), "",IF(AND('Prediction Log'!$T277="Y", 'Prediction Log'!$U277="Y"), "Y", "N"))</f>
        <v>N</v>
      </c>
      <c r="W277" s="81" t="str">
        <f>IF(ISBLANK('Prediction Log'!$N277),"",IF('Prediction Log'!$M277='Prediction Log'!$I277, "Y", "N"))</f>
        <v>Y</v>
      </c>
      <c r="X277" s="81" t="str">
        <f>IF(ISBLANK('Prediction Log'!$N277), "", IF('Prediction Log'!$R277=Games!K258, "Y", "N"))</f>
        <v>Y</v>
      </c>
      <c r="Y277" s="82" t="str">
        <f>IF(ISBLANK('Prediction Log'!$N277), "",IF('Prediction Log'!$J277='Prediction Log'!$M277, "Y", "N"))</f>
        <v>Y</v>
      </c>
      <c r="Z277" s="81" t="str">
        <f>IF(ISBLANK('Prediction Log'!$N277), "",IF('Prediction Log'!$I277&lt;&gt;'Prediction Log'!$M277, "N",IF(AND('Prediction Log'!$E277&gt;0, 'Prediction Log'!$P277&gt;'Prediction Log'!$E277, 'Prediction Log'!$I277='Prediction Log'!$C277), "Y", IF(AND('Prediction Log'!$E277&lt;0, 'Prediction Log'!$P277&lt;'Prediction Log'!$E277,'Prediction Log'!$I277='Prediction Log'!$B277 ), "Y", IF('Prediction Log'!$P277='Prediction Log'!$E277, "PUSH", "N")))))</f>
        <v>Y</v>
      </c>
      <c r="AA277" s="81" t="str">
        <f>IF(ISBLANK('Prediction Log'!$N277), "",IF(AND('Prediction Log'!$W277="Y", 'Prediction Log'!$X277="Y"), "Y", "N"))</f>
        <v>Y</v>
      </c>
      <c r="AB277" s="80" t="n">
        <f>IF(ISBLANK('Prediction Log'!$N277), "",IF('Prediction Log'!$D277&gt;0, 'Prediction Log'!$P277-'Prediction Log'!$D277, IF('Prediction Log'!$D277&lt;0, -'Prediction Log'!$P277+'Prediction Log'!$D277, "NA")))</f>
        <v>31.5</v>
      </c>
      <c r="AC277" s="80" t="n">
        <f>IF(ISBLANK('Prediction Log'!$N277), "",ABS('Prediction Log'!$AB277))</f>
        <v>31.5</v>
      </c>
      <c r="AD277" s="81" t="n">
        <f>IF(ISBLANK('Prediction Log'!$N277), "",IF('Prediction Log'!$E277&gt;0, 'Prediction Log'!$P277-'Prediction Log'!$E277, IF('Prediction Log'!$E277&lt;0, -'Prediction Log'!$P277+'Prediction Log'!$E277, "NA")))</f>
        <v>26</v>
      </c>
      <c r="AE277" s="81" t="n">
        <f>IF(ISBLANK('Prediction Log'!$N277), "",ABS('Prediction Log'!$AD277))</f>
        <v>26</v>
      </c>
    </row>
    <row r="278" ht="14.25" customHeight="1">
      <c r="A278" s="14" t="n">
        <f>IF(ISBLANK(Games!$B259), "",Games!A259)</f>
        <v>12</v>
      </c>
      <c r="B278" s="67" t="str">
        <f>IF(ISBLANK(Games!$B259), "",Games!B259)</f>
        <v>Oregon State</v>
      </c>
      <c r="C278" s="67" t="str">
        <f>IF(ISBLANK(Games!$B259), "",Games!E259)</f>
        <v>Washington</v>
      </c>
      <c r="D278" s="10" t="n">
        <f>IF(ISBLANK(Games!$B259), "",Games!G259)</f>
        <v>-1.5</v>
      </c>
      <c r="E278" s="10" t="n">
        <f>IF(ISBLANK(Games!$B259), "",Games!H259)</f>
        <v>5.4</v>
      </c>
      <c r="F278" s="69" t="n">
        <f>Games!D259</f>
        <v>0.188581</v>
      </c>
      <c r="G278" s="70" t="str">
        <f>Games!K259</f>
        <v>N</v>
      </c>
      <c r="H278" s="71" t="str">
        <f>IF(ISBLANK(Games!B259), "", IF('Prediction Log'!$D278&lt;0, 'Prediction Log'!$B278, 'Prediction Log'!$C278))</f>
        <v>Oregon State</v>
      </c>
      <c r="I278" s="72" t="str">
        <f>IF(ISBLANK(Games!$B259), "",Games!I259)</f>
        <v>Washington</v>
      </c>
      <c r="J278" s="72" t="str">
        <f>IF('Prediction Log'!$F278&gt;0.5, 'Prediction Log'!$B278, IF('Prediction Log'!$F278&lt;0.5, 'Prediction Log'!$C278, "PICK"))</f>
        <v>Washington</v>
      </c>
      <c r="K278" s="73" t="n">
        <f>IF(ISBLANK(Games!B259), "",IF('Prediction Log'!$J278='Prediction Log'!$B278, 'Prediction Log'!$F278, 1-'Prediction Log'!$F278))</f>
        <v>0.811419</v>
      </c>
      <c r="L278" s="74" t="str">
        <f>IF(ISBLANK(Games!$B259), "",Games!L259)</f>
        <v>Y</v>
      </c>
      <c r="M278" s="75" t="s">
        <v>42</v>
      </c>
      <c r="N278" s="76" t="n">
        <v>20.0</v>
      </c>
      <c r="O278" s="76" t="n">
        <v>22.0</v>
      </c>
      <c r="P278" s="77" t="n">
        <f>IF(ISBLANK('Prediction Log'!$N278), "",'Prediction Log'!$O278-'Prediction Log'!$N278)</f>
        <v>2</v>
      </c>
      <c r="Q278" s="78" t="str">
        <f>IF(ISBLANK('Prediction Log'!$N278), "",IF('Prediction Log'!$M278&lt;&gt;'Prediction Log'!$H278, "Y", IF(AND('Prediction Log'!$M278='Prediction Log'!$H278, ABS((-1*'Prediction Log'!$P278))&gt;ABS('Prediction Log'!$D278)), "Y", IF('Prediction Log'!$D278='Prediction Log'!$P278, "PUSH", "N"))))</f>
        <v>Y</v>
      </c>
      <c r="R278" s="79" t="str">
        <f>IF(ISBLANK('Prediction Log'!$N278), "",IF('Prediction Log'!$P278&lt;'Prediction Log'!$D278, "Y", IF('Prediction Log'!$P278='Prediction Log'!$D278, "PUSH", "N")))</f>
        <v>N</v>
      </c>
      <c r="S278" s="79" t="str">
        <f>IF(ISBLANK('Prediction Log'!$N278), "",IF('Prediction Log'!$P278&lt;'Prediction Log'!$E278, "Y", IF('Prediction Log'!$P278='Prediction Log'!$E278, "PUSH", "N")))</f>
        <v>Y</v>
      </c>
      <c r="T278" s="80" t="str">
        <f>IF(ISBLANK('Prediction Log'!$N278),"",IF('Prediction Log'!$M278='Prediction Log'!$H278, "Y", "N"))</f>
        <v>N</v>
      </c>
      <c r="U278" s="80" t="str">
        <f>'Prediction Log'!$R278</f>
        <v>N</v>
      </c>
      <c r="V278" s="80" t="str">
        <f>IF(ISBLANK('Prediction Log'!$N278), "",IF(AND('Prediction Log'!$T278="Y", 'Prediction Log'!$U278="Y"), "Y", "N"))</f>
        <v>N</v>
      </c>
      <c r="W278" s="81" t="str">
        <f>IF(ISBLANK('Prediction Log'!$N278),"",IF('Prediction Log'!$M278='Prediction Log'!$I278, "Y", "N"))</f>
        <v>Y</v>
      </c>
      <c r="X278" s="81" t="str">
        <f>IF(ISBLANK('Prediction Log'!$N278), "", IF('Prediction Log'!$R278=Games!K259, "Y", "N"))</f>
        <v>Y</v>
      </c>
      <c r="Y278" s="82" t="str">
        <f>IF(ISBLANK('Prediction Log'!$N278), "",IF('Prediction Log'!$J278='Prediction Log'!$M278, "Y", "N"))</f>
        <v>Y</v>
      </c>
      <c r="Z278" s="81" t="str">
        <f>IF(ISBLANK('Prediction Log'!$N278), "",IF('Prediction Log'!$I278&lt;&gt;'Prediction Log'!$M278, "N",IF(AND('Prediction Log'!$E278&gt;0, 'Prediction Log'!$P278&gt;'Prediction Log'!$E278, 'Prediction Log'!$I278='Prediction Log'!$C278), "Y", IF(AND('Prediction Log'!$E278&lt;0, 'Prediction Log'!$P278&lt;'Prediction Log'!$E278,'Prediction Log'!$I278='Prediction Log'!$B278 ), "Y", IF('Prediction Log'!$P278='Prediction Log'!$E278, "PUSH", "N")))))</f>
        <v>N</v>
      </c>
      <c r="AA278" s="81" t="str">
        <f>IF(ISBLANK('Prediction Log'!$N278), "",IF(AND('Prediction Log'!$W278="Y", 'Prediction Log'!$X278="Y"), "Y", "N"))</f>
        <v>Y</v>
      </c>
      <c r="AB278" s="80" t="n">
        <f>IF(ISBLANK('Prediction Log'!$N278), "",IF('Prediction Log'!$D278&gt;0, 'Prediction Log'!$P278-'Prediction Log'!$D278, IF('Prediction Log'!$D278&lt;0, -'Prediction Log'!$P278+'Prediction Log'!$D278, "NA")))</f>
        <v>-3.5</v>
      </c>
      <c r="AC278" s="80" t="n">
        <f>IF(ISBLANK('Prediction Log'!$N278), "",ABS('Prediction Log'!$AB278))</f>
        <v>3.5</v>
      </c>
      <c r="AD278" s="81" t="n">
        <f>IF(ISBLANK('Prediction Log'!$N278), "",IF('Prediction Log'!$E278&gt;0, 'Prediction Log'!$P278-'Prediction Log'!$E278, IF('Prediction Log'!$E278&lt;0, -'Prediction Log'!$P278+'Prediction Log'!$E278, "NA")))</f>
        <v>-3.4</v>
      </c>
      <c r="AE278" s="81" t="n">
        <f>IF(ISBLANK('Prediction Log'!$N278), "",ABS('Prediction Log'!$AD278))</f>
        <v>3.4</v>
      </c>
    </row>
    <row r="279" ht="14.25" customHeight="1">
      <c r="A279" s="67" t="n">
        <f>IF(ISBLANK(Games!$B260), "",Games!A260)</f>
        <v>12</v>
      </c>
      <c r="B279" s="67" t="str">
        <f>IF(ISBLANK(Games!$B260), "",Games!B260)</f>
        <v>Missouri</v>
      </c>
      <c r="C279" s="67" t="str">
        <f>IF(ISBLANK(Games!$B260), "",Games!E260)</f>
        <v>Florida</v>
      </c>
      <c r="D279" s="68" t="n">
        <f>IF(ISBLANK(Games!$B260), "",Games!G260)</f>
        <v>-10.5</v>
      </c>
      <c r="E279" s="68" t="n">
        <f>IF(ISBLANK(Games!$B260), "",Games!H260)</f>
        <v>-8.8</v>
      </c>
      <c r="F279" s="69" t="n">
        <f>Games!D260</f>
        <v>0.846766</v>
      </c>
      <c r="G279" s="70" t="str">
        <f>Games!K260</f>
        <v>N</v>
      </c>
      <c r="H279" s="71" t="str">
        <f>IF(ISBLANK(Games!B260), "", IF('Prediction Log'!$D279&lt;0, 'Prediction Log'!$B279, 'Prediction Log'!$C279))</f>
        <v>Missouri</v>
      </c>
      <c r="I279" s="72" t="str">
        <f>IF(ISBLANK(Games!$B260), "",Games!I260)</f>
        <v>Missouri</v>
      </c>
      <c r="J279" s="72" t="str">
        <f>IF('Prediction Log'!$F279&gt;0.5, 'Prediction Log'!$B279, IF('Prediction Log'!$F279&lt;0.5, 'Prediction Log'!$C279, "PICK"))</f>
        <v>Missouri</v>
      </c>
      <c r="K279" s="73" t="n">
        <f>IF(ISBLANK(Games!B260), "",IF('Prediction Log'!$J279='Prediction Log'!$B279, 'Prediction Log'!$F279, 1-'Prediction Log'!$F279))</f>
        <v>0.846766</v>
      </c>
      <c r="L279" s="74" t="str">
        <f>IF(ISBLANK(Games!$B260), "",Games!L260)</f>
        <v>N</v>
      </c>
      <c r="M279" s="75" t="s">
        <v>78</v>
      </c>
      <c r="N279" s="76" t="n">
        <v>33.0</v>
      </c>
      <c r="O279" s="76" t="n">
        <v>31.0</v>
      </c>
      <c r="P279" s="77" t="n">
        <f>IF(ISBLANK('Prediction Log'!$N279), "",'Prediction Log'!$O279-'Prediction Log'!$N279)</f>
        <v>-2</v>
      </c>
      <c r="Q279" s="78" t="str">
        <f>IF(ISBLANK('Prediction Log'!$N279), "",IF('Prediction Log'!$M279&lt;&gt;'Prediction Log'!$H279, "Y", IF(AND('Prediction Log'!$M279='Prediction Log'!$H279, ABS((-1*'Prediction Log'!$P279))&gt;ABS('Prediction Log'!$D279)), "Y", IF('Prediction Log'!$D279='Prediction Log'!$P279, "PUSH", "N"))))</f>
        <v>N</v>
      </c>
      <c r="R279" s="79" t="str">
        <f>IF(ISBLANK('Prediction Log'!$N279), "",IF('Prediction Log'!$P279&lt;'Prediction Log'!$D279, "Y", IF('Prediction Log'!$P279='Prediction Log'!$D279, "PUSH", "N")))</f>
        <v>N</v>
      </c>
      <c r="S279" s="79" t="str">
        <f>IF(ISBLANK('Prediction Log'!$N279), "",IF('Prediction Log'!$P279&lt;'Prediction Log'!$E279, "Y", IF('Prediction Log'!$P279='Prediction Log'!$E279, "PUSH", "N")))</f>
        <v>N</v>
      </c>
      <c r="T279" s="80" t="str">
        <f>IF(ISBLANK('Prediction Log'!$N279),"",IF('Prediction Log'!$M279='Prediction Log'!$H279, "Y", "N"))</f>
        <v>Y</v>
      </c>
      <c r="U279" s="80" t="str">
        <f>'Prediction Log'!$R279</f>
        <v>N</v>
      </c>
      <c r="V279" s="80" t="str">
        <f>IF(ISBLANK('Prediction Log'!$N279), "",IF(AND('Prediction Log'!$T279="Y", 'Prediction Log'!$U279="Y"), "Y", "N"))</f>
        <v>N</v>
      </c>
      <c r="W279" s="81" t="str">
        <f>IF(ISBLANK('Prediction Log'!$N279),"",IF('Prediction Log'!$M279='Prediction Log'!$I279, "Y", "N"))</f>
        <v>Y</v>
      </c>
      <c r="X279" s="81" t="str">
        <f>IF(ISBLANK('Prediction Log'!$N279), "", IF('Prediction Log'!$R279=Games!K260, "Y", "N"))</f>
        <v>Y</v>
      </c>
      <c r="Y279" s="82" t="str">
        <f>IF(ISBLANK('Prediction Log'!$N279), "",IF('Prediction Log'!$J279='Prediction Log'!$M279, "Y", "N"))</f>
        <v>Y</v>
      </c>
      <c r="Z279" s="81" t="str">
        <f>IF(ISBLANK('Prediction Log'!$N279), "",IF('Prediction Log'!$I279&lt;&gt;'Prediction Log'!$M279, "N",IF(AND('Prediction Log'!$E279&gt;0, 'Prediction Log'!$P279&gt;'Prediction Log'!$E279, 'Prediction Log'!$I279='Prediction Log'!$C279), "Y", IF(AND('Prediction Log'!$E279&lt;0, 'Prediction Log'!$P279&lt;'Prediction Log'!$E279,'Prediction Log'!$I279='Prediction Log'!$B279 ), "Y", IF('Prediction Log'!$P279='Prediction Log'!$E279, "PUSH", "N")))))</f>
        <v>N</v>
      </c>
      <c r="AA279" s="81" t="str">
        <f>IF(ISBLANK('Prediction Log'!$N279), "",IF(AND('Prediction Log'!$W279="Y", 'Prediction Log'!$X279="Y"), "Y", "N"))</f>
        <v>Y</v>
      </c>
      <c r="AB279" s="80" t="n">
        <f>IF(ISBLANK('Prediction Log'!$N279), "",IF('Prediction Log'!$D279&gt;0, 'Prediction Log'!$P279-'Prediction Log'!$D279, IF('Prediction Log'!$D279&lt;0, -'Prediction Log'!$P279+'Prediction Log'!$D279, "NA")))</f>
        <v>-8.5</v>
      </c>
      <c r="AC279" s="80" t="n">
        <f>IF(ISBLANK('Prediction Log'!$N279), "",ABS('Prediction Log'!$AB279))</f>
        <v>8.5</v>
      </c>
      <c r="AD279" s="81" t="n">
        <f>IF(ISBLANK('Prediction Log'!$N279), "",IF('Prediction Log'!$E279&gt;0, 'Prediction Log'!$P279-'Prediction Log'!$E279, IF('Prediction Log'!$E279&lt;0, -'Prediction Log'!$P279+'Prediction Log'!$E279, "NA")))</f>
        <v>-6.8</v>
      </c>
      <c r="AE279" s="81" t="n">
        <f>IF(ISBLANK('Prediction Log'!$N279), "",ABS('Prediction Log'!$AD279))</f>
        <v>6.8</v>
      </c>
    </row>
    <row r="280" ht="14.25" customHeight="1">
      <c r="A280" s="14" t="n">
        <f>IF(ISBLANK(Games!$B261), "",Games!A261)</f>
        <v>12</v>
      </c>
      <c r="B280" s="67" t="str">
        <f>IF(ISBLANK(Games!$B261), "",Games!B261)</f>
        <v>Wisconsin</v>
      </c>
      <c r="C280" s="67" t="str">
        <f>IF(ISBLANK(Games!$B261), "",Games!E261)</f>
        <v>Nebraska</v>
      </c>
      <c r="D280" s="10" t="n">
        <f>IF(ISBLANK(Games!$B261), "",Games!G261)</f>
        <v>-5.5</v>
      </c>
      <c r="E280" s="10" t="n">
        <f>IF(ISBLANK(Games!$B261), "",Games!H261)</f>
        <v>-13.2</v>
      </c>
      <c r="F280" s="69" t="n">
        <f>Games!D261</f>
        <v>0.918739</v>
      </c>
      <c r="G280" s="70" t="str">
        <f>Games!K261</f>
        <v>Y</v>
      </c>
      <c r="H280" s="71" t="str">
        <f>IF(ISBLANK(Games!B261), "", IF('Prediction Log'!$D280&lt;0, 'Prediction Log'!$B280, 'Prediction Log'!$C280))</f>
        <v>Wisconsin</v>
      </c>
      <c r="I280" s="72" t="str">
        <f>IF(ISBLANK(Games!$B261), "",Games!I261)</f>
        <v>Wisconsin</v>
      </c>
      <c r="J280" s="72" t="str">
        <f>IF('Prediction Log'!$F280&gt;0.5, 'Prediction Log'!$B280, IF('Prediction Log'!$F280&lt;0.5, 'Prediction Log'!$C280, "PICK"))</f>
        <v>Wisconsin</v>
      </c>
      <c r="K280" s="73" t="n">
        <f>IF(ISBLANK(Games!B261), "",IF('Prediction Log'!$J280='Prediction Log'!$B280, 'Prediction Log'!$F280, 1-'Prediction Log'!$F280))</f>
        <v>0.918739</v>
      </c>
      <c r="L280" s="74" t="str">
        <f>IF(ISBLANK(Games!$B261), "",Games!L261)</f>
        <v>Y</v>
      </c>
      <c r="M280" s="75" t="s">
        <v>73</v>
      </c>
      <c r="N280" s="76" t="n">
        <v>24.0</v>
      </c>
      <c r="O280" s="76" t="n">
        <v>17.0</v>
      </c>
      <c r="P280" s="77" t="n">
        <f>IF(ISBLANK('Prediction Log'!$N280), "",'Prediction Log'!$O280-'Prediction Log'!$N280)</f>
        <v>-7</v>
      </c>
      <c r="Q280" s="78" t="str">
        <f>IF(ISBLANK('Prediction Log'!$N280), "",IF('Prediction Log'!$M280&lt;&gt;'Prediction Log'!$H280, "Y", IF(AND('Prediction Log'!$M280='Prediction Log'!$H280, ABS((-1*'Prediction Log'!$P280))&gt;ABS('Prediction Log'!$D280)), "Y", IF('Prediction Log'!$D280='Prediction Log'!$P280, "PUSH", "N"))))</f>
        <v>Y</v>
      </c>
      <c r="R280" s="79" t="str">
        <f>IF(ISBLANK('Prediction Log'!$N280), "",IF('Prediction Log'!$P280&lt;'Prediction Log'!$D280, "Y", IF('Prediction Log'!$P280='Prediction Log'!$D280, "PUSH", "N")))</f>
        <v>Y</v>
      </c>
      <c r="S280" s="79" t="str">
        <f>IF(ISBLANK('Prediction Log'!$N280), "",IF('Prediction Log'!$P280&lt;'Prediction Log'!$E280, "Y", IF('Prediction Log'!$P280='Prediction Log'!$E280, "PUSH", "N")))</f>
        <v>N</v>
      </c>
      <c r="T280" s="80" t="str">
        <f>IF(ISBLANK('Prediction Log'!$N280),"",IF('Prediction Log'!$M280='Prediction Log'!$H280, "Y", "N"))</f>
        <v>Y</v>
      </c>
      <c r="U280" s="80" t="str">
        <f>'Prediction Log'!$R280</f>
        <v>Y</v>
      </c>
      <c r="V280" s="80" t="str">
        <f>IF(ISBLANK('Prediction Log'!$N280), "",IF(AND('Prediction Log'!$T280="Y", 'Prediction Log'!$U280="Y"), "Y", "N"))</f>
        <v>Y</v>
      </c>
      <c r="W280" s="81" t="str">
        <f>IF(ISBLANK('Prediction Log'!$N280),"",IF('Prediction Log'!$M280='Prediction Log'!$I280, "Y", "N"))</f>
        <v>Y</v>
      </c>
      <c r="X280" s="81" t="str">
        <f>IF(ISBLANK('Prediction Log'!$N280), "", IF('Prediction Log'!$R280=Games!K261, "Y", "N"))</f>
        <v>Y</v>
      </c>
      <c r="Y280" s="82" t="str">
        <f>IF(ISBLANK('Prediction Log'!$N280), "",IF('Prediction Log'!$J280='Prediction Log'!$M280, "Y", "N"))</f>
        <v>Y</v>
      </c>
      <c r="Z280" s="81" t="str">
        <f>IF(ISBLANK('Prediction Log'!$N280), "",IF('Prediction Log'!$I280&lt;&gt;'Prediction Log'!$M280, "N",IF(AND('Prediction Log'!$E280&gt;0, 'Prediction Log'!$P280&gt;'Prediction Log'!$E280, 'Prediction Log'!$I280='Prediction Log'!$C280), "Y", IF(AND('Prediction Log'!$E280&lt;0, 'Prediction Log'!$P280&lt;'Prediction Log'!$E280,'Prediction Log'!$I280='Prediction Log'!$B280 ), "Y", IF('Prediction Log'!$P280='Prediction Log'!$E280, "PUSH", "N")))))</f>
        <v>N</v>
      </c>
      <c r="AA280" s="81" t="str">
        <f>IF(ISBLANK('Prediction Log'!$N280), "",IF(AND('Prediction Log'!$W280="Y", 'Prediction Log'!$X280="Y"), "Y", "N"))</f>
        <v>Y</v>
      </c>
      <c r="AB280" s="80" t="n">
        <f>IF(ISBLANK('Prediction Log'!$N280), "",IF('Prediction Log'!$D280&gt;0, 'Prediction Log'!$P280-'Prediction Log'!$D280, IF('Prediction Log'!$D280&lt;0, -'Prediction Log'!$P280+'Prediction Log'!$D280, "NA")))</f>
        <v>1.5</v>
      </c>
      <c r="AC280" s="80" t="n">
        <f>IF(ISBLANK('Prediction Log'!$N280), "",ABS('Prediction Log'!$AB280))</f>
        <v>1.5</v>
      </c>
      <c r="AD280" s="81" t="n">
        <f>IF(ISBLANK('Prediction Log'!$N280), "",IF('Prediction Log'!$E280&gt;0, 'Prediction Log'!$P280-'Prediction Log'!$E280, IF('Prediction Log'!$E280&lt;0, -'Prediction Log'!$P280+'Prediction Log'!$E280, "NA")))</f>
        <v>-6.2</v>
      </c>
      <c r="AE280" s="81" t="n">
        <f>IF(ISBLANK('Prediction Log'!$N280), "",ABS('Prediction Log'!$AD280))</f>
        <v>6.2</v>
      </c>
    </row>
    <row r="281" ht="14.25" customHeight="1">
      <c r="A281" s="67" t="n">
        <f>IF(ISBLANK(Games!$B262), "",Games!A262)</f>
        <v>12</v>
      </c>
      <c r="B281" s="67" t="str">
        <f>IF(ISBLANK(Games!$B262), "",Games!B262)</f>
        <v>South Carolina</v>
      </c>
      <c r="C281" s="67" t="str">
        <f>IF(ISBLANK(Games!$B262), "",Games!E262)</f>
        <v>Kentucky</v>
      </c>
      <c r="D281" s="68" t="n">
        <f>IF(ISBLANK(Games!$B262), "",Games!G262)</f>
        <v>1.5</v>
      </c>
      <c r="E281" s="68" t="n">
        <f>IF(ISBLANK(Games!$B262), "",Games!H262)</f>
        <v>-3.1</v>
      </c>
      <c r="F281" s="69" t="n">
        <f>Games!D262</f>
        <v>0.54023</v>
      </c>
      <c r="G281" s="70" t="str">
        <f>Games!K262</f>
        <v>Y</v>
      </c>
      <c r="H281" s="71" t="str">
        <f>IF(ISBLANK(Games!B262), "", IF('Prediction Log'!$D281&lt;0, 'Prediction Log'!$B281, 'Prediction Log'!$C281))</f>
        <v>Kentucky</v>
      </c>
      <c r="I281" s="72" t="str">
        <f>IF(ISBLANK(Games!$B262), "",Games!I262)</f>
        <v>South Carolina</v>
      </c>
      <c r="J281" s="72" t="str">
        <f>IF('Prediction Log'!$F281&gt;0.5, 'Prediction Log'!$B281, IF('Prediction Log'!$F281&lt;0.5, 'Prediction Log'!$C281, "PICK"))</f>
        <v>South Carolina</v>
      </c>
      <c r="K281" s="73" t="n">
        <f>IF(ISBLANK(Games!B262), "",IF('Prediction Log'!$J281='Prediction Log'!$B281, 'Prediction Log'!$F281, 1-'Prediction Log'!$F281))</f>
        <v>0.54023</v>
      </c>
      <c r="L281" s="74" t="str">
        <f>IF(ISBLANK(Games!$B262), "",Games!L262)</f>
        <v>Y</v>
      </c>
      <c r="M281" s="75" t="s">
        <v>79</v>
      </c>
      <c r="N281" s="76" t="n">
        <v>17.0</v>
      </c>
      <c r="O281" s="76" t="n">
        <v>14.0</v>
      </c>
      <c r="P281" s="77" t="n">
        <f>IF(ISBLANK('Prediction Log'!$N281), "",'Prediction Log'!$O281-'Prediction Log'!$N281)</f>
        <v>-3</v>
      </c>
      <c r="Q281" s="78" t="str">
        <f>IF(ISBLANK('Prediction Log'!$N281), "",IF('Prediction Log'!$M281&lt;&gt;'Prediction Log'!$H281, "Y", IF(AND('Prediction Log'!$M281='Prediction Log'!$H281, ABS((-1*'Prediction Log'!$P281))&gt;ABS('Prediction Log'!$D281)), "Y", IF('Prediction Log'!$D281='Prediction Log'!$P281, "PUSH", "N"))))</f>
        <v>Y</v>
      </c>
      <c r="R281" s="79" t="str">
        <f>IF(ISBLANK('Prediction Log'!$N281), "",IF('Prediction Log'!$P281&lt;'Prediction Log'!$D281, "Y", IF('Prediction Log'!$P281='Prediction Log'!$D281, "PUSH", "N")))</f>
        <v>Y</v>
      </c>
      <c r="S281" s="79" t="str">
        <f>IF(ISBLANK('Prediction Log'!$N281), "",IF('Prediction Log'!$P281&lt;'Prediction Log'!$E281, "Y", IF('Prediction Log'!$P281='Prediction Log'!$E281, "PUSH", "N")))</f>
        <v>N</v>
      </c>
      <c r="T281" s="80" t="str">
        <f>IF(ISBLANK('Prediction Log'!$N281),"",IF('Prediction Log'!$M281='Prediction Log'!$H281, "Y", "N"))</f>
        <v>N</v>
      </c>
      <c r="U281" s="80" t="str">
        <f>'Prediction Log'!$R281</f>
        <v>Y</v>
      </c>
      <c r="V281" s="80" t="str">
        <f>IF(ISBLANK('Prediction Log'!$N281), "",IF(AND('Prediction Log'!$T281="Y", 'Prediction Log'!$U281="Y"), "Y", "N"))</f>
        <v>N</v>
      </c>
      <c r="W281" s="81" t="str">
        <f>IF(ISBLANK('Prediction Log'!$N281),"",IF('Prediction Log'!$M281='Prediction Log'!$I281, "Y", "N"))</f>
        <v>Y</v>
      </c>
      <c r="X281" s="81" t="str">
        <f>IF(ISBLANK('Prediction Log'!$N281), "", IF('Prediction Log'!$R281=Games!K262, "Y", "N"))</f>
        <v>Y</v>
      </c>
      <c r="Y281" s="82" t="str">
        <f>IF(ISBLANK('Prediction Log'!$N281), "",IF('Prediction Log'!$J281='Prediction Log'!$M281, "Y", "N"))</f>
        <v>Y</v>
      </c>
      <c r="Z281" s="81" t="str">
        <f>IF(ISBLANK('Prediction Log'!$N281), "",IF('Prediction Log'!$I281&lt;&gt;'Prediction Log'!$M281, "N",IF(AND('Prediction Log'!$E281&gt;0, 'Prediction Log'!$P281&gt;'Prediction Log'!$E281, 'Prediction Log'!$I281='Prediction Log'!$C281), "Y", IF(AND('Prediction Log'!$E281&lt;0, 'Prediction Log'!$P281&lt;'Prediction Log'!$E281,'Prediction Log'!$I281='Prediction Log'!$B281 ), "Y", IF('Prediction Log'!$P281='Prediction Log'!$E281, "PUSH", "N")))))</f>
        <v>N</v>
      </c>
      <c r="AA281" s="81" t="str">
        <f>IF(ISBLANK('Prediction Log'!$N281), "",IF(AND('Prediction Log'!$W281="Y", 'Prediction Log'!$X281="Y"), "Y", "N"))</f>
        <v>Y</v>
      </c>
      <c r="AB281" s="80" t="n">
        <f>IF(ISBLANK('Prediction Log'!$N281), "",IF('Prediction Log'!$D281&gt;0, 'Prediction Log'!$P281-'Prediction Log'!$D281, IF('Prediction Log'!$D281&lt;0, -'Prediction Log'!$P281+'Prediction Log'!$D281, "NA")))</f>
        <v>-4.5</v>
      </c>
      <c r="AC281" s="80" t="n">
        <f>IF(ISBLANK('Prediction Log'!$N281), "",ABS('Prediction Log'!$AB281))</f>
        <v>4.5</v>
      </c>
      <c r="AD281" s="81" t="n">
        <f>IF(ISBLANK('Prediction Log'!$N281), "",IF('Prediction Log'!$E281&gt;0, 'Prediction Log'!$P281-'Prediction Log'!$E281, IF('Prediction Log'!$E281&lt;0, -'Prediction Log'!$P281+'Prediction Log'!$E281, "NA")))</f>
        <v>-0.1</v>
      </c>
      <c r="AE281" s="81" t="n">
        <f>IF(ISBLANK('Prediction Log'!$N281), "",ABS('Prediction Log'!$AD281))</f>
        <v>0.1</v>
      </c>
    </row>
    <row r="282" ht="14.25" customHeight="1">
      <c r="A282" s="14" t="n">
        <f>IF(ISBLANK(Games!$B263), "",Games!A263)</f>
        <v>12</v>
      </c>
      <c r="B282" s="67" t="str">
        <f>IF(ISBLANK(Games!$B263), "",Games!B263)</f>
        <v>Arkansas</v>
      </c>
      <c r="C282" s="67" t="str">
        <f>IF(ISBLANK(Games!$B263), "",Games!E263)</f>
        <v>Florida International</v>
      </c>
      <c r="D282" s="10" t="n">
        <f>IF(ISBLANK(Games!$B263), "",Games!G263)</f>
        <v>-29.5</v>
      </c>
      <c r="E282" s="10" t="n">
        <f>IF(ISBLANK(Games!$B263), "",Games!H263)</f>
        <v>-25.2</v>
      </c>
      <c r="F282" s="69" t="n">
        <f>Games!D263</f>
        <v>0.974211</v>
      </c>
      <c r="G282" s="70" t="str">
        <f>Games!K263</f>
        <v>N</v>
      </c>
      <c r="H282" s="71" t="str">
        <f>IF(ISBLANK(Games!B263), "", IF('Prediction Log'!$D282&lt;0, 'Prediction Log'!$B282, 'Prediction Log'!$C282))</f>
        <v>Arkansas</v>
      </c>
      <c r="I282" s="72" t="str">
        <f>IF(ISBLANK(Games!$B263), "",Games!I263)</f>
        <v>Arkansas</v>
      </c>
      <c r="J282" s="72" t="str">
        <f>IF('Prediction Log'!$F282&gt;0.5, 'Prediction Log'!$B282, IF('Prediction Log'!$F282&lt;0.5, 'Prediction Log'!$C282, "PICK"))</f>
        <v>Arkansas</v>
      </c>
      <c r="K282" s="73" t="n">
        <f>IF(ISBLANK(Games!B263), "",IF('Prediction Log'!$J282='Prediction Log'!$B282, 'Prediction Log'!$F282, 1-'Prediction Log'!$F282))</f>
        <v>0.974211</v>
      </c>
      <c r="L282" s="74" t="str">
        <f>IF(ISBLANK(Games!$B263), "",Games!L263)</f>
        <v>N</v>
      </c>
      <c r="M282" s="75" t="s">
        <v>60</v>
      </c>
      <c r="N282" s="76" t="n">
        <v>44.0</v>
      </c>
      <c r="O282" s="76" t="n">
        <v>20.0</v>
      </c>
      <c r="P282" s="77" t="n">
        <f>IF(ISBLANK('Prediction Log'!$N282), "",'Prediction Log'!$O282-'Prediction Log'!$N282)</f>
        <v>-24</v>
      </c>
      <c r="Q282" s="78" t="str">
        <f>IF(ISBLANK('Prediction Log'!$N282), "",IF('Prediction Log'!$M282&lt;&gt;'Prediction Log'!$H282, "Y", IF(AND('Prediction Log'!$M282='Prediction Log'!$H282, ABS((-1*'Prediction Log'!$P282))&gt;ABS('Prediction Log'!$D282)), "Y", IF('Prediction Log'!$D282='Prediction Log'!$P282, "PUSH", "N"))))</f>
        <v>N</v>
      </c>
      <c r="R282" s="79" t="str">
        <f>IF(ISBLANK('Prediction Log'!$N282), "",IF('Prediction Log'!$P282&lt;'Prediction Log'!$D282, "Y", IF('Prediction Log'!$P282='Prediction Log'!$D282, "PUSH", "N")))</f>
        <v>N</v>
      </c>
      <c r="S282" s="79" t="str">
        <f>IF(ISBLANK('Prediction Log'!$N282), "",IF('Prediction Log'!$P282&lt;'Prediction Log'!$E282, "Y", IF('Prediction Log'!$P282='Prediction Log'!$E282, "PUSH", "N")))</f>
        <v>N</v>
      </c>
      <c r="T282" s="80" t="str">
        <f>IF(ISBLANK('Prediction Log'!$N282),"",IF('Prediction Log'!$M282='Prediction Log'!$H282, "Y", "N"))</f>
        <v>Y</v>
      </c>
      <c r="U282" s="80" t="str">
        <f>'Prediction Log'!$R282</f>
        <v>N</v>
      </c>
      <c r="V282" s="80" t="str">
        <f>IF(ISBLANK('Prediction Log'!$N282), "",IF(AND('Prediction Log'!$T282="Y", 'Prediction Log'!$U282="Y"), "Y", "N"))</f>
        <v>N</v>
      </c>
      <c r="W282" s="81" t="str">
        <f>IF(ISBLANK('Prediction Log'!$N282),"",IF('Prediction Log'!$M282='Prediction Log'!$I282, "Y", "N"))</f>
        <v>Y</v>
      </c>
      <c r="X282" s="81" t="str">
        <f>IF(ISBLANK('Prediction Log'!$N282), "", IF('Prediction Log'!$R282=Games!K263, "Y", "N"))</f>
        <v>Y</v>
      </c>
      <c r="Y282" s="82" t="str">
        <f>IF(ISBLANK('Prediction Log'!$N282), "",IF('Prediction Log'!$J282='Prediction Log'!$M282, "Y", "N"))</f>
        <v>Y</v>
      </c>
      <c r="Z282" s="81" t="str">
        <f>IF(ISBLANK('Prediction Log'!$N282), "",IF('Prediction Log'!$I282&lt;&gt;'Prediction Log'!$M282, "N",IF(AND('Prediction Log'!$E282&gt;0, 'Prediction Log'!$P282&gt;'Prediction Log'!$E282, 'Prediction Log'!$I282='Prediction Log'!$C282), "Y", IF(AND('Prediction Log'!$E282&lt;0, 'Prediction Log'!$P282&lt;'Prediction Log'!$E282,'Prediction Log'!$I282='Prediction Log'!$B282 ), "Y", IF('Prediction Log'!$P282='Prediction Log'!$E282, "PUSH", "N")))))</f>
        <v>N</v>
      </c>
      <c r="AA282" s="81" t="str">
        <f>IF(ISBLANK('Prediction Log'!$N282), "",IF(AND('Prediction Log'!$W282="Y", 'Prediction Log'!$X282="Y"), "Y", "N"))</f>
        <v>Y</v>
      </c>
      <c r="AB282" s="80" t="n">
        <f>IF(ISBLANK('Prediction Log'!$N282), "",IF('Prediction Log'!$D282&gt;0, 'Prediction Log'!$P282-'Prediction Log'!$D282, IF('Prediction Log'!$D282&lt;0, -'Prediction Log'!$P282+'Prediction Log'!$D282, "NA")))</f>
        <v>-5.5</v>
      </c>
      <c r="AC282" s="80" t="n">
        <f>IF(ISBLANK('Prediction Log'!$N282), "",ABS('Prediction Log'!$AB282))</f>
        <v>5.5</v>
      </c>
      <c r="AD282" s="81" t="n">
        <f>IF(ISBLANK('Prediction Log'!$N282), "",IF('Prediction Log'!$E282&gt;0, 'Prediction Log'!$P282-'Prediction Log'!$E282, IF('Prediction Log'!$E282&lt;0, -'Prediction Log'!$P282+'Prediction Log'!$E282, "NA")))</f>
        <v>-1.2</v>
      </c>
      <c r="AE282" s="81" t="n">
        <f>IF(ISBLANK('Prediction Log'!$N282), "",ABS('Prediction Log'!$AD282))</f>
        <v>1.2</v>
      </c>
    </row>
    <row r="283" ht="14.25" customHeight="1">
      <c r="A283" s="67" t="n">
        <f>IF(ISBLANK(Games!$B264), "",Games!A264)</f>
        <v>12</v>
      </c>
      <c r="B283" s="67" t="str">
        <f>IF(ISBLANK(Games!$B264), "",Games!B264)</f>
        <v>Iowa State</v>
      </c>
      <c r="C283" s="67" t="str">
        <f>IF(ISBLANK(Games!$B264), "",Games!E264)</f>
        <v>Texas</v>
      </c>
      <c r="D283" s="68" t="n">
        <f>IF(ISBLANK(Games!$B264), "",Games!G264)</f>
        <v>7.5</v>
      </c>
      <c r="E283" s="68" t="n">
        <f>IF(ISBLANK(Games!$B264), "",Games!H264)</f>
        <v>15.7</v>
      </c>
      <c r="F283" s="69" t="n">
        <f>Games!D264</f>
        <v>0.035453</v>
      </c>
      <c r="G283" s="70" t="str">
        <f>Games!K264</f>
        <v>N</v>
      </c>
      <c r="H283" s="71" t="str">
        <f>IF(ISBLANK(Games!B264), "", IF('Prediction Log'!$D283&lt;0, 'Prediction Log'!$B283, 'Prediction Log'!$C283))</f>
        <v>Texas</v>
      </c>
      <c r="I283" s="72" t="str">
        <f>IF(ISBLANK(Games!$B264), "",Games!I264)</f>
        <v>Texas</v>
      </c>
      <c r="J283" s="72" t="str">
        <f>IF('Prediction Log'!$F283&gt;0.5, 'Prediction Log'!$B283, IF('Prediction Log'!$F283&lt;0.5, 'Prediction Log'!$C283, "PICK"))</f>
        <v>Texas</v>
      </c>
      <c r="K283" s="73" t="n">
        <f>IF(ISBLANK(Games!B264), "",IF('Prediction Log'!$J283='Prediction Log'!$B283, 'Prediction Log'!$F283, 1-'Prediction Log'!$F283))</f>
        <v>0.964547</v>
      </c>
      <c r="L283" s="74" t="str">
        <f>IF(ISBLANK(Games!$B264), "",Games!L264)</f>
        <v>Y</v>
      </c>
      <c r="M283" s="75" t="s">
        <v>31</v>
      </c>
      <c r="N283" s="76" t="n">
        <v>16.0</v>
      </c>
      <c r="O283" s="76" t="n">
        <v>26.0</v>
      </c>
      <c r="P283" s="77" t="n">
        <f>IF(ISBLANK('Prediction Log'!$N283), "",'Prediction Log'!$O283-'Prediction Log'!$N283)</f>
        <v>10</v>
      </c>
      <c r="Q283" s="78" t="str">
        <f>IF(ISBLANK('Prediction Log'!$N283), "",IF('Prediction Log'!$M283&lt;&gt;'Prediction Log'!$H283, "Y", IF(AND('Prediction Log'!$M283='Prediction Log'!$H283, ABS((-1*'Prediction Log'!$P283))&gt;ABS('Prediction Log'!$D283)), "Y", IF('Prediction Log'!$D283='Prediction Log'!$P283, "PUSH", "N"))))</f>
        <v>Y</v>
      </c>
      <c r="R283" s="79" t="str">
        <f>IF(ISBLANK('Prediction Log'!$N283), "",IF('Prediction Log'!$P283&lt;'Prediction Log'!$D283, "Y", IF('Prediction Log'!$P283='Prediction Log'!$D283, "PUSH", "N")))</f>
        <v>N</v>
      </c>
      <c r="S283" s="79" t="str">
        <f>IF(ISBLANK('Prediction Log'!$N283), "",IF('Prediction Log'!$P283&lt;'Prediction Log'!$E283, "Y", IF('Prediction Log'!$P283='Prediction Log'!$E283, "PUSH", "N")))</f>
        <v>Y</v>
      </c>
      <c r="T283" s="80" t="str">
        <f>IF(ISBLANK('Prediction Log'!$N283),"",IF('Prediction Log'!$M283='Prediction Log'!$H283, "Y", "N"))</f>
        <v>Y</v>
      </c>
      <c r="U283" s="80" t="str">
        <f>'Prediction Log'!$R283</f>
        <v>N</v>
      </c>
      <c r="V283" s="80" t="str">
        <f>IF(ISBLANK('Prediction Log'!$N283), "",IF(AND('Prediction Log'!$T283="Y", 'Prediction Log'!$U283="Y"), "Y", "N"))</f>
        <v>N</v>
      </c>
      <c r="W283" s="81" t="str">
        <f>IF(ISBLANK('Prediction Log'!$N283),"",IF('Prediction Log'!$M283='Prediction Log'!$I283, "Y", "N"))</f>
        <v>Y</v>
      </c>
      <c r="X283" s="81" t="str">
        <f>IF(ISBLANK('Prediction Log'!$N283), "", IF('Prediction Log'!$R283=Games!K264, "Y", "N"))</f>
        <v>Y</v>
      </c>
      <c r="Y283" s="82" t="str">
        <f>IF(ISBLANK('Prediction Log'!$N283), "",IF('Prediction Log'!$J283='Prediction Log'!$M283, "Y", "N"))</f>
        <v>Y</v>
      </c>
      <c r="Z283" s="81" t="str">
        <f>IF(ISBLANK('Prediction Log'!$N283), "",IF('Prediction Log'!$I283&lt;&gt;'Prediction Log'!$M283, "N",IF(AND('Prediction Log'!$E283&gt;0, 'Prediction Log'!$P283&gt;'Prediction Log'!$E283, 'Prediction Log'!$I283='Prediction Log'!$C283), "Y", IF(AND('Prediction Log'!$E283&lt;0, 'Prediction Log'!$P283&lt;'Prediction Log'!$E283,'Prediction Log'!$I283='Prediction Log'!$B283 ), "Y", IF('Prediction Log'!$P283='Prediction Log'!$E283, "PUSH", "N")))))</f>
        <v>N</v>
      </c>
      <c r="AA283" s="81" t="str">
        <f>IF(ISBLANK('Prediction Log'!$N283), "",IF(AND('Prediction Log'!$W283="Y", 'Prediction Log'!$X283="Y"), "Y", "N"))</f>
        <v>Y</v>
      </c>
      <c r="AB283" s="80" t="n">
        <f>IF(ISBLANK('Prediction Log'!$N283), "",IF('Prediction Log'!$D283&gt;0, 'Prediction Log'!$P283-'Prediction Log'!$D283, IF('Prediction Log'!$D283&lt;0, -'Prediction Log'!$P283+'Prediction Log'!$D283, "NA")))</f>
        <v>2.5</v>
      </c>
      <c r="AC283" s="80" t="n">
        <f>IF(ISBLANK('Prediction Log'!$N283), "",ABS('Prediction Log'!$AB283))</f>
        <v>2.5</v>
      </c>
      <c r="AD283" s="81" t="n">
        <f>IF(ISBLANK('Prediction Log'!$N283), "",IF('Prediction Log'!$E283&gt;0, 'Prediction Log'!$P283-'Prediction Log'!$E283, IF('Prediction Log'!$E283&lt;0, -'Prediction Log'!$P283+'Prediction Log'!$E283, "NA")))</f>
        <v>-5.7</v>
      </c>
      <c r="AE283" s="81" t="n">
        <f>IF(ISBLANK('Prediction Log'!$N283), "",ABS('Prediction Log'!$AD283))</f>
        <v>5.7</v>
      </c>
    </row>
    <row r="284" ht="14.25" customHeight="1">
      <c r="A284" s="14" t="n">
        <f>IF(ISBLANK(Games!$B265), "",Games!A265)</f>
        <v>12</v>
      </c>
      <c r="B284" s="67" t="str">
        <f>IF(ISBLANK(Games!$B265), "",Games!B265)</f>
        <v>LSU</v>
      </c>
      <c r="C284" s="67" t="str">
        <f>IF(ISBLANK(Games!$B265), "",Games!E265)</f>
        <v>Georgia State</v>
      </c>
      <c r="D284" s="10" t="n">
        <f>IF(ISBLANK(Games!$B265), "",Games!G265)</f>
        <v>-31.5</v>
      </c>
      <c r="E284" s="10" t="n">
        <f>IF(ISBLANK(Games!$B265), "",Games!H265)</f>
        <v>-29.4</v>
      </c>
      <c r="F284" s="69" t="n">
        <f>Games!D265</f>
        <v>0.991615</v>
      </c>
      <c r="G284" s="70" t="str">
        <f>Games!K265</f>
        <v>N</v>
      </c>
      <c r="H284" s="71" t="str">
        <f>IF(ISBLANK(Games!B265), "", IF('Prediction Log'!$D284&lt;0, 'Prediction Log'!$B284, 'Prediction Log'!$C284))</f>
        <v>LSU</v>
      </c>
      <c r="I284" s="72" t="str">
        <f>IF(ISBLANK(Games!$B265), "",Games!I265)</f>
        <v>LSU</v>
      </c>
      <c r="J284" s="72" t="str">
        <f>IF('Prediction Log'!$F284&gt;0.5, 'Prediction Log'!$B284, IF('Prediction Log'!$F284&lt;0.5, 'Prediction Log'!$C284, "PICK"))</f>
        <v>LSU</v>
      </c>
      <c r="K284" s="73" t="n">
        <f>IF(ISBLANK(Games!B265), "",IF('Prediction Log'!$J284='Prediction Log'!$B284, 'Prediction Log'!$F284, 1-'Prediction Log'!$F284))</f>
        <v>0.991615</v>
      </c>
      <c r="L284" s="74" t="str">
        <f>IF(ISBLANK(Games!$B265), "",Games!L265)</f>
        <v>N</v>
      </c>
      <c r="M284" s="75" t="s">
        <v>40</v>
      </c>
      <c r="N284" s="76" t="n">
        <v>56.0</v>
      </c>
      <c r="O284" s="76" t="n">
        <v>14.0</v>
      </c>
      <c r="P284" s="77" t="n">
        <f>IF(ISBLANK('Prediction Log'!$N284), "",'Prediction Log'!$O284-'Prediction Log'!$N284)</f>
        <v>-42</v>
      </c>
      <c r="Q284" s="78" t="str">
        <f>IF(ISBLANK('Prediction Log'!$N284), "",IF('Prediction Log'!$M284&lt;&gt;'Prediction Log'!$H284, "Y", IF(AND('Prediction Log'!$M284='Prediction Log'!$H284, ABS((-1*'Prediction Log'!$P284))&gt;ABS('Prediction Log'!$D284)), "Y", IF('Prediction Log'!$D284='Prediction Log'!$P284, "PUSH", "N"))))</f>
        <v>Y</v>
      </c>
      <c r="R284" s="79" t="str">
        <f>IF(ISBLANK('Prediction Log'!$N284), "",IF('Prediction Log'!$P284&lt;'Prediction Log'!$D284, "Y", IF('Prediction Log'!$P284='Prediction Log'!$D284, "PUSH", "N")))</f>
        <v>Y</v>
      </c>
      <c r="S284" s="79" t="str">
        <f>IF(ISBLANK('Prediction Log'!$N284), "",IF('Prediction Log'!$P284&lt;'Prediction Log'!$E284, "Y", IF('Prediction Log'!$P284='Prediction Log'!$E284, "PUSH", "N")))</f>
        <v>Y</v>
      </c>
      <c r="T284" s="80" t="str">
        <f>IF(ISBLANK('Prediction Log'!$N284),"",IF('Prediction Log'!$M284='Prediction Log'!$H284, "Y", "N"))</f>
        <v>Y</v>
      </c>
      <c r="U284" s="80" t="str">
        <f>'Prediction Log'!$R284</f>
        <v>Y</v>
      </c>
      <c r="V284" s="80" t="str">
        <f>IF(ISBLANK('Prediction Log'!$N284), "",IF(AND('Prediction Log'!$T284="Y", 'Prediction Log'!$U284="Y"), "Y", "N"))</f>
        <v>Y</v>
      </c>
      <c r="W284" s="81" t="str">
        <f>IF(ISBLANK('Prediction Log'!$N284),"",IF('Prediction Log'!$M284='Prediction Log'!$I284, "Y", "N"))</f>
        <v>Y</v>
      </c>
      <c r="X284" s="81" t="str">
        <f>IF(ISBLANK('Prediction Log'!$N284), "", IF('Prediction Log'!$R284=Games!K265, "Y", "N"))</f>
        <v>N</v>
      </c>
      <c r="Y284" s="82" t="str">
        <f>IF(ISBLANK('Prediction Log'!$N284), "",IF('Prediction Log'!$J284='Prediction Log'!$M284, "Y", "N"))</f>
        <v>Y</v>
      </c>
      <c r="Z284" s="81" t="str">
        <f>IF(ISBLANK('Prediction Log'!$N284), "",IF('Prediction Log'!$I284&lt;&gt;'Prediction Log'!$M284, "N",IF(AND('Prediction Log'!$E284&gt;0, 'Prediction Log'!$P284&gt;'Prediction Log'!$E284, 'Prediction Log'!$I284='Prediction Log'!$C284), "Y", IF(AND('Prediction Log'!$E284&lt;0, 'Prediction Log'!$P284&lt;'Prediction Log'!$E284,'Prediction Log'!$I284='Prediction Log'!$B284 ), "Y", IF('Prediction Log'!$P284='Prediction Log'!$E284, "PUSH", "N")))))</f>
        <v>Y</v>
      </c>
      <c r="AA284" s="81" t="str">
        <f>IF(ISBLANK('Prediction Log'!$N284), "",IF(AND('Prediction Log'!$W284="Y", 'Prediction Log'!$X284="Y"), "Y", "N"))</f>
        <v>N</v>
      </c>
      <c r="AB284" s="80" t="n">
        <f>IF(ISBLANK('Prediction Log'!$N284), "",IF('Prediction Log'!$D284&gt;0, 'Prediction Log'!$P284-'Prediction Log'!$D284, IF('Prediction Log'!$D284&lt;0, -'Prediction Log'!$P284+'Prediction Log'!$D284, "NA")))</f>
        <v>10.5</v>
      </c>
      <c r="AC284" s="80" t="n">
        <f>IF(ISBLANK('Prediction Log'!$N284), "",ABS('Prediction Log'!$AB284))</f>
        <v>10.5</v>
      </c>
      <c r="AD284" s="81" t="n">
        <f>IF(ISBLANK('Prediction Log'!$N284), "",IF('Prediction Log'!$E284&gt;0, 'Prediction Log'!$P284-'Prediction Log'!$E284, IF('Prediction Log'!$E284&lt;0, -'Prediction Log'!$P284+'Prediction Log'!$E284, "NA")))</f>
        <v>12.6</v>
      </c>
      <c r="AE284" s="81" t="n">
        <f>IF(ISBLANK('Prediction Log'!$N284), "",ABS('Prediction Log'!$AD284))</f>
        <v>12.6</v>
      </c>
    </row>
    <row r="285" ht="14.25" customHeight="1">
      <c r="A285" s="67" t="n">
        <f>IF(ISBLANK(Games!$B266), "",Games!A266)</f>
        <v>12</v>
      </c>
      <c r="B285" s="67" t="str">
        <f>IF(ISBLANK(Games!$B266), "",Games!B266)</f>
        <v>San José State</v>
      </c>
      <c r="C285" s="67" t="str">
        <f>IF(ISBLANK(Games!$B266), "",Games!E266)</f>
        <v>San Diego State</v>
      </c>
      <c r="D285" s="68" t="n">
        <f>IF(ISBLANK(Games!$B266), "",Games!G266)</f>
        <v>-14.5</v>
      </c>
      <c r="E285" s="68" t="n">
        <f>IF(ISBLANK(Games!$B266), "",Games!H266)</f>
        <v>-11.6</v>
      </c>
      <c r="F285" s="69" t="n">
        <f>Games!D266</f>
        <v>0.920343</v>
      </c>
      <c r="G285" s="70" t="str">
        <f>Games!K266</f>
        <v>N</v>
      </c>
      <c r="H285" s="71" t="str">
        <f>IF(ISBLANK(Games!B266), "", IF('Prediction Log'!$D285&lt;0, 'Prediction Log'!$B285, 'Prediction Log'!$C285))</f>
        <v>San José State</v>
      </c>
      <c r="I285" s="72" t="str">
        <f>IF(ISBLANK(Games!$B266), "",Games!I266)</f>
        <v>San José State</v>
      </c>
      <c r="J285" s="72" t="str">
        <f>IF('Prediction Log'!$F285&gt;0.5, 'Prediction Log'!$B285, IF('Prediction Log'!$F285&lt;0.5, 'Prediction Log'!$C285, "PICK"))</f>
        <v>San José State</v>
      </c>
      <c r="K285" s="73" t="n">
        <f>IF(ISBLANK(Games!B266), "",IF('Prediction Log'!$J285='Prediction Log'!$B285, 'Prediction Log'!$F285, 1-'Prediction Log'!$F285))</f>
        <v>0.920343</v>
      </c>
      <c r="L285" s="74" t="str">
        <f>IF(ISBLANK(Games!$B266), "",Games!L266)</f>
        <v>N</v>
      </c>
      <c r="M285" s="75" t="s">
        <v>149</v>
      </c>
      <c r="N285" s="76" t="n">
        <v>24.0</v>
      </c>
      <c r="O285" s="76" t="n">
        <v>13.0</v>
      </c>
      <c r="P285" s="77" t="n">
        <f>IF(ISBLANK('Prediction Log'!$N285), "",'Prediction Log'!$O285-'Prediction Log'!$N285)</f>
        <v>-11</v>
      </c>
      <c r="Q285" s="78" t="str">
        <f>IF(ISBLANK('Prediction Log'!$N285), "",IF('Prediction Log'!$M285&lt;&gt;'Prediction Log'!$H285, "Y", IF(AND('Prediction Log'!$M285='Prediction Log'!$H285, ABS((-1*'Prediction Log'!$P285))&gt;ABS('Prediction Log'!$D285)), "Y", IF('Prediction Log'!$D285='Prediction Log'!$P285, "PUSH", "N"))))</f>
        <v>N</v>
      </c>
      <c r="R285" s="79" t="str">
        <f>IF(ISBLANK('Prediction Log'!$N285), "",IF('Prediction Log'!$P285&lt;'Prediction Log'!$D285, "Y", IF('Prediction Log'!$P285='Prediction Log'!$D285, "PUSH", "N")))</f>
        <v>N</v>
      </c>
      <c r="S285" s="79" t="str">
        <f>IF(ISBLANK('Prediction Log'!$N285), "",IF('Prediction Log'!$P285&lt;'Prediction Log'!$E285, "Y", IF('Prediction Log'!$P285='Prediction Log'!$E285, "PUSH", "N")))</f>
        <v>N</v>
      </c>
      <c r="T285" s="80" t="str">
        <f>IF(ISBLANK('Prediction Log'!$N285),"",IF('Prediction Log'!$M285='Prediction Log'!$H285, "Y", "N"))</f>
        <v>Y</v>
      </c>
      <c r="U285" s="80" t="str">
        <f>'Prediction Log'!$R285</f>
        <v>N</v>
      </c>
      <c r="V285" s="80" t="str">
        <f>IF(ISBLANK('Prediction Log'!$N285), "",IF(AND('Prediction Log'!$T285="Y", 'Prediction Log'!$U285="Y"), "Y", "N"))</f>
        <v>N</v>
      </c>
      <c r="W285" s="81" t="str">
        <f>IF(ISBLANK('Prediction Log'!$N285),"",IF('Prediction Log'!$M285='Prediction Log'!$I285, "Y", "N"))</f>
        <v>Y</v>
      </c>
      <c r="X285" s="81" t="str">
        <f>IF(ISBLANK('Prediction Log'!$N285), "", IF('Prediction Log'!$R285=Games!K266, "Y", "N"))</f>
        <v>Y</v>
      </c>
      <c r="Y285" s="82" t="str">
        <f>IF(ISBLANK('Prediction Log'!$N285), "",IF('Prediction Log'!$J285='Prediction Log'!$M285, "Y", "N"))</f>
        <v>Y</v>
      </c>
      <c r="Z285" s="81" t="str">
        <f>IF(ISBLANK('Prediction Log'!$N285), "",IF('Prediction Log'!$I285&lt;&gt;'Prediction Log'!$M285, "N",IF(AND('Prediction Log'!$E285&gt;0, 'Prediction Log'!$P285&gt;'Prediction Log'!$E285, 'Prediction Log'!$I285='Prediction Log'!$C285), "Y", IF(AND('Prediction Log'!$E285&lt;0, 'Prediction Log'!$P285&lt;'Prediction Log'!$E285,'Prediction Log'!$I285='Prediction Log'!$B285 ), "Y", IF('Prediction Log'!$P285='Prediction Log'!$E285, "PUSH", "N")))))</f>
        <v>N</v>
      </c>
      <c r="AA285" s="81" t="str">
        <f>IF(ISBLANK('Prediction Log'!$N285), "",IF(AND('Prediction Log'!$W285="Y", 'Prediction Log'!$X285="Y"), "Y", "N"))</f>
        <v>Y</v>
      </c>
      <c r="AB285" s="80" t="n">
        <f>IF(ISBLANK('Prediction Log'!$N285), "",IF('Prediction Log'!$D285&gt;0, 'Prediction Log'!$P285-'Prediction Log'!$D285, IF('Prediction Log'!$D285&lt;0, -'Prediction Log'!$P285+'Prediction Log'!$D285, "NA")))</f>
        <v>-3.5</v>
      </c>
      <c r="AC285" s="80" t="n">
        <f>IF(ISBLANK('Prediction Log'!$N285), "",ABS('Prediction Log'!$AB285))</f>
        <v>3.5</v>
      </c>
      <c r="AD285" s="81" t="n">
        <f>IF(ISBLANK('Prediction Log'!$N285), "",IF('Prediction Log'!$E285&gt;0, 'Prediction Log'!$P285-'Prediction Log'!$E285, IF('Prediction Log'!$E285&lt;0, -'Prediction Log'!$P285+'Prediction Log'!$E285, "NA")))</f>
        <v>-0.6</v>
      </c>
      <c r="AE285" s="81" t="n">
        <f>IF(ISBLANK('Prediction Log'!$N285), "",ABS('Prediction Log'!$AD285))</f>
        <v>0.6</v>
      </c>
    </row>
    <row r="286" ht="14.25" customHeight="1">
      <c r="A286" s="14" t="n">
        <f>IF(ISBLANK(Games!$B267), "",Games!A267)</f>
        <v>12</v>
      </c>
      <c r="B286" s="67" t="str">
        <f>IF(ISBLANK(Games!$B267), "",Games!B267)</f>
        <v>Fresno State</v>
      </c>
      <c r="C286" s="67" t="str">
        <f>IF(ISBLANK(Games!$B267), "",Games!E267)</f>
        <v>New Mexico</v>
      </c>
      <c r="D286" s="10" t="n">
        <f>IF(ISBLANK(Games!$B267), "",Games!G267)</f>
        <v>-22.5</v>
      </c>
      <c r="E286" s="10" t="n">
        <f>IF(ISBLANK(Games!$B267), "",Games!H267)</f>
        <v>-34.2</v>
      </c>
      <c r="F286" s="69" t="n">
        <f>Games!D267</f>
        <v>0.998177</v>
      </c>
      <c r="G286" s="70" t="str">
        <f>Games!K267</f>
        <v>Y</v>
      </c>
      <c r="H286" s="71" t="str">
        <f>IF(ISBLANK(Games!B267), "", IF('Prediction Log'!$D286&lt;0, 'Prediction Log'!$B286, 'Prediction Log'!$C286))</f>
        <v>Fresno State</v>
      </c>
      <c r="I286" s="72" t="str">
        <f>IF(ISBLANK(Games!$B267), "",Games!I267)</f>
        <v>Fresno State</v>
      </c>
      <c r="J286" s="72" t="str">
        <f>IF('Prediction Log'!$F286&gt;0.5, 'Prediction Log'!$B286, IF('Prediction Log'!$F286&lt;0.5, 'Prediction Log'!$C286, "PICK"))</f>
        <v>Fresno State</v>
      </c>
      <c r="K286" s="73" t="n">
        <f>IF(ISBLANK(Games!B267), "",IF('Prediction Log'!$J286='Prediction Log'!$B286, 'Prediction Log'!$F286, 1-'Prediction Log'!$F286))</f>
        <v>0.998177</v>
      </c>
      <c r="L286" s="74" t="str">
        <f>IF(ISBLANK(Games!$B267), "",Games!L267)</f>
        <v>Y</v>
      </c>
      <c r="M286" s="75" t="s">
        <v>139</v>
      </c>
      <c r="N286" s="76" t="n">
        <v>17.0</v>
      </c>
      <c r="O286" s="76" t="n">
        <v>25.0</v>
      </c>
      <c r="P286" s="77" t="n">
        <f>IF(ISBLANK('Prediction Log'!$N286), "",'Prediction Log'!$O286-'Prediction Log'!$N286)</f>
        <v>8</v>
      </c>
      <c r="Q286" s="78" t="str">
        <f>IF(ISBLANK('Prediction Log'!$N286), "",IF('Prediction Log'!$M286&lt;&gt;'Prediction Log'!$H286, "Y", IF(AND('Prediction Log'!$M286='Prediction Log'!$H286, ABS((-1*'Prediction Log'!$P286))&gt;ABS('Prediction Log'!$D286)), "Y", IF('Prediction Log'!$D286='Prediction Log'!$P286, "PUSH", "N"))))</f>
        <v>Y</v>
      </c>
      <c r="R286" s="79" t="str">
        <f>IF(ISBLANK('Prediction Log'!$N286), "",IF('Prediction Log'!$P286&lt;'Prediction Log'!$D286, "Y", IF('Prediction Log'!$P286='Prediction Log'!$D286, "PUSH", "N")))</f>
        <v>N</v>
      </c>
      <c r="S286" s="79" t="str">
        <f>IF(ISBLANK('Prediction Log'!$N286), "",IF('Prediction Log'!$P286&lt;'Prediction Log'!$E286, "Y", IF('Prediction Log'!$P286='Prediction Log'!$E286, "PUSH", "N")))</f>
        <v>N</v>
      </c>
      <c r="T286" s="80" t="str">
        <f>IF(ISBLANK('Prediction Log'!$N286),"",IF('Prediction Log'!$M286='Prediction Log'!$H286, "Y", "N"))</f>
        <v>N</v>
      </c>
      <c r="U286" s="80" t="str">
        <f>'Prediction Log'!$R286</f>
        <v>N</v>
      </c>
      <c r="V286" s="80" t="str">
        <f>IF(ISBLANK('Prediction Log'!$N286), "",IF(AND('Prediction Log'!$T286="Y", 'Prediction Log'!$U286="Y"), "Y", "N"))</f>
        <v>N</v>
      </c>
      <c r="W286" s="81" t="str">
        <f>IF(ISBLANK('Prediction Log'!$N286),"",IF('Prediction Log'!$M286='Prediction Log'!$I286, "Y", "N"))</f>
        <v>N</v>
      </c>
      <c r="X286" s="81" t="str">
        <f>IF(ISBLANK('Prediction Log'!$N286), "", IF('Prediction Log'!$R286=Games!K267, "Y", "N"))</f>
        <v>N</v>
      </c>
      <c r="Y286" s="82" t="str">
        <f>IF(ISBLANK('Prediction Log'!$N286), "",IF('Prediction Log'!$J286='Prediction Log'!$M286, "Y", "N"))</f>
        <v>N</v>
      </c>
      <c r="Z286" s="81" t="str">
        <f>IF(ISBLANK('Prediction Log'!$N286), "",IF('Prediction Log'!$I286&lt;&gt;'Prediction Log'!$M286, "N",IF(AND('Prediction Log'!$E286&gt;0, 'Prediction Log'!$P286&gt;'Prediction Log'!$E286, 'Prediction Log'!$I286='Prediction Log'!$C286), "Y", IF(AND('Prediction Log'!$E286&lt;0, 'Prediction Log'!$P286&lt;'Prediction Log'!$E286,'Prediction Log'!$I286='Prediction Log'!$B286 ), "Y", IF('Prediction Log'!$P286='Prediction Log'!$E286, "PUSH", "N")))))</f>
        <v>N</v>
      </c>
      <c r="AA286" s="81" t="str">
        <f>IF(ISBLANK('Prediction Log'!$N286), "",IF(AND('Prediction Log'!$W286="Y", 'Prediction Log'!$X286="Y"), "Y", "N"))</f>
        <v>N</v>
      </c>
      <c r="AB286" s="80" t="n">
        <f>IF(ISBLANK('Prediction Log'!$N286), "",IF('Prediction Log'!$D286&gt;0, 'Prediction Log'!$P286-'Prediction Log'!$D286, IF('Prediction Log'!$D286&lt;0, -'Prediction Log'!$P286+'Prediction Log'!$D286, "NA")))</f>
        <v>-30.5</v>
      </c>
      <c r="AC286" s="80" t="n">
        <f>IF(ISBLANK('Prediction Log'!$N286), "",ABS('Prediction Log'!$AB286))</f>
        <v>30.5</v>
      </c>
      <c r="AD286" s="81" t="n">
        <f>IF(ISBLANK('Prediction Log'!$N286), "",IF('Prediction Log'!$E286&gt;0, 'Prediction Log'!$P286-'Prediction Log'!$E286, IF('Prediction Log'!$E286&lt;0, -'Prediction Log'!$P286+'Prediction Log'!$E286, "NA")))</f>
        <v>-42.2</v>
      </c>
      <c r="AE286" s="81" t="n">
        <f>IF(ISBLANK('Prediction Log'!$N286), "",ABS('Prediction Log'!$AD286))</f>
        <v>42.2</v>
      </c>
    </row>
    <row r="287" ht="14.25" customHeight="1">
      <c r="A287" s="67" t="n">
        <f>IF(ISBLANK(Games!$B268), "",Games!A268)</f>
        <v>13</v>
      </c>
      <c r="B287" s="67" t="str">
        <f>IF(ISBLANK(Games!$B268), "",Games!B268)</f>
        <v>Mississippi State</v>
      </c>
      <c r="C287" s="67" t="str">
        <f>IF(ISBLANK(Games!$B268), "",Games!E268)</f>
        <v>Ole Miss</v>
      </c>
      <c r="D287" s="68" t="n">
        <f>IF(ISBLANK(Games!$B268), "",Games!G268)</f>
        <v>10.5</v>
      </c>
      <c r="E287" s="68" t="n">
        <f>IF(ISBLANK(Games!$B268), "",Games!H268)</f>
        <v>7.8</v>
      </c>
      <c r="F287" s="69" t="n">
        <f>Games!D268</f>
        <v>0.084547</v>
      </c>
      <c r="G287" s="70" t="str">
        <f>Games!K268</f>
        <v>Y</v>
      </c>
      <c r="H287" s="71" t="str">
        <f>IF(ISBLANK(Games!B268), "", IF('Prediction Log'!$D287&lt;0, 'Prediction Log'!$B287, 'Prediction Log'!$C287))</f>
        <v>Ole Miss</v>
      </c>
      <c r="I287" s="72" t="str">
        <f>IF(ISBLANK(Games!$B268), "",Games!I268)</f>
        <v>Ole Miss</v>
      </c>
      <c r="J287" s="72" t="str">
        <f>IF('Prediction Log'!$F287&gt;0.5, 'Prediction Log'!$B287, IF('Prediction Log'!$F287&lt;0.5, 'Prediction Log'!$C287, "PICK"))</f>
        <v>Ole Miss</v>
      </c>
      <c r="K287" s="73" t="n">
        <f>IF(ISBLANK(Games!B268), "",IF('Prediction Log'!$J287='Prediction Log'!$B287, 'Prediction Log'!$F287, 1-'Prediction Log'!$F287))</f>
        <v>0.915453</v>
      </c>
      <c r="L287" s="74" t="str">
        <f>IF(ISBLANK(Games!$B268), "",Games!L268)</f>
        <v>N</v>
      </c>
      <c r="M287" s="75" t="s">
        <v>53</v>
      </c>
      <c r="N287" s="76" t="n">
        <v>7.0</v>
      </c>
      <c r="O287" s="76" t="n">
        <v>17.0</v>
      </c>
      <c r="P287" s="77" t="n">
        <f>IF(ISBLANK('Prediction Log'!$N287), "",'Prediction Log'!$O287-'Prediction Log'!$N287)</f>
        <v>10</v>
      </c>
      <c r="Q287" s="78" t="str">
        <f>IF(ISBLANK('Prediction Log'!$N287), "",IF('Prediction Log'!$M287&lt;&gt;'Prediction Log'!$H287, "Y", IF(AND('Prediction Log'!$M287='Prediction Log'!$H287, ABS((-1*'Prediction Log'!$P287))&gt;ABS('Prediction Log'!$D287)), "Y", IF('Prediction Log'!$D287='Prediction Log'!$P287, "PUSH", "N"))))</f>
        <v>N</v>
      </c>
      <c r="R287" s="79" t="str">
        <f>IF(ISBLANK('Prediction Log'!$N287), "",IF('Prediction Log'!$P287&lt;'Prediction Log'!$D287, "Y", IF('Prediction Log'!$P287='Prediction Log'!$D287, "PUSH", "N")))</f>
        <v>Y</v>
      </c>
      <c r="S287" s="79" t="str">
        <f>IF(ISBLANK('Prediction Log'!$N287), "",IF('Prediction Log'!$P287&lt;'Prediction Log'!$E287, "Y", IF('Prediction Log'!$P287='Prediction Log'!$E287, "PUSH", "N")))</f>
        <v>N</v>
      </c>
      <c r="T287" s="80" t="str">
        <f>IF(ISBLANK('Prediction Log'!$N287),"",IF('Prediction Log'!$M287='Prediction Log'!$H287, "Y", "N"))</f>
        <v>Y</v>
      </c>
      <c r="U287" s="80" t="str">
        <f>'Prediction Log'!$R287</f>
        <v>Y</v>
      </c>
      <c r="V287" s="80" t="str">
        <f>IF(ISBLANK('Prediction Log'!$N287), "",IF(AND('Prediction Log'!$T287="Y", 'Prediction Log'!$U287="Y"), "Y", "N"))</f>
        <v>Y</v>
      </c>
      <c r="W287" s="81" t="str">
        <f>IF(ISBLANK('Prediction Log'!$N287),"",IF('Prediction Log'!$M287='Prediction Log'!$I287, "Y", "N"))</f>
        <v>Y</v>
      </c>
      <c r="X287" s="81" t="str">
        <f>IF(ISBLANK('Prediction Log'!$N287), "", IF('Prediction Log'!$R287=Games!K268, "Y", "N"))</f>
        <v>Y</v>
      </c>
      <c r="Y287" s="82" t="str">
        <f>IF(ISBLANK('Prediction Log'!$N287), "",IF('Prediction Log'!$J287='Prediction Log'!$M287, "Y", "N"))</f>
        <v>Y</v>
      </c>
      <c r="Z287" s="81" t="str">
        <f>IF(ISBLANK('Prediction Log'!$N287), "",IF('Prediction Log'!$I287&lt;&gt;'Prediction Log'!$M287, "N",IF(AND('Prediction Log'!$E287&gt;0, 'Prediction Log'!$P287&gt;'Prediction Log'!$E287, 'Prediction Log'!$I287='Prediction Log'!$C287), "Y", IF(AND('Prediction Log'!$E287&lt;0, 'Prediction Log'!$P287&lt;'Prediction Log'!$E287,'Prediction Log'!$I287='Prediction Log'!$B287 ), "Y", IF('Prediction Log'!$P287='Prediction Log'!$E287, "PUSH", "N")))))</f>
        <v>Y</v>
      </c>
      <c r="AA287" s="81" t="str">
        <f>IF(ISBLANK('Prediction Log'!$N287), "",IF(AND('Prediction Log'!$W287="Y", 'Prediction Log'!$X287="Y"), "Y", "N"))</f>
        <v>Y</v>
      </c>
      <c r="AB287" s="80" t="n">
        <f>IF(ISBLANK('Prediction Log'!$N287), "",IF('Prediction Log'!$D287&gt;0, 'Prediction Log'!$P287-'Prediction Log'!$D287, IF('Prediction Log'!$D287&lt;0, -'Prediction Log'!$P287+'Prediction Log'!$D287, "NA")))</f>
        <v>-0.5</v>
      </c>
      <c r="AC287" s="80" t="n">
        <f>IF(ISBLANK('Prediction Log'!$N287), "",ABS('Prediction Log'!$AB287))</f>
        <v>0.5</v>
      </c>
      <c r="AD287" s="81" t="n">
        <f>IF(ISBLANK('Prediction Log'!$N287), "",IF('Prediction Log'!$E287&gt;0, 'Prediction Log'!$P287-'Prediction Log'!$E287, IF('Prediction Log'!$E287&lt;0, -'Prediction Log'!$P287+'Prediction Log'!$E287, "NA")))</f>
        <v>2.2</v>
      </c>
      <c r="AE287" s="81" t="n">
        <f>IF(ISBLANK('Prediction Log'!$N287), "",ABS('Prediction Log'!$AD287))</f>
        <v>2.2</v>
      </c>
    </row>
    <row r="288" ht="14.25" customHeight="1">
      <c r="A288" s="14" t="n">
        <f>IF(ISBLANK(Games!$B269), "",Games!A269)</f>
        <v>13</v>
      </c>
      <c r="B288" s="67" t="str">
        <f>IF(ISBLANK(Games!$B269), "",Games!B269)</f>
        <v>Oklahoma</v>
      </c>
      <c r="C288" s="67" t="str">
        <f>IF(ISBLANK(Games!$B269), "",Games!E269)</f>
        <v>TCU</v>
      </c>
      <c r="D288" s="10" t="n">
        <f>IF(ISBLANK(Games!$B269), "",Games!G269)</f>
        <v>-9.5</v>
      </c>
      <c r="E288" s="10" t="n">
        <f>IF(ISBLANK(Games!$B269), "",Games!H269)</f>
        <v>-23.6</v>
      </c>
      <c r="F288" s="69" t="n">
        <f>Games!D269</f>
        <v>0.977716</v>
      </c>
      <c r="G288" s="70" t="str">
        <f>Games!K269</f>
        <v>Y</v>
      </c>
      <c r="H288" s="71" t="str">
        <f>IF(ISBLANK(Games!B269), "", IF('Prediction Log'!$D288&lt;0, 'Prediction Log'!$B288, 'Prediction Log'!$C288))</f>
        <v>Oklahoma</v>
      </c>
      <c r="I288" s="72" t="str">
        <f>IF(ISBLANK(Games!$B269), "",Games!I269)</f>
        <v>Oklahoma</v>
      </c>
      <c r="J288" s="72" t="str">
        <f>IF('Prediction Log'!$F288&gt;0.5, 'Prediction Log'!$B288, IF('Prediction Log'!$F288&lt;0.5, 'Prediction Log'!$C288, "PICK"))</f>
        <v>Oklahoma</v>
      </c>
      <c r="K288" s="73" t="n">
        <f>IF(ISBLANK(Games!B269), "",IF('Prediction Log'!$J288='Prediction Log'!$B288, 'Prediction Log'!$F288, 1-'Prediction Log'!$F288))</f>
        <v>0.977716</v>
      </c>
      <c r="L288" s="74" t="str">
        <f>IF(ISBLANK(Games!$B269), "",Games!L269)</f>
        <v>Y</v>
      </c>
      <c r="M288" s="75" t="s">
        <v>20</v>
      </c>
      <c r="N288" s="76" t="n">
        <v>69.0</v>
      </c>
      <c r="O288" s="76" t="n">
        <v>45.0</v>
      </c>
      <c r="P288" s="77" t="n">
        <f>IF(ISBLANK('Prediction Log'!$N288), "",'Prediction Log'!$O288-'Prediction Log'!$N288)</f>
        <v>-24</v>
      </c>
      <c r="Q288" s="78" t="str">
        <f>IF(ISBLANK('Prediction Log'!$N288), "",IF('Prediction Log'!$M288&lt;&gt;'Prediction Log'!$H288, "Y", IF(AND('Prediction Log'!$M288='Prediction Log'!$H288, ABS((-1*'Prediction Log'!$P288))&gt;ABS('Prediction Log'!$D288)), "Y", IF('Prediction Log'!$D288='Prediction Log'!$P288, "PUSH", "N"))))</f>
        <v>Y</v>
      </c>
      <c r="R288" s="79" t="str">
        <f>IF(ISBLANK('Prediction Log'!$N288), "",IF('Prediction Log'!$P288&lt;'Prediction Log'!$D288, "Y", IF('Prediction Log'!$P288='Prediction Log'!$D288, "PUSH", "N")))</f>
        <v>Y</v>
      </c>
      <c r="S288" s="79" t="str">
        <f>IF(ISBLANK('Prediction Log'!$N288), "",IF('Prediction Log'!$P288&lt;'Prediction Log'!$E288, "Y", IF('Prediction Log'!$P288='Prediction Log'!$E288, "PUSH", "N")))</f>
        <v>Y</v>
      </c>
      <c r="T288" s="80" t="str">
        <f>IF(ISBLANK('Prediction Log'!$N288),"",IF('Prediction Log'!$M288='Prediction Log'!$H288, "Y", "N"))</f>
        <v>Y</v>
      </c>
      <c r="U288" s="80" t="str">
        <f>'Prediction Log'!$R288</f>
        <v>Y</v>
      </c>
      <c r="V288" s="80" t="str">
        <f>IF(ISBLANK('Prediction Log'!$N288), "",IF(AND('Prediction Log'!$T288="Y", 'Prediction Log'!$U288="Y"), "Y", "N"))</f>
        <v>Y</v>
      </c>
      <c r="W288" s="81" t="str">
        <f>IF(ISBLANK('Prediction Log'!$N288),"",IF('Prediction Log'!$M288='Prediction Log'!$I288, "Y", "N"))</f>
        <v>Y</v>
      </c>
      <c r="X288" s="81" t="str">
        <f>IF(ISBLANK('Prediction Log'!$N288), "", IF('Prediction Log'!$R288=Games!K269, "Y", "N"))</f>
        <v>Y</v>
      </c>
      <c r="Y288" s="82" t="str">
        <f>IF(ISBLANK('Prediction Log'!$N288), "",IF('Prediction Log'!$J288='Prediction Log'!$M288, "Y", "N"))</f>
        <v>Y</v>
      </c>
      <c r="Z288" s="81" t="str">
        <f>IF(ISBLANK('Prediction Log'!$N288), "",IF('Prediction Log'!$I288&lt;&gt;'Prediction Log'!$M288, "N",IF(AND('Prediction Log'!$E288&gt;0, 'Prediction Log'!$P288&gt;'Prediction Log'!$E288, 'Prediction Log'!$I288='Prediction Log'!$C288), "Y", IF(AND('Prediction Log'!$E288&lt;0, 'Prediction Log'!$P288&lt;'Prediction Log'!$E288,'Prediction Log'!$I288='Prediction Log'!$B288 ), "Y", IF('Prediction Log'!$P288='Prediction Log'!$E288, "PUSH", "N")))))</f>
        <v>Y</v>
      </c>
      <c r="AA288" s="81" t="str">
        <f>IF(ISBLANK('Prediction Log'!$N288), "",IF(AND('Prediction Log'!$W288="Y", 'Prediction Log'!$X288="Y"), "Y", "N"))</f>
        <v>Y</v>
      </c>
      <c r="AB288" s="80" t="n">
        <f>IF(ISBLANK('Prediction Log'!$N288), "",IF('Prediction Log'!$D288&gt;0, 'Prediction Log'!$P288-'Prediction Log'!$D288, IF('Prediction Log'!$D288&lt;0, -'Prediction Log'!$P288+'Prediction Log'!$D288, "NA")))</f>
        <v>14.5</v>
      </c>
      <c r="AC288" s="80" t="n">
        <f>IF(ISBLANK('Prediction Log'!$N288), "",ABS('Prediction Log'!$AB288))</f>
        <v>14.5</v>
      </c>
      <c r="AD288" s="81" t="n">
        <f>IF(ISBLANK('Prediction Log'!$N288), "",IF('Prediction Log'!$E288&gt;0, 'Prediction Log'!$P288-'Prediction Log'!$E288, IF('Prediction Log'!$E288&lt;0, -'Prediction Log'!$P288+'Prediction Log'!$E288, "NA")))</f>
        <v>0.4</v>
      </c>
      <c r="AE288" s="81" t="n">
        <f>IF(ISBLANK('Prediction Log'!$N288), "",ABS('Prediction Log'!$AD288))</f>
        <v>0.4</v>
      </c>
    </row>
    <row r="289" ht="14.25" customHeight="1">
      <c r="A289" s="67" t="n">
        <f>IF(ISBLANK(Games!$B270), "",Games!A270)</f>
        <v>13</v>
      </c>
      <c r="B289" s="67" t="str">
        <f>IF(ISBLANK(Games!$B270), "",Games!B270)</f>
        <v>Central Michigan</v>
      </c>
      <c r="C289" s="67" t="str">
        <f>IF(ISBLANK(Games!$B270), "",Games!E270)</f>
        <v>Toledo</v>
      </c>
      <c r="D289" s="68" t="n">
        <f>IF(ISBLANK(Games!$B270), "",Games!G270)</f>
        <v>10.5</v>
      </c>
      <c r="E289" s="68" t="n">
        <f>IF(ISBLANK(Games!$B270), "",Games!H270)</f>
        <v>5</v>
      </c>
      <c r="F289" s="69" t="n">
        <f>Games!D270</f>
        <v>0.168512</v>
      </c>
      <c r="G289" s="70" t="str">
        <f>Games!K270</f>
        <v>Y</v>
      </c>
      <c r="H289" s="71" t="str">
        <f>IF(ISBLANK(Games!B270), "", IF('Prediction Log'!$D289&lt;0, 'Prediction Log'!$B289, 'Prediction Log'!$C289))</f>
        <v>Toledo</v>
      </c>
      <c r="I289" s="72" t="str">
        <f>IF(ISBLANK(Games!$B270), "",Games!I270)</f>
        <v>Toledo</v>
      </c>
      <c r="J289" s="72" t="str">
        <f>IF('Prediction Log'!$F289&gt;0.5, 'Prediction Log'!$B289, IF('Prediction Log'!$F289&lt;0.5, 'Prediction Log'!$C289, "PICK"))</f>
        <v>Toledo</v>
      </c>
      <c r="K289" s="73" t="n">
        <f>IF(ISBLANK(Games!B270), "",IF('Prediction Log'!$J289='Prediction Log'!$B289, 'Prediction Log'!$F289, 1-'Prediction Log'!$F289))</f>
        <v>0.831488</v>
      </c>
      <c r="L289" s="74" t="str">
        <f>IF(ISBLANK(Games!$B270), "",Games!L270)</f>
        <v>N</v>
      </c>
      <c r="M289" s="75" t="s">
        <v>49</v>
      </c>
      <c r="N289" s="76" t="n">
        <v>17.0</v>
      </c>
      <c r="O289" s="76" t="n">
        <v>32.0</v>
      </c>
      <c r="P289" s="77" t="n">
        <f>IF(ISBLANK('Prediction Log'!$N289), "",'Prediction Log'!$O289-'Prediction Log'!$N289)</f>
        <v>15</v>
      </c>
      <c r="Q289" s="78" t="str">
        <f>IF(ISBLANK('Prediction Log'!$N289), "",IF('Prediction Log'!$M289&lt;&gt;'Prediction Log'!$H289, "Y", IF(AND('Prediction Log'!$M289='Prediction Log'!$H289, ABS((-1*'Prediction Log'!$P289))&gt;ABS('Prediction Log'!$D289)), "Y", IF('Prediction Log'!$D289='Prediction Log'!$P289, "PUSH", "N"))))</f>
        <v>Y</v>
      </c>
      <c r="R289" s="79" t="str">
        <f>IF(ISBLANK('Prediction Log'!$N289), "",IF('Prediction Log'!$P289&lt;'Prediction Log'!$D289, "Y", IF('Prediction Log'!$P289='Prediction Log'!$D289, "PUSH", "N")))</f>
        <v>N</v>
      </c>
      <c r="S289" s="79" t="str">
        <f>IF(ISBLANK('Prediction Log'!$N289), "",IF('Prediction Log'!$P289&lt;'Prediction Log'!$E289, "Y", IF('Prediction Log'!$P289='Prediction Log'!$E289, "PUSH", "N")))</f>
        <v>N</v>
      </c>
      <c r="T289" s="80" t="str">
        <f>IF(ISBLANK('Prediction Log'!$N289),"",IF('Prediction Log'!$M289='Prediction Log'!$H289, "Y", "N"))</f>
        <v>Y</v>
      </c>
      <c r="U289" s="80" t="str">
        <f>'Prediction Log'!$R289</f>
        <v>N</v>
      </c>
      <c r="V289" s="80" t="str">
        <f>IF(ISBLANK('Prediction Log'!$N289), "",IF(AND('Prediction Log'!$T289="Y", 'Prediction Log'!$U289="Y"), "Y", "N"))</f>
        <v>N</v>
      </c>
      <c r="W289" s="81" t="str">
        <f>IF(ISBLANK('Prediction Log'!$N289),"",IF('Prediction Log'!$M289='Prediction Log'!$I289, "Y", "N"))</f>
        <v>Y</v>
      </c>
      <c r="X289" s="81" t="str">
        <f>IF(ISBLANK('Prediction Log'!$N289), "", IF('Prediction Log'!$R289=Games!K270, "Y", "N"))</f>
        <v>N</v>
      </c>
      <c r="Y289" s="82" t="str">
        <f>IF(ISBLANK('Prediction Log'!$N289), "",IF('Prediction Log'!$J289='Prediction Log'!$M289, "Y", "N"))</f>
        <v>Y</v>
      </c>
      <c r="Z289" s="81" t="str">
        <f>IF(ISBLANK('Prediction Log'!$N289), "",IF('Prediction Log'!$I289&lt;&gt;'Prediction Log'!$M289, "N",IF(AND('Prediction Log'!$E289&gt;0, 'Prediction Log'!$P289&gt;'Prediction Log'!$E289, 'Prediction Log'!$I289='Prediction Log'!$C289), "Y", IF(AND('Prediction Log'!$E289&lt;0, 'Prediction Log'!$P289&lt;'Prediction Log'!$E289,'Prediction Log'!$I289='Prediction Log'!$B289 ), "Y", IF('Prediction Log'!$P289='Prediction Log'!$E289, "PUSH", "N")))))</f>
        <v>Y</v>
      </c>
      <c r="AA289" s="81" t="str">
        <f>IF(ISBLANK('Prediction Log'!$N289), "",IF(AND('Prediction Log'!$W289="Y", 'Prediction Log'!$X289="Y"), "Y", "N"))</f>
        <v>N</v>
      </c>
      <c r="AB289" s="80" t="n">
        <f>IF(ISBLANK('Prediction Log'!$N289), "",IF('Prediction Log'!$D289&gt;0, 'Prediction Log'!$P289-'Prediction Log'!$D289, IF('Prediction Log'!$D289&lt;0, -'Prediction Log'!$P289+'Prediction Log'!$D289, "NA")))</f>
        <v>4.5</v>
      </c>
      <c r="AC289" s="80" t="n">
        <f>IF(ISBLANK('Prediction Log'!$N289), "",ABS('Prediction Log'!$AB289))</f>
        <v>4.5</v>
      </c>
      <c r="AD289" s="81" t="n">
        <f>IF(ISBLANK('Prediction Log'!$N289), "",IF('Prediction Log'!$E289&gt;0, 'Prediction Log'!$P289-'Prediction Log'!$E289, IF('Prediction Log'!$E289&lt;0, -'Prediction Log'!$P289+'Prediction Log'!$E289, "NA")))</f>
        <v>10</v>
      </c>
      <c r="AE289" s="81" t="n">
        <f>IF(ISBLANK('Prediction Log'!$N289), "",ABS('Prediction Log'!$AD289))</f>
        <v>10</v>
      </c>
    </row>
    <row r="290" ht="14.25" customHeight="1">
      <c r="A290" s="14" t="n">
        <f>IF(ISBLANK(Games!$B271), "",Games!A271)</f>
        <v>13</v>
      </c>
      <c r="B290" s="67" t="str">
        <f>IF(ISBLANK(Games!$B271), "",Games!B271)</f>
        <v>Temple</v>
      </c>
      <c r="C290" s="67" t="str">
        <f>IF(ISBLANK(Games!$B271), "",Games!E271)</f>
        <v>Memphis</v>
      </c>
      <c r="D290" s="10" t="n">
        <f>IF(ISBLANK(Games!$B271), "",Games!G271)</f>
        <v>12.5</v>
      </c>
      <c r="E290" s="10" t="n">
        <f>IF(ISBLANK(Games!$B271), "",Games!H271)</f>
        <v>30.4</v>
      </c>
      <c r="F290" s="69" t="n">
        <f>Games!D271</f>
        <v>0.004712</v>
      </c>
      <c r="G290" s="70" t="str">
        <f>Games!K271</f>
        <v>N</v>
      </c>
      <c r="H290" s="71" t="str">
        <f>IF(ISBLANK(Games!B271), "", IF('Prediction Log'!$D290&lt;0, 'Prediction Log'!$B290, 'Prediction Log'!$C290))</f>
        <v>Memphis</v>
      </c>
      <c r="I290" s="72" t="str">
        <f>IF(ISBLANK(Games!$B271), "",Games!I271)</f>
        <v>Memphis</v>
      </c>
      <c r="J290" s="72" t="str">
        <f>IF('Prediction Log'!$F290&gt;0.5, 'Prediction Log'!$B290, IF('Prediction Log'!$F290&lt;0.5, 'Prediction Log'!$C290, "PICK"))</f>
        <v>Memphis</v>
      </c>
      <c r="K290" s="73" t="n">
        <f>IF(ISBLANK(Games!B271), "",IF('Prediction Log'!$J290='Prediction Log'!$B290, 'Prediction Log'!$F290, 1-'Prediction Log'!$F290))</f>
        <v>0.995288</v>
      </c>
      <c r="L290" s="74" t="str">
        <f>IF(ISBLANK(Games!$B271), "",Games!L271)</f>
        <v>Y</v>
      </c>
      <c r="M290" s="75" t="s">
        <v>45</v>
      </c>
      <c r="N290" s="76" t="n">
        <v>21.0</v>
      </c>
      <c r="O290" s="76" t="n">
        <v>45.0</v>
      </c>
      <c r="P290" s="77" t="n">
        <f>IF(ISBLANK('Prediction Log'!$N290), "",'Prediction Log'!$O290-'Prediction Log'!$N290)</f>
        <v>24</v>
      </c>
      <c r="Q290" s="78" t="str">
        <f>IF(ISBLANK('Prediction Log'!$N290), "",IF('Prediction Log'!$M290&lt;&gt;'Prediction Log'!$H290, "Y", IF(AND('Prediction Log'!$M290='Prediction Log'!$H290, ABS((-1*'Prediction Log'!$P290))&gt;ABS('Prediction Log'!$D290)), "Y", IF('Prediction Log'!$D290='Prediction Log'!$P290, "PUSH", "N"))))</f>
        <v>Y</v>
      </c>
      <c r="R290" s="79" t="str">
        <f>IF(ISBLANK('Prediction Log'!$N290), "",IF('Prediction Log'!$P290&lt;'Prediction Log'!$D290, "Y", IF('Prediction Log'!$P290='Prediction Log'!$D290, "PUSH", "N")))</f>
        <v>N</v>
      </c>
      <c r="S290" s="79" t="str">
        <f>IF(ISBLANK('Prediction Log'!$N290), "",IF('Prediction Log'!$P290&lt;'Prediction Log'!$E290, "Y", IF('Prediction Log'!$P290='Prediction Log'!$E290, "PUSH", "N")))</f>
        <v>Y</v>
      </c>
      <c r="T290" s="80" t="str">
        <f>IF(ISBLANK('Prediction Log'!$N290),"",IF('Prediction Log'!$M290='Prediction Log'!$H290, "Y", "N"))</f>
        <v>Y</v>
      </c>
      <c r="U290" s="80" t="str">
        <f>'Prediction Log'!$R290</f>
        <v>N</v>
      </c>
      <c r="V290" s="80" t="str">
        <f>IF(ISBLANK('Prediction Log'!$N290), "",IF(AND('Prediction Log'!$T290="Y", 'Prediction Log'!$U290="Y"), "Y", "N"))</f>
        <v>N</v>
      </c>
      <c r="W290" s="81" t="str">
        <f>IF(ISBLANK('Prediction Log'!$N290),"",IF('Prediction Log'!$M290='Prediction Log'!$I290, "Y", "N"))</f>
        <v>Y</v>
      </c>
      <c r="X290" s="81" t="str">
        <f>IF(ISBLANK('Prediction Log'!$N290), "", IF('Prediction Log'!$R290=Games!K271, "Y", "N"))</f>
        <v>Y</v>
      </c>
      <c r="Y290" s="82" t="str">
        <f>IF(ISBLANK('Prediction Log'!$N290), "",IF('Prediction Log'!$J290='Prediction Log'!$M290, "Y", "N"))</f>
        <v>Y</v>
      </c>
      <c r="Z290" s="81" t="str">
        <f>IF(ISBLANK('Prediction Log'!$N290), "",IF('Prediction Log'!$I290&lt;&gt;'Prediction Log'!$M290, "N",IF(AND('Prediction Log'!$E290&gt;0, 'Prediction Log'!$P290&gt;'Prediction Log'!$E290, 'Prediction Log'!$I290='Prediction Log'!$C290), "Y", IF(AND('Prediction Log'!$E290&lt;0, 'Prediction Log'!$P290&lt;'Prediction Log'!$E290,'Prediction Log'!$I290='Prediction Log'!$B290 ), "Y", IF('Prediction Log'!$P290='Prediction Log'!$E290, "PUSH", "N")))))</f>
        <v>N</v>
      </c>
      <c r="AA290" s="81" t="str">
        <f>IF(ISBLANK('Prediction Log'!$N290), "",IF(AND('Prediction Log'!$W290="Y", 'Prediction Log'!$X290="Y"), "Y", "N"))</f>
        <v>Y</v>
      </c>
      <c r="AB290" s="80" t="n">
        <f>IF(ISBLANK('Prediction Log'!$N290), "",IF('Prediction Log'!$D290&gt;0, 'Prediction Log'!$P290-'Prediction Log'!$D290, IF('Prediction Log'!$D290&lt;0, -'Prediction Log'!$P290+'Prediction Log'!$D290, "NA")))</f>
        <v>11.5</v>
      </c>
      <c r="AC290" s="80" t="n">
        <f>IF(ISBLANK('Prediction Log'!$N290), "",ABS('Prediction Log'!$AB290))</f>
        <v>11.5</v>
      </c>
      <c r="AD290" s="81" t="n">
        <f>IF(ISBLANK('Prediction Log'!$N290), "",IF('Prediction Log'!$E290&gt;0, 'Prediction Log'!$P290-'Prediction Log'!$E290, IF('Prediction Log'!$E290&lt;0, -'Prediction Log'!$P290+'Prediction Log'!$E290, "NA")))</f>
        <v>-6.4</v>
      </c>
      <c r="AE290" s="81" t="n">
        <f>IF(ISBLANK('Prediction Log'!$N290), "",ABS('Prediction Log'!$AD290))</f>
        <v>6.4</v>
      </c>
    </row>
    <row r="291" ht="14.25" customHeight="1">
      <c r="A291" s="67" t="n">
        <f>IF(ISBLANK(Games!$B272), "",Games!A272)</f>
        <v>13</v>
      </c>
      <c r="B291" s="67" t="str">
        <f>IF(ISBLANK(Games!$B272), "",Games!B272)</f>
        <v>Boston College</v>
      </c>
      <c r="C291" s="67" t="str">
        <f>IF(ISBLANK(Games!$B272), "",Games!E272)</f>
        <v>Miami</v>
      </c>
      <c r="D291" s="68" t="n">
        <f>IF(ISBLANK(Games!$B272), "",Games!G272)</f>
        <v>9.5</v>
      </c>
      <c r="E291" s="68" t="n">
        <f>IF(ISBLANK(Games!$B272), "",Games!H272)</f>
        <v>12</v>
      </c>
      <c r="F291" s="69" t="n">
        <f>Games!D272</f>
        <v>0.145798</v>
      </c>
      <c r="G291" s="70" t="str">
        <f>Games!K272</f>
        <v>N</v>
      </c>
      <c r="H291" s="71" t="str">
        <f>IF(ISBLANK(Games!B272), "", IF('Prediction Log'!$D291&lt;0, 'Prediction Log'!$B291, 'Prediction Log'!$C291))</f>
        <v>Miami</v>
      </c>
      <c r="I291" s="72" t="str">
        <f>IF(ISBLANK(Games!$B272), "",Games!I272)</f>
        <v>Miami</v>
      </c>
      <c r="J291" s="72" t="str">
        <f>IF('Prediction Log'!$F291&gt;0.5, 'Prediction Log'!$B291, IF('Prediction Log'!$F291&lt;0.5, 'Prediction Log'!$C291, "PICK"))</f>
        <v>Miami</v>
      </c>
      <c r="K291" s="73" t="n">
        <f>IF(ISBLANK(Games!B272), "",IF('Prediction Log'!$J291='Prediction Log'!$B291, 'Prediction Log'!$F291, 1-'Prediction Log'!$F291))</f>
        <v>0.854202</v>
      </c>
      <c r="L291" s="74" t="str">
        <f>IF(ISBLANK(Games!$B272), "",Games!L272)</f>
        <v>Y</v>
      </c>
      <c r="M291" s="75" t="s">
        <v>56</v>
      </c>
      <c r="N291" s="76" t="n">
        <v>20.0</v>
      </c>
      <c r="O291" s="76" t="n">
        <v>45.0</v>
      </c>
      <c r="P291" s="77" t="n">
        <f>IF(ISBLANK('Prediction Log'!$N291), "",'Prediction Log'!$O291-'Prediction Log'!$N291)</f>
        <v>25</v>
      </c>
      <c r="Q291" s="78" t="str">
        <f>IF(ISBLANK('Prediction Log'!$N291), "",IF('Prediction Log'!$M291&lt;&gt;'Prediction Log'!$H291, "Y", IF(AND('Prediction Log'!$M291='Prediction Log'!$H291, ABS((-1*'Prediction Log'!$P291))&gt;ABS('Prediction Log'!$D291)), "Y", IF('Prediction Log'!$D291='Prediction Log'!$P291, "PUSH", "N"))))</f>
        <v>Y</v>
      </c>
      <c r="R291" s="79" t="str">
        <f>IF(ISBLANK('Prediction Log'!$N291), "",IF('Prediction Log'!$P291&lt;'Prediction Log'!$D291, "Y", IF('Prediction Log'!$P291='Prediction Log'!$D291, "PUSH", "N")))</f>
        <v>N</v>
      </c>
      <c r="S291" s="79" t="str">
        <f>IF(ISBLANK('Prediction Log'!$N291), "",IF('Prediction Log'!$P291&lt;'Prediction Log'!$E291, "Y", IF('Prediction Log'!$P291='Prediction Log'!$E291, "PUSH", "N")))</f>
        <v>N</v>
      </c>
      <c r="T291" s="80" t="str">
        <f>IF(ISBLANK('Prediction Log'!$N291),"",IF('Prediction Log'!$M291='Prediction Log'!$H291, "Y", "N"))</f>
        <v>Y</v>
      </c>
      <c r="U291" s="80" t="str">
        <f>'Prediction Log'!$R291</f>
        <v>N</v>
      </c>
      <c r="V291" s="80" t="str">
        <f>IF(ISBLANK('Prediction Log'!$N291), "",IF(AND('Prediction Log'!$T291="Y", 'Prediction Log'!$U291="Y"), "Y", "N"))</f>
        <v>N</v>
      </c>
      <c r="W291" s="81" t="str">
        <f>IF(ISBLANK('Prediction Log'!$N291),"",IF('Prediction Log'!$M291='Prediction Log'!$I291, "Y", "N"))</f>
        <v>Y</v>
      </c>
      <c r="X291" s="81" t="str">
        <f>IF(ISBLANK('Prediction Log'!$N291), "", IF('Prediction Log'!$R291=Games!K272, "Y", "N"))</f>
        <v>Y</v>
      </c>
      <c r="Y291" s="82" t="str">
        <f>IF(ISBLANK('Prediction Log'!$N291), "",IF('Prediction Log'!$J291='Prediction Log'!$M291, "Y", "N"))</f>
        <v>Y</v>
      </c>
      <c r="Z291" s="81" t="str">
        <f>IF(ISBLANK('Prediction Log'!$N291), "",IF('Prediction Log'!$I291&lt;&gt;'Prediction Log'!$M291, "N",IF(AND('Prediction Log'!$E291&gt;0, 'Prediction Log'!$P291&gt;'Prediction Log'!$E291, 'Prediction Log'!$I291='Prediction Log'!$C291), "Y", IF(AND('Prediction Log'!$E291&lt;0, 'Prediction Log'!$P291&lt;'Prediction Log'!$E291,'Prediction Log'!$I291='Prediction Log'!$B291 ), "Y", IF('Prediction Log'!$P291='Prediction Log'!$E291, "PUSH", "N")))))</f>
        <v>Y</v>
      </c>
      <c r="AA291" s="81" t="str">
        <f>IF(ISBLANK('Prediction Log'!$N291), "",IF(AND('Prediction Log'!$W291="Y", 'Prediction Log'!$X291="Y"), "Y", "N"))</f>
        <v>Y</v>
      </c>
      <c r="AB291" s="80" t="n">
        <f>IF(ISBLANK('Prediction Log'!$N291), "",IF('Prediction Log'!$D291&gt;0, 'Prediction Log'!$P291-'Prediction Log'!$D291, IF('Prediction Log'!$D291&lt;0, -'Prediction Log'!$P291+'Prediction Log'!$D291, "NA")))</f>
        <v>15.5</v>
      </c>
      <c r="AC291" s="80" t="n">
        <f>IF(ISBLANK('Prediction Log'!$N291), "",ABS('Prediction Log'!$AB291))</f>
        <v>15.5</v>
      </c>
      <c r="AD291" s="81" t="n">
        <f>IF(ISBLANK('Prediction Log'!$N291), "",IF('Prediction Log'!$E291&gt;0, 'Prediction Log'!$P291-'Prediction Log'!$E291, IF('Prediction Log'!$E291&lt;0, -'Prediction Log'!$P291+'Prediction Log'!$E291, "NA")))</f>
        <v>13</v>
      </c>
      <c r="AE291" s="81" t="n">
        <f>IF(ISBLANK('Prediction Log'!$N291), "",ABS('Prediction Log'!$AD291))</f>
        <v>13</v>
      </c>
    </row>
    <row r="292" ht="14.25" customHeight="1">
      <c r="A292" s="14" t="n">
        <f>IF(ISBLANK(Games!$B273), "",Games!A273)</f>
        <v>13</v>
      </c>
      <c r="B292" s="67" t="str">
        <f>IF(ISBLANK(Games!$B273), "",Games!B273)</f>
        <v>Nebraska</v>
      </c>
      <c r="C292" s="67" t="str">
        <f>IF(ISBLANK(Games!$B273), "",Games!E273)</f>
        <v>Iowa</v>
      </c>
      <c r="D292" s="10" t="n">
        <f>IF(ISBLANK(Games!$B273), "",Games!G273)</f>
        <v>-2.5</v>
      </c>
      <c r="E292" s="10" t="n">
        <f>IF(ISBLANK(Games!$B273), "",Games!H273)</f>
        <v>7.1</v>
      </c>
      <c r="F292" s="69" t="n">
        <f>Games!D273</f>
        <v>0.145456</v>
      </c>
      <c r="G292" s="70" t="str">
        <f>Games!K273</f>
        <v>N</v>
      </c>
      <c r="H292" s="71" t="str">
        <f>IF(ISBLANK(Games!B273), "", IF('Prediction Log'!$D292&lt;0, 'Prediction Log'!$B292, 'Prediction Log'!$C292))</f>
        <v>Nebraska</v>
      </c>
      <c r="I292" s="72" t="str">
        <f>IF(ISBLANK(Games!$B273), "",Games!I273)</f>
        <v>Iowa</v>
      </c>
      <c r="J292" s="72" t="str">
        <f>IF('Prediction Log'!$F292&gt;0.5, 'Prediction Log'!$B292, IF('Prediction Log'!$F292&lt;0.5, 'Prediction Log'!$C292, "PICK"))</f>
        <v>Iowa</v>
      </c>
      <c r="K292" s="73" t="n">
        <f>IF(ISBLANK(Games!B273), "",IF('Prediction Log'!$J292='Prediction Log'!$B292, 'Prediction Log'!$F292, 1-'Prediction Log'!$F292))</f>
        <v>0.854544</v>
      </c>
      <c r="L292" s="74" t="str">
        <f>IF(ISBLANK(Games!$B273), "",Games!L273)</f>
        <v>Y</v>
      </c>
      <c r="M292" s="75" t="s">
        <v>24</v>
      </c>
      <c r="N292" s="76" t="n">
        <v>10.0</v>
      </c>
      <c r="O292" s="76" t="n">
        <v>13.0</v>
      </c>
      <c r="P292" s="77" t="n">
        <f>IF(ISBLANK('Prediction Log'!$N292), "",'Prediction Log'!$O292-'Prediction Log'!$N292)</f>
        <v>3</v>
      </c>
      <c r="Q292" s="78" t="str">
        <f>IF(ISBLANK('Prediction Log'!$N292), "",IF('Prediction Log'!$M292&lt;&gt;'Prediction Log'!$H292, "Y", IF(AND('Prediction Log'!$M292='Prediction Log'!$H292, ABS((-1*'Prediction Log'!$P292))&gt;ABS('Prediction Log'!$D292)), "Y", IF('Prediction Log'!$D292='Prediction Log'!$P292, "PUSH", "N"))))</f>
        <v>Y</v>
      </c>
      <c r="R292" s="79" t="str">
        <f>IF(ISBLANK('Prediction Log'!$N292), "",IF('Prediction Log'!$P292&lt;'Prediction Log'!$D292, "Y", IF('Prediction Log'!$P292='Prediction Log'!$D292, "PUSH", "N")))</f>
        <v>N</v>
      </c>
      <c r="S292" s="79" t="str">
        <f>IF(ISBLANK('Prediction Log'!$N292), "",IF('Prediction Log'!$P292&lt;'Prediction Log'!$E292, "Y", IF('Prediction Log'!$P292='Prediction Log'!$E292, "PUSH", "N")))</f>
        <v>Y</v>
      </c>
      <c r="T292" s="80" t="str">
        <f>IF(ISBLANK('Prediction Log'!$N292),"",IF('Prediction Log'!$M292='Prediction Log'!$H292, "Y", "N"))</f>
        <v>N</v>
      </c>
      <c r="U292" s="80" t="str">
        <f>'Prediction Log'!$R292</f>
        <v>N</v>
      </c>
      <c r="V292" s="80" t="str">
        <f>IF(ISBLANK('Prediction Log'!$N292), "",IF(AND('Prediction Log'!$T292="Y", 'Prediction Log'!$U292="Y"), "Y", "N"))</f>
        <v>N</v>
      </c>
      <c r="W292" s="81" t="str">
        <f>IF(ISBLANK('Prediction Log'!$N292),"",IF('Prediction Log'!$M292='Prediction Log'!$I292, "Y", "N"))</f>
        <v>Y</v>
      </c>
      <c r="X292" s="81" t="str">
        <f>IF(ISBLANK('Prediction Log'!$N292), "", IF('Prediction Log'!$R292=Games!K273, "Y", "N"))</f>
        <v>Y</v>
      </c>
      <c r="Y292" s="82" t="str">
        <f>IF(ISBLANK('Prediction Log'!$N292), "",IF('Prediction Log'!$J292='Prediction Log'!$M292, "Y", "N"))</f>
        <v>Y</v>
      </c>
      <c r="Z292" s="81" t="str">
        <f>IF(ISBLANK('Prediction Log'!$N292), "",IF('Prediction Log'!$I292&lt;&gt;'Prediction Log'!$M292, "N",IF(AND('Prediction Log'!$E292&gt;0, 'Prediction Log'!$P292&gt;'Prediction Log'!$E292, 'Prediction Log'!$I292='Prediction Log'!$C292), "Y", IF(AND('Prediction Log'!$E292&lt;0, 'Prediction Log'!$P292&lt;'Prediction Log'!$E292,'Prediction Log'!$I292='Prediction Log'!$B292 ), "Y", IF('Prediction Log'!$P292='Prediction Log'!$E292, "PUSH", "N")))))</f>
        <v>N</v>
      </c>
      <c r="AA292" s="81" t="str">
        <f>IF(ISBLANK('Prediction Log'!$N292), "",IF(AND('Prediction Log'!$W292="Y", 'Prediction Log'!$X292="Y"), "Y", "N"))</f>
        <v>Y</v>
      </c>
      <c r="AB292" s="80" t="n">
        <f>IF(ISBLANK('Prediction Log'!$N292), "",IF('Prediction Log'!$D292&gt;0, 'Prediction Log'!$P292-'Prediction Log'!$D292, IF('Prediction Log'!$D292&lt;0, -'Prediction Log'!$P292+'Prediction Log'!$D292, "NA")))</f>
        <v>-5.5</v>
      </c>
      <c r="AC292" s="80" t="n">
        <f>IF(ISBLANK('Prediction Log'!$N292), "",ABS('Prediction Log'!$AB292))</f>
        <v>5.5</v>
      </c>
      <c r="AD292" s="81" t="n">
        <f>IF(ISBLANK('Prediction Log'!$N292), "",IF('Prediction Log'!$E292&gt;0, 'Prediction Log'!$P292-'Prediction Log'!$E292, IF('Prediction Log'!$E292&lt;0, -'Prediction Log'!$P292+'Prediction Log'!$E292, "NA")))</f>
        <v>-4.1</v>
      </c>
      <c r="AE292" s="81" t="n">
        <f>IF(ISBLANK('Prediction Log'!$N292), "",ABS('Prediction Log'!$AD292))</f>
        <v>4.1</v>
      </c>
    </row>
    <row r="293" ht="14.25" customHeight="1">
      <c r="A293" s="67" t="n">
        <f>IF(ISBLANK(Games!$B274), "",Games!A274)</f>
        <v>13</v>
      </c>
      <c r="B293" s="67" t="str">
        <f>IF(ISBLANK(Games!$B274), "",Games!B274)</f>
        <v>Akron</v>
      </c>
      <c r="C293" s="67" t="str">
        <f>IF(ISBLANK(Games!$B274), "",Games!E274)</f>
        <v>Ohio</v>
      </c>
      <c r="D293" s="68" t="n">
        <f>IF(ISBLANK(Games!$B274), "",Games!G274)</f>
        <v>13.5</v>
      </c>
      <c r="E293" s="68" t="n">
        <f>IF(ISBLANK(Games!$B274), "",Games!H274)</f>
        <v>25.6</v>
      </c>
      <c r="F293" s="69" t="n">
        <f>Games!D274</f>
        <v>0.004225</v>
      </c>
      <c r="G293" s="70" t="str">
        <f>Games!K274</f>
        <v>N</v>
      </c>
      <c r="H293" s="71" t="str">
        <f>IF(ISBLANK(Games!B274), "", IF('Prediction Log'!$D293&lt;0, 'Prediction Log'!$B293, 'Prediction Log'!$C293))</f>
        <v>Ohio</v>
      </c>
      <c r="I293" s="72" t="str">
        <f>IF(ISBLANK(Games!$B274), "",Games!I274)</f>
        <v>Ohio</v>
      </c>
      <c r="J293" s="72" t="str">
        <f>IF('Prediction Log'!$F293&gt;0.5, 'Prediction Log'!$B293, IF('Prediction Log'!$F293&lt;0.5, 'Prediction Log'!$C293, "PICK"))</f>
        <v>Ohio</v>
      </c>
      <c r="K293" s="73" t="n">
        <f>IF(ISBLANK(Games!B274), "",IF('Prediction Log'!$J293='Prediction Log'!$B293, 'Prediction Log'!$F293, 1-'Prediction Log'!$F293))</f>
        <v>0.995775</v>
      </c>
      <c r="L293" s="74" t="str">
        <f>IF(ISBLANK(Games!$B274), "",Games!L274)</f>
        <v>Y</v>
      </c>
      <c r="M293" s="75" t="s">
        <v>66</v>
      </c>
      <c r="N293" s="76" t="n">
        <v>14.0</v>
      </c>
      <c r="O293" s="76" t="n">
        <v>25.0</v>
      </c>
      <c r="P293" s="77" t="n">
        <f>IF(ISBLANK('Prediction Log'!$N293), "",'Prediction Log'!$O293-'Prediction Log'!$N293)</f>
        <v>11</v>
      </c>
      <c r="Q293" s="78" t="str">
        <f>IF(ISBLANK('Prediction Log'!$N293), "",IF('Prediction Log'!$M293&lt;&gt;'Prediction Log'!$H293, "Y", IF(AND('Prediction Log'!$M293='Prediction Log'!$H293, ABS((-1*'Prediction Log'!$P293))&gt;ABS('Prediction Log'!$D293)), "Y", IF('Prediction Log'!$D293='Prediction Log'!$P293, "PUSH", "N"))))</f>
        <v>N</v>
      </c>
      <c r="R293" s="79" t="str">
        <f>IF(ISBLANK('Prediction Log'!$N293), "",IF('Prediction Log'!$P293&lt;'Prediction Log'!$D293, "Y", IF('Prediction Log'!$P293='Prediction Log'!$D293, "PUSH", "N")))</f>
        <v>Y</v>
      </c>
      <c r="S293" s="79" t="str">
        <f>IF(ISBLANK('Prediction Log'!$N293), "",IF('Prediction Log'!$P293&lt;'Prediction Log'!$E293, "Y", IF('Prediction Log'!$P293='Prediction Log'!$E293, "PUSH", "N")))</f>
        <v>Y</v>
      </c>
      <c r="T293" s="80" t="str">
        <f>IF(ISBLANK('Prediction Log'!$N293),"",IF('Prediction Log'!$M293='Prediction Log'!$H293, "Y", "N"))</f>
        <v>Y</v>
      </c>
      <c r="U293" s="80" t="str">
        <f>'Prediction Log'!$R293</f>
        <v>Y</v>
      </c>
      <c r="V293" s="80" t="str">
        <f>IF(ISBLANK('Prediction Log'!$N293), "",IF(AND('Prediction Log'!$T293="Y", 'Prediction Log'!$U293="Y"), "Y", "N"))</f>
        <v>Y</v>
      </c>
      <c r="W293" s="81" t="str">
        <f>IF(ISBLANK('Prediction Log'!$N293),"",IF('Prediction Log'!$M293='Prediction Log'!$I293, "Y", "N"))</f>
        <v>Y</v>
      </c>
      <c r="X293" s="81" t="str">
        <f>IF(ISBLANK('Prediction Log'!$N293), "", IF('Prediction Log'!$R293=Games!K274, "Y", "N"))</f>
        <v>N</v>
      </c>
      <c r="Y293" s="82" t="str">
        <f>IF(ISBLANK('Prediction Log'!$N293), "",IF('Prediction Log'!$J293='Prediction Log'!$M293, "Y", "N"))</f>
        <v>Y</v>
      </c>
      <c r="Z293" s="81" t="str">
        <f>IF(ISBLANK('Prediction Log'!$N293), "",IF('Prediction Log'!$I293&lt;&gt;'Prediction Log'!$M293, "N",IF(AND('Prediction Log'!$E293&gt;0, 'Prediction Log'!$P293&gt;'Prediction Log'!$E293, 'Prediction Log'!$I293='Prediction Log'!$C293), "Y", IF(AND('Prediction Log'!$E293&lt;0, 'Prediction Log'!$P293&lt;'Prediction Log'!$E293,'Prediction Log'!$I293='Prediction Log'!$B293 ), "Y", IF('Prediction Log'!$P293='Prediction Log'!$E293, "PUSH", "N")))))</f>
        <v>N</v>
      </c>
      <c r="AA293" s="81" t="str">
        <f>IF(ISBLANK('Prediction Log'!$N293), "",IF(AND('Prediction Log'!$W293="Y", 'Prediction Log'!$X293="Y"), "Y", "N"))</f>
        <v>N</v>
      </c>
      <c r="AB293" s="80" t="n">
        <f>IF(ISBLANK('Prediction Log'!$N293), "",IF('Prediction Log'!$D293&gt;0, 'Prediction Log'!$P293-'Prediction Log'!$D293, IF('Prediction Log'!$D293&lt;0, -'Prediction Log'!$P293+'Prediction Log'!$D293, "NA")))</f>
        <v>-2.5</v>
      </c>
      <c r="AC293" s="80" t="n">
        <f>IF(ISBLANK('Prediction Log'!$N293), "",ABS('Prediction Log'!$AB293))</f>
        <v>2.5</v>
      </c>
      <c r="AD293" s="81" t="n">
        <f>IF(ISBLANK('Prediction Log'!$N293), "",IF('Prediction Log'!$E293&gt;0, 'Prediction Log'!$P293-'Prediction Log'!$E293, IF('Prediction Log'!$E293&lt;0, -'Prediction Log'!$P293+'Prediction Log'!$E293, "NA")))</f>
        <v>-14.6</v>
      </c>
      <c r="AE293" s="81" t="n">
        <f>IF(ISBLANK('Prediction Log'!$N293), "",ABS('Prediction Log'!$AD293))</f>
        <v>14.6</v>
      </c>
    </row>
    <row r="294" ht="14.25" customHeight="1">
      <c r="A294" s="14" t="n">
        <f>IF(ISBLANK(Games!$B275), "",Games!A275)</f>
        <v>13</v>
      </c>
      <c r="B294" s="67" t="str">
        <f>IF(ISBLANK(Games!$B275), "",Games!B275)</f>
        <v>New Mexico</v>
      </c>
      <c r="C294" s="67" t="str">
        <f>IF(ISBLANK(Games!$B275), "",Games!E275)</f>
        <v>Utah State</v>
      </c>
      <c r="D294" s="10" t="n">
        <f>IF(ISBLANK(Games!$B275), "",Games!G275)</f>
        <v>6.5</v>
      </c>
      <c r="E294" s="10" t="n">
        <f>IF(ISBLANK(Games!$B275), "",Games!H275)</f>
        <v>7.3</v>
      </c>
      <c r="F294" s="69" t="n">
        <f>Games!D275</f>
        <v>0.252151</v>
      </c>
      <c r="G294" s="70" t="str">
        <f>Games!K275</f>
        <v>N</v>
      </c>
      <c r="H294" s="71" t="str">
        <f>IF(ISBLANK(Games!B275), "", IF('Prediction Log'!$D294&lt;0, 'Prediction Log'!$B294, 'Prediction Log'!$C294))</f>
        <v>Utah State</v>
      </c>
      <c r="I294" s="72" t="str">
        <f>IF(ISBLANK(Games!$B275), "",Games!I275)</f>
        <v>Utah State</v>
      </c>
      <c r="J294" s="72" t="str">
        <f>IF('Prediction Log'!$F294&gt;0.5, 'Prediction Log'!$B294, IF('Prediction Log'!$F294&lt;0.5, 'Prediction Log'!$C294, "PICK"))</f>
        <v>Utah State</v>
      </c>
      <c r="K294" s="73" t="n">
        <f>IF(ISBLANK(Games!B275), "",IF('Prediction Log'!$J294='Prediction Log'!$B294, 'Prediction Log'!$F294, 1-'Prediction Log'!$F294))</f>
        <v>0.747849</v>
      </c>
      <c r="L294" s="74" t="str">
        <f>IF(ISBLANK(Games!$B275), "",Games!L275)</f>
        <v>Y</v>
      </c>
      <c r="M294" s="75" t="s">
        <v>144</v>
      </c>
      <c r="N294" s="76" t="n">
        <v>41.0</v>
      </c>
      <c r="O294" s="76" t="n">
        <v>44.0</v>
      </c>
      <c r="P294" s="77" t="n">
        <f>IF(ISBLANK('Prediction Log'!$N294), "",'Prediction Log'!$O294-'Prediction Log'!$N294)</f>
        <v>3</v>
      </c>
      <c r="Q294" s="78" t="str">
        <f>IF(ISBLANK('Prediction Log'!$N294), "",IF('Prediction Log'!$M294&lt;&gt;'Prediction Log'!$H294, "Y", IF(AND('Prediction Log'!$M294='Prediction Log'!$H294, ABS((-1*'Prediction Log'!$P294))&gt;ABS('Prediction Log'!$D294)), "Y", IF('Prediction Log'!$D294='Prediction Log'!$P294, "PUSH", "N"))))</f>
        <v>N</v>
      </c>
      <c r="R294" s="79" t="str">
        <f>IF(ISBLANK('Prediction Log'!$N294), "",IF('Prediction Log'!$P294&lt;'Prediction Log'!$D294, "Y", IF('Prediction Log'!$P294='Prediction Log'!$D294, "PUSH", "N")))</f>
        <v>Y</v>
      </c>
      <c r="S294" s="79" t="str">
        <f>IF(ISBLANK('Prediction Log'!$N294), "",IF('Prediction Log'!$P294&lt;'Prediction Log'!$E294, "Y", IF('Prediction Log'!$P294='Prediction Log'!$E294, "PUSH", "N")))</f>
        <v>Y</v>
      </c>
      <c r="T294" s="80" t="str">
        <f>IF(ISBLANK('Prediction Log'!$N294),"",IF('Prediction Log'!$M294='Prediction Log'!$H294, "Y", "N"))</f>
        <v>Y</v>
      </c>
      <c r="U294" s="80" t="str">
        <f>'Prediction Log'!$R294</f>
        <v>Y</v>
      </c>
      <c r="V294" s="80" t="str">
        <f>IF(ISBLANK('Prediction Log'!$N294), "",IF(AND('Prediction Log'!$T294="Y", 'Prediction Log'!$U294="Y"), "Y", "N"))</f>
        <v>Y</v>
      </c>
      <c r="W294" s="81" t="str">
        <f>IF(ISBLANK('Prediction Log'!$N294),"",IF('Prediction Log'!$M294='Prediction Log'!$I294, "Y", "N"))</f>
        <v>Y</v>
      </c>
      <c r="X294" s="81" t="str">
        <f>IF(ISBLANK('Prediction Log'!$N294), "", IF('Prediction Log'!$R294=Games!K275, "Y", "N"))</f>
        <v>N</v>
      </c>
      <c r="Y294" s="82" t="str">
        <f>IF(ISBLANK('Prediction Log'!$N294), "",IF('Prediction Log'!$J294='Prediction Log'!$M294, "Y", "N"))</f>
        <v>Y</v>
      </c>
      <c r="Z294" s="81" t="str">
        <f>IF(ISBLANK('Prediction Log'!$N294), "",IF('Prediction Log'!$I294&lt;&gt;'Prediction Log'!$M294, "N",IF(AND('Prediction Log'!$E294&gt;0, 'Prediction Log'!$P294&gt;'Prediction Log'!$E294, 'Prediction Log'!$I294='Prediction Log'!$C294), "Y", IF(AND('Prediction Log'!$E294&lt;0, 'Prediction Log'!$P294&lt;'Prediction Log'!$E294,'Prediction Log'!$I294='Prediction Log'!$B294 ), "Y", IF('Prediction Log'!$P294='Prediction Log'!$E294, "PUSH", "N")))))</f>
        <v>N</v>
      </c>
      <c r="AA294" s="81" t="str">
        <f>IF(ISBLANK('Prediction Log'!$N294), "",IF(AND('Prediction Log'!$W294="Y", 'Prediction Log'!$X294="Y"), "Y", "N"))</f>
        <v>N</v>
      </c>
      <c r="AB294" s="80" t="n">
        <f>IF(ISBLANK('Prediction Log'!$N294), "",IF('Prediction Log'!$D294&gt;0, 'Prediction Log'!$P294-'Prediction Log'!$D294, IF('Prediction Log'!$D294&lt;0, -'Prediction Log'!$P294+'Prediction Log'!$D294, "NA")))</f>
        <v>-3.5</v>
      </c>
      <c r="AC294" s="80" t="n">
        <f>IF(ISBLANK('Prediction Log'!$N294), "",ABS('Prediction Log'!$AB294))</f>
        <v>3.5</v>
      </c>
      <c r="AD294" s="81" t="n">
        <f>IF(ISBLANK('Prediction Log'!$N294), "",IF('Prediction Log'!$E294&gt;0, 'Prediction Log'!$P294-'Prediction Log'!$E294, IF('Prediction Log'!$E294&lt;0, -'Prediction Log'!$P294+'Prediction Log'!$E294, "NA")))</f>
        <v>-4.3</v>
      </c>
      <c r="AE294" s="81" t="n">
        <f>IF(ISBLANK('Prediction Log'!$N294), "",ABS('Prediction Log'!$AD294))</f>
        <v>4.3</v>
      </c>
    </row>
    <row r="295" ht="14.25" customHeight="1">
      <c r="A295" s="67" t="n">
        <f>IF(ISBLANK(Games!$B276), "",Games!A276)</f>
        <v>13</v>
      </c>
      <c r="B295" s="67" t="str">
        <f>IF(ISBLANK(Games!$B276), "",Games!B276)</f>
        <v>Tulane</v>
      </c>
      <c r="C295" s="67" t="str">
        <f>IF(ISBLANK(Games!$B276), "",Games!E276)</f>
        <v>UT San Antonio</v>
      </c>
      <c r="D295" s="68" t="n">
        <f>IF(ISBLANK(Games!$B276), "",Games!G276)</f>
        <v>-3.5</v>
      </c>
      <c r="E295" s="68" t="n">
        <f>IF(ISBLANK(Games!$B276), "",Games!H276)</f>
        <v>-1.6</v>
      </c>
      <c r="F295" s="69" t="n">
        <f>Games!D276</f>
        <v>0.565917</v>
      </c>
      <c r="G295" s="70" t="str">
        <f>Games!K276</f>
        <v>N</v>
      </c>
      <c r="H295" s="71" t="str">
        <f>IF(ISBLANK(Games!B276), "", IF('Prediction Log'!$D295&lt;0, 'Prediction Log'!$B295, 'Prediction Log'!$C295))</f>
        <v>Tulane</v>
      </c>
      <c r="I295" s="72" t="str">
        <f>IF(ISBLANK(Games!$B276), "",Games!I276)</f>
        <v>Tulane</v>
      </c>
      <c r="J295" s="72" t="str">
        <f>IF('Prediction Log'!$F295&gt;0.5, 'Prediction Log'!$B295, IF('Prediction Log'!$F295&lt;0.5, 'Prediction Log'!$C295, "PICK"))</f>
        <v>Tulane</v>
      </c>
      <c r="K295" s="73" t="n">
        <f>IF(ISBLANK(Games!B276), "",IF('Prediction Log'!$J295='Prediction Log'!$B295, 'Prediction Log'!$F295, 1-'Prediction Log'!$F295))</f>
        <v>0.565917</v>
      </c>
      <c r="L295" s="74" t="str">
        <f>IF(ISBLANK(Games!$B276), "",Games!L276)</f>
        <v>N</v>
      </c>
      <c r="M295" s="75" t="s">
        <v>28</v>
      </c>
      <c r="N295" s="76" t="n">
        <v>29.0</v>
      </c>
      <c r="O295" s="76" t="n">
        <v>16.0</v>
      </c>
      <c r="P295" s="77" t="n">
        <f>IF(ISBLANK('Prediction Log'!$N295), "",'Prediction Log'!$O295-'Prediction Log'!$N295)</f>
        <v>-13</v>
      </c>
      <c r="Q295" s="78" t="str">
        <f>IF(ISBLANK('Prediction Log'!$N295), "",IF('Prediction Log'!$M295&lt;&gt;'Prediction Log'!$H295, "Y", IF(AND('Prediction Log'!$M295='Prediction Log'!$H295, ABS((-1*'Prediction Log'!$P295))&gt;ABS('Prediction Log'!$D295)), "Y", IF('Prediction Log'!$D295='Prediction Log'!$P295, "PUSH", "N"))))</f>
        <v>Y</v>
      </c>
      <c r="R295" s="79" t="str">
        <f>IF(ISBLANK('Prediction Log'!$N295), "",IF('Prediction Log'!$P295&lt;'Prediction Log'!$D295, "Y", IF('Prediction Log'!$P295='Prediction Log'!$D295, "PUSH", "N")))</f>
        <v>Y</v>
      </c>
      <c r="S295" s="79" t="str">
        <f>IF(ISBLANK('Prediction Log'!$N295), "",IF('Prediction Log'!$P295&lt;'Prediction Log'!$E295, "Y", IF('Prediction Log'!$P295='Prediction Log'!$E295, "PUSH", "N")))</f>
        <v>Y</v>
      </c>
      <c r="T295" s="80" t="str">
        <f>IF(ISBLANK('Prediction Log'!$N295),"",IF('Prediction Log'!$M295='Prediction Log'!$H295, "Y", "N"))</f>
        <v>Y</v>
      </c>
      <c r="U295" s="80" t="str">
        <f>'Prediction Log'!$R295</f>
        <v>Y</v>
      </c>
      <c r="V295" s="80" t="str">
        <f>IF(ISBLANK('Prediction Log'!$N295), "",IF(AND('Prediction Log'!$T295="Y", 'Prediction Log'!$U295="Y"), "Y", "N"))</f>
        <v>Y</v>
      </c>
      <c r="W295" s="81" t="str">
        <f>IF(ISBLANK('Prediction Log'!$N295),"",IF('Prediction Log'!$M295='Prediction Log'!$I295, "Y", "N"))</f>
        <v>Y</v>
      </c>
      <c r="X295" s="81" t="str">
        <f>IF(ISBLANK('Prediction Log'!$N295), "", IF('Prediction Log'!$R295=Games!K276, "Y", "N"))</f>
        <v>N</v>
      </c>
      <c r="Y295" s="82" t="str">
        <f>IF(ISBLANK('Prediction Log'!$N295), "",IF('Prediction Log'!$J295='Prediction Log'!$M295, "Y", "N"))</f>
        <v>Y</v>
      </c>
      <c r="Z295" s="81" t="str">
        <f>IF(ISBLANK('Prediction Log'!$N295), "",IF('Prediction Log'!$I295&lt;&gt;'Prediction Log'!$M295, "N",IF(AND('Prediction Log'!$E295&gt;0, 'Prediction Log'!$P295&gt;'Prediction Log'!$E295, 'Prediction Log'!$I295='Prediction Log'!$C295), "Y", IF(AND('Prediction Log'!$E295&lt;0, 'Prediction Log'!$P295&lt;'Prediction Log'!$E295,'Prediction Log'!$I295='Prediction Log'!$B295 ), "Y", IF('Prediction Log'!$P295='Prediction Log'!$E295, "PUSH", "N")))))</f>
        <v>Y</v>
      </c>
      <c r="AA295" s="81" t="str">
        <f>IF(ISBLANK('Prediction Log'!$N295), "",IF(AND('Prediction Log'!$W295="Y", 'Prediction Log'!$X295="Y"), "Y", "N"))</f>
        <v>N</v>
      </c>
      <c r="AB295" s="80" t="n">
        <f>IF(ISBLANK('Prediction Log'!$N295), "",IF('Prediction Log'!$D295&gt;0, 'Prediction Log'!$P295-'Prediction Log'!$D295, IF('Prediction Log'!$D295&lt;0, -'Prediction Log'!$P295+'Prediction Log'!$D295, "NA")))</f>
        <v>9.5</v>
      </c>
      <c r="AC295" s="80" t="n">
        <f>IF(ISBLANK('Prediction Log'!$N295), "",ABS('Prediction Log'!$AB295))</f>
        <v>9.5</v>
      </c>
      <c r="AD295" s="81" t="n">
        <f>IF(ISBLANK('Prediction Log'!$N295), "",IF('Prediction Log'!$E295&gt;0, 'Prediction Log'!$P295-'Prediction Log'!$E295, IF('Prediction Log'!$E295&lt;0, -'Prediction Log'!$P295+'Prediction Log'!$E295, "NA")))</f>
        <v>11.4</v>
      </c>
      <c r="AE295" s="81" t="n">
        <f>IF(ISBLANK('Prediction Log'!$N295), "",ABS('Prediction Log'!$AD295))</f>
        <v>11.4</v>
      </c>
    </row>
    <row r="296" ht="14.25" customHeight="1">
      <c r="A296" s="14" t="n">
        <f>IF(ISBLANK(Games!$B277), "",Games!A277)</f>
        <v>13</v>
      </c>
      <c r="B296" s="67" t="str">
        <f>IF(ISBLANK(Games!$B277), "",Games!B277)</f>
        <v>Arkansas</v>
      </c>
      <c r="C296" s="67" t="str">
        <f>IF(ISBLANK(Games!$B277), "",Games!E277)</f>
        <v>Missouri</v>
      </c>
      <c r="D296" s="10" t="n">
        <f>IF(ISBLANK(Games!$B277), "",Games!G277)</f>
        <v>8.5</v>
      </c>
      <c r="E296" s="10" t="n">
        <f>IF(ISBLANK(Games!$B277), "",Games!H277)</f>
        <v>6.7</v>
      </c>
      <c r="F296" s="69" t="n">
        <f>Games!D277</f>
        <v>0.100627</v>
      </c>
      <c r="G296" s="70" t="str">
        <f>Games!K277</f>
        <v>Y</v>
      </c>
      <c r="H296" s="71" t="str">
        <f>IF(ISBLANK(Games!B277), "", IF('Prediction Log'!$D296&lt;0, 'Prediction Log'!$B296, 'Prediction Log'!$C296))</f>
        <v>Missouri</v>
      </c>
      <c r="I296" s="72" t="str">
        <f>IF(ISBLANK(Games!$B277), "",Games!I277)</f>
        <v>Missouri</v>
      </c>
      <c r="J296" s="72" t="str">
        <f>IF('Prediction Log'!$F296&gt;0.5, 'Prediction Log'!$B296, IF('Prediction Log'!$F296&lt;0.5, 'Prediction Log'!$C296, "PICK"))</f>
        <v>Missouri</v>
      </c>
      <c r="K296" s="73" t="n">
        <f>IF(ISBLANK(Games!B277), "",IF('Prediction Log'!$J296='Prediction Log'!$B296, 'Prediction Log'!$F296, 1-'Prediction Log'!$F296))</f>
        <v>0.899373</v>
      </c>
      <c r="L296" s="74" t="str">
        <f>IF(ISBLANK(Games!$B277), "",Games!L277)</f>
        <v>N</v>
      </c>
      <c r="M296" s="75" t="s">
        <v>78</v>
      </c>
      <c r="N296" s="76" t="n">
        <v>14.0</v>
      </c>
      <c r="O296" s="76" t="n">
        <v>48.0</v>
      </c>
      <c r="P296" s="77" t="n">
        <f>IF(ISBLANK('Prediction Log'!$N296), "",'Prediction Log'!$O296-'Prediction Log'!$N296)</f>
        <v>34</v>
      </c>
      <c r="Q296" s="78" t="str">
        <f>IF(ISBLANK('Prediction Log'!$N296), "",IF('Prediction Log'!$M296&lt;&gt;'Prediction Log'!$H296, "Y", IF(AND('Prediction Log'!$M296='Prediction Log'!$H296, ABS((-1*'Prediction Log'!$P296))&gt;ABS('Prediction Log'!$D296)), "Y", IF('Prediction Log'!$D296='Prediction Log'!$P296, "PUSH", "N"))))</f>
        <v>Y</v>
      </c>
      <c r="R296" s="79" t="str">
        <f>IF(ISBLANK('Prediction Log'!$N296), "",IF('Prediction Log'!$P296&lt;'Prediction Log'!$D296, "Y", IF('Prediction Log'!$P296='Prediction Log'!$D296, "PUSH", "N")))</f>
        <v>N</v>
      </c>
      <c r="S296" s="79" t="str">
        <f>IF(ISBLANK('Prediction Log'!$N296), "",IF('Prediction Log'!$P296&lt;'Prediction Log'!$E296, "Y", IF('Prediction Log'!$P296='Prediction Log'!$E296, "PUSH", "N")))</f>
        <v>N</v>
      </c>
      <c r="T296" s="80" t="str">
        <f>IF(ISBLANK('Prediction Log'!$N296),"",IF('Prediction Log'!$M296='Prediction Log'!$H296, "Y", "N"))</f>
        <v>Y</v>
      </c>
      <c r="U296" s="80" t="str">
        <f>'Prediction Log'!$R296</f>
        <v>N</v>
      </c>
      <c r="V296" s="80" t="str">
        <f>IF(ISBLANK('Prediction Log'!$N296), "",IF(AND('Prediction Log'!$T296="Y", 'Prediction Log'!$U296="Y"), "Y", "N"))</f>
        <v>N</v>
      </c>
      <c r="W296" s="81" t="str">
        <f>IF(ISBLANK('Prediction Log'!$N296),"",IF('Prediction Log'!$M296='Prediction Log'!$I296, "Y", "N"))</f>
        <v>Y</v>
      </c>
      <c r="X296" s="81" t="str">
        <f>IF(ISBLANK('Prediction Log'!$N296), "", IF('Prediction Log'!$R296=Games!K277, "Y", "N"))</f>
        <v>N</v>
      </c>
      <c r="Y296" s="82" t="str">
        <f>IF(ISBLANK('Prediction Log'!$N296), "",IF('Prediction Log'!$J296='Prediction Log'!$M296, "Y", "N"))</f>
        <v>Y</v>
      </c>
      <c r="Z296" s="81" t="str">
        <f>IF(ISBLANK('Prediction Log'!$N296), "",IF('Prediction Log'!$I296&lt;&gt;'Prediction Log'!$M296, "N",IF(AND('Prediction Log'!$E296&gt;0, 'Prediction Log'!$P296&gt;'Prediction Log'!$E296, 'Prediction Log'!$I296='Prediction Log'!$C296), "Y", IF(AND('Prediction Log'!$E296&lt;0, 'Prediction Log'!$P296&lt;'Prediction Log'!$E296,'Prediction Log'!$I296='Prediction Log'!$B296 ), "Y", IF('Prediction Log'!$P296='Prediction Log'!$E296, "PUSH", "N")))))</f>
        <v>Y</v>
      </c>
      <c r="AA296" s="81" t="str">
        <f>IF(ISBLANK('Prediction Log'!$N296), "",IF(AND('Prediction Log'!$W296="Y", 'Prediction Log'!$X296="Y"), "Y", "N"))</f>
        <v>N</v>
      </c>
      <c r="AB296" s="80" t="n">
        <f>IF(ISBLANK('Prediction Log'!$N296), "",IF('Prediction Log'!$D296&gt;0, 'Prediction Log'!$P296-'Prediction Log'!$D296, IF('Prediction Log'!$D296&lt;0, -'Prediction Log'!$P296+'Prediction Log'!$D296, "NA")))</f>
        <v>25.5</v>
      </c>
      <c r="AC296" s="80" t="n">
        <f>IF(ISBLANK('Prediction Log'!$N296), "",ABS('Prediction Log'!$AB296))</f>
        <v>25.5</v>
      </c>
      <c r="AD296" s="81" t="n">
        <f>IF(ISBLANK('Prediction Log'!$N296), "",IF('Prediction Log'!$E296&gt;0, 'Prediction Log'!$P296-'Prediction Log'!$E296, IF('Prediction Log'!$E296&lt;0, -'Prediction Log'!$P296+'Prediction Log'!$E296, "NA")))</f>
        <v>27.3</v>
      </c>
      <c r="AE296" s="81" t="n">
        <f>IF(ISBLANK('Prediction Log'!$N296), "",ABS('Prediction Log'!$AD296))</f>
        <v>27.3</v>
      </c>
    </row>
    <row r="297" ht="14.25" customHeight="1">
      <c r="A297" s="67" t="n">
        <f>IF(ISBLANK(Games!$B278), "",Games!A278)</f>
        <v>13</v>
      </c>
      <c r="B297" s="67" t="str">
        <f>IF(ISBLANK(Games!$B278), "",Games!B278)</f>
        <v>Boise State</v>
      </c>
      <c r="C297" s="67" t="str">
        <f>IF(ISBLANK(Games!$B278), "",Games!E278)</f>
        <v>Air Force</v>
      </c>
      <c r="D297" s="68" t="n">
        <f>IF(ISBLANK(Games!$B278), "",Games!G278)</f>
        <v>-7.5</v>
      </c>
      <c r="E297" s="68" t="n">
        <f>IF(ISBLANK(Games!$B278), "",Games!H278)</f>
        <v>-5.4</v>
      </c>
      <c r="F297" s="69" t="n">
        <f>Games!D278</f>
        <v>0.723595</v>
      </c>
      <c r="G297" s="70" t="str">
        <f>Games!K278</f>
        <v>N</v>
      </c>
      <c r="H297" s="71" t="str">
        <f>IF(ISBLANK(Games!B278), "", IF('Prediction Log'!$D297&lt;0, 'Prediction Log'!$B297, 'Prediction Log'!$C297))</f>
        <v>Boise State</v>
      </c>
      <c r="I297" s="72" t="str">
        <f>IF(ISBLANK(Games!$B278), "",Games!I278)</f>
        <v>Boise State</v>
      </c>
      <c r="J297" s="72" t="str">
        <f>IF('Prediction Log'!$F297&gt;0.5, 'Prediction Log'!$B297, IF('Prediction Log'!$F297&lt;0.5, 'Prediction Log'!$C297, "PICK"))</f>
        <v>Boise State</v>
      </c>
      <c r="K297" s="73" t="n">
        <f>IF(ISBLANK(Games!B278), "",IF('Prediction Log'!$J297='Prediction Log'!$B297, 'Prediction Log'!$F297, 1-'Prediction Log'!$F297))</f>
        <v>0.723595</v>
      </c>
      <c r="L297" s="74" t="str">
        <f>IF(ISBLANK(Games!$B278), "",Games!L278)</f>
        <v>N</v>
      </c>
      <c r="M297" s="75" t="s">
        <v>114</v>
      </c>
      <c r="N297" s="76" t="n">
        <v>27.0</v>
      </c>
      <c r="O297" s="76" t="n">
        <v>19.0</v>
      </c>
      <c r="P297" s="77" t="n">
        <f>IF(ISBLANK('Prediction Log'!$N297), "",'Prediction Log'!$O297-'Prediction Log'!$N297)</f>
        <v>-8</v>
      </c>
      <c r="Q297" s="78" t="str">
        <f>IF(ISBLANK('Prediction Log'!$N297), "",IF('Prediction Log'!$M297&lt;&gt;'Prediction Log'!$H297, "Y", IF(AND('Prediction Log'!$M297='Prediction Log'!$H297, ABS((-1*'Prediction Log'!$P297))&gt;ABS('Prediction Log'!$D297)), "Y", IF('Prediction Log'!$D297='Prediction Log'!$P297, "PUSH", "N"))))</f>
        <v>Y</v>
      </c>
      <c r="R297" s="79" t="str">
        <f>IF(ISBLANK('Prediction Log'!$N297), "",IF('Prediction Log'!$P297&lt;'Prediction Log'!$D297, "Y", IF('Prediction Log'!$P297='Prediction Log'!$D297, "PUSH", "N")))</f>
        <v>Y</v>
      </c>
      <c r="S297" s="79" t="str">
        <f>IF(ISBLANK('Prediction Log'!$N297), "",IF('Prediction Log'!$P297&lt;'Prediction Log'!$E297, "Y", IF('Prediction Log'!$P297='Prediction Log'!$E297, "PUSH", "N")))</f>
        <v>Y</v>
      </c>
      <c r="T297" s="80" t="str">
        <f>IF(ISBLANK('Prediction Log'!$N297),"",IF('Prediction Log'!$M297='Prediction Log'!$H297, "Y", "N"))</f>
        <v>Y</v>
      </c>
      <c r="U297" s="80" t="str">
        <f>'Prediction Log'!$R297</f>
        <v>Y</v>
      </c>
      <c r="V297" s="80" t="str">
        <f>IF(ISBLANK('Prediction Log'!$N297), "",IF(AND('Prediction Log'!$T297="Y", 'Prediction Log'!$U297="Y"), "Y", "N"))</f>
        <v>Y</v>
      </c>
      <c r="W297" s="81" t="str">
        <f>IF(ISBLANK('Prediction Log'!$N297),"",IF('Prediction Log'!$M297='Prediction Log'!$I297, "Y", "N"))</f>
        <v>Y</v>
      </c>
      <c r="X297" s="81" t="str">
        <f>IF(ISBLANK('Prediction Log'!$N297), "", IF('Prediction Log'!$R297=Games!K278, "Y", "N"))</f>
        <v>N</v>
      </c>
      <c r="Y297" s="82" t="str">
        <f>IF(ISBLANK('Prediction Log'!$N297), "",IF('Prediction Log'!$J297='Prediction Log'!$M297, "Y", "N"))</f>
        <v>Y</v>
      </c>
      <c r="Z297" s="81" t="str">
        <f>IF(ISBLANK('Prediction Log'!$N297), "",IF('Prediction Log'!$I297&lt;&gt;'Prediction Log'!$M297, "N",IF(AND('Prediction Log'!$E297&gt;0, 'Prediction Log'!$P297&gt;'Prediction Log'!$E297, 'Prediction Log'!$I297='Prediction Log'!$C297), "Y", IF(AND('Prediction Log'!$E297&lt;0, 'Prediction Log'!$P297&lt;'Prediction Log'!$E297,'Prediction Log'!$I297='Prediction Log'!$B297 ), "Y", IF('Prediction Log'!$P297='Prediction Log'!$E297, "PUSH", "N")))))</f>
        <v>Y</v>
      </c>
      <c r="AA297" s="81" t="str">
        <f>IF(ISBLANK('Prediction Log'!$N297), "",IF(AND('Prediction Log'!$W297="Y", 'Prediction Log'!$X297="Y"), "Y", "N"))</f>
        <v>N</v>
      </c>
      <c r="AB297" s="80" t="n">
        <f>IF(ISBLANK('Prediction Log'!$N297), "",IF('Prediction Log'!$D297&gt;0, 'Prediction Log'!$P297-'Prediction Log'!$D297, IF('Prediction Log'!$D297&lt;0, -'Prediction Log'!$P297+'Prediction Log'!$D297, "NA")))</f>
        <v>0.5</v>
      </c>
      <c r="AC297" s="80" t="n">
        <f>IF(ISBLANK('Prediction Log'!$N297), "",ABS('Prediction Log'!$AB297))</f>
        <v>0.5</v>
      </c>
      <c r="AD297" s="81" t="n">
        <f>IF(ISBLANK('Prediction Log'!$N297), "",IF('Prediction Log'!$E297&gt;0, 'Prediction Log'!$P297-'Prediction Log'!$E297, IF('Prediction Log'!$E297&lt;0, -'Prediction Log'!$P297+'Prediction Log'!$E297, "NA")))</f>
        <v>2.6</v>
      </c>
      <c r="AE297" s="81" t="n">
        <f>IF(ISBLANK('Prediction Log'!$N297), "",ABS('Prediction Log'!$AD297))</f>
        <v>2.6</v>
      </c>
    </row>
    <row r="298" ht="14.25" customHeight="1">
      <c r="A298" s="14" t="n">
        <f>IF(ISBLANK(Games!$B279), "",Games!A279)</f>
        <v>13</v>
      </c>
      <c r="B298" s="67" t="str">
        <f>IF(ISBLANK(Games!$B279), "",Games!B279)</f>
        <v>Texas</v>
      </c>
      <c r="C298" s="67" t="str">
        <f>IF(ISBLANK(Games!$B279), "",Games!E279)</f>
        <v>Texas Tech</v>
      </c>
      <c r="D298" s="10" t="n">
        <f>IF(ISBLANK(Games!$B279), "",Games!G279)</f>
        <v>-13.5</v>
      </c>
      <c r="E298" s="10" t="n">
        <f>IF(ISBLANK(Games!$B279), "",Games!H279)</f>
        <v>-20.9</v>
      </c>
      <c r="F298" s="69" t="n">
        <f>Games!D279</f>
        <v>0.971531</v>
      </c>
      <c r="G298" s="70" t="str">
        <f>Games!K279</f>
        <v>Y</v>
      </c>
      <c r="H298" s="71" t="str">
        <f>IF(ISBLANK(Games!B279), "", IF('Prediction Log'!$D298&lt;0, 'Prediction Log'!$B298, 'Prediction Log'!$C298))</f>
        <v>Texas</v>
      </c>
      <c r="I298" s="72" t="str">
        <f>IF(ISBLANK(Games!$B279), "",Games!I279)</f>
        <v>Texas</v>
      </c>
      <c r="J298" s="72" t="str">
        <f>IF('Prediction Log'!$F298&gt;0.5, 'Prediction Log'!$B298, IF('Prediction Log'!$F298&lt;0.5, 'Prediction Log'!$C298, "PICK"))</f>
        <v>Texas</v>
      </c>
      <c r="K298" s="73" t="n">
        <f>IF(ISBLANK(Games!B279), "",IF('Prediction Log'!$J298='Prediction Log'!$B298, 'Prediction Log'!$F298, 1-'Prediction Log'!$F298))</f>
        <v>0.971531</v>
      </c>
      <c r="L298" s="74" t="str">
        <f>IF(ISBLANK(Games!$B279), "",Games!L279)</f>
        <v>Y</v>
      </c>
      <c r="M298" s="75" t="s">
        <v>31</v>
      </c>
      <c r="N298" s="76" t="n">
        <v>57.0</v>
      </c>
      <c r="O298" s="76" t="n">
        <v>7.0</v>
      </c>
      <c r="P298" s="77" t="n">
        <f>IF(ISBLANK('Prediction Log'!$N298), "",'Prediction Log'!$O298-'Prediction Log'!$N298)</f>
        <v>-50</v>
      </c>
      <c r="Q298" s="78" t="str">
        <f>IF(ISBLANK('Prediction Log'!$N298), "",IF('Prediction Log'!$M298&lt;&gt;'Prediction Log'!$H298, "Y", IF(AND('Prediction Log'!$M298='Prediction Log'!$H298, ABS((-1*'Prediction Log'!$P298))&gt;ABS('Prediction Log'!$D298)), "Y", IF('Prediction Log'!$D298='Prediction Log'!$P298, "PUSH", "N"))))</f>
        <v>Y</v>
      </c>
      <c r="R298" s="79" t="str">
        <f>IF(ISBLANK('Prediction Log'!$N298), "",IF('Prediction Log'!$P298&lt;'Prediction Log'!$D298, "Y", IF('Prediction Log'!$P298='Prediction Log'!$D298, "PUSH", "N")))</f>
        <v>Y</v>
      </c>
      <c r="S298" s="79" t="str">
        <f>IF(ISBLANK('Prediction Log'!$N298), "",IF('Prediction Log'!$P298&lt;'Prediction Log'!$E298, "Y", IF('Prediction Log'!$P298='Prediction Log'!$E298, "PUSH", "N")))</f>
        <v>Y</v>
      </c>
      <c r="T298" s="80" t="str">
        <f>IF(ISBLANK('Prediction Log'!$N298),"",IF('Prediction Log'!$M298='Prediction Log'!$H298, "Y", "N"))</f>
        <v>Y</v>
      </c>
      <c r="U298" s="80" t="str">
        <f>'Prediction Log'!$R298</f>
        <v>Y</v>
      </c>
      <c r="V298" s="80" t="str">
        <f>IF(ISBLANK('Prediction Log'!$N298), "",IF(AND('Prediction Log'!$T298="Y", 'Prediction Log'!$U298="Y"), "Y", "N"))</f>
        <v>Y</v>
      </c>
      <c r="W298" s="81" t="str">
        <f>IF(ISBLANK('Prediction Log'!$N298),"",IF('Prediction Log'!$M298='Prediction Log'!$I298, "Y", "N"))</f>
        <v>Y</v>
      </c>
      <c r="X298" s="81" t="str">
        <f>IF(ISBLANK('Prediction Log'!$N298), "", IF('Prediction Log'!$R298=Games!K279, "Y", "N"))</f>
        <v>Y</v>
      </c>
      <c r="Y298" s="82" t="str">
        <f>IF(ISBLANK('Prediction Log'!$N298), "",IF('Prediction Log'!$J298='Prediction Log'!$M298, "Y", "N"))</f>
        <v>Y</v>
      </c>
      <c r="Z298" s="81" t="str">
        <f>IF(ISBLANK('Prediction Log'!$N298), "",IF('Prediction Log'!$I298&lt;&gt;'Prediction Log'!$M298, "N",IF(AND('Prediction Log'!$E298&gt;0, 'Prediction Log'!$P298&gt;'Prediction Log'!$E298, 'Prediction Log'!$I298='Prediction Log'!$C298), "Y", IF(AND('Prediction Log'!$E298&lt;0, 'Prediction Log'!$P298&lt;'Prediction Log'!$E298,'Prediction Log'!$I298='Prediction Log'!$B298 ), "Y", IF('Prediction Log'!$P298='Prediction Log'!$E298, "PUSH", "N")))))</f>
        <v>Y</v>
      </c>
      <c r="AA298" s="81" t="str">
        <f>IF(ISBLANK('Prediction Log'!$N298), "",IF(AND('Prediction Log'!$W298="Y", 'Prediction Log'!$X298="Y"), "Y", "N"))</f>
        <v>Y</v>
      </c>
      <c r="AB298" s="80" t="n">
        <f>IF(ISBLANK('Prediction Log'!$N298), "",IF('Prediction Log'!$D298&gt;0, 'Prediction Log'!$P298-'Prediction Log'!$D298, IF('Prediction Log'!$D298&lt;0, -'Prediction Log'!$P298+'Prediction Log'!$D298, "NA")))</f>
        <v>36.5</v>
      </c>
      <c r="AC298" s="80" t="n">
        <f>IF(ISBLANK('Prediction Log'!$N298), "",ABS('Prediction Log'!$AB298))</f>
        <v>36.5</v>
      </c>
      <c r="AD298" s="81" t="n">
        <f>IF(ISBLANK('Prediction Log'!$N298), "",IF('Prediction Log'!$E298&gt;0, 'Prediction Log'!$P298-'Prediction Log'!$E298, IF('Prediction Log'!$E298&lt;0, -'Prediction Log'!$P298+'Prediction Log'!$E298, "NA")))</f>
        <v>29.1</v>
      </c>
      <c r="AE298" s="81" t="n">
        <f>IF(ISBLANK('Prediction Log'!$N298), "",ABS('Prediction Log'!$AD298))</f>
        <v>29.1</v>
      </c>
    </row>
    <row r="299" ht="14.25" customHeight="1">
      <c r="A299" s="67" t="n">
        <f>IF(ISBLANK(Games!$B280), "",Games!A280)</f>
        <v>13</v>
      </c>
      <c r="B299" s="67" t="str">
        <f>IF(ISBLANK(Games!$B280), "",Games!B280)</f>
        <v>Michigan State</v>
      </c>
      <c r="C299" s="67" t="str">
        <f>IF(ISBLANK(Games!$B280), "",Games!E280)</f>
        <v>Penn State</v>
      </c>
      <c r="D299" s="68" t="n">
        <f>IF(ISBLANK(Games!$B280), "",Games!G280)</f>
        <v>20.5</v>
      </c>
      <c r="E299" s="68" t="n">
        <f>IF(ISBLANK(Games!$B280), "",Games!H280)</f>
        <v>32</v>
      </c>
      <c r="F299" s="69" t="n">
        <f>Games!D280</f>
        <v>0.001457</v>
      </c>
      <c r="G299" s="70" t="str">
        <f>Games!K280</f>
        <v>N</v>
      </c>
      <c r="H299" s="71" t="str">
        <f>IF(ISBLANK(Games!B280), "", IF('Prediction Log'!$D299&lt;0, 'Prediction Log'!$B299, 'Prediction Log'!$C299))</f>
        <v>Penn State</v>
      </c>
      <c r="I299" s="72" t="str">
        <f>IF(ISBLANK(Games!$B280), "",Games!I280)</f>
        <v>Penn State</v>
      </c>
      <c r="J299" s="72" t="str">
        <f>IF('Prediction Log'!$F299&gt;0.5, 'Prediction Log'!$B299, IF('Prediction Log'!$F299&lt;0.5, 'Prediction Log'!$C299, "PICK"))</f>
        <v>Penn State</v>
      </c>
      <c r="K299" s="73" t="n">
        <f>IF(ISBLANK(Games!B280), "",IF('Prediction Log'!$J299='Prediction Log'!$B299, 'Prediction Log'!$F299, 1-'Prediction Log'!$F299))</f>
        <v>0.998543</v>
      </c>
      <c r="L299" s="74" t="str">
        <f>IF(ISBLANK(Games!$B280), "",Games!L280)</f>
        <v>Y</v>
      </c>
      <c r="M299" s="75" t="s">
        <v>19</v>
      </c>
      <c r="N299" s="76" t="n">
        <v>0.0</v>
      </c>
      <c r="O299" s="76" t="n">
        <v>42.0</v>
      </c>
      <c r="P299" s="77" t="n">
        <f>IF(ISBLANK('Prediction Log'!$N299), "",'Prediction Log'!$O299-'Prediction Log'!$N299)</f>
        <v>42</v>
      </c>
      <c r="Q299" s="78" t="str">
        <f>IF(ISBLANK('Prediction Log'!$N299), "",IF('Prediction Log'!$M299&lt;&gt;'Prediction Log'!$H299, "Y", IF(AND('Prediction Log'!$M299='Prediction Log'!$H299, ABS((-1*'Prediction Log'!$P299))&gt;ABS('Prediction Log'!$D299)), "Y", IF('Prediction Log'!$D299='Prediction Log'!$P299, "PUSH", "N"))))</f>
        <v>Y</v>
      </c>
      <c r="R299" s="79" t="str">
        <f>IF(ISBLANK('Prediction Log'!$N299), "",IF('Prediction Log'!$P299&lt;'Prediction Log'!$D299, "Y", IF('Prediction Log'!$P299='Prediction Log'!$D299, "PUSH", "N")))</f>
        <v>N</v>
      </c>
      <c r="S299" s="79" t="str">
        <f>IF(ISBLANK('Prediction Log'!$N299), "",IF('Prediction Log'!$P299&lt;'Prediction Log'!$E299, "Y", IF('Prediction Log'!$P299='Prediction Log'!$E299, "PUSH", "N")))</f>
        <v>N</v>
      </c>
      <c r="T299" s="80" t="str">
        <f>IF(ISBLANK('Prediction Log'!$N299),"",IF('Prediction Log'!$M299='Prediction Log'!$H299, "Y", "N"))</f>
        <v>Y</v>
      </c>
      <c r="U299" s="80" t="str">
        <f>'Prediction Log'!$R299</f>
        <v>N</v>
      </c>
      <c r="V299" s="80" t="str">
        <f>IF(ISBLANK('Prediction Log'!$N299), "",IF(AND('Prediction Log'!$T299="Y", 'Prediction Log'!$U299="Y"), "Y", "N"))</f>
        <v>N</v>
      </c>
      <c r="W299" s="81" t="str">
        <f>IF(ISBLANK('Prediction Log'!$N299),"",IF('Prediction Log'!$M299='Prediction Log'!$I299, "Y", "N"))</f>
        <v>Y</v>
      </c>
      <c r="X299" s="81" t="str">
        <f>IF(ISBLANK('Prediction Log'!$N299), "", IF('Prediction Log'!$R299=Games!K280, "Y", "N"))</f>
        <v>Y</v>
      </c>
      <c r="Y299" s="82" t="str">
        <f>IF(ISBLANK('Prediction Log'!$N299), "",IF('Prediction Log'!$J299='Prediction Log'!$M299, "Y", "N"))</f>
        <v>Y</v>
      </c>
      <c r="Z299" s="81" t="str">
        <f>IF(ISBLANK('Prediction Log'!$N299), "",IF('Prediction Log'!$I299&lt;&gt;'Prediction Log'!$M299, "N",IF(AND('Prediction Log'!$E299&gt;0, 'Prediction Log'!$P299&gt;'Prediction Log'!$E299, 'Prediction Log'!$I299='Prediction Log'!$C299), "Y", IF(AND('Prediction Log'!$E299&lt;0, 'Prediction Log'!$P299&lt;'Prediction Log'!$E299,'Prediction Log'!$I299='Prediction Log'!$B299 ), "Y", IF('Prediction Log'!$P299='Prediction Log'!$E299, "PUSH", "N")))))</f>
        <v>Y</v>
      </c>
      <c r="AA299" s="81" t="str">
        <f>IF(ISBLANK('Prediction Log'!$N299), "",IF(AND('Prediction Log'!$W299="Y", 'Prediction Log'!$X299="Y"), "Y", "N"))</f>
        <v>Y</v>
      </c>
      <c r="AB299" s="80" t="n">
        <f>IF(ISBLANK('Prediction Log'!$N299), "",IF('Prediction Log'!$D299&gt;0, 'Prediction Log'!$P299-'Prediction Log'!$D299, IF('Prediction Log'!$D299&lt;0, -'Prediction Log'!$P299+'Prediction Log'!$D299, "NA")))</f>
        <v>21.5</v>
      </c>
      <c r="AC299" s="80" t="n">
        <f>IF(ISBLANK('Prediction Log'!$N299), "",ABS('Prediction Log'!$AB299))</f>
        <v>21.5</v>
      </c>
      <c r="AD299" s="81" t="n">
        <f>IF(ISBLANK('Prediction Log'!$N299), "",IF('Prediction Log'!$E299&gt;0, 'Prediction Log'!$P299-'Prediction Log'!$E299, IF('Prediction Log'!$E299&lt;0, -'Prediction Log'!$P299+'Prediction Log'!$E299, "NA")))</f>
        <v>10</v>
      </c>
      <c r="AE299" s="81" t="n">
        <f>IF(ISBLANK('Prediction Log'!$N299), "",ABS('Prediction Log'!$AD299))</f>
        <v>10</v>
      </c>
    </row>
    <row r="300" ht="14.25" customHeight="1">
      <c r="A300" s="14" t="n">
        <f>IF(ISBLANK(Games!$B281), "",Games!A281)</f>
        <v>13</v>
      </c>
      <c r="B300" s="67" t="str">
        <f>IF(ISBLANK(Games!$B281), "",Games!B281)</f>
        <v>Oregon</v>
      </c>
      <c r="C300" s="67" t="str">
        <f>IF(ISBLANK(Games!$B281), "",Games!E281)</f>
        <v>Oregon State</v>
      </c>
      <c r="D300" s="10" t="n">
        <f>IF(ISBLANK(Games!$B281), "",Games!G281)</f>
        <v>-13.5</v>
      </c>
      <c r="E300" s="10" t="n">
        <f>IF(ISBLANK(Games!$B281), "",Games!H281)</f>
        <v>-16.6</v>
      </c>
      <c r="F300" s="69" t="n">
        <f>Games!D281</f>
        <v>0.98601</v>
      </c>
      <c r="G300" s="70" t="str">
        <f>Games!K281</f>
        <v>Y</v>
      </c>
      <c r="H300" s="71" t="str">
        <f>IF(ISBLANK(Games!B281), "", IF('Prediction Log'!$D300&lt;0, 'Prediction Log'!$B300, 'Prediction Log'!$C300))</f>
        <v>Oregon</v>
      </c>
      <c r="I300" s="72" t="str">
        <f>IF(ISBLANK(Games!$B281), "",Games!I281)</f>
        <v>Oregon</v>
      </c>
      <c r="J300" s="72" t="str">
        <f>IF('Prediction Log'!$F300&gt;0.5, 'Prediction Log'!$B300, IF('Prediction Log'!$F300&lt;0.5, 'Prediction Log'!$C300, "PICK"))</f>
        <v>Oregon</v>
      </c>
      <c r="K300" s="73" t="n">
        <f>IF(ISBLANK(Games!B281), "",IF('Prediction Log'!$J300='Prediction Log'!$B300, 'Prediction Log'!$F300, 1-'Prediction Log'!$F300))</f>
        <v>0.98601</v>
      </c>
      <c r="L300" s="74" t="str">
        <f>IF(ISBLANK(Games!$B281), "",Games!L281)</f>
        <v>Y</v>
      </c>
      <c r="M300" s="75" t="s">
        <v>26</v>
      </c>
      <c r="N300" s="76" t="n">
        <v>31.0</v>
      </c>
      <c r="O300" s="76" t="n">
        <v>7.0</v>
      </c>
      <c r="P300" s="77" t="n">
        <f>IF(ISBLANK('Prediction Log'!$N300), "",'Prediction Log'!$O300-'Prediction Log'!$N300)</f>
        <v>-24</v>
      </c>
      <c r="Q300" s="78" t="str">
        <f>IF(ISBLANK('Prediction Log'!$N300), "",IF('Prediction Log'!$M300&lt;&gt;'Prediction Log'!$H300, "Y", IF(AND('Prediction Log'!$M300='Prediction Log'!$H300, ABS((-1*'Prediction Log'!$P300))&gt;ABS('Prediction Log'!$D300)), "Y", IF('Prediction Log'!$D300='Prediction Log'!$P300, "PUSH", "N"))))</f>
        <v>Y</v>
      </c>
      <c r="R300" s="79" t="str">
        <f>IF(ISBLANK('Prediction Log'!$N300), "",IF('Prediction Log'!$P300&lt;'Prediction Log'!$D300, "Y", IF('Prediction Log'!$P300='Prediction Log'!$D300, "PUSH", "N")))</f>
        <v>Y</v>
      </c>
      <c r="S300" s="79" t="str">
        <f>IF(ISBLANK('Prediction Log'!$N300), "",IF('Prediction Log'!$P300&lt;'Prediction Log'!$E300, "Y", IF('Prediction Log'!$P300='Prediction Log'!$E300, "PUSH", "N")))</f>
        <v>Y</v>
      </c>
      <c r="T300" s="80" t="str">
        <f>IF(ISBLANK('Prediction Log'!$N300),"",IF('Prediction Log'!$M300='Prediction Log'!$H300, "Y", "N"))</f>
        <v>Y</v>
      </c>
      <c r="U300" s="80" t="str">
        <f>'Prediction Log'!$R300</f>
        <v>Y</v>
      </c>
      <c r="V300" s="80" t="str">
        <f>IF(ISBLANK('Prediction Log'!$N300), "",IF(AND('Prediction Log'!$T300="Y", 'Prediction Log'!$U300="Y"), "Y", "N"))</f>
        <v>Y</v>
      </c>
      <c r="W300" s="81" t="str">
        <f>IF(ISBLANK('Prediction Log'!$N300),"",IF('Prediction Log'!$M300='Prediction Log'!$I300, "Y", "N"))</f>
        <v>Y</v>
      </c>
      <c r="X300" s="81" t="str">
        <f>IF(ISBLANK('Prediction Log'!$N300), "", IF('Prediction Log'!$R300=Games!K281, "Y", "N"))</f>
        <v>Y</v>
      </c>
      <c r="Y300" s="82" t="str">
        <f>IF(ISBLANK('Prediction Log'!$N300), "",IF('Prediction Log'!$J300='Prediction Log'!$M300, "Y", "N"))</f>
        <v>Y</v>
      </c>
      <c r="Z300" s="81" t="str">
        <f>IF(ISBLANK('Prediction Log'!$N300), "",IF('Prediction Log'!$I300&lt;&gt;'Prediction Log'!$M300, "N",IF(AND('Prediction Log'!$E300&gt;0, 'Prediction Log'!$P300&gt;'Prediction Log'!$E300, 'Prediction Log'!$I300='Prediction Log'!$C300), "Y", IF(AND('Prediction Log'!$E300&lt;0, 'Prediction Log'!$P300&lt;'Prediction Log'!$E300,'Prediction Log'!$I300='Prediction Log'!$B300 ), "Y", IF('Prediction Log'!$P300='Prediction Log'!$E300, "PUSH", "N")))))</f>
        <v>Y</v>
      </c>
      <c r="AA300" s="81" t="str">
        <f>IF(ISBLANK('Prediction Log'!$N300), "",IF(AND('Prediction Log'!$W300="Y", 'Prediction Log'!$X300="Y"), "Y", "N"))</f>
        <v>Y</v>
      </c>
      <c r="AB300" s="80" t="n">
        <f>IF(ISBLANK('Prediction Log'!$N300), "",IF('Prediction Log'!$D300&gt;0, 'Prediction Log'!$P300-'Prediction Log'!$D300, IF('Prediction Log'!$D300&lt;0, -'Prediction Log'!$P300+'Prediction Log'!$D300, "NA")))</f>
        <v>10.5</v>
      </c>
      <c r="AC300" s="80" t="n">
        <f>IF(ISBLANK('Prediction Log'!$N300), "",ABS('Prediction Log'!$AB300))</f>
        <v>10.5</v>
      </c>
      <c r="AD300" s="81" t="n">
        <f>IF(ISBLANK('Prediction Log'!$N300), "",IF('Prediction Log'!$E300&gt;0, 'Prediction Log'!$P300-'Prediction Log'!$E300, IF('Prediction Log'!$E300&lt;0, -'Prediction Log'!$P300+'Prediction Log'!$E300, "NA")))</f>
        <v>7.4</v>
      </c>
      <c r="AE300" s="81" t="n">
        <f>IF(ISBLANK('Prediction Log'!$N300), "",ABS('Prediction Log'!$AD300))</f>
        <v>7.4</v>
      </c>
    </row>
    <row r="301" ht="14.25" customHeight="1">
      <c r="A301" s="67" t="n">
        <f>IF(ISBLANK(Games!$B282), "",Games!A282)</f>
        <v>13</v>
      </c>
      <c r="B301" s="67" t="str">
        <f>IF(ISBLANK(Games!$B282), "",Games!B282)</f>
        <v>Michigan</v>
      </c>
      <c r="C301" s="67" t="str">
        <f>IF(ISBLANK(Games!$B282), "",Games!E282)</f>
        <v>Ohio State</v>
      </c>
      <c r="D301" s="68" t="n">
        <f>IF(ISBLANK(Games!$B282), "",Games!G282)</f>
        <v>-3.5</v>
      </c>
      <c r="E301" s="68" t="n">
        <f>IF(ISBLANK(Games!$B282), "",Games!H282)</f>
        <v>-3</v>
      </c>
      <c r="F301" s="69" t="n">
        <f>Games!D282</f>
        <v>0.683361</v>
      </c>
      <c r="G301" s="70" t="str">
        <f>Games!K282</f>
        <v>N</v>
      </c>
      <c r="H301" s="71" t="str">
        <f>IF(ISBLANK(Games!B282), "", IF('Prediction Log'!$D301&lt;0, 'Prediction Log'!$B301, 'Prediction Log'!$C301))</f>
        <v>Michigan</v>
      </c>
      <c r="I301" s="72" t="str">
        <f>IF(ISBLANK(Games!$B282), "",Games!I282)</f>
        <v>Michigan</v>
      </c>
      <c r="J301" s="72" t="str">
        <f>IF('Prediction Log'!$F301&gt;0.5, 'Prediction Log'!$B301, IF('Prediction Log'!$F301&lt;0.5, 'Prediction Log'!$C301, "PICK"))</f>
        <v>Michigan</v>
      </c>
      <c r="K301" s="73" t="n">
        <f>IF(ISBLANK(Games!B282), "",IF('Prediction Log'!$J301='Prediction Log'!$B301, 'Prediction Log'!$F301, 1-'Prediction Log'!$F301))</f>
        <v>0.683361</v>
      </c>
      <c r="L301" s="74" t="str">
        <f>IF(ISBLANK(Games!$B282), "",Games!L282)</f>
        <v>N</v>
      </c>
      <c r="M301" s="75" t="s">
        <v>37</v>
      </c>
      <c r="N301" s="76" t="n">
        <v>30.0</v>
      </c>
      <c r="O301" s="76" t="n">
        <v>24.0</v>
      </c>
      <c r="P301" s="77" t="n">
        <f>IF(ISBLANK('Prediction Log'!$N301), "",'Prediction Log'!$O301-'Prediction Log'!$N301)</f>
        <v>-6</v>
      </c>
      <c r="Q301" s="78" t="str">
        <f>IF(ISBLANK('Prediction Log'!$N301), "",IF('Prediction Log'!$M301&lt;&gt;'Prediction Log'!$H301, "Y", IF(AND('Prediction Log'!$M301='Prediction Log'!$H301, ABS((-1*'Prediction Log'!$P301))&gt;ABS('Prediction Log'!$D301)), "Y", IF('Prediction Log'!$D301='Prediction Log'!$P301, "PUSH", "N"))))</f>
        <v>Y</v>
      </c>
      <c r="R301" s="79" t="str">
        <f>IF(ISBLANK('Prediction Log'!$N301), "",IF('Prediction Log'!$P301&lt;'Prediction Log'!$D301, "Y", IF('Prediction Log'!$P301='Prediction Log'!$D301, "PUSH", "N")))</f>
        <v>Y</v>
      </c>
      <c r="S301" s="79" t="str">
        <f>IF(ISBLANK('Prediction Log'!$N301), "",IF('Prediction Log'!$P301&lt;'Prediction Log'!$E301, "Y", IF('Prediction Log'!$P301='Prediction Log'!$E301, "PUSH", "N")))</f>
        <v>Y</v>
      </c>
      <c r="T301" s="80" t="str">
        <f>IF(ISBLANK('Prediction Log'!$N301),"",IF('Prediction Log'!$M301='Prediction Log'!$H301, "Y", "N"))</f>
        <v>Y</v>
      </c>
      <c r="U301" s="80" t="str">
        <f>'Prediction Log'!$R301</f>
        <v>Y</v>
      </c>
      <c r="V301" s="80" t="str">
        <f>IF(ISBLANK('Prediction Log'!$N301), "",IF(AND('Prediction Log'!$T301="Y", 'Prediction Log'!$U301="Y"), "Y", "N"))</f>
        <v>Y</v>
      </c>
      <c r="W301" s="81" t="str">
        <f>IF(ISBLANK('Prediction Log'!$N301),"",IF('Prediction Log'!$M301='Prediction Log'!$I301, "Y", "N"))</f>
        <v>Y</v>
      </c>
      <c r="X301" s="81" t="str">
        <f>IF(ISBLANK('Prediction Log'!$N301), "", IF('Prediction Log'!$R301=Games!K282, "Y", "N"))</f>
        <v>N</v>
      </c>
      <c r="Y301" s="82" t="str">
        <f>IF(ISBLANK('Prediction Log'!$N301), "",IF('Prediction Log'!$J301='Prediction Log'!$M301, "Y", "N"))</f>
        <v>Y</v>
      </c>
      <c r="Z301" s="81" t="str">
        <f>IF(ISBLANK('Prediction Log'!$N301), "",IF('Prediction Log'!$I301&lt;&gt;'Prediction Log'!$M301, "N",IF(AND('Prediction Log'!$E301&gt;0, 'Prediction Log'!$P301&gt;'Prediction Log'!$E301, 'Prediction Log'!$I301='Prediction Log'!$C301), "Y", IF(AND('Prediction Log'!$E301&lt;0, 'Prediction Log'!$P301&lt;'Prediction Log'!$E301,'Prediction Log'!$I301='Prediction Log'!$B301 ), "Y", IF('Prediction Log'!$P301='Prediction Log'!$E301, "PUSH", "N")))))</f>
        <v>Y</v>
      </c>
      <c r="AA301" s="81" t="str">
        <f>IF(ISBLANK('Prediction Log'!$N301), "",IF(AND('Prediction Log'!$W301="Y", 'Prediction Log'!$X301="Y"), "Y", "N"))</f>
        <v>N</v>
      </c>
      <c r="AB301" s="80" t="n">
        <f>IF(ISBLANK('Prediction Log'!$N301), "",IF('Prediction Log'!$D301&gt;0, 'Prediction Log'!$P301-'Prediction Log'!$D301, IF('Prediction Log'!$D301&lt;0, -'Prediction Log'!$P301+'Prediction Log'!$D301, "NA")))</f>
        <v>2.5</v>
      </c>
      <c r="AC301" s="80" t="n">
        <f>IF(ISBLANK('Prediction Log'!$N301), "",ABS('Prediction Log'!$AB301))</f>
        <v>2.5</v>
      </c>
      <c r="AD301" s="81" t="n">
        <f>IF(ISBLANK('Prediction Log'!$N301), "",IF('Prediction Log'!$E301&gt;0, 'Prediction Log'!$P301-'Prediction Log'!$E301, IF('Prediction Log'!$E301&lt;0, -'Prediction Log'!$P301+'Prediction Log'!$E301, "NA")))</f>
        <v>3</v>
      </c>
      <c r="AE301" s="81" t="n">
        <f>IF(ISBLANK('Prediction Log'!$N301), "",ABS('Prediction Log'!$AD301))</f>
        <v>3</v>
      </c>
    </row>
    <row r="302" ht="14.25" customHeight="1">
      <c r="A302" s="14" t="n">
        <f>IF(ISBLANK(Games!$B283), "",Games!A283)</f>
        <v>13</v>
      </c>
      <c r="B302" s="67" t="str">
        <f>IF(ISBLANK(Games!$B283), "",Games!B283)</f>
        <v>UCF</v>
      </c>
      <c r="C302" s="67" t="str">
        <f>IF(ISBLANK(Games!$B283), "",Games!E283)</f>
        <v>Houston</v>
      </c>
      <c r="D302" s="10" t="n">
        <f>IF(ISBLANK(Games!$B283), "",Games!G283)</f>
        <v>-13.5</v>
      </c>
      <c r="E302" s="10" t="n">
        <f>IF(ISBLANK(Games!$B283), "",Games!H283)</f>
        <v>-5</v>
      </c>
      <c r="F302" s="69" t="n">
        <f>Games!D283</f>
        <v>0.586128</v>
      </c>
      <c r="G302" s="70" t="str">
        <f>Games!K283</f>
        <v>N</v>
      </c>
      <c r="H302" s="71" t="str">
        <f>IF(ISBLANK(Games!B283), "", IF('Prediction Log'!$D302&lt;0, 'Prediction Log'!$B302, 'Prediction Log'!$C302))</f>
        <v>UCF</v>
      </c>
      <c r="I302" s="72" t="str">
        <f>IF(ISBLANK(Games!$B283), "",Games!I283)</f>
        <v>UCF</v>
      </c>
      <c r="J302" s="72" t="str">
        <f>IF('Prediction Log'!$F302&gt;0.5, 'Prediction Log'!$B302, IF('Prediction Log'!$F302&lt;0.5, 'Prediction Log'!$C302, "PICK"))</f>
        <v>UCF</v>
      </c>
      <c r="K302" s="73" t="n">
        <f>IF(ISBLANK(Games!B283), "",IF('Prediction Log'!$J302='Prediction Log'!$B302, 'Prediction Log'!$F302, 1-'Prediction Log'!$F302))</f>
        <v>0.586128</v>
      </c>
      <c r="L302" s="74" t="str">
        <f>IF(ISBLANK(Games!$B283), "",Games!L283)</f>
        <v>N</v>
      </c>
      <c r="M302" s="75" t="s">
        <v>21</v>
      </c>
      <c r="N302" s="76" t="n">
        <v>27.0</v>
      </c>
      <c r="O302" s="76" t="n">
        <v>13.0</v>
      </c>
      <c r="P302" s="77" t="n">
        <f>IF(ISBLANK('Prediction Log'!$N302), "",'Prediction Log'!$O302-'Prediction Log'!$N302)</f>
        <v>-14</v>
      </c>
      <c r="Q302" s="78" t="str">
        <f>IF(ISBLANK('Prediction Log'!$N302), "",IF('Prediction Log'!$M302&lt;&gt;'Prediction Log'!$H302, "Y", IF(AND('Prediction Log'!$M302='Prediction Log'!$H302, ABS((-1*'Prediction Log'!$P302))&gt;ABS('Prediction Log'!$D302)), "Y", IF('Prediction Log'!$D302='Prediction Log'!$P302, "PUSH", "N"))))</f>
        <v>Y</v>
      </c>
      <c r="R302" s="79" t="str">
        <f>IF(ISBLANK('Prediction Log'!$N302), "",IF('Prediction Log'!$P302&lt;'Prediction Log'!$D302, "Y", IF('Prediction Log'!$P302='Prediction Log'!$D302, "PUSH", "N")))</f>
        <v>Y</v>
      </c>
      <c r="S302" s="79" t="str">
        <f>IF(ISBLANK('Prediction Log'!$N302), "",IF('Prediction Log'!$P302&lt;'Prediction Log'!$E302, "Y", IF('Prediction Log'!$P302='Prediction Log'!$E302, "PUSH", "N")))</f>
        <v>Y</v>
      </c>
      <c r="T302" s="80" t="str">
        <f>IF(ISBLANK('Prediction Log'!$N302),"",IF('Prediction Log'!$M302='Prediction Log'!$H302, "Y", "N"))</f>
        <v>Y</v>
      </c>
      <c r="U302" s="80" t="str">
        <f>'Prediction Log'!$R302</f>
        <v>Y</v>
      </c>
      <c r="V302" s="80" t="str">
        <f>IF(ISBLANK('Prediction Log'!$N302), "",IF(AND('Prediction Log'!$T302="Y", 'Prediction Log'!$U302="Y"), "Y", "N"))</f>
        <v>Y</v>
      </c>
      <c r="W302" s="81" t="str">
        <f>IF(ISBLANK('Prediction Log'!$N302),"",IF('Prediction Log'!$M302='Prediction Log'!$I302, "Y", "N"))</f>
        <v>Y</v>
      </c>
      <c r="X302" s="81" t="str">
        <f>IF(ISBLANK('Prediction Log'!$N302), "", IF('Prediction Log'!$R302=Games!K283, "Y", "N"))</f>
        <v>N</v>
      </c>
      <c r="Y302" s="82" t="str">
        <f>IF(ISBLANK('Prediction Log'!$N302), "",IF('Prediction Log'!$J302='Prediction Log'!$M302, "Y", "N"))</f>
        <v>Y</v>
      </c>
      <c r="Z302" s="81" t="str">
        <f>IF(ISBLANK('Prediction Log'!$N302), "",IF('Prediction Log'!$I302&lt;&gt;'Prediction Log'!$M302, "N",IF(AND('Prediction Log'!$E302&gt;0, 'Prediction Log'!$P302&gt;'Prediction Log'!$E302, 'Prediction Log'!$I302='Prediction Log'!$C302), "Y", IF(AND('Prediction Log'!$E302&lt;0, 'Prediction Log'!$P302&lt;'Prediction Log'!$E302,'Prediction Log'!$I302='Prediction Log'!$B302 ), "Y", IF('Prediction Log'!$P302='Prediction Log'!$E302, "PUSH", "N")))))</f>
        <v>Y</v>
      </c>
      <c r="AA302" s="81" t="str">
        <f>IF(ISBLANK('Prediction Log'!$N302), "",IF(AND('Prediction Log'!$W302="Y", 'Prediction Log'!$X302="Y"), "Y", "N"))</f>
        <v>N</v>
      </c>
      <c r="AB302" s="80" t="n">
        <f>IF(ISBLANK('Prediction Log'!$N302), "",IF('Prediction Log'!$D302&gt;0, 'Prediction Log'!$P302-'Prediction Log'!$D302, IF('Prediction Log'!$D302&lt;0, -'Prediction Log'!$P302+'Prediction Log'!$D302, "NA")))</f>
        <v>0.5</v>
      </c>
      <c r="AC302" s="80" t="n">
        <f>IF(ISBLANK('Prediction Log'!$N302), "",ABS('Prediction Log'!$AB302))</f>
        <v>0.5</v>
      </c>
      <c r="AD302" s="81" t="n">
        <f>IF(ISBLANK('Prediction Log'!$N302), "",IF('Prediction Log'!$E302&gt;0, 'Prediction Log'!$P302-'Prediction Log'!$E302, IF('Prediction Log'!$E302&lt;0, -'Prediction Log'!$P302+'Prediction Log'!$E302, "NA")))</f>
        <v>9</v>
      </c>
      <c r="AE302" s="81" t="n">
        <f>IF(ISBLANK('Prediction Log'!$N302), "",ABS('Prediction Log'!$AD302))</f>
        <v>9</v>
      </c>
    </row>
    <row r="303" ht="14.25" customHeight="1">
      <c r="A303" s="67" t="n">
        <f>IF(ISBLANK(Games!$B284), "",Games!A284)</f>
        <v>13</v>
      </c>
      <c r="B303" s="67" t="str">
        <f>IF(ISBLANK(Games!$B284), "",Games!B284)</f>
        <v>SMU</v>
      </c>
      <c r="C303" s="67" t="str">
        <f>IF(ISBLANK(Games!$B284), "",Games!E284)</f>
        <v>Navy</v>
      </c>
      <c r="D303" s="68" t="n">
        <f>IF(ISBLANK(Games!$B284), "",Games!G284)</f>
        <v>-18.5</v>
      </c>
      <c r="E303" s="68" t="n">
        <f>IF(ISBLANK(Games!$B284), "",Games!H284)</f>
        <v>-25.8</v>
      </c>
      <c r="F303" s="69" t="n">
        <f>Games!D284</f>
        <v>0.994843</v>
      </c>
      <c r="G303" s="70" t="str">
        <f>Games!K284</f>
        <v>Y</v>
      </c>
      <c r="H303" s="71" t="str">
        <f>IF(ISBLANK(Games!B284), "", IF('Prediction Log'!$D303&lt;0, 'Prediction Log'!$B303, 'Prediction Log'!$C303))</f>
        <v>SMU</v>
      </c>
      <c r="I303" s="72" t="str">
        <f>IF(ISBLANK(Games!$B284), "",Games!I284)</f>
        <v>SMU</v>
      </c>
      <c r="J303" s="72" t="str">
        <f>IF('Prediction Log'!$F303&gt;0.5, 'Prediction Log'!$B303, IF('Prediction Log'!$F303&lt;0.5, 'Prediction Log'!$C303, "PICK"))</f>
        <v>SMU</v>
      </c>
      <c r="K303" s="73" t="n">
        <f>IF(ISBLANK(Games!B284), "",IF('Prediction Log'!$J303='Prediction Log'!$B303, 'Prediction Log'!$F303, 1-'Prediction Log'!$F303))</f>
        <v>0.994843</v>
      </c>
      <c r="L303" s="74" t="str">
        <f>IF(ISBLANK(Games!$B284), "",Games!L284)</f>
        <v>Y</v>
      </c>
      <c r="M303" s="75" t="s">
        <v>15</v>
      </c>
      <c r="N303" s="76" t="n">
        <v>59.0</v>
      </c>
      <c r="O303" s="76" t="n">
        <v>14.0</v>
      </c>
      <c r="P303" s="77" t="n">
        <f>IF(ISBLANK('Prediction Log'!$N303), "",'Prediction Log'!$O303-'Prediction Log'!$N303)</f>
        <v>-45</v>
      </c>
      <c r="Q303" s="78" t="str">
        <f>IF(ISBLANK('Prediction Log'!$N303), "",IF('Prediction Log'!$M303&lt;&gt;'Prediction Log'!$H303, "Y", IF(AND('Prediction Log'!$M303='Prediction Log'!$H303, ABS((-1*'Prediction Log'!$P303))&gt;ABS('Prediction Log'!$D303)), "Y", IF('Prediction Log'!$D303='Prediction Log'!$P303, "PUSH", "N"))))</f>
        <v>Y</v>
      </c>
      <c r="R303" s="79" t="str">
        <f>IF(ISBLANK('Prediction Log'!$N303), "",IF('Prediction Log'!$P303&lt;'Prediction Log'!$D303, "Y", IF('Prediction Log'!$P303='Prediction Log'!$D303, "PUSH", "N")))</f>
        <v>Y</v>
      </c>
      <c r="S303" s="79" t="str">
        <f>IF(ISBLANK('Prediction Log'!$N303), "",IF('Prediction Log'!$P303&lt;'Prediction Log'!$E303, "Y", IF('Prediction Log'!$P303='Prediction Log'!$E303, "PUSH", "N")))</f>
        <v>Y</v>
      </c>
      <c r="T303" s="80" t="str">
        <f>IF(ISBLANK('Prediction Log'!$N303),"",IF('Prediction Log'!$M303='Prediction Log'!$H303, "Y", "N"))</f>
        <v>Y</v>
      </c>
      <c r="U303" s="80" t="str">
        <f>'Prediction Log'!$R303</f>
        <v>Y</v>
      </c>
      <c r="V303" s="80" t="str">
        <f>IF(ISBLANK('Prediction Log'!$N303), "",IF(AND('Prediction Log'!$T303="Y", 'Prediction Log'!$U303="Y"), "Y", "N"))</f>
        <v>Y</v>
      </c>
      <c r="W303" s="81" t="str">
        <f>IF(ISBLANK('Prediction Log'!$N303),"",IF('Prediction Log'!$M303='Prediction Log'!$I303, "Y", "N"))</f>
        <v>Y</v>
      </c>
      <c r="X303" s="81" t="str">
        <f>IF(ISBLANK('Prediction Log'!$N303), "", IF('Prediction Log'!$R303=Games!K284, "Y", "N"))</f>
        <v>Y</v>
      </c>
      <c r="Y303" s="82" t="str">
        <f>IF(ISBLANK('Prediction Log'!$N303), "",IF('Prediction Log'!$J303='Prediction Log'!$M303, "Y", "N"))</f>
        <v>Y</v>
      </c>
      <c r="Z303" s="81" t="str">
        <f>IF(ISBLANK('Prediction Log'!$N303), "",IF('Prediction Log'!$I303&lt;&gt;'Prediction Log'!$M303, "N",IF(AND('Prediction Log'!$E303&gt;0, 'Prediction Log'!$P303&gt;'Prediction Log'!$E303, 'Prediction Log'!$I303='Prediction Log'!$C303), "Y", IF(AND('Prediction Log'!$E303&lt;0, 'Prediction Log'!$P303&lt;'Prediction Log'!$E303,'Prediction Log'!$I303='Prediction Log'!$B303 ), "Y", IF('Prediction Log'!$P303='Prediction Log'!$E303, "PUSH", "N")))))</f>
        <v>Y</v>
      </c>
      <c r="AA303" s="81" t="str">
        <f>IF(ISBLANK('Prediction Log'!$N303), "",IF(AND('Prediction Log'!$W303="Y", 'Prediction Log'!$X303="Y"), "Y", "N"))</f>
        <v>Y</v>
      </c>
      <c r="AB303" s="80" t="n">
        <f>IF(ISBLANK('Prediction Log'!$N303), "",IF('Prediction Log'!$D303&gt;0, 'Prediction Log'!$P303-'Prediction Log'!$D303, IF('Prediction Log'!$D303&lt;0, -'Prediction Log'!$P303+'Prediction Log'!$D303, "NA")))</f>
        <v>26.5</v>
      </c>
      <c r="AC303" s="80" t="n">
        <f>IF(ISBLANK('Prediction Log'!$N303), "",ABS('Prediction Log'!$AB303))</f>
        <v>26.5</v>
      </c>
      <c r="AD303" s="81" t="n">
        <f>IF(ISBLANK('Prediction Log'!$N303), "",IF('Prediction Log'!$E303&gt;0, 'Prediction Log'!$P303-'Prediction Log'!$E303, IF('Prediction Log'!$E303&lt;0, -'Prediction Log'!$P303+'Prediction Log'!$E303, "NA")))</f>
        <v>19.2</v>
      </c>
      <c r="AE303" s="81" t="n">
        <f>IF(ISBLANK('Prediction Log'!$N303), "",ABS('Prediction Log'!$AD303))</f>
        <v>19.2</v>
      </c>
    </row>
    <row r="304" ht="14.25" customHeight="1">
      <c r="A304" s="14" t="n">
        <f>IF(ISBLANK(Games!$B285), "",Games!A285)</f>
        <v>13</v>
      </c>
      <c r="B304" s="67" t="str">
        <f>IF(ISBLANK(Games!$B285), "",Games!B285)</f>
        <v>Louisville</v>
      </c>
      <c r="C304" s="67" t="str">
        <f>IF(ISBLANK(Games!$B285), "",Games!E285)</f>
        <v>Kentucky</v>
      </c>
      <c r="D304" s="10" t="n">
        <f>IF(ISBLANK(Games!$B285), "",Games!G285)</f>
        <v>-7.5</v>
      </c>
      <c r="E304" s="10" t="n">
        <f>IF(ISBLANK(Games!$B285), "",Games!H285)</f>
        <v>-12.4</v>
      </c>
      <c r="F304" s="69" t="n">
        <f>Games!D285</f>
        <v>0.87509</v>
      </c>
      <c r="G304" s="70" t="str">
        <f>Games!K285</f>
        <v>Y</v>
      </c>
      <c r="H304" s="71" t="str">
        <f>IF(ISBLANK(Games!B285), "", IF('Prediction Log'!$D304&lt;0, 'Prediction Log'!$B304, 'Prediction Log'!$C304))</f>
        <v>Louisville</v>
      </c>
      <c r="I304" s="72" t="str">
        <f>IF(ISBLANK(Games!$B285), "",Games!I285)</f>
        <v>Louisville</v>
      </c>
      <c r="J304" s="72" t="str">
        <f>IF('Prediction Log'!$F304&gt;0.5, 'Prediction Log'!$B304, IF('Prediction Log'!$F304&lt;0.5, 'Prediction Log'!$C304, "PICK"))</f>
        <v>Louisville</v>
      </c>
      <c r="K304" s="73" t="n">
        <f>IF(ISBLANK(Games!B285), "",IF('Prediction Log'!$J304='Prediction Log'!$B304, 'Prediction Log'!$F304, 1-'Prediction Log'!$F304))</f>
        <v>0.87509</v>
      </c>
      <c r="L304" s="74" t="str">
        <f>IF(ISBLANK(Games!$B285), "",Games!L285)</f>
        <v>Y</v>
      </c>
      <c r="M304" s="75" t="s">
        <v>116</v>
      </c>
      <c r="N304" s="76" t="n">
        <v>31.0</v>
      </c>
      <c r="O304" s="76" t="n">
        <v>38.0</v>
      </c>
      <c r="P304" s="77" t="n">
        <f>IF(ISBLANK('Prediction Log'!$N304), "",'Prediction Log'!$O304-'Prediction Log'!$N304)</f>
        <v>7</v>
      </c>
      <c r="Q304" s="78" t="str">
        <f>IF(ISBLANK('Prediction Log'!$N304), "",IF('Prediction Log'!$M304&lt;&gt;'Prediction Log'!$H304, "Y", IF(AND('Prediction Log'!$M304='Prediction Log'!$H304, ABS((-1*'Prediction Log'!$P304))&gt;ABS('Prediction Log'!$D304)), "Y", IF('Prediction Log'!$D304='Prediction Log'!$P304, "PUSH", "N"))))</f>
        <v>Y</v>
      </c>
      <c r="R304" s="79" t="str">
        <f>IF(ISBLANK('Prediction Log'!$N304), "",IF('Prediction Log'!$P304&lt;'Prediction Log'!$D304, "Y", IF('Prediction Log'!$P304='Prediction Log'!$D304, "PUSH", "N")))</f>
        <v>N</v>
      </c>
      <c r="S304" s="79" t="str">
        <f>IF(ISBLANK('Prediction Log'!$N304), "",IF('Prediction Log'!$P304&lt;'Prediction Log'!$E304, "Y", IF('Prediction Log'!$P304='Prediction Log'!$E304, "PUSH", "N")))</f>
        <v>N</v>
      </c>
      <c r="T304" s="80" t="str">
        <f>IF(ISBLANK('Prediction Log'!$N304),"",IF('Prediction Log'!$M304='Prediction Log'!$H304, "Y", "N"))</f>
        <v>N</v>
      </c>
      <c r="U304" s="80" t="str">
        <f>'Prediction Log'!$R304</f>
        <v>N</v>
      </c>
      <c r="V304" s="80" t="str">
        <f>IF(ISBLANK('Prediction Log'!$N304), "",IF(AND('Prediction Log'!$T304="Y", 'Prediction Log'!$U304="Y"), "Y", "N"))</f>
        <v>N</v>
      </c>
      <c r="W304" s="81" t="str">
        <f>IF(ISBLANK('Prediction Log'!$N304),"",IF('Prediction Log'!$M304='Prediction Log'!$I304, "Y", "N"))</f>
        <v>N</v>
      </c>
      <c r="X304" s="81" t="str">
        <f>IF(ISBLANK('Prediction Log'!$N304), "", IF('Prediction Log'!$R304=Games!K285, "Y", "N"))</f>
        <v>N</v>
      </c>
      <c r="Y304" s="82" t="str">
        <f>IF(ISBLANK('Prediction Log'!$N304), "",IF('Prediction Log'!$J304='Prediction Log'!$M304, "Y", "N"))</f>
        <v>N</v>
      </c>
      <c r="Z304" s="81" t="str">
        <f>IF(ISBLANK('Prediction Log'!$N304), "",IF('Prediction Log'!$I304&lt;&gt;'Prediction Log'!$M304, "N",IF(AND('Prediction Log'!$E304&gt;0, 'Prediction Log'!$P304&gt;'Prediction Log'!$E304, 'Prediction Log'!$I304='Prediction Log'!$C304), "Y", IF(AND('Prediction Log'!$E304&lt;0, 'Prediction Log'!$P304&lt;'Prediction Log'!$E304,'Prediction Log'!$I304='Prediction Log'!$B304 ), "Y", IF('Prediction Log'!$P304='Prediction Log'!$E304, "PUSH", "N")))))</f>
        <v>N</v>
      </c>
      <c r="AA304" s="81" t="str">
        <f>IF(ISBLANK('Prediction Log'!$N304), "",IF(AND('Prediction Log'!$W304="Y", 'Prediction Log'!$X304="Y"), "Y", "N"))</f>
        <v>N</v>
      </c>
      <c r="AB304" s="80" t="n">
        <f>IF(ISBLANK('Prediction Log'!$N304), "",IF('Prediction Log'!$D304&gt;0, 'Prediction Log'!$P304-'Prediction Log'!$D304, IF('Prediction Log'!$D304&lt;0, -'Prediction Log'!$P304+'Prediction Log'!$D304, "NA")))</f>
        <v>-14.5</v>
      </c>
      <c r="AC304" s="80" t="n">
        <f>IF(ISBLANK('Prediction Log'!$N304), "",ABS('Prediction Log'!$AB304))</f>
        <v>14.5</v>
      </c>
      <c r="AD304" s="81" t="n">
        <f>IF(ISBLANK('Prediction Log'!$N304), "",IF('Prediction Log'!$E304&gt;0, 'Prediction Log'!$P304-'Prediction Log'!$E304, IF('Prediction Log'!$E304&lt;0, -'Prediction Log'!$P304+'Prediction Log'!$E304, "NA")))</f>
        <v>-19.4</v>
      </c>
      <c r="AE304" s="81" t="n">
        <f>IF(ISBLANK('Prediction Log'!$N304), "",ABS('Prediction Log'!$AD304))</f>
        <v>19.4</v>
      </c>
    </row>
    <row r="305" ht="14.25" customHeight="1">
      <c r="A305" s="67" t="n">
        <f>IF(ISBLANK(Games!$B286), "",Games!A286)</f>
        <v>13</v>
      </c>
      <c r="B305" s="67" t="str">
        <f>IF(ISBLANK(Games!$B286), "",Games!B286)</f>
        <v>Kent State</v>
      </c>
      <c r="C305" s="67" t="str">
        <f>IF(ISBLANK(Games!$B286), "",Games!E286)</f>
        <v>Northern Illinois</v>
      </c>
      <c r="D305" s="68" t="n">
        <f>IF(ISBLANK(Games!$B286), "",Games!G286)</f>
        <v>18.5</v>
      </c>
      <c r="E305" s="68" t="n">
        <f>IF(ISBLANK(Games!$B286), "",Games!H286)</f>
        <v>25.9</v>
      </c>
      <c r="F305" s="69" t="n">
        <f>Games!D286</f>
        <v>0.004025</v>
      </c>
      <c r="G305" s="70" t="str">
        <f>Games!K286</f>
        <v>N</v>
      </c>
      <c r="H305" s="71" t="str">
        <f>IF(ISBLANK(Games!B286), "", IF('Prediction Log'!$D305&lt;0, 'Prediction Log'!$B305, 'Prediction Log'!$C305))</f>
        <v>Northern Illinois</v>
      </c>
      <c r="I305" s="72" t="str">
        <f>IF(ISBLANK(Games!$B286), "",Games!I286)</f>
        <v>Northern Illinois</v>
      </c>
      <c r="J305" s="72" t="str">
        <f>IF('Prediction Log'!$F305&gt;0.5, 'Prediction Log'!$B305, IF('Prediction Log'!$F305&lt;0.5, 'Prediction Log'!$C305, "PICK"))</f>
        <v>Northern Illinois</v>
      </c>
      <c r="K305" s="73" t="n">
        <f>IF(ISBLANK(Games!B286), "",IF('Prediction Log'!$J305='Prediction Log'!$B305, 'Prediction Log'!$F305, 1-'Prediction Log'!$F305))</f>
        <v>0.995975</v>
      </c>
      <c r="L305" s="74" t="str">
        <f>IF(ISBLANK(Games!$B286), "",Games!L286)</f>
        <v>Y</v>
      </c>
      <c r="M305" s="75" t="s">
        <v>80</v>
      </c>
      <c r="N305" s="76" t="n">
        <v>27.0</v>
      </c>
      <c r="O305" s="76" t="n">
        <v>37.0</v>
      </c>
      <c r="P305" s="77" t="n">
        <f>IF(ISBLANK('Prediction Log'!$N305), "",'Prediction Log'!$O305-'Prediction Log'!$N305)</f>
        <v>10</v>
      </c>
      <c r="Q305" s="78" t="str">
        <f>IF(ISBLANK('Prediction Log'!$N305), "",IF('Prediction Log'!$M305&lt;&gt;'Prediction Log'!$H305, "Y", IF(AND('Prediction Log'!$M305='Prediction Log'!$H305, ABS((-1*'Prediction Log'!$P305))&gt;ABS('Prediction Log'!$D305)), "Y", IF('Prediction Log'!$D305='Prediction Log'!$P305, "PUSH", "N"))))</f>
        <v>N</v>
      </c>
      <c r="R305" s="79" t="str">
        <f>IF(ISBLANK('Prediction Log'!$N305), "",IF('Prediction Log'!$P305&lt;'Prediction Log'!$D305, "Y", IF('Prediction Log'!$P305='Prediction Log'!$D305, "PUSH", "N")))</f>
        <v>Y</v>
      </c>
      <c r="S305" s="79" t="str">
        <f>IF(ISBLANK('Prediction Log'!$N305), "",IF('Prediction Log'!$P305&lt;'Prediction Log'!$E305, "Y", IF('Prediction Log'!$P305='Prediction Log'!$E305, "PUSH", "N")))</f>
        <v>Y</v>
      </c>
      <c r="T305" s="80" t="str">
        <f>IF(ISBLANK('Prediction Log'!$N305),"",IF('Prediction Log'!$M305='Prediction Log'!$H305, "Y", "N"))</f>
        <v>Y</v>
      </c>
      <c r="U305" s="80" t="str">
        <f>'Prediction Log'!$R305</f>
        <v>Y</v>
      </c>
      <c r="V305" s="80" t="str">
        <f>IF(ISBLANK('Prediction Log'!$N305), "",IF(AND('Prediction Log'!$T305="Y", 'Prediction Log'!$U305="Y"), "Y", "N"))</f>
        <v>Y</v>
      </c>
      <c r="W305" s="81" t="str">
        <f>IF(ISBLANK('Prediction Log'!$N305),"",IF('Prediction Log'!$M305='Prediction Log'!$I305, "Y", "N"))</f>
        <v>Y</v>
      </c>
      <c r="X305" s="81" t="str">
        <f>IF(ISBLANK('Prediction Log'!$N305), "", IF('Prediction Log'!$R305=Games!K286, "Y", "N"))</f>
        <v>N</v>
      </c>
      <c r="Y305" s="82" t="str">
        <f>IF(ISBLANK('Prediction Log'!$N305), "",IF('Prediction Log'!$J305='Prediction Log'!$M305, "Y", "N"))</f>
        <v>Y</v>
      </c>
      <c r="Z305" s="81" t="str">
        <f>IF(ISBLANK('Prediction Log'!$N305), "",IF('Prediction Log'!$I305&lt;&gt;'Prediction Log'!$M305, "N",IF(AND('Prediction Log'!$E305&gt;0, 'Prediction Log'!$P305&gt;'Prediction Log'!$E305, 'Prediction Log'!$I305='Prediction Log'!$C305), "Y", IF(AND('Prediction Log'!$E305&lt;0, 'Prediction Log'!$P305&lt;'Prediction Log'!$E305,'Prediction Log'!$I305='Prediction Log'!$B305 ), "Y", IF('Prediction Log'!$P305='Prediction Log'!$E305, "PUSH", "N")))))</f>
        <v>N</v>
      </c>
      <c r="AA305" s="81" t="str">
        <f>IF(ISBLANK('Prediction Log'!$N305), "",IF(AND('Prediction Log'!$W305="Y", 'Prediction Log'!$X305="Y"), "Y", "N"))</f>
        <v>N</v>
      </c>
      <c r="AB305" s="80" t="n">
        <f>IF(ISBLANK('Prediction Log'!$N305), "",IF('Prediction Log'!$D305&gt;0, 'Prediction Log'!$P305-'Prediction Log'!$D305, IF('Prediction Log'!$D305&lt;0, -'Prediction Log'!$P305+'Prediction Log'!$D305, "NA")))</f>
        <v>-8.5</v>
      </c>
      <c r="AC305" s="80" t="n">
        <f>IF(ISBLANK('Prediction Log'!$N305), "",ABS('Prediction Log'!$AB305))</f>
        <v>8.5</v>
      </c>
      <c r="AD305" s="81" t="n">
        <f>IF(ISBLANK('Prediction Log'!$N305), "",IF('Prediction Log'!$E305&gt;0, 'Prediction Log'!$P305-'Prediction Log'!$E305, IF('Prediction Log'!$E305&lt;0, -'Prediction Log'!$P305+'Prediction Log'!$E305, "NA")))</f>
        <v>-15.9</v>
      </c>
      <c r="AE305" s="81" t="n">
        <f>IF(ISBLANK('Prediction Log'!$N305), "",ABS('Prediction Log'!$AD305))</f>
        <v>15.9</v>
      </c>
    </row>
    <row r="306" ht="14.25" customHeight="1">
      <c r="A306" s="14" t="n">
        <f>IF(ISBLANK(Games!$B287), "",Games!A287)</f>
        <v>13</v>
      </c>
      <c r="B306" s="67" t="str">
        <f>IF(ISBLANK(Games!$B287), "",Games!B287)</f>
        <v>Duke</v>
      </c>
      <c r="C306" s="67" t="str">
        <f>IF(ISBLANK(Games!$B287), "",Games!E287)</f>
        <v>Pittsburgh</v>
      </c>
      <c r="D306" s="10" t="n">
        <f>IF(ISBLANK(Games!$B287), "",Games!G287)</f>
        <v>-6.5</v>
      </c>
      <c r="E306" s="10" t="n">
        <f>IF(ISBLANK(Games!$B287), "",Games!H287)</f>
        <v>-14.3</v>
      </c>
      <c r="F306" s="69" t="n">
        <f>Games!D287</f>
        <v>0.942184</v>
      </c>
      <c r="G306" s="70" t="str">
        <f>Games!K287</f>
        <v>Y</v>
      </c>
      <c r="H306" s="71" t="str">
        <f>IF(ISBLANK(Games!B287), "", IF('Prediction Log'!$D306&lt;0, 'Prediction Log'!$B306, 'Prediction Log'!$C306))</f>
        <v>Duke</v>
      </c>
      <c r="I306" s="72" t="str">
        <f>IF(ISBLANK(Games!$B287), "",Games!I287)</f>
        <v>Duke</v>
      </c>
      <c r="J306" s="72" t="str">
        <f>IF('Prediction Log'!$F306&gt;0.5, 'Prediction Log'!$B306, IF('Prediction Log'!$F306&lt;0.5, 'Prediction Log'!$C306, "PICK"))</f>
        <v>Duke</v>
      </c>
      <c r="K306" s="73" t="n">
        <f>IF(ISBLANK(Games!B287), "",IF('Prediction Log'!$J306='Prediction Log'!$B306, 'Prediction Log'!$F306, 1-'Prediction Log'!$F306))</f>
        <v>0.942184</v>
      </c>
      <c r="L306" s="74" t="str">
        <f>IF(ISBLANK(Games!$B287), "",Games!L287)</f>
        <v>Y</v>
      </c>
      <c r="M306" s="75" t="s">
        <v>39</v>
      </c>
      <c r="N306" s="76" t="n">
        <v>30.0</v>
      </c>
      <c r="O306" s="76" t="n">
        <v>19.0</v>
      </c>
      <c r="P306" s="77" t="n">
        <f>IF(ISBLANK('Prediction Log'!$N306), "",'Prediction Log'!$O306-'Prediction Log'!$N306)</f>
        <v>-11</v>
      </c>
      <c r="Q306" s="78" t="str">
        <f>IF(ISBLANK('Prediction Log'!$N306), "",IF('Prediction Log'!$M306&lt;&gt;'Prediction Log'!$H306, "Y", IF(AND('Prediction Log'!$M306='Prediction Log'!$H306, ABS((-1*'Prediction Log'!$P306))&gt;ABS('Prediction Log'!$D306)), "Y", IF('Prediction Log'!$D306='Prediction Log'!$P306, "PUSH", "N"))))</f>
        <v>Y</v>
      </c>
      <c r="R306" s="79" t="str">
        <f>IF(ISBLANK('Prediction Log'!$N306), "",IF('Prediction Log'!$P306&lt;'Prediction Log'!$D306, "Y", IF('Prediction Log'!$P306='Prediction Log'!$D306, "PUSH", "N")))</f>
        <v>Y</v>
      </c>
      <c r="S306" s="79" t="str">
        <f>IF(ISBLANK('Prediction Log'!$N306), "",IF('Prediction Log'!$P306&lt;'Prediction Log'!$E306, "Y", IF('Prediction Log'!$P306='Prediction Log'!$E306, "PUSH", "N")))</f>
        <v>N</v>
      </c>
      <c r="T306" s="80" t="str">
        <f>IF(ISBLANK('Prediction Log'!$N306),"",IF('Prediction Log'!$M306='Prediction Log'!$H306, "Y", "N"))</f>
        <v>Y</v>
      </c>
      <c r="U306" s="80" t="str">
        <f>'Prediction Log'!$R306</f>
        <v>Y</v>
      </c>
      <c r="V306" s="80" t="str">
        <f>IF(ISBLANK('Prediction Log'!$N306), "",IF(AND('Prediction Log'!$T306="Y", 'Prediction Log'!$U306="Y"), "Y", "N"))</f>
        <v>Y</v>
      </c>
      <c r="W306" s="81" t="str">
        <f>IF(ISBLANK('Prediction Log'!$N306),"",IF('Prediction Log'!$M306='Prediction Log'!$I306, "Y", "N"))</f>
        <v>Y</v>
      </c>
      <c r="X306" s="81" t="str">
        <f>IF(ISBLANK('Prediction Log'!$N306), "", IF('Prediction Log'!$R306=Games!K287, "Y", "N"))</f>
        <v>Y</v>
      </c>
      <c r="Y306" s="82" t="str">
        <f>IF(ISBLANK('Prediction Log'!$N306), "",IF('Prediction Log'!$J306='Prediction Log'!$M306, "Y", "N"))</f>
        <v>Y</v>
      </c>
      <c r="Z306" s="81" t="str">
        <f>IF(ISBLANK('Prediction Log'!$N306), "",IF('Prediction Log'!$I306&lt;&gt;'Prediction Log'!$M306, "N",IF(AND('Prediction Log'!$E306&gt;0, 'Prediction Log'!$P306&gt;'Prediction Log'!$E306, 'Prediction Log'!$I306='Prediction Log'!$C306), "Y", IF(AND('Prediction Log'!$E306&lt;0, 'Prediction Log'!$P306&lt;'Prediction Log'!$E306,'Prediction Log'!$I306='Prediction Log'!$B306 ), "Y", IF('Prediction Log'!$P306='Prediction Log'!$E306, "PUSH", "N")))))</f>
        <v>N</v>
      </c>
      <c r="AA306" s="81" t="str">
        <f>IF(ISBLANK('Prediction Log'!$N306), "",IF(AND('Prediction Log'!$W306="Y", 'Prediction Log'!$X306="Y"), "Y", "N"))</f>
        <v>Y</v>
      </c>
      <c r="AB306" s="80" t="n">
        <f>IF(ISBLANK('Prediction Log'!$N306), "",IF('Prediction Log'!$D306&gt;0, 'Prediction Log'!$P306-'Prediction Log'!$D306, IF('Prediction Log'!$D306&lt;0, -'Prediction Log'!$P306+'Prediction Log'!$D306, "NA")))</f>
        <v>4.5</v>
      </c>
      <c r="AC306" s="80" t="n">
        <f>IF(ISBLANK('Prediction Log'!$N306), "",ABS('Prediction Log'!$AB306))</f>
        <v>4.5</v>
      </c>
      <c r="AD306" s="81" t="n">
        <f>IF(ISBLANK('Prediction Log'!$N306), "",IF('Prediction Log'!$E306&gt;0, 'Prediction Log'!$P306-'Prediction Log'!$E306, IF('Prediction Log'!$E306&lt;0, -'Prediction Log'!$P306+'Prediction Log'!$E306, "NA")))</f>
        <v>-3.3</v>
      </c>
      <c r="AE306" s="81" t="n">
        <f>IF(ISBLANK('Prediction Log'!$N306), "",ABS('Prediction Log'!$AD306))</f>
        <v>3.3</v>
      </c>
    </row>
    <row r="307" ht="14.25" customHeight="1">
      <c r="A307" s="67" t="n">
        <f>IF(ISBLANK(Games!$B288), "",Games!A288)</f>
        <v>13</v>
      </c>
      <c r="B307" s="67" t="str">
        <f>IF(ISBLANK(Games!$B288), "",Games!B288)</f>
        <v>LSU</v>
      </c>
      <c r="C307" s="67" t="str">
        <f>IF(ISBLANK(Games!$B288), "",Games!E288)</f>
        <v>Texas A&amp;M</v>
      </c>
      <c r="D307" s="68" t="n">
        <f>IF(ISBLANK(Games!$B288), "",Games!G288)</f>
        <v>-11.5</v>
      </c>
      <c r="E307" s="68" t="n">
        <f>IF(ISBLANK(Games!$B288), "",Games!H288)</f>
        <v>-5.2</v>
      </c>
      <c r="F307" s="69" t="n">
        <f>Games!D288</f>
        <v>0.626139</v>
      </c>
      <c r="G307" s="70" t="str">
        <f>Games!K288</f>
        <v>N</v>
      </c>
      <c r="H307" s="71" t="str">
        <f>IF(ISBLANK(Games!B288), "", IF('Prediction Log'!$D307&lt;0, 'Prediction Log'!$B307, 'Prediction Log'!$C307))</f>
        <v>LSU</v>
      </c>
      <c r="I307" s="72" t="str">
        <f>IF(ISBLANK(Games!$B288), "",Games!I288)</f>
        <v>LSU</v>
      </c>
      <c r="J307" s="72" t="str">
        <f>IF('Prediction Log'!$F307&gt;0.5, 'Prediction Log'!$B307, IF('Prediction Log'!$F307&lt;0.5, 'Prediction Log'!$C307, "PICK"))</f>
        <v>LSU</v>
      </c>
      <c r="K307" s="73" t="n">
        <f>IF(ISBLANK(Games!B288), "",IF('Prediction Log'!$J307='Prediction Log'!$B307, 'Prediction Log'!$F307, 1-'Prediction Log'!$F307))</f>
        <v>0.626139</v>
      </c>
      <c r="L307" s="74" t="str">
        <f>IF(ISBLANK(Games!$B288), "",Games!L288)</f>
        <v>N</v>
      </c>
      <c r="M307" s="75" t="s">
        <v>40</v>
      </c>
      <c r="N307" s="76" t="n">
        <v>42.0</v>
      </c>
      <c r="O307" s="76" t="n">
        <v>30.0</v>
      </c>
      <c r="P307" s="77" t="n">
        <f>IF(ISBLANK('Prediction Log'!$N307), "",'Prediction Log'!$O307-'Prediction Log'!$N307)</f>
        <v>-12</v>
      </c>
      <c r="Q307" s="78" t="str">
        <f>IF(ISBLANK('Prediction Log'!$N307), "",IF('Prediction Log'!$M307&lt;&gt;'Prediction Log'!$H307, "Y", IF(AND('Prediction Log'!$M307='Prediction Log'!$H307, ABS((-1*'Prediction Log'!$P307))&gt;ABS('Prediction Log'!$D307)), "Y", IF('Prediction Log'!$D307='Prediction Log'!$P307, "PUSH", "N"))))</f>
        <v>Y</v>
      </c>
      <c r="R307" s="79" t="str">
        <f>IF(ISBLANK('Prediction Log'!$N307), "",IF('Prediction Log'!$P307&lt;'Prediction Log'!$D307, "Y", IF('Prediction Log'!$P307='Prediction Log'!$D307, "PUSH", "N")))</f>
        <v>Y</v>
      </c>
      <c r="S307" s="79" t="str">
        <f>IF(ISBLANK('Prediction Log'!$N307), "",IF('Prediction Log'!$P307&lt;'Prediction Log'!$E307, "Y", IF('Prediction Log'!$P307='Prediction Log'!$E307, "PUSH", "N")))</f>
        <v>Y</v>
      </c>
      <c r="T307" s="80" t="str">
        <f>IF(ISBLANK('Prediction Log'!$N307),"",IF('Prediction Log'!$M307='Prediction Log'!$H307, "Y", "N"))</f>
        <v>Y</v>
      </c>
      <c r="U307" s="80" t="str">
        <f>'Prediction Log'!$R307</f>
        <v>Y</v>
      </c>
      <c r="V307" s="80" t="str">
        <f>IF(ISBLANK('Prediction Log'!$N307), "",IF(AND('Prediction Log'!$T307="Y", 'Prediction Log'!$U307="Y"), "Y", "N"))</f>
        <v>Y</v>
      </c>
      <c r="W307" s="81" t="str">
        <f>IF(ISBLANK('Prediction Log'!$N307),"",IF('Prediction Log'!$M307='Prediction Log'!$I307, "Y", "N"))</f>
        <v>Y</v>
      </c>
      <c r="X307" s="81" t="str">
        <f>IF(ISBLANK('Prediction Log'!$N307), "", IF('Prediction Log'!$R307=Games!K288, "Y", "N"))</f>
        <v>N</v>
      </c>
      <c r="Y307" s="82" t="str">
        <f>IF(ISBLANK('Prediction Log'!$N307), "",IF('Prediction Log'!$J307='Prediction Log'!$M307, "Y", "N"))</f>
        <v>Y</v>
      </c>
      <c r="Z307" s="81" t="str">
        <f>IF(ISBLANK('Prediction Log'!$N307), "",IF('Prediction Log'!$I307&lt;&gt;'Prediction Log'!$M307, "N",IF(AND('Prediction Log'!$E307&gt;0, 'Prediction Log'!$P307&gt;'Prediction Log'!$E307, 'Prediction Log'!$I307='Prediction Log'!$C307), "Y", IF(AND('Prediction Log'!$E307&lt;0, 'Prediction Log'!$P307&lt;'Prediction Log'!$E307,'Prediction Log'!$I307='Prediction Log'!$B307 ), "Y", IF('Prediction Log'!$P307='Prediction Log'!$E307, "PUSH", "N")))))</f>
        <v>Y</v>
      </c>
      <c r="AA307" s="81" t="str">
        <f>IF(ISBLANK('Prediction Log'!$N307), "",IF(AND('Prediction Log'!$W307="Y", 'Prediction Log'!$X307="Y"), "Y", "N"))</f>
        <v>N</v>
      </c>
      <c r="AB307" s="80" t="n">
        <f>IF(ISBLANK('Prediction Log'!$N307), "",IF('Prediction Log'!$D307&gt;0, 'Prediction Log'!$P307-'Prediction Log'!$D307, IF('Prediction Log'!$D307&lt;0, -'Prediction Log'!$P307+'Prediction Log'!$D307, "NA")))</f>
        <v>0.5</v>
      </c>
      <c r="AC307" s="80" t="n">
        <f>IF(ISBLANK('Prediction Log'!$N307), "",ABS('Prediction Log'!$AB307))</f>
        <v>0.5</v>
      </c>
      <c r="AD307" s="81" t="n">
        <f>IF(ISBLANK('Prediction Log'!$N307), "",IF('Prediction Log'!$E307&gt;0, 'Prediction Log'!$P307-'Prediction Log'!$E307, IF('Prediction Log'!$E307&lt;0, -'Prediction Log'!$P307+'Prediction Log'!$E307, "NA")))</f>
        <v>6.8</v>
      </c>
      <c r="AE307" s="81" t="n">
        <f>IF(ISBLANK('Prediction Log'!$N307), "",ABS('Prediction Log'!$AD307))</f>
        <v>6.8</v>
      </c>
    </row>
    <row r="308" ht="14.25" customHeight="1">
      <c r="A308" s="14" t="n">
        <f>IF(ISBLANK(Games!$B289), "",Games!A289)</f>
        <v>13</v>
      </c>
      <c r="B308" s="67" t="str">
        <f>IF(ISBLANK(Games!$B289), "",Games!B289)</f>
        <v>Purdue</v>
      </c>
      <c r="C308" s="67" t="str">
        <f>IF(ISBLANK(Games!$B289), "",Games!E289)</f>
        <v>Indiana</v>
      </c>
      <c r="D308" s="10" t="n">
        <f>IF(ISBLANK(Games!$B289), "",Games!G289)</f>
        <v>-3.5</v>
      </c>
      <c r="E308" s="10" t="n">
        <f>IF(ISBLANK(Games!$B289), "",Games!H289)</f>
        <v>-8.7</v>
      </c>
      <c r="F308" s="69" t="n">
        <f>Games!D289</f>
        <v>0.764553</v>
      </c>
      <c r="G308" s="70" t="str">
        <f>Games!K289</f>
        <v>Y</v>
      </c>
      <c r="H308" s="71" t="str">
        <f>IF(ISBLANK(Games!B289), "", IF('Prediction Log'!$D308&lt;0, 'Prediction Log'!$B308, 'Prediction Log'!$C308))</f>
        <v>Purdue</v>
      </c>
      <c r="I308" s="72" t="str">
        <f>IF(ISBLANK(Games!$B289), "",Games!I289)</f>
        <v>Purdue</v>
      </c>
      <c r="J308" s="72" t="str">
        <f>IF('Prediction Log'!$F308&gt;0.5, 'Prediction Log'!$B308, IF('Prediction Log'!$F308&lt;0.5, 'Prediction Log'!$C308, "PICK"))</f>
        <v>Purdue</v>
      </c>
      <c r="K308" s="73" t="n">
        <f>IF(ISBLANK(Games!B289), "",IF('Prediction Log'!$J308='Prediction Log'!$B308, 'Prediction Log'!$F308, 1-'Prediction Log'!$F308))</f>
        <v>0.764553</v>
      </c>
      <c r="L308" s="74" t="str">
        <f>IF(ISBLANK(Games!$B289), "",Games!L289)</f>
        <v>Y</v>
      </c>
      <c r="M308" s="75" t="s">
        <v>113</v>
      </c>
      <c r="N308" s="76" t="n">
        <v>35.0</v>
      </c>
      <c r="O308" s="76" t="n">
        <v>31.0</v>
      </c>
      <c r="P308" s="77" t="n">
        <f>IF(ISBLANK('Prediction Log'!$N308), "",'Prediction Log'!$O308-'Prediction Log'!$N308)</f>
        <v>-4</v>
      </c>
      <c r="Q308" s="78" t="str">
        <f>IF(ISBLANK('Prediction Log'!$N308), "",IF('Prediction Log'!$M308&lt;&gt;'Prediction Log'!$H308, "Y", IF(AND('Prediction Log'!$M308='Prediction Log'!$H308, ABS((-1*'Prediction Log'!$P308))&gt;ABS('Prediction Log'!$D308)), "Y", IF('Prediction Log'!$D308='Prediction Log'!$P308, "PUSH", "N"))))</f>
        <v>Y</v>
      </c>
      <c r="R308" s="79" t="str">
        <f>IF(ISBLANK('Prediction Log'!$N308), "",IF('Prediction Log'!$P308&lt;'Prediction Log'!$D308, "Y", IF('Prediction Log'!$P308='Prediction Log'!$D308, "PUSH", "N")))</f>
        <v>Y</v>
      </c>
      <c r="S308" s="79" t="str">
        <f>IF(ISBLANK('Prediction Log'!$N308), "",IF('Prediction Log'!$P308&lt;'Prediction Log'!$E308, "Y", IF('Prediction Log'!$P308='Prediction Log'!$E308, "PUSH", "N")))</f>
        <v>N</v>
      </c>
      <c r="T308" s="80" t="str">
        <f>IF(ISBLANK('Prediction Log'!$N308),"",IF('Prediction Log'!$M308='Prediction Log'!$H308, "Y", "N"))</f>
        <v>Y</v>
      </c>
      <c r="U308" s="80" t="str">
        <f>'Prediction Log'!$R308</f>
        <v>Y</v>
      </c>
      <c r="V308" s="80" t="str">
        <f>IF(ISBLANK('Prediction Log'!$N308), "",IF(AND('Prediction Log'!$T308="Y", 'Prediction Log'!$U308="Y"), "Y", "N"))</f>
        <v>Y</v>
      </c>
      <c r="W308" s="81" t="str">
        <f>IF(ISBLANK('Prediction Log'!$N308),"",IF('Prediction Log'!$M308='Prediction Log'!$I308, "Y", "N"))</f>
        <v>Y</v>
      </c>
      <c r="X308" s="81" t="str">
        <f>IF(ISBLANK('Prediction Log'!$N308), "", IF('Prediction Log'!$R308=Games!K289, "Y", "N"))</f>
        <v>Y</v>
      </c>
      <c r="Y308" s="82" t="str">
        <f>IF(ISBLANK('Prediction Log'!$N308), "",IF('Prediction Log'!$J308='Prediction Log'!$M308, "Y", "N"))</f>
        <v>Y</v>
      </c>
      <c r="Z308" s="81" t="str">
        <f>IF(ISBLANK('Prediction Log'!$N308), "",IF('Prediction Log'!$I308&lt;&gt;'Prediction Log'!$M308, "N",IF(AND('Prediction Log'!$E308&gt;0, 'Prediction Log'!$P308&gt;'Prediction Log'!$E308, 'Prediction Log'!$I308='Prediction Log'!$C308), "Y", IF(AND('Prediction Log'!$E308&lt;0, 'Prediction Log'!$P308&lt;'Prediction Log'!$E308,'Prediction Log'!$I308='Prediction Log'!$B308 ), "Y", IF('Prediction Log'!$P308='Prediction Log'!$E308, "PUSH", "N")))))</f>
        <v>N</v>
      </c>
      <c r="AA308" s="81" t="str">
        <f>IF(ISBLANK('Prediction Log'!$N308), "",IF(AND('Prediction Log'!$W308="Y", 'Prediction Log'!$X308="Y"), "Y", "N"))</f>
        <v>Y</v>
      </c>
      <c r="AB308" s="80" t="n">
        <f>IF(ISBLANK('Prediction Log'!$N308), "",IF('Prediction Log'!$D308&gt;0, 'Prediction Log'!$P308-'Prediction Log'!$D308, IF('Prediction Log'!$D308&lt;0, -'Prediction Log'!$P308+'Prediction Log'!$D308, "NA")))</f>
        <v>0.5</v>
      </c>
      <c r="AC308" s="80" t="n">
        <f>IF(ISBLANK('Prediction Log'!$N308), "",ABS('Prediction Log'!$AB308))</f>
        <v>0.5</v>
      </c>
      <c r="AD308" s="81" t="n">
        <f>IF(ISBLANK('Prediction Log'!$N308), "",IF('Prediction Log'!$E308&gt;0, 'Prediction Log'!$P308-'Prediction Log'!$E308, IF('Prediction Log'!$E308&lt;0, -'Prediction Log'!$P308+'Prediction Log'!$E308, "NA")))</f>
        <v>-4.7</v>
      </c>
      <c r="AE308" s="81" t="n">
        <f>IF(ISBLANK('Prediction Log'!$N308), "",ABS('Prediction Log'!$AD308))</f>
        <v>4.7</v>
      </c>
    </row>
    <row r="309" ht="14.25" customHeight="1">
      <c r="A309" s="67" t="n">
        <f>IF(ISBLANK(Games!$B290), "",Games!A290)</f>
        <v>13</v>
      </c>
      <c r="B309" s="67" t="str">
        <f>IF(ISBLANK(Games!$B290), "",Games!B290)</f>
        <v>Ball State</v>
      </c>
      <c r="C309" s="67" t="str">
        <f>IF(ISBLANK(Games!$B290), "",Games!E290)</f>
        <v>Miami (OH)</v>
      </c>
      <c r="D309" s="68" t="n">
        <f>IF(ISBLANK(Games!$B290), "",Games!G290)</f>
        <v>6.5</v>
      </c>
      <c r="E309" s="68" t="n">
        <f>IF(ISBLANK(Games!$B290), "",Games!H290)</f>
        <v>14.2</v>
      </c>
      <c r="F309" s="69" t="n">
        <f>Games!D290</f>
        <v>0.036407</v>
      </c>
      <c r="G309" s="70" t="str">
        <f>Games!K290</f>
        <v>N</v>
      </c>
      <c r="H309" s="71" t="str">
        <f>IF(ISBLANK(Games!B290), "", IF('Prediction Log'!$D309&lt;0, 'Prediction Log'!$B309, 'Prediction Log'!$C309))</f>
        <v>Miami (OH)</v>
      </c>
      <c r="I309" s="72" t="str">
        <f>IF(ISBLANK(Games!$B290), "",Games!I290)</f>
        <v>Miami (OH)</v>
      </c>
      <c r="J309" s="72" t="str">
        <f>IF('Prediction Log'!$F309&gt;0.5, 'Prediction Log'!$B309, IF('Prediction Log'!$F309&lt;0.5, 'Prediction Log'!$C309, "PICK"))</f>
        <v>Miami (OH)</v>
      </c>
      <c r="K309" s="73" t="n">
        <f>IF(ISBLANK(Games!B290), "",IF('Prediction Log'!$J309='Prediction Log'!$B309, 'Prediction Log'!$F309, 1-'Prediction Log'!$F309))</f>
        <v>0.963593</v>
      </c>
      <c r="L309" s="74" t="str">
        <f>IF(ISBLANK(Games!$B290), "",Games!L290)</f>
        <v>Y</v>
      </c>
      <c r="M309" s="75" t="s">
        <v>48</v>
      </c>
      <c r="N309" s="76" t="n">
        <v>15.0</v>
      </c>
      <c r="O309" s="76" t="n">
        <v>17.0</v>
      </c>
      <c r="P309" s="77" t="n">
        <f>IF(ISBLANK('Prediction Log'!$N309), "",'Prediction Log'!$O309-'Prediction Log'!$N309)</f>
        <v>2</v>
      </c>
      <c r="Q309" s="78" t="str">
        <f>IF(ISBLANK('Prediction Log'!$N309), "",IF('Prediction Log'!$M309&lt;&gt;'Prediction Log'!$H309, "Y", IF(AND('Prediction Log'!$M309='Prediction Log'!$H309, ABS((-1*'Prediction Log'!$P309))&gt;ABS('Prediction Log'!$D309)), "Y", IF('Prediction Log'!$D309='Prediction Log'!$P309, "PUSH", "N"))))</f>
        <v>N</v>
      </c>
      <c r="R309" s="79" t="str">
        <f>IF(ISBLANK('Prediction Log'!$N309), "",IF('Prediction Log'!$P309&lt;'Prediction Log'!$D309, "Y", IF('Prediction Log'!$P309='Prediction Log'!$D309, "PUSH", "N")))</f>
        <v>Y</v>
      </c>
      <c r="S309" s="79" t="str">
        <f>IF(ISBLANK('Prediction Log'!$N309), "",IF('Prediction Log'!$P309&lt;'Prediction Log'!$E309, "Y", IF('Prediction Log'!$P309='Prediction Log'!$E309, "PUSH", "N")))</f>
        <v>Y</v>
      </c>
      <c r="T309" s="80" t="str">
        <f>IF(ISBLANK('Prediction Log'!$N309),"",IF('Prediction Log'!$M309='Prediction Log'!$H309, "Y", "N"))</f>
        <v>Y</v>
      </c>
      <c r="U309" s="80" t="str">
        <f>'Prediction Log'!$R309</f>
        <v>Y</v>
      </c>
      <c r="V309" s="80" t="str">
        <f>IF(ISBLANK('Prediction Log'!$N309), "",IF(AND('Prediction Log'!$T309="Y", 'Prediction Log'!$U309="Y"), "Y", "N"))</f>
        <v>Y</v>
      </c>
      <c r="W309" s="81" t="str">
        <f>IF(ISBLANK('Prediction Log'!$N309),"",IF('Prediction Log'!$M309='Prediction Log'!$I309, "Y", "N"))</f>
        <v>Y</v>
      </c>
      <c r="X309" s="81" t="str">
        <f>IF(ISBLANK('Prediction Log'!$N309), "", IF('Prediction Log'!$R309=Games!K290, "Y", "N"))</f>
        <v>N</v>
      </c>
      <c r="Y309" s="82" t="str">
        <f>IF(ISBLANK('Prediction Log'!$N309), "",IF('Prediction Log'!$J309='Prediction Log'!$M309, "Y", "N"))</f>
        <v>Y</v>
      </c>
      <c r="Z309" s="81" t="str">
        <f>IF(ISBLANK('Prediction Log'!$N309), "",IF('Prediction Log'!$I309&lt;&gt;'Prediction Log'!$M309, "N",IF(AND('Prediction Log'!$E309&gt;0, 'Prediction Log'!$P309&gt;'Prediction Log'!$E309, 'Prediction Log'!$I309='Prediction Log'!$C309), "Y", IF(AND('Prediction Log'!$E309&lt;0, 'Prediction Log'!$P309&lt;'Prediction Log'!$E309,'Prediction Log'!$I309='Prediction Log'!$B309 ), "Y", IF('Prediction Log'!$P309='Prediction Log'!$E309, "PUSH", "N")))))</f>
        <v>N</v>
      </c>
      <c r="AA309" s="81" t="str">
        <f>IF(ISBLANK('Prediction Log'!$N309), "",IF(AND('Prediction Log'!$W309="Y", 'Prediction Log'!$X309="Y"), "Y", "N"))</f>
        <v>N</v>
      </c>
      <c r="AB309" s="80" t="n">
        <f>IF(ISBLANK('Prediction Log'!$N309), "",IF('Prediction Log'!$D309&gt;0, 'Prediction Log'!$P309-'Prediction Log'!$D309, IF('Prediction Log'!$D309&lt;0, -'Prediction Log'!$P309+'Prediction Log'!$D309, "NA")))</f>
        <v>-4.5</v>
      </c>
      <c r="AC309" s="80" t="n">
        <f>IF(ISBLANK('Prediction Log'!$N309), "",ABS('Prediction Log'!$AB309))</f>
        <v>4.5</v>
      </c>
      <c r="AD309" s="81" t="n">
        <f>IF(ISBLANK('Prediction Log'!$N309), "",IF('Prediction Log'!$E309&gt;0, 'Prediction Log'!$P309-'Prediction Log'!$E309, IF('Prediction Log'!$E309&lt;0, -'Prediction Log'!$P309+'Prediction Log'!$E309, "NA")))</f>
        <v>-12.2</v>
      </c>
      <c r="AE309" s="81" t="n">
        <f>IF(ISBLANK('Prediction Log'!$N309), "",ABS('Prediction Log'!$AD309))</f>
        <v>12.2</v>
      </c>
    </row>
    <row r="310" ht="14.25" customHeight="1">
      <c r="A310" s="14" t="n">
        <f>IF(ISBLANK(Games!$B291), "",Games!A291)</f>
        <v>13</v>
      </c>
      <c r="B310" s="67" t="str">
        <f>IF(ISBLANK(Games!$B291), "",Games!B291)</f>
        <v>UMass</v>
      </c>
      <c r="C310" s="67" t="str">
        <f>IF(ISBLANK(Games!$B291), "",Games!E291)</f>
        <v>Connecticut</v>
      </c>
      <c r="D310" s="10" t="n">
        <f>IF(ISBLANK(Games!$B291), "",Games!G291)</f>
        <v>2.5</v>
      </c>
      <c r="E310" s="10" t="n">
        <f>IF(ISBLANK(Games!$B291), "",Games!H291)</f>
        <v>-2.6</v>
      </c>
      <c r="F310" s="69" t="n">
        <f>Games!D291</f>
        <v>0.640679</v>
      </c>
      <c r="G310" s="70" t="str">
        <f>Games!K291</f>
        <v>Y</v>
      </c>
      <c r="H310" s="71" t="str">
        <f>IF(ISBLANK(Games!B291), "", IF('Prediction Log'!$D310&lt;0, 'Prediction Log'!$B310, 'Prediction Log'!$C310))</f>
        <v>Connecticut</v>
      </c>
      <c r="I310" s="72" t="str">
        <f>IF(ISBLANK(Games!$B291), "",Games!I291)</f>
        <v>UMass</v>
      </c>
      <c r="J310" s="72" t="str">
        <f>IF('Prediction Log'!$F310&gt;0.5, 'Prediction Log'!$B310, IF('Prediction Log'!$F310&lt;0.5, 'Prediction Log'!$C310, "PICK"))</f>
        <v>UMass</v>
      </c>
      <c r="K310" s="73" t="n">
        <f>IF(ISBLANK(Games!B291), "",IF('Prediction Log'!$J310='Prediction Log'!$B310, 'Prediction Log'!$F310, 1-'Prediction Log'!$F310))</f>
        <v>0.640679</v>
      </c>
      <c r="L310" s="74" t="str">
        <f>IF(ISBLANK(Games!$B291), "",Games!L291)</f>
        <v>Y</v>
      </c>
      <c r="M310" s="75" t="s">
        <v>94</v>
      </c>
      <c r="N310" s="76" t="n">
        <v>18.0</v>
      </c>
      <c r="O310" s="76" t="n">
        <v>31.0</v>
      </c>
      <c r="P310" s="77" t="n">
        <f>IF(ISBLANK('Prediction Log'!$N310), "",'Prediction Log'!$O310-'Prediction Log'!$N310)</f>
        <v>13</v>
      </c>
      <c r="Q310" s="78" t="str">
        <f>IF(ISBLANK('Prediction Log'!$N310), "",IF('Prediction Log'!$M310&lt;&gt;'Prediction Log'!$H310, "Y", IF(AND('Prediction Log'!$M310='Prediction Log'!$H310, ABS((-1*'Prediction Log'!$P310))&gt;ABS('Prediction Log'!$D310)), "Y", IF('Prediction Log'!$D310='Prediction Log'!$P310, "PUSH", "N"))))</f>
        <v>Y</v>
      </c>
      <c r="R310" s="79" t="str">
        <f>IF(ISBLANK('Prediction Log'!$N310), "",IF('Prediction Log'!$P310&lt;'Prediction Log'!$D310, "Y", IF('Prediction Log'!$P310='Prediction Log'!$D310, "PUSH", "N")))</f>
        <v>N</v>
      </c>
      <c r="S310" s="79" t="str">
        <f>IF(ISBLANK('Prediction Log'!$N310), "",IF('Prediction Log'!$P310&lt;'Prediction Log'!$E310, "Y", IF('Prediction Log'!$P310='Prediction Log'!$E310, "PUSH", "N")))</f>
        <v>N</v>
      </c>
      <c r="T310" s="80" t="str">
        <f>IF(ISBLANK('Prediction Log'!$N310),"",IF('Prediction Log'!$M310='Prediction Log'!$H310, "Y", "N"))</f>
        <v>Y</v>
      </c>
      <c r="U310" s="80" t="str">
        <f>'Prediction Log'!$R310</f>
        <v>N</v>
      </c>
      <c r="V310" s="80" t="str">
        <f>IF(ISBLANK('Prediction Log'!$N310), "",IF(AND('Prediction Log'!$T310="Y", 'Prediction Log'!$U310="Y"), "Y", "N"))</f>
        <v>N</v>
      </c>
      <c r="W310" s="81" t="str">
        <f>IF(ISBLANK('Prediction Log'!$N310),"",IF('Prediction Log'!$M310='Prediction Log'!$I310, "Y", "N"))</f>
        <v>N</v>
      </c>
      <c r="X310" s="81" t="str">
        <f>IF(ISBLANK('Prediction Log'!$N310), "", IF('Prediction Log'!$R310=Games!K291, "Y", "N"))</f>
        <v>N</v>
      </c>
      <c r="Y310" s="82" t="str">
        <f>IF(ISBLANK('Prediction Log'!$N310), "",IF('Prediction Log'!$J310='Prediction Log'!$M310, "Y", "N"))</f>
        <v>N</v>
      </c>
      <c r="Z310" s="81" t="str">
        <f>IF(ISBLANK('Prediction Log'!$N310), "",IF('Prediction Log'!$I310&lt;&gt;'Prediction Log'!$M310, "N",IF(AND('Prediction Log'!$E310&gt;0, 'Prediction Log'!$P310&gt;'Prediction Log'!$E310, 'Prediction Log'!$I310='Prediction Log'!$C310), "Y", IF(AND('Prediction Log'!$E310&lt;0, 'Prediction Log'!$P310&lt;'Prediction Log'!$E310,'Prediction Log'!$I310='Prediction Log'!$B310 ), "Y", IF('Prediction Log'!$P310='Prediction Log'!$E310, "PUSH", "N")))))</f>
        <v>N</v>
      </c>
      <c r="AA310" s="81" t="str">
        <f>IF(ISBLANK('Prediction Log'!$N310), "",IF(AND('Prediction Log'!$W310="Y", 'Prediction Log'!$X310="Y"), "Y", "N"))</f>
        <v>N</v>
      </c>
      <c r="AB310" s="80" t="n">
        <f>IF(ISBLANK('Prediction Log'!$N310), "",IF('Prediction Log'!$D310&gt;0, 'Prediction Log'!$P310-'Prediction Log'!$D310, IF('Prediction Log'!$D310&lt;0, -'Prediction Log'!$P310+'Prediction Log'!$D310, "NA")))</f>
        <v>10.5</v>
      </c>
      <c r="AC310" s="80" t="n">
        <f>IF(ISBLANK('Prediction Log'!$N310), "",ABS('Prediction Log'!$AB310))</f>
        <v>10.5</v>
      </c>
      <c r="AD310" s="81" t="n">
        <f>IF(ISBLANK('Prediction Log'!$N310), "",IF('Prediction Log'!$E310&gt;0, 'Prediction Log'!$P310-'Prediction Log'!$E310, IF('Prediction Log'!$E310&lt;0, -'Prediction Log'!$P310+'Prediction Log'!$E310, "NA")))</f>
        <v>-15.6</v>
      </c>
      <c r="AE310" s="81" t="n">
        <f>IF(ISBLANK('Prediction Log'!$N310), "",ABS('Prediction Log'!$AD310))</f>
        <v>15.6</v>
      </c>
    </row>
    <row r="311" ht="14.25" customHeight="1">
      <c r="A311" s="67" t="n">
        <f>IF(ISBLANK(Games!$B292), "",Games!A292)</f>
        <v>13</v>
      </c>
      <c r="B311" s="67" t="str">
        <f>IF(ISBLANK(Games!$B292), "",Games!B292)</f>
        <v>Southern Mississippi</v>
      </c>
      <c r="C311" s="67" t="str">
        <f>IF(ISBLANK(Games!$B292), "",Games!E292)</f>
        <v>Troy</v>
      </c>
      <c r="D311" s="68" t="n">
        <f>IF(ISBLANK(Games!$B292), "",Games!G292)</f>
        <v>16.5</v>
      </c>
      <c r="E311" s="68" t="n">
        <f>IF(ISBLANK(Games!$B292), "",Games!H292)</f>
        <v>22.7</v>
      </c>
      <c r="F311" s="69" t="n">
        <f>Games!D292</f>
        <v>0.013111</v>
      </c>
      <c r="G311" s="70" t="str">
        <f>Games!K292</f>
        <v>N</v>
      </c>
      <c r="H311" s="71" t="str">
        <f>IF(ISBLANK(Games!B292), "", IF('Prediction Log'!$D311&lt;0, 'Prediction Log'!$B311, 'Prediction Log'!$C311))</f>
        <v>Troy</v>
      </c>
      <c r="I311" s="72" t="str">
        <f>IF(ISBLANK(Games!$B292), "",Games!I292)</f>
        <v>Troy</v>
      </c>
      <c r="J311" s="72" t="str">
        <f>IF('Prediction Log'!$F311&gt;0.5, 'Prediction Log'!$B311, IF('Prediction Log'!$F311&lt;0.5, 'Prediction Log'!$C311, "PICK"))</f>
        <v>Troy</v>
      </c>
      <c r="K311" s="73" t="n">
        <f>IF(ISBLANK(Games!B292), "",IF('Prediction Log'!$J311='Prediction Log'!$B311, 'Prediction Log'!$F311, 1-'Prediction Log'!$F311))</f>
        <v>0.986889</v>
      </c>
      <c r="L311" s="74" t="str">
        <f>IF(ISBLANK(Games!$B292), "",Games!L292)</f>
        <v>Y</v>
      </c>
      <c r="M311" s="75" t="s">
        <v>118</v>
      </c>
      <c r="N311" s="76" t="n">
        <v>17.0</v>
      </c>
      <c r="O311" s="76" t="n">
        <v>35.0</v>
      </c>
      <c r="P311" s="77" t="n">
        <f>IF(ISBLANK('Prediction Log'!$N311), "",'Prediction Log'!$O311-'Prediction Log'!$N311)</f>
        <v>18</v>
      </c>
      <c r="Q311" s="78" t="str">
        <f>IF(ISBLANK('Prediction Log'!$N311), "",IF('Prediction Log'!$M311&lt;&gt;'Prediction Log'!$H311, "Y", IF(AND('Prediction Log'!$M311='Prediction Log'!$H311, ABS((-1*'Prediction Log'!$P311))&gt;ABS('Prediction Log'!$D311)), "Y", IF('Prediction Log'!$D311='Prediction Log'!$P311, "PUSH", "N"))))</f>
        <v>Y</v>
      </c>
      <c r="R311" s="79" t="str">
        <f>IF(ISBLANK('Prediction Log'!$N311), "",IF('Prediction Log'!$P311&lt;'Prediction Log'!$D311, "Y", IF('Prediction Log'!$P311='Prediction Log'!$D311, "PUSH", "N")))</f>
        <v>N</v>
      </c>
      <c r="S311" s="79" t="str">
        <f>IF(ISBLANK('Prediction Log'!$N311), "",IF('Prediction Log'!$P311&lt;'Prediction Log'!$E311, "Y", IF('Prediction Log'!$P311='Prediction Log'!$E311, "PUSH", "N")))</f>
        <v>Y</v>
      </c>
      <c r="T311" s="80" t="str">
        <f>IF(ISBLANK('Prediction Log'!$N311),"",IF('Prediction Log'!$M311='Prediction Log'!$H311, "Y", "N"))</f>
        <v>Y</v>
      </c>
      <c r="U311" s="80" t="str">
        <f>'Prediction Log'!$R311</f>
        <v>N</v>
      </c>
      <c r="V311" s="80" t="str">
        <f>IF(ISBLANK('Prediction Log'!$N311), "",IF(AND('Prediction Log'!$T311="Y", 'Prediction Log'!$U311="Y"), "Y", "N"))</f>
        <v>N</v>
      </c>
      <c r="W311" s="81" t="str">
        <f>IF(ISBLANK('Prediction Log'!$N311),"",IF('Prediction Log'!$M311='Prediction Log'!$I311, "Y", "N"))</f>
        <v>Y</v>
      </c>
      <c r="X311" s="81" t="str">
        <f>IF(ISBLANK('Prediction Log'!$N311), "", IF('Prediction Log'!$R311=Games!K292, "Y", "N"))</f>
        <v>Y</v>
      </c>
      <c r="Y311" s="82" t="str">
        <f>IF(ISBLANK('Prediction Log'!$N311), "",IF('Prediction Log'!$J311='Prediction Log'!$M311, "Y", "N"))</f>
        <v>Y</v>
      </c>
      <c r="Z311" s="81" t="str">
        <f>IF(ISBLANK('Prediction Log'!$N311), "",IF('Prediction Log'!$I311&lt;&gt;'Prediction Log'!$M311, "N",IF(AND('Prediction Log'!$E311&gt;0, 'Prediction Log'!$P311&gt;'Prediction Log'!$E311, 'Prediction Log'!$I311='Prediction Log'!$C311), "Y", IF(AND('Prediction Log'!$E311&lt;0, 'Prediction Log'!$P311&lt;'Prediction Log'!$E311,'Prediction Log'!$I311='Prediction Log'!$B311 ), "Y", IF('Prediction Log'!$P311='Prediction Log'!$E311, "PUSH", "N")))))</f>
        <v>N</v>
      </c>
      <c r="AA311" s="81" t="str">
        <f>IF(ISBLANK('Prediction Log'!$N311), "",IF(AND('Prediction Log'!$W311="Y", 'Prediction Log'!$X311="Y"), "Y", "N"))</f>
        <v>Y</v>
      </c>
      <c r="AB311" s="80" t="n">
        <f>IF(ISBLANK('Prediction Log'!$N311), "",IF('Prediction Log'!$D311&gt;0, 'Prediction Log'!$P311-'Prediction Log'!$D311, IF('Prediction Log'!$D311&lt;0, -'Prediction Log'!$P311+'Prediction Log'!$D311, "NA")))</f>
        <v>1.5</v>
      </c>
      <c r="AC311" s="80" t="n">
        <f>IF(ISBLANK('Prediction Log'!$N311), "",ABS('Prediction Log'!$AB311))</f>
        <v>1.5</v>
      </c>
      <c r="AD311" s="81" t="n">
        <f>IF(ISBLANK('Prediction Log'!$N311), "",IF('Prediction Log'!$E311&gt;0, 'Prediction Log'!$P311-'Prediction Log'!$E311, IF('Prediction Log'!$E311&lt;0, -'Prediction Log'!$P311+'Prediction Log'!$E311, "NA")))</f>
        <v>-4.7</v>
      </c>
      <c r="AE311" s="81" t="n">
        <f>IF(ISBLANK('Prediction Log'!$N311), "",ABS('Prediction Log'!$AD311))</f>
        <v>4.7</v>
      </c>
    </row>
    <row r="312" ht="14.25" customHeight="1">
      <c r="A312" s="14" t="n">
        <f>IF(ISBLANK(Games!$B293), "",Games!A293)</f>
        <v>13</v>
      </c>
      <c r="B312" s="67" t="str">
        <f>IF(ISBLANK(Games!$B293), "",Games!B293)</f>
        <v>Sam Houston State</v>
      </c>
      <c r="C312" s="67" t="str">
        <f>IF(ISBLANK(Games!$B293), "",Games!E293)</f>
        <v>Middle Tennessee</v>
      </c>
      <c r="D312" s="10" t="n">
        <f>IF(ISBLANK(Games!$B293), "",Games!G293)</f>
        <v>3.5</v>
      </c>
      <c r="E312" s="10" t="n">
        <f>IF(ISBLANK(Games!$B293), "",Games!H293)</f>
        <v>-1.9</v>
      </c>
      <c r="F312" s="69" t="n">
        <f>Games!D293</f>
        <v>0.427416</v>
      </c>
      <c r="G312" s="70" t="str">
        <f>Games!K293</f>
        <v>Y</v>
      </c>
      <c r="H312" s="71" t="str">
        <f>IF(ISBLANK(Games!B293), "", IF('Prediction Log'!$D312&lt;0, 'Prediction Log'!$B312, 'Prediction Log'!$C312))</f>
        <v>Middle Tennessee</v>
      </c>
      <c r="I312" s="72" t="str">
        <f>IF(ISBLANK(Games!$B293), "",Games!I293)</f>
        <v>Sam Houston State</v>
      </c>
      <c r="J312" s="72" t="str">
        <f>IF('Prediction Log'!$F312&gt;0.5, 'Prediction Log'!$B312, IF('Prediction Log'!$F312&lt;0.5, 'Prediction Log'!$C312, "PICK"))</f>
        <v>Middle Tennessee</v>
      </c>
      <c r="K312" s="73" t="n">
        <f>IF(ISBLANK(Games!B293), "",IF('Prediction Log'!$J312='Prediction Log'!$B312, 'Prediction Log'!$F312, 1-'Prediction Log'!$F312))</f>
        <v>0.572584</v>
      </c>
      <c r="L312" s="74" t="str">
        <f>IF(ISBLANK(Games!$B293), "",Games!L293)</f>
        <v>Y</v>
      </c>
      <c r="M312" s="75" t="s">
        <v>147</v>
      </c>
      <c r="N312" s="76" t="n">
        <v>23.0</v>
      </c>
      <c r="O312" s="76" t="n">
        <v>20.0</v>
      </c>
      <c r="P312" s="77" t="n">
        <f>IF(ISBLANK('Prediction Log'!$N312), "",'Prediction Log'!$O312-'Prediction Log'!$N312)</f>
        <v>-3</v>
      </c>
      <c r="Q312" s="78" t="str">
        <f>IF(ISBLANK('Prediction Log'!$N312), "",IF('Prediction Log'!$M312&lt;&gt;'Prediction Log'!$H312, "Y", IF(AND('Prediction Log'!$M312='Prediction Log'!$H312, ABS((-1*'Prediction Log'!$P312))&gt;ABS('Prediction Log'!$D312)), "Y", IF('Prediction Log'!$D312='Prediction Log'!$P312, "PUSH", "N"))))</f>
        <v>Y</v>
      </c>
      <c r="R312" s="79" t="str">
        <f>IF(ISBLANK('Prediction Log'!$N312), "",IF('Prediction Log'!$P312&lt;'Prediction Log'!$D312, "Y", IF('Prediction Log'!$P312='Prediction Log'!$D312, "PUSH", "N")))</f>
        <v>Y</v>
      </c>
      <c r="S312" s="79" t="str">
        <f>IF(ISBLANK('Prediction Log'!$N312), "",IF('Prediction Log'!$P312&lt;'Prediction Log'!$E312, "Y", IF('Prediction Log'!$P312='Prediction Log'!$E312, "PUSH", "N")))</f>
        <v>Y</v>
      </c>
      <c r="T312" s="80" t="str">
        <f>IF(ISBLANK('Prediction Log'!$N312),"",IF('Prediction Log'!$M312='Prediction Log'!$H312, "Y", "N"))</f>
        <v>N</v>
      </c>
      <c r="U312" s="80" t="str">
        <f>'Prediction Log'!$R312</f>
        <v>Y</v>
      </c>
      <c r="V312" s="80" t="str">
        <f>IF(ISBLANK('Prediction Log'!$N312), "",IF(AND('Prediction Log'!$T312="Y", 'Prediction Log'!$U312="Y"), "Y", "N"))</f>
        <v>N</v>
      </c>
      <c r="W312" s="81" t="str">
        <f>IF(ISBLANK('Prediction Log'!$N312),"",IF('Prediction Log'!$M312='Prediction Log'!$I312, "Y", "N"))</f>
        <v>Y</v>
      </c>
      <c r="X312" s="81" t="str">
        <f>IF(ISBLANK('Prediction Log'!$N312), "", IF('Prediction Log'!$R312=Games!K293, "Y", "N"))</f>
        <v>Y</v>
      </c>
      <c r="Y312" s="82" t="str">
        <f>IF(ISBLANK('Prediction Log'!$N312), "",IF('Prediction Log'!$J312='Prediction Log'!$M312, "Y", "N"))</f>
        <v>N</v>
      </c>
      <c r="Z312" s="81" t="str">
        <f>IF(ISBLANK('Prediction Log'!$N312), "",IF('Prediction Log'!$I312&lt;&gt;'Prediction Log'!$M312, "N",IF(AND('Prediction Log'!$E312&gt;0, 'Prediction Log'!$P312&gt;'Prediction Log'!$E312, 'Prediction Log'!$I312='Prediction Log'!$C312), "Y", IF(AND('Prediction Log'!$E312&lt;0, 'Prediction Log'!$P312&lt;'Prediction Log'!$E312,'Prediction Log'!$I312='Prediction Log'!$B312 ), "Y", IF('Prediction Log'!$P312='Prediction Log'!$E312, "PUSH", "N")))))</f>
        <v>Y</v>
      </c>
      <c r="AA312" s="81" t="str">
        <f>IF(ISBLANK('Prediction Log'!$N312), "",IF(AND('Prediction Log'!$W312="Y", 'Prediction Log'!$X312="Y"), "Y", "N"))</f>
        <v>Y</v>
      </c>
      <c r="AB312" s="80" t="n">
        <f>IF(ISBLANK('Prediction Log'!$N312), "",IF('Prediction Log'!$D312&gt;0, 'Prediction Log'!$P312-'Prediction Log'!$D312, IF('Prediction Log'!$D312&lt;0, -'Prediction Log'!$P312+'Prediction Log'!$D312, "NA")))</f>
        <v>-6.5</v>
      </c>
      <c r="AC312" s="80" t="n">
        <f>IF(ISBLANK('Prediction Log'!$N312), "",ABS('Prediction Log'!$AB312))</f>
        <v>6.5</v>
      </c>
      <c r="AD312" s="81" t="n">
        <f>IF(ISBLANK('Prediction Log'!$N312), "",IF('Prediction Log'!$E312&gt;0, 'Prediction Log'!$P312-'Prediction Log'!$E312, IF('Prediction Log'!$E312&lt;0, -'Prediction Log'!$P312+'Prediction Log'!$E312, "NA")))</f>
        <v>1.1</v>
      </c>
      <c r="AE312" s="81" t="n">
        <f>IF(ISBLANK('Prediction Log'!$N312), "",ABS('Prediction Log'!$AD312))</f>
        <v>1.1</v>
      </c>
    </row>
    <row r="313" ht="14.25" customHeight="1">
      <c r="A313" s="67" t="n">
        <f>IF(ISBLANK(Games!$B294), "",Games!A294)</f>
        <v>13</v>
      </c>
      <c r="B313" s="67" t="str">
        <f>IF(ISBLANK(Games!$B294), "",Games!B294)</f>
        <v>Rice</v>
      </c>
      <c r="C313" s="67" t="str">
        <f>IF(ISBLANK(Games!$B294), "",Games!E294)</f>
        <v>Florida Atlantic</v>
      </c>
      <c r="D313" s="68" t="n">
        <f>IF(ISBLANK(Games!$B294), "",Games!G294)</f>
        <v>-3.5</v>
      </c>
      <c r="E313" s="68" t="n">
        <f>IF(ISBLANK(Games!$B294), "",Games!H294)</f>
        <v>0.3</v>
      </c>
      <c r="F313" s="69" t="n">
        <f>Games!D294</f>
        <v>0.52846</v>
      </c>
      <c r="G313" s="70" t="str">
        <f>Games!K294</f>
        <v>N</v>
      </c>
      <c r="H313" s="71" t="str">
        <f>IF(ISBLANK(Games!B294), "", IF('Prediction Log'!$D313&lt;0, 'Prediction Log'!$B313, 'Prediction Log'!$C313))</f>
        <v>Rice</v>
      </c>
      <c r="I313" s="72" t="str">
        <f>IF(ISBLANK(Games!$B294), "",Games!I294)</f>
        <v>Florida Atlantic</v>
      </c>
      <c r="J313" s="72" t="str">
        <f>IF('Prediction Log'!$F313&gt;0.5, 'Prediction Log'!$B313, IF('Prediction Log'!$F313&lt;0.5, 'Prediction Log'!$C313, "PICK"))</f>
        <v>Rice</v>
      </c>
      <c r="K313" s="73" t="n">
        <f>IF(ISBLANK(Games!B294), "",IF('Prediction Log'!$J313='Prediction Log'!$B313, 'Prediction Log'!$F313, 1-'Prediction Log'!$F313))</f>
        <v>0.52846</v>
      </c>
      <c r="L313" s="74" t="str">
        <f>IF(ISBLANK(Games!$B294), "",Games!L294)</f>
        <v>Y</v>
      </c>
      <c r="M313" s="75" t="s">
        <v>105</v>
      </c>
      <c r="N313" s="76" t="n">
        <v>24.0</v>
      </c>
      <c r="O313" s="76" t="n">
        <v>21.0</v>
      </c>
      <c r="P313" s="77" t="n">
        <f>IF(ISBLANK('Prediction Log'!$N313), "",'Prediction Log'!$O313-'Prediction Log'!$N313)</f>
        <v>-3</v>
      </c>
      <c r="Q313" s="78" t="str">
        <f>IF(ISBLANK('Prediction Log'!$N313), "",IF('Prediction Log'!$M313&lt;&gt;'Prediction Log'!$H313, "Y", IF(AND('Prediction Log'!$M313='Prediction Log'!$H313, ABS((-1*'Prediction Log'!$P313))&gt;ABS('Prediction Log'!$D313)), "Y", IF('Prediction Log'!$D313='Prediction Log'!$P313, "PUSH", "N"))))</f>
        <v>N</v>
      </c>
      <c r="R313" s="79" t="str">
        <f>IF(ISBLANK('Prediction Log'!$N313), "",IF('Prediction Log'!$P313&lt;'Prediction Log'!$D313, "Y", IF('Prediction Log'!$P313='Prediction Log'!$D313, "PUSH", "N")))</f>
        <v>N</v>
      </c>
      <c r="S313" s="79" t="str">
        <f>IF(ISBLANK('Prediction Log'!$N313), "",IF('Prediction Log'!$P313&lt;'Prediction Log'!$E313, "Y", IF('Prediction Log'!$P313='Prediction Log'!$E313, "PUSH", "N")))</f>
        <v>Y</v>
      </c>
      <c r="T313" s="80" t="str">
        <f>IF(ISBLANK('Prediction Log'!$N313),"",IF('Prediction Log'!$M313='Prediction Log'!$H313, "Y", "N"))</f>
        <v>Y</v>
      </c>
      <c r="U313" s="80" t="str">
        <f>'Prediction Log'!$R313</f>
        <v>N</v>
      </c>
      <c r="V313" s="80" t="str">
        <f>IF(ISBLANK('Prediction Log'!$N313), "",IF(AND('Prediction Log'!$T313="Y", 'Prediction Log'!$U313="Y"), "Y", "N"))</f>
        <v>N</v>
      </c>
      <c r="W313" s="81" t="str">
        <f>IF(ISBLANK('Prediction Log'!$N313),"",IF('Prediction Log'!$M313='Prediction Log'!$I313, "Y", "N"))</f>
        <v>N</v>
      </c>
      <c r="X313" s="81" t="str">
        <f>IF(ISBLANK('Prediction Log'!$N313), "", IF('Prediction Log'!$R313=Games!K294, "Y", "N"))</f>
        <v>Y</v>
      </c>
      <c r="Y313" s="82" t="str">
        <f>IF(ISBLANK('Prediction Log'!$N313), "",IF('Prediction Log'!$J313='Prediction Log'!$M313, "Y", "N"))</f>
        <v>Y</v>
      </c>
      <c r="Z313" s="81" t="str">
        <f>IF(ISBLANK('Prediction Log'!$N313), "",IF('Prediction Log'!$I313&lt;&gt;'Prediction Log'!$M313, "N",IF(AND('Prediction Log'!$E313&gt;0, 'Prediction Log'!$P313&gt;'Prediction Log'!$E313, 'Prediction Log'!$I313='Prediction Log'!$C313), "Y", IF(AND('Prediction Log'!$E313&lt;0, 'Prediction Log'!$P313&lt;'Prediction Log'!$E313,'Prediction Log'!$I313='Prediction Log'!$B313 ), "Y", IF('Prediction Log'!$P313='Prediction Log'!$E313, "PUSH", "N")))))</f>
        <v>N</v>
      </c>
      <c r="AA313" s="81" t="str">
        <f>IF(ISBLANK('Prediction Log'!$N313), "",IF(AND('Prediction Log'!$W313="Y", 'Prediction Log'!$X313="Y"), "Y", "N"))</f>
        <v>N</v>
      </c>
      <c r="AB313" s="80" t="n">
        <f>IF(ISBLANK('Prediction Log'!$N313), "",IF('Prediction Log'!$D313&gt;0, 'Prediction Log'!$P313-'Prediction Log'!$D313, IF('Prediction Log'!$D313&lt;0, -'Prediction Log'!$P313+'Prediction Log'!$D313, "NA")))</f>
        <v>-0.5</v>
      </c>
      <c r="AC313" s="80" t="n">
        <f>IF(ISBLANK('Prediction Log'!$N313), "",ABS('Prediction Log'!$AB313))</f>
        <v>0.5</v>
      </c>
      <c r="AD313" s="81" t="n">
        <f>IF(ISBLANK('Prediction Log'!$N313), "",IF('Prediction Log'!$E313&gt;0, 'Prediction Log'!$P313-'Prediction Log'!$E313, IF('Prediction Log'!$E313&lt;0, -'Prediction Log'!$P313+'Prediction Log'!$E313, "NA")))</f>
        <v>-3.3</v>
      </c>
      <c r="AE313" s="81" t="n">
        <f>IF(ISBLANK('Prediction Log'!$N313), "",ABS('Prediction Log'!$AD313))</f>
        <v>3.3</v>
      </c>
    </row>
    <row r="314" ht="14.25" customHeight="1">
      <c r="A314" s="14" t="n">
        <f>IF(ISBLANK(Games!$B295), "",Games!A295)</f>
        <v>13</v>
      </c>
      <c r="B314" s="67" t="str">
        <f>IF(ISBLANK(Games!$B295), "",Games!B295)</f>
        <v>Old Dominion</v>
      </c>
      <c r="C314" s="67" t="str">
        <f>IF(ISBLANK(Games!$B295), "",Games!E295)</f>
        <v>Georgia State</v>
      </c>
      <c r="D314" s="10" t="n">
        <f>IF(ISBLANK(Games!$B295), "",Games!G295)</f>
        <v>-2.5</v>
      </c>
      <c r="E314" s="10" t="n">
        <f>IF(ISBLANK(Games!$B295), "",Games!H295)</f>
        <v>0.1</v>
      </c>
      <c r="F314" s="69" t="n">
        <f>Games!D295</f>
        <v>0.482035</v>
      </c>
      <c r="G314" s="70" t="str">
        <f>Games!K295</f>
        <v>N</v>
      </c>
      <c r="H314" s="71" t="str">
        <f>IF(ISBLANK(Games!B295), "", IF('Prediction Log'!$D314&lt;0, 'Prediction Log'!$B314, 'Prediction Log'!$C314))</f>
        <v>Old Dominion</v>
      </c>
      <c r="I314" s="72" t="str">
        <f>IF(ISBLANK(Games!$B295), "",Games!I295)</f>
        <v>Georgia State</v>
      </c>
      <c r="J314" s="72" t="str">
        <f>IF('Prediction Log'!$F314&gt;0.5, 'Prediction Log'!$B314, IF('Prediction Log'!$F314&lt;0.5, 'Prediction Log'!$C314, "PICK"))</f>
        <v>Georgia State</v>
      </c>
      <c r="K314" s="73" t="n">
        <f>IF(ISBLANK(Games!B295), "",IF('Prediction Log'!$J314='Prediction Log'!$B314, 'Prediction Log'!$F314, 1-'Prediction Log'!$F314))</f>
        <v>0.517965</v>
      </c>
      <c r="L314" s="74" t="str">
        <f>IF(ISBLANK(Games!$B295), "",Games!L295)</f>
        <v>Y</v>
      </c>
      <c r="M314" s="75" t="s">
        <v>133</v>
      </c>
      <c r="N314" s="76" t="n">
        <v>25.0</v>
      </c>
      <c r="O314" s="76" t="n">
        <v>24.0</v>
      </c>
      <c r="P314" s="77" t="n">
        <f>IF(ISBLANK('Prediction Log'!$N314), "",'Prediction Log'!$O314-'Prediction Log'!$N314)</f>
        <v>-1</v>
      </c>
      <c r="Q314" s="78" t="str">
        <f>IF(ISBLANK('Prediction Log'!$N314), "",IF('Prediction Log'!$M314&lt;&gt;'Prediction Log'!$H314, "Y", IF(AND('Prediction Log'!$M314='Prediction Log'!$H314, ABS((-1*'Prediction Log'!$P314))&gt;ABS('Prediction Log'!$D314)), "Y", IF('Prediction Log'!$D314='Prediction Log'!$P314, "PUSH", "N"))))</f>
        <v>N</v>
      </c>
      <c r="R314" s="79" t="str">
        <f>IF(ISBLANK('Prediction Log'!$N314), "",IF('Prediction Log'!$P314&lt;'Prediction Log'!$D314, "Y", IF('Prediction Log'!$P314='Prediction Log'!$D314, "PUSH", "N")))</f>
        <v>N</v>
      </c>
      <c r="S314" s="79" t="str">
        <f>IF(ISBLANK('Prediction Log'!$N314), "",IF('Prediction Log'!$P314&lt;'Prediction Log'!$E314, "Y", IF('Prediction Log'!$P314='Prediction Log'!$E314, "PUSH", "N")))</f>
        <v>Y</v>
      </c>
      <c r="T314" s="80" t="str">
        <f>IF(ISBLANK('Prediction Log'!$N314),"",IF('Prediction Log'!$M314='Prediction Log'!$H314, "Y", "N"))</f>
        <v>Y</v>
      </c>
      <c r="U314" s="80" t="str">
        <f>'Prediction Log'!$R314</f>
        <v>N</v>
      </c>
      <c r="V314" s="80" t="str">
        <f>IF(ISBLANK('Prediction Log'!$N314), "",IF(AND('Prediction Log'!$T314="Y", 'Prediction Log'!$U314="Y"), "Y", "N"))</f>
        <v>N</v>
      </c>
      <c r="W314" s="81" t="str">
        <f>IF(ISBLANK('Prediction Log'!$N314),"",IF('Prediction Log'!$M314='Prediction Log'!$I314, "Y", "N"))</f>
        <v>N</v>
      </c>
      <c r="X314" s="81" t="str">
        <f>IF(ISBLANK('Prediction Log'!$N314), "", IF('Prediction Log'!$R314=Games!K295, "Y", "N"))</f>
        <v>Y</v>
      </c>
      <c r="Y314" s="82" t="str">
        <f>IF(ISBLANK('Prediction Log'!$N314), "",IF('Prediction Log'!$J314='Prediction Log'!$M314, "Y", "N"))</f>
        <v>N</v>
      </c>
      <c r="Z314" s="81" t="str">
        <f>IF(ISBLANK('Prediction Log'!$N314), "",IF('Prediction Log'!$I314&lt;&gt;'Prediction Log'!$M314, "N",IF(AND('Prediction Log'!$E314&gt;0, 'Prediction Log'!$P314&gt;'Prediction Log'!$E314, 'Prediction Log'!$I314='Prediction Log'!$C314), "Y", IF(AND('Prediction Log'!$E314&lt;0, 'Prediction Log'!$P314&lt;'Prediction Log'!$E314,'Prediction Log'!$I314='Prediction Log'!$B314 ), "Y", IF('Prediction Log'!$P314='Prediction Log'!$E314, "PUSH", "N")))))</f>
        <v>N</v>
      </c>
      <c r="AA314" s="81" t="str">
        <f>IF(ISBLANK('Prediction Log'!$N314), "",IF(AND('Prediction Log'!$W314="Y", 'Prediction Log'!$X314="Y"), "Y", "N"))</f>
        <v>N</v>
      </c>
      <c r="AB314" s="80" t="n">
        <f>IF(ISBLANK('Prediction Log'!$N314), "",IF('Prediction Log'!$D314&gt;0, 'Prediction Log'!$P314-'Prediction Log'!$D314, IF('Prediction Log'!$D314&lt;0, -'Prediction Log'!$P314+'Prediction Log'!$D314, "NA")))</f>
        <v>-1.5</v>
      </c>
      <c r="AC314" s="80" t="n">
        <f>IF(ISBLANK('Prediction Log'!$N314), "",ABS('Prediction Log'!$AB314))</f>
        <v>1.5</v>
      </c>
      <c r="AD314" s="81" t="n">
        <f>IF(ISBLANK('Prediction Log'!$N314), "",IF('Prediction Log'!$E314&gt;0, 'Prediction Log'!$P314-'Prediction Log'!$E314, IF('Prediction Log'!$E314&lt;0, -'Prediction Log'!$P314+'Prediction Log'!$E314, "NA")))</f>
        <v>-1.1</v>
      </c>
      <c r="AE314" s="81" t="n">
        <f>IF(ISBLANK('Prediction Log'!$N314), "",ABS('Prediction Log'!$AD314))</f>
        <v>1.1</v>
      </c>
    </row>
    <row r="315" ht="14.25" customHeight="1">
      <c r="A315" s="67" t="n">
        <f>IF(ISBLANK(Games!$B296), "",Games!A296)</f>
        <v>13</v>
      </c>
      <c r="B315" s="67" t="str">
        <f>IF(ISBLANK(Games!$B296), "",Games!B296)</f>
        <v>East Carolina</v>
      </c>
      <c r="C315" s="67" t="str">
        <f>IF(ISBLANK(Games!$B296), "",Games!E296)</f>
        <v>Tulsa</v>
      </c>
      <c r="D315" s="68" t="n">
        <f>IF(ISBLANK(Games!$B296), "",Games!G296)</f>
        <v>-2.5</v>
      </c>
      <c r="E315" s="68" t="n">
        <f>IF(ISBLANK(Games!$B296), "",Games!H296)</f>
        <v>-19.7</v>
      </c>
      <c r="F315" s="69" t="n">
        <f>Games!D296</f>
        <v>0.934391</v>
      </c>
      <c r="G315" s="70" t="str">
        <f>Games!K296</f>
        <v>Y</v>
      </c>
      <c r="H315" s="71" t="str">
        <f>IF(ISBLANK(Games!B296), "", IF('Prediction Log'!$D315&lt;0, 'Prediction Log'!$B315, 'Prediction Log'!$C315))</f>
        <v>East Carolina</v>
      </c>
      <c r="I315" s="72" t="str">
        <f>IF(ISBLANK(Games!$B296), "",Games!I296)</f>
        <v>East Carolina</v>
      </c>
      <c r="J315" s="72" t="str">
        <f>IF('Prediction Log'!$F315&gt;0.5, 'Prediction Log'!$B315, IF('Prediction Log'!$F315&lt;0.5, 'Prediction Log'!$C315, "PICK"))</f>
        <v>East Carolina</v>
      </c>
      <c r="K315" s="73" t="n">
        <f>IF(ISBLANK(Games!B296), "",IF('Prediction Log'!$J315='Prediction Log'!$B315, 'Prediction Log'!$F315, 1-'Prediction Log'!$F315))</f>
        <v>0.934391</v>
      </c>
      <c r="L315" s="74" t="str">
        <f>IF(ISBLANK(Games!$B296), "",Games!L296)</f>
        <v>Y</v>
      </c>
      <c r="M315" s="75" t="s">
        <v>123</v>
      </c>
      <c r="N315" s="76" t="n">
        <v>27.0</v>
      </c>
      <c r="O315" s="76" t="n">
        <v>29.0</v>
      </c>
      <c r="P315" s="77" t="n">
        <f>IF(ISBLANK('Prediction Log'!$N315), "",'Prediction Log'!$O315-'Prediction Log'!$N315)</f>
        <v>2</v>
      </c>
      <c r="Q315" s="78" t="str">
        <f>IF(ISBLANK('Prediction Log'!$N315), "",IF('Prediction Log'!$M315&lt;&gt;'Prediction Log'!$H315, "Y", IF(AND('Prediction Log'!$M315='Prediction Log'!$H315, ABS((-1*'Prediction Log'!$P315))&gt;ABS('Prediction Log'!$D315)), "Y", IF('Prediction Log'!$D315='Prediction Log'!$P315, "PUSH", "N"))))</f>
        <v>Y</v>
      </c>
      <c r="R315" s="79" t="str">
        <f>IF(ISBLANK('Prediction Log'!$N315), "",IF('Prediction Log'!$P315&lt;'Prediction Log'!$D315, "Y", IF('Prediction Log'!$P315='Prediction Log'!$D315, "PUSH", "N")))</f>
        <v>N</v>
      </c>
      <c r="S315" s="79" t="str">
        <f>IF(ISBLANK('Prediction Log'!$N315), "",IF('Prediction Log'!$P315&lt;'Prediction Log'!$E315, "Y", IF('Prediction Log'!$P315='Prediction Log'!$E315, "PUSH", "N")))</f>
        <v>N</v>
      </c>
      <c r="T315" s="80" t="str">
        <f>IF(ISBLANK('Prediction Log'!$N315),"",IF('Prediction Log'!$M315='Prediction Log'!$H315, "Y", "N"))</f>
        <v>N</v>
      </c>
      <c r="U315" s="80" t="str">
        <f>'Prediction Log'!$R315</f>
        <v>N</v>
      </c>
      <c r="V315" s="80" t="str">
        <f>IF(ISBLANK('Prediction Log'!$N315), "",IF(AND('Prediction Log'!$T315="Y", 'Prediction Log'!$U315="Y"), "Y", "N"))</f>
        <v>N</v>
      </c>
      <c r="W315" s="81" t="str">
        <f>IF(ISBLANK('Prediction Log'!$N315),"",IF('Prediction Log'!$M315='Prediction Log'!$I315, "Y", "N"))</f>
        <v>N</v>
      </c>
      <c r="X315" s="81" t="str">
        <f>IF(ISBLANK('Prediction Log'!$N315), "", IF('Prediction Log'!$R315=Games!K296, "Y", "N"))</f>
        <v>N</v>
      </c>
      <c r="Y315" s="82" t="str">
        <f>IF(ISBLANK('Prediction Log'!$N315), "",IF('Prediction Log'!$J315='Prediction Log'!$M315, "Y", "N"))</f>
        <v>N</v>
      </c>
      <c r="Z315" s="81" t="str">
        <f>IF(ISBLANK('Prediction Log'!$N315), "",IF('Prediction Log'!$I315&lt;&gt;'Prediction Log'!$M315, "N",IF(AND('Prediction Log'!$E315&gt;0, 'Prediction Log'!$P315&gt;'Prediction Log'!$E315, 'Prediction Log'!$I315='Prediction Log'!$C315), "Y", IF(AND('Prediction Log'!$E315&lt;0, 'Prediction Log'!$P315&lt;'Prediction Log'!$E315,'Prediction Log'!$I315='Prediction Log'!$B315 ), "Y", IF('Prediction Log'!$P315='Prediction Log'!$E315, "PUSH", "N")))))</f>
        <v>N</v>
      </c>
      <c r="AA315" s="81" t="str">
        <f>IF(ISBLANK('Prediction Log'!$N315), "",IF(AND('Prediction Log'!$W315="Y", 'Prediction Log'!$X315="Y"), "Y", "N"))</f>
        <v>N</v>
      </c>
      <c r="AB315" s="80" t="n">
        <f>IF(ISBLANK('Prediction Log'!$N315), "",IF('Prediction Log'!$D315&gt;0, 'Prediction Log'!$P315-'Prediction Log'!$D315, IF('Prediction Log'!$D315&lt;0, -'Prediction Log'!$P315+'Prediction Log'!$D315, "NA")))</f>
        <v>-4.5</v>
      </c>
      <c r="AC315" s="80" t="n">
        <f>IF(ISBLANK('Prediction Log'!$N315), "",ABS('Prediction Log'!$AB315))</f>
        <v>4.5</v>
      </c>
      <c r="AD315" s="81" t="n">
        <f>IF(ISBLANK('Prediction Log'!$N315), "",IF('Prediction Log'!$E315&gt;0, 'Prediction Log'!$P315-'Prediction Log'!$E315, IF('Prediction Log'!$E315&lt;0, -'Prediction Log'!$P315+'Prediction Log'!$E315, "NA")))</f>
        <v>-21.7</v>
      </c>
      <c r="AE315" s="81" t="n">
        <f>IF(ISBLANK('Prediction Log'!$N315), "",ABS('Prediction Log'!$AD315))</f>
        <v>21.7</v>
      </c>
    </row>
    <row r="316" ht="14.25" customHeight="1">
      <c r="A316" s="14" t="n">
        <f>IF(ISBLANK(Games!$B297), "",Games!A297)</f>
        <v>13</v>
      </c>
      <c r="B316" s="67" t="str">
        <f>IF(ISBLANK(Games!$B297), "",Games!B297)</f>
        <v>North Texas</v>
      </c>
      <c r="C316" s="67" t="str">
        <f>IF(ISBLANK(Games!$B297), "",Games!E297)</f>
        <v>UAB</v>
      </c>
      <c r="D316" s="10" t="n">
        <f>IF(ISBLANK(Games!$B297), "",Games!G297)</f>
        <v>-3</v>
      </c>
      <c r="E316" s="10" t="n">
        <f>IF(ISBLANK(Games!$B297), "",Games!H297)</f>
        <v>-3.3</v>
      </c>
      <c r="F316" s="69" t="n">
        <f>Games!D297</f>
        <v>0.710048</v>
      </c>
      <c r="G316" s="70" t="str">
        <f>Games!K297</f>
        <v>Y</v>
      </c>
      <c r="H316" s="71" t="str">
        <f>IF(ISBLANK(Games!B297), "", IF('Prediction Log'!$D316&lt;0, 'Prediction Log'!$B316, 'Prediction Log'!$C316))</f>
        <v>North Texas</v>
      </c>
      <c r="I316" s="72" t="str">
        <f>IF(ISBLANK(Games!$B297), "",Games!I297)</f>
        <v>North Texas</v>
      </c>
      <c r="J316" s="72" t="str">
        <f>IF('Prediction Log'!$F316&gt;0.5, 'Prediction Log'!$B316, IF('Prediction Log'!$F316&lt;0.5, 'Prediction Log'!$C316, "PICK"))</f>
        <v>North Texas</v>
      </c>
      <c r="K316" s="73" t="n">
        <f>IF(ISBLANK(Games!B297), "",IF('Prediction Log'!$J316='Prediction Log'!$B316, 'Prediction Log'!$F316, 1-'Prediction Log'!$F316))</f>
        <v>0.710048</v>
      </c>
      <c r="L316" s="74" t="str">
        <f>IF(ISBLANK(Games!$B297), "",Games!L297)</f>
        <v>Y</v>
      </c>
      <c r="M316" s="75" t="s">
        <v>29</v>
      </c>
      <c r="N316" s="76" t="n">
        <v>45.0</v>
      </c>
      <c r="O316" s="76" t="n">
        <v>42.0</v>
      </c>
      <c r="P316" s="77" t="n">
        <f>IF(ISBLANK('Prediction Log'!$N316), "",'Prediction Log'!$O316-'Prediction Log'!$N316)</f>
        <v>-3</v>
      </c>
      <c r="Q316" s="78" t="str">
        <f>IF(ISBLANK('Prediction Log'!$N316), "",IF('Prediction Log'!$M316&lt;&gt;'Prediction Log'!$H316, "Y", IF(AND('Prediction Log'!$M316='Prediction Log'!$H316, ABS((-1*'Prediction Log'!$P316))&gt;ABS('Prediction Log'!$D316)), "Y", IF('Prediction Log'!$D316='Prediction Log'!$P316, "PUSH", "N"))))</f>
        <v>PUSH</v>
      </c>
      <c r="R316" s="79" t="str">
        <f>IF(ISBLANK('Prediction Log'!$N316), "",IF('Prediction Log'!$P316&lt;'Prediction Log'!$D316, "Y", IF('Prediction Log'!$P316='Prediction Log'!$D316, "PUSH", "N")))</f>
        <v>PUSH</v>
      </c>
      <c r="S316" s="79" t="str">
        <f>IF(ISBLANK('Prediction Log'!$N316), "",IF('Prediction Log'!$P316&lt;'Prediction Log'!$E316, "Y", IF('Prediction Log'!$P316='Prediction Log'!$E316, "PUSH", "N")))</f>
        <v>N</v>
      </c>
      <c r="T316" s="80" t="str">
        <f>IF(ISBLANK('Prediction Log'!$N316),"",IF('Prediction Log'!$M316='Prediction Log'!$H316, "Y", "N"))</f>
        <v>Y</v>
      </c>
      <c r="U316" s="80" t="str">
        <f>'Prediction Log'!$R316</f>
        <v>PUSH</v>
      </c>
      <c r="V316" s="80" t="str">
        <f>IF(ISBLANK('Prediction Log'!$N316), "",IF(AND('Prediction Log'!$T316="Y", 'Prediction Log'!$U316="Y"), "Y", "N"))</f>
        <v>N</v>
      </c>
      <c r="W316" s="81" t="str">
        <f>IF(ISBLANK('Prediction Log'!$N316),"",IF('Prediction Log'!$M316='Prediction Log'!$I316, "Y", "N"))</f>
        <v>Y</v>
      </c>
      <c r="X316" s="81" t="str">
        <f>IF(ISBLANK('Prediction Log'!$N316), "", IF('Prediction Log'!$R316=Games!K297, "Y", "N"))</f>
        <v>N</v>
      </c>
      <c r="Y316" s="82" t="str">
        <f>IF(ISBLANK('Prediction Log'!$N316), "",IF('Prediction Log'!$J316='Prediction Log'!$M316, "Y", "N"))</f>
        <v>Y</v>
      </c>
      <c r="Z316" s="81" t="str">
        <f>IF(ISBLANK('Prediction Log'!$N316), "",IF('Prediction Log'!$I316&lt;&gt;'Prediction Log'!$M316, "N",IF(AND('Prediction Log'!$E316&gt;0, 'Prediction Log'!$P316&gt;'Prediction Log'!$E316, 'Prediction Log'!$I316='Prediction Log'!$C316), "Y", IF(AND('Prediction Log'!$E316&lt;0, 'Prediction Log'!$P316&lt;'Prediction Log'!$E316,'Prediction Log'!$I316='Prediction Log'!$B316 ), "Y", IF('Prediction Log'!$P316='Prediction Log'!$E316, "PUSH", "N")))))</f>
        <v>N</v>
      </c>
      <c r="AA316" s="81" t="str">
        <f>IF(ISBLANK('Prediction Log'!$N316), "",IF(AND('Prediction Log'!$W316="Y", 'Prediction Log'!$X316="Y"), "Y", "N"))</f>
        <v>N</v>
      </c>
      <c r="AB316" s="80" t="n">
        <f>IF(ISBLANK('Prediction Log'!$N316), "",IF('Prediction Log'!$D316&gt;0, 'Prediction Log'!$P316-'Prediction Log'!$D316, IF('Prediction Log'!$D316&lt;0, -'Prediction Log'!$P316+'Prediction Log'!$D316, "NA")))</f>
        <v>0</v>
      </c>
      <c r="AC316" s="80" t="n">
        <f>IF(ISBLANK('Prediction Log'!$N316), "",ABS('Prediction Log'!$AB316))</f>
        <v>0</v>
      </c>
      <c r="AD316" s="81" t="n">
        <f>IF(ISBLANK('Prediction Log'!$N316), "",IF('Prediction Log'!$E316&gt;0, 'Prediction Log'!$P316-'Prediction Log'!$E316, IF('Prediction Log'!$E316&lt;0, -'Prediction Log'!$P316+'Prediction Log'!$E316, "NA")))</f>
        <v>-0.3</v>
      </c>
      <c r="AE316" s="81" t="n">
        <f>IF(ISBLANK('Prediction Log'!$N316), "",ABS('Prediction Log'!$AD316))</f>
        <v>0.3</v>
      </c>
    </row>
    <row r="317" ht="14.25" customHeight="1">
      <c r="A317" s="67" t="n">
        <f>IF(ISBLANK(Games!$B298), "",Games!A298)</f>
        <v>13</v>
      </c>
      <c r="B317" s="67" t="str">
        <f>IF(ISBLANK(Games!$B298), "",Games!B298)</f>
        <v>Utah</v>
      </c>
      <c r="C317" s="67" t="str">
        <f>IF(ISBLANK(Games!$B298), "",Games!E298)</f>
        <v>Colorado</v>
      </c>
      <c r="D317" s="68" t="n">
        <f>IF(ISBLANK(Games!$B298), "",Games!G298)</f>
        <v>-21.5</v>
      </c>
      <c r="E317" s="68" t="n">
        <f>IF(ISBLANK(Games!$B298), "",Games!H298)</f>
        <v>-19</v>
      </c>
      <c r="F317" s="69" t="n">
        <f>Games!D298</f>
        <v>0.961463</v>
      </c>
      <c r="G317" s="70" t="str">
        <f>Games!K298</f>
        <v>N</v>
      </c>
      <c r="H317" s="71" t="str">
        <f>IF(ISBLANK(Games!B298), "", IF('Prediction Log'!$D317&lt;0, 'Prediction Log'!$B317, 'Prediction Log'!$C317))</f>
        <v>Utah</v>
      </c>
      <c r="I317" s="72" t="str">
        <f>IF(ISBLANK(Games!$B298), "",Games!I298)</f>
        <v>Utah</v>
      </c>
      <c r="J317" s="72" t="str">
        <f>IF('Prediction Log'!$F317&gt;0.5, 'Prediction Log'!$B317, IF('Prediction Log'!$F317&lt;0.5, 'Prediction Log'!$C317, "PICK"))</f>
        <v>Utah</v>
      </c>
      <c r="K317" s="73" t="n">
        <f>IF(ISBLANK(Games!B298), "",IF('Prediction Log'!$J317='Prediction Log'!$B317, 'Prediction Log'!$F317, 1-'Prediction Log'!$F317))</f>
        <v>0.961463</v>
      </c>
      <c r="L317" s="74" t="str">
        <f>IF(ISBLANK(Games!$B298), "",Games!L298)</f>
        <v>N</v>
      </c>
      <c r="M317" s="75" t="s">
        <v>55</v>
      </c>
      <c r="N317" s="76" t="n">
        <v>23.0</v>
      </c>
      <c r="O317" s="76" t="n">
        <v>17.0</v>
      </c>
      <c r="P317" s="77" t="n">
        <f>IF(ISBLANK('Prediction Log'!$N317), "",'Prediction Log'!$O317-'Prediction Log'!$N317)</f>
        <v>-6</v>
      </c>
      <c r="Q317" s="78" t="str">
        <f>IF(ISBLANK('Prediction Log'!$N317), "",IF('Prediction Log'!$M317&lt;&gt;'Prediction Log'!$H317, "Y", IF(AND('Prediction Log'!$M317='Prediction Log'!$H317, ABS((-1*'Prediction Log'!$P317))&gt;ABS('Prediction Log'!$D317)), "Y", IF('Prediction Log'!$D317='Prediction Log'!$P317, "PUSH", "N"))))</f>
        <v>N</v>
      </c>
      <c r="R317" s="79" t="str">
        <f>IF(ISBLANK('Prediction Log'!$N317), "",IF('Prediction Log'!$P317&lt;'Prediction Log'!$D317, "Y", IF('Prediction Log'!$P317='Prediction Log'!$D317, "PUSH", "N")))</f>
        <v>N</v>
      </c>
      <c r="S317" s="79" t="str">
        <f>IF(ISBLANK('Prediction Log'!$N317), "",IF('Prediction Log'!$P317&lt;'Prediction Log'!$E317, "Y", IF('Prediction Log'!$P317='Prediction Log'!$E317, "PUSH", "N")))</f>
        <v>N</v>
      </c>
      <c r="T317" s="80" t="str">
        <f>IF(ISBLANK('Prediction Log'!$N317),"",IF('Prediction Log'!$M317='Prediction Log'!$H317, "Y", "N"))</f>
        <v>Y</v>
      </c>
      <c r="U317" s="80" t="str">
        <f>'Prediction Log'!$R317</f>
        <v>N</v>
      </c>
      <c r="V317" s="80" t="str">
        <f>IF(ISBLANK('Prediction Log'!$N317), "",IF(AND('Prediction Log'!$T317="Y", 'Prediction Log'!$U317="Y"), "Y", "N"))</f>
        <v>N</v>
      </c>
      <c r="W317" s="81" t="str">
        <f>IF(ISBLANK('Prediction Log'!$N317),"",IF('Prediction Log'!$M317='Prediction Log'!$I317, "Y", "N"))</f>
        <v>Y</v>
      </c>
      <c r="X317" s="81" t="str">
        <f>IF(ISBLANK('Prediction Log'!$N317), "", IF('Prediction Log'!$R317=Games!K298, "Y", "N"))</f>
        <v>Y</v>
      </c>
      <c r="Y317" s="82" t="str">
        <f>IF(ISBLANK('Prediction Log'!$N317), "",IF('Prediction Log'!$J317='Prediction Log'!$M317, "Y", "N"))</f>
        <v>Y</v>
      </c>
      <c r="Z317" s="81" t="str">
        <f>IF(ISBLANK('Prediction Log'!$N317), "",IF('Prediction Log'!$I317&lt;&gt;'Prediction Log'!$M317, "N",IF(AND('Prediction Log'!$E317&gt;0, 'Prediction Log'!$P317&gt;'Prediction Log'!$E317, 'Prediction Log'!$I317='Prediction Log'!$C317), "Y", IF(AND('Prediction Log'!$E317&lt;0, 'Prediction Log'!$P317&lt;'Prediction Log'!$E317,'Prediction Log'!$I317='Prediction Log'!$B317 ), "Y", IF('Prediction Log'!$P317='Prediction Log'!$E317, "PUSH", "N")))))</f>
        <v>N</v>
      </c>
      <c r="AA317" s="81" t="str">
        <f>IF(ISBLANK('Prediction Log'!$N317), "",IF(AND('Prediction Log'!$W317="Y", 'Prediction Log'!$X317="Y"), "Y", "N"))</f>
        <v>Y</v>
      </c>
      <c r="AB317" s="80" t="n">
        <f>IF(ISBLANK('Prediction Log'!$N317), "",IF('Prediction Log'!$D317&gt;0, 'Prediction Log'!$P317-'Prediction Log'!$D317, IF('Prediction Log'!$D317&lt;0, -'Prediction Log'!$P317+'Prediction Log'!$D317, "NA")))</f>
        <v>-15.5</v>
      </c>
      <c r="AC317" s="80" t="n">
        <f>IF(ISBLANK('Prediction Log'!$N317), "",ABS('Prediction Log'!$AB317))</f>
        <v>15.5</v>
      </c>
      <c r="AD317" s="81" t="n">
        <f>IF(ISBLANK('Prediction Log'!$N317), "",IF('Prediction Log'!$E317&gt;0, 'Prediction Log'!$P317-'Prediction Log'!$E317, IF('Prediction Log'!$E317&lt;0, -'Prediction Log'!$P317+'Prediction Log'!$E317, "NA")))</f>
        <v>-13</v>
      </c>
      <c r="AE317" s="81" t="n">
        <f>IF(ISBLANK('Prediction Log'!$N317), "",ABS('Prediction Log'!$AD317))</f>
        <v>13</v>
      </c>
    </row>
    <row r="318" ht="14.25" customHeight="1">
      <c r="A318" s="14" t="n">
        <f>IF(ISBLANK(Games!$B299), "",Games!A299)</f>
        <v>13</v>
      </c>
      <c r="B318" s="67" t="str">
        <f>IF(ISBLANK(Games!$B299), "",Games!B299)</f>
        <v>UNLV</v>
      </c>
      <c r="C318" s="67" t="str">
        <f>IF(ISBLANK(Games!$B299), "",Games!E299)</f>
        <v>San José State</v>
      </c>
      <c r="D318" s="10" t="n">
        <f>IF(ISBLANK(Games!$B299), "",Games!G299)</f>
        <v>-2.5</v>
      </c>
      <c r="E318" s="10" t="n">
        <f>IF(ISBLANK(Games!$B299), "",Games!H299)</f>
        <v>-2.6</v>
      </c>
      <c r="F318" s="69" t="n">
        <f>Games!D299</f>
        <v>0.806493</v>
      </c>
      <c r="G318" s="70" t="str">
        <f>Games!K299</f>
        <v>Y</v>
      </c>
      <c r="H318" s="71" t="str">
        <f>IF(ISBLANK(Games!B299), "", IF('Prediction Log'!$D318&lt;0, 'Prediction Log'!$B318, 'Prediction Log'!$C318))</f>
        <v>UNLV</v>
      </c>
      <c r="I318" s="72" t="str">
        <f>IF(ISBLANK(Games!$B299), "",Games!I299)</f>
        <v>UNLV</v>
      </c>
      <c r="J318" s="72" t="str">
        <f>IF('Prediction Log'!$F318&gt;0.5, 'Prediction Log'!$B318, IF('Prediction Log'!$F318&lt;0.5, 'Prediction Log'!$C318, "PICK"))</f>
        <v>UNLV</v>
      </c>
      <c r="K318" s="73" t="n">
        <f>IF(ISBLANK(Games!B299), "",IF('Prediction Log'!$J318='Prediction Log'!$B318, 'Prediction Log'!$F318, 1-'Prediction Log'!$F318))</f>
        <v>0.806493</v>
      </c>
      <c r="L318" s="74" t="str">
        <f>IF(ISBLANK(Games!$B299), "",Games!L299)</f>
        <v>Y</v>
      </c>
      <c r="M318" s="75" t="s">
        <v>149</v>
      </c>
      <c r="N318" s="76" t="n">
        <v>31.0</v>
      </c>
      <c r="O318" s="76" t="n">
        <v>37.0</v>
      </c>
      <c r="P318" s="77" t="n">
        <f>IF(ISBLANK('Prediction Log'!$N318), "",'Prediction Log'!$O318-'Prediction Log'!$N318)</f>
        <v>6</v>
      </c>
      <c r="Q318" s="78" t="str">
        <f>IF(ISBLANK('Prediction Log'!$N318), "",IF('Prediction Log'!$M318&lt;&gt;'Prediction Log'!$H318, "Y", IF(AND('Prediction Log'!$M318='Prediction Log'!$H318, ABS((-1*'Prediction Log'!$P318))&gt;ABS('Prediction Log'!$D318)), "Y", IF('Prediction Log'!$D318='Prediction Log'!$P318, "PUSH", "N"))))</f>
        <v>Y</v>
      </c>
      <c r="R318" s="79" t="str">
        <f>IF(ISBLANK('Prediction Log'!$N318), "",IF('Prediction Log'!$P318&lt;'Prediction Log'!$D318, "Y", IF('Prediction Log'!$P318='Prediction Log'!$D318, "PUSH", "N")))</f>
        <v>N</v>
      </c>
      <c r="S318" s="79" t="str">
        <f>IF(ISBLANK('Prediction Log'!$N318), "",IF('Prediction Log'!$P318&lt;'Prediction Log'!$E318, "Y", IF('Prediction Log'!$P318='Prediction Log'!$E318, "PUSH", "N")))</f>
        <v>N</v>
      </c>
      <c r="T318" s="80" t="str">
        <f>IF(ISBLANK('Prediction Log'!$N318),"",IF('Prediction Log'!$M318='Prediction Log'!$H318, "Y", "N"))</f>
        <v>N</v>
      </c>
      <c r="U318" s="80" t="str">
        <f>'Prediction Log'!$R318</f>
        <v>N</v>
      </c>
      <c r="V318" s="80" t="str">
        <f>IF(ISBLANK('Prediction Log'!$N318), "",IF(AND('Prediction Log'!$T318="Y", 'Prediction Log'!$U318="Y"), "Y", "N"))</f>
        <v>N</v>
      </c>
      <c r="W318" s="81" t="str">
        <f>IF(ISBLANK('Prediction Log'!$N318),"",IF('Prediction Log'!$M318='Prediction Log'!$I318, "Y", "N"))</f>
        <v>N</v>
      </c>
      <c r="X318" s="81" t="str">
        <f>IF(ISBLANK('Prediction Log'!$N318), "", IF('Prediction Log'!$R318=Games!K299, "Y", "N"))</f>
        <v>N</v>
      </c>
      <c r="Y318" s="82" t="str">
        <f>IF(ISBLANK('Prediction Log'!$N318), "",IF('Prediction Log'!$J318='Prediction Log'!$M318, "Y", "N"))</f>
        <v>N</v>
      </c>
      <c r="Z318" s="81" t="str">
        <f>IF(ISBLANK('Prediction Log'!$N318), "",IF('Prediction Log'!$I318&lt;&gt;'Prediction Log'!$M318, "N",IF(AND('Prediction Log'!$E318&gt;0, 'Prediction Log'!$P318&gt;'Prediction Log'!$E318, 'Prediction Log'!$I318='Prediction Log'!$C318), "Y", IF(AND('Prediction Log'!$E318&lt;0, 'Prediction Log'!$P318&lt;'Prediction Log'!$E318,'Prediction Log'!$I318='Prediction Log'!$B318 ), "Y", IF('Prediction Log'!$P318='Prediction Log'!$E318, "PUSH", "N")))))</f>
        <v>N</v>
      </c>
      <c r="AA318" s="81" t="str">
        <f>IF(ISBLANK('Prediction Log'!$N318), "",IF(AND('Prediction Log'!$W318="Y", 'Prediction Log'!$X318="Y"), "Y", "N"))</f>
        <v>N</v>
      </c>
      <c r="AB318" s="80" t="n">
        <f>IF(ISBLANK('Prediction Log'!$N318), "",IF('Prediction Log'!$D318&gt;0, 'Prediction Log'!$P318-'Prediction Log'!$D318, IF('Prediction Log'!$D318&lt;0, -'Prediction Log'!$P318+'Prediction Log'!$D318, "NA")))</f>
        <v>-8.5</v>
      </c>
      <c r="AC318" s="80" t="n">
        <f>IF(ISBLANK('Prediction Log'!$N318), "",ABS('Prediction Log'!$AB318))</f>
        <v>8.5</v>
      </c>
      <c r="AD318" s="81" t="n">
        <f>IF(ISBLANK('Prediction Log'!$N318), "",IF('Prediction Log'!$E318&gt;0, 'Prediction Log'!$P318-'Prediction Log'!$E318, IF('Prediction Log'!$E318&lt;0, -'Prediction Log'!$P318+'Prediction Log'!$E318, "NA")))</f>
        <v>-8.6</v>
      </c>
      <c r="AE318" s="81" t="n">
        <f>IF(ISBLANK('Prediction Log'!$N318), "",ABS('Prediction Log'!$AD318))</f>
        <v>8.6</v>
      </c>
    </row>
    <row r="319" ht="14.25" customHeight="1">
      <c r="A319" s="67" t="n">
        <f>IF(ISBLANK(Games!$B300), "",Games!A300)</f>
        <v>13</v>
      </c>
      <c r="B319" s="67" t="str">
        <f>IF(ISBLANK(Games!$B300), "",Games!B300)</f>
        <v>Louisiana</v>
      </c>
      <c r="C319" s="67" t="str">
        <f>IF(ISBLANK(Games!$B300), "",Games!E300)</f>
        <v>Louisiana Monroe</v>
      </c>
      <c r="D319" s="68" t="n">
        <f>IF(ISBLANK(Games!$B300), "",Games!G300)</f>
        <v>-12.5</v>
      </c>
      <c r="E319" s="68" t="n">
        <f>IF(ISBLANK(Games!$B300), "",Games!H300)</f>
        <v>-25.2</v>
      </c>
      <c r="F319" s="69" t="n">
        <f>Games!D300</f>
        <v>0.986372</v>
      </c>
      <c r="G319" s="70" t="str">
        <f>Games!K300</f>
        <v>Y</v>
      </c>
      <c r="H319" s="71" t="str">
        <f>IF(ISBLANK(Games!B300), "", IF('Prediction Log'!$D319&lt;0, 'Prediction Log'!$B319, 'Prediction Log'!$C319))</f>
        <v>Louisiana</v>
      </c>
      <c r="I319" s="72" t="str">
        <f>IF(ISBLANK(Games!$B300), "",Games!I300)</f>
        <v>Louisiana</v>
      </c>
      <c r="J319" s="72" t="str">
        <f>IF('Prediction Log'!$F319&gt;0.5, 'Prediction Log'!$B319, IF('Prediction Log'!$F319&lt;0.5, 'Prediction Log'!$C319, "PICK"))</f>
        <v>Louisiana</v>
      </c>
      <c r="K319" s="73" t="n">
        <f>IF(ISBLANK(Games!B300), "",IF('Prediction Log'!$J319='Prediction Log'!$B319, 'Prediction Log'!$F319, 1-'Prediction Log'!$F319))</f>
        <v>0.986372</v>
      </c>
      <c r="L319" s="74" t="str">
        <f>IF(ISBLANK(Games!$B300), "",Games!L300)</f>
        <v>Y</v>
      </c>
      <c r="M319" s="75" t="s">
        <v>58</v>
      </c>
      <c r="N319" s="76" t="n">
        <v>52.0</v>
      </c>
      <c r="O319" s="76" t="n">
        <v>21.0</v>
      </c>
      <c r="P319" s="77" t="n">
        <f>IF(ISBLANK('Prediction Log'!$N319), "",'Prediction Log'!$O319-'Prediction Log'!$N319)</f>
        <v>-31</v>
      </c>
      <c r="Q319" s="78" t="str">
        <f>IF(ISBLANK('Prediction Log'!$N319), "",IF('Prediction Log'!$M319&lt;&gt;'Prediction Log'!$H319, "Y", IF(AND('Prediction Log'!$M319='Prediction Log'!$H319, ABS((-1*'Prediction Log'!$P319))&gt;ABS('Prediction Log'!$D319)), "Y", IF('Prediction Log'!$D319='Prediction Log'!$P319, "PUSH", "N"))))</f>
        <v>Y</v>
      </c>
      <c r="R319" s="79" t="str">
        <f>IF(ISBLANK('Prediction Log'!$N319), "",IF('Prediction Log'!$P319&lt;'Prediction Log'!$D319, "Y", IF('Prediction Log'!$P319='Prediction Log'!$D319, "PUSH", "N")))</f>
        <v>Y</v>
      </c>
      <c r="S319" s="79" t="str">
        <f>IF(ISBLANK('Prediction Log'!$N319), "",IF('Prediction Log'!$P319&lt;'Prediction Log'!$E319, "Y", IF('Prediction Log'!$P319='Prediction Log'!$E319, "PUSH", "N")))</f>
        <v>Y</v>
      </c>
      <c r="T319" s="80" t="str">
        <f>IF(ISBLANK('Prediction Log'!$N319),"",IF('Prediction Log'!$M319='Prediction Log'!$H319, "Y", "N"))</f>
        <v>Y</v>
      </c>
      <c r="U319" s="80" t="str">
        <f>'Prediction Log'!$R319</f>
        <v>Y</v>
      </c>
      <c r="V319" s="80" t="str">
        <f>IF(ISBLANK('Prediction Log'!$N319), "",IF(AND('Prediction Log'!$T319="Y", 'Prediction Log'!$U319="Y"), "Y", "N"))</f>
        <v>Y</v>
      </c>
      <c r="W319" s="81" t="str">
        <f>IF(ISBLANK('Prediction Log'!$N319),"",IF('Prediction Log'!$M319='Prediction Log'!$I319, "Y", "N"))</f>
        <v>Y</v>
      </c>
      <c r="X319" s="81" t="str">
        <f>IF(ISBLANK('Prediction Log'!$N319), "", IF('Prediction Log'!$R319=Games!K300, "Y", "N"))</f>
        <v>Y</v>
      </c>
      <c r="Y319" s="82" t="str">
        <f>IF(ISBLANK('Prediction Log'!$N319), "",IF('Prediction Log'!$J319='Prediction Log'!$M319, "Y", "N"))</f>
        <v>Y</v>
      </c>
      <c r="Z319" s="81" t="str">
        <f>IF(ISBLANK('Prediction Log'!$N319), "",IF('Prediction Log'!$I319&lt;&gt;'Prediction Log'!$M319, "N",IF(AND('Prediction Log'!$E319&gt;0, 'Prediction Log'!$P319&gt;'Prediction Log'!$E319, 'Prediction Log'!$I319='Prediction Log'!$C319), "Y", IF(AND('Prediction Log'!$E319&lt;0, 'Prediction Log'!$P319&lt;'Prediction Log'!$E319,'Prediction Log'!$I319='Prediction Log'!$B319 ), "Y", IF('Prediction Log'!$P319='Prediction Log'!$E319, "PUSH", "N")))))</f>
        <v>Y</v>
      </c>
      <c r="AA319" s="81" t="str">
        <f>IF(ISBLANK('Prediction Log'!$N319), "",IF(AND('Prediction Log'!$W319="Y", 'Prediction Log'!$X319="Y"), "Y", "N"))</f>
        <v>Y</v>
      </c>
      <c r="AB319" s="80" t="n">
        <f>IF(ISBLANK('Prediction Log'!$N319), "",IF('Prediction Log'!$D319&gt;0, 'Prediction Log'!$P319-'Prediction Log'!$D319, IF('Prediction Log'!$D319&lt;0, -'Prediction Log'!$P319+'Prediction Log'!$D319, "NA")))</f>
        <v>18.5</v>
      </c>
      <c r="AC319" s="80" t="n">
        <f>IF(ISBLANK('Prediction Log'!$N319), "",ABS('Prediction Log'!$AB319))</f>
        <v>18.5</v>
      </c>
      <c r="AD319" s="81" t="n">
        <f>IF(ISBLANK('Prediction Log'!$N319), "",IF('Prediction Log'!$E319&gt;0, 'Prediction Log'!$P319-'Prediction Log'!$E319, IF('Prediction Log'!$E319&lt;0, -'Prediction Log'!$P319+'Prediction Log'!$E319, "NA")))</f>
        <v>5.8</v>
      </c>
      <c r="AE319" s="81" t="n">
        <f>IF(ISBLANK('Prediction Log'!$N319), "",ABS('Prediction Log'!$AD319))</f>
        <v>5.8</v>
      </c>
    </row>
    <row r="320" ht="14.25" customHeight="1">
      <c r="A320" s="14" t="n">
        <f>IF(ISBLANK(Games!$B301), "",Games!A301)</f>
        <v>13</v>
      </c>
      <c r="B320" s="67" t="str">
        <f>IF(ISBLANK(Games!$B301), "",Games!B301)</f>
        <v>Florida International</v>
      </c>
      <c r="C320" s="67" t="str">
        <f>IF(ISBLANK(Games!$B301), "",Games!E301)</f>
        <v>Western Kentucky</v>
      </c>
      <c r="D320" s="10" t="n">
        <f>IF(ISBLANK(Games!$B301), "",Games!G301)</f>
        <v>9.5</v>
      </c>
      <c r="E320" s="10" t="n">
        <f>IF(ISBLANK(Games!$B301), "",Games!H301)</f>
        <v>27.5</v>
      </c>
      <c r="F320" s="69" t="n">
        <f>Games!D301</f>
        <v>0.011424</v>
      </c>
      <c r="G320" s="70" t="str">
        <f>Games!K301</f>
        <v>N</v>
      </c>
      <c r="H320" s="71" t="str">
        <f>IF(ISBLANK(Games!B301), "", IF('Prediction Log'!$D320&lt;0, 'Prediction Log'!$B320, 'Prediction Log'!$C320))</f>
        <v>Western Kentucky</v>
      </c>
      <c r="I320" s="72" t="str">
        <f>IF(ISBLANK(Games!$B301), "",Games!I301)</f>
        <v>Western Kentucky</v>
      </c>
      <c r="J320" s="72" t="str">
        <f>IF('Prediction Log'!$F320&gt;0.5, 'Prediction Log'!$B320, IF('Prediction Log'!$F320&lt;0.5, 'Prediction Log'!$C320, "PICK"))</f>
        <v>Western Kentucky</v>
      </c>
      <c r="K320" s="73" t="n">
        <f>IF(ISBLANK(Games!B301), "",IF('Prediction Log'!$J320='Prediction Log'!$B320, 'Prediction Log'!$F320, 1-'Prediction Log'!$F320))</f>
        <v>0.988576</v>
      </c>
      <c r="L320" s="74" t="str">
        <f>IF(ISBLANK(Games!$B301), "",Games!L301)</f>
        <v>Y</v>
      </c>
      <c r="M320" s="75" t="s">
        <v>146</v>
      </c>
      <c r="N320" s="76" t="n">
        <v>28.0</v>
      </c>
      <c r="O320" s="76" t="n">
        <v>41.0</v>
      </c>
      <c r="P320" s="77" t="n">
        <f>IF(ISBLANK('Prediction Log'!$N320), "",'Prediction Log'!$O320-'Prediction Log'!$N320)</f>
        <v>13</v>
      </c>
      <c r="Q320" s="78" t="str">
        <f>IF(ISBLANK('Prediction Log'!$N320), "",IF('Prediction Log'!$M320&lt;&gt;'Prediction Log'!$H320, "Y", IF(AND('Prediction Log'!$M320='Prediction Log'!$H320, ABS((-1*'Prediction Log'!$P320))&gt;ABS('Prediction Log'!$D320)), "Y", IF('Prediction Log'!$D320='Prediction Log'!$P320, "PUSH", "N"))))</f>
        <v>Y</v>
      </c>
      <c r="R320" s="79" t="str">
        <f>IF(ISBLANK('Prediction Log'!$N320), "",IF('Prediction Log'!$P320&lt;'Prediction Log'!$D320, "Y", IF('Prediction Log'!$P320='Prediction Log'!$D320, "PUSH", "N")))</f>
        <v>N</v>
      </c>
      <c r="S320" s="79" t="str">
        <f>IF(ISBLANK('Prediction Log'!$N320), "",IF('Prediction Log'!$P320&lt;'Prediction Log'!$E320, "Y", IF('Prediction Log'!$P320='Prediction Log'!$E320, "PUSH", "N")))</f>
        <v>Y</v>
      </c>
      <c r="T320" s="80" t="str">
        <f>IF(ISBLANK('Prediction Log'!$N320),"",IF('Prediction Log'!$M320='Prediction Log'!$H320, "Y", "N"))</f>
        <v>Y</v>
      </c>
      <c r="U320" s="80" t="str">
        <f>'Prediction Log'!$R320</f>
        <v>N</v>
      </c>
      <c r="V320" s="80" t="str">
        <f>IF(ISBLANK('Prediction Log'!$N320), "",IF(AND('Prediction Log'!$T320="Y", 'Prediction Log'!$U320="Y"), "Y", "N"))</f>
        <v>N</v>
      </c>
      <c r="W320" s="81" t="str">
        <f>IF(ISBLANK('Prediction Log'!$N320),"",IF('Prediction Log'!$M320='Prediction Log'!$I320, "Y", "N"))</f>
        <v>Y</v>
      </c>
      <c r="X320" s="81" t="str">
        <f>IF(ISBLANK('Prediction Log'!$N320), "", IF('Prediction Log'!$R320=Games!K301, "Y", "N"))</f>
        <v>Y</v>
      </c>
      <c r="Y320" s="82" t="str">
        <f>IF(ISBLANK('Prediction Log'!$N320), "",IF('Prediction Log'!$J320='Prediction Log'!$M320, "Y", "N"))</f>
        <v>Y</v>
      </c>
      <c r="Z320" s="81" t="str">
        <f>IF(ISBLANK('Prediction Log'!$N320), "",IF('Prediction Log'!$I320&lt;&gt;'Prediction Log'!$M320, "N",IF(AND('Prediction Log'!$E320&gt;0, 'Prediction Log'!$P320&gt;'Prediction Log'!$E320, 'Prediction Log'!$I320='Prediction Log'!$C320), "Y", IF(AND('Prediction Log'!$E320&lt;0, 'Prediction Log'!$P320&lt;'Prediction Log'!$E320,'Prediction Log'!$I320='Prediction Log'!$B320 ), "Y", IF('Prediction Log'!$P320='Prediction Log'!$E320, "PUSH", "N")))))</f>
        <v>N</v>
      </c>
      <c r="AA320" s="81" t="str">
        <f>IF(ISBLANK('Prediction Log'!$N320), "",IF(AND('Prediction Log'!$W320="Y", 'Prediction Log'!$X320="Y"), "Y", "N"))</f>
        <v>Y</v>
      </c>
      <c r="AB320" s="80" t="n">
        <f>IF(ISBLANK('Prediction Log'!$N320), "",IF('Prediction Log'!$D320&gt;0, 'Prediction Log'!$P320-'Prediction Log'!$D320, IF('Prediction Log'!$D320&lt;0, -'Prediction Log'!$P320+'Prediction Log'!$D320, "NA")))</f>
        <v>3.5</v>
      </c>
      <c r="AC320" s="80" t="n">
        <f>IF(ISBLANK('Prediction Log'!$N320), "",ABS('Prediction Log'!$AB320))</f>
        <v>3.5</v>
      </c>
      <c r="AD320" s="81" t="n">
        <f>IF(ISBLANK('Prediction Log'!$N320), "",IF('Prediction Log'!$E320&gt;0, 'Prediction Log'!$P320-'Prediction Log'!$E320, IF('Prediction Log'!$E320&lt;0, -'Prediction Log'!$P320+'Prediction Log'!$E320, "NA")))</f>
        <v>-14.5</v>
      </c>
      <c r="AE320" s="81" t="n">
        <f>IF(ISBLANK('Prediction Log'!$N320), "",ABS('Prediction Log'!$AD320))</f>
        <v>14.5</v>
      </c>
    </row>
    <row r="321" ht="14.25" customHeight="1">
      <c r="A321" s="67" t="n">
        <f>IF(ISBLANK(Games!$B302), "",Games!A302)</f>
        <v>13</v>
      </c>
      <c r="B321" s="67" t="str">
        <f>IF(ISBLANK(Games!$B302), "",Games!B302)</f>
        <v>Virginia</v>
      </c>
      <c r="C321" s="67" t="str">
        <f>IF(ISBLANK(Games!$B302), "",Games!E302)</f>
        <v>Virginia Tech</v>
      </c>
      <c r="D321" s="68" t="n">
        <f>IF(ISBLANK(Games!$B302), "",Games!G302)</f>
        <v>3</v>
      </c>
      <c r="E321" s="68" t="n">
        <f>IF(ISBLANK(Games!$B302), "",Games!H302)</f>
        <v>11.6</v>
      </c>
      <c r="F321" s="69" t="n">
        <f>Games!D302</f>
        <v>0.101626</v>
      </c>
      <c r="G321" s="70" t="str">
        <f>Games!K302</f>
        <v>N</v>
      </c>
      <c r="H321" s="71" t="str">
        <f>IF(ISBLANK(Games!B302), "", IF('Prediction Log'!$D321&lt;0, 'Prediction Log'!$B321, 'Prediction Log'!$C321))</f>
        <v>Virginia Tech</v>
      </c>
      <c r="I321" s="72" t="str">
        <f>IF(ISBLANK(Games!$B302), "",Games!I302)</f>
        <v>Virginia Tech</v>
      </c>
      <c r="J321" s="72" t="str">
        <f>IF('Prediction Log'!$F321&gt;0.5, 'Prediction Log'!$B321, IF('Prediction Log'!$F321&lt;0.5, 'Prediction Log'!$C321, "PICK"))</f>
        <v>Virginia Tech</v>
      </c>
      <c r="K321" s="73" t="n">
        <f>IF(ISBLANK(Games!B302), "",IF('Prediction Log'!$J321='Prediction Log'!$B321, 'Prediction Log'!$F321, 1-'Prediction Log'!$F321))</f>
        <v>0.898374</v>
      </c>
      <c r="L321" s="74" t="str">
        <f>IF(ISBLANK(Games!$B302), "",Games!L302)</f>
        <v>Y</v>
      </c>
      <c r="M321" s="75" t="s">
        <v>100</v>
      </c>
      <c r="N321" s="76" t="n">
        <v>17.0</v>
      </c>
      <c r="O321" s="76" t="n">
        <v>55.0</v>
      </c>
      <c r="P321" s="77" t="n">
        <f>IF(ISBLANK('Prediction Log'!$N321), "",'Prediction Log'!$O321-'Prediction Log'!$N321)</f>
        <v>38</v>
      </c>
      <c r="Q321" s="78" t="str">
        <f>IF(ISBLANK('Prediction Log'!$N321), "",IF('Prediction Log'!$M321&lt;&gt;'Prediction Log'!$H321, "Y", IF(AND('Prediction Log'!$M321='Prediction Log'!$H321, ABS((-1*'Prediction Log'!$P321))&gt;ABS('Prediction Log'!$D321)), "Y", IF('Prediction Log'!$D321='Prediction Log'!$P321, "PUSH", "N"))))</f>
        <v>Y</v>
      </c>
      <c r="R321" s="79" t="str">
        <f>IF(ISBLANK('Prediction Log'!$N321), "",IF('Prediction Log'!$P321&lt;'Prediction Log'!$D321, "Y", IF('Prediction Log'!$P321='Prediction Log'!$D321, "PUSH", "N")))</f>
        <v>N</v>
      </c>
      <c r="S321" s="79" t="str">
        <f>IF(ISBLANK('Prediction Log'!$N321), "",IF('Prediction Log'!$P321&lt;'Prediction Log'!$E321, "Y", IF('Prediction Log'!$P321='Prediction Log'!$E321, "PUSH", "N")))</f>
        <v>N</v>
      </c>
      <c r="T321" s="80" t="str">
        <f>IF(ISBLANK('Prediction Log'!$N321),"",IF('Prediction Log'!$M321='Prediction Log'!$H321, "Y", "N"))</f>
        <v>Y</v>
      </c>
      <c r="U321" s="80" t="str">
        <f>'Prediction Log'!$R321</f>
        <v>N</v>
      </c>
      <c r="V321" s="80" t="str">
        <f>IF(ISBLANK('Prediction Log'!$N321), "",IF(AND('Prediction Log'!$T321="Y", 'Prediction Log'!$U321="Y"), "Y", "N"))</f>
        <v>N</v>
      </c>
      <c r="W321" s="81" t="str">
        <f>IF(ISBLANK('Prediction Log'!$N321),"",IF('Prediction Log'!$M321='Prediction Log'!$I321, "Y", "N"))</f>
        <v>Y</v>
      </c>
      <c r="X321" s="81" t="str">
        <f>IF(ISBLANK('Prediction Log'!$N321), "", IF('Prediction Log'!$R321=Games!K302, "Y", "N"))</f>
        <v>Y</v>
      </c>
      <c r="Y321" s="82" t="str">
        <f>IF(ISBLANK('Prediction Log'!$N321), "",IF('Prediction Log'!$J321='Prediction Log'!$M321, "Y", "N"))</f>
        <v>Y</v>
      </c>
      <c r="Z321" s="81" t="str">
        <f>IF(ISBLANK('Prediction Log'!$N321), "",IF('Prediction Log'!$I321&lt;&gt;'Prediction Log'!$M321, "N",IF(AND('Prediction Log'!$E321&gt;0, 'Prediction Log'!$P321&gt;'Prediction Log'!$E321, 'Prediction Log'!$I321='Prediction Log'!$C321), "Y", IF(AND('Prediction Log'!$E321&lt;0, 'Prediction Log'!$P321&lt;'Prediction Log'!$E321,'Prediction Log'!$I321='Prediction Log'!$B321 ), "Y", IF('Prediction Log'!$P321='Prediction Log'!$E321, "PUSH", "N")))))</f>
        <v>Y</v>
      </c>
      <c r="AA321" s="81" t="str">
        <f>IF(ISBLANK('Prediction Log'!$N321), "",IF(AND('Prediction Log'!$W321="Y", 'Prediction Log'!$X321="Y"), "Y", "N"))</f>
        <v>Y</v>
      </c>
      <c r="AB321" s="80" t="n">
        <f>IF(ISBLANK('Prediction Log'!$N321), "",IF('Prediction Log'!$D321&gt;0, 'Prediction Log'!$P321-'Prediction Log'!$D321, IF('Prediction Log'!$D321&lt;0, -'Prediction Log'!$P321+'Prediction Log'!$D321, "NA")))</f>
        <v>35</v>
      </c>
      <c r="AC321" s="80" t="n">
        <f>IF(ISBLANK('Prediction Log'!$N321), "",ABS('Prediction Log'!$AB321))</f>
        <v>35</v>
      </c>
      <c r="AD321" s="81" t="n">
        <f>IF(ISBLANK('Prediction Log'!$N321), "",IF('Prediction Log'!$E321&gt;0, 'Prediction Log'!$P321-'Prediction Log'!$E321, IF('Prediction Log'!$E321&lt;0, -'Prediction Log'!$P321+'Prediction Log'!$E321, "NA")))</f>
        <v>26.4</v>
      </c>
      <c r="AE321" s="81" t="n">
        <f>IF(ISBLANK('Prediction Log'!$N321), "",ABS('Prediction Log'!$AD321))</f>
        <v>26.4</v>
      </c>
    </row>
    <row r="322" ht="14.25" customHeight="1">
      <c r="A322" s="14" t="n">
        <f>IF(ISBLANK(Games!$B303), "",Games!A303)</f>
        <v>13</v>
      </c>
      <c r="B322" s="67" t="str">
        <f>IF(ISBLANK(Games!$B303), "",Games!B303)</f>
        <v>Illinois</v>
      </c>
      <c r="C322" s="67" t="str">
        <f>IF(ISBLANK(Games!$B303), "",Games!E303)</f>
        <v>Northwestern</v>
      </c>
      <c r="D322" s="10" t="n">
        <f>IF(ISBLANK(Games!$B303), "",Games!G303)</f>
        <v>-5.5</v>
      </c>
      <c r="E322" s="10" t="n">
        <f>IF(ISBLANK(Games!$B303), "",Games!H303)</f>
        <v>-1.4</v>
      </c>
      <c r="F322" s="69" t="n">
        <f>Games!D303</f>
        <v>0.511162</v>
      </c>
      <c r="G322" s="70" t="str">
        <f>Games!K303</f>
        <v>N</v>
      </c>
      <c r="H322" s="71" t="str">
        <f>IF(ISBLANK(Games!B303), "", IF('Prediction Log'!$D322&lt;0, 'Prediction Log'!$B322, 'Prediction Log'!$C322))</f>
        <v>Illinois</v>
      </c>
      <c r="I322" s="72" t="str">
        <f>IF(ISBLANK(Games!$B303), "",Games!I303)</f>
        <v>Illinois</v>
      </c>
      <c r="J322" s="72" t="str">
        <f>IF('Prediction Log'!$F322&gt;0.5, 'Prediction Log'!$B322, IF('Prediction Log'!$F322&lt;0.5, 'Prediction Log'!$C322, "PICK"))</f>
        <v>Illinois</v>
      </c>
      <c r="K322" s="73" t="n">
        <f>IF(ISBLANK(Games!B303), "",IF('Prediction Log'!$J322='Prediction Log'!$B322, 'Prediction Log'!$F322, 1-'Prediction Log'!$F322))</f>
        <v>0.511162</v>
      </c>
      <c r="L322" s="74" t="str">
        <f>IF(ISBLANK(Games!$B303), "",Games!L303)</f>
        <v>N</v>
      </c>
      <c r="M322" s="75" t="s">
        <v>77</v>
      </c>
      <c r="N322" s="76" t="n">
        <v>43.0</v>
      </c>
      <c r="O322" s="76" t="n">
        <v>45.0</v>
      </c>
      <c r="P322" s="77" t="n">
        <f>IF(ISBLANK('Prediction Log'!$N322), "",'Prediction Log'!$O322-'Prediction Log'!$N322)</f>
        <v>2</v>
      </c>
      <c r="Q322" s="78" t="str">
        <f>IF(ISBLANK('Prediction Log'!$N322), "",IF('Prediction Log'!$M322&lt;&gt;'Prediction Log'!$H322, "Y", IF(AND('Prediction Log'!$M322='Prediction Log'!$H322, ABS((-1*'Prediction Log'!$P322))&gt;ABS('Prediction Log'!$D322)), "Y", IF('Prediction Log'!$D322='Prediction Log'!$P322, "PUSH", "N"))))</f>
        <v>Y</v>
      </c>
      <c r="R322" s="79" t="str">
        <f>IF(ISBLANK('Prediction Log'!$N322), "",IF('Prediction Log'!$P322&lt;'Prediction Log'!$D322, "Y", IF('Prediction Log'!$P322='Prediction Log'!$D322, "PUSH", "N")))</f>
        <v>N</v>
      </c>
      <c r="S322" s="79" t="str">
        <f>IF(ISBLANK('Prediction Log'!$N322), "",IF('Prediction Log'!$P322&lt;'Prediction Log'!$E322, "Y", IF('Prediction Log'!$P322='Prediction Log'!$E322, "PUSH", "N")))</f>
        <v>N</v>
      </c>
      <c r="T322" s="80" t="str">
        <f>IF(ISBLANK('Prediction Log'!$N322),"",IF('Prediction Log'!$M322='Prediction Log'!$H322, "Y", "N"))</f>
        <v>N</v>
      </c>
      <c r="U322" s="80" t="str">
        <f>'Prediction Log'!$R322</f>
        <v>N</v>
      </c>
      <c r="V322" s="80" t="str">
        <f>IF(ISBLANK('Prediction Log'!$N322), "",IF(AND('Prediction Log'!$T322="Y", 'Prediction Log'!$U322="Y"), "Y", "N"))</f>
        <v>N</v>
      </c>
      <c r="W322" s="81" t="str">
        <f>IF(ISBLANK('Prediction Log'!$N322),"",IF('Prediction Log'!$M322='Prediction Log'!$I322, "Y", "N"))</f>
        <v>N</v>
      </c>
      <c r="X322" s="81" t="str">
        <f>IF(ISBLANK('Prediction Log'!$N322), "", IF('Prediction Log'!$R322=Games!K303, "Y", "N"))</f>
        <v>Y</v>
      </c>
      <c r="Y322" s="82" t="str">
        <f>IF(ISBLANK('Prediction Log'!$N322), "",IF('Prediction Log'!$J322='Prediction Log'!$M322, "Y", "N"))</f>
        <v>N</v>
      </c>
      <c r="Z322" s="81" t="str">
        <f>IF(ISBLANK('Prediction Log'!$N322), "",IF('Prediction Log'!$I322&lt;&gt;'Prediction Log'!$M322, "N",IF(AND('Prediction Log'!$E322&gt;0, 'Prediction Log'!$P322&gt;'Prediction Log'!$E322, 'Prediction Log'!$I322='Prediction Log'!$C322), "Y", IF(AND('Prediction Log'!$E322&lt;0, 'Prediction Log'!$P322&lt;'Prediction Log'!$E322,'Prediction Log'!$I322='Prediction Log'!$B322 ), "Y", IF('Prediction Log'!$P322='Prediction Log'!$E322, "PUSH", "N")))))</f>
        <v>N</v>
      </c>
      <c r="AA322" s="81" t="str">
        <f>IF(ISBLANK('Prediction Log'!$N322), "",IF(AND('Prediction Log'!$W322="Y", 'Prediction Log'!$X322="Y"), "Y", "N"))</f>
        <v>N</v>
      </c>
      <c r="AB322" s="80" t="n">
        <f>IF(ISBLANK('Prediction Log'!$N322), "",IF('Prediction Log'!$D322&gt;0, 'Prediction Log'!$P322-'Prediction Log'!$D322, IF('Prediction Log'!$D322&lt;0, -'Prediction Log'!$P322+'Prediction Log'!$D322, "NA")))</f>
        <v>-7.5</v>
      </c>
      <c r="AC322" s="80" t="n">
        <f>IF(ISBLANK('Prediction Log'!$N322), "",ABS('Prediction Log'!$AB322))</f>
        <v>7.5</v>
      </c>
      <c r="AD322" s="81" t="n">
        <f>IF(ISBLANK('Prediction Log'!$N322), "",IF('Prediction Log'!$E322&gt;0, 'Prediction Log'!$P322-'Prediction Log'!$E322, IF('Prediction Log'!$E322&lt;0, -'Prediction Log'!$P322+'Prediction Log'!$E322, "NA")))</f>
        <v>-3.4</v>
      </c>
      <c r="AE322" s="81" t="n">
        <f>IF(ISBLANK('Prediction Log'!$N322), "",ABS('Prediction Log'!$AD322))</f>
        <v>3.4</v>
      </c>
    </row>
    <row r="323" ht="14.25" customHeight="1">
      <c r="A323" s="67" t="n">
        <f>IF(ISBLANK(Games!$B304), "",Games!A304)</f>
        <v>13</v>
      </c>
      <c r="B323" s="67" t="str">
        <f>IF(ISBLANK(Games!$B304), "",Games!B304)</f>
        <v>Oklahoma State</v>
      </c>
      <c r="C323" s="67" t="str">
        <f>IF(ISBLANK(Games!$B304), "",Games!E304)</f>
        <v>BYU</v>
      </c>
      <c r="D323" s="68" t="n">
        <f>IF(ISBLANK(Games!$B304), "",Games!G304)</f>
        <v>-16.5</v>
      </c>
      <c r="E323" s="68" t="n">
        <f>IF(ISBLANK(Games!$B304), "",Games!H304)</f>
        <v>6.9</v>
      </c>
      <c r="F323" s="69" t="n">
        <f>Games!D304</f>
        <v>0.188646</v>
      </c>
      <c r="G323" s="70" t="str">
        <f>Games!K304</f>
        <v>N</v>
      </c>
      <c r="H323" s="71" t="str">
        <f>IF(ISBLANK(Games!B304), "", IF('Prediction Log'!$D323&lt;0, 'Prediction Log'!$B323, 'Prediction Log'!$C323))</f>
        <v>Oklahoma State</v>
      </c>
      <c r="I323" s="72" t="str">
        <f>IF(ISBLANK(Games!$B304), "",Games!I304)</f>
        <v>BYU</v>
      </c>
      <c r="J323" s="72" t="str">
        <f>IF('Prediction Log'!$F323&gt;0.5, 'Prediction Log'!$B323, IF('Prediction Log'!$F323&lt;0.5, 'Prediction Log'!$C323, "PICK"))</f>
        <v>BYU</v>
      </c>
      <c r="K323" s="73" t="n">
        <f>IF(ISBLANK(Games!B304), "",IF('Prediction Log'!$J323='Prediction Log'!$B323, 'Prediction Log'!$F323, 1-'Prediction Log'!$F323))</f>
        <v>0.811354</v>
      </c>
      <c r="L323" s="74" t="str">
        <f>IF(ISBLANK(Games!$B304), "",Games!L304)</f>
        <v>Y</v>
      </c>
      <c r="M323" s="75" t="s">
        <v>47</v>
      </c>
      <c r="N323" s="76" t="n">
        <v>40.0</v>
      </c>
      <c r="O323" s="76" t="n">
        <v>34.0</v>
      </c>
      <c r="P323" s="77" t="n">
        <f>IF(ISBLANK('Prediction Log'!$N323), "",'Prediction Log'!$O323-'Prediction Log'!$N323)</f>
        <v>-6</v>
      </c>
      <c r="Q323" s="78" t="str">
        <f>IF(ISBLANK('Prediction Log'!$N323), "",IF('Prediction Log'!$M323&lt;&gt;'Prediction Log'!$H323, "Y", IF(AND('Prediction Log'!$M323='Prediction Log'!$H323, ABS((-1*'Prediction Log'!$P323))&gt;ABS('Prediction Log'!$D323)), "Y", IF('Prediction Log'!$D323='Prediction Log'!$P323, "PUSH", "N"))))</f>
        <v>N</v>
      </c>
      <c r="R323" s="79" t="str">
        <f>IF(ISBLANK('Prediction Log'!$N323), "",IF('Prediction Log'!$P323&lt;'Prediction Log'!$D323, "Y", IF('Prediction Log'!$P323='Prediction Log'!$D323, "PUSH", "N")))</f>
        <v>N</v>
      </c>
      <c r="S323" s="79" t="str">
        <f>IF(ISBLANK('Prediction Log'!$N323), "",IF('Prediction Log'!$P323&lt;'Prediction Log'!$E323, "Y", IF('Prediction Log'!$P323='Prediction Log'!$E323, "PUSH", "N")))</f>
        <v>Y</v>
      </c>
      <c r="T323" s="80" t="str">
        <f>IF(ISBLANK('Prediction Log'!$N323),"",IF('Prediction Log'!$M323='Prediction Log'!$H323, "Y", "N"))</f>
        <v>Y</v>
      </c>
      <c r="U323" s="80" t="str">
        <f>'Prediction Log'!$R323</f>
        <v>N</v>
      </c>
      <c r="V323" s="80" t="str">
        <f>IF(ISBLANK('Prediction Log'!$N323), "",IF(AND('Prediction Log'!$T323="Y", 'Prediction Log'!$U323="Y"), "Y", "N"))</f>
        <v>N</v>
      </c>
      <c r="W323" s="81" t="str">
        <f>IF(ISBLANK('Prediction Log'!$N323),"",IF('Prediction Log'!$M323='Prediction Log'!$I323, "Y", "N"))</f>
        <v>N</v>
      </c>
      <c r="X323" s="81" t="str">
        <f>IF(ISBLANK('Prediction Log'!$N323), "", IF('Prediction Log'!$R323=Games!K304, "Y", "N"))</f>
        <v>Y</v>
      </c>
      <c r="Y323" s="82" t="str">
        <f>IF(ISBLANK('Prediction Log'!$N323), "",IF('Prediction Log'!$J323='Prediction Log'!$M323, "Y", "N"))</f>
        <v>N</v>
      </c>
      <c r="Z323" s="81" t="str">
        <f>IF(ISBLANK('Prediction Log'!$N323), "",IF('Prediction Log'!$I323&lt;&gt;'Prediction Log'!$M323, "N",IF(AND('Prediction Log'!$E323&gt;0, 'Prediction Log'!$P323&gt;'Prediction Log'!$E323, 'Prediction Log'!$I323='Prediction Log'!$C323), "Y", IF(AND('Prediction Log'!$E323&lt;0, 'Prediction Log'!$P323&lt;'Prediction Log'!$E323,'Prediction Log'!$I323='Prediction Log'!$B323 ), "Y", IF('Prediction Log'!$P323='Prediction Log'!$E323, "PUSH", "N")))))</f>
        <v>N</v>
      </c>
      <c r="AA323" s="81" t="str">
        <f>IF(ISBLANK('Prediction Log'!$N323), "",IF(AND('Prediction Log'!$W323="Y", 'Prediction Log'!$X323="Y"), "Y", "N"))</f>
        <v>N</v>
      </c>
      <c r="AB323" s="80" t="n">
        <f>IF(ISBLANK('Prediction Log'!$N323), "",IF('Prediction Log'!$D323&gt;0, 'Prediction Log'!$P323-'Prediction Log'!$D323, IF('Prediction Log'!$D323&lt;0, -'Prediction Log'!$P323+'Prediction Log'!$D323, "NA")))</f>
        <v>-10.5</v>
      </c>
      <c r="AC323" s="80" t="n">
        <f>IF(ISBLANK('Prediction Log'!$N323), "",ABS('Prediction Log'!$AB323))</f>
        <v>10.5</v>
      </c>
      <c r="AD323" s="81" t="n">
        <f>IF(ISBLANK('Prediction Log'!$N323), "",IF('Prediction Log'!$E323&gt;0, 'Prediction Log'!$P323-'Prediction Log'!$E323, IF('Prediction Log'!$E323&lt;0, -'Prediction Log'!$P323+'Prediction Log'!$E323, "NA")))</f>
        <v>-12.9</v>
      </c>
      <c r="AE323" s="81" t="n">
        <f>IF(ISBLANK('Prediction Log'!$N323), "",ABS('Prediction Log'!$AD323))</f>
        <v>12.9</v>
      </c>
    </row>
    <row r="324" ht="14.25" customHeight="1">
      <c r="A324" s="14" t="n">
        <f>IF(ISBLANK(Games!$B305), "",Games!A305)</f>
        <v>13</v>
      </c>
      <c r="B324" s="67" t="str">
        <f>IF(ISBLANK(Games!$B305), "",Games!B305)</f>
        <v>Auburn</v>
      </c>
      <c r="C324" s="67" t="str">
        <f>IF(ISBLANK(Games!$B305), "",Games!E305)</f>
        <v>Alabama</v>
      </c>
      <c r="D324" s="10" t="n">
        <f>IF(ISBLANK(Games!$B305), "",Games!G305)</f>
        <v>14.5</v>
      </c>
      <c r="E324" s="10" t="n">
        <f>IF(ISBLANK(Games!$B305), "",Games!H305)</f>
        <v>22.8</v>
      </c>
      <c r="F324" s="69" t="n">
        <f>Games!D305</f>
        <v>0.008035</v>
      </c>
      <c r="G324" s="70" t="str">
        <f>Games!K305</f>
        <v>N</v>
      </c>
      <c r="H324" s="71" t="str">
        <f>IF(ISBLANK(Games!B305), "", IF('Prediction Log'!$D324&lt;0, 'Prediction Log'!$B324, 'Prediction Log'!$C324))</f>
        <v>Alabama</v>
      </c>
      <c r="I324" s="72" t="str">
        <f>IF(ISBLANK(Games!$B305), "",Games!I305)</f>
        <v>Alabama</v>
      </c>
      <c r="J324" s="72" t="str">
        <f>IF('Prediction Log'!$F324&gt;0.5, 'Prediction Log'!$B324, IF('Prediction Log'!$F324&lt;0.5, 'Prediction Log'!$C324, "PICK"))</f>
        <v>Alabama</v>
      </c>
      <c r="K324" s="73" t="n">
        <f>IF(ISBLANK(Games!B305), "",IF('Prediction Log'!$J324='Prediction Log'!$B324, 'Prediction Log'!$F324, 1-'Prediction Log'!$F324))</f>
        <v>0.991965</v>
      </c>
      <c r="L324" s="74" t="str">
        <f>IF(ISBLANK(Games!$B305), "",Games!L305)</f>
        <v>Y</v>
      </c>
      <c r="M324" s="75" t="s">
        <v>22</v>
      </c>
      <c r="N324" s="76" t="n">
        <v>24.0</v>
      </c>
      <c r="O324" s="76" t="n">
        <v>27.0</v>
      </c>
      <c r="P324" s="77" t="n">
        <f>IF(ISBLANK('Prediction Log'!$N324), "",'Prediction Log'!$O324-'Prediction Log'!$N324)</f>
        <v>3</v>
      </c>
      <c r="Q324" s="78" t="str">
        <f>IF(ISBLANK('Prediction Log'!$N324), "",IF('Prediction Log'!$M324&lt;&gt;'Prediction Log'!$H324, "Y", IF(AND('Prediction Log'!$M324='Prediction Log'!$H324, ABS((-1*'Prediction Log'!$P324))&gt;ABS('Prediction Log'!$D324)), "Y", IF('Prediction Log'!$D324='Prediction Log'!$P324, "PUSH", "N"))))</f>
        <v>N</v>
      </c>
      <c r="R324" s="79" t="str">
        <f>IF(ISBLANK('Prediction Log'!$N324), "",IF('Prediction Log'!$P324&lt;'Prediction Log'!$D324, "Y", IF('Prediction Log'!$P324='Prediction Log'!$D324, "PUSH", "N")))</f>
        <v>Y</v>
      </c>
      <c r="S324" s="79" t="str">
        <f>IF(ISBLANK('Prediction Log'!$N324), "",IF('Prediction Log'!$P324&lt;'Prediction Log'!$E324, "Y", IF('Prediction Log'!$P324='Prediction Log'!$E324, "PUSH", "N")))</f>
        <v>Y</v>
      </c>
      <c r="T324" s="80" t="str">
        <f>IF(ISBLANK('Prediction Log'!$N324),"",IF('Prediction Log'!$M324='Prediction Log'!$H324, "Y", "N"))</f>
        <v>Y</v>
      </c>
      <c r="U324" s="80" t="str">
        <f>'Prediction Log'!$R324</f>
        <v>Y</v>
      </c>
      <c r="V324" s="80" t="str">
        <f>IF(ISBLANK('Prediction Log'!$N324), "",IF(AND('Prediction Log'!$T324="Y", 'Prediction Log'!$U324="Y"), "Y", "N"))</f>
        <v>Y</v>
      </c>
      <c r="W324" s="81" t="str">
        <f>IF(ISBLANK('Prediction Log'!$N324),"",IF('Prediction Log'!$M324='Prediction Log'!$I324, "Y", "N"))</f>
        <v>Y</v>
      </c>
      <c r="X324" s="81" t="str">
        <f>IF(ISBLANK('Prediction Log'!$N324), "", IF('Prediction Log'!$R324=Games!K305, "Y", "N"))</f>
        <v>N</v>
      </c>
      <c r="Y324" s="82" t="str">
        <f>IF(ISBLANK('Prediction Log'!$N324), "",IF('Prediction Log'!$J324='Prediction Log'!$M324, "Y", "N"))</f>
        <v>Y</v>
      </c>
      <c r="Z324" s="81" t="str">
        <f>IF(ISBLANK('Prediction Log'!$N324), "",IF('Prediction Log'!$I324&lt;&gt;'Prediction Log'!$M324, "N",IF(AND('Prediction Log'!$E324&gt;0, 'Prediction Log'!$P324&gt;'Prediction Log'!$E324, 'Prediction Log'!$I324='Prediction Log'!$C324), "Y", IF(AND('Prediction Log'!$E324&lt;0, 'Prediction Log'!$P324&lt;'Prediction Log'!$E324,'Prediction Log'!$I324='Prediction Log'!$B324 ), "Y", IF('Prediction Log'!$P324='Prediction Log'!$E324, "PUSH", "N")))))</f>
        <v>N</v>
      </c>
      <c r="AA324" s="81" t="str">
        <f>IF(ISBLANK('Prediction Log'!$N324), "",IF(AND('Prediction Log'!$W324="Y", 'Prediction Log'!$X324="Y"), "Y", "N"))</f>
        <v>N</v>
      </c>
      <c r="AB324" s="80" t="n">
        <f>IF(ISBLANK('Prediction Log'!$N324), "",IF('Prediction Log'!$D324&gt;0, 'Prediction Log'!$P324-'Prediction Log'!$D324, IF('Prediction Log'!$D324&lt;0, -'Prediction Log'!$P324+'Prediction Log'!$D324, "NA")))</f>
        <v>-11.5</v>
      </c>
      <c r="AC324" s="80" t="n">
        <f>IF(ISBLANK('Prediction Log'!$N324), "",ABS('Prediction Log'!$AB324))</f>
        <v>11.5</v>
      </c>
      <c r="AD324" s="81" t="n">
        <f>IF(ISBLANK('Prediction Log'!$N324), "",IF('Prediction Log'!$E324&gt;0, 'Prediction Log'!$P324-'Prediction Log'!$E324, IF('Prediction Log'!$E324&lt;0, -'Prediction Log'!$P324+'Prediction Log'!$E324, "NA")))</f>
        <v>-19.8</v>
      </c>
      <c r="AE324" s="81" t="n">
        <f>IF(ISBLANK('Prediction Log'!$N324), "",ABS('Prediction Log'!$AD324))</f>
        <v>19.8</v>
      </c>
    </row>
    <row r="325" ht="14.25" customHeight="1">
      <c r="A325" s="67" t="n">
        <f>IF(ISBLANK(Games!$B306), "",Games!A306)</f>
        <v>13</v>
      </c>
      <c r="B325" s="67" t="str">
        <f>IF(ISBLANK(Games!$B306), "",Games!B306)</f>
        <v>Arizona State</v>
      </c>
      <c r="C325" s="67" t="str">
        <f>IF(ISBLANK(Games!$B306), "",Games!E306)</f>
        <v>Arizona</v>
      </c>
      <c r="D325" s="68" t="n">
        <f>IF(ISBLANK(Games!$B306), "",Games!G306)</f>
        <v>10.5</v>
      </c>
      <c r="E325" s="68" t="n">
        <f>IF(ISBLANK(Games!$B306), "",Games!H306)</f>
        <v>44</v>
      </c>
      <c r="F325" s="69" t="n">
        <f>Games!D306</f>
        <v>0.000032</v>
      </c>
      <c r="G325" s="70" t="str">
        <f>Games!K306</f>
        <v>N</v>
      </c>
      <c r="H325" s="71" t="str">
        <f>IF(ISBLANK(Games!B306), "", IF('Prediction Log'!$D325&lt;0, 'Prediction Log'!$B325, 'Prediction Log'!$C325))</f>
        <v>Arizona</v>
      </c>
      <c r="I325" s="72" t="str">
        <f>IF(ISBLANK(Games!$B306), "",Games!I306)</f>
        <v>Arizona</v>
      </c>
      <c r="J325" s="72" t="str">
        <f>IF('Prediction Log'!$F325&gt;0.5, 'Prediction Log'!$B325, IF('Prediction Log'!$F325&lt;0.5, 'Prediction Log'!$C325, "PICK"))</f>
        <v>Arizona</v>
      </c>
      <c r="K325" s="73" t="n">
        <f>IF(ISBLANK(Games!B306), "",IF('Prediction Log'!$J325='Prediction Log'!$B325, 'Prediction Log'!$F325, 1-'Prediction Log'!$F325))</f>
        <v>0.999968</v>
      </c>
      <c r="L325" s="74" t="str">
        <f>IF(ISBLANK(Games!$B306), "",Games!L306)</f>
        <v>Y</v>
      </c>
      <c r="M325" s="75" t="s">
        <v>119</v>
      </c>
      <c r="N325" s="76" t="n">
        <v>23.0</v>
      </c>
      <c r="O325" s="76" t="n">
        <v>59.0</v>
      </c>
      <c r="P325" s="77" t="n">
        <f>IF(ISBLANK('Prediction Log'!$N325), "",'Prediction Log'!$O325-'Prediction Log'!$N325)</f>
        <v>36</v>
      </c>
      <c r="Q325" s="78" t="str">
        <f>IF(ISBLANK('Prediction Log'!$N325), "",IF('Prediction Log'!$M325&lt;&gt;'Prediction Log'!$H325, "Y", IF(AND('Prediction Log'!$M325='Prediction Log'!$H325, ABS((-1*'Prediction Log'!$P325))&gt;ABS('Prediction Log'!$D325)), "Y", IF('Prediction Log'!$D325='Prediction Log'!$P325, "PUSH", "N"))))</f>
        <v>Y</v>
      </c>
      <c r="R325" s="79" t="str">
        <f>IF(ISBLANK('Prediction Log'!$N325), "",IF('Prediction Log'!$P325&lt;'Prediction Log'!$D325, "Y", IF('Prediction Log'!$P325='Prediction Log'!$D325, "PUSH", "N")))</f>
        <v>N</v>
      </c>
      <c r="S325" s="79" t="str">
        <f>IF(ISBLANK('Prediction Log'!$N325), "",IF('Prediction Log'!$P325&lt;'Prediction Log'!$E325, "Y", IF('Prediction Log'!$P325='Prediction Log'!$E325, "PUSH", "N")))</f>
        <v>Y</v>
      </c>
      <c r="T325" s="80" t="str">
        <f>IF(ISBLANK('Prediction Log'!$N325),"",IF('Prediction Log'!$M325='Prediction Log'!$H325, "Y", "N"))</f>
        <v>Y</v>
      </c>
      <c r="U325" s="80" t="str">
        <f>'Prediction Log'!$R325</f>
        <v>N</v>
      </c>
      <c r="V325" s="80" t="str">
        <f>IF(ISBLANK('Prediction Log'!$N325), "",IF(AND('Prediction Log'!$T325="Y", 'Prediction Log'!$U325="Y"), "Y", "N"))</f>
        <v>N</v>
      </c>
      <c r="W325" s="81" t="str">
        <f>IF(ISBLANK('Prediction Log'!$N325),"",IF('Prediction Log'!$M325='Prediction Log'!$I325, "Y", "N"))</f>
        <v>Y</v>
      </c>
      <c r="X325" s="81" t="str">
        <f>IF(ISBLANK('Prediction Log'!$N325), "", IF('Prediction Log'!$R325=Games!K306, "Y", "N"))</f>
        <v>Y</v>
      </c>
      <c r="Y325" s="82" t="str">
        <f>IF(ISBLANK('Prediction Log'!$N325), "",IF('Prediction Log'!$J325='Prediction Log'!$M325, "Y", "N"))</f>
        <v>Y</v>
      </c>
      <c r="Z325" s="81" t="str">
        <f>IF(ISBLANK('Prediction Log'!$N325), "",IF('Prediction Log'!$I325&lt;&gt;'Prediction Log'!$M325, "N",IF(AND('Prediction Log'!$E325&gt;0, 'Prediction Log'!$P325&gt;'Prediction Log'!$E325, 'Prediction Log'!$I325='Prediction Log'!$C325), "Y", IF(AND('Prediction Log'!$E325&lt;0, 'Prediction Log'!$P325&lt;'Prediction Log'!$E325,'Prediction Log'!$I325='Prediction Log'!$B325 ), "Y", IF('Prediction Log'!$P325='Prediction Log'!$E325, "PUSH", "N")))))</f>
        <v>N</v>
      </c>
      <c r="AA325" s="81" t="str">
        <f>IF(ISBLANK('Prediction Log'!$N325), "",IF(AND('Prediction Log'!$W325="Y", 'Prediction Log'!$X325="Y"), "Y", "N"))</f>
        <v>Y</v>
      </c>
      <c r="AB325" s="80" t="n">
        <f>IF(ISBLANK('Prediction Log'!$N325), "",IF('Prediction Log'!$D325&gt;0, 'Prediction Log'!$P325-'Prediction Log'!$D325, IF('Prediction Log'!$D325&lt;0, -'Prediction Log'!$P325+'Prediction Log'!$D325, "NA")))</f>
        <v>25.5</v>
      </c>
      <c r="AC325" s="80" t="n">
        <f>IF(ISBLANK('Prediction Log'!$N325), "",ABS('Prediction Log'!$AB325))</f>
        <v>25.5</v>
      </c>
      <c r="AD325" s="81" t="n">
        <f>IF(ISBLANK('Prediction Log'!$N325), "",IF('Prediction Log'!$E325&gt;0, 'Prediction Log'!$P325-'Prediction Log'!$E325, IF('Prediction Log'!$E325&lt;0, -'Prediction Log'!$P325+'Prediction Log'!$E325, "NA")))</f>
        <v>-8</v>
      </c>
      <c r="AE325" s="81" t="n">
        <f>IF(ISBLANK('Prediction Log'!$N325), "",ABS('Prediction Log'!$AD325))</f>
        <v>8</v>
      </c>
    </row>
    <row r="326" ht="14.25" customHeight="1">
      <c r="A326" s="14" t="n">
        <f>IF(ISBLANK(Games!$B307), "",Games!A307)</f>
        <v>13</v>
      </c>
      <c r="B326" s="67" t="str">
        <f>IF(ISBLANK(Games!$B307), "",Games!B307)</f>
        <v>Tennessee</v>
      </c>
      <c r="C326" s="67" t="str">
        <f>IF(ISBLANK(Games!$B307), "",Games!E307)</f>
        <v>Vanderbilt</v>
      </c>
      <c r="D326" s="10" t="n">
        <f>IF(ISBLANK(Games!$B307), "",Games!G307)</f>
        <v>-27.5</v>
      </c>
      <c r="E326" s="10" t="n">
        <f>IF(ISBLANK(Games!$B307), "",Games!H307)</f>
        <v>-29.9</v>
      </c>
      <c r="F326" s="69" t="n">
        <f>Games!D307</f>
        <v>0.993691</v>
      </c>
      <c r="G326" s="70" t="str">
        <f>Games!K307</f>
        <v>Y</v>
      </c>
      <c r="H326" s="71" t="str">
        <f>IF(ISBLANK(Games!B307), "", IF('Prediction Log'!$D326&lt;0, 'Prediction Log'!$B326, 'Prediction Log'!$C326))</f>
        <v>Tennessee</v>
      </c>
      <c r="I326" s="72" t="str">
        <f>IF(ISBLANK(Games!$B307), "",Games!I307)</f>
        <v>Tennessee</v>
      </c>
      <c r="J326" s="72" t="str">
        <f>IF('Prediction Log'!$F326&gt;0.5, 'Prediction Log'!$B326, IF('Prediction Log'!$F326&lt;0.5, 'Prediction Log'!$C326, "PICK"))</f>
        <v>Tennessee</v>
      </c>
      <c r="K326" s="73" t="n">
        <f>IF(ISBLANK(Games!B307), "",IF('Prediction Log'!$J326='Prediction Log'!$B326, 'Prediction Log'!$F326, 1-'Prediction Log'!$F326))</f>
        <v>0.993691</v>
      </c>
      <c r="L326" s="74" t="str">
        <f>IF(ISBLANK(Games!$B307), "",Games!L307)</f>
        <v>Y</v>
      </c>
      <c r="M326" s="75" t="s">
        <v>23</v>
      </c>
      <c r="N326" s="76" t="n">
        <v>48.0</v>
      </c>
      <c r="O326" s="76" t="n">
        <v>24.0</v>
      </c>
      <c r="P326" s="77" t="n">
        <f>IF(ISBLANK('Prediction Log'!$N326), "",'Prediction Log'!$O326-'Prediction Log'!$N326)</f>
        <v>-24</v>
      </c>
      <c r="Q326" s="78" t="str">
        <f>IF(ISBLANK('Prediction Log'!$N326), "",IF('Prediction Log'!$M326&lt;&gt;'Prediction Log'!$H326, "Y", IF(AND('Prediction Log'!$M326='Prediction Log'!$H326, ABS((-1*'Prediction Log'!$P326))&gt;ABS('Prediction Log'!$D326)), "Y", IF('Prediction Log'!$D326='Prediction Log'!$P326, "PUSH", "N"))))</f>
        <v>N</v>
      </c>
      <c r="R326" s="79" t="str">
        <f>IF(ISBLANK('Prediction Log'!$N326), "",IF('Prediction Log'!$P326&lt;'Prediction Log'!$D326, "Y", IF('Prediction Log'!$P326='Prediction Log'!$D326, "PUSH", "N")))</f>
        <v>N</v>
      </c>
      <c r="S326" s="79" t="str">
        <f>IF(ISBLANK('Prediction Log'!$N326), "",IF('Prediction Log'!$P326&lt;'Prediction Log'!$E326, "Y", IF('Prediction Log'!$P326='Prediction Log'!$E326, "PUSH", "N")))</f>
        <v>N</v>
      </c>
      <c r="T326" s="80" t="str">
        <f>IF(ISBLANK('Prediction Log'!$N326),"",IF('Prediction Log'!$M326='Prediction Log'!$H326, "Y", "N"))</f>
        <v>Y</v>
      </c>
      <c r="U326" s="80" t="str">
        <f>'Prediction Log'!$R326</f>
        <v>N</v>
      </c>
      <c r="V326" s="80" t="str">
        <f>IF(ISBLANK('Prediction Log'!$N326), "",IF(AND('Prediction Log'!$T326="Y", 'Prediction Log'!$U326="Y"), "Y", "N"))</f>
        <v>N</v>
      </c>
      <c r="W326" s="81" t="str">
        <f>IF(ISBLANK('Prediction Log'!$N326),"",IF('Prediction Log'!$M326='Prediction Log'!$I326, "Y", "N"))</f>
        <v>Y</v>
      </c>
      <c r="X326" s="81" t="str">
        <f>IF(ISBLANK('Prediction Log'!$N326), "", IF('Prediction Log'!$R326=Games!K307, "Y", "N"))</f>
        <v>N</v>
      </c>
      <c r="Y326" s="82" t="str">
        <f>IF(ISBLANK('Prediction Log'!$N326), "",IF('Prediction Log'!$J326='Prediction Log'!$M326, "Y", "N"))</f>
        <v>Y</v>
      </c>
      <c r="Z326" s="81" t="str">
        <f>IF(ISBLANK('Prediction Log'!$N326), "",IF('Prediction Log'!$I326&lt;&gt;'Prediction Log'!$M326, "N",IF(AND('Prediction Log'!$E326&gt;0, 'Prediction Log'!$P326&gt;'Prediction Log'!$E326, 'Prediction Log'!$I326='Prediction Log'!$C326), "Y", IF(AND('Prediction Log'!$E326&lt;0, 'Prediction Log'!$P326&lt;'Prediction Log'!$E326,'Prediction Log'!$I326='Prediction Log'!$B326 ), "Y", IF('Prediction Log'!$P326='Prediction Log'!$E326, "PUSH", "N")))))</f>
        <v>N</v>
      </c>
      <c r="AA326" s="81" t="str">
        <f>IF(ISBLANK('Prediction Log'!$N326), "",IF(AND('Prediction Log'!$W326="Y", 'Prediction Log'!$X326="Y"), "Y", "N"))</f>
        <v>N</v>
      </c>
      <c r="AB326" s="80" t="n">
        <f>IF(ISBLANK('Prediction Log'!$N326), "",IF('Prediction Log'!$D326&gt;0, 'Prediction Log'!$P326-'Prediction Log'!$D326, IF('Prediction Log'!$D326&lt;0, -'Prediction Log'!$P326+'Prediction Log'!$D326, "NA")))</f>
        <v>-3.5</v>
      </c>
      <c r="AC326" s="80" t="n">
        <f>IF(ISBLANK('Prediction Log'!$N326), "",ABS('Prediction Log'!$AB326))</f>
        <v>3.5</v>
      </c>
      <c r="AD326" s="81" t="n">
        <f>IF(ISBLANK('Prediction Log'!$N326), "",IF('Prediction Log'!$E326&gt;0, 'Prediction Log'!$P326-'Prediction Log'!$E326, IF('Prediction Log'!$E326&lt;0, -'Prediction Log'!$P326+'Prediction Log'!$E326, "NA")))</f>
        <v>-5.9</v>
      </c>
      <c r="AE326" s="81" t="n">
        <f>IF(ISBLANK('Prediction Log'!$N326), "",ABS('Prediction Log'!$AD326))</f>
        <v>5.9</v>
      </c>
    </row>
    <row r="327" ht="14.25" customHeight="1">
      <c r="A327" s="67" t="n">
        <f>IF(ISBLANK(Games!$B308), "",Games!A308)</f>
        <v>13</v>
      </c>
      <c r="B327" s="67" t="str">
        <f>IF(ISBLANK(Games!$B308), "",Games!B308)</f>
        <v>Coastal Carolina</v>
      </c>
      <c r="C327" s="67" t="str">
        <f>IF(ISBLANK(Games!$B308), "",Games!E308)</f>
        <v>James Madison</v>
      </c>
      <c r="D327" s="68" t="n">
        <f>IF(ISBLANK(Games!$B308), "",Games!G308)</f>
        <v>8.5</v>
      </c>
      <c r="E327" s="68" t="n">
        <f>IF(ISBLANK(Games!$B308), "",Games!H308)</f>
        <v>-0.2</v>
      </c>
      <c r="F327" s="69" t="n">
        <f>Games!D308</f>
        <v>0.333935</v>
      </c>
      <c r="G327" s="70" t="str">
        <f>Games!K308</f>
        <v>Y</v>
      </c>
      <c r="H327" s="71" t="str">
        <f>IF(ISBLANK(Games!B308), "", IF('Prediction Log'!$D327&lt;0, 'Prediction Log'!$B327, 'Prediction Log'!$C327))</f>
        <v>James Madison</v>
      </c>
      <c r="I327" s="72" t="str">
        <f>IF(ISBLANK(Games!$B308), "",Games!I308)</f>
        <v>Coastal Carolina</v>
      </c>
      <c r="J327" s="72" t="str">
        <f>IF('Prediction Log'!$F327&gt;0.5, 'Prediction Log'!$B327, IF('Prediction Log'!$F327&lt;0.5, 'Prediction Log'!$C327, "PICK"))</f>
        <v>James Madison</v>
      </c>
      <c r="K327" s="73" t="n">
        <f>IF(ISBLANK(Games!B308), "",IF('Prediction Log'!$J327='Prediction Log'!$B327, 'Prediction Log'!$F327, 1-'Prediction Log'!$F327))</f>
        <v>0.666065</v>
      </c>
      <c r="L327" s="74" t="str">
        <f>IF(ISBLANK(Games!$B308), "",Games!L308)</f>
        <v>Y</v>
      </c>
      <c r="M327" s="75" t="s">
        <v>132</v>
      </c>
      <c r="N327" s="76" t="n">
        <v>14.0</v>
      </c>
      <c r="O327" s="76" t="n">
        <v>56.0</v>
      </c>
      <c r="P327" s="77" t="n">
        <f>IF(ISBLANK('Prediction Log'!$N327), "",'Prediction Log'!$O327-'Prediction Log'!$N327)</f>
        <v>42</v>
      </c>
      <c r="Q327" s="78" t="str">
        <f>IF(ISBLANK('Prediction Log'!$N327), "",IF('Prediction Log'!$M327&lt;&gt;'Prediction Log'!$H327, "Y", IF(AND('Prediction Log'!$M327='Prediction Log'!$H327, ABS((-1*'Prediction Log'!$P327))&gt;ABS('Prediction Log'!$D327)), "Y", IF('Prediction Log'!$D327='Prediction Log'!$P327, "PUSH", "N"))))</f>
        <v>Y</v>
      </c>
      <c r="R327" s="79" t="str">
        <f>IF(ISBLANK('Prediction Log'!$N327), "",IF('Prediction Log'!$P327&lt;'Prediction Log'!$D327, "Y", IF('Prediction Log'!$P327='Prediction Log'!$D327, "PUSH", "N")))</f>
        <v>N</v>
      </c>
      <c r="S327" s="79" t="str">
        <f>IF(ISBLANK('Prediction Log'!$N327), "",IF('Prediction Log'!$P327&lt;'Prediction Log'!$E327, "Y", IF('Prediction Log'!$P327='Prediction Log'!$E327, "PUSH", "N")))</f>
        <v>N</v>
      </c>
      <c r="T327" s="80" t="str">
        <f>IF(ISBLANK('Prediction Log'!$N327),"",IF('Prediction Log'!$M327='Prediction Log'!$H327, "Y", "N"))</f>
        <v>Y</v>
      </c>
      <c r="U327" s="80" t="str">
        <f>'Prediction Log'!$R327</f>
        <v>N</v>
      </c>
      <c r="V327" s="80" t="str">
        <f>IF(ISBLANK('Prediction Log'!$N327), "",IF(AND('Prediction Log'!$T327="Y", 'Prediction Log'!$U327="Y"), "Y", "N"))</f>
        <v>N</v>
      </c>
      <c r="W327" s="81" t="str">
        <f>IF(ISBLANK('Prediction Log'!$N327),"",IF('Prediction Log'!$M327='Prediction Log'!$I327, "Y", "N"))</f>
        <v>N</v>
      </c>
      <c r="X327" s="81" t="str">
        <f>IF(ISBLANK('Prediction Log'!$N327), "", IF('Prediction Log'!$R327=Games!K308, "Y", "N"))</f>
        <v>N</v>
      </c>
      <c r="Y327" s="82" t="str">
        <f>IF(ISBLANK('Prediction Log'!$N327), "",IF('Prediction Log'!$J327='Prediction Log'!$M327, "Y", "N"))</f>
        <v>Y</v>
      </c>
      <c r="Z327" s="81" t="str">
        <f>IF(ISBLANK('Prediction Log'!$N327), "",IF('Prediction Log'!$I327&lt;&gt;'Prediction Log'!$M327, "N",IF(AND('Prediction Log'!$E327&gt;0, 'Prediction Log'!$P327&gt;'Prediction Log'!$E327, 'Prediction Log'!$I327='Prediction Log'!$C327), "Y", IF(AND('Prediction Log'!$E327&lt;0, 'Prediction Log'!$P327&lt;'Prediction Log'!$E327,'Prediction Log'!$I327='Prediction Log'!$B327 ), "Y", IF('Prediction Log'!$P327='Prediction Log'!$E327, "PUSH", "N")))))</f>
        <v>N</v>
      </c>
      <c r="AA327" s="81" t="str">
        <f>IF(ISBLANK('Prediction Log'!$N327), "",IF(AND('Prediction Log'!$W327="Y", 'Prediction Log'!$X327="Y"), "Y", "N"))</f>
        <v>N</v>
      </c>
      <c r="AB327" s="80" t="n">
        <f>IF(ISBLANK('Prediction Log'!$N327), "",IF('Prediction Log'!$D327&gt;0, 'Prediction Log'!$P327-'Prediction Log'!$D327, IF('Prediction Log'!$D327&lt;0, -'Prediction Log'!$P327+'Prediction Log'!$D327, "NA")))</f>
        <v>33.5</v>
      </c>
      <c r="AC327" s="80" t="n">
        <f>IF(ISBLANK('Prediction Log'!$N327), "",ABS('Prediction Log'!$AB327))</f>
        <v>33.5</v>
      </c>
      <c r="AD327" s="81" t="n">
        <f>IF(ISBLANK('Prediction Log'!$N327), "",IF('Prediction Log'!$E327&gt;0, 'Prediction Log'!$P327-'Prediction Log'!$E327, IF('Prediction Log'!$E327&lt;0, -'Prediction Log'!$P327+'Prediction Log'!$E327, "NA")))</f>
        <v>-42.2</v>
      </c>
      <c r="AE327" s="81" t="n">
        <f>IF(ISBLANK('Prediction Log'!$N327), "",ABS('Prediction Log'!$AD327))</f>
        <v>42.2</v>
      </c>
    </row>
    <row r="328" ht="14.25" customHeight="1">
      <c r="A328" s="14" t="n">
        <f>IF(ISBLANK(Games!$B309), "",Games!A309)</f>
        <v>13</v>
      </c>
      <c r="B328" s="67" t="str">
        <f>IF(ISBLANK(Games!$B309), "",Games!B309)</f>
        <v>Rutgers</v>
      </c>
      <c r="C328" s="67" t="str">
        <f>IF(ISBLANK(Games!$B309), "",Games!E309)</f>
        <v>Maryland</v>
      </c>
      <c r="D328" s="10" t="n">
        <f>IF(ISBLANK(Games!$B309), "",Games!G309)</f>
        <v>1.5</v>
      </c>
      <c r="E328" s="10" t="n">
        <f>IF(ISBLANK(Games!$B309), "",Games!H309)</f>
        <v>8.1</v>
      </c>
      <c r="F328" s="69" t="n">
        <f>Games!D309</f>
        <v>0.281918</v>
      </c>
      <c r="G328" s="70" t="str">
        <f>Games!K309</f>
        <v>N</v>
      </c>
      <c r="H328" s="71" t="str">
        <f>IF(ISBLANK(Games!B309), "", IF('Prediction Log'!$D328&lt;0, 'Prediction Log'!$B328, 'Prediction Log'!$C328))</f>
        <v>Maryland</v>
      </c>
      <c r="I328" s="72" t="str">
        <f>IF(ISBLANK(Games!$B309), "",Games!I309)</f>
        <v>Maryland</v>
      </c>
      <c r="J328" s="72" t="str">
        <f>IF('Prediction Log'!$F328&gt;0.5, 'Prediction Log'!$B328, IF('Prediction Log'!$F328&lt;0.5, 'Prediction Log'!$C328, "PICK"))</f>
        <v>Maryland</v>
      </c>
      <c r="K328" s="73" t="n">
        <f>IF(ISBLANK(Games!B309), "",IF('Prediction Log'!$J328='Prediction Log'!$B328, 'Prediction Log'!$F328, 1-'Prediction Log'!$F328))</f>
        <v>0.718082</v>
      </c>
      <c r="L328" s="74" t="str">
        <f>IF(ISBLANK(Games!$B309), "",Games!L309)</f>
        <v>Y</v>
      </c>
      <c r="M328" s="75" t="s">
        <v>124</v>
      </c>
      <c r="N328" s="76" t="n">
        <v>24.0</v>
      </c>
      <c r="O328" s="76" t="n">
        <v>42.0</v>
      </c>
      <c r="P328" s="77" t="n">
        <f>IF(ISBLANK('Prediction Log'!$N328), "",'Prediction Log'!$O328-'Prediction Log'!$N328)</f>
        <v>18</v>
      </c>
      <c r="Q328" s="78" t="str">
        <f>IF(ISBLANK('Prediction Log'!$N328), "",IF('Prediction Log'!$M328&lt;&gt;'Prediction Log'!$H328, "Y", IF(AND('Prediction Log'!$M328='Prediction Log'!$H328, ABS((-1*'Prediction Log'!$P328))&gt;ABS('Prediction Log'!$D328)), "Y", IF('Prediction Log'!$D328='Prediction Log'!$P328, "PUSH", "N"))))</f>
        <v>Y</v>
      </c>
      <c r="R328" s="79" t="str">
        <f>IF(ISBLANK('Prediction Log'!$N328), "",IF('Prediction Log'!$P328&lt;'Prediction Log'!$D328, "Y", IF('Prediction Log'!$P328='Prediction Log'!$D328, "PUSH", "N")))</f>
        <v>N</v>
      </c>
      <c r="S328" s="79" t="str">
        <f>IF(ISBLANK('Prediction Log'!$N328), "",IF('Prediction Log'!$P328&lt;'Prediction Log'!$E328, "Y", IF('Prediction Log'!$P328='Prediction Log'!$E328, "PUSH", "N")))</f>
        <v>N</v>
      </c>
      <c r="T328" s="80" t="str">
        <f>IF(ISBLANK('Prediction Log'!$N328),"",IF('Prediction Log'!$M328='Prediction Log'!$H328, "Y", "N"))</f>
        <v>Y</v>
      </c>
      <c r="U328" s="80" t="str">
        <f>'Prediction Log'!$R328</f>
        <v>N</v>
      </c>
      <c r="V328" s="80" t="str">
        <f>IF(ISBLANK('Prediction Log'!$N328), "",IF(AND('Prediction Log'!$T328="Y", 'Prediction Log'!$U328="Y"), "Y", "N"))</f>
        <v>N</v>
      </c>
      <c r="W328" s="81" t="str">
        <f>IF(ISBLANK('Prediction Log'!$N328),"",IF('Prediction Log'!$M328='Prediction Log'!$I328, "Y", "N"))</f>
        <v>Y</v>
      </c>
      <c r="X328" s="81" t="str">
        <f>IF(ISBLANK('Prediction Log'!$N328), "", IF('Prediction Log'!$R328=Games!K309, "Y", "N"))</f>
        <v>Y</v>
      </c>
      <c r="Y328" s="82" t="str">
        <f>IF(ISBLANK('Prediction Log'!$N328), "",IF('Prediction Log'!$J328='Prediction Log'!$M328, "Y", "N"))</f>
        <v>Y</v>
      </c>
      <c r="Z328" s="81" t="str">
        <f>IF(ISBLANK('Prediction Log'!$N328), "",IF('Prediction Log'!$I328&lt;&gt;'Prediction Log'!$M328, "N",IF(AND('Prediction Log'!$E328&gt;0, 'Prediction Log'!$P328&gt;'Prediction Log'!$E328, 'Prediction Log'!$I328='Prediction Log'!$C328), "Y", IF(AND('Prediction Log'!$E328&lt;0, 'Prediction Log'!$P328&lt;'Prediction Log'!$E328,'Prediction Log'!$I328='Prediction Log'!$B328 ), "Y", IF('Prediction Log'!$P328='Prediction Log'!$E328, "PUSH", "N")))))</f>
        <v>Y</v>
      </c>
      <c r="AA328" s="81" t="str">
        <f>IF(ISBLANK('Prediction Log'!$N328), "",IF(AND('Prediction Log'!$W328="Y", 'Prediction Log'!$X328="Y"), "Y", "N"))</f>
        <v>Y</v>
      </c>
      <c r="AB328" s="80" t="n">
        <f>IF(ISBLANK('Prediction Log'!$N328), "",IF('Prediction Log'!$D328&gt;0, 'Prediction Log'!$P328-'Prediction Log'!$D328, IF('Prediction Log'!$D328&lt;0, -'Prediction Log'!$P328+'Prediction Log'!$D328, "NA")))</f>
        <v>16.5</v>
      </c>
      <c r="AC328" s="80" t="n">
        <f>IF(ISBLANK('Prediction Log'!$N328), "",ABS('Prediction Log'!$AB328))</f>
        <v>16.5</v>
      </c>
      <c r="AD328" s="81" t="n">
        <f>IF(ISBLANK('Prediction Log'!$N328), "",IF('Prediction Log'!$E328&gt;0, 'Prediction Log'!$P328-'Prediction Log'!$E328, IF('Prediction Log'!$E328&lt;0, -'Prediction Log'!$P328+'Prediction Log'!$E328, "NA")))</f>
        <v>9.9</v>
      </c>
      <c r="AE328" s="81" t="n">
        <f>IF(ISBLANK('Prediction Log'!$N328), "",ABS('Prediction Log'!$AD328))</f>
        <v>9.9</v>
      </c>
    </row>
    <row r="329" ht="14.25" customHeight="1">
      <c r="A329" s="67" t="n">
        <f>IF(ISBLANK(Games!$B310), "",Games!A310)</f>
        <v>13</v>
      </c>
      <c r="B329" s="67" t="str">
        <f>IF(ISBLANK(Games!$B310), "",Games!B310)</f>
        <v>Minnesota</v>
      </c>
      <c r="C329" s="67" t="str">
        <f>IF(ISBLANK(Games!$B310), "",Games!E310)</f>
        <v>Wisconsin</v>
      </c>
      <c r="D329" s="68" t="n">
        <f>IF(ISBLANK(Games!$B310), "",Games!G310)</f>
        <v>2.5</v>
      </c>
      <c r="E329" s="68" t="n">
        <f>IF(ISBLANK(Games!$B310), "",Games!H310)</f>
        <v>4.4</v>
      </c>
      <c r="F329" s="69" t="n">
        <f>Games!D310</f>
        <v>0.238199</v>
      </c>
      <c r="G329" s="70" t="str">
        <f>Games!K310</f>
        <v>N</v>
      </c>
      <c r="H329" s="71" t="str">
        <f>IF(ISBLANK(Games!B310), "", IF('Prediction Log'!$D329&lt;0, 'Prediction Log'!$B329, 'Prediction Log'!$C329))</f>
        <v>Wisconsin</v>
      </c>
      <c r="I329" s="72" t="str">
        <f>IF(ISBLANK(Games!$B310), "",Games!I310)</f>
        <v>Wisconsin</v>
      </c>
      <c r="J329" s="72" t="str">
        <f>IF('Prediction Log'!$F329&gt;0.5, 'Prediction Log'!$B329, IF('Prediction Log'!$F329&lt;0.5, 'Prediction Log'!$C329, "PICK"))</f>
        <v>Wisconsin</v>
      </c>
      <c r="K329" s="73" t="n">
        <f>IF(ISBLANK(Games!B310), "",IF('Prediction Log'!$J329='Prediction Log'!$B329, 'Prediction Log'!$F329, 1-'Prediction Log'!$F329))</f>
        <v>0.761801</v>
      </c>
      <c r="L329" s="74" t="str">
        <f>IF(ISBLANK(Games!$B310), "",Games!L310)</f>
        <v>Y</v>
      </c>
      <c r="M329" s="75" t="s">
        <v>73</v>
      </c>
      <c r="N329" s="76" t="n">
        <v>14.0</v>
      </c>
      <c r="O329" s="76" t="n">
        <v>28.0</v>
      </c>
      <c r="P329" s="77" t="n">
        <f>IF(ISBLANK('Prediction Log'!$N329), "",'Prediction Log'!$O329-'Prediction Log'!$N329)</f>
        <v>14</v>
      </c>
      <c r="Q329" s="78" t="str">
        <f>IF(ISBLANK('Prediction Log'!$N329), "",IF('Prediction Log'!$M329&lt;&gt;'Prediction Log'!$H329, "Y", IF(AND('Prediction Log'!$M329='Prediction Log'!$H329, ABS((-1*'Prediction Log'!$P329))&gt;ABS('Prediction Log'!$D329)), "Y", IF('Prediction Log'!$D329='Prediction Log'!$P329, "PUSH", "N"))))</f>
        <v>Y</v>
      </c>
      <c r="R329" s="79" t="str">
        <f>IF(ISBLANK('Prediction Log'!$N329), "",IF('Prediction Log'!$P329&lt;'Prediction Log'!$D329, "Y", IF('Prediction Log'!$P329='Prediction Log'!$D329, "PUSH", "N")))</f>
        <v>N</v>
      </c>
      <c r="S329" s="79" t="str">
        <f>IF(ISBLANK('Prediction Log'!$N329), "",IF('Prediction Log'!$P329&lt;'Prediction Log'!$E329, "Y", IF('Prediction Log'!$P329='Prediction Log'!$E329, "PUSH", "N")))</f>
        <v>N</v>
      </c>
      <c r="T329" s="80" t="str">
        <f>IF(ISBLANK('Prediction Log'!$N329),"",IF('Prediction Log'!$M329='Prediction Log'!$H329, "Y", "N"))</f>
        <v>Y</v>
      </c>
      <c r="U329" s="80" t="str">
        <f>'Prediction Log'!$R329</f>
        <v>N</v>
      </c>
      <c r="V329" s="80" t="str">
        <f>IF(ISBLANK('Prediction Log'!$N329), "",IF(AND('Prediction Log'!$T329="Y", 'Prediction Log'!$U329="Y"), "Y", "N"))</f>
        <v>N</v>
      </c>
      <c r="W329" s="81" t="str">
        <f>IF(ISBLANK('Prediction Log'!$N329),"",IF('Prediction Log'!$M329='Prediction Log'!$I329, "Y", "N"))</f>
        <v>Y</v>
      </c>
      <c r="X329" s="81" t="str">
        <f>IF(ISBLANK('Prediction Log'!$N329), "", IF('Prediction Log'!$R329=Games!K310, "Y", "N"))</f>
        <v>Y</v>
      </c>
      <c r="Y329" s="82" t="str">
        <f>IF(ISBLANK('Prediction Log'!$N329), "",IF('Prediction Log'!$J329='Prediction Log'!$M329, "Y", "N"))</f>
        <v>Y</v>
      </c>
      <c r="Z329" s="81" t="str">
        <f>IF(ISBLANK('Prediction Log'!$N329), "",IF('Prediction Log'!$I329&lt;&gt;'Prediction Log'!$M329, "N",IF(AND('Prediction Log'!$E329&gt;0, 'Prediction Log'!$P329&gt;'Prediction Log'!$E329, 'Prediction Log'!$I329='Prediction Log'!$C329), "Y", IF(AND('Prediction Log'!$E329&lt;0, 'Prediction Log'!$P329&lt;'Prediction Log'!$E329,'Prediction Log'!$I329='Prediction Log'!$B329 ), "Y", IF('Prediction Log'!$P329='Prediction Log'!$E329, "PUSH", "N")))))</f>
        <v>Y</v>
      </c>
      <c r="AA329" s="81" t="str">
        <f>IF(ISBLANK('Prediction Log'!$N329), "",IF(AND('Prediction Log'!$W329="Y", 'Prediction Log'!$X329="Y"), "Y", "N"))</f>
        <v>Y</v>
      </c>
      <c r="AB329" s="80" t="n">
        <f>IF(ISBLANK('Prediction Log'!$N329), "",IF('Prediction Log'!$D329&gt;0, 'Prediction Log'!$P329-'Prediction Log'!$D329, IF('Prediction Log'!$D329&lt;0, -'Prediction Log'!$P329+'Prediction Log'!$D329, "NA")))</f>
        <v>11.5</v>
      </c>
      <c r="AC329" s="80" t="n">
        <f>IF(ISBLANK('Prediction Log'!$N329), "",ABS('Prediction Log'!$AB329))</f>
        <v>11.5</v>
      </c>
      <c r="AD329" s="81" t="n">
        <f>IF(ISBLANK('Prediction Log'!$N329), "",IF('Prediction Log'!$E329&gt;0, 'Prediction Log'!$P329-'Prediction Log'!$E329, IF('Prediction Log'!$E329&lt;0, -'Prediction Log'!$P329+'Prediction Log'!$E329, "NA")))</f>
        <v>9.6</v>
      </c>
      <c r="AE329" s="81" t="n">
        <f>IF(ISBLANK('Prediction Log'!$N329), "",ABS('Prediction Log'!$AD329))</f>
        <v>9.6</v>
      </c>
    </row>
    <row r="330" ht="14.25" customHeight="1">
      <c r="A330" s="14" t="n">
        <f>IF(ISBLANK(Games!$B311), "",Games!A311)</f>
        <v>13</v>
      </c>
      <c r="B330" s="67" t="str">
        <f>IF(ISBLANK(Games!$B311), "",Games!B311)</f>
        <v>Marshall</v>
      </c>
      <c r="C330" s="67" t="str">
        <f>IF(ISBLANK(Games!$B311), "",Games!E311)</f>
        <v>Arkansas State</v>
      </c>
      <c r="D330" s="10" t="n">
        <f>IF(ISBLANK(Games!$B311), "",Games!G311)</f>
        <v>-2.5</v>
      </c>
      <c r="E330" s="10" t="n">
        <f>IF(ISBLANK(Games!$B311), "",Games!H311)</f>
        <v>-2.5</v>
      </c>
      <c r="F330" s="69" t="n">
        <f>Games!D311</f>
        <v>0.663878</v>
      </c>
      <c r="G330" s="70" t="str">
        <f>Games!K311</f>
        <v>N</v>
      </c>
      <c r="H330" s="71" t="str">
        <f>IF(ISBLANK(Games!B311), "", IF('Prediction Log'!$D330&lt;0, 'Prediction Log'!$B330, 'Prediction Log'!$C330))</f>
        <v>Marshall</v>
      </c>
      <c r="I330" s="72" t="str">
        <f>IF(ISBLANK(Games!$B311), "",Games!I311)</f>
        <v>Marshall</v>
      </c>
      <c r="J330" s="72" t="str">
        <f>IF('Prediction Log'!$F330&gt;0.5, 'Prediction Log'!$B330, IF('Prediction Log'!$F330&lt;0.5, 'Prediction Log'!$C330, "PICK"))</f>
        <v>Marshall</v>
      </c>
      <c r="K330" s="73" t="n">
        <f>IF(ISBLANK(Games!B311), "",IF('Prediction Log'!$J330='Prediction Log'!$B330, 'Prediction Log'!$F330, 1-'Prediction Log'!$F330))</f>
        <v>0.663878</v>
      </c>
      <c r="L330" s="74" t="str">
        <f>IF(ISBLANK(Games!$B311), "",Games!L311)</f>
        <v>N</v>
      </c>
      <c r="M330" s="75" t="s">
        <v>131</v>
      </c>
      <c r="N330" s="76" t="n">
        <v>35.0</v>
      </c>
      <c r="O330" s="76" t="n">
        <v>21.0</v>
      </c>
      <c r="P330" s="77" t="n">
        <f>IF(ISBLANK('Prediction Log'!$N330), "",'Prediction Log'!$O330-'Prediction Log'!$N330)</f>
        <v>-14</v>
      </c>
      <c r="Q330" s="78" t="str">
        <f>IF(ISBLANK('Prediction Log'!$N330), "",IF('Prediction Log'!$M330&lt;&gt;'Prediction Log'!$H330, "Y", IF(AND('Prediction Log'!$M330='Prediction Log'!$H330, ABS((-1*'Prediction Log'!$P330))&gt;ABS('Prediction Log'!$D330)), "Y", IF('Prediction Log'!$D330='Prediction Log'!$P330, "PUSH", "N"))))</f>
        <v>Y</v>
      </c>
      <c r="R330" s="79" t="str">
        <f>IF(ISBLANK('Prediction Log'!$N330), "",IF('Prediction Log'!$P330&lt;'Prediction Log'!$D330, "Y", IF('Prediction Log'!$P330='Prediction Log'!$D330, "PUSH", "N")))</f>
        <v>Y</v>
      </c>
      <c r="S330" s="79" t="str">
        <f>IF(ISBLANK('Prediction Log'!$N330), "",IF('Prediction Log'!$P330&lt;'Prediction Log'!$E330, "Y", IF('Prediction Log'!$P330='Prediction Log'!$E330, "PUSH", "N")))</f>
        <v>Y</v>
      </c>
      <c r="T330" s="80" t="str">
        <f>IF(ISBLANK('Prediction Log'!$N330),"",IF('Prediction Log'!$M330='Prediction Log'!$H330, "Y", "N"))</f>
        <v>Y</v>
      </c>
      <c r="U330" s="80" t="str">
        <f>'Prediction Log'!$R330</f>
        <v>Y</v>
      </c>
      <c r="V330" s="80" t="str">
        <f>IF(ISBLANK('Prediction Log'!$N330), "",IF(AND('Prediction Log'!$T330="Y", 'Prediction Log'!$U330="Y"), "Y", "N"))</f>
        <v>Y</v>
      </c>
      <c r="W330" s="81" t="str">
        <f>IF(ISBLANK('Prediction Log'!$N330),"",IF('Prediction Log'!$M330='Prediction Log'!$I330, "Y", "N"))</f>
        <v>Y</v>
      </c>
      <c r="X330" s="81" t="str">
        <f>IF(ISBLANK('Prediction Log'!$N330), "", IF('Prediction Log'!$R330=Games!K311, "Y", "N"))</f>
        <v>N</v>
      </c>
      <c r="Y330" s="82" t="str">
        <f>IF(ISBLANK('Prediction Log'!$N330), "",IF('Prediction Log'!$J330='Prediction Log'!$M330, "Y", "N"))</f>
        <v>Y</v>
      </c>
      <c r="Z330" s="81" t="str">
        <f>IF(ISBLANK('Prediction Log'!$N330), "",IF('Prediction Log'!$I330&lt;&gt;'Prediction Log'!$M330, "N",IF(AND('Prediction Log'!$E330&gt;0, 'Prediction Log'!$P330&gt;'Prediction Log'!$E330, 'Prediction Log'!$I330='Prediction Log'!$C330), "Y", IF(AND('Prediction Log'!$E330&lt;0, 'Prediction Log'!$P330&lt;'Prediction Log'!$E330,'Prediction Log'!$I330='Prediction Log'!$B330 ), "Y", IF('Prediction Log'!$P330='Prediction Log'!$E330, "PUSH", "N")))))</f>
        <v>Y</v>
      </c>
      <c r="AA330" s="81" t="str">
        <f>IF(ISBLANK('Prediction Log'!$N330), "",IF(AND('Prediction Log'!$W330="Y", 'Prediction Log'!$X330="Y"), "Y", "N"))</f>
        <v>N</v>
      </c>
      <c r="AB330" s="80" t="n">
        <f>IF(ISBLANK('Prediction Log'!$N330), "",IF('Prediction Log'!$D330&gt;0, 'Prediction Log'!$P330-'Prediction Log'!$D330, IF('Prediction Log'!$D330&lt;0, -'Prediction Log'!$P330+'Prediction Log'!$D330, "NA")))</f>
        <v>11.5</v>
      </c>
      <c r="AC330" s="80" t="n">
        <f>IF(ISBLANK('Prediction Log'!$N330), "",ABS('Prediction Log'!$AB330))</f>
        <v>11.5</v>
      </c>
      <c r="AD330" s="81" t="n">
        <f>IF(ISBLANK('Prediction Log'!$N330), "",IF('Prediction Log'!$E330&gt;0, 'Prediction Log'!$P330-'Prediction Log'!$E330, IF('Prediction Log'!$E330&lt;0, -'Prediction Log'!$P330+'Prediction Log'!$E330, "NA")))</f>
        <v>11.5</v>
      </c>
      <c r="AE330" s="81" t="n">
        <f>IF(ISBLANK('Prediction Log'!$N330), "",ABS('Prediction Log'!$AD330))</f>
        <v>11.5</v>
      </c>
    </row>
    <row r="331" ht="14.25" customHeight="1">
      <c r="A331" s="67" t="n">
        <f>IF(ISBLANK(Games!$B312), "",Games!A312)</f>
        <v>13</v>
      </c>
      <c r="B331" s="67" t="str">
        <f>IF(ISBLANK(Games!$B312), "",Games!B312)</f>
        <v>Appalachian State</v>
      </c>
      <c r="C331" s="67" t="str">
        <f>IF(ISBLANK(Games!$B312), "",Games!E312)</f>
        <v>Georgia Southern</v>
      </c>
      <c r="D331" s="68" t="n">
        <f>IF(ISBLANK(Games!$B312), "",Games!G312)</f>
        <v>-8.5</v>
      </c>
      <c r="E331" s="68" t="n">
        <f>IF(ISBLANK(Games!$B312), "",Games!H312)</f>
        <v>-7.6</v>
      </c>
      <c r="F331" s="69" t="n">
        <f>Games!D312</f>
        <v>0.724192</v>
      </c>
      <c r="G331" s="70" t="str">
        <f>Games!K312</f>
        <v>N</v>
      </c>
      <c r="H331" s="71" t="str">
        <f>IF(ISBLANK(Games!B312), "", IF('Prediction Log'!$D331&lt;0, 'Prediction Log'!$B331, 'Prediction Log'!$C331))</f>
        <v>Appalachian State</v>
      </c>
      <c r="I331" s="72" t="str">
        <f>IF(ISBLANK(Games!$B312), "",Games!I312)</f>
        <v>Appalachian State</v>
      </c>
      <c r="J331" s="72" t="str">
        <f>IF('Prediction Log'!$F331&gt;0.5, 'Prediction Log'!$B331, IF('Prediction Log'!$F331&lt;0.5, 'Prediction Log'!$C331, "PICK"))</f>
        <v>Appalachian State</v>
      </c>
      <c r="K331" s="73" t="n">
        <f>IF(ISBLANK(Games!B312), "",IF('Prediction Log'!$J331='Prediction Log'!$B331, 'Prediction Log'!$F331, 1-'Prediction Log'!$F331))</f>
        <v>0.724192</v>
      </c>
      <c r="L331" s="74" t="str">
        <f>IF(ISBLANK(Games!$B312), "",Games!L312)</f>
        <v>N</v>
      </c>
      <c r="M331" s="75" t="s">
        <v>134</v>
      </c>
      <c r="N331" s="76" t="n">
        <v>55.0</v>
      </c>
      <c r="O331" s="76" t="n">
        <v>27.0</v>
      </c>
      <c r="P331" s="77" t="n">
        <f>IF(ISBLANK('Prediction Log'!$N331), "",'Prediction Log'!$O331-'Prediction Log'!$N331)</f>
        <v>-28</v>
      </c>
      <c r="Q331" s="78" t="str">
        <f>IF(ISBLANK('Prediction Log'!$N331), "",IF('Prediction Log'!$M331&lt;&gt;'Prediction Log'!$H331, "Y", IF(AND('Prediction Log'!$M331='Prediction Log'!$H331, ABS((-1*'Prediction Log'!$P331))&gt;ABS('Prediction Log'!$D331)), "Y", IF('Prediction Log'!$D331='Prediction Log'!$P331, "PUSH", "N"))))</f>
        <v>Y</v>
      </c>
      <c r="R331" s="79" t="str">
        <f>IF(ISBLANK('Prediction Log'!$N331), "",IF('Prediction Log'!$P331&lt;'Prediction Log'!$D331, "Y", IF('Prediction Log'!$P331='Prediction Log'!$D331, "PUSH", "N")))</f>
        <v>Y</v>
      </c>
      <c r="S331" s="79" t="str">
        <f>IF(ISBLANK('Prediction Log'!$N331), "",IF('Prediction Log'!$P331&lt;'Prediction Log'!$E331, "Y", IF('Prediction Log'!$P331='Prediction Log'!$E331, "PUSH", "N")))</f>
        <v>Y</v>
      </c>
      <c r="T331" s="80" t="str">
        <f>IF(ISBLANK('Prediction Log'!$N331),"",IF('Prediction Log'!$M331='Prediction Log'!$H331, "Y", "N"))</f>
        <v>Y</v>
      </c>
      <c r="U331" s="80" t="str">
        <f>'Prediction Log'!$R331</f>
        <v>Y</v>
      </c>
      <c r="V331" s="80" t="str">
        <f>IF(ISBLANK('Prediction Log'!$N331), "",IF(AND('Prediction Log'!$T331="Y", 'Prediction Log'!$U331="Y"), "Y", "N"))</f>
        <v>Y</v>
      </c>
      <c r="W331" s="81" t="str">
        <f>IF(ISBLANK('Prediction Log'!$N331),"",IF('Prediction Log'!$M331='Prediction Log'!$I331, "Y", "N"))</f>
        <v>Y</v>
      </c>
      <c r="X331" s="81" t="str">
        <f>IF(ISBLANK('Prediction Log'!$N331), "", IF('Prediction Log'!$R331=Games!K312, "Y", "N"))</f>
        <v>N</v>
      </c>
      <c r="Y331" s="82" t="str">
        <f>IF(ISBLANK('Prediction Log'!$N331), "",IF('Prediction Log'!$J331='Prediction Log'!$M331, "Y", "N"))</f>
        <v>Y</v>
      </c>
      <c r="Z331" s="81" t="str">
        <f>IF(ISBLANK('Prediction Log'!$N331), "",IF('Prediction Log'!$I331&lt;&gt;'Prediction Log'!$M331, "N",IF(AND('Prediction Log'!$E331&gt;0, 'Prediction Log'!$P331&gt;'Prediction Log'!$E331, 'Prediction Log'!$I331='Prediction Log'!$C331), "Y", IF(AND('Prediction Log'!$E331&lt;0, 'Prediction Log'!$P331&lt;'Prediction Log'!$E331,'Prediction Log'!$I331='Prediction Log'!$B331 ), "Y", IF('Prediction Log'!$P331='Prediction Log'!$E331, "PUSH", "N")))))</f>
        <v>Y</v>
      </c>
      <c r="AA331" s="81" t="str">
        <f>IF(ISBLANK('Prediction Log'!$N331), "",IF(AND('Prediction Log'!$W331="Y", 'Prediction Log'!$X331="Y"), "Y", "N"))</f>
        <v>N</v>
      </c>
      <c r="AB331" s="80" t="n">
        <f>IF(ISBLANK('Prediction Log'!$N331), "",IF('Prediction Log'!$D331&gt;0, 'Prediction Log'!$P331-'Prediction Log'!$D331, IF('Prediction Log'!$D331&lt;0, -'Prediction Log'!$P331+'Prediction Log'!$D331, "NA")))</f>
        <v>19.5</v>
      </c>
      <c r="AC331" s="80" t="n">
        <f>IF(ISBLANK('Prediction Log'!$N331), "",ABS('Prediction Log'!$AB331))</f>
        <v>19.5</v>
      </c>
      <c r="AD331" s="81" t="n">
        <f>IF(ISBLANK('Prediction Log'!$N331), "",IF('Prediction Log'!$E331&gt;0, 'Prediction Log'!$P331-'Prediction Log'!$E331, IF('Prediction Log'!$E331&lt;0, -'Prediction Log'!$P331+'Prediction Log'!$E331, "NA")))</f>
        <v>20.4</v>
      </c>
      <c r="AE331" s="81" t="n">
        <f>IF(ISBLANK('Prediction Log'!$N331), "",ABS('Prediction Log'!$AD331))</f>
        <v>20.4</v>
      </c>
    </row>
    <row r="332" ht="14.25" customHeight="1">
      <c r="A332" s="14" t="n">
        <f>IF(ISBLANK(Games!$B313), "",Games!A313)</f>
        <v>13</v>
      </c>
      <c r="B332" s="67" t="str">
        <f>IF(ISBLANK(Games!$B313), "",Games!B313)</f>
        <v>UTEP</v>
      </c>
      <c r="C332" s="67" t="str">
        <f>IF(ISBLANK(Games!$B313), "",Games!E313)</f>
        <v>Liberty</v>
      </c>
      <c r="D332" s="10" t="n">
        <f>IF(ISBLANK(Games!$B313), "",Games!G313)</f>
        <v>16.5</v>
      </c>
      <c r="E332" s="10" t="n">
        <f>IF(ISBLANK(Games!$B313), "",Games!H313)</f>
        <v>19.2</v>
      </c>
      <c r="F332" s="69" t="n">
        <f>Games!D313</f>
        <v>0.008784</v>
      </c>
      <c r="G332" s="70" t="str">
        <f>Games!K313</f>
        <v>N</v>
      </c>
      <c r="H332" s="71" t="str">
        <f>IF(ISBLANK(Games!B313), "", IF('Prediction Log'!$D332&lt;0, 'Prediction Log'!$B332, 'Prediction Log'!$C332))</f>
        <v>Liberty</v>
      </c>
      <c r="I332" s="72" t="str">
        <f>IF(ISBLANK(Games!$B313), "",Games!I313)</f>
        <v>Liberty</v>
      </c>
      <c r="J332" s="72" t="str">
        <f>IF('Prediction Log'!$F332&gt;0.5, 'Prediction Log'!$B332, IF('Prediction Log'!$F332&lt;0.5, 'Prediction Log'!$C332, "PICK"))</f>
        <v>Liberty</v>
      </c>
      <c r="K332" s="73" t="n">
        <f>IF(ISBLANK(Games!B313), "",IF('Prediction Log'!$J332='Prediction Log'!$B332, 'Prediction Log'!$F332, 1-'Prediction Log'!$F332))</f>
        <v>0.991216</v>
      </c>
      <c r="L332" s="74" t="str">
        <f>IF(ISBLANK(Games!$B313), "",Games!L313)</f>
        <v>Y</v>
      </c>
      <c r="M332" s="75" t="s">
        <v>142</v>
      </c>
      <c r="N332" s="76" t="n">
        <v>28.0</v>
      </c>
      <c r="O332" s="76" t="n">
        <v>42.0</v>
      </c>
      <c r="P332" s="77" t="n">
        <f>IF(ISBLANK('Prediction Log'!$N332), "",'Prediction Log'!$O332-'Prediction Log'!$N332)</f>
        <v>14</v>
      </c>
      <c r="Q332" s="78" t="str">
        <f>IF(ISBLANK('Prediction Log'!$N332), "",IF('Prediction Log'!$M332&lt;&gt;'Prediction Log'!$H332, "Y", IF(AND('Prediction Log'!$M332='Prediction Log'!$H332, ABS((-1*'Prediction Log'!$P332))&gt;ABS('Prediction Log'!$D332)), "Y", IF('Prediction Log'!$D332='Prediction Log'!$P332, "PUSH", "N"))))</f>
        <v>N</v>
      </c>
      <c r="R332" s="79" t="str">
        <f>IF(ISBLANK('Prediction Log'!$N332), "",IF('Prediction Log'!$P332&lt;'Prediction Log'!$D332, "Y", IF('Prediction Log'!$P332='Prediction Log'!$D332, "PUSH", "N")))</f>
        <v>Y</v>
      </c>
      <c r="S332" s="79" t="str">
        <f>IF(ISBLANK('Prediction Log'!$N332), "",IF('Prediction Log'!$P332&lt;'Prediction Log'!$E332, "Y", IF('Prediction Log'!$P332='Prediction Log'!$E332, "PUSH", "N")))</f>
        <v>Y</v>
      </c>
      <c r="T332" s="80" t="str">
        <f>IF(ISBLANK('Prediction Log'!$N332),"",IF('Prediction Log'!$M332='Prediction Log'!$H332, "Y", "N"))</f>
        <v>Y</v>
      </c>
      <c r="U332" s="80" t="str">
        <f>'Prediction Log'!$R332</f>
        <v>Y</v>
      </c>
      <c r="V332" s="80" t="str">
        <f>IF(ISBLANK('Prediction Log'!$N332), "",IF(AND('Prediction Log'!$T332="Y", 'Prediction Log'!$U332="Y"), "Y", "N"))</f>
        <v>Y</v>
      </c>
      <c r="W332" s="81" t="str">
        <f>IF(ISBLANK('Prediction Log'!$N332),"",IF('Prediction Log'!$M332='Prediction Log'!$I332, "Y", "N"))</f>
        <v>Y</v>
      </c>
      <c r="X332" s="81" t="str">
        <f>IF(ISBLANK('Prediction Log'!$N332), "", IF('Prediction Log'!$R332=Games!K313, "Y", "N"))</f>
        <v>N</v>
      </c>
      <c r="Y332" s="82" t="str">
        <f>IF(ISBLANK('Prediction Log'!$N332), "",IF('Prediction Log'!$J332='Prediction Log'!$M332, "Y", "N"))</f>
        <v>Y</v>
      </c>
      <c r="Z332" s="81" t="str">
        <f>IF(ISBLANK('Prediction Log'!$N332), "",IF('Prediction Log'!$I332&lt;&gt;'Prediction Log'!$M332, "N",IF(AND('Prediction Log'!$E332&gt;0, 'Prediction Log'!$P332&gt;'Prediction Log'!$E332, 'Prediction Log'!$I332='Prediction Log'!$C332), "Y", IF(AND('Prediction Log'!$E332&lt;0, 'Prediction Log'!$P332&lt;'Prediction Log'!$E332,'Prediction Log'!$I332='Prediction Log'!$B332 ), "Y", IF('Prediction Log'!$P332='Prediction Log'!$E332, "PUSH", "N")))))</f>
        <v>N</v>
      </c>
      <c r="AA332" s="81" t="str">
        <f>IF(ISBLANK('Prediction Log'!$N332), "",IF(AND('Prediction Log'!$W332="Y", 'Prediction Log'!$X332="Y"), "Y", "N"))</f>
        <v>N</v>
      </c>
      <c r="AB332" s="80" t="n">
        <f>IF(ISBLANK('Prediction Log'!$N332), "",IF('Prediction Log'!$D332&gt;0, 'Prediction Log'!$P332-'Prediction Log'!$D332, IF('Prediction Log'!$D332&lt;0, -'Prediction Log'!$P332+'Prediction Log'!$D332, "NA")))</f>
        <v>-2.5</v>
      </c>
      <c r="AC332" s="80" t="n">
        <f>IF(ISBLANK('Prediction Log'!$N332), "",ABS('Prediction Log'!$AB332))</f>
        <v>2.5</v>
      </c>
      <c r="AD332" s="81" t="n">
        <f>IF(ISBLANK('Prediction Log'!$N332), "",IF('Prediction Log'!$E332&gt;0, 'Prediction Log'!$P332-'Prediction Log'!$E332, IF('Prediction Log'!$E332&lt;0, -'Prediction Log'!$P332+'Prediction Log'!$E332, "NA")))</f>
        <v>-5.2</v>
      </c>
      <c r="AE332" s="81" t="n">
        <f>IF(ISBLANK('Prediction Log'!$N332), "",ABS('Prediction Log'!$AD332))</f>
        <v>5.2</v>
      </c>
    </row>
    <row r="333" ht="14.25" customHeight="1">
      <c r="A333" s="67" t="n">
        <f>IF(ISBLANK(Games!$B314), "",Games!A314)</f>
        <v>13</v>
      </c>
      <c r="B333" s="67" t="str">
        <f>IF(ISBLANK(Games!$B314), "",Games!B314)</f>
        <v>Washington</v>
      </c>
      <c r="C333" s="67" t="str">
        <f>IF(ISBLANK(Games!$B314), "",Games!E314)</f>
        <v>Washington State</v>
      </c>
      <c r="D333" s="68" t="n">
        <f>IF(ISBLANK(Games!$B314), "",Games!G314)</f>
        <v>-16.5</v>
      </c>
      <c r="E333" s="68" t="n">
        <f>IF(ISBLANK(Games!$B314), "",Games!H314)</f>
        <v>-23.7</v>
      </c>
      <c r="F333" s="69" t="n">
        <f>Games!D314</f>
        <v>0.991338</v>
      </c>
      <c r="G333" s="70" t="str">
        <f>Games!K314</f>
        <v>Y</v>
      </c>
      <c r="H333" s="71" t="str">
        <f>IF(ISBLANK(Games!B314), "", IF('Prediction Log'!$D333&lt;0, 'Prediction Log'!$B333, 'Prediction Log'!$C333))</f>
        <v>Washington</v>
      </c>
      <c r="I333" s="72" t="str">
        <f>IF(ISBLANK(Games!$B314), "",Games!I314)</f>
        <v>Washington</v>
      </c>
      <c r="J333" s="72" t="str">
        <f>IF('Prediction Log'!$F333&gt;0.5, 'Prediction Log'!$B333, IF('Prediction Log'!$F333&lt;0.5, 'Prediction Log'!$C333, "PICK"))</f>
        <v>Washington</v>
      </c>
      <c r="K333" s="73" t="n">
        <f>IF(ISBLANK(Games!B314), "",IF('Prediction Log'!$J333='Prediction Log'!$B333, 'Prediction Log'!$F333, 1-'Prediction Log'!$F333))</f>
        <v>0.991338</v>
      </c>
      <c r="L333" s="74" t="str">
        <f>IF(ISBLANK(Games!$B314), "",Games!L314)</f>
        <v>Y</v>
      </c>
      <c r="M333" s="75" t="s">
        <v>42</v>
      </c>
      <c r="N333" s="76" t="n">
        <v>24.0</v>
      </c>
      <c r="O333" s="76" t="n">
        <v>21.0</v>
      </c>
      <c r="P333" s="77" t="n">
        <f>IF(ISBLANK('Prediction Log'!$N333), "",'Prediction Log'!$O333-'Prediction Log'!$N333)</f>
        <v>-3</v>
      </c>
      <c r="Q333" s="78" t="str">
        <f>IF(ISBLANK('Prediction Log'!$N333), "",IF('Prediction Log'!$M333&lt;&gt;'Prediction Log'!$H333, "Y", IF(AND('Prediction Log'!$M333='Prediction Log'!$H333, ABS((-1*'Prediction Log'!$P333))&gt;ABS('Prediction Log'!$D333)), "Y", IF('Prediction Log'!$D333='Prediction Log'!$P333, "PUSH", "N"))))</f>
        <v>N</v>
      </c>
      <c r="R333" s="79" t="str">
        <f>IF(ISBLANK('Prediction Log'!$N333), "",IF('Prediction Log'!$P333&lt;'Prediction Log'!$D333, "Y", IF('Prediction Log'!$P333='Prediction Log'!$D333, "PUSH", "N")))</f>
        <v>N</v>
      </c>
      <c r="S333" s="79" t="str">
        <f>IF(ISBLANK('Prediction Log'!$N333), "",IF('Prediction Log'!$P333&lt;'Prediction Log'!$E333, "Y", IF('Prediction Log'!$P333='Prediction Log'!$E333, "PUSH", "N")))</f>
        <v>N</v>
      </c>
      <c r="T333" s="80" t="str">
        <f>IF(ISBLANK('Prediction Log'!$N333),"",IF('Prediction Log'!$M333='Prediction Log'!$H333, "Y", "N"))</f>
        <v>Y</v>
      </c>
      <c r="U333" s="80" t="str">
        <f>'Prediction Log'!$R333</f>
        <v>N</v>
      </c>
      <c r="V333" s="80" t="str">
        <f>IF(ISBLANK('Prediction Log'!$N333), "",IF(AND('Prediction Log'!$T333="Y", 'Prediction Log'!$U333="Y"), "Y", "N"))</f>
        <v>N</v>
      </c>
      <c r="W333" s="81" t="str">
        <f>IF(ISBLANK('Prediction Log'!$N333),"",IF('Prediction Log'!$M333='Prediction Log'!$I333, "Y", "N"))</f>
        <v>Y</v>
      </c>
      <c r="X333" s="81" t="str">
        <f>IF(ISBLANK('Prediction Log'!$N333), "", IF('Prediction Log'!$R333=Games!K314, "Y", "N"))</f>
        <v>N</v>
      </c>
      <c r="Y333" s="82" t="str">
        <f>IF(ISBLANK('Prediction Log'!$N333), "",IF('Prediction Log'!$J333='Prediction Log'!$M333, "Y", "N"))</f>
        <v>Y</v>
      </c>
      <c r="Z333" s="81" t="str">
        <f>IF(ISBLANK('Prediction Log'!$N333), "",IF('Prediction Log'!$I333&lt;&gt;'Prediction Log'!$M333, "N",IF(AND('Prediction Log'!$E333&gt;0, 'Prediction Log'!$P333&gt;'Prediction Log'!$E333, 'Prediction Log'!$I333='Prediction Log'!$C333), "Y", IF(AND('Prediction Log'!$E333&lt;0, 'Prediction Log'!$P333&lt;'Prediction Log'!$E333,'Prediction Log'!$I333='Prediction Log'!$B333 ), "Y", IF('Prediction Log'!$P333='Prediction Log'!$E333, "PUSH", "N")))))</f>
        <v>N</v>
      </c>
      <c r="AA333" s="81" t="str">
        <f>IF(ISBLANK('Prediction Log'!$N333), "",IF(AND('Prediction Log'!$W333="Y", 'Prediction Log'!$X333="Y"), "Y", "N"))</f>
        <v>N</v>
      </c>
      <c r="AB333" s="80" t="n">
        <f>IF(ISBLANK('Prediction Log'!$N333), "",IF('Prediction Log'!$D333&gt;0, 'Prediction Log'!$P333-'Prediction Log'!$D333, IF('Prediction Log'!$D333&lt;0, -'Prediction Log'!$P333+'Prediction Log'!$D333, "NA")))</f>
        <v>-13.5</v>
      </c>
      <c r="AC333" s="80" t="n">
        <f>IF(ISBLANK('Prediction Log'!$N333), "",ABS('Prediction Log'!$AB333))</f>
        <v>13.5</v>
      </c>
      <c r="AD333" s="81" t="n">
        <f>IF(ISBLANK('Prediction Log'!$N333), "",IF('Prediction Log'!$E333&gt;0, 'Prediction Log'!$P333-'Prediction Log'!$E333, IF('Prediction Log'!$E333&lt;0, -'Prediction Log'!$P333+'Prediction Log'!$E333, "NA")))</f>
        <v>-20.7</v>
      </c>
      <c r="AE333" s="81" t="n">
        <f>IF(ISBLANK('Prediction Log'!$N333), "",ABS('Prediction Log'!$AD333))</f>
        <v>20.7</v>
      </c>
    </row>
    <row r="334" ht="14.25" customHeight="1">
      <c r="A334" s="14" t="n">
        <f>IF(ISBLANK(Games!$B315), "",Games!A315)</f>
        <v>13</v>
      </c>
      <c r="B334" s="67" t="str">
        <f>IF(ISBLANK(Games!$B315), "",Games!B315)</f>
        <v>New Mexico State</v>
      </c>
      <c r="C334" s="67" t="str">
        <f>IF(ISBLANK(Games!$B315), "",Games!E315)</f>
        <v>Jacksonville State</v>
      </c>
      <c r="D334" s="10" t="n">
        <f>IF(ISBLANK(Games!$B315), "",Games!G315)</f>
        <v>2.5</v>
      </c>
      <c r="E334" s="10" t="n">
        <f>IF(ISBLANK(Games!$B315), "",Games!H315)</f>
        <v>2.5</v>
      </c>
      <c r="F334" s="69" t="n">
        <f>Games!D315</f>
        <v>0.352651</v>
      </c>
      <c r="G334" s="70" t="str">
        <f>Games!K315</f>
        <v>N</v>
      </c>
      <c r="H334" s="71" t="str">
        <f>IF(ISBLANK(Games!B315), "", IF('Prediction Log'!$D334&lt;0, 'Prediction Log'!$B334, 'Prediction Log'!$C334))</f>
        <v>Jacksonville State</v>
      </c>
      <c r="I334" s="72" t="str">
        <f>IF(ISBLANK(Games!$B315), "",Games!I315)</f>
        <v>Jacksonville State</v>
      </c>
      <c r="J334" s="72" t="str">
        <f>IF('Prediction Log'!$F334&gt;0.5, 'Prediction Log'!$B334, IF('Prediction Log'!$F334&lt;0.5, 'Prediction Log'!$C334, "PICK"))</f>
        <v>Jacksonville State</v>
      </c>
      <c r="K334" s="73" t="n">
        <f>IF(ISBLANK(Games!B315), "",IF('Prediction Log'!$J334='Prediction Log'!$B334, 'Prediction Log'!$F334, 1-'Prediction Log'!$F334))</f>
        <v>0.647349</v>
      </c>
      <c r="L334" s="74" t="str">
        <f>IF(ISBLANK(Games!$B315), "",Games!L315)</f>
        <v>N</v>
      </c>
      <c r="M334" s="75" t="s">
        <v>140</v>
      </c>
      <c r="N334" s="76" t="n">
        <v>20.0</v>
      </c>
      <c r="O334" s="76" t="n">
        <v>17.0</v>
      </c>
      <c r="P334" s="77" t="n">
        <f>IF(ISBLANK('Prediction Log'!$N334), "",'Prediction Log'!$O334-'Prediction Log'!$N334)</f>
        <v>-3</v>
      </c>
      <c r="Q334" s="78" t="str">
        <f>IF(ISBLANK('Prediction Log'!$N334), "",IF('Prediction Log'!$M334&lt;&gt;'Prediction Log'!$H334, "Y", IF(AND('Prediction Log'!$M334='Prediction Log'!$H334, ABS((-1*'Prediction Log'!$P334))&gt;ABS('Prediction Log'!$D334)), "Y", IF('Prediction Log'!$D334='Prediction Log'!$P334, "PUSH", "N"))))</f>
        <v>Y</v>
      </c>
      <c r="R334" s="79" t="str">
        <f>IF(ISBLANK('Prediction Log'!$N334), "",IF('Prediction Log'!$P334&lt;'Prediction Log'!$D334, "Y", IF('Prediction Log'!$P334='Prediction Log'!$D334, "PUSH", "N")))</f>
        <v>Y</v>
      </c>
      <c r="S334" s="79" t="str">
        <f>IF(ISBLANK('Prediction Log'!$N334), "",IF('Prediction Log'!$P334&lt;'Prediction Log'!$E334, "Y", IF('Prediction Log'!$P334='Prediction Log'!$E334, "PUSH", "N")))</f>
        <v>Y</v>
      </c>
      <c r="T334" s="80" t="str">
        <f>IF(ISBLANK('Prediction Log'!$N334),"",IF('Prediction Log'!$M334='Prediction Log'!$H334, "Y", "N"))</f>
        <v>N</v>
      </c>
      <c r="U334" s="80" t="str">
        <f>'Prediction Log'!$R334</f>
        <v>Y</v>
      </c>
      <c r="V334" s="80" t="str">
        <f>IF(ISBLANK('Prediction Log'!$N334), "",IF(AND('Prediction Log'!$T334="Y", 'Prediction Log'!$U334="Y"), "Y", "N"))</f>
        <v>N</v>
      </c>
      <c r="W334" s="81" t="str">
        <f>IF(ISBLANK('Prediction Log'!$N334),"",IF('Prediction Log'!$M334='Prediction Log'!$I334, "Y", "N"))</f>
        <v>N</v>
      </c>
      <c r="X334" s="81" t="str">
        <f>IF(ISBLANK('Prediction Log'!$N334), "", IF('Prediction Log'!$R334=Games!K315, "Y", "N"))</f>
        <v>N</v>
      </c>
      <c r="Y334" s="82" t="str">
        <f>IF(ISBLANK('Prediction Log'!$N334), "",IF('Prediction Log'!$J334='Prediction Log'!$M334, "Y", "N"))</f>
        <v>N</v>
      </c>
      <c r="Z334" s="81" t="str">
        <f>IF(ISBLANK('Prediction Log'!$N334), "",IF('Prediction Log'!$I334&lt;&gt;'Prediction Log'!$M334, "N",IF(AND('Prediction Log'!$E334&gt;0, 'Prediction Log'!$P334&gt;'Prediction Log'!$E334, 'Prediction Log'!$I334='Prediction Log'!$C334), "Y", IF(AND('Prediction Log'!$E334&lt;0, 'Prediction Log'!$P334&lt;'Prediction Log'!$E334,'Prediction Log'!$I334='Prediction Log'!$B334 ), "Y", IF('Prediction Log'!$P334='Prediction Log'!$E334, "PUSH", "N")))))</f>
        <v>N</v>
      </c>
      <c r="AA334" s="81" t="str">
        <f>IF(ISBLANK('Prediction Log'!$N334), "",IF(AND('Prediction Log'!$W334="Y", 'Prediction Log'!$X334="Y"), "Y", "N"))</f>
        <v>N</v>
      </c>
      <c r="AB334" s="80" t="n">
        <f>IF(ISBLANK('Prediction Log'!$N334), "",IF('Prediction Log'!$D334&gt;0, 'Prediction Log'!$P334-'Prediction Log'!$D334, IF('Prediction Log'!$D334&lt;0, -'Prediction Log'!$P334+'Prediction Log'!$D334, "NA")))</f>
        <v>-5.5</v>
      </c>
      <c r="AC334" s="80" t="n">
        <f>IF(ISBLANK('Prediction Log'!$N334), "",ABS('Prediction Log'!$AB334))</f>
        <v>5.5</v>
      </c>
      <c r="AD334" s="81" t="n">
        <f>IF(ISBLANK('Prediction Log'!$N334), "",IF('Prediction Log'!$E334&gt;0, 'Prediction Log'!$P334-'Prediction Log'!$E334, IF('Prediction Log'!$E334&lt;0, -'Prediction Log'!$P334+'Prediction Log'!$E334, "NA")))</f>
        <v>-5.5</v>
      </c>
      <c r="AE334" s="81" t="n">
        <f>IF(ISBLANK('Prediction Log'!$N334), "",ABS('Prediction Log'!$AD334))</f>
        <v>5.5</v>
      </c>
    </row>
    <row r="335" ht="14.25" customHeight="1">
      <c r="A335" s="67" t="n">
        <f>IF(ISBLANK(Games!$B316), "",Games!A316)</f>
        <v>13</v>
      </c>
      <c r="B335" s="67" t="str">
        <f>IF(ISBLANK(Games!$B316), "",Games!B316)</f>
        <v>Stanford</v>
      </c>
      <c r="C335" s="67" t="str">
        <f>IF(ISBLANK(Games!$B316), "",Games!E316)</f>
        <v>Notre Dame</v>
      </c>
      <c r="D335" s="68" t="n">
        <f>IF(ISBLANK(Games!$B316), "",Games!G316)</f>
        <v>25.5</v>
      </c>
      <c r="E335" s="68" t="n">
        <f>IF(ISBLANK(Games!$B316), "",Games!H316)</f>
        <v>34.2</v>
      </c>
      <c r="F335" s="69" t="n">
        <f>Games!D316</f>
        <v>0.002642</v>
      </c>
      <c r="G335" s="70" t="str">
        <f>Games!K316</f>
        <v>N</v>
      </c>
      <c r="H335" s="71" t="str">
        <f>IF(ISBLANK(Games!B316), "", IF('Prediction Log'!$D335&lt;0, 'Prediction Log'!$B335, 'Prediction Log'!$C335))</f>
        <v>Notre Dame</v>
      </c>
      <c r="I335" s="72" t="str">
        <f>IF(ISBLANK(Games!$B316), "",Games!I316)</f>
        <v>Notre Dame</v>
      </c>
      <c r="J335" s="72" t="str">
        <f>IF('Prediction Log'!$F335&gt;0.5, 'Prediction Log'!$B335, IF('Prediction Log'!$F335&lt;0.5, 'Prediction Log'!$C335, "PICK"))</f>
        <v>Notre Dame</v>
      </c>
      <c r="K335" s="73" t="n">
        <f>IF(ISBLANK(Games!B316), "",IF('Prediction Log'!$J335='Prediction Log'!$B335, 'Prediction Log'!$F335, 1-'Prediction Log'!$F335))</f>
        <v>0.997358</v>
      </c>
      <c r="L335" s="74" t="str">
        <f>IF(ISBLANK(Games!$B316), "",Games!L316)</f>
        <v>Y</v>
      </c>
      <c r="M335" s="75" t="s">
        <v>125</v>
      </c>
      <c r="N335" s="76" t="n">
        <v>23.0</v>
      </c>
      <c r="O335" s="76" t="n">
        <v>56.0</v>
      </c>
      <c r="P335" s="77" t="n">
        <f>IF(ISBLANK('Prediction Log'!$N335), "",'Prediction Log'!$O335-'Prediction Log'!$N335)</f>
        <v>33</v>
      </c>
      <c r="Q335" s="78" t="str">
        <f>IF(ISBLANK('Prediction Log'!$N335), "",IF('Prediction Log'!$M335&lt;&gt;'Prediction Log'!$H335, "Y", IF(AND('Prediction Log'!$M335='Prediction Log'!$H335, ABS((-1*'Prediction Log'!$P335))&gt;ABS('Prediction Log'!$D335)), "Y", IF('Prediction Log'!$D335='Prediction Log'!$P335, "PUSH", "N"))))</f>
        <v>Y</v>
      </c>
      <c r="R335" s="79" t="str">
        <f>IF(ISBLANK('Prediction Log'!$N335), "",IF('Prediction Log'!$P335&lt;'Prediction Log'!$D335, "Y", IF('Prediction Log'!$P335='Prediction Log'!$D335, "PUSH", "N")))</f>
        <v>N</v>
      </c>
      <c r="S335" s="79" t="str">
        <f>IF(ISBLANK('Prediction Log'!$N335), "",IF('Prediction Log'!$P335&lt;'Prediction Log'!$E335, "Y", IF('Prediction Log'!$P335='Prediction Log'!$E335, "PUSH", "N")))</f>
        <v>Y</v>
      </c>
      <c r="T335" s="80" t="str">
        <f>IF(ISBLANK('Prediction Log'!$N335),"",IF('Prediction Log'!$M335='Prediction Log'!$H335, "Y", "N"))</f>
        <v>Y</v>
      </c>
      <c r="U335" s="80" t="str">
        <f>'Prediction Log'!$R335</f>
        <v>N</v>
      </c>
      <c r="V335" s="80" t="str">
        <f>IF(ISBLANK('Prediction Log'!$N335), "",IF(AND('Prediction Log'!$T335="Y", 'Prediction Log'!$U335="Y"), "Y", "N"))</f>
        <v>N</v>
      </c>
      <c r="W335" s="81" t="str">
        <f>IF(ISBLANK('Prediction Log'!$N335),"",IF('Prediction Log'!$M335='Prediction Log'!$I335, "Y", "N"))</f>
        <v>Y</v>
      </c>
      <c r="X335" s="81" t="str">
        <f>IF(ISBLANK('Prediction Log'!$N335), "", IF('Prediction Log'!$R335=Games!K316, "Y", "N"))</f>
        <v>Y</v>
      </c>
      <c r="Y335" s="82" t="str">
        <f>IF(ISBLANK('Prediction Log'!$N335), "",IF('Prediction Log'!$J335='Prediction Log'!$M335, "Y", "N"))</f>
        <v>Y</v>
      </c>
      <c r="Z335" s="81" t="str">
        <f>IF(ISBLANK('Prediction Log'!$N335), "",IF('Prediction Log'!$I335&lt;&gt;'Prediction Log'!$M335, "N",IF(AND('Prediction Log'!$E335&gt;0, 'Prediction Log'!$P335&gt;'Prediction Log'!$E335, 'Prediction Log'!$I335='Prediction Log'!$C335), "Y", IF(AND('Prediction Log'!$E335&lt;0, 'Prediction Log'!$P335&lt;'Prediction Log'!$E335,'Prediction Log'!$I335='Prediction Log'!$B335 ), "Y", IF('Prediction Log'!$P335='Prediction Log'!$E335, "PUSH", "N")))))</f>
        <v>N</v>
      </c>
      <c r="AA335" s="81" t="str">
        <f>IF(ISBLANK('Prediction Log'!$N335), "",IF(AND('Prediction Log'!$W335="Y", 'Prediction Log'!$X335="Y"), "Y", "N"))</f>
        <v>Y</v>
      </c>
      <c r="AB335" s="80" t="n">
        <f>IF(ISBLANK('Prediction Log'!$N335), "",IF('Prediction Log'!$D335&gt;0, 'Prediction Log'!$P335-'Prediction Log'!$D335, IF('Prediction Log'!$D335&lt;0, -'Prediction Log'!$P335+'Prediction Log'!$D335, "NA")))</f>
        <v>7.5</v>
      </c>
      <c r="AC335" s="80" t="n">
        <f>IF(ISBLANK('Prediction Log'!$N335), "",ABS('Prediction Log'!$AB335))</f>
        <v>7.5</v>
      </c>
      <c r="AD335" s="81" t="n">
        <f>IF(ISBLANK('Prediction Log'!$N335), "",IF('Prediction Log'!$E335&gt;0, 'Prediction Log'!$P335-'Prediction Log'!$E335, IF('Prediction Log'!$E335&lt;0, -'Prediction Log'!$P335+'Prediction Log'!$E335, "NA")))</f>
        <v>-1.2</v>
      </c>
      <c r="AE335" s="81" t="n">
        <f>IF(ISBLANK('Prediction Log'!$N335), "",ABS('Prediction Log'!$AD335))</f>
        <v>1.2</v>
      </c>
    </row>
    <row r="336" ht="14.25" customHeight="1">
      <c r="A336" s="14" t="n">
        <f>IF(ISBLANK(Games!$B317), "",Games!A317)</f>
        <v>13</v>
      </c>
      <c r="B336" s="67" t="str">
        <f>IF(ISBLANK(Games!$B317), "",Games!B317)</f>
        <v>Florida</v>
      </c>
      <c r="C336" s="67" t="str">
        <f>IF(ISBLANK(Games!$B317), "",Games!E317)</f>
        <v>Florida State</v>
      </c>
      <c r="D336" s="10" t="n">
        <f>IF(ISBLANK(Games!$B317), "",Games!G317)</f>
        <v>6.5</v>
      </c>
      <c r="E336" s="10" t="n">
        <f>IF(ISBLANK(Games!$B317), "",Games!H317)</f>
        <v>23.6</v>
      </c>
      <c r="F336" s="69" t="n">
        <f>Games!D317</f>
        <v>0.006094</v>
      </c>
      <c r="G336" s="70" t="str">
        <f>Games!K317</f>
        <v>N</v>
      </c>
      <c r="H336" s="71" t="str">
        <f>IF(ISBLANK(Games!B317), "", IF('Prediction Log'!$D336&lt;0, 'Prediction Log'!$B336, 'Prediction Log'!$C336))</f>
        <v>Florida State</v>
      </c>
      <c r="I336" s="72" t="str">
        <f>IF(ISBLANK(Games!$B317), "",Games!I317)</f>
        <v>Florida State</v>
      </c>
      <c r="J336" s="72" t="str">
        <f>IF('Prediction Log'!$F336&gt;0.5, 'Prediction Log'!$B336, IF('Prediction Log'!$F336&lt;0.5, 'Prediction Log'!$C336, "PICK"))</f>
        <v>Florida State</v>
      </c>
      <c r="K336" s="73" t="n">
        <f>IF(ISBLANK(Games!B317), "",IF('Prediction Log'!$J336='Prediction Log'!$B336, 'Prediction Log'!$F336, 1-'Prediction Log'!$F336))</f>
        <v>0.993906</v>
      </c>
      <c r="L336" s="74" t="str">
        <f>IF(ISBLANK(Games!$B317), "",Games!L317)</f>
        <v>Y</v>
      </c>
      <c r="M336" s="75" t="s">
        <v>38</v>
      </c>
      <c r="N336" s="76" t="n">
        <v>15.0</v>
      </c>
      <c r="O336" s="76" t="n">
        <v>24.0</v>
      </c>
      <c r="P336" s="77" t="n">
        <f>IF(ISBLANK('Prediction Log'!$N336), "",'Prediction Log'!$O336-'Prediction Log'!$N336)</f>
        <v>9</v>
      </c>
      <c r="Q336" s="78" t="str">
        <f>IF(ISBLANK('Prediction Log'!$N336), "",IF('Prediction Log'!$M336&lt;&gt;'Prediction Log'!$H336, "Y", IF(AND('Prediction Log'!$M336='Prediction Log'!$H336, ABS((-1*'Prediction Log'!$P336))&gt;ABS('Prediction Log'!$D336)), "Y", IF('Prediction Log'!$D336='Prediction Log'!$P336, "PUSH", "N"))))</f>
        <v>Y</v>
      </c>
      <c r="R336" s="79" t="str">
        <f>IF(ISBLANK('Prediction Log'!$N336), "",IF('Prediction Log'!$P336&lt;'Prediction Log'!$D336, "Y", IF('Prediction Log'!$P336='Prediction Log'!$D336, "PUSH", "N")))</f>
        <v>N</v>
      </c>
      <c r="S336" s="79" t="str">
        <f>IF(ISBLANK('Prediction Log'!$N336), "",IF('Prediction Log'!$P336&lt;'Prediction Log'!$E336, "Y", IF('Prediction Log'!$P336='Prediction Log'!$E336, "PUSH", "N")))</f>
        <v>Y</v>
      </c>
      <c r="T336" s="80" t="str">
        <f>IF(ISBLANK('Prediction Log'!$N336),"",IF('Prediction Log'!$M336='Prediction Log'!$H336, "Y", "N"))</f>
        <v>Y</v>
      </c>
      <c r="U336" s="80" t="str">
        <f>'Prediction Log'!$R336</f>
        <v>N</v>
      </c>
      <c r="V336" s="80" t="str">
        <f>IF(ISBLANK('Prediction Log'!$N336), "",IF(AND('Prediction Log'!$T336="Y", 'Prediction Log'!$U336="Y"), "Y", "N"))</f>
        <v>N</v>
      </c>
      <c r="W336" s="81" t="str">
        <f>IF(ISBLANK('Prediction Log'!$N336),"",IF('Prediction Log'!$M336='Prediction Log'!$I336, "Y", "N"))</f>
        <v>Y</v>
      </c>
      <c r="X336" s="81" t="str">
        <f>IF(ISBLANK('Prediction Log'!$N336), "", IF('Prediction Log'!$R336=Games!K317, "Y", "N"))</f>
        <v>Y</v>
      </c>
      <c r="Y336" s="82" t="str">
        <f>IF(ISBLANK('Prediction Log'!$N336), "",IF('Prediction Log'!$J336='Prediction Log'!$M336, "Y", "N"))</f>
        <v>Y</v>
      </c>
      <c r="Z336" s="81" t="str">
        <f>IF(ISBLANK('Prediction Log'!$N336), "",IF('Prediction Log'!$I336&lt;&gt;'Prediction Log'!$M336, "N",IF(AND('Prediction Log'!$E336&gt;0, 'Prediction Log'!$P336&gt;'Prediction Log'!$E336, 'Prediction Log'!$I336='Prediction Log'!$C336), "Y", IF(AND('Prediction Log'!$E336&lt;0, 'Prediction Log'!$P336&lt;'Prediction Log'!$E336,'Prediction Log'!$I336='Prediction Log'!$B336 ), "Y", IF('Prediction Log'!$P336='Prediction Log'!$E336, "PUSH", "N")))))</f>
        <v>N</v>
      </c>
      <c r="AA336" s="81" t="str">
        <f>IF(ISBLANK('Prediction Log'!$N336), "",IF(AND('Prediction Log'!$W336="Y", 'Prediction Log'!$X336="Y"), "Y", "N"))</f>
        <v>Y</v>
      </c>
      <c r="AB336" s="80" t="n">
        <f>IF(ISBLANK('Prediction Log'!$N336), "",IF('Prediction Log'!$D336&gt;0, 'Prediction Log'!$P336-'Prediction Log'!$D336, IF('Prediction Log'!$D336&lt;0, -'Prediction Log'!$P336+'Prediction Log'!$D336, "NA")))</f>
        <v>2.5</v>
      </c>
      <c r="AC336" s="80" t="n">
        <f>IF(ISBLANK('Prediction Log'!$N336), "",ABS('Prediction Log'!$AB336))</f>
        <v>2.5</v>
      </c>
      <c r="AD336" s="81" t="n">
        <f>IF(ISBLANK('Prediction Log'!$N336), "",IF('Prediction Log'!$E336&gt;0, 'Prediction Log'!$P336-'Prediction Log'!$E336, IF('Prediction Log'!$E336&lt;0, -'Prediction Log'!$P336+'Prediction Log'!$E336, "NA")))</f>
        <v>-14.6</v>
      </c>
      <c r="AE336" s="81" t="n">
        <f>IF(ISBLANK('Prediction Log'!$N336), "",ABS('Prediction Log'!$AD336))</f>
        <v>14.6</v>
      </c>
    </row>
    <row r="337" ht="14.25" customHeight="1">
      <c r="A337" s="67" t="n">
        <f>IF(ISBLANK(Games!$B318), "",Games!A318)</f>
        <v>13</v>
      </c>
      <c r="B337" s="67" t="str">
        <f>IF(ISBLANK(Games!$B318), "",Games!B318)</f>
        <v>Baylor</v>
      </c>
      <c r="C337" s="67" t="str">
        <f>IF(ISBLANK(Games!$B318), "",Games!E318)</f>
        <v>West Virginia</v>
      </c>
      <c r="D337" s="68" t="n">
        <f>IF(ISBLANK(Games!$B318), "",Games!G318)</f>
        <v>8.5</v>
      </c>
      <c r="E337" s="68" t="n">
        <f>IF(ISBLANK(Games!$B318), "",Games!H318)</f>
        <v>4.5</v>
      </c>
      <c r="F337" s="69" t="n">
        <f>Games!D318</f>
        <v>0.251555</v>
      </c>
      <c r="G337" s="70" t="str">
        <f>Games!K318</f>
        <v>Y</v>
      </c>
      <c r="H337" s="71" t="str">
        <f>IF(ISBLANK(Games!B318), "", IF('Prediction Log'!$D337&lt;0, 'Prediction Log'!$B337, 'Prediction Log'!$C337))</f>
        <v>West Virginia</v>
      </c>
      <c r="I337" s="72" t="str">
        <f>IF(ISBLANK(Games!$B318), "",Games!I318)</f>
        <v>West Virginia</v>
      </c>
      <c r="J337" s="72" t="str">
        <f>IF('Prediction Log'!$F337&gt;0.5, 'Prediction Log'!$B337, IF('Prediction Log'!$F337&lt;0.5, 'Prediction Log'!$C337, "PICK"))</f>
        <v>West Virginia</v>
      </c>
      <c r="K337" s="73" t="n">
        <f>IF(ISBLANK(Games!B318), "",IF('Prediction Log'!$J337='Prediction Log'!$B337, 'Prediction Log'!$F337, 1-'Prediction Log'!$F337))</f>
        <v>0.748445</v>
      </c>
      <c r="L337" s="74" t="str">
        <f>IF(ISBLANK(Games!$B318), "",Games!L318)</f>
        <v>N</v>
      </c>
      <c r="M337" s="75" t="s">
        <v>46</v>
      </c>
      <c r="N337" s="76" t="n">
        <v>31.0</v>
      </c>
      <c r="O337" s="76" t="n">
        <v>34.0</v>
      </c>
      <c r="P337" s="77" t="n">
        <f>IF(ISBLANK('Prediction Log'!$N337), "",'Prediction Log'!$O337-'Prediction Log'!$N337)</f>
        <v>3</v>
      </c>
      <c r="Q337" s="78" t="str">
        <f>IF(ISBLANK('Prediction Log'!$N337), "",IF('Prediction Log'!$M337&lt;&gt;'Prediction Log'!$H337, "Y", IF(AND('Prediction Log'!$M337='Prediction Log'!$H337, ABS((-1*'Prediction Log'!$P337))&gt;ABS('Prediction Log'!$D337)), "Y", IF('Prediction Log'!$D337='Prediction Log'!$P337, "PUSH", "N"))))</f>
        <v>N</v>
      </c>
      <c r="R337" s="79" t="str">
        <f>IF(ISBLANK('Prediction Log'!$N337), "",IF('Prediction Log'!$P337&lt;'Prediction Log'!$D337, "Y", IF('Prediction Log'!$P337='Prediction Log'!$D337, "PUSH", "N")))</f>
        <v>Y</v>
      </c>
      <c r="S337" s="79" t="str">
        <f>IF(ISBLANK('Prediction Log'!$N337), "",IF('Prediction Log'!$P337&lt;'Prediction Log'!$E337, "Y", IF('Prediction Log'!$P337='Prediction Log'!$E337, "PUSH", "N")))</f>
        <v>Y</v>
      </c>
      <c r="T337" s="80" t="str">
        <f>IF(ISBLANK('Prediction Log'!$N337),"",IF('Prediction Log'!$M337='Prediction Log'!$H337, "Y", "N"))</f>
        <v>Y</v>
      </c>
      <c r="U337" s="80" t="str">
        <f>'Prediction Log'!$R337</f>
        <v>Y</v>
      </c>
      <c r="V337" s="80" t="str">
        <f>IF(ISBLANK('Prediction Log'!$N337), "",IF(AND('Prediction Log'!$T337="Y", 'Prediction Log'!$U337="Y"), "Y", "N"))</f>
        <v>Y</v>
      </c>
      <c r="W337" s="81" t="str">
        <f>IF(ISBLANK('Prediction Log'!$N337),"",IF('Prediction Log'!$M337='Prediction Log'!$I337, "Y", "N"))</f>
        <v>Y</v>
      </c>
      <c r="X337" s="81" t="str">
        <f>IF(ISBLANK('Prediction Log'!$N337), "", IF('Prediction Log'!$R337=Games!K318, "Y", "N"))</f>
        <v>Y</v>
      </c>
      <c r="Y337" s="82" t="str">
        <f>IF(ISBLANK('Prediction Log'!$N337), "",IF('Prediction Log'!$J337='Prediction Log'!$M337, "Y", "N"))</f>
        <v>Y</v>
      </c>
      <c r="Z337" s="81" t="str">
        <f>IF(ISBLANK('Prediction Log'!$N337), "",IF('Prediction Log'!$I337&lt;&gt;'Prediction Log'!$M337, "N",IF(AND('Prediction Log'!$E337&gt;0, 'Prediction Log'!$P337&gt;'Prediction Log'!$E337, 'Prediction Log'!$I337='Prediction Log'!$C337), "Y", IF(AND('Prediction Log'!$E337&lt;0, 'Prediction Log'!$P337&lt;'Prediction Log'!$E337,'Prediction Log'!$I337='Prediction Log'!$B337 ), "Y", IF('Prediction Log'!$P337='Prediction Log'!$E337, "PUSH", "N")))))</f>
        <v>N</v>
      </c>
      <c r="AA337" s="81" t="str">
        <f>IF(ISBLANK('Prediction Log'!$N337), "",IF(AND('Prediction Log'!$W337="Y", 'Prediction Log'!$X337="Y"), "Y", "N"))</f>
        <v>Y</v>
      </c>
      <c r="AB337" s="80" t="n">
        <f>IF(ISBLANK('Prediction Log'!$N337), "",IF('Prediction Log'!$D337&gt;0, 'Prediction Log'!$P337-'Prediction Log'!$D337, IF('Prediction Log'!$D337&lt;0, -'Prediction Log'!$P337+'Prediction Log'!$D337, "NA")))</f>
        <v>-5.5</v>
      </c>
      <c r="AC337" s="80" t="n">
        <f>IF(ISBLANK('Prediction Log'!$N337), "",ABS('Prediction Log'!$AB337))</f>
        <v>5.5</v>
      </c>
      <c r="AD337" s="81" t="n">
        <f>IF(ISBLANK('Prediction Log'!$N337), "",IF('Prediction Log'!$E337&gt;0, 'Prediction Log'!$P337-'Prediction Log'!$E337, IF('Prediction Log'!$E337&lt;0, -'Prediction Log'!$P337+'Prediction Log'!$E337, "NA")))</f>
        <v>-1.5</v>
      </c>
      <c r="AE337" s="81" t="n">
        <f>IF(ISBLANK('Prediction Log'!$N337), "",ABS('Prediction Log'!$AD337))</f>
        <v>1.5</v>
      </c>
    </row>
    <row r="338" ht="14.25" customHeight="1">
      <c r="A338" s="14" t="n">
        <f>IF(ISBLANK(Games!$B319), "",Games!A319)</f>
        <v>13</v>
      </c>
      <c r="B338" s="67" t="str">
        <f>IF(ISBLANK(Games!$B319), "",Games!B319)</f>
        <v>Texas State</v>
      </c>
      <c r="C338" s="67" t="str">
        <f>IF(ISBLANK(Games!$B319), "",Games!E319)</f>
        <v>South Alabama</v>
      </c>
      <c r="D338" s="10" t="n">
        <f>IF(ISBLANK(Games!$B319), "",Games!G319)</f>
        <v>5.5</v>
      </c>
      <c r="E338" s="10" t="n">
        <f>IF(ISBLANK(Games!$B319), "",Games!H319)</f>
        <v>16.2</v>
      </c>
      <c r="F338" s="69" t="n">
        <f>Games!D319</f>
        <v>0.180395</v>
      </c>
      <c r="G338" s="70" t="str">
        <f>Games!K319</f>
        <v>N</v>
      </c>
      <c r="H338" s="71" t="str">
        <f>IF(ISBLANK(Games!B319), "", IF('Prediction Log'!$D338&lt;0, 'Prediction Log'!$B338, 'Prediction Log'!$C338))</f>
        <v>South Alabama</v>
      </c>
      <c r="I338" s="72" t="str">
        <f>IF(ISBLANK(Games!$B319), "",Games!I319)</f>
        <v>South Alabama</v>
      </c>
      <c r="J338" s="72" t="str">
        <f>IF('Prediction Log'!$F338&gt;0.5, 'Prediction Log'!$B338, IF('Prediction Log'!$F338&lt;0.5, 'Prediction Log'!$C338, "PICK"))</f>
        <v>South Alabama</v>
      </c>
      <c r="K338" s="73" t="n">
        <f>IF(ISBLANK(Games!B319), "",IF('Prediction Log'!$J338='Prediction Log'!$B338, 'Prediction Log'!$F338, 1-'Prediction Log'!$F338))</f>
        <v>0.819605</v>
      </c>
      <c r="L338" s="74" t="str">
        <f>IF(ISBLANK(Games!$B319), "",Games!L319)</f>
        <v>Y</v>
      </c>
      <c r="M338" s="75" t="s">
        <v>117</v>
      </c>
      <c r="N338" s="76" t="n">
        <v>52.0</v>
      </c>
      <c r="O338" s="76" t="n">
        <v>44.0</v>
      </c>
      <c r="P338" s="77" t="n">
        <f>IF(ISBLANK('Prediction Log'!$N338), "",'Prediction Log'!$O338-'Prediction Log'!$N338)</f>
        <v>-8</v>
      </c>
      <c r="Q338" s="78" t="str">
        <f>IF(ISBLANK('Prediction Log'!$N338), "",IF('Prediction Log'!$M338&lt;&gt;'Prediction Log'!$H338, "Y", IF(AND('Prediction Log'!$M338='Prediction Log'!$H338, ABS((-1*'Prediction Log'!$P338))&gt;ABS('Prediction Log'!$D338)), "Y", IF('Prediction Log'!$D338='Prediction Log'!$P338, "PUSH", "N"))))</f>
        <v>Y</v>
      </c>
      <c r="R338" s="79" t="str">
        <f>IF(ISBLANK('Prediction Log'!$N338), "",IF('Prediction Log'!$P338&lt;'Prediction Log'!$D338, "Y", IF('Prediction Log'!$P338='Prediction Log'!$D338, "PUSH", "N")))</f>
        <v>Y</v>
      </c>
      <c r="S338" s="79" t="str">
        <f>IF(ISBLANK('Prediction Log'!$N338), "",IF('Prediction Log'!$P338&lt;'Prediction Log'!$E338, "Y", IF('Prediction Log'!$P338='Prediction Log'!$E338, "PUSH", "N")))</f>
        <v>Y</v>
      </c>
      <c r="T338" s="80" t="str">
        <f>IF(ISBLANK('Prediction Log'!$N338),"",IF('Prediction Log'!$M338='Prediction Log'!$H338, "Y", "N"))</f>
        <v>N</v>
      </c>
      <c r="U338" s="80" t="str">
        <f>'Prediction Log'!$R338</f>
        <v>Y</v>
      </c>
      <c r="V338" s="80" t="str">
        <f>IF(ISBLANK('Prediction Log'!$N338), "",IF(AND('Prediction Log'!$T338="Y", 'Prediction Log'!$U338="Y"), "Y", "N"))</f>
        <v>N</v>
      </c>
      <c r="W338" s="81" t="str">
        <f>IF(ISBLANK('Prediction Log'!$N338),"",IF('Prediction Log'!$M338='Prediction Log'!$I338, "Y", "N"))</f>
        <v>N</v>
      </c>
      <c r="X338" s="81" t="str">
        <f>IF(ISBLANK('Prediction Log'!$N338), "", IF('Prediction Log'!$R338=Games!K319, "Y", "N"))</f>
        <v>N</v>
      </c>
      <c r="Y338" s="82" t="str">
        <f>IF(ISBLANK('Prediction Log'!$N338), "",IF('Prediction Log'!$J338='Prediction Log'!$M338, "Y", "N"))</f>
        <v>N</v>
      </c>
      <c r="Z338" s="81" t="str">
        <f>IF(ISBLANK('Prediction Log'!$N338), "",IF('Prediction Log'!$I338&lt;&gt;'Prediction Log'!$M338, "N",IF(AND('Prediction Log'!$E338&gt;0, 'Prediction Log'!$P338&gt;'Prediction Log'!$E338, 'Prediction Log'!$I338='Prediction Log'!$C338), "Y", IF(AND('Prediction Log'!$E338&lt;0, 'Prediction Log'!$P338&lt;'Prediction Log'!$E338,'Prediction Log'!$I338='Prediction Log'!$B338 ), "Y", IF('Prediction Log'!$P338='Prediction Log'!$E338, "PUSH", "N")))))</f>
        <v>N</v>
      </c>
      <c r="AA338" s="81" t="str">
        <f>IF(ISBLANK('Prediction Log'!$N338), "",IF(AND('Prediction Log'!$W338="Y", 'Prediction Log'!$X338="Y"), "Y", "N"))</f>
        <v>N</v>
      </c>
      <c r="AB338" s="80" t="n">
        <f>IF(ISBLANK('Prediction Log'!$N338), "",IF('Prediction Log'!$D338&gt;0, 'Prediction Log'!$P338-'Prediction Log'!$D338, IF('Prediction Log'!$D338&lt;0, -'Prediction Log'!$P338+'Prediction Log'!$D338, "NA")))</f>
        <v>-13.5</v>
      </c>
      <c r="AC338" s="80" t="n">
        <f>IF(ISBLANK('Prediction Log'!$N338), "",ABS('Prediction Log'!$AB338))</f>
        <v>13.5</v>
      </c>
      <c r="AD338" s="81" t="n">
        <f>IF(ISBLANK('Prediction Log'!$N338), "",IF('Prediction Log'!$E338&gt;0, 'Prediction Log'!$P338-'Prediction Log'!$E338, IF('Prediction Log'!$E338&lt;0, -'Prediction Log'!$P338+'Prediction Log'!$E338, "NA")))</f>
        <v>-24.2</v>
      </c>
      <c r="AE338" s="81" t="n">
        <f>IF(ISBLANK('Prediction Log'!$N338), "",ABS('Prediction Log'!$AD338))</f>
        <v>24.2</v>
      </c>
    </row>
    <row r="339" ht="14.25" customHeight="1">
      <c r="A339" s="67" t="n">
        <f>IF(ISBLANK(Games!$B320), "",Games!A320)</f>
        <v>13</v>
      </c>
      <c r="B339" s="67" t="str">
        <f>IF(ISBLANK(Games!$B320), "",Games!B320)</f>
        <v>Cincinnati</v>
      </c>
      <c r="C339" s="67" t="str">
        <f>IF(ISBLANK(Games!$B320), "",Games!E320)</f>
        <v>Kansas</v>
      </c>
      <c r="D339" s="68" t="n">
        <f>IF(ISBLANK(Games!$B320), "",Games!G320)</f>
        <v>6.5</v>
      </c>
      <c r="E339" s="68" t="n">
        <f>IF(ISBLANK(Games!$B320), "",Games!H320)</f>
        <v>3.1</v>
      </c>
      <c r="F339" s="69" t="n">
        <f>Games!D320</f>
        <v>0.296919</v>
      </c>
      <c r="G339" s="70" t="str">
        <f>Games!K320</f>
        <v>Y</v>
      </c>
      <c r="H339" s="71" t="str">
        <f>IF(ISBLANK(Games!B320), "", IF('Prediction Log'!$D339&lt;0, 'Prediction Log'!$B339, 'Prediction Log'!$C339))</f>
        <v>Kansas</v>
      </c>
      <c r="I339" s="72" t="str">
        <f>IF(ISBLANK(Games!$B320), "",Games!I320)</f>
        <v>Kansas</v>
      </c>
      <c r="J339" s="72" t="str">
        <f>IF('Prediction Log'!$F339&gt;0.5, 'Prediction Log'!$B339, IF('Prediction Log'!$F339&lt;0.5, 'Prediction Log'!$C339, "PICK"))</f>
        <v>Kansas</v>
      </c>
      <c r="K339" s="73" t="n">
        <f>IF(ISBLANK(Games!B320), "",IF('Prediction Log'!$J339='Prediction Log'!$B339, 'Prediction Log'!$F339, 1-'Prediction Log'!$F339))</f>
        <v>0.703081</v>
      </c>
      <c r="L339" s="74" t="str">
        <f>IF(ISBLANK(Games!$B320), "",Games!L320)</f>
        <v>N</v>
      </c>
      <c r="M339" s="75" t="s">
        <v>102</v>
      </c>
      <c r="N339" s="76" t="n">
        <v>16.0</v>
      </c>
      <c r="O339" s="76" t="n">
        <v>49.0</v>
      </c>
      <c r="P339" s="77" t="n">
        <f>IF(ISBLANK('Prediction Log'!$N339), "",'Prediction Log'!$O339-'Prediction Log'!$N339)</f>
        <v>33</v>
      </c>
      <c r="Q339" s="78" t="str">
        <f>IF(ISBLANK('Prediction Log'!$N339), "",IF('Prediction Log'!$M339&lt;&gt;'Prediction Log'!$H339, "Y", IF(AND('Prediction Log'!$M339='Prediction Log'!$H339, ABS((-1*'Prediction Log'!$P339))&gt;ABS('Prediction Log'!$D339)), "Y", IF('Prediction Log'!$D339='Prediction Log'!$P339, "PUSH", "N"))))</f>
        <v>Y</v>
      </c>
      <c r="R339" s="79" t="str">
        <f>IF(ISBLANK('Prediction Log'!$N339), "",IF('Prediction Log'!$P339&lt;'Prediction Log'!$D339, "Y", IF('Prediction Log'!$P339='Prediction Log'!$D339, "PUSH", "N")))</f>
        <v>N</v>
      </c>
      <c r="S339" s="79" t="str">
        <f>IF(ISBLANK('Prediction Log'!$N339), "",IF('Prediction Log'!$P339&lt;'Prediction Log'!$E339, "Y", IF('Prediction Log'!$P339='Prediction Log'!$E339, "PUSH", "N")))</f>
        <v>N</v>
      </c>
      <c r="T339" s="80" t="str">
        <f>IF(ISBLANK('Prediction Log'!$N339),"",IF('Prediction Log'!$M339='Prediction Log'!$H339, "Y", "N"))</f>
        <v>Y</v>
      </c>
      <c r="U339" s="80" t="str">
        <f>'Prediction Log'!$R339</f>
        <v>N</v>
      </c>
      <c r="V339" s="80" t="str">
        <f>IF(ISBLANK('Prediction Log'!$N339), "",IF(AND('Prediction Log'!$T339="Y", 'Prediction Log'!$U339="Y"), "Y", "N"))</f>
        <v>N</v>
      </c>
      <c r="W339" s="81" t="str">
        <f>IF(ISBLANK('Prediction Log'!$N339),"",IF('Prediction Log'!$M339='Prediction Log'!$I339, "Y", "N"))</f>
        <v>Y</v>
      </c>
      <c r="X339" s="81" t="str">
        <f>IF(ISBLANK('Prediction Log'!$N339), "", IF('Prediction Log'!$R339=Games!K320, "Y", "N"))</f>
        <v>N</v>
      </c>
      <c r="Y339" s="82" t="str">
        <f>IF(ISBLANK('Prediction Log'!$N339), "",IF('Prediction Log'!$J339='Prediction Log'!$M339, "Y", "N"))</f>
        <v>Y</v>
      </c>
      <c r="Z339" s="81" t="str">
        <f>IF(ISBLANK('Prediction Log'!$N339), "",IF('Prediction Log'!$I339&lt;&gt;'Prediction Log'!$M339, "N",IF(AND('Prediction Log'!$E339&gt;0, 'Prediction Log'!$P339&gt;'Prediction Log'!$E339, 'Prediction Log'!$I339='Prediction Log'!$C339), "Y", IF(AND('Prediction Log'!$E339&lt;0, 'Prediction Log'!$P339&lt;'Prediction Log'!$E339,'Prediction Log'!$I339='Prediction Log'!$B339 ), "Y", IF('Prediction Log'!$P339='Prediction Log'!$E339, "PUSH", "N")))))</f>
        <v>Y</v>
      </c>
      <c r="AA339" s="81" t="str">
        <f>IF(ISBLANK('Prediction Log'!$N339), "",IF(AND('Prediction Log'!$W339="Y", 'Prediction Log'!$X339="Y"), "Y", "N"))</f>
        <v>N</v>
      </c>
      <c r="AB339" s="80" t="n">
        <f>IF(ISBLANK('Prediction Log'!$N339), "",IF('Prediction Log'!$D339&gt;0, 'Prediction Log'!$P339-'Prediction Log'!$D339, IF('Prediction Log'!$D339&lt;0, -'Prediction Log'!$P339+'Prediction Log'!$D339, "NA")))</f>
        <v>26.5</v>
      </c>
      <c r="AC339" s="80" t="n">
        <f>IF(ISBLANK('Prediction Log'!$N339), "",ABS('Prediction Log'!$AB339))</f>
        <v>26.5</v>
      </c>
      <c r="AD339" s="81" t="n">
        <f>IF(ISBLANK('Prediction Log'!$N339), "",IF('Prediction Log'!$E339&gt;0, 'Prediction Log'!$P339-'Prediction Log'!$E339, IF('Prediction Log'!$E339&lt;0, -'Prediction Log'!$P339+'Prediction Log'!$E339, "NA")))</f>
        <v>29.9</v>
      </c>
      <c r="AE339" s="81" t="n">
        <f>IF(ISBLANK('Prediction Log'!$N339), "",ABS('Prediction Log'!$AD339))</f>
        <v>29.9</v>
      </c>
    </row>
    <row r="340" ht="14.25" customHeight="1">
      <c r="A340" s="14" t="n">
        <f>IF(ISBLANK(Games!$B321), "",Games!A321)</f>
        <v>13</v>
      </c>
      <c r="B340" s="67" t="str">
        <f>IF(ISBLANK(Games!$B321), "",Games!B321)</f>
        <v>South Carolina</v>
      </c>
      <c r="C340" s="67" t="str">
        <f>IF(ISBLANK(Games!$B321), "",Games!E321)</f>
        <v>Clemson</v>
      </c>
      <c r="D340" s="10" t="n">
        <f>IF(ISBLANK(Games!$B321), "",Games!G321)</f>
        <v>7.5</v>
      </c>
      <c r="E340" s="10" t="n">
        <f>IF(ISBLANK(Games!$B321), "",Games!H321)</f>
        <v>7.7</v>
      </c>
      <c r="F340" s="69" t="n">
        <f>Games!D321</f>
        <v>0.14559</v>
      </c>
      <c r="G340" s="70" t="str">
        <f>Games!K321</f>
        <v>N</v>
      </c>
      <c r="H340" s="71" t="str">
        <f>IF(ISBLANK(Games!B321), "", IF('Prediction Log'!$D340&lt;0, 'Prediction Log'!$B340, 'Prediction Log'!$C340))</f>
        <v>Clemson</v>
      </c>
      <c r="I340" s="72" t="str">
        <f>IF(ISBLANK(Games!$B321), "",Games!I321)</f>
        <v>Clemson</v>
      </c>
      <c r="J340" s="72" t="str">
        <f>IF('Prediction Log'!$F340&gt;0.5, 'Prediction Log'!$B340, IF('Prediction Log'!$F340&lt;0.5, 'Prediction Log'!$C340, "PICK"))</f>
        <v>Clemson</v>
      </c>
      <c r="K340" s="73" t="n">
        <f>IF(ISBLANK(Games!B321), "",IF('Prediction Log'!$J340='Prediction Log'!$B340, 'Prediction Log'!$F340, 1-'Prediction Log'!$F340))</f>
        <v>0.85441</v>
      </c>
      <c r="L340" s="74" t="str">
        <f>IF(ISBLANK(Games!$B321), "",Games!L321)</f>
        <v>Y</v>
      </c>
      <c r="M340" s="75" t="s">
        <v>57</v>
      </c>
      <c r="N340" s="76" t="n">
        <v>7.0</v>
      </c>
      <c r="O340" s="76" t="n">
        <v>16.0</v>
      </c>
      <c r="P340" s="77" t="n">
        <f>IF(ISBLANK('Prediction Log'!$N340), "",'Prediction Log'!$O340-'Prediction Log'!$N340)</f>
        <v>9</v>
      </c>
      <c r="Q340" s="78" t="str">
        <f>IF(ISBLANK('Prediction Log'!$N340), "",IF('Prediction Log'!$M340&lt;&gt;'Prediction Log'!$H340, "Y", IF(AND('Prediction Log'!$M340='Prediction Log'!$H340, ABS((-1*'Prediction Log'!$P340))&gt;ABS('Prediction Log'!$D340)), "Y", IF('Prediction Log'!$D340='Prediction Log'!$P340, "PUSH", "N"))))</f>
        <v>Y</v>
      </c>
      <c r="R340" s="79" t="str">
        <f>IF(ISBLANK('Prediction Log'!$N340), "",IF('Prediction Log'!$P340&lt;'Prediction Log'!$D340, "Y", IF('Prediction Log'!$P340='Prediction Log'!$D340, "PUSH", "N")))</f>
        <v>N</v>
      </c>
      <c r="S340" s="79" t="str">
        <f>IF(ISBLANK('Prediction Log'!$N340), "",IF('Prediction Log'!$P340&lt;'Prediction Log'!$E340, "Y", IF('Prediction Log'!$P340='Prediction Log'!$E340, "PUSH", "N")))</f>
        <v>N</v>
      </c>
      <c r="T340" s="80" t="str">
        <f>IF(ISBLANK('Prediction Log'!$N340),"",IF('Prediction Log'!$M340='Prediction Log'!$H340, "Y", "N"))</f>
        <v>Y</v>
      </c>
      <c r="U340" s="80" t="str">
        <f>'Prediction Log'!$R340</f>
        <v>N</v>
      </c>
      <c r="V340" s="80" t="str">
        <f>IF(ISBLANK('Prediction Log'!$N340), "",IF(AND('Prediction Log'!$T340="Y", 'Prediction Log'!$U340="Y"), "Y", "N"))</f>
        <v>N</v>
      </c>
      <c r="W340" s="81" t="str">
        <f>IF(ISBLANK('Prediction Log'!$N340),"",IF('Prediction Log'!$M340='Prediction Log'!$I340, "Y", "N"))</f>
        <v>Y</v>
      </c>
      <c r="X340" s="81" t="str">
        <f>IF(ISBLANK('Prediction Log'!$N340), "", IF('Prediction Log'!$R340=Games!K321, "Y", "N"))</f>
        <v>Y</v>
      </c>
      <c r="Y340" s="82" t="str">
        <f>IF(ISBLANK('Prediction Log'!$N340), "",IF('Prediction Log'!$J340='Prediction Log'!$M340, "Y", "N"))</f>
        <v>Y</v>
      </c>
      <c r="Z340" s="81" t="str">
        <f>IF(ISBLANK('Prediction Log'!$N340), "",IF('Prediction Log'!$I340&lt;&gt;'Prediction Log'!$M340, "N",IF(AND('Prediction Log'!$E340&gt;0, 'Prediction Log'!$P340&gt;'Prediction Log'!$E340, 'Prediction Log'!$I340='Prediction Log'!$C340), "Y", IF(AND('Prediction Log'!$E340&lt;0, 'Prediction Log'!$P340&lt;'Prediction Log'!$E340,'Prediction Log'!$I340='Prediction Log'!$B340 ), "Y", IF('Prediction Log'!$P340='Prediction Log'!$E340, "PUSH", "N")))))</f>
        <v>Y</v>
      </c>
      <c r="AA340" s="81" t="str">
        <f>IF(ISBLANK('Prediction Log'!$N340), "",IF(AND('Prediction Log'!$W340="Y", 'Prediction Log'!$X340="Y"), "Y", "N"))</f>
        <v>Y</v>
      </c>
      <c r="AB340" s="80" t="n">
        <f>IF(ISBLANK('Prediction Log'!$N340), "",IF('Prediction Log'!$D340&gt;0, 'Prediction Log'!$P340-'Prediction Log'!$D340, IF('Prediction Log'!$D340&lt;0, -'Prediction Log'!$P340+'Prediction Log'!$D340, "NA")))</f>
        <v>1.5</v>
      </c>
      <c r="AC340" s="80" t="n">
        <f>IF(ISBLANK('Prediction Log'!$N340), "",ABS('Prediction Log'!$AB340))</f>
        <v>1.5</v>
      </c>
      <c r="AD340" s="81" t="n">
        <f>IF(ISBLANK('Prediction Log'!$N340), "",IF('Prediction Log'!$E340&gt;0, 'Prediction Log'!$P340-'Prediction Log'!$E340, IF('Prediction Log'!$E340&lt;0, -'Prediction Log'!$P340+'Prediction Log'!$E340, "NA")))</f>
        <v>1.3</v>
      </c>
      <c r="AE340" s="81" t="n">
        <f>IF(ISBLANK('Prediction Log'!$N340), "",ABS('Prediction Log'!$AD340))</f>
        <v>1.3</v>
      </c>
    </row>
    <row r="341" ht="14.25" customHeight="1">
      <c r="A341" s="67" t="n">
        <f>IF(ISBLANK(Games!$B322), "",Games!A322)</f>
        <v>13</v>
      </c>
      <c r="B341" s="67" t="str">
        <f>IF(ISBLANK(Games!$B322), "",Games!B322)</f>
        <v>South Florida</v>
      </c>
      <c r="C341" s="67" t="str">
        <f>IF(ISBLANK(Games!$B322), "",Games!E322)</f>
        <v>Charlotte</v>
      </c>
      <c r="D341" s="68" t="n">
        <f>IF(ISBLANK(Games!$B322), "",Games!G322)</f>
        <v>-6.5</v>
      </c>
      <c r="E341" s="68" t="n">
        <f>IF(ISBLANK(Games!$B322), "",Games!H322)</f>
        <v>-3.3</v>
      </c>
      <c r="F341" s="69" t="n">
        <f>Games!D322</f>
        <v>0.836013</v>
      </c>
      <c r="G341" s="70" t="str">
        <f>Games!K322</f>
        <v>N</v>
      </c>
      <c r="H341" s="71" t="str">
        <f>IF(ISBLANK(Games!B322), "", IF('Prediction Log'!$D341&lt;0, 'Prediction Log'!$B341, 'Prediction Log'!$C341))</f>
        <v>South Florida</v>
      </c>
      <c r="I341" s="72" t="str">
        <f>IF(ISBLANK(Games!$B322), "",Games!I322)</f>
        <v>South Florida</v>
      </c>
      <c r="J341" s="72" t="str">
        <f>IF('Prediction Log'!$F341&gt;0.5, 'Prediction Log'!$B341, IF('Prediction Log'!$F341&lt;0.5, 'Prediction Log'!$C341, "PICK"))</f>
        <v>South Florida</v>
      </c>
      <c r="K341" s="73" t="n">
        <f>IF(ISBLANK(Games!B322), "",IF('Prediction Log'!$J341='Prediction Log'!$B341, 'Prediction Log'!$F341, 1-'Prediction Log'!$F341))</f>
        <v>0.836013</v>
      </c>
      <c r="L341" s="74" t="str">
        <f>IF(ISBLANK(Games!$B322), "",Games!L322)</f>
        <v>N</v>
      </c>
      <c r="M341" s="75" t="s">
        <v>95</v>
      </c>
      <c r="N341" s="76" t="n">
        <v>48.0</v>
      </c>
      <c r="O341" s="76" t="n">
        <v>14.0</v>
      </c>
      <c r="P341" s="77" t="n">
        <f>IF(ISBLANK('Prediction Log'!$N341), "",'Prediction Log'!$O341-'Prediction Log'!$N341)</f>
        <v>-34</v>
      </c>
      <c r="Q341" s="78" t="str">
        <f>IF(ISBLANK('Prediction Log'!$N341), "",IF('Prediction Log'!$M341&lt;&gt;'Prediction Log'!$H341, "Y", IF(AND('Prediction Log'!$M341='Prediction Log'!$H341, ABS((-1*'Prediction Log'!$P341))&gt;ABS('Prediction Log'!$D341)), "Y", IF('Prediction Log'!$D341='Prediction Log'!$P341, "PUSH", "N"))))</f>
        <v>Y</v>
      </c>
      <c r="R341" s="79" t="str">
        <f>IF(ISBLANK('Prediction Log'!$N341), "",IF('Prediction Log'!$P341&lt;'Prediction Log'!$D341, "Y", IF('Prediction Log'!$P341='Prediction Log'!$D341, "PUSH", "N")))</f>
        <v>Y</v>
      </c>
      <c r="S341" s="79" t="str">
        <f>IF(ISBLANK('Prediction Log'!$N341), "",IF('Prediction Log'!$P341&lt;'Prediction Log'!$E341, "Y", IF('Prediction Log'!$P341='Prediction Log'!$E341, "PUSH", "N")))</f>
        <v>Y</v>
      </c>
      <c r="T341" s="80" t="str">
        <f>IF(ISBLANK('Prediction Log'!$N341),"",IF('Prediction Log'!$M341='Prediction Log'!$H341, "Y", "N"))</f>
        <v>Y</v>
      </c>
      <c r="U341" s="80" t="str">
        <f>'Prediction Log'!$R341</f>
        <v>Y</v>
      </c>
      <c r="V341" s="80" t="str">
        <f>IF(ISBLANK('Prediction Log'!$N341), "",IF(AND('Prediction Log'!$T341="Y", 'Prediction Log'!$U341="Y"), "Y", "N"))</f>
        <v>Y</v>
      </c>
      <c r="W341" s="81" t="str">
        <f>IF(ISBLANK('Prediction Log'!$N341),"",IF('Prediction Log'!$M341='Prediction Log'!$I341, "Y", "N"))</f>
        <v>Y</v>
      </c>
      <c r="X341" s="81" t="str">
        <f>IF(ISBLANK('Prediction Log'!$N341), "", IF('Prediction Log'!$R341=Games!K322, "Y", "N"))</f>
        <v>N</v>
      </c>
      <c r="Y341" s="82" t="str">
        <f>IF(ISBLANK('Prediction Log'!$N341), "",IF('Prediction Log'!$J341='Prediction Log'!$M341, "Y", "N"))</f>
        <v>Y</v>
      </c>
      <c r="Z341" s="81" t="str">
        <f>IF(ISBLANK('Prediction Log'!$N341), "",IF('Prediction Log'!$I341&lt;&gt;'Prediction Log'!$M341, "N",IF(AND('Prediction Log'!$E341&gt;0, 'Prediction Log'!$P341&gt;'Prediction Log'!$E341, 'Prediction Log'!$I341='Prediction Log'!$C341), "Y", IF(AND('Prediction Log'!$E341&lt;0, 'Prediction Log'!$P341&lt;'Prediction Log'!$E341,'Prediction Log'!$I341='Prediction Log'!$B341 ), "Y", IF('Prediction Log'!$P341='Prediction Log'!$E341, "PUSH", "N")))))</f>
        <v>Y</v>
      </c>
      <c r="AA341" s="81" t="str">
        <f>IF(ISBLANK('Prediction Log'!$N341), "",IF(AND('Prediction Log'!$W341="Y", 'Prediction Log'!$X341="Y"), "Y", "N"))</f>
        <v>N</v>
      </c>
      <c r="AB341" s="80" t="n">
        <f>IF(ISBLANK('Prediction Log'!$N341), "",IF('Prediction Log'!$D341&gt;0, 'Prediction Log'!$P341-'Prediction Log'!$D341, IF('Prediction Log'!$D341&lt;0, -'Prediction Log'!$P341+'Prediction Log'!$D341, "NA")))</f>
        <v>27.5</v>
      </c>
      <c r="AC341" s="80" t="n">
        <f>IF(ISBLANK('Prediction Log'!$N341), "",ABS('Prediction Log'!$AB341))</f>
        <v>27.5</v>
      </c>
      <c r="AD341" s="81" t="n">
        <f>IF(ISBLANK('Prediction Log'!$N341), "",IF('Prediction Log'!$E341&gt;0, 'Prediction Log'!$P341-'Prediction Log'!$E341, IF('Prediction Log'!$E341&lt;0, -'Prediction Log'!$P341+'Prediction Log'!$E341, "NA")))</f>
        <v>30.7</v>
      </c>
      <c r="AE341" s="81" t="n">
        <f>IF(ISBLANK('Prediction Log'!$N341), "",ABS('Prediction Log'!$AD341))</f>
        <v>30.7</v>
      </c>
    </row>
    <row r="342" ht="14.25" customHeight="1">
      <c r="A342" s="14" t="n">
        <f>IF(ISBLANK(Games!$B323), "",Games!A323)</f>
        <v>13</v>
      </c>
      <c r="B342" s="67" t="str">
        <f>IF(ISBLANK(Games!$B323), "",Games!B323)</f>
        <v>Georgia Tech</v>
      </c>
      <c r="C342" s="67" t="str">
        <f>IF(ISBLANK(Games!$B323), "",Games!E323)</f>
        <v>Georgia</v>
      </c>
      <c r="D342" s="10" t="n">
        <f>IF(ISBLANK(Games!$B323), "",Games!G323)</f>
        <v>24.5</v>
      </c>
      <c r="E342" s="10" t="n">
        <f>IF(ISBLANK(Games!$B323), "",Games!H323)</f>
        <v>31.5</v>
      </c>
      <c r="F342" s="69" t="n">
        <f>Games!D323</f>
        <v>0.00151</v>
      </c>
      <c r="G342" s="70" t="str">
        <f>Games!K323</f>
        <v>N</v>
      </c>
      <c r="H342" s="71" t="str">
        <f>IF(ISBLANK(Games!B323), "", IF('Prediction Log'!$D342&lt;0, 'Prediction Log'!$B342, 'Prediction Log'!$C342))</f>
        <v>Georgia</v>
      </c>
      <c r="I342" s="72" t="str">
        <f>IF(ISBLANK(Games!$B323), "",Games!I323)</f>
        <v>Georgia</v>
      </c>
      <c r="J342" s="72" t="str">
        <f>IF('Prediction Log'!$F342&gt;0.5, 'Prediction Log'!$B342, IF('Prediction Log'!$F342&lt;0.5, 'Prediction Log'!$C342, "PICK"))</f>
        <v>Georgia</v>
      </c>
      <c r="K342" s="73" t="n">
        <f>IF(ISBLANK(Games!B323), "",IF('Prediction Log'!$J342='Prediction Log'!$B342, 'Prediction Log'!$F342, 1-'Prediction Log'!$F342))</f>
        <v>0.99849</v>
      </c>
      <c r="L342" s="74" t="str">
        <f>IF(ISBLANK(Games!$B323), "",Games!L323)</f>
        <v>Y</v>
      </c>
      <c r="M342" s="75" t="s">
        <v>104</v>
      </c>
      <c r="N342" s="76" t="n">
        <v>23.0</v>
      </c>
      <c r="O342" s="76" t="n">
        <v>31.0</v>
      </c>
      <c r="P342" s="77" t="n">
        <f>IF(ISBLANK('Prediction Log'!$N342), "",'Prediction Log'!$O342-'Prediction Log'!$N342)</f>
        <v>8</v>
      </c>
      <c r="Q342" s="78" t="str">
        <f>IF(ISBLANK('Prediction Log'!$N342), "",IF('Prediction Log'!$M342&lt;&gt;'Prediction Log'!$H342, "Y", IF(AND('Prediction Log'!$M342='Prediction Log'!$H342, ABS((-1*'Prediction Log'!$P342))&gt;ABS('Prediction Log'!$D342)), "Y", IF('Prediction Log'!$D342='Prediction Log'!$P342, "PUSH", "N"))))</f>
        <v>N</v>
      </c>
      <c r="R342" s="79" t="str">
        <f>IF(ISBLANK('Prediction Log'!$N342), "",IF('Prediction Log'!$P342&lt;'Prediction Log'!$D342, "Y", IF('Prediction Log'!$P342='Prediction Log'!$D342, "PUSH", "N")))</f>
        <v>Y</v>
      </c>
      <c r="S342" s="79" t="str">
        <f>IF(ISBLANK('Prediction Log'!$N342), "",IF('Prediction Log'!$P342&lt;'Prediction Log'!$E342, "Y", IF('Prediction Log'!$P342='Prediction Log'!$E342, "PUSH", "N")))</f>
        <v>Y</v>
      </c>
      <c r="T342" s="80" t="str">
        <f>IF(ISBLANK('Prediction Log'!$N342),"",IF('Prediction Log'!$M342='Prediction Log'!$H342, "Y", "N"))</f>
        <v>Y</v>
      </c>
      <c r="U342" s="80" t="str">
        <f>'Prediction Log'!$R342</f>
        <v>Y</v>
      </c>
      <c r="V342" s="80" t="str">
        <f>IF(ISBLANK('Prediction Log'!$N342), "",IF(AND('Prediction Log'!$T342="Y", 'Prediction Log'!$U342="Y"), "Y", "N"))</f>
        <v>Y</v>
      </c>
      <c r="W342" s="81" t="str">
        <f>IF(ISBLANK('Prediction Log'!$N342),"",IF('Prediction Log'!$M342='Prediction Log'!$I342, "Y", "N"))</f>
        <v>Y</v>
      </c>
      <c r="X342" s="81" t="str">
        <f>IF(ISBLANK('Prediction Log'!$N342), "", IF('Prediction Log'!$R342=Games!K323, "Y", "N"))</f>
        <v>N</v>
      </c>
      <c r="Y342" s="82" t="str">
        <f>IF(ISBLANK('Prediction Log'!$N342), "",IF('Prediction Log'!$J342='Prediction Log'!$M342, "Y", "N"))</f>
        <v>Y</v>
      </c>
      <c r="Z342" s="81" t="str">
        <f>IF(ISBLANK('Prediction Log'!$N342), "",IF('Prediction Log'!$I342&lt;&gt;'Prediction Log'!$M342, "N",IF(AND('Prediction Log'!$E342&gt;0, 'Prediction Log'!$P342&gt;'Prediction Log'!$E342, 'Prediction Log'!$I342='Prediction Log'!$C342), "Y", IF(AND('Prediction Log'!$E342&lt;0, 'Prediction Log'!$P342&lt;'Prediction Log'!$E342,'Prediction Log'!$I342='Prediction Log'!$B342 ), "Y", IF('Prediction Log'!$P342='Prediction Log'!$E342, "PUSH", "N")))))</f>
        <v>N</v>
      </c>
      <c r="AA342" s="81" t="str">
        <f>IF(ISBLANK('Prediction Log'!$N342), "",IF(AND('Prediction Log'!$W342="Y", 'Prediction Log'!$X342="Y"), "Y", "N"))</f>
        <v>N</v>
      </c>
      <c r="AB342" s="80" t="n">
        <f>IF(ISBLANK('Prediction Log'!$N342), "",IF('Prediction Log'!$D342&gt;0, 'Prediction Log'!$P342-'Prediction Log'!$D342, IF('Prediction Log'!$D342&lt;0, -'Prediction Log'!$P342+'Prediction Log'!$D342, "NA")))</f>
        <v>-16.5</v>
      </c>
      <c r="AC342" s="80" t="n">
        <f>IF(ISBLANK('Prediction Log'!$N342), "",ABS('Prediction Log'!$AB342))</f>
        <v>16.5</v>
      </c>
      <c r="AD342" s="81" t="n">
        <f>IF(ISBLANK('Prediction Log'!$N342), "",IF('Prediction Log'!$E342&gt;0, 'Prediction Log'!$P342-'Prediction Log'!$E342, IF('Prediction Log'!$E342&lt;0, -'Prediction Log'!$P342+'Prediction Log'!$E342, "NA")))</f>
        <v>-23.5</v>
      </c>
      <c r="AE342" s="81" t="n">
        <f>IF(ISBLANK('Prediction Log'!$N342), "",ABS('Prediction Log'!$AD342))</f>
        <v>23.5</v>
      </c>
    </row>
    <row r="343" ht="14.25" customHeight="1">
      <c r="A343" s="67" t="n">
        <f>IF(ISBLANK(Games!$B324), "",Games!A324)</f>
        <v>13</v>
      </c>
      <c r="B343" s="67" t="str">
        <f>IF(ISBLANK(Games!$B324), "",Games!B324)</f>
        <v>NC State</v>
      </c>
      <c r="C343" s="67" t="str">
        <f>IF(ISBLANK(Games!$B324), "",Games!E324)</f>
        <v>North Carolina</v>
      </c>
      <c r="D343" s="68" t="n">
        <f>IF(ISBLANK(Games!$B324), "",Games!G324)</f>
        <v>2.5</v>
      </c>
      <c r="E343" s="68" t="n">
        <f>IF(ISBLANK(Games!$B324), "",Games!H324)</f>
        <v>7.5</v>
      </c>
      <c r="F343" s="69" t="n">
        <f>Games!D324</f>
        <v>0.171769</v>
      </c>
      <c r="G343" s="70" t="str">
        <f>Games!K324</f>
        <v>N</v>
      </c>
      <c r="H343" s="71" t="str">
        <f>IF(ISBLANK(Games!B324), "", IF('Prediction Log'!$D343&lt;0, 'Prediction Log'!$B343, 'Prediction Log'!$C343))</f>
        <v>North Carolina</v>
      </c>
      <c r="I343" s="72" t="str">
        <f>IF(ISBLANK(Games!$B324), "",Games!I324)</f>
        <v>North Carolina</v>
      </c>
      <c r="J343" s="72" t="str">
        <f>IF('Prediction Log'!$F343&gt;0.5, 'Prediction Log'!$B343, IF('Prediction Log'!$F343&lt;0.5, 'Prediction Log'!$C343, "PICK"))</f>
        <v>North Carolina</v>
      </c>
      <c r="K343" s="73" t="n">
        <f>IF(ISBLANK(Games!B324), "",IF('Prediction Log'!$J343='Prediction Log'!$B343, 'Prediction Log'!$F343, 1-'Prediction Log'!$F343))</f>
        <v>0.828231</v>
      </c>
      <c r="L343" s="74" t="str">
        <f>IF(ISBLANK(Games!$B324), "",Games!L324)</f>
        <v>Y</v>
      </c>
      <c r="M343" s="75" t="s">
        <v>110</v>
      </c>
      <c r="N343" s="76" t="n">
        <v>39.0</v>
      </c>
      <c r="O343" s="76" t="n">
        <v>20.0</v>
      </c>
      <c r="P343" s="77" t="n">
        <f>IF(ISBLANK('Prediction Log'!$N343), "",'Prediction Log'!$O343-'Prediction Log'!$N343)</f>
        <v>-19</v>
      </c>
      <c r="Q343" s="78" t="str">
        <f>IF(ISBLANK('Prediction Log'!$N343), "",IF('Prediction Log'!$M343&lt;&gt;'Prediction Log'!$H343, "Y", IF(AND('Prediction Log'!$M343='Prediction Log'!$H343, ABS((-1*'Prediction Log'!$P343))&gt;ABS('Prediction Log'!$D343)), "Y", IF('Prediction Log'!$D343='Prediction Log'!$P343, "PUSH", "N"))))</f>
        <v>Y</v>
      </c>
      <c r="R343" s="79" t="str">
        <f>IF(ISBLANK('Prediction Log'!$N343), "",IF('Prediction Log'!$P343&lt;'Prediction Log'!$D343, "Y", IF('Prediction Log'!$P343='Prediction Log'!$D343, "PUSH", "N")))</f>
        <v>Y</v>
      </c>
      <c r="S343" s="79" t="str">
        <f>IF(ISBLANK('Prediction Log'!$N343), "",IF('Prediction Log'!$P343&lt;'Prediction Log'!$E343, "Y", IF('Prediction Log'!$P343='Prediction Log'!$E343, "PUSH", "N")))</f>
        <v>Y</v>
      </c>
      <c r="T343" s="80" t="str">
        <f>IF(ISBLANK('Prediction Log'!$N343),"",IF('Prediction Log'!$M343='Prediction Log'!$H343, "Y", "N"))</f>
        <v>N</v>
      </c>
      <c r="U343" s="80" t="str">
        <f>'Prediction Log'!$R343</f>
        <v>Y</v>
      </c>
      <c r="V343" s="80" t="str">
        <f>IF(ISBLANK('Prediction Log'!$N343), "",IF(AND('Prediction Log'!$T343="Y", 'Prediction Log'!$U343="Y"), "Y", "N"))</f>
        <v>N</v>
      </c>
      <c r="W343" s="81" t="str">
        <f>IF(ISBLANK('Prediction Log'!$N343),"",IF('Prediction Log'!$M343='Prediction Log'!$I343, "Y", "N"))</f>
        <v>N</v>
      </c>
      <c r="X343" s="81" t="str">
        <f>IF(ISBLANK('Prediction Log'!$N343), "", IF('Prediction Log'!$R343=Games!K324, "Y", "N"))</f>
        <v>N</v>
      </c>
      <c r="Y343" s="82" t="str">
        <f>IF(ISBLANK('Prediction Log'!$N343), "",IF('Prediction Log'!$J343='Prediction Log'!$M343, "Y", "N"))</f>
        <v>N</v>
      </c>
      <c r="Z343" s="81" t="str">
        <f>IF(ISBLANK('Prediction Log'!$N343), "",IF('Prediction Log'!$I343&lt;&gt;'Prediction Log'!$M343, "N",IF(AND('Prediction Log'!$E343&gt;0, 'Prediction Log'!$P343&gt;'Prediction Log'!$E343, 'Prediction Log'!$I343='Prediction Log'!$C343), "Y", IF(AND('Prediction Log'!$E343&lt;0, 'Prediction Log'!$P343&lt;'Prediction Log'!$E343,'Prediction Log'!$I343='Prediction Log'!$B343 ), "Y", IF('Prediction Log'!$P343='Prediction Log'!$E343, "PUSH", "N")))))</f>
        <v>N</v>
      </c>
      <c r="AA343" s="81" t="str">
        <f>IF(ISBLANK('Prediction Log'!$N343), "",IF(AND('Prediction Log'!$W343="Y", 'Prediction Log'!$X343="Y"), "Y", "N"))</f>
        <v>N</v>
      </c>
      <c r="AB343" s="80" t="n">
        <f>IF(ISBLANK('Prediction Log'!$N343), "",IF('Prediction Log'!$D343&gt;0, 'Prediction Log'!$P343-'Prediction Log'!$D343, IF('Prediction Log'!$D343&lt;0, -'Prediction Log'!$P343+'Prediction Log'!$D343, "NA")))</f>
        <v>-21.5</v>
      </c>
      <c r="AC343" s="80" t="n">
        <f>IF(ISBLANK('Prediction Log'!$N343), "",ABS('Prediction Log'!$AB343))</f>
        <v>21.5</v>
      </c>
      <c r="AD343" s="81" t="n">
        <f>IF(ISBLANK('Prediction Log'!$N343), "",IF('Prediction Log'!$E343&gt;0, 'Prediction Log'!$P343-'Prediction Log'!$E343, IF('Prediction Log'!$E343&lt;0, -'Prediction Log'!$P343+'Prediction Log'!$E343, "NA")))</f>
        <v>-26.5</v>
      </c>
      <c r="AE343" s="81" t="n">
        <f>IF(ISBLANK('Prediction Log'!$N343), "",ABS('Prediction Log'!$AD343))</f>
        <v>26.5</v>
      </c>
    </row>
    <row r="344" ht="14.25" customHeight="1">
      <c r="A344" s="14" t="n">
        <f>IF(ISBLANK(Games!$B325), "",Games!A325)</f>
        <v>13</v>
      </c>
      <c r="B344" s="67" t="str">
        <f>IF(ISBLANK(Games!$B325), "",Games!B325)</f>
        <v>Kansas State</v>
      </c>
      <c r="C344" s="67" t="str">
        <f>IF(ISBLANK(Games!$B325), "",Games!E325)</f>
        <v>Iowa State</v>
      </c>
      <c r="D344" s="10" t="n">
        <f>IF(ISBLANK(Games!$B325), "",Games!G325)</f>
        <v>-9.5</v>
      </c>
      <c r="E344" s="10" t="n">
        <f>IF(ISBLANK(Games!$B325), "",Games!H325)</f>
        <v>-26.3</v>
      </c>
      <c r="F344" s="69" t="n">
        <f>Games!D325</f>
        <v>0.985547</v>
      </c>
      <c r="G344" s="70" t="str">
        <f>Games!K325</f>
        <v>Y</v>
      </c>
      <c r="H344" s="71" t="str">
        <f>IF(ISBLANK(Games!B325), "", IF('Prediction Log'!$D344&lt;0, 'Prediction Log'!$B344, 'Prediction Log'!$C344))</f>
        <v>Kansas State</v>
      </c>
      <c r="I344" s="72" t="str">
        <f>IF(ISBLANK(Games!$B325), "",Games!I325)</f>
        <v>Kansas State</v>
      </c>
      <c r="J344" s="72" t="str">
        <f>IF('Prediction Log'!$F344&gt;0.5, 'Prediction Log'!$B344, IF('Prediction Log'!$F344&lt;0.5, 'Prediction Log'!$C344, "PICK"))</f>
        <v>Kansas State</v>
      </c>
      <c r="K344" s="73" t="n">
        <f>IF(ISBLANK(Games!B325), "",IF('Prediction Log'!$J344='Prediction Log'!$B344, 'Prediction Log'!$F344, 1-'Prediction Log'!$F344))</f>
        <v>0.985547</v>
      </c>
      <c r="L344" s="74" t="str">
        <f>IF(ISBLANK(Games!$B325), "",Games!L325)</f>
        <v>Y</v>
      </c>
      <c r="M344" s="75" t="s">
        <v>112</v>
      </c>
      <c r="N344" s="76" t="n">
        <v>35.0</v>
      </c>
      <c r="O344" s="76" t="n">
        <v>42.0</v>
      </c>
      <c r="P344" s="77" t="n">
        <f>IF(ISBLANK('Prediction Log'!$N344), "",'Prediction Log'!$O344-'Prediction Log'!$N344)</f>
        <v>7</v>
      </c>
      <c r="Q344" s="78" t="str">
        <f>IF(ISBLANK('Prediction Log'!$N344), "",IF('Prediction Log'!$M344&lt;&gt;'Prediction Log'!$H344, "Y", IF(AND('Prediction Log'!$M344='Prediction Log'!$H344, ABS((-1*'Prediction Log'!$P344))&gt;ABS('Prediction Log'!$D344)), "Y", IF('Prediction Log'!$D344='Prediction Log'!$P344, "PUSH", "N"))))</f>
        <v>Y</v>
      </c>
      <c r="R344" s="79" t="str">
        <f>IF(ISBLANK('Prediction Log'!$N344), "",IF('Prediction Log'!$P344&lt;'Prediction Log'!$D344, "Y", IF('Prediction Log'!$P344='Prediction Log'!$D344, "PUSH", "N")))</f>
        <v>N</v>
      </c>
      <c r="S344" s="79" t="str">
        <f>IF(ISBLANK('Prediction Log'!$N344), "",IF('Prediction Log'!$P344&lt;'Prediction Log'!$E344, "Y", IF('Prediction Log'!$P344='Prediction Log'!$E344, "PUSH", "N")))</f>
        <v>N</v>
      </c>
      <c r="T344" s="80" t="str">
        <f>IF(ISBLANK('Prediction Log'!$N344),"",IF('Prediction Log'!$M344='Prediction Log'!$H344, "Y", "N"))</f>
        <v>N</v>
      </c>
      <c r="U344" s="80" t="str">
        <f>'Prediction Log'!$R344</f>
        <v>N</v>
      </c>
      <c r="V344" s="80" t="str">
        <f>IF(ISBLANK('Prediction Log'!$N344), "",IF(AND('Prediction Log'!$T344="Y", 'Prediction Log'!$U344="Y"), "Y", "N"))</f>
        <v>N</v>
      </c>
      <c r="W344" s="81" t="str">
        <f>IF(ISBLANK('Prediction Log'!$N344),"",IF('Prediction Log'!$M344='Prediction Log'!$I344, "Y", "N"))</f>
        <v>N</v>
      </c>
      <c r="X344" s="81" t="str">
        <f>IF(ISBLANK('Prediction Log'!$N344), "", IF('Prediction Log'!$R344=Games!K325, "Y", "N"))</f>
        <v>N</v>
      </c>
      <c r="Y344" s="82" t="str">
        <f>IF(ISBLANK('Prediction Log'!$N344), "",IF('Prediction Log'!$J344='Prediction Log'!$M344, "Y", "N"))</f>
        <v>N</v>
      </c>
      <c r="Z344" s="81" t="str">
        <f>IF(ISBLANK('Prediction Log'!$N344), "",IF('Prediction Log'!$I344&lt;&gt;'Prediction Log'!$M344, "N",IF(AND('Prediction Log'!$E344&gt;0, 'Prediction Log'!$P344&gt;'Prediction Log'!$E344, 'Prediction Log'!$I344='Prediction Log'!$C344), "Y", IF(AND('Prediction Log'!$E344&lt;0, 'Prediction Log'!$P344&lt;'Prediction Log'!$E344,'Prediction Log'!$I344='Prediction Log'!$B344 ), "Y", IF('Prediction Log'!$P344='Prediction Log'!$E344, "PUSH", "N")))))</f>
        <v>N</v>
      </c>
      <c r="AA344" s="81" t="str">
        <f>IF(ISBLANK('Prediction Log'!$N344), "",IF(AND('Prediction Log'!$W344="Y", 'Prediction Log'!$X344="Y"), "Y", "N"))</f>
        <v>N</v>
      </c>
      <c r="AB344" s="80" t="n">
        <f>IF(ISBLANK('Prediction Log'!$N344), "",IF('Prediction Log'!$D344&gt;0, 'Prediction Log'!$P344-'Prediction Log'!$D344, IF('Prediction Log'!$D344&lt;0, -'Prediction Log'!$P344+'Prediction Log'!$D344, "NA")))</f>
        <v>-16.5</v>
      </c>
      <c r="AC344" s="80" t="n">
        <f>IF(ISBLANK('Prediction Log'!$N344), "",ABS('Prediction Log'!$AB344))</f>
        <v>16.5</v>
      </c>
      <c r="AD344" s="81" t="n">
        <f>IF(ISBLANK('Prediction Log'!$N344), "",IF('Prediction Log'!$E344&gt;0, 'Prediction Log'!$P344-'Prediction Log'!$E344, IF('Prediction Log'!$E344&lt;0, -'Prediction Log'!$P344+'Prediction Log'!$E344, "NA")))</f>
        <v>-33.3</v>
      </c>
      <c r="AE344" s="81" t="n">
        <f>IF(ISBLANK('Prediction Log'!$N344), "",ABS('Prediction Log'!$AD344))</f>
        <v>33.3</v>
      </c>
    </row>
    <row r="345" ht="14.25" customHeight="1">
      <c r="A345" s="67" t="n">
        <f>IF(ISBLANK(Games!$B326), "",Games!A326)</f>
        <v>13</v>
      </c>
      <c r="B345" s="67" t="str">
        <f>IF(ISBLANK(Games!$B326), "",Games!B326)</f>
        <v>Nevada</v>
      </c>
      <c r="C345" s="67" t="str">
        <f>IF(ISBLANK(Games!$B326), "",Games!E326)</f>
        <v>Wyoming</v>
      </c>
      <c r="D345" s="68" t="n">
        <f>IF(ISBLANK(Games!$B326), "",Games!G326)</f>
        <v>10.5</v>
      </c>
      <c r="E345" s="68" t="n">
        <f>IF(ISBLANK(Games!$B326), "",Games!H326)</f>
        <v>15.7</v>
      </c>
      <c r="F345" s="69" t="n">
        <f>Games!D326</f>
        <v>0.0233</v>
      </c>
      <c r="G345" s="70" t="str">
        <f>Games!K326</f>
        <v>N</v>
      </c>
      <c r="H345" s="71" t="str">
        <f>IF(ISBLANK(Games!B326), "", IF('Prediction Log'!$D345&lt;0, 'Prediction Log'!$B345, 'Prediction Log'!$C345))</f>
        <v>Wyoming</v>
      </c>
      <c r="I345" s="72" t="str">
        <f>IF(ISBLANK(Games!$B326), "",Games!I326)</f>
        <v>Wyoming</v>
      </c>
      <c r="J345" s="72" t="str">
        <f>IF('Prediction Log'!$F345&gt;0.5, 'Prediction Log'!$B345, IF('Prediction Log'!$F345&lt;0.5, 'Prediction Log'!$C345, "PICK"))</f>
        <v>Wyoming</v>
      </c>
      <c r="K345" s="73" t="n">
        <f>IF(ISBLANK(Games!B326), "",IF('Prediction Log'!$J345='Prediction Log'!$B345, 'Prediction Log'!$F345, 1-'Prediction Log'!$F345))</f>
        <v>0.9767</v>
      </c>
      <c r="L345" s="74" t="str">
        <f>IF(ISBLANK(Games!$B326), "",Games!L326)</f>
        <v>Y</v>
      </c>
      <c r="M345" s="75" t="s">
        <v>115</v>
      </c>
      <c r="N345" s="76" t="n">
        <v>6.0</v>
      </c>
      <c r="O345" s="76" t="n">
        <v>42.0</v>
      </c>
      <c r="P345" s="77" t="n">
        <f>IF(ISBLANK('Prediction Log'!$N345), "",'Prediction Log'!$O345-'Prediction Log'!$N345)</f>
        <v>36</v>
      </c>
      <c r="Q345" s="78" t="str">
        <f>IF(ISBLANK('Prediction Log'!$N345), "",IF('Prediction Log'!$M345&lt;&gt;'Prediction Log'!$H345, "Y", IF(AND('Prediction Log'!$M345='Prediction Log'!$H345, ABS((-1*'Prediction Log'!$P345))&gt;ABS('Prediction Log'!$D345)), "Y", IF('Prediction Log'!$D345='Prediction Log'!$P345, "PUSH", "N"))))</f>
        <v>Y</v>
      </c>
      <c r="R345" s="79" t="str">
        <f>IF(ISBLANK('Prediction Log'!$N345), "",IF('Prediction Log'!$P345&lt;'Prediction Log'!$D345, "Y", IF('Prediction Log'!$P345='Prediction Log'!$D345, "PUSH", "N")))</f>
        <v>N</v>
      </c>
      <c r="S345" s="79" t="str">
        <f>IF(ISBLANK('Prediction Log'!$N345), "",IF('Prediction Log'!$P345&lt;'Prediction Log'!$E345, "Y", IF('Prediction Log'!$P345='Prediction Log'!$E345, "PUSH", "N")))</f>
        <v>N</v>
      </c>
      <c r="T345" s="80" t="str">
        <f>IF(ISBLANK('Prediction Log'!$N345),"",IF('Prediction Log'!$M345='Prediction Log'!$H345, "Y", "N"))</f>
        <v>Y</v>
      </c>
      <c r="U345" s="80" t="str">
        <f>'Prediction Log'!$R345</f>
        <v>N</v>
      </c>
      <c r="V345" s="80" t="str">
        <f>IF(ISBLANK('Prediction Log'!$N345), "",IF(AND('Prediction Log'!$T345="Y", 'Prediction Log'!$U345="Y"), "Y", "N"))</f>
        <v>N</v>
      </c>
      <c r="W345" s="81" t="str">
        <f>IF(ISBLANK('Prediction Log'!$N345),"",IF('Prediction Log'!$M345='Prediction Log'!$I345, "Y", "N"))</f>
        <v>Y</v>
      </c>
      <c r="X345" s="81" t="str">
        <f>IF(ISBLANK('Prediction Log'!$N345), "", IF('Prediction Log'!$R345=Games!K326, "Y", "N"))</f>
        <v>Y</v>
      </c>
      <c r="Y345" s="82" t="str">
        <f>IF(ISBLANK('Prediction Log'!$N345), "",IF('Prediction Log'!$J345='Prediction Log'!$M345, "Y", "N"))</f>
        <v>Y</v>
      </c>
      <c r="Z345" s="81" t="str">
        <f>IF(ISBLANK('Prediction Log'!$N345), "",IF('Prediction Log'!$I345&lt;&gt;'Prediction Log'!$M345, "N",IF(AND('Prediction Log'!$E345&gt;0, 'Prediction Log'!$P345&gt;'Prediction Log'!$E345, 'Prediction Log'!$I345='Prediction Log'!$C345), "Y", IF(AND('Prediction Log'!$E345&lt;0, 'Prediction Log'!$P345&lt;'Prediction Log'!$E345,'Prediction Log'!$I345='Prediction Log'!$B345 ), "Y", IF('Prediction Log'!$P345='Prediction Log'!$E345, "PUSH", "N")))))</f>
        <v>Y</v>
      </c>
      <c r="AA345" s="81" t="str">
        <f>IF(ISBLANK('Prediction Log'!$N345), "",IF(AND('Prediction Log'!$W345="Y", 'Prediction Log'!$X345="Y"), "Y", "N"))</f>
        <v>Y</v>
      </c>
      <c r="AB345" s="80" t="n">
        <f>IF(ISBLANK('Prediction Log'!$N345), "",IF('Prediction Log'!$D345&gt;0, 'Prediction Log'!$P345-'Prediction Log'!$D345, IF('Prediction Log'!$D345&lt;0, -'Prediction Log'!$P345+'Prediction Log'!$D345, "NA")))</f>
        <v>25.5</v>
      </c>
      <c r="AC345" s="80" t="n">
        <f>IF(ISBLANK('Prediction Log'!$N345), "",ABS('Prediction Log'!$AB345))</f>
        <v>25.5</v>
      </c>
      <c r="AD345" s="81" t="n">
        <f>IF(ISBLANK('Prediction Log'!$N345), "",IF('Prediction Log'!$E345&gt;0, 'Prediction Log'!$P345-'Prediction Log'!$E345, IF('Prediction Log'!$E345&lt;0, -'Prediction Log'!$P345+'Prediction Log'!$E345, "NA")))</f>
        <v>20.3</v>
      </c>
      <c r="AE345" s="81" t="n">
        <f>IF(ISBLANK('Prediction Log'!$N345), "",ABS('Prediction Log'!$AD345))</f>
        <v>20.3</v>
      </c>
    </row>
    <row r="346" ht="14.25" customHeight="1">
      <c r="A346" s="14" t="n">
        <f>IF(ISBLANK(Games!$B327), "",Games!A327)</f>
        <v>13</v>
      </c>
      <c r="B346" s="67" t="str">
        <f>IF(ISBLANK(Games!$B327), "",Games!B327)</f>
        <v>San Diego State</v>
      </c>
      <c r="C346" s="67" t="str">
        <f>IF(ISBLANK(Games!$B327), "",Games!E327)</f>
        <v>Fresno State</v>
      </c>
      <c r="D346" s="10" t="n">
        <f>IF(ISBLANK(Games!$B327), "",Games!G327)</f>
        <v>5.5</v>
      </c>
      <c r="E346" s="10" t="n">
        <f>IF(ISBLANK(Games!$B327), "",Games!H327)</f>
        <v>16.2</v>
      </c>
      <c r="F346" s="69" t="n">
        <f>Games!D327</f>
        <v>0.020643</v>
      </c>
      <c r="G346" s="70" t="str">
        <f>Games!K327</f>
        <v>N</v>
      </c>
      <c r="H346" s="71" t="str">
        <f>IF(ISBLANK(Games!B327), "", IF('Prediction Log'!$D346&lt;0, 'Prediction Log'!$B346, 'Prediction Log'!$C346))</f>
        <v>Fresno State</v>
      </c>
      <c r="I346" s="72" t="str">
        <f>IF(ISBLANK(Games!$B327), "",Games!I327)</f>
        <v>Fresno State</v>
      </c>
      <c r="J346" s="72" t="str">
        <f>IF('Prediction Log'!$F346&gt;0.5, 'Prediction Log'!$B346, IF('Prediction Log'!$F346&lt;0.5, 'Prediction Log'!$C346, "PICK"))</f>
        <v>Fresno State</v>
      </c>
      <c r="K346" s="73" t="n">
        <f>IF(ISBLANK(Games!B327), "",IF('Prediction Log'!$J346='Prediction Log'!$B346, 'Prediction Log'!$F346, 1-'Prediction Log'!$F346))</f>
        <v>0.979357</v>
      </c>
      <c r="L346" s="74" t="str">
        <f>IF(ISBLANK(Games!$B327), "",Games!L327)</f>
        <v>Y</v>
      </c>
      <c r="M346" s="75" t="s">
        <v>84</v>
      </c>
      <c r="N346" s="76" t="n">
        <v>33.0</v>
      </c>
      <c r="O346" s="76" t="n">
        <v>18.0</v>
      </c>
      <c r="P346" s="77" t="n">
        <f>IF(ISBLANK('Prediction Log'!$N346), "",'Prediction Log'!$O346-'Prediction Log'!$N346)</f>
        <v>-15</v>
      </c>
      <c r="Q346" s="78" t="str">
        <f>IF(ISBLANK('Prediction Log'!$N346), "",IF('Prediction Log'!$M346&lt;&gt;'Prediction Log'!$H346, "Y", IF(AND('Prediction Log'!$M346='Prediction Log'!$H346, ABS((-1*'Prediction Log'!$P346))&gt;ABS('Prediction Log'!$D346)), "Y", IF('Prediction Log'!$D346='Prediction Log'!$P346, "PUSH", "N"))))</f>
        <v>Y</v>
      </c>
      <c r="R346" s="79" t="str">
        <f>IF(ISBLANK('Prediction Log'!$N346), "",IF('Prediction Log'!$P346&lt;'Prediction Log'!$D346, "Y", IF('Prediction Log'!$P346='Prediction Log'!$D346, "PUSH", "N")))</f>
        <v>Y</v>
      </c>
      <c r="S346" s="79" t="str">
        <f>IF(ISBLANK('Prediction Log'!$N346), "",IF('Prediction Log'!$P346&lt;'Prediction Log'!$E346, "Y", IF('Prediction Log'!$P346='Prediction Log'!$E346, "PUSH", "N")))</f>
        <v>Y</v>
      </c>
      <c r="T346" s="80" t="str">
        <f>IF(ISBLANK('Prediction Log'!$N346),"",IF('Prediction Log'!$M346='Prediction Log'!$H346, "Y", "N"))</f>
        <v>N</v>
      </c>
      <c r="U346" s="80" t="str">
        <f>'Prediction Log'!$R346</f>
        <v>Y</v>
      </c>
      <c r="V346" s="80" t="str">
        <f>IF(ISBLANK('Prediction Log'!$N346), "",IF(AND('Prediction Log'!$T346="Y", 'Prediction Log'!$U346="Y"), "Y", "N"))</f>
        <v>N</v>
      </c>
      <c r="W346" s="81" t="str">
        <f>IF(ISBLANK('Prediction Log'!$N346),"",IF('Prediction Log'!$M346='Prediction Log'!$I346, "Y", "N"))</f>
        <v>N</v>
      </c>
      <c r="X346" s="81" t="str">
        <f>IF(ISBLANK('Prediction Log'!$N346), "", IF('Prediction Log'!$R346=Games!K327, "Y", "N"))</f>
        <v>N</v>
      </c>
      <c r="Y346" s="82" t="str">
        <f>IF(ISBLANK('Prediction Log'!$N346), "",IF('Prediction Log'!$J346='Prediction Log'!$M346, "Y", "N"))</f>
        <v>N</v>
      </c>
      <c r="Z346" s="81" t="str">
        <f>IF(ISBLANK('Prediction Log'!$N346), "",IF('Prediction Log'!$I346&lt;&gt;'Prediction Log'!$M346, "N",IF(AND('Prediction Log'!$E346&gt;0, 'Prediction Log'!$P346&gt;'Prediction Log'!$E346, 'Prediction Log'!$I346='Prediction Log'!$C346), "Y", IF(AND('Prediction Log'!$E346&lt;0, 'Prediction Log'!$P346&lt;'Prediction Log'!$E346,'Prediction Log'!$I346='Prediction Log'!$B346 ), "Y", IF('Prediction Log'!$P346='Prediction Log'!$E346, "PUSH", "N")))))</f>
        <v>N</v>
      </c>
      <c r="AA346" s="81" t="str">
        <f>IF(ISBLANK('Prediction Log'!$N346), "",IF(AND('Prediction Log'!$W346="Y", 'Prediction Log'!$X346="Y"), "Y", "N"))</f>
        <v>N</v>
      </c>
      <c r="AB346" s="80" t="n">
        <f>IF(ISBLANK('Prediction Log'!$N346), "",IF('Prediction Log'!$D346&gt;0, 'Prediction Log'!$P346-'Prediction Log'!$D346, IF('Prediction Log'!$D346&lt;0, -'Prediction Log'!$P346+'Prediction Log'!$D346, "NA")))</f>
        <v>-20.5</v>
      </c>
      <c r="AC346" s="80" t="n">
        <f>IF(ISBLANK('Prediction Log'!$N346), "",ABS('Prediction Log'!$AB346))</f>
        <v>20.5</v>
      </c>
      <c r="AD346" s="81" t="n">
        <f>IF(ISBLANK('Prediction Log'!$N346), "",IF('Prediction Log'!$E346&gt;0, 'Prediction Log'!$P346-'Prediction Log'!$E346, IF('Prediction Log'!$E346&lt;0, -'Prediction Log'!$P346+'Prediction Log'!$E346, "NA")))</f>
        <v>-31.2</v>
      </c>
      <c r="AE346" s="81" t="n">
        <f>IF(ISBLANK('Prediction Log'!$N346), "",ABS('Prediction Log'!$AD346))</f>
        <v>31.2</v>
      </c>
    </row>
    <row r="347" ht="14.25" customHeight="1">
      <c r="A347" s="67" t="n">
        <f>IF(ISBLANK(Games!$B328), "",Games!A328)</f>
        <v>13</v>
      </c>
      <c r="B347" s="67" t="str">
        <f>IF(ISBLANK(Games!$B328), "",Games!B328)</f>
        <v>UCLA</v>
      </c>
      <c r="C347" s="67" t="str">
        <f>IF(ISBLANK(Games!$B328), "",Games!E328)</f>
        <v>California</v>
      </c>
      <c r="D347" s="68" t="n">
        <f>IF(ISBLANK(Games!$B328), "",Games!G328)</f>
        <v>-9.5</v>
      </c>
      <c r="E347" s="68" t="n">
        <f>IF(ISBLANK(Games!$B328), "",Games!H328)</f>
        <v>-10.2</v>
      </c>
      <c r="F347" s="69" t="n">
        <f>Games!D328</f>
        <v>0.87527</v>
      </c>
      <c r="G347" s="70" t="str">
        <f>Games!K328</f>
        <v>Y</v>
      </c>
      <c r="H347" s="71" t="str">
        <f>IF(ISBLANK(Games!B328), "", IF('Prediction Log'!$D347&lt;0, 'Prediction Log'!$B347, 'Prediction Log'!$C347))</f>
        <v>UCLA</v>
      </c>
      <c r="I347" s="72" t="str">
        <f>IF(ISBLANK(Games!$B328), "",Games!I328)</f>
        <v>UCLA</v>
      </c>
      <c r="J347" s="72" t="str">
        <f>IF('Prediction Log'!$F347&gt;0.5, 'Prediction Log'!$B347, IF('Prediction Log'!$F347&lt;0.5, 'Prediction Log'!$C347, "PICK"))</f>
        <v>UCLA</v>
      </c>
      <c r="K347" s="73" t="n">
        <f>IF(ISBLANK(Games!B328), "",IF('Prediction Log'!$J347='Prediction Log'!$B347, 'Prediction Log'!$F347, 1-'Prediction Log'!$F347))</f>
        <v>0.87527</v>
      </c>
      <c r="L347" s="74" t="str">
        <f>IF(ISBLANK(Games!$B328), "",Games!L328)</f>
        <v>Y</v>
      </c>
      <c r="M347" s="75" t="s">
        <v>126</v>
      </c>
      <c r="N347" s="76" t="n">
        <v>7.0</v>
      </c>
      <c r="O347" s="76" t="n">
        <v>33.0</v>
      </c>
      <c r="P347" s="77" t="n">
        <f>IF(ISBLANK('Prediction Log'!$N347), "",'Prediction Log'!$O347-'Prediction Log'!$N347)</f>
        <v>26</v>
      </c>
      <c r="Q347" s="78" t="str">
        <f>IF(ISBLANK('Prediction Log'!$N347), "",IF('Prediction Log'!$M347&lt;&gt;'Prediction Log'!$H347, "Y", IF(AND('Prediction Log'!$M347='Prediction Log'!$H347, ABS((-1*'Prediction Log'!$P347))&gt;ABS('Prediction Log'!$D347)), "Y", IF('Prediction Log'!$D347='Prediction Log'!$P347, "PUSH", "N"))))</f>
        <v>Y</v>
      </c>
      <c r="R347" s="79" t="str">
        <f>IF(ISBLANK('Prediction Log'!$N347), "",IF('Prediction Log'!$P347&lt;'Prediction Log'!$D347, "Y", IF('Prediction Log'!$P347='Prediction Log'!$D347, "PUSH", "N")))</f>
        <v>N</v>
      </c>
      <c r="S347" s="79" t="str">
        <f>IF(ISBLANK('Prediction Log'!$N347), "",IF('Prediction Log'!$P347&lt;'Prediction Log'!$E347, "Y", IF('Prediction Log'!$P347='Prediction Log'!$E347, "PUSH", "N")))</f>
        <v>N</v>
      </c>
      <c r="T347" s="80" t="str">
        <f>IF(ISBLANK('Prediction Log'!$N347),"",IF('Prediction Log'!$M347='Prediction Log'!$H347, "Y", "N"))</f>
        <v>N</v>
      </c>
      <c r="U347" s="80" t="str">
        <f>'Prediction Log'!$R347</f>
        <v>N</v>
      </c>
      <c r="V347" s="80" t="str">
        <f>IF(ISBLANK('Prediction Log'!$N347), "",IF(AND('Prediction Log'!$T347="Y", 'Prediction Log'!$U347="Y"), "Y", "N"))</f>
        <v>N</v>
      </c>
      <c r="W347" s="81" t="str">
        <f>IF(ISBLANK('Prediction Log'!$N347),"",IF('Prediction Log'!$M347='Prediction Log'!$I347, "Y", "N"))</f>
        <v>N</v>
      </c>
      <c r="X347" s="81" t="str">
        <f>IF(ISBLANK('Prediction Log'!$N347), "", IF('Prediction Log'!$R347=Games!K328, "Y", "N"))</f>
        <v>N</v>
      </c>
      <c r="Y347" s="82" t="str">
        <f>IF(ISBLANK('Prediction Log'!$N347), "",IF('Prediction Log'!$J347='Prediction Log'!$M347, "Y", "N"))</f>
        <v>N</v>
      </c>
      <c r="Z347" s="81" t="str">
        <f>IF(ISBLANK('Prediction Log'!$N347), "",IF('Prediction Log'!$I347&lt;&gt;'Prediction Log'!$M347, "N",IF(AND('Prediction Log'!$E347&gt;0, 'Prediction Log'!$P347&gt;'Prediction Log'!$E347, 'Prediction Log'!$I347='Prediction Log'!$C347), "Y", IF(AND('Prediction Log'!$E347&lt;0, 'Prediction Log'!$P347&lt;'Prediction Log'!$E347,'Prediction Log'!$I347='Prediction Log'!$B347 ), "Y", IF('Prediction Log'!$P347='Prediction Log'!$E347, "PUSH", "N")))))</f>
        <v>N</v>
      </c>
      <c r="AA347" s="81" t="str">
        <f>IF(ISBLANK('Prediction Log'!$N347), "",IF(AND('Prediction Log'!$W347="Y", 'Prediction Log'!$X347="Y"), "Y", "N"))</f>
        <v>N</v>
      </c>
      <c r="AB347" s="80" t="n">
        <f>IF(ISBLANK('Prediction Log'!$N347), "",IF('Prediction Log'!$D347&gt;0, 'Prediction Log'!$P347-'Prediction Log'!$D347, IF('Prediction Log'!$D347&lt;0, -'Prediction Log'!$P347+'Prediction Log'!$D347, "NA")))</f>
        <v>-35.5</v>
      </c>
      <c r="AC347" s="80" t="n">
        <f>IF(ISBLANK('Prediction Log'!$N347), "",ABS('Prediction Log'!$AB347))</f>
        <v>35.5</v>
      </c>
      <c r="AD347" s="81" t="n">
        <f>IF(ISBLANK('Prediction Log'!$N347), "",IF('Prediction Log'!$E347&gt;0, 'Prediction Log'!$P347-'Prediction Log'!$E347, IF('Prediction Log'!$E347&lt;0, -'Prediction Log'!$P347+'Prediction Log'!$E347, "NA")))</f>
        <v>-36.2</v>
      </c>
      <c r="AE347" s="81" t="n">
        <f>IF(ISBLANK('Prediction Log'!$N347), "",ABS('Prediction Log'!$AD347))</f>
        <v>36.2</v>
      </c>
    </row>
    <row r="348" ht="14.25" customHeight="1">
      <c r="A348" s="14" t="n">
        <f>IF(ISBLANK(Games!$B329), "",Games!A329)</f>
        <v>13</v>
      </c>
      <c r="B348" s="67" t="str">
        <f>IF(ISBLANK(Games!$B329), "",Games!B329)</f>
        <v>Hawai'i</v>
      </c>
      <c r="C348" s="67" t="str">
        <f>IF(ISBLANK(Games!$B329), "",Games!E329)</f>
        <v>Colorado State</v>
      </c>
      <c r="D348" s="10" t="n">
        <f>IF(ISBLANK(Games!$B329), "",Games!G329)</f>
        <v>5.5</v>
      </c>
      <c r="E348" s="10" t="n">
        <f>IF(ISBLANK(Games!$B329), "",Games!H329)</f>
        <v>2.2</v>
      </c>
      <c r="F348" s="69" t="n">
        <f>Games!D329</f>
        <v>0.427992</v>
      </c>
      <c r="G348" s="70" t="str">
        <f>Games!K329</f>
        <v>Y</v>
      </c>
      <c r="H348" s="71" t="str">
        <f>IF(ISBLANK(Games!B329), "", IF('Prediction Log'!$D348&lt;0, 'Prediction Log'!$B348, 'Prediction Log'!$C348))</f>
        <v>Colorado State</v>
      </c>
      <c r="I348" s="72" t="str">
        <f>IF(ISBLANK(Games!$B329), "",Games!I329)</f>
        <v>Colorado State</v>
      </c>
      <c r="J348" s="72" t="str">
        <f>IF('Prediction Log'!$F348&gt;0.5, 'Prediction Log'!$B348, IF('Prediction Log'!$F348&lt;0.5, 'Prediction Log'!$C348, "PICK"))</f>
        <v>Colorado State</v>
      </c>
      <c r="K348" s="73" t="n">
        <f>IF(ISBLANK(Games!B329), "",IF('Prediction Log'!$J348='Prediction Log'!$B348, 'Prediction Log'!$F348, 1-'Prediction Log'!$F348))</f>
        <v>0.572008</v>
      </c>
      <c r="L348" s="74" t="str">
        <f>IF(ISBLANK(Games!$B329), "",Games!L329)</f>
        <v>N</v>
      </c>
      <c r="M348" s="75" t="s">
        <v>138</v>
      </c>
      <c r="N348" s="76" t="n">
        <v>27.0</v>
      </c>
      <c r="O348" s="76" t="n">
        <v>24.0</v>
      </c>
      <c r="P348" s="77" t="n">
        <f>IF(ISBLANK('Prediction Log'!$N348), "",'Prediction Log'!$O348-'Prediction Log'!$N348)</f>
        <v>-3</v>
      </c>
      <c r="Q348" s="78" t="str">
        <f>IF(ISBLANK('Prediction Log'!$N348), "",IF('Prediction Log'!$M348&lt;&gt;'Prediction Log'!$H348, "Y", IF(AND('Prediction Log'!$M348='Prediction Log'!$H348, ABS((-1*'Prediction Log'!$P348))&gt;ABS('Prediction Log'!$D348)), "Y", IF('Prediction Log'!$D348='Prediction Log'!$P348, "PUSH", "N"))))</f>
        <v>Y</v>
      </c>
      <c r="R348" s="79" t="str">
        <f>IF(ISBLANK('Prediction Log'!$N348), "",IF('Prediction Log'!$P348&lt;'Prediction Log'!$D348, "Y", IF('Prediction Log'!$P348='Prediction Log'!$D348, "PUSH", "N")))</f>
        <v>Y</v>
      </c>
      <c r="S348" s="79" t="str">
        <f>IF(ISBLANK('Prediction Log'!$N348), "",IF('Prediction Log'!$P348&lt;'Prediction Log'!$E348, "Y", IF('Prediction Log'!$P348='Prediction Log'!$E348, "PUSH", "N")))</f>
        <v>Y</v>
      </c>
      <c r="T348" s="80" t="str">
        <f>IF(ISBLANK('Prediction Log'!$N348),"",IF('Prediction Log'!$M348='Prediction Log'!$H348, "Y", "N"))</f>
        <v>N</v>
      </c>
      <c r="U348" s="80" t="str">
        <f>'Prediction Log'!$R348</f>
        <v>Y</v>
      </c>
      <c r="V348" s="80" t="str">
        <f>IF(ISBLANK('Prediction Log'!$N348), "",IF(AND('Prediction Log'!$T348="Y", 'Prediction Log'!$U348="Y"), "Y", "N"))</f>
        <v>N</v>
      </c>
      <c r="W348" s="81" t="str">
        <f>IF(ISBLANK('Prediction Log'!$N348),"",IF('Prediction Log'!$M348='Prediction Log'!$I348, "Y", "N"))</f>
        <v>N</v>
      </c>
      <c r="X348" s="81" t="str">
        <f>IF(ISBLANK('Prediction Log'!$N348), "", IF('Prediction Log'!$R348=Games!K329, "Y", "N"))</f>
        <v>Y</v>
      </c>
      <c r="Y348" s="82" t="str">
        <f>IF(ISBLANK('Prediction Log'!$N348), "",IF('Prediction Log'!$J348='Prediction Log'!$M348, "Y", "N"))</f>
        <v>N</v>
      </c>
      <c r="Z348" s="81" t="str">
        <f>IF(ISBLANK('Prediction Log'!$N348), "",IF('Prediction Log'!$I348&lt;&gt;'Prediction Log'!$M348, "N",IF(AND('Prediction Log'!$E348&gt;0, 'Prediction Log'!$P348&gt;'Prediction Log'!$E348, 'Prediction Log'!$I348='Prediction Log'!$C348), "Y", IF(AND('Prediction Log'!$E348&lt;0, 'Prediction Log'!$P348&lt;'Prediction Log'!$E348,'Prediction Log'!$I348='Prediction Log'!$B348 ), "Y", IF('Prediction Log'!$P348='Prediction Log'!$E348, "PUSH", "N")))))</f>
        <v>N</v>
      </c>
      <c r="AA348" s="81" t="str">
        <f>IF(ISBLANK('Prediction Log'!$N348), "",IF(AND('Prediction Log'!$W348="Y", 'Prediction Log'!$X348="Y"), "Y", "N"))</f>
        <v>N</v>
      </c>
      <c r="AB348" s="80" t="n">
        <f>IF(ISBLANK('Prediction Log'!$N348), "",IF('Prediction Log'!$D348&gt;0, 'Prediction Log'!$P348-'Prediction Log'!$D348, IF('Prediction Log'!$D348&lt;0, -'Prediction Log'!$P348+'Prediction Log'!$D348, "NA")))</f>
        <v>-8.5</v>
      </c>
      <c r="AC348" s="80" t="n">
        <f>IF(ISBLANK('Prediction Log'!$N348), "",ABS('Prediction Log'!$AB348))</f>
        <v>8.5</v>
      </c>
      <c r="AD348" s="81" t="n">
        <f>IF(ISBLANK('Prediction Log'!$N348), "",IF('Prediction Log'!$E348&gt;0, 'Prediction Log'!$P348-'Prediction Log'!$E348, IF('Prediction Log'!$E348&lt;0, -'Prediction Log'!$P348+'Prediction Log'!$E348, "NA")))</f>
        <v>-5.2</v>
      </c>
      <c r="AE348" s="81" t="n">
        <f>IF(ISBLANK('Prediction Log'!$N348), "",ABS('Prediction Log'!$AD348))</f>
        <v>5.2</v>
      </c>
    </row>
    <row r="349" ht="14.25" customHeight="1">
      <c r="A349" s="67" t="n">
        <f>IF(ISBLANK(Games!$B330), "",Games!A330)</f>
        <v>14</v>
      </c>
      <c r="B349" s="67" t="str">
        <f>IF(ISBLANK(Games!$B330), "",Games!B330)</f>
        <v>Liberty</v>
      </c>
      <c r="C349" s="67" t="str">
        <f>IF(ISBLANK(Games!$B330), "",Games!E330)</f>
        <v>New Mexico State</v>
      </c>
      <c r="D349" s="68" t="n">
        <f>IF(ISBLANK(Games!$B330), "",Games!G330)</f>
        <v>-10.5</v>
      </c>
      <c r="E349" s="68" t="n">
        <f>IF(ISBLANK(Games!$B330), "",Games!H330)</f>
        <v>-12.5</v>
      </c>
      <c r="F349" s="69" t="n">
        <f>Games!D330</f>
        <v>0.95691</v>
      </c>
      <c r="G349" s="70" t="str">
        <f>Games!K330</f>
        <v>Y</v>
      </c>
      <c r="H349" s="71" t="str">
        <f>IF(ISBLANK(Games!B330), "", IF('Prediction Log'!$D349&lt;0, 'Prediction Log'!$B349, 'Prediction Log'!$C349))</f>
        <v>Liberty</v>
      </c>
      <c r="I349" s="72" t="str">
        <f>IF(ISBLANK(Games!$B330), "",Games!I330)</f>
        <v>Liberty</v>
      </c>
      <c r="J349" s="72" t="str">
        <f>IF('Prediction Log'!$F349&gt;0.5, 'Prediction Log'!$B349, IF('Prediction Log'!$F349&lt;0.5, 'Prediction Log'!$C349, "PICK"))</f>
        <v>Liberty</v>
      </c>
      <c r="K349" s="73" t="n">
        <f>IF(ISBLANK(Games!B330), "",IF('Prediction Log'!$J349='Prediction Log'!$B349, 'Prediction Log'!$F349, 1-'Prediction Log'!$F349))</f>
        <v>0.95691</v>
      </c>
      <c r="L349" s="74" t="str">
        <f>IF(ISBLANK(Games!$B330), "",Games!L330)</f>
        <v>Y</v>
      </c>
      <c r="M349" s="75" t="s">
        <v>142</v>
      </c>
      <c r="N349" s="76" t="n">
        <v>49.0</v>
      </c>
      <c r="O349" s="76" t="n">
        <v>35.0</v>
      </c>
      <c r="P349" s="77" t="n">
        <f>IF(ISBLANK('Prediction Log'!$N349), "",'Prediction Log'!$O349-'Prediction Log'!$N349)</f>
        <v>-14</v>
      </c>
      <c r="Q349" s="78" t="str">
        <f>IF(ISBLANK('Prediction Log'!$N349), "",IF('Prediction Log'!$M349&lt;&gt;'Prediction Log'!$H349, "Y", IF(AND('Prediction Log'!$M349='Prediction Log'!$H349, ABS((-1*'Prediction Log'!$P349))&gt;ABS('Prediction Log'!$D349)), "Y", IF('Prediction Log'!$D349='Prediction Log'!$P349, "PUSH", "N"))))</f>
        <v>Y</v>
      </c>
      <c r="R349" s="79" t="str">
        <f>IF(ISBLANK('Prediction Log'!$N349), "",IF('Prediction Log'!$P349&lt;'Prediction Log'!$D349, "Y", IF('Prediction Log'!$P349='Prediction Log'!$D349, "PUSH", "N")))</f>
        <v>Y</v>
      </c>
      <c r="S349" s="79" t="str">
        <f>IF(ISBLANK('Prediction Log'!$N349), "",IF('Prediction Log'!$P349&lt;'Prediction Log'!$E349, "Y", IF('Prediction Log'!$P349='Prediction Log'!$E349, "PUSH", "N")))</f>
        <v>Y</v>
      </c>
      <c r="T349" s="80" t="str">
        <f>IF(ISBLANK('Prediction Log'!$N349),"",IF('Prediction Log'!$M349='Prediction Log'!$H349, "Y", "N"))</f>
        <v>Y</v>
      </c>
      <c r="U349" s="80" t="str">
        <f>'Prediction Log'!$R349</f>
        <v>Y</v>
      </c>
      <c r="V349" s="80" t="str">
        <f>IF(ISBLANK('Prediction Log'!$N349), "",IF(AND('Prediction Log'!$T349="Y", 'Prediction Log'!$U349="Y"), "Y", "N"))</f>
        <v>Y</v>
      </c>
      <c r="W349" s="81" t="str">
        <f>IF(ISBLANK('Prediction Log'!$N349),"",IF('Prediction Log'!$M349='Prediction Log'!$I349, "Y", "N"))</f>
        <v>Y</v>
      </c>
      <c r="X349" s="81" t="str">
        <f>IF(ISBLANK('Prediction Log'!$N349), "", IF('Prediction Log'!$R349=Games!K330, "Y", "N"))</f>
        <v>Y</v>
      </c>
      <c r="Y349" s="82" t="str">
        <f>IF(ISBLANK('Prediction Log'!$N349), "",IF('Prediction Log'!$J349='Prediction Log'!$M349, "Y", "N"))</f>
        <v>Y</v>
      </c>
      <c r="Z349" s="81" t="str">
        <f>IF(ISBLANK('Prediction Log'!$N349), "",IF('Prediction Log'!$I349&lt;&gt;'Prediction Log'!$M349, "N",IF(AND('Prediction Log'!$E349&gt;0, 'Prediction Log'!$P349&gt;'Prediction Log'!$E349, 'Prediction Log'!$I349='Prediction Log'!$C349), "Y", IF(AND('Prediction Log'!$E349&lt;0, 'Prediction Log'!$P349&lt;'Prediction Log'!$E349,'Prediction Log'!$I349='Prediction Log'!$B349 ), "Y", IF('Prediction Log'!$P349='Prediction Log'!$E349, "PUSH", "N")))))</f>
        <v>Y</v>
      </c>
      <c r="AA349" s="81" t="str">
        <f>IF(ISBLANK('Prediction Log'!$N349), "",IF(AND('Prediction Log'!$W349="Y", 'Prediction Log'!$X349="Y"), "Y", "N"))</f>
        <v>Y</v>
      </c>
      <c r="AB349" s="80" t="n">
        <f>IF(ISBLANK('Prediction Log'!$N349), "",IF('Prediction Log'!$D349&gt;0, 'Prediction Log'!$P349-'Prediction Log'!$D349, IF('Prediction Log'!$D349&lt;0, -'Prediction Log'!$P349+'Prediction Log'!$D349, "NA")))</f>
        <v>3.5</v>
      </c>
      <c r="AC349" s="80" t="n">
        <f>IF(ISBLANK('Prediction Log'!$N349), "",ABS('Prediction Log'!$AB349))</f>
        <v>3.5</v>
      </c>
      <c r="AD349" s="81" t="n">
        <f>IF(ISBLANK('Prediction Log'!$N349), "",IF('Prediction Log'!$E349&gt;0, 'Prediction Log'!$P349-'Prediction Log'!$E349, IF('Prediction Log'!$E349&lt;0, -'Prediction Log'!$P349+'Prediction Log'!$E349, "NA")))</f>
        <v>1.5</v>
      </c>
      <c r="AE349" s="81" t="n">
        <f>IF(ISBLANK('Prediction Log'!$N349), "",ABS('Prediction Log'!$AD349))</f>
        <v>1.5</v>
      </c>
    </row>
    <row r="350" ht="14.25" customHeight="1">
      <c r="A350" s="14" t="n">
        <f>IF(ISBLANK(Games!$B331), "",Games!A331)</f>
        <v>14</v>
      </c>
      <c r="B350" s="67" t="str">
        <f>IF(ISBLANK(Games!$B331), "",Games!B331)</f>
        <v>Washington</v>
      </c>
      <c r="C350" s="67" t="str">
        <f>IF(ISBLANK(Games!$B331), "",Games!E331)</f>
        <v>Oregon</v>
      </c>
      <c r="D350" s="10" t="n">
        <f>IF(ISBLANK(Games!$B331), "",Games!G331)</f>
        <v>9.5</v>
      </c>
      <c r="E350" s="10" t="n">
        <f>IF(ISBLANK(Games!$B331), "",Games!H331)</f>
        <v>8.7</v>
      </c>
      <c r="F350" s="69" t="n">
        <f>Games!D331</f>
        <v>0.125156</v>
      </c>
      <c r="G350" s="70" t="str">
        <f>Games!K331</f>
        <v>Y</v>
      </c>
      <c r="H350" s="71" t="str">
        <f>IF(ISBLANK(Games!B331), "", IF('Prediction Log'!$D350&lt;0, 'Prediction Log'!$B350, 'Prediction Log'!$C350))</f>
        <v>Oregon</v>
      </c>
      <c r="I350" s="72" t="str">
        <f>IF(ISBLANK(Games!$B331), "",Games!I331)</f>
        <v>Oregon</v>
      </c>
      <c r="J350" s="72" t="str">
        <f>IF('Prediction Log'!$F350&gt;0.5, 'Prediction Log'!$B350, IF('Prediction Log'!$F350&lt;0.5, 'Prediction Log'!$C350, "PICK"))</f>
        <v>Oregon</v>
      </c>
      <c r="K350" s="73" t="n">
        <f>IF(ISBLANK(Games!B331), "",IF('Prediction Log'!$J350='Prediction Log'!$B350, 'Prediction Log'!$F350, 1-'Prediction Log'!$F350))</f>
        <v>0.874844</v>
      </c>
      <c r="L350" s="74" t="str">
        <f>IF(ISBLANK(Games!$B331), "",Games!L331)</f>
        <v>N</v>
      </c>
      <c r="M350" s="75" t="s">
        <v>42</v>
      </c>
      <c r="N350" s="76" t="n">
        <v>34.0</v>
      </c>
      <c r="O350" s="76" t="n">
        <v>31.0</v>
      </c>
      <c r="P350" s="77" t="n">
        <f>IF(ISBLANK('Prediction Log'!$N350), "",'Prediction Log'!$O350-'Prediction Log'!$N350)</f>
        <v>-3</v>
      </c>
      <c r="Q350" s="78" t="str">
        <f>IF(ISBLANK('Prediction Log'!$N350), "",IF('Prediction Log'!$M350&lt;&gt;'Prediction Log'!$H350, "Y", IF(AND('Prediction Log'!$M350='Prediction Log'!$H350, ABS((-1*'Prediction Log'!$P350))&gt;ABS('Prediction Log'!$D350)), "Y", IF('Prediction Log'!$D350='Prediction Log'!$P350, "PUSH", "N"))))</f>
        <v>Y</v>
      </c>
      <c r="R350" s="79" t="str">
        <f>IF(ISBLANK('Prediction Log'!$N350), "",IF('Prediction Log'!$P350&lt;'Prediction Log'!$D350, "Y", IF('Prediction Log'!$P350='Prediction Log'!$D350, "PUSH", "N")))</f>
        <v>Y</v>
      </c>
      <c r="S350" s="79" t="str">
        <f>IF(ISBLANK('Prediction Log'!$N350), "",IF('Prediction Log'!$P350&lt;'Prediction Log'!$E350, "Y", IF('Prediction Log'!$P350='Prediction Log'!$E350, "PUSH", "N")))</f>
        <v>Y</v>
      </c>
      <c r="T350" s="80" t="str">
        <f>IF(ISBLANK('Prediction Log'!$N350),"",IF('Prediction Log'!$M350='Prediction Log'!$H350, "Y", "N"))</f>
        <v>N</v>
      </c>
      <c r="U350" s="80" t="str">
        <f>'Prediction Log'!$R350</f>
        <v>Y</v>
      </c>
      <c r="V350" s="80" t="str">
        <f>IF(ISBLANK('Prediction Log'!$N350), "",IF(AND('Prediction Log'!$T350="Y", 'Prediction Log'!$U350="Y"), "Y", "N"))</f>
        <v>N</v>
      </c>
      <c r="W350" s="81" t="str">
        <f>IF(ISBLANK('Prediction Log'!$N350),"",IF('Prediction Log'!$M350='Prediction Log'!$I350, "Y", "N"))</f>
        <v>N</v>
      </c>
      <c r="X350" s="81" t="str">
        <f>IF(ISBLANK('Prediction Log'!$N350), "", IF('Prediction Log'!$R350=Games!K331, "Y", "N"))</f>
        <v>Y</v>
      </c>
      <c r="Y350" s="82" t="str">
        <f>IF(ISBLANK('Prediction Log'!$N350), "",IF('Prediction Log'!$J350='Prediction Log'!$M350, "Y", "N"))</f>
        <v>N</v>
      </c>
      <c r="Z350" s="81" t="str">
        <f>IF(ISBLANK('Prediction Log'!$N350), "",IF('Prediction Log'!$I350&lt;&gt;'Prediction Log'!$M350, "N",IF(AND('Prediction Log'!$E350&gt;0, 'Prediction Log'!$P350&gt;'Prediction Log'!$E350, 'Prediction Log'!$I350='Prediction Log'!$C350), "Y", IF(AND('Prediction Log'!$E350&lt;0, 'Prediction Log'!$P350&lt;'Prediction Log'!$E350,'Prediction Log'!$I350='Prediction Log'!$B350 ), "Y", IF('Prediction Log'!$P350='Prediction Log'!$E350, "PUSH", "N")))))</f>
        <v>N</v>
      </c>
      <c r="AA350" s="81" t="str">
        <f>IF(ISBLANK('Prediction Log'!$N350), "",IF(AND('Prediction Log'!$W350="Y", 'Prediction Log'!$X350="Y"), "Y", "N"))</f>
        <v>N</v>
      </c>
      <c r="AB350" s="80" t="n">
        <f>IF(ISBLANK('Prediction Log'!$N350), "",IF('Prediction Log'!$D350&gt;0, 'Prediction Log'!$P350-'Prediction Log'!$D350, IF('Prediction Log'!$D350&lt;0, -'Prediction Log'!$P350+'Prediction Log'!$D350, "NA")))</f>
        <v>-12.5</v>
      </c>
      <c r="AC350" s="80" t="n">
        <f>IF(ISBLANK('Prediction Log'!$N350), "",ABS('Prediction Log'!$AB350))</f>
        <v>12.5</v>
      </c>
      <c r="AD350" s="81" t="n">
        <f>IF(ISBLANK('Prediction Log'!$N350), "",IF('Prediction Log'!$E350&gt;0, 'Prediction Log'!$P350-'Prediction Log'!$E350, IF('Prediction Log'!$E350&lt;0, -'Prediction Log'!$P350+'Prediction Log'!$E350, "NA")))</f>
        <v>-11.7</v>
      </c>
      <c r="AE350" s="81" t="n">
        <f>IF(ISBLANK('Prediction Log'!$N350), "",ABS('Prediction Log'!$AD350))</f>
        <v>11.7</v>
      </c>
    </row>
    <row r="351" ht="14.25" customHeight="1">
      <c r="A351" s="67" t="n">
        <f>IF(ISBLANK(Games!$B332), "",Games!A332)</f>
        <v>14</v>
      </c>
      <c r="B351" s="67" t="str">
        <f>IF(ISBLANK(Games!$B332), "",Games!B332)</f>
        <v>Toledo</v>
      </c>
      <c r="C351" s="67" t="str">
        <f>IF(ISBLANK(Games!$B332), "",Games!E332)</f>
        <v>Miami (OH)</v>
      </c>
      <c r="D351" s="68" t="n">
        <f>IF(ISBLANK(Games!$B332), "",Games!G332)</f>
        <v>-7.5</v>
      </c>
      <c r="E351" s="68" t="n">
        <f>IF(ISBLANK(Games!$B332), "",Games!H332)</f>
        <v>1</v>
      </c>
      <c r="F351" s="69" t="n">
        <f>Games!D332</f>
        <v>0.509092</v>
      </c>
      <c r="G351" s="70" t="str">
        <f>Games!K332</f>
        <v>N</v>
      </c>
      <c r="H351" s="71" t="str">
        <f>IF(ISBLANK(Games!B332), "", IF('Prediction Log'!$D351&lt;0, 'Prediction Log'!$B351, 'Prediction Log'!$C351))</f>
        <v>Toledo</v>
      </c>
      <c r="I351" s="72" t="str">
        <f>IF(ISBLANK(Games!$B332), "",Games!I332)</f>
        <v>Miami (OH)</v>
      </c>
      <c r="J351" s="72" t="str">
        <f>IF('Prediction Log'!$F351&gt;0.5, 'Prediction Log'!$B351, IF('Prediction Log'!$F351&lt;0.5, 'Prediction Log'!$C351, "PICK"))</f>
        <v>Toledo</v>
      </c>
      <c r="K351" s="73" t="n">
        <f>IF(ISBLANK(Games!B332), "",IF('Prediction Log'!$J351='Prediction Log'!$B351, 'Prediction Log'!$F351, 1-'Prediction Log'!$F351))</f>
        <v>0.509092</v>
      </c>
      <c r="L351" s="74" t="str">
        <f>IF(ISBLANK(Games!$B332), "",Games!L332)</f>
        <v>Y</v>
      </c>
      <c r="M351" s="75" t="s">
        <v>48</v>
      </c>
      <c r="N351" s="76" t="n">
        <v>14.0</v>
      </c>
      <c r="O351" s="76" t="n">
        <v>23.0</v>
      </c>
      <c r="P351" s="77" t="n">
        <f>IF(ISBLANK('Prediction Log'!$N351), "",'Prediction Log'!$O351-'Prediction Log'!$N351)</f>
        <v>9</v>
      </c>
      <c r="Q351" s="78" t="str">
        <f>IF(ISBLANK('Prediction Log'!$N351), "",IF('Prediction Log'!$M351&lt;&gt;'Prediction Log'!$H351, "Y", IF(AND('Prediction Log'!$M351='Prediction Log'!$H351, ABS((-1*'Prediction Log'!$P351))&gt;ABS('Prediction Log'!$D351)), "Y", IF('Prediction Log'!$D351='Prediction Log'!$P351, "PUSH", "N"))))</f>
        <v>Y</v>
      </c>
      <c r="R351" s="79" t="str">
        <f>IF(ISBLANK('Prediction Log'!$N351), "",IF('Prediction Log'!$P351&lt;'Prediction Log'!$D351, "Y", IF('Prediction Log'!$P351='Prediction Log'!$D351, "PUSH", "N")))</f>
        <v>N</v>
      </c>
      <c r="S351" s="79" t="str">
        <f>IF(ISBLANK('Prediction Log'!$N351), "",IF('Prediction Log'!$P351&lt;'Prediction Log'!$E351, "Y", IF('Prediction Log'!$P351='Prediction Log'!$E351, "PUSH", "N")))</f>
        <v>N</v>
      </c>
      <c r="T351" s="80" t="str">
        <f>IF(ISBLANK('Prediction Log'!$N351),"",IF('Prediction Log'!$M351='Prediction Log'!$H351, "Y", "N"))</f>
        <v>N</v>
      </c>
      <c r="U351" s="80" t="str">
        <f>'Prediction Log'!$R351</f>
        <v>N</v>
      </c>
      <c r="V351" s="80" t="str">
        <f>IF(ISBLANK('Prediction Log'!$N351), "",IF(AND('Prediction Log'!$T351="Y", 'Prediction Log'!$U351="Y"), "Y", "N"))</f>
        <v>N</v>
      </c>
      <c r="W351" s="81" t="str">
        <f>IF(ISBLANK('Prediction Log'!$N351),"",IF('Prediction Log'!$M351='Prediction Log'!$I351, "Y", "N"))</f>
        <v>Y</v>
      </c>
      <c r="X351" s="81" t="str">
        <f>IF(ISBLANK('Prediction Log'!$N351), "", IF('Prediction Log'!$R351=Games!K332, "Y", "N"))</f>
        <v>Y</v>
      </c>
      <c r="Y351" s="82" t="str">
        <f>IF(ISBLANK('Prediction Log'!$N351), "",IF('Prediction Log'!$J351='Prediction Log'!$M351, "Y", "N"))</f>
        <v>N</v>
      </c>
      <c r="Z351" s="81" t="str">
        <f>IF(ISBLANK('Prediction Log'!$N351), "",IF('Prediction Log'!$I351&lt;&gt;'Prediction Log'!$M351, "N",IF(AND('Prediction Log'!$E351&gt;0, 'Prediction Log'!$P351&gt;'Prediction Log'!$E351, 'Prediction Log'!$I351='Prediction Log'!$C351), "Y", IF(AND('Prediction Log'!$E351&lt;0, 'Prediction Log'!$P351&lt;'Prediction Log'!$E351,'Prediction Log'!$I351='Prediction Log'!$B351 ), "Y", IF('Prediction Log'!$P351='Prediction Log'!$E351, "PUSH", "N")))))</f>
        <v>Y</v>
      </c>
      <c r="AA351" s="81" t="str">
        <f>IF(ISBLANK('Prediction Log'!$N351), "",IF(AND('Prediction Log'!$W351="Y", 'Prediction Log'!$X351="Y"), "Y", "N"))</f>
        <v>Y</v>
      </c>
      <c r="AB351" s="80" t="n">
        <f>IF(ISBLANK('Prediction Log'!$N351), "",IF('Prediction Log'!$D351&gt;0, 'Prediction Log'!$P351-'Prediction Log'!$D351, IF('Prediction Log'!$D351&lt;0, -'Prediction Log'!$P351+'Prediction Log'!$D351, "NA")))</f>
        <v>-16.5</v>
      </c>
      <c r="AC351" s="80" t="n">
        <f>IF(ISBLANK('Prediction Log'!$N351), "",ABS('Prediction Log'!$AB351))</f>
        <v>16.5</v>
      </c>
      <c r="AD351" s="81" t="n">
        <f>IF(ISBLANK('Prediction Log'!$N351), "",IF('Prediction Log'!$E351&gt;0, 'Prediction Log'!$P351-'Prediction Log'!$E351, IF('Prediction Log'!$E351&lt;0, -'Prediction Log'!$P351+'Prediction Log'!$E351, "NA")))</f>
        <v>8</v>
      </c>
      <c r="AE351" s="81" t="n">
        <f>IF(ISBLANK('Prediction Log'!$N351), "",ABS('Prediction Log'!$AD351))</f>
        <v>8</v>
      </c>
    </row>
    <row r="352" ht="14.25" customHeight="1">
      <c r="A352" s="14" t="n">
        <f>IF(ISBLANK(Games!$B333), "",Games!A333)</f>
        <v>14</v>
      </c>
      <c r="B352" s="67" t="str">
        <f>IF(ISBLANK(Games!$B333), "",Games!B333)</f>
        <v>Texas</v>
      </c>
      <c r="C352" s="67" t="str">
        <f>IF(ISBLANK(Games!$B333), "",Games!E333)</f>
        <v>Oklahoma State</v>
      </c>
      <c r="D352" s="10" t="n">
        <f>IF(ISBLANK(Games!$B333), "",Games!G333)</f>
        <v>-14.5</v>
      </c>
      <c r="E352" s="10" t="n">
        <f>IF(ISBLANK(Games!$B333), "",Games!H333)</f>
        <v>-28.5</v>
      </c>
      <c r="F352" s="69" t="n">
        <f>Games!D333</f>
        <v>0.990051</v>
      </c>
      <c r="G352" s="70" t="str">
        <f>Games!K333</f>
        <v>Y</v>
      </c>
      <c r="H352" s="71" t="str">
        <f>IF(ISBLANK(Games!B333), "", IF('Prediction Log'!$D352&lt;0, 'Prediction Log'!$B352, 'Prediction Log'!$C352))</f>
        <v>Texas</v>
      </c>
      <c r="I352" s="72" t="str">
        <f>IF(ISBLANK(Games!$B333), "",Games!I333)</f>
        <v>Texas</v>
      </c>
      <c r="J352" s="72" t="str">
        <f>IF('Prediction Log'!$F352&gt;0.5, 'Prediction Log'!$B352, IF('Prediction Log'!$F352&lt;0.5, 'Prediction Log'!$C352, "PICK"))</f>
        <v>Texas</v>
      </c>
      <c r="K352" s="73" t="n">
        <f>IF(ISBLANK(Games!B333), "",IF('Prediction Log'!$J352='Prediction Log'!$B352, 'Prediction Log'!$F352, 1-'Prediction Log'!$F352))</f>
        <v>0.990051</v>
      </c>
      <c r="L352" s="74" t="str">
        <f>IF(ISBLANK(Games!$B333), "",Games!L333)</f>
        <v>Y</v>
      </c>
      <c r="M352" s="75" t="s">
        <v>31</v>
      </c>
      <c r="N352" s="76" t="n">
        <v>49.0</v>
      </c>
      <c r="O352" s="76" t="n">
        <v>21.0</v>
      </c>
      <c r="P352" s="77" t="n">
        <f>IF(ISBLANK('Prediction Log'!$N352), "",'Prediction Log'!$O352-'Prediction Log'!$N352)</f>
        <v>-28</v>
      </c>
      <c r="Q352" s="78" t="str">
        <f>IF(ISBLANK('Prediction Log'!$N352), "",IF('Prediction Log'!$M352&lt;&gt;'Prediction Log'!$H352, "Y", IF(AND('Prediction Log'!$M352='Prediction Log'!$H352, ABS((-1*'Prediction Log'!$P352))&gt;ABS('Prediction Log'!$D352)), "Y", IF('Prediction Log'!$D352='Prediction Log'!$P352, "PUSH", "N"))))</f>
        <v>Y</v>
      </c>
      <c r="R352" s="79" t="str">
        <f>IF(ISBLANK('Prediction Log'!$N352), "",IF('Prediction Log'!$P352&lt;'Prediction Log'!$D352, "Y", IF('Prediction Log'!$P352='Prediction Log'!$D352, "PUSH", "N")))</f>
        <v>Y</v>
      </c>
      <c r="S352" s="79" t="str">
        <f>IF(ISBLANK('Prediction Log'!$N352), "",IF('Prediction Log'!$P352&lt;'Prediction Log'!$E352, "Y", IF('Prediction Log'!$P352='Prediction Log'!$E352, "PUSH", "N")))</f>
        <v>N</v>
      </c>
      <c r="T352" s="80" t="str">
        <f>IF(ISBLANK('Prediction Log'!$N352),"",IF('Prediction Log'!$M352='Prediction Log'!$H352, "Y", "N"))</f>
        <v>Y</v>
      </c>
      <c r="U352" s="80" t="str">
        <f>'Prediction Log'!$R352</f>
        <v>Y</v>
      </c>
      <c r="V352" s="80" t="str">
        <f>IF(ISBLANK('Prediction Log'!$N352), "",IF(AND('Prediction Log'!$T352="Y", 'Prediction Log'!$U352="Y"), "Y", "N"))</f>
        <v>Y</v>
      </c>
      <c r="W352" s="81" t="str">
        <f>IF(ISBLANK('Prediction Log'!$N352),"",IF('Prediction Log'!$M352='Prediction Log'!$I352, "Y", "N"))</f>
        <v>Y</v>
      </c>
      <c r="X352" s="81" t="str">
        <f>IF(ISBLANK('Prediction Log'!$N352), "", IF('Prediction Log'!$R352=Games!K333, "Y", "N"))</f>
        <v>Y</v>
      </c>
      <c r="Y352" s="82" t="str">
        <f>IF(ISBLANK('Prediction Log'!$N352), "",IF('Prediction Log'!$J352='Prediction Log'!$M352, "Y", "N"))</f>
        <v>Y</v>
      </c>
      <c r="Z352" s="81" t="str">
        <f>IF(ISBLANK('Prediction Log'!$N352), "",IF('Prediction Log'!$I352&lt;&gt;'Prediction Log'!$M352, "N",IF(AND('Prediction Log'!$E352&gt;0, 'Prediction Log'!$P352&gt;'Prediction Log'!$E352, 'Prediction Log'!$I352='Prediction Log'!$C352), "Y", IF(AND('Prediction Log'!$E352&lt;0, 'Prediction Log'!$P352&lt;'Prediction Log'!$E352,'Prediction Log'!$I352='Prediction Log'!$B352 ), "Y", IF('Prediction Log'!$P352='Prediction Log'!$E352, "PUSH", "N")))))</f>
        <v>N</v>
      </c>
      <c r="AA352" s="81" t="str">
        <f>IF(ISBLANK('Prediction Log'!$N352), "",IF(AND('Prediction Log'!$W352="Y", 'Prediction Log'!$X352="Y"), "Y", "N"))</f>
        <v>Y</v>
      </c>
      <c r="AB352" s="80" t="n">
        <f>IF(ISBLANK('Prediction Log'!$N352), "",IF('Prediction Log'!$D352&gt;0, 'Prediction Log'!$P352-'Prediction Log'!$D352, IF('Prediction Log'!$D352&lt;0, -'Prediction Log'!$P352+'Prediction Log'!$D352, "NA")))</f>
        <v>13.5</v>
      </c>
      <c r="AC352" s="80" t="n">
        <f>IF(ISBLANK('Prediction Log'!$N352), "",ABS('Prediction Log'!$AB352))</f>
        <v>13.5</v>
      </c>
      <c r="AD352" s="81" t="n">
        <f>IF(ISBLANK('Prediction Log'!$N352), "",IF('Prediction Log'!$E352&gt;0, 'Prediction Log'!$P352-'Prediction Log'!$E352, IF('Prediction Log'!$E352&lt;0, -'Prediction Log'!$P352+'Prediction Log'!$E352, "NA")))</f>
        <v>-0.5</v>
      </c>
      <c r="AE352" s="81" t="n">
        <f>IF(ISBLANK('Prediction Log'!$N352), "",ABS('Prediction Log'!$AD352))</f>
        <v>0.5</v>
      </c>
    </row>
    <row r="353" ht="14.25" customHeight="1">
      <c r="A353" s="67" t="n">
        <f>IF(ISBLANK(Games!$B334), "",Games!A334)</f>
        <v>14</v>
      </c>
      <c r="B353" s="67" t="str">
        <f>IF(ISBLANK(Games!$B334), "",Games!B334)</f>
        <v>UNLV</v>
      </c>
      <c r="C353" s="67" t="str">
        <f>IF(ISBLANK(Games!$B334), "",Games!E334)</f>
        <v>Boise State</v>
      </c>
      <c r="D353" s="68" t="n">
        <f>IF(ISBLANK(Games!$B334), "",Games!G334)</f>
        <v>2.5</v>
      </c>
      <c r="E353" s="68" t="n">
        <f>IF(ISBLANK(Games!$B334), "",Games!H334)</f>
        <v>3.1</v>
      </c>
      <c r="F353" s="69" t="n">
        <f>Games!D334</f>
        <v>0.52637</v>
      </c>
      <c r="G353" s="70" t="str">
        <f>Games!K334</f>
        <v>N</v>
      </c>
      <c r="H353" s="71" t="str">
        <f>IF(ISBLANK(Games!B334), "", IF('Prediction Log'!$D353&lt;0, 'Prediction Log'!$B353, 'Prediction Log'!$C353))</f>
        <v>Boise State</v>
      </c>
      <c r="I353" s="72" t="str">
        <f>IF(ISBLANK(Games!$B334), "",Games!I334)</f>
        <v>Boise State</v>
      </c>
      <c r="J353" s="72" t="str">
        <f>IF('Prediction Log'!$F353&gt;0.5, 'Prediction Log'!$B353, IF('Prediction Log'!$F353&lt;0.5, 'Prediction Log'!$C353, "PICK"))</f>
        <v>UNLV</v>
      </c>
      <c r="K353" s="73" t="n">
        <f>IF(ISBLANK(Games!B334), "",IF('Prediction Log'!$J353='Prediction Log'!$B353, 'Prediction Log'!$F353, 1-'Prediction Log'!$F353))</f>
        <v>0.52637</v>
      </c>
      <c r="L353" s="74" t="str">
        <f>IF(ISBLANK(Games!$B334), "",Games!L334)</f>
        <v>Y</v>
      </c>
      <c r="M353" s="75" t="s">
        <v>114</v>
      </c>
      <c r="N353" s="76" t="n">
        <v>20.0</v>
      </c>
      <c r="O353" s="76" t="n">
        <v>44.0</v>
      </c>
      <c r="P353" s="77" t="n">
        <f>IF(ISBLANK('Prediction Log'!$N353), "",'Prediction Log'!$O353-'Prediction Log'!$N353)</f>
        <v>24</v>
      </c>
      <c r="Q353" s="78" t="str">
        <f>IF(ISBLANK('Prediction Log'!$N353), "",IF('Prediction Log'!$M353&lt;&gt;'Prediction Log'!$H353, "Y", IF(AND('Prediction Log'!$M353='Prediction Log'!$H353, ABS((-1*'Prediction Log'!$P353))&gt;ABS('Prediction Log'!$D353)), "Y", IF('Prediction Log'!$D353='Prediction Log'!$P353, "PUSH", "N"))))</f>
        <v>Y</v>
      </c>
      <c r="R353" s="79" t="str">
        <f>IF(ISBLANK('Prediction Log'!$N353), "",IF('Prediction Log'!$P353&lt;'Prediction Log'!$D353, "Y", IF('Prediction Log'!$P353='Prediction Log'!$D353, "PUSH", "N")))</f>
        <v>N</v>
      </c>
      <c r="S353" s="79" t="str">
        <f>IF(ISBLANK('Prediction Log'!$N353), "",IF('Prediction Log'!$P353&lt;'Prediction Log'!$E353, "Y", IF('Prediction Log'!$P353='Prediction Log'!$E353, "PUSH", "N")))</f>
        <v>N</v>
      </c>
      <c r="T353" s="80" t="str">
        <f>IF(ISBLANK('Prediction Log'!$N353),"",IF('Prediction Log'!$M353='Prediction Log'!$H353, "Y", "N"))</f>
        <v>Y</v>
      </c>
      <c r="U353" s="80" t="str">
        <f>'Prediction Log'!$R353</f>
        <v>N</v>
      </c>
      <c r="V353" s="80" t="str">
        <f>IF(ISBLANK('Prediction Log'!$N353), "",IF(AND('Prediction Log'!$T353="Y", 'Prediction Log'!$U353="Y"), "Y", "N"))</f>
        <v>N</v>
      </c>
      <c r="W353" s="81" t="str">
        <f>IF(ISBLANK('Prediction Log'!$N353),"",IF('Prediction Log'!$M353='Prediction Log'!$I353, "Y", "N"))</f>
        <v>Y</v>
      </c>
      <c r="X353" s="81" t="str">
        <f>IF(ISBLANK('Prediction Log'!$N353), "", IF('Prediction Log'!$R353=Games!K334, "Y", "N"))</f>
        <v>Y</v>
      </c>
      <c r="Y353" s="82" t="str">
        <f>IF(ISBLANK('Prediction Log'!$N353), "",IF('Prediction Log'!$J353='Prediction Log'!$M353, "Y", "N"))</f>
        <v>N</v>
      </c>
      <c r="Z353" s="81" t="str">
        <f>IF(ISBLANK('Prediction Log'!$N353), "",IF('Prediction Log'!$I353&lt;&gt;'Prediction Log'!$M353, "N",IF(AND('Prediction Log'!$E353&gt;0, 'Prediction Log'!$P353&gt;'Prediction Log'!$E353, 'Prediction Log'!$I353='Prediction Log'!$C353), "Y", IF(AND('Prediction Log'!$E353&lt;0, 'Prediction Log'!$P353&lt;'Prediction Log'!$E353,'Prediction Log'!$I353='Prediction Log'!$B353 ), "Y", IF('Prediction Log'!$P353='Prediction Log'!$E353, "PUSH", "N")))))</f>
        <v>Y</v>
      </c>
      <c r="AA353" s="81" t="str">
        <f>IF(ISBLANK('Prediction Log'!$N353), "",IF(AND('Prediction Log'!$W353="Y", 'Prediction Log'!$X353="Y"), "Y", "N"))</f>
        <v>Y</v>
      </c>
      <c r="AB353" s="80" t="n">
        <f>IF(ISBLANK('Prediction Log'!$N353), "",IF('Prediction Log'!$D353&gt;0, 'Prediction Log'!$P353-'Prediction Log'!$D353, IF('Prediction Log'!$D353&lt;0, -'Prediction Log'!$P353+'Prediction Log'!$D353, "NA")))</f>
        <v>21.5</v>
      </c>
      <c r="AC353" s="80" t="n">
        <f>IF(ISBLANK('Prediction Log'!$N353), "",ABS('Prediction Log'!$AB353))</f>
        <v>21.5</v>
      </c>
      <c r="AD353" s="81" t="n">
        <f>IF(ISBLANK('Prediction Log'!$N353), "",IF('Prediction Log'!$E353&gt;0, 'Prediction Log'!$P353-'Prediction Log'!$E353, IF('Prediction Log'!$E353&lt;0, -'Prediction Log'!$P353+'Prediction Log'!$E353, "NA")))</f>
        <v>20.9</v>
      </c>
      <c r="AE353" s="81" t="n">
        <f>IF(ISBLANK('Prediction Log'!$N353), "",ABS('Prediction Log'!$AD353))</f>
        <v>20.9</v>
      </c>
    </row>
    <row r="354" ht="14.25" customHeight="1">
      <c r="A354" s="14" t="n">
        <f>IF(ISBLANK(Games!$B335), "",Games!A335)</f>
        <v>14</v>
      </c>
      <c r="B354" s="67" t="str">
        <f>IF(ISBLANK(Games!$B335), "",Games!B335)</f>
        <v>Alabama</v>
      </c>
      <c r="C354" s="67" t="str">
        <f>IF(ISBLANK(Games!$B335), "",Games!E335)</f>
        <v>Georgia</v>
      </c>
      <c r="D354" s="10" t="n">
        <f>IF(ISBLANK(Games!$B335), "",Games!G335)</f>
        <v>5.5</v>
      </c>
      <c r="E354" s="10" t="n">
        <f>IF(ISBLANK(Games!$B335), "",Games!H335)</f>
        <v>0.5</v>
      </c>
      <c r="F354" s="69" t="n">
        <f>Games!D335</f>
        <v>0.345822</v>
      </c>
      <c r="G354" s="70" t="str">
        <f>Games!K335</f>
        <v>Y</v>
      </c>
      <c r="H354" s="71" t="str">
        <f>IF(ISBLANK(Games!B335), "", IF('Prediction Log'!$D354&lt;0, 'Prediction Log'!$B354, 'Prediction Log'!$C354))</f>
        <v>Georgia</v>
      </c>
      <c r="I354" s="72" t="str">
        <f>IF(ISBLANK(Games!$B335), "",Games!I335)</f>
        <v>Georgia</v>
      </c>
      <c r="J354" s="72" t="str">
        <f>IF('Prediction Log'!$F354&gt;0.5, 'Prediction Log'!$B354, IF('Prediction Log'!$F354&lt;0.5, 'Prediction Log'!$C354, "PICK"))</f>
        <v>Georgia</v>
      </c>
      <c r="K354" s="73" t="n">
        <f>IF(ISBLANK(Games!B335), "",IF('Prediction Log'!$J354='Prediction Log'!$B354, 'Prediction Log'!$F354, 1-'Prediction Log'!$F354))</f>
        <v>0.654178</v>
      </c>
      <c r="L354" s="74" t="str">
        <f>IF(ISBLANK(Games!$B335), "",Games!L335)</f>
        <v>N</v>
      </c>
      <c r="M354" s="75" t="s">
        <v>22</v>
      </c>
      <c r="N354" s="76" t="n">
        <v>27.0</v>
      </c>
      <c r="O354" s="76" t="n">
        <v>24.0</v>
      </c>
      <c r="P354" s="77" t="n">
        <f>IF(ISBLANK('Prediction Log'!$N354), "",'Prediction Log'!$O354-'Prediction Log'!$N354)</f>
        <v>-3</v>
      </c>
      <c r="Q354" s="78" t="str">
        <f>IF(ISBLANK('Prediction Log'!$N354), "",IF('Prediction Log'!$M354&lt;&gt;'Prediction Log'!$H354, "Y", IF(AND('Prediction Log'!$M354='Prediction Log'!$H354, ABS((-1*'Prediction Log'!$P354))&gt;ABS('Prediction Log'!$D354)), "Y", IF('Prediction Log'!$D354='Prediction Log'!$P354, "PUSH", "N"))))</f>
        <v>Y</v>
      </c>
      <c r="R354" s="79" t="str">
        <f>IF(ISBLANK('Prediction Log'!$N354), "",IF('Prediction Log'!$P354&lt;'Prediction Log'!$D354, "Y", IF('Prediction Log'!$P354='Prediction Log'!$D354, "PUSH", "N")))</f>
        <v>Y</v>
      </c>
      <c r="S354" s="79" t="str">
        <f>IF(ISBLANK('Prediction Log'!$N354), "",IF('Prediction Log'!$P354&lt;'Prediction Log'!$E354, "Y", IF('Prediction Log'!$P354='Prediction Log'!$E354, "PUSH", "N")))</f>
        <v>Y</v>
      </c>
      <c r="T354" s="80" t="str">
        <f>IF(ISBLANK('Prediction Log'!$N354),"",IF('Prediction Log'!$M354='Prediction Log'!$H354, "Y", "N"))</f>
        <v>N</v>
      </c>
      <c r="U354" s="80" t="str">
        <f>'Prediction Log'!$R354</f>
        <v>Y</v>
      </c>
      <c r="V354" s="80" t="str">
        <f>IF(ISBLANK('Prediction Log'!$N354), "",IF(AND('Prediction Log'!$T354="Y", 'Prediction Log'!$U354="Y"), "Y", "N"))</f>
        <v>N</v>
      </c>
      <c r="W354" s="81" t="str">
        <f>IF(ISBLANK('Prediction Log'!$N354),"",IF('Prediction Log'!$M354='Prediction Log'!$I354, "Y", "N"))</f>
        <v>N</v>
      </c>
      <c r="X354" s="81" t="str">
        <f>IF(ISBLANK('Prediction Log'!$N354), "", IF('Prediction Log'!$R354=Games!K335, "Y", "N"))</f>
        <v>Y</v>
      </c>
      <c r="Y354" s="82" t="str">
        <f>IF(ISBLANK('Prediction Log'!$N354), "",IF('Prediction Log'!$J354='Prediction Log'!$M354, "Y", "N"))</f>
        <v>N</v>
      </c>
      <c r="Z354" s="81" t="str">
        <f>IF(ISBLANK('Prediction Log'!$N354), "",IF('Prediction Log'!$I354&lt;&gt;'Prediction Log'!$M354, "N",IF(AND('Prediction Log'!$E354&gt;0, 'Prediction Log'!$P354&gt;'Prediction Log'!$E354, 'Prediction Log'!$I354='Prediction Log'!$C354), "Y", IF(AND('Prediction Log'!$E354&lt;0, 'Prediction Log'!$P354&lt;'Prediction Log'!$E354,'Prediction Log'!$I354='Prediction Log'!$B354 ), "Y", IF('Prediction Log'!$P354='Prediction Log'!$E354, "PUSH", "N")))))</f>
        <v>N</v>
      </c>
      <c r="AA354" s="81" t="str">
        <f>IF(ISBLANK('Prediction Log'!$N354), "",IF(AND('Prediction Log'!$W354="Y", 'Prediction Log'!$X354="Y"), "Y", "N"))</f>
        <v>N</v>
      </c>
      <c r="AB354" s="80" t="n">
        <f>IF(ISBLANK('Prediction Log'!$N354), "",IF('Prediction Log'!$D354&gt;0, 'Prediction Log'!$P354-'Prediction Log'!$D354, IF('Prediction Log'!$D354&lt;0, -'Prediction Log'!$P354+'Prediction Log'!$D354, "NA")))</f>
        <v>-8.5</v>
      </c>
      <c r="AC354" s="80" t="n">
        <f>IF(ISBLANK('Prediction Log'!$N354), "",ABS('Prediction Log'!$AB354))</f>
        <v>8.5</v>
      </c>
      <c r="AD354" s="81" t="n">
        <f>IF(ISBLANK('Prediction Log'!$N354), "",IF('Prediction Log'!$E354&gt;0, 'Prediction Log'!$P354-'Prediction Log'!$E354, IF('Prediction Log'!$E354&lt;0, -'Prediction Log'!$P354+'Prediction Log'!$E354, "NA")))</f>
        <v>-3.5</v>
      </c>
      <c r="AE354" s="81" t="n">
        <f>IF(ISBLANK('Prediction Log'!$N354), "",ABS('Prediction Log'!$AD354))</f>
        <v>3.5</v>
      </c>
    </row>
    <row r="355" ht="14.25" customHeight="1">
      <c r="A355" s="67" t="n">
        <f>IF(ISBLANK(Games!$B336), "",Games!A336)</f>
        <v>14</v>
      </c>
      <c r="B355" s="67" t="str">
        <f>IF(ISBLANK(Games!$B336), "",Games!B336)</f>
        <v>Tulane</v>
      </c>
      <c r="C355" s="67" t="str">
        <f>IF(ISBLANK(Games!$B336), "",Games!E336)</f>
        <v>SMU</v>
      </c>
      <c r="D355" s="68" t="n">
        <f>IF(ISBLANK(Games!$B336), "",Games!G336)</f>
        <v>-3.5</v>
      </c>
      <c r="E355" s="68" t="n">
        <f>IF(ISBLANK(Games!$B336), "",Games!H336)</f>
        <v>19.9</v>
      </c>
      <c r="F355" s="69" t="n">
        <f>Games!D336</f>
        <v>0.076035</v>
      </c>
      <c r="G355" s="70" t="str">
        <f>Games!K336</f>
        <v>N</v>
      </c>
      <c r="H355" s="71" t="str">
        <f>IF(ISBLANK(Games!B336), "", IF('Prediction Log'!$D355&lt;0, 'Prediction Log'!$B355, 'Prediction Log'!$C355))</f>
        <v>Tulane</v>
      </c>
      <c r="I355" s="72" t="str">
        <f>IF(ISBLANK(Games!$B336), "",Games!I336)</f>
        <v>SMU</v>
      </c>
      <c r="J355" s="72" t="str">
        <f>IF('Prediction Log'!$F355&gt;0.5, 'Prediction Log'!$B355, IF('Prediction Log'!$F355&lt;0.5, 'Prediction Log'!$C355, "PICK"))</f>
        <v>SMU</v>
      </c>
      <c r="K355" s="73" t="n">
        <f>IF(ISBLANK(Games!B336), "",IF('Prediction Log'!$J355='Prediction Log'!$B355, 'Prediction Log'!$F355, 1-'Prediction Log'!$F355))</f>
        <v>0.923965</v>
      </c>
      <c r="L355" s="74" t="str">
        <f>IF(ISBLANK(Games!$B336), "",Games!L336)</f>
        <v>Y</v>
      </c>
      <c r="M355" s="75" t="s">
        <v>15</v>
      </c>
      <c r="N355" s="76" t="n">
        <v>14.0</v>
      </c>
      <c r="O355" s="76" t="n">
        <v>26.0</v>
      </c>
      <c r="P355" s="77" t="n">
        <f>IF(ISBLANK('Prediction Log'!$N355), "",'Prediction Log'!$O355-'Prediction Log'!$N355)</f>
        <v>12</v>
      </c>
      <c r="Q355" s="78" t="str">
        <f>IF(ISBLANK('Prediction Log'!$N355), "",IF('Prediction Log'!$M355&lt;&gt;'Prediction Log'!$H355, "Y", IF(AND('Prediction Log'!$M355='Prediction Log'!$H355, ABS((-1*'Prediction Log'!$P355))&gt;ABS('Prediction Log'!$D355)), "Y", IF('Prediction Log'!$D355='Prediction Log'!$P355, "PUSH", "N"))))</f>
        <v>Y</v>
      </c>
      <c r="R355" s="79" t="str">
        <f>IF(ISBLANK('Prediction Log'!$N355), "",IF('Prediction Log'!$P355&lt;'Prediction Log'!$D355, "Y", IF('Prediction Log'!$P355='Prediction Log'!$D355, "PUSH", "N")))</f>
        <v>N</v>
      </c>
      <c r="S355" s="79" t="str">
        <f>IF(ISBLANK('Prediction Log'!$N355), "",IF('Prediction Log'!$P355&lt;'Prediction Log'!$E355, "Y", IF('Prediction Log'!$P355='Prediction Log'!$E355, "PUSH", "N")))</f>
        <v>Y</v>
      </c>
      <c r="T355" s="80" t="str">
        <f>IF(ISBLANK('Prediction Log'!$N355),"",IF('Prediction Log'!$M355='Prediction Log'!$H355, "Y", "N"))</f>
        <v>N</v>
      </c>
      <c r="U355" s="80" t="str">
        <f>'Prediction Log'!$R355</f>
        <v>N</v>
      </c>
      <c r="V355" s="80" t="str">
        <f>IF(ISBLANK('Prediction Log'!$N355), "",IF(AND('Prediction Log'!$T355="Y", 'Prediction Log'!$U355="Y"), "Y", "N"))</f>
        <v>N</v>
      </c>
      <c r="W355" s="81" t="str">
        <f>IF(ISBLANK('Prediction Log'!$N355),"",IF('Prediction Log'!$M355='Prediction Log'!$I355, "Y", "N"))</f>
        <v>Y</v>
      </c>
      <c r="X355" s="81" t="str">
        <f>IF(ISBLANK('Prediction Log'!$N355), "", IF('Prediction Log'!$R355=Games!K336, "Y", "N"))</f>
        <v>Y</v>
      </c>
      <c r="Y355" s="82" t="str">
        <f>IF(ISBLANK('Prediction Log'!$N355), "",IF('Prediction Log'!$J355='Prediction Log'!$M355, "Y", "N"))</f>
        <v>Y</v>
      </c>
      <c r="Z355" s="81" t="str">
        <f>IF(ISBLANK('Prediction Log'!$N355), "",IF('Prediction Log'!$I355&lt;&gt;'Prediction Log'!$M355, "N",IF(AND('Prediction Log'!$E355&gt;0, 'Prediction Log'!$P355&gt;'Prediction Log'!$E355, 'Prediction Log'!$I355='Prediction Log'!$C355), "Y", IF(AND('Prediction Log'!$E355&lt;0, 'Prediction Log'!$P355&lt;'Prediction Log'!$E355,'Prediction Log'!$I355='Prediction Log'!$B355 ), "Y", IF('Prediction Log'!$P355='Prediction Log'!$E355, "PUSH", "N")))))</f>
        <v>N</v>
      </c>
      <c r="AA355" s="81" t="str">
        <f>IF(ISBLANK('Prediction Log'!$N355), "",IF(AND('Prediction Log'!$W355="Y", 'Prediction Log'!$X355="Y"), "Y", "N"))</f>
        <v>Y</v>
      </c>
      <c r="AB355" s="80" t="n">
        <f>IF(ISBLANK('Prediction Log'!$N355), "",IF('Prediction Log'!$D355&gt;0, 'Prediction Log'!$P355-'Prediction Log'!$D355, IF('Prediction Log'!$D355&lt;0, -'Prediction Log'!$P355+'Prediction Log'!$D355, "NA")))</f>
        <v>-15.5</v>
      </c>
      <c r="AC355" s="80" t="n">
        <f>IF(ISBLANK('Prediction Log'!$N355), "",ABS('Prediction Log'!$AB355))</f>
        <v>15.5</v>
      </c>
      <c r="AD355" s="81" t="n">
        <f>IF(ISBLANK('Prediction Log'!$N355), "",IF('Prediction Log'!$E355&gt;0, 'Prediction Log'!$P355-'Prediction Log'!$E355, IF('Prediction Log'!$E355&lt;0, -'Prediction Log'!$P355+'Prediction Log'!$E355, "NA")))</f>
        <v>-7.9</v>
      </c>
      <c r="AE355" s="81" t="n">
        <f>IF(ISBLANK('Prediction Log'!$N355), "",ABS('Prediction Log'!$AD355))</f>
        <v>7.9</v>
      </c>
    </row>
    <row r="356" ht="14.25" customHeight="1">
      <c r="A356" s="14" t="n">
        <f>IF(ISBLANK(Games!$B337), "",Games!A337)</f>
        <v>14</v>
      </c>
      <c r="B356" s="67" t="str">
        <f>IF(ISBLANK(Games!$B337), "",Games!B337)</f>
        <v>Troy</v>
      </c>
      <c r="C356" s="67" t="str">
        <f>IF(ISBLANK(Games!$B337), "",Games!E337)</f>
        <v>Appalachian State</v>
      </c>
      <c r="D356" s="10" t="n">
        <f>IF(ISBLANK(Games!$B337), "",Games!G337)</f>
        <v>-5.5</v>
      </c>
      <c r="E356" s="10" t="n">
        <f>IF(ISBLANK(Games!$B337), "",Games!H337)</f>
        <v>-5.3</v>
      </c>
      <c r="F356" s="69" t="n">
        <f>Games!D337</f>
        <v>0.874832</v>
      </c>
      <c r="G356" s="70" t="str">
        <f>Games!K337</f>
        <v>N</v>
      </c>
      <c r="H356" s="71" t="str">
        <f>IF(ISBLANK(Games!B337), "", IF('Prediction Log'!$D356&lt;0, 'Prediction Log'!$B356, 'Prediction Log'!$C356))</f>
        <v>Troy</v>
      </c>
      <c r="I356" s="72" t="str">
        <f>IF(ISBLANK(Games!$B337), "",Games!I337)</f>
        <v>Troy</v>
      </c>
      <c r="J356" s="72" t="str">
        <f>IF('Prediction Log'!$F356&gt;0.5, 'Prediction Log'!$B356, IF('Prediction Log'!$F356&lt;0.5, 'Prediction Log'!$C356, "PICK"))</f>
        <v>Troy</v>
      </c>
      <c r="K356" s="73" t="n">
        <f>IF(ISBLANK(Games!B337), "",IF('Prediction Log'!$J356='Prediction Log'!$B356, 'Prediction Log'!$F356, 1-'Prediction Log'!$F356))</f>
        <v>0.874832</v>
      </c>
      <c r="L356" s="74" t="str">
        <f>IF(ISBLANK(Games!$B337), "",Games!L337)</f>
        <v>N</v>
      </c>
      <c r="M356" s="75" t="s">
        <v>118</v>
      </c>
      <c r="N356" s="76" t="n">
        <v>49.0</v>
      </c>
      <c r="O356" s="76" t="n">
        <v>23.0</v>
      </c>
      <c r="P356" s="77" t="n">
        <f>IF(ISBLANK('Prediction Log'!$N356), "",'Prediction Log'!$O356-'Prediction Log'!$N356)</f>
        <v>-26</v>
      </c>
      <c r="Q356" s="78" t="str">
        <f>IF(ISBLANK('Prediction Log'!$N356), "",IF('Prediction Log'!$M356&lt;&gt;'Prediction Log'!$H356, "Y", IF(AND('Prediction Log'!$M356='Prediction Log'!$H356, ABS((-1*'Prediction Log'!$P356))&gt;ABS('Prediction Log'!$D356)), "Y", IF('Prediction Log'!$D356='Prediction Log'!$P356, "PUSH", "N"))))</f>
        <v>Y</v>
      </c>
      <c r="R356" s="79" t="str">
        <f>IF(ISBLANK('Prediction Log'!$N356), "",IF('Prediction Log'!$P356&lt;'Prediction Log'!$D356, "Y", IF('Prediction Log'!$P356='Prediction Log'!$D356, "PUSH", "N")))</f>
        <v>Y</v>
      </c>
      <c r="S356" s="79" t="str">
        <f>IF(ISBLANK('Prediction Log'!$N356), "",IF('Prediction Log'!$P356&lt;'Prediction Log'!$E356, "Y", IF('Prediction Log'!$P356='Prediction Log'!$E356, "PUSH", "N")))</f>
        <v>Y</v>
      </c>
      <c r="T356" s="80" t="str">
        <f>IF(ISBLANK('Prediction Log'!$N356),"",IF('Prediction Log'!$M356='Prediction Log'!$H356, "Y", "N"))</f>
        <v>Y</v>
      </c>
      <c r="U356" s="80" t="str">
        <f>'Prediction Log'!$R356</f>
        <v>Y</v>
      </c>
      <c r="V356" s="80" t="str">
        <f>IF(ISBLANK('Prediction Log'!$N356), "",IF(AND('Prediction Log'!$T356="Y", 'Prediction Log'!$U356="Y"), "Y", "N"))</f>
        <v>Y</v>
      </c>
      <c r="W356" s="81" t="str">
        <f>IF(ISBLANK('Prediction Log'!$N356),"",IF('Prediction Log'!$M356='Prediction Log'!$I356, "Y", "N"))</f>
        <v>Y</v>
      </c>
      <c r="X356" s="81" t="str">
        <f>IF(ISBLANK('Prediction Log'!$N356), "", IF('Prediction Log'!$R356=Games!K337, "Y", "N"))</f>
        <v>N</v>
      </c>
      <c r="Y356" s="82" t="str">
        <f>IF(ISBLANK('Prediction Log'!$N356), "",IF('Prediction Log'!$J356='Prediction Log'!$M356, "Y", "N"))</f>
        <v>Y</v>
      </c>
      <c r="Z356" s="81" t="str">
        <f>IF(ISBLANK('Prediction Log'!$N356), "",IF('Prediction Log'!$I356&lt;&gt;'Prediction Log'!$M356, "N",IF(AND('Prediction Log'!$E356&gt;0, 'Prediction Log'!$P356&gt;'Prediction Log'!$E356, 'Prediction Log'!$I356='Prediction Log'!$C356), "Y", IF(AND('Prediction Log'!$E356&lt;0, 'Prediction Log'!$P356&lt;'Prediction Log'!$E356,'Prediction Log'!$I356='Prediction Log'!$B356 ), "Y", IF('Prediction Log'!$P356='Prediction Log'!$E356, "PUSH", "N")))))</f>
        <v>Y</v>
      </c>
      <c r="AA356" s="81" t="str">
        <f>IF(ISBLANK('Prediction Log'!$N356), "",IF(AND('Prediction Log'!$W356="Y", 'Prediction Log'!$X356="Y"), "Y", "N"))</f>
        <v>N</v>
      </c>
      <c r="AB356" s="80" t="n">
        <f>IF(ISBLANK('Prediction Log'!$N356), "",IF('Prediction Log'!$D356&gt;0, 'Prediction Log'!$P356-'Prediction Log'!$D356, IF('Prediction Log'!$D356&lt;0, -'Prediction Log'!$P356+'Prediction Log'!$D356, "NA")))</f>
        <v>20.5</v>
      </c>
      <c r="AC356" s="80" t="n">
        <f>IF(ISBLANK('Prediction Log'!$N356), "",ABS('Prediction Log'!$AB356))</f>
        <v>20.5</v>
      </c>
      <c r="AD356" s="81" t="n">
        <f>IF(ISBLANK('Prediction Log'!$N356), "",IF('Prediction Log'!$E356&gt;0, 'Prediction Log'!$P356-'Prediction Log'!$E356, IF('Prediction Log'!$E356&lt;0, -'Prediction Log'!$P356+'Prediction Log'!$E356, "NA")))</f>
        <v>20.7</v>
      </c>
      <c r="AE356" s="81" t="n">
        <f>IF(ISBLANK('Prediction Log'!$N356), "",ABS('Prediction Log'!$AD356))</f>
        <v>20.7</v>
      </c>
    </row>
    <row r="357" ht="14.25" customHeight="1">
      <c r="A357" s="67" t="n">
        <f>IF(ISBLANK(Games!$B338), "",Games!A338)</f>
        <v>14</v>
      </c>
      <c r="B357" s="67" t="str">
        <f>IF(ISBLANK(Games!$B338), "",Games!B338)</f>
        <v>Florida State</v>
      </c>
      <c r="C357" s="67" t="str">
        <f>IF(ISBLANK(Games!$B338), "",Games!E338)</f>
        <v>Louisville</v>
      </c>
      <c r="D357" s="68" t="n">
        <f>IF(ISBLANK(Games!$B338), "",Games!G338)</f>
        <v>-2.5</v>
      </c>
      <c r="E357" s="68" t="n">
        <f>IF(ISBLANK(Games!$B338), "",Games!H338)</f>
        <v>-19.7</v>
      </c>
      <c r="F357" s="69" t="n">
        <f>Games!D338</f>
        <v>0.984028</v>
      </c>
      <c r="G357" s="70" t="str">
        <f>Games!K338</f>
        <v>Y</v>
      </c>
      <c r="H357" s="71" t="str">
        <f>IF(ISBLANK(Games!B338), "", IF('Prediction Log'!$D357&lt;0, 'Prediction Log'!$B357, 'Prediction Log'!$C357))</f>
        <v>Florida State</v>
      </c>
      <c r="I357" s="72" t="str">
        <f>IF(ISBLANK(Games!$B338), "",Games!I338)</f>
        <v>Florida State</v>
      </c>
      <c r="J357" s="72" t="str">
        <f>IF('Prediction Log'!$F357&gt;0.5, 'Prediction Log'!$B357, IF('Prediction Log'!$F357&lt;0.5, 'Prediction Log'!$C357, "PICK"))</f>
        <v>Florida State</v>
      </c>
      <c r="K357" s="73" t="n">
        <f>IF(ISBLANK(Games!B338), "",IF('Prediction Log'!$J357='Prediction Log'!$B357, 'Prediction Log'!$F357, 1-'Prediction Log'!$F357))</f>
        <v>0.984028</v>
      </c>
      <c r="L357" s="74" t="str">
        <f>IF(ISBLANK(Games!$B338), "",Games!L338)</f>
        <v>Y</v>
      </c>
      <c r="M357" s="75" t="s">
        <v>38</v>
      </c>
      <c r="N357" s="76" t="n">
        <v>16.0</v>
      </c>
      <c r="O357" s="76" t="n">
        <v>6.0</v>
      </c>
      <c r="P357" s="77" t="n">
        <f>IF(ISBLANK('Prediction Log'!$N357), "",'Prediction Log'!$O357-'Prediction Log'!$N357)</f>
        <v>-10</v>
      </c>
      <c r="Q357" s="78" t="str">
        <f>IF(ISBLANK('Prediction Log'!$N357), "",IF('Prediction Log'!$M357&lt;&gt;'Prediction Log'!$H357, "Y", IF(AND('Prediction Log'!$M357='Prediction Log'!$H357, ABS((-1*'Prediction Log'!$P357))&gt;ABS('Prediction Log'!$D357)), "Y", IF('Prediction Log'!$D357='Prediction Log'!$P357, "PUSH", "N"))))</f>
        <v>Y</v>
      </c>
      <c r="R357" s="79" t="str">
        <f>IF(ISBLANK('Prediction Log'!$N357), "",IF('Prediction Log'!$P357&lt;'Prediction Log'!$D357, "Y", IF('Prediction Log'!$P357='Prediction Log'!$D357, "PUSH", "N")))</f>
        <v>Y</v>
      </c>
      <c r="S357" s="79" t="str">
        <f>IF(ISBLANK('Prediction Log'!$N357), "",IF('Prediction Log'!$P357&lt;'Prediction Log'!$E357, "Y", IF('Prediction Log'!$P357='Prediction Log'!$E357, "PUSH", "N")))</f>
        <v>N</v>
      </c>
      <c r="T357" s="80" t="str">
        <f>IF(ISBLANK('Prediction Log'!$N357),"",IF('Prediction Log'!$M357='Prediction Log'!$H357, "Y", "N"))</f>
        <v>Y</v>
      </c>
      <c r="U357" s="80" t="str">
        <f>'Prediction Log'!$R357</f>
        <v>Y</v>
      </c>
      <c r="V357" s="80" t="str">
        <f>IF(ISBLANK('Prediction Log'!$N357), "",IF(AND('Prediction Log'!$T357="Y", 'Prediction Log'!$U357="Y"), "Y", "N"))</f>
        <v>Y</v>
      </c>
      <c r="W357" s="81" t="str">
        <f>IF(ISBLANK('Prediction Log'!$N357),"",IF('Prediction Log'!$M357='Prediction Log'!$I357, "Y", "N"))</f>
        <v>Y</v>
      </c>
      <c r="X357" s="81" t="str">
        <f>IF(ISBLANK('Prediction Log'!$N357), "", IF('Prediction Log'!$R357=Games!K338, "Y", "N"))</f>
        <v>Y</v>
      </c>
      <c r="Y357" s="82" t="str">
        <f>IF(ISBLANK('Prediction Log'!$N357), "",IF('Prediction Log'!$J357='Prediction Log'!$M357, "Y", "N"))</f>
        <v>Y</v>
      </c>
      <c r="Z357" s="81" t="str">
        <f>IF(ISBLANK('Prediction Log'!$N357), "",IF('Prediction Log'!$I357&lt;&gt;'Prediction Log'!$M357, "N",IF(AND('Prediction Log'!$E357&gt;0, 'Prediction Log'!$P357&gt;'Prediction Log'!$E357, 'Prediction Log'!$I357='Prediction Log'!$C357), "Y", IF(AND('Prediction Log'!$E357&lt;0, 'Prediction Log'!$P357&lt;'Prediction Log'!$E357,'Prediction Log'!$I357='Prediction Log'!$B357 ), "Y", IF('Prediction Log'!$P357='Prediction Log'!$E357, "PUSH", "N")))))</f>
        <v>N</v>
      </c>
      <c r="AA357" s="81" t="str">
        <f>IF(ISBLANK('Prediction Log'!$N357), "",IF(AND('Prediction Log'!$W357="Y", 'Prediction Log'!$X357="Y"), "Y", "N"))</f>
        <v>Y</v>
      </c>
      <c r="AB357" s="80" t="n">
        <f>IF(ISBLANK('Prediction Log'!$N357), "",IF('Prediction Log'!$D357&gt;0, 'Prediction Log'!$P357-'Prediction Log'!$D357, IF('Prediction Log'!$D357&lt;0, -'Prediction Log'!$P357+'Prediction Log'!$D357, "NA")))</f>
        <v>7.5</v>
      </c>
      <c r="AC357" s="80" t="n">
        <f>IF(ISBLANK('Prediction Log'!$N357), "",ABS('Prediction Log'!$AB357))</f>
        <v>7.5</v>
      </c>
      <c r="AD357" s="81" t="n">
        <f>IF(ISBLANK('Prediction Log'!$N357), "",IF('Prediction Log'!$E357&gt;0, 'Prediction Log'!$P357-'Prediction Log'!$E357, IF('Prediction Log'!$E357&lt;0, -'Prediction Log'!$P357+'Prediction Log'!$E357, "NA")))</f>
        <v>-9.7</v>
      </c>
      <c r="AE357" s="81" t="n">
        <f>IF(ISBLANK('Prediction Log'!$N357), "",ABS('Prediction Log'!$AD357))</f>
        <v>9.7</v>
      </c>
    </row>
    <row r="358" ht="14.25" customHeight="1">
      <c r="A358" s="14" t="n">
        <f>IF(ISBLANK(Games!$B339), "",Games!A339)</f>
        <v>14</v>
      </c>
      <c r="B358" s="67" t="str">
        <f>IF(ISBLANK(Games!$B339), "",Games!B339)</f>
        <v>Michigan</v>
      </c>
      <c r="C358" s="67" t="str">
        <f>IF(ISBLANK(Games!$B339), "",Games!E339)</f>
        <v>Iowa</v>
      </c>
      <c r="D358" s="10" t="n">
        <f>IF(ISBLANK(Games!$B339), "",Games!G339)</f>
        <v>-21.5</v>
      </c>
      <c r="E358" s="10" t="n">
        <f>IF(ISBLANK(Games!$B339), "",Games!H339)</f>
        <v>-28.4</v>
      </c>
      <c r="F358" s="69" t="n">
        <f>Games!D339</f>
        <v>0.998094</v>
      </c>
      <c r="G358" s="70" t="str">
        <f>Games!K339</f>
        <v>Y</v>
      </c>
      <c r="H358" s="71" t="str">
        <f>IF(ISBLANK(Games!B339), "", IF('Prediction Log'!$D358&lt;0, 'Prediction Log'!$B358, 'Prediction Log'!$C358))</f>
        <v>Michigan</v>
      </c>
      <c r="I358" s="72" t="str">
        <f>IF(ISBLANK(Games!$B339), "",Games!I339)</f>
        <v>Michigan</v>
      </c>
      <c r="J358" s="72" t="str">
        <f>IF('Prediction Log'!$F358&gt;0.5, 'Prediction Log'!$B358, IF('Prediction Log'!$F358&lt;0.5, 'Prediction Log'!$C358, "PICK"))</f>
        <v>Michigan</v>
      </c>
      <c r="K358" s="73" t="n">
        <f>IF(ISBLANK(Games!B339), "",IF('Prediction Log'!$J358='Prediction Log'!$B358, 'Prediction Log'!$F358, 1-'Prediction Log'!$F358))</f>
        <v>0.998094</v>
      </c>
      <c r="L358" s="74" t="str">
        <f>IF(ISBLANK(Games!$B339), "",Games!L339)</f>
        <v>Y</v>
      </c>
      <c r="M358" s="75" t="s">
        <v>37</v>
      </c>
      <c r="N358" s="76" t="n">
        <v>26.0</v>
      </c>
      <c r="O358" s="76" t="n">
        <v>0.0</v>
      </c>
      <c r="P358" s="77" t="n">
        <f>IF(ISBLANK('Prediction Log'!$N358), "",'Prediction Log'!$O358-'Prediction Log'!$N358)</f>
        <v>-26</v>
      </c>
      <c r="Q358" s="78" t="str">
        <f>IF(ISBLANK('Prediction Log'!$N358), "",IF('Prediction Log'!$M358&lt;&gt;'Prediction Log'!$H358, "Y", IF(AND('Prediction Log'!$M358='Prediction Log'!$H358, ABS((-1*'Prediction Log'!$P358))&gt;ABS('Prediction Log'!$D358)), "Y", IF('Prediction Log'!$D358='Prediction Log'!$P358, "PUSH", "N"))))</f>
        <v>Y</v>
      </c>
      <c r="R358" s="79" t="str">
        <f>IF(ISBLANK('Prediction Log'!$N358), "",IF('Prediction Log'!$P358&lt;'Prediction Log'!$D358, "Y", IF('Prediction Log'!$P358='Prediction Log'!$D358, "PUSH", "N")))</f>
        <v>Y</v>
      </c>
      <c r="S358" s="79" t="str">
        <f>IF(ISBLANK('Prediction Log'!$N358), "",IF('Prediction Log'!$P358&lt;'Prediction Log'!$E358, "Y", IF('Prediction Log'!$P358='Prediction Log'!$E358, "PUSH", "N")))</f>
        <v>N</v>
      </c>
      <c r="T358" s="80" t="str">
        <f>IF(ISBLANK('Prediction Log'!$N358),"",IF('Prediction Log'!$M358='Prediction Log'!$H358, "Y", "N"))</f>
        <v>Y</v>
      </c>
      <c r="U358" s="80" t="str">
        <f>'Prediction Log'!$R358</f>
        <v>Y</v>
      </c>
      <c r="V358" s="80" t="str">
        <f>IF(ISBLANK('Prediction Log'!$N358), "",IF(AND('Prediction Log'!$T358="Y", 'Prediction Log'!$U358="Y"), "Y", "N"))</f>
        <v>Y</v>
      </c>
      <c r="W358" s="81" t="str">
        <f>IF(ISBLANK('Prediction Log'!$N358),"",IF('Prediction Log'!$M358='Prediction Log'!$I358, "Y", "N"))</f>
        <v>Y</v>
      </c>
      <c r="X358" s="81" t="str">
        <f>IF(ISBLANK('Prediction Log'!$N358), "", IF('Prediction Log'!$R358=Games!K339, "Y", "N"))</f>
        <v>Y</v>
      </c>
      <c r="Y358" s="82" t="str">
        <f>IF(ISBLANK('Prediction Log'!$N358), "",IF('Prediction Log'!$J358='Prediction Log'!$M358, "Y", "N"))</f>
        <v>Y</v>
      </c>
      <c r="Z358" s="81" t="str">
        <f>IF(ISBLANK('Prediction Log'!$N358), "",IF('Prediction Log'!$I358&lt;&gt;'Prediction Log'!$M358, "N",IF(AND('Prediction Log'!$E358&gt;0, 'Prediction Log'!$P358&gt;'Prediction Log'!$E358, 'Prediction Log'!$I358='Prediction Log'!$C358), "Y", IF(AND('Prediction Log'!$E358&lt;0, 'Prediction Log'!$P358&lt;'Prediction Log'!$E358,'Prediction Log'!$I358='Prediction Log'!$B358 ), "Y", IF('Prediction Log'!$P358='Prediction Log'!$E358, "PUSH", "N")))))</f>
        <v>N</v>
      </c>
      <c r="AA358" s="81" t="str">
        <f>IF(ISBLANK('Prediction Log'!$N358), "",IF(AND('Prediction Log'!$W358="Y", 'Prediction Log'!$X358="Y"), "Y", "N"))</f>
        <v>Y</v>
      </c>
      <c r="AB358" s="80" t="n">
        <f>IF(ISBLANK('Prediction Log'!$N358), "",IF('Prediction Log'!$D358&gt;0, 'Prediction Log'!$P358-'Prediction Log'!$D358, IF('Prediction Log'!$D358&lt;0, -'Prediction Log'!$P358+'Prediction Log'!$D358, "NA")))</f>
        <v>4.5</v>
      </c>
      <c r="AC358" s="80" t="n">
        <f>IF(ISBLANK('Prediction Log'!$N358), "",ABS('Prediction Log'!$AB358))</f>
        <v>4.5</v>
      </c>
      <c r="AD358" s="81" t="n">
        <f>IF(ISBLANK('Prediction Log'!$N358), "",IF('Prediction Log'!$E358&gt;0, 'Prediction Log'!$P358-'Prediction Log'!$E358, IF('Prediction Log'!$E358&lt;0, -'Prediction Log'!$P358+'Prediction Log'!$E358, "NA")))</f>
        <v>-2.4</v>
      </c>
      <c r="AE358" s="81" t="n">
        <f>IF(ISBLANK('Prediction Log'!$N358), "",ABS('Prediction Log'!$AD358))</f>
        <v>2.4</v>
      </c>
    </row>
    <row r="359" ht="14.25" customHeight="1">
      <c r="A359" s="67" t="n">
        <f>IF(ISBLANK(Games!$B340), "",Games!A340)</f>
        <v>15</v>
      </c>
      <c r="B359" s="67" t="str">
        <f>IF(ISBLANK(Games!$B340), "",Games!B340)</f>
        <v>Georgia Southern</v>
      </c>
      <c r="C359" s="67" t="str">
        <f>IF(ISBLANK(Games!$B340), "",Games!E340)</f>
        <v>Ohio</v>
      </c>
      <c r="D359" s="68" t="n">
        <f>IF(ISBLANK(Games!$B340), "",Games!G340)</f>
        <v>-3</v>
      </c>
      <c r="E359" s="68" t="n">
        <f>IF(ISBLANK(Games!$B340), "",Games!H340)</f>
        <v>13.8</v>
      </c>
      <c r="F359" s="69" t="n">
        <f>Games!D340</f>
        <v>0.09748</v>
      </c>
      <c r="G359" s="70" t="str">
        <f>Games!K340</f>
        <v>N</v>
      </c>
      <c r="H359" s="71" t="str">
        <f>IF(ISBLANK(Games!B340), "", IF('Prediction Log'!$D359&lt;0, 'Prediction Log'!$B359, 'Prediction Log'!$C359))</f>
        <v>Georgia Southern</v>
      </c>
      <c r="I359" s="72" t="str">
        <f>IF(ISBLANK(Games!$B340), "",Games!I340)</f>
        <v>Ohio</v>
      </c>
      <c r="J359" s="72" t="str">
        <f>IF('Prediction Log'!$F359&gt;0.5, 'Prediction Log'!$B359, IF('Prediction Log'!$F359&lt;0.5, 'Prediction Log'!$C359, "PICK"))</f>
        <v>Ohio</v>
      </c>
      <c r="K359" s="73" t="n">
        <f>IF(ISBLANK(Games!B340), "",IF('Prediction Log'!$J359='Prediction Log'!$B359, 'Prediction Log'!$F359, 1-'Prediction Log'!$F359))</f>
        <v>0.90252</v>
      </c>
      <c r="L359" s="74" t="str">
        <f>IF(ISBLANK(Games!$B340), "",Games!L340)</f>
        <v>Y</v>
      </c>
      <c r="M359" s="75" t="str">
        <f>IF(ISBLANK('Prediction Log'!$N359), "",IF('Prediction Log'!$N359&gt;'Prediction Log'!$O359,'Prediction Log'!$B359,'Prediction Log'!$C359))</f>
        <v/>
      </c>
      <c r="N359" s="76"/>
      <c r="O359" s="76"/>
      <c r="P359" s="77" t="str">
        <f>IF(ISBLANK('Prediction Log'!$N359), "",'Prediction Log'!$O359-'Prediction Log'!$N359)</f>
        <v/>
      </c>
      <c r="Q359" s="78" t="str">
        <f>IF(ISBLANK('Prediction Log'!$N359), "",IF('Prediction Log'!$M359&lt;&gt;'Prediction Log'!$H359, "Y", IF(AND('Prediction Log'!$M359='Prediction Log'!$H359, ABS((-1*'Prediction Log'!$P359))&gt;ABS('Prediction Log'!$D359)), "Y", IF('Prediction Log'!$D359='Prediction Log'!$P359, "PUSH", "N"))))</f>
        <v/>
      </c>
      <c r="R359" s="79" t="str">
        <f>IF(ISBLANK('Prediction Log'!$N359), "",IF('Prediction Log'!$P359&lt;'Prediction Log'!$D359, "Y", IF('Prediction Log'!$P359='Prediction Log'!$D359, "PUSH", "N")))</f>
        <v/>
      </c>
      <c r="S359" s="79" t="str">
        <f>IF(ISBLANK('Prediction Log'!$N359), "",IF('Prediction Log'!$P359&lt;'Prediction Log'!$E359, "Y", IF('Prediction Log'!$P359='Prediction Log'!$E359, "PUSH", "N")))</f>
        <v/>
      </c>
      <c r="T359" s="80" t="str">
        <f>IF(ISBLANK('Prediction Log'!$N359),"",IF('Prediction Log'!$M359='Prediction Log'!$H359, "Y", "N"))</f>
        <v/>
      </c>
      <c r="U359" s="80" t="str">
        <f>'Prediction Log'!$R359</f>
        <v/>
      </c>
      <c r="V359" s="80" t="str">
        <f>IF(ISBLANK('Prediction Log'!$N359), "",IF(AND('Prediction Log'!$T359="Y", 'Prediction Log'!$U359="Y"), "Y", "N"))</f>
        <v/>
      </c>
      <c r="W359" s="81" t="str">
        <f>IF(ISBLANK('Prediction Log'!$N359),"",IF('Prediction Log'!$M359='Prediction Log'!$I359, "Y", "N"))</f>
        <v/>
      </c>
      <c r="X359" s="81" t="str">
        <f>IF(ISBLANK('Prediction Log'!$N359), "", IF('Prediction Log'!$R359=Games!K340, "Y", "N"))</f>
        <v/>
      </c>
      <c r="Y359" s="82" t="str">
        <f>IF(ISBLANK('Prediction Log'!$N359), "",IF('Prediction Log'!$J359='Prediction Log'!$M359, "Y", "N"))</f>
        <v/>
      </c>
      <c r="Z359" s="81" t="str">
        <f>IF(ISBLANK('Prediction Log'!$N359), "",IF('Prediction Log'!$I359&lt;&gt;'Prediction Log'!$M359, "N",IF(AND('Prediction Log'!$E359&gt;0, 'Prediction Log'!$P359&gt;'Prediction Log'!$E359, 'Prediction Log'!$I359='Prediction Log'!$C359), "Y", IF(AND('Prediction Log'!$E359&lt;0, 'Prediction Log'!$P359&lt;'Prediction Log'!$E359,'Prediction Log'!$I359='Prediction Log'!$B359 ), "Y", IF('Prediction Log'!$P359='Prediction Log'!$E359, "PUSH", "N")))))</f>
        <v/>
      </c>
      <c r="AA359" s="81" t="str">
        <f>IF(ISBLANK('Prediction Log'!$N359), "",IF(AND('Prediction Log'!$W359="Y", 'Prediction Log'!$X359="Y"), "Y", "N"))</f>
        <v/>
      </c>
      <c r="AB359" s="80" t="str">
        <f>IF(ISBLANK('Prediction Log'!$N359), "",IF('Prediction Log'!$D359&gt;0, 'Prediction Log'!$P359-'Prediction Log'!$D359, IF('Prediction Log'!$D359&lt;0, -'Prediction Log'!$P359+'Prediction Log'!$D359, "NA")))</f>
        <v/>
      </c>
      <c r="AC359" s="80" t="str">
        <f>IF(ISBLANK('Prediction Log'!$N359), "",ABS('Prediction Log'!$AB359))</f>
        <v/>
      </c>
      <c r="AD359" s="81" t="str">
        <f>IF(ISBLANK('Prediction Log'!$N359), "",IF('Prediction Log'!$E359&gt;0, 'Prediction Log'!$P359-'Prediction Log'!$E359, IF('Prediction Log'!$E359&lt;0, -'Prediction Log'!$P359+'Prediction Log'!$E359, "NA")))</f>
        <v/>
      </c>
      <c r="AE359" s="81" t="str">
        <f>IF(ISBLANK('Prediction Log'!$N359), "",ABS('Prediction Log'!$AD359))</f>
        <v/>
      </c>
    </row>
    <row r="360" ht="14.25" customHeight="1">
      <c r="A360" s="14" t="n">
        <f>IF(ISBLANK(Games!$B341), "",Games!A341)</f>
        <v>15</v>
      </c>
      <c r="B360" s="67" t="str">
        <f>IF(ISBLANK(Games!$B341), "",Games!B341)</f>
        <v>Jacksonville State</v>
      </c>
      <c r="C360" s="67" t="str">
        <f>IF(ISBLANK(Games!$B341), "",Games!E341)</f>
        <v>Louisiana</v>
      </c>
      <c r="D360" s="10" t="n">
        <f>IF(ISBLANK(Games!$B341), "",Games!G341)</f>
        <v>-2.5</v>
      </c>
      <c r="E360" s="10" t="n">
        <f>IF(ISBLANK(Games!$B341), "",Games!H341)</f>
        <v>-2.9</v>
      </c>
      <c r="F360" s="69" t="n">
        <f>Games!D341</f>
        <v>0.621045</v>
      </c>
      <c r="G360" s="70" t="str">
        <f>Games!K341</f>
        <v>Y</v>
      </c>
      <c r="H360" s="71" t="str">
        <f>IF(ISBLANK(Games!B341), "", IF('Prediction Log'!$D360&lt;0, 'Prediction Log'!$B360, 'Prediction Log'!$C360))</f>
        <v>Jacksonville State</v>
      </c>
      <c r="I360" s="72" t="str">
        <f>IF(ISBLANK(Games!$B341), "",Games!I341)</f>
        <v>Jacksonville State</v>
      </c>
      <c r="J360" s="72" t="str">
        <f>IF('Prediction Log'!$F360&gt;0.5, 'Prediction Log'!$B360, IF('Prediction Log'!$F360&lt;0.5, 'Prediction Log'!$C360, "PICK"))</f>
        <v>Jacksonville State</v>
      </c>
      <c r="K360" s="73" t="n">
        <f>IF(ISBLANK(Games!B341), "",IF('Prediction Log'!$J360='Prediction Log'!$B360, 'Prediction Log'!$F360, 1-'Prediction Log'!$F360))</f>
        <v>0.621045</v>
      </c>
      <c r="L360" s="74" t="str">
        <f>IF(ISBLANK(Games!$B341), "",Games!L341)</f>
        <v>Y</v>
      </c>
      <c r="M360" s="75" t="str">
        <f>IF(ISBLANK('Prediction Log'!$N360), "",IF('Prediction Log'!$N360&gt;'Prediction Log'!$O360,'Prediction Log'!$B360,'Prediction Log'!$C360))</f>
        <v/>
      </c>
      <c r="N360" s="76"/>
      <c r="O360" s="76"/>
      <c r="P360" s="77" t="str">
        <f>IF(ISBLANK('Prediction Log'!$N360), "",'Prediction Log'!$O360-'Prediction Log'!$N360)</f>
        <v/>
      </c>
      <c r="Q360" s="78" t="str">
        <f>IF(ISBLANK('Prediction Log'!$N360), "",IF('Prediction Log'!$M360&lt;&gt;'Prediction Log'!$H360, "Y", IF(AND('Prediction Log'!$M360='Prediction Log'!$H360, ABS((-1*'Prediction Log'!$P360))&gt;ABS('Prediction Log'!$D360)), "Y", IF('Prediction Log'!$D360='Prediction Log'!$P360, "PUSH", "N"))))</f>
        <v/>
      </c>
      <c r="R360" s="79" t="str">
        <f>IF(ISBLANK('Prediction Log'!$N360), "",IF('Prediction Log'!$P360&lt;'Prediction Log'!$D360, "Y", IF('Prediction Log'!$P360='Prediction Log'!$D360, "PUSH", "N")))</f>
        <v/>
      </c>
      <c r="S360" s="79" t="str">
        <f>IF(ISBLANK('Prediction Log'!$N360), "",IF('Prediction Log'!$P360&lt;'Prediction Log'!$E360, "Y", IF('Prediction Log'!$P360='Prediction Log'!$E360, "PUSH", "N")))</f>
        <v/>
      </c>
      <c r="T360" s="80" t="str">
        <f>IF(ISBLANK('Prediction Log'!$N360),"",IF('Prediction Log'!$M360='Prediction Log'!$H360, "Y", "N"))</f>
        <v/>
      </c>
      <c r="U360" s="80" t="str">
        <f>'Prediction Log'!$R360</f>
        <v/>
      </c>
      <c r="V360" s="80" t="str">
        <f>IF(ISBLANK('Prediction Log'!$N360), "",IF(AND('Prediction Log'!$T360="Y", 'Prediction Log'!$U360="Y"), "Y", "N"))</f>
        <v/>
      </c>
      <c r="W360" s="81" t="str">
        <f>IF(ISBLANK('Prediction Log'!$N360),"",IF('Prediction Log'!$M360='Prediction Log'!$I360, "Y", "N"))</f>
        <v/>
      </c>
      <c r="X360" s="81" t="str">
        <f>IF(ISBLANK('Prediction Log'!$N360), "", IF('Prediction Log'!$R360=Games!K341, "Y", "N"))</f>
        <v/>
      </c>
      <c r="Y360" s="82" t="str">
        <f>IF(ISBLANK('Prediction Log'!$N360), "",IF('Prediction Log'!$J360='Prediction Log'!$M360, "Y", "N"))</f>
        <v/>
      </c>
      <c r="Z360" s="81" t="str">
        <f>IF(ISBLANK('Prediction Log'!$N360), "",IF('Prediction Log'!$I360&lt;&gt;'Prediction Log'!$M360, "N",IF(AND('Prediction Log'!$E360&gt;0, 'Prediction Log'!$P360&gt;'Prediction Log'!$E360, 'Prediction Log'!$I360='Prediction Log'!$C360), "Y", IF(AND('Prediction Log'!$E360&lt;0, 'Prediction Log'!$P360&lt;'Prediction Log'!$E360,'Prediction Log'!$I360='Prediction Log'!$B360 ), "Y", IF('Prediction Log'!$P360='Prediction Log'!$E360, "PUSH", "N")))))</f>
        <v/>
      </c>
      <c r="AA360" s="81" t="str">
        <f>IF(ISBLANK('Prediction Log'!$N360), "",IF(AND('Prediction Log'!$W360="Y", 'Prediction Log'!$X360="Y"), "Y", "N"))</f>
        <v/>
      </c>
      <c r="AB360" s="80" t="str">
        <f>IF(ISBLANK('Prediction Log'!$N360), "",IF('Prediction Log'!$D360&gt;0, 'Prediction Log'!$P360-'Prediction Log'!$D360, IF('Prediction Log'!$D360&lt;0, -'Prediction Log'!$P360+'Prediction Log'!$D360, "NA")))</f>
        <v/>
      </c>
      <c r="AC360" s="80" t="str">
        <f>IF(ISBLANK('Prediction Log'!$N360), "",ABS('Prediction Log'!$AB360))</f>
        <v/>
      </c>
      <c r="AD360" s="81" t="str">
        <f>IF(ISBLANK('Prediction Log'!$N360), "",IF('Prediction Log'!$E360&gt;0, 'Prediction Log'!$P360-'Prediction Log'!$E360, IF('Prediction Log'!$E360&lt;0, -'Prediction Log'!$P360+'Prediction Log'!$E360, "NA")))</f>
        <v/>
      </c>
      <c r="AE360" s="81" t="str">
        <f>IF(ISBLANK('Prediction Log'!$N360), "",ABS('Prediction Log'!$AD360))</f>
        <v/>
      </c>
    </row>
    <row r="361" ht="14.25" customHeight="1">
      <c r="A361" s="67" t="n">
        <f>IF(ISBLANK(Games!$B342), "",Games!A342)</f>
        <v>15</v>
      </c>
      <c r="B361" s="67" t="str">
        <f>IF(ISBLANK(Games!$B342), "",Games!B342)</f>
        <v>Miami (OH)</v>
      </c>
      <c r="C361" s="67" t="str">
        <f>IF(ISBLANK(Games!$B342), "",Games!E342)</f>
        <v>Appalachian State</v>
      </c>
      <c r="D361" s="68" t="n">
        <f>IF(ISBLANK(Games!$B342), "",Games!G342)</f>
        <v>4.5</v>
      </c>
      <c r="E361" s="68" t="n">
        <f>IF(ISBLANK(Games!$B342), "",Games!H342)</f>
        <v>-2</v>
      </c>
      <c r="F361" s="69" t="n">
        <f>Games!D342</f>
        <v>0.76454</v>
      </c>
      <c r="G361" s="70" t="str">
        <f>Games!K342</f>
        <v>Y</v>
      </c>
      <c r="H361" s="71" t="str">
        <f>IF(ISBLANK(Games!B342), "", IF('Prediction Log'!$D361&lt;0, 'Prediction Log'!$B361, 'Prediction Log'!$C361))</f>
        <v>Appalachian State</v>
      </c>
      <c r="I361" s="72" t="str">
        <f>IF(ISBLANK(Games!$B342), "",Games!I342)</f>
        <v>Miami (OH)</v>
      </c>
      <c r="J361" s="72" t="str">
        <f>IF('Prediction Log'!$F361&gt;0.5, 'Prediction Log'!$B361, IF('Prediction Log'!$F361&lt;0.5, 'Prediction Log'!$C361, "PICK"))</f>
        <v>Miami (OH)</v>
      </c>
      <c r="K361" s="73" t="n">
        <f>IF(ISBLANK(Games!B342), "",IF('Prediction Log'!$J361='Prediction Log'!$B361, 'Prediction Log'!$F361, 1-'Prediction Log'!$F361))</f>
        <v>0.76454</v>
      </c>
      <c r="L361" s="74" t="str">
        <f>IF(ISBLANK(Games!$B342), "",Games!L342)</f>
        <v>Y</v>
      </c>
      <c r="M361" s="75" t="str">
        <f>IF(ISBLANK('Prediction Log'!$N361), "",IF('Prediction Log'!$N361&gt;'Prediction Log'!$O361,'Prediction Log'!$B361,'Prediction Log'!$C361))</f>
        <v/>
      </c>
      <c r="N361" s="76"/>
      <c r="O361" s="76"/>
      <c r="P361" s="77" t="str">
        <f>IF(ISBLANK('Prediction Log'!$N361), "",'Prediction Log'!$O361-'Prediction Log'!$N361)</f>
        <v/>
      </c>
      <c r="Q361" s="78" t="str">
        <f>IF(ISBLANK('Prediction Log'!$N361), "",IF('Prediction Log'!$M361&lt;&gt;'Prediction Log'!$H361, "Y", IF(AND('Prediction Log'!$M361='Prediction Log'!$H361, ABS((-1*'Prediction Log'!$P361))&gt;ABS('Prediction Log'!$D361)), "Y", IF('Prediction Log'!$D361='Prediction Log'!$P361, "PUSH", "N"))))</f>
        <v/>
      </c>
      <c r="R361" s="79" t="str">
        <f>IF(ISBLANK('Prediction Log'!$N361), "",IF('Prediction Log'!$P361&lt;'Prediction Log'!$D361, "Y", IF('Prediction Log'!$P361='Prediction Log'!$D361, "PUSH", "N")))</f>
        <v/>
      </c>
      <c r="S361" s="79" t="str">
        <f>IF(ISBLANK('Prediction Log'!$N361), "",IF('Prediction Log'!$P361&lt;'Prediction Log'!$E361, "Y", IF('Prediction Log'!$P361='Prediction Log'!$E361, "PUSH", "N")))</f>
        <v/>
      </c>
      <c r="T361" s="80" t="str">
        <f>IF(ISBLANK('Prediction Log'!$N361),"",IF('Prediction Log'!$M361='Prediction Log'!$H361, "Y", "N"))</f>
        <v/>
      </c>
      <c r="U361" s="80" t="str">
        <f>'Prediction Log'!$R361</f>
        <v/>
      </c>
      <c r="V361" s="80" t="str">
        <f>IF(ISBLANK('Prediction Log'!$N361), "",IF(AND('Prediction Log'!$T361="Y", 'Prediction Log'!$U361="Y"), "Y", "N"))</f>
        <v/>
      </c>
      <c r="W361" s="81" t="str">
        <f>IF(ISBLANK('Prediction Log'!$N361),"",IF('Prediction Log'!$M361='Prediction Log'!$I361, "Y", "N"))</f>
        <v/>
      </c>
      <c r="X361" s="81" t="str">
        <f>IF(ISBLANK('Prediction Log'!$N361), "", IF('Prediction Log'!$R361=Games!K342, "Y", "N"))</f>
        <v/>
      </c>
      <c r="Y361" s="82" t="str">
        <f>IF(ISBLANK('Prediction Log'!$N361), "",IF('Prediction Log'!$J361='Prediction Log'!$M361, "Y", "N"))</f>
        <v/>
      </c>
      <c r="Z361" s="81" t="str">
        <f>IF(ISBLANK('Prediction Log'!$N361), "",IF('Prediction Log'!$I361&lt;&gt;'Prediction Log'!$M361, "N",IF(AND('Prediction Log'!$E361&gt;0, 'Prediction Log'!$P361&gt;'Prediction Log'!$E361, 'Prediction Log'!$I361='Prediction Log'!$C361), "Y", IF(AND('Prediction Log'!$E361&lt;0, 'Prediction Log'!$P361&lt;'Prediction Log'!$E361,'Prediction Log'!$I361='Prediction Log'!$B361 ), "Y", IF('Prediction Log'!$P361='Prediction Log'!$E361, "PUSH", "N")))))</f>
        <v/>
      </c>
      <c r="AA361" s="81" t="str">
        <f>IF(ISBLANK('Prediction Log'!$N361), "",IF(AND('Prediction Log'!$W361="Y", 'Prediction Log'!$X361="Y"), "Y", "N"))</f>
        <v/>
      </c>
      <c r="AB361" s="80" t="str">
        <f>IF(ISBLANK('Prediction Log'!$N361), "",IF('Prediction Log'!$D361&gt;0, 'Prediction Log'!$P361-'Prediction Log'!$D361, IF('Prediction Log'!$D361&lt;0, -'Prediction Log'!$P361+'Prediction Log'!$D361, "NA")))</f>
        <v/>
      </c>
      <c r="AC361" s="80" t="str">
        <f>IF(ISBLANK('Prediction Log'!$N361), "",ABS('Prediction Log'!$AB361))</f>
        <v/>
      </c>
      <c r="AD361" s="81" t="str">
        <f>IF(ISBLANK('Prediction Log'!$N361), "",IF('Prediction Log'!$E361&gt;0, 'Prediction Log'!$P361-'Prediction Log'!$E361, IF('Prediction Log'!$E361&lt;0, -'Prediction Log'!$P361+'Prediction Log'!$E361, "NA")))</f>
        <v/>
      </c>
      <c r="AE361" s="81" t="str">
        <f>IF(ISBLANK('Prediction Log'!$N361), "",ABS('Prediction Log'!$AD361))</f>
        <v/>
      </c>
    </row>
    <row r="362" ht="14.25" customHeight="1">
      <c r="A362" s="14" t="n">
        <f>IF(ISBLANK(Games!$B343), "",Games!A343)</f>
        <v>15</v>
      </c>
      <c r="B362" s="67" t="str">
        <f>IF(ISBLANK(Games!$B343), "",Games!B343)</f>
        <v>New Mexico State</v>
      </c>
      <c r="C362" s="67" t="str">
        <f>IF(ISBLANK(Games!$B343), "",Games!E343)</f>
        <v>Fresno State</v>
      </c>
      <c r="D362" s="10" t="n">
        <f>IF(ISBLANK(Games!$B343), "",Games!G343)</f>
        <v>-2.5</v>
      </c>
      <c r="E362" s="10" t="n">
        <f>IF(ISBLANK(Games!$B343), "",Games!H343)</f>
        <v>10.3</v>
      </c>
      <c r="F362" s="69" t="n">
        <f>Games!D343</f>
        <v>0.094027</v>
      </c>
      <c r="G362" s="70" t="str">
        <f>Games!K343</f>
        <v>N</v>
      </c>
      <c r="H362" s="71" t="str">
        <f>IF(ISBLANK(Games!B343), "", IF('Prediction Log'!$D362&lt;0, 'Prediction Log'!$B362, 'Prediction Log'!$C362))</f>
        <v>New Mexico State</v>
      </c>
      <c r="I362" s="72" t="str">
        <f>IF(ISBLANK(Games!$B343), "",Games!I343)</f>
        <v>Fresno State</v>
      </c>
      <c r="J362" s="72" t="str">
        <f>IF('Prediction Log'!$F362&gt;0.5, 'Prediction Log'!$B362, IF('Prediction Log'!$F362&lt;0.5, 'Prediction Log'!$C362, "PICK"))</f>
        <v>Fresno State</v>
      </c>
      <c r="K362" s="73" t="n">
        <f>IF(ISBLANK(Games!B343), "",IF('Prediction Log'!$J362='Prediction Log'!$B362, 'Prediction Log'!$F362, 1-'Prediction Log'!$F362))</f>
        <v>0.905973</v>
      </c>
      <c r="L362" s="74" t="str">
        <f>IF(ISBLANK(Games!$B343), "",Games!L343)</f>
        <v>Y</v>
      </c>
      <c r="M362" s="75" t="str">
        <f>IF(ISBLANK('Prediction Log'!$N362), "",IF('Prediction Log'!$N362&gt;'Prediction Log'!$O362,'Prediction Log'!$B362,'Prediction Log'!$C362))</f>
        <v/>
      </c>
      <c r="N362" s="76"/>
      <c r="O362" s="76"/>
      <c r="P362" s="77" t="str">
        <f>IF(ISBLANK('Prediction Log'!$N362), "",'Prediction Log'!$O362-'Prediction Log'!$N362)</f>
        <v/>
      </c>
      <c r="Q362" s="78" t="str">
        <f>IF(ISBLANK('Prediction Log'!$N362), "",IF('Prediction Log'!$M362&lt;&gt;'Prediction Log'!$H362, "Y", IF(AND('Prediction Log'!$M362='Prediction Log'!$H362, ABS((-1*'Prediction Log'!$P362))&gt;ABS('Prediction Log'!$D362)), "Y", IF('Prediction Log'!$D362='Prediction Log'!$P362, "PUSH", "N"))))</f>
        <v/>
      </c>
      <c r="R362" s="79" t="str">
        <f>IF(ISBLANK('Prediction Log'!$N362), "",IF('Prediction Log'!$P362&lt;'Prediction Log'!$D362, "Y", IF('Prediction Log'!$P362='Prediction Log'!$D362, "PUSH", "N")))</f>
        <v/>
      </c>
      <c r="S362" s="79" t="str">
        <f>IF(ISBLANK('Prediction Log'!$N362), "",IF('Prediction Log'!$P362&lt;'Prediction Log'!$E362, "Y", IF('Prediction Log'!$P362='Prediction Log'!$E362, "PUSH", "N")))</f>
        <v/>
      </c>
      <c r="T362" s="80" t="str">
        <f>IF(ISBLANK('Prediction Log'!$N362),"",IF('Prediction Log'!$M362='Prediction Log'!$H362, "Y", "N"))</f>
        <v/>
      </c>
      <c r="U362" s="80" t="str">
        <f>'Prediction Log'!$R362</f>
        <v/>
      </c>
      <c r="V362" s="80" t="str">
        <f>IF(ISBLANK('Prediction Log'!$N362), "",IF(AND('Prediction Log'!$T362="Y", 'Prediction Log'!$U362="Y"), "Y", "N"))</f>
        <v/>
      </c>
      <c r="W362" s="81" t="str">
        <f>IF(ISBLANK('Prediction Log'!$N362),"",IF('Prediction Log'!$M362='Prediction Log'!$I362, "Y", "N"))</f>
        <v/>
      </c>
      <c r="X362" s="81" t="str">
        <f>IF(ISBLANK('Prediction Log'!$N362), "", IF('Prediction Log'!$R362=Games!K343, "Y", "N"))</f>
        <v/>
      </c>
      <c r="Y362" s="82" t="str">
        <f>IF(ISBLANK('Prediction Log'!$N362), "",IF('Prediction Log'!$J362='Prediction Log'!$M362, "Y", "N"))</f>
        <v/>
      </c>
      <c r="Z362" s="81" t="str">
        <f>IF(ISBLANK('Prediction Log'!$N362), "",IF('Prediction Log'!$I362&lt;&gt;'Prediction Log'!$M362, "N",IF(AND('Prediction Log'!$E362&gt;0, 'Prediction Log'!$P362&gt;'Prediction Log'!$E362, 'Prediction Log'!$I362='Prediction Log'!$C362), "Y", IF(AND('Prediction Log'!$E362&lt;0, 'Prediction Log'!$P362&lt;'Prediction Log'!$E362,'Prediction Log'!$I362='Prediction Log'!$B362 ), "Y", IF('Prediction Log'!$P362='Prediction Log'!$E362, "PUSH", "N")))))</f>
        <v/>
      </c>
      <c r="AA362" s="81" t="str">
        <f>IF(ISBLANK('Prediction Log'!$N362), "",IF(AND('Prediction Log'!$W362="Y", 'Prediction Log'!$X362="Y"), "Y", "N"))</f>
        <v/>
      </c>
      <c r="AB362" s="80" t="str">
        <f>IF(ISBLANK('Prediction Log'!$N362), "",IF('Prediction Log'!$D362&gt;0, 'Prediction Log'!$P362-'Prediction Log'!$D362, IF('Prediction Log'!$D362&lt;0, -'Prediction Log'!$P362+'Prediction Log'!$D362, "NA")))</f>
        <v/>
      </c>
      <c r="AC362" s="80" t="str">
        <f>IF(ISBLANK('Prediction Log'!$N362), "",ABS('Prediction Log'!$AB362))</f>
        <v/>
      </c>
      <c r="AD362" s="81" t="str">
        <f>IF(ISBLANK('Prediction Log'!$N362), "",IF('Prediction Log'!$E362&gt;0, 'Prediction Log'!$P362-'Prediction Log'!$E362, IF('Prediction Log'!$E362&lt;0, -'Prediction Log'!$P362+'Prediction Log'!$E362, "NA")))</f>
        <v/>
      </c>
      <c r="AE362" s="81" t="str">
        <f>IF(ISBLANK('Prediction Log'!$N362), "",ABS('Prediction Log'!$AD362))</f>
        <v/>
      </c>
    </row>
    <row r="363" ht="14.25" customHeight="1">
      <c r="A363" s="67" t="n">
        <f>IF(ISBLANK(Games!$B344), "",Games!A344)</f>
        <v>15</v>
      </c>
      <c r="B363" s="67" t="str">
        <f>IF(ISBLANK(Games!$B344), "",Games!B344)</f>
        <v>UCLA</v>
      </c>
      <c r="C363" s="67" t="str">
        <f>IF(ISBLANK(Games!$B344), "",Games!E344)</f>
        <v>Boise State</v>
      </c>
      <c r="D363" s="68" t="n">
        <f>IF(ISBLANK(Games!$B344), "",Games!G344)</f>
        <v>5.5</v>
      </c>
      <c r="E363" s="68" t="n">
        <f>IF(ISBLANK(Games!$B344), "",Games!H344)</f>
        <v>-1.9</v>
      </c>
      <c r="F363" s="69" t="n">
        <f>Games!D344</f>
        <v>0.688408</v>
      </c>
      <c r="G363" s="70" t="str">
        <f>Games!K344</f>
        <v>Y</v>
      </c>
      <c r="H363" s="71" t="str">
        <f>IF(ISBLANK(Games!B344), "", IF('Prediction Log'!$D363&lt;0, 'Prediction Log'!$B363, 'Prediction Log'!$C363))</f>
        <v>Boise State</v>
      </c>
      <c r="I363" s="72" t="str">
        <f>IF(ISBLANK(Games!$B344), "",Games!I344)</f>
        <v>UCLA</v>
      </c>
      <c r="J363" s="72" t="str">
        <f>IF('Prediction Log'!$F363&gt;0.5, 'Prediction Log'!$B363, IF('Prediction Log'!$F363&lt;0.5, 'Prediction Log'!$C363, "PICK"))</f>
        <v>UCLA</v>
      </c>
      <c r="K363" s="73" t="n">
        <f>IF(ISBLANK(Games!B344), "",IF('Prediction Log'!$J363='Prediction Log'!$B363, 'Prediction Log'!$F363, 1-'Prediction Log'!$F363))</f>
        <v>0.688408</v>
      </c>
      <c r="L363" s="74" t="str">
        <f>IF(ISBLANK(Games!$B344), "",Games!L344)</f>
        <v>Y</v>
      </c>
      <c r="M363" s="75" t="str">
        <f>IF(ISBLANK('Prediction Log'!$N363), "",IF('Prediction Log'!$N363&gt;'Prediction Log'!$O363,'Prediction Log'!$B363,'Prediction Log'!$C363))</f>
        <v/>
      </c>
      <c r="N363" s="76"/>
      <c r="O363" s="76"/>
      <c r="P363" s="77" t="str">
        <f>IF(ISBLANK('Prediction Log'!$N363), "",'Prediction Log'!$O363-'Prediction Log'!$N363)</f>
        <v/>
      </c>
      <c r="Q363" s="78" t="str">
        <f>IF(ISBLANK('Prediction Log'!$N363), "",IF('Prediction Log'!$M363&lt;&gt;'Prediction Log'!$H363, "Y", IF(AND('Prediction Log'!$M363='Prediction Log'!$H363, ABS((-1*'Prediction Log'!$P363))&gt;ABS('Prediction Log'!$D363)), "Y", IF('Prediction Log'!$D363='Prediction Log'!$P363, "PUSH", "N"))))</f>
        <v/>
      </c>
      <c r="R363" s="79" t="str">
        <f>IF(ISBLANK('Prediction Log'!$N363), "",IF('Prediction Log'!$P363&lt;'Prediction Log'!$D363, "Y", IF('Prediction Log'!$P363='Prediction Log'!$D363, "PUSH", "N")))</f>
        <v/>
      </c>
      <c r="S363" s="79" t="str">
        <f>IF(ISBLANK('Prediction Log'!$N363), "",IF('Prediction Log'!$P363&lt;'Prediction Log'!$E363, "Y", IF('Prediction Log'!$P363='Prediction Log'!$E363, "PUSH", "N")))</f>
        <v/>
      </c>
      <c r="T363" s="80" t="str">
        <f>IF(ISBLANK('Prediction Log'!$N363),"",IF('Prediction Log'!$M363='Prediction Log'!$H363, "Y", "N"))</f>
        <v/>
      </c>
      <c r="U363" s="80" t="str">
        <f>'Prediction Log'!$R363</f>
        <v/>
      </c>
      <c r="V363" s="80" t="str">
        <f>IF(ISBLANK('Prediction Log'!$N363), "",IF(AND('Prediction Log'!$T363="Y", 'Prediction Log'!$U363="Y"), "Y", "N"))</f>
        <v/>
      </c>
      <c r="W363" s="81" t="str">
        <f>IF(ISBLANK('Prediction Log'!$N363),"",IF('Prediction Log'!$M363='Prediction Log'!$I363, "Y", "N"))</f>
        <v/>
      </c>
      <c r="X363" s="81" t="str">
        <f>IF(ISBLANK('Prediction Log'!$N363), "", IF('Prediction Log'!$R363=Games!K344, "Y", "N"))</f>
        <v/>
      </c>
      <c r="Y363" s="82" t="str">
        <f>IF(ISBLANK('Prediction Log'!$N363), "",IF('Prediction Log'!$J363='Prediction Log'!$M363, "Y", "N"))</f>
        <v/>
      </c>
      <c r="Z363" s="81" t="str">
        <f>IF(ISBLANK('Prediction Log'!$N363), "",IF('Prediction Log'!$I363&lt;&gt;'Prediction Log'!$M363, "N",IF(AND('Prediction Log'!$E363&gt;0, 'Prediction Log'!$P363&gt;'Prediction Log'!$E363, 'Prediction Log'!$I363='Prediction Log'!$C363), "Y", IF(AND('Prediction Log'!$E363&lt;0, 'Prediction Log'!$P363&lt;'Prediction Log'!$E363,'Prediction Log'!$I363='Prediction Log'!$B363 ), "Y", IF('Prediction Log'!$P363='Prediction Log'!$E363, "PUSH", "N")))))</f>
        <v/>
      </c>
      <c r="AA363" s="81" t="str">
        <f>IF(ISBLANK('Prediction Log'!$N363), "",IF(AND('Prediction Log'!$W363="Y", 'Prediction Log'!$X363="Y"), "Y", "N"))</f>
        <v/>
      </c>
      <c r="AB363" s="80" t="str">
        <f>IF(ISBLANK('Prediction Log'!$N363), "",IF('Prediction Log'!$D363&gt;0, 'Prediction Log'!$P363-'Prediction Log'!$D363, IF('Prediction Log'!$D363&lt;0, -'Prediction Log'!$P363+'Prediction Log'!$D363, "NA")))</f>
        <v/>
      </c>
      <c r="AC363" s="80" t="str">
        <f>IF(ISBLANK('Prediction Log'!$N363), "",ABS('Prediction Log'!$AB363))</f>
        <v/>
      </c>
      <c r="AD363" s="81" t="str">
        <f>IF(ISBLANK('Prediction Log'!$N363), "",IF('Prediction Log'!$E363&gt;0, 'Prediction Log'!$P363-'Prediction Log'!$E363, IF('Prediction Log'!$E363&lt;0, -'Prediction Log'!$P363+'Prediction Log'!$E363, "NA")))</f>
        <v/>
      </c>
      <c r="AE363" s="81" t="str">
        <f>IF(ISBLANK('Prediction Log'!$N363), "",ABS('Prediction Log'!$AD363))</f>
        <v/>
      </c>
    </row>
    <row r="364" ht="14.25" customHeight="1">
      <c r="A364" s="14" t="n">
        <f>IF(ISBLANK(Games!$B345), "",Games!A345)</f>
        <v>15</v>
      </c>
      <c r="B364" s="67" t="str">
        <f>IF(ISBLANK(Games!$B345), "",Games!B345)</f>
        <v>California</v>
      </c>
      <c r="C364" s="67" t="str">
        <f>IF(ISBLANK(Games!$B345), "",Games!E345)</f>
        <v>Texas Tech</v>
      </c>
      <c r="D364" s="10" t="n">
        <f>IF(ISBLANK(Games!$B345), "",Games!G345)</f>
        <v>3.5</v>
      </c>
      <c r="E364" s="10" t="n">
        <f>IF(ISBLANK(Games!$B345), "",Games!H345)</f>
        <v>-1.2</v>
      </c>
      <c r="F364" s="69" t="n">
        <f>Games!D345</f>
        <v>0.365953</v>
      </c>
      <c r="G364" s="70" t="str">
        <f>Games!K345</f>
        <v>Y</v>
      </c>
      <c r="H364" s="71" t="str">
        <f>IF(ISBLANK(Games!B345), "", IF('Prediction Log'!$D364&lt;0, 'Prediction Log'!$B364, 'Prediction Log'!$C364))</f>
        <v>Texas Tech</v>
      </c>
      <c r="I364" s="72" t="str">
        <f>IF(ISBLANK(Games!$B345), "",Games!I345)</f>
        <v>California</v>
      </c>
      <c r="J364" s="72" t="str">
        <f>IF('Prediction Log'!$F364&gt;0.5, 'Prediction Log'!$B364, IF('Prediction Log'!$F364&lt;0.5, 'Prediction Log'!$C364, "PICK"))</f>
        <v>Texas Tech</v>
      </c>
      <c r="K364" s="73" t="n">
        <f>IF(ISBLANK(Games!B345), "",IF('Prediction Log'!$J364='Prediction Log'!$B364, 'Prediction Log'!$F364, 1-'Prediction Log'!$F364))</f>
        <v>0.634047</v>
      </c>
      <c r="L364" s="74" t="str">
        <f>IF(ISBLANK(Games!$B345), "",Games!L345)</f>
        <v>Y</v>
      </c>
      <c r="M364" s="75" t="str">
        <f>IF(ISBLANK('Prediction Log'!$N364), "",IF('Prediction Log'!$N364&gt;'Prediction Log'!$O364,'Prediction Log'!$B364,'Prediction Log'!$C364))</f>
        <v/>
      </c>
      <c r="N364" s="76"/>
      <c r="O364" s="76"/>
      <c r="P364" s="77" t="str">
        <f>IF(ISBLANK('Prediction Log'!$N364), "",'Prediction Log'!$O364-'Prediction Log'!$N364)</f>
        <v/>
      </c>
      <c r="Q364" s="78" t="str">
        <f>IF(ISBLANK('Prediction Log'!$N364), "",IF('Prediction Log'!$M364&lt;&gt;'Prediction Log'!$H364, "Y", IF(AND('Prediction Log'!$M364='Prediction Log'!$H364, ABS((-1*'Prediction Log'!$P364))&gt;ABS('Prediction Log'!$D364)), "Y", IF('Prediction Log'!$D364='Prediction Log'!$P364, "PUSH", "N"))))</f>
        <v/>
      </c>
      <c r="R364" s="79" t="str">
        <f>IF(ISBLANK('Prediction Log'!$N364), "",IF('Prediction Log'!$P364&lt;'Prediction Log'!$D364, "Y", IF('Prediction Log'!$P364='Prediction Log'!$D364, "PUSH", "N")))</f>
        <v/>
      </c>
      <c r="S364" s="79" t="str">
        <f>IF(ISBLANK('Prediction Log'!$N364), "",IF('Prediction Log'!$P364&lt;'Prediction Log'!$E364, "Y", IF('Prediction Log'!$P364='Prediction Log'!$E364, "PUSH", "N")))</f>
        <v/>
      </c>
      <c r="T364" s="80" t="str">
        <f>IF(ISBLANK('Prediction Log'!$N364),"",IF('Prediction Log'!$M364='Prediction Log'!$H364, "Y", "N"))</f>
        <v/>
      </c>
      <c r="U364" s="80" t="str">
        <f>'Prediction Log'!$R364</f>
        <v/>
      </c>
      <c r="V364" s="80" t="str">
        <f>IF(ISBLANK('Prediction Log'!$N364), "",IF(AND('Prediction Log'!$T364="Y", 'Prediction Log'!$U364="Y"), "Y", "N"))</f>
        <v/>
      </c>
      <c r="W364" s="81" t="str">
        <f>IF(ISBLANK('Prediction Log'!$N364),"",IF('Prediction Log'!$M364='Prediction Log'!$I364, "Y", "N"))</f>
        <v/>
      </c>
      <c r="X364" s="81" t="str">
        <f>IF(ISBLANK('Prediction Log'!$N364), "", IF('Prediction Log'!$R364=Games!K345, "Y", "N"))</f>
        <v/>
      </c>
      <c r="Y364" s="82" t="str">
        <f>IF(ISBLANK('Prediction Log'!$N364), "",IF('Prediction Log'!$J364='Prediction Log'!$M364, "Y", "N"))</f>
        <v/>
      </c>
      <c r="Z364" s="81" t="str">
        <f>IF(ISBLANK('Prediction Log'!$N364), "",IF('Prediction Log'!$I364&lt;&gt;'Prediction Log'!$M364, "N",IF(AND('Prediction Log'!$E364&gt;0, 'Prediction Log'!$P364&gt;'Prediction Log'!$E364, 'Prediction Log'!$I364='Prediction Log'!$C364), "Y", IF(AND('Prediction Log'!$E364&lt;0, 'Prediction Log'!$P364&lt;'Prediction Log'!$E364,'Prediction Log'!$I364='Prediction Log'!$B364 ), "Y", IF('Prediction Log'!$P364='Prediction Log'!$E364, "PUSH", "N")))))</f>
        <v/>
      </c>
      <c r="AA364" s="81" t="str">
        <f>IF(ISBLANK('Prediction Log'!$N364), "",IF(AND('Prediction Log'!$W364="Y", 'Prediction Log'!$X364="Y"), "Y", "N"))</f>
        <v/>
      </c>
      <c r="AB364" s="80" t="str">
        <f>IF(ISBLANK('Prediction Log'!$N364), "",IF('Prediction Log'!$D364&gt;0, 'Prediction Log'!$P364-'Prediction Log'!$D364, IF('Prediction Log'!$D364&lt;0, -'Prediction Log'!$P364+'Prediction Log'!$D364, "NA")))</f>
        <v/>
      </c>
      <c r="AC364" s="80" t="str">
        <f>IF(ISBLANK('Prediction Log'!$N364), "",ABS('Prediction Log'!$AB364))</f>
        <v/>
      </c>
      <c r="AD364" s="81" t="str">
        <f>IF(ISBLANK('Prediction Log'!$N364), "",IF('Prediction Log'!$E364&gt;0, 'Prediction Log'!$P364-'Prediction Log'!$E364, IF('Prediction Log'!$E364&lt;0, -'Prediction Log'!$P364+'Prediction Log'!$E364, "NA")))</f>
        <v/>
      </c>
      <c r="AE364" s="81" t="str">
        <f>IF(ISBLANK('Prediction Log'!$N364), "",ABS('Prediction Log'!$AD364))</f>
        <v/>
      </c>
    </row>
    <row r="365" ht="14.25" customHeight="1">
      <c r="A365" s="67" t="n">
        <f>IF(ISBLANK(Games!$B346), "",Games!A346)</f>
        <v>15</v>
      </c>
      <c r="B365" s="67" t="str">
        <f>IF(ISBLANK(Games!$B346), "",Games!B346)</f>
        <v>Western Kentucky</v>
      </c>
      <c r="C365" s="67" t="str">
        <f>IF(ISBLANK(Games!$B346), "",Games!E346)</f>
        <v>Old Dominion</v>
      </c>
      <c r="D365" s="68" t="n">
        <f>IF(ISBLANK(Games!$B346), "",Games!G346)</f>
        <v>-3.5</v>
      </c>
      <c r="E365" s="68" t="n">
        <f>IF(ISBLANK(Games!$B346), "",Games!H346)</f>
        <v>-6.4</v>
      </c>
      <c r="F365" s="69" t="n">
        <f>Games!D346</f>
        <v>0.835088</v>
      </c>
      <c r="G365" s="70" t="str">
        <f>Games!K346</f>
        <v>Y</v>
      </c>
      <c r="H365" s="71" t="str">
        <f>IF(ISBLANK(Games!B346), "", IF('Prediction Log'!$D365&lt;0, 'Prediction Log'!$B365, 'Prediction Log'!$C365))</f>
        <v>Western Kentucky</v>
      </c>
      <c r="I365" s="72" t="str">
        <f>IF(ISBLANK(Games!$B346), "",Games!I346)</f>
        <v>Western Kentucky</v>
      </c>
      <c r="J365" s="72" t="str">
        <f>IF('Prediction Log'!$F365&gt;0.5, 'Prediction Log'!$B365, IF('Prediction Log'!$F365&lt;0.5, 'Prediction Log'!$C365, "PICK"))</f>
        <v>Western Kentucky</v>
      </c>
      <c r="K365" s="73" t="n">
        <f>IF(ISBLANK(Games!B346), "",IF('Prediction Log'!$J365='Prediction Log'!$B365, 'Prediction Log'!$F365, 1-'Prediction Log'!$F365))</f>
        <v>0.835088</v>
      </c>
      <c r="L365" s="74" t="str">
        <f>IF(ISBLANK(Games!$B346), "",Games!L346)</f>
        <v>Y</v>
      </c>
      <c r="M365" s="75" t="str">
        <f>IF(ISBLANK('Prediction Log'!$N365), "",IF('Prediction Log'!$N365&gt;'Prediction Log'!$O365,'Prediction Log'!$B365,'Prediction Log'!$C365))</f>
        <v/>
      </c>
      <c r="N365" s="76"/>
      <c r="O365" s="76"/>
      <c r="P365" s="77" t="str">
        <f>IF(ISBLANK('Prediction Log'!$N365), "",'Prediction Log'!$O365-'Prediction Log'!$N365)</f>
        <v/>
      </c>
      <c r="Q365" s="78" t="str">
        <f>IF(ISBLANK('Prediction Log'!$N365), "",IF('Prediction Log'!$M365&lt;&gt;'Prediction Log'!$H365, "Y", IF(AND('Prediction Log'!$M365='Prediction Log'!$H365, ABS((-1*'Prediction Log'!$P365))&gt;ABS('Prediction Log'!$D365)), "Y", IF('Prediction Log'!$D365='Prediction Log'!$P365, "PUSH", "N"))))</f>
        <v/>
      </c>
      <c r="R365" s="79" t="str">
        <f>IF(ISBLANK('Prediction Log'!$N365), "",IF('Prediction Log'!$P365&lt;'Prediction Log'!$D365, "Y", IF('Prediction Log'!$P365='Prediction Log'!$D365, "PUSH", "N")))</f>
        <v/>
      </c>
      <c r="S365" s="79" t="str">
        <f>IF(ISBLANK('Prediction Log'!$N365), "",IF('Prediction Log'!$P365&lt;'Prediction Log'!$E365, "Y", IF('Prediction Log'!$P365='Prediction Log'!$E365, "PUSH", "N")))</f>
        <v/>
      </c>
      <c r="T365" s="80" t="str">
        <f>IF(ISBLANK('Prediction Log'!$N365),"",IF('Prediction Log'!$M365='Prediction Log'!$H365, "Y", "N"))</f>
        <v/>
      </c>
      <c r="U365" s="80" t="str">
        <f>'Prediction Log'!$R365</f>
        <v/>
      </c>
      <c r="V365" s="80" t="str">
        <f>IF(ISBLANK('Prediction Log'!$N365), "",IF(AND('Prediction Log'!$T365="Y", 'Prediction Log'!$U365="Y"), "Y", "N"))</f>
        <v/>
      </c>
      <c r="W365" s="81" t="str">
        <f>IF(ISBLANK('Prediction Log'!$N365),"",IF('Prediction Log'!$M365='Prediction Log'!$I365, "Y", "N"))</f>
        <v/>
      </c>
      <c r="X365" s="81" t="str">
        <f>IF(ISBLANK('Prediction Log'!$N365), "", IF('Prediction Log'!$R365=Games!K346, "Y", "N"))</f>
        <v/>
      </c>
      <c r="Y365" s="82" t="str">
        <f>IF(ISBLANK('Prediction Log'!$N365), "",IF('Prediction Log'!$J365='Prediction Log'!$M365, "Y", "N"))</f>
        <v/>
      </c>
      <c r="Z365" s="81" t="str">
        <f>IF(ISBLANK('Prediction Log'!$N365), "",IF('Prediction Log'!$I365&lt;&gt;'Prediction Log'!$M365, "N",IF(AND('Prediction Log'!$E365&gt;0, 'Prediction Log'!$P365&gt;'Prediction Log'!$E365, 'Prediction Log'!$I365='Prediction Log'!$C365), "Y", IF(AND('Prediction Log'!$E365&lt;0, 'Prediction Log'!$P365&lt;'Prediction Log'!$E365,'Prediction Log'!$I365='Prediction Log'!$B365 ), "Y", IF('Prediction Log'!$P365='Prediction Log'!$E365, "PUSH", "N")))))</f>
        <v/>
      </c>
      <c r="AA365" s="81" t="str">
        <f>IF(ISBLANK('Prediction Log'!$N365), "",IF(AND('Prediction Log'!$W365="Y", 'Prediction Log'!$X365="Y"), "Y", "N"))</f>
        <v/>
      </c>
      <c r="AB365" s="80" t="str">
        <f>IF(ISBLANK('Prediction Log'!$N365), "",IF('Prediction Log'!$D365&gt;0, 'Prediction Log'!$P365-'Prediction Log'!$D365, IF('Prediction Log'!$D365&lt;0, -'Prediction Log'!$P365+'Prediction Log'!$D365, "NA")))</f>
        <v/>
      </c>
      <c r="AC365" s="80" t="str">
        <f>IF(ISBLANK('Prediction Log'!$N365), "",ABS('Prediction Log'!$AB365))</f>
        <v/>
      </c>
      <c r="AD365" s="81" t="str">
        <f>IF(ISBLANK('Prediction Log'!$N365), "",IF('Prediction Log'!$E365&gt;0, 'Prediction Log'!$P365-'Prediction Log'!$E365, IF('Prediction Log'!$E365&lt;0, -'Prediction Log'!$P365+'Prediction Log'!$E365, "NA")))</f>
        <v/>
      </c>
      <c r="AE365" s="81" t="str">
        <f>IF(ISBLANK('Prediction Log'!$N365), "",ABS('Prediction Log'!$AD365))</f>
        <v/>
      </c>
    </row>
    <row r="366" ht="14.25" customHeight="1">
      <c r="A366" s="14" t="n">
        <f>IF(ISBLANK(Games!$B347), "",Games!A347)</f>
        <v>15</v>
      </c>
      <c r="B366" s="67" t="str">
        <f>IF(ISBLANK(Games!$B347), "",Games!B347)</f>
        <v>UT San Antonio</v>
      </c>
      <c r="C366" s="67" t="str">
        <f>IF(ISBLANK(Games!$B347), "",Games!E347)</f>
        <v>Marshall</v>
      </c>
      <c r="D366" s="10" t="n">
        <f>IF(ISBLANK(Games!$B347), "",Games!G347)</f>
        <v>-12</v>
      </c>
      <c r="E366" s="10" t="n">
        <f>IF(ISBLANK(Games!$B347), "",Games!H347)</f>
        <v>-2.9</v>
      </c>
      <c r="F366" s="69" t="n">
        <f>Games!D347</f>
        <v>0.579806</v>
      </c>
      <c r="G366" s="70" t="str">
        <f>Games!K347</f>
        <v>N</v>
      </c>
      <c r="H366" s="71" t="str">
        <f>IF(ISBLANK(Games!B347), "", IF('Prediction Log'!$D366&lt;0, 'Prediction Log'!$B366, 'Prediction Log'!$C366))</f>
        <v>UT San Antonio</v>
      </c>
      <c r="I366" s="72" t="str">
        <f>IF(ISBLANK(Games!$B347), "",Games!I347)</f>
        <v>UT San Antonio</v>
      </c>
      <c r="J366" s="72" t="str">
        <f>IF('Prediction Log'!$F366&gt;0.5, 'Prediction Log'!$B366, IF('Prediction Log'!$F366&lt;0.5, 'Prediction Log'!$C366, "PICK"))</f>
        <v>UT San Antonio</v>
      </c>
      <c r="K366" s="73" t="n">
        <f>IF(ISBLANK(Games!B347), "",IF('Prediction Log'!$J366='Prediction Log'!$B366, 'Prediction Log'!$F366, 1-'Prediction Log'!$F366))</f>
        <v>0.579806</v>
      </c>
      <c r="L366" s="74" t="str">
        <f>IF(ISBLANK(Games!$B347), "",Games!L347)</f>
        <v>N</v>
      </c>
      <c r="M366" s="75" t="str">
        <f>IF(ISBLANK('Prediction Log'!$N366), "",IF('Prediction Log'!$N366&gt;'Prediction Log'!$O366,'Prediction Log'!$B366,'Prediction Log'!$C366))</f>
        <v/>
      </c>
      <c r="N366" s="76"/>
      <c r="O366" s="76"/>
      <c r="P366" s="77" t="str">
        <f>IF(ISBLANK('Prediction Log'!$N366), "",'Prediction Log'!$O366-'Prediction Log'!$N366)</f>
        <v/>
      </c>
      <c r="Q366" s="78" t="str">
        <f>IF(ISBLANK('Prediction Log'!$N366), "",IF('Prediction Log'!$M366&lt;&gt;'Prediction Log'!$H366, "Y", IF(AND('Prediction Log'!$M366='Prediction Log'!$H366, ABS((-1*'Prediction Log'!$P366))&gt;ABS('Prediction Log'!$D366)), "Y", IF('Prediction Log'!$D366='Prediction Log'!$P366, "PUSH", "N"))))</f>
        <v/>
      </c>
      <c r="R366" s="79" t="str">
        <f>IF(ISBLANK('Prediction Log'!$N366), "",IF('Prediction Log'!$P366&lt;'Prediction Log'!$D366, "Y", IF('Prediction Log'!$P366='Prediction Log'!$D366, "PUSH", "N")))</f>
        <v/>
      </c>
      <c r="S366" s="79" t="str">
        <f>IF(ISBLANK('Prediction Log'!$N366), "",IF('Prediction Log'!$P366&lt;'Prediction Log'!$E366, "Y", IF('Prediction Log'!$P366='Prediction Log'!$E366, "PUSH", "N")))</f>
        <v/>
      </c>
      <c r="T366" s="80" t="str">
        <f>IF(ISBLANK('Prediction Log'!$N366),"",IF('Prediction Log'!$M366='Prediction Log'!$H366, "Y", "N"))</f>
        <v/>
      </c>
      <c r="U366" s="80" t="str">
        <f>'Prediction Log'!$R366</f>
        <v/>
      </c>
      <c r="V366" s="80" t="str">
        <f>IF(ISBLANK('Prediction Log'!$N366), "",IF(AND('Prediction Log'!$T366="Y", 'Prediction Log'!$U366="Y"), "Y", "N"))</f>
        <v/>
      </c>
      <c r="W366" s="81" t="str">
        <f>IF(ISBLANK('Prediction Log'!$N366),"",IF('Prediction Log'!$M366='Prediction Log'!$I366, "Y", "N"))</f>
        <v/>
      </c>
      <c r="X366" s="81" t="str">
        <f>IF(ISBLANK('Prediction Log'!$N366), "", IF('Prediction Log'!$R366=Games!K347, "Y", "N"))</f>
        <v/>
      </c>
      <c r="Y366" s="82" t="str">
        <f>IF(ISBLANK('Prediction Log'!$N366), "",IF('Prediction Log'!$J366='Prediction Log'!$M366, "Y", "N"))</f>
        <v/>
      </c>
      <c r="Z366" s="81" t="str">
        <f>IF(ISBLANK('Prediction Log'!$N366), "",IF('Prediction Log'!$I366&lt;&gt;'Prediction Log'!$M366, "N",IF(AND('Prediction Log'!$E366&gt;0, 'Prediction Log'!$P366&gt;'Prediction Log'!$E366, 'Prediction Log'!$I366='Prediction Log'!$C366), "Y", IF(AND('Prediction Log'!$E366&lt;0, 'Prediction Log'!$P366&lt;'Prediction Log'!$E366,'Prediction Log'!$I366='Prediction Log'!$B366 ), "Y", IF('Prediction Log'!$P366='Prediction Log'!$E366, "PUSH", "N")))))</f>
        <v/>
      </c>
      <c r="AA366" s="81" t="str">
        <f>IF(ISBLANK('Prediction Log'!$N366), "",IF(AND('Prediction Log'!$W366="Y", 'Prediction Log'!$X366="Y"), "Y", "N"))</f>
        <v/>
      </c>
      <c r="AB366" s="80" t="str">
        <f>IF(ISBLANK('Prediction Log'!$N366), "",IF('Prediction Log'!$D366&gt;0, 'Prediction Log'!$P366-'Prediction Log'!$D366, IF('Prediction Log'!$D366&lt;0, -'Prediction Log'!$P366+'Prediction Log'!$D366, "NA")))</f>
        <v/>
      </c>
      <c r="AC366" s="80" t="str">
        <f>IF(ISBLANK('Prediction Log'!$N366), "",ABS('Prediction Log'!$AB366))</f>
        <v/>
      </c>
      <c r="AD366" s="81" t="str">
        <f>IF(ISBLANK('Prediction Log'!$N366), "",IF('Prediction Log'!$E366&gt;0, 'Prediction Log'!$P366-'Prediction Log'!$E366, IF('Prediction Log'!$E366&lt;0, -'Prediction Log'!$P366+'Prediction Log'!$E366, "NA")))</f>
        <v/>
      </c>
      <c r="AE366" s="81" t="str">
        <f>IF(ISBLANK('Prediction Log'!$N366), "",ABS('Prediction Log'!$AD366))</f>
        <v/>
      </c>
    </row>
    <row r="367" ht="14.25" customHeight="1">
      <c r="A367" s="67" t="n">
        <f>IF(ISBLANK(Games!$B348), "",Games!A348)</f>
        <v>15</v>
      </c>
      <c r="B367" s="67" t="str">
        <f>IF(ISBLANK(Games!$B348), "",Games!B348)</f>
        <v>Syracuse</v>
      </c>
      <c r="C367" s="67" t="str">
        <f>IF(ISBLANK(Games!$B348), "",Games!E348)</f>
        <v>South Florida</v>
      </c>
      <c r="D367" s="68" t="n">
        <f>IF(ISBLANK(Games!$B348), "",Games!G348)</f>
        <v>-4.5</v>
      </c>
      <c r="E367" s="68" t="n">
        <f>IF(ISBLANK(Games!$B348), "",Games!H348)</f>
        <v>-15.7</v>
      </c>
      <c r="F367" s="69" t="n">
        <f>Games!D348</f>
        <v>0.951945</v>
      </c>
      <c r="G367" s="70" t="str">
        <f>Games!K348</f>
        <v>Y</v>
      </c>
      <c r="H367" s="71" t="str">
        <f>IF(ISBLANK(Games!B348), "", IF('Prediction Log'!$D367&lt;0, 'Prediction Log'!$B367, 'Prediction Log'!$C367))</f>
        <v>Syracuse</v>
      </c>
      <c r="I367" s="72" t="str">
        <f>IF(ISBLANK(Games!$B348), "",Games!I348)</f>
        <v>Syracuse</v>
      </c>
      <c r="J367" s="72" t="str">
        <f>IF('Prediction Log'!$F367&gt;0.5, 'Prediction Log'!$B367, IF('Prediction Log'!$F367&lt;0.5, 'Prediction Log'!$C367, "PICK"))</f>
        <v>Syracuse</v>
      </c>
      <c r="K367" s="73" t="n">
        <f>IF(ISBLANK(Games!B348), "",IF('Prediction Log'!$J367='Prediction Log'!$B367, 'Prediction Log'!$F367, 1-'Prediction Log'!$F367))</f>
        <v>0.951945</v>
      </c>
      <c r="L367" s="74" t="str">
        <f>IF(ISBLANK(Games!$B348), "",Games!L348)</f>
        <v>Y</v>
      </c>
      <c r="M367" s="75" t="str">
        <f>IF(ISBLANK('Prediction Log'!$N367), "",IF('Prediction Log'!$N367&gt;'Prediction Log'!$O367,'Prediction Log'!$B367,'Prediction Log'!$C367))</f>
        <v/>
      </c>
      <c r="N367" s="76"/>
      <c r="O367" s="76"/>
      <c r="P367" s="77" t="str">
        <f>IF(ISBLANK('Prediction Log'!$N367), "",'Prediction Log'!$O367-'Prediction Log'!$N367)</f>
        <v/>
      </c>
      <c r="Q367" s="78" t="str">
        <f>IF(ISBLANK('Prediction Log'!$N367), "",IF('Prediction Log'!$M367&lt;&gt;'Prediction Log'!$H367, "Y", IF(AND('Prediction Log'!$M367='Prediction Log'!$H367, ABS((-1*'Prediction Log'!$P367))&gt;ABS('Prediction Log'!$D367)), "Y", IF('Prediction Log'!$D367='Prediction Log'!$P367, "PUSH", "N"))))</f>
        <v/>
      </c>
      <c r="R367" s="79" t="str">
        <f>IF(ISBLANK('Prediction Log'!$N367), "",IF('Prediction Log'!$P367&lt;'Prediction Log'!$D367, "Y", IF('Prediction Log'!$P367='Prediction Log'!$D367, "PUSH", "N")))</f>
        <v/>
      </c>
      <c r="S367" s="79" t="str">
        <f>IF(ISBLANK('Prediction Log'!$N367), "",IF('Prediction Log'!$P367&lt;'Prediction Log'!$E367, "Y", IF('Prediction Log'!$P367='Prediction Log'!$E367, "PUSH", "N")))</f>
        <v/>
      </c>
      <c r="T367" s="80" t="str">
        <f>IF(ISBLANK('Prediction Log'!$N367),"",IF('Prediction Log'!$M367='Prediction Log'!$H367, "Y", "N"))</f>
        <v/>
      </c>
      <c r="U367" s="80" t="str">
        <f>'Prediction Log'!$R367</f>
        <v/>
      </c>
      <c r="V367" s="80" t="str">
        <f>IF(ISBLANK('Prediction Log'!$N367), "",IF(AND('Prediction Log'!$T367="Y", 'Prediction Log'!$U367="Y"), "Y", "N"))</f>
        <v/>
      </c>
      <c r="W367" s="81" t="str">
        <f>IF(ISBLANK('Prediction Log'!$N367),"",IF('Prediction Log'!$M367='Prediction Log'!$I367, "Y", "N"))</f>
        <v/>
      </c>
      <c r="X367" s="81" t="str">
        <f>IF(ISBLANK('Prediction Log'!$N367), "", IF('Prediction Log'!$R367=Games!K348, "Y", "N"))</f>
        <v/>
      </c>
      <c r="Y367" s="82" t="str">
        <f>IF(ISBLANK('Prediction Log'!$N367), "",IF('Prediction Log'!$J367='Prediction Log'!$M367, "Y", "N"))</f>
        <v/>
      </c>
      <c r="Z367" s="81" t="str">
        <f>IF(ISBLANK('Prediction Log'!$N367), "",IF('Prediction Log'!$I367&lt;&gt;'Prediction Log'!$M367, "N",IF(AND('Prediction Log'!$E367&gt;0, 'Prediction Log'!$P367&gt;'Prediction Log'!$E367, 'Prediction Log'!$I367='Prediction Log'!$C367), "Y", IF(AND('Prediction Log'!$E367&lt;0, 'Prediction Log'!$P367&lt;'Prediction Log'!$E367,'Prediction Log'!$I367='Prediction Log'!$B367 ), "Y", IF('Prediction Log'!$P367='Prediction Log'!$E367, "PUSH", "N")))))</f>
        <v/>
      </c>
      <c r="AA367" s="81" t="str">
        <f>IF(ISBLANK('Prediction Log'!$N367), "",IF(AND('Prediction Log'!$W367="Y", 'Prediction Log'!$X367="Y"), "Y", "N"))</f>
        <v/>
      </c>
      <c r="AB367" s="80" t="str">
        <f>IF(ISBLANK('Prediction Log'!$N367), "",IF('Prediction Log'!$D367&gt;0, 'Prediction Log'!$P367-'Prediction Log'!$D367, IF('Prediction Log'!$D367&lt;0, -'Prediction Log'!$P367+'Prediction Log'!$D367, "NA")))</f>
        <v/>
      </c>
      <c r="AC367" s="80" t="str">
        <f>IF(ISBLANK('Prediction Log'!$N367), "",ABS('Prediction Log'!$AB367))</f>
        <v/>
      </c>
      <c r="AD367" s="81" t="str">
        <f>IF(ISBLANK('Prediction Log'!$N367), "",IF('Prediction Log'!$E367&gt;0, 'Prediction Log'!$P367-'Prediction Log'!$E367, IF('Prediction Log'!$E367&lt;0, -'Prediction Log'!$P367+'Prediction Log'!$E367, "NA")))</f>
        <v/>
      </c>
      <c r="AE367" s="81" t="str">
        <f>IF(ISBLANK('Prediction Log'!$N367), "",ABS('Prediction Log'!$AD367))</f>
        <v/>
      </c>
    </row>
    <row r="368" ht="14.25" customHeight="1">
      <c r="A368" s="14" t="n">
        <f>IF(ISBLANK(Games!$B349), "",Games!A349)</f>
        <v>15</v>
      </c>
      <c r="B368" s="67" t="str">
        <f>IF(ISBLANK(Games!$B349), "",Games!B349)</f>
        <v>Georgia Tech</v>
      </c>
      <c r="C368" s="67" t="str">
        <f>IF(ISBLANK(Games!$B349), "",Games!E349)</f>
        <v>UCF</v>
      </c>
      <c r="D368" s="10" t="n">
        <f>IF(ISBLANK(Games!$B349), "",Games!G349)</f>
        <v>4.5</v>
      </c>
      <c r="E368" s="10" t="n">
        <f>IF(ISBLANK(Games!$B349), "",Games!H349)</f>
        <v>9.6</v>
      </c>
      <c r="F368" s="69" t="n">
        <f>Games!D349</f>
        <v>0.217809</v>
      </c>
      <c r="G368" s="70" t="str">
        <f>Games!K349</f>
        <v>N</v>
      </c>
      <c r="H368" s="71" t="str">
        <f>IF(ISBLANK(Games!B349), "", IF('Prediction Log'!$D368&lt;0, 'Prediction Log'!$B368, 'Prediction Log'!$C368))</f>
        <v>UCF</v>
      </c>
      <c r="I368" s="72" t="str">
        <f>IF(ISBLANK(Games!$B349), "",Games!I349)</f>
        <v>UCF</v>
      </c>
      <c r="J368" s="72" t="str">
        <f>IF('Prediction Log'!$F368&gt;0.5, 'Prediction Log'!$B368, IF('Prediction Log'!$F368&lt;0.5, 'Prediction Log'!$C368, "PICK"))</f>
        <v>UCF</v>
      </c>
      <c r="K368" s="73" t="n">
        <f>IF(ISBLANK(Games!B349), "",IF('Prediction Log'!$J368='Prediction Log'!$B368, 'Prediction Log'!$F368, 1-'Prediction Log'!$F368))</f>
        <v>0.782191</v>
      </c>
      <c r="L368" s="74" t="str">
        <f>IF(ISBLANK(Games!$B349), "",Games!L349)</f>
        <v>Y</v>
      </c>
      <c r="M368" s="75" t="str">
        <f>IF(ISBLANK('Prediction Log'!$N368), "",IF('Prediction Log'!$N368&gt;'Prediction Log'!$O368,'Prediction Log'!$B368,'Prediction Log'!$C368))</f>
        <v/>
      </c>
      <c r="N368" s="76"/>
      <c r="O368" s="76"/>
      <c r="P368" s="77" t="str">
        <f>IF(ISBLANK('Prediction Log'!$N368), "",'Prediction Log'!$O368-'Prediction Log'!$N368)</f>
        <v/>
      </c>
      <c r="Q368" s="78" t="str">
        <f>IF(ISBLANK('Prediction Log'!$N368), "",IF('Prediction Log'!$M368&lt;&gt;'Prediction Log'!$H368, "Y", IF(AND('Prediction Log'!$M368='Prediction Log'!$H368, ABS((-1*'Prediction Log'!$P368))&gt;ABS('Prediction Log'!$D368)), "Y", IF('Prediction Log'!$D368='Prediction Log'!$P368, "PUSH", "N"))))</f>
        <v/>
      </c>
      <c r="R368" s="79" t="str">
        <f>IF(ISBLANK('Prediction Log'!$N368), "",IF('Prediction Log'!$P368&lt;'Prediction Log'!$D368, "Y", IF('Prediction Log'!$P368='Prediction Log'!$D368, "PUSH", "N")))</f>
        <v/>
      </c>
      <c r="S368" s="79" t="str">
        <f>IF(ISBLANK('Prediction Log'!$N368), "",IF('Prediction Log'!$P368&lt;'Prediction Log'!$E368, "Y", IF('Prediction Log'!$P368='Prediction Log'!$E368, "PUSH", "N")))</f>
        <v/>
      </c>
      <c r="T368" s="80" t="str">
        <f>IF(ISBLANK('Prediction Log'!$N368),"",IF('Prediction Log'!$M368='Prediction Log'!$H368, "Y", "N"))</f>
        <v/>
      </c>
      <c r="U368" s="80" t="str">
        <f>'Prediction Log'!$R368</f>
        <v/>
      </c>
      <c r="V368" s="80" t="str">
        <f>IF(ISBLANK('Prediction Log'!$N368), "",IF(AND('Prediction Log'!$T368="Y", 'Prediction Log'!$U368="Y"), "Y", "N"))</f>
        <v/>
      </c>
      <c r="W368" s="81" t="str">
        <f>IF(ISBLANK('Prediction Log'!$N368),"",IF('Prediction Log'!$M368='Prediction Log'!$I368, "Y", "N"))</f>
        <v/>
      </c>
      <c r="X368" s="81" t="str">
        <f>IF(ISBLANK('Prediction Log'!$N368), "", IF('Prediction Log'!$R368=Games!K349, "Y", "N"))</f>
        <v/>
      </c>
      <c r="Y368" s="82" t="str">
        <f>IF(ISBLANK('Prediction Log'!$N368), "",IF('Prediction Log'!$J368='Prediction Log'!$M368, "Y", "N"))</f>
        <v/>
      </c>
      <c r="Z368" s="81" t="str">
        <f>IF(ISBLANK('Prediction Log'!$N368), "",IF('Prediction Log'!$I368&lt;&gt;'Prediction Log'!$M368, "N",IF(AND('Prediction Log'!$E368&gt;0, 'Prediction Log'!$P368&gt;'Prediction Log'!$E368, 'Prediction Log'!$I368='Prediction Log'!$C368), "Y", IF(AND('Prediction Log'!$E368&lt;0, 'Prediction Log'!$P368&lt;'Prediction Log'!$E368,'Prediction Log'!$I368='Prediction Log'!$B368 ), "Y", IF('Prediction Log'!$P368='Prediction Log'!$E368, "PUSH", "N")))))</f>
        <v/>
      </c>
      <c r="AA368" s="81" t="str">
        <f>IF(ISBLANK('Prediction Log'!$N368), "",IF(AND('Prediction Log'!$W368="Y", 'Prediction Log'!$X368="Y"), "Y", "N"))</f>
        <v/>
      </c>
      <c r="AB368" s="80" t="str">
        <f>IF(ISBLANK('Prediction Log'!$N368), "",IF('Prediction Log'!$D368&gt;0, 'Prediction Log'!$P368-'Prediction Log'!$D368, IF('Prediction Log'!$D368&lt;0, -'Prediction Log'!$P368+'Prediction Log'!$D368, "NA")))</f>
        <v/>
      </c>
      <c r="AC368" s="80" t="str">
        <f>IF(ISBLANK('Prediction Log'!$N368), "",ABS('Prediction Log'!$AB368))</f>
        <v/>
      </c>
      <c r="AD368" s="81" t="str">
        <f>IF(ISBLANK('Prediction Log'!$N368), "",IF('Prediction Log'!$E368&gt;0, 'Prediction Log'!$P368-'Prediction Log'!$E368, IF('Prediction Log'!$E368&lt;0, -'Prediction Log'!$P368+'Prediction Log'!$E368, "NA")))</f>
        <v/>
      </c>
      <c r="AE368" s="81" t="str">
        <f>IF(ISBLANK('Prediction Log'!$N368), "",ABS('Prediction Log'!$AD368))</f>
        <v/>
      </c>
    </row>
    <row r="369" ht="14.25" customHeight="1">
      <c r="A369" s="67" t="n">
        <f>IF(ISBLANK(Games!$B350), "",Games!A350)</f>
        <v>15</v>
      </c>
      <c r="B369" s="67" t="str">
        <f>IF(ISBLANK(Games!$B350), "",Games!B350)</f>
        <v>Arkansas State</v>
      </c>
      <c r="C369" s="67" t="str">
        <f>IF(ISBLANK(Games!$B350), "",Games!E350)</f>
        <v>Northern Illinois</v>
      </c>
      <c r="D369" s="68" t="n">
        <f>IF(ISBLANK(Games!$B350), "",Games!G350)</f>
        <v>-1.5</v>
      </c>
      <c r="E369" s="68" t="n">
        <f>IF(ISBLANK(Games!$B350), "",Games!H350)</f>
        <v>5.8</v>
      </c>
      <c r="F369" s="69" t="n">
        <f>Games!D350</f>
        <v>0.262202</v>
      </c>
      <c r="G369" s="70" t="str">
        <f>Games!K350</f>
        <v>N</v>
      </c>
      <c r="H369" s="71" t="str">
        <f>IF(ISBLANK(Games!B350), "", IF('Prediction Log'!$D369&lt;0, 'Prediction Log'!$B369, 'Prediction Log'!$C369))</f>
        <v>Arkansas State</v>
      </c>
      <c r="I369" s="72" t="str">
        <f>IF(ISBLANK(Games!$B350), "",Games!I350)</f>
        <v>Northern Illinois</v>
      </c>
      <c r="J369" s="72" t="str">
        <f>IF('Prediction Log'!$F369&gt;0.5, 'Prediction Log'!$B369, IF('Prediction Log'!$F369&lt;0.5, 'Prediction Log'!$C369, "PICK"))</f>
        <v>Northern Illinois</v>
      </c>
      <c r="K369" s="73" t="n">
        <f>IF(ISBLANK(Games!B350), "",IF('Prediction Log'!$J369='Prediction Log'!$B369, 'Prediction Log'!$F369, 1-'Prediction Log'!$F369))</f>
        <v>0.737798</v>
      </c>
      <c r="L369" s="74" t="str">
        <f>IF(ISBLANK(Games!$B350), "",Games!L350)</f>
        <v>Y</v>
      </c>
      <c r="M369" s="75" t="str">
        <f>IF(ISBLANK('Prediction Log'!$N369), "",IF('Prediction Log'!$N369&gt;'Prediction Log'!$O369,'Prediction Log'!$B369,'Prediction Log'!$C369))</f>
        <v/>
      </c>
      <c r="N369" s="76"/>
      <c r="O369" s="76"/>
      <c r="P369" s="77" t="str">
        <f>IF(ISBLANK('Prediction Log'!$N369), "",'Prediction Log'!$O369-'Prediction Log'!$N369)</f>
        <v/>
      </c>
      <c r="Q369" s="78" t="str">
        <f>IF(ISBLANK('Prediction Log'!$N369), "",IF('Prediction Log'!$M369&lt;&gt;'Prediction Log'!$H369, "Y", IF(AND('Prediction Log'!$M369='Prediction Log'!$H369, ABS((-1*'Prediction Log'!$P369))&gt;ABS('Prediction Log'!$D369)), "Y", IF('Prediction Log'!$D369='Prediction Log'!$P369, "PUSH", "N"))))</f>
        <v/>
      </c>
      <c r="R369" s="79" t="str">
        <f>IF(ISBLANK('Prediction Log'!$N369), "",IF('Prediction Log'!$P369&lt;'Prediction Log'!$D369, "Y", IF('Prediction Log'!$P369='Prediction Log'!$D369, "PUSH", "N")))</f>
        <v/>
      </c>
      <c r="S369" s="79" t="str">
        <f>IF(ISBLANK('Prediction Log'!$N369), "",IF('Prediction Log'!$P369&lt;'Prediction Log'!$E369, "Y", IF('Prediction Log'!$P369='Prediction Log'!$E369, "PUSH", "N")))</f>
        <v/>
      </c>
      <c r="T369" s="80" t="str">
        <f>IF(ISBLANK('Prediction Log'!$N369),"",IF('Prediction Log'!$M369='Prediction Log'!$H369, "Y", "N"))</f>
        <v/>
      </c>
      <c r="U369" s="80" t="str">
        <f>'Prediction Log'!$R369</f>
        <v/>
      </c>
      <c r="V369" s="80" t="str">
        <f>IF(ISBLANK('Prediction Log'!$N369), "",IF(AND('Prediction Log'!$T369="Y", 'Prediction Log'!$U369="Y"), "Y", "N"))</f>
        <v/>
      </c>
      <c r="W369" s="81" t="str">
        <f>IF(ISBLANK('Prediction Log'!$N369),"",IF('Prediction Log'!$M369='Prediction Log'!$I369, "Y", "N"))</f>
        <v/>
      </c>
      <c r="X369" s="81" t="str">
        <f>IF(ISBLANK('Prediction Log'!$N369), "", IF('Prediction Log'!$R369=Games!K350, "Y", "N"))</f>
        <v/>
      </c>
      <c r="Y369" s="82" t="str">
        <f>IF(ISBLANK('Prediction Log'!$N369), "",IF('Prediction Log'!$J369='Prediction Log'!$M369, "Y", "N"))</f>
        <v/>
      </c>
      <c r="Z369" s="81" t="str">
        <f>IF(ISBLANK('Prediction Log'!$N369), "",IF('Prediction Log'!$I369&lt;&gt;'Prediction Log'!$M369, "N",IF(AND('Prediction Log'!$E369&gt;0, 'Prediction Log'!$P369&gt;'Prediction Log'!$E369, 'Prediction Log'!$I369='Prediction Log'!$C369), "Y", IF(AND('Prediction Log'!$E369&lt;0, 'Prediction Log'!$P369&lt;'Prediction Log'!$E369,'Prediction Log'!$I369='Prediction Log'!$B369 ), "Y", IF('Prediction Log'!$P369='Prediction Log'!$E369, "PUSH", "N")))))</f>
        <v/>
      </c>
      <c r="AA369" s="81" t="str">
        <f>IF(ISBLANK('Prediction Log'!$N369), "",IF(AND('Prediction Log'!$W369="Y", 'Prediction Log'!$X369="Y"), "Y", "N"))</f>
        <v/>
      </c>
      <c r="AB369" s="80" t="str">
        <f>IF(ISBLANK('Prediction Log'!$N369), "",IF('Prediction Log'!$D369&gt;0, 'Prediction Log'!$P369-'Prediction Log'!$D369, IF('Prediction Log'!$D369&lt;0, -'Prediction Log'!$P369+'Prediction Log'!$D369, "NA")))</f>
        <v/>
      </c>
      <c r="AC369" s="80" t="str">
        <f>IF(ISBLANK('Prediction Log'!$N369), "",ABS('Prediction Log'!$AB369))</f>
        <v/>
      </c>
      <c r="AD369" s="81" t="str">
        <f>IF(ISBLANK('Prediction Log'!$N369), "",IF('Prediction Log'!$E369&gt;0, 'Prediction Log'!$P369-'Prediction Log'!$E369, IF('Prediction Log'!$E369&lt;0, -'Prediction Log'!$P369+'Prediction Log'!$E369, "NA")))</f>
        <v/>
      </c>
      <c r="AE369" s="81" t="str">
        <f>IF(ISBLANK('Prediction Log'!$N369), "",ABS('Prediction Log'!$AD369))</f>
        <v/>
      </c>
    </row>
    <row r="370" ht="14.25" customHeight="1">
      <c r="A370" s="14" t="n">
        <f>IF(ISBLANK(Games!$B351), "",Games!A351)</f>
        <v>15</v>
      </c>
      <c r="B370" s="67" t="str">
        <f>IF(ISBLANK(Games!$B351), "",Games!B351)</f>
        <v>Troy</v>
      </c>
      <c r="C370" s="67" t="str">
        <f>IF(ISBLANK(Games!$B351), "",Games!E351)</f>
        <v>Duke</v>
      </c>
      <c r="D370" s="10" t="n">
        <f>IF(ISBLANK(Games!$B351), "",Games!G351)</f>
        <v>-4.5</v>
      </c>
      <c r="E370" s="10" t="n">
        <f>IF(ISBLANK(Games!$B351), "",Games!H351)</f>
        <v>2.7</v>
      </c>
      <c r="F370" s="69" t="n">
        <f>Games!D351</f>
        <v>0.343635</v>
      </c>
      <c r="G370" s="70" t="str">
        <f>Games!K351</f>
        <v>N</v>
      </c>
      <c r="H370" s="71" t="str">
        <f>IF(ISBLANK(Games!B351), "", IF('Prediction Log'!$D370&lt;0, 'Prediction Log'!$B370, 'Prediction Log'!$C370))</f>
        <v>Troy</v>
      </c>
      <c r="I370" s="72" t="str">
        <f>IF(ISBLANK(Games!$B351), "",Games!I351)</f>
        <v>Duke</v>
      </c>
      <c r="J370" s="72" t="str">
        <f>IF('Prediction Log'!$F370&gt;0.5, 'Prediction Log'!$B370, IF('Prediction Log'!$F370&lt;0.5, 'Prediction Log'!$C370, "PICK"))</f>
        <v>Duke</v>
      </c>
      <c r="K370" s="73" t="n">
        <f>IF(ISBLANK(Games!B351), "",IF('Prediction Log'!$J370='Prediction Log'!$B370, 'Prediction Log'!$F370, 1-'Prediction Log'!$F370))</f>
        <v>0.656365</v>
      </c>
      <c r="L370" s="74" t="str">
        <f>IF(ISBLANK(Games!$B351), "",Games!L351)</f>
        <v>Y</v>
      </c>
      <c r="M370" s="75" t="str">
        <f>IF(ISBLANK('Prediction Log'!$N370), "",IF('Prediction Log'!$N370&gt;'Prediction Log'!$O370,'Prediction Log'!$B370,'Prediction Log'!$C370))</f>
        <v/>
      </c>
      <c r="N370" s="76"/>
      <c r="O370" s="76"/>
      <c r="P370" s="77" t="str">
        <f>IF(ISBLANK('Prediction Log'!$N370), "",'Prediction Log'!$O370-'Prediction Log'!$N370)</f>
        <v/>
      </c>
      <c r="Q370" s="78" t="str">
        <f>IF(ISBLANK('Prediction Log'!$N370), "",IF('Prediction Log'!$M370&lt;&gt;'Prediction Log'!$H370, "Y", IF(AND('Prediction Log'!$M370='Prediction Log'!$H370, ABS((-1*'Prediction Log'!$P370))&gt;ABS('Prediction Log'!$D370)), "Y", IF('Prediction Log'!$D370='Prediction Log'!$P370, "PUSH", "N"))))</f>
        <v/>
      </c>
      <c r="R370" s="79" t="str">
        <f>IF(ISBLANK('Prediction Log'!$N370), "",IF('Prediction Log'!$P370&lt;'Prediction Log'!$D370, "Y", IF('Prediction Log'!$P370='Prediction Log'!$D370, "PUSH", "N")))</f>
        <v/>
      </c>
      <c r="S370" s="79" t="str">
        <f>IF(ISBLANK('Prediction Log'!$N370), "",IF('Prediction Log'!$P370&lt;'Prediction Log'!$E370, "Y", IF('Prediction Log'!$P370='Prediction Log'!$E370, "PUSH", "N")))</f>
        <v/>
      </c>
      <c r="T370" s="80" t="str">
        <f>IF(ISBLANK('Prediction Log'!$N370),"",IF('Prediction Log'!$M370='Prediction Log'!$H370, "Y", "N"))</f>
        <v/>
      </c>
      <c r="U370" s="80" t="str">
        <f>'Prediction Log'!$R370</f>
        <v/>
      </c>
      <c r="V370" s="80" t="str">
        <f>IF(ISBLANK('Prediction Log'!$N370), "",IF(AND('Prediction Log'!$T370="Y", 'Prediction Log'!$U370="Y"), "Y", "N"))</f>
        <v/>
      </c>
      <c r="W370" s="81" t="str">
        <f>IF(ISBLANK('Prediction Log'!$N370),"",IF('Prediction Log'!$M370='Prediction Log'!$I370, "Y", "N"))</f>
        <v/>
      </c>
      <c r="X370" s="81" t="str">
        <f>IF(ISBLANK('Prediction Log'!$N370), "", IF('Prediction Log'!$R370=Games!K351, "Y", "N"))</f>
        <v/>
      </c>
      <c r="Y370" s="82" t="str">
        <f>IF(ISBLANK('Prediction Log'!$N370), "",IF('Prediction Log'!$J370='Prediction Log'!$M370, "Y", "N"))</f>
        <v/>
      </c>
      <c r="Z370" s="81" t="str">
        <f>IF(ISBLANK('Prediction Log'!$N370), "",IF('Prediction Log'!$I370&lt;&gt;'Prediction Log'!$M370, "N",IF(AND('Prediction Log'!$E370&gt;0, 'Prediction Log'!$P370&gt;'Prediction Log'!$E370, 'Prediction Log'!$I370='Prediction Log'!$C370), "Y", IF(AND('Prediction Log'!$E370&lt;0, 'Prediction Log'!$P370&lt;'Prediction Log'!$E370,'Prediction Log'!$I370='Prediction Log'!$B370 ), "Y", IF('Prediction Log'!$P370='Prediction Log'!$E370, "PUSH", "N")))))</f>
        <v/>
      </c>
      <c r="AA370" s="81" t="str">
        <f>IF(ISBLANK('Prediction Log'!$N370), "",IF(AND('Prediction Log'!$W370="Y", 'Prediction Log'!$X370="Y"), "Y", "N"))</f>
        <v/>
      </c>
      <c r="AB370" s="80" t="str">
        <f>IF(ISBLANK('Prediction Log'!$N370), "",IF('Prediction Log'!$D370&gt;0, 'Prediction Log'!$P370-'Prediction Log'!$D370, IF('Prediction Log'!$D370&lt;0, -'Prediction Log'!$P370+'Prediction Log'!$D370, "NA")))</f>
        <v/>
      </c>
      <c r="AC370" s="80" t="str">
        <f>IF(ISBLANK('Prediction Log'!$N370), "",ABS('Prediction Log'!$AB370))</f>
        <v/>
      </c>
      <c r="AD370" s="81" t="str">
        <f>IF(ISBLANK('Prediction Log'!$N370), "",IF('Prediction Log'!$E370&gt;0, 'Prediction Log'!$P370-'Prediction Log'!$E370, IF('Prediction Log'!$E370&lt;0, -'Prediction Log'!$P370+'Prediction Log'!$E370, "NA")))</f>
        <v/>
      </c>
      <c r="AE370" s="81" t="str">
        <f>IF(ISBLANK('Prediction Log'!$N370), "",ABS('Prediction Log'!$AD370))</f>
        <v/>
      </c>
    </row>
    <row r="371" ht="14.25" customHeight="1">
      <c r="A371" s="67" t="n">
        <f>IF(ISBLANK(Games!$B352), "",Games!A352)</f>
        <v>15</v>
      </c>
      <c r="B371" s="67" t="str">
        <f>IF(ISBLANK(Games!$B352), "",Games!B352)</f>
        <v>James Madison</v>
      </c>
      <c r="C371" s="67" t="str">
        <f>IF(ISBLANK(Games!$B352), "",Games!E352)</f>
        <v>Air Force</v>
      </c>
      <c r="D371" s="68" t="n">
        <f>IF(ISBLANK(Games!$B352), "",Games!G352)</f>
        <v>-4.5</v>
      </c>
      <c r="E371" s="68" t="n">
        <f>IF(ISBLANK(Games!$B352), "",Games!H352)</f>
        <v>-16</v>
      </c>
      <c r="F371" s="69" t="n">
        <f>Games!D352</f>
        <v>0.920188</v>
      </c>
      <c r="G371" s="70" t="str">
        <f>Games!K352</f>
        <v>Y</v>
      </c>
      <c r="H371" s="71" t="str">
        <f>IF(ISBLANK(Games!B352), "", IF('Prediction Log'!$D371&lt;0, 'Prediction Log'!$B371, 'Prediction Log'!$C371))</f>
        <v>James Madison</v>
      </c>
      <c r="I371" s="72" t="str">
        <f>IF(ISBLANK(Games!$B352), "",Games!I352)</f>
        <v>James Madison</v>
      </c>
      <c r="J371" s="72" t="str">
        <f>IF('Prediction Log'!$F371&gt;0.5, 'Prediction Log'!$B371, IF('Prediction Log'!$F371&lt;0.5, 'Prediction Log'!$C371, "PICK"))</f>
        <v>James Madison</v>
      </c>
      <c r="K371" s="73" t="n">
        <f>IF(ISBLANK(Games!B352), "",IF('Prediction Log'!$J371='Prediction Log'!$B371, 'Prediction Log'!$F371, 1-'Prediction Log'!$F371))</f>
        <v>0.920188</v>
      </c>
      <c r="L371" s="74" t="str">
        <f>IF(ISBLANK(Games!$B352), "",Games!L352)</f>
        <v>Y</v>
      </c>
      <c r="M371" s="75" t="str">
        <f>IF(ISBLANK('Prediction Log'!$N371), "",IF('Prediction Log'!$N371&gt;'Prediction Log'!$O371,'Prediction Log'!$B371,'Prediction Log'!$C371))</f>
        <v/>
      </c>
      <c r="N371" s="76"/>
      <c r="O371" s="76"/>
      <c r="P371" s="77" t="str">
        <f>IF(ISBLANK('Prediction Log'!$N371), "",'Prediction Log'!$O371-'Prediction Log'!$N371)</f>
        <v/>
      </c>
      <c r="Q371" s="78" t="str">
        <f>IF(ISBLANK('Prediction Log'!$N371), "",IF('Prediction Log'!$M371&lt;&gt;'Prediction Log'!$H371, "Y", IF(AND('Prediction Log'!$M371='Prediction Log'!$H371, ABS((-1*'Prediction Log'!$P371))&gt;ABS('Prediction Log'!$D371)), "Y", IF('Prediction Log'!$D371='Prediction Log'!$P371, "PUSH", "N"))))</f>
        <v/>
      </c>
      <c r="R371" s="79" t="str">
        <f>IF(ISBLANK('Prediction Log'!$N371), "",IF('Prediction Log'!$P371&lt;'Prediction Log'!$D371, "Y", IF('Prediction Log'!$P371='Prediction Log'!$D371, "PUSH", "N")))</f>
        <v/>
      </c>
      <c r="S371" s="79" t="str">
        <f>IF(ISBLANK('Prediction Log'!$N371), "",IF('Prediction Log'!$P371&lt;'Prediction Log'!$E371, "Y", IF('Prediction Log'!$P371='Prediction Log'!$E371, "PUSH", "N")))</f>
        <v/>
      </c>
      <c r="T371" s="80" t="str">
        <f>IF(ISBLANK('Prediction Log'!$N371),"",IF('Prediction Log'!$M371='Prediction Log'!$H371, "Y", "N"))</f>
        <v/>
      </c>
      <c r="U371" s="80" t="str">
        <f>'Prediction Log'!$R371</f>
        <v/>
      </c>
      <c r="V371" s="80" t="str">
        <f>IF(ISBLANK('Prediction Log'!$N371), "",IF(AND('Prediction Log'!$T371="Y", 'Prediction Log'!$U371="Y"), "Y", "N"))</f>
        <v/>
      </c>
      <c r="W371" s="81" t="str">
        <f>IF(ISBLANK('Prediction Log'!$N371),"",IF('Prediction Log'!$M371='Prediction Log'!$I371, "Y", "N"))</f>
        <v/>
      </c>
      <c r="X371" s="81" t="str">
        <f>IF(ISBLANK('Prediction Log'!$N371), "", IF('Prediction Log'!$R371=Games!K352, "Y", "N"))</f>
        <v/>
      </c>
      <c r="Y371" s="82" t="str">
        <f>IF(ISBLANK('Prediction Log'!$N371), "",IF('Prediction Log'!$J371='Prediction Log'!$M371, "Y", "N"))</f>
        <v/>
      </c>
      <c r="Z371" s="81" t="str">
        <f>IF(ISBLANK('Prediction Log'!$N371), "",IF('Prediction Log'!$I371&lt;&gt;'Prediction Log'!$M371, "N",IF(AND('Prediction Log'!$E371&gt;0, 'Prediction Log'!$P371&gt;'Prediction Log'!$E371, 'Prediction Log'!$I371='Prediction Log'!$C371), "Y", IF(AND('Prediction Log'!$E371&lt;0, 'Prediction Log'!$P371&lt;'Prediction Log'!$E371,'Prediction Log'!$I371='Prediction Log'!$B371 ), "Y", IF('Prediction Log'!$P371='Prediction Log'!$E371, "PUSH", "N")))))</f>
        <v/>
      </c>
      <c r="AA371" s="81" t="str">
        <f>IF(ISBLANK('Prediction Log'!$N371), "",IF(AND('Prediction Log'!$W371="Y", 'Prediction Log'!$X371="Y"), "Y", "N"))</f>
        <v/>
      </c>
      <c r="AB371" s="80" t="str">
        <f>IF(ISBLANK('Prediction Log'!$N371), "",IF('Prediction Log'!$D371&gt;0, 'Prediction Log'!$P371-'Prediction Log'!$D371, IF('Prediction Log'!$D371&lt;0, -'Prediction Log'!$P371+'Prediction Log'!$D371, "NA")))</f>
        <v/>
      </c>
      <c r="AC371" s="80" t="str">
        <f>IF(ISBLANK('Prediction Log'!$N371), "",ABS('Prediction Log'!$AB371))</f>
        <v/>
      </c>
      <c r="AD371" s="81" t="str">
        <f>IF(ISBLANK('Prediction Log'!$N371), "",IF('Prediction Log'!$E371&gt;0, 'Prediction Log'!$P371-'Prediction Log'!$E371, IF('Prediction Log'!$E371&lt;0, -'Prediction Log'!$P371+'Prediction Log'!$E371, "NA")))</f>
        <v/>
      </c>
      <c r="AE371" s="81" t="str">
        <f>IF(ISBLANK('Prediction Log'!$N371), "",ABS('Prediction Log'!$AD371))</f>
        <v/>
      </c>
    </row>
    <row r="372" ht="14.25" customHeight="1">
      <c r="A372" s="14" t="n">
        <f>IF(ISBLANK(Games!$B353), "",Games!A353)</f>
        <v>15</v>
      </c>
      <c r="B372" s="67" t="str">
        <f>IF(ISBLANK(Games!$B353), "",Games!B353)</f>
        <v>Georgia State</v>
      </c>
      <c r="C372" s="67" t="str">
        <f>IF(ISBLANK(Games!$B353), "",Games!E353)</f>
        <v>Utah State</v>
      </c>
      <c r="D372" s="10" t="n">
        <f>IF(ISBLANK(Games!$B353), "",Games!G353)</f>
        <v>-3.5</v>
      </c>
      <c r="E372" s="10" t="n">
        <f>IF(ISBLANK(Games!$B353), "",Games!H353)</f>
        <v>4.8</v>
      </c>
      <c r="F372" s="69" t="n">
        <f>Games!D353</f>
        <v>0.344809</v>
      </c>
      <c r="G372" s="70" t="str">
        <f>Games!K353</f>
        <v>N</v>
      </c>
      <c r="H372" s="71" t="str">
        <f>IF(ISBLANK(Games!B353), "", IF('Prediction Log'!$D372&lt;0, 'Prediction Log'!$B372, 'Prediction Log'!$C372))</f>
        <v>Georgia State</v>
      </c>
      <c r="I372" s="72" t="str">
        <f>IF(ISBLANK(Games!$B353), "",Games!I353)</f>
        <v>Utah State</v>
      </c>
      <c r="J372" s="72" t="str">
        <f>IF('Prediction Log'!$F372&gt;0.5, 'Prediction Log'!$B372, IF('Prediction Log'!$F372&lt;0.5, 'Prediction Log'!$C372, "PICK"))</f>
        <v>Utah State</v>
      </c>
      <c r="K372" s="73" t="n">
        <f>IF(ISBLANK(Games!B353), "",IF('Prediction Log'!$J372='Prediction Log'!$B372, 'Prediction Log'!$F372, 1-'Prediction Log'!$F372))</f>
        <v>0.655191</v>
      </c>
      <c r="L372" s="74" t="str">
        <f>IF(ISBLANK(Games!$B353), "",Games!L353)</f>
        <v>Y</v>
      </c>
      <c r="M372" s="75" t="str">
        <f>IF(ISBLANK('Prediction Log'!$N372), "",IF('Prediction Log'!$N372&gt;'Prediction Log'!$O372,'Prediction Log'!$B372,'Prediction Log'!$C372))</f>
        <v/>
      </c>
      <c r="N372" s="76"/>
      <c r="O372" s="76"/>
      <c r="P372" s="77" t="str">
        <f>IF(ISBLANK('Prediction Log'!$N372), "",'Prediction Log'!$O372-'Prediction Log'!$N372)</f>
        <v/>
      </c>
      <c r="Q372" s="78" t="str">
        <f>IF(ISBLANK('Prediction Log'!$N372), "",IF('Prediction Log'!$M372&lt;&gt;'Prediction Log'!$H372, "Y", IF(AND('Prediction Log'!$M372='Prediction Log'!$H372, ABS((-1*'Prediction Log'!$P372))&gt;ABS('Prediction Log'!$D372)), "Y", IF('Prediction Log'!$D372='Prediction Log'!$P372, "PUSH", "N"))))</f>
        <v/>
      </c>
      <c r="R372" s="79" t="str">
        <f>IF(ISBLANK('Prediction Log'!$N372), "",IF('Prediction Log'!$P372&lt;'Prediction Log'!$D372, "Y", IF('Prediction Log'!$P372='Prediction Log'!$D372, "PUSH", "N")))</f>
        <v/>
      </c>
      <c r="S372" s="79" t="str">
        <f>IF(ISBLANK('Prediction Log'!$N372), "",IF('Prediction Log'!$P372&lt;'Prediction Log'!$E372, "Y", IF('Prediction Log'!$P372='Prediction Log'!$E372, "PUSH", "N")))</f>
        <v/>
      </c>
      <c r="T372" s="80" t="str">
        <f>IF(ISBLANK('Prediction Log'!$N372),"",IF('Prediction Log'!$M372='Prediction Log'!$H372, "Y", "N"))</f>
        <v/>
      </c>
      <c r="U372" s="80" t="str">
        <f>'Prediction Log'!$R372</f>
        <v/>
      </c>
      <c r="V372" s="80" t="str">
        <f>IF(ISBLANK('Prediction Log'!$N372), "",IF(AND('Prediction Log'!$T372="Y", 'Prediction Log'!$U372="Y"), "Y", "N"))</f>
        <v/>
      </c>
      <c r="W372" s="81" t="str">
        <f>IF(ISBLANK('Prediction Log'!$N372),"",IF('Prediction Log'!$M372='Prediction Log'!$I372, "Y", "N"))</f>
        <v/>
      </c>
      <c r="X372" s="81" t="str">
        <f>IF(ISBLANK('Prediction Log'!$N372), "", IF('Prediction Log'!$R372=Games!K353, "Y", "N"))</f>
        <v/>
      </c>
      <c r="Y372" s="82" t="str">
        <f>IF(ISBLANK('Prediction Log'!$N372), "",IF('Prediction Log'!$J372='Prediction Log'!$M372, "Y", "N"))</f>
        <v/>
      </c>
      <c r="Z372" s="81" t="str">
        <f>IF(ISBLANK('Prediction Log'!$N372), "",IF('Prediction Log'!$I372&lt;&gt;'Prediction Log'!$M372, "N",IF(AND('Prediction Log'!$E372&gt;0, 'Prediction Log'!$P372&gt;'Prediction Log'!$E372, 'Prediction Log'!$I372='Prediction Log'!$C372), "Y", IF(AND('Prediction Log'!$E372&lt;0, 'Prediction Log'!$P372&lt;'Prediction Log'!$E372,'Prediction Log'!$I372='Prediction Log'!$B372 ), "Y", IF('Prediction Log'!$P372='Prediction Log'!$E372, "PUSH", "N")))))</f>
        <v/>
      </c>
      <c r="AA372" s="81" t="str">
        <f>IF(ISBLANK('Prediction Log'!$N372), "",IF(AND('Prediction Log'!$W372="Y", 'Prediction Log'!$X372="Y"), "Y", "N"))</f>
        <v/>
      </c>
      <c r="AB372" s="80" t="str">
        <f>IF(ISBLANK('Prediction Log'!$N372), "",IF('Prediction Log'!$D372&gt;0, 'Prediction Log'!$P372-'Prediction Log'!$D372, IF('Prediction Log'!$D372&lt;0, -'Prediction Log'!$P372+'Prediction Log'!$D372, "NA")))</f>
        <v/>
      </c>
      <c r="AC372" s="80" t="str">
        <f>IF(ISBLANK('Prediction Log'!$N372), "",ABS('Prediction Log'!$AB372))</f>
        <v/>
      </c>
      <c r="AD372" s="81" t="str">
        <f>IF(ISBLANK('Prediction Log'!$N372), "",IF('Prediction Log'!$E372&gt;0, 'Prediction Log'!$P372-'Prediction Log'!$E372, IF('Prediction Log'!$E372&lt;0, -'Prediction Log'!$P372+'Prediction Log'!$E372, "NA")))</f>
        <v/>
      </c>
      <c r="AE372" s="81" t="str">
        <f>IF(ISBLANK('Prediction Log'!$N372), "",ABS('Prediction Log'!$AD372))</f>
        <v/>
      </c>
    </row>
    <row r="373" ht="14.25" customHeight="1">
      <c r="A373" s="67" t="n">
        <f>IF(ISBLANK(Games!$B354), "",Games!A354)</f>
        <v>15</v>
      </c>
      <c r="B373" s="67" t="str">
        <f>IF(ISBLANK(Games!$B354), "",Games!B354)</f>
        <v>South Alabama</v>
      </c>
      <c r="C373" s="67" t="str">
        <f>IF(ISBLANK(Games!$B354), "",Games!E354)</f>
        <v>Eastern Michigan</v>
      </c>
      <c r="D373" s="68" t="n">
        <f>IF(ISBLANK(Games!$B354), "",Games!G354)</f>
        <v>-13.5</v>
      </c>
      <c r="E373" s="68" t="n">
        <f>IF(ISBLANK(Games!$B354), "",Games!H354)</f>
        <v>-18.8</v>
      </c>
      <c r="F373" s="69" t="n">
        <f>Games!D354</f>
        <v>0.958393</v>
      </c>
      <c r="G373" s="70" t="str">
        <f>Games!K354</f>
        <v>Y</v>
      </c>
      <c r="H373" s="71" t="str">
        <f>IF(ISBLANK(Games!B354), "", IF('Prediction Log'!$D373&lt;0, 'Prediction Log'!$B373, 'Prediction Log'!$C373))</f>
        <v>South Alabama</v>
      </c>
      <c r="I373" s="72" t="str">
        <f>IF(ISBLANK(Games!$B354), "",Games!I354)</f>
        <v>South Alabama</v>
      </c>
      <c r="J373" s="72" t="str">
        <f>IF('Prediction Log'!$F373&gt;0.5, 'Prediction Log'!$B373, IF('Prediction Log'!$F373&lt;0.5, 'Prediction Log'!$C373, "PICK"))</f>
        <v>South Alabama</v>
      </c>
      <c r="K373" s="73" t="n">
        <f>IF(ISBLANK(Games!B354), "",IF('Prediction Log'!$J373='Prediction Log'!$B373, 'Prediction Log'!$F373, 1-'Prediction Log'!$F373))</f>
        <v>0.958393</v>
      </c>
      <c r="L373" s="74" t="str">
        <f>IF(ISBLANK(Games!$B354), "",Games!L354)</f>
        <v>Y</v>
      </c>
      <c r="M373" s="75" t="str">
        <f>IF(ISBLANK('Prediction Log'!$N373), "",IF('Prediction Log'!$N373&gt;'Prediction Log'!$O373,'Prediction Log'!$B373,'Prediction Log'!$C373))</f>
        <v/>
      </c>
      <c r="N373" s="76"/>
      <c r="O373" s="76"/>
      <c r="P373" s="77" t="str">
        <f>IF(ISBLANK('Prediction Log'!$N373), "",'Prediction Log'!$O373-'Prediction Log'!$N373)</f>
        <v/>
      </c>
      <c r="Q373" s="78" t="str">
        <f>IF(ISBLANK('Prediction Log'!$N373), "",IF('Prediction Log'!$M373&lt;&gt;'Prediction Log'!$H373, "Y", IF(AND('Prediction Log'!$M373='Prediction Log'!$H373, ABS((-1*'Prediction Log'!$P373))&gt;ABS('Prediction Log'!$D373)), "Y", IF('Prediction Log'!$D373='Prediction Log'!$P373, "PUSH", "N"))))</f>
        <v/>
      </c>
      <c r="R373" s="79" t="str">
        <f>IF(ISBLANK('Prediction Log'!$N373), "",IF('Prediction Log'!$P373&lt;'Prediction Log'!$D373, "Y", IF('Prediction Log'!$P373='Prediction Log'!$D373, "PUSH", "N")))</f>
        <v/>
      </c>
      <c r="S373" s="79" t="str">
        <f>IF(ISBLANK('Prediction Log'!$N373), "",IF('Prediction Log'!$P373&lt;'Prediction Log'!$E373, "Y", IF('Prediction Log'!$P373='Prediction Log'!$E373, "PUSH", "N")))</f>
        <v/>
      </c>
      <c r="T373" s="80" t="str">
        <f>IF(ISBLANK('Prediction Log'!$N373),"",IF('Prediction Log'!$M373='Prediction Log'!$H373, "Y", "N"))</f>
        <v/>
      </c>
      <c r="U373" s="80" t="str">
        <f>'Prediction Log'!$R373</f>
        <v/>
      </c>
      <c r="V373" s="80" t="str">
        <f>IF(ISBLANK('Prediction Log'!$N373), "",IF(AND('Prediction Log'!$T373="Y", 'Prediction Log'!$U373="Y"), "Y", "N"))</f>
        <v/>
      </c>
      <c r="W373" s="81" t="str">
        <f>IF(ISBLANK('Prediction Log'!$N373),"",IF('Prediction Log'!$M373='Prediction Log'!$I373, "Y", "N"))</f>
        <v/>
      </c>
      <c r="X373" s="81" t="str">
        <f>IF(ISBLANK('Prediction Log'!$N373), "", IF('Prediction Log'!$R373=Games!K354, "Y", "N"))</f>
        <v/>
      </c>
      <c r="Y373" s="82" t="str">
        <f>IF(ISBLANK('Prediction Log'!$N373), "",IF('Prediction Log'!$J373='Prediction Log'!$M373, "Y", "N"))</f>
        <v/>
      </c>
      <c r="Z373" s="81" t="str">
        <f>IF(ISBLANK('Prediction Log'!$N373), "",IF('Prediction Log'!$I373&lt;&gt;'Prediction Log'!$M373, "N",IF(AND('Prediction Log'!$E373&gt;0, 'Prediction Log'!$P373&gt;'Prediction Log'!$E373, 'Prediction Log'!$I373='Prediction Log'!$C373), "Y", IF(AND('Prediction Log'!$E373&lt;0, 'Prediction Log'!$P373&lt;'Prediction Log'!$E373,'Prediction Log'!$I373='Prediction Log'!$B373 ), "Y", IF('Prediction Log'!$P373='Prediction Log'!$E373, "PUSH", "N")))))</f>
        <v/>
      </c>
      <c r="AA373" s="81" t="str">
        <f>IF(ISBLANK('Prediction Log'!$N373), "",IF(AND('Prediction Log'!$W373="Y", 'Prediction Log'!$X373="Y"), "Y", "N"))</f>
        <v/>
      </c>
      <c r="AB373" s="80" t="str">
        <f>IF(ISBLANK('Prediction Log'!$N373), "",IF('Prediction Log'!$D373&gt;0, 'Prediction Log'!$P373-'Prediction Log'!$D373, IF('Prediction Log'!$D373&lt;0, -'Prediction Log'!$P373+'Prediction Log'!$D373, "NA")))</f>
        <v/>
      </c>
      <c r="AC373" s="80" t="str">
        <f>IF(ISBLANK('Prediction Log'!$N373), "",ABS('Prediction Log'!$AB373))</f>
        <v/>
      </c>
      <c r="AD373" s="81" t="str">
        <f>IF(ISBLANK('Prediction Log'!$N373), "",IF('Prediction Log'!$E373&gt;0, 'Prediction Log'!$P373-'Prediction Log'!$E373, IF('Prediction Log'!$E373&lt;0, -'Prediction Log'!$P373+'Prediction Log'!$E373, "NA")))</f>
        <v/>
      </c>
      <c r="AE373" s="81" t="str">
        <f>IF(ISBLANK('Prediction Log'!$N373), "",ABS('Prediction Log'!$AD373))</f>
        <v/>
      </c>
    </row>
    <row r="374" ht="14.25" customHeight="1">
      <c r="A374" s="14" t="n">
        <f>IF(ISBLANK(Games!$B355), "",Games!A355)</f>
        <v>15</v>
      </c>
      <c r="B374" s="67" t="str">
        <f>IF(ISBLANK(Games!$B355), "",Games!B355)</f>
        <v>Utah</v>
      </c>
      <c r="C374" s="67" t="str">
        <f>IF(ISBLANK(Games!$B355), "",Games!E355)</f>
        <v>Northwestern</v>
      </c>
      <c r="D374" s="10" t="n">
        <f>IF(ISBLANK(Games!$B355), "",Games!G355)</f>
        <v>-9.5</v>
      </c>
      <c r="E374" s="10" t="n">
        <f>IF(ISBLANK(Games!$B355), "",Games!H355)</f>
        <v>-11.8</v>
      </c>
      <c r="F374" s="69" t="n">
        <f>Games!D355</f>
        <v>0.874194</v>
      </c>
      <c r="G374" s="70" t="str">
        <f>Games!K355</f>
        <v>Y</v>
      </c>
      <c r="H374" s="71" t="str">
        <f>IF(ISBLANK(Games!B355), "", IF('Prediction Log'!$D374&lt;0, 'Prediction Log'!$B374, 'Prediction Log'!$C374))</f>
        <v>Utah</v>
      </c>
      <c r="I374" s="72" t="str">
        <f>IF(ISBLANK(Games!$B355), "",Games!I355)</f>
        <v>Utah</v>
      </c>
      <c r="J374" s="72" t="str">
        <f>IF('Prediction Log'!$F374&gt;0.5, 'Prediction Log'!$B374, IF('Prediction Log'!$F374&lt;0.5, 'Prediction Log'!$C374, "PICK"))</f>
        <v>Utah</v>
      </c>
      <c r="K374" s="73" t="n">
        <f>IF(ISBLANK(Games!B355), "",IF('Prediction Log'!$J374='Prediction Log'!$B374, 'Prediction Log'!$F374, 1-'Prediction Log'!$F374))</f>
        <v>0.874194</v>
      </c>
      <c r="L374" s="74" t="str">
        <f>IF(ISBLANK(Games!$B355), "",Games!L355)</f>
        <v>Y</v>
      </c>
      <c r="M374" s="75" t="str">
        <f>IF(ISBLANK('Prediction Log'!$N374), "",IF('Prediction Log'!$N374&gt;'Prediction Log'!$O374,'Prediction Log'!$B374,'Prediction Log'!$C374))</f>
        <v/>
      </c>
      <c r="N374" s="76"/>
      <c r="O374" s="76"/>
      <c r="P374" s="77" t="str">
        <f>IF(ISBLANK('Prediction Log'!$N374), "",'Prediction Log'!$O374-'Prediction Log'!$N374)</f>
        <v/>
      </c>
      <c r="Q374" s="78" t="str">
        <f>IF(ISBLANK('Prediction Log'!$N374), "",IF('Prediction Log'!$M374&lt;&gt;'Prediction Log'!$H374, "Y", IF(AND('Prediction Log'!$M374='Prediction Log'!$H374, ABS((-1*'Prediction Log'!$P374))&gt;ABS('Prediction Log'!$D374)), "Y", IF('Prediction Log'!$D374='Prediction Log'!$P374, "PUSH", "N"))))</f>
        <v/>
      </c>
      <c r="R374" s="79" t="str">
        <f>IF(ISBLANK('Prediction Log'!$N374), "",IF('Prediction Log'!$P374&lt;'Prediction Log'!$D374, "Y", IF('Prediction Log'!$P374='Prediction Log'!$D374, "PUSH", "N")))</f>
        <v/>
      </c>
      <c r="S374" s="79" t="str">
        <f>IF(ISBLANK('Prediction Log'!$N374), "",IF('Prediction Log'!$P374&lt;'Prediction Log'!$E374, "Y", IF('Prediction Log'!$P374='Prediction Log'!$E374, "PUSH", "N")))</f>
        <v/>
      </c>
      <c r="T374" s="80" t="str">
        <f>IF(ISBLANK('Prediction Log'!$N374),"",IF('Prediction Log'!$M374='Prediction Log'!$H374, "Y", "N"))</f>
        <v/>
      </c>
      <c r="U374" s="80" t="str">
        <f>'Prediction Log'!$R374</f>
        <v/>
      </c>
      <c r="V374" s="80" t="str">
        <f>IF(ISBLANK('Prediction Log'!$N374), "",IF(AND('Prediction Log'!$T374="Y", 'Prediction Log'!$U374="Y"), "Y", "N"))</f>
        <v/>
      </c>
      <c r="W374" s="81" t="str">
        <f>IF(ISBLANK('Prediction Log'!$N374),"",IF('Prediction Log'!$M374='Prediction Log'!$I374, "Y", "N"))</f>
        <v/>
      </c>
      <c r="X374" s="81" t="str">
        <f>IF(ISBLANK('Prediction Log'!$N374), "", IF('Prediction Log'!$R374=Games!K355, "Y", "N"))</f>
        <v/>
      </c>
      <c r="Y374" s="82" t="str">
        <f>IF(ISBLANK('Prediction Log'!$N374), "",IF('Prediction Log'!$J374='Prediction Log'!$M374, "Y", "N"))</f>
        <v/>
      </c>
      <c r="Z374" s="81" t="str">
        <f>IF(ISBLANK('Prediction Log'!$N374), "",IF('Prediction Log'!$I374&lt;&gt;'Prediction Log'!$M374, "N",IF(AND('Prediction Log'!$E374&gt;0, 'Prediction Log'!$P374&gt;'Prediction Log'!$E374, 'Prediction Log'!$I374='Prediction Log'!$C374), "Y", IF(AND('Prediction Log'!$E374&lt;0, 'Prediction Log'!$P374&lt;'Prediction Log'!$E374,'Prediction Log'!$I374='Prediction Log'!$B374 ), "Y", IF('Prediction Log'!$P374='Prediction Log'!$E374, "PUSH", "N")))))</f>
        <v/>
      </c>
      <c r="AA374" s="81" t="str">
        <f>IF(ISBLANK('Prediction Log'!$N374), "",IF(AND('Prediction Log'!$W374="Y", 'Prediction Log'!$X374="Y"), "Y", "N"))</f>
        <v/>
      </c>
      <c r="AB374" s="80" t="str">
        <f>IF(ISBLANK('Prediction Log'!$N374), "",IF('Prediction Log'!$D374&gt;0, 'Prediction Log'!$P374-'Prediction Log'!$D374, IF('Prediction Log'!$D374&lt;0, -'Prediction Log'!$P374+'Prediction Log'!$D374, "NA")))</f>
        <v/>
      </c>
      <c r="AC374" s="80" t="str">
        <f>IF(ISBLANK('Prediction Log'!$N374), "",ABS('Prediction Log'!$AB374))</f>
        <v/>
      </c>
      <c r="AD374" s="81" t="str">
        <f>IF(ISBLANK('Prediction Log'!$N374), "",IF('Prediction Log'!$E374&gt;0, 'Prediction Log'!$P374-'Prediction Log'!$E374, IF('Prediction Log'!$E374&lt;0, -'Prediction Log'!$P374+'Prediction Log'!$E374, "NA")))</f>
        <v/>
      </c>
      <c r="AE374" s="81" t="str">
        <f>IF(ISBLANK('Prediction Log'!$N374), "",ABS('Prediction Log'!$AD374))</f>
        <v/>
      </c>
    </row>
    <row r="375" ht="14.25" customHeight="1">
      <c r="A375" s="67" t="n">
        <f>IF(ISBLANK(Games!$B356), "",Games!A356)</f>
        <v>15</v>
      </c>
      <c r="B375" s="67" t="str">
        <f>IF(ISBLANK(Games!$B356), "",Games!B356)</f>
        <v>Coastal Carolina</v>
      </c>
      <c r="C375" s="67" t="str">
        <f>IF(ISBLANK(Games!$B356), "",Games!E356)</f>
        <v>San José State</v>
      </c>
      <c r="D375" s="68" t="n">
        <f>IF(ISBLANK(Games!$B356), "",Games!G356)</f>
        <v>7.5</v>
      </c>
      <c r="E375" s="68" t="n">
        <f>IF(ISBLANK(Games!$B356), "",Games!H356)</f>
        <v>2.2</v>
      </c>
      <c r="F375" s="69" t="n">
        <f>Games!D356</f>
        <v>0.59375</v>
      </c>
      <c r="G375" s="70" t="str">
        <f>Games!K356</f>
        <v>Y</v>
      </c>
      <c r="H375" s="71" t="str">
        <f>IF(ISBLANK(Games!B356), "", IF('Prediction Log'!$D375&lt;0, 'Prediction Log'!$B375, 'Prediction Log'!$C375))</f>
        <v>San José State</v>
      </c>
      <c r="I375" s="72" t="str">
        <f>IF(ISBLANK(Games!$B356), "",Games!I356)</f>
        <v>San José State</v>
      </c>
      <c r="J375" s="72" t="str">
        <f>IF('Prediction Log'!$F375&gt;0.5, 'Prediction Log'!$B375, IF('Prediction Log'!$F375&lt;0.5, 'Prediction Log'!$C375, "PICK"))</f>
        <v>Coastal Carolina</v>
      </c>
      <c r="K375" s="73" t="n">
        <f>IF(ISBLANK(Games!B356), "",IF('Prediction Log'!$J375='Prediction Log'!$B375, 'Prediction Log'!$F375, 1-'Prediction Log'!$F375))</f>
        <v>0.59375</v>
      </c>
      <c r="L375" s="74" t="str">
        <f>IF(ISBLANK(Games!$B356), "",Games!L356)</f>
        <v>N</v>
      </c>
      <c r="M375" s="75" t="str">
        <f>IF(ISBLANK('Prediction Log'!$N375), "",IF('Prediction Log'!$N375&gt;'Prediction Log'!$O375,'Prediction Log'!$B375,'Prediction Log'!$C375))</f>
        <v/>
      </c>
      <c r="N375" s="76"/>
      <c r="O375" s="76"/>
      <c r="P375" s="77" t="str">
        <f>IF(ISBLANK('Prediction Log'!$N375), "",'Prediction Log'!$O375-'Prediction Log'!$N375)</f>
        <v/>
      </c>
      <c r="Q375" s="78" t="str">
        <f>IF(ISBLANK('Prediction Log'!$N375), "",IF('Prediction Log'!$M375&lt;&gt;'Prediction Log'!$H375, "Y", IF(AND('Prediction Log'!$M375='Prediction Log'!$H375, ABS((-1*'Prediction Log'!$P375))&gt;ABS('Prediction Log'!$D375)), "Y", IF('Prediction Log'!$D375='Prediction Log'!$P375, "PUSH", "N"))))</f>
        <v/>
      </c>
      <c r="R375" s="79" t="str">
        <f>IF(ISBLANK('Prediction Log'!$N375), "",IF('Prediction Log'!$P375&lt;'Prediction Log'!$D375, "Y", IF('Prediction Log'!$P375='Prediction Log'!$D375, "PUSH", "N")))</f>
        <v/>
      </c>
      <c r="S375" s="79" t="str">
        <f>IF(ISBLANK('Prediction Log'!$N375), "",IF('Prediction Log'!$P375&lt;'Prediction Log'!$E375, "Y", IF('Prediction Log'!$P375='Prediction Log'!$E375, "PUSH", "N")))</f>
        <v/>
      </c>
      <c r="T375" s="80" t="str">
        <f>IF(ISBLANK('Prediction Log'!$N375),"",IF('Prediction Log'!$M375='Prediction Log'!$H375, "Y", "N"))</f>
        <v/>
      </c>
      <c r="U375" s="80" t="str">
        <f>'Prediction Log'!$R375</f>
        <v/>
      </c>
      <c r="V375" s="80" t="str">
        <f>IF(ISBLANK('Prediction Log'!$N375), "",IF(AND('Prediction Log'!$T375="Y", 'Prediction Log'!$U375="Y"), "Y", "N"))</f>
        <v/>
      </c>
      <c r="W375" s="81" t="str">
        <f>IF(ISBLANK('Prediction Log'!$N375),"",IF('Prediction Log'!$M375='Prediction Log'!$I375, "Y", "N"))</f>
        <v/>
      </c>
      <c r="X375" s="81" t="str">
        <f>IF(ISBLANK('Prediction Log'!$N375), "", IF('Prediction Log'!$R375=Games!K356, "Y", "N"))</f>
        <v/>
      </c>
      <c r="Y375" s="82" t="str">
        <f>IF(ISBLANK('Prediction Log'!$N375), "",IF('Prediction Log'!$J375='Prediction Log'!$M375, "Y", "N"))</f>
        <v/>
      </c>
      <c r="Z375" s="81" t="str">
        <f>IF(ISBLANK('Prediction Log'!$N375), "",IF('Prediction Log'!$I375&lt;&gt;'Prediction Log'!$M375, "N",IF(AND('Prediction Log'!$E375&gt;0, 'Prediction Log'!$P375&gt;'Prediction Log'!$E375, 'Prediction Log'!$I375='Prediction Log'!$C375), "Y", IF(AND('Prediction Log'!$E375&lt;0, 'Prediction Log'!$P375&lt;'Prediction Log'!$E375,'Prediction Log'!$I375='Prediction Log'!$B375 ), "Y", IF('Prediction Log'!$P375='Prediction Log'!$E375, "PUSH", "N")))))</f>
        <v/>
      </c>
      <c r="AA375" s="81" t="str">
        <f>IF(ISBLANK('Prediction Log'!$N375), "",IF(AND('Prediction Log'!$W375="Y", 'Prediction Log'!$X375="Y"), "Y", "N"))</f>
        <v/>
      </c>
      <c r="AB375" s="80" t="str">
        <f>IF(ISBLANK('Prediction Log'!$N375), "",IF('Prediction Log'!$D375&gt;0, 'Prediction Log'!$P375-'Prediction Log'!$D375, IF('Prediction Log'!$D375&lt;0, -'Prediction Log'!$P375+'Prediction Log'!$D375, "NA")))</f>
        <v/>
      </c>
      <c r="AC375" s="80" t="str">
        <f>IF(ISBLANK('Prediction Log'!$N375), "",ABS('Prediction Log'!$AB375))</f>
        <v/>
      </c>
      <c r="AD375" s="81" t="str">
        <f>IF(ISBLANK('Prediction Log'!$N375), "",IF('Prediction Log'!$E375&gt;0, 'Prediction Log'!$P375-'Prediction Log'!$E375, IF('Prediction Log'!$E375&lt;0, -'Prediction Log'!$P375+'Prediction Log'!$E375, "NA")))</f>
        <v/>
      </c>
      <c r="AE375" s="81" t="str">
        <f>IF(ISBLANK('Prediction Log'!$N375), "",ABS('Prediction Log'!$AD375))</f>
        <v/>
      </c>
    </row>
    <row r="376" ht="14.25" customHeight="1">
      <c r="A376" s="14" t="n">
        <f>IF(ISBLANK(Games!$B357), "",Games!A357)</f>
        <v>15</v>
      </c>
      <c r="B376" s="67" t="str">
        <f>IF(ISBLANK(Games!$B357), "",Games!B357)</f>
        <v>Bowling Green</v>
      </c>
      <c r="C376" s="67" t="str">
        <f>IF(ISBLANK(Games!$B357), "",Games!E357)</f>
        <v>Minnesota</v>
      </c>
      <c r="D376" s="10" t="n">
        <f>IF(ISBLANK(Games!$B357), "",Games!G357)</f>
        <v>5.5</v>
      </c>
      <c r="E376" s="10" t="n">
        <f>IF(ISBLANK(Games!$B357), "",Games!H357)</f>
        <v>1.5</v>
      </c>
      <c r="F376" s="69" t="n">
        <f>Games!D357</f>
        <v>0.407567</v>
      </c>
      <c r="G376" s="70" t="str">
        <f>Games!K357</f>
        <v>Y</v>
      </c>
      <c r="H376" s="71" t="str">
        <f>IF(ISBLANK(Games!B357), "", IF('Prediction Log'!$D376&lt;0, 'Prediction Log'!$B376, 'Prediction Log'!$C376))</f>
        <v>Minnesota</v>
      </c>
      <c r="I376" s="72" t="str">
        <f>IF(ISBLANK(Games!$B357), "",Games!I357)</f>
        <v>Minnesota</v>
      </c>
      <c r="J376" s="72" t="str">
        <f>IF('Prediction Log'!$F376&gt;0.5, 'Prediction Log'!$B376, IF('Prediction Log'!$F376&lt;0.5, 'Prediction Log'!$C376, "PICK"))</f>
        <v>Minnesota</v>
      </c>
      <c r="K376" s="73" t="n">
        <f>IF(ISBLANK(Games!B357), "",IF('Prediction Log'!$J376='Prediction Log'!$B376, 'Prediction Log'!$F376, 1-'Prediction Log'!$F376))</f>
        <v>0.592433</v>
      </c>
      <c r="L376" s="74" t="str">
        <f>IF(ISBLANK(Games!$B357), "",Games!L357)</f>
        <v>N</v>
      </c>
      <c r="M376" s="75" t="str">
        <f>IF(ISBLANK('Prediction Log'!$N376), "",IF('Prediction Log'!$N376&gt;'Prediction Log'!$O376,'Prediction Log'!$B376,'Prediction Log'!$C376))</f>
        <v/>
      </c>
      <c r="N376" s="76"/>
      <c r="O376" s="76"/>
      <c r="P376" s="77" t="str">
        <f>IF(ISBLANK('Prediction Log'!$N376), "",'Prediction Log'!$O376-'Prediction Log'!$N376)</f>
        <v/>
      </c>
      <c r="Q376" s="78" t="str">
        <f>IF(ISBLANK('Prediction Log'!$N376), "",IF('Prediction Log'!$M376&lt;&gt;'Prediction Log'!$H376, "Y", IF(AND('Prediction Log'!$M376='Prediction Log'!$H376, ABS((-1*'Prediction Log'!$P376))&gt;ABS('Prediction Log'!$D376)), "Y", IF('Prediction Log'!$D376='Prediction Log'!$P376, "PUSH", "N"))))</f>
        <v/>
      </c>
      <c r="R376" s="79" t="str">
        <f>IF(ISBLANK('Prediction Log'!$N376), "",IF('Prediction Log'!$P376&lt;'Prediction Log'!$D376, "Y", IF('Prediction Log'!$P376='Prediction Log'!$D376, "PUSH", "N")))</f>
        <v/>
      </c>
      <c r="S376" s="79" t="str">
        <f>IF(ISBLANK('Prediction Log'!$N376), "",IF('Prediction Log'!$P376&lt;'Prediction Log'!$E376, "Y", IF('Prediction Log'!$P376='Prediction Log'!$E376, "PUSH", "N")))</f>
        <v/>
      </c>
      <c r="T376" s="80" t="str">
        <f>IF(ISBLANK('Prediction Log'!$N376),"",IF('Prediction Log'!$M376='Prediction Log'!$H376, "Y", "N"))</f>
        <v/>
      </c>
      <c r="U376" s="80" t="str">
        <f>'Prediction Log'!$R376</f>
        <v/>
      </c>
      <c r="V376" s="80" t="str">
        <f>IF(ISBLANK('Prediction Log'!$N376), "",IF(AND('Prediction Log'!$T376="Y", 'Prediction Log'!$U376="Y"), "Y", "N"))</f>
        <v/>
      </c>
      <c r="W376" s="81" t="str">
        <f>IF(ISBLANK('Prediction Log'!$N376),"",IF('Prediction Log'!$M376='Prediction Log'!$I376, "Y", "N"))</f>
        <v/>
      </c>
      <c r="X376" s="81" t="str">
        <f>IF(ISBLANK('Prediction Log'!$N376), "", IF('Prediction Log'!$R376=Games!K357, "Y", "N"))</f>
        <v/>
      </c>
      <c r="Y376" s="82" t="str">
        <f>IF(ISBLANK('Prediction Log'!$N376), "",IF('Prediction Log'!$J376='Prediction Log'!$M376, "Y", "N"))</f>
        <v/>
      </c>
      <c r="Z376" s="81" t="str">
        <f>IF(ISBLANK('Prediction Log'!$N376), "",IF('Prediction Log'!$I376&lt;&gt;'Prediction Log'!$M376, "N",IF(AND('Prediction Log'!$E376&gt;0, 'Prediction Log'!$P376&gt;'Prediction Log'!$E376, 'Prediction Log'!$I376='Prediction Log'!$C376), "Y", IF(AND('Prediction Log'!$E376&lt;0, 'Prediction Log'!$P376&lt;'Prediction Log'!$E376,'Prediction Log'!$I376='Prediction Log'!$B376 ), "Y", IF('Prediction Log'!$P376='Prediction Log'!$E376, "PUSH", "N")))))</f>
        <v/>
      </c>
      <c r="AA376" s="81" t="str">
        <f>IF(ISBLANK('Prediction Log'!$N376), "",IF(AND('Prediction Log'!$W376="Y", 'Prediction Log'!$X376="Y"), "Y", "N"))</f>
        <v/>
      </c>
      <c r="AB376" s="80" t="str">
        <f>IF(ISBLANK('Prediction Log'!$N376), "",IF('Prediction Log'!$D376&gt;0, 'Prediction Log'!$P376-'Prediction Log'!$D376, IF('Prediction Log'!$D376&lt;0, -'Prediction Log'!$P376+'Prediction Log'!$D376, "NA")))</f>
        <v/>
      </c>
      <c r="AC376" s="80" t="str">
        <f>IF(ISBLANK('Prediction Log'!$N376), "",ABS('Prediction Log'!$AB376))</f>
        <v/>
      </c>
      <c r="AD376" s="81" t="str">
        <f>IF(ISBLANK('Prediction Log'!$N376), "",IF('Prediction Log'!$E376&gt;0, 'Prediction Log'!$P376-'Prediction Log'!$E376, IF('Prediction Log'!$E376&lt;0, -'Prediction Log'!$P376+'Prediction Log'!$E376, "NA")))</f>
        <v/>
      </c>
      <c r="AE376" s="81" t="str">
        <f>IF(ISBLANK('Prediction Log'!$N376), "",ABS('Prediction Log'!$AD376))</f>
        <v/>
      </c>
    </row>
    <row r="377" ht="14.25" customHeight="1">
      <c r="A377" s="67" t="n">
        <f>IF(ISBLANK(Games!$B358), "",Games!A358)</f>
        <v>15</v>
      </c>
      <c r="B377" s="67" t="str">
        <f>IF(ISBLANK(Games!$B358), "",Games!B358)</f>
        <v>Texas State</v>
      </c>
      <c r="C377" s="67" t="str">
        <f>IF(ISBLANK(Games!$B358), "",Games!E358)</f>
        <v>Rice</v>
      </c>
      <c r="D377" s="68" t="n">
        <f>IF(ISBLANK(Games!$B358), "",Games!G358)</f>
        <v>-6.5</v>
      </c>
      <c r="E377" s="68" t="n">
        <f>IF(ISBLANK(Games!$B358), "",Games!H358)</f>
        <v>14.1</v>
      </c>
      <c r="F377" s="69" t="n">
        <f>Games!D358</f>
        <v>0.201948</v>
      </c>
      <c r="G377" s="70" t="str">
        <f>Games!K358</f>
        <v>N</v>
      </c>
      <c r="H377" s="71" t="str">
        <f>IF(ISBLANK(Games!B358), "", IF('Prediction Log'!$D377&lt;0, 'Prediction Log'!$B377, 'Prediction Log'!$C377))</f>
        <v>Texas State</v>
      </c>
      <c r="I377" s="72" t="str">
        <f>IF(ISBLANK(Games!$B358), "",Games!I358)</f>
        <v>Rice</v>
      </c>
      <c r="J377" s="72" t="str">
        <f>IF('Prediction Log'!$F377&gt;0.5, 'Prediction Log'!$B377, IF('Prediction Log'!$F377&lt;0.5, 'Prediction Log'!$C377, "PICK"))</f>
        <v>Rice</v>
      </c>
      <c r="K377" s="73" t="n">
        <f>IF(ISBLANK(Games!B358), "",IF('Prediction Log'!$J377='Prediction Log'!$B377, 'Prediction Log'!$F377, 1-'Prediction Log'!$F377))</f>
        <v>0.798052</v>
      </c>
      <c r="L377" s="74" t="str">
        <f>IF(ISBLANK(Games!$B358), "",Games!L358)</f>
        <v>Y</v>
      </c>
      <c r="M377" s="75" t="str">
        <f>IF(ISBLANK('Prediction Log'!$N377), "",IF('Prediction Log'!$N377&gt;'Prediction Log'!$O377,'Prediction Log'!$B377,'Prediction Log'!$C377))</f>
        <v/>
      </c>
      <c r="N377" s="76"/>
      <c r="O377" s="76"/>
      <c r="P377" s="77" t="str">
        <f>IF(ISBLANK('Prediction Log'!$N377), "",'Prediction Log'!$O377-'Prediction Log'!$N377)</f>
        <v/>
      </c>
      <c r="Q377" s="78" t="str">
        <f>IF(ISBLANK('Prediction Log'!$N377), "",IF('Prediction Log'!$M377&lt;&gt;'Prediction Log'!$H377, "Y", IF(AND('Prediction Log'!$M377='Prediction Log'!$H377, ABS((-1*'Prediction Log'!$P377))&gt;ABS('Prediction Log'!$D377)), "Y", IF('Prediction Log'!$D377='Prediction Log'!$P377, "PUSH", "N"))))</f>
        <v/>
      </c>
      <c r="R377" s="79" t="str">
        <f>IF(ISBLANK('Prediction Log'!$N377), "",IF('Prediction Log'!$P377&lt;'Prediction Log'!$D377, "Y", IF('Prediction Log'!$P377='Prediction Log'!$D377, "PUSH", "N")))</f>
        <v/>
      </c>
      <c r="S377" s="79" t="str">
        <f>IF(ISBLANK('Prediction Log'!$N377), "",IF('Prediction Log'!$P377&lt;'Prediction Log'!$E377, "Y", IF('Prediction Log'!$P377='Prediction Log'!$E377, "PUSH", "N")))</f>
        <v/>
      </c>
      <c r="T377" s="80" t="str">
        <f>IF(ISBLANK('Prediction Log'!$N377),"",IF('Prediction Log'!$M377='Prediction Log'!$H377, "Y", "N"))</f>
        <v/>
      </c>
      <c r="U377" s="80" t="str">
        <f>'Prediction Log'!$R377</f>
        <v/>
      </c>
      <c r="V377" s="80" t="str">
        <f>IF(ISBLANK('Prediction Log'!$N377), "",IF(AND('Prediction Log'!$T377="Y", 'Prediction Log'!$U377="Y"), "Y", "N"))</f>
        <v/>
      </c>
      <c r="W377" s="81" t="str">
        <f>IF(ISBLANK('Prediction Log'!$N377),"",IF('Prediction Log'!$M377='Prediction Log'!$I377, "Y", "N"))</f>
        <v/>
      </c>
      <c r="X377" s="81" t="str">
        <f>IF(ISBLANK('Prediction Log'!$N377), "", IF('Prediction Log'!$R377=Games!K358, "Y", "N"))</f>
        <v/>
      </c>
      <c r="Y377" s="82" t="str">
        <f>IF(ISBLANK('Prediction Log'!$N377), "",IF('Prediction Log'!$J377='Prediction Log'!$M377, "Y", "N"))</f>
        <v/>
      </c>
      <c r="Z377" s="81" t="str">
        <f>IF(ISBLANK('Prediction Log'!$N377), "",IF('Prediction Log'!$I377&lt;&gt;'Prediction Log'!$M377, "N",IF(AND('Prediction Log'!$E377&gt;0, 'Prediction Log'!$P377&gt;'Prediction Log'!$E377, 'Prediction Log'!$I377='Prediction Log'!$C377), "Y", IF(AND('Prediction Log'!$E377&lt;0, 'Prediction Log'!$P377&lt;'Prediction Log'!$E377,'Prediction Log'!$I377='Prediction Log'!$B377 ), "Y", IF('Prediction Log'!$P377='Prediction Log'!$E377, "PUSH", "N")))))</f>
        <v/>
      </c>
      <c r="AA377" s="81" t="str">
        <f>IF(ISBLANK('Prediction Log'!$N377), "",IF(AND('Prediction Log'!$W377="Y", 'Prediction Log'!$X377="Y"), "Y", "N"))</f>
        <v/>
      </c>
      <c r="AB377" s="80" t="str">
        <f>IF(ISBLANK('Prediction Log'!$N377), "",IF('Prediction Log'!$D377&gt;0, 'Prediction Log'!$P377-'Prediction Log'!$D377, IF('Prediction Log'!$D377&lt;0, -'Prediction Log'!$P377+'Prediction Log'!$D377, "NA")))</f>
        <v/>
      </c>
      <c r="AC377" s="80" t="str">
        <f>IF(ISBLANK('Prediction Log'!$N377), "",ABS('Prediction Log'!$AB377))</f>
        <v/>
      </c>
      <c r="AD377" s="81" t="str">
        <f>IF(ISBLANK('Prediction Log'!$N377), "",IF('Prediction Log'!$E377&gt;0, 'Prediction Log'!$P377-'Prediction Log'!$E377, IF('Prediction Log'!$E377&lt;0, -'Prediction Log'!$P377+'Prediction Log'!$E377, "NA")))</f>
        <v/>
      </c>
      <c r="AE377" s="81" t="str">
        <f>IF(ISBLANK('Prediction Log'!$N377), "",ABS('Prediction Log'!$AD377))</f>
        <v/>
      </c>
    </row>
    <row r="378" ht="14.25" customHeight="1">
      <c r="A378" s="14" t="n">
        <f>IF(ISBLANK(Games!$B359), "",Games!A359)</f>
        <v>15</v>
      </c>
      <c r="B378" s="67" t="str">
        <f>IF(ISBLANK(Games!$B359), "",Games!B359)</f>
        <v>Kansas</v>
      </c>
      <c r="C378" s="67" t="str">
        <f>IF(ISBLANK(Games!$B359), "",Games!E359)</f>
        <v>UNLV</v>
      </c>
      <c r="D378" s="10" t="n">
        <f>IF(ISBLANK(Games!$B359), "",Games!G359)</f>
        <v>-12.5</v>
      </c>
      <c r="E378" s="10" t="n">
        <f>IF(ISBLANK(Games!$B359), "",Games!H359)</f>
        <v>-3.7</v>
      </c>
      <c r="F378" s="69" t="n">
        <f>Games!D359</f>
        <v>0.650581</v>
      </c>
      <c r="G378" s="70" t="str">
        <f>Games!K359</f>
        <v>N</v>
      </c>
      <c r="H378" s="71" t="str">
        <f>IF(ISBLANK(Games!B359), "", IF('Prediction Log'!$D378&lt;0, 'Prediction Log'!$B378, 'Prediction Log'!$C378))</f>
        <v>Kansas</v>
      </c>
      <c r="I378" s="72" t="str">
        <f>IF(ISBLANK(Games!$B359), "",Games!I359)</f>
        <v>Kansas</v>
      </c>
      <c r="J378" s="72" t="str">
        <f>IF('Prediction Log'!$F378&gt;0.5, 'Prediction Log'!$B378, IF('Prediction Log'!$F378&lt;0.5, 'Prediction Log'!$C378, "PICK"))</f>
        <v>Kansas</v>
      </c>
      <c r="K378" s="73" t="n">
        <f>IF(ISBLANK(Games!B359), "",IF('Prediction Log'!$J378='Prediction Log'!$B378, 'Prediction Log'!$F378, 1-'Prediction Log'!$F378))</f>
        <v>0.650581</v>
      </c>
      <c r="L378" s="74" t="str">
        <f>IF(ISBLANK(Games!$B359), "",Games!L359)</f>
        <v>N</v>
      </c>
      <c r="M378" s="75" t="str">
        <f>IF(ISBLANK('Prediction Log'!$N378), "",IF('Prediction Log'!$N378&gt;'Prediction Log'!$O378,'Prediction Log'!$B378,'Prediction Log'!$C378))</f>
        <v/>
      </c>
      <c r="N378" s="76"/>
      <c r="O378" s="76"/>
      <c r="P378" s="77" t="str">
        <f>IF(ISBLANK('Prediction Log'!$N378), "",'Prediction Log'!$O378-'Prediction Log'!$N378)</f>
        <v/>
      </c>
      <c r="Q378" s="78" t="str">
        <f>IF(ISBLANK('Prediction Log'!$N378), "",IF('Prediction Log'!$M378&lt;&gt;'Prediction Log'!$H378, "Y", IF(AND('Prediction Log'!$M378='Prediction Log'!$H378, ABS((-1*'Prediction Log'!$P378))&gt;ABS('Prediction Log'!$D378)), "Y", IF('Prediction Log'!$D378='Prediction Log'!$P378, "PUSH", "N"))))</f>
        <v/>
      </c>
      <c r="R378" s="79" t="str">
        <f>IF(ISBLANK('Prediction Log'!$N378), "",IF('Prediction Log'!$P378&lt;'Prediction Log'!$D378, "Y", IF('Prediction Log'!$P378='Prediction Log'!$D378, "PUSH", "N")))</f>
        <v/>
      </c>
      <c r="S378" s="79" t="str">
        <f>IF(ISBLANK('Prediction Log'!$N378), "",IF('Prediction Log'!$P378&lt;'Prediction Log'!$E378, "Y", IF('Prediction Log'!$P378='Prediction Log'!$E378, "PUSH", "N")))</f>
        <v/>
      </c>
      <c r="T378" s="80" t="str">
        <f>IF(ISBLANK('Prediction Log'!$N378),"",IF('Prediction Log'!$M378='Prediction Log'!$H378, "Y", "N"))</f>
        <v/>
      </c>
      <c r="U378" s="80" t="str">
        <f>'Prediction Log'!$R378</f>
        <v/>
      </c>
      <c r="V378" s="80" t="str">
        <f>IF(ISBLANK('Prediction Log'!$N378), "",IF(AND('Prediction Log'!$T378="Y", 'Prediction Log'!$U378="Y"), "Y", "N"))</f>
        <v/>
      </c>
      <c r="W378" s="81" t="str">
        <f>IF(ISBLANK('Prediction Log'!$N378),"",IF('Prediction Log'!$M378='Prediction Log'!$I378, "Y", "N"))</f>
        <v/>
      </c>
      <c r="X378" s="81" t="str">
        <f>IF(ISBLANK('Prediction Log'!$N378), "", IF('Prediction Log'!$R378=Games!K359, "Y", "N"))</f>
        <v/>
      </c>
      <c r="Y378" s="82" t="str">
        <f>IF(ISBLANK('Prediction Log'!$N378), "",IF('Prediction Log'!$J378='Prediction Log'!$M378, "Y", "N"))</f>
        <v/>
      </c>
      <c r="Z378" s="81" t="str">
        <f>IF(ISBLANK('Prediction Log'!$N378), "",IF('Prediction Log'!$I378&lt;&gt;'Prediction Log'!$M378, "N",IF(AND('Prediction Log'!$E378&gt;0, 'Prediction Log'!$P378&gt;'Prediction Log'!$E378, 'Prediction Log'!$I378='Prediction Log'!$C378), "Y", IF(AND('Prediction Log'!$E378&lt;0, 'Prediction Log'!$P378&lt;'Prediction Log'!$E378,'Prediction Log'!$I378='Prediction Log'!$B378 ), "Y", IF('Prediction Log'!$P378='Prediction Log'!$E378, "PUSH", "N")))))</f>
        <v/>
      </c>
      <c r="AA378" s="81" t="str">
        <f>IF(ISBLANK('Prediction Log'!$N378), "",IF(AND('Prediction Log'!$W378="Y", 'Prediction Log'!$X378="Y"), "Y", "N"))</f>
        <v/>
      </c>
      <c r="AB378" s="80" t="str">
        <f>IF(ISBLANK('Prediction Log'!$N378), "",IF('Prediction Log'!$D378&gt;0, 'Prediction Log'!$P378-'Prediction Log'!$D378, IF('Prediction Log'!$D378&lt;0, -'Prediction Log'!$P378+'Prediction Log'!$D378, "NA")))</f>
        <v/>
      </c>
      <c r="AC378" s="80" t="str">
        <f>IF(ISBLANK('Prediction Log'!$N378), "",ABS('Prediction Log'!$AB378))</f>
        <v/>
      </c>
      <c r="AD378" s="81" t="str">
        <f>IF(ISBLANK('Prediction Log'!$N378), "",IF('Prediction Log'!$E378&gt;0, 'Prediction Log'!$P378-'Prediction Log'!$E378, IF('Prediction Log'!$E378&lt;0, -'Prediction Log'!$P378+'Prediction Log'!$E378, "NA")))</f>
        <v/>
      </c>
      <c r="AE378" s="81" t="str">
        <f>IF(ISBLANK('Prediction Log'!$N378), "",ABS('Prediction Log'!$AD378))</f>
        <v/>
      </c>
    </row>
    <row r="379" ht="14.25" customHeight="1">
      <c r="A379" s="67" t="n">
        <f>IF(ISBLANK(Games!$B360), "",Games!A360)</f>
        <v>15</v>
      </c>
      <c r="B379" s="67" t="str">
        <f>IF(ISBLANK(Games!$B360), "",Games!B360)</f>
        <v>Virginia Tech</v>
      </c>
      <c r="C379" s="67" t="str">
        <f>IF(ISBLANK(Games!$B360), "",Games!E360)</f>
        <v>Tulane</v>
      </c>
      <c r="D379" s="68" t="n">
        <f>IF(ISBLANK(Games!$B360), "",Games!G360)</f>
        <v>-4.5</v>
      </c>
      <c r="E379" s="68" t="n">
        <f>IF(ISBLANK(Games!$B360), "",Games!H360)</f>
        <v>1.3</v>
      </c>
      <c r="F379" s="69" t="n">
        <f>Games!D360</f>
        <v>0.251615</v>
      </c>
      <c r="G379" s="70" t="str">
        <f>Games!K360</f>
        <v>N</v>
      </c>
      <c r="H379" s="71" t="str">
        <f>IF(ISBLANK(Games!B360), "", IF('Prediction Log'!$D379&lt;0, 'Prediction Log'!$B379, 'Prediction Log'!$C379))</f>
        <v>Virginia Tech</v>
      </c>
      <c r="I379" s="72" t="str">
        <f>IF(ISBLANK(Games!$B360), "",Games!I360)</f>
        <v>Tulane</v>
      </c>
      <c r="J379" s="72" t="str">
        <f>IF('Prediction Log'!$F379&gt;0.5, 'Prediction Log'!$B379, IF('Prediction Log'!$F379&lt;0.5, 'Prediction Log'!$C379, "PICK"))</f>
        <v>Tulane</v>
      </c>
      <c r="K379" s="73" t="n">
        <f>IF(ISBLANK(Games!B360), "",IF('Prediction Log'!$J379='Prediction Log'!$B379, 'Prediction Log'!$F379, 1-'Prediction Log'!$F379))</f>
        <v>0.748385</v>
      </c>
      <c r="L379" s="74" t="str">
        <f>IF(ISBLANK(Games!$B360), "",Games!L360)</f>
        <v>Y</v>
      </c>
      <c r="M379" s="75" t="str">
        <f>IF(ISBLANK('Prediction Log'!$N379), "",IF('Prediction Log'!$N379&gt;'Prediction Log'!$O379,'Prediction Log'!$B379,'Prediction Log'!$C379))</f>
        <v/>
      </c>
      <c r="N379" s="76"/>
      <c r="O379" s="76"/>
      <c r="P379" s="77" t="str">
        <f>IF(ISBLANK('Prediction Log'!$N379), "",'Prediction Log'!$O379-'Prediction Log'!$N379)</f>
        <v/>
      </c>
      <c r="Q379" s="78" t="str">
        <f>IF(ISBLANK('Prediction Log'!$N379), "",IF('Prediction Log'!$M379&lt;&gt;'Prediction Log'!$H379, "Y", IF(AND('Prediction Log'!$M379='Prediction Log'!$H379, ABS((-1*'Prediction Log'!$P379))&gt;ABS('Prediction Log'!$D379)), "Y", IF('Prediction Log'!$D379='Prediction Log'!$P379, "PUSH", "N"))))</f>
        <v/>
      </c>
      <c r="R379" s="79" t="str">
        <f>IF(ISBLANK('Prediction Log'!$N379), "",IF('Prediction Log'!$P379&lt;'Prediction Log'!$D379, "Y", IF('Prediction Log'!$P379='Prediction Log'!$D379, "PUSH", "N")))</f>
        <v/>
      </c>
      <c r="S379" s="79" t="str">
        <f>IF(ISBLANK('Prediction Log'!$N379), "",IF('Prediction Log'!$P379&lt;'Prediction Log'!$E379, "Y", IF('Prediction Log'!$P379='Prediction Log'!$E379, "PUSH", "N")))</f>
        <v/>
      </c>
      <c r="T379" s="80" t="str">
        <f>IF(ISBLANK('Prediction Log'!$N379),"",IF('Prediction Log'!$M379='Prediction Log'!$H379, "Y", "N"))</f>
        <v/>
      </c>
      <c r="U379" s="80" t="str">
        <f>'Prediction Log'!$R379</f>
        <v/>
      </c>
      <c r="V379" s="80" t="str">
        <f>IF(ISBLANK('Prediction Log'!$N379), "",IF(AND('Prediction Log'!$T379="Y", 'Prediction Log'!$U379="Y"), "Y", "N"))</f>
        <v/>
      </c>
      <c r="W379" s="81" t="str">
        <f>IF(ISBLANK('Prediction Log'!$N379),"",IF('Prediction Log'!$M379='Prediction Log'!$I379, "Y", "N"))</f>
        <v/>
      </c>
      <c r="X379" s="81" t="str">
        <f>IF(ISBLANK('Prediction Log'!$N379), "", IF('Prediction Log'!$R379=Games!K360, "Y", "N"))</f>
        <v/>
      </c>
      <c r="Y379" s="82" t="str">
        <f>IF(ISBLANK('Prediction Log'!$N379), "",IF('Prediction Log'!$J379='Prediction Log'!$M379, "Y", "N"))</f>
        <v/>
      </c>
      <c r="Z379" s="81" t="str">
        <f>IF(ISBLANK('Prediction Log'!$N379), "",IF('Prediction Log'!$I379&lt;&gt;'Prediction Log'!$M379, "N",IF(AND('Prediction Log'!$E379&gt;0, 'Prediction Log'!$P379&gt;'Prediction Log'!$E379, 'Prediction Log'!$I379='Prediction Log'!$C379), "Y", IF(AND('Prediction Log'!$E379&lt;0, 'Prediction Log'!$P379&lt;'Prediction Log'!$E379,'Prediction Log'!$I379='Prediction Log'!$B379 ), "Y", IF('Prediction Log'!$P379='Prediction Log'!$E379, "PUSH", "N")))))</f>
        <v/>
      </c>
      <c r="AA379" s="81" t="str">
        <f>IF(ISBLANK('Prediction Log'!$N379), "",IF(AND('Prediction Log'!$W379="Y", 'Prediction Log'!$X379="Y"), "Y", "N"))</f>
        <v/>
      </c>
      <c r="AB379" s="80" t="str">
        <f>IF(ISBLANK('Prediction Log'!$N379), "",IF('Prediction Log'!$D379&gt;0, 'Prediction Log'!$P379-'Prediction Log'!$D379, IF('Prediction Log'!$D379&lt;0, -'Prediction Log'!$P379+'Prediction Log'!$D379, "NA")))</f>
        <v/>
      </c>
      <c r="AC379" s="80" t="str">
        <f>IF(ISBLANK('Prediction Log'!$N379), "",ABS('Prediction Log'!$AB379))</f>
        <v/>
      </c>
      <c r="AD379" s="81" t="str">
        <f>IF(ISBLANK('Prediction Log'!$N379), "",IF('Prediction Log'!$E379&gt;0, 'Prediction Log'!$P379-'Prediction Log'!$E379, IF('Prediction Log'!$E379&lt;0, -'Prediction Log'!$P379+'Prediction Log'!$E379, "NA")))</f>
        <v/>
      </c>
      <c r="AE379" s="81" t="str">
        <f>IF(ISBLANK('Prediction Log'!$N379), "",ABS('Prediction Log'!$AD379))</f>
        <v/>
      </c>
    </row>
    <row r="380" ht="14.25" customHeight="1">
      <c r="A380" s="14" t="n">
        <f>IF(ISBLANK(Games!$B361), "",Games!A361)</f>
        <v>15</v>
      </c>
      <c r="B380" s="67" t="str">
        <f>IF(ISBLANK(Games!$B361), "",Games!B361)</f>
        <v>North Carolina</v>
      </c>
      <c r="C380" s="67" t="str">
        <f>IF(ISBLANK(Games!$B361), "",Games!E361)</f>
        <v>West Virginia</v>
      </c>
      <c r="D380" s="10" t="n">
        <f>IF(ISBLANK(Games!$B361), "",Games!G361)</f>
        <v>3.5</v>
      </c>
      <c r="E380" s="10" t="n">
        <f>IF(ISBLANK(Games!$B361), "",Games!H361)</f>
        <v>-15.6</v>
      </c>
      <c r="F380" s="69" t="n">
        <f>Games!D361</f>
        <v>0.951279</v>
      </c>
      <c r="G380" s="70" t="str">
        <f>Games!K361</f>
        <v>Y</v>
      </c>
      <c r="H380" s="71" t="str">
        <f>IF(ISBLANK(Games!B361), "", IF('Prediction Log'!$D380&lt;0, 'Prediction Log'!$B380, 'Prediction Log'!$C380))</f>
        <v>West Virginia</v>
      </c>
      <c r="I380" s="72" t="str">
        <f>IF(ISBLANK(Games!$B361), "",Games!I361)</f>
        <v>North Carolina</v>
      </c>
      <c r="J380" s="72" t="str">
        <f>IF('Prediction Log'!$F380&gt;0.5, 'Prediction Log'!$B380, IF('Prediction Log'!$F380&lt;0.5, 'Prediction Log'!$C380, "PICK"))</f>
        <v>North Carolina</v>
      </c>
      <c r="K380" s="73" t="n">
        <f>IF(ISBLANK(Games!B361), "",IF('Prediction Log'!$J380='Prediction Log'!$B380, 'Prediction Log'!$F380, 1-'Prediction Log'!$F380))</f>
        <v>0.951279</v>
      </c>
      <c r="L380" s="74" t="str">
        <f>IF(ISBLANK(Games!$B361), "",Games!L361)</f>
        <v>Y</v>
      </c>
      <c r="M380" s="75" t="str">
        <f>IF(ISBLANK('Prediction Log'!$N380), "",IF('Prediction Log'!$N380&gt;'Prediction Log'!$O380,'Prediction Log'!$B380,'Prediction Log'!$C380))</f>
        <v/>
      </c>
      <c r="N380" s="76"/>
      <c r="O380" s="76"/>
      <c r="P380" s="77" t="str">
        <f>IF(ISBLANK('Prediction Log'!$N380), "",'Prediction Log'!$O380-'Prediction Log'!$N380)</f>
        <v/>
      </c>
      <c r="Q380" s="78" t="str">
        <f>IF(ISBLANK('Prediction Log'!$N380), "",IF('Prediction Log'!$M380&lt;&gt;'Prediction Log'!$H380, "Y", IF(AND('Prediction Log'!$M380='Prediction Log'!$H380, ABS((-1*'Prediction Log'!$P380))&gt;ABS('Prediction Log'!$D380)), "Y", IF('Prediction Log'!$D380='Prediction Log'!$P380, "PUSH", "N"))))</f>
        <v/>
      </c>
      <c r="R380" s="79" t="str">
        <f>IF(ISBLANK('Prediction Log'!$N380), "",IF('Prediction Log'!$P380&lt;'Prediction Log'!$D380, "Y", IF('Prediction Log'!$P380='Prediction Log'!$D380, "PUSH", "N")))</f>
        <v/>
      </c>
      <c r="S380" s="79" t="str">
        <f>IF(ISBLANK('Prediction Log'!$N380), "",IF('Prediction Log'!$P380&lt;'Prediction Log'!$E380, "Y", IF('Prediction Log'!$P380='Prediction Log'!$E380, "PUSH", "N")))</f>
        <v/>
      </c>
      <c r="T380" s="80" t="str">
        <f>IF(ISBLANK('Prediction Log'!$N380),"",IF('Prediction Log'!$M380='Prediction Log'!$H380, "Y", "N"))</f>
        <v/>
      </c>
      <c r="U380" s="80" t="str">
        <f>'Prediction Log'!$R380</f>
        <v/>
      </c>
      <c r="V380" s="80" t="str">
        <f>IF(ISBLANK('Prediction Log'!$N380), "",IF(AND('Prediction Log'!$T380="Y", 'Prediction Log'!$U380="Y"), "Y", "N"))</f>
        <v/>
      </c>
      <c r="W380" s="81" t="str">
        <f>IF(ISBLANK('Prediction Log'!$N380),"",IF('Prediction Log'!$M380='Prediction Log'!$I380, "Y", "N"))</f>
        <v/>
      </c>
      <c r="X380" s="81" t="str">
        <f>IF(ISBLANK('Prediction Log'!$N380), "", IF('Prediction Log'!$R380=Games!K361, "Y", "N"))</f>
        <v/>
      </c>
      <c r="Y380" s="82" t="str">
        <f>IF(ISBLANK('Prediction Log'!$N380), "",IF('Prediction Log'!$J380='Prediction Log'!$M380, "Y", "N"))</f>
        <v/>
      </c>
      <c r="Z380" s="81" t="str">
        <f>IF(ISBLANK('Prediction Log'!$N380), "",IF('Prediction Log'!$I380&lt;&gt;'Prediction Log'!$M380, "N",IF(AND('Prediction Log'!$E380&gt;0, 'Prediction Log'!$P380&gt;'Prediction Log'!$E380, 'Prediction Log'!$I380='Prediction Log'!$C380), "Y", IF(AND('Prediction Log'!$E380&lt;0, 'Prediction Log'!$P380&lt;'Prediction Log'!$E380,'Prediction Log'!$I380='Prediction Log'!$B380 ), "Y", IF('Prediction Log'!$P380='Prediction Log'!$E380, "PUSH", "N")))))</f>
        <v/>
      </c>
      <c r="AA380" s="81" t="str">
        <f>IF(ISBLANK('Prediction Log'!$N380), "",IF(AND('Prediction Log'!$W380="Y", 'Prediction Log'!$X380="Y"), "Y", "N"))</f>
        <v/>
      </c>
      <c r="AB380" s="80" t="str">
        <f>IF(ISBLANK('Prediction Log'!$N380), "",IF('Prediction Log'!$D380&gt;0, 'Prediction Log'!$P380-'Prediction Log'!$D380, IF('Prediction Log'!$D380&lt;0, -'Prediction Log'!$P380+'Prediction Log'!$D380, "NA")))</f>
        <v/>
      </c>
      <c r="AC380" s="80" t="str">
        <f>IF(ISBLANK('Prediction Log'!$N380), "",ABS('Prediction Log'!$AB380))</f>
        <v/>
      </c>
      <c r="AD380" s="81" t="str">
        <f>IF(ISBLANK('Prediction Log'!$N380), "",IF('Prediction Log'!$E380&gt;0, 'Prediction Log'!$P380-'Prediction Log'!$E380, IF('Prediction Log'!$E380&lt;0, -'Prediction Log'!$P380+'Prediction Log'!$E380, "NA")))</f>
        <v/>
      </c>
      <c r="AE380" s="81" t="str">
        <f>IF(ISBLANK('Prediction Log'!$N380), "",ABS('Prediction Log'!$AD380))</f>
        <v/>
      </c>
    </row>
    <row r="381" ht="14.25" customHeight="1">
      <c r="A381" s="67" t="n">
        <f>IF(ISBLANK(Games!$B362), "",Games!A362)</f>
        <v>15</v>
      </c>
      <c r="B381" s="67" t="str">
        <f>IF(ISBLANK(Games!$B362), "",Games!B362)</f>
        <v>Louisville</v>
      </c>
      <c r="C381" s="67" t="str">
        <f>IF(ISBLANK(Games!$B362), "",Games!E362)</f>
        <v>USC</v>
      </c>
      <c r="D381" s="68" t="n">
        <f>IF(ISBLANK(Games!$B362), "",Games!G362)</f>
        <v>-6.5</v>
      </c>
      <c r="E381" s="68" t="n">
        <f>IF(ISBLANK(Games!$B362), "",Games!H362)</f>
        <v>8.1</v>
      </c>
      <c r="F381" s="69" t="n">
        <f>Games!D362</f>
        <v>0.185316</v>
      </c>
      <c r="G381" s="70" t="str">
        <f>Games!K362</f>
        <v>N</v>
      </c>
      <c r="H381" s="71" t="str">
        <f>IF(ISBLANK(Games!B362), "", IF('Prediction Log'!$D381&lt;0, 'Prediction Log'!$B381, 'Prediction Log'!$C381))</f>
        <v>Louisville</v>
      </c>
      <c r="I381" s="72" t="str">
        <f>IF(ISBLANK(Games!$B362), "",Games!I362)</f>
        <v>USC</v>
      </c>
      <c r="J381" s="72" t="str">
        <f>IF('Prediction Log'!$F381&gt;0.5, 'Prediction Log'!$B381, IF('Prediction Log'!$F381&lt;0.5, 'Prediction Log'!$C381, "PICK"))</f>
        <v>USC</v>
      </c>
      <c r="K381" s="73" t="n">
        <f>IF(ISBLANK(Games!B362), "",IF('Prediction Log'!$J381='Prediction Log'!$B381, 'Prediction Log'!$F381, 1-'Prediction Log'!$F381))</f>
        <v>0.814684</v>
      </c>
      <c r="L381" s="74" t="str">
        <f>IF(ISBLANK(Games!$B362), "",Games!L362)</f>
        <v>Y</v>
      </c>
      <c r="M381" s="75" t="str">
        <f>IF(ISBLANK('Prediction Log'!$N381), "",IF('Prediction Log'!$N381&gt;'Prediction Log'!$O381,'Prediction Log'!$B381,'Prediction Log'!$C381))</f>
        <v/>
      </c>
      <c r="N381" s="76"/>
      <c r="O381" s="76"/>
      <c r="P381" s="77" t="str">
        <f>IF(ISBLANK('Prediction Log'!$N381), "",'Prediction Log'!$O381-'Prediction Log'!$N381)</f>
        <v/>
      </c>
      <c r="Q381" s="78" t="str">
        <f>IF(ISBLANK('Prediction Log'!$N381), "",IF('Prediction Log'!$M381&lt;&gt;'Prediction Log'!$H381, "Y", IF(AND('Prediction Log'!$M381='Prediction Log'!$H381, ABS((-1*'Prediction Log'!$P381))&gt;ABS('Prediction Log'!$D381)), "Y", IF('Prediction Log'!$D381='Prediction Log'!$P381, "PUSH", "N"))))</f>
        <v/>
      </c>
      <c r="R381" s="79" t="str">
        <f>IF(ISBLANK('Prediction Log'!$N381), "",IF('Prediction Log'!$P381&lt;'Prediction Log'!$D381, "Y", IF('Prediction Log'!$P381='Prediction Log'!$D381, "PUSH", "N")))</f>
        <v/>
      </c>
      <c r="S381" s="79" t="str">
        <f>IF(ISBLANK('Prediction Log'!$N381), "",IF('Prediction Log'!$P381&lt;'Prediction Log'!$E381, "Y", IF('Prediction Log'!$P381='Prediction Log'!$E381, "PUSH", "N")))</f>
        <v/>
      </c>
      <c r="T381" s="80" t="str">
        <f>IF(ISBLANK('Prediction Log'!$N381),"",IF('Prediction Log'!$M381='Prediction Log'!$H381, "Y", "N"))</f>
        <v/>
      </c>
      <c r="U381" s="80" t="str">
        <f>'Prediction Log'!$R381</f>
        <v/>
      </c>
      <c r="V381" s="80" t="str">
        <f>IF(ISBLANK('Prediction Log'!$N381), "",IF(AND('Prediction Log'!$T381="Y", 'Prediction Log'!$U381="Y"), "Y", "N"))</f>
        <v/>
      </c>
      <c r="W381" s="81" t="str">
        <f>IF(ISBLANK('Prediction Log'!$N381),"",IF('Prediction Log'!$M381='Prediction Log'!$I381, "Y", "N"))</f>
        <v/>
      </c>
      <c r="X381" s="81" t="str">
        <f>IF(ISBLANK('Prediction Log'!$N381), "", IF('Prediction Log'!$R381=Games!K362, "Y", "N"))</f>
        <v/>
      </c>
      <c r="Y381" s="82" t="str">
        <f>IF(ISBLANK('Prediction Log'!$N381), "",IF('Prediction Log'!$J381='Prediction Log'!$M381, "Y", "N"))</f>
        <v/>
      </c>
      <c r="Z381" s="81" t="str">
        <f>IF(ISBLANK('Prediction Log'!$N381), "",IF('Prediction Log'!$I381&lt;&gt;'Prediction Log'!$M381, "N",IF(AND('Prediction Log'!$E381&gt;0, 'Prediction Log'!$P381&gt;'Prediction Log'!$E381, 'Prediction Log'!$I381='Prediction Log'!$C381), "Y", IF(AND('Prediction Log'!$E381&lt;0, 'Prediction Log'!$P381&lt;'Prediction Log'!$E381,'Prediction Log'!$I381='Prediction Log'!$B381 ), "Y", IF('Prediction Log'!$P381='Prediction Log'!$E381, "PUSH", "N")))))</f>
        <v/>
      </c>
      <c r="AA381" s="81" t="str">
        <f>IF(ISBLANK('Prediction Log'!$N381), "",IF(AND('Prediction Log'!$W381="Y", 'Prediction Log'!$X381="Y"), "Y", "N"))</f>
        <v/>
      </c>
      <c r="AB381" s="80" t="str">
        <f>IF(ISBLANK('Prediction Log'!$N381), "",IF('Prediction Log'!$D381&gt;0, 'Prediction Log'!$P381-'Prediction Log'!$D381, IF('Prediction Log'!$D381&lt;0, -'Prediction Log'!$P381+'Prediction Log'!$D381, "NA")))</f>
        <v/>
      </c>
      <c r="AC381" s="80" t="str">
        <f>IF(ISBLANK('Prediction Log'!$N381), "",ABS('Prediction Log'!$AB381))</f>
        <v/>
      </c>
      <c r="AD381" s="81" t="str">
        <f>IF(ISBLANK('Prediction Log'!$N381), "",IF('Prediction Log'!$E381&gt;0, 'Prediction Log'!$P381-'Prediction Log'!$E381, IF('Prediction Log'!$E381&lt;0, -'Prediction Log'!$P381+'Prediction Log'!$E381, "NA")))</f>
        <v/>
      </c>
      <c r="AE381" s="81" t="str">
        <f>IF(ISBLANK('Prediction Log'!$N381), "",ABS('Prediction Log'!$AD381))</f>
        <v/>
      </c>
    </row>
    <row r="382" ht="14.25" customHeight="1">
      <c r="A382" s="14" t="n">
        <f>IF(ISBLANK(Games!$B363), "",Games!A363)</f>
        <v>15</v>
      </c>
      <c r="B382" s="67" t="str">
        <f>IF(ISBLANK(Games!$B363), "",Games!B363)</f>
        <v>Texas A&amp;M</v>
      </c>
      <c r="C382" s="67" t="str">
        <f>IF(ISBLANK(Games!$B363), "",Games!E363)</f>
        <v>Oklahoma State</v>
      </c>
      <c r="D382" s="10" t="n">
        <f>IF(ISBLANK(Games!$B363), "",Games!G363)</f>
        <v>-4.5</v>
      </c>
      <c r="E382" s="10" t="n">
        <f>IF(ISBLANK(Games!$B363), "",Games!H363)</f>
        <v>-23.6</v>
      </c>
      <c r="F382" s="69" t="n">
        <f>Games!D363</f>
        <v>0.901941</v>
      </c>
      <c r="G382" s="70" t="str">
        <f>Games!K363</f>
        <v>Y</v>
      </c>
      <c r="H382" s="71" t="str">
        <f>IF(ISBLANK(Games!B363), "", IF('Prediction Log'!$D382&lt;0, 'Prediction Log'!$B382, 'Prediction Log'!$C382))</f>
        <v>Texas A&amp;M</v>
      </c>
      <c r="I382" s="72" t="str">
        <f>IF(ISBLANK(Games!$B363), "",Games!I363)</f>
        <v>Texas A&amp;M</v>
      </c>
      <c r="J382" s="72" t="str">
        <f>IF('Prediction Log'!$F382&gt;0.5, 'Prediction Log'!$B382, IF('Prediction Log'!$F382&lt;0.5, 'Prediction Log'!$C382, "PICK"))</f>
        <v>Texas A&amp;M</v>
      </c>
      <c r="K382" s="73" t="n">
        <f>IF(ISBLANK(Games!B363), "",IF('Prediction Log'!$J382='Prediction Log'!$B382, 'Prediction Log'!$F382, 1-'Prediction Log'!$F382))</f>
        <v>0.901941</v>
      </c>
      <c r="L382" s="74" t="str">
        <f>IF(ISBLANK(Games!$B363), "",Games!L363)</f>
        <v>Y</v>
      </c>
      <c r="M382" s="75" t="str">
        <f>IF(ISBLANK('Prediction Log'!$N382), "",IF('Prediction Log'!$N382&gt;'Prediction Log'!$O382,'Prediction Log'!$B382,'Prediction Log'!$C382))</f>
        <v/>
      </c>
      <c r="N382" s="76"/>
      <c r="O382" s="76"/>
      <c r="P382" s="77" t="str">
        <f>IF(ISBLANK('Prediction Log'!$N382), "",'Prediction Log'!$O382-'Prediction Log'!$N382)</f>
        <v/>
      </c>
      <c r="Q382" s="78" t="str">
        <f>IF(ISBLANK('Prediction Log'!$N382), "",IF('Prediction Log'!$M382&lt;&gt;'Prediction Log'!$H382, "Y", IF(AND('Prediction Log'!$M382='Prediction Log'!$H382, ABS((-1*'Prediction Log'!$P382))&gt;ABS('Prediction Log'!$D382)), "Y", IF('Prediction Log'!$D382='Prediction Log'!$P382, "PUSH", "N"))))</f>
        <v/>
      </c>
      <c r="R382" s="79" t="str">
        <f>IF(ISBLANK('Prediction Log'!$N382), "",IF('Prediction Log'!$P382&lt;'Prediction Log'!$D382, "Y", IF('Prediction Log'!$P382='Prediction Log'!$D382, "PUSH", "N")))</f>
        <v/>
      </c>
      <c r="S382" s="79" t="str">
        <f>IF(ISBLANK('Prediction Log'!$N382), "",IF('Prediction Log'!$P382&lt;'Prediction Log'!$E382, "Y", IF('Prediction Log'!$P382='Prediction Log'!$E382, "PUSH", "N")))</f>
        <v/>
      </c>
      <c r="T382" s="80" t="str">
        <f>IF(ISBLANK('Prediction Log'!$N382),"",IF('Prediction Log'!$M382='Prediction Log'!$H382, "Y", "N"))</f>
        <v/>
      </c>
      <c r="U382" s="80" t="str">
        <f>'Prediction Log'!$R382</f>
        <v/>
      </c>
      <c r="V382" s="80" t="str">
        <f>IF(ISBLANK('Prediction Log'!$N382), "",IF(AND('Prediction Log'!$T382="Y", 'Prediction Log'!$U382="Y"), "Y", "N"))</f>
        <v/>
      </c>
      <c r="W382" s="81" t="str">
        <f>IF(ISBLANK('Prediction Log'!$N382),"",IF('Prediction Log'!$M382='Prediction Log'!$I382, "Y", "N"))</f>
        <v/>
      </c>
      <c r="X382" s="81" t="str">
        <f>IF(ISBLANK('Prediction Log'!$N382), "", IF('Prediction Log'!$R382=Games!K363, "Y", "N"))</f>
        <v/>
      </c>
      <c r="Y382" s="82" t="str">
        <f>IF(ISBLANK('Prediction Log'!$N382), "",IF('Prediction Log'!$J382='Prediction Log'!$M382, "Y", "N"))</f>
        <v/>
      </c>
      <c r="Z382" s="81" t="str">
        <f>IF(ISBLANK('Prediction Log'!$N382), "",IF('Prediction Log'!$I382&lt;&gt;'Prediction Log'!$M382, "N",IF(AND('Prediction Log'!$E382&gt;0, 'Prediction Log'!$P382&gt;'Prediction Log'!$E382, 'Prediction Log'!$I382='Prediction Log'!$C382), "Y", IF(AND('Prediction Log'!$E382&lt;0, 'Prediction Log'!$P382&lt;'Prediction Log'!$E382,'Prediction Log'!$I382='Prediction Log'!$B382 ), "Y", IF('Prediction Log'!$P382='Prediction Log'!$E382, "PUSH", "N")))))</f>
        <v/>
      </c>
      <c r="AA382" s="81" t="str">
        <f>IF(ISBLANK('Prediction Log'!$N382), "",IF(AND('Prediction Log'!$W382="Y", 'Prediction Log'!$X382="Y"), "Y", "N"))</f>
        <v/>
      </c>
      <c r="AB382" s="80" t="str">
        <f>IF(ISBLANK('Prediction Log'!$N382), "",IF('Prediction Log'!$D382&gt;0, 'Prediction Log'!$P382-'Prediction Log'!$D382, IF('Prediction Log'!$D382&lt;0, -'Prediction Log'!$P382+'Prediction Log'!$D382, "NA")))</f>
        <v/>
      </c>
      <c r="AC382" s="80" t="str">
        <f>IF(ISBLANK('Prediction Log'!$N382), "",ABS('Prediction Log'!$AB382))</f>
        <v/>
      </c>
      <c r="AD382" s="81" t="str">
        <f>IF(ISBLANK('Prediction Log'!$N382), "",IF('Prediction Log'!$E382&gt;0, 'Prediction Log'!$P382-'Prediction Log'!$E382, IF('Prediction Log'!$E382&lt;0, -'Prediction Log'!$P382+'Prediction Log'!$E382, "NA")))</f>
        <v/>
      </c>
      <c r="AE382" s="81" t="str">
        <f>IF(ISBLANK('Prediction Log'!$N382), "",ABS('Prediction Log'!$AD382))</f>
        <v/>
      </c>
    </row>
    <row r="383" ht="14.25" customHeight="1">
      <c r="A383" s="67" t="n">
        <f>IF(ISBLANK(Games!$B364), "",Games!A364)</f>
        <v>15</v>
      </c>
      <c r="B383" s="67" t="str">
        <f>IF(ISBLANK(Games!$B364), "",Games!B364)</f>
        <v>SMU</v>
      </c>
      <c r="C383" s="67" t="str">
        <f>IF(ISBLANK(Games!$B364), "",Games!E364)</f>
        <v>Boston College</v>
      </c>
      <c r="D383" s="68" t="n">
        <f>IF(ISBLANK(Games!$B364), "",Games!G364)</f>
        <v>-9.5</v>
      </c>
      <c r="E383" s="68" t="n">
        <f>IF(ISBLANK(Games!$B364), "",Games!H364)</f>
        <v>-37.1</v>
      </c>
      <c r="F383" s="69" t="n">
        <f>Games!D364</f>
        <v>0.995967</v>
      </c>
      <c r="G383" s="70" t="str">
        <f>Games!K364</f>
        <v>Y</v>
      </c>
      <c r="H383" s="71" t="str">
        <f>IF(ISBLANK(Games!B364), "", IF('Prediction Log'!$D383&lt;0, 'Prediction Log'!$B383, 'Prediction Log'!$C383))</f>
        <v>SMU</v>
      </c>
      <c r="I383" s="72" t="str">
        <f>IF(ISBLANK(Games!$B364), "",Games!I364)</f>
        <v>SMU</v>
      </c>
      <c r="J383" s="72" t="str">
        <f>IF('Prediction Log'!$F383&gt;0.5, 'Prediction Log'!$B383, IF('Prediction Log'!$F383&lt;0.5, 'Prediction Log'!$C383, "PICK"))</f>
        <v>SMU</v>
      </c>
      <c r="K383" s="73" t="n">
        <f>IF(ISBLANK(Games!B364), "",IF('Prediction Log'!$J383='Prediction Log'!$B383, 'Prediction Log'!$F383, 1-'Prediction Log'!$F383))</f>
        <v>0.995967</v>
      </c>
      <c r="L383" s="74" t="str">
        <f>IF(ISBLANK(Games!$B364), "",Games!L364)</f>
        <v>Y</v>
      </c>
      <c r="M383" s="75" t="str">
        <f>IF(ISBLANK('Prediction Log'!$N383), "",IF('Prediction Log'!$N383&gt;'Prediction Log'!$O383,'Prediction Log'!$B383,'Prediction Log'!$C383))</f>
        <v/>
      </c>
      <c r="N383" s="76"/>
      <c r="O383" s="76"/>
      <c r="P383" s="77" t="str">
        <f>IF(ISBLANK('Prediction Log'!$N383), "",'Prediction Log'!$O383-'Prediction Log'!$N383)</f>
        <v/>
      </c>
      <c r="Q383" s="78" t="str">
        <f>IF(ISBLANK('Prediction Log'!$N383), "",IF('Prediction Log'!$M383&lt;&gt;'Prediction Log'!$H383, "Y", IF(AND('Prediction Log'!$M383='Prediction Log'!$H383, ABS((-1*'Prediction Log'!$P383))&gt;ABS('Prediction Log'!$D383)), "Y", IF('Prediction Log'!$D383='Prediction Log'!$P383, "PUSH", "N"))))</f>
        <v/>
      </c>
      <c r="R383" s="79" t="str">
        <f>IF(ISBLANK('Prediction Log'!$N383), "",IF('Prediction Log'!$P383&lt;'Prediction Log'!$D383, "Y", IF('Prediction Log'!$P383='Prediction Log'!$D383, "PUSH", "N")))</f>
        <v/>
      </c>
      <c r="S383" s="79" t="str">
        <f>IF(ISBLANK('Prediction Log'!$N383), "",IF('Prediction Log'!$P383&lt;'Prediction Log'!$E383, "Y", IF('Prediction Log'!$P383='Prediction Log'!$E383, "PUSH", "N")))</f>
        <v/>
      </c>
      <c r="T383" s="80" t="str">
        <f>IF(ISBLANK('Prediction Log'!$N383),"",IF('Prediction Log'!$M383='Prediction Log'!$H383, "Y", "N"))</f>
        <v/>
      </c>
      <c r="U383" s="80" t="str">
        <f>'Prediction Log'!$R383</f>
        <v/>
      </c>
      <c r="V383" s="80" t="str">
        <f>IF(ISBLANK('Prediction Log'!$N383), "",IF(AND('Prediction Log'!$T383="Y", 'Prediction Log'!$U383="Y"), "Y", "N"))</f>
        <v/>
      </c>
      <c r="W383" s="81" t="str">
        <f>IF(ISBLANK('Prediction Log'!$N383),"",IF('Prediction Log'!$M383='Prediction Log'!$I383, "Y", "N"))</f>
        <v/>
      </c>
      <c r="X383" s="81" t="str">
        <f>IF(ISBLANK('Prediction Log'!$N383), "", IF('Prediction Log'!$R383=Games!K364, "Y", "N"))</f>
        <v/>
      </c>
      <c r="Y383" s="82" t="str">
        <f>IF(ISBLANK('Prediction Log'!$N383), "",IF('Prediction Log'!$J383='Prediction Log'!$M383, "Y", "N"))</f>
        <v/>
      </c>
      <c r="Z383" s="81" t="str">
        <f>IF(ISBLANK('Prediction Log'!$N383), "",IF('Prediction Log'!$I383&lt;&gt;'Prediction Log'!$M383, "N",IF(AND('Prediction Log'!$E383&gt;0, 'Prediction Log'!$P383&gt;'Prediction Log'!$E383, 'Prediction Log'!$I383='Prediction Log'!$C383), "Y", IF(AND('Prediction Log'!$E383&lt;0, 'Prediction Log'!$P383&lt;'Prediction Log'!$E383,'Prediction Log'!$I383='Prediction Log'!$B383 ), "Y", IF('Prediction Log'!$P383='Prediction Log'!$E383, "PUSH", "N")))))</f>
        <v/>
      </c>
      <c r="AA383" s="81" t="str">
        <f>IF(ISBLANK('Prediction Log'!$N383), "",IF(AND('Prediction Log'!$W383="Y", 'Prediction Log'!$X383="Y"), "Y", "N"))</f>
        <v/>
      </c>
      <c r="AB383" s="80" t="str">
        <f>IF(ISBLANK('Prediction Log'!$N383), "",IF('Prediction Log'!$D383&gt;0, 'Prediction Log'!$P383-'Prediction Log'!$D383, IF('Prediction Log'!$D383&lt;0, -'Prediction Log'!$P383+'Prediction Log'!$D383, "NA")))</f>
        <v/>
      </c>
      <c r="AC383" s="80" t="str">
        <f>IF(ISBLANK('Prediction Log'!$N383), "",ABS('Prediction Log'!$AB383))</f>
        <v/>
      </c>
      <c r="AD383" s="81" t="str">
        <f>IF(ISBLANK('Prediction Log'!$N383), "",IF('Prediction Log'!$E383&gt;0, 'Prediction Log'!$P383-'Prediction Log'!$E383, IF('Prediction Log'!$E383&lt;0, -'Prediction Log'!$P383+'Prediction Log'!$E383, "NA")))</f>
        <v/>
      </c>
      <c r="AE383" s="81" t="str">
        <f>IF(ISBLANK('Prediction Log'!$N383), "",ABS('Prediction Log'!$AD383))</f>
        <v/>
      </c>
    </row>
    <row r="384" ht="14.25" customHeight="1">
      <c r="A384" s="14" t="n">
        <f>IF(ISBLANK(Games!$B365), "",Games!A365)</f>
        <v>15</v>
      </c>
      <c r="B384" s="67" t="str">
        <f>IF(ISBLANK(Games!$B365), "",Games!B365)</f>
        <v>Rutgers</v>
      </c>
      <c r="C384" s="67" t="str">
        <f>IF(ISBLANK(Games!$B365), "",Games!E365)</f>
        <v>Miami</v>
      </c>
      <c r="D384" s="10" t="n">
        <f>IF(ISBLANK(Games!$B365), "",Games!G365)</f>
        <v>4.5</v>
      </c>
      <c r="E384" s="10" t="n">
        <f>IF(ISBLANK(Games!$B365), "",Games!H365)</f>
        <v>13.1</v>
      </c>
      <c r="F384" s="69" t="n">
        <f>Games!D365</f>
        <v>0.083137</v>
      </c>
      <c r="G384" s="70" t="str">
        <f>Games!K365</f>
        <v>N</v>
      </c>
      <c r="H384" s="71" t="str">
        <f>IF(ISBLANK(Games!B365), "", IF('Prediction Log'!$D384&lt;0, 'Prediction Log'!$B384, 'Prediction Log'!$C384))</f>
        <v>Miami</v>
      </c>
      <c r="I384" s="72" t="str">
        <f>IF(ISBLANK(Games!$B365), "",Games!I365)</f>
        <v>Miami</v>
      </c>
      <c r="J384" s="72" t="str">
        <f>IF('Prediction Log'!$F384&gt;0.5, 'Prediction Log'!$B384, IF('Prediction Log'!$F384&lt;0.5, 'Prediction Log'!$C384, "PICK"))</f>
        <v>Miami</v>
      </c>
      <c r="K384" s="73" t="n">
        <f>IF(ISBLANK(Games!B365), "",IF('Prediction Log'!$J384='Prediction Log'!$B384, 'Prediction Log'!$F384, 1-'Prediction Log'!$F384))</f>
        <v>0.916863</v>
      </c>
      <c r="L384" s="74" t="str">
        <f>IF(ISBLANK(Games!$B365), "",Games!L365)</f>
        <v>Y</v>
      </c>
      <c r="M384" s="75" t="str">
        <f>IF(ISBLANK('Prediction Log'!$N384), "",IF('Prediction Log'!$N384&gt;'Prediction Log'!$O384,'Prediction Log'!$B384,'Prediction Log'!$C384))</f>
        <v/>
      </c>
      <c r="N384" s="76"/>
      <c r="O384" s="76"/>
      <c r="P384" s="77" t="str">
        <f>IF(ISBLANK('Prediction Log'!$N384), "",'Prediction Log'!$O384-'Prediction Log'!$N384)</f>
        <v/>
      </c>
      <c r="Q384" s="78" t="str">
        <f>IF(ISBLANK('Prediction Log'!$N384), "",IF('Prediction Log'!$M384&lt;&gt;'Prediction Log'!$H384, "Y", IF(AND('Prediction Log'!$M384='Prediction Log'!$H384, ABS((-1*'Prediction Log'!$P384))&gt;ABS('Prediction Log'!$D384)), "Y", IF('Prediction Log'!$D384='Prediction Log'!$P384, "PUSH", "N"))))</f>
        <v/>
      </c>
      <c r="R384" s="79" t="str">
        <f>IF(ISBLANK('Prediction Log'!$N384), "",IF('Prediction Log'!$P384&lt;'Prediction Log'!$D384, "Y", IF('Prediction Log'!$P384='Prediction Log'!$D384, "PUSH", "N")))</f>
        <v/>
      </c>
      <c r="S384" s="79" t="str">
        <f>IF(ISBLANK('Prediction Log'!$N384), "",IF('Prediction Log'!$P384&lt;'Prediction Log'!$E384, "Y", IF('Prediction Log'!$P384='Prediction Log'!$E384, "PUSH", "N")))</f>
        <v/>
      </c>
      <c r="T384" s="80" t="str">
        <f>IF(ISBLANK('Prediction Log'!$N384),"",IF('Prediction Log'!$M384='Prediction Log'!$H384, "Y", "N"))</f>
        <v/>
      </c>
      <c r="U384" s="80" t="str">
        <f>'Prediction Log'!$R384</f>
        <v/>
      </c>
      <c r="V384" s="80" t="str">
        <f>IF(ISBLANK('Prediction Log'!$N384), "",IF(AND('Prediction Log'!$T384="Y", 'Prediction Log'!$U384="Y"), "Y", "N"))</f>
        <v/>
      </c>
      <c r="W384" s="81" t="str">
        <f>IF(ISBLANK('Prediction Log'!$N384),"",IF('Prediction Log'!$M384='Prediction Log'!$I384, "Y", "N"))</f>
        <v/>
      </c>
      <c r="X384" s="81" t="str">
        <f>IF(ISBLANK('Prediction Log'!$N384), "", IF('Prediction Log'!$R384=Games!K365, "Y", "N"))</f>
        <v/>
      </c>
      <c r="Y384" s="82" t="str">
        <f>IF(ISBLANK('Prediction Log'!$N384), "",IF('Prediction Log'!$J384='Prediction Log'!$M384, "Y", "N"))</f>
        <v/>
      </c>
      <c r="Z384" s="81" t="str">
        <f>IF(ISBLANK('Prediction Log'!$N384), "",IF('Prediction Log'!$I384&lt;&gt;'Prediction Log'!$M384, "N",IF(AND('Prediction Log'!$E384&gt;0, 'Prediction Log'!$P384&gt;'Prediction Log'!$E384, 'Prediction Log'!$I384='Prediction Log'!$C384), "Y", IF(AND('Prediction Log'!$E384&lt;0, 'Prediction Log'!$P384&lt;'Prediction Log'!$E384,'Prediction Log'!$I384='Prediction Log'!$B384 ), "Y", IF('Prediction Log'!$P384='Prediction Log'!$E384, "PUSH", "N")))))</f>
        <v/>
      </c>
      <c r="AA384" s="81" t="str">
        <f>IF(ISBLANK('Prediction Log'!$N384), "",IF(AND('Prediction Log'!$W384="Y", 'Prediction Log'!$X384="Y"), "Y", "N"))</f>
        <v/>
      </c>
      <c r="AB384" s="80" t="str">
        <f>IF(ISBLANK('Prediction Log'!$N384), "",IF('Prediction Log'!$D384&gt;0, 'Prediction Log'!$P384-'Prediction Log'!$D384, IF('Prediction Log'!$D384&lt;0, -'Prediction Log'!$P384+'Prediction Log'!$D384, "NA")))</f>
        <v/>
      </c>
      <c r="AC384" s="80" t="str">
        <f>IF(ISBLANK('Prediction Log'!$N384), "",ABS('Prediction Log'!$AB384))</f>
        <v/>
      </c>
      <c r="AD384" s="81" t="str">
        <f>IF(ISBLANK('Prediction Log'!$N384), "",IF('Prediction Log'!$E384&gt;0, 'Prediction Log'!$P384-'Prediction Log'!$E384, IF('Prediction Log'!$E384&lt;0, -'Prediction Log'!$P384+'Prediction Log'!$E384, "NA")))</f>
        <v/>
      </c>
      <c r="AE384" s="81" t="str">
        <f>IF(ISBLANK('Prediction Log'!$N384), "",ABS('Prediction Log'!$AD384))</f>
        <v/>
      </c>
    </row>
    <row r="385" ht="14.25" customHeight="1">
      <c r="A385" s="67" t="n">
        <f>IF(ISBLANK(Games!$B366), "",Games!A366)</f>
        <v>15</v>
      </c>
      <c r="B385" s="67" t="str">
        <f>IF(ISBLANK(Games!$B366), "",Games!B366)</f>
        <v>NC State</v>
      </c>
      <c r="C385" s="67" t="str">
        <f>IF(ISBLANK(Games!$B366), "",Games!E366)</f>
        <v>Kansas State</v>
      </c>
      <c r="D385" s="68" t="n">
        <f>IF(ISBLANK(Games!$B366), "",Games!G366)</f>
        <v>4.5</v>
      </c>
      <c r="E385" s="68" t="n">
        <f>IF(ISBLANK(Games!$B366), "",Games!H366)</f>
        <v>26.1</v>
      </c>
      <c r="F385" s="69" t="n">
        <f>Games!D366</f>
        <v>0.007403</v>
      </c>
      <c r="G385" s="70" t="str">
        <f>Games!K366</f>
        <v>N</v>
      </c>
      <c r="H385" s="71" t="str">
        <f>IF(ISBLANK(Games!B366), "", IF('Prediction Log'!$D385&lt;0, 'Prediction Log'!$B385, 'Prediction Log'!$C385))</f>
        <v>Kansas State</v>
      </c>
      <c r="I385" s="72" t="str">
        <f>IF(ISBLANK(Games!$B366), "",Games!I366)</f>
        <v>Kansas State</v>
      </c>
      <c r="J385" s="72" t="str">
        <f>IF('Prediction Log'!$F385&gt;0.5, 'Prediction Log'!$B385, IF('Prediction Log'!$F385&lt;0.5, 'Prediction Log'!$C385, "PICK"))</f>
        <v>Kansas State</v>
      </c>
      <c r="K385" s="73" t="n">
        <f>IF(ISBLANK(Games!B366), "",IF('Prediction Log'!$J385='Prediction Log'!$B385, 'Prediction Log'!$F385, 1-'Prediction Log'!$F385))</f>
        <v>0.992597</v>
      </c>
      <c r="L385" s="74" t="str">
        <f>IF(ISBLANK(Games!$B366), "",Games!L366)</f>
        <v>Y</v>
      </c>
      <c r="M385" s="75" t="str">
        <f>IF(ISBLANK('Prediction Log'!$N385), "",IF('Prediction Log'!$N385&gt;'Prediction Log'!$O385,'Prediction Log'!$B385,'Prediction Log'!$C385))</f>
        <v/>
      </c>
      <c r="N385" s="76"/>
      <c r="O385" s="76"/>
      <c r="P385" s="77" t="str">
        <f>IF(ISBLANK('Prediction Log'!$N385), "",'Prediction Log'!$O385-'Prediction Log'!$N385)</f>
        <v/>
      </c>
      <c r="Q385" s="78" t="str">
        <f>IF(ISBLANK('Prediction Log'!$N385), "",IF('Prediction Log'!$M385&lt;&gt;'Prediction Log'!$H385, "Y", IF(AND('Prediction Log'!$M385='Prediction Log'!$H385, ABS((-1*'Prediction Log'!$P385))&gt;ABS('Prediction Log'!$D385)), "Y", IF('Prediction Log'!$D385='Prediction Log'!$P385, "PUSH", "N"))))</f>
        <v/>
      </c>
      <c r="R385" s="79" t="str">
        <f>IF(ISBLANK('Prediction Log'!$N385), "",IF('Prediction Log'!$P385&lt;'Prediction Log'!$D385, "Y", IF('Prediction Log'!$P385='Prediction Log'!$D385, "PUSH", "N")))</f>
        <v/>
      </c>
      <c r="S385" s="79" t="str">
        <f>IF(ISBLANK('Prediction Log'!$N385), "",IF('Prediction Log'!$P385&lt;'Prediction Log'!$E385, "Y", IF('Prediction Log'!$P385='Prediction Log'!$E385, "PUSH", "N")))</f>
        <v/>
      </c>
      <c r="T385" s="80" t="str">
        <f>IF(ISBLANK('Prediction Log'!$N385),"",IF('Prediction Log'!$M385='Prediction Log'!$H385, "Y", "N"))</f>
        <v/>
      </c>
      <c r="U385" s="80" t="str">
        <f>'Prediction Log'!$R385</f>
        <v/>
      </c>
      <c r="V385" s="80" t="str">
        <f>IF(ISBLANK('Prediction Log'!$N385), "",IF(AND('Prediction Log'!$T385="Y", 'Prediction Log'!$U385="Y"), "Y", "N"))</f>
        <v/>
      </c>
      <c r="W385" s="81" t="str">
        <f>IF(ISBLANK('Prediction Log'!$N385),"",IF('Prediction Log'!$M385='Prediction Log'!$I385, "Y", "N"))</f>
        <v/>
      </c>
      <c r="X385" s="81" t="str">
        <f>IF(ISBLANK('Prediction Log'!$N385), "", IF('Prediction Log'!$R385=Games!K366, "Y", "N"))</f>
        <v/>
      </c>
      <c r="Y385" s="82" t="str">
        <f>IF(ISBLANK('Prediction Log'!$N385), "",IF('Prediction Log'!$J385='Prediction Log'!$M385, "Y", "N"))</f>
        <v/>
      </c>
      <c r="Z385" s="81" t="str">
        <f>IF(ISBLANK('Prediction Log'!$N385), "",IF('Prediction Log'!$I385&lt;&gt;'Prediction Log'!$M385, "N",IF(AND('Prediction Log'!$E385&gt;0, 'Prediction Log'!$P385&gt;'Prediction Log'!$E385, 'Prediction Log'!$I385='Prediction Log'!$C385), "Y", IF(AND('Prediction Log'!$E385&lt;0, 'Prediction Log'!$P385&lt;'Prediction Log'!$E385,'Prediction Log'!$I385='Prediction Log'!$B385 ), "Y", IF('Prediction Log'!$P385='Prediction Log'!$E385, "PUSH", "N")))))</f>
        <v/>
      </c>
      <c r="AA385" s="81" t="str">
        <f>IF(ISBLANK('Prediction Log'!$N385), "",IF(AND('Prediction Log'!$W385="Y", 'Prediction Log'!$X385="Y"), "Y", "N"))</f>
        <v/>
      </c>
      <c r="AB385" s="80" t="str">
        <f>IF(ISBLANK('Prediction Log'!$N385), "",IF('Prediction Log'!$D385&gt;0, 'Prediction Log'!$P385-'Prediction Log'!$D385, IF('Prediction Log'!$D385&lt;0, -'Prediction Log'!$P385+'Prediction Log'!$D385, "NA")))</f>
        <v/>
      </c>
      <c r="AC385" s="80" t="str">
        <f>IF(ISBLANK('Prediction Log'!$N385), "",ABS('Prediction Log'!$AB385))</f>
        <v/>
      </c>
      <c r="AD385" s="81" t="str">
        <f>IF(ISBLANK('Prediction Log'!$N385), "",IF('Prediction Log'!$E385&gt;0, 'Prediction Log'!$P385-'Prediction Log'!$E385, IF('Prediction Log'!$E385&lt;0, -'Prediction Log'!$P385+'Prediction Log'!$E385, "NA")))</f>
        <v/>
      </c>
      <c r="AE385" s="81" t="str">
        <f>IF(ISBLANK('Prediction Log'!$N385), "",ABS('Prediction Log'!$AD385))</f>
        <v/>
      </c>
    </row>
    <row r="386" ht="14.25" customHeight="1">
      <c r="A386" s="14" t="n">
        <f>IF(ISBLANK(Games!$B367), "",Games!A367)</f>
        <v>15</v>
      </c>
      <c r="B386" s="67" t="str">
        <f>IF(ISBLANK(Games!$B367), "",Games!B367)</f>
        <v>Arizona</v>
      </c>
      <c r="C386" s="67" t="str">
        <f>IF(ISBLANK(Games!$B367), "",Games!E367)</f>
        <v>Oklahoma</v>
      </c>
      <c r="D386" s="10" t="n">
        <f>IF(ISBLANK(Games!$B367), "",Games!G367)</f>
        <v>-1.5</v>
      </c>
      <c r="E386" s="10" t="n">
        <f>IF(ISBLANK(Games!$B367), "",Games!H367)</f>
        <v>14</v>
      </c>
      <c r="F386" s="69" t="n">
        <f>Games!D367</f>
        <v>0.401626</v>
      </c>
      <c r="G386" s="70" t="str">
        <f>Games!K367</f>
        <v>N</v>
      </c>
      <c r="H386" s="71" t="str">
        <f>IF(ISBLANK(Games!B367), "", IF('Prediction Log'!$D386&lt;0, 'Prediction Log'!$B386, 'Prediction Log'!$C386))</f>
        <v>Arizona</v>
      </c>
      <c r="I386" s="72" t="str">
        <f>IF(ISBLANK(Games!$B367), "",Games!I367)</f>
        <v>Oklahoma</v>
      </c>
      <c r="J386" s="72" t="str">
        <f>IF('Prediction Log'!$F386&gt;0.5, 'Prediction Log'!$B386, IF('Prediction Log'!$F386&lt;0.5, 'Prediction Log'!$C386, "PICK"))</f>
        <v>Oklahoma</v>
      </c>
      <c r="K386" s="73" t="n">
        <f>IF(ISBLANK(Games!B367), "",IF('Prediction Log'!$J386='Prediction Log'!$B386, 'Prediction Log'!$F386, 1-'Prediction Log'!$F386))</f>
        <v>0.598374</v>
      </c>
      <c r="L386" s="74" t="str">
        <f>IF(ISBLANK(Games!$B367), "",Games!L367)</f>
        <v>Y</v>
      </c>
      <c r="M386" s="75" t="str">
        <f>IF(ISBLANK('Prediction Log'!$N386), "",IF('Prediction Log'!$N386&gt;'Prediction Log'!$O386,'Prediction Log'!$B386,'Prediction Log'!$C386))</f>
        <v/>
      </c>
      <c r="N386" s="76"/>
      <c r="O386" s="76"/>
      <c r="P386" s="77" t="str">
        <f>IF(ISBLANK('Prediction Log'!$N386), "",'Prediction Log'!$O386-'Prediction Log'!$N386)</f>
        <v/>
      </c>
      <c r="Q386" s="78" t="str">
        <f>IF(ISBLANK('Prediction Log'!$N386), "",IF('Prediction Log'!$M386&lt;&gt;'Prediction Log'!$H386, "Y", IF(AND('Prediction Log'!$M386='Prediction Log'!$H386, ABS((-1*'Prediction Log'!$P386))&gt;ABS('Prediction Log'!$D386)), "Y", IF('Prediction Log'!$D386='Prediction Log'!$P386, "PUSH", "N"))))</f>
        <v/>
      </c>
      <c r="R386" s="79" t="str">
        <f>IF(ISBLANK('Prediction Log'!$N386), "",IF('Prediction Log'!$P386&lt;'Prediction Log'!$D386, "Y", IF('Prediction Log'!$P386='Prediction Log'!$D386, "PUSH", "N")))</f>
        <v/>
      </c>
      <c r="S386" s="79" t="str">
        <f>IF(ISBLANK('Prediction Log'!$N386), "",IF('Prediction Log'!$P386&lt;'Prediction Log'!$E386, "Y", IF('Prediction Log'!$P386='Prediction Log'!$E386, "PUSH", "N")))</f>
        <v/>
      </c>
      <c r="T386" s="80" t="str">
        <f>IF(ISBLANK('Prediction Log'!$N386),"",IF('Prediction Log'!$M386='Prediction Log'!$H386, "Y", "N"))</f>
        <v/>
      </c>
      <c r="U386" s="80" t="str">
        <f>'Prediction Log'!$R386</f>
        <v/>
      </c>
      <c r="V386" s="80" t="str">
        <f>IF(ISBLANK('Prediction Log'!$N386), "",IF(AND('Prediction Log'!$T386="Y", 'Prediction Log'!$U386="Y"), "Y", "N"))</f>
        <v/>
      </c>
      <c r="W386" s="81" t="str">
        <f>IF(ISBLANK('Prediction Log'!$N386),"",IF('Prediction Log'!$M386='Prediction Log'!$I386, "Y", "N"))</f>
        <v/>
      </c>
      <c r="X386" s="81" t="str">
        <f>IF(ISBLANK('Prediction Log'!$N386), "", IF('Prediction Log'!$R386=Games!K367, "Y", "N"))</f>
        <v/>
      </c>
      <c r="Y386" s="82" t="str">
        <f>IF(ISBLANK('Prediction Log'!$N386), "",IF('Prediction Log'!$J386='Prediction Log'!$M386, "Y", "N"))</f>
        <v/>
      </c>
      <c r="Z386" s="81" t="str">
        <f>IF(ISBLANK('Prediction Log'!$N386), "",IF('Prediction Log'!$I386&lt;&gt;'Prediction Log'!$M386, "N",IF(AND('Prediction Log'!$E386&gt;0, 'Prediction Log'!$P386&gt;'Prediction Log'!$E386, 'Prediction Log'!$I386='Prediction Log'!$C386), "Y", IF(AND('Prediction Log'!$E386&lt;0, 'Prediction Log'!$P386&lt;'Prediction Log'!$E386,'Prediction Log'!$I386='Prediction Log'!$B386 ), "Y", IF('Prediction Log'!$P386='Prediction Log'!$E386, "PUSH", "N")))))</f>
        <v/>
      </c>
      <c r="AA386" s="81" t="str">
        <f>IF(ISBLANK('Prediction Log'!$N386), "",IF(AND('Prediction Log'!$W386="Y", 'Prediction Log'!$X386="Y"), "Y", "N"))</f>
        <v/>
      </c>
      <c r="AB386" s="80" t="str">
        <f>IF(ISBLANK('Prediction Log'!$N386), "",IF('Prediction Log'!$D386&gt;0, 'Prediction Log'!$P386-'Prediction Log'!$D386, IF('Prediction Log'!$D386&lt;0, -'Prediction Log'!$P386+'Prediction Log'!$D386, "NA")))</f>
        <v/>
      </c>
      <c r="AC386" s="80" t="str">
        <f>IF(ISBLANK('Prediction Log'!$N386), "",ABS('Prediction Log'!$AB386))</f>
        <v/>
      </c>
      <c r="AD386" s="81" t="str">
        <f>IF(ISBLANK('Prediction Log'!$N386), "",IF('Prediction Log'!$E386&gt;0, 'Prediction Log'!$P386-'Prediction Log'!$E386, IF('Prediction Log'!$E386&lt;0, -'Prediction Log'!$P386+'Prediction Log'!$E386, "NA")))</f>
        <v/>
      </c>
      <c r="AE386" s="81" t="str">
        <f>IF(ISBLANK('Prediction Log'!$N386), "",ABS('Prediction Log'!$AD386))</f>
        <v/>
      </c>
    </row>
    <row r="387" ht="14.25" customHeight="1">
      <c r="A387" s="67" t="n">
        <f>IF(ISBLANK(Games!$B368), "",Games!A368)</f>
        <v>15</v>
      </c>
      <c r="B387" s="67" t="str">
        <f>IF(ISBLANK(Games!$B368), "",Games!B368)</f>
        <v>Clemson</v>
      </c>
      <c r="C387" s="67" t="str">
        <f>IF(ISBLANK(Games!$B368), "",Games!E368)</f>
        <v>Kentucky</v>
      </c>
      <c r="D387" s="68" t="n">
        <f>IF(ISBLANK(Games!$B368), "",Games!G368)</f>
        <v>-7.5</v>
      </c>
      <c r="E387" s="68" t="n">
        <f>IF(ISBLANK(Games!$B368), "",Games!H368)</f>
        <v>-5.2</v>
      </c>
      <c r="F387" s="69" t="n">
        <f>Games!D368</f>
        <v>0.715592</v>
      </c>
      <c r="G387" s="70" t="str">
        <f>Games!K368</f>
        <v>N</v>
      </c>
      <c r="H387" s="71" t="str">
        <f>IF(ISBLANK(Games!B368), "", IF('Prediction Log'!$D387&lt;0, 'Prediction Log'!$B387, 'Prediction Log'!$C387))</f>
        <v>Clemson</v>
      </c>
      <c r="I387" s="72" t="str">
        <f>IF(ISBLANK(Games!$B368), "",Games!I368)</f>
        <v>Clemson</v>
      </c>
      <c r="J387" s="72" t="str">
        <f>IF('Prediction Log'!$F387&gt;0.5, 'Prediction Log'!$B387, IF('Prediction Log'!$F387&lt;0.5, 'Prediction Log'!$C387, "PICK"))</f>
        <v>Clemson</v>
      </c>
      <c r="K387" s="73" t="n">
        <f>IF(ISBLANK(Games!B368), "",IF('Prediction Log'!$J387='Prediction Log'!$B387, 'Prediction Log'!$F387, 1-'Prediction Log'!$F387))</f>
        <v>0.715592</v>
      </c>
      <c r="L387" s="74" t="str">
        <f>IF(ISBLANK(Games!$B368), "",Games!L368)</f>
        <v>N</v>
      </c>
      <c r="M387" s="75" t="str">
        <f>IF(ISBLANK('Prediction Log'!$N387), "",IF('Prediction Log'!$N387&gt;'Prediction Log'!$O387,'Prediction Log'!$B387,'Prediction Log'!$C387))</f>
        <v/>
      </c>
      <c r="N387" s="76"/>
      <c r="O387" s="76"/>
      <c r="P387" s="77" t="str">
        <f>IF(ISBLANK('Prediction Log'!$N387), "",'Prediction Log'!$O387-'Prediction Log'!$N387)</f>
        <v/>
      </c>
      <c r="Q387" s="78" t="str">
        <f>IF(ISBLANK('Prediction Log'!$N387), "",IF('Prediction Log'!$M387&lt;&gt;'Prediction Log'!$H387, "Y", IF(AND('Prediction Log'!$M387='Prediction Log'!$H387, ABS((-1*'Prediction Log'!$P387))&gt;ABS('Prediction Log'!$D387)), "Y", IF('Prediction Log'!$D387='Prediction Log'!$P387, "PUSH", "N"))))</f>
        <v/>
      </c>
      <c r="R387" s="79" t="str">
        <f>IF(ISBLANK('Prediction Log'!$N387), "",IF('Prediction Log'!$P387&lt;'Prediction Log'!$D387, "Y", IF('Prediction Log'!$P387='Prediction Log'!$D387, "PUSH", "N")))</f>
        <v/>
      </c>
      <c r="S387" s="79" t="str">
        <f>IF(ISBLANK('Prediction Log'!$N387), "",IF('Prediction Log'!$P387&lt;'Prediction Log'!$E387, "Y", IF('Prediction Log'!$P387='Prediction Log'!$E387, "PUSH", "N")))</f>
        <v/>
      </c>
      <c r="T387" s="80" t="str">
        <f>IF(ISBLANK('Prediction Log'!$N387),"",IF('Prediction Log'!$M387='Prediction Log'!$H387, "Y", "N"))</f>
        <v/>
      </c>
      <c r="U387" s="80" t="str">
        <f>'Prediction Log'!$R387</f>
        <v/>
      </c>
      <c r="V387" s="80" t="str">
        <f>IF(ISBLANK('Prediction Log'!$N387), "",IF(AND('Prediction Log'!$T387="Y", 'Prediction Log'!$U387="Y"), "Y", "N"))</f>
        <v/>
      </c>
      <c r="W387" s="81" t="str">
        <f>IF(ISBLANK('Prediction Log'!$N387),"",IF('Prediction Log'!$M387='Prediction Log'!$I387, "Y", "N"))</f>
        <v/>
      </c>
      <c r="X387" s="81" t="str">
        <f>IF(ISBLANK('Prediction Log'!$N387), "", IF('Prediction Log'!$R387=Games!K368, "Y", "N"))</f>
        <v/>
      </c>
      <c r="Y387" s="82" t="str">
        <f>IF(ISBLANK('Prediction Log'!$N387), "",IF('Prediction Log'!$J387='Prediction Log'!$M387, "Y", "N"))</f>
        <v/>
      </c>
      <c r="Z387" s="81" t="str">
        <f>IF(ISBLANK('Prediction Log'!$N387), "",IF('Prediction Log'!$I387&lt;&gt;'Prediction Log'!$M387, "N",IF(AND('Prediction Log'!$E387&gt;0, 'Prediction Log'!$P387&gt;'Prediction Log'!$E387, 'Prediction Log'!$I387='Prediction Log'!$C387), "Y", IF(AND('Prediction Log'!$E387&lt;0, 'Prediction Log'!$P387&lt;'Prediction Log'!$E387,'Prediction Log'!$I387='Prediction Log'!$B387 ), "Y", IF('Prediction Log'!$P387='Prediction Log'!$E387, "PUSH", "N")))))</f>
        <v/>
      </c>
      <c r="AA387" s="81" t="str">
        <f>IF(ISBLANK('Prediction Log'!$N387), "",IF(AND('Prediction Log'!$W387="Y", 'Prediction Log'!$X387="Y"), "Y", "N"))</f>
        <v/>
      </c>
      <c r="AB387" s="80" t="str">
        <f>IF(ISBLANK('Prediction Log'!$N387), "",IF('Prediction Log'!$D387&gt;0, 'Prediction Log'!$P387-'Prediction Log'!$D387, IF('Prediction Log'!$D387&lt;0, -'Prediction Log'!$P387+'Prediction Log'!$D387, "NA")))</f>
        <v/>
      </c>
      <c r="AC387" s="80" t="str">
        <f>IF(ISBLANK('Prediction Log'!$N387), "",ABS('Prediction Log'!$AB387))</f>
        <v/>
      </c>
      <c r="AD387" s="81" t="str">
        <f>IF(ISBLANK('Prediction Log'!$N387), "",IF('Prediction Log'!$E387&gt;0, 'Prediction Log'!$P387-'Prediction Log'!$E387, IF('Prediction Log'!$E387&lt;0, -'Prediction Log'!$P387+'Prediction Log'!$E387, "NA")))</f>
        <v/>
      </c>
      <c r="AE387" s="81" t="str">
        <f>IF(ISBLANK('Prediction Log'!$N387), "",ABS('Prediction Log'!$AD387))</f>
        <v/>
      </c>
    </row>
    <row r="388" ht="14.25" customHeight="1">
      <c r="A388" s="14" t="n">
        <f>IF(ISBLANK(Games!$B369), "",Games!A369)</f>
        <v>15</v>
      </c>
      <c r="B388" s="67" t="str">
        <f>IF(ISBLANK(Games!$B369), "",Games!B369)</f>
        <v>Oregon State</v>
      </c>
      <c r="C388" s="67" t="str">
        <f>IF(ISBLANK(Games!$B369), "",Games!E369)</f>
        <v>Notre Dame</v>
      </c>
      <c r="D388" s="10" t="n">
        <f>IF(ISBLANK(Games!$B369), "",Games!G369)</f>
        <v>10.5</v>
      </c>
      <c r="E388" s="10" t="n">
        <f>IF(ISBLANK(Games!$B369), "",Games!H369)</f>
        <v>7.1</v>
      </c>
      <c r="F388" s="69" t="n">
        <f>Games!D369</f>
        <v>0.167575</v>
      </c>
      <c r="G388" s="70" t="str">
        <f>Games!K369</f>
        <v>Y</v>
      </c>
      <c r="H388" s="71" t="str">
        <f>IF(ISBLANK(Games!B369), "", IF('Prediction Log'!$D388&lt;0, 'Prediction Log'!$B388, 'Prediction Log'!$C388))</f>
        <v>Notre Dame</v>
      </c>
      <c r="I388" s="72" t="str">
        <f>IF(ISBLANK(Games!$B369), "",Games!I369)</f>
        <v>Notre Dame</v>
      </c>
      <c r="J388" s="72" t="str">
        <f>IF('Prediction Log'!$F388&gt;0.5, 'Prediction Log'!$B388, IF('Prediction Log'!$F388&lt;0.5, 'Prediction Log'!$C388, "PICK"))</f>
        <v>Notre Dame</v>
      </c>
      <c r="K388" s="73" t="n">
        <f>IF(ISBLANK(Games!B369), "",IF('Prediction Log'!$J388='Prediction Log'!$B388, 'Prediction Log'!$F388, 1-'Prediction Log'!$F388))</f>
        <v>0.832425</v>
      </c>
      <c r="L388" s="74" t="str">
        <f>IF(ISBLANK(Games!$B369), "",Games!L369)</f>
        <v>N</v>
      </c>
      <c r="M388" s="75" t="str">
        <f>IF(ISBLANK('Prediction Log'!$N388), "",IF('Prediction Log'!$N388&gt;'Prediction Log'!$O388,'Prediction Log'!$B388,'Prediction Log'!$C388))</f>
        <v/>
      </c>
      <c r="N388" s="76"/>
      <c r="O388" s="76"/>
      <c r="P388" s="77" t="str">
        <f>IF(ISBLANK('Prediction Log'!$N388), "",'Prediction Log'!$O388-'Prediction Log'!$N388)</f>
        <v/>
      </c>
      <c r="Q388" s="78" t="str">
        <f>IF(ISBLANK('Prediction Log'!$N388), "",IF('Prediction Log'!$M388&lt;&gt;'Prediction Log'!$H388, "Y", IF(AND('Prediction Log'!$M388='Prediction Log'!$H388, ABS((-1*'Prediction Log'!$P388))&gt;ABS('Prediction Log'!$D388)), "Y", IF('Prediction Log'!$D388='Prediction Log'!$P388, "PUSH", "N"))))</f>
        <v/>
      </c>
      <c r="R388" s="79" t="str">
        <f>IF(ISBLANK('Prediction Log'!$N388), "",IF('Prediction Log'!$P388&lt;'Prediction Log'!$D388, "Y", IF('Prediction Log'!$P388='Prediction Log'!$D388, "PUSH", "N")))</f>
        <v/>
      </c>
      <c r="S388" s="79" t="str">
        <f>IF(ISBLANK('Prediction Log'!$N388), "",IF('Prediction Log'!$P388&lt;'Prediction Log'!$E388, "Y", IF('Prediction Log'!$P388='Prediction Log'!$E388, "PUSH", "N")))</f>
        <v/>
      </c>
      <c r="T388" s="80" t="str">
        <f>IF(ISBLANK('Prediction Log'!$N388),"",IF('Prediction Log'!$M388='Prediction Log'!$H388, "Y", "N"))</f>
        <v/>
      </c>
      <c r="U388" s="80" t="str">
        <f>'Prediction Log'!$R388</f>
        <v/>
      </c>
      <c r="V388" s="80" t="str">
        <f>IF(ISBLANK('Prediction Log'!$N388), "",IF(AND('Prediction Log'!$T388="Y", 'Prediction Log'!$U388="Y"), "Y", "N"))</f>
        <v/>
      </c>
      <c r="W388" s="81" t="str">
        <f>IF(ISBLANK('Prediction Log'!$N388),"",IF('Prediction Log'!$M388='Prediction Log'!$I388, "Y", "N"))</f>
        <v/>
      </c>
      <c r="X388" s="81" t="str">
        <f>IF(ISBLANK('Prediction Log'!$N388), "", IF('Prediction Log'!$R388=Games!K369, "Y", "N"))</f>
        <v/>
      </c>
      <c r="Y388" s="82" t="str">
        <f>IF(ISBLANK('Prediction Log'!$N388), "",IF('Prediction Log'!$J388='Prediction Log'!$M388, "Y", "N"))</f>
        <v/>
      </c>
      <c r="Z388" s="81" t="str">
        <f>IF(ISBLANK('Prediction Log'!$N388), "",IF('Prediction Log'!$I388&lt;&gt;'Prediction Log'!$M388, "N",IF(AND('Prediction Log'!$E388&gt;0, 'Prediction Log'!$P388&gt;'Prediction Log'!$E388, 'Prediction Log'!$I388='Prediction Log'!$C388), "Y", IF(AND('Prediction Log'!$E388&lt;0, 'Prediction Log'!$P388&lt;'Prediction Log'!$E388,'Prediction Log'!$I388='Prediction Log'!$B388 ), "Y", IF('Prediction Log'!$P388='Prediction Log'!$E388, "PUSH", "N")))))</f>
        <v/>
      </c>
      <c r="AA388" s="81" t="str">
        <f>IF(ISBLANK('Prediction Log'!$N388), "",IF(AND('Prediction Log'!$W388="Y", 'Prediction Log'!$X388="Y"), "Y", "N"))</f>
        <v/>
      </c>
      <c r="AB388" s="80" t="str">
        <f>IF(ISBLANK('Prediction Log'!$N388), "",IF('Prediction Log'!$D388&gt;0, 'Prediction Log'!$P388-'Prediction Log'!$D388, IF('Prediction Log'!$D388&lt;0, -'Prediction Log'!$P388+'Prediction Log'!$D388, "NA")))</f>
        <v/>
      </c>
      <c r="AC388" s="80" t="str">
        <f>IF(ISBLANK('Prediction Log'!$N388), "",ABS('Prediction Log'!$AB388))</f>
        <v/>
      </c>
      <c r="AD388" s="81" t="str">
        <f>IF(ISBLANK('Prediction Log'!$N388), "",IF('Prediction Log'!$E388&gt;0, 'Prediction Log'!$P388-'Prediction Log'!$E388, IF('Prediction Log'!$E388&lt;0, -'Prediction Log'!$P388+'Prediction Log'!$E388, "NA")))</f>
        <v/>
      </c>
      <c r="AE388" s="81" t="str">
        <f>IF(ISBLANK('Prediction Log'!$N388), "",ABS('Prediction Log'!$AD388))</f>
        <v/>
      </c>
    </row>
    <row r="389" ht="14.25" customHeight="1">
      <c r="A389" s="67" t="n">
        <f>IF(ISBLANK(Games!$B370), "",Games!A370)</f>
        <v>15</v>
      </c>
      <c r="B389" s="67" t="str">
        <f>IF(ISBLANK(Games!$B370), "",Games!B370)</f>
        <v>Memphis</v>
      </c>
      <c r="C389" s="67" t="str">
        <f>IF(ISBLANK(Games!$B370), "",Games!E370)</f>
        <v>Iowa State</v>
      </c>
      <c r="D389" s="68" t="n">
        <f>IF(ISBLANK(Games!$B370), "",Games!G370)</f>
        <v>6.5</v>
      </c>
      <c r="E389" s="68" t="n">
        <f>IF(ISBLANK(Games!$B370), "",Games!H370)</f>
        <v>2.7</v>
      </c>
      <c r="F389" s="69" t="n">
        <f>Games!D370</f>
        <v>0.531252</v>
      </c>
      <c r="G389" s="70" t="str">
        <f>Games!K370</f>
        <v>Y</v>
      </c>
      <c r="H389" s="71" t="str">
        <f>IF(ISBLANK(Games!B370), "", IF('Prediction Log'!$D389&lt;0, 'Prediction Log'!$B389, 'Prediction Log'!$C389))</f>
        <v>Iowa State</v>
      </c>
      <c r="I389" s="72" t="str">
        <f>IF(ISBLANK(Games!$B370), "",Games!I370)</f>
        <v>Iowa State</v>
      </c>
      <c r="J389" s="72" t="str">
        <f>IF('Prediction Log'!$F389&gt;0.5, 'Prediction Log'!$B389, IF('Prediction Log'!$F389&lt;0.5, 'Prediction Log'!$C389, "PICK"))</f>
        <v>Memphis</v>
      </c>
      <c r="K389" s="73" t="n">
        <f>IF(ISBLANK(Games!B370), "",IF('Prediction Log'!$J389='Prediction Log'!$B389, 'Prediction Log'!$F389, 1-'Prediction Log'!$F389))</f>
        <v>0.531252</v>
      </c>
      <c r="L389" s="74" t="str">
        <f>IF(ISBLANK(Games!$B370), "",Games!L370)</f>
        <v>N</v>
      </c>
      <c r="M389" s="75" t="str">
        <f>IF(ISBLANK('Prediction Log'!$N389), "",IF('Prediction Log'!$N389&gt;'Prediction Log'!$O389,'Prediction Log'!$B389,'Prediction Log'!$C389))</f>
        <v/>
      </c>
      <c r="N389" s="76"/>
      <c r="O389" s="76"/>
      <c r="P389" s="77" t="str">
        <f>IF(ISBLANK('Prediction Log'!$N389), "",'Prediction Log'!$O389-'Prediction Log'!$N389)</f>
        <v/>
      </c>
      <c r="Q389" s="78" t="str">
        <f>IF(ISBLANK('Prediction Log'!$N389), "",IF('Prediction Log'!$M389&lt;&gt;'Prediction Log'!$H389, "Y", IF(AND('Prediction Log'!$M389='Prediction Log'!$H389, ABS((-1*'Prediction Log'!$P389))&gt;ABS('Prediction Log'!$D389)), "Y", IF('Prediction Log'!$D389='Prediction Log'!$P389, "PUSH", "N"))))</f>
        <v/>
      </c>
      <c r="R389" s="79" t="str">
        <f>IF(ISBLANK('Prediction Log'!$N389), "",IF('Prediction Log'!$P389&lt;'Prediction Log'!$D389, "Y", IF('Prediction Log'!$P389='Prediction Log'!$D389, "PUSH", "N")))</f>
        <v/>
      </c>
      <c r="S389" s="79" t="str">
        <f>IF(ISBLANK('Prediction Log'!$N389), "",IF('Prediction Log'!$P389&lt;'Prediction Log'!$E389, "Y", IF('Prediction Log'!$P389='Prediction Log'!$E389, "PUSH", "N")))</f>
        <v/>
      </c>
      <c r="T389" s="80" t="str">
        <f>IF(ISBLANK('Prediction Log'!$N389),"",IF('Prediction Log'!$M389='Prediction Log'!$H389, "Y", "N"))</f>
        <v/>
      </c>
      <c r="U389" s="80" t="str">
        <f>'Prediction Log'!$R389</f>
        <v/>
      </c>
      <c r="V389" s="80" t="str">
        <f>IF(ISBLANK('Prediction Log'!$N389), "",IF(AND('Prediction Log'!$T389="Y", 'Prediction Log'!$U389="Y"), "Y", "N"))</f>
        <v/>
      </c>
      <c r="W389" s="81" t="str">
        <f>IF(ISBLANK('Prediction Log'!$N389),"",IF('Prediction Log'!$M389='Prediction Log'!$I389, "Y", "N"))</f>
        <v/>
      </c>
      <c r="X389" s="81" t="str">
        <f>IF(ISBLANK('Prediction Log'!$N389), "", IF('Prediction Log'!$R389=Games!K370, "Y", "N"))</f>
        <v/>
      </c>
      <c r="Y389" s="82" t="str">
        <f>IF(ISBLANK('Prediction Log'!$N389), "",IF('Prediction Log'!$J389='Prediction Log'!$M389, "Y", "N"))</f>
        <v/>
      </c>
      <c r="Z389" s="81" t="str">
        <f>IF(ISBLANK('Prediction Log'!$N389), "",IF('Prediction Log'!$I389&lt;&gt;'Prediction Log'!$M389, "N",IF(AND('Prediction Log'!$E389&gt;0, 'Prediction Log'!$P389&gt;'Prediction Log'!$E389, 'Prediction Log'!$I389='Prediction Log'!$C389), "Y", IF(AND('Prediction Log'!$E389&lt;0, 'Prediction Log'!$P389&lt;'Prediction Log'!$E389,'Prediction Log'!$I389='Prediction Log'!$B389 ), "Y", IF('Prediction Log'!$P389='Prediction Log'!$E389, "PUSH", "N")))))</f>
        <v/>
      </c>
      <c r="AA389" s="81" t="str">
        <f>IF(ISBLANK('Prediction Log'!$N389), "",IF(AND('Prediction Log'!$W389="Y", 'Prediction Log'!$X389="Y"), "Y", "N"))</f>
        <v/>
      </c>
      <c r="AB389" s="80" t="str">
        <f>IF(ISBLANK('Prediction Log'!$N389), "",IF('Prediction Log'!$D389&gt;0, 'Prediction Log'!$P389-'Prediction Log'!$D389, IF('Prediction Log'!$D389&lt;0, -'Prediction Log'!$P389+'Prediction Log'!$D389, "NA")))</f>
        <v/>
      </c>
      <c r="AC389" s="80" t="str">
        <f>IF(ISBLANK('Prediction Log'!$N389), "",ABS('Prediction Log'!$AB389))</f>
        <v/>
      </c>
      <c r="AD389" s="81" t="str">
        <f>IF(ISBLANK('Prediction Log'!$N389), "",IF('Prediction Log'!$E389&gt;0, 'Prediction Log'!$P389-'Prediction Log'!$E389, IF('Prediction Log'!$E389&lt;0, -'Prediction Log'!$P389+'Prediction Log'!$E389, "NA")))</f>
        <v/>
      </c>
      <c r="AE389" s="81" t="str">
        <f>IF(ISBLANK('Prediction Log'!$N389), "",ABS('Prediction Log'!$AD389))</f>
        <v/>
      </c>
    </row>
    <row r="390" ht="14.25" customHeight="1">
      <c r="A390" s="14" t="n">
        <f>IF(ISBLANK(Games!$B371), "",Games!A371)</f>
        <v>15</v>
      </c>
      <c r="B390" s="67" t="str">
        <f>IF(ISBLANK(Games!$B371), "",Games!B371)</f>
        <v>Missouri</v>
      </c>
      <c r="C390" s="67" t="str">
        <f>IF(ISBLANK(Games!$B371), "",Games!E371)</f>
        <v>Ohio State</v>
      </c>
      <c r="D390" s="10" t="n">
        <f>IF(ISBLANK(Games!$B371), "",Games!G371)</f>
        <v>6.5</v>
      </c>
      <c r="E390" s="10" t="n">
        <f>IF(ISBLANK(Games!$B371), "",Games!H371)</f>
        <v>25</v>
      </c>
      <c r="F390" s="69" t="n">
        <f>Games!D371</f>
        <v>0.005761</v>
      </c>
      <c r="G390" s="70" t="str">
        <f>Games!K371</f>
        <v>N</v>
      </c>
      <c r="H390" s="71" t="str">
        <f>IF(ISBLANK(Games!B371), "", IF('Prediction Log'!$D390&lt;0, 'Prediction Log'!$B390, 'Prediction Log'!$C390))</f>
        <v>Ohio State</v>
      </c>
      <c r="I390" s="72" t="str">
        <f>IF(ISBLANK(Games!$B371), "",Games!I371)</f>
        <v>Ohio State</v>
      </c>
      <c r="J390" s="72" t="str">
        <f>IF('Prediction Log'!$F390&gt;0.5, 'Prediction Log'!$B390, IF('Prediction Log'!$F390&lt;0.5, 'Prediction Log'!$C390, "PICK"))</f>
        <v>Ohio State</v>
      </c>
      <c r="K390" s="73" t="n">
        <f>IF(ISBLANK(Games!B371), "",IF('Prediction Log'!$J390='Prediction Log'!$B390, 'Prediction Log'!$F390, 1-'Prediction Log'!$F390))</f>
        <v>0.994239</v>
      </c>
      <c r="L390" s="74" t="str">
        <f>IF(ISBLANK(Games!$B371), "",Games!L371)</f>
        <v>Y</v>
      </c>
      <c r="M390" s="75" t="str">
        <f>IF(ISBLANK('Prediction Log'!$N390), "",IF('Prediction Log'!$N390&gt;'Prediction Log'!$O390,'Prediction Log'!$B390,'Prediction Log'!$C390))</f>
        <v/>
      </c>
      <c r="N390" s="76"/>
      <c r="O390" s="76"/>
      <c r="P390" s="77" t="str">
        <f>IF(ISBLANK('Prediction Log'!$N390), "",'Prediction Log'!$O390-'Prediction Log'!$N390)</f>
        <v/>
      </c>
      <c r="Q390" s="78" t="str">
        <f>IF(ISBLANK('Prediction Log'!$N390), "",IF('Prediction Log'!$M390&lt;&gt;'Prediction Log'!$H390, "Y", IF(AND('Prediction Log'!$M390='Prediction Log'!$H390, ABS((-1*'Prediction Log'!$P390))&gt;ABS('Prediction Log'!$D390)), "Y", IF('Prediction Log'!$D390='Prediction Log'!$P390, "PUSH", "N"))))</f>
        <v/>
      </c>
      <c r="R390" s="79" t="str">
        <f>IF(ISBLANK('Prediction Log'!$N390), "",IF('Prediction Log'!$P390&lt;'Prediction Log'!$D390, "Y", IF('Prediction Log'!$P390='Prediction Log'!$D390, "PUSH", "N")))</f>
        <v/>
      </c>
      <c r="S390" s="79" t="str">
        <f>IF(ISBLANK('Prediction Log'!$N390), "",IF('Prediction Log'!$P390&lt;'Prediction Log'!$E390, "Y", IF('Prediction Log'!$P390='Prediction Log'!$E390, "PUSH", "N")))</f>
        <v/>
      </c>
      <c r="T390" s="80" t="str">
        <f>IF(ISBLANK('Prediction Log'!$N390),"",IF('Prediction Log'!$M390='Prediction Log'!$H390, "Y", "N"))</f>
        <v/>
      </c>
      <c r="U390" s="80" t="str">
        <f>'Prediction Log'!$R390</f>
        <v/>
      </c>
      <c r="V390" s="80" t="str">
        <f>IF(ISBLANK('Prediction Log'!$N390), "",IF(AND('Prediction Log'!$T390="Y", 'Prediction Log'!$U390="Y"), "Y", "N"))</f>
        <v/>
      </c>
      <c r="W390" s="81" t="str">
        <f>IF(ISBLANK('Prediction Log'!$N390),"",IF('Prediction Log'!$M390='Prediction Log'!$I390, "Y", "N"))</f>
        <v/>
      </c>
      <c r="X390" s="81" t="str">
        <f>IF(ISBLANK('Prediction Log'!$N390), "", IF('Prediction Log'!$R390=Games!K371, "Y", "N"))</f>
        <v/>
      </c>
      <c r="Y390" s="82" t="str">
        <f>IF(ISBLANK('Prediction Log'!$N390), "",IF('Prediction Log'!$J390='Prediction Log'!$M390, "Y", "N"))</f>
        <v/>
      </c>
      <c r="Z390" s="81" t="str">
        <f>IF(ISBLANK('Prediction Log'!$N390), "",IF('Prediction Log'!$I390&lt;&gt;'Prediction Log'!$M390, "N",IF(AND('Prediction Log'!$E390&gt;0, 'Prediction Log'!$P390&gt;'Prediction Log'!$E390, 'Prediction Log'!$I390='Prediction Log'!$C390), "Y", IF(AND('Prediction Log'!$E390&lt;0, 'Prediction Log'!$P390&lt;'Prediction Log'!$E390,'Prediction Log'!$I390='Prediction Log'!$B390 ), "Y", IF('Prediction Log'!$P390='Prediction Log'!$E390, "PUSH", "N")))))</f>
        <v/>
      </c>
      <c r="AA390" s="81" t="str">
        <f>IF(ISBLANK('Prediction Log'!$N390), "",IF(AND('Prediction Log'!$W390="Y", 'Prediction Log'!$X390="Y"), "Y", "N"))</f>
        <v/>
      </c>
      <c r="AB390" s="80" t="str">
        <f>IF(ISBLANK('Prediction Log'!$N390), "",IF('Prediction Log'!$D390&gt;0, 'Prediction Log'!$P390-'Prediction Log'!$D390, IF('Prediction Log'!$D390&lt;0, -'Prediction Log'!$P390+'Prediction Log'!$D390, "NA")))</f>
        <v/>
      </c>
      <c r="AC390" s="80" t="str">
        <f>IF(ISBLANK('Prediction Log'!$N390), "",ABS('Prediction Log'!$AB390))</f>
        <v/>
      </c>
      <c r="AD390" s="81" t="str">
        <f>IF(ISBLANK('Prediction Log'!$N390), "",IF('Prediction Log'!$E390&gt;0, 'Prediction Log'!$P390-'Prediction Log'!$E390, IF('Prediction Log'!$E390&lt;0, -'Prediction Log'!$P390+'Prediction Log'!$E390, "NA")))</f>
        <v/>
      </c>
      <c r="AE390" s="81" t="str">
        <f>IF(ISBLANK('Prediction Log'!$N390), "",ABS('Prediction Log'!$AD390))</f>
        <v/>
      </c>
    </row>
    <row r="391" ht="14.25" customHeight="1">
      <c r="A391" s="67" t="n">
        <f>IF(ISBLANK(Games!$B372), "",Games!A372)</f>
        <v>15</v>
      </c>
      <c r="B391" s="67" t="str">
        <f>IF(ISBLANK(Games!$B372), "",Games!B372)</f>
        <v>Ole Miss</v>
      </c>
      <c r="C391" s="67" t="str">
        <f>IF(ISBLANK(Games!$B372), "",Games!E372)</f>
        <v>Penn State</v>
      </c>
      <c r="D391" s="68" t="n">
        <f>IF(ISBLANK(Games!$B372), "",Games!G372)</f>
        <v>3.5</v>
      </c>
      <c r="E391" s="68" t="n">
        <f>IF(ISBLANK(Games!$B372), "",Games!H372)</f>
        <v>30.3</v>
      </c>
      <c r="F391" s="69" t="n">
        <f>Games!D372</f>
        <v>0.005092</v>
      </c>
      <c r="G391" s="70" t="str">
        <f>Games!K372</f>
        <v>N</v>
      </c>
      <c r="H391" s="71" t="str">
        <f>IF(ISBLANK(Games!B372), "", IF('Prediction Log'!$D391&lt;0, 'Prediction Log'!$B391, 'Prediction Log'!$C391))</f>
        <v>Penn State</v>
      </c>
      <c r="I391" s="72" t="str">
        <f>IF(ISBLANK(Games!$B372), "",Games!I372)</f>
        <v>Penn State</v>
      </c>
      <c r="J391" s="72" t="str">
        <f>IF('Prediction Log'!$F391&gt;0.5, 'Prediction Log'!$B391, IF('Prediction Log'!$F391&lt;0.5, 'Prediction Log'!$C391, "PICK"))</f>
        <v>Penn State</v>
      </c>
      <c r="K391" s="73" t="n">
        <f>IF(ISBLANK(Games!B372), "",IF('Prediction Log'!$J391='Prediction Log'!$B391, 'Prediction Log'!$F391, 1-'Prediction Log'!$F391))</f>
        <v>0.994908</v>
      </c>
      <c r="L391" s="74" t="str">
        <f>IF(ISBLANK(Games!$B372), "",Games!L372)</f>
        <v>Y</v>
      </c>
      <c r="M391" s="75" t="str">
        <f>IF(ISBLANK('Prediction Log'!$N391), "",IF('Prediction Log'!$N391&gt;'Prediction Log'!$O391,'Prediction Log'!$B391,'Prediction Log'!$C391))</f>
        <v/>
      </c>
      <c r="N391" s="76"/>
      <c r="O391" s="76"/>
      <c r="P391" s="77" t="str">
        <f>IF(ISBLANK('Prediction Log'!$N391), "",'Prediction Log'!$O391-'Prediction Log'!$N391)</f>
        <v/>
      </c>
      <c r="Q391" s="78" t="str">
        <f>IF(ISBLANK('Prediction Log'!$N391), "",IF('Prediction Log'!$M391&lt;&gt;'Prediction Log'!$H391, "Y", IF(AND('Prediction Log'!$M391='Prediction Log'!$H391, ABS((-1*'Prediction Log'!$P391))&gt;ABS('Prediction Log'!$D391)), "Y", IF('Prediction Log'!$D391='Prediction Log'!$P391, "PUSH", "N"))))</f>
        <v/>
      </c>
      <c r="R391" s="79" t="str">
        <f>IF(ISBLANK('Prediction Log'!$N391), "",IF('Prediction Log'!$P391&lt;'Prediction Log'!$D391, "Y", IF('Prediction Log'!$P391='Prediction Log'!$D391, "PUSH", "N")))</f>
        <v/>
      </c>
      <c r="S391" s="79" t="str">
        <f>IF(ISBLANK('Prediction Log'!$N391), "",IF('Prediction Log'!$P391&lt;'Prediction Log'!$E391, "Y", IF('Prediction Log'!$P391='Prediction Log'!$E391, "PUSH", "N")))</f>
        <v/>
      </c>
      <c r="T391" s="80" t="str">
        <f>IF(ISBLANK('Prediction Log'!$N391),"",IF('Prediction Log'!$M391='Prediction Log'!$H391, "Y", "N"))</f>
        <v/>
      </c>
      <c r="U391" s="80" t="str">
        <f>'Prediction Log'!$R391</f>
        <v/>
      </c>
      <c r="V391" s="80" t="str">
        <f>IF(ISBLANK('Prediction Log'!$N391), "",IF(AND('Prediction Log'!$T391="Y", 'Prediction Log'!$U391="Y"), "Y", "N"))</f>
        <v/>
      </c>
      <c r="W391" s="81" t="str">
        <f>IF(ISBLANK('Prediction Log'!$N391),"",IF('Prediction Log'!$M391='Prediction Log'!$I391, "Y", "N"))</f>
        <v/>
      </c>
      <c r="X391" s="81" t="str">
        <f>IF(ISBLANK('Prediction Log'!$N391), "", IF('Prediction Log'!$R391=Games!K372, "Y", "N"))</f>
        <v/>
      </c>
      <c r="Y391" s="82" t="str">
        <f>IF(ISBLANK('Prediction Log'!$N391), "",IF('Prediction Log'!$J391='Prediction Log'!$M391, "Y", "N"))</f>
        <v/>
      </c>
      <c r="Z391" s="81" t="str">
        <f>IF(ISBLANK('Prediction Log'!$N391), "",IF('Prediction Log'!$I391&lt;&gt;'Prediction Log'!$M391, "N",IF(AND('Prediction Log'!$E391&gt;0, 'Prediction Log'!$P391&gt;'Prediction Log'!$E391, 'Prediction Log'!$I391='Prediction Log'!$C391), "Y", IF(AND('Prediction Log'!$E391&lt;0, 'Prediction Log'!$P391&lt;'Prediction Log'!$E391,'Prediction Log'!$I391='Prediction Log'!$B391 ), "Y", IF('Prediction Log'!$P391='Prediction Log'!$E391, "PUSH", "N")))))</f>
        <v/>
      </c>
      <c r="AA391" s="81" t="str">
        <f>IF(ISBLANK('Prediction Log'!$N391), "",IF(AND('Prediction Log'!$W391="Y", 'Prediction Log'!$X391="Y"), "Y", "N"))</f>
        <v/>
      </c>
      <c r="AB391" s="80" t="str">
        <f>IF(ISBLANK('Prediction Log'!$N391), "",IF('Prediction Log'!$D391&gt;0, 'Prediction Log'!$P391-'Prediction Log'!$D391, IF('Prediction Log'!$D391&lt;0, -'Prediction Log'!$P391+'Prediction Log'!$D391, "NA")))</f>
        <v/>
      </c>
      <c r="AC391" s="80" t="str">
        <f>IF(ISBLANK('Prediction Log'!$N391), "",ABS('Prediction Log'!$AB391))</f>
        <v/>
      </c>
      <c r="AD391" s="81" t="str">
        <f>IF(ISBLANK('Prediction Log'!$N391), "",IF('Prediction Log'!$E391&gt;0, 'Prediction Log'!$P391-'Prediction Log'!$E391, IF('Prediction Log'!$E391&lt;0, -'Prediction Log'!$P391+'Prediction Log'!$E391, "NA")))</f>
        <v/>
      </c>
      <c r="AE391" s="81" t="str">
        <f>IF(ISBLANK('Prediction Log'!$N391), "",ABS('Prediction Log'!$AD391))</f>
        <v/>
      </c>
    </row>
    <row r="392" ht="14.25" customHeight="1">
      <c r="A392" s="14" t="n">
        <f>IF(ISBLANK(Games!$B373), "",Games!A373)</f>
        <v>15</v>
      </c>
      <c r="B392" s="67" t="str">
        <f>IF(ISBLANK(Games!$B373), "",Games!B373)</f>
        <v>Auburn</v>
      </c>
      <c r="C392" s="67" t="str">
        <f>IF(ISBLANK(Games!$B373), "",Games!E373)</f>
        <v>Maryland</v>
      </c>
      <c r="D392" s="10" t="n">
        <f>IF(ISBLANK(Games!$B373), "",Games!G373)</f>
        <v>-2.5</v>
      </c>
      <c r="E392" s="10" t="n">
        <f>IF(ISBLANK(Games!$B373), "",Games!H373)</f>
        <v>5.7</v>
      </c>
      <c r="F392" s="69" t="n">
        <f>Games!D373</f>
        <v>0.237731</v>
      </c>
      <c r="G392" s="70" t="str">
        <f>Games!K373</f>
        <v>N</v>
      </c>
      <c r="H392" s="71" t="str">
        <f>IF(ISBLANK(Games!B373), "", IF('Prediction Log'!$D392&lt;0, 'Prediction Log'!$B392, 'Prediction Log'!$C392))</f>
        <v>Auburn</v>
      </c>
      <c r="I392" s="72" t="str">
        <f>IF(ISBLANK(Games!$B373), "",Games!I373)</f>
        <v>Maryland</v>
      </c>
      <c r="J392" s="72" t="str">
        <f>IF('Prediction Log'!$F392&gt;0.5, 'Prediction Log'!$B392, IF('Prediction Log'!$F392&lt;0.5, 'Prediction Log'!$C392, "PICK"))</f>
        <v>Maryland</v>
      </c>
      <c r="K392" s="73" t="n">
        <f>IF(ISBLANK(Games!B373), "",IF('Prediction Log'!$J392='Prediction Log'!$B392, 'Prediction Log'!$F392, 1-'Prediction Log'!$F392))</f>
        <v>0.762269</v>
      </c>
      <c r="L392" s="74" t="str">
        <f>IF(ISBLANK(Games!$B373), "",Games!L373)</f>
        <v>Y</v>
      </c>
      <c r="M392" s="75" t="str">
        <f>IF(ISBLANK('Prediction Log'!$N392), "",IF('Prediction Log'!$N392&gt;'Prediction Log'!$O392,'Prediction Log'!$B392,'Prediction Log'!$C392))</f>
        <v/>
      </c>
      <c r="N392" s="76"/>
      <c r="O392" s="76"/>
      <c r="P392" s="77" t="str">
        <f>IF(ISBLANK('Prediction Log'!$N392), "",'Prediction Log'!$O392-'Prediction Log'!$N392)</f>
        <v/>
      </c>
      <c r="Q392" s="78" t="str">
        <f>IF(ISBLANK('Prediction Log'!$N392), "",IF('Prediction Log'!$M392&lt;&gt;'Prediction Log'!$H392, "Y", IF(AND('Prediction Log'!$M392='Prediction Log'!$H392, ABS((-1*'Prediction Log'!$P392))&gt;ABS('Prediction Log'!$D392)), "Y", IF('Prediction Log'!$D392='Prediction Log'!$P392, "PUSH", "N"))))</f>
        <v/>
      </c>
      <c r="R392" s="79" t="str">
        <f>IF(ISBLANK('Prediction Log'!$N392), "",IF('Prediction Log'!$P392&lt;'Prediction Log'!$D392, "Y", IF('Prediction Log'!$P392='Prediction Log'!$D392, "PUSH", "N")))</f>
        <v/>
      </c>
      <c r="S392" s="79" t="str">
        <f>IF(ISBLANK('Prediction Log'!$N392), "",IF('Prediction Log'!$P392&lt;'Prediction Log'!$E392, "Y", IF('Prediction Log'!$P392='Prediction Log'!$E392, "PUSH", "N")))</f>
        <v/>
      </c>
      <c r="T392" s="80" t="str">
        <f>IF(ISBLANK('Prediction Log'!$N392),"",IF('Prediction Log'!$M392='Prediction Log'!$H392, "Y", "N"))</f>
        <v/>
      </c>
      <c r="U392" s="80" t="str">
        <f>'Prediction Log'!$R392</f>
        <v/>
      </c>
      <c r="V392" s="80" t="str">
        <f>IF(ISBLANK('Prediction Log'!$N392), "",IF(AND('Prediction Log'!$T392="Y", 'Prediction Log'!$U392="Y"), "Y", "N"))</f>
        <v/>
      </c>
      <c r="W392" s="81" t="str">
        <f>IF(ISBLANK('Prediction Log'!$N392),"",IF('Prediction Log'!$M392='Prediction Log'!$I392, "Y", "N"))</f>
        <v/>
      </c>
      <c r="X392" s="81" t="str">
        <f>IF(ISBLANK('Prediction Log'!$N392), "", IF('Prediction Log'!$R392=Games!K373, "Y", "N"))</f>
        <v/>
      </c>
      <c r="Y392" s="82" t="str">
        <f>IF(ISBLANK('Prediction Log'!$N392), "",IF('Prediction Log'!$J392='Prediction Log'!$M392, "Y", "N"))</f>
        <v/>
      </c>
      <c r="Z392" s="81" t="str">
        <f>IF(ISBLANK('Prediction Log'!$N392), "",IF('Prediction Log'!$I392&lt;&gt;'Prediction Log'!$M392, "N",IF(AND('Prediction Log'!$E392&gt;0, 'Prediction Log'!$P392&gt;'Prediction Log'!$E392, 'Prediction Log'!$I392='Prediction Log'!$C392), "Y", IF(AND('Prediction Log'!$E392&lt;0, 'Prediction Log'!$P392&lt;'Prediction Log'!$E392,'Prediction Log'!$I392='Prediction Log'!$B392 ), "Y", IF('Prediction Log'!$P392='Prediction Log'!$E392, "PUSH", "N")))))</f>
        <v/>
      </c>
      <c r="AA392" s="81" t="str">
        <f>IF(ISBLANK('Prediction Log'!$N392), "",IF(AND('Prediction Log'!$W392="Y", 'Prediction Log'!$X392="Y"), "Y", "N"))</f>
        <v/>
      </c>
      <c r="AB392" s="80" t="str">
        <f>IF(ISBLANK('Prediction Log'!$N392), "",IF('Prediction Log'!$D392&gt;0, 'Prediction Log'!$P392-'Prediction Log'!$D392, IF('Prediction Log'!$D392&lt;0, -'Prediction Log'!$P392+'Prediction Log'!$D392, "NA")))</f>
        <v/>
      </c>
      <c r="AC392" s="80" t="str">
        <f>IF(ISBLANK('Prediction Log'!$N392), "",ABS('Prediction Log'!$AB392))</f>
        <v/>
      </c>
      <c r="AD392" s="81" t="str">
        <f>IF(ISBLANK('Prediction Log'!$N392), "",IF('Prediction Log'!$E392&gt;0, 'Prediction Log'!$P392-'Prediction Log'!$E392, IF('Prediction Log'!$E392&lt;0, -'Prediction Log'!$P392+'Prediction Log'!$E392, "NA")))</f>
        <v/>
      </c>
      <c r="AE392" s="81" t="str">
        <f>IF(ISBLANK('Prediction Log'!$N392), "",ABS('Prediction Log'!$AD392))</f>
        <v/>
      </c>
    </row>
    <row r="393" ht="14.25" customHeight="1">
      <c r="A393" s="67" t="n">
        <f>IF(ISBLANK(Games!$B374), "",Games!A374)</f>
        <v>15</v>
      </c>
      <c r="B393" s="67" t="str">
        <f>IF(ISBLANK(Games!$B374), "",Games!B374)</f>
        <v>Georgia</v>
      </c>
      <c r="C393" s="67" t="str">
        <f>IF(ISBLANK(Games!$B374), "",Games!E374)</f>
        <v>Florida State</v>
      </c>
      <c r="D393" s="68" t="n">
        <f>IF(ISBLANK(Games!$B374), "",Games!G374)</f>
        <v>-13.5</v>
      </c>
      <c r="E393" s="68" t="n">
        <f>IF(ISBLANK(Games!$B374), "",Games!H374)</f>
        <v>3.6</v>
      </c>
      <c r="F393" s="69" t="n">
        <f>Games!D374</f>
        <v>0.430778</v>
      </c>
      <c r="G393" s="70" t="str">
        <f>Games!K374</f>
        <v>N</v>
      </c>
      <c r="H393" s="71" t="str">
        <f>IF(ISBLANK(Games!B374), "", IF('Prediction Log'!$D393&lt;0, 'Prediction Log'!$B393, 'Prediction Log'!$C393))</f>
        <v>Georgia</v>
      </c>
      <c r="I393" s="72" t="str">
        <f>IF(ISBLANK(Games!$B374), "",Games!I374)</f>
        <v>Florida State</v>
      </c>
      <c r="J393" s="72" t="str">
        <f>IF('Prediction Log'!$F393&gt;0.5, 'Prediction Log'!$B393, IF('Prediction Log'!$F393&lt;0.5, 'Prediction Log'!$C393, "PICK"))</f>
        <v>Florida State</v>
      </c>
      <c r="K393" s="73" t="n">
        <f>IF(ISBLANK(Games!B374), "",IF('Prediction Log'!$J393='Prediction Log'!$B393, 'Prediction Log'!$F393, 1-'Prediction Log'!$F393))</f>
        <v>0.569222</v>
      </c>
      <c r="L393" s="74" t="str">
        <f>IF(ISBLANK(Games!$B374), "",Games!L374)</f>
        <v>Y</v>
      </c>
      <c r="M393" s="75" t="str">
        <f>IF(ISBLANK('Prediction Log'!$N393), "",IF('Prediction Log'!$N393&gt;'Prediction Log'!$O393,'Prediction Log'!$B393,'Prediction Log'!$C393))</f>
        <v/>
      </c>
      <c r="N393" s="76"/>
      <c r="O393" s="76"/>
      <c r="P393" s="77" t="str">
        <f>IF(ISBLANK('Prediction Log'!$N393), "",'Prediction Log'!$O393-'Prediction Log'!$N393)</f>
        <v/>
      </c>
      <c r="Q393" s="78" t="str">
        <f>IF(ISBLANK('Prediction Log'!$N393), "",IF('Prediction Log'!$M393&lt;&gt;'Prediction Log'!$H393, "Y", IF(AND('Prediction Log'!$M393='Prediction Log'!$H393, ABS((-1*'Prediction Log'!$P393))&gt;ABS('Prediction Log'!$D393)), "Y", IF('Prediction Log'!$D393='Prediction Log'!$P393, "PUSH", "N"))))</f>
        <v/>
      </c>
      <c r="R393" s="79" t="str">
        <f>IF(ISBLANK('Prediction Log'!$N393), "",IF('Prediction Log'!$P393&lt;'Prediction Log'!$D393, "Y", IF('Prediction Log'!$P393='Prediction Log'!$D393, "PUSH", "N")))</f>
        <v/>
      </c>
      <c r="S393" s="79" t="str">
        <f>IF(ISBLANK('Prediction Log'!$N393), "",IF('Prediction Log'!$P393&lt;'Prediction Log'!$E393, "Y", IF('Prediction Log'!$P393='Prediction Log'!$E393, "PUSH", "N")))</f>
        <v/>
      </c>
      <c r="T393" s="80" t="str">
        <f>IF(ISBLANK('Prediction Log'!$N393),"",IF('Prediction Log'!$M393='Prediction Log'!$H393, "Y", "N"))</f>
        <v/>
      </c>
      <c r="U393" s="80" t="str">
        <f>'Prediction Log'!$R393</f>
        <v/>
      </c>
      <c r="V393" s="80" t="str">
        <f>IF(ISBLANK('Prediction Log'!$N393), "",IF(AND('Prediction Log'!$T393="Y", 'Prediction Log'!$U393="Y"), "Y", "N"))</f>
        <v/>
      </c>
      <c r="W393" s="81" t="str">
        <f>IF(ISBLANK('Prediction Log'!$N393),"",IF('Prediction Log'!$M393='Prediction Log'!$I393, "Y", "N"))</f>
        <v/>
      </c>
      <c r="X393" s="81" t="str">
        <f>IF(ISBLANK('Prediction Log'!$N393), "", IF('Prediction Log'!$R393=Games!K374, "Y", "N"))</f>
        <v/>
      </c>
      <c r="Y393" s="82" t="str">
        <f>IF(ISBLANK('Prediction Log'!$N393), "",IF('Prediction Log'!$J393='Prediction Log'!$M393, "Y", "N"))</f>
        <v/>
      </c>
      <c r="Z393" s="81" t="str">
        <f>IF(ISBLANK('Prediction Log'!$N393), "",IF('Prediction Log'!$I393&lt;&gt;'Prediction Log'!$M393, "N",IF(AND('Prediction Log'!$E393&gt;0, 'Prediction Log'!$P393&gt;'Prediction Log'!$E393, 'Prediction Log'!$I393='Prediction Log'!$C393), "Y", IF(AND('Prediction Log'!$E393&lt;0, 'Prediction Log'!$P393&lt;'Prediction Log'!$E393,'Prediction Log'!$I393='Prediction Log'!$B393 ), "Y", IF('Prediction Log'!$P393='Prediction Log'!$E393, "PUSH", "N")))))</f>
        <v/>
      </c>
      <c r="AA393" s="81" t="str">
        <f>IF(ISBLANK('Prediction Log'!$N393), "",IF(AND('Prediction Log'!$W393="Y", 'Prediction Log'!$X393="Y"), "Y", "N"))</f>
        <v/>
      </c>
      <c r="AB393" s="80" t="str">
        <f>IF(ISBLANK('Prediction Log'!$N393), "",IF('Prediction Log'!$D393&gt;0, 'Prediction Log'!$P393-'Prediction Log'!$D393, IF('Prediction Log'!$D393&lt;0, -'Prediction Log'!$P393+'Prediction Log'!$D393, "NA")))</f>
        <v/>
      </c>
      <c r="AC393" s="80" t="str">
        <f>IF(ISBLANK('Prediction Log'!$N393), "",ABS('Prediction Log'!$AB393))</f>
        <v/>
      </c>
      <c r="AD393" s="81" t="str">
        <f>IF(ISBLANK('Prediction Log'!$N393), "",IF('Prediction Log'!$E393&gt;0, 'Prediction Log'!$P393-'Prediction Log'!$E393, IF('Prediction Log'!$E393&lt;0, -'Prediction Log'!$P393+'Prediction Log'!$E393, "NA")))</f>
        <v/>
      </c>
      <c r="AE393" s="81" t="str">
        <f>IF(ISBLANK('Prediction Log'!$N393), "",ABS('Prediction Log'!$AD393))</f>
        <v/>
      </c>
    </row>
    <row r="394" ht="14.25" customHeight="1">
      <c r="A394" s="14" t="n">
        <f>IF(ISBLANK(Games!$B375), "",Games!A375)</f>
        <v>15</v>
      </c>
      <c r="B394" s="67" t="str">
        <f>IF(ISBLANK(Games!$B375), "",Games!B375)</f>
        <v>Toledo</v>
      </c>
      <c r="C394" s="67" t="str">
        <f>IF(ISBLANK(Games!$B375), "",Games!E375)</f>
        <v>Wyoming</v>
      </c>
      <c r="D394" s="10" t="n">
        <f>IF(ISBLANK(Games!$B375), "",Games!G375)</f>
        <v>-2.5</v>
      </c>
      <c r="E394" s="10" t="n">
        <f>IF(ISBLANK(Games!$B375), "",Games!H375)</f>
        <v>-0.7</v>
      </c>
      <c r="F394" s="69" t="n">
        <f>Games!D375</f>
        <v>0.56709</v>
      </c>
      <c r="G394" s="70" t="str">
        <f>Games!K375</f>
        <v>N</v>
      </c>
      <c r="H394" s="71" t="str">
        <f>IF(ISBLANK(Games!B375), "", IF('Prediction Log'!$D394&lt;0, 'Prediction Log'!$B394, 'Prediction Log'!$C394))</f>
        <v>Toledo</v>
      </c>
      <c r="I394" s="72" t="str">
        <f>IF(ISBLANK(Games!$B375), "",Games!I375)</f>
        <v>Toledo</v>
      </c>
      <c r="J394" s="72" t="str">
        <f>IF('Prediction Log'!$F394&gt;0.5, 'Prediction Log'!$B394, IF('Prediction Log'!$F394&lt;0.5, 'Prediction Log'!$C394, "PICK"))</f>
        <v>Toledo</v>
      </c>
      <c r="K394" s="73" t="n">
        <f>IF(ISBLANK(Games!B375), "",IF('Prediction Log'!$J394='Prediction Log'!$B394, 'Prediction Log'!$F394, 1-'Prediction Log'!$F394))</f>
        <v>0.56709</v>
      </c>
      <c r="L394" s="74" t="str">
        <f>IF(ISBLANK(Games!$B375), "",Games!L375)</f>
        <v>N</v>
      </c>
      <c r="M394" s="75" t="str">
        <f>IF(ISBLANK('Prediction Log'!$N394), "",IF('Prediction Log'!$N394&gt;'Prediction Log'!$O394,'Prediction Log'!$B394,'Prediction Log'!$C394))</f>
        <v/>
      </c>
      <c r="N394" s="76"/>
      <c r="O394" s="76"/>
      <c r="P394" s="77" t="str">
        <f>IF(ISBLANK('Prediction Log'!$N394), "",'Prediction Log'!$O394-'Prediction Log'!$N394)</f>
        <v/>
      </c>
      <c r="Q394" s="78" t="str">
        <f>IF(ISBLANK('Prediction Log'!$N394), "",IF('Prediction Log'!$M394&lt;&gt;'Prediction Log'!$H394, "Y", IF(AND('Prediction Log'!$M394='Prediction Log'!$H394, ABS((-1*'Prediction Log'!$P394))&gt;ABS('Prediction Log'!$D394)), "Y", IF('Prediction Log'!$D394='Prediction Log'!$P394, "PUSH", "N"))))</f>
        <v/>
      </c>
      <c r="R394" s="79" t="str">
        <f>IF(ISBLANK('Prediction Log'!$N394), "",IF('Prediction Log'!$P394&lt;'Prediction Log'!$D394, "Y", IF('Prediction Log'!$P394='Prediction Log'!$D394, "PUSH", "N")))</f>
        <v/>
      </c>
      <c r="S394" s="79" t="str">
        <f>IF(ISBLANK('Prediction Log'!$N394), "",IF('Prediction Log'!$P394&lt;'Prediction Log'!$E394, "Y", IF('Prediction Log'!$P394='Prediction Log'!$E394, "PUSH", "N")))</f>
        <v/>
      </c>
      <c r="T394" s="80" t="str">
        <f>IF(ISBLANK('Prediction Log'!$N394),"",IF('Prediction Log'!$M394='Prediction Log'!$H394, "Y", "N"))</f>
        <v/>
      </c>
      <c r="U394" s="80" t="str">
        <f>'Prediction Log'!$R394</f>
        <v/>
      </c>
      <c r="V394" s="80" t="str">
        <f>IF(ISBLANK('Prediction Log'!$N394), "",IF(AND('Prediction Log'!$T394="Y", 'Prediction Log'!$U394="Y"), "Y", "N"))</f>
        <v/>
      </c>
      <c r="W394" s="81" t="str">
        <f>IF(ISBLANK('Prediction Log'!$N394),"",IF('Prediction Log'!$M394='Prediction Log'!$I394, "Y", "N"))</f>
        <v/>
      </c>
      <c r="X394" s="81" t="str">
        <f>IF(ISBLANK('Prediction Log'!$N394), "", IF('Prediction Log'!$R394=Games!K375, "Y", "N"))</f>
        <v/>
      </c>
      <c r="Y394" s="82" t="str">
        <f>IF(ISBLANK('Prediction Log'!$N394), "",IF('Prediction Log'!$J394='Prediction Log'!$M394, "Y", "N"))</f>
        <v/>
      </c>
      <c r="Z394" s="81" t="str">
        <f>IF(ISBLANK('Prediction Log'!$N394), "",IF('Prediction Log'!$I394&lt;&gt;'Prediction Log'!$M394, "N",IF(AND('Prediction Log'!$E394&gt;0, 'Prediction Log'!$P394&gt;'Prediction Log'!$E394, 'Prediction Log'!$I394='Prediction Log'!$C394), "Y", IF(AND('Prediction Log'!$E394&lt;0, 'Prediction Log'!$P394&lt;'Prediction Log'!$E394,'Prediction Log'!$I394='Prediction Log'!$B394 ), "Y", IF('Prediction Log'!$P394='Prediction Log'!$E394, "PUSH", "N")))))</f>
        <v/>
      </c>
      <c r="AA394" s="81" t="str">
        <f>IF(ISBLANK('Prediction Log'!$N394), "",IF(AND('Prediction Log'!$W394="Y", 'Prediction Log'!$X394="Y"), "Y", "N"))</f>
        <v/>
      </c>
      <c r="AB394" s="80" t="str">
        <f>IF(ISBLANK('Prediction Log'!$N394), "",IF('Prediction Log'!$D394&gt;0, 'Prediction Log'!$P394-'Prediction Log'!$D394, IF('Prediction Log'!$D394&lt;0, -'Prediction Log'!$P394+'Prediction Log'!$D394, "NA")))</f>
        <v/>
      </c>
      <c r="AC394" s="80" t="str">
        <f>IF(ISBLANK('Prediction Log'!$N394), "",ABS('Prediction Log'!$AB394))</f>
        <v/>
      </c>
      <c r="AD394" s="81" t="str">
        <f>IF(ISBLANK('Prediction Log'!$N394), "",IF('Prediction Log'!$E394&gt;0, 'Prediction Log'!$P394-'Prediction Log'!$E394, IF('Prediction Log'!$E394&lt;0, -'Prediction Log'!$P394+'Prediction Log'!$E394, "NA")))</f>
        <v/>
      </c>
      <c r="AE394" s="81" t="str">
        <f>IF(ISBLANK('Prediction Log'!$N394), "",ABS('Prediction Log'!$AD394))</f>
        <v/>
      </c>
    </row>
    <row r="395" ht="14.25" customHeight="1">
      <c r="A395" s="67" t="n">
        <f>IF(ISBLANK(Games!$B376), "",Games!A376)</f>
        <v>15</v>
      </c>
      <c r="B395" s="67" t="str">
        <f>IF(ISBLANK(Games!$B376), "",Games!B376)</f>
        <v>Wisconsin</v>
      </c>
      <c r="C395" s="67" t="str">
        <f>IF(ISBLANK(Games!$B376), "",Games!E376)</f>
        <v>LSU</v>
      </c>
      <c r="D395" s="68" t="n">
        <f>IF(ISBLANK(Games!$B376), "",Games!G376)</f>
        <v>10.5</v>
      </c>
      <c r="E395" s="68" t="n">
        <f>IF(ISBLANK(Games!$B376), "",Games!H376)</f>
        <v>17</v>
      </c>
      <c r="F395" s="69" t="n">
        <f>Games!D376</f>
        <v>0.027721</v>
      </c>
      <c r="G395" s="70" t="str">
        <f>Games!K376</f>
        <v>N</v>
      </c>
      <c r="H395" s="71" t="str">
        <f>IF(ISBLANK(Games!B376), "", IF('Prediction Log'!$D395&lt;0, 'Prediction Log'!$B395, 'Prediction Log'!$C395))</f>
        <v>LSU</v>
      </c>
      <c r="I395" s="72" t="str">
        <f>IF(ISBLANK(Games!$B376), "",Games!I376)</f>
        <v>LSU</v>
      </c>
      <c r="J395" s="72" t="str">
        <f>IF('Prediction Log'!$F395&gt;0.5, 'Prediction Log'!$B395, IF('Prediction Log'!$F395&lt;0.5, 'Prediction Log'!$C395, "PICK"))</f>
        <v>LSU</v>
      </c>
      <c r="K395" s="73" t="n">
        <f>IF(ISBLANK(Games!B376), "",IF('Prediction Log'!$J395='Prediction Log'!$B395, 'Prediction Log'!$F395, 1-'Prediction Log'!$F395))</f>
        <v>0.972279</v>
      </c>
      <c r="L395" s="74" t="str">
        <f>IF(ISBLANK(Games!$B376), "",Games!L376)</f>
        <v>Y</v>
      </c>
      <c r="M395" s="75" t="str">
        <f>IF(ISBLANK('Prediction Log'!$N395), "",IF('Prediction Log'!$N395&gt;'Prediction Log'!$O395,'Prediction Log'!$B395,'Prediction Log'!$C395))</f>
        <v/>
      </c>
      <c r="N395" s="76"/>
      <c r="O395" s="76"/>
      <c r="P395" s="77" t="str">
        <f>IF(ISBLANK('Prediction Log'!$N395), "",'Prediction Log'!$O395-'Prediction Log'!$N395)</f>
        <v/>
      </c>
      <c r="Q395" s="78" t="str">
        <f>IF(ISBLANK('Prediction Log'!$N395), "",IF('Prediction Log'!$M395&lt;&gt;'Prediction Log'!$H395, "Y", IF(AND('Prediction Log'!$M395='Prediction Log'!$H395, ABS((-1*'Prediction Log'!$P395))&gt;ABS('Prediction Log'!$D395)), "Y", IF('Prediction Log'!$D395='Prediction Log'!$P395, "PUSH", "N"))))</f>
        <v/>
      </c>
      <c r="R395" s="79" t="str">
        <f>IF(ISBLANK('Prediction Log'!$N395), "",IF('Prediction Log'!$P395&lt;'Prediction Log'!$D395, "Y", IF('Prediction Log'!$P395='Prediction Log'!$D395, "PUSH", "N")))</f>
        <v/>
      </c>
      <c r="S395" s="79" t="str">
        <f>IF(ISBLANK('Prediction Log'!$N395), "",IF('Prediction Log'!$P395&lt;'Prediction Log'!$E395, "Y", IF('Prediction Log'!$P395='Prediction Log'!$E395, "PUSH", "N")))</f>
        <v/>
      </c>
      <c r="T395" s="80" t="str">
        <f>IF(ISBLANK('Prediction Log'!$N395),"",IF('Prediction Log'!$M395='Prediction Log'!$H395, "Y", "N"))</f>
        <v/>
      </c>
      <c r="U395" s="80" t="str">
        <f>'Prediction Log'!$R395</f>
        <v/>
      </c>
      <c r="V395" s="80" t="str">
        <f>IF(ISBLANK('Prediction Log'!$N395), "",IF(AND('Prediction Log'!$T395="Y", 'Prediction Log'!$U395="Y"), "Y", "N"))</f>
        <v/>
      </c>
      <c r="W395" s="81" t="str">
        <f>IF(ISBLANK('Prediction Log'!$N395),"",IF('Prediction Log'!$M395='Prediction Log'!$I395, "Y", "N"))</f>
        <v/>
      </c>
      <c r="X395" s="81" t="str">
        <f>IF(ISBLANK('Prediction Log'!$N395), "", IF('Prediction Log'!$R395=Games!K376, "Y", "N"))</f>
        <v/>
      </c>
      <c r="Y395" s="82" t="str">
        <f>IF(ISBLANK('Prediction Log'!$N395), "",IF('Prediction Log'!$J395='Prediction Log'!$M395, "Y", "N"))</f>
        <v/>
      </c>
      <c r="Z395" s="81" t="str">
        <f>IF(ISBLANK('Prediction Log'!$N395), "",IF('Prediction Log'!$I395&lt;&gt;'Prediction Log'!$M395, "N",IF(AND('Prediction Log'!$E395&gt;0, 'Prediction Log'!$P395&gt;'Prediction Log'!$E395, 'Prediction Log'!$I395='Prediction Log'!$C395), "Y", IF(AND('Prediction Log'!$E395&lt;0, 'Prediction Log'!$P395&lt;'Prediction Log'!$E395,'Prediction Log'!$I395='Prediction Log'!$B395 ), "Y", IF('Prediction Log'!$P395='Prediction Log'!$E395, "PUSH", "N")))))</f>
        <v/>
      </c>
      <c r="AA395" s="81" t="str">
        <f>IF(ISBLANK('Prediction Log'!$N395), "",IF(AND('Prediction Log'!$W395="Y", 'Prediction Log'!$X395="Y"), "Y", "N"))</f>
        <v/>
      </c>
      <c r="AB395" s="80" t="str">
        <f>IF(ISBLANK('Prediction Log'!$N395), "",IF('Prediction Log'!$D395&gt;0, 'Prediction Log'!$P395-'Prediction Log'!$D395, IF('Prediction Log'!$D395&lt;0, -'Prediction Log'!$P395+'Prediction Log'!$D395, "NA")))</f>
        <v/>
      </c>
      <c r="AC395" s="80" t="str">
        <f>IF(ISBLANK('Prediction Log'!$N395), "",ABS('Prediction Log'!$AB395))</f>
        <v/>
      </c>
      <c r="AD395" s="81" t="str">
        <f>IF(ISBLANK('Prediction Log'!$N395), "",IF('Prediction Log'!$E395&gt;0, 'Prediction Log'!$P395-'Prediction Log'!$E395, IF('Prediction Log'!$E395&lt;0, -'Prediction Log'!$P395+'Prediction Log'!$E395, "NA")))</f>
        <v/>
      </c>
      <c r="AE395" s="81" t="str">
        <f>IF(ISBLANK('Prediction Log'!$N395), "",ABS('Prediction Log'!$AD395))</f>
        <v/>
      </c>
    </row>
    <row r="396" ht="14.25" customHeight="1">
      <c r="A396" s="14" t="n">
        <f>IF(ISBLANK(Games!$B377), "",Games!A377)</f>
        <v>15</v>
      </c>
      <c r="B396" s="67" t="str">
        <f>IF(ISBLANK(Games!$B377), "",Games!B377)</f>
        <v>Liberty</v>
      </c>
      <c r="C396" s="67" t="str">
        <f>IF(ISBLANK(Games!$B377), "",Games!E377)</f>
        <v>Oregon</v>
      </c>
      <c r="D396" s="10" t="n">
        <f>IF(ISBLANK(Games!$B377), "",Games!G377)</f>
        <v>14.5</v>
      </c>
      <c r="E396" s="10" t="n">
        <f>IF(ISBLANK(Games!$B377), "",Games!H377)</f>
        <v>25</v>
      </c>
      <c r="F396" s="69" t="n">
        <f>Games!D377</f>
        <v>0.008109</v>
      </c>
      <c r="G396" s="70" t="str">
        <f>Games!K377</f>
        <v>N</v>
      </c>
      <c r="H396" s="71" t="str">
        <f>IF(ISBLANK(Games!B377), "", IF('Prediction Log'!$D396&lt;0, 'Prediction Log'!$B396, 'Prediction Log'!$C396))</f>
        <v>Oregon</v>
      </c>
      <c r="I396" s="72" t="str">
        <f>IF(ISBLANK(Games!$B377), "",Games!I377)</f>
        <v>Oregon</v>
      </c>
      <c r="J396" s="72" t="str">
        <f>IF('Prediction Log'!$F396&gt;0.5, 'Prediction Log'!$B396, IF('Prediction Log'!$F396&lt;0.5, 'Prediction Log'!$C396, "PICK"))</f>
        <v>Oregon</v>
      </c>
      <c r="K396" s="73" t="n">
        <f>IF(ISBLANK(Games!B377), "",IF('Prediction Log'!$J396='Prediction Log'!$B396, 'Prediction Log'!$F396, 1-'Prediction Log'!$F396))</f>
        <v>0.991891</v>
      </c>
      <c r="L396" s="74" t="str">
        <f>IF(ISBLANK(Games!$B377), "",Games!L377)</f>
        <v>Y</v>
      </c>
      <c r="M396" s="75" t="str">
        <f>IF(ISBLANK('Prediction Log'!$N396), "",IF('Prediction Log'!$N396&gt;'Prediction Log'!$O396,'Prediction Log'!$B396,'Prediction Log'!$C396))</f>
        <v/>
      </c>
      <c r="N396" s="76"/>
      <c r="O396" s="76"/>
      <c r="P396" s="77" t="str">
        <f>IF(ISBLANK('Prediction Log'!$N396), "",'Prediction Log'!$O396-'Prediction Log'!$N396)</f>
        <v/>
      </c>
      <c r="Q396" s="78" t="str">
        <f>IF(ISBLANK('Prediction Log'!$N396), "",IF('Prediction Log'!$M396&lt;&gt;'Prediction Log'!$H396, "Y", IF(AND('Prediction Log'!$M396='Prediction Log'!$H396, ABS((-1*'Prediction Log'!$P396))&gt;ABS('Prediction Log'!$D396)), "Y", IF('Prediction Log'!$D396='Prediction Log'!$P396, "PUSH", "N"))))</f>
        <v/>
      </c>
      <c r="R396" s="79" t="str">
        <f>IF(ISBLANK('Prediction Log'!$N396), "",IF('Prediction Log'!$P396&lt;'Prediction Log'!$D396, "Y", IF('Prediction Log'!$P396='Prediction Log'!$D396, "PUSH", "N")))</f>
        <v/>
      </c>
      <c r="S396" s="79" t="str">
        <f>IF(ISBLANK('Prediction Log'!$N396), "",IF('Prediction Log'!$P396&lt;'Prediction Log'!$E396, "Y", IF('Prediction Log'!$P396='Prediction Log'!$E396, "PUSH", "N")))</f>
        <v/>
      </c>
      <c r="T396" s="80" t="str">
        <f>IF(ISBLANK('Prediction Log'!$N396),"",IF('Prediction Log'!$M396='Prediction Log'!$H396, "Y", "N"))</f>
        <v/>
      </c>
      <c r="U396" s="80" t="str">
        <f>'Prediction Log'!$R396</f>
        <v/>
      </c>
      <c r="V396" s="80" t="str">
        <f>IF(ISBLANK('Prediction Log'!$N396), "",IF(AND('Prediction Log'!$T396="Y", 'Prediction Log'!$U396="Y"), "Y", "N"))</f>
        <v/>
      </c>
      <c r="W396" s="81" t="str">
        <f>IF(ISBLANK('Prediction Log'!$N396),"",IF('Prediction Log'!$M396='Prediction Log'!$I396, "Y", "N"))</f>
        <v/>
      </c>
      <c r="X396" s="81" t="str">
        <f>IF(ISBLANK('Prediction Log'!$N396), "", IF('Prediction Log'!$R396=Games!K377, "Y", "N"))</f>
        <v/>
      </c>
      <c r="Y396" s="82" t="str">
        <f>IF(ISBLANK('Prediction Log'!$N396), "",IF('Prediction Log'!$J396='Prediction Log'!$M396, "Y", "N"))</f>
        <v/>
      </c>
      <c r="Z396" s="81" t="str">
        <f>IF(ISBLANK('Prediction Log'!$N396), "",IF('Prediction Log'!$I396&lt;&gt;'Prediction Log'!$M396, "N",IF(AND('Prediction Log'!$E396&gt;0, 'Prediction Log'!$P396&gt;'Prediction Log'!$E396, 'Prediction Log'!$I396='Prediction Log'!$C396), "Y", IF(AND('Prediction Log'!$E396&lt;0, 'Prediction Log'!$P396&lt;'Prediction Log'!$E396,'Prediction Log'!$I396='Prediction Log'!$B396 ), "Y", IF('Prediction Log'!$P396='Prediction Log'!$E396, "PUSH", "N")))))</f>
        <v/>
      </c>
      <c r="AA396" s="81" t="str">
        <f>IF(ISBLANK('Prediction Log'!$N396), "",IF(AND('Prediction Log'!$W396="Y", 'Prediction Log'!$X396="Y"), "Y", "N"))</f>
        <v/>
      </c>
      <c r="AB396" s="80" t="str">
        <f>IF(ISBLANK('Prediction Log'!$N396), "",IF('Prediction Log'!$D396&gt;0, 'Prediction Log'!$P396-'Prediction Log'!$D396, IF('Prediction Log'!$D396&lt;0, -'Prediction Log'!$P396+'Prediction Log'!$D396, "NA")))</f>
        <v/>
      </c>
      <c r="AC396" s="80" t="str">
        <f>IF(ISBLANK('Prediction Log'!$N396), "",ABS('Prediction Log'!$AB396))</f>
        <v/>
      </c>
      <c r="AD396" s="81" t="str">
        <f>IF(ISBLANK('Prediction Log'!$N396), "",IF('Prediction Log'!$E396&gt;0, 'Prediction Log'!$P396-'Prediction Log'!$E396, IF('Prediction Log'!$E396&lt;0, -'Prediction Log'!$P396+'Prediction Log'!$E396, "NA")))</f>
        <v/>
      </c>
      <c r="AE396" s="81" t="str">
        <f>IF(ISBLANK('Prediction Log'!$N396), "",ABS('Prediction Log'!$AD396))</f>
        <v/>
      </c>
    </row>
    <row r="397" ht="14.25" customHeight="1">
      <c r="A397" s="67" t="n">
        <f>IF(ISBLANK(Games!$B378), "",Games!A378)</f>
        <v>15</v>
      </c>
      <c r="B397" s="67" t="str">
        <f>IF(ISBLANK(Games!$B378), "",Games!B378)</f>
        <v>Iowa</v>
      </c>
      <c r="C397" s="67" t="str">
        <f>IF(ISBLANK(Games!$B378), "",Games!E378)</f>
        <v>Tennessee</v>
      </c>
      <c r="D397" s="68" t="n">
        <f>IF(ISBLANK(Games!$B378), "",Games!G378)</f>
        <v>7.5</v>
      </c>
      <c r="E397" s="68" t="n">
        <f>IF(ISBLANK(Games!$B378), "",Games!H378)</f>
        <v>5.9</v>
      </c>
      <c r="F397" s="69" t="n">
        <f>Games!D378</f>
        <v>0.219559</v>
      </c>
      <c r="G397" s="70" t="str">
        <f>Games!K378</f>
        <v>Y</v>
      </c>
      <c r="H397" s="71" t="str">
        <f>IF(ISBLANK(Games!B378), "", IF('Prediction Log'!$D397&lt;0, 'Prediction Log'!$B397, 'Prediction Log'!$C397))</f>
        <v>Tennessee</v>
      </c>
      <c r="I397" s="72" t="str">
        <f>IF(ISBLANK(Games!$B378), "",Games!I378)</f>
        <v>Tennessee</v>
      </c>
      <c r="J397" s="72" t="str">
        <f>IF('Prediction Log'!$F397&gt;0.5, 'Prediction Log'!$B397, IF('Prediction Log'!$F397&lt;0.5, 'Prediction Log'!$C397, "PICK"))</f>
        <v>Tennessee</v>
      </c>
      <c r="K397" s="73" t="n">
        <f>IF(ISBLANK(Games!B378), "",IF('Prediction Log'!$J397='Prediction Log'!$B397, 'Prediction Log'!$F397, 1-'Prediction Log'!$F397))</f>
        <v>0.780441</v>
      </c>
      <c r="L397" s="74" t="str">
        <f>IF(ISBLANK(Games!$B378), "",Games!L378)</f>
        <v>N</v>
      </c>
      <c r="M397" s="75" t="str">
        <f>IF(ISBLANK('Prediction Log'!$N397), "",IF('Prediction Log'!$N397&gt;'Prediction Log'!$O397,'Prediction Log'!$B397,'Prediction Log'!$C397))</f>
        <v/>
      </c>
      <c r="N397" s="76"/>
      <c r="O397" s="76"/>
      <c r="P397" s="77" t="str">
        <f>IF(ISBLANK('Prediction Log'!$N397), "",'Prediction Log'!$O397-'Prediction Log'!$N397)</f>
        <v/>
      </c>
      <c r="Q397" s="78" t="str">
        <f>IF(ISBLANK('Prediction Log'!$N397), "",IF('Prediction Log'!$M397&lt;&gt;'Prediction Log'!$H397, "Y", IF(AND('Prediction Log'!$M397='Prediction Log'!$H397, ABS((-1*'Prediction Log'!$P397))&gt;ABS('Prediction Log'!$D397)), "Y", IF('Prediction Log'!$D397='Prediction Log'!$P397, "PUSH", "N"))))</f>
        <v/>
      </c>
      <c r="R397" s="79" t="str">
        <f>IF(ISBLANK('Prediction Log'!$N397), "",IF('Prediction Log'!$P397&lt;'Prediction Log'!$D397, "Y", IF('Prediction Log'!$P397='Prediction Log'!$D397, "PUSH", "N")))</f>
        <v/>
      </c>
      <c r="S397" s="79" t="str">
        <f>IF(ISBLANK('Prediction Log'!$N397), "",IF('Prediction Log'!$P397&lt;'Prediction Log'!$E397, "Y", IF('Prediction Log'!$P397='Prediction Log'!$E397, "PUSH", "N")))</f>
        <v/>
      </c>
      <c r="T397" s="80" t="str">
        <f>IF(ISBLANK('Prediction Log'!$N397),"",IF('Prediction Log'!$M397='Prediction Log'!$H397, "Y", "N"))</f>
        <v/>
      </c>
      <c r="U397" s="80" t="str">
        <f>'Prediction Log'!$R397</f>
        <v/>
      </c>
      <c r="V397" s="80" t="str">
        <f>IF(ISBLANK('Prediction Log'!$N397), "",IF(AND('Prediction Log'!$T397="Y", 'Prediction Log'!$U397="Y"), "Y", "N"))</f>
        <v/>
      </c>
      <c r="W397" s="81" t="str">
        <f>IF(ISBLANK('Prediction Log'!$N397),"",IF('Prediction Log'!$M397='Prediction Log'!$I397, "Y", "N"))</f>
        <v/>
      </c>
      <c r="X397" s="81" t="str">
        <f>IF(ISBLANK('Prediction Log'!$N397), "", IF('Prediction Log'!$R397=Games!K378, "Y", "N"))</f>
        <v/>
      </c>
      <c r="Y397" s="82" t="str">
        <f>IF(ISBLANK('Prediction Log'!$N397), "",IF('Prediction Log'!$J397='Prediction Log'!$M397, "Y", "N"))</f>
        <v/>
      </c>
      <c r="Z397" s="81" t="str">
        <f>IF(ISBLANK('Prediction Log'!$N397), "",IF('Prediction Log'!$I397&lt;&gt;'Prediction Log'!$M397, "N",IF(AND('Prediction Log'!$E397&gt;0, 'Prediction Log'!$P397&gt;'Prediction Log'!$E397, 'Prediction Log'!$I397='Prediction Log'!$C397), "Y", IF(AND('Prediction Log'!$E397&lt;0, 'Prediction Log'!$P397&lt;'Prediction Log'!$E397,'Prediction Log'!$I397='Prediction Log'!$B397 ), "Y", IF('Prediction Log'!$P397='Prediction Log'!$E397, "PUSH", "N")))))</f>
        <v/>
      </c>
      <c r="AA397" s="81" t="str">
        <f>IF(ISBLANK('Prediction Log'!$N397), "",IF(AND('Prediction Log'!$W397="Y", 'Prediction Log'!$X397="Y"), "Y", "N"))</f>
        <v/>
      </c>
      <c r="AB397" s="80" t="str">
        <f>IF(ISBLANK('Prediction Log'!$N397), "",IF('Prediction Log'!$D397&gt;0, 'Prediction Log'!$P397-'Prediction Log'!$D397, IF('Prediction Log'!$D397&lt;0, -'Prediction Log'!$P397+'Prediction Log'!$D397, "NA")))</f>
        <v/>
      </c>
      <c r="AC397" s="80" t="str">
        <f>IF(ISBLANK('Prediction Log'!$N397), "",ABS('Prediction Log'!$AB397))</f>
        <v/>
      </c>
      <c r="AD397" s="81" t="str">
        <f>IF(ISBLANK('Prediction Log'!$N397), "",IF('Prediction Log'!$E397&gt;0, 'Prediction Log'!$P397-'Prediction Log'!$E397, IF('Prediction Log'!$E397&lt;0, -'Prediction Log'!$P397+'Prediction Log'!$E397, "NA")))</f>
        <v/>
      </c>
      <c r="AE397" s="81" t="str">
        <f>IF(ISBLANK('Prediction Log'!$N397), "",ABS('Prediction Log'!$AD397))</f>
        <v/>
      </c>
    </row>
    <row r="398" ht="14.25" customHeight="1">
      <c r="A398" s="14" t="n">
        <f>IF(ISBLANK(Games!$B379), "",Games!A379)</f>
        <v>15</v>
      </c>
      <c r="B398" s="67" t="str">
        <f>IF(ISBLANK(Games!$B379), "",Games!B379)</f>
        <v>Alabama</v>
      </c>
      <c r="C398" s="67" t="str">
        <f>IF(ISBLANK(Games!$B379), "",Games!E379)</f>
        <v>Michigan</v>
      </c>
      <c r="D398" s="10" t="n">
        <f>IF(ISBLANK(Games!$B379), "",Games!G379)</f>
        <v>1.5</v>
      </c>
      <c r="E398" s="10" t="n">
        <f>IF(ISBLANK(Games!$B379), "",Games!H379)</f>
        <v>12.9</v>
      </c>
      <c r="F398" s="69" t="n">
        <f>Games!D379</f>
        <v>0.056581</v>
      </c>
      <c r="G398" s="70" t="str">
        <f>Games!K379</f>
        <v>N</v>
      </c>
      <c r="H398" s="71" t="str">
        <f>IF(ISBLANK(Games!B379), "", IF('Prediction Log'!$D398&lt;0, 'Prediction Log'!$B398, 'Prediction Log'!$C398))</f>
        <v>Michigan</v>
      </c>
      <c r="I398" s="72" t="str">
        <f>IF(ISBLANK(Games!$B379), "",Games!I379)</f>
        <v>Michigan</v>
      </c>
      <c r="J398" s="72" t="str">
        <f>IF('Prediction Log'!$F398&gt;0.5, 'Prediction Log'!$B398, IF('Prediction Log'!$F398&lt;0.5, 'Prediction Log'!$C398, "PICK"))</f>
        <v>Michigan</v>
      </c>
      <c r="K398" s="73" t="n">
        <f>IF(ISBLANK(Games!B379), "",IF('Prediction Log'!$J398='Prediction Log'!$B398, 'Prediction Log'!$F398, 1-'Prediction Log'!$F398))</f>
        <v>0.943419</v>
      </c>
      <c r="L398" s="74" t="str">
        <f>IF(ISBLANK(Games!$B379), "",Games!L379)</f>
        <v>Y</v>
      </c>
      <c r="M398" s="75" t="str">
        <f>IF(ISBLANK('Prediction Log'!$N398), "",IF('Prediction Log'!$N398&gt;'Prediction Log'!$O398,'Prediction Log'!$B398,'Prediction Log'!$C398))</f>
        <v/>
      </c>
      <c r="N398" s="76"/>
      <c r="O398" s="76"/>
      <c r="P398" s="77" t="str">
        <f>IF(ISBLANK('Prediction Log'!$N398), "",'Prediction Log'!$O398-'Prediction Log'!$N398)</f>
        <v/>
      </c>
      <c r="Q398" s="78" t="str">
        <f>IF(ISBLANK('Prediction Log'!$N398), "",IF('Prediction Log'!$M398&lt;&gt;'Prediction Log'!$H398, "Y", IF(AND('Prediction Log'!$M398='Prediction Log'!$H398, ABS((-1*'Prediction Log'!$P398))&gt;ABS('Prediction Log'!$D398)), "Y", IF('Prediction Log'!$D398='Prediction Log'!$P398, "PUSH", "N"))))</f>
        <v/>
      </c>
      <c r="R398" s="79" t="str">
        <f>IF(ISBLANK('Prediction Log'!$N398), "",IF('Prediction Log'!$P398&lt;'Prediction Log'!$D398, "Y", IF('Prediction Log'!$P398='Prediction Log'!$D398, "PUSH", "N")))</f>
        <v/>
      </c>
      <c r="S398" s="79" t="str">
        <f>IF(ISBLANK('Prediction Log'!$N398), "",IF('Prediction Log'!$P398&lt;'Prediction Log'!$E398, "Y", IF('Prediction Log'!$P398='Prediction Log'!$E398, "PUSH", "N")))</f>
        <v/>
      </c>
      <c r="T398" s="80" t="str">
        <f>IF(ISBLANK('Prediction Log'!$N398),"",IF('Prediction Log'!$M398='Prediction Log'!$H398, "Y", "N"))</f>
        <v/>
      </c>
      <c r="U398" s="80" t="str">
        <f>'Prediction Log'!$R398</f>
        <v/>
      </c>
      <c r="V398" s="80" t="str">
        <f>IF(ISBLANK('Prediction Log'!$N398), "",IF(AND('Prediction Log'!$T398="Y", 'Prediction Log'!$U398="Y"), "Y", "N"))</f>
        <v/>
      </c>
      <c r="W398" s="81" t="str">
        <f>IF(ISBLANK('Prediction Log'!$N398),"",IF('Prediction Log'!$M398='Prediction Log'!$I398, "Y", "N"))</f>
        <v/>
      </c>
      <c r="X398" s="81" t="str">
        <f>IF(ISBLANK('Prediction Log'!$N398), "", IF('Prediction Log'!$R398=Games!K379, "Y", "N"))</f>
        <v/>
      </c>
      <c r="Y398" s="82" t="str">
        <f>IF(ISBLANK('Prediction Log'!$N398), "",IF('Prediction Log'!$J398='Prediction Log'!$M398, "Y", "N"))</f>
        <v/>
      </c>
      <c r="Z398" s="81" t="str">
        <f>IF(ISBLANK('Prediction Log'!$N398), "",IF('Prediction Log'!$I398&lt;&gt;'Prediction Log'!$M398, "N",IF(AND('Prediction Log'!$E398&gt;0, 'Prediction Log'!$P398&gt;'Prediction Log'!$E398, 'Prediction Log'!$I398='Prediction Log'!$C398), "Y", IF(AND('Prediction Log'!$E398&lt;0, 'Prediction Log'!$P398&lt;'Prediction Log'!$E398,'Prediction Log'!$I398='Prediction Log'!$B398 ), "Y", IF('Prediction Log'!$P398='Prediction Log'!$E398, "PUSH", "N")))))</f>
        <v/>
      </c>
      <c r="AA398" s="81" t="str">
        <f>IF(ISBLANK('Prediction Log'!$N398), "",IF(AND('Prediction Log'!$W398="Y", 'Prediction Log'!$X398="Y"), "Y", "N"))</f>
        <v/>
      </c>
      <c r="AB398" s="80" t="str">
        <f>IF(ISBLANK('Prediction Log'!$N398), "",IF('Prediction Log'!$D398&gt;0, 'Prediction Log'!$P398-'Prediction Log'!$D398, IF('Prediction Log'!$D398&lt;0, -'Prediction Log'!$P398+'Prediction Log'!$D398, "NA")))</f>
        <v/>
      </c>
      <c r="AC398" s="80" t="str">
        <f>IF(ISBLANK('Prediction Log'!$N398), "",ABS('Prediction Log'!$AB398))</f>
        <v/>
      </c>
      <c r="AD398" s="81" t="str">
        <f>IF(ISBLANK('Prediction Log'!$N398), "",IF('Prediction Log'!$E398&gt;0, 'Prediction Log'!$P398-'Prediction Log'!$E398, IF('Prediction Log'!$E398&lt;0, -'Prediction Log'!$P398+'Prediction Log'!$E398, "NA")))</f>
        <v/>
      </c>
      <c r="AE398" s="81" t="str">
        <f>IF(ISBLANK('Prediction Log'!$N398), "",ABS('Prediction Log'!$AD398))</f>
        <v/>
      </c>
    </row>
    <row r="399" ht="14.25" customHeight="1">
      <c r="A399" s="67" t="n">
        <f>IF(ISBLANK(Games!$B380), "",Games!A380)</f>
        <v>15</v>
      </c>
      <c r="B399" s="67" t="str">
        <f>IF(ISBLANK(Games!$B380), "",Games!B380)</f>
        <v>Texas</v>
      </c>
      <c r="C399" s="67" t="str">
        <f>IF(ISBLANK(Games!$B380), "",Games!E380)</f>
        <v>Washington</v>
      </c>
      <c r="D399" s="68" t="n">
        <f>IF(ISBLANK(Games!$B380), "",Games!G380)</f>
        <v>-4.5</v>
      </c>
      <c r="E399" s="68" t="n">
        <f>IF(ISBLANK(Games!$B380), "",Games!H380)</f>
        <v>-8.7</v>
      </c>
      <c r="F399" s="69" t="n">
        <f>Games!D380</f>
        <v>0.805937</v>
      </c>
      <c r="G399" s="70" t="str">
        <f>Games!K380</f>
        <v>Y</v>
      </c>
      <c r="H399" s="71" t="str">
        <f>IF(ISBLANK(Games!B380), "", IF('Prediction Log'!$D399&lt;0, 'Prediction Log'!$B399, 'Prediction Log'!$C399))</f>
        <v>Texas</v>
      </c>
      <c r="I399" s="72" t="str">
        <f>IF(ISBLANK(Games!$B380), "",Games!I380)</f>
        <v>Texas</v>
      </c>
      <c r="J399" s="72" t="str">
        <f>IF('Prediction Log'!$F399&gt;0.5, 'Prediction Log'!$B399, IF('Prediction Log'!$F399&lt;0.5, 'Prediction Log'!$C399, "PICK"))</f>
        <v>Texas</v>
      </c>
      <c r="K399" s="73" t="n">
        <f>IF(ISBLANK(Games!B380), "",IF('Prediction Log'!$J399='Prediction Log'!$B399, 'Prediction Log'!$F399, 1-'Prediction Log'!$F399))</f>
        <v>0.805937</v>
      </c>
      <c r="L399" s="74" t="str">
        <f>IF(ISBLANK(Games!$B380), "",Games!L380)</f>
        <v>Y</v>
      </c>
      <c r="M399" s="75" t="str">
        <f>IF(ISBLANK('Prediction Log'!$N399), "",IF('Prediction Log'!$N399&gt;'Prediction Log'!$O399,'Prediction Log'!$B399,'Prediction Log'!$C399))</f>
        <v/>
      </c>
      <c r="N399" s="76"/>
      <c r="O399" s="76"/>
      <c r="P399" s="77" t="str">
        <f>IF(ISBLANK('Prediction Log'!$N399), "",'Prediction Log'!$O399-'Prediction Log'!$N399)</f>
        <v/>
      </c>
      <c r="Q399" s="78" t="str">
        <f>IF(ISBLANK('Prediction Log'!$N399), "",IF('Prediction Log'!$M399&lt;&gt;'Prediction Log'!$H399, "Y", IF(AND('Prediction Log'!$M399='Prediction Log'!$H399, ABS((-1*'Prediction Log'!$P399))&gt;ABS('Prediction Log'!$D399)), "Y", IF('Prediction Log'!$D399='Prediction Log'!$P399, "PUSH", "N"))))</f>
        <v/>
      </c>
      <c r="R399" s="79" t="str">
        <f>IF(ISBLANK('Prediction Log'!$N399), "",IF('Prediction Log'!$P399&lt;'Prediction Log'!$D399, "Y", IF('Prediction Log'!$P399='Prediction Log'!$D399, "PUSH", "N")))</f>
        <v/>
      </c>
      <c r="S399" s="79" t="str">
        <f>IF(ISBLANK('Prediction Log'!$N399), "",IF('Prediction Log'!$P399&lt;'Prediction Log'!$E399, "Y", IF('Prediction Log'!$P399='Prediction Log'!$E399, "PUSH", "N")))</f>
        <v/>
      </c>
      <c r="T399" s="80" t="str">
        <f>IF(ISBLANK('Prediction Log'!$N399),"",IF('Prediction Log'!$M399='Prediction Log'!$H399, "Y", "N"))</f>
        <v/>
      </c>
      <c r="U399" s="80" t="str">
        <f>'Prediction Log'!$R399</f>
        <v/>
      </c>
      <c r="V399" s="80" t="str">
        <f>IF(ISBLANK('Prediction Log'!$N399), "",IF(AND('Prediction Log'!$T399="Y", 'Prediction Log'!$U399="Y"), "Y", "N"))</f>
        <v/>
      </c>
      <c r="W399" s="81" t="str">
        <f>IF(ISBLANK('Prediction Log'!$N399),"",IF('Prediction Log'!$M399='Prediction Log'!$I399, "Y", "N"))</f>
        <v/>
      </c>
      <c r="X399" s="81" t="str">
        <f>IF(ISBLANK('Prediction Log'!$N399), "", IF('Prediction Log'!$R399=Games!K380, "Y", "N"))</f>
        <v/>
      </c>
      <c r="Y399" s="82" t="str">
        <f>IF(ISBLANK('Prediction Log'!$N399), "",IF('Prediction Log'!$J399='Prediction Log'!$M399, "Y", "N"))</f>
        <v/>
      </c>
      <c r="Z399" s="81" t="str">
        <f>IF(ISBLANK('Prediction Log'!$N399), "",IF('Prediction Log'!$I399&lt;&gt;'Prediction Log'!$M399, "N",IF(AND('Prediction Log'!$E399&gt;0, 'Prediction Log'!$P399&gt;'Prediction Log'!$E399, 'Prediction Log'!$I399='Prediction Log'!$C399), "Y", IF(AND('Prediction Log'!$E399&lt;0, 'Prediction Log'!$P399&lt;'Prediction Log'!$E399,'Prediction Log'!$I399='Prediction Log'!$B399 ), "Y", IF('Prediction Log'!$P399='Prediction Log'!$E399, "PUSH", "N")))))</f>
        <v/>
      </c>
      <c r="AA399" s="81" t="str">
        <f>IF(ISBLANK('Prediction Log'!$N399), "",IF(AND('Prediction Log'!$W399="Y", 'Prediction Log'!$X399="Y"), "Y", "N"))</f>
        <v/>
      </c>
      <c r="AB399" s="80" t="str">
        <f>IF(ISBLANK('Prediction Log'!$N399), "",IF('Prediction Log'!$D399&gt;0, 'Prediction Log'!$P399-'Prediction Log'!$D399, IF('Prediction Log'!$D399&lt;0, -'Prediction Log'!$P399+'Prediction Log'!$D399, "NA")))</f>
        <v/>
      </c>
      <c r="AC399" s="80" t="str">
        <f>IF(ISBLANK('Prediction Log'!$N399), "",ABS('Prediction Log'!$AB399))</f>
        <v/>
      </c>
      <c r="AD399" s="81" t="str">
        <f>IF(ISBLANK('Prediction Log'!$N399), "",IF('Prediction Log'!$E399&gt;0, 'Prediction Log'!$P399-'Prediction Log'!$E399, IF('Prediction Log'!$E399&lt;0, -'Prediction Log'!$P399+'Prediction Log'!$E399, "NA")))</f>
        <v/>
      </c>
      <c r="AE399" s="81" t="str">
        <f>IF(ISBLANK('Prediction Log'!$N399), "",ABS('Prediction Log'!$AD399))</f>
        <v/>
      </c>
    </row>
    <row r="400" ht="14.25" customHeight="1">
      <c r="A400" s="14" t="n">
        <f>IF(ISBLANK(Games!$B381), "",Games!A381)</f>
        <v>15</v>
      </c>
      <c r="B400" s="67" t="str">
        <f>IF(ISBLANK(Games!$B381), "",Games!B381)</f>
        <v>Michigan</v>
      </c>
      <c r="C400" s="67" t="str">
        <f>IF(ISBLANK(Games!$B381), "",Games!E381)</f>
        <v>Washington</v>
      </c>
      <c r="D400" s="10" t="n">
        <f>IF(ISBLANK(Games!$B381), "",Games!G381)</f>
        <v>-4.5</v>
      </c>
      <c r="E400" s="10" t="n">
        <f>IF(ISBLANK(Games!$B381), "",Games!H381)</f>
        <v>-23.1</v>
      </c>
      <c r="F400" s="69" t="n">
        <f>Games!D381</f>
        <v>0.987975</v>
      </c>
      <c r="G400" s="70" t="str">
        <f>Games!K381</f>
        <v>Y</v>
      </c>
      <c r="H400" s="71" t="str">
        <f>IF(ISBLANK(Games!B381), "", IF('Prediction Log'!$D400&lt;0, 'Prediction Log'!$B400, 'Prediction Log'!$C400))</f>
        <v>Michigan</v>
      </c>
      <c r="I400" s="72" t="str">
        <f>IF(ISBLANK(Games!$B381), "",Games!I381)</f>
        <v>Michigan</v>
      </c>
      <c r="J400" s="72" t="str">
        <f>IF('Prediction Log'!$F400&gt;0.5, 'Prediction Log'!$B400, IF('Prediction Log'!$F400&lt;0.5, 'Prediction Log'!$C400, "PICK"))</f>
        <v>Michigan</v>
      </c>
      <c r="K400" s="73" t="n">
        <f>IF(ISBLANK(Games!B381), "",IF('Prediction Log'!$J400='Prediction Log'!$B400, 'Prediction Log'!$F400, 1-'Prediction Log'!$F400))</f>
        <v>0.987975</v>
      </c>
      <c r="L400" s="74" t="str">
        <f>IF(ISBLANK(Games!$B381), "",Games!L381)</f>
        <v>Y</v>
      </c>
      <c r="M400" s="75" t="str">
        <f>IF(ISBLANK('Prediction Log'!$N400), "",IF('Prediction Log'!$N400&gt;'Prediction Log'!$O400,'Prediction Log'!$B400,'Prediction Log'!$C400))</f>
        <v/>
      </c>
      <c r="N400" s="76"/>
      <c r="O400" s="76"/>
      <c r="P400" s="77" t="str">
        <f>IF(ISBLANK('Prediction Log'!$N400), "",'Prediction Log'!$O400-'Prediction Log'!$N400)</f>
        <v/>
      </c>
      <c r="Q400" s="78" t="str">
        <f>IF(ISBLANK('Prediction Log'!$N400), "",IF('Prediction Log'!$M400&lt;&gt;'Prediction Log'!$H400, "Y", IF(AND('Prediction Log'!$M400='Prediction Log'!$H400, ABS((-1*'Prediction Log'!$P400))&gt;ABS('Prediction Log'!$D400)), "Y", IF('Prediction Log'!$D400='Prediction Log'!$P400, "PUSH", "N"))))</f>
        <v/>
      </c>
      <c r="R400" s="79" t="str">
        <f>IF(ISBLANK('Prediction Log'!$N400), "",IF('Prediction Log'!$P400&lt;'Prediction Log'!$D400, "Y", IF('Prediction Log'!$P400='Prediction Log'!$D400, "PUSH", "N")))</f>
        <v/>
      </c>
      <c r="S400" s="79" t="str">
        <f>IF(ISBLANK('Prediction Log'!$N400), "",IF('Prediction Log'!$P400&lt;'Prediction Log'!$E400, "Y", IF('Prediction Log'!$P400='Prediction Log'!$E400, "PUSH", "N")))</f>
        <v/>
      </c>
      <c r="T400" s="80" t="str">
        <f>IF(ISBLANK('Prediction Log'!$N400),"",IF('Prediction Log'!$M400='Prediction Log'!$H400, "Y", "N"))</f>
        <v/>
      </c>
      <c r="U400" s="80" t="str">
        <f>'Prediction Log'!$R400</f>
        <v/>
      </c>
      <c r="V400" s="80" t="str">
        <f>IF(ISBLANK('Prediction Log'!$N400), "",IF(AND('Prediction Log'!$T400="Y", 'Prediction Log'!$U400="Y"), "Y", "N"))</f>
        <v/>
      </c>
      <c r="W400" s="81" t="str">
        <f>IF(ISBLANK('Prediction Log'!$N400),"",IF('Prediction Log'!$M400='Prediction Log'!$I400, "Y", "N"))</f>
        <v/>
      </c>
      <c r="X400" s="81" t="str">
        <f>IF(ISBLANK('Prediction Log'!$N400), "", IF('Prediction Log'!$R400=Games!K381, "Y", "N"))</f>
        <v/>
      </c>
      <c r="Y400" s="82" t="str">
        <f>IF(ISBLANK('Prediction Log'!$N400), "",IF('Prediction Log'!$J400='Prediction Log'!$M400, "Y", "N"))</f>
        <v/>
      </c>
      <c r="Z400" s="81" t="str">
        <f>IF(ISBLANK('Prediction Log'!$N400), "",IF('Prediction Log'!$I400&lt;&gt;'Prediction Log'!$M400, "N",IF(AND('Prediction Log'!$E400&gt;0, 'Prediction Log'!$P400&gt;'Prediction Log'!$E400, 'Prediction Log'!$I400='Prediction Log'!$C400), "Y", IF(AND('Prediction Log'!$E400&lt;0, 'Prediction Log'!$P400&lt;'Prediction Log'!$E400,'Prediction Log'!$I400='Prediction Log'!$B400 ), "Y", IF('Prediction Log'!$P400='Prediction Log'!$E400, "PUSH", "N")))))</f>
        <v/>
      </c>
      <c r="AA400" s="81" t="str">
        <f>IF(ISBLANK('Prediction Log'!$N400), "",IF(AND('Prediction Log'!$W400="Y", 'Prediction Log'!$X400="Y"), "Y", "N"))</f>
        <v/>
      </c>
      <c r="AB400" s="80" t="str">
        <f>IF(ISBLANK('Prediction Log'!$N400), "",IF('Prediction Log'!$D400&gt;0, 'Prediction Log'!$P400-'Prediction Log'!$D400, IF('Prediction Log'!$D400&lt;0, -'Prediction Log'!$P400+'Prediction Log'!$D400, "NA")))</f>
        <v/>
      </c>
      <c r="AC400" s="80" t="str">
        <f>IF(ISBLANK('Prediction Log'!$N400), "",ABS('Prediction Log'!$AB400))</f>
        <v/>
      </c>
      <c r="AD400" s="81" t="str">
        <f>IF(ISBLANK('Prediction Log'!$N400), "",IF('Prediction Log'!$E400&gt;0, 'Prediction Log'!$P400-'Prediction Log'!$E400, IF('Prediction Log'!$E400&lt;0, -'Prediction Log'!$P400+'Prediction Log'!$E400, "NA")))</f>
        <v/>
      </c>
      <c r="AE400" s="81" t="str">
        <f>IF(ISBLANK('Prediction Log'!$N400), "",ABS('Prediction Log'!$AD400))</f>
        <v/>
      </c>
    </row>
    <row r="401" ht="14.25" customHeight="1">
      <c r="A401" s="67" t="str">
        <f>IF(ISBLANK(Games!$B382), "",Games!A382)</f>
        <v/>
      </c>
      <c r="B401" s="67" t="str">
        <f>IF(ISBLANK(Games!$B382), "",Games!B382)</f>
        <v/>
      </c>
      <c r="C401" s="67" t="str">
        <f>IF(ISBLANK(Games!$B382), "",Games!E382)</f>
        <v/>
      </c>
      <c r="D401" s="68" t="str">
        <f>IF(ISBLANK(Games!$B382), "",Games!G382)</f>
        <v/>
      </c>
      <c r="E401" s="68" t="str">
        <f>IF(ISBLANK(Games!$B382), "",Games!H382)</f>
        <v/>
      </c>
      <c r="F401" s="69" t="str">
        <f>Games!D382</f>
        <v/>
      </c>
      <c r="G401" s="70" t="str">
        <f>Games!K382</f>
        <v/>
      </c>
      <c r="H401" s="71" t="str">
        <f>IF(ISBLANK(Games!B382), "", IF('Prediction Log'!$D401&lt;0, 'Prediction Log'!$B401, 'Prediction Log'!$C401))</f>
        <v/>
      </c>
      <c r="I401" s="72" t="str">
        <f>IF(ISBLANK(Games!$B382), "",Games!I382)</f>
        <v/>
      </c>
      <c r="J401" s="72" t="str">
        <f>IF('Prediction Log'!$F401&gt;0.5, 'Prediction Log'!$B401, IF('Prediction Log'!$F401&lt;0.5, 'Prediction Log'!$C401, "PICK"))</f>
        <v/>
      </c>
      <c r="K401" s="73" t="str">
        <f>IF(ISBLANK(Games!B382), "",IF('Prediction Log'!$J401='Prediction Log'!$B401, 'Prediction Log'!$F401, 1-'Prediction Log'!$F401))</f>
        <v/>
      </c>
      <c r="L401" s="74" t="str">
        <f>IF(ISBLANK(Games!$B382), "",Games!L382)</f>
        <v/>
      </c>
      <c r="M401" s="75" t="str">
        <f>IF(ISBLANK('Prediction Log'!$N401), "",IF('Prediction Log'!$N401&gt;'Prediction Log'!$O401,'Prediction Log'!$B401,'Prediction Log'!$C401))</f>
        <v/>
      </c>
      <c r="N401" s="76"/>
      <c r="O401" s="76"/>
      <c r="P401" s="77" t="str">
        <f>IF(ISBLANK('Prediction Log'!$N401), "",'Prediction Log'!$O401-'Prediction Log'!$N401)</f>
        <v/>
      </c>
      <c r="Q401" s="78" t="str">
        <f>IF(ISBLANK('Prediction Log'!$N401), "",IF('Prediction Log'!$M401&lt;&gt;'Prediction Log'!$H401, "Y", IF(AND('Prediction Log'!$M401='Prediction Log'!$H401, ABS((-1*'Prediction Log'!$P401))&gt;ABS('Prediction Log'!$D401)), "Y", IF('Prediction Log'!$D401='Prediction Log'!$P401, "PUSH", "N"))))</f>
        <v/>
      </c>
      <c r="R401" s="79" t="str">
        <f>IF(ISBLANK('Prediction Log'!$N401), "",IF('Prediction Log'!$P401&lt;'Prediction Log'!$D401, "Y", IF('Prediction Log'!$P401='Prediction Log'!$D401, "PUSH", "N")))</f>
        <v/>
      </c>
      <c r="S401" s="79" t="str">
        <f>IF(ISBLANK('Prediction Log'!$N401), "",IF('Prediction Log'!$P401&lt;'Prediction Log'!$E401, "Y", IF('Prediction Log'!$P401='Prediction Log'!$E401, "PUSH", "N")))</f>
        <v/>
      </c>
      <c r="T401" s="80" t="str">
        <f>IF(ISBLANK('Prediction Log'!$N401),"",IF('Prediction Log'!$M401='Prediction Log'!$H401, "Y", "N"))</f>
        <v/>
      </c>
      <c r="U401" s="80" t="str">
        <f>'Prediction Log'!$R401</f>
        <v/>
      </c>
      <c r="V401" s="80" t="str">
        <f>IF(ISBLANK('Prediction Log'!$N401), "",IF(AND('Prediction Log'!$T401="Y", 'Prediction Log'!$U401="Y"), "Y", "N"))</f>
        <v/>
      </c>
      <c r="W401" s="81" t="str">
        <f>IF(ISBLANK('Prediction Log'!$N401),"",IF('Prediction Log'!$M401='Prediction Log'!$I401, "Y", "N"))</f>
        <v/>
      </c>
      <c r="X401" s="81" t="str">
        <f>IF(ISBLANK('Prediction Log'!$N401), "", IF('Prediction Log'!$R401=Games!K382, "Y", "N"))</f>
        <v/>
      </c>
      <c r="Y401" s="82" t="str">
        <f>IF(ISBLANK('Prediction Log'!$N401), "",IF('Prediction Log'!$J401='Prediction Log'!$M401, "Y", "N"))</f>
        <v/>
      </c>
      <c r="Z401" s="81" t="str">
        <f>IF(ISBLANK('Prediction Log'!$N401), "",IF('Prediction Log'!$I401&lt;&gt;'Prediction Log'!$M401, "N",IF(AND('Prediction Log'!$E401&gt;0, 'Prediction Log'!$P401&gt;'Prediction Log'!$E401, 'Prediction Log'!$I401='Prediction Log'!$C401), "Y", IF(AND('Prediction Log'!$E401&lt;0, 'Prediction Log'!$P401&lt;'Prediction Log'!$E401,'Prediction Log'!$I401='Prediction Log'!$B401 ), "Y", IF('Prediction Log'!$P401='Prediction Log'!$E401, "PUSH", "N")))))</f>
        <v/>
      </c>
      <c r="AA401" s="81" t="str">
        <f>IF(ISBLANK('Prediction Log'!$N401), "",IF(AND('Prediction Log'!$W401="Y", 'Prediction Log'!$X401="Y"), "Y", "N"))</f>
        <v/>
      </c>
      <c r="AB401" s="80" t="str">
        <f>IF(ISBLANK('Prediction Log'!$N401), "",IF('Prediction Log'!$D401&gt;0, 'Prediction Log'!$P401-'Prediction Log'!$D401, IF('Prediction Log'!$D401&lt;0, -'Prediction Log'!$P401+'Prediction Log'!$D401, "NA")))</f>
        <v/>
      </c>
      <c r="AC401" s="80" t="str">
        <f>IF(ISBLANK('Prediction Log'!$N401), "",ABS('Prediction Log'!$AB401))</f>
        <v/>
      </c>
      <c r="AD401" s="81" t="str">
        <f>IF(ISBLANK('Prediction Log'!$N401), "",IF('Prediction Log'!$E401&gt;0, 'Prediction Log'!$P401-'Prediction Log'!$E401, IF('Prediction Log'!$E401&lt;0, -'Prediction Log'!$P401+'Prediction Log'!$E401, "NA")))</f>
        <v/>
      </c>
      <c r="AE401" s="81" t="str">
        <f>IF(ISBLANK('Prediction Log'!$N401), "",ABS('Prediction Log'!$AD401))</f>
        <v/>
      </c>
    </row>
    <row r="402" ht="14.25" customHeight="1">
      <c r="A402" s="14" t="str">
        <f>IF(ISBLANK(Games!$B383), "",Games!A383)</f>
        <v/>
      </c>
      <c r="B402" s="67" t="str">
        <f>IF(ISBLANK(Games!$B383), "",Games!B383)</f>
        <v/>
      </c>
      <c r="C402" s="67" t="str">
        <f>IF(ISBLANK(Games!$B383), "",Games!E383)</f>
        <v/>
      </c>
      <c r="D402" s="10" t="str">
        <f>IF(ISBLANK(Games!$B383), "",Games!G383)</f>
        <v/>
      </c>
      <c r="E402" s="10" t="str">
        <f>IF(ISBLANK(Games!$B383), "",Games!H383)</f>
        <v/>
      </c>
      <c r="F402" s="69" t="str">
        <f>Games!D383</f>
        <v/>
      </c>
      <c r="G402" s="70" t="str">
        <f>Games!K383</f>
        <v/>
      </c>
      <c r="H402" s="71" t="str">
        <f>IF(ISBLANK(Games!B383), "", IF('Prediction Log'!$D402&lt;0, 'Prediction Log'!$B402, 'Prediction Log'!$C402))</f>
        <v/>
      </c>
      <c r="I402" s="72" t="str">
        <f>IF(ISBLANK(Games!$B383), "",Games!I383)</f>
        <v/>
      </c>
      <c r="J402" s="72" t="str">
        <f>IF('Prediction Log'!$F402&gt;0.5, 'Prediction Log'!$B402, IF('Prediction Log'!$F402&lt;0.5, 'Prediction Log'!$C402, "PICK"))</f>
        <v/>
      </c>
      <c r="K402" s="73" t="str">
        <f>IF(ISBLANK(Games!B383), "",IF('Prediction Log'!$J402='Prediction Log'!$B402, 'Prediction Log'!$F402, 1-'Prediction Log'!$F402))</f>
        <v/>
      </c>
      <c r="L402" s="74" t="str">
        <f>IF(ISBLANK(Games!$B383), "",Games!L383)</f>
        <v/>
      </c>
      <c r="M402" s="75" t="str">
        <f>IF(ISBLANK('Prediction Log'!$N402), "",IF('Prediction Log'!$N402&gt;'Prediction Log'!$O402,'Prediction Log'!$B402,'Prediction Log'!$C402))</f>
        <v/>
      </c>
      <c r="N402" s="76"/>
      <c r="O402" s="76"/>
      <c r="P402" s="77" t="str">
        <f>IF(ISBLANK('Prediction Log'!$N402), "",'Prediction Log'!$O402-'Prediction Log'!$N402)</f>
        <v/>
      </c>
      <c r="Q402" s="78" t="str">
        <f>IF(ISBLANK('Prediction Log'!$N402), "",IF('Prediction Log'!$M402&lt;&gt;'Prediction Log'!$H402, "Y", IF(AND('Prediction Log'!$M402='Prediction Log'!$H402, ABS((-1*'Prediction Log'!$P402))&gt;ABS('Prediction Log'!$D402)), "Y", IF('Prediction Log'!$D402='Prediction Log'!$P402, "PUSH", "N"))))</f>
        <v/>
      </c>
      <c r="R402" s="79" t="str">
        <f>IF(ISBLANK('Prediction Log'!$N402), "",IF('Prediction Log'!$P402&lt;'Prediction Log'!$D402, "Y", IF('Prediction Log'!$P402='Prediction Log'!$D402, "PUSH", "N")))</f>
        <v/>
      </c>
      <c r="S402" s="79" t="str">
        <f>IF(ISBLANK('Prediction Log'!$N402), "",IF('Prediction Log'!$P402&lt;'Prediction Log'!$E402, "Y", IF('Prediction Log'!$P402='Prediction Log'!$E402, "PUSH", "N")))</f>
        <v/>
      </c>
      <c r="T402" s="80" t="str">
        <f>IF(ISBLANK('Prediction Log'!$N402),"",IF('Prediction Log'!$M402='Prediction Log'!$H402, "Y", "N"))</f>
        <v/>
      </c>
      <c r="U402" s="80" t="str">
        <f>'Prediction Log'!$R402</f>
        <v/>
      </c>
      <c r="V402" s="80" t="str">
        <f>IF(ISBLANK('Prediction Log'!$N402), "",IF(AND('Prediction Log'!$T402="Y", 'Prediction Log'!$U402="Y"), "Y", "N"))</f>
        <v/>
      </c>
      <c r="W402" s="81" t="str">
        <f>IF(ISBLANK('Prediction Log'!$N402),"",IF('Prediction Log'!$M402='Prediction Log'!$I402, "Y", "N"))</f>
        <v/>
      </c>
      <c r="X402" s="81" t="str">
        <f>IF(ISBLANK('Prediction Log'!$N402), "", IF('Prediction Log'!$R402=Games!K383, "Y", "N"))</f>
        <v/>
      </c>
      <c r="Y402" s="82" t="str">
        <f>IF(ISBLANK('Prediction Log'!$N402), "",IF('Prediction Log'!$J402='Prediction Log'!$M402, "Y", "N"))</f>
        <v/>
      </c>
      <c r="Z402" s="81" t="str">
        <f>IF(ISBLANK('Prediction Log'!$N402), "",IF('Prediction Log'!$I402&lt;&gt;'Prediction Log'!$M402, "N",IF(AND('Prediction Log'!$E402&gt;0, 'Prediction Log'!$P402&gt;'Prediction Log'!$E402, 'Prediction Log'!$I402='Prediction Log'!$C402), "Y", IF(AND('Prediction Log'!$E402&lt;0, 'Prediction Log'!$P402&lt;'Prediction Log'!$E402,'Prediction Log'!$I402='Prediction Log'!$B402 ), "Y", IF('Prediction Log'!$P402='Prediction Log'!$E402, "PUSH", "N")))))</f>
        <v/>
      </c>
      <c r="AA402" s="81" t="str">
        <f>IF(ISBLANK('Prediction Log'!$N402), "",IF(AND('Prediction Log'!$W402="Y", 'Prediction Log'!$X402="Y"), "Y", "N"))</f>
        <v/>
      </c>
      <c r="AB402" s="80" t="str">
        <f>IF(ISBLANK('Prediction Log'!$N402), "",IF('Prediction Log'!$D402&gt;0, 'Prediction Log'!$P402-'Prediction Log'!$D402, IF('Prediction Log'!$D402&lt;0, -'Prediction Log'!$P402+'Prediction Log'!$D402, "NA")))</f>
        <v/>
      </c>
      <c r="AC402" s="80" t="str">
        <f>IF(ISBLANK('Prediction Log'!$N402), "",ABS('Prediction Log'!$AB402))</f>
        <v/>
      </c>
      <c r="AD402" s="81" t="str">
        <f>IF(ISBLANK('Prediction Log'!$N402), "",IF('Prediction Log'!$E402&gt;0, 'Prediction Log'!$P402-'Prediction Log'!$E402, IF('Prediction Log'!$E402&lt;0, -'Prediction Log'!$P402+'Prediction Log'!$E402, "NA")))</f>
        <v/>
      </c>
      <c r="AE402" s="81" t="str">
        <f>IF(ISBLANK('Prediction Log'!$N402), "",ABS('Prediction Log'!$AD402))</f>
        <v/>
      </c>
    </row>
    <row r="403" ht="14.25" customHeight="1">
      <c r="A403" s="67" t="str">
        <f>IF(ISBLANK(Games!$B384), "",Games!A384)</f>
        <v/>
      </c>
      <c r="B403" s="67" t="str">
        <f>IF(ISBLANK(Games!$B384), "",Games!B384)</f>
        <v/>
      </c>
      <c r="C403" s="67" t="str">
        <f>IF(ISBLANK(Games!$B384), "",Games!E384)</f>
        <v/>
      </c>
      <c r="D403" s="68" t="str">
        <f>IF(ISBLANK(Games!$B384), "",Games!G384)</f>
        <v/>
      </c>
      <c r="E403" s="68" t="str">
        <f>IF(ISBLANK(Games!$B384), "",Games!H384)</f>
        <v/>
      </c>
      <c r="F403" s="69" t="str">
        <f>Games!D384</f>
        <v/>
      </c>
      <c r="G403" s="70" t="str">
        <f>Games!K384</f>
        <v/>
      </c>
      <c r="H403" s="71" t="str">
        <f>IF(ISBLANK(Games!B384), "", IF('Prediction Log'!$D403&lt;0, 'Prediction Log'!$B403, 'Prediction Log'!$C403))</f>
        <v/>
      </c>
      <c r="I403" s="72" t="str">
        <f>IF(ISBLANK(Games!$B384), "",Games!I384)</f>
        <v/>
      </c>
      <c r="J403" s="72" t="str">
        <f>IF('Prediction Log'!$F403&gt;0.5, 'Prediction Log'!$B403, IF('Prediction Log'!$F403&lt;0.5, 'Prediction Log'!$C403, "PICK"))</f>
        <v/>
      </c>
      <c r="K403" s="73" t="str">
        <f>IF(ISBLANK(Games!B384), "",IF('Prediction Log'!$J403='Prediction Log'!$B403, 'Prediction Log'!$F403, 1-'Prediction Log'!$F403))</f>
        <v/>
      </c>
      <c r="L403" s="74" t="str">
        <f>IF(ISBLANK(Games!$B384), "",Games!L384)</f>
        <v/>
      </c>
      <c r="M403" s="75" t="str">
        <f>IF(ISBLANK('Prediction Log'!$N403), "",IF('Prediction Log'!$N403&gt;'Prediction Log'!$O403,'Prediction Log'!$B403,'Prediction Log'!$C403))</f>
        <v/>
      </c>
      <c r="N403" s="76"/>
      <c r="O403" s="76"/>
      <c r="P403" s="77" t="str">
        <f>IF(ISBLANK('Prediction Log'!$N403), "",'Prediction Log'!$O403-'Prediction Log'!$N403)</f>
        <v/>
      </c>
      <c r="Q403" s="78" t="str">
        <f>IF(ISBLANK('Prediction Log'!$N403), "",IF('Prediction Log'!$M403&lt;&gt;'Prediction Log'!$H403, "Y", IF(AND('Prediction Log'!$M403='Prediction Log'!$H403, ABS((-1*'Prediction Log'!$P403))&gt;ABS('Prediction Log'!$D403)), "Y", IF('Prediction Log'!$D403='Prediction Log'!$P403, "PUSH", "N"))))</f>
        <v/>
      </c>
      <c r="R403" s="79" t="str">
        <f>IF(ISBLANK('Prediction Log'!$N403), "",IF('Prediction Log'!$P403&lt;'Prediction Log'!$D403, "Y", IF('Prediction Log'!$P403='Prediction Log'!$D403, "PUSH", "N")))</f>
        <v/>
      </c>
      <c r="S403" s="79" t="str">
        <f>IF(ISBLANK('Prediction Log'!$N403), "",IF('Prediction Log'!$P403&lt;'Prediction Log'!$E403, "Y", IF('Prediction Log'!$P403='Prediction Log'!$E403, "PUSH", "N")))</f>
        <v/>
      </c>
      <c r="T403" s="80" t="str">
        <f>IF(ISBLANK('Prediction Log'!$N403),"",IF('Prediction Log'!$M403='Prediction Log'!$H403, "Y", "N"))</f>
        <v/>
      </c>
      <c r="U403" s="80" t="str">
        <f>'Prediction Log'!$R403</f>
        <v/>
      </c>
      <c r="V403" s="80" t="str">
        <f>IF(ISBLANK('Prediction Log'!$N403), "",IF(AND('Prediction Log'!$T403="Y", 'Prediction Log'!$U403="Y"), "Y", "N"))</f>
        <v/>
      </c>
      <c r="W403" s="81" t="str">
        <f>IF(ISBLANK('Prediction Log'!$N403),"",IF('Prediction Log'!$M403='Prediction Log'!$I403, "Y", "N"))</f>
        <v/>
      </c>
      <c r="X403" s="81" t="str">
        <f>IF(ISBLANK('Prediction Log'!$N403), "", IF('Prediction Log'!$R403=Games!K384, "Y", "N"))</f>
        <v/>
      </c>
      <c r="Y403" s="82" t="str">
        <f>IF(ISBLANK('Prediction Log'!$N403), "",IF('Prediction Log'!$J403='Prediction Log'!$M403, "Y", "N"))</f>
        <v/>
      </c>
      <c r="Z403" s="81" t="str">
        <f>IF(ISBLANK('Prediction Log'!$N403), "",IF('Prediction Log'!$I403&lt;&gt;'Prediction Log'!$M403, "N",IF(AND('Prediction Log'!$E403&gt;0, 'Prediction Log'!$P403&gt;'Prediction Log'!$E403, 'Prediction Log'!$I403='Prediction Log'!$C403), "Y", IF(AND('Prediction Log'!$E403&lt;0, 'Prediction Log'!$P403&lt;'Prediction Log'!$E403,'Prediction Log'!$I403='Prediction Log'!$B403 ), "Y", IF('Prediction Log'!$P403='Prediction Log'!$E403, "PUSH", "N")))))</f>
        <v/>
      </c>
      <c r="AA403" s="81" t="str">
        <f>IF(ISBLANK('Prediction Log'!$N403), "",IF(AND('Prediction Log'!$W403="Y", 'Prediction Log'!$X403="Y"), "Y", "N"))</f>
        <v/>
      </c>
      <c r="AB403" s="80" t="str">
        <f>IF(ISBLANK('Prediction Log'!$N403), "",IF('Prediction Log'!$D403&gt;0, 'Prediction Log'!$P403-'Prediction Log'!$D403, IF('Prediction Log'!$D403&lt;0, -'Prediction Log'!$P403+'Prediction Log'!$D403, "NA")))</f>
        <v/>
      </c>
      <c r="AC403" s="80" t="str">
        <f>IF(ISBLANK('Prediction Log'!$N403), "",ABS('Prediction Log'!$AB403))</f>
        <v/>
      </c>
      <c r="AD403" s="81" t="str">
        <f>IF(ISBLANK('Prediction Log'!$N403), "",IF('Prediction Log'!$E403&gt;0, 'Prediction Log'!$P403-'Prediction Log'!$E403, IF('Prediction Log'!$E403&lt;0, -'Prediction Log'!$P403+'Prediction Log'!$E403, "NA")))</f>
        <v/>
      </c>
      <c r="AE403" s="81" t="str">
        <f>IF(ISBLANK('Prediction Log'!$N403), "",ABS('Prediction Log'!$AD403))</f>
        <v/>
      </c>
    </row>
    <row r="404" ht="14.25" customHeight="1">
      <c r="A404" s="14" t="str">
        <f>IF(ISBLANK(Games!$B385), "",Games!A385)</f>
        <v/>
      </c>
      <c r="B404" s="67" t="str">
        <f>IF(ISBLANK(Games!$B385), "",Games!B385)</f>
        <v/>
      </c>
      <c r="C404" s="67" t="str">
        <f>IF(ISBLANK(Games!$B385), "",Games!E385)</f>
        <v/>
      </c>
      <c r="D404" s="10" t="str">
        <f>IF(ISBLANK(Games!$B385), "",Games!G385)</f>
        <v/>
      </c>
      <c r="E404" s="10" t="str">
        <f>IF(ISBLANK(Games!$B385), "",Games!H385)</f>
        <v/>
      </c>
      <c r="F404" s="69" t="str">
        <f>Games!D385</f>
        <v/>
      </c>
      <c r="G404" s="70" t="str">
        <f>Games!K385</f>
        <v/>
      </c>
      <c r="H404" s="71" t="str">
        <f>IF(ISBLANK(Games!B385), "", IF('Prediction Log'!$D404&lt;0, 'Prediction Log'!$B404, 'Prediction Log'!$C404))</f>
        <v/>
      </c>
      <c r="I404" s="72" t="str">
        <f>IF(ISBLANK(Games!$B385), "",Games!I385)</f>
        <v/>
      </c>
      <c r="J404" s="72" t="str">
        <f>IF('Prediction Log'!$F404&gt;0.5, 'Prediction Log'!$B404, IF('Prediction Log'!$F404&lt;0.5, 'Prediction Log'!$C404, "PICK"))</f>
        <v/>
      </c>
      <c r="K404" s="73" t="str">
        <f>IF(ISBLANK(Games!B385), "",IF('Prediction Log'!$J404='Prediction Log'!$B404, 'Prediction Log'!$F404, 1-'Prediction Log'!$F404))</f>
        <v/>
      </c>
      <c r="L404" s="74" t="str">
        <f>IF(ISBLANK(Games!$B385), "",Games!L385)</f>
        <v/>
      </c>
      <c r="M404" s="75" t="str">
        <f>IF(ISBLANK('Prediction Log'!$N404), "",IF('Prediction Log'!$N404&gt;'Prediction Log'!$O404,'Prediction Log'!$B404,'Prediction Log'!$C404))</f>
        <v/>
      </c>
      <c r="N404" s="76"/>
      <c r="O404" s="76"/>
      <c r="P404" s="77" t="str">
        <f>IF(ISBLANK('Prediction Log'!$N404), "",'Prediction Log'!$O404-'Prediction Log'!$N404)</f>
        <v/>
      </c>
      <c r="Q404" s="78" t="str">
        <f>IF(ISBLANK('Prediction Log'!$N404), "",IF('Prediction Log'!$M404&lt;&gt;'Prediction Log'!$H404, "Y", IF(AND('Prediction Log'!$M404='Prediction Log'!$H404, ABS((-1*'Prediction Log'!$P404))&gt;ABS('Prediction Log'!$D404)), "Y", IF('Prediction Log'!$D404='Prediction Log'!$P404, "PUSH", "N"))))</f>
        <v/>
      </c>
      <c r="R404" s="79" t="str">
        <f>IF(ISBLANK('Prediction Log'!$N404), "",IF('Prediction Log'!$P404&lt;'Prediction Log'!$D404, "Y", IF('Prediction Log'!$P404='Prediction Log'!$D404, "PUSH", "N")))</f>
        <v/>
      </c>
      <c r="S404" s="79" t="str">
        <f>IF(ISBLANK('Prediction Log'!$N404), "",IF('Prediction Log'!$P404&lt;'Prediction Log'!$E404, "Y", IF('Prediction Log'!$P404='Prediction Log'!$E404, "PUSH", "N")))</f>
        <v/>
      </c>
      <c r="T404" s="80" t="str">
        <f>IF(ISBLANK('Prediction Log'!$N404),"",IF('Prediction Log'!$M404='Prediction Log'!$H404, "Y", "N"))</f>
        <v/>
      </c>
      <c r="U404" s="80" t="str">
        <f>'Prediction Log'!$R404</f>
        <v/>
      </c>
      <c r="V404" s="80" t="str">
        <f>IF(ISBLANK('Prediction Log'!$N404), "",IF(AND('Prediction Log'!$T404="Y", 'Prediction Log'!$U404="Y"), "Y", "N"))</f>
        <v/>
      </c>
      <c r="W404" s="81" t="str">
        <f>IF(ISBLANK('Prediction Log'!$N404),"",IF('Prediction Log'!$M404='Prediction Log'!$I404, "Y", "N"))</f>
        <v/>
      </c>
      <c r="X404" s="81" t="str">
        <f>IF(ISBLANK('Prediction Log'!$N404), "", IF('Prediction Log'!$R404=Games!K385, "Y", "N"))</f>
        <v/>
      </c>
      <c r="Y404" s="82" t="str">
        <f>IF(ISBLANK('Prediction Log'!$N404), "",IF('Prediction Log'!$J404='Prediction Log'!$M404, "Y", "N"))</f>
        <v/>
      </c>
      <c r="Z404" s="81" t="str">
        <f>IF(ISBLANK('Prediction Log'!$N404), "",IF('Prediction Log'!$I404&lt;&gt;'Prediction Log'!$M404, "N",IF(AND('Prediction Log'!$E404&gt;0, 'Prediction Log'!$P404&gt;'Prediction Log'!$E404, 'Prediction Log'!$I404='Prediction Log'!$C404), "Y", IF(AND('Prediction Log'!$E404&lt;0, 'Prediction Log'!$P404&lt;'Prediction Log'!$E404,'Prediction Log'!$I404='Prediction Log'!$B404 ), "Y", IF('Prediction Log'!$P404='Prediction Log'!$E404, "PUSH", "N")))))</f>
        <v/>
      </c>
      <c r="AA404" s="81" t="str">
        <f>IF(ISBLANK('Prediction Log'!$N404), "",IF(AND('Prediction Log'!$W404="Y", 'Prediction Log'!$X404="Y"), "Y", "N"))</f>
        <v/>
      </c>
      <c r="AB404" s="80" t="str">
        <f>IF(ISBLANK('Prediction Log'!$N404), "",IF('Prediction Log'!$D404&gt;0, 'Prediction Log'!$P404-'Prediction Log'!$D404, IF('Prediction Log'!$D404&lt;0, -'Prediction Log'!$P404+'Prediction Log'!$D404, "NA")))</f>
        <v/>
      </c>
      <c r="AC404" s="80" t="str">
        <f>IF(ISBLANK('Prediction Log'!$N404), "",ABS('Prediction Log'!$AB404))</f>
        <v/>
      </c>
      <c r="AD404" s="81" t="str">
        <f>IF(ISBLANK('Prediction Log'!$N404), "",IF('Prediction Log'!$E404&gt;0, 'Prediction Log'!$P404-'Prediction Log'!$E404, IF('Prediction Log'!$E404&lt;0, -'Prediction Log'!$P404+'Prediction Log'!$E404, "NA")))</f>
        <v/>
      </c>
      <c r="AE404" s="81" t="str">
        <f>IF(ISBLANK('Prediction Log'!$N404), "",ABS('Prediction Log'!$AD404))</f>
        <v/>
      </c>
    </row>
    <row r="405" ht="14.25" customHeight="1">
      <c r="A405" s="67" t="str">
        <f>IF(ISBLANK(Games!$B386), "",Games!A386)</f>
        <v/>
      </c>
      <c r="B405" s="67" t="str">
        <f>IF(ISBLANK(Games!$B386), "",Games!B386)</f>
        <v/>
      </c>
      <c r="C405" s="67" t="str">
        <f>IF(ISBLANK(Games!$B386), "",Games!E386)</f>
        <v/>
      </c>
      <c r="D405" s="68" t="str">
        <f>IF(ISBLANK(Games!$B386), "",Games!G386)</f>
        <v/>
      </c>
      <c r="E405" s="68" t="str">
        <f>IF(ISBLANK(Games!$B386), "",Games!H386)</f>
        <v/>
      </c>
      <c r="F405" s="69" t="str">
        <f>Games!D386</f>
        <v/>
      </c>
      <c r="G405" s="70" t="str">
        <f>Games!K386</f>
        <v/>
      </c>
      <c r="H405" s="71" t="str">
        <f>IF(ISBLANK(Games!B386), "", IF('Prediction Log'!$D405&lt;0, 'Prediction Log'!$B405, 'Prediction Log'!$C405))</f>
        <v/>
      </c>
      <c r="I405" s="72" t="str">
        <f>IF(ISBLANK(Games!$B386), "",Games!I386)</f>
        <v/>
      </c>
      <c r="J405" s="72" t="str">
        <f>IF('Prediction Log'!$F405&gt;0.5, 'Prediction Log'!$B405, IF('Prediction Log'!$F405&lt;0.5, 'Prediction Log'!$C405, "PICK"))</f>
        <v/>
      </c>
      <c r="K405" s="73" t="str">
        <f>IF(ISBLANK(Games!B386), "",IF('Prediction Log'!$J405='Prediction Log'!$B405, 'Prediction Log'!$F405, 1-'Prediction Log'!$F405))</f>
        <v/>
      </c>
      <c r="L405" s="74" t="str">
        <f>IF(ISBLANK(Games!$B386), "",Games!L386)</f>
        <v/>
      </c>
      <c r="M405" s="75" t="str">
        <f>IF(ISBLANK('Prediction Log'!$N405), "",IF('Prediction Log'!$N405&gt;'Prediction Log'!$O405,'Prediction Log'!$B405,'Prediction Log'!$C405))</f>
        <v/>
      </c>
      <c r="N405" s="76"/>
      <c r="O405" s="76"/>
      <c r="P405" s="77" t="str">
        <f>IF(ISBLANK('Prediction Log'!$N405), "",'Prediction Log'!$O405-'Prediction Log'!$N405)</f>
        <v/>
      </c>
      <c r="Q405" s="78" t="str">
        <f>IF(ISBLANK('Prediction Log'!$N405), "",IF('Prediction Log'!$M405&lt;&gt;'Prediction Log'!$H405, "Y", IF(AND('Prediction Log'!$M405='Prediction Log'!$H405, ABS((-1*'Prediction Log'!$P405))&gt;ABS('Prediction Log'!$D405)), "Y", IF('Prediction Log'!$D405='Prediction Log'!$P405, "PUSH", "N"))))</f>
        <v/>
      </c>
      <c r="R405" s="79" t="str">
        <f>IF(ISBLANK('Prediction Log'!$N405), "",IF('Prediction Log'!$P405&lt;'Prediction Log'!$D405, "Y", IF('Prediction Log'!$P405='Prediction Log'!$D405, "PUSH", "N")))</f>
        <v/>
      </c>
      <c r="S405" s="79" t="str">
        <f>IF(ISBLANK('Prediction Log'!$N405), "",IF('Prediction Log'!$P405&lt;'Prediction Log'!$E405, "Y", IF('Prediction Log'!$P405='Prediction Log'!$E405, "PUSH", "N")))</f>
        <v/>
      </c>
      <c r="T405" s="80" t="str">
        <f>IF(ISBLANK('Prediction Log'!$N405),"",IF('Prediction Log'!$M405='Prediction Log'!$H405, "Y", "N"))</f>
        <v/>
      </c>
      <c r="U405" s="80" t="str">
        <f>'Prediction Log'!$R405</f>
        <v/>
      </c>
      <c r="V405" s="80" t="str">
        <f>IF(ISBLANK('Prediction Log'!$N405), "",IF(AND('Prediction Log'!$T405="Y", 'Prediction Log'!$U405="Y"), "Y", "N"))</f>
        <v/>
      </c>
      <c r="W405" s="81" t="str">
        <f>IF(ISBLANK('Prediction Log'!$N405),"",IF('Prediction Log'!$M405='Prediction Log'!$I405, "Y", "N"))</f>
        <v/>
      </c>
      <c r="X405" s="81" t="str">
        <f>IF(ISBLANK('Prediction Log'!$N405), "", IF('Prediction Log'!$R405=Games!K386, "Y", "N"))</f>
        <v/>
      </c>
      <c r="Y405" s="82" t="str">
        <f>IF(ISBLANK('Prediction Log'!$N405), "",IF('Prediction Log'!$J405='Prediction Log'!$M405, "Y", "N"))</f>
        <v/>
      </c>
      <c r="Z405" s="81" t="str">
        <f>IF(ISBLANK('Prediction Log'!$N405), "",IF('Prediction Log'!$I405&lt;&gt;'Prediction Log'!$M405, "N",IF(AND('Prediction Log'!$E405&gt;0, 'Prediction Log'!$P405&gt;'Prediction Log'!$E405, 'Prediction Log'!$I405='Prediction Log'!$C405), "Y", IF(AND('Prediction Log'!$E405&lt;0, 'Prediction Log'!$P405&lt;'Prediction Log'!$E405,'Prediction Log'!$I405='Prediction Log'!$B405 ), "Y", IF('Prediction Log'!$P405='Prediction Log'!$E405, "PUSH", "N")))))</f>
        <v/>
      </c>
      <c r="AA405" s="81" t="str">
        <f>IF(ISBLANK('Prediction Log'!$N405), "",IF(AND('Prediction Log'!$W405="Y", 'Prediction Log'!$X405="Y"), "Y", "N"))</f>
        <v/>
      </c>
      <c r="AB405" s="80" t="str">
        <f>IF(ISBLANK('Prediction Log'!$N405), "",IF('Prediction Log'!$D405&gt;0, 'Prediction Log'!$P405-'Prediction Log'!$D405, IF('Prediction Log'!$D405&lt;0, -'Prediction Log'!$P405+'Prediction Log'!$D405, "NA")))</f>
        <v/>
      </c>
      <c r="AC405" s="80" t="str">
        <f>IF(ISBLANK('Prediction Log'!$N405), "",ABS('Prediction Log'!$AB405))</f>
        <v/>
      </c>
      <c r="AD405" s="81" t="str">
        <f>IF(ISBLANK('Prediction Log'!$N405), "",IF('Prediction Log'!$E405&gt;0, 'Prediction Log'!$P405-'Prediction Log'!$E405, IF('Prediction Log'!$E405&lt;0, -'Prediction Log'!$P405+'Prediction Log'!$E405, "NA")))</f>
        <v/>
      </c>
      <c r="AE405" s="81" t="str">
        <f>IF(ISBLANK('Prediction Log'!$N405), "",ABS('Prediction Log'!$AD405))</f>
        <v/>
      </c>
    </row>
    <row r="406" ht="14.25" customHeight="1">
      <c r="A406" s="14" t="str">
        <f>IF(ISBLANK(Games!$B387), "",Games!A387)</f>
        <v/>
      </c>
      <c r="B406" s="67" t="str">
        <f>IF(ISBLANK(Games!$B387), "",Games!B387)</f>
        <v/>
      </c>
      <c r="C406" s="67" t="str">
        <f>IF(ISBLANK(Games!$B387), "",Games!E387)</f>
        <v/>
      </c>
      <c r="D406" s="10" t="str">
        <f>IF(ISBLANK(Games!$B387), "",Games!G387)</f>
        <v/>
      </c>
      <c r="E406" s="10" t="str">
        <f>IF(ISBLANK(Games!$B387), "",Games!H387)</f>
        <v/>
      </c>
      <c r="F406" s="69" t="str">
        <f>Games!D387</f>
        <v/>
      </c>
      <c r="G406" s="70" t="str">
        <f>Games!K387</f>
        <v/>
      </c>
      <c r="H406" s="71" t="str">
        <f>IF(ISBLANK(Games!B387), "", IF('Prediction Log'!$D406&lt;0, 'Prediction Log'!$B406, 'Prediction Log'!$C406))</f>
        <v/>
      </c>
      <c r="I406" s="72" t="str">
        <f>IF(ISBLANK(Games!$B387), "",Games!I387)</f>
        <v/>
      </c>
      <c r="J406" s="72" t="str">
        <f>IF('Prediction Log'!$F406&gt;0.5, 'Prediction Log'!$B406, IF('Prediction Log'!$F406&lt;0.5, 'Prediction Log'!$C406, "PICK"))</f>
        <v/>
      </c>
      <c r="K406" s="73" t="str">
        <f>IF(ISBLANK(Games!B387), "",IF('Prediction Log'!$J406='Prediction Log'!$B406, 'Prediction Log'!$F406, 1-'Prediction Log'!$F406))</f>
        <v/>
      </c>
      <c r="L406" s="74" t="str">
        <f>IF(ISBLANK(Games!$B387), "",Games!L387)</f>
        <v/>
      </c>
      <c r="M406" s="75" t="str">
        <f>IF(ISBLANK('Prediction Log'!$N406), "",IF('Prediction Log'!$N406&gt;'Prediction Log'!$O406,'Prediction Log'!$B406,'Prediction Log'!$C406))</f>
        <v/>
      </c>
      <c r="N406" s="76"/>
      <c r="O406" s="76"/>
      <c r="P406" s="77" t="str">
        <f>IF(ISBLANK('Prediction Log'!$N406), "",'Prediction Log'!$O406-'Prediction Log'!$N406)</f>
        <v/>
      </c>
      <c r="Q406" s="78" t="str">
        <f>IF(ISBLANK('Prediction Log'!$N406), "",IF('Prediction Log'!$M406&lt;&gt;'Prediction Log'!$H406, "Y", IF(AND('Prediction Log'!$M406='Prediction Log'!$H406, ABS((-1*'Prediction Log'!$P406))&gt;ABS('Prediction Log'!$D406)), "Y", IF('Prediction Log'!$D406='Prediction Log'!$P406, "PUSH", "N"))))</f>
        <v/>
      </c>
      <c r="R406" s="79" t="str">
        <f>IF(ISBLANK('Prediction Log'!$N406), "",IF('Prediction Log'!$P406&lt;'Prediction Log'!$D406, "Y", IF('Prediction Log'!$P406='Prediction Log'!$D406, "PUSH", "N")))</f>
        <v/>
      </c>
      <c r="S406" s="79" t="str">
        <f>IF(ISBLANK('Prediction Log'!$N406), "",IF('Prediction Log'!$P406&lt;'Prediction Log'!$E406, "Y", IF('Prediction Log'!$P406='Prediction Log'!$E406, "PUSH", "N")))</f>
        <v/>
      </c>
      <c r="T406" s="80" t="str">
        <f>IF(ISBLANK('Prediction Log'!$N406),"",IF('Prediction Log'!$M406='Prediction Log'!$H406, "Y", "N"))</f>
        <v/>
      </c>
      <c r="U406" s="80" t="str">
        <f>'Prediction Log'!$R406</f>
        <v/>
      </c>
      <c r="V406" s="80" t="str">
        <f>IF(ISBLANK('Prediction Log'!$N406), "",IF(AND('Prediction Log'!$T406="Y", 'Prediction Log'!$U406="Y"), "Y", "N"))</f>
        <v/>
      </c>
      <c r="W406" s="81" t="str">
        <f>IF(ISBLANK('Prediction Log'!$N406),"",IF('Prediction Log'!$M406='Prediction Log'!$I406, "Y", "N"))</f>
        <v/>
      </c>
      <c r="X406" s="81" t="str">
        <f>IF(ISBLANK('Prediction Log'!$N406), "", IF('Prediction Log'!$R406=Games!K387, "Y", "N"))</f>
        <v/>
      </c>
      <c r="Y406" s="82" t="str">
        <f>IF(ISBLANK('Prediction Log'!$N406), "",IF('Prediction Log'!$J406='Prediction Log'!$M406, "Y", "N"))</f>
        <v/>
      </c>
      <c r="Z406" s="81" t="str">
        <f>IF(ISBLANK('Prediction Log'!$N406), "",IF('Prediction Log'!$I406&lt;&gt;'Prediction Log'!$M406, "N",IF(AND('Prediction Log'!$E406&gt;0, 'Prediction Log'!$P406&gt;'Prediction Log'!$E406, 'Prediction Log'!$I406='Prediction Log'!$C406), "Y", IF(AND('Prediction Log'!$E406&lt;0, 'Prediction Log'!$P406&lt;'Prediction Log'!$E406,'Prediction Log'!$I406='Prediction Log'!$B406 ), "Y", IF('Prediction Log'!$P406='Prediction Log'!$E406, "PUSH", "N")))))</f>
        <v/>
      </c>
      <c r="AA406" s="81" t="str">
        <f>IF(ISBLANK('Prediction Log'!$N406), "",IF(AND('Prediction Log'!$W406="Y", 'Prediction Log'!$X406="Y"), "Y", "N"))</f>
        <v/>
      </c>
      <c r="AB406" s="80" t="str">
        <f>IF(ISBLANK('Prediction Log'!$N406), "",IF('Prediction Log'!$D406&gt;0, 'Prediction Log'!$P406-'Prediction Log'!$D406, IF('Prediction Log'!$D406&lt;0, -'Prediction Log'!$P406+'Prediction Log'!$D406, "NA")))</f>
        <v/>
      </c>
      <c r="AC406" s="80" t="str">
        <f>IF(ISBLANK('Prediction Log'!$N406), "",ABS('Prediction Log'!$AB406))</f>
        <v/>
      </c>
      <c r="AD406" s="81" t="str">
        <f>IF(ISBLANK('Prediction Log'!$N406), "",IF('Prediction Log'!$E406&gt;0, 'Prediction Log'!$P406-'Prediction Log'!$E406, IF('Prediction Log'!$E406&lt;0, -'Prediction Log'!$P406+'Prediction Log'!$E406, "NA")))</f>
        <v/>
      </c>
      <c r="AE406" s="81" t="str">
        <f>IF(ISBLANK('Prediction Log'!$N406), "",ABS('Prediction Log'!$AD406))</f>
        <v/>
      </c>
    </row>
    <row r="407" ht="14.25" customHeight="1">
      <c r="A407" s="67" t="str">
        <f>IF(ISBLANK(Games!$B388), "",Games!A388)</f>
        <v/>
      </c>
      <c r="B407" s="67" t="str">
        <f>IF(ISBLANK(Games!$B388), "",Games!B388)</f>
        <v/>
      </c>
      <c r="C407" s="67" t="str">
        <f>IF(ISBLANK(Games!$B388), "",Games!E388)</f>
        <v/>
      </c>
      <c r="D407" s="68" t="str">
        <f>IF(ISBLANK(Games!$B388), "",Games!G388)</f>
        <v/>
      </c>
      <c r="E407" s="68" t="str">
        <f>IF(ISBLANK(Games!$B388), "",Games!H388)</f>
        <v/>
      </c>
      <c r="F407" s="69" t="str">
        <f>Games!D388</f>
        <v/>
      </c>
      <c r="G407" s="70" t="str">
        <f>Games!K388</f>
        <v/>
      </c>
      <c r="H407" s="71" t="str">
        <f>IF(ISBLANK(Games!B388), "", IF('Prediction Log'!$D407&lt;0, 'Prediction Log'!$B407, 'Prediction Log'!$C407))</f>
        <v/>
      </c>
      <c r="I407" s="72" t="str">
        <f>IF(ISBLANK(Games!$B388), "",Games!I388)</f>
        <v/>
      </c>
      <c r="J407" s="72" t="str">
        <f>IF('Prediction Log'!$F407&gt;0.5, 'Prediction Log'!$B407, IF('Prediction Log'!$F407&lt;0.5, 'Prediction Log'!$C407, "PICK"))</f>
        <v/>
      </c>
      <c r="K407" s="73" t="str">
        <f>IF(ISBLANK(Games!B388), "",IF('Prediction Log'!$J407='Prediction Log'!$B407, 'Prediction Log'!$F407, 1-'Prediction Log'!$F407))</f>
        <v/>
      </c>
      <c r="L407" s="74" t="str">
        <f>IF(ISBLANK(Games!$B388), "",Games!L388)</f>
        <v/>
      </c>
      <c r="M407" s="75" t="str">
        <f>IF(ISBLANK('Prediction Log'!$N407), "",IF('Prediction Log'!$N407&gt;'Prediction Log'!$O407,'Prediction Log'!$B407,'Prediction Log'!$C407))</f>
        <v/>
      </c>
      <c r="N407" s="76"/>
      <c r="O407" s="76"/>
      <c r="P407" s="77" t="str">
        <f>IF(ISBLANK('Prediction Log'!$N407), "",'Prediction Log'!$O407-'Prediction Log'!$N407)</f>
        <v/>
      </c>
      <c r="Q407" s="78" t="str">
        <f>IF(ISBLANK('Prediction Log'!$N407), "",IF('Prediction Log'!$M407&lt;&gt;'Prediction Log'!$H407, "Y", IF(AND('Prediction Log'!$M407='Prediction Log'!$H407, ABS((-1*'Prediction Log'!$P407))&gt;ABS('Prediction Log'!$D407)), "Y", IF('Prediction Log'!$D407='Prediction Log'!$P407, "PUSH", "N"))))</f>
        <v/>
      </c>
      <c r="R407" s="79" t="str">
        <f>IF(ISBLANK('Prediction Log'!$N407), "",IF('Prediction Log'!$P407&lt;'Prediction Log'!$D407, "Y", IF('Prediction Log'!$P407='Prediction Log'!$D407, "PUSH", "N")))</f>
        <v/>
      </c>
      <c r="S407" s="79" t="str">
        <f>IF(ISBLANK('Prediction Log'!$N407), "",IF('Prediction Log'!$P407&lt;'Prediction Log'!$E407, "Y", IF('Prediction Log'!$P407='Prediction Log'!$E407, "PUSH", "N")))</f>
        <v/>
      </c>
      <c r="T407" s="80" t="str">
        <f>IF(ISBLANK('Prediction Log'!$N407),"",IF('Prediction Log'!$M407='Prediction Log'!$H407, "Y", "N"))</f>
        <v/>
      </c>
      <c r="U407" s="80" t="str">
        <f>'Prediction Log'!$R407</f>
        <v/>
      </c>
      <c r="V407" s="80" t="str">
        <f>IF(ISBLANK('Prediction Log'!$N407), "",IF(AND('Prediction Log'!$T407="Y", 'Prediction Log'!$U407="Y"), "Y", "N"))</f>
        <v/>
      </c>
      <c r="W407" s="81" t="str">
        <f>IF(ISBLANK('Prediction Log'!$N407),"",IF('Prediction Log'!$M407='Prediction Log'!$I407, "Y", "N"))</f>
        <v/>
      </c>
      <c r="X407" s="81" t="str">
        <f>IF(ISBLANK('Prediction Log'!$N407), "", IF('Prediction Log'!$R407=Games!K388, "Y", "N"))</f>
        <v/>
      </c>
      <c r="Y407" s="82" t="str">
        <f>IF(ISBLANK('Prediction Log'!$N407), "",IF('Prediction Log'!$J407='Prediction Log'!$M407, "Y", "N"))</f>
        <v/>
      </c>
      <c r="Z407" s="81" t="str">
        <f>IF(ISBLANK('Prediction Log'!$N407), "",IF('Prediction Log'!$I407&lt;&gt;'Prediction Log'!$M407, "N",IF(AND('Prediction Log'!$E407&gt;0, 'Prediction Log'!$P407&gt;'Prediction Log'!$E407, 'Prediction Log'!$I407='Prediction Log'!$C407), "Y", IF(AND('Prediction Log'!$E407&lt;0, 'Prediction Log'!$P407&lt;'Prediction Log'!$E407,'Prediction Log'!$I407='Prediction Log'!$B407 ), "Y", IF('Prediction Log'!$P407='Prediction Log'!$E407, "PUSH", "N")))))</f>
        <v/>
      </c>
      <c r="AA407" s="81" t="str">
        <f>IF(ISBLANK('Prediction Log'!$N407), "",IF(AND('Prediction Log'!$W407="Y", 'Prediction Log'!$X407="Y"), "Y", "N"))</f>
        <v/>
      </c>
      <c r="AB407" s="80" t="str">
        <f>IF(ISBLANK('Prediction Log'!$N407), "",IF('Prediction Log'!$D407&gt;0, 'Prediction Log'!$P407-'Prediction Log'!$D407, IF('Prediction Log'!$D407&lt;0, -'Prediction Log'!$P407+'Prediction Log'!$D407, "NA")))</f>
        <v/>
      </c>
      <c r="AC407" s="80" t="str">
        <f>IF(ISBLANK('Prediction Log'!$N407), "",ABS('Prediction Log'!$AB407))</f>
        <v/>
      </c>
      <c r="AD407" s="81" t="str">
        <f>IF(ISBLANK('Prediction Log'!$N407), "",IF('Prediction Log'!$E407&gt;0, 'Prediction Log'!$P407-'Prediction Log'!$E407, IF('Prediction Log'!$E407&lt;0, -'Prediction Log'!$P407+'Prediction Log'!$E407, "NA")))</f>
        <v/>
      </c>
      <c r="AE407" s="81" t="str">
        <f>IF(ISBLANK('Prediction Log'!$N407), "",ABS('Prediction Log'!$AD407))</f>
        <v/>
      </c>
    </row>
    <row r="408" ht="14.25" customHeight="1">
      <c r="A408" s="14" t="str">
        <f>IF(ISBLANK(Games!$B389), "",Games!A389)</f>
        <v/>
      </c>
      <c r="B408" s="67" t="str">
        <f>IF(ISBLANK(Games!$B389), "",Games!B389)</f>
        <v/>
      </c>
      <c r="C408" s="67" t="str">
        <f>IF(ISBLANK(Games!$B389), "",Games!E389)</f>
        <v/>
      </c>
      <c r="D408" s="10" t="str">
        <f>IF(ISBLANK(Games!$B389), "",Games!G389)</f>
        <v/>
      </c>
      <c r="E408" s="10" t="str">
        <f>IF(ISBLANK(Games!$B389), "",Games!H389)</f>
        <v/>
      </c>
      <c r="F408" s="69" t="str">
        <f>Games!D389</f>
        <v/>
      </c>
      <c r="G408" s="70" t="str">
        <f>Games!K389</f>
        <v/>
      </c>
      <c r="H408" s="71" t="str">
        <f>IF(ISBLANK(Games!B389), "", IF('Prediction Log'!$D408&lt;0, 'Prediction Log'!$B408, 'Prediction Log'!$C408))</f>
        <v/>
      </c>
      <c r="I408" s="72" t="str">
        <f>IF(ISBLANK(Games!$B389), "",Games!I389)</f>
        <v/>
      </c>
      <c r="J408" s="72" t="str">
        <f>IF('Prediction Log'!$F408&gt;0.5, 'Prediction Log'!$B408, IF('Prediction Log'!$F408&lt;0.5, 'Prediction Log'!$C408, "PICK"))</f>
        <v/>
      </c>
      <c r="K408" s="73" t="str">
        <f>IF(ISBLANK(Games!B389), "",IF('Prediction Log'!$J408='Prediction Log'!$B408, 'Prediction Log'!$F408, 1-'Prediction Log'!$F408))</f>
        <v/>
      </c>
      <c r="L408" s="74" t="str">
        <f>IF(ISBLANK(Games!$B389), "",Games!L389)</f>
        <v/>
      </c>
      <c r="M408" s="75" t="str">
        <f>IF(ISBLANK('Prediction Log'!$N408), "",IF('Prediction Log'!$N408&gt;'Prediction Log'!$O408,'Prediction Log'!$B408,'Prediction Log'!$C408))</f>
        <v/>
      </c>
      <c r="N408" s="76"/>
      <c r="O408" s="76"/>
      <c r="P408" s="77" t="str">
        <f>IF(ISBLANK('Prediction Log'!$N408), "",'Prediction Log'!$O408-'Prediction Log'!$N408)</f>
        <v/>
      </c>
      <c r="Q408" s="78" t="str">
        <f>IF(ISBLANK('Prediction Log'!$N408), "",IF('Prediction Log'!$M408&lt;&gt;'Prediction Log'!$H408, "Y", IF(AND('Prediction Log'!$M408='Prediction Log'!$H408, ABS((-1*'Prediction Log'!$P408))&gt;ABS('Prediction Log'!$D408)), "Y", IF('Prediction Log'!$D408='Prediction Log'!$P408, "PUSH", "N"))))</f>
        <v/>
      </c>
      <c r="R408" s="79" t="str">
        <f>IF(ISBLANK('Prediction Log'!$N408), "",IF('Prediction Log'!$P408&lt;'Prediction Log'!$D408, "Y", IF('Prediction Log'!$P408='Prediction Log'!$D408, "PUSH", "N")))</f>
        <v/>
      </c>
      <c r="S408" s="79" t="str">
        <f>IF(ISBLANK('Prediction Log'!$N408), "",IF('Prediction Log'!$P408&lt;'Prediction Log'!$E408, "Y", IF('Prediction Log'!$P408='Prediction Log'!$E408, "PUSH", "N")))</f>
        <v/>
      </c>
      <c r="T408" s="80" t="str">
        <f>IF(ISBLANK('Prediction Log'!$N408),"",IF('Prediction Log'!$M408='Prediction Log'!$H408, "Y", "N"))</f>
        <v/>
      </c>
      <c r="U408" s="80" t="str">
        <f>'Prediction Log'!$R408</f>
        <v/>
      </c>
      <c r="V408" s="80" t="str">
        <f>IF(ISBLANK('Prediction Log'!$N408), "",IF(AND('Prediction Log'!$T408="Y", 'Prediction Log'!$U408="Y"), "Y", "N"))</f>
        <v/>
      </c>
      <c r="W408" s="81" t="str">
        <f>IF(ISBLANK('Prediction Log'!$N408),"",IF('Prediction Log'!$M408='Prediction Log'!$I408, "Y", "N"))</f>
        <v/>
      </c>
      <c r="X408" s="81" t="str">
        <f>IF(ISBLANK('Prediction Log'!$N408), "", IF('Prediction Log'!$R408=Games!K389, "Y", "N"))</f>
        <v/>
      </c>
      <c r="Y408" s="82" t="str">
        <f>IF(ISBLANK('Prediction Log'!$N408), "",IF('Prediction Log'!$J408='Prediction Log'!$M408, "Y", "N"))</f>
        <v/>
      </c>
      <c r="Z408" s="81" t="str">
        <f>IF(ISBLANK('Prediction Log'!$N408), "",IF('Prediction Log'!$I408&lt;&gt;'Prediction Log'!$M408, "N",IF(AND('Prediction Log'!$E408&gt;0, 'Prediction Log'!$P408&gt;'Prediction Log'!$E408, 'Prediction Log'!$I408='Prediction Log'!$C408), "Y", IF(AND('Prediction Log'!$E408&lt;0, 'Prediction Log'!$P408&lt;'Prediction Log'!$E408,'Prediction Log'!$I408='Prediction Log'!$B408 ), "Y", IF('Prediction Log'!$P408='Prediction Log'!$E408, "PUSH", "N")))))</f>
        <v/>
      </c>
      <c r="AA408" s="81" t="str">
        <f>IF(ISBLANK('Prediction Log'!$N408), "",IF(AND('Prediction Log'!$W408="Y", 'Prediction Log'!$X408="Y"), "Y", "N"))</f>
        <v/>
      </c>
      <c r="AB408" s="80" t="str">
        <f>IF(ISBLANK('Prediction Log'!$N408), "",IF('Prediction Log'!$D408&gt;0, 'Prediction Log'!$P408-'Prediction Log'!$D408, IF('Prediction Log'!$D408&lt;0, -'Prediction Log'!$P408+'Prediction Log'!$D408, "NA")))</f>
        <v/>
      </c>
      <c r="AC408" s="80" t="str">
        <f>IF(ISBLANK('Prediction Log'!$N408), "",ABS('Prediction Log'!$AB408))</f>
        <v/>
      </c>
      <c r="AD408" s="81" t="str">
        <f>IF(ISBLANK('Prediction Log'!$N408), "",IF('Prediction Log'!$E408&gt;0, 'Prediction Log'!$P408-'Prediction Log'!$E408, IF('Prediction Log'!$E408&lt;0, -'Prediction Log'!$P408+'Prediction Log'!$E408, "NA")))</f>
        <v/>
      </c>
      <c r="AE408" s="81" t="str">
        <f>IF(ISBLANK('Prediction Log'!$N408), "",ABS('Prediction Log'!$AD408))</f>
        <v/>
      </c>
    </row>
    <row r="409" ht="14.25" customHeight="1">
      <c r="A409" s="67" t="str">
        <f>IF(ISBLANK(Games!$B390), "",Games!A390)</f>
        <v/>
      </c>
      <c r="B409" s="67" t="str">
        <f>IF(ISBLANK(Games!$B390), "",Games!B390)</f>
        <v/>
      </c>
      <c r="C409" s="67" t="str">
        <f>IF(ISBLANK(Games!$B390), "",Games!E390)</f>
        <v/>
      </c>
      <c r="D409" s="68" t="str">
        <f>IF(ISBLANK(Games!$B390), "",Games!G390)</f>
        <v/>
      </c>
      <c r="E409" s="68" t="str">
        <f>IF(ISBLANK(Games!$B390), "",Games!H390)</f>
        <v/>
      </c>
      <c r="F409" s="69" t="str">
        <f>Games!D390</f>
        <v/>
      </c>
      <c r="G409" s="70" t="str">
        <f>Games!K390</f>
        <v/>
      </c>
      <c r="H409" s="71" t="str">
        <f>IF(ISBLANK(Games!B390), "", IF('Prediction Log'!$D409&lt;0, 'Prediction Log'!$B409, 'Prediction Log'!$C409))</f>
        <v/>
      </c>
      <c r="I409" s="72" t="str">
        <f>IF(ISBLANK(Games!$B390), "",Games!I390)</f>
        <v/>
      </c>
      <c r="J409" s="72" t="str">
        <f>IF('Prediction Log'!$F409&gt;0.5, 'Prediction Log'!$B409, IF('Prediction Log'!$F409&lt;0.5, 'Prediction Log'!$C409, "PICK"))</f>
        <v/>
      </c>
      <c r="K409" s="73" t="str">
        <f>IF(ISBLANK(Games!B390), "",IF('Prediction Log'!$J409='Prediction Log'!$B409, 'Prediction Log'!$F409, 1-'Prediction Log'!$F409))</f>
        <v/>
      </c>
      <c r="L409" s="74" t="str">
        <f>IF(ISBLANK(Games!$B390), "",Games!L390)</f>
        <v/>
      </c>
      <c r="M409" s="75" t="str">
        <f>IF(ISBLANK('Prediction Log'!$N409), "",IF('Prediction Log'!$N409&gt;'Prediction Log'!$O409,'Prediction Log'!$B409,'Prediction Log'!$C409))</f>
        <v/>
      </c>
      <c r="N409" s="76"/>
      <c r="O409" s="76"/>
      <c r="P409" s="77" t="str">
        <f>IF(ISBLANK('Prediction Log'!$N409), "",'Prediction Log'!$O409-'Prediction Log'!$N409)</f>
        <v/>
      </c>
      <c r="Q409" s="78" t="str">
        <f>IF(ISBLANK('Prediction Log'!$N409), "",IF('Prediction Log'!$M409&lt;&gt;'Prediction Log'!$H409, "Y", IF(AND('Prediction Log'!$M409='Prediction Log'!$H409, ABS((-1*'Prediction Log'!$P409))&gt;ABS('Prediction Log'!$D409)), "Y", IF('Prediction Log'!$D409='Prediction Log'!$P409, "PUSH", "N"))))</f>
        <v/>
      </c>
      <c r="R409" s="79" t="str">
        <f>IF(ISBLANK('Prediction Log'!$N409), "",IF('Prediction Log'!$P409&lt;'Prediction Log'!$D409, "Y", IF('Prediction Log'!$P409='Prediction Log'!$D409, "PUSH", "N")))</f>
        <v/>
      </c>
      <c r="S409" s="79" t="str">
        <f>IF(ISBLANK('Prediction Log'!$N409), "",IF('Prediction Log'!$P409&lt;'Prediction Log'!$E409, "Y", IF('Prediction Log'!$P409='Prediction Log'!$E409, "PUSH", "N")))</f>
        <v/>
      </c>
      <c r="T409" s="80" t="str">
        <f>IF(ISBLANK('Prediction Log'!$N409),"",IF('Prediction Log'!$M409='Prediction Log'!$H409, "Y", "N"))</f>
        <v/>
      </c>
      <c r="U409" s="80" t="str">
        <f>'Prediction Log'!$R409</f>
        <v/>
      </c>
      <c r="V409" s="80" t="str">
        <f>IF(ISBLANK('Prediction Log'!$N409), "",IF(AND('Prediction Log'!$T409="Y", 'Prediction Log'!$U409="Y"), "Y", "N"))</f>
        <v/>
      </c>
      <c r="W409" s="81" t="str">
        <f>IF(ISBLANK('Prediction Log'!$N409),"",IF('Prediction Log'!$M409='Prediction Log'!$I409, "Y", "N"))</f>
        <v/>
      </c>
      <c r="X409" s="81" t="str">
        <f>IF(ISBLANK('Prediction Log'!$N409), "", IF('Prediction Log'!$R409=Games!K390, "Y", "N"))</f>
        <v/>
      </c>
      <c r="Y409" s="82" t="str">
        <f>IF(ISBLANK('Prediction Log'!$N409), "",IF('Prediction Log'!$J409='Prediction Log'!$M409, "Y", "N"))</f>
        <v/>
      </c>
      <c r="Z409" s="81" t="str">
        <f>IF(ISBLANK('Prediction Log'!$N409), "",IF('Prediction Log'!$I409&lt;&gt;'Prediction Log'!$M409, "N",IF(AND('Prediction Log'!$E409&gt;0, 'Prediction Log'!$P409&gt;'Prediction Log'!$E409, 'Prediction Log'!$I409='Prediction Log'!$C409), "Y", IF(AND('Prediction Log'!$E409&lt;0, 'Prediction Log'!$P409&lt;'Prediction Log'!$E409,'Prediction Log'!$I409='Prediction Log'!$B409 ), "Y", IF('Prediction Log'!$P409='Prediction Log'!$E409, "PUSH", "N")))))</f>
        <v/>
      </c>
      <c r="AA409" s="81" t="str">
        <f>IF(ISBLANK('Prediction Log'!$N409), "",IF(AND('Prediction Log'!$W409="Y", 'Prediction Log'!$X409="Y"), "Y", "N"))</f>
        <v/>
      </c>
      <c r="AB409" s="80" t="str">
        <f>IF(ISBLANK('Prediction Log'!$N409), "",IF('Prediction Log'!$D409&gt;0, 'Prediction Log'!$P409-'Prediction Log'!$D409, IF('Prediction Log'!$D409&lt;0, -'Prediction Log'!$P409+'Prediction Log'!$D409, "NA")))</f>
        <v/>
      </c>
      <c r="AC409" s="80" t="str">
        <f>IF(ISBLANK('Prediction Log'!$N409), "",ABS('Prediction Log'!$AB409))</f>
        <v/>
      </c>
      <c r="AD409" s="81" t="str">
        <f>IF(ISBLANK('Prediction Log'!$N409), "",IF('Prediction Log'!$E409&gt;0, 'Prediction Log'!$P409-'Prediction Log'!$E409, IF('Prediction Log'!$E409&lt;0, -'Prediction Log'!$P409+'Prediction Log'!$E409, "NA")))</f>
        <v/>
      </c>
      <c r="AE409" s="81" t="str">
        <f>IF(ISBLANK('Prediction Log'!$N409), "",ABS('Prediction Log'!$AD409))</f>
        <v/>
      </c>
    </row>
    <row r="410" ht="14.25" customHeight="1">
      <c r="A410" s="14" t="str">
        <f>IF(ISBLANK(Games!$B391), "",Games!A391)</f>
        <v/>
      </c>
      <c r="B410" s="67" t="str">
        <f>IF(ISBLANK(Games!$B391), "",Games!B391)</f>
        <v/>
      </c>
      <c r="C410" s="67" t="str">
        <f>IF(ISBLANK(Games!$B391), "",Games!E391)</f>
        <v/>
      </c>
      <c r="D410" s="10" t="str">
        <f>IF(ISBLANK(Games!$B391), "",Games!G391)</f>
        <v/>
      </c>
      <c r="E410" s="10" t="str">
        <f>IF(ISBLANK(Games!$B391), "",Games!H391)</f>
        <v/>
      </c>
      <c r="F410" s="69" t="str">
        <f>Games!D391</f>
        <v/>
      </c>
      <c r="G410" s="70" t="str">
        <f>Games!K391</f>
        <v/>
      </c>
      <c r="H410" s="71" t="str">
        <f>IF(ISBLANK(Games!B391), "", IF('Prediction Log'!$D410&lt;0, 'Prediction Log'!$B410, 'Prediction Log'!$C410))</f>
        <v/>
      </c>
      <c r="I410" s="72" t="str">
        <f>IF(ISBLANK(Games!$B391), "",Games!I391)</f>
        <v/>
      </c>
      <c r="J410" s="72" t="str">
        <f>IF('Prediction Log'!$F410&gt;0.5, 'Prediction Log'!$B410, IF('Prediction Log'!$F410&lt;0.5, 'Prediction Log'!$C410, "PICK"))</f>
        <v/>
      </c>
      <c r="K410" s="73" t="str">
        <f>IF(ISBLANK(Games!B391), "",IF('Prediction Log'!$J410='Prediction Log'!$B410, 'Prediction Log'!$F410, 1-'Prediction Log'!$F410))</f>
        <v/>
      </c>
      <c r="L410" s="74" t="str">
        <f>IF(ISBLANK(Games!$B391), "",Games!L391)</f>
        <v/>
      </c>
      <c r="M410" s="75" t="str">
        <f>IF(ISBLANK('Prediction Log'!$N410), "",IF('Prediction Log'!$N410&gt;'Prediction Log'!$O410,'Prediction Log'!$B410,'Prediction Log'!$C410))</f>
        <v/>
      </c>
      <c r="N410" s="76"/>
      <c r="O410" s="76"/>
      <c r="P410" s="77" t="str">
        <f>IF(ISBLANK('Prediction Log'!$N410), "",'Prediction Log'!$O410-'Prediction Log'!$N410)</f>
        <v/>
      </c>
      <c r="Q410" s="78" t="str">
        <f>IF(ISBLANK('Prediction Log'!$N410), "",IF('Prediction Log'!$M410&lt;&gt;'Prediction Log'!$H410, "Y", IF(AND('Prediction Log'!$M410='Prediction Log'!$H410, ABS((-1*'Prediction Log'!$P410))&gt;ABS('Prediction Log'!$D410)), "Y", IF('Prediction Log'!$D410='Prediction Log'!$P410, "PUSH", "N"))))</f>
        <v/>
      </c>
      <c r="R410" s="79" t="str">
        <f>IF(ISBLANK('Prediction Log'!$N410), "",IF('Prediction Log'!$P410&lt;'Prediction Log'!$D410, "Y", IF('Prediction Log'!$P410='Prediction Log'!$D410, "PUSH", "N")))</f>
        <v/>
      </c>
      <c r="S410" s="79" t="str">
        <f>IF(ISBLANK('Prediction Log'!$N410), "",IF('Prediction Log'!$P410&lt;'Prediction Log'!$E410, "Y", IF('Prediction Log'!$P410='Prediction Log'!$E410, "PUSH", "N")))</f>
        <v/>
      </c>
      <c r="T410" s="80" t="str">
        <f>IF(ISBLANK('Prediction Log'!$N410),"",IF('Prediction Log'!$M410='Prediction Log'!$H410, "Y", "N"))</f>
        <v/>
      </c>
      <c r="U410" s="80" t="str">
        <f>'Prediction Log'!$R410</f>
        <v/>
      </c>
      <c r="V410" s="80" t="str">
        <f>IF(ISBLANK('Prediction Log'!$N410), "",IF(AND('Prediction Log'!$T410="Y", 'Prediction Log'!$U410="Y"), "Y", "N"))</f>
        <v/>
      </c>
      <c r="W410" s="81" t="str">
        <f>IF(ISBLANK('Prediction Log'!$N410),"",IF('Prediction Log'!$M410='Prediction Log'!$I410, "Y", "N"))</f>
        <v/>
      </c>
      <c r="X410" s="81" t="str">
        <f>IF(ISBLANK('Prediction Log'!$N410), "", IF('Prediction Log'!$R410=Games!K391, "Y", "N"))</f>
        <v/>
      </c>
      <c r="Y410" s="82" t="str">
        <f>IF(ISBLANK('Prediction Log'!$N410), "",IF('Prediction Log'!$J410='Prediction Log'!$M410, "Y", "N"))</f>
        <v/>
      </c>
      <c r="Z410" s="81" t="str">
        <f>IF(ISBLANK('Prediction Log'!$N410), "",IF('Prediction Log'!$I410&lt;&gt;'Prediction Log'!$M410, "N",IF(AND('Prediction Log'!$E410&gt;0, 'Prediction Log'!$P410&gt;'Prediction Log'!$E410, 'Prediction Log'!$I410='Prediction Log'!$C410), "Y", IF(AND('Prediction Log'!$E410&lt;0, 'Prediction Log'!$P410&lt;'Prediction Log'!$E410,'Prediction Log'!$I410='Prediction Log'!$B410 ), "Y", IF('Prediction Log'!$P410='Prediction Log'!$E410, "PUSH", "N")))))</f>
        <v/>
      </c>
      <c r="AA410" s="81" t="str">
        <f>IF(ISBLANK('Prediction Log'!$N410), "",IF(AND('Prediction Log'!$W410="Y", 'Prediction Log'!$X410="Y"), "Y", "N"))</f>
        <v/>
      </c>
      <c r="AB410" s="80" t="str">
        <f>IF(ISBLANK('Prediction Log'!$N410), "",IF('Prediction Log'!$D410&gt;0, 'Prediction Log'!$P410-'Prediction Log'!$D410, IF('Prediction Log'!$D410&lt;0, -'Prediction Log'!$P410+'Prediction Log'!$D410, "NA")))</f>
        <v/>
      </c>
      <c r="AC410" s="80" t="str">
        <f>IF(ISBLANK('Prediction Log'!$N410), "",ABS('Prediction Log'!$AB410))</f>
        <v/>
      </c>
      <c r="AD410" s="81" t="str">
        <f>IF(ISBLANK('Prediction Log'!$N410), "",IF('Prediction Log'!$E410&gt;0, 'Prediction Log'!$P410-'Prediction Log'!$E410, IF('Prediction Log'!$E410&lt;0, -'Prediction Log'!$P410+'Prediction Log'!$E410, "NA")))</f>
        <v/>
      </c>
      <c r="AE410" s="81" t="str">
        <f>IF(ISBLANK('Prediction Log'!$N410), "",ABS('Prediction Log'!$AD410))</f>
        <v/>
      </c>
    </row>
    <row r="411" ht="14.25" customHeight="1">
      <c r="A411" s="67" t="str">
        <f>IF(ISBLANK(Games!$B392), "",Games!A392)</f>
        <v/>
      </c>
      <c r="B411" s="67" t="str">
        <f>IF(ISBLANK(Games!$B392), "",Games!B392)</f>
        <v/>
      </c>
      <c r="C411" s="67" t="str">
        <f>IF(ISBLANK(Games!$B392), "",Games!E392)</f>
        <v/>
      </c>
      <c r="D411" s="68" t="str">
        <f>IF(ISBLANK(Games!$B392), "",Games!G392)</f>
        <v/>
      </c>
      <c r="E411" s="68" t="str">
        <f>IF(ISBLANK(Games!$B392), "",Games!H392)</f>
        <v/>
      </c>
      <c r="F411" s="69" t="str">
        <f>Games!D392</f>
        <v/>
      </c>
      <c r="G411" s="70" t="str">
        <f>Games!K392</f>
        <v/>
      </c>
      <c r="H411" s="71" t="str">
        <f>IF(ISBLANK(Games!B392), "", IF('Prediction Log'!$D411&lt;0, 'Prediction Log'!$B411, 'Prediction Log'!$C411))</f>
        <v/>
      </c>
      <c r="I411" s="72" t="str">
        <f>IF(ISBLANK(Games!$B392), "",Games!I392)</f>
        <v/>
      </c>
      <c r="J411" s="72" t="str">
        <f>IF('Prediction Log'!$F411&gt;0.5, 'Prediction Log'!$B411, IF('Prediction Log'!$F411&lt;0.5, 'Prediction Log'!$C411, "PICK"))</f>
        <v/>
      </c>
      <c r="K411" s="73" t="str">
        <f>IF(ISBLANK(Games!B392), "",IF('Prediction Log'!$J411='Prediction Log'!$B411, 'Prediction Log'!$F411, 1-'Prediction Log'!$F411))</f>
        <v/>
      </c>
      <c r="L411" s="74" t="str">
        <f>IF(ISBLANK(Games!$B392), "",Games!L392)</f>
        <v/>
      </c>
      <c r="M411" s="75" t="str">
        <f>IF(ISBLANK('Prediction Log'!$N411), "",IF('Prediction Log'!$N411&gt;'Prediction Log'!$O411,'Prediction Log'!$B411,'Prediction Log'!$C411))</f>
        <v/>
      </c>
      <c r="N411" s="76"/>
      <c r="O411" s="76"/>
      <c r="P411" s="77" t="str">
        <f>IF(ISBLANK('Prediction Log'!$N411), "",'Prediction Log'!$O411-'Prediction Log'!$N411)</f>
        <v/>
      </c>
      <c r="Q411" s="78" t="str">
        <f>IF(ISBLANK('Prediction Log'!$N411), "",IF('Prediction Log'!$M411&lt;&gt;'Prediction Log'!$H411, "Y", IF(AND('Prediction Log'!$M411='Prediction Log'!$H411, ABS((-1*'Prediction Log'!$P411))&gt;ABS('Prediction Log'!$D411)), "Y", IF('Prediction Log'!$D411='Prediction Log'!$P411, "PUSH", "N"))))</f>
        <v/>
      </c>
      <c r="R411" s="79" t="str">
        <f>IF(ISBLANK('Prediction Log'!$N411), "",IF('Prediction Log'!$P411&lt;'Prediction Log'!$D411, "Y", IF('Prediction Log'!$P411='Prediction Log'!$D411, "PUSH", "N")))</f>
        <v/>
      </c>
      <c r="S411" s="79" t="str">
        <f>IF(ISBLANK('Prediction Log'!$N411), "",IF('Prediction Log'!$P411&lt;'Prediction Log'!$E411, "Y", IF('Prediction Log'!$P411='Prediction Log'!$E411, "PUSH", "N")))</f>
        <v/>
      </c>
      <c r="T411" s="80" t="str">
        <f>IF(ISBLANK('Prediction Log'!$N411),"",IF('Prediction Log'!$M411='Prediction Log'!$H411, "Y", "N"))</f>
        <v/>
      </c>
      <c r="U411" s="80" t="str">
        <f>'Prediction Log'!$R411</f>
        <v/>
      </c>
      <c r="V411" s="80" t="str">
        <f>IF(ISBLANK('Prediction Log'!$N411), "",IF(AND('Prediction Log'!$T411="Y", 'Prediction Log'!$U411="Y"), "Y", "N"))</f>
        <v/>
      </c>
      <c r="W411" s="81" t="str">
        <f>IF(ISBLANK('Prediction Log'!$N411),"",IF('Prediction Log'!$M411='Prediction Log'!$I411, "Y", "N"))</f>
        <v/>
      </c>
      <c r="X411" s="81" t="str">
        <f>IF(ISBLANK('Prediction Log'!$N411), "", IF('Prediction Log'!$R411=Games!K392, "Y", "N"))</f>
        <v/>
      </c>
      <c r="Y411" s="82" t="str">
        <f>IF(ISBLANK('Prediction Log'!$N411), "",IF('Prediction Log'!$J411='Prediction Log'!$M411, "Y", "N"))</f>
        <v/>
      </c>
      <c r="Z411" s="81" t="str">
        <f>IF(ISBLANK('Prediction Log'!$N411), "",IF('Prediction Log'!$I411&lt;&gt;'Prediction Log'!$M411, "N",IF(AND('Prediction Log'!$E411&gt;0, 'Prediction Log'!$P411&gt;'Prediction Log'!$E411, 'Prediction Log'!$I411='Prediction Log'!$C411), "Y", IF(AND('Prediction Log'!$E411&lt;0, 'Prediction Log'!$P411&lt;'Prediction Log'!$E411,'Prediction Log'!$I411='Prediction Log'!$B411 ), "Y", IF('Prediction Log'!$P411='Prediction Log'!$E411, "PUSH", "N")))))</f>
        <v/>
      </c>
      <c r="AA411" s="81" t="str">
        <f>IF(ISBLANK('Prediction Log'!$N411), "",IF(AND('Prediction Log'!$W411="Y", 'Prediction Log'!$X411="Y"), "Y", "N"))</f>
        <v/>
      </c>
      <c r="AB411" s="80" t="str">
        <f>IF(ISBLANK('Prediction Log'!$N411), "",IF('Prediction Log'!$D411&gt;0, 'Prediction Log'!$P411-'Prediction Log'!$D411, IF('Prediction Log'!$D411&lt;0, -'Prediction Log'!$P411+'Prediction Log'!$D411, "NA")))</f>
        <v/>
      </c>
      <c r="AC411" s="80" t="str">
        <f>IF(ISBLANK('Prediction Log'!$N411), "",ABS('Prediction Log'!$AB411))</f>
        <v/>
      </c>
      <c r="AD411" s="81" t="str">
        <f>IF(ISBLANK('Prediction Log'!$N411), "",IF('Prediction Log'!$E411&gt;0, 'Prediction Log'!$P411-'Prediction Log'!$E411, IF('Prediction Log'!$E411&lt;0, -'Prediction Log'!$P411+'Prediction Log'!$E411, "NA")))</f>
        <v/>
      </c>
      <c r="AE411" s="81" t="str">
        <f>IF(ISBLANK('Prediction Log'!$N411), "",ABS('Prediction Log'!$AD411))</f>
        <v/>
      </c>
    </row>
    <row r="412" ht="14.25" customHeight="1">
      <c r="A412" s="14" t="str">
        <f>IF(ISBLANK(Games!$B393), "",Games!A393)</f>
        <v/>
      </c>
      <c r="B412" s="67" t="str">
        <f>IF(ISBLANK(Games!$B393), "",Games!B393)</f>
        <v/>
      </c>
      <c r="C412" s="67" t="str">
        <f>IF(ISBLANK(Games!$B393), "",Games!E393)</f>
        <v/>
      </c>
      <c r="D412" s="10" t="str">
        <f>IF(ISBLANK(Games!$B393), "",Games!G393)</f>
        <v/>
      </c>
      <c r="E412" s="10" t="str">
        <f>IF(ISBLANK(Games!$B393), "",Games!H393)</f>
        <v/>
      </c>
      <c r="F412" s="69" t="str">
        <f>Games!D393</f>
        <v/>
      </c>
      <c r="G412" s="70" t="str">
        <f>Games!K393</f>
        <v/>
      </c>
      <c r="H412" s="71" t="str">
        <f>IF(ISBLANK(Games!B393), "", IF('Prediction Log'!$D412&lt;0, 'Prediction Log'!$B412, 'Prediction Log'!$C412))</f>
        <v/>
      </c>
      <c r="I412" s="72" t="str">
        <f>IF(ISBLANK(Games!$B393), "",Games!I393)</f>
        <v/>
      </c>
      <c r="J412" s="72" t="str">
        <f>IF('Prediction Log'!$F412&gt;0.5, 'Prediction Log'!$B412, IF('Prediction Log'!$F412&lt;0.5, 'Prediction Log'!$C412, "PICK"))</f>
        <v/>
      </c>
      <c r="K412" s="73" t="str">
        <f>IF(ISBLANK(Games!B393), "",IF('Prediction Log'!$J412='Prediction Log'!$B412, 'Prediction Log'!$F412, 1-'Prediction Log'!$F412))</f>
        <v/>
      </c>
      <c r="L412" s="74" t="str">
        <f>IF(ISBLANK(Games!$B393), "",Games!L393)</f>
        <v/>
      </c>
      <c r="M412" s="75" t="str">
        <f>IF(ISBLANK('Prediction Log'!$N412), "",IF('Prediction Log'!$N412&gt;'Prediction Log'!$O412,'Prediction Log'!$B412,'Prediction Log'!$C412))</f>
        <v/>
      </c>
      <c r="N412" s="76"/>
      <c r="O412" s="76"/>
      <c r="P412" s="77" t="str">
        <f>IF(ISBLANK('Prediction Log'!$N412), "",'Prediction Log'!$O412-'Prediction Log'!$N412)</f>
        <v/>
      </c>
      <c r="Q412" s="78" t="str">
        <f>IF(ISBLANK('Prediction Log'!$N412), "",IF('Prediction Log'!$M412&lt;&gt;'Prediction Log'!$H412, "Y", IF(AND('Prediction Log'!$M412='Prediction Log'!$H412, ABS((-1*'Prediction Log'!$P412))&gt;ABS('Prediction Log'!$D412)), "Y", IF('Prediction Log'!$D412='Prediction Log'!$P412, "PUSH", "N"))))</f>
        <v/>
      </c>
      <c r="R412" s="79" t="str">
        <f>IF(ISBLANK('Prediction Log'!$N412), "",IF('Prediction Log'!$P412&lt;'Prediction Log'!$D412, "Y", IF('Prediction Log'!$P412='Prediction Log'!$D412, "PUSH", "N")))</f>
        <v/>
      </c>
      <c r="S412" s="79" t="str">
        <f>IF(ISBLANK('Prediction Log'!$N412), "",IF('Prediction Log'!$P412&lt;'Prediction Log'!$E412, "Y", IF('Prediction Log'!$P412='Prediction Log'!$E412, "PUSH", "N")))</f>
        <v/>
      </c>
      <c r="T412" s="80" t="str">
        <f>IF(ISBLANK('Prediction Log'!$N412),"",IF('Prediction Log'!$M412='Prediction Log'!$H412, "Y", "N"))</f>
        <v/>
      </c>
      <c r="U412" s="80" t="str">
        <f>'Prediction Log'!$R412</f>
        <v/>
      </c>
      <c r="V412" s="80" t="str">
        <f>IF(ISBLANK('Prediction Log'!$N412), "",IF(AND('Prediction Log'!$T412="Y", 'Prediction Log'!$U412="Y"), "Y", "N"))</f>
        <v/>
      </c>
      <c r="W412" s="81" t="str">
        <f>IF(ISBLANK('Prediction Log'!$N412),"",IF('Prediction Log'!$M412='Prediction Log'!$I412, "Y", "N"))</f>
        <v/>
      </c>
      <c r="X412" s="81" t="str">
        <f>IF(ISBLANK('Prediction Log'!$N412), "", IF('Prediction Log'!$R412=Games!K393, "Y", "N"))</f>
        <v/>
      </c>
      <c r="Y412" s="82" t="str">
        <f>IF(ISBLANK('Prediction Log'!$N412), "",IF('Prediction Log'!$J412='Prediction Log'!$M412, "Y", "N"))</f>
        <v/>
      </c>
      <c r="Z412" s="81" t="str">
        <f>IF(ISBLANK('Prediction Log'!$N412), "",IF('Prediction Log'!$I412&lt;&gt;'Prediction Log'!$M412, "N",IF(AND('Prediction Log'!$E412&gt;0, 'Prediction Log'!$P412&gt;'Prediction Log'!$E412, 'Prediction Log'!$I412='Prediction Log'!$C412), "Y", IF(AND('Prediction Log'!$E412&lt;0, 'Prediction Log'!$P412&lt;'Prediction Log'!$E412,'Prediction Log'!$I412='Prediction Log'!$B412 ), "Y", IF('Prediction Log'!$P412='Prediction Log'!$E412, "PUSH", "N")))))</f>
        <v/>
      </c>
      <c r="AA412" s="81" t="str">
        <f>IF(ISBLANK('Prediction Log'!$N412), "",IF(AND('Prediction Log'!$W412="Y", 'Prediction Log'!$X412="Y"), "Y", "N"))</f>
        <v/>
      </c>
      <c r="AB412" s="80" t="str">
        <f>IF(ISBLANK('Prediction Log'!$N412), "",IF('Prediction Log'!$D412&gt;0, 'Prediction Log'!$P412-'Prediction Log'!$D412, IF('Prediction Log'!$D412&lt;0, -'Prediction Log'!$P412+'Prediction Log'!$D412, "NA")))</f>
        <v/>
      </c>
      <c r="AC412" s="80" t="str">
        <f>IF(ISBLANK('Prediction Log'!$N412), "",ABS('Prediction Log'!$AB412))</f>
        <v/>
      </c>
      <c r="AD412" s="81" t="str">
        <f>IF(ISBLANK('Prediction Log'!$N412), "",IF('Prediction Log'!$E412&gt;0, 'Prediction Log'!$P412-'Prediction Log'!$E412, IF('Prediction Log'!$E412&lt;0, -'Prediction Log'!$P412+'Prediction Log'!$E412, "NA")))</f>
        <v/>
      </c>
      <c r="AE412" s="81" t="str">
        <f>IF(ISBLANK('Prediction Log'!$N412), "",ABS('Prediction Log'!$AD412))</f>
        <v/>
      </c>
    </row>
    <row r="413" ht="14.25" customHeight="1">
      <c r="A413" s="67" t="str">
        <f>IF(ISBLANK(Games!$B394), "",Games!A394)</f>
        <v/>
      </c>
      <c r="B413" s="67" t="str">
        <f>IF(ISBLANK(Games!$B394), "",Games!B394)</f>
        <v/>
      </c>
      <c r="C413" s="67" t="str">
        <f>IF(ISBLANK(Games!$B394), "",Games!E394)</f>
        <v/>
      </c>
      <c r="D413" s="68" t="str">
        <f>IF(ISBLANK(Games!$B394), "",Games!G394)</f>
        <v/>
      </c>
      <c r="E413" s="68" t="str">
        <f>IF(ISBLANK(Games!$B394), "",Games!H394)</f>
        <v/>
      </c>
      <c r="F413" s="69" t="str">
        <f>Games!D394</f>
        <v/>
      </c>
      <c r="G413" s="70" t="str">
        <f>Games!K394</f>
        <v/>
      </c>
      <c r="H413" s="71" t="str">
        <f>IF(ISBLANK(Games!B394), "", IF('Prediction Log'!$D413&lt;0, 'Prediction Log'!$B413, 'Prediction Log'!$C413))</f>
        <v/>
      </c>
      <c r="I413" s="72" t="str">
        <f>IF(ISBLANK(Games!$B394), "",Games!I394)</f>
        <v/>
      </c>
      <c r="J413" s="72" t="str">
        <f>IF('Prediction Log'!$F413&gt;0.5, 'Prediction Log'!$B413, IF('Prediction Log'!$F413&lt;0.5, 'Prediction Log'!$C413, "PICK"))</f>
        <v/>
      </c>
      <c r="K413" s="73" t="str">
        <f>IF(ISBLANK(Games!B394), "",IF('Prediction Log'!$J413='Prediction Log'!$B413, 'Prediction Log'!$F413, 1-'Prediction Log'!$F413))</f>
        <v/>
      </c>
      <c r="L413" s="74" t="str">
        <f>IF(ISBLANK(Games!$B394), "",Games!L394)</f>
        <v/>
      </c>
      <c r="M413" s="75" t="str">
        <f>IF(ISBLANK('Prediction Log'!$N413), "",IF('Prediction Log'!$N413&gt;'Prediction Log'!$O413,'Prediction Log'!$B413,'Prediction Log'!$C413))</f>
        <v/>
      </c>
      <c r="N413" s="76"/>
      <c r="O413" s="76"/>
      <c r="P413" s="77" t="str">
        <f>IF(ISBLANK('Prediction Log'!$N413), "",'Prediction Log'!$O413-'Prediction Log'!$N413)</f>
        <v/>
      </c>
      <c r="Q413" s="78" t="str">
        <f>IF(ISBLANK('Prediction Log'!$N413), "",IF('Prediction Log'!$M413&lt;&gt;'Prediction Log'!$H413, "Y", IF(AND('Prediction Log'!$M413='Prediction Log'!$H413, ABS((-1*'Prediction Log'!$P413))&gt;ABS('Prediction Log'!$D413)), "Y", IF('Prediction Log'!$D413='Prediction Log'!$P413, "PUSH", "N"))))</f>
        <v/>
      </c>
      <c r="R413" s="79" t="str">
        <f>IF(ISBLANK('Prediction Log'!$N413), "",IF('Prediction Log'!$P413&lt;'Prediction Log'!$D413, "Y", IF('Prediction Log'!$P413='Prediction Log'!$D413, "PUSH", "N")))</f>
        <v/>
      </c>
      <c r="S413" s="79" t="str">
        <f>IF(ISBLANK('Prediction Log'!$N413), "",IF('Prediction Log'!$P413&lt;'Prediction Log'!$E413, "Y", IF('Prediction Log'!$P413='Prediction Log'!$E413, "PUSH", "N")))</f>
        <v/>
      </c>
      <c r="T413" s="80" t="str">
        <f>IF(ISBLANK('Prediction Log'!$N413),"",IF('Prediction Log'!$M413='Prediction Log'!$H413, "Y", "N"))</f>
        <v/>
      </c>
      <c r="U413" s="80" t="str">
        <f>'Prediction Log'!$R413</f>
        <v/>
      </c>
      <c r="V413" s="80" t="str">
        <f>IF(ISBLANK('Prediction Log'!$N413), "",IF(AND('Prediction Log'!$T413="Y", 'Prediction Log'!$U413="Y"), "Y", "N"))</f>
        <v/>
      </c>
      <c r="W413" s="81" t="str">
        <f>IF(ISBLANK('Prediction Log'!$N413),"",IF('Prediction Log'!$M413='Prediction Log'!$I413, "Y", "N"))</f>
        <v/>
      </c>
      <c r="X413" s="81" t="str">
        <f>IF(ISBLANK('Prediction Log'!$N413), "", IF('Prediction Log'!$R413=Games!K394, "Y", "N"))</f>
        <v/>
      </c>
      <c r="Y413" s="82" t="str">
        <f>IF(ISBLANK('Prediction Log'!$N413), "",IF('Prediction Log'!$J413='Prediction Log'!$M413, "Y", "N"))</f>
        <v/>
      </c>
      <c r="Z413" s="81" t="str">
        <f>IF(ISBLANK('Prediction Log'!$N413), "",IF('Prediction Log'!$I413&lt;&gt;'Prediction Log'!$M413, "N",IF(AND('Prediction Log'!$E413&gt;0, 'Prediction Log'!$P413&gt;'Prediction Log'!$E413, 'Prediction Log'!$I413='Prediction Log'!$C413), "Y", IF(AND('Prediction Log'!$E413&lt;0, 'Prediction Log'!$P413&lt;'Prediction Log'!$E413,'Prediction Log'!$I413='Prediction Log'!$B413 ), "Y", IF('Prediction Log'!$P413='Prediction Log'!$E413, "PUSH", "N")))))</f>
        <v/>
      </c>
      <c r="AA413" s="81" t="str">
        <f>IF(ISBLANK('Prediction Log'!$N413), "",IF(AND('Prediction Log'!$W413="Y", 'Prediction Log'!$X413="Y"), "Y", "N"))</f>
        <v/>
      </c>
      <c r="AB413" s="80" t="str">
        <f>IF(ISBLANK('Prediction Log'!$N413), "",IF('Prediction Log'!$D413&gt;0, 'Prediction Log'!$P413-'Prediction Log'!$D413, IF('Prediction Log'!$D413&lt;0, -'Prediction Log'!$P413+'Prediction Log'!$D413, "NA")))</f>
        <v/>
      </c>
      <c r="AC413" s="80" t="str">
        <f>IF(ISBLANK('Prediction Log'!$N413), "",ABS('Prediction Log'!$AB413))</f>
        <v/>
      </c>
      <c r="AD413" s="81" t="str">
        <f>IF(ISBLANK('Prediction Log'!$N413), "",IF('Prediction Log'!$E413&gt;0, 'Prediction Log'!$P413-'Prediction Log'!$E413, IF('Prediction Log'!$E413&lt;0, -'Prediction Log'!$P413+'Prediction Log'!$E413, "NA")))</f>
        <v/>
      </c>
      <c r="AE413" s="81" t="str">
        <f>IF(ISBLANK('Prediction Log'!$N413), "",ABS('Prediction Log'!$AD413))</f>
        <v/>
      </c>
    </row>
    <row r="414" ht="14.25" customHeight="1">
      <c r="A414" s="14" t="str">
        <f>IF(ISBLANK(Games!$B395), "",Games!A395)</f>
        <v/>
      </c>
      <c r="B414" s="67" t="str">
        <f>IF(ISBLANK(Games!$B395), "",Games!B395)</f>
        <v/>
      </c>
      <c r="C414" s="67" t="str">
        <f>IF(ISBLANK(Games!$B395), "",Games!E395)</f>
        <v/>
      </c>
      <c r="D414" s="10" t="str">
        <f>IF(ISBLANK(Games!$B395), "",Games!G395)</f>
        <v/>
      </c>
      <c r="E414" s="10" t="str">
        <f>IF(ISBLANK(Games!$B395), "",Games!H395)</f>
        <v/>
      </c>
      <c r="F414" s="69" t="str">
        <f>Games!D395</f>
        <v/>
      </c>
      <c r="G414" s="70" t="str">
        <f>Games!K395</f>
        <v/>
      </c>
      <c r="H414" s="71" t="str">
        <f>IF(ISBLANK(Games!B395), "", IF('Prediction Log'!$D414&lt;0, 'Prediction Log'!$B414, 'Prediction Log'!$C414))</f>
        <v/>
      </c>
      <c r="I414" s="72" t="str">
        <f>IF(ISBLANK(Games!$B395), "",Games!I395)</f>
        <v/>
      </c>
      <c r="J414" s="72" t="str">
        <f>IF('Prediction Log'!$F414&gt;0.5, 'Prediction Log'!$B414, IF('Prediction Log'!$F414&lt;0.5, 'Prediction Log'!$C414, "PICK"))</f>
        <v/>
      </c>
      <c r="K414" s="73" t="str">
        <f>IF(ISBLANK(Games!B395), "",IF('Prediction Log'!$J414='Prediction Log'!$B414, 'Prediction Log'!$F414, 1-'Prediction Log'!$F414))</f>
        <v/>
      </c>
      <c r="L414" s="74" t="str">
        <f>IF(ISBLANK(Games!$B395), "",Games!L395)</f>
        <v/>
      </c>
      <c r="M414" s="75" t="str">
        <f>IF(ISBLANK('Prediction Log'!$N414), "",IF('Prediction Log'!$N414&gt;'Prediction Log'!$O414,'Prediction Log'!$B414,'Prediction Log'!$C414))</f>
        <v/>
      </c>
      <c r="N414" s="76"/>
      <c r="O414" s="76"/>
      <c r="P414" s="77" t="str">
        <f>IF(ISBLANK('Prediction Log'!$N414), "",'Prediction Log'!$O414-'Prediction Log'!$N414)</f>
        <v/>
      </c>
      <c r="Q414" s="78" t="str">
        <f>IF(ISBLANK('Prediction Log'!$N414), "",IF('Prediction Log'!$M414&lt;&gt;'Prediction Log'!$H414, "Y", IF(AND('Prediction Log'!$M414='Prediction Log'!$H414, ABS((-1*'Prediction Log'!$P414))&gt;ABS('Prediction Log'!$D414)), "Y", IF('Prediction Log'!$D414='Prediction Log'!$P414, "PUSH", "N"))))</f>
        <v/>
      </c>
      <c r="R414" s="79" t="str">
        <f>IF(ISBLANK('Prediction Log'!$N414), "",IF('Prediction Log'!$P414&lt;'Prediction Log'!$D414, "Y", IF('Prediction Log'!$P414='Prediction Log'!$D414, "PUSH", "N")))</f>
        <v/>
      </c>
      <c r="S414" s="79" t="str">
        <f>IF(ISBLANK('Prediction Log'!$N414), "",IF('Prediction Log'!$P414&lt;'Prediction Log'!$E414, "Y", IF('Prediction Log'!$P414='Prediction Log'!$E414, "PUSH", "N")))</f>
        <v/>
      </c>
      <c r="T414" s="80" t="str">
        <f>IF(ISBLANK('Prediction Log'!$N414),"",IF('Prediction Log'!$M414='Prediction Log'!$H414, "Y", "N"))</f>
        <v/>
      </c>
      <c r="U414" s="80" t="str">
        <f>'Prediction Log'!$R414</f>
        <v/>
      </c>
      <c r="V414" s="80" t="str">
        <f>IF(ISBLANK('Prediction Log'!$N414), "",IF(AND('Prediction Log'!$T414="Y", 'Prediction Log'!$U414="Y"), "Y", "N"))</f>
        <v/>
      </c>
      <c r="W414" s="81" t="str">
        <f>IF(ISBLANK('Prediction Log'!$N414),"",IF('Prediction Log'!$M414='Prediction Log'!$I414, "Y", "N"))</f>
        <v/>
      </c>
      <c r="X414" s="81" t="str">
        <f>IF(ISBLANK('Prediction Log'!$N414), "", IF('Prediction Log'!$R414=Games!K395, "Y", "N"))</f>
        <v/>
      </c>
      <c r="Y414" s="82" t="str">
        <f>IF(ISBLANK('Prediction Log'!$N414), "",IF('Prediction Log'!$J414='Prediction Log'!$M414, "Y", "N"))</f>
        <v/>
      </c>
      <c r="Z414" s="81" t="str">
        <f>IF(ISBLANK('Prediction Log'!$N414), "",IF('Prediction Log'!$I414&lt;&gt;'Prediction Log'!$M414, "N",IF(AND('Prediction Log'!$E414&gt;0, 'Prediction Log'!$P414&gt;'Prediction Log'!$E414, 'Prediction Log'!$I414='Prediction Log'!$C414), "Y", IF(AND('Prediction Log'!$E414&lt;0, 'Prediction Log'!$P414&lt;'Prediction Log'!$E414,'Prediction Log'!$I414='Prediction Log'!$B414 ), "Y", IF('Prediction Log'!$P414='Prediction Log'!$E414, "PUSH", "N")))))</f>
        <v/>
      </c>
      <c r="AA414" s="81" t="str">
        <f>IF(ISBLANK('Prediction Log'!$N414), "",IF(AND('Prediction Log'!$W414="Y", 'Prediction Log'!$X414="Y"), "Y", "N"))</f>
        <v/>
      </c>
      <c r="AB414" s="80" t="str">
        <f>IF(ISBLANK('Prediction Log'!$N414), "",IF('Prediction Log'!$D414&gt;0, 'Prediction Log'!$P414-'Prediction Log'!$D414, IF('Prediction Log'!$D414&lt;0, -'Prediction Log'!$P414+'Prediction Log'!$D414, "NA")))</f>
        <v/>
      </c>
      <c r="AC414" s="80" t="str">
        <f>IF(ISBLANK('Prediction Log'!$N414), "",ABS('Prediction Log'!$AB414))</f>
        <v/>
      </c>
      <c r="AD414" s="81" t="str">
        <f>IF(ISBLANK('Prediction Log'!$N414), "",IF('Prediction Log'!$E414&gt;0, 'Prediction Log'!$P414-'Prediction Log'!$E414, IF('Prediction Log'!$E414&lt;0, -'Prediction Log'!$P414+'Prediction Log'!$E414, "NA")))</f>
        <v/>
      </c>
      <c r="AE414" s="81" t="str">
        <f>IF(ISBLANK('Prediction Log'!$N414), "",ABS('Prediction Log'!$AD414))</f>
        <v/>
      </c>
    </row>
    <row r="415" ht="14.25" customHeight="1">
      <c r="A415" s="67" t="str">
        <f>IF(ISBLANK(Games!$B396), "",Games!A396)</f>
        <v/>
      </c>
      <c r="B415" s="67" t="str">
        <f>IF(ISBLANK(Games!$B396), "",Games!B396)</f>
        <v/>
      </c>
      <c r="C415" s="67" t="str">
        <f>IF(ISBLANK(Games!$B396), "",Games!E396)</f>
        <v/>
      </c>
      <c r="D415" s="68" t="str">
        <f>IF(ISBLANK(Games!$B396), "",Games!G396)</f>
        <v/>
      </c>
      <c r="E415" s="68" t="str">
        <f>IF(ISBLANK(Games!$B396), "",Games!H396)</f>
        <v/>
      </c>
      <c r="F415" s="69" t="str">
        <f>Games!D396</f>
        <v/>
      </c>
      <c r="G415" s="70" t="str">
        <f>Games!K396</f>
        <v/>
      </c>
      <c r="H415" s="71" t="str">
        <f>IF(ISBLANK(Games!B396), "", IF('Prediction Log'!$D415&lt;0, 'Prediction Log'!$B415, 'Prediction Log'!$C415))</f>
        <v/>
      </c>
      <c r="I415" s="72" t="str">
        <f>IF(ISBLANK(Games!$B396), "",Games!I396)</f>
        <v/>
      </c>
      <c r="J415" s="72" t="str">
        <f>IF('Prediction Log'!$F415&gt;0.5, 'Prediction Log'!$B415, IF('Prediction Log'!$F415&lt;0.5, 'Prediction Log'!$C415, "PICK"))</f>
        <v/>
      </c>
      <c r="K415" s="73" t="str">
        <f>IF(ISBLANK(Games!B396), "",IF('Prediction Log'!$J415='Prediction Log'!$B415, 'Prediction Log'!$F415, 1-'Prediction Log'!$F415))</f>
        <v/>
      </c>
      <c r="L415" s="74" t="str">
        <f>IF(ISBLANK(Games!$B396), "",Games!L396)</f>
        <v/>
      </c>
      <c r="M415" s="75" t="str">
        <f>IF(ISBLANK('Prediction Log'!$N415), "",IF('Prediction Log'!$N415&gt;'Prediction Log'!$O415,'Prediction Log'!$B415,'Prediction Log'!$C415))</f>
        <v/>
      </c>
      <c r="N415" s="76"/>
      <c r="O415" s="76"/>
      <c r="P415" s="77" t="str">
        <f>IF(ISBLANK('Prediction Log'!$N415), "",'Prediction Log'!$O415-'Prediction Log'!$N415)</f>
        <v/>
      </c>
      <c r="Q415" s="78" t="str">
        <f>IF(ISBLANK('Prediction Log'!$N415), "",IF('Prediction Log'!$M415&lt;&gt;'Prediction Log'!$H415, "Y", IF(AND('Prediction Log'!$M415='Prediction Log'!$H415, ABS((-1*'Prediction Log'!$P415))&gt;ABS('Prediction Log'!$D415)), "Y", IF('Prediction Log'!$D415='Prediction Log'!$P415, "PUSH", "N"))))</f>
        <v/>
      </c>
      <c r="R415" s="79" t="str">
        <f>IF(ISBLANK('Prediction Log'!$N415), "",IF('Prediction Log'!$P415&lt;'Prediction Log'!$D415, "Y", IF('Prediction Log'!$P415='Prediction Log'!$D415, "PUSH", "N")))</f>
        <v/>
      </c>
      <c r="S415" s="79" t="str">
        <f>IF(ISBLANK('Prediction Log'!$N415), "",IF('Prediction Log'!$P415&lt;'Prediction Log'!$E415, "Y", IF('Prediction Log'!$P415='Prediction Log'!$E415, "PUSH", "N")))</f>
        <v/>
      </c>
      <c r="T415" s="80" t="str">
        <f>IF(ISBLANK('Prediction Log'!$N415),"",IF('Prediction Log'!$M415='Prediction Log'!$H415, "Y", "N"))</f>
        <v/>
      </c>
      <c r="U415" s="80" t="str">
        <f>'Prediction Log'!$R415</f>
        <v/>
      </c>
      <c r="V415" s="80" t="str">
        <f>IF(ISBLANK('Prediction Log'!$N415), "",IF(AND('Prediction Log'!$T415="Y", 'Prediction Log'!$U415="Y"), "Y", "N"))</f>
        <v/>
      </c>
      <c r="W415" s="81" t="str">
        <f>IF(ISBLANK('Prediction Log'!$N415),"",IF('Prediction Log'!$M415='Prediction Log'!$I415, "Y", "N"))</f>
        <v/>
      </c>
      <c r="X415" s="81" t="str">
        <f>IF(ISBLANK('Prediction Log'!$N415), "", IF('Prediction Log'!$R415=Games!K396, "Y", "N"))</f>
        <v/>
      </c>
      <c r="Y415" s="82" t="str">
        <f>IF(ISBLANK('Prediction Log'!$N415), "",IF('Prediction Log'!$J415='Prediction Log'!$M415, "Y", "N"))</f>
        <v/>
      </c>
      <c r="Z415" s="81" t="str">
        <f>IF(ISBLANK('Prediction Log'!$N415), "",IF('Prediction Log'!$I415&lt;&gt;'Prediction Log'!$M415, "N",IF(AND('Prediction Log'!$E415&gt;0, 'Prediction Log'!$P415&gt;'Prediction Log'!$E415, 'Prediction Log'!$I415='Prediction Log'!$C415), "Y", IF(AND('Prediction Log'!$E415&lt;0, 'Prediction Log'!$P415&lt;'Prediction Log'!$E415,'Prediction Log'!$I415='Prediction Log'!$B415 ), "Y", IF('Prediction Log'!$P415='Prediction Log'!$E415, "PUSH", "N")))))</f>
        <v/>
      </c>
      <c r="AA415" s="81" t="str">
        <f>IF(ISBLANK('Prediction Log'!$N415), "",IF(AND('Prediction Log'!$W415="Y", 'Prediction Log'!$X415="Y"), "Y", "N"))</f>
        <v/>
      </c>
      <c r="AB415" s="80" t="str">
        <f>IF(ISBLANK('Prediction Log'!$N415), "",IF('Prediction Log'!$D415&gt;0, 'Prediction Log'!$P415-'Prediction Log'!$D415, IF('Prediction Log'!$D415&lt;0, -'Prediction Log'!$P415+'Prediction Log'!$D415, "NA")))</f>
        <v/>
      </c>
      <c r="AC415" s="80" t="str">
        <f>IF(ISBLANK('Prediction Log'!$N415), "",ABS('Prediction Log'!$AB415))</f>
        <v/>
      </c>
      <c r="AD415" s="81" t="str">
        <f>IF(ISBLANK('Prediction Log'!$N415), "",IF('Prediction Log'!$E415&gt;0, 'Prediction Log'!$P415-'Prediction Log'!$E415, IF('Prediction Log'!$E415&lt;0, -'Prediction Log'!$P415+'Prediction Log'!$E415, "NA")))</f>
        <v/>
      </c>
      <c r="AE415" s="81" t="str">
        <f>IF(ISBLANK('Prediction Log'!$N415), "",ABS('Prediction Log'!$AD415))</f>
        <v/>
      </c>
    </row>
    <row r="416" ht="14.25" customHeight="1">
      <c r="A416" s="14" t="str">
        <f>IF(ISBLANK(Games!$B397), "",Games!A397)</f>
        <v/>
      </c>
      <c r="B416" s="67" t="str">
        <f>IF(ISBLANK(Games!$B397), "",Games!B397)</f>
        <v/>
      </c>
      <c r="C416" s="67" t="str">
        <f>IF(ISBLANK(Games!$B397), "",Games!E397)</f>
        <v/>
      </c>
      <c r="D416" s="10" t="str">
        <f>IF(ISBLANK(Games!$B397), "",Games!G397)</f>
        <v/>
      </c>
      <c r="E416" s="10" t="str">
        <f>IF(ISBLANK(Games!$B397), "",Games!H397)</f>
        <v/>
      </c>
      <c r="F416" s="69" t="str">
        <f>Games!D397</f>
        <v/>
      </c>
      <c r="G416" s="70" t="str">
        <f>Games!K397</f>
        <v/>
      </c>
      <c r="H416" s="71" t="str">
        <f>IF(ISBLANK(Games!B397), "", IF('Prediction Log'!$D416&lt;0, 'Prediction Log'!$B416, 'Prediction Log'!$C416))</f>
        <v/>
      </c>
      <c r="I416" s="72" t="str">
        <f>IF(ISBLANK(Games!$B397), "",Games!I397)</f>
        <v/>
      </c>
      <c r="J416" s="72" t="str">
        <f>IF('Prediction Log'!$F416&gt;0.5, 'Prediction Log'!$B416, IF('Prediction Log'!$F416&lt;0.5, 'Prediction Log'!$C416, "PICK"))</f>
        <v/>
      </c>
      <c r="K416" s="73" t="str">
        <f>IF(ISBLANK(Games!B397), "",IF('Prediction Log'!$J416='Prediction Log'!$B416, 'Prediction Log'!$F416, 1-'Prediction Log'!$F416))</f>
        <v/>
      </c>
      <c r="L416" s="74" t="str">
        <f>IF(ISBLANK(Games!$B397), "",Games!L397)</f>
        <v/>
      </c>
      <c r="M416" s="75" t="str">
        <f>IF(ISBLANK('Prediction Log'!$N416), "",IF('Prediction Log'!$N416&gt;'Prediction Log'!$O416,'Prediction Log'!$B416,'Prediction Log'!$C416))</f>
        <v/>
      </c>
      <c r="N416" s="76"/>
      <c r="O416" s="76"/>
      <c r="P416" s="77" t="str">
        <f>IF(ISBLANK('Prediction Log'!$N416), "",'Prediction Log'!$O416-'Prediction Log'!$N416)</f>
        <v/>
      </c>
      <c r="Q416" s="78" t="str">
        <f>IF(ISBLANK('Prediction Log'!$N416), "",IF('Prediction Log'!$M416&lt;&gt;'Prediction Log'!$H416, "Y", IF(AND('Prediction Log'!$M416='Prediction Log'!$H416, ABS((-1*'Prediction Log'!$P416))&gt;ABS('Prediction Log'!$D416)), "Y", IF('Prediction Log'!$D416='Prediction Log'!$P416, "PUSH", "N"))))</f>
        <v/>
      </c>
      <c r="R416" s="79" t="str">
        <f>IF(ISBLANK('Prediction Log'!$N416), "",IF('Prediction Log'!$P416&lt;'Prediction Log'!$D416, "Y", IF('Prediction Log'!$P416='Prediction Log'!$D416, "PUSH", "N")))</f>
        <v/>
      </c>
      <c r="S416" s="79" t="str">
        <f>IF(ISBLANK('Prediction Log'!$N416), "",IF('Prediction Log'!$P416&lt;'Prediction Log'!$E416, "Y", IF('Prediction Log'!$P416='Prediction Log'!$E416, "PUSH", "N")))</f>
        <v/>
      </c>
      <c r="T416" s="80" t="str">
        <f>IF(ISBLANK('Prediction Log'!$N416),"",IF('Prediction Log'!$M416='Prediction Log'!$H416, "Y", "N"))</f>
        <v/>
      </c>
      <c r="U416" s="80" t="str">
        <f>'Prediction Log'!$R416</f>
        <v/>
      </c>
      <c r="V416" s="80" t="str">
        <f>IF(ISBLANK('Prediction Log'!$N416), "",IF(AND('Prediction Log'!$T416="Y", 'Prediction Log'!$U416="Y"), "Y", "N"))</f>
        <v/>
      </c>
      <c r="W416" s="81" t="str">
        <f>IF(ISBLANK('Prediction Log'!$N416),"",IF('Prediction Log'!$M416='Prediction Log'!$I416, "Y", "N"))</f>
        <v/>
      </c>
      <c r="X416" s="81" t="str">
        <f>IF(ISBLANK('Prediction Log'!$N416), "", IF('Prediction Log'!$R416=Games!K397, "Y", "N"))</f>
        <v/>
      </c>
      <c r="Y416" s="82" t="str">
        <f>IF(ISBLANK('Prediction Log'!$N416), "",IF('Prediction Log'!$J416='Prediction Log'!$M416, "Y", "N"))</f>
        <v/>
      </c>
      <c r="Z416" s="81" t="str">
        <f>IF(ISBLANK('Prediction Log'!$N416), "",IF('Prediction Log'!$I416&lt;&gt;'Prediction Log'!$M416, "N",IF(AND('Prediction Log'!$E416&gt;0, 'Prediction Log'!$P416&gt;'Prediction Log'!$E416, 'Prediction Log'!$I416='Prediction Log'!$C416), "Y", IF(AND('Prediction Log'!$E416&lt;0, 'Prediction Log'!$P416&lt;'Prediction Log'!$E416,'Prediction Log'!$I416='Prediction Log'!$B416 ), "Y", IF('Prediction Log'!$P416='Prediction Log'!$E416, "PUSH", "N")))))</f>
        <v/>
      </c>
      <c r="AA416" s="81" t="str">
        <f>IF(ISBLANK('Prediction Log'!$N416), "",IF(AND('Prediction Log'!$W416="Y", 'Prediction Log'!$X416="Y"), "Y", "N"))</f>
        <v/>
      </c>
      <c r="AB416" s="80" t="str">
        <f>IF(ISBLANK('Prediction Log'!$N416), "",IF('Prediction Log'!$D416&gt;0, 'Prediction Log'!$P416-'Prediction Log'!$D416, IF('Prediction Log'!$D416&lt;0, -'Prediction Log'!$P416+'Prediction Log'!$D416, "NA")))</f>
        <v/>
      </c>
      <c r="AC416" s="80" t="str">
        <f>IF(ISBLANK('Prediction Log'!$N416), "",ABS('Prediction Log'!$AB416))</f>
        <v/>
      </c>
      <c r="AD416" s="81" t="str">
        <f>IF(ISBLANK('Prediction Log'!$N416), "",IF('Prediction Log'!$E416&gt;0, 'Prediction Log'!$P416-'Prediction Log'!$E416, IF('Prediction Log'!$E416&lt;0, -'Prediction Log'!$P416+'Prediction Log'!$E416, "NA")))</f>
        <v/>
      </c>
      <c r="AE416" s="81" t="str">
        <f>IF(ISBLANK('Prediction Log'!$N416), "",ABS('Prediction Log'!$AD416))</f>
        <v/>
      </c>
    </row>
    <row r="417" ht="14.25" customHeight="1">
      <c r="A417" s="67" t="str">
        <f>IF(ISBLANK(Games!$B399), "",Games!A399)</f>
        <v/>
      </c>
      <c r="B417" s="67" t="str">
        <f>IF(ISBLANK(Games!$B399), "",Games!B399)</f>
        <v/>
      </c>
      <c r="C417" s="67" t="str">
        <f>IF(ISBLANK(Games!$B399), "",Games!E399)</f>
        <v/>
      </c>
      <c r="D417" s="68" t="str">
        <f>IF(ISBLANK(Games!$B399), "",Games!G399)</f>
        <v/>
      </c>
      <c r="E417" s="68" t="str">
        <f>IF(ISBLANK(Games!$B399), "",Games!H399)</f>
        <v/>
      </c>
      <c r="F417" s="69" t="str">
        <f>Games!D399</f>
        <v/>
      </c>
      <c r="G417" s="70" t="str">
        <f>Games!K399</f>
        <v/>
      </c>
      <c r="H417" s="71" t="str">
        <f>IF(ISBLANK(Games!B399), "", IF('Prediction Log'!$D417&lt;0, 'Prediction Log'!$B417, 'Prediction Log'!$C417))</f>
        <v/>
      </c>
      <c r="I417" s="72" t="str">
        <f>IF(ISBLANK(Games!$B399), "",Games!I399)</f>
        <v/>
      </c>
      <c r="J417" s="72" t="str">
        <f>IF('Prediction Log'!$F417&gt;0.5, 'Prediction Log'!$B417, IF('Prediction Log'!$F417&lt;0.5, 'Prediction Log'!$C417, "PICK"))</f>
        <v/>
      </c>
      <c r="K417" s="73" t="str">
        <f>IF(ISBLANK(Games!B399), "",IF('Prediction Log'!$J417='Prediction Log'!$B417, 'Prediction Log'!$F417, 1-'Prediction Log'!$F417))</f>
        <v/>
      </c>
      <c r="L417" s="74" t="str">
        <f>IF(ISBLANK(Games!$B399), "",Games!L399)</f>
        <v/>
      </c>
      <c r="M417" s="75" t="str">
        <f>IF(ISBLANK('Prediction Log'!$N417), "",IF('Prediction Log'!$N417&gt;'Prediction Log'!$O417,'Prediction Log'!$B417,'Prediction Log'!$C417))</f>
        <v/>
      </c>
      <c r="N417" s="76"/>
      <c r="O417" s="76"/>
      <c r="P417" s="77" t="str">
        <f>IF(ISBLANK('Prediction Log'!$N417), "",'Prediction Log'!$O417-'Prediction Log'!$N417)</f>
        <v/>
      </c>
      <c r="Q417" s="78" t="str">
        <f>IF(ISBLANK('Prediction Log'!$N417), "",IF('Prediction Log'!$M417&lt;&gt;'Prediction Log'!$H417, "Y", IF(AND('Prediction Log'!$M417='Prediction Log'!$H417, ABS((-1*'Prediction Log'!$P417))&gt;ABS('Prediction Log'!$D417)), "Y", IF('Prediction Log'!$D417='Prediction Log'!$P417, "PUSH", "N"))))</f>
        <v/>
      </c>
      <c r="R417" s="79" t="str">
        <f>IF(ISBLANK('Prediction Log'!$N417), "",IF('Prediction Log'!$P417&lt;'Prediction Log'!$D417, "Y", IF('Prediction Log'!$P417='Prediction Log'!$D417, "PUSH", "N")))</f>
        <v/>
      </c>
      <c r="S417" s="79" t="str">
        <f>IF(ISBLANK('Prediction Log'!$N417), "",IF('Prediction Log'!$P417&lt;'Prediction Log'!$E417, "Y", IF('Prediction Log'!$P417='Prediction Log'!$E417, "PUSH", "N")))</f>
        <v/>
      </c>
      <c r="T417" s="80" t="str">
        <f>IF(ISBLANK('Prediction Log'!$N417),"",IF('Prediction Log'!$M417='Prediction Log'!$H417, "Y", "N"))</f>
        <v/>
      </c>
      <c r="U417" s="80" t="str">
        <f>'Prediction Log'!$R417</f>
        <v/>
      </c>
      <c r="V417" s="80" t="str">
        <f>IF(ISBLANK('Prediction Log'!$N417), "",IF(AND('Prediction Log'!$T417="Y", 'Prediction Log'!$U417="Y"), "Y", "N"))</f>
        <v/>
      </c>
      <c r="W417" s="81" t="str">
        <f>IF(ISBLANK('Prediction Log'!$N417),"",IF('Prediction Log'!$M417='Prediction Log'!$I417, "Y", "N"))</f>
        <v/>
      </c>
      <c r="X417" s="81" t="str">
        <f>IF(ISBLANK('Prediction Log'!$N417), "", IF('Prediction Log'!$R417=Games!K399, "Y", "N"))</f>
        <v/>
      </c>
      <c r="Y417" s="82" t="str">
        <f>IF(ISBLANK('Prediction Log'!$N417), "",IF('Prediction Log'!$J417='Prediction Log'!$M417, "Y", "N"))</f>
        <v/>
      </c>
      <c r="Z417" s="81" t="str">
        <f>IF(ISBLANK('Prediction Log'!$N417), "",IF('Prediction Log'!$I417&lt;&gt;'Prediction Log'!$M417, "N",IF(AND('Prediction Log'!$E417&gt;0, 'Prediction Log'!$P417&gt;'Prediction Log'!$E417, 'Prediction Log'!$I417='Prediction Log'!$C417), "Y", IF(AND('Prediction Log'!$E417&lt;0, 'Prediction Log'!$P417&lt;'Prediction Log'!$E417,'Prediction Log'!$I417='Prediction Log'!$B417 ), "Y", IF('Prediction Log'!$P417='Prediction Log'!$E417, "PUSH", "N")))))</f>
        <v/>
      </c>
      <c r="AA417" s="81" t="str">
        <f>IF(ISBLANK('Prediction Log'!$N417), "",IF(AND('Prediction Log'!$W417="Y", 'Prediction Log'!$X417="Y"), "Y", "N"))</f>
        <v/>
      </c>
      <c r="AB417" s="80" t="str">
        <f>IF(ISBLANK('Prediction Log'!$N417), "",IF('Prediction Log'!$D417&gt;0, 'Prediction Log'!$P417-'Prediction Log'!$D417, IF('Prediction Log'!$D417&lt;0, -'Prediction Log'!$P417+'Prediction Log'!$D417, "NA")))</f>
        <v/>
      </c>
      <c r="AC417" s="80" t="str">
        <f>IF(ISBLANK('Prediction Log'!$N417), "",ABS('Prediction Log'!$AB417))</f>
        <v/>
      </c>
      <c r="AD417" s="81" t="str">
        <f>IF(ISBLANK('Prediction Log'!$N417), "",IF('Prediction Log'!$E417&gt;0, 'Prediction Log'!$P417-'Prediction Log'!$E417, IF('Prediction Log'!$E417&lt;0, -'Prediction Log'!$P417+'Prediction Log'!$E417, "NA")))</f>
        <v/>
      </c>
      <c r="AE417" s="81" t="str">
        <f>IF(ISBLANK('Prediction Log'!$N417), "",ABS('Prediction Log'!$AD417))</f>
        <v/>
      </c>
    </row>
    <row r="418" ht="14.25" customHeight="1">
      <c r="A418" s="14" t="str">
        <f>IF(ISBLANK(Games!$B400), "",Games!A400)</f>
        <v/>
      </c>
      <c r="B418" s="67" t="str">
        <f>IF(ISBLANK(Games!$B400), "",Games!B400)</f>
        <v/>
      </c>
      <c r="C418" s="67" t="str">
        <f>IF(ISBLANK(Games!$B400), "",Games!E400)</f>
        <v/>
      </c>
      <c r="D418" s="10" t="str">
        <f>IF(ISBLANK(Games!$B400), "",Games!G400)</f>
        <v/>
      </c>
      <c r="E418" s="10" t="str">
        <f>IF(ISBLANK(Games!$B400), "",Games!H400)</f>
        <v/>
      </c>
      <c r="F418" s="69" t="str">
        <f>Games!D400</f>
        <v/>
      </c>
      <c r="G418" s="70" t="str">
        <f>Games!K400</f>
        <v/>
      </c>
      <c r="H418" s="71" t="str">
        <f>IF(ISBLANK(Games!B400), "", IF('Prediction Log'!$D418&lt;0, 'Prediction Log'!$B418, 'Prediction Log'!$C418))</f>
        <v/>
      </c>
      <c r="I418" s="72" t="str">
        <f>IF(ISBLANK(Games!$B400), "",Games!I400)</f>
        <v/>
      </c>
      <c r="J418" s="72" t="str">
        <f>IF('Prediction Log'!$F418&gt;0.5, 'Prediction Log'!$B418, IF('Prediction Log'!$F418&lt;0.5, 'Prediction Log'!$C418, "PICK"))</f>
        <v/>
      </c>
      <c r="K418" s="73" t="str">
        <f>IF(ISBLANK(Games!B400), "",IF('Prediction Log'!$J418='Prediction Log'!$B418, 'Prediction Log'!$F418, 1-'Prediction Log'!$F418))</f>
        <v/>
      </c>
      <c r="L418" s="74" t="str">
        <f>IF(ISBLANK(Games!$B400), "",Games!L400)</f>
        <v/>
      </c>
      <c r="M418" s="75" t="str">
        <f>IF(ISBLANK('Prediction Log'!$N418), "",IF('Prediction Log'!$N418&gt;'Prediction Log'!$O418,'Prediction Log'!$B418,'Prediction Log'!$C418))</f>
        <v/>
      </c>
      <c r="N418" s="76"/>
      <c r="O418" s="76"/>
      <c r="P418" s="77" t="str">
        <f>IF(ISBLANK('Prediction Log'!$N418), "",'Prediction Log'!$O418-'Prediction Log'!$N418)</f>
        <v/>
      </c>
      <c r="Q418" s="78" t="str">
        <f>IF(ISBLANK('Prediction Log'!$N418), "",IF('Prediction Log'!$M418&lt;&gt;'Prediction Log'!$H418, "Y", IF(AND('Prediction Log'!$M418='Prediction Log'!$H418, ABS((-1*'Prediction Log'!$P418))&gt;ABS('Prediction Log'!$D418)), "Y", IF('Prediction Log'!$D418='Prediction Log'!$P418, "PUSH", "N"))))</f>
        <v/>
      </c>
      <c r="R418" s="79" t="str">
        <f>IF(ISBLANK('Prediction Log'!$N418), "",IF('Prediction Log'!$P418&lt;'Prediction Log'!$D418, "Y", IF('Prediction Log'!$P418='Prediction Log'!$D418, "PUSH", "N")))</f>
        <v/>
      </c>
      <c r="S418" s="79" t="str">
        <f>IF(ISBLANK('Prediction Log'!$N418), "",IF('Prediction Log'!$P418&lt;'Prediction Log'!$E418, "Y", IF('Prediction Log'!$P418='Prediction Log'!$E418, "PUSH", "N")))</f>
        <v/>
      </c>
      <c r="T418" s="80" t="str">
        <f>IF(ISBLANK('Prediction Log'!$N418),"",IF('Prediction Log'!$M418='Prediction Log'!$H418, "Y", "N"))</f>
        <v/>
      </c>
      <c r="U418" s="80" t="str">
        <f>'Prediction Log'!$R418</f>
        <v/>
      </c>
      <c r="V418" s="80" t="str">
        <f>IF(ISBLANK('Prediction Log'!$N418), "",IF(AND('Prediction Log'!$T418="Y", 'Prediction Log'!$U418="Y"), "Y", "N"))</f>
        <v/>
      </c>
      <c r="W418" s="81" t="str">
        <f>IF(ISBLANK('Prediction Log'!$N418),"",IF('Prediction Log'!$M418='Prediction Log'!$I418, "Y", "N"))</f>
        <v/>
      </c>
      <c r="X418" s="81" t="str">
        <f>IF(ISBLANK('Prediction Log'!$N418), "", IF('Prediction Log'!$R418=Games!K400, "Y", "N"))</f>
        <v/>
      </c>
      <c r="Y418" s="82" t="str">
        <f>IF(ISBLANK('Prediction Log'!$N418), "",IF('Prediction Log'!$J418='Prediction Log'!$M418, "Y", "N"))</f>
        <v/>
      </c>
      <c r="Z418" s="81" t="str">
        <f>IF(ISBLANK('Prediction Log'!$N418), "",IF('Prediction Log'!$I418&lt;&gt;'Prediction Log'!$M418, "N",IF(AND('Prediction Log'!$E418&gt;0, 'Prediction Log'!$P418&gt;'Prediction Log'!$E418, 'Prediction Log'!$I418='Prediction Log'!$C418), "Y", IF(AND('Prediction Log'!$E418&lt;0, 'Prediction Log'!$P418&lt;'Prediction Log'!$E418,'Prediction Log'!$I418='Prediction Log'!$B418 ), "Y", IF('Prediction Log'!$P418='Prediction Log'!$E418, "PUSH", "N")))))</f>
        <v/>
      </c>
      <c r="AA418" s="81" t="str">
        <f>IF(ISBLANK('Prediction Log'!$N418), "",IF(AND('Prediction Log'!$W418="Y", 'Prediction Log'!$X418="Y"), "Y", "N"))</f>
        <v/>
      </c>
      <c r="AB418" s="80" t="str">
        <f>IF(ISBLANK('Prediction Log'!$N418), "",IF('Prediction Log'!$D418&gt;0, 'Prediction Log'!$P418-'Prediction Log'!$D418, IF('Prediction Log'!$D418&lt;0, -'Prediction Log'!$P418+'Prediction Log'!$D418, "NA")))</f>
        <v/>
      </c>
      <c r="AC418" s="80" t="str">
        <f>IF(ISBLANK('Prediction Log'!$N418), "",ABS('Prediction Log'!$AB418))</f>
        <v/>
      </c>
      <c r="AD418" s="81" t="str">
        <f>IF(ISBLANK('Prediction Log'!$N418), "",IF('Prediction Log'!$E418&gt;0, 'Prediction Log'!$P418-'Prediction Log'!$E418, IF('Prediction Log'!$E418&lt;0, -'Prediction Log'!$P418+'Prediction Log'!$E418, "NA")))</f>
        <v/>
      </c>
      <c r="AE418" s="81" t="str">
        <f>IF(ISBLANK('Prediction Log'!$N418), "",ABS('Prediction Log'!$AD418))</f>
        <v/>
      </c>
    </row>
    <row r="419" ht="14.25" customHeight="1">
      <c r="A419" s="67" t="str">
        <f>IF(ISBLANK(Games!$B401), "",Games!A401)</f>
        <v/>
      </c>
      <c r="B419" s="67" t="str">
        <f>IF(ISBLANK(Games!$B401), "",Games!B401)</f>
        <v/>
      </c>
      <c r="C419" s="67" t="str">
        <f>IF(ISBLANK(Games!$B401), "",Games!E401)</f>
        <v/>
      </c>
      <c r="D419" s="68" t="str">
        <f>IF(ISBLANK(Games!$B401), "",Games!G401)</f>
        <v/>
      </c>
      <c r="E419" s="68" t="str">
        <f>IF(ISBLANK(Games!$B401), "",Games!H401)</f>
        <v/>
      </c>
      <c r="F419" s="69" t="str">
        <f>Games!D401</f>
        <v/>
      </c>
      <c r="G419" s="70" t="str">
        <f>Games!K401</f>
        <v/>
      </c>
      <c r="H419" s="71" t="str">
        <f>IF(ISBLANK(Games!B401), "", IF('Prediction Log'!$D419&lt;0, 'Prediction Log'!$B419, 'Prediction Log'!$C419))</f>
        <v/>
      </c>
      <c r="I419" s="72" t="str">
        <f>IF(ISBLANK(Games!$B401), "",Games!I401)</f>
        <v/>
      </c>
      <c r="J419" s="72" t="str">
        <f>IF('Prediction Log'!$F419&gt;0.5, 'Prediction Log'!$B419, IF('Prediction Log'!$F419&lt;0.5, 'Prediction Log'!$C419, "PICK"))</f>
        <v/>
      </c>
      <c r="K419" s="73" t="str">
        <f>IF(ISBLANK(Games!B401), "",IF('Prediction Log'!$J419='Prediction Log'!$B419, 'Prediction Log'!$F419, 1-'Prediction Log'!$F419))</f>
        <v/>
      </c>
      <c r="L419" s="74" t="str">
        <f>IF(ISBLANK(Games!$B401), "",Games!L401)</f>
        <v/>
      </c>
      <c r="M419" s="75" t="str">
        <f>IF(ISBLANK('Prediction Log'!$N419), "",IF('Prediction Log'!$N419&gt;'Prediction Log'!$O419,'Prediction Log'!$B419,'Prediction Log'!$C419))</f>
        <v/>
      </c>
      <c r="N419" s="76"/>
      <c r="O419" s="76"/>
      <c r="P419" s="77" t="str">
        <f>IF(ISBLANK('Prediction Log'!$N419), "",'Prediction Log'!$O419-'Prediction Log'!$N419)</f>
        <v/>
      </c>
      <c r="Q419" s="78" t="str">
        <f>IF(ISBLANK('Prediction Log'!$N419), "",IF('Prediction Log'!$M419&lt;&gt;'Prediction Log'!$H419, "Y", IF(AND('Prediction Log'!$M419='Prediction Log'!$H419, ABS((-1*'Prediction Log'!$P419))&gt;ABS('Prediction Log'!$D419)), "Y", IF('Prediction Log'!$D419='Prediction Log'!$P419, "PUSH", "N"))))</f>
        <v/>
      </c>
      <c r="R419" s="79" t="str">
        <f>IF(ISBLANK('Prediction Log'!$N419), "",IF('Prediction Log'!$P419&lt;'Prediction Log'!$D419, "Y", IF('Prediction Log'!$P419='Prediction Log'!$D419, "PUSH", "N")))</f>
        <v/>
      </c>
      <c r="S419" s="79" t="str">
        <f>IF(ISBLANK('Prediction Log'!$N419), "",IF('Prediction Log'!$P419&lt;'Prediction Log'!$E419, "Y", IF('Prediction Log'!$P419='Prediction Log'!$E419, "PUSH", "N")))</f>
        <v/>
      </c>
      <c r="T419" s="80" t="str">
        <f>IF(ISBLANK('Prediction Log'!$N419),"",IF('Prediction Log'!$M419='Prediction Log'!$H419, "Y", "N"))</f>
        <v/>
      </c>
      <c r="U419" s="80" t="str">
        <f>'Prediction Log'!$R419</f>
        <v/>
      </c>
      <c r="V419" s="80" t="str">
        <f>IF(ISBLANK('Prediction Log'!$N419), "",IF(AND('Prediction Log'!$T419="Y", 'Prediction Log'!$U419="Y"), "Y", "N"))</f>
        <v/>
      </c>
      <c r="W419" s="81" t="str">
        <f>IF(ISBLANK('Prediction Log'!$N419),"",IF('Prediction Log'!$M419='Prediction Log'!$I419, "Y", "N"))</f>
        <v/>
      </c>
      <c r="X419" s="81" t="str">
        <f>IF(ISBLANK('Prediction Log'!$N419), "", IF('Prediction Log'!$R419=Games!K401, "Y", "N"))</f>
        <v/>
      </c>
      <c r="Y419" s="82" t="str">
        <f>IF(ISBLANK('Prediction Log'!$N419), "",IF('Prediction Log'!$J419='Prediction Log'!$M419, "Y", "N"))</f>
        <v/>
      </c>
      <c r="Z419" s="81" t="str">
        <f>IF(ISBLANK('Prediction Log'!$N419), "",IF('Prediction Log'!$I419&lt;&gt;'Prediction Log'!$M419, "N",IF(AND('Prediction Log'!$E419&gt;0, 'Prediction Log'!$P419&gt;'Prediction Log'!$E419, 'Prediction Log'!$I419='Prediction Log'!$C419), "Y", IF(AND('Prediction Log'!$E419&lt;0, 'Prediction Log'!$P419&lt;'Prediction Log'!$E419,'Prediction Log'!$I419='Prediction Log'!$B419 ), "Y", IF('Prediction Log'!$P419='Prediction Log'!$E419, "PUSH", "N")))))</f>
        <v/>
      </c>
      <c r="AA419" s="81" t="str">
        <f>IF(ISBLANK('Prediction Log'!$N419), "",IF(AND('Prediction Log'!$W419="Y", 'Prediction Log'!$X419="Y"), "Y", "N"))</f>
        <v/>
      </c>
      <c r="AB419" s="80" t="str">
        <f>IF(ISBLANK('Prediction Log'!$N419), "",IF('Prediction Log'!$D419&gt;0, 'Prediction Log'!$P419-'Prediction Log'!$D419, IF('Prediction Log'!$D419&lt;0, -'Prediction Log'!$P419+'Prediction Log'!$D419, "NA")))</f>
        <v/>
      </c>
      <c r="AC419" s="80" t="str">
        <f>IF(ISBLANK('Prediction Log'!$N419), "",ABS('Prediction Log'!$AB419))</f>
        <v/>
      </c>
      <c r="AD419" s="81" t="str">
        <f>IF(ISBLANK('Prediction Log'!$N419), "",IF('Prediction Log'!$E419&gt;0, 'Prediction Log'!$P419-'Prediction Log'!$E419, IF('Prediction Log'!$E419&lt;0, -'Prediction Log'!$P419+'Prediction Log'!$E419, "NA")))</f>
        <v/>
      </c>
      <c r="AE419" s="81" t="str">
        <f>IF(ISBLANK('Prediction Log'!$N419), "",ABS('Prediction Log'!$AD419))</f>
        <v/>
      </c>
    </row>
    <row r="420" ht="14.25" customHeight="1">
      <c r="A420" s="14" t="str">
        <f>IF(ISBLANK(Games!$B402), "",Games!A402)</f>
        <v/>
      </c>
      <c r="B420" s="67" t="str">
        <f>IF(ISBLANK(Games!$B402), "",Games!B402)</f>
        <v/>
      </c>
      <c r="C420" s="67" t="str">
        <f>IF(ISBLANK(Games!$B402), "",Games!E402)</f>
        <v/>
      </c>
      <c r="D420" s="10" t="str">
        <f>IF(ISBLANK(Games!$B402), "",Games!G402)</f>
        <v/>
      </c>
      <c r="E420" s="10" t="str">
        <f>IF(ISBLANK(Games!$B402), "",Games!H402)</f>
        <v/>
      </c>
      <c r="F420" s="69" t="str">
        <f>Games!D402</f>
        <v/>
      </c>
      <c r="G420" s="70" t="str">
        <f>Games!K402</f>
        <v/>
      </c>
      <c r="H420" s="71" t="str">
        <f>IF(ISBLANK(Games!B402), "", IF('Prediction Log'!$D420&lt;0, 'Prediction Log'!$B420, 'Prediction Log'!$C420))</f>
        <v/>
      </c>
      <c r="I420" s="72" t="str">
        <f>IF(ISBLANK(Games!$B402), "",Games!I402)</f>
        <v/>
      </c>
      <c r="J420" s="72" t="str">
        <f>IF('Prediction Log'!$F420&gt;0.5, 'Prediction Log'!$B420, IF('Prediction Log'!$F420&lt;0.5, 'Prediction Log'!$C420, "PICK"))</f>
        <v/>
      </c>
      <c r="K420" s="73" t="str">
        <f>IF(ISBLANK(Games!B402), "",IF('Prediction Log'!$J420='Prediction Log'!$B420, 'Prediction Log'!$F420, 1-'Prediction Log'!$F420))</f>
        <v/>
      </c>
      <c r="L420" s="74" t="str">
        <f>IF(ISBLANK(Games!$B402), "",Games!L402)</f>
        <v/>
      </c>
      <c r="M420" s="75" t="str">
        <f>IF(ISBLANK('Prediction Log'!$N420), "",IF('Prediction Log'!$N420&gt;'Prediction Log'!$O420,'Prediction Log'!$B420,'Prediction Log'!$C420))</f>
        <v/>
      </c>
      <c r="N420" s="76"/>
      <c r="O420" s="76"/>
      <c r="P420" s="77" t="str">
        <f>IF(ISBLANK('Prediction Log'!$N420), "",'Prediction Log'!$O420-'Prediction Log'!$N420)</f>
        <v/>
      </c>
      <c r="Q420" s="78" t="str">
        <f>IF(ISBLANK('Prediction Log'!$N420), "",IF('Prediction Log'!$M420&lt;&gt;'Prediction Log'!$H420, "Y", IF(AND('Prediction Log'!$M420='Prediction Log'!$H420, ABS((-1*'Prediction Log'!$P420))&gt;ABS('Prediction Log'!$D420)), "Y", IF('Prediction Log'!$D420='Prediction Log'!$P420, "PUSH", "N"))))</f>
        <v/>
      </c>
      <c r="R420" s="79" t="str">
        <f>IF(ISBLANK('Prediction Log'!$N420), "",IF('Prediction Log'!$P420&lt;'Prediction Log'!$D420, "Y", IF('Prediction Log'!$P420='Prediction Log'!$D420, "PUSH", "N")))</f>
        <v/>
      </c>
      <c r="S420" s="79" t="str">
        <f>IF(ISBLANK('Prediction Log'!$N420), "",IF('Prediction Log'!$P420&lt;'Prediction Log'!$E420, "Y", IF('Prediction Log'!$P420='Prediction Log'!$E420, "PUSH", "N")))</f>
        <v/>
      </c>
      <c r="T420" s="80" t="str">
        <f>IF(ISBLANK('Prediction Log'!$N420),"",IF('Prediction Log'!$M420='Prediction Log'!$H420, "Y", "N"))</f>
        <v/>
      </c>
      <c r="U420" s="80" t="str">
        <f>'Prediction Log'!$R420</f>
        <v/>
      </c>
      <c r="V420" s="80" t="str">
        <f>IF(ISBLANK('Prediction Log'!$N420), "",IF(AND('Prediction Log'!$T420="Y", 'Prediction Log'!$U420="Y"), "Y", "N"))</f>
        <v/>
      </c>
      <c r="W420" s="81" t="str">
        <f>IF(ISBLANK('Prediction Log'!$N420),"",IF('Prediction Log'!$M420='Prediction Log'!$I420, "Y", "N"))</f>
        <v/>
      </c>
      <c r="X420" s="81" t="str">
        <f>IF(ISBLANK('Prediction Log'!$N420), "", IF('Prediction Log'!$R420=Games!K402, "Y", "N"))</f>
        <v/>
      </c>
      <c r="Y420" s="82" t="str">
        <f>IF(ISBLANK('Prediction Log'!$N420), "",IF('Prediction Log'!$J420='Prediction Log'!$M420, "Y", "N"))</f>
        <v/>
      </c>
      <c r="Z420" s="81" t="str">
        <f>IF(ISBLANK('Prediction Log'!$N420), "",IF('Prediction Log'!$I420&lt;&gt;'Prediction Log'!$M420, "N",IF(AND('Prediction Log'!$E420&gt;0, 'Prediction Log'!$P420&gt;'Prediction Log'!$E420, 'Prediction Log'!$I420='Prediction Log'!$C420), "Y", IF(AND('Prediction Log'!$E420&lt;0, 'Prediction Log'!$P420&lt;'Prediction Log'!$E420,'Prediction Log'!$I420='Prediction Log'!$B420 ), "Y", IF('Prediction Log'!$P420='Prediction Log'!$E420, "PUSH", "N")))))</f>
        <v/>
      </c>
      <c r="AA420" s="81" t="str">
        <f>IF(ISBLANK('Prediction Log'!$N420), "",IF(AND('Prediction Log'!$W420="Y", 'Prediction Log'!$X420="Y"), "Y", "N"))</f>
        <v/>
      </c>
      <c r="AB420" s="80" t="str">
        <f>IF(ISBLANK('Prediction Log'!$N420), "",IF('Prediction Log'!$D420&gt;0, 'Prediction Log'!$P420-'Prediction Log'!$D420, IF('Prediction Log'!$D420&lt;0, -'Prediction Log'!$P420+'Prediction Log'!$D420, "NA")))</f>
        <v/>
      </c>
      <c r="AC420" s="80" t="str">
        <f>IF(ISBLANK('Prediction Log'!$N420), "",ABS('Prediction Log'!$AB420))</f>
        <v/>
      </c>
      <c r="AD420" s="81" t="str">
        <f>IF(ISBLANK('Prediction Log'!$N420), "",IF('Prediction Log'!$E420&gt;0, 'Prediction Log'!$P420-'Prediction Log'!$E420, IF('Prediction Log'!$E420&lt;0, -'Prediction Log'!$P420+'Prediction Log'!$E420, "NA")))</f>
        <v/>
      </c>
      <c r="AE420" s="81" t="str">
        <f>IF(ISBLANK('Prediction Log'!$N420), "",ABS('Prediction Log'!$AD420))</f>
        <v/>
      </c>
    </row>
    <row r="421" ht="14.25" customHeight="1">
      <c r="A421" s="67" t="str">
        <f>IF(ISBLANK(Games!$B403), "",Games!A403)</f>
        <v/>
      </c>
      <c r="B421" s="67" t="str">
        <f>IF(ISBLANK(Games!$B403), "",Games!B403)</f>
        <v/>
      </c>
      <c r="C421" s="67" t="str">
        <f>IF(ISBLANK(Games!$B403), "",Games!E403)</f>
        <v/>
      </c>
      <c r="D421" s="68" t="str">
        <f>IF(ISBLANK(Games!$B403), "",Games!G403)</f>
        <v/>
      </c>
      <c r="E421" s="68" t="str">
        <f>IF(ISBLANK(Games!$B403), "",Games!H403)</f>
        <v/>
      </c>
      <c r="F421" s="69" t="str">
        <f>Games!D403</f>
        <v/>
      </c>
      <c r="G421" s="70" t="str">
        <f>Games!K403</f>
        <v/>
      </c>
      <c r="H421" s="71" t="str">
        <f>IF(ISBLANK(Games!B403), "", IF('Prediction Log'!$D421&lt;0, 'Prediction Log'!$B421, 'Prediction Log'!$C421))</f>
        <v/>
      </c>
      <c r="I421" s="72" t="str">
        <f>IF(ISBLANK(Games!$B403), "",Games!I403)</f>
        <v/>
      </c>
      <c r="J421" s="72" t="str">
        <f>IF('Prediction Log'!$F421&gt;0.5, 'Prediction Log'!$B421, IF('Prediction Log'!$F421&lt;0.5, 'Prediction Log'!$C421, "PICK"))</f>
        <v/>
      </c>
      <c r="K421" s="73" t="str">
        <f>IF(ISBLANK(Games!B403), "",IF('Prediction Log'!$J421='Prediction Log'!$B421, 'Prediction Log'!$F421, 1-'Prediction Log'!$F421))</f>
        <v/>
      </c>
      <c r="L421" s="74" t="str">
        <f>IF(ISBLANK(Games!$B403), "",Games!L403)</f>
        <v/>
      </c>
      <c r="M421" s="75" t="str">
        <f>IF(ISBLANK('Prediction Log'!$N421), "",IF('Prediction Log'!$N421&gt;'Prediction Log'!$O421,'Prediction Log'!$B421,'Prediction Log'!$C421))</f>
        <v/>
      </c>
      <c r="N421" s="76"/>
      <c r="O421" s="76"/>
      <c r="P421" s="77" t="str">
        <f>IF(ISBLANK('Prediction Log'!$N421), "",'Prediction Log'!$O421-'Prediction Log'!$N421)</f>
        <v/>
      </c>
      <c r="Q421" s="78" t="str">
        <f>IF(ISBLANK('Prediction Log'!$N421), "",IF('Prediction Log'!$M421&lt;&gt;'Prediction Log'!$H421, "Y", IF(AND('Prediction Log'!$M421='Prediction Log'!$H421, ABS((-1*'Prediction Log'!$P421))&gt;ABS('Prediction Log'!$D421)), "Y", IF('Prediction Log'!$D421='Prediction Log'!$P421, "PUSH", "N"))))</f>
        <v/>
      </c>
      <c r="R421" s="79" t="str">
        <f>IF(ISBLANK('Prediction Log'!$N421), "",IF('Prediction Log'!$P421&lt;'Prediction Log'!$D421, "Y", IF('Prediction Log'!$P421='Prediction Log'!$D421, "PUSH", "N")))</f>
        <v/>
      </c>
      <c r="S421" s="79" t="str">
        <f>IF(ISBLANK('Prediction Log'!$N421), "",IF('Prediction Log'!$P421&lt;'Prediction Log'!$E421, "Y", IF('Prediction Log'!$P421='Prediction Log'!$E421, "PUSH", "N")))</f>
        <v/>
      </c>
      <c r="T421" s="80" t="str">
        <f>IF(ISBLANK('Prediction Log'!$N421),"",IF('Prediction Log'!$M421='Prediction Log'!$H421, "Y", "N"))</f>
        <v/>
      </c>
      <c r="U421" s="80" t="str">
        <f>'Prediction Log'!$R421</f>
        <v/>
      </c>
      <c r="V421" s="80" t="str">
        <f>IF(ISBLANK('Prediction Log'!$N421), "",IF(AND('Prediction Log'!$T421="Y", 'Prediction Log'!$U421="Y"), "Y", "N"))</f>
        <v/>
      </c>
      <c r="W421" s="81" t="str">
        <f>IF(ISBLANK('Prediction Log'!$N421),"",IF('Prediction Log'!$M421='Prediction Log'!$I421, "Y", "N"))</f>
        <v/>
      </c>
      <c r="X421" s="81" t="str">
        <f>IF(ISBLANK('Prediction Log'!$N421), "", IF('Prediction Log'!$R421=Games!K403, "Y", "N"))</f>
        <v/>
      </c>
      <c r="Y421" s="82" t="str">
        <f>IF(ISBLANK('Prediction Log'!$N421), "",IF('Prediction Log'!$J421='Prediction Log'!$M421, "Y", "N"))</f>
        <v/>
      </c>
      <c r="Z421" s="81" t="str">
        <f>IF(ISBLANK('Prediction Log'!$N421), "",IF('Prediction Log'!$I421&lt;&gt;'Prediction Log'!$M421, "N",IF(AND('Prediction Log'!$E421&gt;0, 'Prediction Log'!$P421&gt;'Prediction Log'!$E421, 'Prediction Log'!$I421='Prediction Log'!$C421), "Y", IF(AND('Prediction Log'!$E421&lt;0, 'Prediction Log'!$P421&lt;'Prediction Log'!$E421,'Prediction Log'!$I421='Prediction Log'!$B421 ), "Y", IF('Prediction Log'!$P421='Prediction Log'!$E421, "PUSH", "N")))))</f>
        <v/>
      </c>
      <c r="AA421" s="81" t="str">
        <f>IF(ISBLANK('Prediction Log'!$N421), "",IF(AND('Prediction Log'!$W421="Y", 'Prediction Log'!$X421="Y"), "Y", "N"))</f>
        <v/>
      </c>
      <c r="AB421" s="80" t="str">
        <f>IF(ISBLANK('Prediction Log'!$N421), "",IF('Prediction Log'!$D421&gt;0, 'Prediction Log'!$P421-'Prediction Log'!$D421, IF('Prediction Log'!$D421&lt;0, -'Prediction Log'!$P421+'Prediction Log'!$D421, "NA")))</f>
        <v/>
      </c>
      <c r="AC421" s="80" t="str">
        <f>IF(ISBLANK('Prediction Log'!$N421), "",ABS('Prediction Log'!$AB421))</f>
        <v/>
      </c>
      <c r="AD421" s="81" t="str">
        <f>IF(ISBLANK('Prediction Log'!$N421), "",IF('Prediction Log'!$E421&gt;0, 'Prediction Log'!$P421-'Prediction Log'!$E421, IF('Prediction Log'!$E421&lt;0, -'Prediction Log'!$P421+'Prediction Log'!$E421, "NA")))</f>
        <v/>
      </c>
      <c r="AE421" s="81" t="str">
        <f>IF(ISBLANK('Prediction Log'!$N421), "",ABS('Prediction Log'!$AD421))</f>
        <v/>
      </c>
    </row>
    <row r="422" ht="14.25" customHeight="1">
      <c r="A422" s="14" t="str">
        <f>IF(ISBLANK(Games!$B404), "",Games!A404)</f>
        <v/>
      </c>
      <c r="B422" s="67" t="str">
        <f>IF(ISBLANK(Games!$B404), "",Games!B404)</f>
        <v/>
      </c>
      <c r="C422" s="67" t="str">
        <f>IF(ISBLANK(Games!$B404), "",Games!E404)</f>
        <v/>
      </c>
      <c r="D422" s="10" t="str">
        <f>IF(ISBLANK(Games!$B404), "",Games!G404)</f>
        <v/>
      </c>
      <c r="E422" s="10" t="str">
        <f>IF(ISBLANK(Games!$B404), "",Games!H404)</f>
        <v/>
      </c>
      <c r="F422" s="69" t="str">
        <f>Games!D404</f>
        <v/>
      </c>
      <c r="G422" s="70" t="str">
        <f>Games!K404</f>
        <v/>
      </c>
      <c r="H422" s="71" t="str">
        <f>IF(ISBLANK(Games!B404), "", IF('Prediction Log'!$D422&lt;0, 'Prediction Log'!$B422, 'Prediction Log'!$C422))</f>
        <v/>
      </c>
      <c r="I422" s="72" t="str">
        <f>IF(ISBLANK(Games!$B404), "",Games!I404)</f>
        <v/>
      </c>
      <c r="J422" s="72" t="str">
        <f>IF('Prediction Log'!$F422&gt;0.5, 'Prediction Log'!$B422, IF('Prediction Log'!$F422&lt;0.5, 'Prediction Log'!$C422, "PICK"))</f>
        <v/>
      </c>
      <c r="K422" s="73" t="str">
        <f>IF(ISBLANK(Games!B404), "",IF('Prediction Log'!$J422='Prediction Log'!$B422, 'Prediction Log'!$F422, 1-'Prediction Log'!$F422))</f>
        <v/>
      </c>
      <c r="L422" s="74" t="str">
        <f>IF(ISBLANK(Games!$B404), "",Games!L404)</f>
        <v/>
      </c>
      <c r="M422" s="75" t="str">
        <f>IF(ISBLANK('Prediction Log'!$N422), "",IF('Prediction Log'!$N422&gt;'Prediction Log'!$O422,'Prediction Log'!$B422,'Prediction Log'!$C422))</f>
        <v/>
      </c>
      <c r="N422" s="76"/>
      <c r="O422" s="76"/>
      <c r="P422" s="77" t="str">
        <f>IF(ISBLANK('Prediction Log'!$N422), "",'Prediction Log'!$O422-'Prediction Log'!$N422)</f>
        <v/>
      </c>
      <c r="Q422" s="78" t="str">
        <f>IF(ISBLANK('Prediction Log'!$N422), "",IF('Prediction Log'!$M422&lt;&gt;'Prediction Log'!$H422, "Y", IF(AND('Prediction Log'!$M422='Prediction Log'!$H422, ABS((-1*'Prediction Log'!$P422))&gt;ABS('Prediction Log'!$D422)), "Y", IF('Prediction Log'!$D422='Prediction Log'!$P422, "PUSH", "N"))))</f>
        <v/>
      </c>
      <c r="R422" s="79" t="str">
        <f>IF(ISBLANK('Prediction Log'!$N422), "",IF('Prediction Log'!$P422&lt;'Prediction Log'!$D422, "Y", IF('Prediction Log'!$P422='Prediction Log'!$D422, "PUSH", "N")))</f>
        <v/>
      </c>
      <c r="S422" s="79" t="str">
        <f>IF(ISBLANK('Prediction Log'!$N422), "",IF('Prediction Log'!$P422&lt;'Prediction Log'!$E422, "Y", IF('Prediction Log'!$P422='Prediction Log'!$E422, "PUSH", "N")))</f>
        <v/>
      </c>
      <c r="T422" s="80" t="str">
        <f>IF(ISBLANK('Prediction Log'!$N422),"",IF('Prediction Log'!$M422='Prediction Log'!$H422, "Y", "N"))</f>
        <v/>
      </c>
      <c r="U422" s="80" t="str">
        <f>'Prediction Log'!$R422</f>
        <v/>
      </c>
      <c r="V422" s="80" t="str">
        <f>IF(ISBLANK('Prediction Log'!$N422), "",IF(AND('Prediction Log'!$T422="Y", 'Prediction Log'!$U422="Y"), "Y", "N"))</f>
        <v/>
      </c>
      <c r="W422" s="81" t="str">
        <f>IF(ISBLANK('Prediction Log'!$N422),"",IF('Prediction Log'!$M422='Prediction Log'!$I422, "Y", "N"))</f>
        <v/>
      </c>
      <c r="X422" s="81" t="str">
        <f>IF(ISBLANK('Prediction Log'!$N422), "", IF('Prediction Log'!$R422=Games!K404, "Y", "N"))</f>
        <v/>
      </c>
      <c r="Y422" s="82" t="str">
        <f>IF(ISBLANK('Prediction Log'!$N422), "",IF('Prediction Log'!$J422='Prediction Log'!$M422, "Y", "N"))</f>
        <v/>
      </c>
      <c r="Z422" s="81" t="str">
        <f>IF(ISBLANK('Prediction Log'!$N422), "",IF('Prediction Log'!$I422&lt;&gt;'Prediction Log'!$M422, "N",IF(AND('Prediction Log'!$E422&gt;0, 'Prediction Log'!$P422&gt;'Prediction Log'!$E422, 'Prediction Log'!$I422='Prediction Log'!$C422), "Y", IF(AND('Prediction Log'!$E422&lt;0, 'Prediction Log'!$P422&lt;'Prediction Log'!$E422,'Prediction Log'!$I422='Prediction Log'!$B422 ), "Y", IF('Prediction Log'!$P422='Prediction Log'!$E422, "PUSH", "N")))))</f>
        <v/>
      </c>
      <c r="AA422" s="81" t="str">
        <f>IF(ISBLANK('Prediction Log'!$N422), "",IF(AND('Prediction Log'!$W422="Y", 'Prediction Log'!$X422="Y"), "Y", "N"))</f>
        <v/>
      </c>
      <c r="AB422" s="80" t="str">
        <f>IF(ISBLANK('Prediction Log'!$N422), "",IF('Prediction Log'!$D422&gt;0, 'Prediction Log'!$P422-'Prediction Log'!$D422, IF('Prediction Log'!$D422&lt;0, -'Prediction Log'!$P422+'Prediction Log'!$D422, "NA")))</f>
        <v/>
      </c>
      <c r="AC422" s="80" t="str">
        <f>IF(ISBLANK('Prediction Log'!$N422), "",ABS('Prediction Log'!$AB422))</f>
        <v/>
      </c>
      <c r="AD422" s="81" t="str">
        <f>IF(ISBLANK('Prediction Log'!$N422), "",IF('Prediction Log'!$E422&gt;0, 'Prediction Log'!$P422-'Prediction Log'!$E422, IF('Prediction Log'!$E422&lt;0, -'Prediction Log'!$P422+'Prediction Log'!$E422, "NA")))</f>
        <v/>
      </c>
      <c r="AE422" s="81" t="str">
        <f>IF(ISBLANK('Prediction Log'!$N422), "",ABS('Prediction Log'!$AD422))</f>
        <v/>
      </c>
    </row>
    <row r="423" ht="14.25" customHeight="1">
      <c r="A423" s="67" t="str">
        <f>IF(ISBLANK(Games!$B405), "",Games!A405)</f>
        <v/>
      </c>
      <c r="B423" s="67" t="str">
        <f>IF(ISBLANK(Games!$B405), "",Games!B405)</f>
        <v/>
      </c>
      <c r="C423" s="67" t="str">
        <f>IF(ISBLANK(Games!$B405), "",Games!E405)</f>
        <v/>
      </c>
      <c r="D423" s="68" t="str">
        <f>IF(ISBLANK(Games!$B405), "",Games!G405)</f>
        <v/>
      </c>
      <c r="E423" s="68" t="str">
        <f>IF(ISBLANK(Games!$B405), "",Games!H405)</f>
        <v/>
      </c>
      <c r="F423" s="69" t="str">
        <f>Games!D405</f>
        <v/>
      </c>
      <c r="G423" s="70" t="str">
        <f>Games!K405</f>
        <v/>
      </c>
      <c r="H423" s="71" t="str">
        <f>IF(ISBLANK(Games!B405), "", IF('Prediction Log'!$D423&lt;0, 'Prediction Log'!$B423, 'Prediction Log'!$C423))</f>
        <v/>
      </c>
      <c r="I423" s="72" t="str">
        <f>IF(ISBLANK(Games!$B405), "",Games!I405)</f>
        <v/>
      </c>
      <c r="J423" s="72" t="str">
        <f>IF('Prediction Log'!$F423&gt;0.5, 'Prediction Log'!$B423, IF('Prediction Log'!$F423&lt;0.5, 'Prediction Log'!$C423, "PICK"))</f>
        <v/>
      </c>
      <c r="K423" s="73" t="str">
        <f>IF(ISBLANK(Games!B405), "",IF('Prediction Log'!$J423='Prediction Log'!$B423, 'Prediction Log'!$F423, 1-'Prediction Log'!$F423))</f>
        <v/>
      </c>
      <c r="L423" s="74" t="str">
        <f>IF(ISBLANK(Games!$B405), "",Games!L405)</f>
        <v/>
      </c>
      <c r="M423" s="75" t="str">
        <f>IF(ISBLANK('Prediction Log'!$N423), "",IF('Prediction Log'!$N423&gt;'Prediction Log'!$O423,'Prediction Log'!$B423,'Prediction Log'!$C423))</f>
        <v/>
      </c>
      <c r="N423" s="76"/>
      <c r="O423" s="76"/>
      <c r="P423" s="77" t="str">
        <f>IF(ISBLANK('Prediction Log'!$N423), "",'Prediction Log'!$O423-'Prediction Log'!$N423)</f>
        <v/>
      </c>
      <c r="Q423" s="78" t="str">
        <f>IF(ISBLANK('Prediction Log'!$N423), "",IF('Prediction Log'!$M423&lt;&gt;'Prediction Log'!$H423, "Y", IF(AND('Prediction Log'!$M423='Prediction Log'!$H423, ABS((-1*'Prediction Log'!$P423))&gt;ABS('Prediction Log'!$D423)), "Y", IF('Prediction Log'!$D423='Prediction Log'!$P423, "PUSH", "N"))))</f>
        <v/>
      </c>
      <c r="R423" s="79" t="str">
        <f>IF(ISBLANK('Prediction Log'!$N423), "",IF('Prediction Log'!$P423&lt;'Prediction Log'!$D423, "Y", IF('Prediction Log'!$P423='Prediction Log'!$D423, "PUSH", "N")))</f>
        <v/>
      </c>
      <c r="S423" s="79" t="str">
        <f>IF(ISBLANK('Prediction Log'!$N423), "",IF('Prediction Log'!$P423&lt;'Prediction Log'!$E423, "Y", IF('Prediction Log'!$P423='Prediction Log'!$E423, "PUSH", "N")))</f>
        <v/>
      </c>
      <c r="T423" s="80" t="str">
        <f>IF(ISBLANK('Prediction Log'!$N423),"",IF('Prediction Log'!$M423='Prediction Log'!$H423, "Y", "N"))</f>
        <v/>
      </c>
      <c r="U423" s="80" t="str">
        <f>'Prediction Log'!$R423</f>
        <v/>
      </c>
      <c r="V423" s="80" t="str">
        <f>IF(ISBLANK('Prediction Log'!$N423), "",IF(AND('Prediction Log'!$T423="Y", 'Prediction Log'!$U423="Y"), "Y", "N"))</f>
        <v/>
      </c>
      <c r="W423" s="81" t="str">
        <f>IF(ISBLANK('Prediction Log'!$N423),"",IF('Prediction Log'!$M423='Prediction Log'!$I423, "Y", "N"))</f>
        <v/>
      </c>
      <c r="X423" s="81" t="str">
        <f>IF(ISBLANK('Prediction Log'!$N423), "", IF('Prediction Log'!$R423=Games!K405, "Y", "N"))</f>
        <v/>
      </c>
      <c r="Y423" s="82" t="str">
        <f>IF(ISBLANK('Prediction Log'!$N423), "",IF('Prediction Log'!$J423='Prediction Log'!$M423, "Y", "N"))</f>
        <v/>
      </c>
      <c r="Z423" s="81" t="str">
        <f>IF(ISBLANK('Prediction Log'!$N423), "",IF('Prediction Log'!$I423&lt;&gt;'Prediction Log'!$M423, "N",IF(AND('Prediction Log'!$E423&gt;0, 'Prediction Log'!$P423&gt;'Prediction Log'!$E423, 'Prediction Log'!$I423='Prediction Log'!$C423), "Y", IF(AND('Prediction Log'!$E423&lt;0, 'Prediction Log'!$P423&lt;'Prediction Log'!$E423,'Prediction Log'!$I423='Prediction Log'!$B423 ), "Y", IF('Prediction Log'!$P423='Prediction Log'!$E423, "PUSH", "N")))))</f>
        <v/>
      </c>
      <c r="AA423" s="81" t="str">
        <f>IF(ISBLANK('Prediction Log'!$N423), "",IF(AND('Prediction Log'!$W423="Y", 'Prediction Log'!$X423="Y"), "Y", "N"))</f>
        <v/>
      </c>
      <c r="AB423" s="80" t="str">
        <f>IF(ISBLANK('Prediction Log'!$N423), "",IF('Prediction Log'!$D423&gt;0, 'Prediction Log'!$P423-'Prediction Log'!$D423, IF('Prediction Log'!$D423&lt;0, -'Prediction Log'!$P423+'Prediction Log'!$D423, "NA")))</f>
        <v/>
      </c>
      <c r="AC423" s="80" t="str">
        <f>IF(ISBLANK('Prediction Log'!$N423), "",ABS('Prediction Log'!$AB423))</f>
        <v/>
      </c>
      <c r="AD423" s="81" t="str">
        <f>IF(ISBLANK('Prediction Log'!$N423), "",IF('Prediction Log'!$E423&gt;0, 'Prediction Log'!$P423-'Prediction Log'!$E423, IF('Prediction Log'!$E423&lt;0, -'Prediction Log'!$P423+'Prediction Log'!$E423, "NA")))</f>
        <v/>
      </c>
      <c r="AE423" s="81" t="str">
        <f>IF(ISBLANK('Prediction Log'!$N423), "",ABS('Prediction Log'!$AD423))</f>
        <v/>
      </c>
    </row>
    <row r="424" ht="14.25" customHeight="1">
      <c r="A424" s="14" t="str">
        <f>IF(ISBLANK(Games!$B406), "",Games!A406)</f>
        <v/>
      </c>
      <c r="B424" s="67" t="str">
        <f>IF(ISBLANK(Games!$B406), "",Games!B406)</f>
        <v/>
      </c>
      <c r="C424" s="67" t="str">
        <f>IF(ISBLANK(Games!$B406), "",Games!E406)</f>
        <v/>
      </c>
      <c r="D424" s="10" t="str">
        <f>IF(ISBLANK(Games!$B406), "",Games!G406)</f>
        <v/>
      </c>
      <c r="E424" s="10" t="str">
        <f>IF(ISBLANK(Games!$B406), "",Games!H406)</f>
        <v/>
      </c>
      <c r="F424" s="69" t="str">
        <f>Games!D406</f>
        <v/>
      </c>
      <c r="G424" s="70" t="str">
        <f>Games!K406</f>
        <v/>
      </c>
      <c r="H424" s="71" t="str">
        <f>IF(ISBLANK(Games!B406), "", IF('Prediction Log'!$D424&lt;0, 'Prediction Log'!$B424, 'Prediction Log'!$C424))</f>
        <v/>
      </c>
      <c r="I424" s="72" t="str">
        <f>IF(ISBLANK(Games!$B406), "",Games!I406)</f>
        <v/>
      </c>
      <c r="J424" s="72" t="str">
        <f>IF('Prediction Log'!$F424&gt;0.5, 'Prediction Log'!$B424, IF('Prediction Log'!$F424&lt;0.5, 'Prediction Log'!$C424, "PICK"))</f>
        <v/>
      </c>
      <c r="K424" s="73" t="str">
        <f>IF(ISBLANK(Games!B406), "",IF('Prediction Log'!$J424='Prediction Log'!$B424, 'Prediction Log'!$F424, 1-'Prediction Log'!$F424))</f>
        <v/>
      </c>
      <c r="L424" s="74" t="str">
        <f>IF(ISBLANK(Games!$B406), "",Games!L406)</f>
        <v/>
      </c>
      <c r="M424" s="75" t="str">
        <f>IF(ISBLANK('Prediction Log'!$N424), "",IF('Prediction Log'!$N424&gt;'Prediction Log'!$O424,'Prediction Log'!$B424,'Prediction Log'!$C424))</f>
        <v/>
      </c>
      <c r="N424" s="76"/>
      <c r="O424" s="76"/>
      <c r="P424" s="77" t="str">
        <f>IF(ISBLANK('Prediction Log'!$N424), "",'Prediction Log'!$O424-'Prediction Log'!$N424)</f>
        <v/>
      </c>
      <c r="Q424" s="78" t="str">
        <f>IF(ISBLANK('Prediction Log'!$N424), "",IF('Prediction Log'!$M424&lt;&gt;'Prediction Log'!$H424, "Y", IF(AND('Prediction Log'!$M424='Prediction Log'!$H424, ABS((-1*'Prediction Log'!$P424))&gt;ABS('Prediction Log'!$D424)), "Y", IF('Prediction Log'!$D424='Prediction Log'!$P424, "PUSH", "N"))))</f>
        <v/>
      </c>
      <c r="R424" s="79" t="str">
        <f>IF(ISBLANK('Prediction Log'!$N424), "",IF('Prediction Log'!$P424&lt;'Prediction Log'!$D424, "Y", IF('Prediction Log'!$P424='Prediction Log'!$D424, "PUSH", "N")))</f>
        <v/>
      </c>
      <c r="S424" s="79" t="str">
        <f>IF(ISBLANK('Prediction Log'!$N424), "",IF('Prediction Log'!$P424&lt;'Prediction Log'!$E424, "Y", IF('Prediction Log'!$P424='Prediction Log'!$E424, "PUSH", "N")))</f>
        <v/>
      </c>
      <c r="T424" s="80" t="str">
        <f>IF(ISBLANK('Prediction Log'!$N424),"",IF('Prediction Log'!$M424='Prediction Log'!$H424, "Y", "N"))</f>
        <v/>
      </c>
      <c r="U424" s="80" t="str">
        <f>'Prediction Log'!$R424</f>
        <v/>
      </c>
      <c r="V424" s="80" t="str">
        <f>IF(ISBLANK('Prediction Log'!$N424), "",IF(AND('Prediction Log'!$T424="Y", 'Prediction Log'!$U424="Y"), "Y", "N"))</f>
        <v/>
      </c>
      <c r="W424" s="81" t="str">
        <f>IF(ISBLANK('Prediction Log'!$N424),"",IF('Prediction Log'!$M424='Prediction Log'!$I424, "Y", "N"))</f>
        <v/>
      </c>
      <c r="X424" s="81" t="str">
        <f>IF(ISBLANK('Prediction Log'!$N424), "", IF('Prediction Log'!$R424=Games!K406, "Y", "N"))</f>
        <v/>
      </c>
      <c r="Y424" s="82" t="str">
        <f>IF(ISBLANK('Prediction Log'!$N424), "",IF('Prediction Log'!$J424='Prediction Log'!$M424, "Y", "N"))</f>
        <v/>
      </c>
      <c r="Z424" s="81" t="str">
        <f>IF(ISBLANK('Prediction Log'!$N424), "",IF('Prediction Log'!$I424&lt;&gt;'Prediction Log'!$M424, "N",IF(AND('Prediction Log'!$E424&gt;0, 'Prediction Log'!$P424&gt;'Prediction Log'!$E424, 'Prediction Log'!$I424='Prediction Log'!$C424), "Y", IF(AND('Prediction Log'!$E424&lt;0, 'Prediction Log'!$P424&lt;'Prediction Log'!$E424,'Prediction Log'!$I424='Prediction Log'!$B424 ), "Y", IF('Prediction Log'!$P424='Prediction Log'!$E424, "PUSH", "N")))))</f>
        <v/>
      </c>
      <c r="AA424" s="81" t="str">
        <f>IF(ISBLANK('Prediction Log'!$N424), "",IF(AND('Prediction Log'!$W424="Y", 'Prediction Log'!$X424="Y"), "Y", "N"))</f>
        <v/>
      </c>
      <c r="AB424" s="80" t="str">
        <f>IF(ISBLANK('Prediction Log'!$N424), "",IF('Prediction Log'!$D424&gt;0, 'Prediction Log'!$P424-'Prediction Log'!$D424, IF('Prediction Log'!$D424&lt;0, -'Prediction Log'!$P424+'Prediction Log'!$D424, "NA")))</f>
        <v/>
      </c>
      <c r="AC424" s="80" t="str">
        <f>IF(ISBLANK('Prediction Log'!$N424), "",ABS('Prediction Log'!$AB424))</f>
        <v/>
      </c>
      <c r="AD424" s="81" t="str">
        <f>IF(ISBLANK('Prediction Log'!$N424), "",IF('Prediction Log'!$E424&gt;0, 'Prediction Log'!$P424-'Prediction Log'!$E424, IF('Prediction Log'!$E424&lt;0, -'Prediction Log'!$P424+'Prediction Log'!$E424, "NA")))</f>
        <v/>
      </c>
      <c r="AE424" s="81" t="str">
        <f>IF(ISBLANK('Prediction Log'!$N424), "",ABS('Prediction Log'!$AD424))</f>
        <v/>
      </c>
    </row>
    <row r="425" ht="14.25" customHeight="1">
      <c r="A425" s="67" t="str">
        <f>IF(ISBLANK(Games!$B407), "",Games!A407)</f>
        <v/>
      </c>
      <c r="B425" s="67" t="str">
        <f>IF(ISBLANK(Games!$B407), "",Games!B407)</f>
        <v/>
      </c>
      <c r="C425" s="67" t="str">
        <f>IF(ISBLANK(Games!$B407), "",Games!E407)</f>
        <v/>
      </c>
      <c r="D425" s="68" t="str">
        <f>IF(ISBLANK(Games!$B407), "",Games!G407)</f>
        <v/>
      </c>
      <c r="E425" s="68" t="str">
        <f>IF(ISBLANK(Games!$B407), "",Games!H407)</f>
        <v/>
      </c>
      <c r="F425" s="69" t="str">
        <f>Games!D407</f>
        <v/>
      </c>
      <c r="G425" s="70" t="str">
        <f>Games!K407</f>
        <v/>
      </c>
      <c r="H425" s="71" t="str">
        <f>IF(ISBLANK(Games!B407), "", IF('Prediction Log'!$D425&lt;0, 'Prediction Log'!$B425, 'Prediction Log'!$C425))</f>
        <v/>
      </c>
      <c r="I425" s="72" t="str">
        <f>IF(ISBLANK(Games!$B407), "",Games!I407)</f>
        <v/>
      </c>
      <c r="J425" s="72" t="str">
        <f>IF('Prediction Log'!$F425&gt;0.5, 'Prediction Log'!$B425, IF('Prediction Log'!$F425&lt;0.5, 'Prediction Log'!$C425, "PICK"))</f>
        <v/>
      </c>
      <c r="K425" s="73" t="str">
        <f>IF(ISBLANK(Games!B407), "",IF('Prediction Log'!$J425='Prediction Log'!$B425, 'Prediction Log'!$F425, 1-'Prediction Log'!$F425))</f>
        <v/>
      </c>
      <c r="L425" s="74" t="str">
        <f>IF(ISBLANK(Games!$B407), "",Games!L407)</f>
        <v/>
      </c>
      <c r="M425" s="75" t="str">
        <f>IF(ISBLANK('Prediction Log'!$N425), "",IF('Prediction Log'!$N425&gt;'Prediction Log'!$O425,'Prediction Log'!$B425,'Prediction Log'!$C425))</f>
        <v/>
      </c>
      <c r="N425" s="76"/>
      <c r="O425" s="76"/>
      <c r="P425" s="77" t="str">
        <f>IF(ISBLANK('Prediction Log'!$N425), "",'Prediction Log'!$O425-'Prediction Log'!$N425)</f>
        <v/>
      </c>
      <c r="Q425" s="78" t="str">
        <f>IF(ISBLANK('Prediction Log'!$N425), "",IF('Prediction Log'!$M425&lt;&gt;'Prediction Log'!$H425, "Y", IF(AND('Prediction Log'!$M425='Prediction Log'!$H425, ABS((-1*'Prediction Log'!$P425))&gt;ABS('Prediction Log'!$D425)), "Y", IF('Prediction Log'!$D425='Prediction Log'!$P425, "PUSH", "N"))))</f>
        <v/>
      </c>
      <c r="R425" s="79" t="str">
        <f>IF(ISBLANK('Prediction Log'!$N425), "",IF('Prediction Log'!$P425&lt;'Prediction Log'!$D425, "Y", IF('Prediction Log'!$P425='Prediction Log'!$D425, "PUSH", "N")))</f>
        <v/>
      </c>
      <c r="S425" s="79" t="str">
        <f>IF(ISBLANK('Prediction Log'!$N425), "",IF('Prediction Log'!$P425&lt;'Prediction Log'!$E425, "Y", IF('Prediction Log'!$P425='Prediction Log'!$E425, "PUSH", "N")))</f>
        <v/>
      </c>
      <c r="T425" s="80" t="str">
        <f>IF(ISBLANK('Prediction Log'!$N425),"",IF('Prediction Log'!$M425='Prediction Log'!$H425, "Y", "N"))</f>
        <v/>
      </c>
      <c r="U425" s="80" t="str">
        <f>'Prediction Log'!$R425</f>
        <v/>
      </c>
      <c r="V425" s="80" t="str">
        <f>IF(ISBLANK('Prediction Log'!$N425), "",IF(AND('Prediction Log'!$T425="Y", 'Prediction Log'!$U425="Y"), "Y", "N"))</f>
        <v/>
      </c>
      <c r="W425" s="81" t="str">
        <f>IF(ISBLANK('Prediction Log'!$N425),"",IF('Prediction Log'!$M425='Prediction Log'!$I425, "Y", "N"))</f>
        <v/>
      </c>
      <c r="X425" s="81" t="str">
        <f>IF(ISBLANK('Prediction Log'!$N425), "", IF('Prediction Log'!$R425=Games!K407, "Y", "N"))</f>
        <v/>
      </c>
      <c r="Y425" s="82" t="str">
        <f>IF(ISBLANK('Prediction Log'!$N425), "",IF('Prediction Log'!$J425='Prediction Log'!$M425, "Y", "N"))</f>
        <v/>
      </c>
      <c r="Z425" s="81" t="str">
        <f>IF(ISBLANK('Prediction Log'!$N425), "",IF('Prediction Log'!$I425&lt;&gt;'Prediction Log'!$M425, "N",IF(AND('Prediction Log'!$E425&gt;0, 'Prediction Log'!$P425&gt;'Prediction Log'!$E425, 'Prediction Log'!$I425='Prediction Log'!$C425), "Y", IF(AND('Prediction Log'!$E425&lt;0, 'Prediction Log'!$P425&lt;'Prediction Log'!$E425,'Prediction Log'!$I425='Prediction Log'!$B425 ), "Y", IF('Prediction Log'!$P425='Prediction Log'!$E425, "PUSH", "N")))))</f>
        <v/>
      </c>
      <c r="AA425" s="81" t="str">
        <f>IF(ISBLANK('Prediction Log'!$N425), "",IF(AND('Prediction Log'!$W425="Y", 'Prediction Log'!$X425="Y"), "Y", "N"))</f>
        <v/>
      </c>
      <c r="AB425" s="80" t="str">
        <f>IF(ISBLANK('Prediction Log'!$N425), "",IF('Prediction Log'!$D425&gt;0, 'Prediction Log'!$P425-'Prediction Log'!$D425, IF('Prediction Log'!$D425&lt;0, -'Prediction Log'!$P425+'Prediction Log'!$D425, "NA")))</f>
        <v/>
      </c>
      <c r="AC425" s="80" t="str">
        <f>IF(ISBLANK('Prediction Log'!$N425), "",ABS('Prediction Log'!$AB425))</f>
        <v/>
      </c>
      <c r="AD425" s="81" t="str">
        <f>IF(ISBLANK('Prediction Log'!$N425), "",IF('Prediction Log'!$E425&gt;0, 'Prediction Log'!$P425-'Prediction Log'!$E425, IF('Prediction Log'!$E425&lt;0, -'Prediction Log'!$P425+'Prediction Log'!$E425, "NA")))</f>
        <v/>
      </c>
      <c r="AE425" s="81" t="str">
        <f>IF(ISBLANK('Prediction Log'!$N425), "",ABS('Prediction Log'!$AD425))</f>
        <v/>
      </c>
    </row>
    <row r="426" ht="14.25" customHeight="1">
      <c r="A426" s="14" t="str">
        <f>IF(ISBLANK(Games!$B408), "",Games!A408)</f>
        <v/>
      </c>
      <c r="B426" s="67" t="str">
        <f>IF(ISBLANK(Games!$B408), "",Games!B408)</f>
        <v/>
      </c>
      <c r="C426" s="67" t="str">
        <f>IF(ISBLANK(Games!$B408), "",Games!E408)</f>
        <v/>
      </c>
      <c r="D426" s="10" t="str">
        <f>IF(ISBLANK(Games!$B408), "",Games!G408)</f>
        <v/>
      </c>
      <c r="E426" s="10" t="str">
        <f>IF(ISBLANK(Games!$B408), "",Games!H408)</f>
        <v/>
      </c>
      <c r="F426" s="69" t="str">
        <f>Games!D408</f>
        <v/>
      </c>
      <c r="G426" s="70" t="str">
        <f>Games!K408</f>
        <v/>
      </c>
      <c r="H426" s="71" t="str">
        <f>IF(ISBLANK(Games!B408), "", IF('Prediction Log'!$D426&lt;0, 'Prediction Log'!$B426, 'Prediction Log'!$C426))</f>
        <v/>
      </c>
      <c r="I426" s="72" t="str">
        <f>IF(ISBLANK(Games!$B408), "",Games!I408)</f>
        <v/>
      </c>
      <c r="J426" s="72" t="str">
        <f>IF('Prediction Log'!$F426&gt;0.5, 'Prediction Log'!$B426, IF('Prediction Log'!$F426&lt;0.5, 'Prediction Log'!$C426, "PICK"))</f>
        <v/>
      </c>
      <c r="K426" s="73" t="str">
        <f>IF(ISBLANK(Games!B408), "",IF('Prediction Log'!$J426='Prediction Log'!$B426, 'Prediction Log'!$F426, 1-'Prediction Log'!$F426))</f>
        <v/>
      </c>
      <c r="L426" s="74" t="str">
        <f>IF(ISBLANK(Games!$B408), "",Games!L408)</f>
        <v/>
      </c>
      <c r="M426" s="75" t="str">
        <f>IF(ISBLANK('Prediction Log'!$N426), "",IF('Prediction Log'!$N426&gt;'Prediction Log'!$O426,'Prediction Log'!$B426,'Prediction Log'!$C426))</f>
        <v/>
      </c>
      <c r="N426" s="76"/>
      <c r="O426" s="76"/>
      <c r="P426" s="77" t="str">
        <f>IF(ISBLANK('Prediction Log'!$N426), "",'Prediction Log'!$O426-'Prediction Log'!$N426)</f>
        <v/>
      </c>
      <c r="Q426" s="78" t="str">
        <f>IF(ISBLANK('Prediction Log'!$N426), "",IF('Prediction Log'!$M426&lt;&gt;'Prediction Log'!$H426, "Y", IF(AND('Prediction Log'!$M426='Prediction Log'!$H426, ABS((-1*'Prediction Log'!$P426))&gt;ABS('Prediction Log'!$D426)), "Y", IF('Prediction Log'!$D426='Prediction Log'!$P426, "PUSH", "N"))))</f>
        <v/>
      </c>
      <c r="R426" s="79" t="str">
        <f>IF(ISBLANK('Prediction Log'!$N426), "",IF('Prediction Log'!$P426&lt;'Prediction Log'!$D426, "Y", IF('Prediction Log'!$P426='Prediction Log'!$D426, "PUSH", "N")))</f>
        <v/>
      </c>
      <c r="S426" s="79" t="str">
        <f>IF(ISBLANK('Prediction Log'!$N426), "",IF('Prediction Log'!$P426&lt;'Prediction Log'!$E426, "Y", IF('Prediction Log'!$P426='Prediction Log'!$E426, "PUSH", "N")))</f>
        <v/>
      </c>
      <c r="T426" s="80" t="str">
        <f>IF(ISBLANK('Prediction Log'!$N426),"",IF('Prediction Log'!$M426='Prediction Log'!$H426, "Y", "N"))</f>
        <v/>
      </c>
      <c r="U426" s="80" t="str">
        <f>'Prediction Log'!$R426</f>
        <v/>
      </c>
      <c r="V426" s="80" t="str">
        <f>IF(ISBLANK('Prediction Log'!$N426), "",IF(AND('Prediction Log'!$T426="Y", 'Prediction Log'!$U426="Y"), "Y", "N"))</f>
        <v/>
      </c>
      <c r="W426" s="81" t="str">
        <f>IF(ISBLANK('Prediction Log'!$N426),"",IF('Prediction Log'!$M426='Prediction Log'!$I426, "Y", "N"))</f>
        <v/>
      </c>
      <c r="X426" s="81" t="str">
        <f>IF(ISBLANK('Prediction Log'!$N426), "", IF('Prediction Log'!$R426=Games!K408, "Y", "N"))</f>
        <v/>
      </c>
      <c r="Y426" s="82" t="str">
        <f>IF(ISBLANK('Prediction Log'!$N426), "",IF('Prediction Log'!$J426='Prediction Log'!$M426, "Y", "N"))</f>
        <v/>
      </c>
      <c r="Z426" s="81" t="str">
        <f>IF(ISBLANK('Prediction Log'!$N426), "",IF('Prediction Log'!$I426&lt;&gt;'Prediction Log'!$M426, "N",IF(AND('Prediction Log'!$E426&gt;0, 'Prediction Log'!$P426&gt;'Prediction Log'!$E426, 'Prediction Log'!$I426='Prediction Log'!$C426), "Y", IF(AND('Prediction Log'!$E426&lt;0, 'Prediction Log'!$P426&lt;'Prediction Log'!$E426,'Prediction Log'!$I426='Prediction Log'!$B426 ), "Y", IF('Prediction Log'!$P426='Prediction Log'!$E426, "PUSH", "N")))))</f>
        <v/>
      </c>
      <c r="AA426" s="81" t="str">
        <f>IF(ISBLANK('Prediction Log'!$N426), "",IF(AND('Prediction Log'!$W426="Y", 'Prediction Log'!$X426="Y"), "Y", "N"))</f>
        <v/>
      </c>
      <c r="AB426" s="80" t="str">
        <f>IF(ISBLANK('Prediction Log'!$N426), "",IF('Prediction Log'!$D426&gt;0, 'Prediction Log'!$P426-'Prediction Log'!$D426, IF('Prediction Log'!$D426&lt;0, -'Prediction Log'!$P426+'Prediction Log'!$D426, "NA")))</f>
        <v/>
      </c>
      <c r="AC426" s="80" t="str">
        <f>IF(ISBLANK('Prediction Log'!$N426), "",ABS('Prediction Log'!$AB426))</f>
        <v/>
      </c>
      <c r="AD426" s="81" t="str">
        <f>IF(ISBLANK('Prediction Log'!$N426), "",IF('Prediction Log'!$E426&gt;0, 'Prediction Log'!$P426-'Prediction Log'!$E426, IF('Prediction Log'!$E426&lt;0, -'Prediction Log'!$P426+'Prediction Log'!$E426, "NA")))</f>
        <v/>
      </c>
      <c r="AE426" s="81" t="str">
        <f>IF(ISBLANK('Prediction Log'!$N426), "",ABS('Prediction Log'!$AD426))</f>
        <v/>
      </c>
    </row>
    <row r="427" ht="14.25" customHeight="1">
      <c r="A427" s="67" t="str">
        <f>IF(ISBLANK(Games!$B409), "",Games!A409)</f>
        <v/>
      </c>
      <c r="B427" s="67" t="str">
        <f>IF(ISBLANK(Games!$B409), "",Games!B409)</f>
        <v/>
      </c>
      <c r="C427" s="67" t="str">
        <f>IF(ISBLANK(Games!$B409), "",Games!E409)</f>
        <v/>
      </c>
      <c r="D427" s="68" t="str">
        <f>IF(ISBLANK(Games!$B409), "",Games!G409)</f>
        <v/>
      </c>
      <c r="E427" s="68" t="str">
        <f>IF(ISBLANK(Games!$B409), "",Games!H409)</f>
        <v/>
      </c>
      <c r="F427" s="69" t="str">
        <f>Games!D409</f>
        <v/>
      </c>
      <c r="G427" s="70" t="str">
        <f>Games!K409</f>
        <v/>
      </c>
      <c r="H427" s="71" t="str">
        <f>IF(ISBLANK(Games!B409), "", IF('Prediction Log'!$D427&lt;0, 'Prediction Log'!$B427, 'Prediction Log'!$C427))</f>
        <v/>
      </c>
      <c r="I427" s="72" t="str">
        <f>IF(ISBLANK(Games!$B409), "",Games!I409)</f>
        <v/>
      </c>
      <c r="J427" s="72" t="str">
        <f>IF('Prediction Log'!$F427&gt;0.5, 'Prediction Log'!$B427, IF('Prediction Log'!$F427&lt;0.5, 'Prediction Log'!$C427, "PICK"))</f>
        <v/>
      </c>
      <c r="K427" s="73" t="str">
        <f>IF(ISBLANK(Games!B409), "",IF('Prediction Log'!$J427='Prediction Log'!$B427, 'Prediction Log'!$F427, 1-'Prediction Log'!$F427))</f>
        <v/>
      </c>
      <c r="L427" s="74" t="str">
        <f>IF(ISBLANK(Games!$B409), "",Games!L409)</f>
        <v/>
      </c>
      <c r="M427" s="75" t="str">
        <f>IF(ISBLANK('Prediction Log'!$N427), "",IF('Prediction Log'!$N427&gt;'Prediction Log'!$O427,'Prediction Log'!$B427,'Prediction Log'!$C427))</f>
        <v/>
      </c>
      <c r="N427" s="76"/>
      <c r="O427" s="76"/>
      <c r="P427" s="77" t="str">
        <f>IF(ISBLANK('Prediction Log'!$N427), "",'Prediction Log'!$O427-'Prediction Log'!$N427)</f>
        <v/>
      </c>
      <c r="Q427" s="78" t="str">
        <f>IF(ISBLANK('Prediction Log'!$N427), "",IF('Prediction Log'!$M427&lt;&gt;'Prediction Log'!$H427, "Y", IF(AND('Prediction Log'!$M427='Prediction Log'!$H427, ABS((-1*'Prediction Log'!$P427))&gt;ABS('Prediction Log'!$D427)), "Y", IF('Prediction Log'!$D427='Prediction Log'!$P427, "PUSH", "N"))))</f>
        <v/>
      </c>
      <c r="R427" s="79" t="str">
        <f>IF(ISBLANK('Prediction Log'!$N427), "",IF('Prediction Log'!$P427&lt;'Prediction Log'!$D427, "Y", IF('Prediction Log'!$P427='Prediction Log'!$D427, "PUSH", "N")))</f>
        <v/>
      </c>
      <c r="S427" s="79" t="str">
        <f>IF(ISBLANK('Prediction Log'!$N427), "",IF('Prediction Log'!$P427&lt;'Prediction Log'!$E427, "Y", IF('Prediction Log'!$P427='Prediction Log'!$E427, "PUSH", "N")))</f>
        <v/>
      </c>
      <c r="T427" s="80" t="str">
        <f>IF(ISBLANK('Prediction Log'!$N427),"",IF('Prediction Log'!$M427='Prediction Log'!$H427, "Y", "N"))</f>
        <v/>
      </c>
      <c r="U427" s="80" t="str">
        <f>'Prediction Log'!$R427</f>
        <v/>
      </c>
      <c r="V427" s="80" t="str">
        <f>IF(ISBLANK('Prediction Log'!$N427), "",IF(AND('Prediction Log'!$T427="Y", 'Prediction Log'!$U427="Y"), "Y", "N"))</f>
        <v/>
      </c>
      <c r="W427" s="81" t="str">
        <f>IF(ISBLANK('Prediction Log'!$N427),"",IF('Prediction Log'!$M427='Prediction Log'!$I427, "Y", "N"))</f>
        <v/>
      </c>
      <c r="X427" s="81" t="str">
        <f>IF(ISBLANK('Prediction Log'!$N427), "", IF('Prediction Log'!$R427=Games!K409, "Y", "N"))</f>
        <v/>
      </c>
      <c r="Y427" s="82" t="str">
        <f>IF(ISBLANK('Prediction Log'!$N427), "",IF('Prediction Log'!$J427='Prediction Log'!$M427, "Y", "N"))</f>
        <v/>
      </c>
      <c r="Z427" s="81" t="str">
        <f>IF(ISBLANK('Prediction Log'!$N427), "",IF('Prediction Log'!$I427&lt;&gt;'Prediction Log'!$M427, "N",IF(AND('Prediction Log'!$E427&gt;0, 'Prediction Log'!$P427&gt;'Prediction Log'!$E427, 'Prediction Log'!$I427='Prediction Log'!$C427), "Y", IF(AND('Prediction Log'!$E427&lt;0, 'Prediction Log'!$P427&lt;'Prediction Log'!$E427,'Prediction Log'!$I427='Prediction Log'!$B427 ), "Y", IF('Prediction Log'!$P427='Prediction Log'!$E427, "PUSH", "N")))))</f>
        <v/>
      </c>
      <c r="AA427" s="81" t="str">
        <f>IF(ISBLANK('Prediction Log'!$N427), "",IF(AND('Prediction Log'!$W427="Y", 'Prediction Log'!$X427="Y"), "Y", "N"))</f>
        <v/>
      </c>
      <c r="AB427" s="80" t="str">
        <f>IF(ISBLANK('Prediction Log'!$N427), "",IF('Prediction Log'!$D427&gt;0, 'Prediction Log'!$P427-'Prediction Log'!$D427, IF('Prediction Log'!$D427&lt;0, -'Prediction Log'!$P427+'Prediction Log'!$D427, "NA")))</f>
        <v/>
      </c>
      <c r="AC427" s="80" t="str">
        <f>IF(ISBLANK('Prediction Log'!$N427), "",ABS('Prediction Log'!$AB427))</f>
        <v/>
      </c>
      <c r="AD427" s="81" t="str">
        <f>IF(ISBLANK('Prediction Log'!$N427), "",IF('Prediction Log'!$E427&gt;0, 'Prediction Log'!$P427-'Prediction Log'!$E427, IF('Prediction Log'!$E427&lt;0, -'Prediction Log'!$P427+'Prediction Log'!$E427, "NA")))</f>
        <v/>
      </c>
      <c r="AE427" s="81" t="str">
        <f>IF(ISBLANK('Prediction Log'!$N427), "",ABS('Prediction Log'!$AD427))</f>
        <v/>
      </c>
    </row>
    <row r="428" ht="14.25" customHeight="1">
      <c r="A428" s="14" t="str">
        <f>IF(ISBLANK(Games!$B410), "",Games!A410)</f>
        <v/>
      </c>
      <c r="B428" s="67" t="str">
        <f>IF(ISBLANK(Games!$B410), "",Games!B410)</f>
        <v/>
      </c>
      <c r="C428" s="67" t="str">
        <f>IF(ISBLANK(Games!$B410), "",Games!E410)</f>
        <v/>
      </c>
      <c r="D428" s="10" t="str">
        <f>IF(ISBLANK(Games!$B410), "",Games!G410)</f>
        <v/>
      </c>
      <c r="E428" s="10" t="str">
        <f>IF(ISBLANK(Games!$B410), "",Games!H410)</f>
        <v/>
      </c>
      <c r="F428" s="69" t="str">
        <f>Games!D410</f>
        <v/>
      </c>
      <c r="G428" s="70" t="str">
        <f>Games!K410</f>
        <v/>
      </c>
      <c r="H428" s="71" t="str">
        <f>IF(ISBLANK(Games!B410), "", IF('Prediction Log'!$D428&lt;0, 'Prediction Log'!$B428, 'Prediction Log'!$C428))</f>
        <v/>
      </c>
      <c r="I428" s="72" t="str">
        <f>IF(ISBLANK(Games!$B410), "",Games!I410)</f>
        <v/>
      </c>
      <c r="J428" s="72" t="str">
        <f>IF('Prediction Log'!$F428&gt;0.5, 'Prediction Log'!$B428, IF('Prediction Log'!$F428&lt;0.5, 'Prediction Log'!$C428, "PICK"))</f>
        <v/>
      </c>
      <c r="K428" s="73" t="str">
        <f>IF(ISBLANK(Games!B410), "",IF('Prediction Log'!$J428='Prediction Log'!$B428, 'Prediction Log'!$F428, 1-'Prediction Log'!$F428))</f>
        <v/>
      </c>
      <c r="L428" s="74" t="str">
        <f>IF(ISBLANK(Games!$B410), "",Games!L410)</f>
        <v/>
      </c>
      <c r="M428" s="75" t="str">
        <f>IF(ISBLANK('Prediction Log'!$N428), "",IF('Prediction Log'!$N428&gt;'Prediction Log'!$O428,'Prediction Log'!$B428,'Prediction Log'!$C428))</f>
        <v/>
      </c>
      <c r="N428" s="76"/>
      <c r="O428" s="76"/>
      <c r="P428" s="77" t="str">
        <f>IF(ISBLANK('Prediction Log'!$N428), "",'Prediction Log'!$O428-'Prediction Log'!$N428)</f>
        <v/>
      </c>
      <c r="Q428" s="78" t="str">
        <f>IF(ISBLANK('Prediction Log'!$N428), "",IF('Prediction Log'!$M428&lt;&gt;'Prediction Log'!$H428, "Y", IF(AND('Prediction Log'!$M428='Prediction Log'!$H428, ABS((-1*'Prediction Log'!$P428))&gt;ABS('Prediction Log'!$D428)), "Y", IF('Prediction Log'!$D428='Prediction Log'!$P428, "PUSH", "N"))))</f>
        <v/>
      </c>
      <c r="R428" s="79" t="str">
        <f>IF(ISBLANK('Prediction Log'!$N428), "",IF('Prediction Log'!$P428&lt;'Prediction Log'!$D428, "Y", IF('Prediction Log'!$P428='Prediction Log'!$D428, "PUSH", "N")))</f>
        <v/>
      </c>
      <c r="S428" s="79" t="str">
        <f>IF(ISBLANK('Prediction Log'!$N428), "",IF('Prediction Log'!$P428&lt;'Prediction Log'!$E428, "Y", IF('Prediction Log'!$P428='Prediction Log'!$E428, "PUSH", "N")))</f>
        <v/>
      </c>
      <c r="T428" s="80" t="str">
        <f>IF(ISBLANK('Prediction Log'!$N428),"",IF('Prediction Log'!$M428='Prediction Log'!$H428, "Y", "N"))</f>
        <v/>
      </c>
      <c r="U428" s="80" t="str">
        <f>'Prediction Log'!$R428</f>
        <v/>
      </c>
      <c r="V428" s="80" t="str">
        <f>IF(ISBLANK('Prediction Log'!$N428), "",IF(AND('Prediction Log'!$T428="Y", 'Prediction Log'!$U428="Y"), "Y", "N"))</f>
        <v/>
      </c>
      <c r="W428" s="81" t="str">
        <f>IF(ISBLANK('Prediction Log'!$N428),"",IF('Prediction Log'!$M428='Prediction Log'!$I428, "Y", "N"))</f>
        <v/>
      </c>
      <c r="X428" s="81" t="str">
        <f>IF(ISBLANK('Prediction Log'!$N428), "", IF('Prediction Log'!$R428=Games!K410, "Y", "N"))</f>
        <v/>
      </c>
      <c r="Y428" s="82" t="str">
        <f>IF(ISBLANK('Prediction Log'!$N428), "",IF('Prediction Log'!$J428='Prediction Log'!$M428, "Y", "N"))</f>
        <v/>
      </c>
      <c r="Z428" s="81" t="str">
        <f>IF(ISBLANK('Prediction Log'!$N428), "",IF('Prediction Log'!$I428&lt;&gt;'Prediction Log'!$M428, "N",IF(AND('Prediction Log'!$E428&gt;0, 'Prediction Log'!$P428&gt;'Prediction Log'!$E428, 'Prediction Log'!$I428='Prediction Log'!$C428), "Y", IF(AND('Prediction Log'!$E428&lt;0, 'Prediction Log'!$P428&lt;'Prediction Log'!$E428,'Prediction Log'!$I428='Prediction Log'!$B428 ), "Y", IF('Prediction Log'!$P428='Prediction Log'!$E428, "PUSH", "N")))))</f>
        <v/>
      </c>
      <c r="AA428" s="81" t="str">
        <f>IF(ISBLANK('Prediction Log'!$N428), "",IF(AND('Prediction Log'!$W428="Y", 'Prediction Log'!$X428="Y"), "Y", "N"))</f>
        <v/>
      </c>
      <c r="AB428" s="80" t="str">
        <f>IF(ISBLANK('Prediction Log'!$N428), "",IF('Prediction Log'!$D428&gt;0, 'Prediction Log'!$P428-'Prediction Log'!$D428, IF('Prediction Log'!$D428&lt;0, -'Prediction Log'!$P428+'Prediction Log'!$D428, "NA")))</f>
        <v/>
      </c>
      <c r="AC428" s="80" t="str">
        <f>IF(ISBLANK('Prediction Log'!$N428), "",ABS('Prediction Log'!$AB428))</f>
        <v/>
      </c>
      <c r="AD428" s="81" t="str">
        <f>IF(ISBLANK('Prediction Log'!$N428), "",IF('Prediction Log'!$E428&gt;0, 'Prediction Log'!$P428-'Prediction Log'!$E428, IF('Prediction Log'!$E428&lt;0, -'Prediction Log'!$P428+'Prediction Log'!$E428, "NA")))</f>
        <v/>
      </c>
      <c r="AE428" s="81" t="str">
        <f>IF(ISBLANK('Prediction Log'!$N428), "",ABS('Prediction Log'!$AD428))</f>
        <v/>
      </c>
    </row>
    <row r="429" ht="14.25" customHeight="1">
      <c r="A429" s="67" t="str">
        <f>IF(ISBLANK(Games!$B411), "",Games!A411)</f>
        <v/>
      </c>
      <c r="B429" s="67" t="str">
        <f>IF(ISBLANK(Games!$B411), "",Games!B411)</f>
        <v/>
      </c>
      <c r="C429" s="67" t="str">
        <f>IF(ISBLANK(Games!$B411), "",Games!E411)</f>
        <v/>
      </c>
      <c r="D429" s="68" t="str">
        <f>IF(ISBLANK(Games!$B411), "",Games!G411)</f>
        <v/>
      </c>
      <c r="E429" s="68" t="str">
        <f>IF(ISBLANK(Games!$B411), "",Games!H411)</f>
        <v/>
      </c>
      <c r="F429" s="69" t="str">
        <f>Games!D411</f>
        <v/>
      </c>
      <c r="G429" s="70" t="str">
        <f>Games!K411</f>
        <v/>
      </c>
      <c r="H429" s="71" t="str">
        <f>IF(ISBLANK(Games!B411), "", IF('Prediction Log'!$D429&lt;0, 'Prediction Log'!$B429, 'Prediction Log'!$C429))</f>
        <v/>
      </c>
      <c r="I429" s="72" t="str">
        <f>IF(ISBLANK(Games!$B411), "",Games!I411)</f>
        <v/>
      </c>
      <c r="J429" s="72" t="str">
        <f>IF('Prediction Log'!$F429&gt;0.5, 'Prediction Log'!$B429, IF('Prediction Log'!$F429&lt;0.5, 'Prediction Log'!$C429, "PICK"))</f>
        <v/>
      </c>
      <c r="K429" s="73" t="str">
        <f>IF(ISBLANK(Games!B411), "",IF('Prediction Log'!$J429='Prediction Log'!$B429, 'Prediction Log'!$F429, 1-'Prediction Log'!$F429))</f>
        <v/>
      </c>
      <c r="L429" s="74" t="str">
        <f>IF(ISBLANK(Games!$B411), "",Games!L411)</f>
        <v/>
      </c>
      <c r="M429" s="75" t="str">
        <f>IF(ISBLANK('Prediction Log'!$N429), "",IF('Prediction Log'!$N429&gt;'Prediction Log'!$O429,'Prediction Log'!$B429,'Prediction Log'!$C429))</f>
        <v/>
      </c>
      <c r="N429" s="76"/>
      <c r="O429" s="76"/>
      <c r="P429" s="77" t="str">
        <f>IF(ISBLANK('Prediction Log'!$N429), "",'Prediction Log'!$O429-'Prediction Log'!$N429)</f>
        <v/>
      </c>
      <c r="Q429" s="78" t="str">
        <f>IF(ISBLANK('Prediction Log'!$N429), "",IF('Prediction Log'!$M429&lt;&gt;'Prediction Log'!$H429, "Y", IF(AND('Prediction Log'!$M429='Prediction Log'!$H429, ABS((-1*'Prediction Log'!$P429))&gt;ABS('Prediction Log'!$D429)), "Y", IF('Prediction Log'!$D429='Prediction Log'!$P429, "PUSH", "N"))))</f>
        <v/>
      </c>
      <c r="R429" s="79" t="str">
        <f>IF(ISBLANK('Prediction Log'!$N429), "",IF('Prediction Log'!$P429&lt;'Prediction Log'!$D429, "Y", IF('Prediction Log'!$P429='Prediction Log'!$D429, "PUSH", "N")))</f>
        <v/>
      </c>
      <c r="S429" s="79" t="str">
        <f>IF(ISBLANK('Prediction Log'!$N429), "",IF('Prediction Log'!$P429&lt;'Prediction Log'!$E429, "Y", IF('Prediction Log'!$P429='Prediction Log'!$E429, "PUSH", "N")))</f>
        <v/>
      </c>
      <c r="T429" s="80" t="str">
        <f>IF(ISBLANK('Prediction Log'!$N429),"",IF('Prediction Log'!$M429='Prediction Log'!$H429, "Y", "N"))</f>
        <v/>
      </c>
      <c r="U429" s="80" t="str">
        <f>'Prediction Log'!$R429</f>
        <v/>
      </c>
      <c r="V429" s="80" t="str">
        <f>IF(ISBLANK('Prediction Log'!$N429), "",IF(AND('Prediction Log'!$T429="Y", 'Prediction Log'!$U429="Y"), "Y", "N"))</f>
        <v/>
      </c>
      <c r="W429" s="81" t="str">
        <f>IF(ISBLANK('Prediction Log'!$N429),"",IF('Prediction Log'!$M429='Prediction Log'!$I429, "Y", "N"))</f>
        <v/>
      </c>
      <c r="X429" s="81" t="str">
        <f>IF(ISBLANK('Prediction Log'!$N429), "", IF('Prediction Log'!$R429=Games!K411, "Y", "N"))</f>
        <v/>
      </c>
      <c r="Y429" s="82" t="str">
        <f>IF(ISBLANK('Prediction Log'!$N429), "",IF('Prediction Log'!$J429='Prediction Log'!$M429, "Y", "N"))</f>
        <v/>
      </c>
      <c r="Z429" s="81" t="str">
        <f>IF(ISBLANK('Prediction Log'!$N429), "",IF('Prediction Log'!$I429&lt;&gt;'Prediction Log'!$M429, "N",IF(AND('Prediction Log'!$E429&gt;0, 'Prediction Log'!$P429&gt;'Prediction Log'!$E429, 'Prediction Log'!$I429='Prediction Log'!$C429), "Y", IF(AND('Prediction Log'!$E429&lt;0, 'Prediction Log'!$P429&lt;'Prediction Log'!$E429,'Prediction Log'!$I429='Prediction Log'!$B429 ), "Y", IF('Prediction Log'!$P429='Prediction Log'!$E429, "PUSH", "N")))))</f>
        <v/>
      </c>
      <c r="AA429" s="81" t="str">
        <f>IF(ISBLANK('Prediction Log'!$N429), "",IF(AND('Prediction Log'!$W429="Y", 'Prediction Log'!$X429="Y"), "Y", "N"))</f>
        <v/>
      </c>
      <c r="AB429" s="80" t="str">
        <f>IF(ISBLANK('Prediction Log'!$N429), "",IF('Prediction Log'!$D429&gt;0, 'Prediction Log'!$P429-'Prediction Log'!$D429, IF('Prediction Log'!$D429&lt;0, -'Prediction Log'!$P429+'Prediction Log'!$D429, "NA")))</f>
        <v/>
      </c>
      <c r="AC429" s="80" t="str">
        <f>IF(ISBLANK('Prediction Log'!$N429), "",ABS('Prediction Log'!$AB429))</f>
        <v/>
      </c>
      <c r="AD429" s="81" t="str">
        <f>IF(ISBLANK('Prediction Log'!$N429), "",IF('Prediction Log'!$E429&gt;0, 'Prediction Log'!$P429-'Prediction Log'!$E429, IF('Prediction Log'!$E429&lt;0, -'Prediction Log'!$P429+'Prediction Log'!$E429, "NA")))</f>
        <v/>
      </c>
      <c r="AE429" s="81" t="str">
        <f>IF(ISBLANK('Prediction Log'!$N429), "",ABS('Prediction Log'!$AD429))</f>
        <v/>
      </c>
    </row>
    <row r="430" ht="14.25" customHeight="1">
      <c r="A430" s="14" t="str">
        <f>IF(ISBLANK(Games!$B412), "",Games!A412)</f>
        <v/>
      </c>
      <c r="B430" s="67" t="str">
        <f>IF(ISBLANK(Games!$B412), "",Games!B412)</f>
        <v/>
      </c>
      <c r="C430" s="67" t="str">
        <f>IF(ISBLANK(Games!$B412), "",Games!E412)</f>
        <v/>
      </c>
      <c r="D430" s="10" t="str">
        <f>IF(ISBLANK(Games!$B412), "",Games!G412)</f>
        <v/>
      </c>
      <c r="E430" s="10" t="str">
        <f>IF(ISBLANK(Games!$B412), "",Games!H412)</f>
        <v/>
      </c>
      <c r="F430" s="69" t="str">
        <f>Games!D412</f>
        <v/>
      </c>
      <c r="G430" s="70" t="str">
        <f>Games!K412</f>
        <v/>
      </c>
      <c r="H430" s="71" t="str">
        <f>IF(ISBLANK(Games!B412), "", IF('Prediction Log'!$D430&lt;0, 'Prediction Log'!$B430, 'Prediction Log'!$C430))</f>
        <v/>
      </c>
      <c r="I430" s="72" t="str">
        <f>IF(ISBLANK(Games!$B412), "",Games!I412)</f>
        <v/>
      </c>
      <c r="J430" s="72" t="str">
        <f>IF('Prediction Log'!$F430&gt;0.5, 'Prediction Log'!$B430, IF('Prediction Log'!$F430&lt;0.5, 'Prediction Log'!$C430, "PICK"))</f>
        <v/>
      </c>
      <c r="K430" s="73" t="str">
        <f>IF(ISBLANK(Games!B412), "",IF('Prediction Log'!$J430='Prediction Log'!$B430, 'Prediction Log'!$F430, 1-'Prediction Log'!$F430))</f>
        <v/>
      </c>
      <c r="L430" s="74" t="str">
        <f>IF(ISBLANK(Games!$B412), "",Games!L412)</f>
        <v/>
      </c>
      <c r="M430" s="75" t="str">
        <f>IF(ISBLANK('Prediction Log'!$N430), "",IF('Prediction Log'!$N430&gt;'Prediction Log'!$O430,'Prediction Log'!$B430,'Prediction Log'!$C430))</f>
        <v/>
      </c>
      <c r="N430" s="76"/>
      <c r="O430" s="76"/>
      <c r="P430" s="77" t="str">
        <f>IF(ISBLANK('Prediction Log'!$N430), "",'Prediction Log'!$O430-'Prediction Log'!$N430)</f>
        <v/>
      </c>
      <c r="Q430" s="78" t="str">
        <f>IF(ISBLANK('Prediction Log'!$N430), "",IF('Prediction Log'!$M430&lt;&gt;'Prediction Log'!$H430, "Y", IF(AND('Prediction Log'!$M430='Prediction Log'!$H430, ABS((-1*'Prediction Log'!$P430))&gt;ABS('Prediction Log'!$D430)), "Y", IF('Prediction Log'!$D430='Prediction Log'!$P430, "PUSH", "N"))))</f>
        <v/>
      </c>
      <c r="R430" s="79" t="str">
        <f>IF(ISBLANK('Prediction Log'!$N430), "",IF('Prediction Log'!$P430&lt;'Prediction Log'!$D430, "Y", IF('Prediction Log'!$P430='Prediction Log'!$D430, "PUSH", "N")))</f>
        <v/>
      </c>
      <c r="S430" s="79" t="str">
        <f>IF(ISBLANK('Prediction Log'!$N430), "",IF('Prediction Log'!$P430&lt;'Prediction Log'!$E430, "Y", IF('Prediction Log'!$P430='Prediction Log'!$E430, "PUSH", "N")))</f>
        <v/>
      </c>
      <c r="T430" s="80" t="str">
        <f>IF(ISBLANK('Prediction Log'!$N430),"",IF('Prediction Log'!$M430='Prediction Log'!$H430, "Y", "N"))</f>
        <v/>
      </c>
      <c r="U430" s="80" t="str">
        <f>'Prediction Log'!$R430</f>
        <v/>
      </c>
      <c r="V430" s="80" t="str">
        <f>IF(ISBLANK('Prediction Log'!$N430), "",IF(AND('Prediction Log'!$T430="Y", 'Prediction Log'!$U430="Y"), "Y", "N"))</f>
        <v/>
      </c>
      <c r="W430" s="81" t="str">
        <f>IF(ISBLANK('Prediction Log'!$N430),"",IF('Prediction Log'!$M430='Prediction Log'!$I430, "Y", "N"))</f>
        <v/>
      </c>
      <c r="X430" s="81" t="str">
        <f>IF(ISBLANK('Prediction Log'!$N430), "", IF('Prediction Log'!$R430=Games!K412, "Y", "N"))</f>
        <v/>
      </c>
      <c r="Y430" s="82" t="str">
        <f>IF(ISBLANK('Prediction Log'!$N430), "",IF('Prediction Log'!$J430='Prediction Log'!$M430, "Y", "N"))</f>
        <v/>
      </c>
      <c r="Z430" s="81" t="str">
        <f>IF(ISBLANK('Prediction Log'!$N430), "",IF('Prediction Log'!$I430&lt;&gt;'Prediction Log'!$M430, "N",IF(AND('Prediction Log'!$E430&gt;0, 'Prediction Log'!$P430&gt;'Prediction Log'!$E430, 'Prediction Log'!$I430='Prediction Log'!$C430), "Y", IF(AND('Prediction Log'!$E430&lt;0, 'Prediction Log'!$P430&lt;'Prediction Log'!$E430,'Prediction Log'!$I430='Prediction Log'!$B430 ), "Y", IF('Prediction Log'!$P430='Prediction Log'!$E430, "PUSH", "N")))))</f>
        <v/>
      </c>
      <c r="AA430" s="81" t="str">
        <f>IF(ISBLANK('Prediction Log'!$N430), "",IF(AND('Prediction Log'!$W430="Y", 'Prediction Log'!$X430="Y"), "Y", "N"))</f>
        <v/>
      </c>
      <c r="AB430" s="80" t="str">
        <f>IF(ISBLANK('Prediction Log'!$N430), "",IF('Prediction Log'!$D430&gt;0, 'Prediction Log'!$P430-'Prediction Log'!$D430, IF('Prediction Log'!$D430&lt;0, -'Prediction Log'!$P430+'Prediction Log'!$D430, "NA")))</f>
        <v/>
      </c>
      <c r="AC430" s="80" t="str">
        <f>IF(ISBLANK('Prediction Log'!$N430), "",ABS('Prediction Log'!$AB430))</f>
        <v/>
      </c>
      <c r="AD430" s="81" t="str">
        <f>IF(ISBLANK('Prediction Log'!$N430), "",IF('Prediction Log'!$E430&gt;0, 'Prediction Log'!$P430-'Prediction Log'!$E430, IF('Prediction Log'!$E430&lt;0, -'Prediction Log'!$P430+'Prediction Log'!$E430, "NA")))</f>
        <v/>
      </c>
      <c r="AE430" s="81" t="str">
        <f>IF(ISBLANK('Prediction Log'!$N430), "",ABS('Prediction Log'!$AD430))</f>
        <v/>
      </c>
    </row>
    <row r="431" ht="14.25" customHeight="1">
      <c r="A431" s="67" t="str">
        <f>IF(ISBLANK(Games!$B413), "",Games!A413)</f>
        <v/>
      </c>
      <c r="B431" s="67" t="str">
        <f>IF(ISBLANK(Games!$B413), "",Games!B413)</f>
        <v/>
      </c>
      <c r="C431" s="67" t="str">
        <f>IF(ISBLANK(Games!$B413), "",Games!E413)</f>
        <v/>
      </c>
      <c r="D431" s="68" t="str">
        <f>IF(ISBLANK(Games!$B413), "",Games!G413)</f>
        <v/>
      </c>
      <c r="E431" s="68" t="str">
        <f>IF(ISBLANK(Games!$B413), "",Games!H413)</f>
        <v/>
      </c>
      <c r="F431" s="69" t="str">
        <f>Games!D413</f>
        <v/>
      </c>
      <c r="G431" s="70" t="str">
        <f>Games!K413</f>
        <v/>
      </c>
      <c r="H431" s="71" t="str">
        <f>IF(ISBLANK(Games!B413), "", IF('Prediction Log'!$D431&lt;0, 'Prediction Log'!$B431, 'Prediction Log'!$C431))</f>
        <v/>
      </c>
      <c r="I431" s="72" t="str">
        <f>IF(ISBLANK(Games!$B413), "",Games!I413)</f>
        <v/>
      </c>
      <c r="J431" s="72" t="str">
        <f>IF('Prediction Log'!$F431&gt;0.5, 'Prediction Log'!$B431, IF('Prediction Log'!$F431&lt;0.5, 'Prediction Log'!$C431, "PICK"))</f>
        <v/>
      </c>
      <c r="K431" s="73" t="str">
        <f>IF(ISBLANK(Games!B413), "",IF('Prediction Log'!$J431='Prediction Log'!$B431, 'Prediction Log'!$F431, 1-'Prediction Log'!$F431))</f>
        <v/>
      </c>
      <c r="L431" s="74" t="str">
        <f>IF(ISBLANK(Games!$B413), "",Games!L413)</f>
        <v/>
      </c>
      <c r="M431" s="75" t="str">
        <f>IF(ISBLANK('Prediction Log'!$N431), "",IF('Prediction Log'!$N431&gt;'Prediction Log'!$O431,'Prediction Log'!$B431,'Prediction Log'!$C431))</f>
        <v/>
      </c>
      <c r="N431" s="76"/>
      <c r="O431" s="76"/>
      <c r="P431" s="77" t="str">
        <f>IF(ISBLANK('Prediction Log'!$N431), "",'Prediction Log'!$O431-'Prediction Log'!$N431)</f>
        <v/>
      </c>
      <c r="Q431" s="78" t="str">
        <f>IF(ISBLANK('Prediction Log'!$N431), "",IF('Prediction Log'!$M431&lt;&gt;'Prediction Log'!$H431, "Y", IF(AND('Prediction Log'!$M431='Prediction Log'!$H431, ABS((-1*'Prediction Log'!$P431))&gt;ABS('Prediction Log'!$D431)), "Y", IF('Prediction Log'!$D431='Prediction Log'!$P431, "PUSH", "N"))))</f>
        <v/>
      </c>
      <c r="R431" s="79" t="str">
        <f>IF(ISBLANK('Prediction Log'!$N431), "",IF('Prediction Log'!$P431&lt;'Prediction Log'!$D431, "Y", IF('Prediction Log'!$P431='Prediction Log'!$D431, "PUSH", "N")))</f>
        <v/>
      </c>
      <c r="S431" s="79" t="str">
        <f>IF(ISBLANK('Prediction Log'!$N431), "",IF('Prediction Log'!$P431&lt;'Prediction Log'!$E431, "Y", IF('Prediction Log'!$P431='Prediction Log'!$E431, "PUSH", "N")))</f>
        <v/>
      </c>
      <c r="T431" s="80" t="str">
        <f>IF(ISBLANK('Prediction Log'!$N431),"",IF('Prediction Log'!$M431='Prediction Log'!$H431, "Y", "N"))</f>
        <v/>
      </c>
      <c r="U431" s="80" t="str">
        <f>'Prediction Log'!$R431</f>
        <v/>
      </c>
      <c r="V431" s="80" t="str">
        <f>IF(ISBLANK('Prediction Log'!$N431), "",IF(AND('Prediction Log'!$T431="Y", 'Prediction Log'!$U431="Y"), "Y", "N"))</f>
        <v/>
      </c>
      <c r="W431" s="81" t="str">
        <f>IF(ISBLANK('Prediction Log'!$N431),"",IF('Prediction Log'!$M431='Prediction Log'!$I431, "Y", "N"))</f>
        <v/>
      </c>
      <c r="X431" s="81" t="str">
        <f>IF(ISBLANK('Prediction Log'!$N431), "", IF('Prediction Log'!$R431=Games!K413, "Y", "N"))</f>
        <v/>
      </c>
      <c r="Y431" s="82" t="str">
        <f>IF(ISBLANK('Prediction Log'!$N431), "",IF('Prediction Log'!$J431='Prediction Log'!$M431, "Y", "N"))</f>
        <v/>
      </c>
      <c r="Z431" s="81" t="str">
        <f>IF(ISBLANK('Prediction Log'!$N431), "",IF('Prediction Log'!$I431&lt;&gt;'Prediction Log'!$M431, "N",IF(AND('Prediction Log'!$E431&gt;0, 'Prediction Log'!$P431&gt;'Prediction Log'!$E431, 'Prediction Log'!$I431='Prediction Log'!$C431), "Y", IF(AND('Prediction Log'!$E431&lt;0, 'Prediction Log'!$P431&lt;'Prediction Log'!$E431,'Prediction Log'!$I431='Prediction Log'!$B431 ), "Y", IF('Prediction Log'!$P431='Prediction Log'!$E431, "PUSH", "N")))))</f>
        <v/>
      </c>
      <c r="AA431" s="81" t="str">
        <f>IF(ISBLANK('Prediction Log'!$N431), "",IF(AND('Prediction Log'!$W431="Y", 'Prediction Log'!$X431="Y"), "Y", "N"))</f>
        <v/>
      </c>
      <c r="AB431" s="80" t="str">
        <f>IF(ISBLANK('Prediction Log'!$N431), "",IF('Prediction Log'!$D431&gt;0, 'Prediction Log'!$P431-'Prediction Log'!$D431, IF('Prediction Log'!$D431&lt;0, -'Prediction Log'!$P431+'Prediction Log'!$D431, "NA")))</f>
        <v/>
      </c>
      <c r="AC431" s="80" t="str">
        <f>IF(ISBLANK('Prediction Log'!$N431), "",ABS('Prediction Log'!$AB431))</f>
        <v/>
      </c>
      <c r="AD431" s="81" t="str">
        <f>IF(ISBLANK('Prediction Log'!$N431), "",IF('Prediction Log'!$E431&gt;0, 'Prediction Log'!$P431-'Prediction Log'!$E431, IF('Prediction Log'!$E431&lt;0, -'Prediction Log'!$P431+'Prediction Log'!$E431, "NA")))</f>
        <v/>
      </c>
      <c r="AE431" s="81" t="str">
        <f>IF(ISBLANK('Prediction Log'!$N431), "",ABS('Prediction Log'!$AD431))</f>
        <v/>
      </c>
    </row>
    <row r="432" ht="14.25" customHeight="1">
      <c r="A432" s="14" t="str">
        <f>IF(ISBLANK(Games!$B414), "",Games!A414)</f>
        <v/>
      </c>
      <c r="B432" s="67" t="str">
        <f>IF(ISBLANK(Games!$B414), "",Games!B414)</f>
        <v/>
      </c>
      <c r="C432" s="67" t="str">
        <f>IF(ISBLANK(Games!$B414), "",Games!E414)</f>
        <v/>
      </c>
      <c r="D432" s="10" t="str">
        <f>IF(ISBLANK(Games!$B414), "",Games!G414)</f>
        <v/>
      </c>
      <c r="E432" s="10" t="str">
        <f>IF(ISBLANK(Games!$B414), "",Games!H414)</f>
        <v/>
      </c>
      <c r="F432" s="69" t="str">
        <f>Games!D414</f>
        <v/>
      </c>
      <c r="G432" s="70" t="str">
        <f>Games!K414</f>
        <v/>
      </c>
      <c r="H432" s="71" t="str">
        <f>IF(ISBLANK(Games!B414), "", IF('Prediction Log'!$D432&lt;0, 'Prediction Log'!$B432, 'Prediction Log'!$C432))</f>
        <v/>
      </c>
      <c r="I432" s="72" t="str">
        <f>IF(ISBLANK(Games!$B414), "",Games!I414)</f>
        <v/>
      </c>
      <c r="J432" s="72" t="str">
        <f>IF('Prediction Log'!$F432&gt;0.5, 'Prediction Log'!$B432, IF('Prediction Log'!$F432&lt;0.5, 'Prediction Log'!$C432, "PICK"))</f>
        <v/>
      </c>
      <c r="K432" s="73" t="str">
        <f>IF(ISBLANK(Games!B414), "",IF('Prediction Log'!$J432='Prediction Log'!$B432, 'Prediction Log'!$F432, 1-'Prediction Log'!$F432))</f>
        <v/>
      </c>
      <c r="L432" s="74" t="str">
        <f>IF(ISBLANK(Games!$B414), "",Games!L414)</f>
        <v/>
      </c>
      <c r="M432" s="75" t="str">
        <f>IF(ISBLANK('Prediction Log'!$N432), "",IF('Prediction Log'!$N432&gt;'Prediction Log'!$O432,'Prediction Log'!$B432,'Prediction Log'!$C432))</f>
        <v/>
      </c>
      <c r="N432" s="76"/>
      <c r="O432" s="76"/>
      <c r="P432" s="77" t="str">
        <f>IF(ISBLANK('Prediction Log'!$N432), "",'Prediction Log'!$O432-'Prediction Log'!$N432)</f>
        <v/>
      </c>
      <c r="Q432" s="78" t="str">
        <f>IF(ISBLANK('Prediction Log'!$N432), "",IF('Prediction Log'!$M432&lt;&gt;'Prediction Log'!$H432, "Y", IF(AND('Prediction Log'!$M432='Prediction Log'!$H432, ABS((-1*'Prediction Log'!$P432))&gt;ABS('Prediction Log'!$D432)), "Y", IF('Prediction Log'!$D432='Prediction Log'!$P432, "PUSH", "N"))))</f>
        <v/>
      </c>
      <c r="R432" s="79" t="str">
        <f>IF(ISBLANK('Prediction Log'!$N432), "",IF('Prediction Log'!$P432&lt;'Prediction Log'!$D432, "Y", IF('Prediction Log'!$P432='Prediction Log'!$D432, "PUSH", "N")))</f>
        <v/>
      </c>
      <c r="S432" s="79" t="str">
        <f>IF(ISBLANK('Prediction Log'!$N432), "",IF('Prediction Log'!$P432&lt;'Prediction Log'!$E432, "Y", IF('Prediction Log'!$P432='Prediction Log'!$E432, "PUSH", "N")))</f>
        <v/>
      </c>
      <c r="T432" s="80" t="str">
        <f>IF(ISBLANK('Prediction Log'!$N432),"",IF('Prediction Log'!$M432='Prediction Log'!$H432, "Y", "N"))</f>
        <v/>
      </c>
      <c r="U432" s="80" t="str">
        <f>'Prediction Log'!$R432</f>
        <v/>
      </c>
      <c r="V432" s="80" t="str">
        <f>IF(ISBLANK('Prediction Log'!$N432), "",IF(AND('Prediction Log'!$T432="Y", 'Prediction Log'!$U432="Y"), "Y", "N"))</f>
        <v/>
      </c>
      <c r="W432" s="81" t="str">
        <f>IF(ISBLANK('Prediction Log'!$N432),"",IF('Prediction Log'!$M432='Prediction Log'!$I432, "Y", "N"))</f>
        <v/>
      </c>
      <c r="X432" s="81" t="str">
        <f>IF(ISBLANK('Prediction Log'!$N432), "", IF('Prediction Log'!$R432=Games!K414, "Y", "N"))</f>
        <v/>
      </c>
      <c r="Y432" s="82" t="str">
        <f>IF(ISBLANK('Prediction Log'!$N432), "",IF('Prediction Log'!$J432='Prediction Log'!$M432, "Y", "N"))</f>
        <v/>
      </c>
      <c r="Z432" s="81" t="str">
        <f>IF(ISBLANK('Prediction Log'!$N432), "",IF('Prediction Log'!$I432&lt;&gt;'Prediction Log'!$M432, "N",IF(AND('Prediction Log'!$E432&gt;0, 'Prediction Log'!$P432&gt;'Prediction Log'!$E432, 'Prediction Log'!$I432='Prediction Log'!$C432), "Y", IF(AND('Prediction Log'!$E432&lt;0, 'Prediction Log'!$P432&lt;'Prediction Log'!$E432,'Prediction Log'!$I432='Prediction Log'!$B432 ), "Y", IF('Prediction Log'!$P432='Prediction Log'!$E432, "PUSH", "N")))))</f>
        <v/>
      </c>
      <c r="AA432" s="81" t="str">
        <f>IF(ISBLANK('Prediction Log'!$N432), "",IF(AND('Prediction Log'!$W432="Y", 'Prediction Log'!$X432="Y"), "Y", "N"))</f>
        <v/>
      </c>
      <c r="AB432" s="80" t="str">
        <f>IF(ISBLANK('Prediction Log'!$N432), "",IF('Prediction Log'!$D432&gt;0, 'Prediction Log'!$P432-'Prediction Log'!$D432, IF('Prediction Log'!$D432&lt;0, -'Prediction Log'!$P432+'Prediction Log'!$D432, "NA")))</f>
        <v/>
      </c>
      <c r="AC432" s="80" t="str">
        <f>IF(ISBLANK('Prediction Log'!$N432), "",ABS('Prediction Log'!$AB432))</f>
        <v/>
      </c>
      <c r="AD432" s="81" t="str">
        <f>IF(ISBLANK('Prediction Log'!$N432), "",IF('Prediction Log'!$E432&gt;0, 'Prediction Log'!$P432-'Prediction Log'!$E432, IF('Prediction Log'!$E432&lt;0, -'Prediction Log'!$P432+'Prediction Log'!$E432, "NA")))</f>
        <v/>
      </c>
      <c r="AE432" s="81" t="str">
        <f>IF(ISBLANK('Prediction Log'!$N432), "",ABS('Prediction Log'!$AD432))</f>
        <v/>
      </c>
    </row>
    <row r="433" ht="14.25" customHeight="1">
      <c r="A433" s="67" t="str">
        <f>IF(ISBLANK(Games!$B415), "",Games!A415)</f>
        <v/>
      </c>
      <c r="B433" s="67" t="str">
        <f>IF(ISBLANK(Games!$B415), "",Games!B415)</f>
        <v/>
      </c>
      <c r="C433" s="67" t="str">
        <f>IF(ISBLANK(Games!$B415), "",Games!E415)</f>
        <v/>
      </c>
      <c r="D433" s="68" t="str">
        <f>IF(ISBLANK(Games!$B415), "",Games!G415)</f>
        <v/>
      </c>
      <c r="E433" s="68" t="str">
        <f>IF(ISBLANK(Games!$B415), "",Games!H415)</f>
        <v/>
      </c>
      <c r="F433" s="69" t="str">
        <f>Games!D415</f>
        <v/>
      </c>
      <c r="G433" s="70" t="str">
        <f>Games!K415</f>
        <v/>
      </c>
      <c r="H433" s="71" t="str">
        <f>IF(ISBLANK(Games!B415), "", IF('Prediction Log'!$D433&lt;0, 'Prediction Log'!$B433, 'Prediction Log'!$C433))</f>
        <v/>
      </c>
      <c r="I433" s="72" t="str">
        <f>IF(ISBLANK(Games!$B415), "",Games!I415)</f>
        <v/>
      </c>
      <c r="J433" s="72" t="str">
        <f>IF('Prediction Log'!$F433&gt;0.5, 'Prediction Log'!$B433, IF('Prediction Log'!$F433&lt;0.5, 'Prediction Log'!$C433, "PICK"))</f>
        <v/>
      </c>
      <c r="K433" s="73" t="str">
        <f>IF(ISBLANK(Games!B415), "",IF('Prediction Log'!$J433='Prediction Log'!$B433, 'Prediction Log'!$F433, 1-'Prediction Log'!$F433))</f>
        <v/>
      </c>
      <c r="L433" s="74" t="str">
        <f>IF(ISBLANK(Games!$B415), "",Games!L415)</f>
        <v/>
      </c>
      <c r="M433" s="75" t="str">
        <f>IF(ISBLANK('Prediction Log'!$N433), "",IF('Prediction Log'!$N433&gt;'Prediction Log'!$O433,'Prediction Log'!$B433,'Prediction Log'!$C433))</f>
        <v/>
      </c>
      <c r="N433" s="76"/>
      <c r="O433" s="76"/>
      <c r="P433" s="77" t="str">
        <f>IF(ISBLANK('Prediction Log'!$N433), "",'Prediction Log'!$O433-'Prediction Log'!$N433)</f>
        <v/>
      </c>
      <c r="Q433" s="78" t="str">
        <f>IF(ISBLANK('Prediction Log'!$N433), "",IF('Prediction Log'!$M433&lt;&gt;'Prediction Log'!$H433, "Y", IF(AND('Prediction Log'!$M433='Prediction Log'!$H433, ABS((-1*'Prediction Log'!$P433))&gt;ABS('Prediction Log'!$D433)), "Y", IF('Prediction Log'!$D433='Prediction Log'!$P433, "PUSH", "N"))))</f>
        <v/>
      </c>
      <c r="R433" s="79" t="str">
        <f>IF(ISBLANK('Prediction Log'!$N433), "",IF('Prediction Log'!$P433&lt;'Prediction Log'!$D433, "Y", IF('Prediction Log'!$P433='Prediction Log'!$D433, "PUSH", "N")))</f>
        <v/>
      </c>
      <c r="S433" s="79" t="str">
        <f>IF(ISBLANK('Prediction Log'!$N433), "",IF('Prediction Log'!$P433&lt;'Prediction Log'!$E433, "Y", IF('Prediction Log'!$P433='Prediction Log'!$E433, "PUSH", "N")))</f>
        <v/>
      </c>
      <c r="T433" s="80" t="str">
        <f>IF(ISBLANK('Prediction Log'!$N433),"",IF('Prediction Log'!$M433='Prediction Log'!$H433, "Y", "N"))</f>
        <v/>
      </c>
      <c r="U433" s="80" t="str">
        <f>'Prediction Log'!$R433</f>
        <v/>
      </c>
      <c r="V433" s="80" t="str">
        <f>IF(ISBLANK('Prediction Log'!$N433), "",IF(AND('Prediction Log'!$T433="Y", 'Prediction Log'!$U433="Y"), "Y", "N"))</f>
        <v/>
      </c>
      <c r="W433" s="81" t="str">
        <f>IF(ISBLANK('Prediction Log'!$N433),"",IF('Prediction Log'!$M433='Prediction Log'!$I433, "Y", "N"))</f>
        <v/>
      </c>
      <c r="X433" s="81" t="str">
        <f>IF(ISBLANK('Prediction Log'!$N433), "", IF('Prediction Log'!$R433=Games!K415, "Y", "N"))</f>
        <v/>
      </c>
      <c r="Y433" s="82" t="str">
        <f>IF(ISBLANK('Prediction Log'!$N433), "",IF('Prediction Log'!$J433='Prediction Log'!$M433, "Y", "N"))</f>
        <v/>
      </c>
      <c r="Z433" s="81" t="str">
        <f>IF(ISBLANK('Prediction Log'!$N433), "",IF('Prediction Log'!$I433&lt;&gt;'Prediction Log'!$M433, "N",IF(AND('Prediction Log'!$E433&gt;0, 'Prediction Log'!$P433&gt;'Prediction Log'!$E433, 'Prediction Log'!$I433='Prediction Log'!$C433), "Y", IF(AND('Prediction Log'!$E433&lt;0, 'Prediction Log'!$P433&lt;'Prediction Log'!$E433,'Prediction Log'!$I433='Prediction Log'!$B433 ), "Y", IF('Prediction Log'!$P433='Prediction Log'!$E433, "PUSH", "N")))))</f>
        <v/>
      </c>
      <c r="AA433" s="81" t="str">
        <f>IF(ISBLANK('Prediction Log'!$N433), "",IF(AND('Prediction Log'!$W433="Y", 'Prediction Log'!$X433="Y"), "Y", "N"))</f>
        <v/>
      </c>
      <c r="AB433" s="80" t="str">
        <f>IF(ISBLANK('Prediction Log'!$N433), "",IF('Prediction Log'!$D433&gt;0, 'Prediction Log'!$P433-'Prediction Log'!$D433, IF('Prediction Log'!$D433&lt;0, -'Prediction Log'!$P433+'Prediction Log'!$D433, "NA")))</f>
        <v/>
      </c>
      <c r="AC433" s="80" t="str">
        <f>IF(ISBLANK('Prediction Log'!$N433), "",ABS('Prediction Log'!$AB433))</f>
        <v/>
      </c>
      <c r="AD433" s="81" t="str">
        <f>IF(ISBLANK('Prediction Log'!$N433), "",IF('Prediction Log'!$E433&gt;0, 'Prediction Log'!$P433-'Prediction Log'!$E433, IF('Prediction Log'!$E433&lt;0, -'Prediction Log'!$P433+'Prediction Log'!$E433, "NA")))</f>
        <v/>
      </c>
      <c r="AE433" s="81" t="str">
        <f>IF(ISBLANK('Prediction Log'!$N433), "",ABS('Prediction Log'!$AD433))</f>
        <v/>
      </c>
    </row>
    <row r="434" ht="14.25" customHeight="1">
      <c r="A434" s="14" t="str">
        <f>IF(ISBLANK(Games!$B416), "",Games!A416)</f>
        <v/>
      </c>
      <c r="B434" s="67" t="str">
        <f>IF(ISBLANK(Games!$B416), "",Games!B416)</f>
        <v/>
      </c>
      <c r="C434" s="67" t="str">
        <f>IF(ISBLANK(Games!$B416), "",Games!E416)</f>
        <v/>
      </c>
      <c r="D434" s="10" t="str">
        <f>IF(ISBLANK(Games!$B416), "",Games!G416)</f>
        <v/>
      </c>
      <c r="E434" s="10" t="str">
        <f>IF(ISBLANK(Games!$B416), "",Games!H416)</f>
        <v/>
      </c>
      <c r="F434" s="69" t="str">
        <f>Games!D416</f>
        <v/>
      </c>
      <c r="G434" s="70" t="str">
        <f>Games!K416</f>
        <v/>
      </c>
      <c r="H434" s="71" t="str">
        <f>IF(ISBLANK(Games!B416), "", IF('Prediction Log'!$D434&lt;0, 'Prediction Log'!$B434, 'Prediction Log'!$C434))</f>
        <v/>
      </c>
      <c r="I434" s="72" t="str">
        <f>IF(ISBLANK(Games!$B416), "",Games!I416)</f>
        <v/>
      </c>
      <c r="J434" s="72" t="str">
        <f>IF('Prediction Log'!$F434&gt;0.5, 'Prediction Log'!$B434, IF('Prediction Log'!$F434&lt;0.5, 'Prediction Log'!$C434, "PICK"))</f>
        <v/>
      </c>
      <c r="K434" s="73" t="str">
        <f>IF(ISBLANK(Games!B416), "",IF('Prediction Log'!$J434='Prediction Log'!$B434, 'Prediction Log'!$F434, 1-'Prediction Log'!$F434))</f>
        <v/>
      </c>
      <c r="L434" s="74" t="str">
        <f>IF(ISBLANK(Games!$B416), "",Games!L416)</f>
        <v/>
      </c>
      <c r="M434" s="75" t="str">
        <f>IF(ISBLANK('Prediction Log'!$N434), "",IF('Prediction Log'!$N434&gt;'Prediction Log'!$O434,'Prediction Log'!$B434,'Prediction Log'!$C434))</f>
        <v/>
      </c>
      <c r="N434" s="76"/>
      <c r="O434" s="76"/>
      <c r="P434" s="77" t="str">
        <f>IF(ISBLANK('Prediction Log'!$N434), "",'Prediction Log'!$O434-'Prediction Log'!$N434)</f>
        <v/>
      </c>
      <c r="Q434" s="78" t="str">
        <f>IF(ISBLANK('Prediction Log'!$N434), "",IF('Prediction Log'!$M434&lt;&gt;'Prediction Log'!$H434, "Y", IF(AND('Prediction Log'!$M434='Prediction Log'!$H434, ABS((-1*'Prediction Log'!$P434))&gt;ABS('Prediction Log'!$D434)), "Y", IF('Prediction Log'!$D434='Prediction Log'!$P434, "PUSH", "N"))))</f>
        <v/>
      </c>
      <c r="R434" s="79" t="str">
        <f>IF(ISBLANK('Prediction Log'!$N434), "",IF('Prediction Log'!$P434&lt;'Prediction Log'!$D434, "Y", IF('Prediction Log'!$P434='Prediction Log'!$D434, "PUSH", "N")))</f>
        <v/>
      </c>
      <c r="S434" s="79" t="str">
        <f>IF(ISBLANK('Prediction Log'!$N434), "",IF('Prediction Log'!$P434&lt;'Prediction Log'!$E434, "Y", IF('Prediction Log'!$P434='Prediction Log'!$E434, "PUSH", "N")))</f>
        <v/>
      </c>
      <c r="T434" s="80" t="str">
        <f>IF(ISBLANK('Prediction Log'!$N434),"",IF('Prediction Log'!$M434='Prediction Log'!$H434, "Y", "N"))</f>
        <v/>
      </c>
      <c r="U434" s="80" t="str">
        <f>'Prediction Log'!$R434</f>
        <v/>
      </c>
      <c r="V434" s="80" t="str">
        <f>IF(ISBLANK('Prediction Log'!$N434), "",IF(AND('Prediction Log'!$T434="Y", 'Prediction Log'!$U434="Y"), "Y", "N"))</f>
        <v/>
      </c>
      <c r="W434" s="81" t="str">
        <f>IF(ISBLANK('Prediction Log'!$N434),"",IF('Prediction Log'!$M434='Prediction Log'!$I434, "Y", "N"))</f>
        <v/>
      </c>
      <c r="X434" s="81" t="str">
        <f>IF(ISBLANK('Prediction Log'!$N434), "", IF('Prediction Log'!$R434=Games!K416, "Y", "N"))</f>
        <v/>
      </c>
      <c r="Y434" s="82" t="str">
        <f>IF(ISBLANK('Prediction Log'!$N434), "",IF('Prediction Log'!$J434='Prediction Log'!$M434, "Y", "N"))</f>
        <v/>
      </c>
      <c r="Z434" s="81" t="str">
        <f>IF(ISBLANK('Prediction Log'!$N434), "",IF('Prediction Log'!$I434&lt;&gt;'Prediction Log'!$M434, "N",IF(AND('Prediction Log'!$E434&gt;0, 'Prediction Log'!$P434&gt;'Prediction Log'!$E434, 'Prediction Log'!$I434='Prediction Log'!$C434), "Y", IF(AND('Prediction Log'!$E434&lt;0, 'Prediction Log'!$P434&lt;'Prediction Log'!$E434,'Prediction Log'!$I434='Prediction Log'!$B434 ), "Y", IF('Prediction Log'!$P434='Prediction Log'!$E434, "PUSH", "N")))))</f>
        <v/>
      </c>
      <c r="AA434" s="81" t="str">
        <f>IF(ISBLANK('Prediction Log'!$N434), "",IF(AND('Prediction Log'!$W434="Y", 'Prediction Log'!$X434="Y"), "Y", "N"))</f>
        <v/>
      </c>
      <c r="AB434" s="80" t="str">
        <f>IF(ISBLANK('Prediction Log'!$N434), "",IF('Prediction Log'!$D434&gt;0, 'Prediction Log'!$P434-'Prediction Log'!$D434, IF('Prediction Log'!$D434&lt;0, -'Prediction Log'!$P434+'Prediction Log'!$D434, "NA")))</f>
        <v/>
      </c>
      <c r="AC434" s="80" t="str">
        <f>IF(ISBLANK('Prediction Log'!$N434), "",ABS('Prediction Log'!$AB434))</f>
        <v/>
      </c>
      <c r="AD434" s="81" t="str">
        <f>IF(ISBLANK('Prediction Log'!$N434), "",IF('Prediction Log'!$E434&gt;0, 'Prediction Log'!$P434-'Prediction Log'!$E434, IF('Prediction Log'!$E434&lt;0, -'Prediction Log'!$P434+'Prediction Log'!$E434, "NA")))</f>
        <v/>
      </c>
      <c r="AE434" s="81" t="str">
        <f>IF(ISBLANK('Prediction Log'!$N434), "",ABS('Prediction Log'!$AD434))</f>
        <v/>
      </c>
    </row>
    <row r="435" ht="14.25" customHeight="1">
      <c r="A435" s="67" t="str">
        <f>IF(ISBLANK(Games!$B417), "",Games!A417)</f>
        <v/>
      </c>
      <c r="B435" s="67" t="str">
        <f>IF(ISBLANK(Games!$B417), "",Games!B417)</f>
        <v/>
      </c>
      <c r="C435" s="67" t="str">
        <f>IF(ISBLANK(Games!$B417), "",Games!E417)</f>
        <v/>
      </c>
      <c r="D435" s="68" t="str">
        <f>IF(ISBLANK(Games!$B417), "",Games!G417)</f>
        <v/>
      </c>
      <c r="E435" s="68" t="str">
        <f>IF(ISBLANK(Games!$B417), "",Games!H417)</f>
        <v/>
      </c>
      <c r="F435" s="69" t="str">
        <f>Games!D417</f>
        <v/>
      </c>
      <c r="G435" s="70" t="str">
        <f>Games!K417</f>
        <v/>
      </c>
      <c r="H435" s="71" t="str">
        <f>IF(ISBLANK(Games!B417), "", IF('Prediction Log'!$D435&lt;0, 'Prediction Log'!$B435, 'Prediction Log'!$C435))</f>
        <v/>
      </c>
      <c r="I435" s="72" t="str">
        <f>IF(ISBLANK(Games!$B417), "",Games!I417)</f>
        <v/>
      </c>
      <c r="J435" s="72" t="str">
        <f>IF('Prediction Log'!$F435&gt;0.5, 'Prediction Log'!$B435, IF('Prediction Log'!$F435&lt;0.5, 'Prediction Log'!$C435, "PICK"))</f>
        <v/>
      </c>
      <c r="K435" s="73" t="str">
        <f>IF(ISBLANK(Games!B417), "",IF('Prediction Log'!$J435='Prediction Log'!$B435, 'Prediction Log'!$F435, 1-'Prediction Log'!$F435))</f>
        <v/>
      </c>
      <c r="L435" s="74" t="str">
        <f>IF(ISBLANK(Games!$B417), "",Games!L417)</f>
        <v/>
      </c>
      <c r="M435" s="75" t="str">
        <f>IF(ISBLANK('Prediction Log'!$N435), "",IF('Prediction Log'!$N435&gt;'Prediction Log'!$O435,'Prediction Log'!$B435,'Prediction Log'!$C435))</f>
        <v/>
      </c>
      <c r="N435" s="76"/>
      <c r="O435" s="76"/>
      <c r="P435" s="77" t="str">
        <f>IF(ISBLANK('Prediction Log'!$N435), "",'Prediction Log'!$O435-'Prediction Log'!$N435)</f>
        <v/>
      </c>
      <c r="Q435" s="78" t="str">
        <f>IF(ISBLANK('Prediction Log'!$N435), "",IF('Prediction Log'!$M435&lt;&gt;'Prediction Log'!$H435, "Y", IF(AND('Prediction Log'!$M435='Prediction Log'!$H435, ABS((-1*'Prediction Log'!$P435))&gt;ABS('Prediction Log'!$D435)), "Y", IF('Prediction Log'!$D435='Prediction Log'!$P435, "PUSH", "N"))))</f>
        <v/>
      </c>
      <c r="R435" s="79" t="str">
        <f>IF(ISBLANK('Prediction Log'!$N435), "",IF('Prediction Log'!$P435&lt;'Prediction Log'!$D435, "Y", IF('Prediction Log'!$P435='Prediction Log'!$D435, "PUSH", "N")))</f>
        <v/>
      </c>
      <c r="S435" s="79" t="str">
        <f>IF(ISBLANK('Prediction Log'!$N435), "",IF('Prediction Log'!$P435&lt;'Prediction Log'!$E435, "Y", IF('Prediction Log'!$P435='Prediction Log'!$E435, "PUSH", "N")))</f>
        <v/>
      </c>
      <c r="T435" s="80" t="str">
        <f>IF(ISBLANK('Prediction Log'!$N435),"",IF('Prediction Log'!$M435='Prediction Log'!$H435, "Y", "N"))</f>
        <v/>
      </c>
      <c r="U435" s="80" t="str">
        <f>'Prediction Log'!$R435</f>
        <v/>
      </c>
      <c r="V435" s="80" t="str">
        <f>IF(ISBLANK('Prediction Log'!$N435), "",IF(AND('Prediction Log'!$T435="Y", 'Prediction Log'!$U435="Y"), "Y", "N"))</f>
        <v/>
      </c>
      <c r="W435" s="81" t="str">
        <f>IF(ISBLANK('Prediction Log'!$N435),"",IF('Prediction Log'!$M435='Prediction Log'!$I435, "Y", "N"))</f>
        <v/>
      </c>
      <c r="X435" s="81" t="str">
        <f>IF(ISBLANK('Prediction Log'!$N435), "", IF('Prediction Log'!$R435=Games!K417, "Y", "N"))</f>
        <v/>
      </c>
      <c r="Y435" s="82" t="str">
        <f>IF(ISBLANK('Prediction Log'!$N435), "",IF('Prediction Log'!$J435='Prediction Log'!$M435, "Y", "N"))</f>
        <v/>
      </c>
      <c r="Z435" s="81" t="str">
        <f>IF(ISBLANK('Prediction Log'!$N435), "",IF('Prediction Log'!$I435&lt;&gt;'Prediction Log'!$M435, "N",IF(AND('Prediction Log'!$E435&gt;0, 'Prediction Log'!$P435&gt;'Prediction Log'!$E435, 'Prediction Log'!$I435='Prediction Log'!$C435), "Y", IF(AND('Prediction Log'!$E435&lt;0, 'Prediction Log'!$P435&lt;'Prediction Log'!$E435,'Prediction Log'!$I435='Prediction Log'!$B435 ), "Y", IF('Prediction Log'!$P435='Prediction Log'!$E435, "PUSH", "N")))))</f>
        <v/>
      </c>
      <c r="AA435" s="81" t="str">
        <f>IF(ISBLANK('Prediction Log'!$N435), "",IF(AND('Prediction Log'!$W435="Y", 'Prediction Log'!$X435="Y"), "Y", "N"))</f>
        <v/>
      </c>
      <c r="AB435" s="80" t="str">
        <f>IF(ISBLANK('Prediction Log'!$N435), "",IF('Prediction Log'!$D435&gt;0, 'Prediction Log'!$P435-'Prediction Log'!$D435, IF('Prediction Log'!$D435&lt;0, -'Prediction Log'!$P435+'Prediction Log'!$D435, "NA")))</f>
        <v/>
      </c>
      <c r="AC435" s="80" t="str">
        <f>IF(ISBLANK('Prediction Log'!$N435), "",ABS('Prediction Log'!$AB435))</f>
        <v/>
      </c>
      <c r="AD435" s="81" t="str">
        <f>IF(ISBLANK('Prediction Log'!$N435), "",IF('Prediction Log'!$E435&gt;0, 'Prediction Log'!$P435-'Prediction Log'!$E435, IF('Prediction Log'!$E435&lt;0, -'Prediction Log'!$P435+'Prediction Log'!$E435, "NA")))</f>
        <v/>
      </c>
      <c r="AE435" s="81" t="str">
        <f>IF(ISBLANK('Prediction Log'!$N435), "",ABS('Prediction Log'!$AD435))</f>
        <v/>
      </c>
    </row>
    <row r="436" ht="14.25" customHeight="1">
      <c r="A436" s="14" t="str">
        <f>IF(ISBLANK(Games!$B418), "",Games!A418)</f>
        <v/>
      </c>
      <c r="B436" s="67" t="str">
        <f>IF(ISBLANK(Games!$B418), "",Games!B418)</f>
        <v/>
      </c>
      <c r="C436" s="67" t="str">
        <f>IF(ISBLANK(Games!$B418), "",Games!E418)</f>
        <v/>
      </c>
      <c r="D436" s="10" t="str">
        <f>IF(ISBLANK(Games!$B418), "",Games!G418)</f>
        <v/>
      </c>
      <c r="E436" s="10" t="str">
        <f>IF(ISBLANK(Games!$B418), "",Games!H418)</f>
        <v/>
      </c>
      <c r="F436" s="69" t="str">
        <f>Games!D418</f>
        <v/>
      </c>
      <c r="G436" s="70" t="str">
        <f>Games!K418</f>
        <v/>
      </c>
      <c r="H436" s="71" t="str">
        <f>IF(ISBLANK(Games!B418), "", IF('Prediction Log'!$D436&lt;0, 'Prediction Log'!$B436, 'Prediction Log'!$C436))</f>
        <v/>
      </c>
      <c r="I436" s="72" t="str">
        <f>IF(ISBLANK(Games!$B418), "",Games!I418)</f>
        <v/>
      </c>
      <c r="J436" s="72" t="str">
        <f>IF('Prediction Log'!$F436&gt;0.5, 'Prediction Log'!$B436, IF('Prediction Log'!$F436&lt;0.5, 'Prediction Log'!$C436, "PICK"))</f>
        <v/>
      </c>
      <c r="K436" s="73" t="str">
        <f>IF(ISBLANK(Games!B418), "",IF('Prediction Log'!$J436='Prediction Log'!$B436, 'Prediction Log'!$F436, 1-'Prediction Log'!$F436))</f>
        <v/>
      </c>
      <c r="L436" s="74" t="str">
        <f>IF(ISBLANK(Games!$B418), "",Games!L418)</f>
        <v/>
      </c>
      <c r="M436" s="75" t="str">
        <f>IF(ISBLANK('Prediction Log'!$N436), "",IF('Prediction Log'!$N436&gt;'Prediction Log'!$O436,'Prediction Log'!$B436,'Prediction Log'!$C436))</f>
        <v/>
      </c>
      <c r="N436" s="76"/>
      <c r="O436" s="76"/>
      <c r="P436" s="77" t="str">
        <f>IF(ISBLANK('Prediction Log'!$N436), "",'Prediction Log'!$O436-'Prediction Log'!$N436)</f>
        <v/>
      </c>
      <c r="Q436" s="78" t="str">
        <f>IF(ISBLANK('Prediction Log'!$N436), "",IF('Prediction Log'!$M436&lt;&gt;'Prediction Log'!$H436, "Y", IF(AND('Prediction Log'!$M436='Prediction Log'!$H436, ABS((-1*'Prediction Log'!$P436))&gt;ABS('Prediction Log'!$D436)), "Y", IF('Prediction Log'!$D436='Prediction Log'!$P436, "PUSH", "N"))))</f>
        <v/>
      </c>
      <c r="R436" s="79" t="str">
        <f>IF(ISBLANK('Prediction Log'!$N436), "",IF('Prediction Log'!$P436&lt;'Prediction Log'!$D436, "Y", IF('Prediction Log'!$P436='Prediction Log'!$D436, "PUSH", "N")))</f>
        <v/>
      </c>
      <c r="S436" s="79" t="str">
        <f>IF(ISBLANK('Prediction Log'!$N436), "",IF('Prediction Log'!$P436&lt;'Prediction Log'!$E436, "Y", IF('Prediction Log'!$P436='Prediction Log'!$E436, "PUSH", "N")))</f>
        <v/>
      </c>
      <c r="T436" s="80" t="str">
        <f>IF(ISBLANK('Prediction Log'!$N436),"",IF('Prediction Log'!$M436='Prediction Log'!$H436, "Y", "N"))</f>
        <v/>
      </c>
      <c r="U436" s="80" t="str">
        <f>'Prediction Log'!$R436</f>
        <v/>
      </c>
      <c r="V436" s="80" t="str">
        <f>IF(ISBLANK('Prediction Log'!$N436), "",IF(AND('Prediction Log'!$T436="Y", 'Prediction Log'!$U436="Y"), "Y", "N"))</f>
        <v/>
      </c>
      <c r="W436" s="81" t="str">
        <f>IF(ISBLANK('Prediction Log'!$N436),"",IF('Prediction Log'!$M436='Prediction Log'!$I436, "Y", "N"))</f>
        <v/>
      </c>
      <c r="X436" s="81" t="str">
        <f>IF(ISBLANK('Prediction Log'!$N436), "", IF('Prediction Log'!$R436=Games!K418, "Y", "N"))</f>
        <v/>
      </c>
      <c r="Y436" s="82" t="str">
        <f>IF(ISBLANK('Prediction Log'!$N436), "",IF('Prediction Log'!$J436='Prediction Log'!$M436, "Y", "N"))</f>
        <v/>
      </c>
      <c r="Z436" s="81" t="str">
        <f>IF(ISBLANK('Prediction Log'!$N436), "",IF('Prediction Log'!$I436&lt;&gt;'Prediction Log'!$M436, "N",IF(AND('Prediction Log'!$E436&gt;0, 'Prediction Log'!$P436&gt;'Prediction Log'!$E436, 'Prediction Log'!$I436='Prediction Log'!$C436), "Y", IF(AND('Prediction Log'!$E436&lt;0, 'Prediction Log'!$P436&lt;'Prediction Log'!$E436,'Prediction Log'!$I436='Prediction Log'!$B436 ), "Y", IF('Prediction Log'!$P436='Prediction Log'!$E436, "PUSH", "N")))))</f>
        <v/>
      </c>
      <c r="AA436" s="81" t="str">
        <f>IF(ISBLANK('Prediction Log'!$N436), "",IF(AND('Prediction Log'!$W436="Y", 'Prediction Log'!$X436="Y"), "Y", "N"))</f>
        <v/>
      </c>
      <c r="AB436" s="80" t="str">
        <f>IF(ISBLANK('Prediction Log'!$N436), "",IF('Prediction Log'!$D436&gt;0, 'Prediction Log'!$P436-'Prediction Log'!$D436, IF('Prediction Log'!$D436&lt;0, -'Prediction Log'!$P436+'Prediction Log'!$D436, "NA")))</f>
        <v/>
      </c>
      <c r="AC436" s="80" t="str">
        <f>IF(ISBLANK('Prediction Log'!$N436), "",ABS('Prediction Log'!$AB436))</f>
        <v/>
      </c>
      <c r="AD436" s="81" t="str">
        <f>IF(ISBLANK('Prediction Log'!$N436), "",IF('Prediction Log'!$E436&gt;0, 'Prediction Log'!$P436-'Prediction Log'!$E436, IF('Prediction Log'!$E436&lt;0, -'Prediction Log'!$P436+'Prediction Log'!$E436, "NA")))</f>
        <v/>
      </c>
      <c r="AE436" s="81" t="str">
        <f>IF(ISBLANK('Prediction Log'!$N436), "",ABS('Prediction Log'!$AD436))</f>
        <v/>
      </c>
    </row>
    <row r="437" ht="14.25" customHeight="1">
      <c r="A437" s="67" t="str">
        <f>IF(ISBLANK(Games!$B419), "",Games!A419)</f>
        <v/>
      </c>
      <c r="B437" s="67" t="str">
        <f>IF(ISBLANK(Games!$B419), "",Games!B419)</f>
        <v/>
      </c>
      <c r="C437" s="67" t="str">
        <f>IF(ISBLANK(Games!$B419), "",Games!E419)</f>
        <v/>
      </c>
      <c r="D437" s="68" t="str">
        <f>IF(ISBLANK(Games!$B419), "",Games!G419)</f>
        <v/>
      </c>
      <c r="E437" s="68" t="str">
        <f>IF(ISBLANK(Games!$B419), "",Games!H419)</f>
        <v/>
      </c>
      <c r="F437" s="69" t="str">
        <f>Games!D419</f>
        <v/>
      </c>
      <c r="G437" s="70" t="str">
        <f>Games!K419</f>
        <v/>
      </c>
      <c r="H437" s="71" t="str">
        <f>IF(ISBLANK(Games!B419), "", IF('Prediction Log'!$D437&lt;0, 'Prediction Log'!$B437, 'Prediction Log'!$C437))</f>
        <v/>
      </c>
      <c r="I437" s="72" t="str">
        <f>IF(ISBLANK(Games!$B419), "",Games!I419)</f>
        <v/>
      </c>
      <c r="J437" s="72" t="str">
        <f>IF('Prediction Log'!$F437&gt;0.5, 'Prediction Log'!$B437, IF('Prediction Log'!$F437&lt;0.5, 'Prediction Log'!$C437, "PICK"))</f>
        <v/>
      </c>
      <c r="K437" s="73" t="str">
        <f>IF(ISBLANK(Games!B419), "",IF('Prediction Log'!$J437='Prediction Log'!$B437, 'Prediction Log'!$F437, 1-'Prediction Log'!$F437))</f>
        <v/>
      </c>
      <c r="L437" s="74" t="str">
        <f>IF(ISBLANK(Games!$B419), "",Games!L419)</f>
        <v/>
      </c>
      <c r="M437" s="75" t="str">
        <f>IF(ISBLANK('Prediction Log'!$N437), "",IF('Prediction Log'!$N437&gt;'Prediction Log'!$O437,'Prediction Log'!$B437,'Prediction Log'!$C437))</f>
        <v/>
      </c>
      <c r="N437" s="76"/>
      <c r="O437" s="76"/>
      <c r="P437" s="77" t="str">
        <f>IF(ISBLANK('Prediction Log'!$N437), "",'Prediction Log'!$O437-'Prediction Log'!$N437)</f>
        <v/>
      </c>
      <c r="Q437" s="78" t="str">
        <f>IF(ISBLANK('Prediction Log'!$N437), "",IF('Prediction Log'!$M437&lt;&gt;'Prediction Log'!$H437, "Y", IF(AND('Prediction Log'!$M437='Prediction Log'!$H437, ABS((-1*'Prediction Log'!$P437))&gt;ABS('Prediction Log'!$D437)), "Y", IF('Prediction Log'!$D437='Prediction Log'!$P437, "PUSH", "N"))))</f>
        <v/>
      </c>
      <c r="R437" s="79" t="str">
        <f>IF(ISBLANK('Prediction Log'!$N437), "",IF('Prediction Log'!$P437&lt;'Prediction Log'!$D437, "Y", IF('Prediction Log'!$P437='Prediction Log'!$D437, "PUSH", "N")))</f>
        <v/>
      </c>
      <c r="S437" s="79" t="str">
        <f>IF(ISBLANK('Prediction Log'!$N437), "",IF('Prediction Log'!$P437&lt;'Prediction Log'!$E437, "Y", IF('Prediction Log'!$P437='Prediction Log'!$E437, "PUSH", "N")))</f>
        <v/>
      </c>
      <c r="T437" s="80" t="str">
        <f>IF(ISBLANK('Prediction Log'!$N437),"",IF('Prediction Log'!$M437='Prediction Log'!$H437, "Y", "N"))</f>
        <v/>
      </c>
      <c r="U437" s="80" t="str">
        <f>'Prediction Log'!$R437</f>
        <v/>
      </c>
      <c r="V437" s="80" t="str">
        <f>IF(ISBLANK('Prediction Log'!$N437), "",IF(AND('Prediction Log'!$T437="Y", 'Prediction Log'!$U437="Y"), "Y", "N"))</f>
        <v/>
      </c>
      <c r="W437" s="81" t="str">
        <f>IF(ISBLANK('Prediction Log'!$N437),"",IF('Prediction Log'!$M437='Prediction Log'!$I437, "Y", "N"))</f>
        <v/>
      </c>
      <c r="X437" s="81" t="str">
        <f>IF(ISBLANK('Prediction Log'!$N437), "", IF('Prediction Log'!$R437=Games!K419, "Y", "N"))</f>
        <v/>
      </c>
      <c r="Y437" s="82" t="str">
        <f>IF(ISBLANK('Prediction Log'!$N437), "",IF('Prediction Log'!$J437='Prediction Log'!$M437, "Y", "N"))</f>
        <v/>
      </c>
      <c r="Z437" s="81" t="str">
        <f>IF(ISBLANK('Prediction Log'!$N437), "",IF('Prediction Log'!$I437&lt;&gt;'Prediction Log'!$M437, "N",IF(AND('Prediction Log'!$E437&gt;0, 'Prediction Log'!$P437&gt;'Prediction Log'!$E437, 'Prediction Log'!$I437='Prediction Log'!$C437), "Y", IF(AND('Prediction Log'!$E437&lt;0, 'Prediction Log'!$P437&lt;'Prediction Log'!$E437,'Prediction Log'!$I437='Prediction Log'!$B437 ), "Y", IF('Prediction Log'!$P437='Prediction Log'!$E437, "PUSH", "N")))))</f>
        <v/>
      </c>
      <c r="AA437" s="81" t="str">
        <f>IF(ISBLANK('Prediction Log'!$N437), "",IF(AND('Prediction Log'!$W437="Y", 'Prediction Log'!$X437="Y"), "Y", "N"))</f>
        <v/>
      </c>
      <c r="AB437" s="80" t="str">
        <f>IF(ISBLANK('Prediction Log'!$N437), "",IF('Prediction Log'!$D437&gt;0, 'Prediction Log'!$P437-'Prediction Log'!$D437, IF('Prediction Log'!$D437&lt;0, -'Prediction Log'!$P437+'Prediction Log'!$D437, "NA")))</f>
        <v/>
      </c>
      <c r="AC437" s="80" t="str">
        <f>IF(ISBLANK('Prediction Log'!$N437), "",ABS('Prediction Log'!$AB437))</f>
        <v/>
      </c>
      <c r="AD437" s="81" t="str">
        <f>IF(ISBLANK('Prediction Log'!$N437), "",IF('Prediction Log'!$E437&gt;0, 'Prediction Log'!$P437-'Prediction Log'!$E437, IF('Prediction Log'!$E437&lt;0, -'Prediction Log'!$P437+'Prediction Log'!$E437, "NA")))</f>
        <v/>
      </c>
      <c r="AE437" s="81" t="str">
        <f>IF(ISBLANK('Prediction Log'!$N437), "",ABS('Prediction Log'!$AD437))</f>
        <v/>
      </c>
    </row>
    <row r="438" ht="14.25" customHeight="1">
      <c r="A438" s="14" t="str">
        <f>IF(ISBLANK(Games!$B420), "",Games!A420)</f>
        <v/>
      </c>
      <c r="B438" s="67" t="str">
        <f>IF(ISBLANK(Games!$B420), "",Games!B420)</f>
        <v/>
      </c>
      <c r="C438" s="67" t="str">
        <f>IF(ISBLANK(Games!$B420), "",Games!E420)</f>
        <v/>
      </c>
      <c r="D438" s="10" t="str">
        <f>IF(ISBLANK(Games!$B420), "",Games!G420)</f>
        <v/>
      </c>
      <c r="E438" s="10" t="str">
        <f>IF(ISBLANK(Games!$B420), "",Games!H420)</f>
        <v/>
      </c>
      <c r="F438" s="69" t="str">
        <f>Games!D420</f>
        <v/>
      </c>
      <c r="G438" s="70" t="str">
        <f>Games!K420</f>
        <v/>
      </c>
      <c r="H438" s="71" t="str">
        <f>IF(ISBLANK(Games!B420), "", IF('Prediction Log'!$D438&lt;0, 'Prediction Log'!$B438, 'Prediction Log'!$C438))</f>
        <v/>
      </c>
      <c r="I438" s="72" t="str">
        <f>IF(ISBLANK(Games!$B420), "",Games!I420)</f>
        <v/>
      </c>
      <c r="J438" s="72" t="str">
        <f>IF('Prediction Log'!$F438&gt;0.5, 'Prediction Log'!$B438, IF('Prediction Log'!$F438&lt;0.5, 'Prediction Log'!$C438, "PICK"))</f>
        <v/>
      </c>
      <c r="K438" s="73" t="str">
        <f>IF(ISBLANK(Games!B420), "",IF('Prediction Log'!$J438='Prediction Log'!$B438, 'Prediction Log'!$F438, 1-'Prediction Log'!$F438))</f>
        <v/>
      </c>
      <c r="L438" s="74" t="str">
        <f>IF(ISBLANK(Games!$B420), "",Games!L420)</f>
        <v/>
      </c>
      <c r="M438" s="75" t="str">
        <f>IF(ISBLANK('Prediction Log'!$N438), "",IF('Prediction Log'!$N438&gt;'Prediction Log'!$O438,'Prediction Log'!$B438,'Prediction Log'!$C438))</f>
        <v/>
      </c>
      <c r="N438" s="76"/>
      <c r="O438" s="76"/>
      <c r="P438" s="77" t="str">
        <f>IF(ISBLANK('Prediction Log'!$N438), "",'Prediction Log'!$O438-'Prediction Log'!$N438)</f>
        <v/>
      </c>
      <c r="Q438" s="78" t="str">
        <f>IF(ISBLANK('Prediction Log'!$N438), "",IF('Prediction Log'!$M438&lt;&gt;'Prediction Log'!$H438, "Y", IF(AND('Prediction Log'!$M438='Prediction Log'!$H438, ABS((-1*'Prediction Log'!$P438))&gt;ABS('Prediction Log'!$D438)), "Y", IF('Prediction Log'!$D438='Prediction Log'!$P438, "PUSH", "N"))))</f>
        <v/>
      </c>
      <c r="R438" s="79" t="str">
        <f>IF(ISBLANK('Prediction Log'!$N438), "",IF('Prediction Log'!$P438&lt;'Prediction Log'!$D438, "Y", IF('Prediction Log'!$P438='Prediction Log'!$D438, "PUSH", "N")))</f>
        <v/>
      </c>
      <c r="S438" s="79" t="str">
        <f>IF(ISBLANK('Prediction Log'!$N438), "",IF('Prediction Log'!$P438&lt;'Prediction Log'!$E438, "Y", IF('Prediction Log'!$P438='Prediction Log'!$E438, "PUSH", "N")))</f>
        <v/>
      </c>
      <c r="T438" s="80" t="str">
        <f>IF(ISBLANK('Prediction Log'!$N438),"",IF('Prediction Log'!$M438='Prediction Log'!$H438, "Y", "N"))</f>
        <v/>
      </c>
      <c r="U438" s="80" t="str">
        <f>'Prediction Log'!$R438</f>
        <v/>
      </c>
      <c r="V438" s="80" t="str">
        <f>IF(ISBLANK('Prediction Log'!$N438), "",IF(AND('Prediction Log'!$T438="Y", 'Prediction Log'!$U438="Y"), "Y", "N"))</f>
        <v/>
      </c>
      <c r="W438" s="81" t="str">
        <f>IF(ISBLANK('Prediction Log'!$N438),"",IF('Prediction Log'!$M438='Prediction Log'!$I438, "Y", "N"))</f>
        <v/>
      </c>
      <c r="X438" s="81" t="str">
        <f>IF(ISBLANK('Prediction Log'!$N438), "", IF('Prediction Log'!$R438=Games!K420, "Y", "N"))</f>
        <v/>
      </c>
      <c r="Y438" s="82" t="str">
        <f>IF(ISBLANK('Prediction Log'!$N438), "",IF('Prediction Log'!$J438='Prediction Log'!$M438, "Y", "N"))</f>
        <v/>
      </c>
      <c r="Z438" s="81" t="str">
        <f>IF(ISBLANK('Prediction Log'!$N438), "",IF('Prediction Log'!$I438&lt;&gt;'Prediction Log'!$M438, "N",IF(AND('Prediction Log'!$E438&gt;0, 'Prediction Log'!$P438&gt;'Prediction Log'!$E438, 'Prediction Log'!$I438='Prediction Log'!$C438), "Y", IF(AND('Prediction Log'!$E438&lt;0, 'Prediction Log'!$P438&lt;'Prediction Log'!$E438,'Prediction Log'!$I438='Prediction Log'!$B438 ), "Y", IF('Prediction Log'!$P438='Prediction Log'!$E438, "PUSH", "N")))))</f>
        <v/>
      </c>
      <c r="AA438" s="81" t="str">
        <f>IF(ISBLANK('Prediction Log'!$N438), "",IF(AND('Prediction Log'!$W438="Y", 'Prediction Log'!$X438="Y"), "Y", "N"))</f>
        <v/>
      </c>
      <c r="AB438" s="80" t="str">
        <f>IF(ISBLANK('Prediction Log'!$N438), "",IF('Prediction Log'!$D438&gt;0, 'Prediction Log'!$P438-'Prediction Log'!$D438, IF('Prediction Log'!$D438&lt;0, -'Prediction Log'!$P438+'Prediction Log'!$D438, "NA")))</f>
        <v/>
      </c>
      <c r="AC438" s="80" t="str">
        <f>IF(ISBLANK('Prediction Log'!$N438), "",ABS('Prediction Log'!$AB438))</f>
        <v/>
      </c>
      <c r="AD438" s="81" t="str">
        <f>IF(ISBLANK('Prediction Log'!$N438), "",IF('Prediction Log'!$E438&gt;0, 'Prediction Log'!$P438-'Prediction Log'!$E438, IF('Prediction Log'!$E438&lt;0, -'Prediction Log'!$P438+'Prediction Log'!$E438, "NA")))</f>
        <v/>
      </c>
      <c r="AE438" s="81" t="str">
        <f>IF(ISBLANK('Prediction Log'!$N438), "",ABS('Prediction Log'!$AD438))</f>
        <v/>
      </c>
    </row>
    <row r="439" ht="14.25" customHeight="1">
      <c r="A439" s="67" t="str">
        <f>IF(ISBLANK(Games!$B421), "",Games!A421)</f>
        <v/>
      </c>
      <c r="B439" s="67" t="str">
        <f>IF(ISBLANK(Games!$B421), "",Games!B421)</f>
        <v/>
      </c>
      <c r="C439" s="67" t="str">
        <f>IF(ISBLANK(Games!$B421), "",Games!E421)</f>
        <v/>
      </c>
      <c r="D439" s="68" t="str">
        <f>IF(ISBLANK(Games!$B421), "",Games!G421)</f>
        <v/>
      </c>
      <c r="E439" s="68" t="str">
        <f>IF(ISBLANK(Games!$B421), "",Games!H421)</f>
        <v/>
      </c>
      <c r="F439" s="69" t="str">
        <f>Games!D421</f>
        <v/>
      </c>
      <c r="G439" s="70" t="str">
        <f>Games!K421</f>
        <v/>
      </c>
      <c r="H439" s="71" t="str">
        <f>IF(ISBLANK(Games!B421), "", IF('Prediction Log'!$D439&lt;0, 'Prediction Log'!$B439, 'Prediction Log'!$C439))</f>
        <v/>
      </c>
      <c r="I439" s="72" t="str">
        <f>IF(ISBLANK(Games!$B421), "",Games!I421)</f>
        <v/>
      </c>
      <c r="J439" s="72" t="str">
        <f>IF('Prediction Log'!$F439&gt;0.5, 'Prediction Log'!$B439, IF('Prediction Log'!$F439&lt;0.5, 'Prediction Log'!$C439, "PICK"))</f>
        <v/>
      </c>
      <c r="K439" s="73" t="str">
        <f>IF(ISBLANK(Games!B421), "",IF('Prediction Log'!$J439='Prediction Log'!$B439, 'Prediction Log'!$F439, 1-'Prediction Log'!$F439))</f>
        <v/>
      </c>
      <c r="L439" s="74" t="str">
        <f>IF(ISBLANK(Games!$B421), "",Games!L421)</f>
        <v/>
      </c>
      <c r="M439" s="75" t="str">
        <f>IF(ISBLANK('Prediction Log'!$N439), "",IF('Prediction Log'!$N439&gt;'Prediction Log'!$O439,'Prediction Log'!$B439,'Prediction Log'!$C439))</f>
        <v/>
      </c>
      <c r="N439" s="76"/>
      <c r="O439" s="76"/>
      <c r="P439" s="77" t="str">
        <f>IF(ISBLANK('Prediction Log'!$N439), "",'Prediction Log'!$O439-'Prediction Log'!$N439)</f>
        <v/>
      </c>
      <c r="Q439" s="78" t="str">
        <f>IF(ISBLANK('Prediction Log'!$N439), "",IF('Prediction Log'!$M439&lt;&gt;'Prediction Log'!$H439, "Y", IF(AND('Prediction Log'!$M439='Prediction Log'!$H439, ABS((-1*'Prediction Log'!$P439))&gt;ABS('Prediction Log'!$D439)), "Y", IF('Prediction Log'!$D439='Prediction Log'!$P439, "PUSH", "N"))))</f>
        <v/>
      </c>
      <c r="R439" s="79" t="str">
        <f>IF(ISBLANK('Prediction Log'!$N439), "",IF('Prediction Log'!$P439&lt;'Prediction Log'!$D439, "Y", IF('Prediction Log'!$P439='Prediction Log'!$D439, "PUSH", "N")))</f>
        <v/>
      </c>
      <c r="S439" s="79" t="str">
        <f>IF(ISBLANK('Prediction Log'!$N439), "",IF('Prediction Log'!$P439&lt;'Prediction Log'!$E439, "Y", IF('Prediction Log'!$P439='Prediction Log'!$E439, "PUSH", "N")))</f>
        <v/>
      </c>
      <c r="T439" s="80" t="str">
        <f>IF(ISBLANK('Prediction Log'!$N439),"",IF('Prediction Log'!$M439='Prediction Log'!$H439, "Y", "N"))</f>
        <v/>
      </c>
      <c r="U439" s="80" t="str">
        <f>'Prediction Log'!$R439</f>
        <v/>
      </c>
      <c r="V439" s="80" t="str">
        <f>IF(ISBLANK('Prediction Log'!$N439), "",IF(AND('Prediction Log'!$T439="Y", 'Prediction Log'!$U439="Y"), "Y", "N"))</f>
        <v/>
      </c>
      <c r="W439" s="81" t="str">
        <f>IF(ISBLANK('Prediction Log'!$N439),"",IF('Prediction Log'!$M439='Prediction Log'!$I439, "Y", "N"))</f>
        <v/>
      </c>
      <c r="X439" s="81" t="str">
        <f>IF(ISBLANK('Prediction Log'!$N439), "", IF('Prediction Log'!$R439=Games!K421, "Y", "N"))</f>
        <v/>
      </c>
      <c r="Y439" s="82" t="str">
        <f>IF(ISBLANK('Prediction Log'!$N439), "",IF('Prediction Log'!$J439='Prediction Log'!$M439, "Y", "N"))</f>
        <v/>
      </c>
      <c r="Z439" s="81" t="str">
        <f>IF(ISBLANK('Prediction Log'!$N439), "",IF('Prediction Log'!$I439&lt;&gt;'Prediction Log'!$M439, "N",IF(AND('Prediction Log'!$E439&gt;0, 'Prediction Log'!$P439&gt;'Prediction Log'!$E439, 'Prediction Log'!$I439='Prediction Log'!$C439), "Y", IF(AND('Prediction Log'!$E439&lt;0, 'Prediction Log'!$P439&lt;'Prediction Log'!$E439,'Prediction Log'!$I439='Prediction Log'!$B439 ), "Y", IF('Prediction Log'!$P439='Prediction Log'!$E439, "PUSH", "N")))))</f>
        <v/>
      </c>
      <c r="AA439" s="81" t="str">
        <f>IF(ISBLANK('Prediction Log'!$N439), "",IF(AND('Prediction Log'!$W439="Y", 'Prediction Log'!$X439="Y"), "Y", "N"))</f>
        <v/>
      </c>
      <c r="AB439" s="80" t="str">
        <f>IF(ISBLANK('Prediction Log'!$N439), "",IF('Prediction Log'!$D439&gt;0, 'Prediction Log'!$P439-'Prediction Log'!$D439, IF('Prediction Log'!$D439&lt;0, -'Prediction Log'!$P439+'Prediction Log'!$D439, "NA")))</f>
        <v/>
      </c>
      <c r="AC439" s="80" t="str">
        <f>IF(ISBLANK('Prediction Log'!$N439), "",ABS('Prediction Log'!$AB439))</f>
        <v/>
      </c>
      <c r="AD439" s="81" t="str">
        <f>IF(ISBLANK('Prediction Log'!$N439), "",IF('Prediction Log'!$E439&gt;0, 'Prediction Log'!$P439-'Prediction Log'!$E439, IF('Prediction Log'!$E439&lt;0, -'Prediction Log'!$P439+'Prediction Log'!$E439, "NA")))</f>
        <v/>
      </c>
      <c r="AE439" s="81" t="str">
        <f>IF(ISBLANK('Prediction Log'!$N439), "",ABS('Prediction Log'!$AD439))</f>
        <v/>
      </c>
    </row>
    <row r="440" ht="14.25" customHeight="1">
      <c r="A440" s="14" t="str">
        <f>IF(ISBLANK(Games!$B422), "",Games!A422)</f>
        <v/>
      </c>
      <c r="B440" s="67" t="str">
        <f>IF(ISBLANK(Games!$B422), "",Games!B422)</f>
        <v/>
      </c>
      <c r="C440" s="67" t="str">
        <f>IF(ISBLANK(Games!$B422), "",Games!E422)</f>
        <v/>
      </c>
      <c r="D440" s="10" t="str">
        <f>IF(ISBLANK(Games!$B422), "",Games!G422)</f>
        <v/>
      </c>
      <c r="E440" s="10" t="str">
        <f>IF(ISBLANK(Games!$B422), "",Games!H422)</f>
        <v/>
      </c>
      <c r="F440" s="69" t="str">
        <f>Games!D422</f>
        <v/>
      </c>
      <c r="G440" s="70" t="str">
        <f>Games!K422</f>
        <v/>
      </c>
      <c r="H440" s="71" t="str">
        <f>IF(ISBLANK(Games!B422), "", IF('Prediction Log'!$D440&lt;0, 'Prediction Log'!$B440, 'Prediction Log'!$C440))</f>
        <v/>
      </c>
      <c r="I440" s="72" t="str">
        <f>IF(ISBLANK(Games!$B422), "",Games!I422)</f>
        <v/>
      </c>
      <c r="J440" s="72" t="str">
        <f>IF('Prediction Log'!$F440&gt;0.5, 'Prediction Log'!$B440, IF('Prediction Log'!$F440&lt;0.5, 'Prediction Log'!$C440, "PICK"))</f>
        <v/>
      </c>
      <c r="K440" s="73" t="str">
        <f>IF(ISBLANK(Games!B422), "",IF('Prediction Log'!$J440='Prediction Log'!$B440, 'Prediction Log'!$F440, 1-'Prediction Log'!$F440))</f>
        <v/>
      </c>
      <c r="L440" s="74" t="str">
        <f>IF(ISBLANK(Games!$B422), "",Games!L422)</f>
        <v/>
      </c>
      <c r="M440" s="75" t="str">
        <f>IF(ISBLANK('Prediction Log'!$N440), "",IF('Prediction Log'!$N440&gt;'Prediction Log'!$O440,'Prediction Log'!$B440,'Prediction Log'!$C440))</f>
        <v/>
      </c>
      <c r="N440" s="76"/>
      <c r="O440" s="76"/>
      <c r="P440" s="77" t="str">
        <f>IF(ISBLANK('Prediction Log'!$N440), "",'Prediction Log'!$O440-'Prediction Log'!$N440)</f>
        <v/>
      </c>
      <c r="Q440" s="78" t="str">
        <f>IF(ISBLANK('Prediction Log'!$N440), "",IF('Prediction Log'!$M440&lt;&gt;'Prediction Log'!$H440, "Y", IF(AND('Prediction Log'!$M440='Prediction Log'!$H440, ABS((-1*'Prediction Log'!$P440))&gt;ABS('Prediction Log'!$D440)), "Y", IF('Prediction Log'!$D440='Prediction Log'!$P440, "PUSH", "N"))))</f>
        <v/>
      </c>
      <c r="R440" s="79" t="str">
        <f>IF(ISBLANK('Prediction Log'!$N440), "",IF('Prediction Log'!$P440&lt;'Prediction Log'!$D440, "Y", IF('Prediction Log'!$P440='Prediction Log'!$D440, "PUSH", "N")))</f>
        <v/>
      </c>
      <c r="S440" s="79" t="str">
        <f>IF(ISBLANK('Prediction Log'!$N440), "",IF('Prediction Log'!$P440&lt;'Prediction Log'!$E440, "Y", IF('Prediction Log'!$P440='Prediction Log'!$E440, "PUSH", "N")))</f>
        <v/>
      </c>
      <c r="T440" s="80" t="str">
        <f>IF(ISBLANK('Prediction Log'!$N440),"",IF('Prediction Log'!$M440='Prediction Log'!$H440, "Y", "N"))</f>
        <v/>
      </c>
      <c r="U440" s="80" t="str">
        <f>'Prediction Log'!$R440</f>
        <v/>
      </c>
      <c r="V440" s="80" t="str">
        <f>IF(ISBLANK('Prediction Log'!$N440), "",IF(AND('Prediction Log'!$T440="Y", 'Prediction Log'!$U440="Y"), "Y", "N"))</f>
        <v/>
      </c>
      <c r="W440" s="81" t="str">
        <f>IF(ISBLANK('Prediction Log'!$N440),"",IF('Prediction Log'!$M440='Prediction Log'!$I440, "Y", "N"))</f>
        <v/>
      </c>
      <c r="X440" s="81" t="str">
        <f>IF(ISBLANK('Prediction Log'!$N440), "", IF('Prediction Log'!$R440=Games!K422, "Y", "N"))</f>
        <v/>
      </c>
      <c r="Y440" s="82" t="str">
        <f>IF(ISBLANK('Prediction Log'!$N440), "",IF('Prediction Log'!$J440='Prediction Log'!$M440, "Y", "N"))</f>
        <v/>
      </c>
      <c r="Z440" s="81" t="str">
        <f>IF(ISBLANK('Prediction Log'!$N440), "",IF('Prediction Log'!$I440&lt;&gt;'Prediction Log'!$M440, "N",IF(AND('Prediction Log'!$E440&gt;0, 'Prediction Log'!$P440&gt;'Prediction Log'!$E440, 'Prediction Log'!$I440='Prediction Log'!$C440), "Y", IF(AND('Prediction Log'!$E440&lt;0, 'Prediction Log'!$P440&lt;'Prediction Log'!$E440,'Prediction Log'!$I440='Prediction Log'!$B440 ), "Y", IF('Prediction Log'!$P440='Prediction Log'!$E440, "PUSH", "N")))))</f>
        <v/>
      </c>
      <c r="AA440" s="81" t="str">
        <f>IF(ISBLANK('Prediction Log'!$N440), "",IF(AND('Prediction Log'!$W440="Y", 'Prediction Log'!$X440="Y"), "Y", "N"))</f>
        <v/>
      </c>
      <c r="AB440" s="80" t="str">
        <f>IF(ISBLANK('Prediction Log'!$N440), "",IF('Prediction Log'!$D440&gt;0, 'Prediction Log'!$P440-'Prediction Log'!$D440, IF('Prediction Log'!$D440&lt;0, -'Prediction Log'!$P440+'Prediction Log'!$D440, "NA")))</f>
        <v/>
      </c>
      <c r="AC440" s="80" t="str">
        <f>IF(ISBLANK('Prediction Log'!$N440), "",ABS('Prediction Log'!$AB440))</f>
        <v/>
      </c>
      <c r="AD440" s="81" t="str">
        <f>IF(ISBLANK('Prediction Log'!$N440), "",IF('Prediction Log'!$E440&gt;0, 'Prediction Log'!$P440-'Prediction Log'!$E440, IF('Prediction Log'!$E440&lt;0, -'Prediction Log'!$P440+'Prediction Log'!$E440, "NA")))</f>
        <v/>
      </c>
      <c r="AE440" s="81" t="str">
        <f>IF(ISBLANK('Prediction Log'!$N440), "",ABS('Prediction Log'!$AD440))</f>
        <v/>
      </c>
    </row>
    <row r="441" ht="14.25" customHeight="1">
      <c r="A441" s="67" t="str">
        <f>IF(ISBLANK(Games!$B423), "",Games!A423)</f>
        <v/>
      </c>
      <c r="B441" s="67" t="str">
        <f>IF(ISBLANK(Games!$B423), "",Games!B423)</f>
        <v/>
      </c>
      <c r="C441" s="67" t="str">
        <f>IF(ISBLANK(Games!$B423), "",Games!E423)</f>
        <v/>
      </c>
      <c r="D441" s="68" t="str">
        <f>IF(ISBLANK(Games!$B423), "",Games!G423)</f>
        <v/>
      </c>
      <c r="E441" s="68" t="str">
        <f>IF(ISBLANK(Games!$B423), "",Games!H423)</f>
        <v/>
      </c>
      <c r="F441" s="69" t="str">
        <f>Games!D423</f>
        <v/>
      </c>
      <c r="G441" s="70" t="str">
        <f>Games!K423</f>
        <v/>
      </c>
      <c r="H441" s="71" t="str">
        <f>IF(ISBLANK(Games!B423), "", IF('Prediction Log'!$D441&lt;0, 'Prediction Log'!$B441, 'Prediction Log'!$C441))</f>
        <v/>
      </c>
      <c r="I441" s="72" t="str">
        <f>IF(ISBLANK(Games!$B423), "",Games!I423)</f>
        <v/>
      </c>
      <c r="J441" s="72" t="str">
        <f>IF('Prediction Log'!$F441&gt;0.5, 'Prediction Log'!$B441, IF('Prediction Log'!$F441&lt;0.5, 'Prediction Log'!$C441, "PICK"))</f>
        <v/>
      </c>
      <c r="K441" s="73" t="str">
        <f>IF(ISBLANK(Games!B423), "",IF('Prediction Log'!$J441='Prediction Log'!$B441, 'Prediction Log'!$F441, 1-'Prediction Log'!$F441))</f>
        <v/>
      </c>
      <c r="L441" s="74" t="str">
        <f>IF(ISBLANK(Games!$B423), "",Games!L423)</f>
        <v/>
      </c>
      <c r="M441" s="75" t="str">
        <f>IF(ISBLANK('Prediction Log'!$N441), "",IF('Prediction Log'!$N441&gt;'Prediction Log'!$O441,'Prediction Log'!$B441,'Prediction Log'!$C441))</f>
        <v/>
      </c>
      <c r="N441" s="76"/>
      <c r="O441" s="76"/>
      <c r="P441" s="77" t="str">
        <f>IF(ISBLANK('Prediction Log'!$N441), "",'Prediction Log'!$O441-'Prediction Log'!$N441)</f>
        <v/>
      </c>
      <c r="Q441" s="78" t="str">
        <f>IF(ISBLANK('Prediction Log'!$N441), "",IF('Prediction Log'!$M441&lt;&gt;'Prediction Log'!$H441, "Y", IF(AND('Prediction Log'!$M441='Prediction Log'!$H441, ABS((-1*'Prediction Log'!$P441))&gt;ABS('Prediction Log'!$D441)), "Y", IF('Prediction Log'!$D441='Prediction Log'!$P441, "PUSH", "N"))))</f>
        <v/>
      </c>
      <c r="R441" s="79" t="str">
        <f>IF(ISBLANK('Prediction Log'!$N441), "",IF('Prediction Log'!$P441&lt;'Prediction Log'!$D441, "Y", IF('Prediction Log'!$P441='Prediction Log'!$D441, "PUSH", "N")))</f>
        <v/>
      </c>
      <c r="S441" s="79" t="str">
        <f>IF(ISBLANK('Prediction Log'!$N441), "",IF('Prediction Log'!$P441&lt;'Prediction Log'!$E441, "Y", IF('Prediction Log'!$P441='Prediction Log'!$E441, "PUSH", "N")))</f>
        <v/>
      </c>
      <c r="T441" s="80" t="str">
        <f>IF(ISBLANK('Prediction Log'!$N441),"",IF('Prediction Log'!$M441='Prediction Log'!$H441, "Y", "N"))</f>
        <v/>
      </c>
      <c r="U441" s="80" t="str">
        <f>'Prediction Log'!$R441</f>
        <v/>
      </c>
      <c r="V441" s="80" t="str">
        <f>IF(ISBLANK('Prediction Log'!$N441), "",IF(AND('Prediction Log'!$T441="Y", 'Prediction Log'!$U441="Y"), "Y", "N"))</f>
        <v/>
      </c>
      <c r="W441" s="81" t="str">
        <f>IF(ISBLANK('Prediction Log'!$N441),"",IF('Prediction Log'!$M441='Prediction Log'!$I441, "Y", "N"))</f>
        <v/>
      </c>
      <c r="X441" s="81" t="str">
        <f>IF(ISBLANK('Prediction Log'!$N441), "", IF('Prediction Log'!$R441=Games!K423, "Y", "N"))</f>
        <v/>
      </c>
      <c r="Y441" s="82" t="str">
        <f>IF(ISBLANK('Prediction Log'!$N441), "",IF('Prediction Log'!$J441='Prediction Log'!$M441, "Y", "N"))</f>
        <v/>
      </c>
      <c r="Z441" s="81" t="str">
        <f>IF(ISBLANK('Prediction Log'!$N441), "",IF('Prediction Log'!$I441&lt;&gt;'Prediction Log'!$M441, "N",IF(AND('Prediction Log'!$E441&gt;0, 'Prediction Log'!$P441&gt;'Prediction Log'!$E441, 'Prediction Log'!$I441='Prediction Log'!$C441), "Y", IF(AND('Prediction Log'!$E441&lt;0, 'Prediction Log'!$P441&lt;'Prediction Log'!$E441,'Prediction Log'!$I441='Prediction Log'!$B441 ), "Y", IF('Prediction Log'!$P441='Prediction Log'!$E441, "PUSH", "N")))))</f>
        <v/>
      </c>
      <c r="AA441" s="81" t="str">
        <f>IF(ISBLANK('Prediction Log'!$N441), "",IF(AND('Prediction Log'!$W441="Y", 'Prediction Log'!$X441="Y"), "Y", "N"))</f>
        <v/>
      </c>
      <c r="AB441" s="80" t="str">
        <f>IF(ISBLANK('Prediction Log'!$N441), "",IF('Prediction Log'!$D441&gt;0, 'Prediction Log'!$P441-'Prediction Log'!$D441, IF('Prediction Log'!$D441&lt;0, -'Prediction Log'!$P441+'Prediction Log'!$D441, "NA")))</f>
        <v/>
      </c>
      <c r="AC441" s="80" t="str">
        <f>IF(ISBLANK('Prediction Log'!$N441), "",ABS('Prediction Log'!$AB441))</f>
        <v/>
      </c>
      <c r="AD441" s="81" t="str">
        <f>IF(ISBLANK('Prediction Log'!$N441), "",IF('Prediction Log'!$E441&gt;0, 'Prediction Log'!$P441-'Prediction Log'!$E441, IF('Prediction Log'!$E441&lt;0, -'Prediction Log'!$P441+'Prediction Log'!$E441, "NA")))</f>
        <v/>
      </c>
      <c r="AE441" s="81" t="str">
        <f>IF(ISBLANK('Prediction Log'!$N441), "",ABS('Prediction Log'!$AD441))</f>
        <v/>
      </c>
    </row>
    <row r="442" ht="14.25" customHeight="1">
      <c r="A442" s="14" t="str">
        <f>IF(ISBLANK(Games!$B424), "",Games!A424)</f>
        <v/>
      </c>
      <c r="B442" s="67" t="str">
        <f>IF(ISBLANK(Games!$B424), "",Games!B424)</f>
        <v/>
      </c>
      <c r="C442" s="67" t="str">
        <f>IF(ISBLANK(Games!$B424), "",Games!E424)</f>
        <v/>
      </c>
      <c r="D442" s="10" t="str">
        <f>IF(ISBLANK(Games!$B424), "",Games!G424)</f>
        <v/>
      </c>
      <c r="E442" s="10" t="str">
        <f>IF(ISBLANK(Games!$B424), "",Games!H424)</f>
        <v/>
      </c>
      <c r="F442" s="69" t="str">
        <f>Games!D424</f>
        <v/>
      </c>
      <c r="G442" s="70" t="str">
        <f>Games!K424</f>
        <v/>
      </c>
      <c r="H442" s="71" t="str">
        <f>IF(ISBLANK(Games!B424), "", IF('Prediction Log'!$D442&lt;0, 'Prediction Log'!$B442, 'Prediction Log'!$C442))</f>
        <v/>
      </c>
      <c r="I442" s="72" t="str">
        <f>IF(ISBLANK(Games!$B424), "",Games!I424)</f>
        <v/>
      </c>
      <c r="J442" s="72" t="str">
        <f>IF('Prediction Log'!$F442&gt;0.5, 'Prediction Log'!$B442, IF('Prediction Log'!$F442&lt;0.5, 'Prediction Log'!$C442, "PICK"))</f>
        <v/>
      </c>
      <c r="K442" s="73" t="str">
        <f>IF(ISBLANK(Games!B424), "",IF('Prediction Log'!$J442='Prediction Log'!$B442, 'Prediction Log'!$F442, 1-'Prediction Log'!$F442))</f>
        <v/>
      </c>
      <c r="L442" s="74" t="str">
        <f>IF(ISBLANK(Games!$B424), "",Games!L424)</f>
        <v/>
      </c>
      <c r="M442" s="75" t="str">
        <f>IF(ISBLANK('Prediction Log'!$N442), "",IF('Prediction Log'!$N442&gt;'Prediction Log'!$O442,'Prediction Log'!$B442,'Prediction Log'!$C442))</f>
        <v/>
      </c>
      <c r="N442" s="76"/>
      <c r="O442" s="76"/>
      <c r="P442" s="77" t="str">
        <f>IF(ISBLANK('Prediction Log'!$N442), "",'Prediction Log'!$O442-'Prediction Log'!$N442)</f>
        <v/>
      </c>
      <c r="Q442" s="78" t="str">
        <f>IF(ISBLANK('Prediction Log'!$N442), "",IF('Prediction Log'!$M442&lt;&gt;'Prediction Log'!$H442, "Y", IF(AND('Prediction Log'!$M442='Prediction Log'!$H442, ABS((-1*'Prediction Log'!$P442))&gt;ABS('Prediction Log'!$D442)), "Y", IF('Prediction Log'!$D442='Prediction Log'!$P442, "PUSH", "N"))))</f>
        <v/>
      </c>
      <c r="R442" s="79" t="str">
        <f>IF(ISBLANK('Prediction Log'!$N442), "",IF('Prediction Log'!$P442&lt;'Prediction Log'!$D442, "Y", IF('Prediction Log'!$P442='Prediction Log'!$D442, "PUSH", "N")))</f>
        <v/>
      </c>
      <c r="S442" s="79" t="str">
        <f>IF(ISBLANK('Prediction Log'!$N442), "",IF('Prediction Log'!$P442&lt;'Prediction Log'!$E442, "Y", IF('Prediction Log'!$P442='Prediction Log'!$E442, "PUSH", "N")))</f>
        <v/>
      </c>
      <c r="T442" s="80" t="str">
        <f>IF(ISBLANK('Prediction Log'!$N442),"",IF('Prediction Log'!$M442='Prediction Log'!$H442, "Y", "N"))</f>
        <v/>
      </c>
      <c r="U442" s="80" t="str">
        <f>'Prediction Log'!$R442</f>
        <v/>
      </c>
      <c r="V442" s="80" t="str">
        <f>IF(ISBLANK('Prediction Log'!$N442), "",IF(AND('Prediction Log'!$T442="Y", 'Prediction Log'!$U442="Y"), "Y", "N"))</f>
        <v/>
      </c>
      <c r="W442" s="81" t="str">
        <f>IF(ISBLANK('Prediction Log'!$N442),"",IF('Prediction Log'!$M442='Prediction Log'!$I442, "Y", "N"))</f>
        <v/>
      </c>
      <c r="X442" s="81" t="str">
        <f>IF(ISBLANK('Prediction Log'!$N442), "", IF('Prediction Log'!$R442=Games!K424, "Y", "N"))</f>
        <v/>
      </c>
      <c r="Y442" s="82" t="str">
        <f>IF(ISBLANK('Prediction Log'!$N442), "",IF('Prediction Log'!$J442='Prediction Log'!$M442, "Y", "N"))</f>
        <v/>
      </c>
      <c r="Z442" s="81" t="str">
        <f>IF(ISBLANK('Prediction Log'!$N442), "",IF('Prediction Log'!$I442&lt;&gt;'Prediction Log'!$M442, "N",IF(AND('Prediction Log'!$E442&gt;0, 'Prediction Log'!$P442&gt;'Prediction Log'!$E442, 'Prediction Log'!$I442='Prediction Log'!$C442), "Y", IF(AND('Prediction Log'!$E442&lt;0, 'Prediction Log'!$P442&lt;'Prediction Log'!$E442,'Prediction Log'!$I442='Prediction Log'!$B442 ), "Y", IF('Prediction Log'!$P442='Prediction Log'!$E442, "PUSH", "N")))))</f>
        <v/>
      </c>
      <c r="AA442" s="81" t="str">
        <f>IF(ISBLANK('Prediction Log'!$N442), "",IF(AND('Prediction Log'!$W442="Y", 'Prediction Log'!$X442="Y"), "Y", "N"))</f>
        <v/>
      </c>
      <c r="AB442" s="80" t="str">
        <f>IF(ISBLANK('Prediction Log'!$N442), "",IF('Prediction Log'!$D442&gt;0, 'Prediction Log'!$P442-'Prediction Log'!$D442, IF('Prediction Log'!$D442&lt;0, -'Prediction Log'!$P442+'Prediction Log'!$D442, "NA")))</f>
        <v/>
      </c>
      <c r="AC442" s="80" t="str">
        <f>IF(ISBLANK('Prediction Log'!$N442), "",ABS('Prediction Log'!$AB442))</f>
        <v/>
      </c>
      <c r="AD442" s="81" t="str">
        <f>IF(ISBLANK('Prediction Log'!$N442), "",IF('Prediction Log'!$E442&gt;0, 'Prediction Log'!$P442-'Prediction Log'!$E442, IF('Prediction Log'!$E442&lt;0, -'Prediction Log'!$P442+'Prediction Log'!$E442, "NA")))</f>
        <v/>
      </c>
      <c r="AE442" s="81" t="str">
        <f>IF(ISBLANK('Prediction Log'!$N442), "",ABS('Prediction Log'!$AD442))</f>
        <v/>
      </c>
    </row>
    <row r="443" ht="14.25" customHeight="1">
      <c r="A443" s="67" t="str">
        <f>IF(ISBLANK(Games!$B425), "",Games!A425)</f>
        <v/>
      </c>
      <c r="B443" s="67" t="str">
        <f>IF(ISBLANK(Games!$B425), "",Games!B425)</f>
        <v/>
      </c>
      <c r="C443" s="67" t="str">
        <f>IF(ISBLANK(Games!$B425), "",Games!E425)</f>
        <v/>
      </c>
      <c r="D443" s="68" t="str">
        <f>IF(ISBLANK(Games!$B425), "",Games!G425)</f>
        <v/>
      </c>
      <c r="E443" s="68" t="str">
        <f>IF(ISBLANK(Games!$B425), "",Games!H425)</f>
        <v/>
      </c>
      <c r="F443" s="69" t="str">
        <f>Games!D425</f>
        <v/>
      </c>
      <c r="G443" s="70" t="str">
        <f>Games!K425</f>
        <v/>
      </c>
      <c r="H443" s="71" t="str">
        <f>IF(ISBLANK(Games!B425), "", IF('Prediction Log'!$D443&lt;0, 'Prediction Log'!$B443, 'Prediction Log'!$C443))</f>
        <v/>
      </c>
      <c r="I443" s="72" t="str">
        <f>IF(ISBLANK(Games!$B425), "",Games!I425)</f>
        <v/>
      </c>
      <c r="J443" s="72" t="str">
        <f>IF('Prediction Log'!$F443&gt;0.5, 'Prediction Log'!$B443, IF('Prediction Log'!$F443&lt;0.5, 'Prediction Log'!$C443, "PICK"))</f>
        <v/>
      </c>
      <c r="K443" s="73" t="str">
        <f>IF(ISBLANK(Games!B425), "",IF('Prediction Log'!$J443='Prediction Log'!$B443, 'Prediction Log'!$F443, 1-'Prediction Log'!$F443))</f>
        <v/>
      </c>
      <c r="L443" s="74" t="str">
        <f>IF(ISBLANK(Games!$B425), "",Games!L425)</f>
        <v/>
      </c>
      <c r="M443" s="75" t="str">
        <f>IF(ISBLANK('Prediction Log'!$N443), "",IF('Prediction Log'!$N443&gt;'Prediction Log'!$O443,'Prediction Log'!$B443,'Prediction Log'!$C443))</f>
        <v/>
      </c>
      <c r="N443" s="76"/>
      <c r="O443" s="76"/>
      <c r="P443" s="77" t="str">
        <f>IF(ISBLANK('Prediction Log'!$N443), "",'Prediction Log'!$O443-'Prediction Log'!$N443)</f>
        <v/>
      </c>
      <c r="Q443" s="78" t="str">
        <f>IF(ISBLANK('Prediction Log'!$N443), "",IF('Prediction Log'!$M443&lt;&gt;'Prediction Log'!$H443, "Y", IF(AND('Prediction Log'!$M443='Prediction Log'!$H443, ABS((-1*'Prediction Log'!$P443))&gt;ABS('Prediction Log'!$D443)), "Y", IF('Prediction Log'!$D443='Prediction Log'!$P443, "PUSH", "N"))))</f>
        <v/>
      </c>
      <c r="R443" s="79" t="str">
        <f>IF(ISBLANK('Prediction Log'!$N443), "",IF('Prediction Log'!$P443&lt;'Prediction Log'!$D443, "Y", IF('Prediction Log'!$P443='Prediction Log'!$D443, "PUSH", "N")))</f>
        <v/>
      </c>
      <c r="S443" s="79" t="str">
        <f>IF(ISBLANK('Prediction Log'!$N443), "",IF('Prediction Log'!$P443&lt;'Prediction Log'!$E443, "Y", IF('Prediction Log'!$P443='Prediction Log'!$E443, "PUSH", "N")))</f>
        <v/>
      </c>
      <c r="T443" s="80" t="str">
        <f>IF(ISBLANK('Prediction Log'!$N443),"",IF('Prediction Log'!$M443='Prediction Log'!$H443, "Y", "N"))</f>
        <v/>
      </c>
      <c r="U443" s="80" t="str">
        <f>'Prediction Log'!$R443</f>
        <v/>
      </c>
      <c r="V443" s="80" t="str">
        <f>IF(ISBLANK('Prediction Log'!$N443), "",IF(AND('Prediction Log'!$T443="Y", 'Prediction Log'!$U443="Y"), "Y", "N"))</f>
        <v/>
      </c>
      <c r="W443" s="81" t="str">
        <f>IF(ISBLANK('Prediction Log'!$N443),"",IF('Prediction Log'!$M443='Prediction Log'!$I443, "Y", "N"))</f>
        <v/>
      </c>
      <c r="X443" s="81" t="str">
        <f>IF(ISBLANK('Prediction Log'!$N443), "", IF('Prediction Log'!$R443=Games!K425, "Y", "N"))</f>
        <v/>
      </c>
      <c r="Y443" s="82" t="str">
        <f>IF(ISBLANK('Prediction Log'!$N443), "",IF('Prediction Log'!$J443='Prediction Log'!$M443, "Y", "N"))</f>
        <v/>
      </c>
      <c r="Z443" s="81" t="str">
        <f>IF(ISBLANK('Prediction Log'!$N443), "",IF('Prediction Log'!$I443&lt;&gt;'Prediction Log'!$M443, "N",IF(AND('Prediction Log'!$E443&gt;0, 'Prediction Log'!$P443&gt;'Prediction Log'!$E443, 'Prediction Log'!$I443='Prediction Log'!$C443), "Y", IF(AND('Prediction Log'!$E443&lt;0, 'Prediction Log'!$P443&lt;'Prediction Log'!$E443,'Prediction Log'!$I443='Prediction Log'!$B443 ), "Y", IF('Prediction Log'!$P443='Prediction Log'!$E443, "PUSH", "N")))))</f>
        <v/>
      </c>
      <c r="AA443" s="81" t="str">
        <f>IF(ISBLANK('Prediction Log'!$N443), "",IF(AND('Prediction Log'!$W443="Y", 'Prediction Log'!$X443="Y"), "Y", "N"))</f>
        <v/>
      </c>
      <c r="AB443" s="80" t="str">
        <f>IF(ISBLANK('Prediction Log'!$N443), "",IF('Prediction Log'!$D443&gt;0, 'Prediction Log'!$P443-'Prediction Log'!$D443, IF('Prediction Log'!$D443&lt;0, -'Prediction Log'!$P443+'Prediction Log'!$D443, "NA")))</f>
        <v/>
      </c>
      <c r="AC443" s="80" t="str">
        <f>IF(ISBLANK('Prediction Log'!$N443), "",ABS('Prediction Log'!$AB443))</f>
        <v/>
      </c>
      <c r="AD443" s="81" t="str">
        <f>IF(ISBLANK('Prediction Log'!$N443), "",IF('Prediction Log'!$E443&gt;0, 'Prediction Log'!$P443-'Prediction Log'!$E443, IF('Prediction Log'!$E443&lt;0, -'Prediction Log'!$P443+'Prediction Log'!$E443, "NA")))</f>
        <v/>
      </c>
      <c r="AE443" s="81" t="str">
        <f>IF(ISBLANK('Prediction Log'!$N443), "",ABS('Prediction Log'!$AD443))</f>
        <v/>
      </c>
    </row>
    <row r="444" ht="14.25" customHeight="1">
      <c r="A444" s="14" t="str">
        <f>IF(ISBLANK(Games!$B426), "",Games!A426)</f>
        <v/>
      </c>
      <c r="B444" s="67" t="str">
        <f>IF(ISBLANK(Games!$B426), "",Games!B426)</f>
        <v/>
      </c>
      <c r="C444" s="67" t="str">
        <f>IF(ISBLANK(Games!$B426), "",Games!E426)</f>
        <v/>
      </c>
      <c r="D444" s="10" t="str">
        <f>IF(ISBLANK(Games!$B426), "",Games!G426)</f>
        <v/>
      </c>
      <c r="E444" s="10" t="str">
        <f>IF(ISBLANK(Games!$B426), "",Games!H426)</f>
        <v/>
      </c>
      <c r="F444" s="69" t="str">
        <f>Games!D426</f>
        <v/>
      </c>
      <c r="G444" s="70" t="str">
        <f>Games!K426</f>
        <v/>
      </c>
      <c r="H444" s="71" t="str">
        <f>IF(ISBLANK(Games!B426), "", IF('Prediction Log'!$D444&lt;0, 'Prediction Log'!$B444, 'Prediction Log'!$C444))</f>
        <v/>
      </c>
      <c r="I444" s="72" t="str">
        <f>IF(ISBLANK(Games!$B426), "",Games!I426)</f>
        <v/>
      </c>
      <c r="J444" s="72" t="str">
        <f>IF('Prediction Log'!$F444&gt;0.5, 'Prediction Log'!$B444, IF('Prediction Log'!$F444&lt;0.5, 'Prediction Log'!$C444, "PICK"))</f>
        <v/>
      </c>
      <c r="K444" s="73" t="str">
        <f>IF(ISBLANK(Games!B426), "",IF('Prediction Log'!$J444='Prediction Log'!$B444, 'Prediction Log'!$F444, 1-'Prediction Log'!$F444))</f>
        <v/>
      </c>
      <c r="L444" s="74" t="str">
        <f>IF(ISBLANK(Games!$B426), "",Games!L426)</f>
        <v/>
      </c>
      <c r="M444" s="75" t="str">
        <f>IF(ISBLANK('Prediction Log'!$N444), "",IF('Prediction Log'!$N444&gt;'Prediction Log'!$O444,'Prediction Log'!$B444,'Prediction Log'!$C444))</f>
        <v/>
      </c>
      <c r="N444" s="76"/>
      <c r="O444" s="76"/>
      <c r="P444" s="77" t="str">
        <f>IF(ISBLANK('Prediction Log'!$N444), "",'Prediction Log'!$O444-'Prediction Log'!$N444)</f>
        <v/>
      </c>
      <c r="Q444" s="78" t="str">
        <f>IF(ISBLANK('Prediction Log'!$N444), "",IF('Prediction Log'!$M444&lt;&gt;'Prediction Log'!$H444, "Y", IF(AND('Prediction Log'!$M444='Prediction Log'!$H444, ABS((-1*'Prediction Log'!$P444))&gt;ABS('Prediction Log'!$D444)), "Y", IF('Prediction Log'!$D444='Prediction Log'!$P444, "PUSH", "N"))))</f>
        <v/>
      </c>
      <c r="R444" s="79" t="str">
        <f>IF(ISBLANK('Prediction Log'!$N444), "",IF('Prediction Log'!$P444&lt;'Prediction Log'!$D444, "Y", IF('Prediction Log'!$P444='Prediction Log'!$D444, "PUSH", "N")))</f>
        <v/>
      </c>
      <c r="S444" s="79" t="str">
        <f>IF(ISBLANK('Prediction Log'!$N444), "",IF('Prediction Log'!$P444&lt;'Prediction Log'!$E444, "Y", IF('Prediction Log'!$P444='Prediction Log'!$E444, "PUSH", "N")))</f>
        <v/>
      </c>
      <c r="T444" s="80" t="str">
        <f>IF(ISBLANK('Prediction Log'!$N444),"",IF('Prediction Log'!$M444='Prediction Log'!$H444, "Y", "N"))</f>
        <v/>
      </c>
      <c r="U444" s="80" t="str">
        <f>'Prediction Log'!$R444</f>
        <v/>
      </c>
      <c r="V444" s="80" t="str">
        <f>IF(ISBLANK('Prediction Log'!$N444), "",IF(AND('Prediction Log'!$T444="Y", 'Prediction Log'!$U444="Y"), "Y", "N"))</f>
        <v/>
      </c>
      <c r="W444" s="81" t="str">
        <f>IF(ISBLANK('Prediction Log'!$N444),"",IF('Prediction Log'!$M444='Prediction Log'!$I444, "Y", "N"))</f>
        <v/>
      </c>
      <c r="X444" s="81" t="str">
        <f>IF(ISBLANK('Prediction Log'!$N444), "", IF('Prediction Log'!$R444=Games!K426, "Y", "N"))</f>
        <v/>
      </c>
      <c r="Y444" s="82" t="str">
        <f>IF(ISBLANK('Prediction Log'!$N444), "",IF('Prediction Log'!$J444='Prediction Log'!$M444, "Y", "N"))</f>
        <v/>
      </c>
      <c r="Z444" s="81" t="str">
        <f>IF(ISBLANK('Prediction Log'!$N444), "",IF('Prediction Log'!$I444&lt;&gt;'Prediction Log'!$M444, "N",IF(AND('Prediction Log'!$E444&gt;0, 'Prediction Log'!$P444&gt;'Prediction Log'!$E444, 'Prediction Log'!$I444='Prediction Log'!$C444), "Y", IF(AND('Prediction Log'!$E444&lt;0, 'Prediction Log'!$P444&lt;'Prediction Log'!$E444,'Prediction Log'!$I444='Prediction Log'!$B444 ), "Y", IF('Prediction Log'!$P444='Prediction Log'!$E444, "PUSH", "N")))))</f>
        <v/>
      </c>
      <c r="AA444" s="81" t="str">
        <f>IF(ISBLANK('Prediction Log'!$N444), "",IF(AND('Prediction Log'!$W444="Y", 'Prediction Log'!$X444="Y"), "Y", "N"))</f>
        <v/>
      </c>
      <c r="AB444" s="80" t="str">
        <f>IF(ISBLANK('Prediction Log'!$N444), "",IF('Prediction Log'!$D444&gt;0, 'Prediction Log'!$P444-'Prediction Log'!$D444, IF('Prediction Log'!$D444&lt;0, -'Prediction Log'!$P444+'Prediction Log'!$D444, "NA")))</f>
        <v/>
      </c>
      <c r="AC444" s="80" t="str">
        <f>IF(ISBLANK('Prediction Log'!$N444), "",ABS('Prediction Log'!$AB444))</f>
        <v/>
      </c>
      <c r="AD444" s="81" t="str">
        <f>IF(ISBLANK('Prediction Log'!$N444), "",IF('Prediction Log'!$E444&gt;0, 'Prediction Log'!$P444-'Prediction Log'!$E444, IF('Prediction Log'!$E444&lt;0, -'Prediction Log'!$P444+'Prediction Log'!$E444, "NA")))</f>
        <v/>
      </c>
      <c r="AE444" s="81" t="str">
        <f>IF(ISBLANK('Prediction Log'!$N444), "",ABS('Prediction Log'!$AD444))</f>
        <v/>
      </c>
    </row>
    <row r="445" ht="14.25" customHeight="1">
      <c r="A445" s="67" t="str">
        <f>IF(ISBLANK(Games!$B427), "",Games!A427)</f>
        <v/>
      </c>
      <c r="B445" s="67" t="str">
        <f>IF(ISBLANK(Games!$B427), "",Games!B427)</f>
        <v/>
      </c>
      <c r="C445" s="67" t="str">
        <f>IF(ISBLANK(Games!$B427), "",Games!E427)</f>
        <v/>
      </c>
      <c r="D445" s="68" t="str">
        <f>IF(ISBLANK(Games!$B427), "",Games!G427)</f>
        <v/>
      </c>
      <c r="E445" s="68" t="str">
        <f>IF(ISBLANK(Games!$B427), "",Games!H427)</f>
        <v/>
      </c>
      <c r="F445" s="69" t="str">
        <f>Games!D427</f>
        <v/>
      </c>
      <c r="G445" s="70" t="str">
        <f>Games!K427</f>
        <v/>
      </c>
      <c r="H445" s="71" t="str">
        <f>IF(ISBLANK(Games!B427), "", IF('Prediction Log'!$D445&lt;0, 'Prediction Log'!$B445, 'Prediction Log'!$C445))</f>
        <v/>
      </c>
      <c r="I445" s="72" t="str">
        <f>IF(ISBLANK(Games!$B427), "",Games!I427)</f>
        <v/>
      </c>
      <c r="J445" s="72" t="str">
        <f>IF('Prediction Log'!$F445&gt;0.5, 'Prediction Log'!$B445, IF('Prediction Log'!$F445&lt;0.5, 'Prediction Log'!$C445, "PICK"))</f>
        <v/>
      </c>
      <c r="K445" s="73" t="str">
        <f>IF(ISBLANK(Games!B427), "",IF('Prediction Log'!$J445='Prediction Log'!$B445, 'Prediction Log'!$F445, 1-'Prediction Log'!$F445))</f>
        <v/>
      </c>
      <c r="L445" s="74" t="str">
        <f>IF(ISBLANK(Games!$B427), "",Games!L427)</f>
        <v/>
      </c>
      <c r="M445" s="75" t="str">
        <f>IF(ISBLANK('Prediction Log'!$N445), "",IF('Prediction Log'!$N445&gt;'Prediction Log'!$O445,'Prediction Log'!$B445,'Prediction Log'!$C445))</f>
        <v/>
      </c>
      <c r="N445" s="76"/>
      <c r="O445" s="76"/>
      <c r="P445" s="77" t="str">
        <f>IF(ISBLANK('Prediction Log'!$N445), "",'Prediction Log'!$O445-'Prediction Log'!$N445)</f>
        <v/>
      </c>
      <c r="Q445" s="78" t="str">
        <f>IF(ISBLANK('Prediction Log'!$N445), "",IF('Prediction Log'!$M445&lt;&gt;'Prediction Log'!$H445, "Y", IF(AND('Prediction Log'!$M445='Prediction Log'!$H445, ABS((-1*'Prediction Log'!$P445))&gt;ABS('Prediction Log'!$D445)), "Y", IF('Prediction Log'!$D445='Prediction Log'!$P445, "PUSH", "N"))))</f>
        <v/>
      </c>
      <c r="R445" s="79" t="str">
        <f>IF(ISBLANK('Prediction Log'!$N445), "",IF('Prediction Log'!$P445&lt;'Prediction Log'!$D445, "Y", IF('Prediction Log'!$P445='Prediction Log'!$D445, "PUSH", "N")))</f>
        <v/>
      </c>
      <c r="S445" s="79" t="str">
        <f>IF(ISBLANK('Prediction Log'!$N445), "",IF('Prediction Log'!$P445&lt;'Prediction Log'!$E445, "Y", IF('Prediction Log'!$P445='Prediction Log'!$E445, "PUSH", "N")))</f>
        <v/>
      </c>
      <c r="T445" s="80" t="str">
        <f>IF(ISBLANK('Prediction Log'!$N445),"",IF('Prediction Log'!$M445='Prediction Log'!$H445, "Y", "N"))</f>
        <v/>
      </c>
      <c r="U445" s="80" t="str">
        <f>'Prediction Log'!$R445</f>
        <v/>
      </c>
      <c r="V445" s="80" t="str">
        <f>IF(ISBLANK('Prediction Log'!$N445), "",IF(AND('Prediction Log'!$T445="Y", 'Prediction Log'!$U445="Y"), "Y", "N"))</f>
        <v/>
      </c>
      <c r="W445" s="81" t="str">
        <f>IF(ISBLANK('Prediction Log'!$N445),"",IF('Prediction Log'!$M445='Prediction Log'!$I445, "Y", "N"))</f>
        <v/>
      </c>
      <c r="X445" s="81" t="str">
        <f>IF(ISBLANK('Prediction Log'!$N445), "", IF('Prediction Log'!$R445=Games!K427, "Y", "N"))</f>
        <v/>
      </c>
      <c r="Y445" s="82" t="str">
        <f>IF(ISBLANK('Prediction Log'!$N445), "",IF('Prediction Log'!$J445='Prediction Log'!$M445, "Y", "N"))</f>
        <v/>
      </c>
      <c r="Z445" s="81" t="str">
        <f>IF(ISBLANK('Prediction Log'!$N445), "",IF('Prediction Log'!$I445&lt;&gt;'Prediction Log'!$M445, "N",IF(AND('Prediction Log'!$E445&gt;0, 'Prediction Log'!$P445&gt;'Prediction Log'!$E445, 'Prediction Log'!$I445='Prediction Log'!$C445), "Y", IF(AND('Prediction Log'!$E445&lt;0, 'Prediction Log'!$P445&lt;'Prediction Log'!$E445,'Prediction Log'!$I445='Prediction Log'!$B445 ), "Y", IF('Prediction Log'!$P445='Prediction Log'!$E445, "PUSH", "N")))))</f>
        <v/>
      </c>
      <c r="AA445" s="81" t="str">
        <f>IF(ISBLANK('Prediction Log'!$N445), "",IF(AND('Prediction Log'!$W445="Y", 'Prediction Log'!$X445="Y"), "Y", "N"))</f>
        <v/>
      </c>
      <c r="AB445" s="80" t="str">
        <f>IF(ISBLANK('Prediction Log'!$N445), "",IF('Prediction Log'!$D445&gt;0, 'Prediction Log'!$P445-'Prediction Log'!$D445, IF('Prediction Log'!$D445&lt;0, -'Prediction Log'!$P445+'Prediction Log'!$D445, "NA")))</f>
        <v/>
      </c>
      <c r="AC445" s="80" t="str">
        <f>IF(ISBLANK('Prediction Log'!$N445), "",ABS('Prediction Log'!$AB445))</f>
        <v/>
      </c>
      <c r="AD445" s="81" t="str">
        <f>IF(ISBLANK('Prediction Log'!$N445), "",IF('Prediction Log'!$E445&gt;0, 'Prediction Log'!$P445-'Prediction Log'!$E445, IF('Prediction Log'!$E445&lt;0, -'Prediction Log'!$P445+'Prediction Log'!$E445, "NA")))</f>
        <v/>
      </c>
      <c r="AE445" s="81" t="str">
        <f>IF(ISBLANK('Prediction Log'!$N445), "",ABS('Prediction Log'!$AD445))</f>
        <v/>
      </c>
    </row>
    <row r="446" ht="14.25" customHeight="1">
      <c r="A446" s="14" t="str">
        <f>IF(ISBLANK(Games!$B428), "",Games!A428)</f>
        <v/>
      </c>
      <c r="B446" s="67" t="str">
        <f>IF(ISBLANK(Games!$B428), "",Games!B428)</f>
        <v/>
      </c>
      <c r="C446" s="67" t="str">
        <f>IF(ISBLANK(Games!$B428), "",Games!E428)</f>
        <v/>
      </c>
      <c r="D446" s="10" t="str">
        <f>IF(ISBLANK(Games!$B428), "",Games!G428)</f>
        <v/>
      </c>
      <c r="E446" s="10" t="str">
        <f>IF(ISBLANK(Games!$B428), "",Games!H428)</f>
        <v/>
      </c>
      <c r="F446" s="69" t="str">
        <f>Games!D428</f>
        <v/>
      </c>
      <c r="G446" s="70" t="str">
        <f>Games!K428</f>
        <v/>
      </c>
      <c r="H446" s="71" t="str">
        <f>IF(ISBLANK(Games!B428), "", IF('Prediction Log'!$D446&lt;0, 'Prediction Log'!$B446, 'Prediction Log'!$C446))</f>
        <v/>
      </c>
      <c r="I446" s="72" t="str">
        <f>IF(ISBLANK(Games!$B428), "",Games!I428)</f>
        <v/>
      </c>
      <c r="J446" s="72" t="str">
        <f>IF('Prediction Log'!$F446&gt;0.5, 'Prediction Log'!$B446, IF('Prediction Log'!$F446&lt;0.5, 'Prediction Log'!$C446, "PICK"))</f>
        <v/>
      </c>
      <c r="K446" s="73" t="str">
        <f>IF(ISBLANK(Games!B428), "",IF('Prediction Log'!$J446='Prediction Log'!$B446, 'Prediction Log'!$F446, 1-'Prediction Log'!$F446))</f>
        <v/>
      </c>
      <c r="L446" s="74" t="str">
        <f>IF(ISBLANK(Games!$B428), "",Games!L428)</f>
        <v/>
      </c>
      <c r="M446" s="75" t="str">
        <f>IF(ISBLANK('Prediction Log'!$N446), "",IF('Prediction Log'!$N446&gt;'Prediction Log'!$O446,'Prediction Log'!$B446,'Prediction Log'!$C446))</f>
        <v/>
      </c>
      <c r="N446" s="76"/>
      <c r="O446" s="76"/>
      <c r="P446" s="77" t="str">
        <f>IF(ISBLANK('Prediction Log'!$N446), "",'Prediction Log'!$O446-'Prediction Log'!$N446)</f>
        <v/>
      </c>
      <c r="Q446" s="78" t="str">
        <f>IF(ISBLANK('Prediction Log'!$N446), "",IF('Prediction Log'!$M446&lt;&gt;'Prediction Log'!$H446, "Y", IF(AND('Prediction Log'!$M446='Prediction Log'!$H446, ABS((-1*'Prediction Log'!$P446))&gt;ABS('Prediction Log'!$D446)), "Y", IF('Prediction Log'!$D446='Prediction Log'!$P446, "PUSH", "N"))))</f>
        <v/>
      </c>
      <c r="R446" s="79" t="str">
        <f>IF(ISBLANK('Prediction Log'!$N446), "",IF('Prediction Log'!$P446&lt;'Prediction Log'!$D446, "Y", IF('Prediction Log'!$P446='Prediction Log'!$D446, "PUSH", "N")))</f>
        <v/>
      </c>
      <c r="S446" s="79" t="str">
        <f>IF(ISBLANK('Prediction Log'!$N446), "",IF('Prediction Log'!$P446&lt;'Prediction Log'!$E446, "Y", IF('Prediction Log'!$P446='Prediction Log'!$E446, "PUSH", "N")))</f>
        <v/>
      </c>
      <c r="T446" s="80" t="str">
        <f>IF(ISBLANK('Prediction Log'!$N446),"",IF('Prediction Log'!$M446='Prediction Log'!$H446, "Y", "N"))</f>
        <v/>
      </c>
      <c r="U446" s="80" t="str">
        <f>'Prediction Log'!$R446</f>
        <v/>
      </c>
      <c r="V446" s="80" t="str">
        <f>IF(ISBLANK('Prediction Log'!$N446), "",IF(AND('Prediction Log'!$T446="Y", 'Prediction Log'!$U446="Y"), "Y", "N"))</f>
        <v/>
      </c>
      <c r="W446" s="81" t="str">
        <f>IF(ISBLANK('Prediction Log'!$N446),"",IF('Prediction Log'!$M446='Prediction Log'!$I446, "Y", "N"))</f>
        <v/>
      </c>
      <c r="X446" s="81" t="str">
        <f>IF(ISBLANK('Prediction Log'!$N446), "", IF('Prediction Log'!$R446=Games!K428, "Y", "N"))</f>
        <v/>
      </c>
      <c r="Y446" s="82" t="str">
        <f>IF(ISBLANK('Prediction Log'!$N446), "",IF('Prediction Log'!$J446='Prediction Log'!$M446, "Y", "N"))</f>
        <v/>
      </c>
      <c r="Z446" s="81" t="str">
        <f>IF(ISBLANK('Prediction Log'!$N446), "",IF('Prediction Log'!$I446&lt;&gt;'Prediction Log'!$M446, "N",IF(AND('Prediction Log'!$E446&gt;0, 'Prediction Log'!$P446&gt;'Prediction Log'!$E446, 'Prediction Log'!$I446='Prediction Log'!$C446), "Y", IF(AND('Prediction Log'!$E446&lt;0, 'Prediction Log'!$P446&lt;'Prediction Log'!$E446,'Prediction Log'!$I446='Prediction Log'!$B446 ), "Y", IF('Prediction Log'!$P446='Prediction Log'!$E446, "PUSH", "N")))))</f>
        <v/>
      </c>
      <c r="AA446" s="81" t="str">
        <f>IF(ISBLANK('Prediction Log'!$N446), "",IF(AND('Prediction Log'!$W446="Y", 'Prediction Log'!$X446="Y"), "Y", "N"))</f>
        <v/>
      </c>
      <c r="AB446" s="80" t="str">
        <f>IF(ISBLANK('Prediction Log'!$N446), "",IF('Prediction Log'!$D446&gt;0, 'Prediction Log'!$P446-'Prediction Log'!$D446, IF('Prediction Log'!$D446&lt;0, -'Prediction Log'!$P446+'Prediction Log'!$D446, "NA")))</f>
        <v/>
      </c>
      <c r="AC446" s="80" t="str">
        <f>IF(ISBLANK('Prediction Log'!$N446), "",ABS('Prediction Log'!$AB446))</f>
        <v/>
      </c>
      <c r="AD446" s="81" t="str">
        <f>IF(ISBLANK('Prediction Log'!$N446), "",IF('Prediction Log'!$E446&gt;0, 'Prediction Log'!$P446-'Prediction Log'!$E446, IF('Prediction Log'!$E446&lt;0, -'Prediction Log'!$P446+'Prediction Log'!$E446, "NA")))</f>
        <v/>
      </c>
      <c r="AE446" s="81" t="str">
        <f>IF(ISBLANK('Prediction Log'!$N446), "",ABS('Prediction Log'!$AD446))</f>
        <v/>
      </c>
    </row>
    <row r="447" ht="14.25" customHeight="1">
      <c r="A447" s="67" t="str">
        <f>IF(ISBLANK(Games!$B429), "",Games!A429)</f>
        <v/>
      </c>
      <c r="B447" s="67" t="str">
        <f>IF(ISBLANK(Games!$B429), "",Games!B429)</f>
        <v/>
      </c>
      <c r="C447" s="67" t="str">
        <f>IF(ISBLANK(Games!$B429), "",Games!E429)</f>
        <v/>
      </c>
      <c r="D447" s="68" t="str">
        <f>IF(ISBLANK(Games!$B429), "",Games!G429)</f>
        <v/>
      </c>
      <c r="E447" s="68" t="str">
        <f>IF(ISBLANK(Games!$B429), "",Games!H429)</f>
        <v/>
      </c>
      <c r="F447" s="69" t="str">
        <f>Games!D429</f>
        <v/>
      </c>
      <c r="G447" s="70" t="str">
        <f>Games!K429</f>
        <v/>
      </c>
      <c r="H447" s="71" t="str">
        <f>IF(ISBLANK(Games!B429), "", IF('Prediction Log'!$D447&lt;0, 'Prediction Log'!$B447, 'Prediction Log'!$C447))</f>
        <v/>
      </c>
      <c r="I447" s="72" t="str">
        <f>IF(ISBLANK(Games!$B429), "",Games!I429)</f>
        <v/>
      </c>
      <c r="J447" s="72" t="str">
        <f>IF('Prediction Log'!$F447&gt;0.5, 'Prediction Log'!$B447, IF('Prediction Log'!$F447&lt;0.5, 'Prediction Log'!$C447, "PICK"))</f>
        <v/>
      </c>
      <c r="K447" s="73" t="str">
        <f>IF(ISBLANK(Games!B429), "",IF('Prediction Log'!$J447='Prediction Log'!$B447, 'Prediction Log'!$F447, 1-'Prediction Log'!$F447))</f>
        <v/>
      </c>
      <c r="L447" s="74" t="str">
        <f>IF(ISBLANK(Games!$B429), "",Games!L429)</f>
        <v/>
      </c>
      <c r="M447" s="75" t="str">
        <f>IF(ISBLANK('Prediction Log'!$N447), "",IF('Prediction Log'!$N447&gt;'Prediction Log'!$O447,'Prediction Log'!$B447,'Prediction Log'!$C447))</f>
        <v/>
      </c>
      <c r="N447" s="76"/>
      <c r="O447" s="76"/>
      <c r="P447" s="77" t="str">
        <f>IF(ISBLANK('Prediction Log'!$N447), "",'Prediction Log'!$O447-'Prediction Log'!$N447)</f>
        <v/>
      </c>
      <c r="Q447" s="78" t="str">
        <f>IF(ISBLANK('Prediction Log'!$N447), "",IF('Prediction Log'!$M447&lt;&gt;'Prediction Log'!$H447, "Y", IF(AND('Prediction Log'!$M447='Prediction Log'!$H447, ABS((-1*'Prediction Log'!$P447))&gt;ABS('Prediction Log'!$D447)), "Y", IF('Prediction Log'!$D447='Prediction Log'!$P447, "PUSH", "N"))))</f>
        <v/>
      </c>
      <c r="R447" s="79" t="str">
        <f>IF(ISBLANK('Prediction Log'!$N447), "",IF('Prediction Log'!$P447&lt;'Prediction Log'!$D447, "Y", IF('Prediction Log'!$P447='Prediction Log'!$D447, "PUSH", "N")))</f>
        <v/>
      </c>
      <c r="S447" s="79" t="str">
        <f>IF(ISBLANK('Prediction Log'!$N447), "",IF('Prediction Log'!$P447&lt;'Prediction Log'!$E447, "Y", IF('Prediction Log'!$P447='Prediction Log'!$E447, "PUSH", "N")))</f>
        <v/>
      </c>
      <c r="T447" s="80" t="str">
        <f>IF(ISBLANK('Prediction Log'!$N447),"",IF('Prediction Log'!$M447='Prediction Log'!$H447, "Y", "N"))</f>
        <v/>
      </c>
      <c r="U447" s="80" t="str">
        <f>'Prediction Log'!$R447</f>
        <v/>
      </c>
      <c r="V447" s="80" t="str">
        <f>IF(ISBLANK('Prediction Log'!$N447), "",IF(AND('Prediction Log'!$T447="Y", 'Prediction Log'!$U447="Y"), "Y", "N"))</f>
        <v/>
      </c>
      <c r="W447" s="81" t="str">
        <f>IF(ISBLANK('Prediction Log'!$N447),"",IF('Prediction Log'!$M447='Prediction Log'!$I447, "Y", "N"))</f>
        <v/>
      </c>
      <c r="X447" s="81" t="str">
        <f>IF(ISBLANK('Prediction Log'!$N447), "", IF('Prediction Log'!$R447=Games!K429, "Y", "N"))</f>
        <v/>
      </c>
      <c r="Y447" s="82" t="str">
        <f>IF(ISBLANK('Prediction Log'!$N447), "",IF('Prediction Log'!$J447='Prediction Log'!$M447, "Y", "N"))</f>
        <v/>
      </c>
      <c r="Z447" s="81" t="str">
        <f>IF(ISBLANK('Prediction Log'!$N447), "",IF('Prediction Log'!$I447&lt;&gt;'Prediction Log'!$M447, "N",IF(AND('Prediction Log'!$E447&gt;0, 'Prediction Log'!$P447&gt;'Prediction Log'!$E447, 'Prediction Log'!$I447='Prediction Log'!$C447), "Y", IF(AND('Prediction Log'!$E447&lt;0, 'Prediction Log'!$P447&lt;'Prediction Log'!$E447,'Prediction Log'!$I447='Prediction Log'!$B447 ), "Y", IF('Prediction Log'!$P447='Prediction Log'!$E447, "PUSH", "N")))))</f>
        <v/>
      </c>
      <c r="AA447" s="81" t="str">
        <f>IF(ISBLANK('Prediction Log'!$N447), "",IF(AND('Prediction Log'!$W447="Y", 'Prediction Log'!$X447="Y"), "Y", "N"))</f>
        <v/>
      </c>
      <c r="AB447" s="80" t="str">
        <f>IF(ISBLANK('Prediction Log'!$N447), "",IF('Prediction Log'!$D447&gt;0, 'Prediction Log'!$P447-'Prediction Log'!$D447, IF('Prediction Log'!$D447&lt;0, -'Prediction Log'!$P447+'Prediction Log'!$D447, "NA")))</f>
        <v/>
      </c>
      <c r="AC447" s="80" t="str">
        <f>IF(ISBLANK('Prediction Log'!$N447), "",ABS('Prediction Log'!$AB447))</f>
        <v/>
      </c>
      <c r="AD447" s="81" t="str">
        <f>IF(ISBLANK('Prediction Log'!$N447), "",IF('Prediction Log'!$E447&gt;0, 'Prediction Log'!$P447-'Prediction Log'!$E447, IF('Prediction Log'!$E447&lt;0, -'Prediction Log'!$P447+'Prediction Log'!$E447, "NA")))</f>
        <v/>
      </c>
      <c r="AE447" s="81" t="str">
        <f>IF(ISBLANK('Prediction Log'!$N447), "",ABS('Prediction Log'!$AD447))</f>
        <v/>
      </c>
    </row>
    <row r="448" ht="14.25" customHeight="1">
      <c r="A448" s="14" t="str">
        <f>IF(ISBLANK(Games!$B430), "",Games!A430)</f>
        <v/>
      </c>
      <c r="B448" s="67" t="str">
        <f>IF(ISBLANK(Games!$B430), "",Games!B430)</f>
        <v/>
      </c>
      <c r="C448" s="67" t="str">
        <f>IF(ISBLANK(Games!$B430), "",Games!E430)</f>
        <v/>
      </c>
      <c r="D448" s="10" t="str">
        <f>IF(ISBLANK(Games!$B430), "",Games!G430)</f>
        <v/>
      </c>
      <c r="E448" s="10" t="str">
        <f>IF(ISBLANK(Games!$B430), "",Games!H430)</f>
        <v/>
      </c>
      <c r="F448" s="69" t="str">
        <f>Games!D430</f>
        <v/>
      </c>
      <c r="G448" s="70" t="str">
        <f>Games!K430</f>
        <v/>
      </c>
      <c r="H448" s="71" t="str">
        <f>IF(ISBLANK(Games!B430), "", IF('Prediction Log'!$D448&lt;0, 'Prediction Log'!$B448, 'Prediction Log'!$C448))</f>
        <v/>
      </c>
      <c r="I448" s="72" t="str">
        <f>IF(ISBLANK(Games!$B430), "",Games!I430)</f>
        <v/>
      </c>
      <c r="J448" s="72" t="str">
        <f>IF('Prediction Log'!$F448&gt;0.5, 'Prediction Log'!$B448, IF('Prediction Log'!$F448&lt;0.5, 'Prediction Log'!$C448, "PICK"))</f>
        <v/>
      </c>
      <c r="K448" s="73" t="str">
        <f>IF(ISBLANK(Games!B430), "",IF('Prediction Log'!$J448='Prediction Log'!$B448, 'Prediction Log'!$F448, 1-'Prediction Log'!$F448))</f>
        <v/>
      </c>
      <c r="L448" s="74" t="str">
        <f>IF(ISBLANK(Games!$B430), "",Games!L430)</f>
        <v/>
      </c>
      <c r="M448" s="75" t="str">
        <f>IF(ISBLANK('Prediction Log'!$N448), "",IF('Prediction Log'!$N448&gt;'Prediction Log'!$O448,'Prediction Log'!$B448,'Prediction Log'!$C448))</f>
        <v/>
      </c>
      <c r="N448" s="76"/>
      <c r="O448" s="76"/>
      <c r="P448" s="77" t="str">
        <f>IF(ISBLANK('Prediction Log'!$N448), "",'Prediction Log'!$O448-'Prediction Log'!$N448)</f>
        <v/>
      </c>
      <c r="Q448" s="78" t="str">
        <f>IF(ISBLANK('Prediction Log'!$N448), "",IF('Prediction Log'!$M448&lt;&gt;'Prediction Log'!$H448, "Y", IF(AND('Prediction Log'!$M448='Prediction Log'!$H448, ABS((-1*'Prediction Log'!$P448))&gt;ABS('Prediction Log'!$D448)), "Y", IF('Prediction Log'!$D448='Prediction Log'!$P448, "PUSH", "N"))))</f>
        <v/>
      </c>
      <c r="R448" s="79" t="str">
        <f>IF(ISBLANK('Prediction Log'!$N448), "",IF('Prediction Log'!$P448&lt;'Prediction Log'!$D448, "Y", IF('Prediction Log'!$P448='Prediction Log'!$D448, "PUSH", "N")))</f>
        <v/>
      </c>
      <c r="S448" s="79" t="str">
        <f>IF(ISBLANK('Prediction Log'!$N448), "",IF('Prediction Log'!$P448&lt;'Prediction Log'!$E448, "Y", IF('Prediction Log'!$P448='Prediction Log'!$E448, "PUSH", "N")))</f>
        <v/>
      </c>
      <c r="T448" s="80" t="str">
        <f>IF(ISBLANK('Prediction Log'!$N448),"",IF('Prediction Log'!$M448='Prediction Log'!$H448, "Y", "N"))</f>
        <v/>
      </c>
      <c r="U448" s="80" t="str">
        <f>'Prediction Log'!$R448</f>
        <v/>
      </c>
      <c r="V448" s="80" t="str">
        <f>IF(ISBLANK('Prediction Log'!$N448), "",IF(AND('Prediction Log'!$T448="Y", 'Prediction Log'!$U448="Y"), "Y", "N"))</f>
        <v/>
      </c>
      <c r="W448" s="81" t="str">
        <f>IF(ISBLANK('Prediction Log'!$N448),"",IF('Prediction Log'!$M448='Prediction Log'!$I448, "Y", "N"))</f>
        <v/>
      </c>
      <c r="X448" s="81" t="str">
        <f>IF(ISBLANK('Prediction Log'!$N448), "", IF('Prediction Log'!$R448=Games!K430, "Y", "N"))</f>
        <v/>
      </c>
      <c r="Y448" s="82" t="str">
        <f>IF(ISBLANK('Prediction Log'!$N448), "",IF('Prediction Log'!$J448='Prediction Log'!$M448, "Y", "N"))</f>
        <v/>
      </c>
      <c r="Z448" s="81" t="str">
        <f>IF(ISBLANK('Prediction Log'!$N448), "",IF('Prediction Log'!$I448&lt;&gt;'Prediction Log'!$M448, "N",IF(AND('Prediction Log'!$E448&gt;0, 'Prediction Log'!$P448&gt;'Prediction Log'!$E448, 'Prediction Log'!$I448='Prediction Log'!$C448), "Y", IF(AND('Prediction Log'!$E448&lt;0, 'Prediction Log'!$P448&lt;'Prediction Log'!$E448,'Prediction Log'!$I448='Prediction Log'!$B448 ), "Y", IF('Prediction Log'!$P448='Prediction Log'!$E448, "PUSH", "N")))))</f>
        <v/>
      </c>
      <c r="AA448" s="81" t="str">
        <f>IF(ISBLANK('Prediction Log'!$N448), "",IF(AND('Prediction Log'!$W448="Y", 'Prediction Log'!$X448="Y"), "Y", "N"))</f>
        <v/>
      </c>
      <c r="AB448" s="80" t="str">
        <f>IF(ISBLANK('Prediction Log'!$N448), "",IF('Prediction Log'!$D448&gt;0, 'Prediction Log'!$P448-'Prediction Log'!$D448, IF('Prediction Log'!$D448&lt;0, -'Prediction Log'!$P448+'Prediction Log'!$D448, "NA")))</f>
        <v/>
      </c>
      <c r="AC448" s="80" t="str">
        <f>IF(ISBLANK('Prediction Log'!$N448), "",ABS('Prediction Log'!$AB448))</f>
        <v/>
      </c>
      <c r="AD448" s="81" t="str">
        <f>IF(ISBLANK('Prediction Log'!$N448), "",IF('Prediction Log'!$E448&gt;0, 'Prediction Log'!$P448-'Prediction Log'!$E448, IF('Prediction Log'!$E448&lt;0, -'Prediction Log'!$P448+'Prediction Log'!$E448, "NA")))</f>
        <v/>
      </c>
      <c r="AE448" s="81" t="str">
        <f>IF(ISBLANK('Prediction Log'!$N448), "",ABS('Prediction Log'!$AD448))</f>
        <v/>
      </c>
    </row>
    <row r="449" ht="14.25" customHeight="1">
      <c r="A449" s="67" t="str">
        <f>IF(ISBLANK(Games!$B431), "",Games!A431)</f>
        <v/>
      </c>
      <c r="B449" s="67" t="str">
        <f>IF(ISBLANK(Games!$B431), "",Games!B431)</f>
        <v/>
      </c>
      <c r="C449" s="67" t="str">
        <f>IF(ISBLANK(Games!$B431), "",Games!E431)</f>
        <v/>
      </c>
      <c r="D449" s="68" t="str">
        <f>IF(ISBLANK(Games!$B431), "",Games!G431)</f>
        <v/>
      </c>
      <c r="E449" s="68" t="str">
        <f>IF(ISBLANK(Games!$B431), "",Games!H431)</f>
        <v/>
      </c>
      <c r="F449" s="69" t="str">
        <f>Games!D431</f>
        <v/>
      </c>
      <c r="G449" s="70" t="str">
        <f>Games!K431</f>
        <v/>
      </c>
      <c r="H449" s="71" t="str">
        <f>IF(ISBLANK(Games!B431), "", IF('Prediction Log'!$D449&lt;0, 'Prediction Log'!$B449, 'Prediction Log'!$C449))</f>
        <v/>
      </c>
      <c r="I449" s="72" t="str">
        <f>IF(ISBLANK(Games!$B431), "",Games!I431)</f>
        <v/>
      </c>
      <c r="J449" s="72" t="str">
        <f>IF('Prediction Log'!$F449&gt;0.5, 'Prediction Log'!$B449, IF('Prediction Log'!$F449&lt;0.5, 'Prediction Log'!$C449, "PICK"))</f>
        <v/>
      </c>
      <c r="K449" s="73" t="str">
        <f>IF(ISBLANK(Games!B431), "",IF('Prediction Log'!$J449='Prediction Log'!$B449, 'Prediction Log'!$F449, 1-'Prediction Log'!$F449))</f>
        <v/>
      </c>
      <c r="L449" s="74" t="str">
        <f>IF(ISBLANK(Games!$B431), "",Games!L431)</f>
        <v/>
      </c>
      <c r="M449" s="75" t="str">
        <f>IF(ISBLANK('Prediction Log'!$N449), "",IF('Prediction Log'!$N449&gt;'Prediction Log'!$O449,'Prediction Log'!$B449,'Prediction Log'!$C449))</f>
        <v/>
      </c>
      <c r="N449" s="76"/>
      <c r="O449" s="76"/>
      <c r="P449" s="77" t="str">
        <f>IF(ISBLANK('Prediction Log'!$N449), "",'Prediction Log'!$O449-'Prediction Log'!$N449)</f>
        <v/>
      </c>
      <c r="Q449" s="78" t="str">
        <f>IF(ISBLANK('Prediction Log'!$N449), "",IF('Prediction Log'!$M449&lt;&gt;'Prediction Log'!$H449, "Y", IF(AND('Prediction Log'!$M449='Prediction Log'!$H449, ABS((-1*'Prediction Log'!$P449))&gt;ABS('Prediction Log'!$D449)), "Y", IF('Prediction Log'!$D449='Prediction Log'!$P449, "PUSH", "N"))))</f>
        <v/>
      </c>
      <c r="R449" s="79" t="str">
        <f>IF(ISBLANK('Prediction Log'!$N449), "",IF('Prediction Log'!$P449&lt;'Prediction Log'!$D449, "Y", IF('Prediction Log'!$P449='Prediction Log'!$D449, "PUSH", "N")))</f>
        <v/>
      </c>
      <c r="S449" s="79" t="str">
        <f>IF(ISBLANK('Prediction Log'!$N449), "",IF('Prediction Log'!$P449&lt;'Prediction Log'!$E449, "Y", IF('Prediction Log'!$P449='Prediction Log'!$E449, "PUSH", "N")))</f>
        <v/>
      </c>
      <c r="T449" s="80" t="str">
        <f>IF(ISBLANK('Prediction Log'!$N449),"",IF('Prediction Log'!$M449='Prediction Log'!$H449, "Y", "N"))</f>
        <v/>
      </c>
      <c r="U449" s="80" t="str">
        <f>'Prediction Log'!$R449</f>
        <v/>
      </c>
      <c r="V449" s="80" t="str">
        <f>IF(ISBLANK('Prediction Log'!$N449), "",IF(AND('Prediction Log'!$T449="Y", 'Prediction Log'!$U449="Y"), "Y", "N"))</f>
        <v/>
      </c>
      <c r="W449" s="81" t="str">
        <f>IF(ISBLANK('Prediction Log'!$N449),"",IF('Prediction Log'!$M449='Prediction Log'!$I449, "Y", "N"))</f>
        <v/>
      </c>
      <c r="X449" s="81" t="str">
        <f>IF(ISBLANK('Prediction Log'!$N449), "", IF('Prediction Log'!$R449=Games!K431, "Y", "N"))</f>
        <v/>
      </c>
      <c r="Y449" s="82" t="str">
        <f>IF(ISBLANK('Prediction Log'!$N449), "",IF('Prediction Log'!$J449='Prediction Log'!$M449, "Y", "N"))</f>
        <v/>
      </c>
      <c r="Z449" s="81" t="str">
        <f>IF(ISBLANK('Prediction Log'!$N449), "",IF('Prediction Log'!$I449&lt;&gt;'Prediction Log'!$M449, "N",IF(AND('Prediction Log'!$E449&gt;0, 'Prediction Log'!$P449&gt;'Prediction Log'!$E449, 'Prediction Log'!$I449='Prediction Log'!$C449), "Y", IF(AND('Prediction Log'!$E449&lt;0, 'Prediction Log'!$P449&lt;'Prediction Log'!$E449,'Prediction Log'!$I449='Prediction Log'!$B449 ), "Y", IF('Prediction Log'!$P449='Prediction Log'!$E449, "PUSH", "N")))))</f>
        <v/>
      </c>
      <c r="AA449" s="81" t="str">
        <f>IF(ISBLANK('Prediction Log'!$N449), "",IF(AND('Prediction Log'!$W449="Y", 'Prediction Log'!$X449="Y"), "Y", "N"))</f>
        <v/>
      </c>
      <c r="AB449" s="80" t="str">
        <f>IF(ISBLANK('Prediction Log'!$N449), "",IF('Prediction Log'!$D449&gt;0, 'Prediction Log'!$P449-'Prediction Log'!$D449, IF('Prediction Log'!$D449&lt;0, -'Prediction Log'!$P449+'Prediction Log'!$D449, "NA")))</f>
        <v/>
      </c>
      <c r="AC449" s="80" t="str">
        <f>IF(ISBLANK('Prediction Log'!$N449), "",ABS('Prediction Log'!$AB449))</f>
        <v/>
      </c>
      <c r="AD449" s="81" t="str">
        <f>IF(ISBLANK('Prediction Log'!$N449), "",IF('Prediction Log'!$E449&gt;0, 'Prediction Log'!$P449-'Prediction Log'!$E449, IF('Prediction Log'!$E449&lt;0, -'Prediction Log'!$P449+'Prediction Log'!$E449, "NA")))</f>
        <v/>
      </c>
      <c r="AE449" s="81" t="str">
        <f>IF(ISBLANK('Prediction Log'!$N449), "",ABS('Prediction Log'!$AD449))</f>
        <v/>
      </c>
    </row>
    <row r="450" ht="14.25" customHeight="1">
      <c r="A450" s="14" t="str">
        <f>IF(ISBLANK(Games!$B432), "",Games!A432)</f>
        <v/>
      </c>
      <c r="B450" s="67" t="str">
        <f>IF(ISBLANK(Games!$B432), "",Games!B432)</f>
        <v/>
      </c>
      <c r="C450" s="67" t="str">
        <f>IF(ISBLANK(Games!$B432), "",Games!E432)</f>
        <v/>
      </c>
      <c r="D450" s="10" t="str">
        <f>IF(ISBLANK(Games!$B432), "",Games!G432)</f>
        <v/>
      </c>
      <c r="E450" s="10" t="str">
        <f>IF(ISBLANK(Games!$B432), "",Games!H432)</f>
        <v/>
      </c>
      <c r="F450" s="69" t="str">
        <f>Games!D432</f>
        <v/>
      </c>
      <c r="G450" s="70" t="str">
        <f>Games!K432</f>
        <v/>
      </c>
      <c r="H450" s="71" t="str">
        <f>IF(ISBLANK(Games!B432), "", IF('Prediction Log'!$D450&lt;0, 'Prediction Log'!$B450, 'Prediction Log'!$C450))</f>
        <v/>
      </c>
      <c r="I450" s="72" t="str">
        <f>IF(ISBLANK(Games!$B432), "",Games!I432)</f>
        <v/>
      </c>
      <c r="J450" s="72" t="str">
        <f>IF('Prediction Log'!$F450&gt;0.5, 'Prediction Log'!$B450, IF('Prediction Log'!$F450&lt;0.5, 'Prediction Log'!$C450, "PICK"))</f>
        <v/>
      </c>
      <c r="K450" s="73" t="str">
        <f>IF(ISBLANK(Games!B432), "",IF('Prediction Log'!$J450='Prediction Log'!$B450, 'Prediction Log'!$F450, 1-'Prediction Log'!$F450))</f>
        <v/>
      </c>
      <c r="L450" s="74" t="str">
        <f>IF(ISBLANK(Games!$B432), "",Games!L432)</f>
        <v/>
      </c>
      <c r="M450" s="75" t="str">
        <f>IF(ISBLANK('Prediction Log'!$N450), "",IF('Prediction Log'!$N450&gt;'Prediction Log'!$O450,'Prediction Log'!$B450,'Prediction Log'!$C450))</f>
        <v/>
      </c>
      <c r="N450" s="76"/>
      <c r="O450" s="76"/>
      <c r="P450" s="77" t="str">
        <f>IF(ISBLANK('Prediction Log'!$N450), "",'Prediction Log'!$O450-'Prediction Log'!$N450)</f>
        <v/>
      </c>
      <c r="Q450" s="78" t="str">
        <f>IF(ISBLANK('Prediction Log'!$N450), "",IF('Prediction Log'!$M450&lt;&gt;'Prediction Log'!$H450, "Y", IF(AND('Prediction Log'!$M450='Prediction Log'!$H450, ABS((-1*'Prediction Log'!$P450))&gt;ABS('Prediction Log'!$D450)), "Y", IF('Prediction Log'!$D450='Prediction Log'!$P450, "PUSH", "N"))))</f>
        <v/>
      </c>
      <c r="R450" s="79" t="str">
        <f>IF(ISBLANK('Prediction Log'!$N450), "",IF('Prediction Log'!$P450&lt;'Prediction Log'!$D450, "Y", IF('Prediction Log'!$P450='Prediction Log'!$D450, "PUSH", "N")))</f>
        <v/>
      </c>
      <c r="S450" s="79" t="str">
        <f>IF(ISBLANK('Prediction Log'!$N450), "",IF('Prediction Log'!$P450&lt;'Prediction Log'!$E450, "Y", IF('Prediction Log'!$P450='Prediction Log'!$E450, "PUSH", "N")))</f>
        <v/>
      </c>
      <c r="T450" s="80" t="str">
        <f>IF(ISBLANK('Prediction Log'!$N450),"",IF('Prediction Log'!$M450='Prediction Log'!$H450, "Y", "N"))</f>
        <v/>
      </c>
      <c r="U450" s="80" t="str">
        <f>'Prediction Log'!$R450</f>
        <v/>
      </c>
      <c r="V450" s="80" t="str">
        <f>IF(ISBLANK('Prediction Log'!$N450), "",IF(AND('Prediction Log'!$T450="Y", 'Prediction Log'!$U450="Y"), "Y", "N"))</f>
        <v/>
      </c>
      <c r="W450" s="81" t="str">
        <f>IF(ISBLANK('Prediction Log'!$N450),"",IF('Prediction Log'!$M450='Prediction Log'!$I450, "Y", "N"))</f>
        <v/>
      </c>
      <c r="X450" s="81" t="str">
        <f>IF(ISBLANK('Prediction Log'!$N450), "", IF('Prediction Log'!$R450=Games!K432, "Y", "N"))</f>
        <v/>
      </c>
      <c r="Y450" s="82" t="str">
        <f>IF(ISBLANK('Prediction Log'!$N450), "",IF('Prediction Log'!$J450='Prediction Log'!$M450, "Y", "N"))</f>
        <v/>
      </c>
      <c r="Z450" s="81" t="str">
        <f>IF(ISBLANK('Prediction Log'!$N450), "",IF('Prediction Log'!$I450&lt;&gt;'Prediction Log'!$M450, "N",IF(AND('Prediction Log'!$E450&gt;0, 'Prediction Log'!$P450&gt;'Prediction Log'!$E450, 'Prediction Log'!$I450='Prediction Log'!$C450), "Y", IF(AND('Prediction Log'!$E450&lt;0, 'Prediction Log'!$P450&lt;'Prediction Log'!$E450,'Prediction Log'!$I450='Prediction Log'!$B450 ), "Y", IF('Prediction Log'!$P450='Prediction Log'!$E450, "PUSH", "N")))))</f>
        <v/>
      </c>
      <c r="AA450" s="81" t="str">
        <f>IF(ISBLANK('Prediction Log'!$N450), "",IF(AND('Prediction Log'!$W450="Y", 'Prediction Log'!$X450="Y"), "Y", "N"))</f>
        <v/>
      </c>
      <c r="AB450" s="80" t="str">
        <f>IF(ISBLANK('Prediction Log'!$N450), "",IF('Prediction Log'!$D450&gt;0, 'Prediction Log'!$P450-'Prediction Log'!$D450, IF('Prediction Log'!$D450&lt;0, -'Prediction Log'!$P450+'Prediction Log'!$D450, "NA")))</f>
        <v/>
      </c>
      <c r="AC450" s="80" t="str">
        <f>IF(ISBLANK('Prediction Log'!$N450), "",ABS('Prediction Log'!$AB450))</f>
        <v/>
      </c>
      <c r="AD450" s="81" t="str">
        <f>IF(ISBLANK('Prediction Log'!$N450), "",IF('Prediction Log'!$E450&gt;0, 'Prediction Log'!$P450-'Prediction Log'!$E450, IF('Prediction Log'!$E450&lt;0, -'Prediction Log'!$P450+'Prediction Log'!$E450, "NA")))</f>
        <v/>
      </c>
      <c r="AE450" s="81" t="str">
        <f>IF(ISBLANK('Prediction Log'!$N450), "",ABS('Prediction Log'!$AD450))</f>
        <v/>
      </c>
    </row>
    <row r="451" ht="14.25" customHeight="1">
      <c r="A451" s="67" t="str">
        <f>IF(ISBLANK(Games!$B433), "",Games!A433)</f>
        <v/>
      </c>
      <c r="B451" s="67" t="str">
        <f>IF(ISBLANK(Games!$B433), "",Games!B433)</f>
        <v/>
      </c>
      <c r="C451" s="67" t="str">
        <f>IF(ISBLANK(Games!$B433), "",Games!E433)</f>
        <v/>
      </c>
      <c r="D451" s="68" t="str">
        <f>IF(ISBLANK(Games!$B433), "",Games!G433)</f>
        <v/>
      </c>
      <c r="E451" s="68" t="str">
        <f>IF(ISBLANK(Games!$B433), "",Games!H433)</f>
        <v/>
      </c>
      <c r="F451" s="69" t="str">
        <f>Games!D433</f>
        <v/>
      </c>
      <c r="G451" s="70" t="str">
        <f>Games!K433</f>
        <v/>
      </c>
      <c r="H451" s="71" t="str">
        <f>IF(ISBLANK(Games!B433), "", IF('Prediction Log'!$D451&lt;0, 'Prediction Log'!$B451, 'Prediction Log'!$C451))</f>
        <v/>
      </c>
      <c r="I451" s="72" t="str">
        <f>IF(ISBLANK(Games!$B433), "",Games!I433)</f>
        <v/>
      </c>
      <c r="J451" s="72" t="str">
        <f>IF('Prediction Log'!$F451&gt;0.5, 'Prediction Log'!$B451, IF('Prediction Log'!$F451&lt;0.5, 'Prediction Log'!$C451, "PICK"))</f>
        <v/>
      </c>
      <c r="K451" s="73" t="str">
        <f>IF(ISBLANK(Games!B433), "",IF('Prediction Log'!$J451='Prediction Log'!$B451, 'Prediction Log'!$F451, 1-'Prediction Log'!$F451))</f>
        <v/>
      </c>
      <c r="L451" s="74" t="str">
        <f>IF(ISBLANK(Games!$B433), "",Games!L433)</f>
        <v/>
      </c>
      <c r="M451" s="75" t="str">
        <f>IF(ISBLANK('Prediction Log'!$N451), "",IF('Prediction Log'!$N451&gt;'Prediction Log'!$O451,'Prediction Log'!$B451,'Prediction Log'!$C451))</f>
        <v/>
      </c>
      <c r="N451" s="76"/>
      <c r="O451" s="76"/>
      <c r="P451" s="77" t="str">
        <f>IF(ISBLANK('Prediction Log'!$N451), "",'Prediction Log'!$O451-'Prediction Log'!$N451)</f>
        <v/>
      </c>
      <c r="Q451" s="78" t="str">
        <f>IF(ISBLANK('Prediction Log'!$N451), "",IF('Prediction Log'!$M451&lt;&gt;'Prediction Log'!$H451, "Y", IF(AND('Prediction Log'!$M451='Prediction Log'!$H451, ABS((-1*'Prediction Log'!$P451))&gt;ABS('Prediction Log'!$D451)), "Y", IF('Prediction Log'!$D451='Prediction Log'!$P451, "PUSH", "N"))))</f>
        <v/>
      </c>
      <c r="R451" s="79" t="str">
        <f>IF(ISBLANK('Prediction Log'!$N451), "",IF('Prediction Log'!$P451&lt;'Prediction Log'!$D451, "Y", IF('Prediction Log'!$P451='Prediction Log'!$D451, "PUSH", "N")))</f>
        <v/>
      </c>
      <c r="S451" s="79" t="str">
        <f>IF(ISBLANK('Prediction Log'!$N451), "",IF('Prediction Log'!$P451&lt;'Prediction Log'!$E451, "Y", IF('Prediction Log'!$P451='Prediction Log'!$E451, "PUSH", "N")))</f>
        <v/>
      </c>
      <c r="T451" s="80" t="str">
        <f>IF(ISBLANK('Prediction Log'!$N451),"",IF('Prediction Log'!$M451='Prediction Log'!$H451, "Y", "N"))</f>
        <v/>
      </c>
      <c r="U451" s="80" t="str">
        <f>'Prediction Log'!$R451</f>
        <v/>
      </c>
      <c r="V451" s="80" t="str">
        <f>IF(ISBLANK('Prediction Log'!$N451), "",IF(AND('Prediction Log'!$T451="Y", 'Prediction Log'!$U451="Y"), "Y", "N"))</f>
        <v/>
      </c>
      <c r="W451" s="81" t="str">
        <f>IF(ISBLANK('Prediction Log'!$N451),"",IF('Prediction Log'!$M451='Prediction Log'!$I451, "Y", "N"))</f>
        <v/>
      </c>
      <c r="X451" s="81" t="str">
        <f>IF(ISBLANK('Prediction Log'!$N451), "", IF('Prediction Log'!$R451=Games!K433, "Y", "N"))</f>
        <v/>
      </c>
      <c r="Y451" s="82" t="str">
        <f>IF(ISBLANK('Prediction Log'!$N451), "",IF('Prediction Log'!$J451='Prediction Log'!$M451, "Y", "N"))</f>
        <v/>
      </c>
      <c r="Z451" s="81" t="str">
        <f>IF(ISBLANK('Prediction Log'!$N451), "",IF('Prediction Log'!$I451&lt;&gt;'Prediction Log'!$M451, "N",IF(AND('Prediction Log'!$E451&gt;0, 'Prediction Log'!$P451&gt;'Prediction Log'!$E451, 'Prediction Log'!$I451='Prediction Log'!$C451), "Y", IF(AND('Prediction Log'!$E451&lt;0, 'Prediction Log'!$P451&lt;'Prediction Log'!$E451,'Prediction Log'!$I451='Prediction Log'!$B451 ), "Y", IF('Prediction Log'!$P451='Prediction Log'!$E451, "PUSH", "N")))))</f>
        <v/>
      </c>
      <c r="AA451" s="81" t="str">
        <f>IF(ISBLANK('Prediction Log'!$N451), "",IF(AND('Prediction Log'!$W451="Y", 'Prediction Log'!$X451="Y"), "Y", "N"))</f>
        <v/>
      </c>
      <c r="AB451" s="80" t="str">
        <f>IF(ISBLANK('Prediction Log'!$N451), "",IF('Prediction Log'!$D451&gt;0, 'Prediction Log'!$P451-'Prediction Log'!$D451, IF('Prediction Log'!$D451&lt;0, -'Prediction Log'!$P451+'Prediction Log'!$D451, "NA")))</f>
        <v/>
      </c>
      <c r="AC451" s="80" t="str">
        <f>IF(ISBLANK('Prediction Log'!$N451), "",ABS('Prediction Log'!$AB451))</f>
        <v/>
      </c>
      <c r="AD451" s="81" t="str">
        <f>IF(ISBLANK('Prediction Log'!$N451), "",IF('Prediction Log'!$E451&gt;0, 'Prediction Log'!$P451-'Prediction Log'!$E451, IF('Prediction Log'!$E451&lt;0, -'Prediction Log'!$P451+'Prediction Log'!$E451, "NA")))</f>
        <v/>
      </c>
      <c r="AE451" s="81" t="str">
        <f>IF(ISBLANK('Prediction Log'!$N451), "",ABS('Prediction Log'!$AD451))</f>
        <v/>
      </c>
    </row>
    <row r="452" ht="14.25" customHeight="1">
      <c r="A452" s="14" t="str">
        <f>IF(ISBLANK(Games!$B434), "",Games!A434)</f>
        <v/>
      </c>
      <c r="B452" s="67" t="str">
        <f>IF(ISBLANK(Games!$B434), "",Games!B434)</f>
        <v/>
      </c>
      <c r="C452" s="67" t="str">
        <f>IF(ISBLANK(Games!$B434), "",Games!E434)</f>
        <v/>
      </c>
      <c r="D452" s="10" t="str">
        <f>IF(ISBLANK(Games!$B434), "",Games!G434)</f>
        <v/>
      </c>
      <c r="E452" s="10" t="str">
        <f>IF(ISBLANK(Games!$B434), "",Games!H434)</f>
        <v/>
      </c>
      <c r="F452" s="69" t="str">
        <f>Games!D434</f>
        <v/>
      </c>
      <c r="G452" s="70" t="str">
        <f>Games!K434</f>
        <v/>
      </c>
      <c r="H452" s="71" t="str">
        <f>IF(ISBLANK(Games!B434), "", IF('Prediction Log'!$D452&lt;0, 'Prediction Log'!$B452, 'Prediction Log'!$C452))</f>
        <v/>
      </c>
      <c r="I452" s="72" t="str">
        <f>IF(ISBLANK(Games!$B434), "",Games!I434)</f>
        <v/>
      </c>
      <c r="J452" s="72" t="str">
        <f>IF('Prediction Log'!$F452&gt;0.5, 'Prediction Log'!$B452, IF('Prediction Log'!$F452&lt;0.5, 'Prediction Log'!$C452, "PICK"))</f>
        <v/>
      </c>
      <c r="K452" s="73" t="str">
        <f>IF(ISBLANK(Games!B434), "",IF('Prediction Log'!$J452='Prediction Log'!$B452, 'Prediction Log'!$F452, 1-'Prediction Log'!$F452))</f>
        <v/>
      </c>
      <c r="L452" s="74" t="str">
        <f>IF(ISBLANK(Games!$B434), "",Games!L434)</f>
        <v/>
      </c>
      <c r="M452" s="75" t="str">
        <f>IF(ISBLANK('Prediction Log'!$N452), "",IF('Prediction Log'!$N452&gt;'Prediction Log'!$O452,'Prediction Log'!$B452,'Prediction Log'!$C452))</f>
        <v/>
      </c>
      <c r="N452" s="76"/>
      <c r="O452" s="76"/>
      <c r="P452" s="77" t="str">
        <f>IF(ISBLANK('Prediction Log'!$N452), "",'Prediction Log'!$O452-'Prediction Log'!$N452)</f>
        <v/>
      </c>
      <c r="Q452" s="78" t="str">
        <f>IF(ISBLANK('Prediction Log'!$N452), "",IF('Prediction Log'!$M452&lt;&gt;'Prediction Log'!$H452, "Y", IF(AND('Prediction Log'!$M452='Prediction Log'!$H452, ABS((-1*'Prediction Log'!$P452))&gt;ABS('Prediction Log'!$D452)), "Y", IF('Prediction Log'!$D452='Prediction Log'!$P452, "PUSH", "N"))))</f>
        <v/>
      </c>
      <c r="R452" s="79" t="str">
        <f>IF(ISBLANK('Prediction Log'!$N452), "",IF('Prediction Log'!$P452&lt;'Prediction Log'!$D452, "Y", IF('Prediction Log'!$P452='Prediction Log'!$D452, "PUSH", "N")))</f>
        <v/>
      </c>
      <c r="S452" s="79" t="str">
        <f>IF(ISBLANK('Prediction Log'!$N452), "",IF('Prediction Log'!$P452&lt;'Prediction Log'!$E452, "Y", IF('Prediction Log'!$P452='Prediction Log'!$E452, "PUSH", "N")))</f>
        <v/>
      </c>
      <c r="T452" s="80" t="str">
        <f>IF(ISBLANK('Prediction Log'!$N452),"",IF('Prediction Log'!$M452='Prediction Log'!$H452, "Y", "N"))</f>
        <v/>
      </c>
      <c r="U452" s="80" t="str">
        <f>'Prediction Log'!$R452</f>
        <v/>
      </c>
      <c r="V452" s="80" t="str">
        <f>IF(ISBLANK('Prediction Log'!$N452), "",IF(AND('Prediction Log'!$T452="Y", 'Prediction Log'!$U452="Y"), "Y", "N"))</f>
        <v/>
      </c>
      <c r="W452" s="81" t="str">
        <f>IF(ISBLANK('Prediction Log'!$N452),"",IF('Prediction Log'!$M452='Prediction Log'!$I452, "Y", "N"))</f>
        <v/>
      </c>
      <c r="X452" s="81" t="str">
        <f>IF(ISBLANK('Prediction Log'!$N452), "", IF('Prediction Log'!$R452=Games!K434, "Y", "N"))</f>
        <v/>
      </c>
      <c r="Y452" s="82" t="str">
        <f>IF(ISBLANK('Prediction Log'!$N452), "",IF('Prediction Log'!$J452='Prediction Log'!$M452, "Y", "N"))</f>
        <v/>
      </c>
      <c r="Z452" s="81" t="str">
        <f>IF(ISBLANK('Prediction Log'!$N452), "",IF('Prediction Log'!$I452&lt;&gt;'Prediction Log'!$M452, "N",IF(AND('Prediction Log'!$E452&gt;0, 'Prediction Log'!$P452&gt;'Prediction Log'!$E452, 'Prediction Log'!$I452='Prediction Log'!$C452), "Y", IF(AND('Prediction Log'!$E452&lt;0, 'Prediction Log'!$P452&lt;'Prediction Log'!$E452,'Prediction Log'!$I452='Prediction Log'!$B452 ), "Y", IF('Prediction Log'!$P452='Prediction Log'!$E452, "PUSH", "N")))))</f>
        <v/>
      </c>
      <c r="AA452" s="81" t="str">
        <f>IF(ISBLANK('Prediction Log'!$N452), "",IF(AND('Prediction Log'!$W452="Y", 'Prediction Log'!$X452="Y"), "Y", "N"))</f>
        <v/>
      </c>
      <c r="AB452" s="80" t="str">
        <f>IF(ISBLANK('Prediction Log'!$N452), "",IF('Prediction Log'!$D452&gt;0, 'Prediction Log'!$P452-'Prediction Log'!$D452, IF('Prediction Log'!$D452&lt;0, -'Prediction Log'!$P452+'Prediction Log'!$D452, "NA")))</f>
        <v/>
      </c>
      <c r="AC452" s="80" t="str">
        <f>IF(ISBLANK('Prediction Log'!$N452), "",ABS('Prediction Log'!$AB452))</f>
        <v/>
      </c>
      <c r="AD452" s="81" t="str">
        <f>IF(ISBLANK('Prediction Log'!$N452), "",IF('Prediction Log'!$E452&gt;0, 'Prediction Log'!$P452-'Prediction Log'!$E452, IF('Prediction Log'!$E452&lt;0, -'Prediction Log'!$P452+'Prediction Log'!$E452, "NA")))</f>
        <v/>
      </c>
      <c r="AE452" s="81" t="str">
        <f>IF(ISBLANK('Prediction Log'!$N452), "",ABS('Prediction Log'!$AD452))</f>
        <v/>
      </c>
    </row>
    <row r="453" ht="14.25" customHeight="1">
      <c r="A453" s="67" t="str">
        <f>IF(ISBLANK(Games!$B435), "",Games!A435)</f>
        <v/>
      </c>
      <c r="B453" s="67" t="str">
        <f>IF(ISBLANK(Games!$B435), "",Games!B435)</f>
        <v/>
      </c>
      <c r="C453" s="67" t="str">
        <f>IF(ISBLANK(Games!$B435), "",Games!E435)</f>
        <v/>
      </c>
      <c r="D453" s="68" t="str">
        <f>IF(ISBLANK(Games!$B435), "",Games!G435)</f>
        <v/>
      </c>
      <c r="E453" s="68" t="str">
        <f>IF(ISBLANK(Games!$B435), "",Games!H435)</f>
        <v/>
      </c>
      <c r="F453" s="69" t="str">
        <f>Games!D435</f>
        <v/>
      </c>
      <c r="G453" s="70" t="str">
        <f>Games!K435</f>
        <v/>
      </c>
      <c r="H453" s="71" t="str">
        <f>IF(ISBLANK(Games!B435), "", IF('Prediction Log'!$D453&lt;0, 'Prediction Log'!$B453, 'Prediction Log'!$C453))</f>
        <v/>
      </c>
      <c r="I453" s="72" t="str">
        <f>IF(ISBLANK(Games!$B435), "",Games!I435)</f>
        <v/>
      </c>
      <c r="J453" s="72" t="str">
        <f>IF('Prediction Log'!$F453&gt;0.5, 'Prediction Log'!$B453, IF('Prediction Log'!$F453&lt;0.5, 'Prediction Log'!$C453, "PICK"))</f>
        <v/>
      </c>
      <c r="K453" s="73" t="str">
        <f>IF(ISBLANK(Games!B435), "",IF('Prediction Log'!$J453='Prediction Log'!$B453, 'Prediction Log'!$F453, 1-'Prediction Log'!$F453))</f>
        <v/>
      </c>
      <c r="L453" s="74" t="str">
        <f>IF(ISBLANK(Games!$B435), "",Games!L435)</f>
        <v/>
      </c>
      <c r="M453" s="75" t="str">
        <f>IF(ISBLANK('Prediction Log'!$N453), "",IF('Prediction Log'!$N453&gt;'Prediction Log'!$O453,'Prediction Log'!$B453,'Prediction Log'!$C453))</f>
        <v/>
      </c>
      <c r="N453" s="76"/>
      <c r="O453" s="76"/>
      <c r="P453" s="77" t="str">
        <f>IF(ISBLANK('Prediction Log'!$N453), "",'Prediction Log'!$O453-'Prediction Log'!$N453)</f>
        <v/>
      </c>
      <c r="Q453" s="78" t="str">
        <f>IF(ISBLANK('Prediction Log'!$N453), "",IF('Prediction Log'!$M453&lt;&gt;'Prediction Log'!$H453, "Y", IF(AND('Prediction Log'!$M453='Prediction Log'!$H453, ABS((-1*'Prediction Log'!$P453))&gt;ABS('Prediction Log'!$D453)), "Y", IF('Prediction Log'!$D453='Prediction Log'!$P453, "PUSH", "N"))))</f>
        <v/>
      </c>
      <c r="R453" s="79" t="str">
        <f>IF(ISBLANK('Prediction Log'!$N453), "",IF('Prediction Log'!$P453&lt;'Prediction Log'!$D453, "Y", IF('Prediction Log'!$P453='Prediction Log'!$D453, "PUSH", "N")))</f>
        <v/>
      </c>
      <c r="S453" s="79" t="str">
        <f>IF(ISBLANK('Prediction Log'!$N453), "",IF('Prediction Log'!$P453&lt;'Prediction Log'!$E453, "Y", IF('Prediction Log'!$P453='Prediction Log'!$E453, "PUSH", "N")))</f>
        <v/>
      </c>
      <c r="T453" s="80" t="str">
        <f>IF(ISBLANK('Prediction Log'!$N453),"",IF('Prediction Log'!$M453='Prediction Log'!$H453, "Y", "N"))</f>
        <v/>
      </c>
      <c r="U453" s="80" t="str">
        <f>'Prediction Log'!$R453</f>
        <v/>
      </c>
      <c r="V453" s="80" t="str">
        <f>IF(ISBLANK('Prediction Log'!$N453), "",IF(AND('Prediction Log'!$T453="Y", 'Prediction Log'!$U453="Y"), "Y", "N"))</f>
        <v/>
      </c>
      <c r="W453" s="81" t="str">
        <f>IF(ISBLANK('Prediction Log'!$N453),"",IF('Prediction Log'!$M453='Prediction Log'!$I453, "Y", "N"))</f>
        <v/>
      </c>
      <c r="X453" s="81" t="str">
        <f>IF(ISBLANK('Prediction Log'!$N453), "", IF('Prediction Log'!$R453=Games!K435, "Y", "N"))</f>
        <v/>
      </c>
      <c r="Y453" s="82" t="str">
        <f>IF(ISBLANK('Prediction Log'!$N453), "",IF('Prediction Log'!$J453='Prediction Log'!$M453, "Y", "N"))</f>
        <v/>
      </c>
      <c r="Z453" s="81" t="str">
        <f>IF(ISBLANK('Prediction Log'!$N453), "",IF('Prediction Log'!$I453&lt;&gt;'Prediction Log'!$M453, "N",IF(AND('Prediction Log'!$E453&gt;0, 'Prediction Log'!$P453&gt;'Prediction Log'!$E453, 'Prediction Log'!$I453='Prediction Log'!$C453), "Y", IF(AND('Prediction Log'!$E453&lt;0, 'Prediction Log'!$P453&lt;'Prediction Log'!$E453,'Prediction Log'!$I453='Prediction Log'!$B453 ), "Y", IF('Prediction Log'!$P453='Prediction Log'!$E453, "PUSH", "N")))))</f>
        <v/>
      </c>
      <c r="AA453" s="81" t="str">
        <f>IF(ISBLANK('Prediction Log'!$N453), "",IF(AND('Prediction Log'!$W453="Y", 'Prediction Log'!$X453="Y"), "Y", "N"))</f>
        <v/>
      </c>
      <c r="AB453" s="80" t="str">
        <f>IF(ISBLANK('Prediction Log'!$N453), "",IF('Prediction Log'!$D453&gt;0, 'Prediction Log'!$P453-'Prediction Log'!$D453, IF('Prediction Log'!$D453&lt;0, -'Prediction Log'!$P453+'Prediction Log'!$D453, "NA")))</f>
        <v/>
      </c>
      <c r="AC453" s="80" t="str">
        <f>IF(ISBLANK('Prediction Log'!$N453), "",ABS('Prediction Log'!$AB453))</f>
        <v/>
      </c>
      <c r="AD453" s="81" t="str">
        <f>IF(ISBLANK('Prediction Log'!$N453), "",IF('Prediction Log'!$E453&gt;0, 'Prediction Log'!$P453-'Prediction Log'!$E453, IF('Prediction Log'!$E453&lt;0, -'Prediction Log'!$P453+'Prediction Log'!$E453, "NA")))</f>
        <v/>
      </c>
      <c r="AE453" s="81" t="str">
        <f>IF(ISBLANK('Prediction Log'!$N453), "",ABS('Prediction Log'!$AD453))</f>
        <v/>
      </c>
    </row>
    <row r="454" ht="14.25" customHeight="1">
      <c r="A454" s="14" t="str">
        <f>IF(ISBLANK(Games!$B436), "",Games!A436)</f>
        <v/>
      </c>
      <c r="B454" s="67" t="str">
        <f>IF(ISBLANK(Games!$B436), "",Games!B436)</f>
        <v/>
      </c>
      <c r="C454" s="67" t="str">
        <f>IF(ISBLANK(Games!$B436), "",Games!E436)</f>
        <v/>
      </c>
      <c r="D454" s="10" t="str">
        <f>IF(ISBLANK(Games!$B436), "",Games!G436)</f>
        <v/>
      </c>
      <c r="E454" s="10" t="str">
        <f>IF(ISBLANK(Games!$B436), "",Games!H436)</f>
        <v/>
      </c>
      <c r="F454" s="69" t="str">
        <f>Games!D436</f>
        <v/>
      </c>
      <c r="G454" s="70" t="str">
        <f>Games!K436</f>
        <v/>
      </c>
      <c r="H454" s="71" t="str">
        <f>IF(ISBLANK(Games!B436), "", IF('Prediction Log'!$D454&lt;0, 'Prediction Log'!$B454, 'Prediction Log'!$C454))</f>
        <v/>
      </c>
      <c r="I454" s="72" t="str">
        <f>IF(ISBLANK(Games!$B436), "",Games!I436)</f>
        <v/>
      </c>
      <c r="J454" s="72" t="str">
        <f>IF('Prediction Log'!$F454&gt;0.5, 'Prediction Log'!$B454, IF('Prediction Log'!$F454&lt;0.5, 'Prediction Log'!$C454, "PICK"))</f>
        <v/>
      </c>
      <c r="K454" s="73" t="str">
        <f>IF(ISBLANK(Games!B436), "",IF('Prediction Log'!$J454='Prediction Log'!$B454, 'Prediction Log'!$F454, 1-'Prediction Log'!$F454))</f>
        <v/>
      </c>
      <c r="L454" s="74" t="str">
        <f>IF(ISBLANK(Games!$B436), "",Games!L436)</f>
        <v/>
      </c>
      <c r="M454" s="75" t="str">
        <f>IF(ISBLANK('Prediction Log'!$N454), "",IF('Prediction Log'!$N454&gt;'Prediction Log'!$O454,'Prediction Log'!$B454,'Prediction Log'!$C454))</f>
        <v/>
      </c>
      <c r="N454" s="76"/>
      <c r="O454" s="76"/>
      <c r="P454" s="77" t="str">
        <f>IF(ISBLANK('Prediction Log'!$N454), "",'Prediction Log'!$O454-'Prediction Log'!$N454)</f>
        <v/>
      </c>
      <c r="Q454" s="78" t="str">
        <f>IF(ISBLANK('Prediction Log'!$N454), "",IF('Prediction Log'!$M454&lt;&gt;'Prediction Log'!$H454, "Y", IF(AND('Prediction Log'!$M454='Prediction Log'!$H454, ABS((-1*'Prediction Log'!$P454))&gt;ABS('Prediction Log'!$D454)), "Y", IF('Prediction Log'!$D454='Prediction Log'!$P454, "PUSH", "N"))))</f>
        <v/>
      </c>
      <c r="R454" s="79" t="str">
        <f>IF(ISBLANK('Prediction Log'!$N454), "",IF('Prediction Log'!$P454&lt;'Prediction Log'!$D454, "Y", IF('Prediction Log'!$P454='Prediction Log'!$D454, "PUSH", "N")))</f>
        <v/>
      </c>
      <c r="S454" s="79" t="str">
        <f>IF(ISBLANK('Prediction Log'!$N454), "",IF('Prediction Log'!$P454&lt;'Prediction Log'!$E454, "Y", IF('Prediction Log'!$P454='Prediction Log'!$E454, "PUSH", "N")))</f>
        <v/>
      </c>
      <c r="T454" s="80" t="str">
        <f>IF(ISBLANK('Prediction Log'!$N454),"",IF('Prediction Log'!$M454='Prediction Log'!$H454, "Y", "N"))</f>
        <v/>
      </c>
      <c r="U454" s="80" t="str">
        <f>'Prediction Log'!$R454</f>
        <v/>
      </c>
      <c r="V454" s="80" t="str">
        <f>IF(ISBLANK('Prediction Log'!$N454), "",IF(AND('Prediction Log'!$T454="Y", 'Prediction Log'!$U454="Y"), "Y", "N"))</f>
        <v/>
      </c>
      <c r="W454" s="81" t="str">
        <f>IF(ISBLANK('Prediction Log'!$N454),"",IF('Prediction Log'!$M454='Prediction Log'!$I454, "Y", "N"))</f>
        <v/>
      </c>
      <c r="X454" s="81" t="str">
        <f>IF(ISBLANK('Prediction Log'!$N454), "", IF('Prediction Log'!$R454=Games!K436, "Y", "N"))</f>
        <v/>
      </c>
      <c r="Y454" s="82" t="str">
        <f>IF(ISBLANK('Prediction Log'!$N454), "",IF('Prediction Log'!$J454='Prediction Log'!$M454, "Y", "N"))</f>
        <v/>
      </c>
      <c r="Z454" s="81" t="str">
        <f>IF(ISBLANK('Prediction Log'!$N454), "",IF('Prediction Log'!$I454&lt;&gt;'Prediction Log'!$M454, "N",IF(AND('Prediction Log'!$E454&gt;0, 'Prediction Log'!$P454&gt;'Prediction Log'!$E454, 'Prediction Log'!$I454='Prediction Log'!$C454), "Y", IF(AND('Prediction Log'!$E454&lt;0, 'Prediction Log'!$P454&lt;'Prediction Log'!$E454,'Prediction Log'!$I454='Prediction Log'!$B454 ), "Y", IF('Prediction Log'!$P454='Prediction Log'!$E454, "PUSH", "N")))))</f>
        <v/>
      </c>
      <c r="AA454" s="81" t="str">
        <f>IF(ISBLANK('Prediction Log'!$N454), "",IF(AND('Prediction Log'!$W454="Y", 'Prediction Log'!$X454="Y"), "Y", "N"))</f>
        <v/>
      </c>
      <c r="AB454" s="80" t="str">
        <f>IF(ISBLANK('Prediction Log'!$N454), "",IF('Prediction Log'!$D454&gt;0, 'Prediction Log'!$P454-'Prediction Log'!$D454, IF('Prediction Log'!$D454&lt;0, -'Prediction Log'!$P454+'Prediction Log'!$D454, "NA")))</f>
        <v/>
      </c>
      <c r="AC454" s="80" t="str">
        <f>IF(ISBLANK('Prediction Log'!$N454), "",ABS('Prediction Log'!$AB454))</f>
        <v/>
      </c>
      <c r="AD454" s="81" t="str">
        <f>IF(ISBLANK('Prediction Log'!$N454), "",IF('Prediction Log'!$E454&gt;0, 'Prediction Log'!$P454-'Prediction Log'!$E454, IF('Prediction Log'!$E454&lt;0, -'Prediction Log'!$P454+'Prediction Log'!$E454, "NA")))</f>
        <v/>
      </c>
      <c r="AE454" s="81" t="str">
        <f>IF(ISBLANK('Prediction Log'!$N454), "",ABS('Prediction Log'!$AD454))</f>
        <v/>
      </c>
    </row>
    <row r="455" ht="14.25" customHeight="1">
      <c r="A455" s="67" t="str">
        <f>IF(ISBLANK(Games!$B437), "",Games!A437)</f>
        <v/>
      </c>
      <c r="B455" s="67" t="str">
        <f>IF(ISBLANK(Games!$B437), "",Games!B437)</f>
        <v/>
      </c>
      <c r="C455" s="67" t="str">
        <f>IF(ISBLANK(Games!$B437), "",Games!E437)</f>
        <v/>
      </c>
      <c r="D455" s="68" t="str">
        <f>IF(ISBLANK(Games!$B437), "",Games!G437)</f>
        <v/>
      </c>
      <c r="E455" s="68" t="str">
        <f>IF(ISBLANK(Games!$B437), "",Games!H437)</f>
        <v/>
      </c>
      <c r="F455" s="69" t="str">
        <f>Games!D437</f>
        <v/>
      </c>
      <c r="G455" s="70" t="str">
        <f>Games!K437</f>
        <v/>
      </c>
      <c r="H455" s="71" t="str">
        <f>IF(ISBLANK(Games!B437), "", IF('Prediction Log'!$D455&lt;0, 'Prediction Log'!$B455, 'Prediction Log'!$C455))</f>
        <v/>
      </c>
      <c r="I455" s="72" t="str">
        <f>IF(ISBLANK(Games!$B437), "",Games!I437)</f>
        <v/>
      </c>
      <c r="J455" s="72" t="str">
        <f>IF('Prediction Log'!$F455&gt;0.5, 'Prediction Log'!$B455, IF('Prediction Log'!$F455&lt;0.5, 'Prediction Log'!$C455, "PICK"))</f>
        <v/>
      </c>
      <c r="K455" s="73" t="str">
        <f>IF(ISBLANK(Games!B437), "",IF('Prediction Log'!$J455='Prediction Log'!$B455, 'Prediction Log'!$F455, 1-'Prediction Log'!$F455))</f>
        <v/>
      </c>
      <c r="L455" s="74" t="str">
        <f>IF(ISBLANK(Games!$B437), "",Games!L437)</f>
        <v/>
      </c>
      <c r="M455" s="75" t="str">
        <f>IF(ISBLANK('Prediction Log'!$N455), "",IF('Prediction Log'!$N455&gt;'Prediction Log'!$O455,'Prediction Log'!$B455,'Prediction Log'!$C455))</f>
        <v/>
      </c>
      <c r="N455" s="76"/>
      <c r="O455" s="76"/>
      <c r="P455" s="77" t="str">
        <f>IF(ISBLANK('Prediction Log'!$N455), "",'Prediction Log'!$O455-'Prediction Log'!$N455)</f>
        <v/>
      </c>
      <c r="Q455" s="78" t="str">
        <f>IF(ISBLANK('Prediction Log'!$N455), "",IF('Prediction Log'!$M455&lt;&gt;'Prediction Log'!$H455, "Y", IF(AND('Prediction Log'!$M455='Prediction Log'!$H455, ABS((-1*'Prediction Log'!$P455))&gt;ABS('Prediction Log'!$D455)), "Y", IF('Prediction Log'!$D455='Prediction Log'!$P455, "PUSH", "N"))))</f>
        <v/>
      </c>
      <c r="R455" s="79" t="str">
        <f>IF(ISBLANK('Prediction Log'!$N455), "",IF('Prediction Log'!$P455&lt;'Prediction Log'!$D455, "Y", IF('Prediction Log'!$P455='Prediction Log'!$D455, "PUSH", "N")))</f>
        <v/>
      </c>
      <c r="S455" s="79" t="str">
        <f>IF(ISBLANK('Prediction Log'!$N455), "",IF('Prediction Log'!$P455&lt;'Prediction Log'!$E455, "Y", IF('Prediction Log'!$P455='Prediction Log'!$E455, "PUSH", "N")))</f>
        <v/>
      </c>
      <c r="T455" s="80" t="str">
        <f>IF(ISBLANK('Prediction Log'!$N455),"",IF('Prediction Log'!$M455='Prediction Log'!$H455, "Y", "N"))</f>
        <v/>
      </c>
      <c r="U455" s="80" t="str">
        <f>'Prediction Log'!$R455</f>
        <v/>
      </c>
      <c r="V455" s="80" t="str">
        <f>IF(ISBLANK('Prediction Log'!$N455), "",IF(AND('Prediction Log'!$T455="Y", 'Prediction Log'!$U455="Y"), "Y", "N"))</f>
        <v/>
      </c>
      <c r="W455" s="81" t="str">
        <f>IF(ISBLANK('Prediction Log'!$N455),"",IF('Prediction Log'!$M455='Prediction Log'!$I455, "Y", "N"))</f>
        <v/>
      </c>
      <c r="X455" s="81" t="str">
        <f>IF(ISBLANK('Prediction Log'!$N455), "", IF('Prediction Log'!$R455=Games!K437, "Y", "N"))</f>
        <v/>
      </c>
      <c r="Y455" s="82" t="str">
        <f>IF(ISBLANK('Prediction Log'!$N455), "",IF('Prediction Log'!$J455='Prediction Log'!$M455, "Y", "N"))</f>
        <v/>
      </c>
      <c r="Z455" s="81" t="str">
        <f>IF(ISBLANK('Prediction Log'!$N455), "",IF('Prediction Log'!$I455&lt;&gt;'Prediction Log'!$M455, "N",IF(AND('Prediction Log'!$E455&gt;0, 'Prediction Log'!$P455&gt;'Prediction Log'!$E455, 'Prediction Log'!$I455='Prediction Log'!$C455), "Y", IF(AND('Prediction Log'!$E455&lt;0, 'Prediction Log'!$P455&lt;'Prediction Log'!$E455,'Prediction Log'!$I455='Prediction Log'!$B455 ), "Y", IF('Prediction Log'!$P455='Prediction Log'!$E455, "PUSH", "N")))))</f>
        <v/>
      </c>
      <c r="AA455" s="81" t="str">
        <f>IF(ISBLANK('Prediction Log'!$N455), "",IF(AND('Prediction Log'!$W455="Y", 'Prediction Log'!$X455="Y"), "Y", "N"))</f>
        <v/>
      </c>
      <c r="AB455" s="80" t="str">
        <f>IF(ISBLANK('Prediction Log'!$N455), "",IF('Prediction Log'!$D455&gt;0, 'Prediction Log'!$P455-'Prediction Log'!$D455, IF('Prediction Log'!$D455&lt;0, -'Prediction Log'!$P455+'Prediction Log'!$D455, "NA")))</f>
        <v/>
      </c>
      <c r="AC455" s="80" t="str">
        <f>IF(ISBLANK('Prediction Log'!$N455), "",ABS('Prediction Log'!$AB455))</f>
        <v/>
      </c>
      <c r="AD455" s="81" t="str">
        <f>IF(ISBLANK('Prediction Log'!$N455), "",IF('Prediction Log'!$E455&gt;0, 'Prediction Log'!$P455-'Prediction Log'!$E455, IF('Prediction Log'!$E455&lt;0, -'Prediction Log'!$P455+'Prediction Log'!$E455, "NA")))</f>
        <v/>
      </c>
      <c r="AE455" s="81" t="str">
        <f>IF(ISBLANK('Prediction Log'!$N455), "",ABS('Prediction Log'!$AD455))</f>
        <v/>
      </c>
    </row>
    <row r="456" ht="14.25" customHeight="1">
      <c r="A456" s="14" t="str">
        <f>IF(ISBLANK(Games!$B438), "",Games!A438)</f>
        <v/>
      </c>
      <c r="B456" s="67" t="str">
        <f>IF(ISBLANK(Games!$B438), "",Games!B438)</f>
        <v/>
      </c>
      <c r="C456" s="67" t="str">
        <f>IF(ISBLANK(Games!$B438), "",Games!E438)</f>
        <v/>
      </c>
      <c r="D456" s="10" t="str">
        <f>IF(ISBLANK(Games!$B438), "",Games!G438)</f>
        <v/>
      </c>
      <c r="E456" s="10" t="str">
        <f>IF(ISBLANK(Games!$B438), "",Games!H438)</f>
        <v/>
      </c>
      <c r="F456" s="69" t="str">
        <f>Games!D438</f>
        <v/>
      </c>
      <c r="G456" s="70" t="str">
        <f>Games!K438</f>
        <v/>
      </c>
      <c r="H456" s="71" t="str">
        <f>IF(ISBLANK(Games!B438), "", IF('Prediction Log'!$D456&lt;0, 'Prediction Log'!$B456, 'Prediction Log'!$C456))</f>
        <v/>
      </c>
      <c r="I456" s="72" t="str">
        <f>IF(ISBLANK(Games!$B438), "",Games!I438)</f>
        <v/>
      </c>
      <c r="J456" s="72" t="str">
        <f>IF('Prediction Log'!$F456&gt;0.5, 'Prediction Log'!$B456, IF('Prediction Log'!$F456&lt;0.5, 'Prediction Log'!$C456, "PICK"))</f>
        <v/>
      </c>
      <c r="K456" s="73" t="str">
        <f>IF(ISBLANK(Games!B438), "",IF('Prediction Log'!$J456='Prediction Log'!$B456, 'Prediction Log'!$F456, 1-'Prediction Log'!$F456))</f>
        <v/>
      </c>
      <c r="L456" s="74" t="str">
        <f>IF(ISBLANK(Games!$B438), "",Games!L438)</f>
        <v/>
      </c>
      <c r="M456" s="75" t="str">
        <f>IF(ISBLANK('Prediction Log'!$N456), "",IF('Prediction Log'!$N456&gt;'Prediction Log'!$O456,'Prediction Log'!$B456,'Prediction Log'!$C456))</f>
        <v/>
      </c>
      <c r="N456" s="76"/>
      <c r="O456" s="76"/>
      <c r="P456" s="77" t="str">
        <f>IF(ISBLANK('Prediction Log'!$N456), "",'Prediction Log'!$O456-'Prediction Log'!$N456)</f>
        <v/>
      </c>
      <c r="Q456" s="78" t="str">
        <f>IF(ISBLANK('Prediction Log'!$N456), "",IF('Prediction Log'!$M456&lt;&gt;'Prediction Log'!$H456, "Y", IF(AND('Prediction Log'!$M456='Prediction Log'!$H456, ABS((-1*'Prediction Log'!$P456))&gt;ABS('Prediction Log'!$D456)), "Y", IF('Prediction Log'!$D456='Prediction Log'!$P456, "PUSH", "N"))))</f>
        <v/>
      </c>
      <c r="R456" s="79" t="str">
        <f>IF(ISBLANK('Prediction Log'!$N456), "",IF('Prediction Log'!$P456&lt;'Prediction Log'!$D456, "Y", IF('Prediction Log'!$P456='Prediction Log'!$D456, "PUSH", "N")))</f>
        <v/>
      </c>
      <c r="S456" s="79" t="str">
        <f>IF(ISBLANK('Prediction Log'!$N456), "",IF('Prediction Log'!$P456&lt;'Prediction Log'!$E456, "Y", IF('Prediction Log'!$P456='Prediction Log'!$E456, "PUSH", "N")))</f>
        <v/>
      </c>
      <c r="T456" s="80" t="str">
        <f>IF(ISBLANK('Prediction Log'!$N456),"",IF('Prediction Log'!$M456='Prediction Log'!$H456, "Y", "N"))</f>
        <v/>
      </c>
      <c r="U456" s="80" t="str">
        <f>'Prediction Log'!$R456</f>
        <v/>
      </c>
      <c r="V456" s="80" t="str">
        <f>IF(ISBLANK('Prediction Log'!$N456), "",IF(AND('Prediction Log'!$T456="Y", 'Prediction Log'!$U456="Y"), "Y", "N"))</f>
        <v/>
      </c>
      <c r="W456" s="81" t="str">
        <f>IF(ISBLANK('Prediction Log'!$N456),"",IF('Prediction Log'!$M456='Prediction Log'!$I456, "Y", "N"))</f>
        <v/>
      </c>
      <c r="X456" s="81" t="str">
        <f>IF(ISBLANK('Prediction Log'!$N456), "", IF('Prediction Log'!$R456=Games!K438, "Y", "N"))</f>
        <v/>
      </c>
      <c r="Y456" s="82" t="str">
        <f>IF(ISBLANK('Prediction Log'!$N456), "",IF('Prediction Log'!$J456='Prediction Log'!$M456, "Y", "N"))</f>
        <v/>
      </c>
      <c r="Z456" s="81" t="str">
        <f>IF(ISBLANK('Prediction Log'!$N456), "",IF('Prediction Log'!$I456&lt;&gt;'Prediction Log'!$M456, "N",IF(AND('Prediction Log'!$E456&gt;0, 'Prediction Log'!$P456&gt;'Prediction Log'!$E456, 'Prediction Log'!$I456='Prediction Log'!$C456), "Y", IF(AND('Prediction Log'!$E456&lt;0, 'Prediction Log'!$P456&lt;'Prediction Log'!$E456,'Prediction Log'!$I456='Prediction Log'!$B456 ), "Y", IF('Prediction Log'!$P456='Prediction Log'!$E456, "PUSH", "N")))))</f>
        <v/>
      </c>
      <c r="AA456" s="81" t="str">
        <f>IF(ISBLANK('Prediction Log'!$N456), "",IF(AND('Prediction Log'!$W456="Y", 'Prediction Log'!$X456="Y"), "Y", "N"))</f>
        <v/>
      </c>
      <c r="AB456" s="80" t="str">
        <f>IF(ISBLANK('Prediction Log'!$N456), "",IF('Prediction Log'!$D456&gt;0, 'Prediction Log'!$P456-'Prediction Log'!$D456, IF('Prediction Log'!$D456&lt;0, -'Prediction Log'!$P456+'Prediction Log'!$D456, "NA")))</f>
        <v/>
      </c>
      <c r="AC456" s="80" t="str">
        <f>IF(ISBLANK('Prediction Log'!$N456), "",ABS('Prediction Log'!$AB456))</f>
        <v/>
      </c>
      <c r="AD456" s="81" t="str">
        <f>IF(ISBLANK('Prediction Log'!$N456), "",IF('Prediction Log'!$E456&gt;0, 'Prediction Log'!$P456-'Prediction Log'!$E456, IF('Prediction Log'!$E456&lt;0, -'Prediction Log'!$P456+'Prediction Log'!$E456, "NA")))</f>
        <v/>
      </c>
      <c r="AE456" s="81" t="str">
        <f>IF(ISBLANK('Prediction Log'!$N456), "",ABS('Prediction Log'!$AD456))</f>
        <v/>
      </c>
    </row>
    <row r="457" ht="14.25" customHeight="1">
      <c r="A457" s="67" t="str">
        <f>IF(ISBLANK(Games!$B439), "",Games!A439)</f>
        <v/>
      </c>
      <c r="B457" s="67" t="str">
        <f>IF(ISBLANK(Games!$B439), "",Games!B439)</f>
        <v/>
      </c>
      <c r="C457" s="67" t="str">
        <f>IF(ISBLANK(Games!$B439), "",Games!E439)</f>
        <v/>
      </c>
      <c r="D457" s="68" t="str">
        <f>IF(ISBLANK(Games!$B439), "",Games!G439)</f>
        <v/>
      </c>
      <c r="E457" s="68" t="str">
        <f>IF(ISBLANK(Games!$B439), "",Games!H439)</f>
        <v/>
      </c>
      <c r="F457" s="69" t="str">
        <f>Games!D439</f>
        <v/>
      </c>
      <c r="G457" s="70" t="str">
        <f>Games!K439</f>
        <v/>
      </c>
      <c r="H457" s="71" t="str">
        <f>IF(ISBLANK(Games!B439), "", IF('Prediction Log'!$D457&lt;0, 'Prediction Log'!$B457, 'Prediction Log'!$C457))</f>
        <v/>
      </c>
      <c r="I457" s="72" t="str">
        <f>IF(ISBLANK(Games!$B439), "",Games!I439)</f>
        <v/>
      </c>
      <c r="J457" s="72" t="str">
        <f>IF('Prediction Log'!$F457&gt;0.5, 'Prediction Log'!$B457, IF('Prediction Log'!$F457&lt;0.5, 'Prediction Log'!$C457, "PICK"))</f>
        <v/>
      </c>
      <c r="K457" s="73" t="str">
        <f>IF(ISBLANK(Games!B439), "",IF('Prediction Log'!$J457='Prediction Log'!$B457, 'Prediction Log'!$F457, 1-'Prediction Log'!$F457))</f>
        <v/>
      </c>
      <c r="L457" s="74" t="str">
        <f>IF(ISBLANK(Games!$B439), "",Games!L439)</f>
        <v/>
      </c>
      <c r="M457" s="75" t="str">
        <f>IF(ISBLANK('Prediction Log'!$N457), "",IF('Prediction Log'!$N457&gt;'Prediction Log'!$O457,'Prediction Log'!$B457,'Prediction Log'!$C457))</f>
        <v/>
      </c>
      <c r="N457" s="76"/>
      <c r="O457" s="76"/>
      <c r="P457" s="77" t="str">
        <f>IF(ISBLANK('Prediction Log'!$N457), "",'Prediction Log'!$O457-'Prediction Log'!$N457)</f>
        <v/>
      </c>
      <c r="Q457" s="78" t="str">
        <f>IF(ISBLANK('Prediction Log'!$N457), "",IF('Prediction Log'!$M457&lt;&gt;'Prediction Log'!$H457, "Y", IF(AND('Prediction Log'!$M457='Prediction Log'!$H457, ABS((-1*'Prediction Log'!$P457))&gt;ABS('Prediction Log'!$D457)), "Y", IF('Prediction Log'!$D457='Prediction Log'!$P457, "PUSH", "N"))))</f>
        <v/>
      </c>
      <c r="R457" s="79" t="str">
        <f>IF(ISBLANK('Prediction Log'!$N457), "",IF('Prediction Log'!$P457&lt;'Prediction Log'!$D457, "Y", IF('Prediction Log'!$P457='Prediction Log'!$D457, "PUSH", "N")))</f>
        <v/>
      </c>
      <c r="S457" s="79" t="str">
        <f>IF(ISBLANK('Prediction Log'!$N457), "",IF('Prediction Log'!$P457&lt;'Prediction Log'!$E457, "Y", IF('Prediction Log'!$P457='Prediction Log'!$E457, "PUSH", "N")))</f>
        <v/>
      </c>
      <c r="T457" s="80" t="str">
        <f>IF(ISBLANK('Prediction Log'!$N457),"",IF('Prediction Log'!$M457='Prediction Log'!$H457, "Y", "N"))</f>
        <v/>
      </c>
      <c r="U457" s="80" t="str">
        <f>'Prediction Log'!$R457</f>
        <v/>
      </c>
      <c r="V457" s="80" t="str">
        <f>IF(ISBLANK('Prediction Log'!$N457), "",IF(AND('Prediction Log'!$T457="Y", 'Prediction Log'!$U457="Y"), "Y", "N"))</f>
        <v/>
      </c>
      <c r="W457" s="81" t="str">
        <f>IF(ISBLANK('Prediction Log'!$N457),"",IF('Prediction Log'!$M457='Prediction Log'!$I457, "Y", "N"))</f>
        <v/>
      </c>
      <c r="X457" s="81" t="str">
        <f>IF(ISBLANK('Prediction Log'!$N457), "", IF('Prediction Log'!$R457=Games!K439, "Y", "N"))</f>
        <v/>
      </c>
      <c r="Y457" s="82" t="str">
        <f>IF(ISBLANK('Prediction Log'!$N457), "",IF('Prediction Log'!$J457='Prediction Log'!$M457, "Y", "N"))</f>
        <v/>
      </c>
      <c r="Z457" s="81" t="str">
        <f>IF(ISBLANK('Prediction Log'!$N457), "",IF('Prediction Log'!$I457&lt;&gt;'Prediction Log'!$M457, "N",IF(AND('Prediction Log'!$E457&gt;0, 'Prediction Log'!$P457&gt;'Prediction Log'!$E457, 'Prediction Log'!$I457='Prediction Log'!$C457), "Y", IF(AND('Prediction Log'!$E457&lt;0, 'Prediction Log'!$P457&lt;'Prediction Log'!$E457,'Prediction Log'!$I457='Prediction Log'!$B457 ), "Y", IF('Prediction Log'!$P457='Prediction Log'!$E457, "PUSH", "N")))))</f>
        <v/>
      </c>
      <c r="AA457" s="81" t="str">
        <f>IF(ISBLANK('Prediction Log'!$N457), "",IF(AND('Prediction Log'!$W457="Y", 'Prediction Log'!$X457="Y"), "Y", "N"))</f>
        <v/>
      </c>
      <c r="AB457" s="80" t="str">
        <f>IF(ISBLANK('Prediction Log'!$N457), "",IF('Prediction Log'!$D457&gt;0, 'Prediction Log'!$P457-'Prediction Log'!$D457, IF('Prediction Log'!$D457&lt;0, -'Prediction Log'!$P457+'Prediction Log'!$D457, "NA")))</f>
        <v/>
      </c>
      <c r="AC457" s="80" t="str">
        <f>IF(ISBLANK('Prediction Log'!$N457), "",ABS('Prediction Log'!$AB457))</f>
        <v/>
      </c>
      <c r="AD457" s="81" t="str">
        <f>IF(ISBLANK('Prediction Log'!$N457), "",IF('Prediction Log'!$E457&gt;0, 'Prediction Log'!$P457-'Prediction Log'!$E457, IF('Prediction Log'!$E457&lt;0, -'Prediction Log'!$P457+'Prediction Log'!$E457, "NA")))</f>
        <v/>
      </c>
      <c r="AE457" s="81" t="str">
        <f>IF(ISBLANK('Prediction Log'!$N457), "",ABS('Prediction Log'!$AD457))</f>
        <v/>
      </c>
    </row>
    <row r="458" ht="14.25" customHeight="1">
      <c r="A458" s="14" t="str">
        <f>IF(ISBLANK(Games!$B440), "",Games!A440)</f>
        <v/>
      </c>
      <c r="B458" s="67" t="str">
        <f>IF(ISBLANK(Games!$B440), "",Games!B440)</f>
        <v/>
      </c>
      <c r="C458" s="67" t="str">
        <f>IF(ISBLANK(Games!$B440), "",Games!E440)</f>
        <v/>
      </c>
      <c r="D458" s="10" t="str">
        <f>IF(ISBLANK(Games!$B440), "",Games!G440)</f>
        <v/>
      </c>
      <c r="E458" s="10" t="str">
        <f>IF(ISBLANK(Games!$B440), "",Games!H440)</f>
        <v/>
      </c>
      <c r="F458" s="69" t="str">
        <f>Games!D440</f>
        <v/>
      </c>
      <c r="G458" s="70" t="str">
        <f>Games!K440</f>
        <v/>
      </c>
      <c r="H458" s="71" t="str">
        <f>IF(ISBLANK(Games!B440), "", IF('Prediction Log'!$D458&lt;0, 'Prediction Log'!$B458, 'Prediction Log'!$C458))</f>
        <v/>
      </c>
      <c r="I458" s="72" t="str">
        <f>IF(ISBLANK(Games!$B440), "",Games!I440)</f>
        <v/>
      </c>
      <c r="J458" s="72" t="str">
        <f>IF('Prediction Log'!$F458&gt;0.5, 'Prediction Log'!$B458, IF('Prediction Log'!$F458&lt;0.5, 'Prediction Log'!$C458, "PICK"))</f>
        <v/>
      </c>
      <c r="K458" s="73" t="str">
        <f>IF(ISBLANK(Games!B440), "",IF('Prediction Log'!$J458='Prediction Log'!$B458, 'Prediction Log'!$F458, 1-'Prediction Log'!$F458))</f>
        <v/>
      </c>
      <c r="L458" s="74" t="str">
        <f>IF(ISBLANK(Games!$B440), "",Games!L440)</f>
        <v/>
      </c>
      <c r="M458" s="75" t="str">
        <f>IF(ISBLANK('Prediction Log'!$N458), "",IF('Prediction Log'!$N458&gt;'Prediction Log'!$O458,'Prediction Log'!$B458,'Prediction Log'!$C458))</f>
        <v/>
      </c>
      <c r="N458" s="76"/>
      <c r="O458" s="76"/>
      <c r="P458" s="77" t="str">
        <f>IF(ISBLANK('Prediction Log'!$N458), "",'Prediction Log'!$O458-'Prediction Log'!$N458)</f>
        <v/>
      </c>
      <c r="Q458" s="78" t="str">
        <f>IF(ISBLANK('Prediction Log'!$N458), "",IF('Prediction Log'!$M458&lt;&gt;'Prediction Log'!$H458, "Y", IF(AND('Prediction Log'!$M458='Prediction Log'!$H458, ABS((-1*'Prediction Log'!$P458))&gt;ABS('Prediction Log'!$D458)), "Y", IF('Prediction Log'!$D458='Prediction Log'!$P458, "PUSH", "N"))))</f>
        <v/>
      </c>
      <c r="R458" s="79" t="str">
        <f>IF(ISBLANK('Prediction Log'!$N458), "",IF('Prediction Log'!$P458&lt;'Prediction Log'!$D458, "Y", IF('Prediction Log'!$P458='Prediction Log'!$D458, "PUSH", "N")))</f>
        <v/>
      </c>
      <c r="S458" s="79" t="str">
        <f>IF(ISBLANK('Prediction Log'!$N458), "",IF('Prediction Log'!$P458&lt;'Prediction Log'!$E458, "Y", IF('Prediction Log'!$P458='Prediction Log'!$E458, "PUSH", "N")))</f>
        <v/>
      </c>
      <c r="T458" s="80" t="str">
        <f>IF(ISBLANK('Prediction Log'!$N458),"",IF('Prediction Log'!$M458='Prediction Log'!$H458, "Y", "N"))</f>
        <v/>
      </c>
      <c r="U458" s="80" t="str">
        <f>'Prediction Log'!$R458</f>
        <v/>
      </c>
      <c r="V458" s="80" t="str">
        <f>IF(ISBLANK('Prediction Log'!$N458), "",IF(AND('Prediction Log'!$T458="Y", 'Prediction Log'!$U458="Y"), "Y", "N"))</f>
        <v/>
      </c>
      <c r="W458" s="81" t="str">
        <f>IF(ISBLANK('Prediction Log'!$N458),"",IF('Prediction Log'!$M458='Prediction Log'!$I458, "Y", "N"))</f>
        <v/>
      </c>
      <c r="X458" s="81" t="str">
        <f>IF(ISBLANK('Prediction Log'!$N458), "", IF('Prediction Log'!$R458=Games!K440, "Y", "N"))</f>
        <v/>
      </c>
      <c r="Y458" s="82" t="str">
        <f>IF(ISBLANK('Prediction Log'!$N458), "",IF('Prediction Log'!$J458='Prediction Log'!$M458, "Y", "N"))</f>
        <v/>
      </c>
      <c r="Z458" s="81" t="str">
        <f>IF(ISBLANK('Prediction Log'!$N458), "",IF('Prediction Log'!$I458&lt;&gt;'Prediction Log'!$M458, "N",IF(AND('Prediction Log'!$E458&gt;0, 'Prediction Log'!$P458&gt;'Prediction Log'!$E458, 'Prediction Log'!$I458='Prediction Log'!$C458), "Y", IF(AND('Prediction Log'!$E458&lt;0, 'Prediction Log'!$P458&lt;'Prediction Log'!$E458,'Prediction Log'!$I458='Prediction Log'!$B458 ), "Y", IF('Prediction Log'!$P458='Prediction Log'!$E458, "PUSH", "N")))))</f>
        <v/>
      </c>
      <c r="AA458" s="81" t="str">
        <f>IF(ISBLANK('Prediction Log'!$N458), "",IF(AND('Prediction Log'!$W458="Y", 'Prediction Log'!$X458="Y"), "Y", "N"))</f>
        <v/>
      </c>
      <c r="AB458" s="80" t="str">
        <f>IF(ISBLANK('Prediction Log'!$N458), "",IF('Prediction Log'!$D458&gt;0, 'Prediction Log'!$P458-'Prediction Log'!$D458, IF('Prediction Log'!$D458&lt;0, -'Prediction Log'!$P458+'Prediction Log'!$D458, "NA")))</f>
        <v/>
      </c>
      <c r="AC458" s="80" t="str">
        <f>IF(ISBLANK('Prediction Log'!$N458), "",ABS('Prediction Log'!$AB458))</f>
        <v/>
      </c>
      <c r="AD458" s="81" t="str">
        <f>IF(ISBLANK('Prediction Log'!$N458), "",IF('Prediction Log'!$E458&gt;0, 'Prediction Log'!$P458-'Prediction Log'!$E458, IF('Prediction Log'!$E458&lt;0, -'Prediction Log'!$P458+'Prediction Log'!$E458, "NA")))</f>
        <v/>
      </c>
      <c r="AE458" s="81" t="str">
        <f>IF(ISBLANK('Prediction Log'!$N458), "",ABS('Prediction Log'!$AD458))</f>
        <v/>
      </c>
    </row>
    <row r="459" ht="14.25" customHeight="1">
      <c r="A459" s="67" t="str">
        <f>IF(ISBLANK(Games!$B441), "",Games!A441)</f>
        <v/>
      </c>
      <c r="B459" s="67" t="str">
        <f>IF(ISBLANK(Games!$B441), "",Games!B441)</f>
        <v/>
      </c>
      <c r="C459" s="67" t="str">
        <f>IF(ISBLANK(Games!$B441), "",Games!E441)</f>
        <v/>
      </c>
      <c r="D459" s="68" t="str">
        <f>IF(ISBLANK(Games!$B441), "",Games!G441)</f>
        <v/>
      </c>
      <c r="E459" s="68" t="str">
        <f>IF(ISBLANK(Games!$B441), "",Games!H441)</f>
        <v/>
      </c>
      <c r="F459" s="69" t="str">
        <f>Games!D441</f>
        <v/>
      </c>
      <c r="G459" s="70" t="str">
        <f>Games!K441</f>
        <v/>
      </c>
      <c r="H459" s="71" t="str">
        <f>IF(ISBLANK(Games!B441), "", IF('Prediction Log'!$D459&lt;0, 'Prediction Log'!$B459, 'Prediction Log'!$C459))</f>
        <v/>
      </c>
      <c r="I459" s="72" t="str">
        <f>IF(ISBLANK(Games!$B441), "",Games!I441)</f>
        <v/>
      </c>
      <c r="J459" s="72" t="str">
        <f>IF('Prediction Log'!$F459&gt;0.5, 'Prediction Log'!$B459, IF('Prediction Log'!$F459&lt;0.5, 'Prediction Log'!$C459, "PICK"))</f>
        <v/>
      </c>
      <c r="K459" s="73" t="str">
        <f>IF(ISBLANK(Games!B441), "",IF('Prediction Log'!$J459='Prediction Log'!$B459, 'Prediction Log'!$F459, 1-'Prediction Log'!$F459))</f>
        <v/>
      </c>
      <c r="L459" s="74" t="str">
        <f>IF(ISBLANK(Games!$B441), "",Games!L441)</f>
        <v/>
      </c>
      <c r="M459" s="75" t="str">
        <f>IF(ISBLANK('Prediction Log'!$N459), "",IF('Prediction Log'!$N459&gt;'Prediction Log'!$O459,'Prediction Log'!$B459,'Prediction Log'!$C459))</f>
        <v/>
      </c>
      <c r="N459" s="76"/>
      <c r="O459" s="76"/>
      <c r="P459" s="77" t="str">
        <f>IF(ISBLANK('Prediction Log'!$N459), "",'Prediction Log'!$O459-'Prediction Log'!$N459)</f>
        <v/>
      </c>
      <c r="Q459" s="78" t="str">
        <f>IF(ISBLANK('Prediction Log'!$N459), "",IF('Prediction Log'!$M459&lt;&gt;'Prediction Log'!$H459, "Y", IF(AND('Prediction Log'!$M459='Prediction Log'!$H459, ABS((-1*'Prediction Log'!$P459))&gt;ABS('Prediction Log'!$D459)), "Y", IF('Prediction Log'!$D459='Prediction Log'!$P459, "PUSH", "N"))))</f>
        <v/>
      </c>
      <c r="R459" s="79" t="str">
        <f>IF(ISBLANK('Prediction Log'!$N459), "",IF('Prediction Log'!$P459&lt;'Prediction Log'!$D459, "Y", IF('Prediction Log'!$P459='Prediction Log'!$D459, "PUSH", "N")))</f>
        <v/>
      </c>
      <c r="S459" s="79" t="str">
        <f>IF(ISBLANK('Prediction Log'!$N459), "",IF('Prediction Log'!$P459&lt;'Prediction Log'!$E459, "Y", IF('Prediction Log'!$P459='Prediction Log'!$E459, "PUSH", "N")))</f>
        <v/>
      </c>
      <c r="T459" s="80" t="str">
        <f>IF(ISBLANK('Prediction Log'!$N459),"",IF('Prediction Log'!$M459='Prediction Log'!$H459, "Y", "N"))</f>
        <v/>
      </c>
      <c r="U459" s="80" t="str">
        <f>'Prediction Log'!$R459</f>
        <v/>
      </c>
      <c r="V459" s="80" t="str">
        <f>IF(ISBLANK('Prediction Log'!$N459), "",IF(AND('Prediction Log'!$T459="Y", 'Prediction Log'!$U459="Y"), "Y", "N"))</f>
        <v/>
      </c>
      <c r="W459" s="81" t="str">
        <f>IF(ISBLANK('Prediction Log'!$N459),"",IF('Prediction Log'!$M459='Prediction Log'!$I459, "Y", "N"))</f>
        <v/>
      </c>
      <c r="X459" s="81" t="str">
        <f>IF(ISBLANK('Prediction Log'!$N459), "", IF('Prediction Log'!$R459=Games!K441, "Y", "N"))</f>
        <v/>
      </c>
      <c r="Y459" s="82" t="str">
        <f>IF(ISBLANK('Prediction Log'!$N459), "",IF('Prediction Log'!$J459='Prediction Log'!$M459, "Y", "N"))</f>
        <v/>
      </c>
      <c r="Z459" s="81" t="str">
        <f>IF(ISBLANK('Prediction Log'!$N459), "",IF('Prediction Log'!$I459&lt;&gt;'Prediction Log'!$M459, "N",IF(AND('Prediction Log'!$E459&gt;0, 'Prediction Log'!$P459&gt;'Prediction Log'!$E459, 'Prediction Log'!$I459='Prediction Log'!$C459), "Y", IF(AND('Prediction Log'!$E459&lt;0, 'Prediction Log'!$P459&lt;'Prediction Log'!$E459,'Prediction Log'!$I459='Prediction Log'!$B459 ), "Y", IF('Prediction Log'!$P459='Prediction Log'!$E459, "PUSH", "N")))))</f>
        <v/>
      </c>
      <c r="AA459" s="81" t="str">
        <f>IF(ISBLANK('Prediction Log'!$N459), "",IF(AND('Prediction Log'!$W459="Y", 'Prediction Log'!$X459="Y"), "Y", "N"))</f>
        <v/>
      </c>
      <c r="AB459" s="80" t="str">
        <f>IF(ISBLANK('Prediction Log'!$N459), "",IF('Prediction Log'!$D459&gt;0, 'Prediction Log'!$P459-'Prediction Log'!$D459, IF('Prediction Log'!$D459&lt;0, -'Prediction Log'!$P459+'Prediction Log'!$D459, "NA")))</f>
        <v/>
      </c>
      <c r="AC459" s="80" t="str">
        <f>IF(ISBLANK('Prediction Log'!$N459), "",ABS('Prediction Log'!$AB459))</f>
        <v/>
      </c>
      <c r="AD459" s="81" t="str">
        <f>IF(ISBLANK('Prediction Log'!$N459), "",IF('Prediction Log'!$E459&gt;0, 'Prediction Log'!$P459-'Prediction Log'!$E459, IF('Prediction Log'!$E459&lt;0, -'Prediction Log'!$P459+'Prediction Log'!$E459, "NA")))</f>
        <v/>
      </c>
      <c r="AE459" s="81" t="str">
        <f>IF(ISBLANK('Prediction Log'!$N459), "",ABS('Prediction Log'!$AD459))</f>
        <v/>
      </c>
    </row>
    <row r="460" ht="14.25" customHeight="1">
      <c r="A460" s="14" t="str">
        <f>IF(ISBLANK(Games!$B442), "",Games!A442)</f>
        <v/>
      </c>
      <c r="B460" s="67" t="str">
        <f>IF(ISBLANK(Games!$B442), "",Games!B442)</f>
        <v/>
      </c>
      <c r="C460" s="67" t="str">
        <f>IF(ISBLANK(Games!$B442), "",Games!E442)</f>
        <v/>
      </c>
      <c r="D460" s="10" t="str">
        <f>IF(ISBLANK(Games!$B442), "",Games!G442)</f>
        <v/>
      </c>
      <c r="E460" s="10" t="str">
        <f>IF(ISBLANK(Games!$B442), "",Games!H442)</f>
        <v/>
      </c>
      <c r="F460" s="69" t="str">
        <f>Games!D442</f>
        <v/>
      </c>
      <c r="G460" s="70" t="str">
        <f>Games!K442</f>
        <v/>
      </c>
      <c r="H460" s="71" t="str">
        <f>IF(ISBLANK(Games!B442), "", IF('Prediction Log'!$D460&lt;0, 'Prediction Log'!$B460, 'Prediction Log'!$C460))</f>
        <v/>
      </c>
      <c r="I460" s="72" t="str">
        <f>IF(ISBLANK(Games!$B442), "",Games!I442)</f>
        <v/>
      </c>
      <c r="J460" s="72" t="str">
        <f>IF('Prediction Log'!$F460&gt;0.5, 'Prediction Log'!$B460, IF('Prediction Log'!$F460&lt;0.5, 'Prediction Log'!$C460, "PICK"))</f>
        <v/>
      </c>
      <c r="K460" s="73" t="str">
        <f>IF(ISBLANK(Games!B442), "",IF('Prediction Log'!$J460='Prediction Log'!$B460, 'Prediction Log'!$F460, 1-'Prediction Log'!$F460))</f>
        <v/>
      </c>
      <c r="L460" s="74" t="str">
        <f>IF(ISBLANK(Games!$B442), "",Games!L442)</f>
        <v/>
      </c>
      <c r="M460" s="75" t="str">
        <f>IF(ISBLANK('Prediction Log'!$N460), "",IF('Prediction Log'!$N460&gt;'Prediction Log'!$O460,'Prediction Log'!$B460,'Prediction Log'!$C460))</f>
        <v/>
      </c>
      <c r="N460" s="76"/>
      <c r="O460" s="76"/>
      <c r="P460" s="77" t="str">
        <f>IF(ISBLANK('Prediction Log'!$N460), "",'Prediction Log'!$O460-'Prediction Log'!$N460)</f>
        <v/>
      </c>
      <c r="Q460" s="78" t="str">
        <f>IF(ISBLANK('Prediction Log'!$N460), "",IF('Prediction Log'!$M460&lt;&gt;'Prediction Log'!$H460, "Y", IF(AND('Prediction Log'!$M460='Prediction Log'!$H460, ABS((-1*'Prediction Log'!$P460))&gt;ABS('Prediction Log'!$D460)), "Y", IF('Prediction Log'!$D460='Prediction Log'!$P460, "PUSH", "N"))))</f>
        <v/>
      </c>
      <c r="R460" s="79" t="str">
        <f>IF(ISBLANK('Prediction Log'!$N460), "",IF('Prediction Log'!$P460&lt;'Prediction Log'!$D460, "Y", IF('Prediction Log'!$P460='Prediction Log'!$D460, "PUSH", "N")))</f>
        <v/>
      </c>
      <c r="S460" s="79" t="str">
        <f>IF(ISBLANK('Prediction Log'!$N460), "",IF('Prediction Log'!$P460&lt;'Prediction Log'!$E460, "Y", IF('Prediction Log'!$P460='Prediction Log'!$E460, "PUSH", "N")))</f>
        <v/>
      </c>
      <c r="T460" s="80" t="str">
        <f>IF(ISBLANK('Prediction Log'!$N460),"",IF('Prediction Log'!$M460='Prediction Log'!$H460, "Y", "N"))</f>
        <v/>
      </c>
      <c r="U460" s="80" t="str">
        <f>'Prediction Log'!$R460</f>
        <v/>
      </c>
      <c r="V460" s="80" t="str">
        <f>IF(ISBLANK('Prediction Log'!$N460), "",IF(AND('Prediction Log'!$T460="Y", 'Prediction Log'!$U460="Y"), "Y", "N"))</f>
        <v/>
      </c>
      <c r="W460" s="81" t="str">
        <f>IF(ISBLANK('Prediction Log'!$N460),"",IF('Prediction Log'!$M460='Prediction Log'!$I460, "Y", "N"))</f>
        <v/>
      </c>
      <c r="X460" s="81" t="str">
        <f>IF(ISBLANK('Prediction Log'!$N460), "", IF('Prediction Log'!$R460=Games!K442, "Y", "N"))</f>
        <v/>
      </c>
      <c r="Y460" s="82" t="str">
        <f>IF(ISBLANK('Prediction Log'!$N460), "",IF('Prediction Log'!$J460='Prediction Log'!$M460, "Y", "N"))</f>
        <v/>
      </c>
      <c r="Z460" s="81" t="str">
        <f>IF(ISBLANK('Prediction Log'!$N460), "",IF('Prediction Log'!$I460&lt;&gt;'Prediction Log'!$M460, "N",IF(AND('Prediction Log'!$E460&gt;0, 'Prediction Log'!$P460&gt;'Prediction Log'!$E460, 'Prediction Log'!$I460='Prediction Log'!$C460), "Y", IF(AND('Prediction Log'!$E460&lt;0, 'Prediction Log'!$P460&lt;'Prediction Log'!$E460,'Prediction Log'!$I460='Prediction Log'!$B460 ), "Y", IF('Prediction Log'!$P460='Prediction Log'!$E460, "PUSH", "N")))))</f>
        <v/>
      </c>
      <c r="AA460" s="81" t="str">
        <f>IF(ISBLANK('Prediction Log'!$N460), "",IF(AND('Prediction Log'!$W460="Y", 'Prediction Log'!$X460="Y"), "Y", "N"))</f>
        <v/>
      </c>
      <c r="AB460" s="80" t="str">
        <f>IF(ISBLANK('Prediction Log'!$N460), "",IF('Prediction Log'!$D460&gt;0, 'Prediction Log'!$P460-'Prediction Log'!$D460, IF('Prediction Log'!$D460&lt;0, -'Prediction Log'!$P460+'Prediction Log'!$D460, "NA")))</f>
        <v/>
      </c>
      <c r="AC460" s="80" t="str">
        <f>IF(ISBLANK('Prediction Log'!$N460), "",ABS('Prediction Log'!$AB460))</f>
        <v/>
      </c>
      <c r="AD460" s="81" t="str">
        <f>IF(ISBLANK('Prediction Log'!$N460), "",IF('Prediction Log'!$E460&gt;0, 'Prediction Log'!$P460-'Prediction Log'!$E460, IF('Prediction Log'!$E460&lt;0, -'Prediction Log'!$P460+'Prediction Log'!$E460, "NA")))</f>
        <v/>
      </c>
      <c r="AE460" s="81" t="str">
        <f>IF(ISBLANK('Prediction Log'!$N460), "",ABS('Prediction Log'!$AD460))</f>
        <v/>
      </c>
    </row>
    <row r="461" ht="14.25" customHeight="1">
      <c r="A461" s="67" t="str">
        <f>IF(ISBLANK(Games!$B443), "",Games!A443)</f>
        <v/>
      </c>
      <c r="B461" s="67" t="str">
        <f>IF(ISBLANK(Games!$B443), "",Games!B443)</f>
        <v/>
      </c>
      <c r="C461" s="67" t="str">
        <f>IF(ISBLANK(Games!$B443), "",Games!E443)</f>
        <v/>
      </c>
      <c r="D461" s="68" t="str">
        <f>IF(ISBLANK(Games!$B443), "",Games!G443)</f>
        <v/>
      </c>
      <c r="E461" s="68" t="str">
        <f>IF(ISBLANK(Games!$B443), "",Games!H443)</f>
        <v/>
      </c>
      <c r="F461" s="69" t="str">
        <f>Games!D443</f>
        <v/>
      </c>
      <c r="G461" s="70" t="str">
        <f>Games!K443</f>
        <v/>
      </c>
      <c r="H461" s="71" t="str">
        <f>IF(ISBLANK(Games!B443), "", IF('Prediction Log'!$D461&lt;0, 'Prediction Log'!$B461, 'Prediction Log'!$C461))</f>
        <v/>
      </c>
      <c r="I461" s="72" t="str">
        <f>IF(ISBLANK(Games!$B443), "",Games!I443)</f>
        <v/>
      </c>
      <c r="J461" s="72" t="str">
        <f>IF('Prediction Log'!$F461&gt;0.5, 'Prediction Log'!$B461, IF('Prediction Log'!$F461&lt;0.5, 'Prediction Log'!$C461, "PICK"))</f>
        <v/>
      </c>
      <c r="K461" s="73" t="str">
        <f>IF(ISBLANK(Games!B443), "",IF('Prediction Log'!$J461='Prediction Log'!$B461, 'Prediction Log'!$F461, 1-'Prediction Log'!$F461))</f>
        <v/>
      </c>
      <c r="L461" s="74" t="str">
        <f>IF(ISBLANK(Games!$B443), "",Games!L443)</f>
        <v/>
      </c>
      <c r="M461" s="75" t="str">
        <f>IF(ISBLANK('Prediction Log'!$N461), "",IF('Prediction Log'!$N461&gt;'Prediction Log'!$O461,'Prediction Log'!$B461,'Prediction Log'!$C461))</f>
        <v/>
      </c>
      <c r="N461" s="76"/>
      <c r="O461" s="76"/>
      <c r="P461" s="77" t="str">
        <f>IF(ISBLANK('Prediction Log'!$N461), "",'Prediction Log'!$O461-'Prediction Log'!$N461)</f>
        <v/>
      </c>
      <c r="Q461" s="78" t="str">
        <f>IF(ISBLANK('Prediction Log'!$N461), "",IF('Prediction Log'!$M461&lt;&gt;'Prediction Log'!$H461, "Y", IF(AND('Prediction Log'!$M461='Prediction Log'!$H461, ABS((-1*'Prediction Log'!$P461))&gt;ABS('Prediction Log'!$D461)), "Y", IF('Prediction Log'!$D461='Prediction Log'!$P461, "PUSH", "N"))))</f>
        <v/>
      </c>
      <c r="R461" s="79" t="str">
        <f>IF(ISBLANK('Prediction Log'!$N461), "",IF('Prediction Log'!$P461&lt;'Prediction Log'!$D461, "Y", IF('Prediction Log'!$P461='Prediction Log'!$D461, "PUSH", "N")))</f>
        <v/>
      </c>
      <c r="S461" s="79" t="str">
        <f>IF(ISBLANK('Prediction Log'!$N461), "",IF('Prediction Log'!$P461&lt;'Prediction Log'!$E461, "Y", IF('Prediction Log'!$P461='Prediction Log'!$E461, "PUSH", "N")))</f>
        <v/>
      </c>
      <c r="T461" s="80" t="str">
        <f>IF(ISBLANK('Prediction Log'!$N461),"",IF('Prediction Log'!$M461='Prediction Log'!$H461, "Y", "N"))</f>
        <v/>
      </c>
      <c r="U461" s="80" t="str">
        <f>'Prediction Log'!$R461</f>
        <v/>
      </c>
      <c r="V461" s="80" t="str">
        <f>IF(ISBLANK('Prediction Log'!$N461), "",IF(AND('Prediction Log'!$T461="Y", 'Prediction Log'!$U461="Y"), "Y", "N"))</f>
        <v/>
      </c>
      <c r="W461" s="81" t="str">
        <f>IF(ISBLANK('Prediction Log'!$N461),"",IF('Prediction Log'!$M461='Prediction Log'!$I461, "Y", "N"))</f>
        <v/>
      </c>
      <c r="X461" s="81" t="str">
        <f>IF(ISBLANK('Prediction Log'!$N461), "", IF('Prediction Log'!$R461=Games!K443, "Y", "N"))</f>
        <v/>
      </c>
      <c r="Y461" s="82" t="str">
        <f>IF(ISBLANK('Prediction Log'!$N461), "",IF('Prediction Log'!$J461='Prediction Log'!$M461, "Y", "N"))</f>
        <v/>
      </c>
      <c r="Z461" s="81" t="str">
        <f>IF(ISBLANK('Prediction Log'!$N461), "",IF('Prediction Log'!$I461&lt;&gt;'Prediction Log'!$M461, "N",IF(AND('Prediction Log'!$E461&gt;0, 'Prediction Log'!$P461&gt;'Prediction Log'!$E461, 'Prediction Log'!$I461='Prediction Log'!$C461), "Y", IF(AND('Prediction Log'!$E461&lt;0, 'Prediction Log'!$P461&lt;'Prediction Log'!$E461,'Prediction Log'!$I461='Prediction Log'!$B461 ), "Y", IF('Prediction Log'!$P461='Prediction Log'!$E461, "PUSH", "N")))))</f>
        <v/>
      </c>
      <c r="AA461" s="81" t="str">
        <f>IF(ISBLANK('Prediction Log'!$N461), "",IF(AND('Prediction Log'!$W461="Y", 'Prediction Log'!$X461="Y"), "Y", "N"))</f>
        <v/>
      </c>
      <c r="AB461" s="80" t="str">
        <f>IF(ISBLANK('Prediction Log'!$N461), "",IF('Prediction Log'!$D461&gt;0, 'Prediction Log'!$P461-'Prediction Log'!$D461, IF('Prediction Log'!$D461&lt;0, -'Prediction Log'!$P461+'Prediction Log'!$D461, "NA")))</f>
        <v/>
      </c>
      <c r="AC461" s="80" t="str">
        <f>IF(ISBLANK('Prediction Log'!$N461), "",ABS('Prediction Log'!$AB461))</f>
        <v/>
      </c>
      <c r="AD461" s="81" t="str">
        <f>IF(ISBLANK('Prediction Log'!$N461), "",IF('Prediction Log'!$E461&gt;0, 'Prediction Log'!$P461-'Prediction Log'!$E461, IF('Prediction Log'!$E461&lt;0, -'Prediction Log'!$P461+'Prediction Log'!$E461, "NA")))</f>
        <v/>
      </c>
      <c r="AE461" s="81" t="str">
        <f>IF(ISBLANK('Prediction Log'!$N461), "",ABS('Prediction Log'!$AD461))</f>
        <v/>
      </c>
    </row>
    <row r="462" ht="14.25" customHeight="1">
      <c r="A462" s="14" t="str">
        <f>IF(ISBLANK(Games!$B444), "",Games!A444)</f>
        <v/>
      </c>
      <c r="B462" s="67" t="str">
        <f>IF(ISBLANK(Games!$B444), "",Games!B444)</f>
        <v/>
      </c>
      <c r="C462" s="67" t="str">
        <f>IF(ISBLANK(Games!$B444), "",Games!E444)</f>
        <v/>
      </c>
      <c r="D462" s="10" t="str">
        <f>IF(ISBLANK(Games!$B444), "",Games!G444)</f>
        <v/>
      </c>
      <c r="E462" s="10" t="str">
        <f>IF(ISBLANK(Games!$B444), "",Games!H444)</f>
        <v/>
      </c>
      <c r="F462" s="69" t="str">
        <f>Games!D444</f>
        <v/>
      </c>
      <c r="G462" s="70" t="str">
        <f>Games!K444</f>
        <v/>
      </c>
      <c r="H462" s="71" t="str">
        <f>IF(ISBLANK(Games!B444), "", IF('Prediction Log'!$D462&lt;0, 'Prediction Log'!$B462, 'Prediction Log'!$C462))</f>
        <v/>
      </c>
      <c r="I462" s="72" t="str">
        <f>IF(ISBLANK(Games!$B444), "",Games!I444)</f>
        <v/>
      </c>
      <c r="J462" s="72" t="str">
        <f>IF('Prediction Log'!$F462&gt;0.5, 'Prediction Log'!$B462, IF('Prediction Log'!$F462&lt;0.5, 'Prediction Log'!$C462, "PICK"))</f>
        <v/>
      </c>
      <c r="K462" s="73" t="str">
        <f>IF(ISBLANK(Games!B444), "",IF('Prediction Log'!$J462='Prediction Log'!$B462, 'Prediction Log'!$F462, 1-'Prediction Log'!$F462))</f>
        <v/>
      </c>
      <c r="L462" s="74" t="str">
        <f>IF(ISBLANK(Games!$B444), "",Games!L444)</f>
        <v/>
      </c>
      <c r="M462" s="75" t="str">
        <f>IF(ISBLANK('Prediction Log'!$N462), "",IF('Prediction Log'!$N462&gt;'Prediction Log'!$O462,'Prediction Log'!$B462,'Prediction Log'!$C462))</f>
        <v/>
      </c>
      <c r="N462" s="76"/>
      <c r="O462" s="76"/>
      <c r="P462" s="77" t="str">
        <f>IF(ISBLANK('Prediction Log'!$N462), "",'Prediction Log'!$O462-'Prediction Log'!$N462)</f>
        <v/>
      </c>
      <c r="Q462" s="78" t="str">
        <f>IF(ISBLANK('Prediction Log'!$N462), "",IF('Prediction Log'!$M462&lt;&gt;'Prediction Log'!$H462, "Y", IF(AND('Prediction Log'!$M462='Prediction Log'!$H462, ABS((-1*'Prediction Log'!$P462))&gt;ABS('Prediction Log'!$D462)), "Y", IF('Prediction Log'!$D462='Prediction Log'!$P462, "PUSH", "N"))))</f>
        <v/>
      </c>
      <c r="R462" s="79" t="str">
        <f>IF(ISBLANK('Prediction Log'!$N462), "",IF('Prediction Log'!$P462&lt;'Prediction Log'!$D462, "Y", IF('Prediction Log'!$P462='Prediction Log'!$D462, "PUSH", "N")))</f>
        <v/>
      </c>
      <c r="S462" s="79" t="str">
        <f>IF(ISBLANK('Prediction Log'!$N462), "",IF('Prediction Log'!$P462&lt;'Prediction Log'!$E462, "Y", IF('Prediction Log'!$P462='Prediction Log'!$E462, "PUSH", "N")))</f>
        <v/>
      </c>
      <c r="T462" s="80" t="str">
        <f>IF(ISBLANK('Prediction Log'!$N462),"",IF('Prediction Log'!$M462='Prediction Log'!$H462, "Y", "N"))</f>
        <v/>
      </c>
      <c r="U462" s="80" t="str">
        <f>'Prediction Log'!$R462</f>
        <v/>
      </c>
      <c r="V462" s="80" t="str">
        <f>IF(ISBLANK('Prediction Log'!$N462), "",IF(AND('Prediction Log'!$T462="Y", 'Prediction Log'!$U462="Y"), "Y", "N"))</f>
        <v/>
      </c>
      <c r="W462" s="81" t="str">
        <f>IF(ISBLANK('Prediction Log'!$N462),"",IF('Prediction Log'!$M462='Prediction Log'!$I462, "Y", "N"))</f>
        <v/>
      </c>
      <c r="X462" s="81" t="str">
        <f>IF(ISBLANK('Prediction Log'!$N462), "", IF('Prediction Log'!$R462=Games!K444, "Y", "N"))</f>
        <v/>
      </c>
      <c r="Y462" s="82" t="str">
        <f>IF(ISBLANK('Prediction Log'!$N462), "",IF('Prediction Log'!$J462='Prediction Log'!$M462, "Y", "N"))</f>
        <v/>
      </c>
      <c r="Z462" s="81" t="str">
        <f>IF(ISBLANK('Prediction Log'!$N462), "",IF('Prediction Log'!$I462&lt;&gt;'Prediction Log'!$M462, "N",IF(AND('Prediction Log'!$E462&gt;0, 'Prediction Log'!$P462&gt;'Prediction Log'!$E462, 'Prediction Log'!$I462='Prediction Log'!$C462), "Y", IF(AND('Prediction Log'!$E462&lt;0, 'Prediction Log'!$P462&lt;'Prediction Log'!$E462,'Prediction Log'!$I462='Prediction Log'!$B462 ), "Y", IF('Prediction Log'!$P462='Prediction Log'!$E462, "PUSH", "N")))))</f>
        <v/>
      </c>
      <c r="AA462" s="81" t="str">
        <f>IF(ISBLANK('Prediction Log'!$N462), "",IF(AND('Prediction Log'!$W462="Y", 'Prediction Log'!$X462="Y"), "Y", "N"))</f>
        <v/>
      </c>
      <c r="AB462" s="80" t="str">
        <f>IF(ISBLANK('Prediction Log'!$N462), "",IF('Prediction Log'!$D462&gt;0, 'Prediction Log'!$P462-'Prediction Log'!$D462, IF('Prediction Log'!$D462&lt;0, -'Prediction Log'!$P462+'Prediction Log'!$D462, "NA")))</f>
        <v/>
      </c>
      <c r="AC462" s="80" t="str">
        <f>IF(ISBLANK('Prediction Log'!$N462), "",ABS('Prediction Log'!$AB462))</f>
        <v/>
      </c>
      <c r="AD462" s="81" t="str">
        <f>IF(ISBLANK('Prediction Log'!$N462), "",IF('Prediction Log'!$E462&gt;0, 'Prediction Log'!$P462-'Prediction Log'!$E462, IF('Prediction Log'!$E462&lt;0, -'Prediction Log'!$P462+'Prediction Log'!$E462, "NA")))</f>
        <v/>
      </c>
      <c r="AE462" s="81" t="str">
        <f>IF(ISBLANK('Prediction Log'!$N462), "",ABS('Prediction Log'!$AD462))</f>
        <v/>
      </c>
    </row>
    <row r="463" ht="14.25" customHeight="1">
      <c r="A463" s="67" t="str">
        <f>IF(ISBLANK(Games!$B445), "",Games!A445)</f>
        <v/>
      </c>
      <c r="B463" s="67" t="str">
        <f>IF(ISBLANK(Games!$B445), "",Games!B445)</f>
        <v/>
      </c>
      <c r="C463" s="67" t="str">
        <f>IF(ISBLANK(Games!$B445), "",Games!E445)</f>
        <v/>
      </c>
      <c r="D463" s="68" t="str">
        <f>IF(ISBLANK(Games!$B445), "",Games!G445)</f>
        <v/>
      </c>
      <c r="E463" s="68" t="str">
        <f>IF(ISBLANK(Games!$B445), "",Games!H445)</f>
        <v/>
      </c>
      <c r="F463" s="69" t="str">
        <f>Games!D445</f>
        <v/>
      </c>
      <c r="G463" s="70" t="str">
        <f>Games!K445</f>
        <v/>
      </c>
      <c r="H463" s="71" t="str">
        <f>IF(ISBLANK(Games!B445), "", IF('Prediction Log'!$D463&lt;0, 'Prediction Log'!$B463, 'Prediction Log'!$C463))</f>
        <v/>
      </c>
      <c r="I463" s="72" t="str">
        <f>IF(ISBLANK(Games!$B445), "",Games!I445)</f>
        <v/>
      </c>
      <c r="J463" s="72" t="str">
        <f>IF('Prediction Log'!$F463&gt;0.5, 'Prediction Log'!$B463, IF('Prediction Log'!$F463&lt;0.5, 'Prediction Log'!$C463, "PICK"))</f>
        <v/>
      </c>
      <c r="K463" s="73" t="str">
        <f>IF(ISBLANK(Games!B445), "",IF('Prediction Log'!$J463='Prediction Log'!$B463, 'Prediction Log'!$F463, 1-'Prediction Log'!$F463))</f>
        <v/>
      </c>
      <c r="L463" s="74" t="str">
        <f>IF(ISBLANK(Games!$B445), "",Games!L445)</f>
        <v/>
      </c>
      <c r="M463" s="75" t="str">
        <f>IF(ISBLANK('Prediction Log'!$N463), "",IF('Prediction Log'!$N463&gt;'Prediction Log'!$O463,'Prediction Log'!$B463,'Prediction Log'!$C463))</f>
        <v/>
      </c>
      <c r="N463" s="76"/>
      <c r="O463" s="76"/>
      <c r="P463" s="77" t="str">
        <f>IF(ISBLANK('Prediction Log'!$N463), "",'Prediction Log'!$O463-'Prediction Log'!$N463)</f>
        <v/>
      </c>
      <c r="Q463" s="78" t="str">
        <f>IF(ISBLANK('Prediction Log'!$N463), "",IF('Prediction Log'!$M463&lt;&gt;'Prediction Log'!$H463, "Y", IF(AND('Prediction Log'!$M463='Prediction Log'!$H463, ABS((-1*'Prediction Log'!$P463))&gt;ABS('Prediction Log'!$D463)), "Y", IF('Prediction Log'!$D463='Prediction Log'!$P463, "PUSH", "N"))))</f>
        <v/>
      </c>
      <c r="R463" s="79" t="str">
        <f>IF(ISBLANK('Prediction Log'!$N463), "",IF('Prediction Log'!$P463&lt;'Prediction Log'!$D463, "Y", IF('Prediction Log'!$P463='Prediction Log'!$D463, "PUSH", "N")))</f>
        <v/>
      </c>
      <c r="S463" s="79" t="str">
        <f>IF(ISBLANK('Prediction Log'!$N463), "",IF('Prediction Log'!$P463&lt;'Prediction Log'!$E463, "Y", IF('Prediction Log'!$P463='Prediction Log'!$E463, "PUSH", "N")))</f>
        <v/>
      </c>
      <c r="T463" s="80" t="str">
        <f>IF(ISBLANK('Prediction Log'!$N463),"",IF('Prediction Log'!$M463='Prediction Log'!$H463, "Y", "N"))</f>
        <v/>
      </c>
      <c r="U463" s="80" t="str">
        <f>'Prediction Log'!$R463</f>
        <v/>
      </c>
      <c r="V463" s="80" t="str">
        <f>IF(ISBLANK('Prediction Log'!$N463), "",IF(AND('Prediction Log'!$T463="Y", 'Prediction Log'!$U463="Y"), "Y", "N"))</f>
        <v/>
      </c>
      <c r="W463" s="81" t="str">
        <f>IF(ISBLANK('Prediction Log'!$N463),"",IF('Prediction Log'!$M463='Prediction Log'!$I463, "Y", "N"))</f>
        <v/>
      </c>
      <c r="X463" s="81" t="str">
        <f>IF(ISBLANK('Prediction Log'!$N463), "", IF('Prediction Log'!$R463=Games!K445, "Y", "N"))</f>
        <v/>
      </c>
      <c r="Y463" s="82" t="str">
        <f>IF(ISBLANK('Prediction Log'!$N463), "",IF('Prediction Log'!$J463='Prediction Log'!$M463, "Y", "N"))</f>
        <v/>
      </c>
      <c r="Z463" s="81" t="str">
        <f>IF(ISBLANK('Prediction Log'!$N463), "",IF('Prediction Log'!$I463&lt;&gt;'Prediction Log'!$M463, "N",IF(AND('Prediction Log'!$E463&gt;0, 'Prediction Log'!$P463&gt;'Prediction Log'!$E463, 'Prediction Log'!$I463='Prediction Log'!$C463), "Y", IF(AND('Prediction Log'!$E463&lt;0, 'Prediction Log'!$P463&lt;'Prediction Log'!$E463,'Prediction Log'!$I463='Prediction Log'!$B463 ), "Y", IF('Prediction Log'!$P463='Prediction Log'!$E463, "PUSH", "N")))))</f>
        <v/>
      </c>
      <c r="AA463" s="81" t="str">
        <f>IF(ISBLANK('Prediction Log'!$N463), "",IF(AND('Prediction Log'!$W463="Y", 'Prediction Log'!$X463="Y"), "Y", "N"))</f>
        <v/>
      </c>
      <c r="AB463" s="80" t="str">
        <f>IF(ISBLANK('Prediction Log'!$N463), "",IF('Prediction Log'!$D463&gt;0, 'Prediction Log'!$P463-'Prediction Log'!$D463, IF('Prediction Log'!$D463&lt;0, -'Prediction Log'!$P463+'Prediction Log'!$D463, "NA")))</f>
        <v/>
      </c>
      <c r="AC463" s="80" t="str">
        <f>IF(ISBLANK('Prediction Log'!$N463), "",ABS('Prediction Log'!$AB463))</f>
        <v/>
      </c>
      <c r="AD463" s="81" t="str">
        <f>IF(ISBLANK('Prediction Log'!$N463), "",IF('Prediction Log'!$E463&gt;0, 'Prediction Log'!$P463-'Prediction Log'!$E463, IF('Prediction Log'!$E463&lt;0, -'Prediction Log'!$P463+'Prediction Log'!$E463, "NA")))</f>
        <v/>
      </c>
      <c r="AE463" s="81" t="str">
        <f>IF(ISBLANK('Prediction Log'!$N463), "",ABS('Prediction Log'!$AD463))</f>
        <v/>
      </c>
    </row>
    <row r="464" ht="14.25" customHeight="1">
      <c r="A464" s="14" t="str">
        <f>IF(ISBLANK(Games!$B446), "",Games!A446)</f>
        <v/>
      </c>
      <c r="B464" s="67" t="str">
        <f>IF(ISBLANK(Games!$B446), "",Games!B446)</f>
        <v/>
      </c>
      <c r="C464" s="67" t="str">
        <f>IF(ISBLANK(Games!$B446), "",Games!E446)</f>
        <v/>
      </c>
      <c r="D464" s="10" t="str">
        <f>IF(ISBLANK(Games!$B446), "",Games!G446)</f>
        <v/>
      </c>
      <c r="E464" s="10" t="str">
        <f>IF(ISBLANK(Games!$B446), "",Games!H446)</f>
        <v/>
      </c>
      <c r="F464" s="69" t="str">
        <f>Games!D446</f>
        <v/>
      </c>
      <c r="G464" s="70" t="str">
        <f>Games!K446</f>
        <v/>
      </c>
      <c r="H464" s="71" t="str">
        <f>IF(ISBLANK(Games!B446), "", IF('Prediction Log'!$D464&lt;0, 'Prediction Log'!$B464, 'Prediction Log'!$C464))</f>
        <v/>
      </c>
      <c r="I464" s="72" t="str">
        <f>IF(ISBLANK(Games!$B446), "",Games!I446)</f>
        <v/>
      </c>
      <c r="J464" s="72" t="str">
        <f>IF('Prediction Log'!$F464&gt;0.5, 'Prediction Log'!$B464, IF('Prediction Log'!$F464&lt;0.5, 'Prediction Log'!$C464, "PICK"))</f>
        <v/>
      </c>
      <c r="K464" s="73" t="str">
        <f>IF(ISBLANK(Games!B446), "",IF('Prediction Log'!$J464='Prediction Log'!$B464, 'Prediction Log'!$F464, 1-'Prediction Log'!$F464))</f>
        <v/>
      </c>
      <c r="L464" s="74" t="str">
        <f>IF(ISBLANK(Games!$B446), "",Games!L446)</f>
        <v/>
      </c>
      <c r="M464" s="75" t="str">
        <f>IF(ISBLANK('Prediction Log'!$N464), "",IF('Prediction Log'!$N464&gt;'Prediction Log'!$O464,'Prediction Log'!$B464,'Prediction Log'!$C464))</f>
        <v/>
      </c>
      <c r="N464" s="76"/>
      <c r="O464" s="76"/>
      <c r="P464" s="77" t="str">
        <f>IF(ISBLANK('Prediction Log'!$N464), "",'Prediction Log'!$O464-'Prediction Log'!$N464)</f>
        <v/>
      </c>
      <c r="Q464" s="78" t="str">
        <f>IF(ISBLANK('Prediction Log'!$N464), "",IF('Prediction Log'!$M464&lt;&gt;'Prediction Log'!$H464, "Y", IF(AND('Prediction Log'!$M464='Prediction Log'!$H464, ABS((-1*'Prediction Log'!$P464))&gt;ABS('Prediction Log'!$D464)), "Y", IF('Prediction Log'!$D464='Prediction Log'!$P464, "PUSH", "N"))))</f>
        <v/>
      </c>
      <c r="R464" s="79" t="str">
        <f>IF(ISBLANK('Prediction Log'!$N464), "",IF('Prediction Log'!$P464&lt;'Prediction Log'!$D464, "Y", IF('Prediction Log'!$P464='Prediction Log'!$D464, "PUSH", "N")))</f>
        <v/>
      </c>
      <c r="S464" s="79" t="str">
        <f>IF(ISBLANK('Prediction Log'!$N464), "",IF('Prediction Log'!$P464&lt;'Prediction Log'!$E464, "Y", IF('Prediction Log'!$P464='Prediction Log'!$E464, "PUSH", "N")))</f>
        <v/>
      </c>
      <c r="T464" s="80" t="str">
        <f>IF(ISBLANK('Prediction Log'!$N464),"",IF('Prediction Log'!$M464='Prediction Log'!$H464, "Y", "N"))</f>
        <v/>
      </c>
      <c r="U464" s="80" t="str">
        <f>'Prediction Log'!$R464</f>
        <v/>
      </c>
      <c r="V464" s="80" t="str">
        <f>IF(ISBLANK('Prediction Log'!$N464), "",IF(AND('Prediction Log'!$T464="Y", 'Prediction Log'!$U464="Y"), "Y", "N"))</f>
        <v/>
      </c>
      <c r="W464" s="81" t="str">
        <f>IF(ISBLANK('Prediction Log'!$N464),"",IF('Prediction Log'!$M464='Prediction Log'!$I464, "Y", "N"))</f>
        <v/>
      </c>
      <c r="X464" s="81" t="str">
        <f>IF(ISBLANK('Prediction Log'!$N464), "", IF('Prediction Log'!$R464=Games!K446, "Y", "N"))</f>
        <v/>
      </c>
      <c r="Y464" s="82" t="str">
        <f>IF(ISBLANK('Prediction Log'!$N464), "",IF('Prediction Log'!$J464='Prediction Log'!$M464, "Y", "N"))</f>
        <v/>
      </c>
      <c r="Z464" s="81" t="str">
        <f>IF(ISBLANK('Prediction Log'!$N464), "",IF('Prediction Log'!$I464&lt;&gt;'Prediction Log'!$M464, "N",IF(AND('Prediction Log'!$E464&gt;0, 'Prediction Log'!$P464&gt;'Prediction Log'!$E464, 'Prediction Log'!$I464='Prediction Log'!$C464), "Y", IF(AND('Prediction Log'!$E464&lt;0, 'Prediction Log'!$P464&lt;'Prediction Log'!$E464,'Prediction Log'!$I464='Prediction Log'!$B464 ), "Y", IF('Prediction Log'!$P464='Prediction Log'!$E464, "PUSH", "N")))))</f>
        <v/>
      </c>
      <c r="AA464" s="81" t="str">
        <f>IF(ISBLANK('Prediction Log'!$N464), "",IF(AND('Prediction Log'!$W464="Y", 'Prediction Log'!$X464="Y"), "Y", "N"))</f>
        <v/>
      </c>
      <c r="AB464" s="80" t="str">
        <f>IF(ISBLANK('Prediction Log'!$N464), "",IF('Prediction Log'!$D464&gt;0, 'Prediction Log'!$P464-'Prediction Log'!$D464, IF('Prediction Log'!$D464&lt;0, -'Prediction Log'!$P464+'Prediction Log'!$D464, "NA")))</f>
        <v/>
      </c>
      <c r="AC464" s="80" t="str">
        <f>IF(ISBLANK('Prediction Log'!$N464), "",ABS('Prediction Log'!$AB464))</f>
        <v/>
      </c>
      <c r="AD464" s="81" t="str">
        <f>IF(ISBLANK('Prediction Log'!$N464), "",IF('Prediction Log'!$E464&gt;0, 'Prediction Log'!$P464-'Prediction Log'!$E464, IF('Prediction Log'!$E464&lt;0, -'Prediction Log'!$P464+'Prediction Log'!$E464, "NA")))</f>
        <v/>
      </c>
      <c r="AE464" s="81" t="str">
        <f>IF(ISBLANK('Prediction Log'!$N464), "",ABS('Prediction Log'!$AD464))</f>
        <v/>
      </c>
    </row>
    <row r="465" ht="14.25" customHeight="1">
      <c r="A465" s="67" t="str">
        <f>IF(ISBLANK(Games!$B447), "",Games!A447)</f>
        <v/>
      </c>
      <c r="B465" s="67" t="str">
        <f>IF(ISBLANK(Games!$B447), "",Games!B447)</f>
        <v/>
      </c>
      <c r="C465" s="67" t="str">
        <f>IF(ISBLANK(Games!$B447), "",Games!E447)</f>
        <v/>
      </c>
      <c r="D465" s="68" t="str">
        <f>IF(ISBLANK(Games!$B447), "",Games!G447)</f>
        <v/>
      </c>
      <c r="E465" s="68" t="str">
        <f>IF(ISBLANK(Games!$B447), "",Games!H447)</f>
        <v/>
      </c>
      <c r="F465" s="69" t="str">
        <f>Games!D447</f>
        <v/>
      </c>
      <c r="G465" s="70" t="str">
        <f>Games!K447</f>
        <v/>
      </c>
      <c r="H465" s="71" t="str">
        <f>IF(ISBLANK(Games!B447), "", IF('Prediction Log'!$D465&lt;0, 'Prediction Log'!$B465, 'Prediction Log'!$C465))</f>
        <v/>
      </c>
      <c r="I465" s="72" t="str">
        <f>IF(ISBLANK(Games!$B447), "",Games!I447)</f>
        <v/>
      </c>
      <c r="J465" s="72" t="str">
        <f>IF('Prediction Log'!$F465&gt;0.5, 'Prediction Log'!$B465, IF('Prediction Log'!$F465&lt;0.5, 'Prediction Log'!$C465, "PICK"))</f>
        <v/>
      </c>
      <c r="K465" s="73" t="str">
        <f>IF(ISBLANK(Games!B447), "",IF('Prediction Log'!$J465='Prediction Log'!$B465, 'Prediction Log'!$F465, 1-'Prediction Log'!$F465))</f>
        <v/>
      </c>
      <c r="L465" s="74" t="str">
        <f>IF(ISBLANK(Games!$B447), "",Games!L447)</f>
        <v/>
      </c>
      <c r="M465" s="75" t="str">
        <f>IF(ISBLANK('Prediction Log'!$N465), "",IF('Prediction Log'!$N465&gt;'Prediction Log'!$O465,'Prediction Log'!$B465,'Prediction Log'!$C465))</f>
        <v/>
      </c>
      <c r="N465" s="76"/>
      <c r="O465" s="76"/>
      <c r="P465" s="77" t="str">
        <f>IF(ISBLANK('Prediction Log'!$N465), "",'Prediction Log'!$O465-'Prediction Log'!$N465)</f>
        <v/>
      </c>
      <c r="Q465" s="78" t="str">
        <f>IF(ISBLANK('Prediction Log'!$N465), "",IF('Prediction Log'!$M465&lt;&gt;'Prediction Log'!$H465, "Y", IF(AND('Prediction Log'!$M465='Prediction Log'!$H465, ABS((-1*'Prediction Log'!$P465))&gt;ABS('Prediction Log'!$D465)), "Y", IF('Prediction Log'!$D465='Prediction Log'!$P465, "PUSH", "N"))))</f>
        <v/>
      </c>
      <c r="R465" s="79" t="str">
        <f>IF(ISBLANK('Prediction Log'!$N465), "",IF('Prediction Log'!$P465&lt;'Prediction Log'!$D465, "Y", IF('Prediction Log'!$P465='Prediction Log'!$D465, "PUSH", "N")))</f>
        <v/>
      </c>
      <c r="S465" s="79" t="str">
        <f>IF(ISBLANK('Prediction Log'!$N465), "",IF('Prediction Log'!$P465&lt;'Prediction Log'!$E465, "Y", IF('Prediction Log'!$P465='Prediction Log'!$E465, "PUSH", "N")))</f>
        <v/>
      </c>
      <c r="T465" s="80" t="str">
        <f>IF(ISBLANK('Prediction Log'!$N465),"",IF('Prediction Log'!$M465='Prediction Log'!$H465, "Y", "N"))</f>
        <v/>
      </c>
      <c r="U465" s="80" t="str">
        <f>'Prediction Log'!$R465</f>
        <v/>
      </c>
      <c r="V465" s="80" t="str">
        <f>IF(ISBLANK('Prediction Log'!$N465), "",IF(AND('Prediction Log'!$T465="Y", 'Prediction Log'!$U465="Y"), "Y", "N"))</f>
        <v/>
      </c>
      <c r="W465" s="81" t="str">
        <f>IF(ISBLANK('Prediction Log'!$N465),"",IF('Prediction Log'!$M465='Prediction Log'!$I465, "Y", "N"))</f>
        <v/>
      </c>
      <c r="X465" s="81" t="str">
        <f>IF(ISBLANK('Prediction Log'!$N465), "", IF('Prediction Log'!$R465=Games!K447, "Y", "N"))</f>
        <v/>
      </c>
      <c r="Y465" s="82" t="str">
        <f>IF(ISBLANK('Prediction Log'!$N465), "",IF('Prediction Log'!$J465='Prediction Log'!$M465, "Y", "N"))</f>
        <v/>
      </c>
      <c r="Z465" s="81" t="str">
        <f>IF(ISBLANK('Prediction Log'!$N465), "",IF('Prediction Log'!$I465&lt;&gt;'Prediction Log'!$M465, "N",IF(AND('Prediction Log'!$E465&gt;0, 'Prediction Log'!$P465&gt;'Prediction Log'!$E465, 'Prediction Log'!$I465='Prediction Log'!$C465), "Y", IF(AND('Prediction Log'!$E465&lt;0, 'Prediction Log'!$P465&lt;'Prediction Log'!$E465,'Prediction Log'!$I465='Prediction Log'!$B465 ), "Y", IF('Prediction Log'!$P465='Prediction Log'!$E465, "PUSH", "N")))))</f>
        <v/>
      </c>
      <c r="AA465" s="81" t="str">
        <f>IF(ISBLANK('Prediction Log'!$N465), "",IF(AND('Prediction Log'!$W465="Y", 'Prediction Log'!$X465="Y"), "Y", "N"))</f>
        <v/>
      </c>
      <c r="AB465" s="80" t="str">
        <f>IF(ISBLANK('Prediction Log'!$N465), "",IF('Prediction Log'!$D465&gt;0, 'Prediction Log'!$P465-'Prediction Log'!$D465, IF('Prediction Log'!$D465&lt;0, -'Prediction Log'!$P465+'Prediction Log'!$D465, "NA")))</f>
        <v/>
      </c>
      <c r="AC465" s="80" t="str">
        <f>IF(ISBLANK('Prediction Log'!$N465), "",ABS('Prediction Log'!$AB465))</f>
        <v/>
      </c>
      <c r="AD465" s="81" t="str">
        <f>IF(ISBLANK('Prediction Log'!$N465), "",IF('Prediction Log'!$E465&gt;0, 'Prediction Log'!$P465-'Prediction Log'!$E465, IF('Prediction Log'!$E465&lt;0, -'Prediction Log'!$P465+'Prediction Log'!$E465, "NA")))</f>
        <v/>
      </c>
      <c r="AE465" s="81" t="str">
        <f>IF(ISBLANK('Prediction Log'!$N465), "",ABS('Prediction Log'!$AD465))</f>
        <v/>
      </c>
    </row>
    <row r="466" ht="14.25" customHeight="1">
      <c r="A466" s="14" t="str">
        <f>IF(ISBLANK(Games!$B448), "",Games!A448)</f>
        <v/>
      </c>
      <c r="B466" s="67" t="str">
        <f>IF(ISBLANK(Games!$B448), "",Games!B448)</f>
        <v/>
      </c>
      <c r="C466" s="67" t="str">
        <f>IF(ISBLANK(Games!$B448), "",Games!E448)</f>
        <v/>
      </c>
      <c r="D466" s="10" t="str">
        <f>IF(ISBLANK(Games!$B448), "",Games!G448)</f>
        <v/>
      </c>
      <c r="E466" s="10" t="str">
        <f>IF(ISBLANK(Games!$B448), "",Games!H448)</f>
        <v/>
      </c>
      <c r="F466" s="69" t="str">
        <f>Games!D448</f>
        <v/>
      </c>
      <c r="G466" s="70" t="str">
        <f>Games!K448</f>
        <v/>
      </c>
      <c r="H466" s="71" t="str">
        <f>IF(ISBLANK(Games!B448), "", IF('Prediction Log'!$D466&lt;0, 'Prediction Log'!$B466, 'Prediction Log'!$C466))</f>
        <v/>
      </c>
      <c r="I466" s="72" t="str">
        <f>IF(ISBLANK(Games!$B448), "",Games!I448)</f>
        <v/>
      </c>
      <c r="J466" s="72" t="str">
        <f>IF('Prediction Log'!$F466&gt;0.5, 'Prediction Log'!$B466, IF('Prediction Log'!$F466&lt;0.5, 'Prediction Log'!$C466, "PICK"))</f>
        <v/>
      </c>
      <c r="K466" s="73" t="str">
        <f>IF(ISBLANK(Games!B448), "",IF('Prediction Log'!$J466='Prediction Log'!$B466, 'Prediction Log'!$F466, 1-'Prediction Log'!$F466))</f>
        <v/>
      </c>
      <c r="L466" s="74" t="str">
        <f>IF(ISBLANK(Games!$B448), "",Games!L448)</f>
        <v/>
      </c>
      <c r="M466" s="75" t="str">
        <f>IF(ISBLANK('Prediction Log'!$N466), "",IF('Prediction Log'!$N466&gt;'Prediction Log'!$O466,'Prediction Log'!$B466,'Prediction Log'!$C466))</f>
        <v/>
      </c>
      <c r="N466" s="76"/>
      <c r="O466" s="76"/>
      <c r="P466" s="77" t="str">
        <f>IF(ISBLANK('Prediction Log'!$N466), "",'Prediction Log'!$O466-'Prediction Log'!$N466)</f>
        <v/>
      </c>
      <c r="Q466" s="78" t="str">
        <f>IF(ISBLANK('Prediction Log'!$N466), "",IF('Prediction Log'!$M466&lt;&gt;'Prediction Log'!$H466, "Y", IF(AND('Prediction Log'!$M466='Prediction Log'!$H466, ABS((-1*'Prediction Log'!$P466))&gt;ABS('Prediction Log'!$D466)), "Y", IF('Prediction Log'!$D466='Prediction Log'!$P466, "PUSH", "N"))))</f>
        <v/>
      </c>
      <c r="R466" s="79" t="str">
        <f>IF(ISBLANK('Prediction Log'!$N466), "",IF('Prediction Log'!$P466&lt;'Prediction Log'!$D466, "Y", IF('Prediction Log'!$P466='Prediction Log'!$D466, "PUSH", "N")))</f>
        <v/>
      </c>
      <c r="S466" s="79" t="str">
        <f>IF(ISBLANK('Prediction Log'!$N466), "",IF('Prediction Log'!$P466&lt;'Prediction Log'!$E466, "Y", IF('Prediction Log'!$P466='Prediction Log'!$E466, "PUSH", "N")))</f>
        <v/>
      </c>
      <c r="T466" s="80" t="str">
        <f>IF(ISBLANK('Prediction Log'!$N466),"",IF('Prediction Log'!$M466='Prediction Log'!$H466, "Y", "N"))</f>
        <v/>
      </c>
      <c r="U466" s="80" t="str">
        <f>'Prediction Log'!$R466</f>
        <v/>
      </c>
      <c r="V466" s="80" t="str">
        <f>IF(ISBLANK('Prediction Log'!$N466), "",IF(AND('Prediction Log'!$T466="Y", 'Prediction Log'!$U466="Y"), "Y", "N"))</f>
        <v/>
      </c>
      <c r="W466" s="81" t="str">
        <f>IF(ISBLANK('Prediction Log'!$N466),"",IF('Prediction Log'!$M466='Prediction Log'!$I466, "Y", "N"))</f>
        <v/>
      </c>
      <c r="X466" s="81" t="str">
        <f>IF(ISBLANK('Prediction Log'!$N466), "", IF('Prediction Log'!$R466=Games!K448, "Y", "N"))</f>
        <v/>
      </c>
      <c r="Y466" s="82" t="str">
        <f>IF(ISBLANK('Prediction Log'!$N466), "",IF('Prediction Log'!$J466='Prediction Log'!$M466, "Y", "N"))</f>
        <v/>
      </c>
      <c r="Z466" s="81" t="str">
        <f>IF(ISBLANK('Prediction Log'!$N466), "",IF('Prediction Log'!$I466&lt;&gt;'Prediction Log'!$M466, "N",IF(AND('Prediction Log'!$E466&gt;0, 'Prediction Log'!$P466&gt;'Prediction Log'!$E466, 'Prediction Log'!$I466='Prediction Log'!$C466), "Y", IF(AND('Prediction Log'!$E466&lt;0, 'Prediction Log'!$P466&lt;'Prediction Log'!$E466,'Prediction Log'!$I466='Prediction Log'!$B466 ), "Y", IF('Prediction Log'!$P466='Prediction Log'!$E466, "PUSH", "N")))))</f>
        <v/>
      </c>
      <c r="AA466" s="81" t="str">
        <f>IF(ISBLANK('Prediction Log'!$N466), "",IF(AND('Prediction Log'!$W466="Y", 'Prediction Log'!$X466="Y"), "Y", "N"))</f>
        <v/>
      </c>
      <c r="AB466" s="80" t="str">
        <f>IF(ISBLANK('Prediction Log'!$N466), "",IF('Prediction Log'!$D466&gt;0, 'Prediction Log'!$P466-'Prediction Log'!$D466, IF('Prediction Log'!$D466&lt;0, -'Prediction Log'!$P466+'Prediction Log'!$D466, "NA")))</f>
        <v/>
      </c>
      <c r="AC466" s="80" t="str">
        <f>IF(ISBLANK('Prediction Log'!$N466), "",ABS('Prediction Log'!$AB466))</f>
        <v/>
      </c>
      <c r="AD466" s="81" t="str">
        <f>IF(ISBLANK('Prediction Log'!$N466), "",IF('Prediction Log'!$E466&gt;0, 'Prediction Log'!$P466-'Prediction Log'!$E466, IF('Prediction Log'!$E466&lt;0, -'Prediction Log'!$P466+'Prediction Log'!$E466, "NA")))</f>
        <v/>
      </c>
      <c r="AE466" s="81" t="str">
        <f>IF(ISBLANK('Prediction Log'!$N466), "",ABS('Prediction Log'!$AD466))</f>
        <v/>
      </c>
    </row>
    <row r="467" ht="14.25" customHeight="1">
      <c r="A467" s="67" t="str">
        <f>IF(ISBLANK(Games!$B449), "",Games!A449)</f>
        <v/>
      </c>
      <c r="B467" s="67" t="str">
        <f>IF(ISBLANK(Games!$B449), "",Games!B449)</f>
        <v/>
      </c>
      <c r="C467" s="67" t="str">
        <f>IF(ISBLANK(Games!$B449), "",Games!E449)</f>
        <v/>
      </c>
      <c r="D467" s="68" t="str">
        <f>IF(ISBLANK(Games!$B449), "",Games!G449)</f>
        <v/>
      </c>
      <c r="E467" s="68" t="str">
        <f>IF(ISBLANK(Games!$B449), "",Games!H449)</f>
        <v/>
      </c>
      <c r="F467" s="69" t="str">
        <f>Games!D449</f>
        <v/>
      </c>
      <c r="G467" s="70" t="str">
        <f>Games!K449</f>
        <v/>
      </c>
      <c r="H467" s="71" t="str">
        <f>IF(ISBLANK(Games!B449), "", IF('Prediction Log'!$D467&lt;0, 'Prediction Log'!$B467, 'Prediction Log'!$C467))</f>
        <v/>
      </c>
      <c r="I467" s="72" t="str">
        <f>IF(ISBLANK(Games!$B449), "",Games!I449)</f>
        <v/>
      </c>
      <c r="J467" s="72" t="str">
        <f>IF('Prediction Log'!$F467&gt;0.5, 'Prediction Log'!$B467, IF('Prediction Log'!$F467&lt;0.5, 'Prediction Log'!$C467, "PICK"))</f>
        <v/>
      </c>
      <c r="K467" s="73" t="str">
        <f>IF(ISBLANK(Games!B449), "",IF('Prediction Log'!$J467='Prediction Log'!$B467, 'Prediction Log'!$F467, 1-'Prediction Log'!$F467))</f>
        <v/>
      </c>
      <c r="L467" s="74" t="str">
        <f>IF(ISBLANK(Games!$B449), "",Games!L449)</f>
        <v/>
      </c>
      <c r="M467" s="75" t="str">
        <f>IF(ISBLANK('Prediction Log'!$N467), "",IF('Prediction Log'!$N467&gt;'Prediction Log'!$O467,'Prediction Log'!$B467,'Prediction Log'!$C467))</f>
        <v/>
      </c>
      <c r="N467" s="76"/>
      <c r="O467" s="76"/>
      <c r="P467" s="77" t="str">
        <f>IF(ISBLANK('Prediction Log'!$N467), "",'Prediction Log'!$O467-'Prediction Log'!$N467)</f>
        <v/>
      </c>
      <c r="Q467" s="78" t="str">
        <f>IF(ISBLANK('Prediction Log'!$N467), "",IF('Prediction Log'!$M467&lt;&gt;'Prediction Log'!$H467, "Y", IF(AND('Prediction Log'!$M467='Prediction Log'!$H467, ABS((-1*'Prediction Log'!$P467))&gt;ABS('Prediction Log'!$D467)), "Y", IF('Prediction Log'!$D467='Prediction Log'!$P467, "PUSH", "N"))))</f>
        <v/>
      </c>
      <c r="R467" s="79" t="str">
        <f>IF(ISBLANK('Prediction Log'!$N467), "",IF('Prediction Log'!$P467&lt;'Prediction Log'!$D467, "Y", IF('Prediction Log'!$P467='Prediction Log'!$D467, "PUSH", "N")))</f>
        <v/>
      </c>
      <c r="S467" s="79" t="str">
        <f>IF(ISBLANK('Prediction Log'!$N467), "",IF('Prediction Log'!$P467&lt;'Prediction Log'!$E467, "Y", IF('Prediction Log'!$P467='Prediction Log'!$E467, "PUSH", "N")))</f>
        <v/>
      </c>
      <c r="T467" s="80" t="str">
        <f>IF(ISBLANK('Prediction Log'!$N467),"",IF('Prediction Log'!$M467='Prediction Log'!$H467, "Y", "N"))</f>
        <v/>
      </c>
      <c r="U467" s="80" t="str">
        <f>'Prediction Log'!$R467</f>
        <v/>
      </c>
      <c r="V467" s="80" t="str">
        <f>IF(ISBLANK('Prediction Log'!$N467), "",IF(AND('Prediction Log'!$T467="Y", 'Prediction Log'!$U467="Y"), "Y", "N"))</f>
        <v/>
      </c>
      <c r="W467" s="81" t="str">
        <f>IF(ISBLANK('Prediction Log'!$N467),"",IF('Prediction Log'!$M467='Prediction Log'!$I467, "Y", "N"))</f>
        <v/>
      </c>
      <c r="X467" s="81" t="str">
        <f>IF(ISBLANK('Prediction Log'!$N467), "", IF('Prediction Log'!$R467=Games!K449, "Y", "N"))</f>
        <v/>
      </c>
      <c r="Y467" s="82" t="str">
        <f>IF(ISBLANK('Prediction Log'!$N467), "",IF('Prediction Log'!$J467='Prediction Log'!$M467, "Y", "N"))</f>
        <v/>
      </c>
      <c r="Z467" s="81" t="str">
        <f>IF(ISBLANK('Prediction Log'!$N467), "",IF('Prediction Log'!$I467&lt;&gt;'Prediction Log'!$M467, "N",IF(AND('Prediction Log'!$E467&gt;0, 'Prediction Log'!$P467&gt;'Prediction Log'!$E467, 'Prediction Log'!$I467='Prediction Log'!$C467), "Y", IF(AND('Prediction Log'!$E467&lt;0, 'Prediction Log'!$P467&lt;'Prediction Log'!$E467,'Prediction Log'!$I467='Prediction Log'!$B467 ), "Y", IF('Prediction Log'!$P467='Prediction Log'!$E467, "PUSH", "N")))))</f>
        <v/>
      </c>
      <c r="AA467" s="81" t="str">
        <f>IF(ISBLANK('Prediction Log'!$N467), "",IF(AND('Prediction Log'!$W467="Y", 'Prediction Log'!$X467="Y"), "Y", "N"))</f>
        <v/>
      </c>
      <c r="AB467" s="80" t="str">
        <f>IF(ISBLANK('Prediction Log'!$N467), "",IF('Prediction Log'!$D467&gt;0, 'Prediction Log'!$P467-'Prediction Log'!$D467, IF('Prediction Log'!$D467&lt;0, -'Prediction Log'!$P467+'Prediction Log'!$D467, "NA")))</f>
        <v/>
      </c>
      <c r="AC467" s="80" t="str">
        <f>IF(ISBLANK('Prediction Log'!$N467), "",ABS('Prediction Log'!$AB467))</f>
        <v/>
      </c>
      <c r="AD467" s="81" t="str">
        <f>IF(ISBLANK('Prediction Log'!$N467), "",IF('Prediction Log'!$E467&gt;0, 'Prediction Log'!$P467-'Prediction Log'!$E467, IF('Prediction Log'!$E467&lt;0, -'Prediction Log'!$P467+'Prediction Log'!$E467, "NA")))</f>
        <v/>
      </c>
      <c r="AE467" s="81" t="str">
        <f>IF(ISBLANK('Prediction Log'!$N467), "",ABS('Prediction Log'!$AD467))</f>
        <v/>
      </c>
    </row>
    <row r="468" ht="14.25" customHeight="1">
      <c r="A468" s="14" t="str">
        <f>IF(ISBLANK(Games!$B450), "",Games!A450)</f>
        <v/>
      </c>
      <c r="B468" s="67" t="str">
        <f>IF(ISBLANK(Games!$B450), "",Games!B450)</f>
        <v/>
      </c>
      <c r="C468" s="67" t="str">
        <f>IF(ISBLANK(Games!$B450), "",Games!E450)</f>
        <v/>
      </c>
      <c r="D468" s="10" t="str">
        <f>IF(ISBLANK(Games!$B450), "",Games!G450)</f>
        <v/>
      </c>
      <c r="E468" s="10" t="str">
        <f>IF(ISBLANK(Games!$B450), "",Games!H450)</f>
        <v/>
      </c>
      <c r="F468" s="69" t="str">
        <f>Games!D450</f>
        <v/>
      </c>
      <c r="G468" s="70" t="str">
        <f>Games!K450</f>
        <v/>
      </c>
      <c r="H468" s="71" t="str">
        <f>IF(ISBLANK(Games!B450), "", IF('Prediction Log'!$D468&lt;0, 'Prediction Log'!$B468, 'Prediction Log'!$C468))</f>
        <v/>
      </c>
      <c r="I468" s="72" t="str">
        <f>IF(ISBLANK(Games!$B450), "",Games!I450)</f>
        <v/>
      </c>
      <c r="J468" s="72" t="str">
        <f>IF('Prediction Log'!$F468&gt;0.5, 'Prediction Log'!$B468, IF('Prediction Log'!$F468&lt;0.5, 'Prediction Log'!$C468, "PICK"))</f>
        <v/>
      </c>
      <c r="K468" s="73" t="str">
        <f>IF(ISBLANK(Games!B450), "",IF('Prediction Log'!$J468='Prediction Log'!$B468, 'Prediction Log'!$F468, 1-'Prediction Log'!$F468))</f>
        <v/>
      </c>
      <c r="L468" s="74" t="str">
        <f>IF(ISBLANK(Games!$B450), "",Games!L450)</f>
        <v/>
      </c>
      <c r="M468" s="75" t="str">
        <f>IF(ISBLANK('Prediction Log'!$N468), "",IF('Prediction Log'!$N468&gt;'Prediction Log'!$O468,'Prediction Log'!$B468,'Prediction Log'!$C468))</f>
        <v/>
      </c>
      <c r="N468" s="76"/>
      <c r="O468" s="76"/>
      <c r="P468" s="77" t="str">
        <f>IF(ISBLANK('Prediction Log'!$N468), "",'Prediction Log'!$O468-'Prediction Log'!$N468)</f>
        <v/>
      </c>
      <c r="Q468" s="78" t="str">
        <f>IF(ISBLANK('Prediction Log'!$N468), "",IF('Prediction Log'!$M468&lt;&gt;'Prediction Log'!$H468, "Y", IF(AND('Prediction Log'!$M468='Prediction Log'!$H468, ABS((-1*'Prediction Log'!$P468))&gt;ABS('Prediction Log'!$D468)), "Y", IF('Prediction Log'!$D468='Prediction Log'!$P468, "PUSH", "N"))))</f>
        <v/>
      </c>
      <c r="R468" s="79" t="str">
        <f>IF(ISBLANK('Prediction Log'!$N468), "",IF('Prediction Log'!$P468&lt;'Prediction Log'!$D468, "Y", IF('Prediction Log'!$P468='Prediction Log'!$D468, "PUSH", "N")))</f>
        <v/>
      </c>
      <c r="S468" s="79" t="str">
        <f>IF(ISBLANK('Prediction Log'!$N468), "",IF('Prediction Log'!$P468&lt;'Prediction Log'!$E468, "Y", IF('Prediction Log'!$P468='Prediction Log'!$E468, "PUSH", "N")))</f>
        <v/>
      </c>
      <c r="T468" s="80" t="str">
        <f>IF(ISBLANK('Prediction Log'!$N468),"",IF('Prediction Log'!$M468='Prediction Log'!$H468, "Y", "N"))</f>
        <v/>
      </c>
      <c r="U468" s="80" t="str">
        <f>'Prediction Log'!$R468</f>
        <v/>
      </c>
      <c r="V468" s="80" t="str">
        <f>IF(ISBLANK('Prediction Log'!$N468), "",IF(AND('Prediction Log'!$T468="Y", 'Prediction Log'!$U468="Y"), "Y", "N"))</f>
        <v/>
      </c>
      <c r="W468" s="81" t="str">
        <f>IF(ISBLANK('Prediction Log'!$N468),"",IF('Prediction Log'!$M468='Prediction Log'!$I468, "Y", "N"))</f>
        <v/>
      </c>
      <c r="X468" s="81" t="str">
        <f>IF(ISBLANK('Prediction Log'!$N468), "", IF('Prediction Log'!$R468=Games!K450, "Y", "N"))</f>
        <v/>
      </c>
      <c r="Y468" s="82" t="str">
        <f>IF(ISBLANK('Prediction Log'!$N468), "",IF('Prediction Log'!$J468='Prediction Log'!$M468, "Y", "N"))</f>
        <v/>
      </c>
      <c r="Z468" s="81" t="str">
        <f>IF(ISBLANK('Prediction Log'!$N468), "",IF('Prediction Log'!$I468&lt;&gt;'Prediction Log'!$M468, "N",IF(AND('Prediction Log'!$E468&gt;0, 'Prediction Log'!$P468&gt;'Prediction Log'!$E468, 'Prediction Log'!$I468='Prediction Log'!$C468), "Y", IF(AND('Prediction Log'!$E468&lt;0, 'Prediction Log'!$P468&lt;'Prediction Log'!$E468,'Prediction Log'!$I468='Prediction Log'!$B468 ), "Y", IF('Prediction Log'!$P468='Prediction Log'!$E468, "PUSH", "N")))))</f>
        <v/>
      </c>
      <c r="AA468" s="81" t="str">
        <f>IF(ISBLANK('Prediction Log'!$N468), "",IF(AND('Prediction Log'!$W468="Y", 'Prediction Log'!$X468="Y"), "Y", "N"))</f>
        <v/>
      </c>
      <c r="AB468" s="80" t="str">
        <f>IF(ISBLANK('Prediction Log'!$N468), "",IF('Prediction Log'!$D468&gt;0, 'Prediction Log'!$P468-'Prediction Log'!$D468, IF('Prediction Log'!$D468&lt;0, -'Prediction Log'!$P468+'Prediction Log'!$D468, "NA")))</f>
        <v/>
      </c>
      <c r="AC468" s="80" t="str">
        <f>IF(ISBLANK('Prediction Log'!$N468), "",ABS('Prediction Log'!$AB468))</f>
        <v/>
      </c>
      <c r="AD468" s="81" t="str">
        <f>IF(ISBLANK('Prediction Log'!$N468), "",IF('Prediction Log'!$E468&gt;0, 'Prediction Log'!$P468-'Prediction Log'!$E468, IF('Prediction Log'!$E468&lt;0, -'Prediction Log'!$P468+'Prediction Log'!$E468, "NA")))</f>
        <v/>
      </c>
      <c r="AE468" s="81" t="str">
        <f>IF(ISBLANK('Prediction Log'!$N468), "",ABS('Prediction Log'!$AD468))</f>
        <v/>
      </c>
    </row>
    <row r="469" ht="14.25" customHeight="1">
      <c r="A469" s="67" t="str">
        <f>IF(ISBLANK(Games!$B451), "",Games!A451)</f>
        <v/>
      </c>
      <c r="B469" s="67" t="str">
        <f>IF(ISBLANK(Games!$B451), "",Games!B451)</f>
        <v/>
      </c>
      <c r="C469" s="67" t="str">
        <f>IF(ISBLANK(Games!$B451), "",Games!E451)</f>
        <v/>
      </c>
      <c r="D469" s="68" t="str">
        <f>IF(ISBLANK(Games!$B451), "",Games!G451)</f>
        <v/>
      </c>
      <c r="E469" s="68" t="str">
        <f>IF(ISBLANK(Games!$B451), "",Games!H451)</f>
        <v/>
      </c>
      <c r="F469" s="69" t="str">
        <f>Games!D451</f>
        <v/>
      </c>
      <c r="G469" s="70" t="str">
        <f>Games!K451</f>
        <v/>
      </c>
      <c r="H469" s="71" t="str">
        <f>IF(ISBLANK(Games!B451), "", IF('Prediction Log'!$D469&lt;0, 'Prediction Log'!$B469, 'Prediction Log'!$C469))</f>
        <v/>
      </c>
      <c r="I469" s="72" t="str">
        <f>IF(ISBLANK(Games!$B451), "",Games!I451)</f>
        <v/>
      </c>
      <c r="J469" s="72" t="str">
        <f>IF('Prediction Log'!$F469&gt;0.5, 'Prediction Log'!$B469, IF('Prediction Log'!$F469&lt;0.5, 'Prediction Log'!$C469, "PICK"))</f>
        <v/>
      </c>
      <c r="K469" s="73" t="str">
        <f>IF(ISBLANK(Games!B451), "",IF('Prediction Log'!$J469='Prediction Log'!$B469, 'Prediction Log'!$F469, 1-'Prediction Log'!$F469))</f>
        <v/>
      </c>
      <c r="L469" s="74" t="str">
        <f>IF(ISBLANK(Games!$B451), "",Games!L451)</f>
        <v/>
      </c>
      <c r="M469" s="75" t="str">
        <f>IF(ISBLANK('Prediction Log'!$N469), "",IF('Prediction Log'!$N469&gt;'Prediction Log'!$O469,'Prediction Log'!$B469,'Prediction Log'!$C469))</f>
        <v/>
      </c>
      <c r="N469" s="76"/>
      <c r="O469" s="76"/>
      <c r="P469" s="77" t="str">
        <f>IF(ISBLANK('Prediction Log'!$N469), "",'Prediction Log'!$O469-'Prediction Log'!$N469)</f>
        <v/>
      </c>
      <c r="Q469" s="78" t="str">
        <f>IF(ISBLANK('Prediction Log'!$N469), "",IF('Prediction Log'!$M469&lt;&gt;'Prediction Log'!$H469, "Y", IF(AND('Prediction Log'!$M469='Prediction Log'!$H469, ABS((-1*'Prediction Log'!$P469))&gt;ABS('Prediction Log'!$D469)), "Y", IF('Prediction Log'!$D469='Prediction Log'!$P469, "PUSH", "N"))))</f>
        <v/>
      </c>
      <c r="R469" s="79" t="str">
        <f>IF(ISBLANK('Prediction Log'!$N469), "",IF('Prediction Log'!$P469&lt;'Prediction Log'!$D469, "Y", IF('Prediction Log'!$P469='Prediction Log'!$D469, "PUSH", "N")))</f>
        <v/>
      </c>
      <c r="S469" s="79" t="str">
        <f>IF(ISBLANK('Prediction Log'!$N469), "",IF('Prediction Log'!$P469&lt;'Prediction Log'!$E469, "Y", IF('Prediction Log'!$P469='Prediction Log'!$E469, "PUSH", "N")))</f>
        <v/>
      </c>
      <c r="T469" s="80" t="str">
        <f>IF(ISBLANK('Prediction Log'!$N469),"",IF('Prediction Log'!$M469='Prediction Log'!$H469, "Y", "N"))</f>
        <v/>
      </c>
      <c r="U469" s="80" t="str">
        <f>'Prediction Log'!$R469</f>
        <v/>
      </c>
      <c r="V469" s="80" t="str">
        <f>IF(ISBLANK('Prediction Log'!$N469), "",IF(AND('Prediction Log'!$T469="Y", 'Prediction Log'!$U469="Y"), "Y", "N"))</f>
        <v/>
      </c>
      <c r="W469" s="81" t="str">
        <f>IF(ISBLANK('Prediction Log'!$N469),"",IF('Prediction Log'!$M469='Prediction Log'!$I469, "Y", "N"))</f>
        <v/>
      </c>
      <c r="X469" s="81" t="str">
        <f>IF(ISBLANK('Prediction Log'!$N469), "", IF('Prediction Log'!$R469=Games!K451, "Y", "N"))</f>
        <v/>
      </c>
      <c r="Y469" s="82" t="str">
        <f>IF(ISBLANK('Prediction Log'!$N469), "",IF('Prediction Log'!$J469='Prediction Log'!$M469, "Y", "N"))</f>
        <v/>
      </c>
      <c r="Z469" s="81" t="str">
        <f>IF(ISBLANK('Prediction Log'!$N469), "",IF('Prediction Log'!$I469&lt;&gt;'Prediction Log'!$M469, "N",IF(AND('Prediction Log'!$E469&gt;0, 'Prediction Log'!$P469&gt;'Prediction Log'!$E469, 'Prediction Log'!$I469='Prediction Log'!$C469), "Y", IF(AND('Prediction Log'!$E469&lt;0, 'Prediction Log'!$P469&lt;'Prediction Log'!$E469,'Prediction Log'!$I469='Prediction Log'!$B469 ), "Y", IF('Prediction Log'!$P469='Prediction Log'!$E469, "PUSH", "N")))))</f>
        <v/>
      </c>
      <c r="AA469" s="81" t="str">
        <f>IF(ISBLANK('Prediction Log'!$N469), "",IF(AND('Prediction Log'!$W469="Y", 'Prediction Log'!$X469="Y"), "Y", "N"))</f>
        <v/>
      </c>
      <c r="AB469" s="80" t="str">
        <f>IF(ISBLANK('Prediction Log'!$N469), "",IF('Prediction Log'!$D469&gt;0, 'Prediction Log'!$P469-'Prediction Log'!$D469, IF('Prediction Log'!$D469&lt;0, -'Prediction Log'!$P469+'Prediction Log'!$D469, "NA")))</f>
        <v/>
      </c>
      <c r="AC469" s="80" t="str">
        <f>IF(ISBLANK('Prediction Log'!$N469), "",ABS('Prediction Log'!$AB469))</f>
        <v/>
      </c>
      <c r="AD469" s="81" t="str">
        <f>IF(ISBLANK('Prediction Log'!$N469), "",IF('Prediction Log'!$E469&gt;0, 'Prediction Log'!$P469-'Prediction Log'!$E469, IF('Prediction Log'!$E469&lt;0, -'Prediction Log'!$P469+'Prediction Log'!$E469, "NA")))</f>
        <v/>
      </c>
      <c r="AE469" s="81" t="str">
        <f>IF(ISBLANK('Prediction Log'!$N469), "",ABS('Prediction Log'!$AD469))</f>
        <v/>
      </c>
    </row>
    <row r="470" ht="14.25" customHeight="1">
      <c r="A470" s="14" t="str">
        <f>IF(ISBLANK(Games!$B452), "",Games!A452)</f>
        <v/>
      </c>
      <c r="B470" s="67" t="str">
        <f>IF(ISBLANK(Games!$B452), "",Games!B452)</f>
        <v/>
      </c>
      <c r="C470" s="67" t="str">
        <f>IF(ISBLANK(Games!$B452), "",Games!E452)</f>
        <v/>
      </c>
      <c r="D470" s="10" t="str">
        <f>IF(ISBLANK(Games!$B452), "",Games!G452)</f>
        <v/>
      </c>
      <c r="E470" s="10" t="str">
        <f>IF(ISBLANK(Games!$B452), "",Games!H452)</f>
        <v/>
      </c>
      <c r="F470" s="69" t="str">
        <f>Games!D452</f>
        <v/>
      </c>
      <c r="G470" s="70" t="str">
        <f>Games!K452</f>
        <v/>
      </c>
      <c r="H470" s="71" t="str">
        <f>IF(ISBLANK(Games!B452), "", IF('Prediction Log'!$D470&lt;0, 'Prediction Log'!$B470, 'Prediction Log'!$C470))</f>
        <v/>
      </c>
      <c r="I470" s="72" t="str">
        <f>IF(ISBLANK(Games!$B452), "",Games!I452)</f>
        <v/>
      </c>
      <c r="J470" s="72" t="str">
        <f>IF('Prediction Log'!$F470&gt;0.5, 'Prediction Log'!$B470, IF('Prediction Log'!$F470&lt;0.5, 'Prediction Log'!$C470, "PICK"))</f>
        <v/>
      </c>
      <c r="K470" s="73" t="str">
        <f>IF(ISBLANK(Games!B452), "",IF('Prediction Log'!$J470='Prediction Log'!$B470, 'Prediction Log'!$F470, 1-'Prediction Log'!$F470))</f>
        <v/>
      </c>
      <c r="L470" s="74" t="str">
        <f>IF(ISBLANK(Games!$B452), "",Games!L452)</f>
        <v/>
      </c>
      <c r="M470" s="75" t="str">
        <f>IF(ISBLANK('Prediction Log'!$N470), "",IF('Prediction Log'!$N470&gt;'Prediction Log'!$O470,'Prediction Log'!$B470,'Prediction Log'!$C470))</f>
        <v/>
      </c>
      <c r="N470" s="76"/>
      <c r="O470" s="76"/>
      <c r="P470" s="77" t="str">
        <f>IF(ISBLANK('Prediction Log'!$N470), "",'Prediction Log'!$O470-'Prediction Log'!$N470)</f>
        <v/>
      </c>
      <c r="Q470" s="78" t="str">
        <f>IF(ISBLANK('Prediction Log'!$N470), "",IF('Prediction Log'!$M470&lt;&gt;'Prediction Log'!$H470, "Y", IF(AND('Prediction Log'!$M470='Prediction Log'!$H470, ABS((-1*'Prediction Log'!$P470))&gt;ABS('Prediction Log'!$D470)), "Y", IF('Prediction Log'!$D470='Prediction Log'!$P470, "PUSH", "N"))))</f>
        <v/>
      </c>
      <c r="R470" s="79" t="str">
        <f>IF(ISBLANK('Prediction Log'!$N470), "",IF('Prediction Log'!$P470&lt;'Prediction Log'!$D470, "Y", IF('Prediction Log'!$P470='Prediction Log'!$D470, "PUSH", "N")))</f>
        <v/>
      </c>
      <c r="S470" s="79" t="str">
        <f>IF(ISBLANK('Prediction Log'!$N470), "",IF('Prediction Log'!$P470&lt;'Prediction Log'!$E470, "Y", IF('Prediction Log'!$P470='Prediction Log'!$E470, "PUSH", "N")))</f>
        <v/>
      </c>
      <c r="T470" s="80" t="str">
        <f>IF(ISBLANK('Prediction Log'!$N470),"",IF('Prediction Log'!$M470='Prediction Log'!$H470, "Y", "N"))</f>
        <v/>
      </c>
      <c r="U470" s="80" t="str">
        <f>'Prediction Log'!$R470</f>
        <v/>
      </c>
      <c r="V470" s="80" t="str">
        <f>IF(ISBLANK('Prediction Log'!$N470), "",IF(AND('Prediction Log'!$T470="Y", 'Prediction Log'!$U470="Y"), "Y", "N"))</f>
        <v/>
      </c>
      <c r="W470" s="81" t="str">
        <f>IF(ISBLANK('Prediction Log'!$N470),"",IF('Prediction Log'!$M470='Prediction Log'!$I470, "Y", "N"))</f>
        <v/>
      </c>
      <c r="X470" s="81" t="str">
        <f>IF(ISBLANK('Prediction Log'!$N470), "", IF('Prediction Log'!$R470=Games!K452, "Y", "N"))</f>
        <v/>
      </c>
      <c r="Y470" s="82" t="str">
        <f>IF(ISBLANK('Prediction Log'!$N470), "",IF('Prediction Log'!$J470='Prediction Log'!$M470, "Y", "N"))</f>
        <v/>
      </c>
      <c r="Z470" s="81" t="str">
        <f>IF(ISBLANK('Prediction Log'!$N470), "",IF('Prediction Log'!$I470&lt;&gt;'Prediction Log'!$M470, "N",IF(AND('Prediction Log'!$E470&gt;0, 'Prediction Log'!$P470&gt;'Prediction Log'!$E470, 'Prediction Log'!$I470='Prediction Log'!$C470), "Y", IF(AND('Prediction Log'!$E470&lt;0, 'Prediction Log'!$P470&lt;'Prediction Log'!$E470,'Prediction Log'!$I470='Prediction Log'!$B470 ), "Y", IF('Prediction Log'!$P470='Prediction Log'!$E470, "PUSH", "N")))))</f>
        <v/>
      </c>
      <c r="AA470" s="81" t="str">
        <f>IF(ISBLANK('Prediction Log'!$N470), "",IF(AND('Prediction Log'!$W470="Y", 'Prediction Log'!$X470="Y"), "Y", "N"))</f>
        <v/>
      </c>
      <c r="AB470" s="80" t="str">
        <f>IF(ISBLANK('Prediction Log'!$N470), "",IF('Prediction Log'!$D470&gt;0, 'Prediction Log'!$P470-'Prediction Log'!$D470, IF('Prediction Log'!$D470&lt;0, -'Prediction Log'!$P470+'Prediction Log'!$D470, "NA")))</f>
        <v/>
      </c>
      <c r="AC470" s="80" t="str">
        <f>IF(ISBLANK('Prediction Log'!$N470), "",ABS('Prediction Log'!$AB470))</f>
        <v/>
      </c>
      <c r="AD470" s="81" t="str">
        <f>IF(ISBLANK('Prediction Log'!$N470), "",IF('Prediction Log'!$E470&gt;0, 'Prediction Log'!$P470-'Prediction Log'!$E470, IF('Prediction Log'!$E470&lt;0, -'Prediction Log'!$P470+'Prediction Log'!$E470, "NA")))</f>
        <v/>
      </c>
      <c r="AE470" s="81" t="str">
        <f>IF(ISBLANK('Prediction Log'!$N470), "",ABS('Prediction Log'!$AD470))</f>
        <v/>
      </c>
    </row>
    <row r="471" ht="14.25" customHeight="1">
      <c r="A471" s="67" t="str">
        <f>IF(ISBLANK(Games!$B453), "",Games!A453)</f>
        <v/>
      </c>
      <c r="B471" s="67" t="str">
        <f>IF(ISBLANK(Games!$B453), "",Games!B453)</f>
        <v/>
      </c>
      <c r="C471" s="67" t="str">
        <f>IF(ISBLANK(Games!$B453), "",Games!E453)</f>
        <v/>
      </c>
      <c r="D471" s="68" t="str">
        <f>IF(ISBLANK(Games!$B453), "",Games!G453)</f>
        <v/>
      </c>
      <c r="E471" s="68" t="str">
        <f>IF(ISBLANK(Games!$B453), "",Games!H453)</f>
        <v/>
      </c>
      <c r="F471" s="69" t="str">
        <f>Games!D453</f>
        <v/>
      </c>
      <c r="G471" s="70" t="str">
        <f>Games!K453</f>
        <v/>
      </c>
      <c r="H471" s="71" t="str">
        <f>IF(ISBLANK(Games!B453), "", IF('Prediction Log'!$D471&lt;0, 'Prediction Log'!$B471, 'Prediction Log'!$C471))</f>
        <v/>
      </c>
      <c r="I471" s="72" t="str">
        <f>IF(ISBLANK(Games!$B453), "",Games!I453)</f>
        <v/>
      </c>
      <c r="J471" s="72" t="str">
        <f>IF('Prediction Log'!$F471&gt;0.5, 'Prediction Log'!$B471, IF('Prediction Log'!$F471&lt;0.5, 'Prediction Log'!$C471, "PICK"))</f>
        <v/>
      </c>
      <c r="K471" s="73" t="str">
        <f>IF(ISBLANK(Games!B453), "",IF('Prediction Log'!$J471='Prediction Log'!$B471, 'Prediction Log'!$F471, 1-'Prediction Log'!$F471))</f>
        <v/>
      </c>
      <c r="L471" s="74" t="str">
        <f>IF(ISBLANK(Games!$B453), "",Games!L453)</f>
        <v/>
      </c>
      <c r="M471" s="75" t="str">
        <f>IF(ISBLANK('Prediction Log'!$N471), "",IF('Prediction Log'!$N471&gt;'Prediction Log'!$O471,'Prediction Log'!$B471,'Prediction Log'!$C471))</f>
        <v/>
      </c>
      <c r="N471" s="76"/>
      <c r="O471" s="76"/>
      <c r="P471" s="77" t="str">
        <f>IF(ISBLANK('Prediction Log'!$N471), "",'Prediction Log'!$O471-'Prediction Log'!$N471)</f>
        <v/>
      </c>
      <c r="Q471" s="78" t="str">
        <f>IF(ISBLANK('Prediction Log'!$N471), "",IF('Prediction Log'!$M471&lt;&gt;'Prediction Log'!$H471, "Y", IF(AND('Prediction Log'!$M471='Prediction Log'!$H471, ABS((-1*'Prediction Log'!$P471))&gt;ABS('Prediction Log'!$D471)), "Y", IF('Prediction Log'!$D471='Prediction Log'!$P471, "PUSH", "N"))))</f>
        <v/>
      </c>
      <c r="R471" s="79" t="str">
        <f>IF(ISBLANK('Prediction Log'!$N471), "",IF('Prediction Log'!$P471&lt;'Prediction Log'!$D471, "Y", IF('Prediction Log'!$P471='Prediction Log'!$D471, "PUSH", "N")))</f>
        <v/>
      </c>
      <c r="S471" s="79" t="str">
        <f>IF(ISBLANK('Prediction Log'!$N471), "",IF('Prediction Log'!$P471&lt;'Prediction Log'!$E471, "Y", IF('Prediction Log'!$P471='Prediction Log'!$E471, "PUSH", "N")))</f>
        <v/>
      </c>
      <c r="T471" s="80" t="str">
        <f>IF(ISBLANK('Prediction Log'!$N471),"",IF('Prediction Log'!$M471='Prediction Log'!$H471, "Y", "N"))</f>
        <v/>
      </c>
      <c r="U471" s="80" t="str">
        <f>'Prediction Log'!$R471</f>
        <v/>
      </c>
      <c r="V471" s="80" t="str">
        <f>IF(ISBLANK('Prediction Log'!$N471), "",IF(AND('Prediction Log'!$T471="Y", 'Prediction Log'!$U471="Y"), "Y", "N"))</f>
        <v/>
      </c>
      <c r="W471" s="81" t="str">
        <f>IF(ISBLANK('Prediction Log'!$N471),"",IF('Prediction Log'!$M471='Prediction Log'!$I471, "Y", "N"))</f>
        <v/>
      </c>
      <c r="X471" s="81" t="str">
        <f>IF(ISBLANK('Prediction Log'!$N471), "", IF('Prediction Log'!$R471=Games!K453, "Y", "N"))</f>
        <v/>
      </c>
      <c r="Y471" s="82" t="str">
        <f>IF(ISBLANK('Prediction Log'!$N471), "",IF('Prediction Log'!$J471='Prediction Log'!$M471, "Y", "N"))</f>
        <v/>
      </c>
      <c r="Z471" s="81" t="str">
        <f>IF(ISBLANK('Prediction Log'!$N471), "",IF('Prediction Log'!$I471&lt;&gt;'Prediction Log'!$M471, "N",IF(AND('Prediction Log'!$E471&gt;0, 'Prediction Log'!$P471&gt;'Prediction Log'!$E471, 'Prediction Log'!$I471='Prediction Log'!$C471), "Y", IF(AND('Prediction Log'!$E471&lt;0, 'Prediction Log'!$P471&lt;'Prediction Log'!$E471,'Prediction Log'!$I471='Prediction Log'!$B471 ), "Y", IF('Prediction Log'!$P471='Prediction Log'!$E471, "PUSH", "N")))))</f>
        <v/>
      </c>
      <c r="AA471" s="81" t="str">
        <f>IF(ISBLANK('Prediction Log'!$N471), "",IF(AND('Prediction Log'!$W471="Y", 'Prediction Log'!$X471="Y"), "Y", "N"))</f>
        <v/>
      </c>
      <c r="AB471" s="80" t="str">
        <f>IF(ISBLANK('Prediction Log'!$N471), "",IF('Prediction Log'!$D471&gt;0, 'Prediction Log'!$P471-'Prediction Log'!$D471, IF('Prediction Log'!$D471&lt;0, -'Prediction Log'!$P471+'Prediction Log'!$D471, "NA")))</f>
        <v/>
      </c>
      <c r="AC471" s="80" t="str">
        <f>IF(ISBLANK('Prediction Log'!$N471), "",ABS('Prediction Log'!$AB471))</f>
        <v/>
      </c>
      <c r="AD471" s="81" t="str">
        <f>IF(ISBLANK('Prediction Log'!$N471), "",IF('Prediction Log'!$E471&gt;0, 'Prediction Log'!$P471-'Prediction Log'!$E471, IF('Prediction Log'!$E471&lt;0, -'Prediction Log'!$P471+'Prediction Log'!$E471, "NA")))</f>
        <v/>
      </c>
      <c r="AE471" s="81" t="str">
        <f>IF(ISBLANK('Prediction Log'!$N471), "",ABS('Prediction Log'!$AD471))</f>
        <v/>
      </c>
    </row>
    <row r="472" ht="14.25" customHeight="1">
      <c r="A472" s="14" t="str">
        <f>IF(ISBLANK(Games!$B454), "",Games!A454)</f>
        <v/>
      </c>
      <c r="B472" s="67" t="str">
        <f>IF(ISBLANK(Games!$B454), "",Games!B454)</f>
        <v/>
      </c>
      <c r="C472" s="67" t="str">
        <f>IF(ISBLANK(Games!$B454), "",Games!E454)</f>
        <v/>
      </c>
      <c r="D472" s="10" t="str">
        <f>IF(ISBLANK(Games!$B454), "",Games!G454)</f>
        <v/>
      </c>
      <c r="E472" s="10" t="str">
        <f>IF(ISBLANK(Games!$B454), "",Games!H454)</f>
        <v/>
      </c>
      <c r="F472" s="69" t="str">
        <f>Games!D454</f>
        <v/>
      </c>
      <c r="G472" s="70" t="str">
        <f>Games!K454</f>
        <v/>
      </c>
      <c r="H472" s="71" t="str">
        <f>IF(ISBLANK(Games!B454), "", IF('Prediction Log'!$D472&lt;0, 'Prediction Log'!$B472, 'Prediction Log'!$C472))</f>
        <v/>
      </c>
      <c r="I472" s="72" t="str">
        <f>IF(ISBLANK(Games!$B454), "",Games!I454)</f>
        <v/>
      </c>
      <c r="J472" s="72" t="str">
        <f>IF('Prediction Log'!$F472&gt;0.5, 'Prediction Log'!$B472, IF('Prediction Log'!$F472&lt;0.5, 'Prediction Log'!$C472, "PICK"))</f>
        <v/>
      </c>
      <c r="K472" s="73" t="str">
        <f>IF(ISBLANK(Games!B454), "",IF('Prediction Log'!$J472='Prediction Log'!$B472, 'Prediction Log'!$F472, 1-'Prediction Log'!$F472))</f>
        <v/>
      </c>
      <c r="L472" s="74" t="str">
        <f>IF(ISBLANK(Games!$B454), "",Games!L454)</f>
        <v/>
      </c>
      <c r="M472" s="75" t="str">
        <f>IF(ISBLANK('Prediction Log'!$N472), "",IF('Prediction Log'!$N472&gt;'Prediction Log'!$O472,'Prediction Log'!$B472,'Prediction Log'!$C472))</f>
        <v/>
      </c>
      <c r="N472" s="76"/>
      <c r="O472" s="76"/>
      <c r="P472" s="77" t="str">
        <f>IF(ISBLANK('Prediction Log'!$N472), "",'Prediction Log'!$O472-'Prediction Log'!$N472)</f>
        <v/>
      </c>
      <c r="Q472" s="78" t="str">
        <f>IF(ISBLANK('Prediction Log'!$N472), "",IF('Prediction Log'!$M472&lt;&gt;'Prediction Log'!$H472, "Y", IF(AND('Prediction Log'!$M472='Prediction Log'!$H472, ABS((-1*'Prediction Log'!$P472))&gt;ABS('Prediction Log'!$D472)), "Y", IF('Prediction Log'!$D472='Prediction Log'!$P472, "PUSH", "N"))))</f>
        <v/>
      </c>
      <c r="R472" s="79" t="str">
        <f>IF(ISBLANK('Prediction Log'!$N472), "",IF('Prediction Log'!$P472&lt;'Prediction Log'!$D472, "Y", IF('Prediction Log'!$P472='Prediction Log'!$D472, "PUSH", "N")))</f>
        <v/>
      </c>
      <c r="S472" s="79" t="str">
        <f>IF(ISBLANK('Prediction Log'!$N472), "",IF('Prediction Log'!$P472&lt;'Prediction Log'!$E472, "Y", IF('Prediction Log'!$P472='Prediction Log'!$E472, "PUSH", "N")))</f>
        <v/>
      </c>
      <c r="T472" s="80" t="str">
        <f>IF(ISBLANK('Prediction Log'!$N472),"",IF('Prediction Log'!$M472='Prediction Log'!$H472, "Y", "N"))</f>
        <v/>
      </c>
      <c r="U472" s="80" t="str">
        <f>'Prediction Log'!$R472</f>
        <v/>
      </c>
      <c r="V472" s="80" t="str">
        <f>IF(ISBLANK('Prediction Log'!$N472), "",IF(AND('Prediction Log'!$T472="Y", 'Prediction Log'!$U472="Y"), "Y", "N"))</f>
        <v/>
      </c>
      <c r="W472" s="81" t="str">
        <f>IF(ISBLANK('Prediction Log'!$N472),"",IF('Prediction Log'!$M472='Prediction Log'!$I472, "Y", "N"))</f>
        <v/>
      </c>
      <c r="X472" s="81" t="str">
        <f>IF(ISBLANK('Prediction Log'!$N472), "", IF('Prediction Log'!$R472=Games!K454, "Y", "N"))</f>
        <v/>
      </c>
      <c r="Y472" s="82" t="str">
        <f>IF(ISBLANK('Prediction Log'!$N472), "",IF('Prediction Log'!$J472='Prediction Log'!$M472, "Y", "N"))</f>
        <v/>
      </c>
      <c r="Z472" s="81" t="str">
        <f>IF(ISBLANK('Prediction Log'!$N472), "",IF('Prediction Log'!$I472&lt;&gt;'Prediction Log'!$M472, "N",IF(AND('Prediction Log'!$E472&gt;0, 'Prediction Log'!$P472&gt;'Prediction Log'!$E472, 'Prediction Log'!$I472='Prediction Log'!$C472), "Y", IF(AND('Prediction Log'!$E472&lt;0, 'Prediction Log'!$P472&lt;'Prediction Log'!$E472,'Prediction Log'!$I472='Prediction Log'!$B472 ), "Y", IF('Prediction Log'!$P472='Prediction Log'!$E472, "PUSH", "N")))))</f>
        <v/>
      </c>
      <c r="AA472" s="81" t="str">
        <f>IF(ISBLANK('Prediction Log'!$N472), "",IF(AND('Prediction Log'!$W472="Y", 'Prediction Log'!$X472="Y"), "Y", "N"))</f>
        <v/>
      </c>
      <c r="AB472" s="80" t="str">
        <f>IF(ISBLANK('Prediction Log'!$N472), "",IF('Prediction Log'!$D472&gt;0, 'Prediction Log'!$P472-'Prediction Log'!$D472, IF('Prediction Log'!$D472&lt;0, -'Prediction Log'!$P472+'Prediction Log'!$D472, "NA")))</f>
        <v/>
      </c>
      <c r="AC472" s="80" t="str">
        <f>IF(ISBLANK('Prediction Log'!$N472), "",ABS('Prediction Log'!$AB472))</f>
        <v/>
      </c>
      <c r="AD472" s="81" t="str">
        <f>IF(ISBLANK('Prediction Log'!$N472), "",IF('Prediction Log'!$E472&gt;0, 'Prediction Log'!$P472-'Prediction Log'!$E472, IF('Prediction Log'!$E472&lt;0, -'Prediction Log'!$P472+'Prediction Log'!$E472, "NA")))</f>
        <v/>
      </c>
      <c r="AE472" s="81" t="str">
        <f>IF(ISBLANK('Prediction Log'!$N472), "",ABS('Prediction Log'!$AD472))</f>
        <v/>
      </c>
    </row>
    <row r="473" ht="14.25" customHeight="1">
      <c r="A473" s="67" t="str">
        <f>IF(ISBLANK(Games!$B455), "",Games!A455)</f>
        <v/>
      </c>
      <c r="B473" s="67" t="str">
        <f>IF(ISBLANK(Games!$B455), "",Games!B455)</f>
        <v/>
      </c>
      <c r="C473" s="67" t="str">
        <f>IF(ISBLANK(Games!$B455), "",Games!E455)</f>
        <v/>
      </c>
      <c r="D473" s="68" t="str">
        <f>IF(ISBLANK(Games!$B455), "",Games!G455)</f>
        <v/>
      </c>
      <c r="E473" s="68" t="str">
        <f>IF(ISBLANK(Games!$B455), "",Games!H455)</f>
        <v/>
      </c>
      <c r="F473" s="69" t="str">
        <f>Games!D455</f>
        <v/>
      </c>
      <c r="G473" s="70" t="str">
        <f>Games!K455</f>
        <v/>
      </c>
      <c r="H473" s="71" t="str">
        <f>IF(ISBLANK(Games!B455), "", IF('Prediction Log'!$D473&lt;0, 'Prediction Log'!$B473, 'Prediction Log'!$C473))</f>
        <v/>
      </c>
      <c r="I473" s="72" t="str">
        <f>IF(ISBLANK(Games!$B455), "",Games!I455)</f>
        <v/>
      </c>
      <c r="J473" s="72" t="str">
        <f>IF('Prediction Log'!$F473&gt;0.5, 'Prediction Log'!$B473, IF('Prediction Log'!$F473&lt;0.5, 'Prediction Log'!$C473, "PICK"))</f>
        <v/>
      </c>
      <c r="K473" s="73" t="str">
        <f>IF(ISBLANK(Games!B455), "",IF('Prediction Log'!$J473='Prediction Log'!$B473, 'Prediction Log'!$F473, 1-'Prediction Log'!$F473))</f>
        <v/>
      </c>
      <c r="L473" s="74" t="str">
        <f>IF(ISBLANK(Games!$B455), "",Games!L455)</f>
        <v/>
      </c>
      <c r="M473" s="75" t="str">
        <f>IF(ISBLANK('Prediction Log'!$N473), "",IF('Prediction Log'!$N473&gt;'Prediction Log'!$O473,'Prediction Log'!$B473,'Prediction Log'!$C473))</f>
        <v/>
      </c>
      <c r="N473" s="76"/>
      <c r="O473" s="76"/>
      <c r="P473" s="77" t="str">
        <f>IF(ISBLANK('Prediction Log'!$N473), "",'Prediction Log'!$O473-'Prediction Log'!$N473)</f>
        <v/>
      </c>
      <c r="Q473" s="78" t="str">
        <f>IF(ISBLANK('Prediction Log'!$N473), "",IF('Prediction Log'!$M473&lt;&gt;'Prediction Log'!$H473, "Y", IF(AND('Prediction Log'!$M473='Prediction Log'!$H473, ABS((-1*'Prediction Log'!$P473))&gt;ABS('Prediction Log'!$D473)), "Y", IF('Prediction Log'!$D473='Prediction Log'!$P473, "PUSH", "N"))))</f>
        <v/>
      </c>
      <c r="R473" s="79" t="str">
        <f>IF(ISBLANK('Prediction Log'!$N473), "",IF('Prediction Log'!$P473&lt;'Prediction Log'!$D473, "Y", IF('Prediction Log'!$P473='Prediction Log'!$D473, "PUSH", "N")))</f>
        <v/>
      </c>
      <c r="S473" s="79" t="str">
        <f>IF(ISBLANK('Prediction Log'!$N473), "",IF('Prediction Log'!$P473&lt;'Prediction Log'!$E473, "Y", IF('Prediction Log'!$P473='Prediction Log'!$E473, "PUSH", "N")))</f>
        <v/>
      </c>
      <c r="T473" s="80" t="str">
        <f>IF(ISBLANK('Prediction Log'!$N473),"",IF('Prediction Log'!$M473='Prediction Log'!$H473, "Y", "N"))</f>
        <v/>
      </c>
      <c r="U473" s="80" t="str">
        <f>'Prediction Log'!$R473</f>
        <v/>
      </c>
      <c r="V473" s="80" t="str">
        <f>IF(ISBLANK('Prediction Log'!$N473), "",IF(AND('Prediction Log'!$T473="Y", 'Prediction Log'!$U473="Y"), "Y", "N"))</f>
        <v/>
      </c>
      <c r="W473" s="81" t="str">
        <f>IF(ISBLANK('Prediction Log'!$N473),"",IF('Prediction Log'!$M473='Prediction Log'!$I473, "Y", "N"))</f>
        <v/>
      </c>
      <c r="X473" s="81" t="str">
        <f>IF(ISBLANK('Prediction Log'!$N473), "", IF('Prediction Log'!$R473=Games!K455, "Y", "N"))</f>
        <v/>
      </c>
      <c r="Y473" s="82" t="str">
        <f>IF(ISBLANK('Prediction Log'!$N473), "",IF('Prediction Log'!$J473='Prediction Log'!$M473, "Y", "N"))</f>
        <v/>
      </c>
      <c r="Z473" s="81" t="str">
        <f>IF(ISBLANK('Prediction Log'!$N473), "",IF('Prediction Log'!$I473&lt;&gt;'Prediction Log'!$M473, "N",IF(AND('Prediction Log'!$E473&gt;0, 'Prediction Log'!$P473&gt;'Prediction Log'!$E473, 'Prediction Log'!$I473='Prediction Log'!$C473), "Y", IF(AND('Prediction Log'!$E473&lt;0, 'Prediction Log'!$P473&lt;'Prediction Log'!$E473,'Prediction Log'!$I473='Prediction Log'!$B473 ), "Y", IF('Prediction Log'!$P473='Prediction Log'!$E473, "PUSH", "N")))))</f>
        <v/>
      </c>
      <c r="AA473" s="81" t="str">
        <f>IF(ISBLANK('Prediction Log'!$N473), "",IF(AND('Prediction Log'!$W473="Y", 'Prediction Log'!$X473="Y"), "Y", "N"))</f>
        <v/>
      </c>
      <c r="AB473" s="80" t="str">
        <f>IF(ISBLANK('Prediction Log'!$N473), "",IF('Prediction Log'!$D473&gt;0, 'Prediction Log'!$P473-'Prediction Log'!$D473, IF('Prediction Log'!$D473&lt;0, -'Prediction Log'!$P473+'Prediction Log'!$D473, "NA")))</f>
        <v/>
      </c>
      <c r="AC473" s="80" t="str">
        <f>IF(ISBLANK('Prediction Log'!$N473), "",ABS('Prediction Log'!$AB473))</f>
        <v/>
      </c>
      <c r="AD473" s="81" t="str">
        <f>IF(ISBLANK('Prediction Log'!$N473), "",IF('Prediction Log'!$E473&gt;0, 'Prediction Log'!$P473-'Prediction Log'!$E473, IF('Prediction Log'!$E473&lt;0, -'Prediction Log'!$P473+'Prediction Log'!$E473, "NA")))</f>
        <v/>
      </c>
      <c r="AE473" s="81" t="str">
        <f>IF(ISBLANK('Prediction Log'!$N473), "",ABS('Prediction Log'!$AD473))</f>
        <v/>
      </c>
    </row>
    <row r="474" ht="14.25" customHeight="1">
      <c r="A474" s="14" t="str">
        <f>IF(ISBLANK(Games!$B456), "",Games!A456)</f>
        <v/>
      </c>
      <c r="B474" s="67" t="str">
        <f>IF(ISBLANK(Games!$B456), "",Games!B456)</f>
        <v/>
      </c>
      <c r="C474" s="67" t="str">
        <f>IF(ISBLANK(Games!$B456), "",Games!E456)</f>
        <v/>
      </c>
      <c r="D474" s="10" t="str">
        <f>IF(ISBLANK(Games!$B456), "",Games!G456)</f>
        <v/>
      </c>
      <c r="E474" s="10" t="str">
        <f>IF(ISBLANK(Games!$B456), "",Games!H456)</f>
        <v/>
      </c>
      <c r="F474" s="69" t="str">
        <f>Games!D456</f>
        <v/>
      </c>
      <c r="G474" s="70" t="str">
        <f>Games!K456</f>
        <v/>
      </c>
      <c r="H474" s="71" t="str">
        <f>IF(ISBLANK(Games!B456), "", IF('Prediction Log'!$D474&lt;0, 'Prediction Log'!$B474, 'Prediction Log'!$C474))</f>
        <v/>
      </c>
      <c r="I474" s="72" t="str">
        <f>IF(ISBLANK(Games!$B456), "",Games!I456)</f>
        <v/>
      </c>
      <c r="J474" s="72" t="str">
        <f>IF('Prediction Log'!$F474&gt;0.5, 'Prediction Log'!$B474, IF('Prediction Log'!$F474&lt;0.5, 'Prediction Log'!$C474, "PICK"))</f>
        <v/>
      </c>
      <c r="K474" s="73" t="str">
        <f>IF(ISBLANK(Games!B456), "",IF('Prediction Log'!$J474='Prediction Log'!$B474, 'Prediction Log'!$F474, 1-'Prediction Log'!$F474))</f>
        <v/>
      </c>
      <c r="L474" s="74" t="str">
        <f>IF(ISBLANK(Games!$B456), "",Games!L456)</f>
        <v/>
      </c>
      <c r="M474" s="75" t="str">
        <f>IF(ISBLANK('Prediction Log'!$N474), "",IF('Prediction Log'!$N474&gt;'Prediction Log'!$O474,'Prediction Log'!$B474,'Prediction Log'!$C474))</f>
        <v/>
      </c>
      <c r="N474" s="76"/>
      <c r="O474" s="76"/>
      <c r="P474" s="77" t="str">
        <f>IF(ISBLANK('Prediction Log'!$N474), "",'Prediction Log'!$O474-'Prediction Log'!$N474)</f>
        <v/>
      </c>
      <c r="Q474" s="78" t="str">
        <f>IF(ISBLANK('Prediction Log'!$N474), "",IF('Prediction Log'!$M474&lt;&gt;'Prediction Log'!$H474, "Y", IF(AND('Prediction Log'!$M474='Prediction Log'!$H474, ABS((-1*'Prediction Log'!$P474))&gt;ABS('Prediction Log'!$D474)), "Y", IF('Prediction Log'!$D474='Prediction Log'!$P474, "PUSH", "N"))))</f>
        <v/>
      </c>
      <c r="R474" s="79" t="str">
        <f>IF(ISBLANK('Prediction Log'!$N474), "",IF('Prediction Log'!$P474&lt;'Prediction Log'!$D474, "Y", IF('Prediction Log'!$P474='Prediction Log'!$D474, "PUSH", "N")))</f>
        <v/>
      </c>
      <c r="S474" s="79" t="str">
        <f>IF(ISBLANK('Prediction Log'!$N474), "",IF('Prediction Log'!$P474&lt;'Prediction Log'!$E474, "Y", IF('Prediction Log'!$P474='Prediction Log'!$E474, "PUSH", "N")))</f>
        <v/>
      </c>
      <c r="T474" s="80" t="str">
        <f>IF(ISBLANK('Prediction Log'!$N474),"",IF('Prediction Log'!$M474='Prediction Log'!$H474, "Y", "N"))</f>
        <v/>
      </c>
      <c r="U474" s="80" t="str">
        <f>'Prediction Log'!$R474</f>
        <v/>
      </c>
      <c r="V474" s="80" t="str">
        <f>IF(ISBLANK('Prediction Log'!$N474), "",IF(AND('Prediction Log'!$T474="Y", 'Prediction Log'!$U474="Y"), "Y", "N"))</f>
        <v/>
      </c>
      <c r="W474" s="81" t="str">
        <f>IF(ISBLANK('Prediction Log'!$N474),"",IF('Prediction Log'!$M474='Prediction Log'!$I474, "Y", "N"))</f>
        <v/>
      </c>
      <c r="X474" s="81" t="str">
        <f>IF(ISBLANK('Prediction Log'!$N474), "", IF('Prediction Log'!$R474=Games!K456, "Y", "N"))</f>
        <v/>
      </c>
      <c r="Y474" s="82" t="str">
        <f>IF(ISBLANK('Prediction Log'!$N474), "",IF('Prediction Log'!$J474='Prediction Log'!$M474, "Y", "N"))</f>
        <v/>
      </c>
      <c r="Z474" s="81" t="str">
        <f>IF(ISBLANK('Prediction Log'!$N474), "",IF('Prediction Log'!$I474&lt;&gt;'Prediction Log'!$M474, "N",IF(AND('Prediction Log'!$E474&gt;0, 'Prediction Log'!$P474&gt;'Prediction Log'!$E474, 'Prediction Log'!$I474='Prediction Log'!$C474), "Y", IF(AND('Prediction Log'!$E474&lt;0, 'Prediction Log'!$P474&lt;'Prediction Log'!$E474,'Prediction Log'!$I474='Prediction Log'!$B474 ), "Y", IF('Prediction Log'!$P474='Prediction Log'!$E474, "PUSH", "N")))))</f>
        <v/>
      </c>
      <c r="AA474" s="81" t="str">
        <f>IF(ISBLANK('Prediction Log'!$N474), "",IF(AND('Prediction Log'!$W474="Y", 'Prediction Log'!$X474="Y"), "Y", "N"))</f>
        <v/>
      </c>
      <c r="AB474" s="80" t="str">
        <f>IF(ISBLANK('Prediction Log'!$N474), "",IF('Prediction Log'!$D474&gt;0, 'Prediction Log'!$P474-'Prediction Log'!$D474, IF('Prediction Log'!$D474&lt;0, -'Prediction Log'!$P474+'Prediction Log'!$D474, "NA")))</f>
        <v/>
      </c>
      <c r="AC474" s="80" t="str">
        <f>IF(ISBLANK('Prediction Log'!$N474), "",ABS('Prediction Log'!$AB474))</f>
        <v/>
      </c>
      <c r="AD474" s="81" t="str">
        <f>IF(ISBLANK('Prediction Log'!$N474), "",IF('Prediction Log'!$E474&gt;0, 'Prediction Log'!$P474-'Prediction Log'!$E474, IF('Prediction Log'!$E474&lt;0, -'Prediction Log'!$P474+'Prediction Log'!$E474, "NA")))</f>
        <v/>
      </c>
      <c r="AE474" s="81" t="str">
        <f>IF(ISBLANK('Prediction Log'!$N474), "",ABS('Prediction Log'!$AD474))</f>
        <v/>
      </c>
    </row>
    <row r="475" ht="14.25" customHeight="1">
      <c r="A475" s="67" t="str">
        <f>IF(ISBLANK(Games!$B457), "",Games!A457)</f>
        <v/>
      </c>
      <c r="B475" s="67" t="str">
        <f>IF(ISBLANK(Games!$B457), "",Games!B457)</f>
        <v/>
      </c>
      <c r="C475" s="67" t="str">
        <f>IF(ISBLANK(Games!$B457), "",Games!E457)</f>
        <v/>
      </c>
      <c r="D475" s="68" t="str">
        <f>IF(ISBLANK(Games!$B457), "",Games!G457)</f>
        <v/>
      </c>
      <c r="E475" s="68" t="str">
        <f>IF(ISBLANK(Games!$B457), "",Games!H457)</f>
        <v/>
      </c>
      <c r="F475" s="69" t="str">
        <f>Games!D457</f>
        <v/>
      </c>
      <c r="G475" s="70" t="str">
        <f>Games!K457</f>
        <v/>
      </c>
      <c r="H475" s="71" t="str">
        <f>IF(ISBLANK(Games!B457), "", IF('Prediction Log'!$D475&lt;0, 'Prediction Log'!$B475, 'Prediction Log'!$C475))</f>
        <v/>
      </c>
      <c r="I475" s="72" t="str">
        <f>IF(ISBLANK(Games!$B457), "",Games!I457)</f>
        <v/>
      </c>
      <c r="J475" s="72" t="str">
        <f>IF('Prediction Log'!$F475&gt;0.5, 'Prediction Log'!$B475, IF('Prediction Log'!$F475&lt;0.5, 'Prediction Log'!$C475, "PICK"))</f>
        <v/>
      </c>
      <c r="K475" s="73" t="str">
        <f>IF(ISBLANK(Games!B457), "",IF('Prediction Log'!$J475='Prediction Log'!$B475, 'Prediction Log'!$F475, 1-'Prediction Log'!$F475))</f>
        <v/>
      </c>
      <c r="L475" s="74" t="str">
        <f>IF(ISBLANK(Games!$B457), "",Games!L457)</f>
        <v/>
      </c>
      <c r="M475" s="75" t="str">
        <f>IF(ISBLANK('Prediction Log'!$N475), "",IF('Prediction Log'!$N475&gt;'Prediction Log'!$O475,'Prediction Log'!$B475,'Prediction Log'!$C475))</f>
        <v/>
      </c>
      <c r="N475" s="76"/>
      <c r="O475" s="76"/>
      <c r="P475" s="77" t="str">
        <f>IF(ISBLANK('Prediction Log'!$N475), "",'Prediction Log'!$O475-'Prediction Log'!$N475)</f>
        <v/>
      </c>
      <c r="Q475" s="78" t="str">
        <f>IF(ISBLANK('Prediction Log'!$N475), "",IF('Prediction Log'!$M475&lt;&gt;'Prediction Log'!$H475, "Y", IF(AND('Prediction Log'!$M475='Prediction Log'!$H475, ABS((-1*'Prediction Log'!$P475))&gt;ABS('Prediction Log'!$D475)), "Y", IF('Prediction Log'!$D475='Prediction Log'!$P475, "PUSH", "N"))))</f>
        <v/>
      </c>
      <c r="R475" s="79" t="str">
        <f>IF(ISBLANK('Prediction Log'!$N475), "",IF('Prediction Log'!$P475&lt;'Prediction Log'!$D475, "Y", IF('Prediction Log'!$P475='Prediction Log'!$D475, "PUSH", "N")))</f>
        <v/>
      </c>
      <c r="S475" s="79" t="str">
        <f>IF(ISBLANK('Prediction Log'!$N475), "",IF('Prediction Log'!$P475&lt;'Prediction Log'!$E475, "Y", IF('Prediction Log'!$P475='Prediction Log'!$E475, "PUSH", "N")))</f>
        <v/>
      </c>
      <c r="T475" s="80" t="str">
        <f>IF(ISBLANK('Prediction Log'!$N475),"",IF('Prediction Log'!$M475='Prediction Log'!$H475, "Y", "N"))</f>
        <v/>
      </c>
      <c r="U475" s="80" t="str">
        <f>'Prediction Log'!$R475</f>
        <v/>
      </c>
      <c r="V475" s="80" t="str">
        <f>IF(ISBLANK('Prediction Log'!$N475), "",IF(AND('Prediction Log'!$T475="Y", 'Prediction Log'!$U475="Y"), "Y", "N"))</f>
        <v/>
      </c>
      <c r="W475" s="81" t="str">
        <f>IF(ISBLANK('Prediction Log'!$N475),"",IF('Prediction Log'!$M475='Prediction Log'!$I475, "Y", "N"))</f>
        <v/>
      </c>
      <c r="X475" s="81" t="str">
        <f>IF(ISBLANK('Prediction Log'!$N475), "", IF('Prediction Log'!$R475=Games!K457, "Y", "N"))</f>
        <v/>
      </c>
      <c r="Y475" s="82" t="str">
        <f>IF(ISBLANK('Prediction Log'!$N475), "",IF('Prediction Log'!$J475='Prediction Log'!$M475, "Y", "N"))</f>
        <v/>
      </c>
      <c r="Z475" s="81" t="str">
        <f>IF(ISBLANK('Prediction Log'!$N475), "",IF('Prediction Log'!$I475&lt;&gt;'Prediction Log'!$M475, "N",IF(AND('Prediction Log'!$E475&gt;0, 'Prediction Log'!$P475&gt;'Prediction Log'!$E475, 'Prediction Log'!$I475='Prediction Log'!$C475), "Y", IF(AND('Prediction Log'!$E475&lt;0, 'Prediction Log'!$P475&lt;'Prediction Log'!$E475,'Prediction Log'!$I475='Prediction Log'!$B475 ), "Y", IF('Prediction Log'!$P475='Prediction Log'!$E475, "PUSH", "N")))))</f>
        <v/>
      </c>
      <c r="AA475" s="81" t="str">
        <f>IF(ISBLANK('Prediction Log'!$N475), "",IF(AND('Prediction Log'!$W475="Y", 'Prediction Log'!$X475="Y"), "Y", "N"))</f>
        <v/>
      </c>
      <c r="AB475" s="80" t="str">
        <f>IF(ISBLANK('Prediction Log'!$N475), "",IF('Prediction Log'!$D475&gt;0, 'Prediction Log'!$P475-'Prediction Log'!$D475, IF('Prediction Log'!$D475&lt;0, -'Prediction Log'!$P475+'Prediction Log'!$D475, "NA")))</f>
        <v/>
      </c>
      <c r="AC475" s="80" t="str">
        <f>IF(ISBLANK('Prediction Log'!$N475), "",ABS('Prediction Log'!$AB475))</f>
        <v/>
      </c>
      <c r="AD475" s="81" t="str">
        <f>IF(ISBLANK('Prediction Log'!$N475), "",IF('Prediction Log'!$E475&gt;0, 'Prediction Log'!$P475-'Prediction Log'!$E475, IF('Prediction Log'!$E475&lt;0, -'Prediction Log'!$P475+'Prediction Log'!$E475, "NA")))</f>
        <v/>
      </c>
      <c r="AE475" s="81" t="str">
        <f>IF(ISBLANK('Prediction Log'!$N475), "",ABS('Prediction Log'!$AD475))</f>
        <v/>
      </c>
    </row>
    <row r="476" ht="14.25" customHeight="1">
      <c r="A476" s="14" t="str">
        <f>IF(ISBLANK(Games!$B458), "",Games!A458)</f>
        <v/>
      </c>
      <c r="B476" s="67" t="str">
        <f>IF(ISBLANK(Games!$B458), "",Games!B458)</f>
        <v/>
      </c>
      <c r="C476" s="67" t="str">
        <f>IF(ISBLANK(Games!$B458), "",Games!E458)</f>
        <v/>
      </c>
      <c r="D476" s="10" t="str">
        <f>IF(ISBLANK(Games!$B458), "",Games!G458)</f>
        <v/>
      </c>
      <c r="E476" s="10" t="str">
        <f>IF(ISBLANK(Games!$B458), "",Games!H458)</f>
        <v/>
      </c>
      <c r="F476" s="69" t="str">
        <f>Games!D458</f>
        <v/>
      </c>
      <c r="G476" s="70" t="str">
        <f>Games!K458</f>
        <v/>
      </c>
      <c r="H476" s="71" t="str">
        <f>IF(ISBLANK(Games!B458), "", IF('Prediction Log'!$D476&lt;0, 'Prediction Log'!$B476, 'Prediction Log'!$C476))</f>
        <v/>
      </c>
      <c r="I476" s="72" t="str">
        <f>IF(ISBLANK(Games!$B458), "",Games!I458)</f>
        <v/>
      </c>
      <c r="J476" s="72" t="str">
        <f>IF('Prediction Log'!$F476&gt;0.5, 'Prediction Log'!$B476, IF('Prediction Log'!$F476&lt;0.5, 'Prediction Log'!$C476, "PICK"))</f>
        <v/>
      </c>
      <c r="K476" s="73" t="str">
        <f>IF(ISBLANK(Games!B458), "",IF('Prediction Log'!$J476='Prediction Log'!$B476, 'Prediction Log'!$F476, 1-'Prediction Log'!$F476))</f>
        <v/>
      </c>
      <c r="L476" s="74" t="str">
        <f>IF(ISBLANK(Games!$B458), "",Games!L458)</f>
        <v/>
      </c>
      <c r="M476" s="75" t="str">
        <f>IF(ISBLANK('Prediction Log'!$N476), "",IF('Prediction Log'!$N476&gt;'Prediction Log'!$O476,'Prediction Log'!$B476,'Prediction Log'!$C476))</f>
        <v/>
      </c>
      <c r="N476" s="76"/>
      <c r="O476" s="76"/>
      <c r="P476" s="77" t="str">
        <f>IF(ISBLANK('Prediction Log'!$N476), "",'Prediction Log'!$O476-'Prediction Log'!$N476)</f>
        <v/>
      </c>
      <c r="Q476" s="78" t="str">
        <f>IF(ISBLANK('Prediction Log'!$N476), "",IF('Prediction Log'!$M476&lt;&gt;'Prediction Log'!$H476, "Y", IF(AND('Prediction Log'!$M476='Prediction Log'!$H476, ABS((-1*'Prediction Log'!$P476))&gt;ABS('Prediction Log'!$D476)), "Y", IF('Prediction Log'!$D476='Prediction Log'!$P476, "PUSH", "N"))))</f>
        <v/>
      </c>
      <c r="R476" s="79" t="str">
        <f>IF(ISBLANK('Prediction Log'!$N476), "",IF('Prediction Log'!$P476&lt;'Prediction Log'!$D476, "Y", IF('Prediction Log'!$P476='Prediction Log'!$D476, "PUSH", "N")))</f>
        <v/>
      </c>
      <c r="S476" s="79" t="str">
        <f>IF(ISBLANK('Prediction Log'!$N476), "",IF('Prediction Log'!$P476&lt;'Prediction Log'!$E476, "Y", IF('Prediction Log'!$P476='Prediction Log'!$E476, "PUSH", "N")))</f>
        <v/>
      </c>
      <c r="T476" s="80" t="str">
        <f>IF(ISBLANK('Prediction Log'!$N476),"",IF('Prediction Log'!$M476='Prediction Log'!$H476, "Y", "N"))</f>
        <v/>
      </c>
      <c r="U476" s="80" t="str">
        <f>'Prediction Log'!$R476</f>
        <v/>
      </c>
      <c r="V476" s="80" t="str">
        <f>IF(ISBLANK('Prediction Log'!$N476), "",IF(AND('Prediction Log'!$T476="Y", 'Prediction Log'!$U476="Y"), "Y", "N"))</f>
        <v/>
      </c>
      <c r="W476" s="81" t="str">
        <f>IF(ISBLANK('Prediction Log'!$N476),"",IF('Prediction Log'!$M476='Prediction Log'!$I476, "Y", "N"))</f>
        <v/>
      </c>
      <c r="X476" s="81" t="str">
        <f>IF(ISBLANK('Prediction Log'!$N476), "", IF('Prediction Log'!$R476=Games!K458, "Y", "N"))</f>
        <v/>
      </c>
      <c r="Y476" s="82" t="str">
        <f>IF(ISBLANK('Prediction Log'!$N476), "",IF('Prediction Log'!$J476='Prediction Log'!$M476, "Y", "N"))</f>
        <v/>
      </c>
      <c r="Z476" s="81" t="str">
        <f>IF(ISBLANK('Prediction Log'!$N476), "",IF('Prediction Log'!$I476&lt;&gt;'Prediction Log'!$M476, "N",IF(AND('Prediction Log'!$E476&gt;0, 'Prediction Log'!$P476&gt;'Prediction Log'!$E476, 'Prediction Log'!$I476='Prediction Log'!$C476), "Y", IF(AND('Prediction Log'!$E476&lt;0, 'Prediction Log'!$P476&lt;'Prediction Log'!$E476,'Prediction Log'!$I476='Prediction Log'!$B476 ), "Y", IF('Prediction Log'!$P476='Prediction Log'!$E476, "PUSH", "N")))))</f>
        <v/>
      </c>
      <c r="AA476" s="81" t="str">
        <f>IF(ISBLANK('Prediction Log'!$N476), "",IF(AND('Prediction Log'!$W476="Y", 'Prediction Log'!$X476="Y"), "Y", "N"))</f>
        <v/>
      </c>
      <c r="AB476" s="80" t="str">
        <f>IF(ISBLANK('Prediction Log'!$N476), "",IF('Prediction Log'!$D476&gt;0, 'Prediction Log'!$P476-'Prediction Log'!$D476, IF('Prediction Log'!$D476&lt;0, -'Prediction Log'!$P476+'Prediction Log'!$D476, "NA")))</f>
        <v/>
      </c>
      <c r="AC476" s="80" t="str">
        <f>IF(ISBLANK('Prediction Log'!$N476), "",ABS('Prediction Log'!$AB476))</f>
        <v/>
      </c>
      <c r="AD476" s="81" t="str">
        <f>IF(ISBLANK('Prediction Log'!$N476), "",IF('Prediction Log'!$E476&gt;0, 'Prediction Log'!$P476-'Prediction Log'!$E476, IF('Prediction Log'!$E476&lt;0, -'Prediction Log'!$P476+'Prediction Log'!$E476, "NA")))</f>
        <v/>
      </c>
      <c r="AE476" s="81" t="str">
        <f>IF(ISBLANK('Prediction Log'!$N476), "",ABS('Prediction Log'!$AD476))</f>
        <v/>
      </c>
    </row>
    <row r="477" ht="14.25" customHeight="1">
      <c r="A477" s="67" t="str">
        <f>IF(ISBLANK(Games!$B459), "",Games!A459)</f>
        <v/>
      </c>
      <c r="B477" s="67" t="str">
        <f>IF(ISBLANK(Games!$B459), "",Games!B459)</f>
        <v/>
      </c>
      <c r="C477" s="67" t="str">
        <f>IF(ISBLANK(Games!$B459), "",Games!E459)</f>
        <v/>
      </c>
      <c r="D477" s="68" t="str">
        <f>IF(ISBLANK(Games!$B459), "",Games!G459)</f>
        <v/>
      </c>
      <c r="E477" s="68" t="str">
        <f>IF(ISBLANK(Games!$B459), "",Games!H459)</f>
        <v/>
      </c>
      <c r="F477" s="69" t="str">
        <f>Games!D459</f>
        <v/>
      </c>
      <c r="G477" s="70" t="str">
        <f>Games!K459</f>
        <v/>
      </c>
      <c r="H477" s="71" t="str">
        <f>IF(ISBLANK(Games!B459), "", IF('Prediction Log'!$D477&lt;0, 'Prediction Log'!$B477, 'Prediction Log'!$C477))</f>
        <v/>
      </c>
      <c r="I477" s="72" t="str">
        <f>IF(ISBLANK(Games!$B459), "",Games!I459)</f>
        <v/>
      </c>
      <c r="J477" s="72" t="str">
        <f>IF('Prediction Log'!$F477&gt;0.5, 'Prediction Log'!$B477, IF('Prediction Log'!$F477&lt;0.5, 'Prediction Log'!$C477, "PICK"))</f>
        <v/>
      </c>
      <c r="K477" s="73" t="str">
        <f>IF(ISBLANK(Games!B459), "",IF('Prediction Log'!$J477='Prediction Log'!$B477, 'Prediction Log'!$F477, 1-'Prediction Log'!$F477))</f>
        <v/>
      </c>
      <c r="L477" s="74" t="str">
        <f>IF(ISBLANK(Games!$B459), "",Games!L459)</f>
        <v/>
      </c>
      <c r="M477" s="75" t="str">
        <f>IF(ISBLANK('Prediction Log'!$N477), "",IF('Prediction Log'!$N477&gt;'Prediction Log'!$O477,'Prediction Log'!$B477,'Prediction Log'!$C477))</f>
        <v/>
      </c>
      <c r="N477" s="76"/>
      <c r="O477" s="76"/>
      <c r="P477" s="77" t="str">
        <f>IF(ISBLANK('Prediction Log'!$N477), "",'Prediction Log'!$O477-'Prediction Log'!$N477)</f>
        <v/>
      </c>
      <c r="Q477" s="78" t="str">
        <f>IF(ISBLANK('Prediction Log'!$N477), "",IF('Prediction Log'!$M477&lt;&gt;'Prediction Log'!$H477, "Y", IF(AND('Prediction Log'!$M477='Prediction Log'!$H477, ABS((-1*'Prediction Log'!$P477))&gt;ABS('Prediction Log'!$D477)), "Y", IF('Prediction Log'!$D477='Prediction Log'!$P477, "PUSH", "N"))))</f>
        <v/>
      </c>
      <c r="R477" s="79" t="str">
        <f>IF(ISBLANK('Prediction Log'!$N477), "",IF('Prediction Log'!$P477&lt;'Prediction Log'!$D477, "Y", IF('Prediction Log'!$P477='Prediction Log'!$D477, "PUSH", "N")))</f>
        <v/>
      </c>
      <c r="S477" s="79" t="str">
        <f>IF(ISBLANK('Prediction Log'!$N477), "",IF('Prediction Log'!$P477&lt;'Prediction Log'!$E477, "Y", IF('Prediction Log'!$P477='Prediction Log'!$E477, "PUSH", "N")))</f>
        <v/>
      </c>
      <c r="T477" s="80" t="str">
        <f>IF(ISBLANK('Prediction Log'!$N477),"",IF('Prediction Log'!$M477='Prediction Log'!$H477, "Y", "N"))</f>
        <v/>
      </c>
      <c r="U477" s="80" t="str">
        <f>'Prediction Log'!$R477</f>
        <v/>
      </c>
      <c r="V477" s="80" t="str">
        <f>IF(ISBLANK('Prediction Log'!$N477), "",IF(AND('Prediction Log'!$T477="Y", 'Prediction Log'!$U477="Y"), "Y", "N"))</f>
        <v/>
      </c>
      <c r="W477" s="81" t="str">
        <f>IF(ISBLANK('Prediction Log'!$N477),"",IF('Prediction Log'!$M477='Prediction Log'!$I477, "Y", "N"))</f>
        <v/>
      </c>
      <c r="X477" s="81" t="str">
        <f>IF(ISBLANK('Prediction Log'!$N477), "", IF('Prediction Log'!$R477=Games!K459, "Y", "N"))</f>
        <v/>
      </c>
      <c r="Y477" s="82" t="str">
        <f>IF(ISBLANK('Prediction Log'!$N477), "",IF('Prediction Log'!$J477='Prediction Log'!$M477, "Y", "N"))</f>
        <v/>
      </c>
      <c r="Z477" s="81" t="str">
        <f>IF(ISBLANK('Prediction Log'!$N477), "",IF('Prediction Log'!$I477&lt;&gt;'Prediction Log'!$M477, "N",IF(AND('Prediction Log'!$E477&gt;0, 'Prediction Log'!$P477&gt;'Prediction Log'!$E477, 'Prediction Log'!$I477='Prediction Log'!$C477), "Y", IF(AND('Prediction Log'!$E477&lt;0, 'Prediction Log'!$P477&lt;'Prediction Log'!$E477,'Prediction Log'!$I477='Prediction Log'!$B477 ), "Y", IF('Prediction Log'!$P477='Prediction Log'!$E477, "PUSH", "N")))))</f>
        <v/>
      </c>
      <c r="AA477" s="81" t="str">
        <f>IF(ISBLANK('Prediction Log'!$N477), "",IF(AND('Prediction Log'!$W477="Y", 'Prediction Log'!$X477="Y"), "Y", "N"))</f>
        <v/>
      </c>
      <c r="AB477" s="80" t="str">
        <f>IF(ISBLANK('Prediction Log'!$N477), "",IF('Prediction Log'!$D477&gt;0, 'Prediction Log'!$P477-'Prediction Log'!$D477, IF('Prediction Log'!$D477&lt;0, -'Prediction Log'!$P477+'Prediction Log'!$D477, "NA")))</f>
        <v/>
      </c>
      <c r="AC477" s="80" t="str">
        <f>IF(ISBLANK('Prediction Log'!$N477), "",ABS('Prediction Log'!$AB477))</f>
        <v/>
      </c>
      <c r="AD477" s="81" t="str">
        <f>IF(ISBLANK('Prediction Log'!$N477), "",IF('Prediction Log'!$E477&gt;0, 'Prediction Log'!$P477-'Prediction Log'!$E477, IF('Prediction Log'!$E477&lt;0, -'Prediction Log'!$P477+'Prediction Log'!$E477, "NA")))</f>
        <v/>
      </c>
      <c r="AE477" s="81" t="str">
        <f>IF(ISBLANK('Prediction Log'!$N477), "",ABS('Prediction Log'!$AD477))</f>
        <v/>
      </c>
    </row>
    <row r="478" ht="14.25" customHeight="1">
      <c r="A478" s="14" t="str">
        <f>IF(ISBLANK(Games!$B460), "",Games!A460)</f>
        <v/>
      </c>
      <c r="B478" s="67" t="str">
        <f>IF(ISBLANK(Games!$B460), "",Games!B460)</f>
        <v/>
      </c>
      <c r="C478" s="67" t="str">
        <f>IF(ISBLANK(Games!$B460), "",Games!E460)</f>
        <v/>
      </c>
      <c r="D478" s="10" t="str">
        <f>IF(ISBLANK(Games!$B460), "",Games!G460)</f>
        <v/>
      </c>
      <c r="E478" s="10" t="str">
        <f>IF(ISBLANK(Games!$B460), "",Games!H460)</f>
        <v/>
      </c>
      <c r="F478" s="69" t="str">
        <f>Games!D460</f>
        <v/>
      </c>
      <c r="G478" s="70" t="str">
        <f>Games!K460</f>
        <v/>
      </c>
      <c r="H478" s="71" t="str">
        <f>IF(ISBLANK(Games!B460), "", IF('Prediction Log'!$D478&lt;0, 'Prediction Log'!$B478, 'Prediction Log'!$C478))</f>
        <v/>
      </c>
      <c r="I478" s="72" t="str">
        <f>IF(ISBLANK(Games!$B460), "",Games!I460)</f>
        <v/>
      </c>
      <c r="J478" s="72" t="str">
        <f>IF('Prediction Log'!$F478&gt;0.5, 'Prediction Log'!$B478, IF('Prediction Log'!$F478&lt;0.5, 'Prediction Log'!$C478, "PICK"))</f>
        <v/>
      </c>
      <c r="K478" s="73" t="str">
        <f>IF(ISBLANK(Games!B460), "",IF('Prediction Log'!$J478='Prediction Log'!$B478, 'Prediction Log'!$F478, 1-'Prediction Log'!$F478))</f>
        <v/>
      </c>
      <c r="L478" s="74" t="str">
        <f>IF(ISBLANK(Games!$B460), "",Games!L460)</f>
        <v/>
      </c>
      <c r="M478" s="75" t="str">
        <f>IF(ISBLANK('Prediction Log'!$N478), "",IF('Prediction Log'!$N478&gt;'Prediction Log'!$O478,'Prediction Log'!$B478,'Prediction Log'!$C478))</f>
        <v/>
      </c>
      <c r="N478" s="76"/>
      <c r="O478" s="76"/>
      <c r="P478" s="77" t="str">
        <f>IF(ISBLANK('Prediction Log'!$N478), "",'Prediction Log'!$O478-'Prediction Log'!$N478)</f>
        <v/>
      </c>
      <c r="Q478" s="78" t="str">
        <f>IF(ISBLANK('Prediction Log'!$N478), "",IF('Prediction Log'!$M478&lt;&gt;'Prediction Log'!$H478, "Y", IF(AND('Prediction Log'!$M478='Prediction Log'!$H478, ABS((-1*'Prediction Log'!$P478))&gt;ABS('Prediction Log'!$D478)), "Y", IF('Prediction Log'!$D478='Prediction Log'!$P478, "PUSH", "N"))))</f>
        <v/>
      </c>
      <c r="R478" s="79" t="str">
        <f>IF(ISBLANK('Prediction Log'!$N478), "",IF('Prediction Log'!$P478&lt;'Prediction Log'!$D478, "Y", IF('Prediction Log'!$P478='Prediction Log'!$D478, "PUSH", "N")))</f>
        <v/>
      </c>
      <c r="S478" s="79" t="str">
        <f>IF(ISBLANK('Prediction Log'!$N478), "",IF('Prediction Log'!$P478&lt;'Prediction Log'!$E478, "Y", IF('Prediction Log'!$P478='Prediction Log'!$E478, "PUSH", "N")))</f>
        <v/>
      </c>
      <c r="T478" s="80" t="str">
        <f>IF(ISBLANK('Prediction Log'!$N478),"",IF('Prediction Log'!$M478='Prediction Log'!$H478, "Y", "N"))</f>
        <v/>
      </c>
      <c r="U478" s="80" t="str">
        <f>'Prediction Log'!$R478</f>
        <v/>
      </c>
      <c r="V478" s="80" t="str">
        <f>IF(ISBLANK('Prediction Log'!$N478), "",IF(AND('Prediction Log'!$T478="Y", 'Prediction Log'!$U478="Y"), "Y", "N"))</f>
        <v/>
      </c>
      <c r="W478" s="81" t="str">
        <f>IF(ISBLANK('Prediction Log'!$N478),"",IF('Prediction Log'!$M478='Prediction Log'!$I478, "Y", "N"))</f>
        <v/>
      </c>
      <c r="X478" s="81" t="str">
        <f>IF(ISBLANK('Prediction Log'!$N478), "", IF('Prediction Log'!$R478=Games!K460, "Y", "N"))</f>
        <v/>
      </c>
      <c r="Y478" s="82" t="str">
        <f>IF(ISBLANK('Prediction Log'!$N478), "",IF('Prediction Log'!$J478='Prediction Log'!$M478, "Y", "N"))</f>
        <v/>
      </c>
      <c r="Z478" s="81" t="str">
        <f>IF(ISBLANK('Prediction Log'!$N478), "",IF('Prediction Log'!$I478&lt;&gt;'Prediction Log'!$M478, "N",IF(AND('Prediction Log'!$E478&gt;0, 'Prediction Log'!$P478&gt;'Prediction Log'!$E478, 'Prediction Log'!$I478='Prediction Log'!$C478), "Y", IF(AND('Prediction Log'!$E478&lt;0, 'Prediction Log'!$P478&lt;'Prediction Log'!$E478,'Prediction Log'!$I478='Prediction Log'!$B478 ), "Y", IF('Prediction Log'!$P478='Prediction Log'!$E478, "PUSH", "N")))))</f>
        <v/>
      </c>
      <c r="AA478" s="81" t="str">
        <f>IF(ISBLANK('Prediction Log'!$N478), "",IF(AND('Prediction Log'!$W478="Y", 'Prediction Log'!$X478="Y"), "Y", "N"))</f>
        <v/>
      </c>
      <c r="AB478" s="80" t="str">
        <f>IF(ISBLANK('Prediction Log'!$N478), "",IF('Prediction Log'!$D478&gt;0, 'Prediction Log'!$P478-'Prediction Log'!$D478, IF('Prediction Log'!$D478&lt;0, -'Prediction Log'!$P478+'Prediction Log'!$D478, "NA")))</f>
        <v/>
      </c>
      <c r="AC478" s="80" t="str">
        <f>IF(ISBLANK('Prediction Log'!$N478), "",ABS('Prediction Log'!$AB478))</f>
        <v/>
      </c>
      <c r="AD478" s="81" t="str">
        <f>IF(ISBLANK('Prediction Log'!$N478), "",IF('Prediction Log'!$E478&gt;0, 'Prediction Log'!$P478-'Prediction Log'!$E478, IF('Prediction Log'!$E478&lt;0, -'Prediction Log'!$P478+'Prediction Log'!$E478, "NA")))</f>
        <v/>
      </c>
      <c r="AE478" s="81" t="str">
        <f>IF(ISBLANK('Prediction Log'!$N478), "",ABS('Prediction Log'!$AD478))</f>
        <v/>
      </c>
    </row>
    <row r="479" ht="14.25" customHeight="1">
      <c r="A479" s="67" t="str">
        <f>IF(ISBLANK(Games!$B461), "",Games!A461)</f>
        <v/>
      </c>
      <c r="B479" s="67" t="str">
        <f>IF(ISBLANK(Games!$B461), "",Games!B461)</f>
        <v/>
      </c>
      <c r="C479" s="67" t="str">
        <f>IF(ISBLANK(Games!$B461), "",Games!E461)</f>
        <v/>
      </c>
      <c r="D479" s="68" t="str">
        <f>IF(ISBLANK(Games!$B461), "",Games!G461)</f>
        <v/>
      </c>
      <c r="E479" s="68" t="str">
        <f>IF(ISBLANK(Games!$B461), "",Games!H461)</f>
        <v/>
      </c>
      <c r="F479" s="69" t="str">
        <f>Games!D461</f>
        <v/>
      </c>
      <c r="G479" s="70" t="str">
        <f>Games!K461</f>
        <v/>
      </c>
      <c r="H479" s="71" t="str">
        <f>IF(ISBLANK(Games!B461), "", IF('Prediction Log'!$D479&lt;0, 'Prediction Log'!$B479, 'Prediction Log'!$C479))</f>
        <v/>
      </c>
      <c r="I479" s="72" t="str">
        <f>IF(ISBLANK(Games!$B461), "",Games!I461)</f>
        <v/>
      </c>
      <c r="J479" s="72" t="str">
        <f>IF('Prediction Log'!$F479&gt;0.5, 'Prediction Log'!$B479, IF('Prediction Log'!$F479&lt;0.5, 'Prediction Log'!$C479, "PICK"))</f>
        <v/>
      </c>
      <c r="K479" s="73" t="str">
        <f>IF(ISBLANK(Games!B461), "",IF('Prediction Log'!$J479='Prediction Log'!$B479, 'Prediction Log'!$F479, 1-'Prediction Log'!$F479))</f>
        <v/>
      </c>
      <c r="L479" s="74" t="str">
        <f>IF(ISBLANK(Games!$B461), "",Games!L461)</f>
        <v/>
      </c>
      <c r="M479" s="75" t="str">
        <f>IF(ISBLANK('Prediction Log'!$N479), "",IF('Prediction Log'!$N479&gt;'Prediction Log'!$O479,'Prediction Log'!$B479,'Prediction Log'!$C479))</f>
        <v/>
      </c>
      <c r="N479" s="76"/>
      <c r="O479" s="76"/>
      <c r="P479" s="77" t="str">
        <f>IF(ISBLANK('Prediction Log'!$N479), "",'Prediction Log'!$O479-'Prediction Log'!$N479)</f>
        <v/>
      </c>
      <c r="Q479" s="78" t="str">
        <f>IF(ISBLANK('Prediction Log'!$N479), "",IF('Prediction Log'!$M479&lt;&gt;'Prediction Log'!$H479, "Y", IF(AND('Prediction Log'!$M479='Prediction Log'!$H479, ABS((-1*'Prediction Log'!$P479))&gt;ABS('Prediction Log'!$D479)), "Y", IF('Prediction Log'!$D479='Prediction Log'!$P479, "PUSH", "N"))))</f>
        <v/>
      </c>
      <c r="R479" s="79" t="str">
        <f>IF(ISBLANK('Prediction Log'!$N479), "",IF('Prediction Log'!$P479&lt;'Prediction Log'!$D479, "Y", IF('Prediction Log'!$P479='Prediction Log'!$D479, "PUSH", "N")))</f>
        <v/>
      </c>
      <c r="S479" s="79" t="str">
        <f>IF(ISBLANK('Prediction Log'!$N479), "",IF('Prediction Log'!$P479&lt;'Prediction Log'!$E479, "Y", IF('Prediction Log'!$P479='Prediction Log'!$E479, "PUSH", "N")))</f>
        <v/>
      </c>
      <c r="T479" s="80" t="str">
        <f>IF(ISBLANK('Prediction Log'!$N479),"",IF('Prediction Log'!$M479='Prediction Log'!$H479, "Y", "N"))</f>
        <v/>
      </c>
      <c r="U479" s="80" t="str">
        <f>'Prediction Log'!$R479</f>
        <v/>
      </c>
      <c r="V479" s="80" t="str">
        <f>IF(ISBLANK('Prediction Log'!$N479), "",IF(AND('Prediction Log'!$T479="Y", 'Prediction Log'!$U479="Y"), "Y", "N"))</f>
        <v/>
      </c>
      <c r="W479" s="81" t="str">
        <f>IF(ISBLANK('Prediction Log'!$N479),"",IF('Prediction Log'!$M479='Prediction Log'!$I479, "Y", "N"))</f>
        <v/>
      </c>
      <c r="X479" s="81" t="str">
        <f>IF(ISBLANK('Prediction Log'!$N479), "", IF('Prediction Log'!$R479=Games!K461, "Y", "N"))</f>
        <v/>
      </c>
      <c r="Y479" s="82" t="str">
        <f>IF(ISBLANK('Prediction Log'!$N479), "",IF('Prediction Log'!$J479='Prediction Log'!$M479, "Y", "N"))</f>
        <v/>
      </c>
      <c r="Z479" s="81" t="str">
        <f>IF(ISBLANK('Prediction Log'!$N479), "",IF('Prediction Log'!$I479&lt;&gt;'Prediction Log'!$M479, "N",IF(AND('Prediction Log'!$E479&gt;0, 'Prediction Log'!$P479&gt;'Prediction Log'!$E479, 'Prediction Log'!$I479='Prediction Log'!$C479), "Y", IF(AND('Prediction Log'!$E479&lt;0, 'Prediction Log'!$P479&lt;'Prediction Log'!$E479,'Prediction Log'!$I479='Prediction Log'!$B479 ), "Y", IF('Prediction Log'!$P479='Prediction Log'!$E479, "PUSH", "N")))))</f>
        <v/>
      </c>
      <c r="AA479" s="81" t="str">
        <f>IF(ISBLANK('Prediction Log'!$N479), "",IF(AND('Prediction Log'!$W479="Y", 'Prediction Log'!$X479="Y"), "Y", "N"))</f>
        <v/>
      </c>
      <c r="AB479" s="80" t="str">
        <f>IF(ISBLANK('Prediction Log'!$N479), "",IF('Prediction Log'!$D479&gt;0, 'Prediction Log'!$P479-'Prediction Log'!$D479, IF('Prediction Log'!$D479&lt;0, -'Prediction Log'!$P479+'Prediction Log'!$D479, "NA")))</f>
        <v/>
      </c>
      <c r="AC479" s="80" t="str">
        <f>IF(ISBLANK('Prediction Log'!$N479), "",ABS('Prediction Log'!$AB479))</f>
        <v/>
      </c>
      <c r="AD479" s="81" t="str">
        <f>IF(ISBLANK('Prediction Log'!$N479), "",IF('Prediction Log'!$E479&gt;0, 'Prediction Log'!$P479-'Prediction Log'!$E479, IF('Prediction Log'!$E479&lt;0, -'Prediction Log'!$P479+'Prediction Log'!$E479, "NA")))</f>
        <v/>
      </c>
      <c r="AE479" s="81" t="str">
        <f>IF(ISBLANK('Prediction Log'!$N479), "",ABS('Prediction Log'!$AD479))</f>
        <v/>
      </c>
    </row>
    <row r="480" ht="14.25" customHeight="1">
      <c r="A480" s="14" t="str">
        <f>IF(ISBLANK(Games!$B462), "",Games!A462)</f>
        <v/>
      </c>
      <c r="B480" s="67" t="str">
        <f>IF(ISBLANK(Games!$B462), "",Games!B462)</f>
        <v/>
      </c>
      <c r="C480" s="67" t="str">
        <f>IF(ISBLANK(Games!$B462), "",Games!E462)</f>
        <v/>
      </c>
      <c r="D480" s="10" t="str">
        <f>IF(ISBLANK(Games!$B462), "",Games!G462)</f>
        <v/>
      </c>
      <c r="E480" s="10" t="str">
        <f>IF(ISBLANK(Games!$B462), "",Games!H462)</f>
        <v/>
      </c>
      <c r="F480" s="69" t="str">
        <f>Games!D462</f>
        <v/>
      </c>
      <c r="G480" s="70" t="str">
        <f>Games!K462</f>
        <v/>
      </c>
      <c r="H480" s="71" t="str">
        <f>IF(ISBLANK(Games!B462), "", IF('Prediction Log'!$D480&lt;0, 'Prediction Log'!$B480, 'Prediction Log'!$C480))</f>
        <v/>
      </c>
      <c r="I480" s="72" t="str">
        <f>IF(ISBLANK(Games!$B462), "",Games!I462)</f>
        <v/>
      </c>
      <c r="J480" s="72" t="str">
        <f>IF('Prediction Log'!$F480&gt;0.5, 'Prediction Log'!$B480, IF('Prediction Log'!$F480&lt;0.5, 'Prediction Log'!$C480, "PICK"))</f>
        <v/>
      </c>
      <c r="K480" s="73" t="str">
        <f>IF(ISBLANK(Games!B462), "",IF('Prediction Log'!$J480='Prediction Log'!$B480, 'Prediction Log'!$F480, 1-'Prediction Log'!$F480))</f>
        <v/>
      </c>
      <c r="L480" s="74" t="str">
        <f>IF(ISBLANK(Games!$B462), "",Games!L462)</f>
        <v/>
      </c>
      <c r="M480" s="75" t="str">
        <f>IF(ISBLANK('Prediction Log'!$N480), "",IF('Prediction Log'!$N480&gt;'Prediction Log'!$O480,'Prediction Log'!$B480,'Prediction Log'!$C480))</f>
        <v/>
      </c>
      <c r="N480" s="76"/>
      <c r="O480" s="76"/>
      <c r="P480" s="77" t="str">
        <f>IF(ISBLANK('Prediction Log'!$N480), "",'Prediction Log'!$O480-'Prediction Log'!$N480)</f>
        <v/>
      </c>
      <c r="Q480" s="78" t="str">
        <f>IF(ISBLANK('Prediction Log'!$N480), "",IF('Prediction Log'!$M480&lt;&gt;'Prediction Log'!$H480, "Y", IF(AND('Prediction Log'!$M480='Prediction Log'!$H480, ABS((-1*'Prediction Log'!$P480))&gt;ABS('Prediction Log'!$D480)), "Y", IF('Prediction Log'!$D480='Prediction Log'!$P480, "PUSH", "N"))))</f>
        <v/>
      </c>
      <c r="R480" s="79" t="str">
        <f>IF(ISBLANK('Prediction Log'!$N480), "",IF('Prediction Log'!$P480&lt;'Prediction Log'!$D480, "Y", IF('Prediction Log'!$P480='Prediction Log'!$D480, "PUSH", "N")))</f>
        <v/>
      </c>
      <c r="S480" s="79" t="str">
        <f>IF(ISBLANK('Prediction Log'!$N480), "",IF('Prediction Log'!$P480&lt;'Prediction Log'!$E480, "Y", IF('Prediction Log'!$P480='Prediction Log'!$E480, "PUSH", "N")))</f>
        <v/>
      </c>
      <c r="T480" s="80" t="str">
        <f>IF(ISBLANK('Prediction Log'!$N480),"",IF('Prediction Log'!$M480='Prediction Log'!$H480, "Y", "N"))</f>
        <v/>
      </c>
      <c r="U480" s="80" t="str">
        <f>'Prediction Log'!$R480</f>
        <v/>
      </c>
      <c r="V480" s="80" t="str">
        <f>IF(ISBLANK('Prediction Log'!$N480), "",IF(AND('Prediction Log'!$T480="Y", 'Prediction Log'!$U480="Y"), "Y", "N"))</f>
        <v/>
      </c>
      <c r="W480" s="81" t="str">
        <f>IF(ISBLANK('Prediction Log'!$N480),"",IF('Prediction Log'!$M480='Prediction Log'!$I480, "Y", "N"))</f>
        <v/>
      </c>
      <c r="X480" s="81" t="str">
        <f>IF(ISBLANK('Prediction Log'!$N480), "", IF('Prediction Log'!$R480=Games!K462, "Y", "N"))</f>
        <v/>
      </c>
      <c r="Y480" s="82" t="str">
        <f>IF(ISBLANK('Prediction Log'!$N480), "",IF('Prediction Log'!$J480='Prediction Log'!$M480, "Y", "N"))</f>
        <v/>
      </c>
      <c r="Z480" s="81" t="str">
        <f>IF(ISBLANK('Prediction Log'!$N480), "",IF('Prediction Log'!$I480&lt;&gt;'Prediction Log'!$M480, "N",IF(AND('Prediction Log'!$E480&gt;0, 'Prediction Log'!$P480&gt;'Prediction Log'!$E480, 'Prediction Log'!$I480='Prediction Log'!$C480), "Y", IF(AND('Prediction Log'!$E480&lt;0, 'Prediction Log'!$P480&lt;'Prediction Log'!$E480,'Prediction Log'!$I480='Prediction Log'!$B480 ), "Y", IF('Prediction Log'!$P480='Prediction Log'!$E480, "PUSH", "N")))))</f>
        <v/>
      </c>
      <c r="AA480" s="81" t="str">
        <f>IF(ISBLANK('Prediction Log'!$N480), "",IF(AND('Prediction Log'!$W480="Y", 'Prediction Log'!$X480="Y"), "Y", "N"))</f>
        <v/>
      </c>
      <c r="AB480" s="80" t="str">
        <f>IF(ISBLANK('Prediction Log'!$N480), "",IF('Prediction Log'!$D480&gt;0, 'Prediction Log'!$P480-'Prediction Log'!$D480, IF('Prediction Log'!$D480&lt;0, -'Prediction Log'!$P480+'Prediction Log'!$D480, "NA")))</f>
        <v/>
      </c>
      <c r="AC480" s="80" t="str">
        <f>IF(ISBLANK('Prediction Log'!$N480), "",ABS('Prediction Log'!$AB480))</f>
        <v/>
      </c>
      <c r="AD480" s="81" t="str">
        <f>IF(ISBLANK('Prediction Log'!$N480), "",IF('Prediction Log'!$E480&gt;0, 'Prediction Log'!$P480-'Prediction Log'!$E480, IF('Prediction Log'!$E480&lt;0, -'Prediction Log'!$P480+'Prediction Log'!$E480, "NA")))</f>
        <v/>
      </c>
      <c r="AE480" s="81" t="str">
        <f>IF(ISBLANK('Prediction Log'!$N480), "",ABS('Prediction Log'!$AD480))</f>
        <v/>
      </c>
    </row>
    <row r="481" ht="14.25" customHeight="1">
      <c r="A481" s="67" t="str">
        <f>IF(ISBLANK(Games!$B463), "",Games!A463)</f>
        <v/>
      </c>
      <c r="B481" s="67" t="str">
        <f>IF(ISBLANK(Games!$B463), "",Games!B463)</f>
        <v/>
      </c>
      <c r="C481" s="67" t="str">
        <f>IF(ISBLANK(Games!$B463), "",Games!E463)</f>
        <v/>
      </c>
      <c r="D481" s="68" t="str">
        <f>IF(ISBLANK(Games!$B463), "",Games!G463)</f>
        <v/>
      </c>
      <c r="E481" s="68" t="str">
        <f>IF(ISBLANK(Games!$B463), "",Games!H463)</f>
        <v/>
      </c>
      <c r="F481" s="69" t="str">
        <f>Games!D463</f>
        <v/>
      </c>
      <c r="G481" s="70" t="str">
        <f>Games!K463</f>
        <v/>
      </c>
      <c r="H481" s="71" t="str">
        <f>IF(ISBLANK(Games!B463), "", IF('Prediction Log'!$D481&lt;0, 'Prediction Log'!$B481, 'Prediction Log'!$C481))</f>
        <v/>
      </c>
      <c r="I481" s="72" t="str">
        <f>IF(ISBLANK(Games!$B463), "",Games!I463)</f>
        <v/>
      </c>
      <c r="J481" s="72" t="str">
        <f>IF('Prediction Log'!$F481&gt;0.5, 'Prediction Log'!$B481, IF('Prediction Log'!$F481&lt;0.5, 'Prediction Log'!$C481, "PICK"))</f>
        <v/>
      </c>
      <c r="K481" s="73" t="str">
        <f>IF(ISBLANK(Games!B463), "",IF('Prediction Log'!$J481='Prediction Log'!$B481, 'Prediction Log'!$F481, 1-'Prediction Log'!$F481))</f>
        <v/>
      </c>
      <c r="L481" s="74" t="str">
        <f>IF(ISBLANK(Games!$B463), "",Games!L463)</f>
        <v/>
      </c>
      <c r="M481" s="75" t="str">
        <f>IF(ISBLANK('Prediction Log'!$N481), "",IF('Prediction Log'!$N481&gt;'Prediction Log'!$O481,'Prediction Log'!$B481,'Prediction Log'!$C481))</f>
        <v/>
      </c>
      <c r="N481" s="76"/>
      <c r="O481" s="76"/>
      <c r="P481" s="77" t="str">
        <f>IF(ISBLANK('Prediction Log'!$N481), "",'Prediction Log'!$O481-'Prediction Log'!$N481)</f>
        <v/>
      </c>
      <c r="Q481" s="78" t="str">
        <f>IF(ISBLANK('Prediction Log'!$N481), "",IF('Prediction Log'!$M481&lt;&gt;'Prediction Log'!$H481, "Y", IF(AND('Prediction Log'!$M481='Prediction Log'!$H481, ABS((-1*'Prediction Log'!$P481))&gt;ABS('Prediction Log'!$D481)), "Y", IF('Prediction Log'!$D481='Prediction Log'!$P481, "PUSH", "N"))))</f>
        <v/>
      </c>
      <c r="R481" s="79" t="str">
        <f>IF(ISBLANK('Prediction Log'!$N481), "",IF('Prediction Log'!$P481&lt;'Prediction Log'!$D481, "Y", IF('Prediction Log'!$P481='Prediction Log'!$D481, "PUSH", "N")))</f>
        <v/>
      </c>
      <c r="S481" s="79" t="str">
        <f>IF(ISBLANK('Prediction Log'!$N481), "",IF('Prediction Log'!$P481&lt;'Prediction Log'!$E481, "Y", IF('Prediction Log'!$P481='Prediction Log'!$E481, "PUSH", "N")))</f>
        <v/>
      </c>
      <c r="T481" s="80" t="str">
        <f>IF(ISBLANK('Prediction Log'!$N481),"",IF('Prediction Log'!$M481='Prediction Log'!$H481, "Y", "N"))</f>
        <v/>
      </c>
      <c r="U481" s="80" t="str">
        <f>'Prediction Log'!$R481</f>
        <v/>
      </c>
      <c r="V481" s="80" t="str">
        <f>IF(ISBLANK('Prediction Log'!$N481), "",IF(AND('Prediction Log'!$T481="Y", 'Prediction Log'!$U481="Y"), "Y", "N"))</f>
        <v/>
      </c>
      <c r="W481" s="81" t="str">
        <f>IF(ISBLANK('Prediction Log'!$N481),"",IF('Prediction Log'!$M481='Prediction Log'!$I481, "Y", "N"))</f>
        <v/>
      </c>
      <c r="X481" s="81" t="str">
        <f>IF(ISBLANK('Prediction Log'!$N481), "", IF('Prediction Log'!$R481=Games!K463, "Y", "N"))</f>
        <v/>
      </c>
      <c r="Y481" s="82" t="str">
        <f>IF(ISBLANK('Prediction Log'!$N481), "",IF('Prediction Log'!$J481='Prediction Log'!$M481, "Y", "N"))</f>
        <v/>
      </c>
      <c r="Z481" s="81" t="str">
        <f>IF(ISBLANK('Prediction Log'!$N481), "",IF('Prediction Log'!$I481&lt;&gt;'Prediction Log'!$M481, "N",IF(AND('Prediction Log'!$E481&gt;0, 'Prediction Log'!$P481&gt;'Prediction Log'!$E481, 'Prediction Log'!$I481='Prediction Log'!$C481), "Y", IF(AND('Prediction Log'!$E481&lt;0, 'Prediction Log'!$P481&lt;'Prediction Log'!$E481,'Prediction Log'!$I481='Prediction Log'!$B481 ), "Y", IF('Prediction Log'!$P481='Prediction Log'!$E481, "PUSH", "N")))))</f>
        <v/>
      </c>
      <c r="AA481" s="81" t="str">
        <f>IF(ISBLANK('Prediction Log'!$N481), "",IF(AND('Prediction Log'!$W481="Y", 'Prediction Log'!$X481="Y"), "Y", "N"))</f>
        <v/>
      </c>
      <c r="AB481" s="80" t="str">
        <f>IF(ISBLANK('Prediction Log'!$N481), "",IF('Prediction Log'!$D481&gt;0, 'Prediction Log'!$P481-'Prediction Log'!$D481, IF('Prediction Log'!$D481&lt;0, -'Prediction Log'!$P481+'Prediction Log'!$D481, "NA")))</f>
        <v/>
      </c>
      <c r="AC481" s="80" t="str">
        <f>IF(ISBLANK('Prediction Log'!$N481), "",ABS('Prediction Log'!$AB481))</f>
        <v/>
      </c>
      <c r="AD481" s="81" t="str">
        <f>IF(ISBLANK('Prediction Log'!$N481), "",IF('Prediction Log'!$E481&gt;0, 'Prediction Log'!$P481-'Prediction Log'!$E481, IF('Prediction Log'!$E481&lt;0, -'Prediction Log'!$P481+'Prediction Log'!$E481, "NA")))</f>
        <v/>
      </c>
      <c r="AE481" s="81" t="str">
        <f>IF(ISBLANK('Prediction Log'!$N481), "",ABS('Prediction Log'!$AD481))</f>
        <v/>
      </c>
    </row>
    <row r="482" ht="14.25" customHeight="1">
      <c r="A482" s="14" t="str">
        <f>IF(ISBLANK(Games!$B464), "",Games!A464)</f>
        <v/>
      </c>
      <c r="B482" s="67" t="str">
        <f>IF(ISBLANK(Games!$B464), "",Games!B464)</f>
        <v/>
      </c>
      <c r="C482" s="67" t="str">
        <f>IF(ISBLANK(Games!$B464), "",Games!E464)</f>
        <v/>
      </c>
      <c r="D482" s="10" t="str">
        <f>IF(ISBLANK(Games!$B464), "",Games!G464)</f>
        <v/>
      </c>
      <c r="E482" s="10" t="str">
        <f>IF(ISBLANK(Games!$B464), "",Games!H464)</f>
        <v/>
      </c>
      <c r="F482" s="69" t="str">
        <f>Games!D464</f>
        <v/>
      </c>
      <c r="G482" s="70" t="str">
        <f>Games!K464</f>
        <v/>
      </c>
      <c r="H482" s="71" t="str">
        <f>IF(ISBLANK(Games!B464), "", IF('Prediction Log'!$D482&lt;0, 'Prediction Log'!$B482, 'Prediction Log'!$C482))</f>
        <v/>
      </c>
      <c r="I482" s="72" t="str">
        <f>IF(ISBLANK(Games!$B464), "",Games!I464)</f>
        <v/>
      </c>
      <c r="J482" s="72" t="str">
        <f>IF('Prediction Log'!$F482&gt;0.5, 'Prediction Log'!$B482, IF('Prediction Log'!$F482&lt;0.5, 'Prediction Log'!$C482, "PICK"))</f>
        <v/>
      </c>
      <c r="K482" s="73" t="str">
        <f>IF(ISBLANK(Games!B464), "",IF('Prediction Log'!$J482='Prediction Log'!$B482, 'Prediction Log'!$F482, 1-'Prediction Log'!$F482))</f>
        <v/>
      </c>
      <c r="L482" s="74" t="str">
        <f>IF(ISBLANK(Games!$B464), "",Games!L464)</f>
        <v/>
      </c>
      <c r="M482" s="75" t="str">
        <f>IF(ISBLANK('Prediction Log'!$N482), "",IF('Prediction Log'!$N482&gt;'Prediction Log'!$O482,'Prediction Log'!$B482,'Prediction Log'!$C482))</f>
        <v/>
      </c>
      <c r="N482" s="76"/>
      <c r="O482" s="76"/>
      <c r="P482" s="77" t="str">
        <f>IF(ISBLANK('Prediction Log'!$N482), "",'Prediction Log'!$O482-'Prediction Log'!$N482)</f>
        <v/>
      </c>
      <c r="Q482" s="78" t="str">
        <f>IF(ISBLANK('Prediction Log'!$N482), "",IF('Prediction Log'!$M482&lt;&gt;'Prediction Log'!$H482, "Y", IF(AND('Prediction Log'!$M482='Prediction Log'!$H482, ABS((-1*'Prediction Log'!$P482))&gt;ABS('Prediction Log'!$D482)), "Y", IF('Prediction Log'!$D482='Prediction Log'!$P482, "PUSH", "N"))))</f>
        <v/>
      </c>
      <c r="R482" s="79" t="str">
        <f>IF(ISBLANK('Prediction Log'!$N482), "",IF('Prediction Log'!$P482&lt;'Prediction Log'!$D482, "Y", IF('Prediction Log'!$P482='Prediction Log'!$D482, "PUSH", "N")))</f>
        <v/>
      </c>
      <c r="S482" s="79" t="str">
        <f>IF(ISBLANK('Prediction Log'!$N482), "",IF('Prediction Log'!$P482&lt;'Prediction Log'!$E482, "Y", IF('Prediction Log'!$P482='Prediction Log'!$E482, "PUSH", "N")))</f>
        <v/>
      </c>
      <c r="T482" s="80" t="str">
        <f>IF(ISBLANK('Prediction Log'!$N482),"",IF('Prediction Log'!$M482='Prediction Log'!$H482, "Y", "N"))</f>
        <v/>
      </c>
      <c r="U482" s="80" t="str">
        <f>'Prediction Log'!$R482</f>
        <v/>
      </c>
      <c r="V482" s="80" t="str">
        <f>IF(ISBLANK('Prediction Log'!$N482), "",IF(AND('Prediction Log'!$T482="Y", 'Prediction Log'!$U482="Y"), "Y", "N"))</f>
        <v/>
      </c>
      <c r="W482" s="81" t="str">
        <f>IF(ISBLANK('Prediction Log'!$N482),"",IF('Prediction Log'!$M482='Prediction Log'!$I482, "Y", "N"))</f>
        <v/>
      </c>
      <c r="X482" s="81" t="str">
        <f>IF(ISBLANK('Prediction Log'!$N482), "", IF('Prediction Log'!$R482=Games!K464, "Y", "N"))</f>
        <v/>
      </c>
      <c r="Y482" s="82" t="str">
        <f>IF(ISBLANK('Prediction Log'!$N482), "",IF('Prediction Log'!$J482='Prediction Log'!$M482, "Y", "N"))</f>
        <v/>
      </c>
      <c r="Z482" s="81" t="str">
        <f>IF(ISBLANK('Prediction Log'!$N482), "",IF('Prediction Log'!$I482&lt;&gt;'Prediction Log'!$M482, "N",IF(AND('Prediction Log'!$E482&gt;0, 'Prediction Log'!$P482&gt;'Prediction Log'!$E482, 'Prediction Log'!$I482='Prediction Log'!$C482), "Y", IF(AND('Prediction Log'!$E482&lt;0, 'Prediction Log'!$P482&lt;'Prediction Log'!$E482,'Prediction Log'!$I482='Prediction Log'!$B482 ), "Y", IF('Prediction Log'!$P482='Prediction Log'!$E482, "PUSH", "N")))))</f>
        <v/>
      </c>
      <c r="AA482" s="81" t="str">
        <f>IF(ISBLANK('Prediction Log'!$N482), "",IF(AND('Prediction Log'!$W482="Y", 'Prediction Log'!$X482="Y"), "Y", "N"))</f>
        <v/>
      </c>
      <c r="AB482" s="80" t="str">
        <f>IF(ISBLANK('Prediction Log'!$N482), "",IF('Prediction Log'!$D482&gt;0, 'Prediction Log'!$P482-'Prediction Log'!$D482, IF('Prediction Log'!$D482&lt;0, -'Prediction Log'!$P482+'Prediction Log'!$D482, "NA")))</f>
        <v/>
      </c>
      <c r="AC482" s="80" t="str">
        <f>IF(ISBLANK('Prediction Log'!$N482), "",ABS('Prediction Log'!$AB482))</f>
        <v/>
      </c>
      <c r="AD482" s="81" t="str">
        <f>IF(ISBLANK('Prediction Log'!$N482), "",IF('Prediction Log'!$E482&gt;0, 'Prediction Log'!$P482-'Prediction Log'!$E482, IF('Prediction Log'!$E482&lt;0, -'Prediction Log'!$P482+'Prediction Log'!$E482, "NA")))</f>
        <v/>
      </c>
      <c r="AE482" s="81" t="str">
        <f>IF(ISBLANK('Prediction Log'!$N482), "",ABS('Prediction Log'!$AD482))</f>
        <v/>
      </c>
    </row>
    <row r="483" ht="14.25" customHeight="1">
      <c r="A483" s="67" t="str">
        <f>IF(ISBLANK(Games!$B465), "",Games!A465)</f>
        <v/>
      </c>
      <c r="B483" s="67" t="str">
        <f>IF(ISBLANK(Games!$B465), "",Games!B465)</f>
        <v/>
      </c>
      <c r="C483" s="67" t="str">
        <f>IF(ISBLANK(Games!$B465), "",Games!E465)</f>
        <v/>
      </c>
      <c r="D483" s="68" t="str">
        <f>IF(ISBLANK(Games!$B465), "",Games!G465)</f>
        <v/>
      </c>
      <c r="E483" s="68" t="str">
        <f>IF(ISBLANK(Games!$B465), "",Games!H465)</f>
        <v/>
      </c>
      <c r="F483" s="69" t="str">
        <f>Games!D465</f>
        <v/>
      </c>
      <c r="G483" s="70" t="str">
        <f>Games!K465</f>
        <v/>
      </c>
      <c r="H483" s="71" t="str">
        <f>IF(ISBLANK(Games!B465), "", IF('Prediction Log'!$D483&lt;0, 'Prediction Log'!$B483, 'Prediction Log'!$C483))</f>
        <v/>
      </c>
      <c r="I483" s="72" t="str">
        <f>IF(ISBLANK(Games!$B465), "",Games!I465)</f>
        <v/>
      </c>
      <c r="J483" s="72" t="str">
        <f>IF('Prediction Log'!$F483&gt;0.5, 'Prediction Log'!$B483, IF('Prediction Log'!$F483&lt;0.5, 'Prediction Log'!$C483, "PICK"))</f>
        <v/>
      </c>
      <c r="K483" s="73" t="str">
        <f>IF(ISBLANK(Games!B465), "",IF('Prediction Log'!$J483='Prediction Log'!$B483, 'Prediction Log'!$F483, 1-'Prediction Log'!$F483))</f>
        <v/>
      </c>
      <c r="L483" s="74" t="str">
        <f>IF(ISBLANK(Games!$B465), "",Games!L465)</f>
        <v/>
      </c>
      <c r="M483" s="75" t="str">
        <f>IF(ISBLANK('Prediction Log'!$N483), "",IF('Prediction Log'!$N483&gt;'Prediction Log'!$O483,'Prediction Log'!$B483,'Prediction Log'!$C483))</f>
        <v/>
      </c>
      <c r="N483" s="76"/>
      <c r="O483" s="76"/>
      <c r="P483" s="77" t="str">
        <f>IF(ISBLANK('Prediction Log'!$N483), "",'Prediction Log'!$O483-'Prediction Log'!$N483)</f>
        <v/>
      </c>
      <c r="Q483" s="78" t="str">
        <f>IF(ISBLANK('Prediction Log'!$N483), "",IF('Prediction Log'!$M483&lt;&gt;'Prediction Log'!$H483, "Y", IF(AND('Prediction Log'!$M483='Prediction Log'!$H483, ABS((-1*'Prediction Log'!$P483))&gt;ABS('Prediction Log'!$D483)), "Y", IF('Prediction Log'!$D483='Prediction Log'!$P483, "PUSH", "N"))))</f>
        <v/>
      </c>
      <c r="R483" s="79" t="str">
        <f>IF(ISBLANK('Prediction Log'!$N483), "",IF('Prediction Log'!$P483&lt;'Prediction Log'!$D483, "Y", IF('Prediction Log'!$P483='Prediction Log'!$D483, "PUSH", "N")))</f>
        <v/>
      </c>
      <c r="S483" s="79" t="str">
        <f>IF(ISBLANK('Prediction Log'!$N483), "",IF('Prediction Log'!$P483&lt;'Prediction Log'!$E483, "Y", IF('Prediction Log'!$P483='Prediction Log'!$E483, "PUSH", "N")))</f>
        <v/>
      </c>
      <c r="T483" s="80" t="str">
        <f>IF(ISBLANK('Prediction Log'!$N483),"",IF('Prediction Log'!$M483='Prediction Log'!$H483, "Y", "N"))</f>
        <v/>
      </c>
      <c r="U483" s="80" t="str">
        <f>'Prediction Log'!$R483</f>
        <v/>
      </c>
      <c r="V483" s="80" t="str">
        <f>IF(ISBLANK('Prediction Log'!$N483), "",IF(AND('Prediction Log'!$T483="Y", 'Prediction Log'!$U483="Y"), "Y", "N"))</f>
        <v/>
      </c>
      <c r="W483" s="81" t="str">
        <f>IF(ISBLANK('Prediction Log'!$N483),"",IF('Prediction Log'!$M483='Prediction Log'!$I483, "Y", "N"))</f>
        <v/>
      </c>
      <c r="X483" s="81" t="str">
        <f>IF(ISBLANK('Prediction Log'!$N483), "", IF('Prediction Log'!$R483=Games!K465, "Y", "N"))</f>
        <v/>
      </c>
      <c r="Y483" s="82" t="str">
        <f>IF(ISBLANK('Prediction Log'!$N483), "",IF('Prediction Log'!$J483='Prediction Log'!$M483, "Y", "N"))</f>
        <v/>
      </c>
      <c r="Z483" s="81" t="str">
        <f>IF(ISBLANK('Prediction Log'!$N483), "",IF('Prediction Log'!$I483&lt;&gt;'Prediction Log'!$M483, "N",IF(AND('Prediction Log'!$E483&gt;0, 'Prediction Log'!$P483&gt;'Prediction Log'!$E483, 'Prediction Log'!$I483='Prediction Log'!$C483), "Y", IF(AND('Prediction Log'!$E483&lt;0, 'Prediction Log'!$P483&lt;'Prediction Log'!$E483,'Prediction Log'!$I483='Prediction Log'!$B483 ), "Y", IF('Prediction Log'!$P483='Prediction Log'!$E483, "PUSH", "N")))))</f>
        <v/>
      </c>
      <c r="AA483" s="81" t="str">
        <f>IF(ISBLANK('Prediction Log'!$N483), "",IF(AND('Prediction Log'!$W483="Y", 'Prediction Log'!$X483="Y"), "Y", "N"))</f>
        <v/>
      </c>
      <c r="AB483" s="80" t="str">
        <f>IF(ISBLANK('Prediction Log'!$N483), "",IF('Prediction Log'!$D483&gt;0, 'Prediction Log'!$P483-'Prediction Log'!$D483, IF('Prediction Log'!$D483&lt;0, -'Prediction Log'!$P483+'Prediction Log'!$D483, "NA")))</f>
        <v/>
      </c>
      <c r="AC483" s="80" t="str">
        <f>IF(ISBLANK('Prediction Log'!$N483), "",ABS('Prediction Log'!$AB483))</f>
        <v/>
      </c>
      <c r="AD483" s="81" t="str">
        <f>IF(ISBLANK('Prediction Log'!$N483), "",IF('Prediction Log'!$E483&gt;0, 'Prediction Log'!$P483-'Prediction Log'!$E483, IF('Prediction Log'!$E483&lt;0, -'Prediction Log'!$P483+'Prediction Log'!$E483, "NA")))</f>
        <v/>
      </c>
      <c r="AE483" s="81" t="str">
        <f>IF(ISBLANK('Prediction Log'!$N483), "",ABS('Prediction Log'!$AD483))</f>
        <v/>
      </c>
    </row>
    <row r="484" ht="14.25" customHeight="1">
      <c r="A484" s="14" t="str">
        <f>IF(ISBLANK(Games!$B466), "",Games!A466)</f>
        <v/>
      </c>
      <c r="B484" s="67" t="str">
        <f>IF(ISBLANK(Games!$B466), "",Games!B466)</f>
        <v/>
      </c>
      <c r="C484" s="67" t="str">
        <f>IF(ISBLANK(Games!$B466), "",Games!E466)</f>
        <v/>
      </c>
      <c r="D484" s="10" t="str">
        <f>IF(ISBLANK(Games!$B466), "",Games!G466)</f>
        <v/>
      </c>
      <c r="E484" s="10" t="str">
        <f>IF(ISBLANK(Games!$B466), "",Games!H466)</f>
        <v/>
      </c>
      <c r="F484" s="69" t="str">
        <f>Games!D466</f>
        <v/>
      </c>
      <c r="G484" s="70" t="str">
        <f>Games!K466</f>
        <v/>
      </c>
      <c r="H484" s="71" t="str">
        <f>IF(ISBLANK(Games!B466), "", IF('Prediction Log'!$D484&lt;0, 'Prediction Log'!$B484, 'Prediction Log'!$C484))</f>
        <v/>
      </c>
      <c r="I484" s="72" t="str">
        <f>IF(ISBLANK(Games!$B466), "",Games!I466)</f>
        <v/>
      </c>
      <c r="J484" s="72" t="str">
        <f>IF('Prediction Log'!$F484&gt;0.5, 'Prediction Log'!$B484, IF('Prediction Log'!$F484&lt;0.5, 'Prediction Log'!$C484, "PICK"))</f>
        <v/>
      </c>
      <c r="K484" s="73" t="str">
        <f>IF(ISBLANK(Games!B466), "",IF('Prediction Log'!$J484='Prediction Log'!$B484, 'Prediction Log'!$F484, 1-'Prediction Log'!$F484))</f>
        <v/>
      </c>
      <c r="L484" s="74" t="str">
        <f>IF(ISBLANK(Games!$B466), "",Games!L466)</f>
        <v/>
      </c>
      <c r="M484" s="75" t="str">
        <f>IF(ISBLANK('Prediction Log'!$N484), "",IF('Prediction Log'!$N484&gt;'Prediction Log'!$O484,'Prediction Log'!$B484,'Prediction Log'!$C484))</f>
        <v/>
      </c>
      <c r="N484" s="76"/>
      <c r="O484" s="76"/>
      <c r="P484" s="77" t="str">
        <f>IF(ISBLANK('Prediction Log'!$N484), "",'Prediction Log'!$O484-'Prediction Log'!$N484)</f>
        <v/>
      </c>
      <c r="Q484" s="78" t="str">
        <f>IF(ISBLANK('Prediction Log'!$N484), "",IF('Prediction Log'!$M484&lt;&gt;'Prediction Log'!$H484, "Y", IF(AND('Prediction Log'!$M484='Prediction Log'!$H484, ABS((-1*'Prediction Log'!$P484))&gt;ABS('Prediction Log'!$D484)), "Y", IF('Prediction Log'!$D484='Prediction Log'!$P484, "PUSH", "N"))))</f>
        <v/>
      </c>
      <c r="R484" s="79" t="str">
        <f>IF(ISBLANK('Prediction Log'!$N484), "",IF('Prediction Log'!$P484&lt;'Prediction Log'!$D484, "Y", IF('Prediction Log'!$P484='Prediction Log'!$D484, "PUSH", "N")))</f>
        <v/>
      </c>
      <c r="S484" s="79" t="str">
        <f>IF(ISBLANK('Prediction Log'!$N484), "",IF('Prediction Log'!$P484&lt;'Prediction Log'!$E484, "Y", IF('Prediction Log'!$P484='Prediction Log'!$E484, "PUSH", "N")))</f>
        <v/>
      </c>
      <c r="T484" s="80" t="str">
        <f>IF(ISBLANK('Prediction Log'!$N484),"",IF('Prediction Log'!$M484='Prediction Log'!$H484, "Y", "N"))</f>
        <v/>
      </c>
      <c r="U484" s="80" t="str">
        <f>'Prediction Log'!$R484</f>
        <v/>
      </c>
      <c r="V484" s="80" t="str">
        <f>IF(ISBLANK('Prediction Log'!$N484), "",IF(AND('Prediction Log'!$T484="Y", 'Prediction Log'!$U484="Y"), "Y", "N"))</f>
        <v/>
      </c>
      <c r="W484" s="81" t="str">
        <f>IF(ISBLANK('Prediction Log'!$N484),"",IF('Prediction Log'!$M484='Prediction Log'!$I484, "Y", "N"))</f>
        <v/>
      </c>
      <c r="X484" s="81" t="str">
        <f>IF(ISBLANK('Prediction Log'!$N484), "", IF('Prediction Log'!$R484=Games!K466, "Y", "N"))</f>
        <v/>
      </c>
      <c r="Y484" s="82" t="str">
        <f>IF(ISBLANK('Prediction Log'!$N484), "",IF('Prediction Log'!$J484='Prediction Log'!$M484, "Y", "N"))</f>
        <v/>
      </c>
      <c r="Z484" s="81" t="str">
        <f>IF(ISBLANK('Prediction Log'!$N484), "",IF('Prediction Log'!$I484&lt;&gt;'Prediction Log'!$M484, "N",IF(AND('Prediction Log'!$E484&gt;0, 'Prediction Log'!$P484&gt;'Prediction Log'!$E484, 'Prediction Log'!$I484='Prediction Log'!$C484), "Y", IF(AND('Prediction Log'!$E484&lt;0, 'Prediction Log'!$P484&lt;'Prediction Log'!$E484,'Prediction Log'!$I484='Prediction Log'!$B484 ), "Y", IF('Prediction Log'!$P484='Prediction Log'!$E484, "PUSH", "N")))))</f>
        <v/>
      </c>
      <c r="AA484" s="81" t="str">
        <f>IF(ISBLANK('Prediction Log'!$N484), "",IF(AND('Prediction Log'!$W484="Y", 'Prediction Log'!$X484="Y"), "Y", "N"))</f>
        <v/>
      </c>
      <c r="AB484" s="80" t="str">
        <f>IF(ISBLANK('Prediction Log'!$N484), "",IF('Prediction Log'!$D484&gt;0, 'Prediction Log'!$P484-'Prediction Log'!$D484, IF('Prediction Log'!$D484&lt;0, -'Prediction Log'!$P484+'Prediction Log'!$D484, "NA")))</f>
        <v/>
      </c>
      <c r="AC484" s="80" t="str">
        <f>IF(ISBLANK('Prediction Log'!$N484), "",ABS('Prediction Log'!$AB484))</f>
        <v/>
      </c>
      <c r="AD484" s="81" t="str">
        <f>IF(ISBLANK('Prediction Log'!$N484), "",IF('Prediction Log'!$E484&gt;0, 'Prediction Log'!$P484-'Prediction Log'!$E484, IF('Prediction Log'!$E484&lt;0, -'Prediction Log'!$P484+'Prediction Log'!$E484, "NA")))</f>
        <v/>
      </c>
      <c r="AE484" s="81" t="str">
        <f>IF(ISBLANK('Prediction Log'!$N484), "",ABS('Prediction Log'!$AD484))</f>
        <v/>
      </c>
    </row>
    <row r="485" ht="14.25" customHeight="1">
      <c r="A485" s="67" t="str">
        <f>IF(ISBLANK(Games!$B467), "",Games!A467)</f>
        <v/>
      </c>
      <c r="B485" s="67" t="str">
        <f>IF(ISBLANK(Games!$B467), "",Games!B467)</f>
        <v/>
      </c>
      <c r="C485" s="67" t="str">
        <f>IF(ISBLANK(Games!$B467), "",Games!E467)</f>
        <v/>
      </c>
      <c r="D485" s="68" t="str">
        <f>IF(ISBLANK(Games!$B467), "",Games!G467)</f>
        <v/>
      </c>
      <c r="E485" s="68" t="str">
        <f>IF(ISBLANK(Games!$B467), "",Games!H467)</f>
        <v/>
      </c>
      <c r="F485" s="69" t="str">
        <f>Games!D467</f>
        <v/>
      </c>
      <c r="G485" s="70" t="str">
        <f>Games!K467</f>
        <v/>
      </c>
      <c r="H485" s="71" t="str">
        <f>IF(ISBLANK(Games!B467), "", IF('Prediction Log'!$D485&lt;0, 'Prediction Log'!$B485, 'Prediction Log'!$C485))</f>
        <v/>
      </c>
      <c r="I485" s="72" t="str">
        <f>IF(ISBLANK(Games!$B467), "",Games!I467)</f>
        <v/>
      </c>
      <c r="J485" s="72" t="str">
        <f>IF('Prediction Log'!$F485&gt;0.5, 'Prediction Log'!$B485, IF('Prediction Log'!$F485&lt;0.5, 'Prediction Log'!$C485, "PICK"))</f>
        <v/>
      </c>
      <c r="K485" s="73" t="str">
        <f>IF(ISBLANK(Games!B467), "",IF('Prediction Log'!$J485='Prediction Log'!$B485, 'Prediction Log'!$F485, 1-'Prediction Log'!$F485))</f>
        <v/>
      </c>
      <c r="L485" s="74" t="str">
        <f>IF(ISBLANK(Games!$B467), "",Games!L467)</f>
        <v/>
      </c>
      <c r="M485" s="75" t="str">
        <f>IF(ISBLANK('Prediction Log'!$N485), "",IF('Prediction Log'!$N485&gt;'Prediction Log'!$O485,'Prediction Log'!$B485,'Prediction Log'!$C485))</f>
        <v/>
      </c>
      <c r="N485" s="76"/>
      <c r="O485" s="76"/>
      <c r="P485" s="77" t="str">
        <f>IF(ISBLANK('Prediction Log'!$N485), "",'Prediction Log'!$O485-'Prediction Log'!$N485)</f>
        <v/>
      </c>
      <c r="Q485" s="78" t="str">
        <f>IF(ISBLANK('Prediction Log'!$N485), "",IF('Prediction Log'!$M485&lt;&gt;'Prediction Log'!$H485, "Y", IF(AND('Prediction Log'!$M485='Prediction Log'!$H485, ABS((-1*'Prediction Log'!$P485))&gt;ABS('Prediction Log'!$D485)), "Y", IF('Prediction Log'!$D485='Prediction Log'!$P485, "PUSH", "N"))))</f>
        <v/>
      </c>
      <c r="R485" s="79" t="str">
        <f>IF(ISBLANK('Prediction Log'!$N485), "",IF('Prediction Log'!$P485&lt;'Prediction Log'!$D485, "Y", IF('Prediction Log'!$P485='Prediction Log'!$D485, "PUSH", "N")))</f>
        <v/>
      </c>
      <c r="S485" s="79" t="str">
        <f>IF(ISBLANK('Prediction Log'!$N485), "",IF('Prediction Log'!$P485&lt;'Prediction Log'!$E485, "Y", IF('Prediction Log'!$P485='Prediction Log'!$E485, "PUSH", "N")))</f>
        <v/>
      </c>
      <c r="T485" s="80" t="str">
        <f>IF(ISBLANK('Prediction Log'!$N485),"",IF('Prediction Log'!$M485='Prediction Log'!$H485, "Y", "N"))</f>
        <v/>
      </c>
      <c r="U485" s="80" t="str">
        <f>'Prediction Log'!$R485</f>
        <v/>
      </c>
      <c r="V485" s="80" t="str">
        <f>IF(ISBLANK('Prediction Log'!$N485), "",IF(AND('Prediction Log'!$T485="Y", 'Prediction Log'!$U485="Y"), "Y", "N"))</f>
        <v/>
      </c>
      <c r="W485" s="81" t="str">
        <f>IF(ISBLANK('Prediction Log'!$N485),"",IF('Prediction Log'!$M485='Prediction Log'!$I485, "Y", "N"))</f>
        <v/>
      </c>
      <c r="X485" s="81" t="str">
        <f>IF(ISBLANK('Prediction Log'!$N485), "", IF('Prediction Log'!$R485=Games!K467, "Y", "N"))</f>
        <v/>
      </c>
      <c r="Y485" s="82" t="str">
        <f>IF(ISBLANK('Prediction Log'!$N485), "",IF('Prediction Log'!$J485='Prediction Log'!$M485, "Y", "N"))</f>
        <v/>
      </c>
      <c r="Z485" s="81" t="str">
        <f>IF(ISBLANK('Prediction Log'!$N485), "",IF('Prediction Log'!$I485&lt;&gt;'Prediction Log'!$M485, "N",IF(AND('Prediction Log'!$E485&gt;0, 'Prediction Log'!$P485&gt;'Prediction Log'!$E485, 'Prediction Log'!$I485='Prediction Log'!$C485), "Y", IF(AND('Prediction Log'!$E485&lt;0, 'Prediction Log'!$P485&lt;'Prediction Log'!$E485,'Prediction Log'!$I485='Prediction Log'!$B485 ), "Y", IF('Prediction Log'!$P485='Prediction Log'!$E485, "PUSH", "N")))))</f>
        <v/>
      </c>
      <c r="AA485" s="81" t="str">
        <f>IF(ISBLANK('Prediction Log'!$N485), "",IF(AND('Prediction Log'!$W485="Y", 'Prediction Log'!$X485="Y"), "Y", "N"))</f>
        <v/>
      </c>
      <c r="AB485" s="80" t="str">
        <f>IF(ISBLANK('Prediction Log'!$N485), "",IF('Prediction Log'!$D485&gt;0, 'Prediction Log'!$P485-'Prediction Log'!$D485, IF('Prediction Log'!$D485&lt;0, -'Prediction Log'!$P485+'Prediction Log'!$D485, "NA")))</f>
        <v/>
      </c>
      <c r="AC485" s="80" t="str">
        <f>IF(ISBLANK('Prediction Log'!$N485), "",ABS('Prediction Log'!$AB485))</f>
        <v/>
      </c>
      <c r="AD485" s="81" t="str">
        <f>IF(ISBLANK('Prediction Log'!$N485), "",IF('Prediction Log'!$E485&gt;0, 'Prediction Log'!$P485-'Prediction Log'!$E485, IF('Prediction Log'!$E485&lt;0, -'Prediction Log'!$P485+'Prediction Log'!$E485, "NA")))</f>
        <v/>
      </c>
      <c r="AE485" s="81" t="str">
        <f>IF(ISBLANK('Prediction Log'!$N485), "",ABS('Prediction Log'!$AD485))</f>
        <v/>
      </c>
    </row>
    <row r="486" ht="14.25" customHeight="1">
      <c r="A486" s="14" t="str">
        <f>IF(ISBLANK(Games!$B468), "",Games!A468)</f>
        <v/>
      </c>
      <c r="B486" s="67" t="str">
        <f>IF(ISBLANK(Games!$B468), "",Games!B468)</f>
        <v/>
      </c>
      <c r="C486" s="67" t="str">
        <f>IF(ISBLANK(Games!$B468), "",Games!E468)</f>
        <v/>
      </c>
      <c r="D486" s="10" t="str">
        <f>IF(ISBLANK(Games!$B468), "",Games!G468)</f>
        <v/>
      </c>
      <c r="E486" s="10" t="str">
        <f>IF(ISBLANK(Games!$B468), "",Games!H468)</f>
        <v/>
      </c>
      <c r="F486" s="69" t="str">
        <f>Games!D468</f>
        <v/>
      </c>
      <c r="G486" s="70" t="str">
        <f>Games!K468</f>
        <v/>
      </c>
      <c r="H486" s="71" t="str">
        <f>IF(ISBLANK(Games!B468), "", IF('Prediction Log'!$D486&lt;0, 'Prediction Log'!$B486, 'Prediction Log'!$C486))</f>
        <v/>
      </c>
      <c r="I486" s="72" t="str">
        <f>IF(ISBLANK(Games!$B468), "",Games!I468)</f>
        <v/>
      </c>
      <c r="J486" s="72" t="str">
        <f>IF('Prediction Log'!$F486&gt;0.5, 'Prediction Log'!$B486, IF('Prediction Log'!$F486&lt;0.5, 'Prediction Log'!$C486, "PICK"))</f>
        <v/>
      </c>
      <c r="K486" s="73" t="str">
        <f>IF(ISBLANK(Games!B468), "",IF('Prediction Log'!$J486='Prediction Log'!$B486, 'Prediction Log'!$F486, 1-'Prediction Log'!$F486))</f>
        <v/>
      </c>
      <c r="L486" s="74" t="str">
        <f>IF(ISBLANK(Games!$B468), "",Games!L468)</f>
        <v/>
      </c>
      <c r="M486" s="75" t="str">
        <f>IF(ISBLANK('Prediction Log'!$N486), "",IF('Prediction Log'!$N486&gt;'Prediction Log'!$O486,'Prediction Log'!$B486,'Prediction Log'!$C486))</f>
        <v/>
      </c>
      <c r="N486" s="76"/>
      <c r="O486" s="76"/>
      <c r="P486" s="77" t="str">
        <f>IF(ISBLANK('Prediction Log'!$N486), "",'Prediction Log'!$O486-'Prediction Log'!$N486)</f>
        <v/>
      </c>
      <c r="Q486" s="78" t="str">
        <f>IF(ISBLANK('Prediction Log'!$N486), "",IF('Prediction Log'!$M486&lt;&gt;'Prediction Log'!$H486, "Y", IF(AND('Prediction Log'!$M486='Prediction Log'!$H486, ABS((-1*'Prediction Log'!$P486))&gt;ABS('Prediction Log'!$D486)), "Y", IF('Prediction Log'!$D486='Prediction Log'!$P486, "PUSH", "N"))))</f>
        <v/>
      </c>
      <c r="R486" s="79" t="str">
        <f>IF(ISBLANK('Prediction Log'!$N486), "",IF('Prediction Log'!$P486&lt;'Prediction Log'!$D486, "Y", IF('Prediction Log'!$P486='Prediction Log'!$D486, "PUSH", "N")))</f>
        <v/>
      </c>
      <c r="S486" s="79" t="str">
        <f>IF(ISBLANK('Prediction Log'!$N486), "",IF('Prediction Log'!$P486&lt;'Prediction Log'!$E486, "Y", IF('Prediction Log'!$P486='Prediction Log'!$E486, "PUSH", "N")))</f>
        <v/>
      </c>
      <c r="T486" s="80" t="str">
        <f>IF(ISBLANK('Prediction Log'!$N486),"",IF('Prediction Log'!$M486='Prediction Log'!$H486, "Y", "N"))</f>
        <v/>
      </c>
      <c r="U486" s="80" t="str">
        <f>'Prediction Log'!$R486</f>
        <v/>
      </c>
      <c r="V486" s="80" t="str">
        <f>IF(ISBLANK('Prediction Log'!$N486), "",IF(AND('Prediction Log'!$T486="Y", 'Prediction Log'!$U486="Y"), "Y", "N"))</f>
        <v/>
      </c>
      <c r="W486" s="81" t="str">
        <f>IF(ISBLANK('Prediction Log'!$N486),"",IF('Prediction Log'!$M486='Prediction Log'!$I486, "Y", "N"))</f>
        <v/>
      </c>
      <c r="X486" s="81" t="str">
        <f>IF(ISBLANK('Prediction Log'!$N486), "", IF('Prediction Log'!$R486=Games!K468, "Y", "N"))</f>
        <v/>
      </c>
      <c r="Y486" s="82" t="str">
        <f>IF(ISBLANK('Prediction Log'!$N486), "",IF('Prediction Log'!$J486='Prediction Log'!$M486, "Y", "N"))</f>
        <v/>
      </c>
      <c r="Z486" s="81" t="str">
        <f>IF(ISBLANK('Prediction Log'!$N486), "",IF('Prediction Log'!$I486&lt;&gt;'Prediction Log'!$M486, "N",IF(AND('Prediction Log'!$E486&gt;0, 'Prediction Log'!$P486&gt;'Prediction Log'!$E486, 'Prediction Log'!$I486='Prediction Log'!$C486), "Y", IF(AND('Prediction Log'!$E486&lt;0, 'Prediction Log'!$P486&lt;'Prediction Log'!$E486,'Prediction Log'!$I486='Prediction Log'!$B486 ), "Y", IF('Prediction Log'!$P486='Prediction Log'!$E486, "PUSH", "N")))))</f>
        <v/>
      </c>
      <c r="AA486" s="81" t="str">
        <f>IF(ISBLANK('Prediction Log'!$N486), "",IF(AND('Prediction Log'!$W486="Y", 'Prediction Log'!$X486="Y"), "Y", "N"))</f>
        <v/>
      </c>
      <c r="AB486" s="80" t="str">
        <f>IF(ISBLANK('Prediction Log'!$N486), "",IF('Prediction Log'!$D486&gt;0, 'Prediction Log'!$P486-'Prediction Log'!$D486, IF('Prediction Log'!$D486&lt;0, -'Prediction Log'!$P486+'Prediction Log'!$D486, "NA")))</f>
        <v/>
      </c>
      <c r="AC486" s="80" t="str">
        <f>IF(ISBLANK('Prediction Log'!$N486), "",ABS('Prediction Log'!$AB486))</f>
        <v/>
      </c>
      <c r="AD486" s="81" t="str">
        <f>IF(ISBLANK('Prediction Log'!$N486), "",IF('Prediction Log'!$E486&gt;0, 'Prediction Log'!$P486-'Prediction Log'!$E486, IF('Prediction Log'!$E486&lt;0, -'Prediction Log'!$P486+'Prediction Log'!$E486, "NA")))</f>
        <v/>
      </c>
      <c r="AE486" s="81" t="str">
        <f>IF(ISBLANK('Prediction Log'!$N486), "",ABS('Prediction Log'!$AD486))</f>
        <v/>
      </c>
    </row>
    <row r="487" ht="14.25" customHeight="1">
      <c r="A487" s="67" t="str">
        <f>IF(ISBLANK(Games!$B469), "",Games!A469)</f>
        <v/>
      </c>
      <c r="B487" s="67" t="str">
        <f>IF(ISBLANK(Games!$B469), "",Games!B469)</f>
        <v/>
      </c>
      <c r="C487" s="67" t="str">
        <f>IF(ISBLANK(Games!$B469), "",Games!E469)</f>
        <v/>
      </c>
      <c r="D487" s="68" t="str">
        <f>IF(ISBLANK(Games!$B469), "",Games!G469)</f>
        <v/>
      </c>
      <c r="E487" s="68" t="str">
        <f>IF(ISBLANK(Games!$B469), "",Games!H469)</f>
        <v/>
      </c>
      <c r="F487" s="69" t="str">
        <f>Games!D469</f>
        <v/>
      </c>
      <c r="G487" s="70" t="str">
        <f>Games!K469</f>
        <v/>
      </c>
      <c r="H487" s="71" t="str">
        <f>IF(ISBLANK(Games!B469), "", IF('Prediction Log'!$D487&lt;0, 'Prediction Log'!$B487, 'Prediction Log'!$C487))</f>
        <v/>
      </c>
      <c r="I487" s="72" t="str">
        <f>IF(ISBLANK(Games!$B469), "",Games!I469)</f>
        <v/>
      </c>
      <c r="J487" s="72" t="str">
        <f>IF('Prediction Log'!$F487&gt;0.5, 'Prediction Log'!$B487, IF('Prediction Log'!$F487&lt;0.5, 'Prediction Log'!$C487, "PICK"))</f>
        <v/>
      </c>
      <c r="K487" s="73" t="str">
        <f>IF(ISBLANK(Games!B469), "",IF('Prediction Log'!$J487='Prediction Log'!$B487, 'Prediction Log'!$F487, 1-'Prediction Log'!$F487))</f>
        <v/>
      </c>
      <c r="L487" s="74" t="str">
        <f>IF(ISBLANK(Games!$B469), "",Games!L469)</f>
        <v/>
      </c>
      <c r="M487" s="75" t="str">
        <f>IF(ISBLANK('Prediction Log'!$N487), "",IF('Prediction Log'!$N487&gt;'Prediction Log'!$O487,'Prediction Log'!$B487,'Prediction Log'!$C487))</f>
        <v/>
      </c>
      <c r="N487" s="76"/>
      <c r="O487" s="76"/>
      <c r="P487" s="77" t="str">
        <f>IF(ISBLANK('Prediction Log'!$N487), "",'Prediction Log'!$O487-'Prediction Log'!$N487)</f>
        <v/>
      </c>
      <c r="Q487" s="78" t="str">
        <f>IF(ISBLANK('Prediction Log'!$N487), "",IF('Prediction Log'!$M487&lt;&gt;'Prediction Log'!$H487, "Y", IF(AND('Prediction Log'!$M487='Prediction Log'!$H487, ABS((-1*'Prediction Log'!$P487))&gt;ABS('Prediction Log'!$D487)), "Y", IF('Prediction Log'!$D487='Prediction Log'!$P487, "PUSH", "N"))))</f>
        <v/>
      </c>
      <c r="R487" s="79" t="str">
        <f>IF(ISBLANK('Prediction Log'!$N487), "",IF('Prediction Log'!$P487&lt;'Prediction Log'!$D487, "Y", IF('Prediction Log'!$P487='Prediction Log'!$D487, "PUSH", "N")))</f>
        <v/>
      </c>
      <c r="S487" s="79" t="str">
        <f>IF(ISBLANK('Prediction Log'!$N487), "",IF('Prediction Log'!$P487&lt;'Prediction Log'!$E487, "Y", IF('Prediction Log'!$P487='Prediction Log'!$E487, "PUSH", "N")))</f>
        <v/>
      </c>
      <c r="T487" s="80" t="str">
        <f>IF(ISBLANK('Prediction Log'!$N487),"",IF('Prediction Log'!$M487='Prediction Log'!$H487, "Y", "N"))</f>
        <v/>
      </c>
      <c r="U487" s="80" t="str">
        <f>'Prediction Log'!$R487</f>
        <v/>
      </c>
      <c r="V487" s="80" t="str">
        <f>IF(ISBLANK('Prediction Log'!$N487), "",IF(AND('Prediction Log'!$T487="Y", 'Prediction Log'!$U487="Y"), "Y", "N"))</f>
        <v/>
      </c>
      <c r="W487" s="81" t="str">
        <f>IF(ISBLANK('Prediction Log'!$N487),"",IF('Prediction Log'!$M487='Prediction Log'!$I487, "Y", "N"))</f>
        <v/>
      </c>
      <c r="X487" s="81" t="str">
        <f>IF(ISBLANK('Prediction Log'!$N487), "", IF('Prediction Log'!$R487=Games!K469, "Y", "N"))</f>
        <v/>
      </c>
      <c r="Y487" s="82" t="str">
        <f>IF(ISBLANK('Prediction Log'!$N487), "",IF('Prediction Log'!$J487='Prediction Log'!$M487, "Y", "N"))</f>
        <v/>
      </c>
      <c r="Z487" s="81" t="str">
        <f>IF(ISBLANK('Prediction Log'!$N487), "",IF('Prediction Log'!$I487&lt;&gt;'Prediction Log'!$M487, "N",IF(AND('Prediction Log'!$E487&gt;0, 'Prediction Log'!$P487&gt;'Prediction Log'!$E487, 'Prediction Log'!$I487='Prediction Log'!$C487), "Y", IF(AND('Prediction Log'!$E487&lt;0, 'Prediction Log'!$P487&lt;'Prediction Log'!$E487,'Prediction Log'!$I487='Prediction Log'!$B487 ), "Y", IF('Prediction Log'!$P487='Prediction Log'!$E487, "PUSH", "N")))))</f>
        <v/>
      </c>
      <c r="AA487" s="81" t="str">
        <f>IF(ISBLANK('Prediction Log'!$N487), "",IF(AND('Prediction Log'!$W487="Y", 'Prediction Log'!$X487="Y"), "Y", "N"))</f>
        <v/>
      </c>
      <c r="AB487" s="80" t="str">
        <f>IF(ISBLANK('Prediction Log'!$N487), "",IF('Prediction Log'!$D487&gt;0, 'Prediction Log'!$P487-'Prediction Log'!$D487, IF('Prediction Log'!$D487&lt;0, -'Prediction Log'!$P487+'Prediction Log'!$D487, "NA")))</f>
        <v/>
      </c>
      <c r="AC487" s="80" t="str">
        <f>IF(ISBLANK('Prediction Log'!$N487), "",ABS('Prediction Log'!$AB487))</f>
        <v/>
      </c>
      <c r="AD487" s="81" t="str">
        <f>IF(ISBLANK('Prediction Log'!$N487), "",IF('Prediction Log'!$E487&gt;0, 'Prediction Log'!$P487-'Prediction Log'!$E487, IF('Prediction Log'!$E487&lt;0, -'Prediction Log'!$P487+'Prediction Log'!$E487, "NA")))</f>
        <v/>
      </c>
      <c r="AE487" s="81" t="str">
        <f>IF(ISBLANK('Prediction Log'!$N487), "",ABS('Prediction Log'!$AD487))</f>
        <v/>
      </c>
    </row>
    <row r="488" ht="14.25" customHeight="1">
      <c r="A488" s="14" t="str">
        <f>IF(ISBLANK(Games!$B470), "",Games!A470)</f>
        <v/>
      </c>
      <c r="B488" s="67" t="str">
        <f>IF(ISBLANK(Games!$B470), "",Games!B470)</f>
        <v/>
      </c>
      <c r="C488" s="67" t="str">
        <f>IF(ISBLANK(Games!$B470), "",Games!E470)</f>
        <v/>
      </c>
      <c r="D488" s="10" t="str">
        <f>IF(ISBLANK(Games!$B470), "",Games!G470)</f>
        <v/>
      </c>
      <c r="E488" s="10" t="str">
        <f>IF(ISBLANK(Games!$B470), "",Games!H470)</f>
        <v/>
      </c>
      <c r="F488" s="69" t="str">
        <f>Games!D470</f>
        <v/>
      </c>
      <c r="G488" s="70" t="str">
        <f>Games!K470</f>
        <v/>
      </c>
      <c r="H488" s="71" t="str">
        <f>IF(ISBLANK(Games!B470), "", IF('Prediction Log'!$D488&lt;0, 'Prediction Log'!$B488, 'Prediction Log'!$C488))</f>
        <v/>
      </c>
      <c r="I488" s="72" t="str">
        <f>IF(ISBLANK(Games!$B470), "",Games!I470)</f>
        <v/>
      </c>
      <c r="J488" s="72" t="str">
        <f>IF('Prediction Log'!$F488&gt;0.5, 'Prediction Log'!$B488, IF('Prediction Log'!$F488&lt;0.5, 'Prediction Log'!$C488, "PICK"))</f>
        <v/>
      </c>
      <c r="K488" s="73" t="str">
        <f>IF(ISBLANK(Games!B470), "",IF('Prediction Log'!$J488='Prediction Log'!$B488, 'Prediction Log'!$F488, 1-'Prediction Log'!$F488))</f>
        <v/>
      </c>
      <c r="L488" s="74" t="str">
        <f>IF(ISBLANK(Games!$B470), "",Games!L470)</f>
        <v/>
      </c>
      <c r="M488" s="75" t="str">
        <f>IF(ISBLANK('Prediction Log'!$N488), "",IF('Prediction Log'!$N488&gt;'Prediction Log'!$O488,'Prediction Log'!$B488,'Prediction Log'!$C488))</f>
        <v/>
      </c>
      <c r="N488" s="76"/>
      <c r="O488" s="76"/>
      <c r="P488" s="77" t="str">
        <f>IF(ISBLANK('Prediction Log'!$N488), "",'Prediction Log'!$O488-'Prediction Log'!$N488)</f>
        <v/>
      </c>
      <c r="Q488" s="78" t="str">
        <f>IF(ISBLANK('Prediction Log'!$N488), "",IF('Prediction Log'!$M488&lt;&gt;'Prediction Log'!$H488, "Y", IF(AND('Prediction Log'!$M488='Prediction Log'!$H488, ABS((-1*'Prediction Log'!$P488))&gt;ABS('Prediction Log'!$D488)), "Y", IF('Prediction Log'!$D488='Prediction Log'!$P488, "PUSH", "N"))))</f>
        <v/>
      </c>
      <c r="R488" s="79" t="str">
        <f>IF(ISBLANK('Prediction Log'!$N488), "",IF('Prediction Log'!$P488&lt;'Prediction Log'!$D488, "Y", IF('Prediction Log'!$P488='Prediction Log'!$D488, "PUSH", "N")))</f>
        <v/>
      </c>
      <c r="S488" s="79" t="str">
        <f>IF(ISBLANK('Prediction Log'!$N488), "",IF('Prediction Log'!$P488&lt;'Prediction Log'!$E488, "Y", IF('Prediction Log'!$P488='Prediction Log'!$E488, "PUSH", "N")))</f>
        <v/>
      </c>
      <c r="T488" s="80" t="str">
        <f>IF(ISBLANK('Prediction Log'!$N488),"",IF('Prediction Log'!$M488='Prediction Log'!$H488, "Y", "N"))</f>
        <v/>
      </c>
      <c r="U488" s="80" t="str">
        <f>'Prediction Log'!$R488</f>
        <v/>
      </c>
      <c r="V488" s="80" t="str">
        <f>IF(ISBLANK('Prediction Log'!$N488), "",IF(AND('Prediction Log'!$T488="Y", 'Prediction Log'!$U488="Y"), "Y", "N"))</f>
        <v/>
      </c>
      <c r="W488" s="81" t="str">
        <f>IF(ISBLANK('Prediction Log'!$N488),"",IF('Prediction Log'!$M488='Prediction Log'!$I488, "Y", "N"))</f>
        <v/>
      </c>
      <c r="X488" s="81" t="str">
        <f>IF(ISBLANK('Prediction Log'!$N488), "", IF('Prediction Log'!$R488=Games!K470, "Y", "N"))</f>
        <v/>
      </c>
      <c r="Y488" s="82" t="str">
        <f>IF(ISBLANK('Prediction Log'!$N488), "",IF('Prediction Log'!$J488='Prediction Log'!$M488, "Y", "N"))</f>
        <v/>
      </c>
      <c r="Z488" s="81" t="str">
        <f>IF(ISBLANK('Prediction Log'!$N488), "",IF('Prediction Log'!$I488&lt;&gt;'Prediction Log'!$M488, "N",IF(AND('Prediction Log'!$E488&gt;0, 'Prediction Log'!$P488&gt;'Prediction Log'!$E488, 'Prediction Log'!$I488='Prediction Log'!$C488), "Y", IF(AND('Prediction Log'!$E488&lt;0, 'Prediction Log'!$P488&lt;'Prediction Log'!$E488,'Prediction Log'!$I488='Prediction Log'!$B488 ), "Y", IF('Prediction Log'!$P488='Prediction Log'!$E488, "PUSH", "N")))))</f>
        <v/>
      </c>
      <c r="AA488" s="81" t="str">
        <f>IF(ISBLANK('Prediction Log'!$N488), "",IF(AND('Prediction Log'!$W488="Y", 'Prediction Log'!$X488="Y"), "Y", "N"))</f>
        <v/>
      </c>
      <c r="AB488" s="80" t="str">
        <f>IF(ISBLANK('Prediction Log'!$N488), "",IF('Prediction Log'!$D488&gt;0, 'Prediction Log'!$P488-'Prediction Log'!$D488, IF('Prediction Log'!$D488&lt;0, -'Prediction Log'!$P488+'Prediction Log'!$D488, "NA")))</f>
        <v/>
      </c>
      <c r="AC488" s="80" t="str">
        <f>IF(ISBLANK('Prediction Log'!$N488), "",ABS('Prediction Log'!$AB488))</f>
        <v/>
      </c>
      <c r="AD488" s="81" t="str">
        <f>IF(ISBLANK('Prediction Log'!$N488), "",IF('Prediction Log'!$E488&gt;0, 'Prediction Log'!$P488-'Prediction Log'!$E488, IF('Prediction Log'!$E488&lt;0, -'Prediction Log'!$P488+'Prediction Log'!$E488, "NA")))</f>
        <v/>
      </c>
      <c r="AE488" s="81" t="str">
        <f>IF(ISBLANK('Prediction Log'!$N488), "",ABS('Prediction Log'!$AD488))</f>
        <v/>
      </c>
    </row>
    <row r="489" ht="14.25" customHeight="1">
      <c r="A489" s="67" t="str">
        <f>IF(ISBLANK(Games!$B471), "",Games!A471)</f>
        <v/>
      </c>
      <c r="B489" s="67" t="str">
        <f>IF(ISBLANK(Games!$B471), "",Games!B471)</f>
        <v/>
      </c>
      <c r="C489" s="67" t="str">
        <f>IF(ISBLANK(Games!$B471), "",Games!E471)</f>
        <v/>
      </c>
      <c r="D489" s="68" t="str">
        <f>IF(ISBLANK(Games!$B471), "",Games!G471)</f>
        <v/>
      </c>
      <c r="E489" s="68" t="str">
        <f>IF(ISBLANK(Games!$B471), "",Games!H471)</f>
        <v/>
      </c>
      <c r="F489" s="69" t="str">
        <f>Games!D471</f>
        <v/>
      </c>
      <c r="G489" s="70" t="str">
        <f>Games!K471</f>
        <v/>
      </c>
      <c r="H489" s="71" t="str">
        <f>IF(ISBLANK(Games!B471), "", IF('Prediction Log'!$D489&lt;0, 'Prediction Log'!$B489, 'Prediction Log'!$C489))</f>
        <v/>
      </c>
      <c r="I489" s="72" t="str">
        <f>IF(ISBLANK(Games!$B471), "",Games!I471)</f>
        <v/>
      </c>
      <c r="J489" s="72" t="str">
        <f>IF('Prediction Log'!$F489&gt;0.5, 'Prediction Log'!$B489, IF('Prediction Log'!$F489&lt;0.5, 'Prediction Log'!$C489, "PICK"))</f>
        <v/>
      </c>
      <c r="K489" s="73" t="str">
        <f>IF(ISBLANK(Games!B471), "",IF('Prediction Log'!$J489='Prediction Log'!$B489, 'Prediction Log'!$F489, 1-'Prediction Log'!$F489))</f>
        <v/>
      </c>
      <c r="L489" s="74" t="str">
        <f>IF(ISBLANK(Games!$B471), "",Games!L471)</f>
        <v/>
      </c>
      <c r="M489" s="75" t="str">
        <f>IF(ISBLANK('Prediction Log'!$N489), "",IF('Prediction Log'!$N489&gt;'Prediction Log'!$O489,'Prediction Log'!$B489,'Prediction Log'!$C489))</f>
        <v/>
      </c>
      <c r="N489" s="76"/>
      <c r="O489" s="76"/>
      <c r="P489" s="77" t="str">
        <f>IF(ISBLANK('Prediction Log'!$N489), "",'Prediction Log'!$O489-'Prediction Log'!$N489)</f>
        <v/>
      </c>
      <c r="Q489" s="78" t="str">
        <f>IF(ISBLANK('Prediction Log'!$N489), "",IF('Prediction Log'!$M489&lt;&gt;'Prediction Log'!$H489, "Y", IF(AND('Prediction Log'!$M489='Prediction Log'!$H489, ABS((-1*'Prediction Log'!$P489))&gt;ABS('Prediction Log'!$D489)), "Y", IF('Prediction Log'!$D489='Prediction Log'!$P489, "PUSH", "N"))))</f>
        <v/>
      </c>
      <c r="R489" s="79" t="str">
        <f>IF(ISBLANK('Prediction Log'!$N489), "",IF('Prediction Log'!$P489&lt;'Prediction Log'!$D489, "Y", IF('Prediction Log'!$P489='Prediction Log'!$D489, "PUSH", "N")))</f>
        <v/>
      </c>
      <c r="S489" s="79" t="str">
        <f>IF(ISBLANK('Prediction Log'!$N489), "",IF('Prediction Log'!$P489&lt;'Prediction Log'!$E489, "Y", IF('Prediction Log'!$P489='Prediction Log'!$E489, "PUSH", "N")))</f>
        <v/>
      </c>
      <c r="T489" s="80" t="str">
        <f>IF(ISBLANK('Prediction Log'!$N489),"",IF('Prediction Log'!$M489='Prediction Log'!$H489, "Y", "N"))</f>
        <v/>
      </c>
      <c r="U489" s="80" t="str">
        <f>'Prediction Log'!$R489</f>
        <v/>
      </c>
      <c r="V489" s="80" t="str">
        <f>IF(ISBLANK('Prediction Log'!$N489), "",IF(AND('Prediction Log'!$T489="Y", 'Prediction Log'!$U489="Y"), "Y", "N"))</f>
        <v/>
      </c>
      <c r="W489" s="81" t="str">
        <f>IF(ISBLANK('Prediction Log'!$N489),"",IF('Prediction Log'!$M489='Prediction Log'!$I489, "Y", "N"))</f>
        <v/>
      </c>
      <c r="X489" s="81" t="str">
        <f>IF(ISBLANK('Prediction Log'!$N489), "", IF('Prediction Log'!$R489=Games!K471, "Y", "N"))</f>
        <v/>
      </c>
      <c r="Y489" s="82" t="str">
        <f>IF(ISBLANK('Prediction Log'!$N489), "",IF('Prediction Log'!$J489='Prediction Log'!$M489, "Y", "N"))</f>
        <v/>
      </c>
      <c r="Z489" s="81" t="str">
        <f>IF(ISBLANK('Prediction Log'!$N489), "",IF('Prediction Log'!$I489&lt;&gt;'Prediction Log'!$M489, "N",IF(AND('Prediction Log'!$E489&gt;0, 'Prediction Log'!$P489&gt;'Prediction Log'!$E489, 'Prediction Log'!$I489='Prediction Log'!$C489), "Y", IF(AND('Prediction Log'!$E489&lt;0, 'Prediction Log'!$P489&lt;'Prediction Log'!$E489,'Prediction Log'!$I489='Prediction Log'!$B489 ), "Y", IF('Prediction Log'!$P489='Prediction Log'!$E489, "PUSH", "N")))))</f>
        <v/>
      </c>
      <c r="AA489" s="81" t="str">
        <f>IF(ISBLANK('Prediction Log'!$N489), "",IF(AND('Prediction Log'!$W489="Y", 'Prediction Log'!$X489="Y"), "Y", "N"))</f>
        <v/>
      </c>
      <c r="AB489" s="80" t="str">
        <f>IF(ISBLANK('Prediction Log'!$N489), "",IF('Prediction Log'!$D489&gt;0, 'Prediction Log'!$P489-'Prediction Log'!$D489, IF('Prediction Log'!$D489&lt;0, -'Prediction Log'!$P489+'Prediction Log'!$D489, "NA")))</f>
        <v/>
      </c>
      <c r="AC489" s="80" t="str">
        <f>IF(ISBLANK('Prediction Log'!$N489), "",ABS('Prediction Log'!$AB489))</f>
        <v/>
      </c>
      <c r="AD489" s="81" t="str">
        <f>IF(ISBLANK('Prediction Log'!$N489), "",IF('Prediction Log'!$E489&gt;0, 'Prediction Log'!$P489-'Prediction Log'!$E489, IF('Prediction Log'!$E489&lt;0, -'Prediction Log'!$P489+'Prediction Log'!$E489, "NA")))</f>
        <v/>
      </c>
      <c r="AE489" s="81" t="str">
        <f>IF(ISBLANK('Prediction Log'!$N489), "",ABS('Prediction Log'!$AD489))</f>
        <v/>
      </c>
    </row>
    <row r="490" ht="14.25" customHeight="1">
      <c r="A490" s="14" t="str">
        <f>IF(ISBLANK(Games!$B472), "",Games!A472)</f>
        <v/>
      </c>
      <c r="B490" s="67" t="str">
        <f>IF(ISBLANK(Games!$B472), "",Games!B472)</f>
        <v/>
      </c>
      <c r="C490" s="67" t="str">
        <f>IF(ISBLANK(Games!$B472), "",Games!E472)</f>
        <v/>
      </c>
      <c r="D490" s="10" t="str">
        <f>IF(ISBLANK(Games!$B472), "",Games!G472)</f>
        <v/>
      </c>
      <c r="E490" s="10" t="str">
        <f>IF(ISBLANK(Games!$B472), "",Games!H472)</f>
        <v/>
      </c>
      <c r="F490" s="69" t="str">
        <f>Games!D472</f>
        <v/>
      </c>
      <c r="G490" s="70" t="str">
        <f>Games!K472</f>
        <v/>
      </c>
      <c r="H490" s="71" t="str">
        <f>IF(ISBLANK(Games!B472), "", IF('Prediction Log'!$D490&lt;0, 'Prediction Log'!$B490, 'Prediction Log'!$C490))</f>
        <v/>
      </c>
      <c r="I490" s="72" t="str">
        <f>IF(ISBLANK(Games!$B472), "",Games!I472)</f>
        <v/>
      </c>
      <c r="J490" s="72" t="str">
        <f>IF('Prediction Log'!$F490&gt;0.5, 'Prediction Log'!$B490, IF('Prediction Log'!$F490&lt;0.5, 'Prediction Log'!$C490, "PICK"))</f>
        <v/>
      </c>
      <c r="K490" s="73" t="str">
        <f>IF(ISBLANK(Games!B472), "",IF('Prediction Log'!$J490='Prediction Log'!$B490, 'Prediction Log'!$F490, 1-'Prediction Log'!$F490))</f>
        <v/>
      </c>
      <c r="L490" s="74" t="str">
        <f>IF(ISBLANK(Games!$B472), "",Games!L472)</f>
        <v/>
      </c>
      <c r="M490" s="75" t="str">
        <f>IF(ISBLANK('Prediction Log'!$N490), "",IF('Prediction Log'!$N490&gt;'Prediction Log'!$O490,'Prediction Log'!$B490,'Prediction Log'!$C490))</f>
        <v/>
      </c>
      <c r="N490" s="76"/>
      <c r="O490" s="76"/>
      <c r="P490" s="77" t="str">
        <f>IF(ISBLANK('Prediction Log'!$N490), "",'Prediction Log'!$O490-'Prediction Log'!$N490)</f>
        <v/>
      </c>
      <c r="Q490" s="78" t="str">
        <f>IF(ISBLANK('Prediction Log'!$N490), "",IF('Prediction Log'!$M490&lt;&gt;'Prediction Log'!$H490, "Y", IF(AND('Prediction Log'!$M490='Prediction Log'!$H490, ABS((-1*'Prediction Log'!$P490))&gt;ABS('Prediction Log'!$D490)), "Y", IF('Prediction Log'!$D490='Prediction Log'!$P490, "PUSH", "N"))))</f>
        <v/>
      </c>
      <c r="R490" s="79" t="str">
        <f>IF(ISBLANK('Prediction Log'!$N490), "",IF('Prediction Log'!$P490&lt;'Prediction Log'!$D490, "Y", IF('Prediction Log'!$P490='Prediction Log'!$D490, "PUSH", "N")))</f>
        <v/>
      </c>
      <c r="S490" s="79" t="str">
        <f>IF(ISBLANK('Prediction Log'!$N490), "",IF('Prediction Log'!$P490&lt;'Prediction Log'!$E490, "Y", IF('Prediction Log'!$P490='Prediction Log'!$E490, "PUSH", "N")))</f>
        <v/>
      </c>
      <c r="T490" s="80" t="str">
        <f>IF(ISBLANK('Prediction Log'!$N490),"",IF('Prediction Log'!$M490='Prediction Log'!$H490, "Y", "N"))</f>
        <v/>
      </c>
      <c r="U490" s="80" t="str">
        <f>'Prediction Log'!$R490</f>
        <v/>
      </c>
      <c r="V490" s="80" t="str">
        <f>IF(ISBLANK('Prediction Log'!$N490), "",IF(AND('Prediction Log'!$T490="Y", 'Prediction Log'!$U490="Y"), "Y", "N"))</f>
        <v/>
      </c>
      <c r="W490" s="81" t="str">
        <f>IF(ISBLANK('Prediction Log'!$N490),"",IF('Prediction Log'!$M490='Prediction Log'!$I490, "Y", "N"))</f>
        <v/>
      </c>
      <c r="X490" s="81" t="str">
        <f>IF(ISBLANK('Prediction Log'!$N490), "", IF('Prediction Log'!$R490=Games!K472, "Y", "N"))</f>
        <v/>
      </c>
      <c r="Y490" s="82" t="str">
        <f>IF(ISBLANK('Prediction Log'!$N490), "",IF('Prediction Log'!$J490='Prediction Log'!$M490, "Y", "N"))</f>
        <v/>
      </c>
      <c r="Z490" s="81" t="str">
        <f>IF(ISBLANK('Prediction Log'!$N490), "",IF('Prediction Log'!$I490&lt;&gt;'Prediction Log'!$M490, "N",IF(AND('Prediction Log'!$E490&gt;0, 'Prediction Log'!$P490&gt;'Prediction Log'!$E490, 'Prediction Log'!$I490='Prediction Log'!$C490), "Y", IF(AND('Prediction Log'!$E490&lt;0, 'Prediction Log'!$P490&lt;'Prediction Log'!$E490,'Prediction Log'!$I490='Prediction Log'!$B490 ), "Y", IF('Prediction Log'!$P490='Prediction Log'!$E490, "PUSH", "N")))))</f>
        <v/>
      </c>
      <c r="AA490" s="81" t="str">
        <f>IF(ISBLANK('Prediction Log'!$N490), "",IF(AND('Prediction Log'!$W490="Y", 'Prediction Log'!$X490="Y"), "Y", "N"))</f>
        <v/>
      </c>
      <c r="AB490" s="80" t="str">
        <f>IF(ISBLANK('Prediction Log'!$N490), "",IF('Prediction Log'!$D490&gt;0, 'Prediction Log'!$P490-'Prediction Log'!$D490, IF('Prediction Log'!$D490&lt;0, -'Prediction Log'!$P490+'Prediction Log'!$D490, "NA")))</f>
        <v/>
      </c>
      <c r="AC490" s="80" t="str">
        <f>IF(ISBLANK('Prediction Log'!$N490), "",ABS('Prediction Log'!$AB490))</f>
        <v/>
      </c>
      <c r="AD490" s="81" t="str">
        <f>IF(ISBLANK('Prediction Log'!$N490), "",IF('Prediction Log'!$E490&gt;0, 'Prediction Log'!$P490-'Prediction Log'!$E490, IF('Prediction Log'!$E490&lt;0, -'Prediction Log'!$P490+'Prediction Log'!$E490, "NA")))</f>
        <v/>
      </c>
      <c r="AE490" s="81" t="str">
        <f>IF(ISBLANK('Prediction Log'!$N490), "",ABS('Prediction Log'!$AD490))</f>
        <v/>
      </c>
    </row>
    <row r="491" ht="14.25" customHeight="1">
      <c r="A491" s="67" t="str">
        <f>IF(ISBLANK(Games!$B473), "",Games!A473)</f>
        <v/>
      </c>
      <c r="B491" s="67" t="str">
        <f>IF(ISBLANK(Games!$B473), "",Games!B473)</f>
        <v/>
      </c>
      <c r="C491" s="67" t="str">
        <f>IF(ISBLANK(Games!$B473), "",Games!E473)</f>
        <v/>
      </c>
      <c r="D491" s="68" t="str">
        <f>IF(ISBLANK(Games!$B473), "",Games!G473)</f>
        <v/>
      </c>
      <c r="E491" s="68" t="str">
        <f>IF(ISBLANK(Games!$B473), "",Games!H473)</f>
        <v/>
      </c>
      <c r="F491" s="69" t="str">
        <f>Games!D473</f>
        <v/>
      </c>
      <c r="G491" s="70" t="str">
        <f>Games!K473</f>
        <v/>
      </c>
      <c r="H491" s="71" t="str">
        <f>IF(ISBLANK(Games!B473), "", IF('Prediction Log'!$D491&lt;0, 'Prediction Log'!$B491, 'Prediction Log'!$C491))</f>
        <v/>
      </c>
      <c r="I491" s="72" t="str">
        <f>IF(ISBLANK(Games!$B473), "",Games!I473)</f>
        <v/>
      </c>
      <c r="J491" s="72" t="str">
        <f>IF('Prediction Log'!$F491&gt;0.5, 'Prediction Log'!$B491, IF('Prediction Log'!$F491&lt;0.5, 'Prediction Log'!$C491, "PICK"))</f>
        <v/>
      </c>
      <c r="K491" s="73" t="str">
        <f>IF(ISBLANK(Games!B473), "",IF('Prediction Log'!$J491='Prediction Log'!$B491, 'Prediction Log'!$F491, 1-'Prediction Log'!$F491))</f>
        <v/>
      </c>
      <c r="L491" s="74" t="str">
        <f>IF(ISBLANK(Games!$B473), "",Games!L473)</f>
        <v/>
      </c>
      <c r="M491" s="75" t="str">
        <f>IF(ISBLANK('Prediction Log'!$N491), "",IF('Prediction Log'!$N491&gt;'Prediction Log'!$O491,'Prediction Log'!$B491,'Prediction Log'!$C491))</f>
        <v/>
      </c>
      <c r="N491" s="76"/>
      <c r="O491" s="76"/>
      <c r="P491" s="77" t="str">
        <f>IF(ISBLANK('Prediction Log'!$N491), "",'Prediction Log'!$O491-'Prediction Log'!$N491)</f>
        <v/>
      </c>
      <c r="Q491" s="78" t="str">
        <f>IF(ISBLANK('Prediction Log'!$N491), "",IF('Prediction Log'!$M491&lt;&gt;'Prediction Log'!$H491, "Y", IF(AND('Prediction Log'!$M491='Prediction Log'!$H491, ABS((-1*'Prediction Log'!$P491))&gt;ABS('Prediction Log'!$D491)), "Y", IF('Prediction Log'!$D491='Prediction Log'!$P491, "PUSH", "N"))))</f>
        <v/>
      </c>
      <c r="R491" s="79" t="str">
        <f>IF(ISBLANK('Prediction Log'!$N491), "",IF('Prediction Log'!$P491&lt;'Prediction Log'!$D491, "Y", IF('Prediction Log'!$P491='Prediction Log'!$D491, "PUSH", "N")))</f>
        <v/>
      </c>
      <c r="S491" s="79" t="str">
        <f>IF(ISBLANK('Prediction Log'!$N491), "",IF('Prediction Log'!$P491&lt;'Prediction Log'!$E491, "Y", IF('Prediction Log'!$P491='Prediction Log'!$E491, "PUSH", "N")))</f>
        <v/>
      </c>
      <c r="T491" s="80" t="str">
        <f>IF(ISBLANK('Prediction Log'!$N491),"",IF('Prediction Log'!$M491='Prediction Log'!$H491, "Y", "N"))</f>
        <v/>
      </c>
      <c r="U491" s="80" t="str">
        <f>'Prediction Log'!$R491</f>
        <v/>
      </c>
      <c r="V491" s="80" t="str">
        <f>IF(ISBLANK('Prediction Log'!$N491), "",IF(AND('Prediction Log'!$T491="Y", 'Prediction Log'!$U491="Y"), "Y", "N"))</f>
        <v/>
      </c>
      <c r="W491" s="81" t="str">
        <f>IF(ISBLANK('Prediction Log'!$N491),"",IF('Prediction Log'!$M491='Prediction Log'!$I491, "Y", "N"))</f>
        <v/>
      </c>
      <c r="X491" s="81" t="str">
        <f>IF(ISBLANK('Prediction Log'!$N491), "", IF('Prediction Log'!$R491=Games!K473, "Y", "N"))</f>
        <v/>
      </c>
      <c r="Y491" s="82" t="str">
        <f>IF(ISBLANK('Prediction Log'!$N491), "",IF('Prediction Log'!$J491='Prediction Log'!$M491, "Y", "N"))</f>
        <v/>
      </c>
      <c r="Z491" s="81" t="str">
        <f>IF(ISBLANK('Prediction Log'!$N491), "",IF('Prediction Log'!$I491&lt;&gt;'Prediction Log'!$M491, "N",IF(AND('Prediction Log'!$E491&gt;0, 'Prediction Log'!$P491&gt;'Prediction Log'!$E491, 'Prediction Log'!$I491='Prediction Log'!$C491), "Y", IF(AND('Prediction Log'!$E491&lt;0, 'Prediction Log'!$P491&lt;'Prediction Log'!$E491,'Prediction Log'!$I491='Prediction Log'!$B491 ), "Y", IF('Prediction Log'!$P491='Prediction Log'!$E491, "PUSH", "N")))))</f>
        <v/>
      </c>
      <c r="AA491" s="81" t="str">
        <f>IF(ISBLANK('Prediction Log'!$N491), "",IF(AND('Prediction Log'!$W491="Y", 'Prediction Log'!$X491="Y"), "Y", "N"))</f>
        <v/>
      </c>
      <c r="AB491" s="80" t="str">
        <f>IF(ISBLANK('Prediction Log'!$N491), "",IF('Prediction Log'!$D491&gt;0, 'Prediction Log'!$P491-'Prediction Log'!$D491, IF('Prediction Log'!$D491&lt;0, -'Prediction Log'!$P491+'Prediction Log'!$D491, "NA")))</f>
        <v/>
      </c>
      <c r="AC491" s="80" t="str">
        <f>IF(ISBLANK('Prediction Log'!$N491), "",ABS('Prediction Log'!$AB491))</f>
        <v/>
      </c>
      <c r="AD491" s="81" t="str">
        <f>IF(ISBLANK('Prediction Log'!$N491), "",IF('Prediction Log'!$E491&gt;0, 'Prediction Log'!$P491-'Prediction Log'!$E491, IF('Prediction Log'!$E491&lt;0, -'Prediction Log'!$P491+'Prediction Log'!$E491, "NA")))</f>
        <v/>
      </c>
      <c r="AE491" s="81" t="str">
        <f>IF(ISBLANK('Prediction Log'!$N491), "",ABS('Prediction Log'!$AD491))</f>
        <v/>
      </c>
    </row>
    <row r="492" ht="14.25" customHeight="1">
      <c r="A492" s="14" t="str">
        <f>IF(ISBLANK(Games!$B474), "",Games!A474)</f>
        <v/>
      </c>
      <c r="B492" s="67" t="str">
        <f>IF(ISBLANK(Games!$B474), "",Games!B474)</f>
        <v/>
      </c>
      <c r="C492" s="67" t="str">
        <f>IF(ISBLANK(Games!$B474), "",Games!E474)</f>
        <v/>
      </c>
      <c r="D492" s="10" t="str">
        <f>IF(ISBLANK(Games!$B474), "",Games!G474)</f>
        <v/>
      </c>
      <c r="E492" s="10" t="str">
        <f>IF(ISBLANK(Games!$B474), "",Games!H474)</f>
        <v/>
      </c>
      <c r="F492" s="69" t="str">
        <f>Games!D474</f>
        <v/>
      </c>
      <c r="G492" s="70" t="str">
        <f>Games!K474</f>
        <v/>
      </c>
      <c r="H492" s="71" t="str">
        <f>IF(ISBLANK(Games!B474), "", IF('Prediction Log'!$D492&lt;0, 'Prediction Log'!$B492, 'Prediction Log'!$C492))</f>
        <v/>
      </c>
      <c r="I492" s="72" t="str">
        <f>IF(ISBLANK(Games!$B474), "",Games!I474)</f>
        <v/>
      </c>
      <c r="J492" s="72" t="str">
        <f>IF('Prediction Log'!$F492&gt;0.5, 'Prediction Log'!$B492, IF('Prediction Log'!$F492&lt;0.5, 'Prediction Log'!$C492, "PICK"))</f>
        <v/>
      </c>
      <c r="K492" s="73" t="str">
        <f>IF(ISBLANK(Games!B474), "",IF('Prediction Log'!$J492='Prediction Log'!$B492, 'Prediction Log'!$F492, 1-'Prediction Log'!$F492))</f>
        <v/>
      </c>
      <c r="L492" s="74" t="str">
        <f>IF(ISBLANK(Games!$B474), "",Games!L474)</f>
        <v/>
      </c>
      <c r="M492" s="75" t="str">
        <f>IF(ISBLANK('Prediction Log'!$N492), "",IF('Prediction Log'!$N492&gt;'Prediction Log'!$O492,'Prediction Log'!$B492,'Prediction Log'!$C492))</f>
        <v/>
      </c>
      <c r="N492" s="76"/>
      <c r="O492" s="76"/>
      <c r="P492" s="77" t="str">
        <f>IF(ISBLANK('Prediction Log'!$N492), "",'Prediction Log'!$O492-'Prediction Log'!$N492)</f>
        <v/>
      </c>
      <c r="Q492" s="78" t="str">
        <f>IF(ISBLANK('Prediction Log'!$N492), "",IF('Prediction Log'!$M492&lt;&gt;'Prediction Log'!$H492, "Y", IF(AND('Prediction Log'!$M492='Prediction Log'!$H492, ABS((-1*'Prediction Log'!$P492))&gt;ABS('Prediction Log'!$D492)), "Y", IF('Prediction Log'!$D492='Prediction Log'!$P492, "PUSH", "N"))))</f>
        <v/>
      </c>
      <c r="R492" s="79" t="str">
        <f>IF(ISBLANK('Prediction Log'!$N492), "",IF('Prediction Log'!$P492&lt;'Prediction Log'!$D492, "Y", IF('Prediction Log'!$P492='Prediction Log'!$D492, "PUSH", "N")))</f>
        <v/>
      </c>
      <c r="S492" s="79" t="str">
        <f>IF(ISBLANK('Prediction Log'!$N492), "",IF('Prediction Log'!$P492&lt;'Prediction Log'!$E492, "Y", IF('Prediction Log'!$P492='Prediction Log'!$E492, "PUSH", "N")))</f>
        <v/>
      </c>
      <c r="T492" s="80" t="str">
        <f>IF(ISBLANK('Prediction Log'!$N492),"",IF('Prediction Log'!$M492='Prediction Log'!$H492, "Y", "N"))</f>
        <v/>
      </c>
      <c r="U492" s="80" t="str">
        <f>'Prediction Log'!$R492</f>
        <v/>
      </c>
      <c r="V492" s="80" t="str">
        <f>IF(ISBLANK('Prediction Log'!$N492), "",IF(AND('Prediction Log'!$T492="Y", 'Prediction Log'!$U492="Y"), "Y", "N"))</f>
        <v/>
      </c>
      <c r="W492" s="81" t="str">
        <f>IF(ISBLANK('Prediction Log'!$N492),"",IF('Prediction Log'!$M492='Prediction Log'!$I492, "Y", "N"))</f>
        <v/>
      </c>
      <c r="X492" s="81" t="str">
        <f>IF(ISBLANK('Prediction Log'!$N492), "", IF('Prediction Log'!$R492=Games!K474, "Y", "N"))</f>
        <v/>
      </c>
      <c r="Y492" s="82" t="str">
        <f>IF(ISBLANK('Prediction Log'!$N492), "",IF('Prediction Log'!$J492='Prediction Log'!$M492, "Y", "N"))</f>
        <v/>
      </c>
      <c r="Z492" s="81" t="str">
        <f>IF(ISBLANK('Prediction Log'!$N492), "",IF('Prediction Log'!$I492&lt;&gt;'Prediction Log'!$M492, "N",IF(AND('Prediction Log'!$E492&gt;0, 'Prediction Log'!$P492&gt;'Prediction Log'!$E492, 'Prediction Log'!$I492='Prediction Log'!$C492), "Y", IF(AND('Prediction Log'!$E492&lt;0, 'Prediction Log'!$P492&lt;'Prediction Log'!$E492,'Prediction Log'!$I492='Prediction Log'!$B492 ), "Y", IF('Prediction Log'!$P492='Prediction Log'!$E492, "PUSH", "N")))))</f>
        <v/>
      </c>
      <c r="AA492" s="81" t="str">
        <f>IF(ISBLANK('Prediction Log'!$N492), "",IF(AND('Prediction Log'!$W492="Y", 'Prediction Log'!$X492="Y"), "Y", "N"))</f>
        <v/>
      </c>
      <c r="AB492" s="80" t="str">
        <f>IF(ISBLANK('Prediction Log'!$N492), "",IF('Prediction Log'!$D492&gt;0, 'Prediction Log'!$P492-'Prediction Log'!$D492, IF('Prediction Log'!$D492&lt;0, -'Prediction Log'!$P492+'Prediction Log'!$D492, "NA")))</f>
        <v/>
      </c>
      <c r="AC492" s="80" t="str">
        <f>IF(ISBLANK('Prediction Log'!$N492), "",ABS('Prediction Log'!$AB492))</f>
        <v/>
      </c>
      <c r="AD492" s="81" t="str">
        <f>IF(ISBLANK('Prediction Log'!$N492), "",IF('Prediction Log'!$E492&gt;0, 'Prediction Log'!$P492-'Prediction Log'!$E492, IF('Prediction Log'!$E492&lt;0, -'Prediction Log'!$P492+'Prediction Log'!$E492, "NA")))</f>
        <v/>
      </c>
      <c r="AE492" s="81" t="str">
        <f>IF(ISBLANK('Prediction Log'!$N492), "",ABS('Prediction Log'!$AD492))</f>
        <v/>
      </c>
    </row>
    <row r="493" ht="14.25" customHeight="1">
      <c r="A493" s="67" t="str">
        <f>IF(ISBLANK(Games!$B475), "",Games!A475)</f>
        <v/>
      </c>
      <c r="B493" s="67" t="str">
        <f>IF(ISBLANK(Games!$B475), "",Games!B475)</f>
        <v/>
      </c>
      <c r="C493" s="67" t="str">
        <f>IF(ISBLANK(Games!$B475), "",Games!E475)</f>
        <v/>
      </c>
      <c r="D493" s="68" t="str">
        <f>IF(ISBLANK(Games!$B475), "",Games!G475)</f>
        <v/>
      </c>
      <c r="E493" s="68" t="str">
        <f>IF(ISBLANK(Games!$B475), "",Games!H475)</f>
        <v/>
      </c>
      <c r="F493" s="69" t="str">
        <f>Games!D475</f>
        <v/>
      </c>
      <c r="G493" s="70" t="str">
        <f>Games!K475</f>
        <v/>
      </c>
      <c r="H493" s="71" t="str">
        <f>IF(ISBLANK(Games!B475), "", IF('Prediction Log'!$D493&lt;0, 'Prediction Log'!$B493, 'Prediction Log'!$C493))</f>
        <v/>
      </c>
      <c r="I493" s="72" t="str">
        <f>IF(ISBLANK(Games!$B475), "",Games!I475)</f>
        <v/>
      </c>
      <c r="J493" s="72" t="str">
        <f>IF('Prediction Log'!$F493&gt;0.5, 'Prediction Log'!$B493, IF('Prediction Log'!$F493&lt;0.5, 'Prediction Log'!$C493, "PICK"))</f>
        <v/>
      </c>
      <c r="K493" s="73" t="str">
        <f>IF(ISBLANK(Games!B475), "",IF('Prediction Log'!$J493='Prediction Log'!$B493, 'Prediction Log'!$F493, 1-'Prediction Log'!$F493))</f>
        <v/>
      </c>
      <c r="L493" s="74" t="str">
        <f>IF(ISBLANK(Games!$B475), "",Games!L475)</f>
        <v/>
      </c>
      <c r="M493" s="75" t="str">
        <f>IF(ISBLANK('Prediction Log'!$N493), "",IF('Prediction Log'!$N493&gt;'Prediction Log'!$O493,'Prediction Log'!$B493,'Prediction Log'!$C493))</f>
        <v/>
      </c>
      <c r="N493" s="76"/>
      <c r="O493" s="76"/>
      <c r="P493" s="77" t="str">
        <f>IF(ISBLANK('Prediction Log'!$N493), "",'Prediction Log'!$O493-'Prediction Log'!$N493)</f>
        <v/>
      </c>
      <c r="Q493" s="78" t="str">
        <f>IF(ISBLANK('Prediction Log'!$N493), "",IF('Prediction Log'!$M493&lt;&gt;'Prediction Log'!$H493, "Y", IF(AND('Prediction Log'!$M493='Prediction Log'!$H493, ABS((-1*'Prediction Log'!$P493))&gt;ABS('Prediction Log'!$D493)), "Y", IF('Prediction Log'!$D493='Prediction Log'!$P493, "PUSH", "N"))))</f>
        <v/>
      </c>
      <c r="R493" s="79" t="str">
        <f>IF(ISBLANK('Prediction Log'!$N493), "",IF('Prediction Log'!$P493&lt;'Prediction Log'!$D493, "Y", IF('Prediction Log'!$P493='Prediction Log'!$D493, "PUSH", "N")))</f>
        <v/>
      </c>
      <c r="S493" s="79" t="str">
        <f>IF(ISBLANK('Prediction Log'!$N493), "",IF('Prediction Log'!$P493&lt;'Prediction Log'!$E493, "Y", IF('Prediction Log'!$P493='Prediction Log'!$E493, "PUSH", "N")))</f>
        <v/>
      </c>
      <c r="T493" s="80" t="str">
        <f>IF(ISBLANK('Prediction Log'!$N493),"",IF('Prediction Log'!$M493='Prediction Log'!$H493, "Y", "N"))</f>
        <v/>
      </c>
      <c r="U493" s="80" t="str">
        <f>'Prediction Log'!$R493</f>
        <v/>
      </c>
      <c r="V493" s="80" t="str">
        <f>IF(ISBLANK('Prediction Log'!$N493), "",IF(AND('Prediction Log'!$T493="Y", 'Prediction Log'!$U493="Y"), "Y", "N"))</f>
        <v/>
      </c>
      <c r="W493" s="81" t="str">
        <f>IF(ISBLANK('Prediction Log'!$N493),"",IF('Prediction Log'!$M493='Prediction Log'!$I493, "Y", "N"))</f>
        <v/>
      </c>
      <c r="X493" s="81" t="str">
        <f>IF(ISBLANK('Prediction Log'!$N493), "", IF('Prediction Log'!$R493=Games!K475, "Y", "N"))</f>
        <v/>
      </c>
      <c r="Y493" s="82" t="str">
        <f>IF(ISBLANK('Prediction Log'!$N493), "",IF('Prediction Log'!$J493='Prediction Log'!$M493, "Y", "N"))</f>
        <v/>
      </c>
      <c r="Z493" s="81" t="str">
        <f>IF(ISBLANK('Prediction Log'!$N493), "",IF('Prediction Log'!$I493&lt;&gt;'Prediction Log'!$M493, "N",IF(AND('Prediction Log'!$E493&gt;0, 'Prediction Log'!$P493&gt;'Prediction Log'!$E493, 'Prediction Log'!$I493='Prediction Log'!$C493), "Y", IF(AND('Prediction Log'!$E493&lt;0, 'Prediction Log'!$P493&lt;'Prediction Log'!$E493,'Prediction Log'!$I493='Prediction Log'!$B493 ), "Y", IF('Prediction Log'!$P493='Prediction Log'!$E493, "PUSH", "N")))))</f>
        <v/>
      </c>
      <c r="AA493" s="81" t="str">
        <f>IF(ISBLANK('Prediction Log'!$N493), "",IF(AND('Prediction Log'!$W493="Y", 'Prediction Log'!$X493="Y"), "Y", "N"))</f>
        <v/>
      </c>
      <c r="AB493" s="80" t="str">
        <f>IF(ISBLANK('Prediction Log'!$N493), "",IF('Prediction Log'!$D493&gt;0, 'Prediction Log'!$P493-'Prediction Log'!$D493, IF('Prediction Log'!$D493&lt;0, -'Prediction Log'!$P493+'Prediction Log'!$D493, "NA")))</f>
        <v/>
      </c>
      <c r="AC493" s="80" t="str">
        <f>IF(ISBLANK('Prediction Log'!$N493), "",ABS('Prediction Log'!$AB493))</f>
        <v/>
      </c>
      <c r="AD493" s="81" t="str">
        <f>IF(ISBLANK('Prediction Log'!$N493), "",IF('Prediction Log'!$E493&gt;0, 'Prediction Log'!$P493-'Prediction Log'!$E493, IF('Prediction Log'!$E493&lt;0, -'Prediction Log'!$P493+'Prediction Log'!$E493, "NA")))</f>
        <v/>
      </c>
      <c r="AE493" s="81" t="str">
        <f>IF(ISBLANK('Prediction Log'!$N493), "",ABS('Prediction Log'!$AD493))</f>
        <v/>
      </c>
    </row>
    <row r="494" ht="14.25" customHeight="1">
      <c r="A494" s="14" t="str">
        <f>IF(ISBLANK(Games!$B476), "",Games!A476)</f>
        <v/>
      </c>
      <c r="B494" s="67" t="str">
        <f>IF(ISBLANK(Games!$B476), "",Games!B476)</f>
        <v/>
      </c>
      <c r="C494" s="67" t="str">
        <f>IF(ISBLANK(Games!$B476), "",Games!E476)</f>
        <v/>
      </c>
      <c r="D494" s="10" t="str">
        <f>IF(ISBLANK(Games!$B476), "",Games!G476)</f>
        <v/>
      </c>
      <c r="E494" s="10" t="str">
        <f>IF(ISBLANK(Games!$B476), "",Games!H476)</f>
        <v/>
      </c>
      <c r="F494" s="69" t="str">
        <f>Games!D476</f>
        <v/>
      </c>
      <c r="G494" s="70" t="str">
        <f>Games!K476</f>
        <v/>
      </c>
      <c r="H494" s="71" t="str">
        <f>IF(ISBLANK(Games!B476), "", IF('Prediction Log'!$D494&lt;0, 'Prediction Log'!$B494, 'Prediction Log'!$C494))</f>
        <v/>
      </c>
      <c r="I494" s="72" t="str">
        <f>IF(ISBLANK(Games!$B476), "",Games!I476)</f>
        <v/>
      </c>
      <c r="J494" s="72" t="str">
        <f>IF('Prediction Log'!$F494&gt;0.5, 'Prediction Log'!$B494, IF('Prediction Log'!$F494&lt;0.5, 'Prediction Log'!$C494, "PICK"))</f>
        <v/>
      </c>
      <c r="K494" s="73" t="str">
        <f>IF(ISBLANK(Games!B476), "",IF('Prediction Log'!$J494='Prediction Log'!$B494, 'Prediction Log'!$F494, 1-'Prediction Log'!$F494))</f>
        <v/>
      </c>
      <c r="L494" s="74" t="str">
        <f>IF(ISBLANK(Games!$B476), "",Games!L476)</f>
        <v/>
      </c>
      <c r="M494" s="75" t="str">
        <f>IF(ISBLANK('Prediction Log'!$N494), "",IF('Prediction Log'!$N494&gt;'Prediction Log'!$O494,'Prediction Log'!$B494,'Prediction Log'!$C494))</f>
        <v/>
      </c>
      <c r="N494" s="76"/>
      <c r="O494" s="76"/>
      <c r="P494" s="77" t="str">
        <f>IF(ISBLANK('Prediction Log'!$N494), "",'Prediction Log'!$O494-'Prediction Log'!$N494)</f>
        <v/>
      </c>
      <c r="Q494" s="78" t="str">
        <f>IF(ISBLANK('Prediction Log'!$N494), "",IF('Prediction Log'!$M494&lt;&gt;'Prediction Log'!$H494, "Y", IF(AND('Prediction Log'!$M494='Prediction Log'!$H494, ABS((-1*'Prediction Log'!$P494))&gt;ABS('Prediction Log'!$D494)), "Y", IF('Prediction Log'!$D494='Prediction Log'!$P494, "PUSH", "N"))))</f>
        <v/>
      </c>
      <c r="R494" s="79" t="str">
        <f>IF(ISBLANK('Prediction Log'!$N494), "",IF('Prediction Log'!$P494&lt;'Prediction Log'!$D494, "Y", IF('Prediction Log'!$P494='Prediction Log'!$D494, "PUSH", "N")))</f>
        <v/>
      </c>
      <c r="S494" s="79" t="str">
        <f>IF(ISBLANK('Prediction Log'!$N494), "",IF('Prediction Log'!$P494&lt;'Prediction Log'!$E494, "Y", IF('Prediction Log'!$P494='Prediction Log'!$E494, "PUSH", "N")))</f>
        <v/>
      </c>
      <c r="T494" s="80" t="str">
        <f>IF(ISBLANK('Prediction Log'!$N494),"",IF('Prediction Log'!$M494='Prediction Log'!$H494, "Y", "N"))</f>
        <v/>
      </c>
      <c r="U494" s="80" t="str">
        <f>'Prediction Log'!$R494</f>
        <v/>
      </c>
      <c r="V494" s="80" t="str">
        <f>IF(ISBLANK('Prediction Log'!$N494), "",IF(AND('Prediction Log'!$T494="Y", 'Prediction Log'!$U494="Y"), "Y", "N"))</f>
        <v/>
      </c>
      <c r="W494" s="81" t="str">
        <f>IF(ISBLANK('Prediction Log'!$N494),"",IF('Prediction Log'!$M494='Prediction Log'!$I494, "Y", "N"))</f>
        <v/>
      </c>
      <c r="X494" s="81" t="str">
        <f>IF(ISBLANK('Prediction Log'!$N494), "", IF('Prediction Log'!$R494=Games!K476, "Y", "N"))</f>
        <v/>
      </c>
      <c r="Y494" s="82" t="str">
        <f>IF(ISBLANK('Prediction Log'!$N494), "",IF('Prediction Log'!$J494='Prediction Log'!$M494, "Y", "N"))</f>
        <v/>
      </c>
      <c r="Z494" s="81" t="str">
        <f>IF(ISBLANK('Prediction Log'!$N494), "",IF('Prediction Log'!$I494&lt;&gt;'Prediction Log'!$M494, "N",IF(AND('Prediction Log'!$E494&gt;0, 'Prediction Log'!$P494&gt;'Prediction Log'!$E494, 'Prediction Log'!$I494='Prediction Log'!$C494), "Y", IF(AND('Prediction Log'!$E494&lt;0, 'Prediction Log'!$P494&lt;'Prediction Log'!$E494,'Prediction Log'!$I494='Prediction Log'!$B494 ), "Y", IF('Prediction Log'!$P494='Prediction Log'!$E494, "PUSH", "N")))))</f>
        <v/>
      </c>
      <c r="AA494" s="81" t="str">
        <f>IF(ISBLANK('Prediction Log'!$N494), "",IF(AND('Prediction Log'!$W494="Y", 'Prediction Log'!$X494="Y"), "Y", "N"))</f>
        <v/>
      </c>
      <c r="AB494" s="80" t="str">
        <f>IF(ISBLANK('Prediction Log'!$N494), "",IF('Prediction Log'!$D494&gt;0, 'Prediction Log'!$P494-'Prediction Log'!$D494, IF('Prediction Log'!$D494&lt;0, -'Prediction Log'!$P494+'Prediction Log'!$D494, "NA")))</f>
        <v/>
      </c>
      <c r="AC494" s="80" t="str">
        <f>IF(ISBLANK('Prediction Log'!$N494), "",ABS('Prediction Log'!$AB494))</f>
        <v/>
      </c>
      <c r="AD494" s="81" t="str">
        <f>IF(ISBLANK('Prediction Log'!$N494), "",IF('Prediction Log'!$E494&gt;0, 'Prediction Log'!$P494-'Prediction Log'!$E494, IF('Prediction Log'!$E494&lt;0, -'Prediction Log'!$P494+'Prediction Log'!$E494, "NA")))</f>
        <v/>
      </c>
      <c r="AE494" s="81" t="str">
        <f>IF(ISBLANK('Prediction Log'!$N494), "",ABS('Prediction Log'!$AD494))</f>
        <v/>
      </c>
    </row>
    <row r="495" ht="14.25" customHeight="1">
      <c r="A495" s="67" t="str">
        <f>IF(ISBLANK(Games!$B477), "",Games!A477)</f>
        <v/>
      </c>
      <c r="B495" s="67" t="str">
        <f>IF(ISBLANK(Games!$B477), "",Games!B477)</f>
        <v/>
      </c>
      <c r="C495" s="67" t="str">
        <f>IF(ISBLANK(Games!$B477), "",Games!E477)</f>
        <v/>
      </c>
      <c r="D495" s="68" t="str">
        <f>IF(ISBLANK(Games!$B477), "",Games!G477)</f>
        <v/>
      </c>
      <c r="E495" s="68" t="str">
        <f>IF(ISBLANK(Games!$B477), "",Games!H477)</f>
        <v/>
      </c>
      <c r="F495" s="69" t="str">
        <f>Games!D477</f>
        <v/>
      </c>
      <c r="G495" s="70" t="str">
        <f>Games!K477</f>
        <v/>
      </c>
      <c r="H495" s="71" t="str">
        <f>IF(ISBLANK(Games!B477), "", IF('Prediction Log'!$D495&lt;0, 'Prediction Log'!$B495, 'Prediction Log'!$C495))</f>
        <v/>
      </c>
      <c r="I495" s="72" t="str">
        <f>IF(ISBLANK(Games!$B477), "",Games!I477)</f>
        <v/>
      </c>
      <c r="J495" s="72" t="str">
        <f>IF('Prediction Log'!$F495&gt;0.5, 'Prediction Log'!$B495, IF('Prediction Log'!$F495&lt;0.5, 'Prediction Log'!$C495, "PICK"))</f>
        <v/>
      </c>
      <c r="K495" s="73" t="str">
        <f>IF(ISBLANK(Games!B477), "",IF('Prediction Log'!$J495='Prediction Log'!$B495, 'Prediction Log'!$F495, 1-'Prediction Log'!$F495))</f>
        <v/>
      </c>
      <c r="L495" s="74" t="str">
        <f>IF(ISBLANK(Games!$B477), "",Games!L477)</f>
        <v/>
      </c>
      <c r="M495" s="75" t="str">
        <f>IF(ISBLANK('Prediction Log'!$N495), "",IF('Prediction Log'!$N495&gt;'Prediction Log'!$O495,'Prediction Log'!$B495,'Prediction Log'!$C495))</f>
        <v/>
      </c>
      <c r="N495" s="76"/>
      <c r="O495" s="76"/>
      <c r="P495" s="77" t="str">
        <f>IF(ISBLANK('Prediction Log'!$N495), "",'Prediction Log'!$O495-'Prediction Log'!$N495)</f>
        <v/>
      </c>
      <c r="Q495" s="78" t="str">
        <f>IF(ISBLANK('Prediction Log'!$N495), "",IF('Prediction Log'!$M495&lt;&gt;'Prediction Log'!$H495, "Y", IF(AND('Prediction Log'!$M495='Prediction Log'!$H495, ABS((-1*'Prediction Log'!$P495))&gt;ABS('Prediction Log'!$D495)), "Y", IF('Prediction Log'!$D495='Prediction Log'!$P495, "PUSH", "N"))))</f>
        <v/>
      </c>
      <c r="R495" s="79" t="str">
        <f>IF(ISBLANK('Prediction Log'!$N495), "",IF('Prediction Log'!$P495&lt;'Prediction Log'!$D495, "Y", IF('Prediction Log'!$P495='Prediction Log'!$D495, "PUSH", "N")))</f>
        <v/>
      </c>
      <c r="S495" s="79" t="str">
        <f>IF(ISBLANK('Prediction Log'!$N495), "",IF('Prediction Log'!$P495&lt;'Prediction Log'!$E495, "Y", IF('Prediction Log'!$P495='Prediction Log'!$E495, "PUSH", "N")))</f>
        <v/>
      </c>
      <c r="T495" s="80" t="str">
        <f>IF(ISBLANK('Prediction Log'!$N495),"",IF('Prediction Log'!$M495='Prediction Log'!$H495, "Y", "N"))</f>
        <v/>
      </c>
      <c r="U495" s="80" t="str">
        <f>'Prediction Log'!$R495</f>
        <v/>
      </c>
      <c r="V495" s="80" t="str">
        <f>IF(ISBLANK('Prediction Log'!$N495), "",IF(AND('Prediction Log'!$T495="Y", 'Prediction Log'!$U495="Y"), "Y", "N"))</f>
        <v/>
      </c>
      <c r="W495" s="81" t="str">
        <f>IF(ISBLANK('Prediction Log'!$N495),"",IF('Prediction Log'!$M495='Prediction Log'!$I495, "Y", "N"))</f>
        <v/>
      </c>
      <c r="X495" s="81" t="str">
        <f>IF(ISBLANK('Prediction Log'!$N495), "", IF('Prediction Log'!$R495=Games!K477, "Y", "N"))</f>
        <v/>
      </c>
      <c r="Y495" s="82" t="str">
        <f>IF(ISBLANK('Prediction Log'!$N495), "",IF('Prediction Log'!$J495='Prediction Log'!$M495, "Y", "N"))</f>
        <v/>
      </c>
      <c r="Z495" s="81" t="str">
        <f>IF(ISBLANK('Prediction Log'!$N495), "",IF('Prediction Log'!$I495&lt;&gt;'Prediction Log'!$M495, "N",IF(AND('Prediction Log'!$E495&gt;0, 'Prediction Log'!$P495&gt;'Prediction Log'!$E495, 'Prediction Log'!$I495='Prediction Log'!$C495), "Y", IF(AND('Prediction Log'!$E495&lt;0, 'Prediction Log'!$P495&lt;'Prediction Log'!$E495,'Prediction Log'!$I495='Prediction Log'!$B495 ), "Y", IF('Prediction Log'!$P495='Prediction Log'!$E495, "PUSH", "N")))))</f>
        <v/>
      </c>
      <c r="AA495" s="81" t="str">
        <f>IF(ISBLANK('Prediction Log'!$N495), "",IF(AND('Prediction Log'!$W495="Y", 'Prediction Log'!$X495="Y"), "Y", "N"))</f>
        <v/>
      </c>
      <c r="AB495" s="80" t="str">
        <f>IF(ISBLANK('Prediction Log'!$N495), "",IF('Prediction Log'!$D495&gt;0, 'Prediction Log'!$P495-'Prediction Log'!$D495, IF('Prediction Log'!$D495&lt;0, -'Prediction Log'!$P495+'Prediction Log'!$D495, "NA")))</f>
        <v/>
      </c>
      <c r="AC495" s="80" t="str">
        <f>IF(ISBLANK('Prediction Log'!$N495), "",ABS('Prediction Log'!$AB495))</f>
        <v/>
      </c>
      <c r="AD495" s="81" t="str">
        <f>IF(ISBLANK('Prediction Log'!$N495), "",IF('Prediction Log'!$E495&gt;0, 'Prediction Log'!$P495-'Prediction Log'!$E495, IF('Prediction Log'!$E495&lt;0, -'Prediction Log'!$P495+'Prediction Log'!$E495, "NA")))</f>
        <v/>
      </c>
      <c r="AE495" s="81" t="str">
        <f>IF(ISBLANK('Prediction Log'!$N495), "",ABS('Prediction Log'!$AD495))</f>
        <v/>
      </c>
    </row>
    <row r="496" ht="14.25" customHeight="1">
      <c r="A496" s="14" t="str">
        <f>IF(ISBLANK(Games!$B478), "",Games!A478)</f>
        <v/>
      </c>
      <c r="B496" s="67" t="str">
        <f>IF(ISBLANK(Games!$B478), "",Games!B478)</f>
        <v/>
      </c>
      <c r="C496" s="67" t="str">
        <f>IF(ISBLANK(Games!$B478), "",Games!E478)</f>
        <v/>
      </c>
      <c r="D496" s="10" t="str">
        <f>IF(ISBLANK(Games!$B478), "",Games!G478)</f>
        <v/>
      </c>
      <c r="E496" s="10" t="str">
        <f>IF(ISBLANK(Games!$B478), "",Games!H478)</f>
        <v/>
      </c>
      <c r="F496" s="69" t="str">
        <f>Games!D478</f>
        <v/>
      </c>
      <c r="G496" s="70" t="str">
        <f>Games!K478</f>
        <v/>
      </c>
      <c r="H496" s="71" t="str">
        <f>IF(ISBLANK(Games!B478), "", IF('Prediction Log'!$D496&lt;0, 'Prediction Log'!$B496, 'Prediction Log'!$C496))</f>
        <v/>
      </c>
      <c r="I496" s="72" t="str">
        <f>IF(ISBLANK(Games!$B478), "",Games!I478)</f>
        <v/>
      </c>
      <c r="J496" s="72" t="str">
        <f>IF('Prediction Log'!$F496&gt;0.5, 'Prediction Log'!$B496, IF('Prediction Log'!$F496&lt;0.5, 'Prediction Log'!$C496, "PICK"))</f>
        <v/>
      </c>
      <c r="K496" s="73" t="str">
        <f>IF(ISBLANK(Games!B478), "",IF('Prediction Log'!$J496='Prediction Log'!$B496, 'Prediction Log'!$F496, 1-'Prediction Log'!$F496))</f>
        <v/>
      </c>
      <c r="L496" s="74" t="str">
        <f>IF(ISBLANK(Games!$B478), "",Games!L478)</f>
        <v/>
      </c>
      <c r="M496" s="75" t="str">
        <f>IF(ISBLANK('Prediction Log'!$N496), "",IF('Prediction Log'!$N496&gt;'Prediction Log'!$O496,'Prediction Log'!$B496,'Prediction Log'!$C496))</f>
        <v/>
      </c>
      <c r="N496" s="76"/>
      <c r="O496" s="76"/>
      <c r="P496" s="77" t="str">
        <f>IF(ISBLANK('Prediction Log'!$N496), "",'Prediction Log'!$O496-'Prediction Log'!$N496)</f>
        <v/>
      </c>
      <c r="Q496" s="78" t="str">
        <f>IF(ISBLANK('Prediction Log'!$N496), "",IF('Prediction Log'!$M496&lt;&gt;'Prediction Log'!$H496, "Y", IF(AND('Prediction Log'!$M496='Prediction Log'!$H496, ABS((-1*'Prediction Log'!$P496))&gt;ABS('Prediction Log'!$D496)), "Y", IF('Prediction Log'!$D496='Prediction Log'!$P496, "PUSH", "N"))))</f>
        <v/>
      </c>
      <c r="R496" s="79" t="str">
        <f>IF(ISBLANK('Prediction Log'!$N496), "",IF('Prediction Log'!$P496&lt;'Prediction Log'!$D496, "Y", IF('Prediction Log'!$P496='Prediction Log'!$D496, "PUSH", "N")))</f>
        <v/>
      </c>
      <c r="S496" s="79" t="str">
        <f>IF(ISBLANK('Prediction Log'!$N496), "",IF('Prediction Log'!$P496&lt;'Prediction Log'!$E496, "Y", IF('Prediction Log'!$P496='Prediction Log'!$E496, "PUSH", "N")))</f>
        <v/>
      </c>
      <c r="T496" s="80" t="str">
        <f>IF(ISBLANK('Prediction Log'!$N496),"",IF('Prediction Log'!$M496='Prediction Log'!$H496, "Y", "N"))</f>
        <v/>
      </c>
      <c r="U496" s="80" t="str">
        <f>'Prediction Log'!$R496</f>
        <v/>
      </c>
      <c r="V496" s="80" t="str">
        <f>IF(ISBLANK('Prediction Log'!$N496), "",IF(AND('Prediction Log'!$T496="Y", 'Prediction Log'!$U496="Y"), "Y", "N"))</f>
        <v/>
      </c>
      <c r="W496" s="81" t="str">
        <f>IF(ISBLANK('Prediction Log'!$N496),"",IF('Prediction Log'!$M496='Prediction Log'!$I496, "Y", "N"))</f>
        <v/>
      </c>
      <c r="X496" s="81" t="str">
        <f>IF(ISBLANK('Prediction Log'!$N496), "", IF('Prediction Log'!$R496=Games!K478, "Y", "N"))</f>
        <v/>
      </c>
      <c r="Y496" s="82" t="str">
        <f>IF(ISBLANK('Prediction Log'!$N496), "",IF('Prediction Log'!$J496='Prediction Log'!$M496, "Y", "N"))</f>
        <v/>
      </c>
      <c r="Z496" s="81" t="str">
        <f>IF(ISBLANK('Prediction Log'!$N496), "",IF('Prediction Log'!$I496&lt;&gt;'Prediction Log'!$M496, "N",IF(AND('Prediction Log'!$E496&gt;0, 'Prediction Log'!$P496&gt;'Prediction Log'!$E496, 'Prediction Log'!$I496='Prediction Log'!$C496), "Y", IF(AND('Prediction Log'!$E496&lt;0, 'Prediction Log'!$P496&lt;'Prediction Log'!$E496,'Prediction Log'!$I496='Prediction Log'!$B496 ), "Y", IF('Prediction Log'!$P496='Prediction Log'!$E496, "PUSH", "N")))))</f>
        <v/>
      </c>
      <c r="AA496" s="81" t="str">
        <f>IF(ISBLANK('Prediction Log'!$N496), "",IF(AND('Prediction Log'!$W496="Y", 'Prediction Log'!$X496="Y"), "Y", "N"))</f>
        <v/>
      </c>
      <c r="AB496" s="80" t="str">
        <f>IF(ISBLANK('Prediction Log'!$N496), "",IF('Prediction Log'!$D496&gt;0, 'Prediction Log'!$P496-'Prediction Log'!$D496, IF('Prediction Log'!$D496&lt;0, -'Prediction Log'!$P496+'Prediction Log'!$D496, "NA")))</f>
        <v/>
      </c>
      <c r="AC496" s="80" t="str">
        <f>IF(ISBLANK('Prediction Log'!$N496), "",ABS('Prediction Log'!$AB496))</f>
        <v/>
      </c>
      <c r="AD496" s="81" t="str">
        <f>IF(ISBLANK('Prediction Log'!$N496), "",IF('Prediction Log'!$E496&gt;0, 'Prediction Log'!$P496-'Prediction Log'!$E496, IF('Prediction Log'!$E496&lt;0, -'Prediction Log'!$P496+'Prediction Log'!$E496, "NA")))</f>
        <v/>
      </c>
      <c r="AE496" s="81" t="str">
        <f>IF(ISBLANK('Prediction Log'!$N496), "",ABS('Prediction Log'!$AD496))</f>
        <v/>
      </c>
    </row>
    <row r="497" ht="14.25" customHeight="1">
      <c r="A497" s="67" t="str">
        <f>IF(ISBLANK(Games!$B479), "",Games!A479)</f>
        <v/>
      </c>
      <c r="B497" s="67" t="str">
        <f>IF(ISBLANK(Games!$B479), "",Games!B479)</f>
        <v/>
      </c>
      <c r="C497" s="67" t="str">
        <f>IF(ISBLANK(Games!$B479), "",Games!E479)</f>
        <v/>
      </c>
      <c r="D497" s="68" t="str">
        <f>IF(ISBLANK(Games!$B479), "",Games!G479)</f>
        <v/>
      </c>
      <c r="E497" s="68" t="str">
        <f>IF(ISBLANK(Games!$B479), "",Games!H479)</f>
        <v/>
      </c>
      <c r="F497" s="69" t="str">
        <f>Games!D479</f>
        <v/>
      </c>
      <c r="G497" s="70" t="str">
        <f>Games!K479</f>
        <v/>
      </c>
      <c r="H497" s="71" t="str">
        <f>IF(ISBLANK(Games!B479), "", IF('Prediction Log'!$D497&lt;0, 'Prediction Log'!$B497, 'Prediction Log'!$C497))</f>
        <v/>
      </c>
      <c r="I497" s="72" t="str">
        <f>IF(ISBLANK(Games!$B479), "",Games!I479)</f>
        <v/>
      </c>
      <c r="J497" s="72" t="str">
        <f>IF('Prediction Log'!$F497&gt;0.5, 'Prediction Log'!$B497, IF('Prediction Log'!$F497&lt;0.5, 'Prediction Log'!$C497, "PICK"))</f>
        <v/>
      </c>
      <c r="K497" s="73" t="str">
        <f>IF(ISBLANK(Games!B479), "",IF('Prediction Log'!$J497='Prediction Log'!$B497, 'Prediction Log'!$F497, 1-'Prediction Log'!$F497))</f>
        <v/>
      </c>
      <c r="L497" s="74" t="str">
        <f>IF(ISBLANK(Games!$B479), "",Games!L479)</f>
        <v/>
      </c>
      <c r="M497" s="75" t="str">
        <f>IF(ISBLANK('Prediction Log'!$N497), "",IF('Prediction Log'!$N497&gt;'Prediction Log'!$O497,'Prediction Log'!$B497,'Prediction Log'!$C497))</f>
        <v/>
      </c>
      <c r="N497" s="76"/>
      <c r="O497" s="76"/>
      <c r="P497" s="77" t="str">
        <f>IF(ISBLANK('Prediction Log'!$N497), "",'Prediction Log'!$O497-'Prediction Log'!$N497)</f>
        <v/>
      </c>
      <c r="Q497" s="78" t="str">
        <f>IF(ISBLANK('Prediction Log'!$N497), "",IF('Prediction Log'!$M497&lt;&gt;'Prediction Log'!$H497, "Y", IF(AND('Prediction Log'!$M497='Prediction Log'!$H497, ABS((-1*'Prediction Log'!$P497))&gt;ABS('Prediction Log'!$D497)), "Y", IF('Prediction Log'!$D497='Prediction Log'!$P497, "PUSH", "N"))))</f>
        <v/>
      </c>
      <c r="R497" s="79" t="str">
        <f>IF(ISBLANK('Prediction Log'!$N497), "",IF('Prediction Log'!$P497&lt;'Prediction Log'!$D497, "Y", IF('Prediction Log'!$P497='Prediction Log'!$D497, "PUSH", "N")))</f>
        <v/>
      </c>
      <c r="S497" s="79" t="str">
        <f>IF(ISBLANK('Prediction Log'!$N497), "",IF('Prediction Log'!$P497&lt;'Prediction Log'!$E497, "Y", IF('Prediction Log'!$P497='Prediction Log'!$E497, "PUSH", "N")))</f>
        <v/>
      </c>
      <c r="T497" s="80" t="str">
        <f>IF(ISBLANK('Prediction Log'!$N497),"",IF('Prediction Log'!$M497='Prediction Log'!$H497, "Y", "N"))</f>
        <v/>
      </c>
      <c r="U497" s="80" t="str">
        <f>'Prediction Log'!$R497</f>
        <v/>
      </c>
      <c r="V497" s="80" t="str">
        <f>IF(ISBLANK('Prediction Log'!$N497), "",IF(AND('Prediction Log'!$T497="Y", 'Prediction Log'!$U497="Y"), "Y", "N"))</f>
        <v/>
      </c>
      <c r="W497" s="81" t="str">
        <f>IF(ISBLANK('Prediction Log'!$N497),"",IF('Prediction Log'!$M497='Prediction Log'!$I497, "Y", "N"))</f>
        <v/>
      </c>
      <c r="X497" s="81" t="str">
        <f>IF(ISBLANK('Prediction Log'!$N497), "", IF('Prediction Log'!$R497=Games!K479, "Y", "N"))</f>
        <v/>
      </c>
      <c r="Y497" s="82" t="str">
        <f>IF(ISBLANK('Prediction Log'!$N497), "",IF('Prediction Log'!$J497='Prediction Log'!$M497, "Y", "N"))</f>
        <v/>
      </c>
      <c r="Z497" s="81" t="str">
        <f>IF(ISBLANK('Prediction Log'!$N497), "",IF('Prediction Log'!$I497&lt;&gt;'Prediction Log'!$M497, "N",IF(AND('Prediction Log'!$E497&gt;0, 'Prediction Log'!$P497&gt;'Prediction Log'!$E497, 'Prediction Log'!$I497='Prediction Log'!$C497), "Y", IF(AND('Prediction Log'!$E497&lt;0, 'Prediction Log'!$P497&lt;'Prediction Log'!$E497,'Prediction Log'!$I497='Prediction Log'!$B497 ), "Y", IF('Prediction Log'!$P497='Prediction Log'!$E497, "PUSH", "N")))))</f>
        <v/>
      </c>
      <c r="AA497" s="81" t="str">
        <f>IF(ISBLANK('Prediction Log'!$N497), "",IF(AND('Prediction Log'!$W497="Y", 'Prediction Log'!$X497="Y"), "Y", "N"))</f>
        <v/>
      </c>
      <c r="AB497" s="80" t="str">
        <f>IF(ISBLANK('Prediction Log'!$N497), "",IF('Prediction Log'!$D497&gt;0, 'Prediction Log'!$P497-'Prediction Log'!$D497, IF('Prediction Log'!$D497&lt;0, -'Prediction Log'!$P497+'Prediction Log'!$D497, "NA")))</f>
        <v/>
      </c>
      <c r="AC497" s="80" t="str">
        <f>IF(ISBLANK('Prediction Log'!$N497), "",ABS('Prediction Log'!$AB497))</f>
        <v/>
      </c>
      <c r="AD497" s="81" t="str">
        <f>IF(ISBLANK('Prediction Log'!$N497), "",IF('Prediction Log'!$E497&gt;0, 'Prediction Log'!$P497-'Prediction Log'!$E497, IF('Prediction Log'!$E497&lt;0, -'Prediction Log'!$P497+'Prediction Log'!$E497, "NA")))</f>
        <v/>
      </c>
      <c r="AE497" s="81" t="str">
        <f>IF(ISBLANK('Prediction Log'!$N497), "",ABS('Prediction Log'!$AD497))</f>
        <v/>
      </c>
    </row>
    <row r="498" ht="14.25" customHeight="1">
      <c r="A498" s="14" t="str">
        <f>IF(ISBLANK(Games!$B480), "",Games!A480)</f>
        <v/>
      </c>
      <c r="B498" s="67" t="str">
        <f>IF(ISBLANK(Games!$B480), "",Games!B480)</f>
        <v/>
      </c>
      <c r="C498" s="67" t="str">
        <f>IF(ISBLANK(Games!$B480), "",Games!E480)</f>
        <v/>
      </c>
      <c r="D498" s="10" t="str">
        <f>IF(ISBLANK(Games!$B480), "",Games!G480)</f>
        <v/>
      </c>
      <c r="E498" s="10" t="str">
        <f>IF(ISBLANK(Games!$B480), "",Games!H480)</f>
        <v/>
      </c>
      <c r="F498" s="69" t="str">
        <f>Games!D480</f>
        <v/>
      </c>
      <c r="G498" s="70" t="str">
        <f>Games!K480</f>
        <v/>
      </c>
      <c r="H498" s="71" t="str">
        <f>IF(ISBLANK(Games!B480), "", IF('Prediction Log'!$D498&lt;0, 'Prediction Log'!$B498, 'Prediction Log'!$C498))</f>
        <v/>
      </c>
      <c r="I498" s="72" t="str">
        <f>IF(ISBLANK(Games!$B480), "",Games!I480)</f>
        <v/>
      </c>
      <c r="J498" s="72" t="str">
        <f>IF('Prediction Log'!$F498&gt;0.5, 'Prediction Log'!$B498, IF('Prediction Log'!$F498&lt;0.5, 'Prediction Log'!$C498, "PICK"))</f>
        <v/>
      </c>
      <c r="K498" s="73" t="str">
        <f>IF(ISBLANK(Games!B480), "",IF('Prediction Log'!$J498='Prediction Log'!$B498, 'Prediction Log'!$F498, 1-'Prediction Log'!$F498))</f>
        <v/>
      </c>
      <c r="L498" s="74" t="str">
        <f>IF(ISBLANK(Games!$B480), "",Games!L480)</f>
        <v/>
      </c>
      <c r="M498" s="75" t="str">
        <f>IF(ISBLANK('Prediction Log'!$N498), "",IF('Prediction Log'!$N498&gt;'Prediction Log'!$O498,'Prediction Log'!$B498,'Prediction Log'!$C498))</f>
        <v/>
      </c>
      <c r="N498" s="76"/>
      <c r="O498" s="76"/>
      <c r="P498" s="77" t="str">
        <f>IF(ISBLANK('Prediction Log'!$N498), "",'Prediction Log'!$O498-'Prediction Log'!$N498)</f>
        <v/>
      </c>
      <c r="Q498" s="78" t="str">
        <f>IF(ISBLANK('Prediction Log'!$N498), "",IF('Prediction Log'!$M498&lt;&gt;'Prediction Log'!$H498, "Y", IF(AND('Prediction Log'!$M498='Prediction Log'!$H498, ABS((-1*'Prediction Log'!$P498))&gt;ABS('Prediction Log'!$D498)), "Y", IF('Prediction Log'!$D498='Prediction Log'!$P498, "PUSH", "N"))))</f>
        <v/>
      </c>
      <c r="R498" s="79" t="str">
        <f>IF(ISBLANK('Prediction Log'!$N498), "",IF('Prediction Log'!$P498&lt;'Prediction Log'!$D498, "Y", IF('Prediction Log'!$P498='Prediction Log'!$D498, "PUSH", "N")))</f>
        <v/>
      </c>
      <c r="S498" s="79" t="str">
        <f>IF(ISBLANK('Prediction Log'!$N498), "",IF('Prediction Log'!$P498&lt;'Prediction Log'!$E498, "Y", IF('Prediction Log'!$P498='Prediction Log'!$E498, "PUSH", "N")))</f>
        <v/>
      </c>
      <c r="T498" s="80" t="str">
        <f>IF(ISBLANK('Prediction Log'!$N498),"",IF('Prediction Log'!$M498='Prediction Log'!$H498, "Y", "N"))</f>
        <v/>
      </c>
      <c r="U498" s="80" t="str">
        <f>'Prediction Log'!$R498</f>
        <v/>
      </c>
      <c r="V498" s="80" t="str">
        <f>IF(ISBLANK('Prediction Log'!$N498), "",IF(AND('Prediction Log'!$T498="Y", 'Prediction Log'!$U498="Y"), "Y", "N"))</f>
        <v/>
      </c>
      <c r="W498" s="81" t="str">
        <f>IF(ISBLANK('Prediction Log'!$N498),"",IF('Prediction Log'!$M498='Prediction Log'!$I498, "Y", "N"))</f>
        <v/>
      </c>
      <c r="X498" s="81" t="str">
        <f>IF(ISBLANK('Prediction Log'!$N498), "", IF('Prediction Log'!$R498=Games!K480, "Y", "N"))</f>
        <v/>
      </c>
      <c r="Y498" s="82" t="str">
        <f>IF(ISBLANK('Prediction Log'!$N498), "",IF('Prediction Log'!$J498='Prediction Log'!$M498, "Y", "N"))</f>
        <v/>
      </c>
      <c r="Z498" s="81" t="str">
        <f>IF(ISBLANK('Prediction Log'!$N498), "",IF('Prediction Log'!$I498&lt;&gt;'Prediction Log'!$M498, "N",IF(AND('Prediction Log'!$E498&gt;0, 'Prediction Log'!$P498&gt;'Prediction Log'!$E498, 'Prediction Log'!$I498='Prediction Log'!$C498), "Y", IF(AND('Prediction Log'!$E498&lt;0, 'Prediction Log'!$P498&lt;'Prediction Log'!$E498,'Prediction Log'!$I498='Prediction Log'!$B498 ), "Y", IF('Prediction Log'!$P498='Prediction Log'!$E498, "PUSH", "N")))))</f>
        <v/>
      </c>
      <c r="AA498" s="81" t="str">
        <f>IF(ISBLANK('Prediction Log'!$N498), "",IF(AND('Prediction Log'!$W498="Y", 'Prediction Log'!$X498="Y"), "Y", "N"))</f>
        <v/>
      </c>
      <c r="AB498" s="80" t="str">
        <f>IF(ISBLANK('Prediction Log'!$N498), "",IF('Prediction Log'!$D498&gt;0, 'Prediction Log'!$P498-'Prediction Log'!$D498, IF('Prediction Log'!$D498&lt;0, -'Prediction Log'!$P498+'Prediction Log'!$D498, "NA")))</f>
        <v/>
      </c>
      <c r="AC498" s="80" t="str">
        <f>IF(ISBLANK('Prediction Log'!$N498), "",ABS('Prediction Log'!$AB498))</f>
        <v/>
      </c>
      <c r="AD498" s="81" t="str">
        <f>IF(ISBLANK('Prediction Log'!$N498), "",IF('Prediction Log'!$E498&gt;0, 'Prediction Log'!$P498-'Prediction Log'!$E498, IF('Prediction Log'!$E498&lt;0, -'Prediction Log'!$P498+'Prediction Log'!$E498, "NA")))</f>
        <v/>
      </c>
      <c r="AE498" s="81" t="str">
        <f>IF(ISBLANK('Prediction Log'!$N498), "",ABS('Prediction Log'!$AD498))</f>
        <v/>
      </c>
    </row>
    <row r="499" ht="14.25" customHeight="1">
      <c r="A499" s="67" t="str">
        <f>IF(ISBLANK(Games!$B481), "",Games!A481)</f>
        <v/>
      </c>
      <c r="B499" s="67" t="str">
        <f>IF(ISBLANK(Games!$B481), "",Games!B481)</f>
        <v/>
      </c>
      <c r="C499" s="67" t="str">
        <f>IF(ISBLANK(Games!$B481), "",Games!E481)</f>
        <v/>
      </c>
      <c r="D499" s="68" t="str">
        <f>IF(ISBLANK(Games!$B481), "",Games!G481)</f>
        <v/>
      </c>
      <c r="E499" s="68" t="str">
        <f>IF(ISBLANK(Games!$B481), "",Games!H481)</f>
        <v/>
      </c>
      <c r="F499" s="69" t="str">
        <f>Games!D481</f>
        <v/>
      </c>
      <c r="G499" s="70" t="str">
        <f>Games!K481</f>
        <v/>
      </c>
      <c r="H499" s="71" t="str">
        <f>IF(ISBLANK(Games!B481), "", IF('Prediction Log'!$D499&lt;0, 'Prediction Log'!$B499, 'Prediction Log'!$C499))</f>
        <v/>
      </c>
      <c r="I499" s="72" t="str">
        <f>IF(ISBLANK(Games!$B481), "",Games!I481)</f>
        <v/>
      </c>
      <c r="J499" s="72" t="str">
        <f>IF('Prediction Log'!$F499&gt;0.5, 'Prediction Log'!$B499, IF('Prediction Log'!$F499&lt;0.5, 'Prediction Log'!$C499, "PICK"))</f>
        <v/>
      </c>
      <c r="K499" s="73" t="str">
        <f>IF(ISBLANK(Games!B481), "",IF('Prediction Log'!$J499='Prediction Log'!$B499, 'Prediction Log'!$F499, 1-'Prediction Log'!$F499))</f>
        <v/>
      </c>
      <c r="L499" s="74" t="str">
        <f>IF(ISBLANK(Games!$B481), "",Games!L481)</f>
        <v/>
      </c>
      <c r="M499" s="75" t="str">
        <f>IF(ISBLANK('Prediction Log'!$N499), "",IF('Prediction Log'!$N499&gt;'Prediction Log'!$O499,'Prediction Log'!$B499,'Prediction Log'!$C499))</f>
        <v/>
      </c>
      <c r="N499" s="76"/>
      <c r="O499" s="76"/>
      <c r="P499" s="77" t="str">
        <f>IF(ISBLANK('Prediction Log'!$N499), "",'Prediction Log'!$O499-'Prediction Log'!$N499)</f>
        <v/>
      </c>
      <c r="Q499" s="78" t="str">
        <f>IF(ISBLANK('Prediction Log'!$N499), "",IF('Prediction Log'!$M499&lt;&gt;'Prediction Log'!$H499, "Y", IF(AND('Prediction Log'!$M499='Prediction Log'!$H499, ABS((-1*'Prediction Log'!$P499))&gt;ABS('Prediction Log'!$D499)), "Y", IF('Prediction Log'!$D499='Prediction Log'!$P499, "PUSH", "N"))))</f>
        <v/>
      </c>
      <c r="R499" s="79" t="str">
        <f>IF(ISBLANK('Prediction Log'!$N499), "",IF('Prediction Log'!$P499&lt;'Prediction Log'!$D499, "Y", IF('Prediction Log'!$P499='Prediction Log'!$D499, "PUSH", "N")))</f>
        <v/>
      </c>
      <c r="S499" s="79" t="str">
        <f>IF(ISBLANK('Prediction Log'!$N499), "",IF('Prediction Log'!$P499&lt;'Prediction Log'!$E499, "Y", IF('Prediction Log'!$P499='Prediction Log'!$E499, "PUSH", "N")))</f>
        <v/>
      </c>
      <c r="T499" s="80" t="str">
        <f>IF(ISBLANK('Prediction Log'!$N499),"",IF('Prediction Log'!$M499='Prediction Log'!$H499, "Y", "N"))</f>
        <v/>
      </c>
      <c r="U499" s="80" t="str">
        <f>'Prediction Log'!$R499</f>
        <v/>
      </c>
      <c r="V499" s="80" t="str">
        <f>IF(ISBLANK('Prediction Log'!$N499), "",IF(AND('Prediction Log'!$T499="Y", 'Prediction Log'!$U499="Y"), "Y", "N"))</f>
        <v/>
      </c>
      <c r="W499" s="81" t="str">
        <f>IF(ISBLANK('Prediction Log'!$N499),"",IF('Prediction Log'!$M499='Prediction Log'!$I499, "Y", "N"))</f>
        <v/>
      </c>
      <c r="X499" s="81" t="str">
        <f>IF(ISBLANK('Prediction Log'!$N499), "", IF('Prediction Log'!$R499=Games!K481, "Y", "N"))</f>
        <v/>
      </c>
      <c r="Y499" s="82" t="str">
        <f>IF(ISBLANK('Prediction Log'!$N499), "",IF('Prediction Log'!$J499='Prediction Log'!$M499, "Y", "N"))</f>
        <v/>
      </c>
      <c r="Z499" s="81" t="str">
        <f>IF(ISBLANK('Prediction Log'!$N499), "",IF('Prediction Log'!$I499&lt;&gt;'Prediction Log'!$M499, "N",IF(AND('Prediction Log'!$E499&gt;0, 'Prediction Log'!$P499&gt;'Prediction Log'!$E499, 'Prediction Log'!$I499='Prediction Log'!$C499), "Y", IF(AND('Prediction Log'!$E499&lt;0, 'Prediction Log'!$P499&lt;'Prediction Log'!$E499,'Prediction Log'!$I499='Prediction Log'!$B499 ), "Y", IF('Prediction Log'!$P499='Prediction Log'!$E499, "PUSH", "N")))))</f>
        <v/>
      </c>
      <c r="AA499" s="81" t="str">
        <f>IF(ISBLANK('Prediction Log'!$N499), "",IF(AND('Prediction Log'!$W499="Y", 'Prediction Log'!$X499="Y"), "Y", "N"))</f>
        <v/>
      </c>
      <c r="AB499" s="80" t="str">
        <f>IF(ISBLANK('Prediction Log'!$N499), "",IF('Prediction Log'!$D499&gt;0, 'Prediction Log'!$P499-'Prediction Log'!$D499, IF('Prediction Log'!$D499&lt;0, -'Prediction Log'!$P499+'Prediction Log'!$D499, "NA")))</f>
        <v/>
      </c>
      <c r="AC499" s="80" t="str">
        <f>IF(ISBLANK('Prediction Log'!$N499), "",ABS('Prediction Log'!$AB499))</f>
        <v/>
      </c>
      <c r="AD499" s="81" t="str">
        <f>IF(ISBLANK('Prediction Log'!$N499), "",IF('Prediction Log'!$E499&gt;0, 'Prediction Log'!$P499-'Prediction Log'!$E499, IF('Prediction Log'!$E499&lt;0, -'Prediction Log'!$P499+'Prediction Log'!$E499, "NA")))</f>
        <v/>
      </c>
      <c r="AE499" s="81" t="str">
        <f>IF(ISBLANK('Prediction Log'!$N499), "",ABS('Prediction Log'!$AD499))</f>
        <v/>
      </c>
    </row>
    <row r="500" ht="14.25" customHeight="1">
      <c r="A500" s="14" t="str">
        <f>IF(ISBLANK(Games!$B482), "",Games!A482)</f>
        <v/>
      </c>
      <c r="B500" s="67" t="str">
        <f>IF(ISBLANK(Games!$B482), "",Games!B482)</f>
        <v/>
      </c>
      <c r="C500" s="67" t="str">
        <f>IF(ISBLANK(Games!$B482), "",Games!E482)</f>
        <v/>
      </c>
      <c r="D500" s="10" t="str">
        <f>IF(ISBLANK(Games!$B482), "",Games!G482)</f>
        <v/>
      </c>
      <c r="E500" s="10" t="str">
        <f>IF(ISBLANK(Games!$B482), "",Games!H482)</f>
        <v/>
      </c>
      <c r="F500" s="69" t="str">
        <f>Games!D482</f>
        <v/>
      </c>
      <c r="G500" s="70" t="str">
        <f>Games!K482</f>
        <v/>
      </c>
      <c r="H500" s="71" t="str">
        <f>IF(ISBLANK(Games!B482), "", IF('Prediction Log'!$D500&lt;0, 'Prediction Log'!$B500, 'Prediction Log'!$C500))</f>
        <v/>
      </c>
      <c r="I500" s="72" t="str">
        <f>IF(ISBLANK(Games!$B482), "",Games!I482)</f>
        <v/>
      </c>
      <c r="J500" s="72" t="str">
        <f>IF('Prediction Log'!$F500&gt;0.5, 'Prediction Log'!$B500, IF('Prediction Log'!$F500&lt;0.5, 'Prediction Log'!$C500, "PICK"))</f>
        <v/>
      </c>
      <c r="K500" s="73" t="str">
        <f>IF(ISBLANK(Games!B482), "",IF('Prediction Log'!$J500='Prediction Log'!$B500, 'Prediction Log'!$F500, 1-'Prediction Log'!$F500))</f>
        <v/>
      </c>
      <c r="L500" s="74" t="str">
        <f>IF(ISBLANK(Games!$B482), "",Games!L482)</f>
        <v/>
      </c>
      <c r="M500" s="75" t="str">
        <f>IF(ISBLANK('Prediction Log'!$N500), "",IF('Prediction Log'!$N500&gt;'Prediction Log'!$O500,'Prediction Log'!$B500,'Prediction Log'!$C500))</f>
        <v/>
      </c>
      <c r="N500" s="76"/>
      <c r="O500" s="76"/>
      <c r="P500" s="77" t="str">
        <f>IF(ISBLANK('Prediction Log'!$N500), "",'Prediction Log'!$O500-'Prediction Log'!$N500)</f>
        <v/>
      </c>
      <c r="Q500" s="78" t="str">
        <f>IF(ISBLANK('Prediction Log'!$N500), "",IF('Prediction Log'!$M500&lt;&gt;'Prediction Log'!$H500, "Y", IF(AND('Prediction Log'!$M500='Prediction Log'!$H500, ABS((-1*'Prediction Log'!$P500))&gt;ABS('Prediction Log'!$D500)), "Y", IF('Prediction Log'!$D500='Prediction Log'!$P500, "PUSH", "N"))))</f>
        <v/>
      </c>
      <c r="R500" s="79" t="str">
        <f>IF(ISBLANK('Prediction Log'!$N500), "",IF('Prediction Log'!$P500&lt;'Prediction Log'!$D500, "Y", IF('Prediction Log'!$P500='Prediction Log'!$D500, "PUSH", "N")))</f>
        <v/>
      </c>
      <c r="S500" s="79" t="str">
        <f>IF(ISBLANK('Prediction Log'!$N500), "",IF('Prediction Log'!$P500&lt;'Prediction Log'!$E500, "Y", IF('Prediction Log'!$P500='Prediction Log'!$E500, "PUSH", "N")))</f>
        <v/>
      </c>
      <c r="T500" s="80" t="str">
        <f>IF(ISBLANK('Prediction Log'!$N500),"",IF('Prediction Log'!$M500='Prediction Log'!$H500, "Y", "N"))</f>
        <v/>
      </c>
      <c r="U500" s="80" t="str">
        <f>'Prediction Log'!$R500</f>
        <v/>
      </c>
      <c r="V500" s="80" t="str">
        <f>IF(ISBLANK('Prediction Log'!$N500), "",IF(AND('Prediction Log'!$T500="Y", 'Prediction Log'!$U500="Y"), "Y", "N"))</f>
        <v/>
      </c>
      <c r="W500" s="81" t="str">
        <f>IF(ISBLANK('Prediction Log'!$N500),"",IF('Prediction Log'!$M500='Prediction Log'!$I500, "Y", "N"))</f>
        <v/>
      </c>
      <c r="X500" s="81" t="str">
        <f>IF(ISBLANK('Prediction Log'!$N500), "", IF('Prediction Log'!$R500=Games!K482, "Y", "N"))</f>
        <v/>
      </c>
      <c r="Y500" s="82" t="str">
        <f>IF(ISBLANK('Prediction Log'!$N500), "",IF('Prediction Log'!$J500='Prediction Log'!$M500, "Y", "N"))</f>
        <v/>
      </c>
      <c r="Z500" s="81" t="str">
        <f>IF(ISBLANK('Prediction Log'!$N500), "",IF('Prediction Log'!$I500&lt;&gt;'Prediction Log'!$M500, "N",IF(AND('Prediction Log'!$E500&gt;0, 'Prediction Log'!$P500&gt;'Prediction Log'!$E500, 'Prediction Log'!$I500='Prediction Log'!$C500), "Y", IF(AND('Prediction Log'!$E500&lt;0, 'Prediction Log'!$P500&lt;'Prediction Log'!$E500,'Prediction Log'!$I500='Prediction Log'!$B500 ), "Y", IF('Prediction Log'!$P500='Prediction Log'!$E500, "PUSH", "N")))))</f>
        <v/>
      </c>
      <c r="AA500" s="81" t="str">
        <f>IF(ISBLANK('Prediction Log'!$N500), "",IF(AND('Prediction Log'!$W500="Y", 'Prediction Log'!$X500="Y"), "Y", "N"))</f>
        <v/>
      </c>
      <c r="AB500" s="80" t="str">
        <f>IF(ISBLANK('Prediction Log'!$N500), "",IF('Prediction Log'!$D500&gt;0, 'Prediction Log'!$P500-'Prediction Log'!$D500, IF('Prediction Log'!$D500&lt;0, -'Prediction Log'!$P500+'Prediction Log'!$D500, "NA")))</f>
        <v/>
      </c>
      <c r="AC500" s="80" t="str">
        <f>IF(ISBLANK('Prediction Log'!$N500), "",ABS('Prediction Log'!$AB500))</f>
        <v/>
      </c>
      <c r="AD500" s="81" t="str">
        <f>IF(ISBLANK('Prediction Log'!$N500), "",IF('Prediction Log'!$E500&gt;0, 'Prediction Log'!$P500-'Prediction Log'!$E500, IF('Prediction Log'!$E500&lt;0, -'Prediction Log'!$P500+'Prediction Log'!$E500, "NA")))</f>
        <v/>
      </c>
      <c r="AE500" s="81" t="str">
        <f>IF(ISBLANK('Prediction Log'!$N500), "",ABS('Prediction Log'!$AD500))</f>
        <v/>
      </c>
    </row>
    <row r="501" ht="14.25" customHeight="1">
      <c r="A501" s="67" t="str">
        <f>IF(ISBLANK(Games!$B483), "",Games!A483)</f>
        <v/>
      </c>
      <c r="B501" s="67" t="str">
        <f>IF(ISBLANK(Games!$B483), "",Games!B483)</f>
        <v/>
      </c>
      <c r="C501" s="67" t="str">
        <f>IF(ISBLANK(Games!$B483), "",Games!E483)</f>
        <v/>
      </c>
      <c r="D501" s="68" t="str">
        <f>IF(ISBLANK(Games!$B483), "",Games!G483)</f>
        <v/>
      </c>
      <c r="E501" s="68" t="str">
        <f>IF(ISBLANK(Games!$B483), "",Games!H483)</f>
        <v/>
      </c>
      <c r="F501" s="69" t="str">
        <f>Games!D483</f>
        <v/>
      </c>
      <c r="G501" s="70" t="str">
        <f>Games!K483</f>
        <v/>
      </c>
      <c r="H501" s="71" t="str">
        <f>IF(ISBLANK(Games!B483), "", IF('Prediction Log'!$D501&lt;0, 'Prediction Log'!$B501, 'Prediction Log'!$C501))</f>
        <v/>
      </c>
      <c r="I501" s="72" t="str">
        <f>IF(ISBLANK(Games!$B483), "",Games!I483)</f>
        <v/>
      </c>
      <c r="J501" s="72" t="str">
        <f>IF('Prediction Log'!$F501&gt;0.5, 'Prediction Log'!$B501, IF('Prediction Log'!$F501&lt;0.5, 'Prediction Log'!$C501, "PICK"))</f>
        <v/>
      </c>
      <c r="K501" s="73" t="str">
        <f>IF(ISBLANK(Games!B483), "",IF('Prediction Log'!$J501='Prediction Log'!$B501, 'Prediction Log'!$F501, 1-'Prediction Log'!$F501))</f>
        <v/>
      </c>
      <c r="L501" s="74" t="str">
        <f>IF(ISBLANK(Games!$B483), "",Games!L483)</f>
        <v/>
      </c>
      <c r="M501" s="75" t="str">
        <f>IF(ISBLANK('Prediction Log'!$N501), "",IF('Prediction Log'!$N501&gt;'Prediction Log'!$O501,'Prediction Log'!$B501,'Prediction Log'!$C501))</f>
        <v/>
      </c>
      <c r="N501" s="76"/>
      <c r="O501" s="76"/>
      <c r="P501" s="77" t="str">
        <f>IF(ISBLANK('Prediction Log'!$N501), "",'Prediction Log'!$O501-'Prediction Log'!$N501)</f>
        <v/>
      </c>
      <c r="Q501" s="78" t="str">
        <f>IF(ISBLANK('Prediction Log'!$N501), "",IF('Prediction Log'!$M501&lt;&gt;'Prediction Log'!$H501, "Y", IF(AND('Prediction Log'!$M501='Prediction Log'!$H501, ABS((-1*'Prediction Log'!$P501))&gt;ABS('Prediction Log'!$D501)), "Y", IF('Prediction Log'!$D501='Prediction Log'!$P501, "PUSH", "N"))))</f>
        <v/>
      </c>
      <c r="R501" s="79" t="str">
        <f>IF(ISBLANK('Prediction Log'!$N501), "",IF('Prediction Log'!$P501&lt;'Prediction Log'!$D501, "Y", IF('Prediction Log'!$P501='Prediction Log'!$D501, "PUSH", "N")))</f>
        <v/>
      </c>
      <c r="S501" s="79" t="str">
        <f>IF(ISBLANK('Prediction Log'!$N501), "",IF('Prediction Log'!$P501&lt;'Prediction Log'!$E501, "Y", IF('Prediction Log'!$P501='Prediction Log'!$E501, "PUSH", "N")))</f>
        <v/>
      </c>
      <c r="T501" s="80" t="str">
        <f>IF(ISBLANK('Prediction Log'!$N501),"",IF('Prediction Log'!$M501='Prediction Log'!$H501, "Y", "N"))</f>
        <v/>
      </c>
      <c r="U501" s="80" t="str">
        <f>'Prediction Log'!$R501</f>
        <v/>
      </c>
      <c r="V501" s="80" t="str">
        <f>IF(ISBLANK('Prediction Log'!$N501), "",IF(AND('Prediction Log'!$T501="Y", 'Prediction Log'!$U501="Y"), "Y", "N"))</f>
        <v/>
      </c>
      <c r="W501" s="81" t="str">
        <f>IF(ISBLANK('Prediction Log'!$N501),"",IF('Prediction Log'!$M501='Prediction Log'!$I501, "Y", "N"))</f>
        <v/>
      </c>
      <c r="X501" s="81" t="str">
        <f>IF(ISBLANK('Prediction Log'!$N501), "", IF('Prediction Log'!$R501=Games!K483, "Y", "N"))</f>
        <v/>
      </c>
      <c r="Y501" s="82" t="str">
        <f>IF(ISBLANK('Prediction Log'!$N501), "",IF('Prediction Log'!$J501='Prediction Log'!$M501, "Y", "N"))</f>
        <v/>
      </c>
      <c r="Z501" s="81" t="str">
        <f>IF(ISBLANK('Prediction Log'!$N501), "",IF('Prediction Log'!$I501&lt;&gt;'Prediction Log'!$M501, "N",IF(AND('Prediction Log'!$E501&gt;0, 'Prediction Log'!$P501&gt;'Prediction Log'!$E501, 'Prediction Log'!$I501='Prediction Log'!$C501), "Y", IF(AND('Prediction Log'!$E501&lt;0, 'Prediction Log'!$P501&lt;'Prediction Log'!$E501,'Prediction Log'!$I501='Prediction Log'!$B501 ), "Y", IF('Prediction Log'!$P501='Prediction Log'!$E501, "PUSH", "N")))))</f>
        <v/>
      </c>
      <c r="AA501" s="81" t="str">
        <f>IF(ISBLANK('Prediction Log'!$N501), "",IF(AND('Prediction Log'!$W501="Y", 'Prediction Log'!$X501="Y"), "Y", "N"))</f>
        <v/>
      </c>
      <c r="AB501" s="80" t="str">
        <f>IF(ISBLANK('Prediction Log'!$N501), "",IF('Prediction Log'!$D501&gt;0, 'Prediction Log'!$P501-'Prediction Log'!$D501, IF('Prediction Log'!$D501&lt;0, -'Prediction Log'!$P501+'Prediction Log'!$D501, "NA")))</f>
        <v/>
      </c>
      <c r="AC501" s="80" t="str">
        <f>IF(ISBLANK('Prediction Log'!$N501), "",ABS('Prediction Log'!$AB501))</f>
        <v/>
      </c>
      <c r="AD501" s="81" t="str">
        <f>IF(ISBLANK('Prediction Log'!$N501), "",IF('Prediction Log'!$E501&gt;0, 'Prediction Log'!$P501-'Prediction Log'!$E501, IF('Prediction Log'!$E501&lt;0, -'Prediction Log'!$P501+'Prediction Log'!$E501, "NA")))</f>
        <v/>
      </c>
      <c r="AE501" s="81" t="str">
        <f>IF(ISBLANK('Prediction Log'!$N501), "",ABS('Prediction Log'!$AD501))</f>
        <v/>
      </c>
    </row>
    <row r="502" ht="14.25" customHeight="1">
      <c r="A502" s="14" t="str">
        <f>IF(ISBLANK(Games!$B484), "",Games!A484)</f>
        <v/>
      </c>
      <c r="B502" s="67" t="str">
        <f>IF(ISBLANK(Games!$B484), "",Games!B484)</f>
        <v/>
      </c>
      <c r="C502" s="67" t="str">
        <f>IF(ISBLANK(Games!$B484), "",Games!E484)</f>
        <v/>
      </c>
      <c r="D502" s="10" t="str">
        <f>IF(ISBLANK(Games!$B484), "",Games!G484)</f>
        <v/>
      </c>
      <c r="E502" s="10" t="str">
        <f>IF(ISBLANK(Games!$B484), "",Games!H484)</f>
        <v/>
      </c>
      <c r="F502" s="69" t="str">
        <f>Games!D484</f>
        <v/>
      </c>
      <c r="G502" s="70" t="str">
        <f>Games!K484</f>
        <v/>
      </c>
      <c r="H502" s="71" t="str">
        <f>IF(ISBLANK(Games!B484), "", IF('Prediction Log'!$D502&lt;0, 'Prediction Log'!$B502, 'Prediction Log'!$C502))</f>
        <v/>
      </c>
      <c r="I502" s="72" t="str">
        <f>IF(ISBLANK(Games!$B484), "",Games!I484)</f>
        <v/>
      </c>
      <c r="J502" s="72" t="str">
        <f>IF('Prediction Log'!$F502&gt;0.5, 'Prediction Log'!$B502, IF('Prediction Log'!$F502&lt;0.5, 'Prediction Log'!$C502, "PICK"))</f>
        <v/>
      </c>
      <c r="K502" s="73" t="str">
        <f>IF(ISBLANK(Games!B484), "",IF('Prediction Log'!$J502='Prediction Log'!$B502, 'Prediction Log'!$F502, 1-'Prediction Log'!$F502))</f>
        <v/>
      </c>
      <c r="L502" s="74" t="str">
        <f>IF(ISBLANK(Games!$B484), "",Games!L484)</f>
        <v/>
      </c>
      <c r="M502" s="75" t="str">
        <f>IF(ISBLANK('Prediction Log'!$N502), "",IF('Prediction Log'!$N502&gt;'Prediction Log'!$O502,'Prediction Log'!$B502,'Prediction Log'!$C502))</f>
        <v/>
      </c>
      <c r="N502" s="76"/>
      <c r="O502" s="76"/>
      <c r="P502" s="77" t="str">
        <f>IF(ISBLANK('Prediction Log'!$N502), "",'Prediction Log'!$O502-'Prediction Log'!$N502)</f>
        <v/>
      </c>
      <c r="Q502" s="78" t="str">
        <f>IF(ISBLANK('Prediction Log'!$N502), "",IF('Prediction Log'!$M502&lt;&gt;'Prediction Log'!$H502, "Y", IF(AND('Prediction Log'!$M502='Prediction Log'!$H502, ABS((-1*'Prediction Log'!$P502))&gt;ABS('Prediction Log'!$D502)), "Y", IF('Prediction Log'!$D502='Prediction Log'!$P502, "PUSH", "N"))))</f>
        <v/>
      </c>
      <c r="R502" s="79" t="str">
        <f>IF(ISBLANK('Prediction Log'!$N502), "",IF('Prediction Log'!$P502&lt;'Prediction Log'!$D502, "Y", IF('Prediction Log'!$P502='Prediction Log'!$D502, "PUSH", "N")))</f>
        <v/>
      </c>
      <c r="S502" s="79" t="str">
        <f>IF(ISBLANK('Prediction Log'!$N502), "",IF('Prediction Log'!$P502&lt;'Prediction Log'!$E502, "Y", IF('Prediction Log'!$P502='Prediction Log'!$E502, "PUSH", "N")))</f>
        <v/>
      </c>
      <c r="T502" s="80" t="str">
        <f>IF(ISBLANK('Prediction Log'!$N502),"",IF('Prediction Log'!$M502='Prediction Log'!$H502, "Y", "N"))</f>
        <v/>
      </c>
      <c r="U502" s="80" t="str">
        <f>'Prediction Log'!$R502</f>
        <v/>
      </c>
      <c r="V502" s="80" t="str">
        <f>IF(ISBLANK('Prediction Log'!$N502), "",IF(AND('Prediction Log'!$T502="Y", 'Prediction Log'!$U502="Y"), "Y", "N"))</f>
        <v/>
      </c>
      <c r="W502" s="81" t="str">
        <f>IF(ISBLANK('Prediction Log'!$N502),"",IF('Prediction Log'!$M502='Prediction Log'!$I502, "Y", "N"))</f>
        <v/>
      </c>
      <c r="X502" s="81" t="str">
        <f>IF(ISBLANK('Prediction Log'!$N502), "", IF('Prediction Log'!$R502=Games!K484, "Y", "N"))</f>
        <v/>
      </c>
      <c r="Y502" s="82" t="str">
        <f>IF(ISBLANK('Prediction Log'!$N502), "",IF('Prediction Log'!$J502='Prediction Log'!$M502, "Y", "N"))</f>
        <v/>
      </c>
      <c r="Z502" s="81" t="str">
        <f>IF(ISBLANK('Prediction Log'!$N502), "",IF('Prediction Log'!$I502&lt;&gt;'Prediction Log'!$M502, "N",IF(AND('Prediction Log'!$E502&gt;0, 'Prediction Log'!$P502&gt;'Prediction Log'!$E502, 'Prediction Log'!$I502='Prediction Log'!$C502), "Y", IF(AND('Prediction Log'!$E502&lt;0, 'Prediction Log'!$P502&lt;'Prediction Log'!$E502,'Prediction Log'!$I502='Prediction Log'!$B502 ), "Y", IF('Prediction Log'!$P502='Prediction Log'!$E502, "PUSH", "N")))))</f>
        <v/>
      </c>
      <c r="AA502" s="81" t="str">
        <f>IF(ISBLANK('Prediction Log'!$N502), "",IF(AND('Prediction Log'!$W502="Y", 'Prediction Log'!$X502="Y"), "Y", "N"))</f>
        <v/>
      </c>
      <c r="AB502" s="80" t="str">
        <f>IF(ISBLANK('Prediction Log'!$N502), "",IF('Prediction Log'!$D502&gt;0, 'Prediction Log'!$P502-'Prediction Log'!$D502, IF('Prediction Log'!$D502&lt;0, -'Prediction Log'!$P502+'Prediction Log'!$D502, "NA")))</f>
        <v/>
      </c>
      <c r="AC502" s="80" t="str">
        <f>IF(ISBLANK('Prediction Log'!$N502), "",ABS('Prediction Log'!$AB502))</f>
        <v/>
      </c>
      <c r="AD502" s="81" t="str">
        <f>IF(ISBLANK('Prediction Log'!$N502), "",IF('Prediction Log'!$E502&gt;0, 'Prediction Log'!$P502-'Prediction Log'!$E502, IF('Prediction Log'!$E502&lt;0, -'Prediction Log'!$P502+'Prediction Log'!$E502, "NA")))</f>
        <v/>
      </c>
      <c r="AE502" s="81" t="str">
        <f>IF(ISBLANK('Prediction Log'!$N502), "",ABS('Prediction Log'!$AD502))</f>
        <v/>
      </c>
    </row>
    <row r="503" ht="14.25" customHeight="1">
      <c r="A503" s="67" t="str">
        <f>IF(ISBLANK(Games!$B485), "",Games!A485)</f>
        <v/>
      </c>
      <c r="B503" s="67" t="str">
        <f>IF(ISBLANK(Games!$B485), "",Games!B485)</f>
        <v/>
      </c>
      <c r="C503" s="67" t="str">
        <f>IF(ISBLANK(Games!$B485), "",Games!E485)</f>
        <v/>
      </c>
      <c r="D503" s="68" t="str">
        <f>IF(ISBLANK(Games!$B485), "",Games!G485)</f>
        <v/>
      </c>
      <c r="E503" s="68" t="str">
        <f>IF(ISBLANK(Games!$B485), "",Games!H485)</f>
        <v/>
      </c>
      <c r="F503" s="69" t="str">
        <f>Games!D485</f>
        <v/>
      </c>
      <c r="G503" s="70" t="str">
        <f>Games!K485</f>
        <v/>
      </c>
      <c r="H503" s="71" t="str">
        <f>IF(ISBLANK(Games!B485), "", IF('Prediction Log'!$D503&lt;0, 'Prediction Log'!$B503, 'Prediction Log'!$C503))</f>
        <v/>
      </c>
      <c r="I503" s="72" t="str">
        <f>IF(ISBLANK(Games!$B485), "",Games!I485)</f>
        <v/>
      </c>
      <c r="J503" s="72" t="str">
        <f>IF('Prediction Log'!$F503&gt;0.5, 'Prediction Log'!$B503, IF('Prediction Log'!$F503&lt;0.5, 'Prediction Log'!$C503, "PICK"))</f>
        <v/>
      </c>
      <c r="K503" s="73" t="str">
        <f>IF(ISBLANK(Games!B485), "",IF('Prediction Log'!$J503='Prediction Log'!$B503, 'Prediction Log'!$F503, 1-'Prediction Log'!$F503))</f>
        <v/>
      </c>
      <c r="L503" s="74" t="str">
        <f>IF(ISBLANK(Games!$B485), "",Games!L485)</f>
        <v/>
      </c>
      <c r="M503" s="75" t="str">
        <f>IF(ISBLANK('Prediction Log'!$N503), "",IF('Prediction Log'!$N503&gt;'Prediction Log'!$O503,'Prediction Log'!$B503,'Prediction Log'!$C503))</f>
        <v/>
      </c>
      <c r="N503" s="76"/>
      <c r="O503" s="76"/>
      <c r="P503" s="77" t="str">
        <f>IF(ISBLANK('Prediction Log'!$N503), "",'Prediction Log'!$O503-'Prediction Log'!$N503)</f>
        <v/>
      </c>
      <c r="Q503" s="78" t="str">
        <f>IF(ISBLANK('Prediction Log'!$N503), "",IF('Prediction Log'!$M503&lt;&gt;'Prediction Log'!$H503, "Y", IF(AND('Prediction Log'!$M503='Prediction Log'!$H503, ABS((-1*'Prediction Log'!$P503))&gt;ABS('Prediction Log'!$D503)), "Y", IF('Prediction Log'!$D503='Prediction Log'!$P503, "PUSH", "N"))))</f>
        <v/>
      </c>
      <c r="R503" s="79" t="str">
        <f>IF(ISBLANK('Prediction Log'!$N503), "",IF('Prediction Log'!$P503&lt;'Prediction Log'!$D503, "Y", IF('Prediction Log'!$P503='Prediction Log'!$D503, "PUSH", "N")))</f>
        <v/>
      </c>
      <c r="S503" s="79" t="str">
        <f>IF(ISBLANK('Prediction Log'!$N503), "",IF('Prediction Log'!$P503&lt;'Prediction Log'!$E503, "Y", IF('Prediction Log'!$P503='Prediction Log'!$E503, "PUSH", "N")))</f>
        <v/>
      </c>
      <c r="T503" s="80" t="str">
        <f>IF(ISBLANK('Prediction Log'!$N503),"",IF('Prediction Log'!$M503='Prediction Log'!$H503, "Y", "N"))</f>
        <v/>
      </c>
      <c r="U503" s="80" t="str">
        <f>'Prediction Log'!$R503</f>
        <v/>
      </c>
      <c r="V503" s="80" t="str">
        <f>IF(ISBLANK('Prediction Log'!$N503), "",IF(AND('Prediction Log'!$T503="Y", 'Prediction Log'!$U503="Y"), "Y", "N"))</f>
        <v/>
      </c>
      <c r="W503" s="81" t="str">
        <f>IF(ISBLANK('Prediction Log'!$N503),"",IF('Prediction Log'!$M503='Prediction Log'!$I503, "Y", "N"))</f>
        <v/>
      </c>
      <c r="X503" s="81" t="str">
        <f>IF(ISBLANK('Prediction Log'!$N503), "", IF('Prediction Log'!$R503=Games!K485, "Y", "N"))</f>
        <v/>
      </c>
      <c r="Y503" s="82" t="str">
        <f>IF(ISBLANK('Prediction Log'!$N503), "",IF('Prediction Log'!$J503='Prediction Log'!$M503, "Y", "N"))</f>
        <v/>
      </c>
      <c r="Z503" s="81" t="str">
        <f>IF(ISBLANK('Prediction Log'!$N503), "",IF('Prediction Log'!$I503&lt;&gt;'Prediction Log'!$M503, "N",IF(AND('Prediction Log'!$E503&gt;0, 'Prediction Log'!$P503&gt;'Prediction Log'!$E503, 'Prediction Log'!$I503='Prediction Log'!$C503), "Y", IF(AND('Prediction Log'!$E503&lt;0, 'Prediction Log'!$P503&lt;'Prediction Log'!$E503,'Prediction Log'!$I503='Prediction Log'!$B503 ), "Y", IF('Prediction Log'!$P503='Prediction Log'!$E503, "PUSH", "N")))))</f>
        <v/>
      </c>
      <c r="AA503" s="81" t="str">
        <f>IF(ISBLANK('Prediction Log'!$N503), "",IF(AND('Prediction Log'!$W503="Y", 'Prediction Log'!$X503="Y"), "Y", "N"))</f>
        <v/>
      </c>
      <c r="AB503" s="80" t="str">
        <f>IF(ISBLANK('Prediction Log'!$N503), "",IF('Prediction Log'!$D503&gt;0, 'Prediction Log'!$P503-'Prediction Log'!$D503, IF('Prediction Log'!$D503&lt;0, -'Prediction Log'!$P503+'Prediction Log'!$D503, "NA")))</f>
        <v/>
      </c>
      <c r="AC503" s="80" t="str">
        <f>IF(ISBLANK('Prediction Log'!$N503), "",ABS('Prediction Log'!$AB503))</f>
        <v/>
      </c>
      <c r="AD503" s="81" t="str">
        <f>IF(ISBLANK('Prediction Log'!$N503), "",IF('Prediction Log'!$E503&gt;0, 'Prediction Log'!$P503-'Prediction Log'!$E503, IF('Prediction Log'!$E503&lt;0, -'Prediction Log'!$P503+'Prediction Log'!$E503, "NA")))</f>
        <v/>
      </c>
      <c r="AE503" s="81" t="str">
        <f>IF(ISBLANK('Prediction Log'!$N503), "",ABS('Prediction Log'!$AD503))</f>
        <v/>
      </c>
    </row>
    <row r="504" ht="14.25" customHeight="1">
      <c r="A504" s="14" t="str">
        <f>IF(ISBLANK(Games!$B486), "",Games!A486)</f>
        <v/>
      </c>
      <c r="B504" s="67" t="str">
        <f>IF(ISBLANK(Games!$B486), "",Games!B486)</f>
        <v/>
      </c>
      <c r="C504" s="67" t="str">
        <f>IF(ISBLANK(Games!$B486), "",Games!E486)</f>
        <v/>
      </c>
      <c r="D504" s="10" t="str">
        <f>IF(ISBLANK(Games!$B486), "",Games!G486)</f>
        <v/>
      </c>
      <c r="E504" s="10" t="str">
        <f>IF(ISBLANK(Games!$B486), "",Games!H486)</f>
        <v/>
      </c>
      <c r="F504" s="69" t="str">
        <f>Games!D486</f>
        <v/>
      </c>
      <c r="G504" s="70" t="str">
        <f>Games!K486</f>
        <v/>
      </c>
      <c r="H504" s="71" t="str">
        <f>IF(ISBLANK(Games!B486), "", IF('Prediction Log'!$D504&lt;0, 'Prediction Log'!$B504, 'Prediction Log'!$C504))</f>
        <v/>
      </c>
      <c r="I504" s="72" t="str">
        <f>IF(ISBLANK(Games!$B486), "",Games!I486)</f>
        <v/>
      </c>
      <c r="J504" s="72" t="str">
        <f>IF('Prediction Log'!$F504&gt;0.5, 'Prediction Log'!$B504, IF('Prediction Log'!$F504&lt;0.5, 'Prediction Log'!$C504, "PICK"))</f>
        <v/>
      </c>
      <c r="K504" s="73" t="str">
        <f>IF(ISBLANK(Games!B486), "",IF('Prediction Log'!$J504='Prediction Log'!$B504, 'Prediction Log'!$F504, 1-'Prediction Log'!$F504))</f>
        <v/>
      </c>
      <c r="L504" s="74" t="str">
        <f>IF(ISBLANK(Games!$B486), "",Games!L486)</f>
        <v/>
      </c>
      <c r="M504" s="75" t="str">
        <f>IF(ISBLANK('Prediction Log'!$N504), "",IF('Prediction Log'!$N504&gt;'Prediction Log'!$O504,'Prediction Log'!$B504,'Prediction Log'!$C504))</f>
        <v/>
      </c>
      <c r="N504" s="76"/>
      <c r="O504" s="76"/>
      <c r="P504" s="77" t="str">
        <f>IF(ISBLANK('Prediction Log'!$N504), "",'Prediction Log'!$O504-'Prediction Log'!$N504)</f>
        <v/>
      </c>
      <c r="Q504" s="78" t="str">
        <f>IF(ISBLANK('Prediction Log'!$N504), "",IF('Prediction Log'!$M504&lt;&gt;'Prediction Log'!$H504, "Y", IF(AND('Prediction Log'!$M504='Prediction Log'!$H504, ABS((-1*'Prediction Log'!$P504))&gt;ABS('Prediction Log'!$D504)), "Y", IF('Prediction Log'!$D504='Prediction Log'!$P504, "PUSH", "N"))))</f>
        <v/>
      </c>
      <c r="R504" s="79" t="str">
        <f>IF(ISBLANK('Prediction Log'!$N504), "",IF('Prediction Log'!$P504&lt;'Prediction Log'!$D504, "Y", IF('Prediction Log'!$P504='Prediction Log'!$D504, "PUSH", "N")))</f>
        <v/>
      </c>
      <c r="S504" s="79" t="str">
        <f>IF(ISBLANK('Prediction Log'!$N504), "",IF('Prediction Log'!$P504&lt;'Prediction Log'!$E504, "Y", IF('Prediction Log'!$P504='Prediction Log'!$E504, "PUSH", "N")))</f>
        <v/>
      </c>
      <c r="T504" s="80" t="str">
        <f>IF(ISBLANK('Prediction Log'!$N504),"",IF('Prediction Log'!$M504='Prediction Log'!$H504, "Y", "N"))</f>
        <v/>
      </c>
      <c r="U504" s="80" t="str">
        <f>'Prediction Log'!$R504</f>
        <v/>
      </c>
      <c r="V504" s="80" t="str">
        <f>IF(ISBLANK('Prediction Log'!$N504), "",IF(AND('Prediction Log'!$T504="Y", 'Prediction Log'!$U504="Y"), "Y", "N"))</f>
        <v/>
      </c>
      <c r="W504" s="81" t="str">
        <f>IF(ISBLANK('Prediction Log'!$N504),"",IF('Prediction Log'!$M504='Prediction Log'!$I504, "Y", "N"))</f>
        <v/>
      </c>
      <c r="X504" s="81" t="str">
        <f>IF(ISBLANK('Prediction Log'!$N504), "", IF('Prediction Log'!$R504=Games!K486, "Y", "N"))</f>
        <v/>
      </c>
      <c r="Y504" s="82" t="str">
        <f>IF(ISBLANK('Prediction Log'!$N504), "",IF('Prediction Log'!$J504='Prediction Log'!$M504, "Y", "N"))</f>
        <v/>
      </c>
      <c r="Z504" s="81" t="str">
        <f>IF(ISBLANK('Prediction Log'!$N504), "",IF('Prediction Log'!$I504&lt;&gt;'Prediction Log'!$M504, "N",IF(AND('Prediction Log'!$E504&gt;0, 'Prediction Log'!$P504&gt;'Prediction Log'!$E504, 'Prediction Log'!$I504='Prediction Log'!$C504), "Y", IF(AND('Prediction Log'!$E504&lt;0, 'Prediction Log'!$P504&lt;'Prediction Log'!$E504,'Prediction Log'!$I504='Prediction Log'!$B504 ), "Y", IF('Prediction Log'!$P504='Prediction Log'!$E504, "PUSH", "N")))))</f>
        <v/>
      </c>
      <c r="AA504" s="81" t="str">
        <f>IF(ISBLANK('Prediction Log'!$N504), "",IF(AND('Prediction Log'!$W504="Y", 'Prediction Log'!$X504="Y"), "Y", "N"))</f>
        <v/>
      </c>
      <c r="AB504" s="80" t="str">
        <f>IF(ISBLANK('Prediction Log'!$N504), "",IF('Prediction Log'!$D504&gt;0, 'Prediction Log'!$P504-'Prediction Log'!$D504, IF('Prediction Log'!$D504&lt;0, -'Prediction Log'!$P504+'Prediction Log'!$D504, "NA")))</f>
        <v/>
      </c>
      <c r="AC504" s="80" t="str">
        <f>IF(ISBLANK('Prediction Log'!$N504), "",ABS('Prediction Log'!$AB504))</f>
        <v/>
      </c>
      <c r="AD504" s="81" t="str">
        <f>IF(ISBLANK('Prediction Log'!$N504), "",IF('Prediction Log'!$E504&gt;0, 'Prediction Log'!$P504-'Prediction Log'!$E504, IF('Prediction Log'!$E504&lt;0, -'Prediction Log'!$P504+'Prediction Log'!$E504, "NA")))</f>
        <v/>
      </c>
      <c r="AE504" s="81" t="str">
        <f>IF(ISBLANK('Prediction Log'!$N504), "",ABS('Prediction Log'!$AD504))</f>
        <v/>
      </c>
    </row>
    <row r="505" ht="14.25" customHeight="1">
      <c r="A505" s="67" t="str">
        <f>IF(ISBLANK(Games!$B487), "",Games!A487)</f>
        <v/>
      </c>
      <c r="B505" s="67" t="str">
        <f>IF(ISBLANK(Games!$B487), "",Games!B487)</f>
        <v/>
      </c>
      <c r="C505" s="67" t="str">
        <f>IF(ISBLANK(Games!$B487), "",Games!E487)</f>
        <v/>
      </c>
      <c r="D505" s="68" t="str">
        <f>IF(ISBLANK(Games!$B487), "",Games!G487)</f>
        <v/>
      </c>
      <c r="E505" s="68" t="str">
        <f>IF(ISBLANK(Games!$B487), "",Games!H487)</f>
        <v/>
      </c>
      <c r="F505" s="69" t="str">
        <f>Games!D487</f>
        <v/>
      </c>
      <c r="G505" s="70" t="str">
        <f>Games!K487</f>
        <v/>
      </c>
      <c r="H505" s="71" t="str">
        <f>IF(ISBLANK(Games!B487), "", IF('Prediction Log'!$D505&lt;0, 'Prediction Log'!$B505, 'Prediction Log'!$C505))</f>
        <v/>
      </c>
      <c r="I505" s="72" t="str">
        <f>IF(ISBLANK(Games!$B487), "",Games!I487)</f>
        <v/>
      </c>
      <c r="J505" s="72" t="str">
        <f>IF('Prediction Log'!$F505&gt;0.5, 'Prediction Log'!$B505, IF('Prediction Log'!$F505&lt;0.5, 'Prediction Log'!$C505, "PICK"))</f>
        <v/>
      </c>
      <c r="K505" s="73" t="str">
        <f>IF(ISBLANK(Games!B487), "",IF('Prediction Log'!$J505='Prediction Log'!$B505, 'Prediction Log'!$F505, 1-'Prediction Log'!$F505))</f>
        <v/>
      </c>
      <c r="L505" s="74" t="str">
        <f>IF(ISBLANK(Games!$B487), "",Games!L487)</f>
        <v/>
      </c>
      <c r="M505" s="75" t="str">
        <f>IF(ISBLANK('Prediction Log'!$N505), "",IF('Prediction Log'!$N505&gt;'Prediction Log'!$O505,'Prediction Log'!$B505,'Prediction Log'!$C505))</f>
        <v/>
      </c>
      <c r="N505" s="76"/>
      <c r="O505" s="76"/>
      <c r="P505" s="77" t="str">
        <f>IF(ISBLANK('Prediction Log'!$N505), "",'Prediction Log'!$O505-'Prediction Log'!$N505)</f>
        <v/>
      </c>
      <c r="Q505" s="78" t="str">
        <f>IF(ISBLANK('Prediction Log'!$N505), "",IF('Prediction Log'!$M505&lt;&gt;'Prediction Log'!$H505, "Y", IF(AND('Prediction Log'!$M505='Prediction Log'!$H505, ABS((-1*'Prediction Log'!$P505))&gt;ABS('Prediction Log'!$D505)), "Y", IF('Prediction Log'!$D505='Prediction Log'!$P505, "PUSH", "N"))))</f>
        <v/>
      </c>
      <c r="R505" s="79" t="str">
        <f>IF(ISBLANK('Prediction Log'!$N505), "",IF('Prediction Log'!$P505&lt;'Prediction Log'!$D505, "Y", IF('Prediction Log'!$P505='Prediction Log'!$D505, "PUSH", "N")))</f>
        <v/>
      </c>
      <c r="S505" s="79" t="str">
        <f>IF(ISBLANK('Prediction Log'!$N505), "",IF('Prediction Log'!$P505&lt;'Prediction Log'!$E505, "Y", IF('Prediction Log'!$P505='Prediction Log'!$E505, "PUSH", "N")))</f>
        <v/>
      </c>
      <c r="T505" s="80" t="str">
        <f>IF(ISBLANK('Prediction Log'!$N505),"",IF('Prediction Log'!$M505='Prediction Log'!$H505, "Y", "N"))</f>
        <v/>
      </c>
      <c r="U505" s="80" t="str">
        <f>'Prediction Log'!$R505</f>
        <v/>
      </c>
      <c r="V505" s="80" t="str">
        <f>IF(ISBLANK('Prediction Log'!$N505), "",IF(AND('Prediction Log'!$T505="Y", 'Prediction Log'!$U505="Y"), "Y", "N"))</f>
        <v/>
      </c>
      <c r="W505" s="81" t="str">
        <f>IF(ISBLANK('Prediction Log'!$N505),"",IF('Prediction Log'!$M505='Prediction Log'!$I505, "Y", "N"))</f>
        <v/>
      </c>
      <c r="X505" s="81" t="str">
        <f>IF(ISBLANK('Prediction Log'!$N505), "", IF('Prediction Log'!$R505=Games!K487, "Y", "N"))</f>
        <v/>
      </c>
      <c r="Y505" s="82" t="str">
        <f>IF(ISBLANK('Prediction Log'!$N505), "",IF('Prediction Log'!$J505='Prediction Log'!$M505, "Y", "N"))</f>
        <v/>
      </c>
      <c r="Z505" s="81" t="str">
        <f>IF(ISBLANK('Prediction Log'!$N505), "",IF('Prediction Log'!$I505&lt;&gt;'Prediction Log'!$M505, "N",IF(AND('Prediction Log'!$E505&gt;0, 'Prediction Log'!$P505&gt;'Prediction Log'!$E505, 'Prediction Log'!$I505='Prediction Log'!$C505), "Y", IF(AND('Prediction Log'!$E505&lt;0, 'Prediction Log'!$P505&lt;'Prediction Log'!$E505,'Prediction Log'!$I505='Prediction Log'!$B505 ), "Y", IF('Prediction Log'!$P505='Prediction Log'!$E505, "PUSH", "N")))))</f>
        <v/>
      </c>
      <c r="AA505" s="81" t="str">
        <f>IF(ISBLANK('Prediction Log'!$N505), "",IF(AND('Prediction Log'!$W505="Y", 'Prediction Log'!$X505="Y"), "Y", "N"))</f>
        <v/>
      </c>
      <c r="AB505" s="80" t="str">
        <f>IF(ISBLANK('Prediction Log'!$N505), "",IF('Prediction Log'!$D505&gt;0, 'Prediction Log'!$P505-'Prediction Log'!$D505, IF('Prediction Log'!$D505&lt;0, -'Prediction Log'!$P505+'Prediction Log'!$D505, "NA")))</f>
        <v/>
      </c>
      <c r="AC505" s="80" t="str">
        <f>IF(ISBLANK('Prediction Log'!$N505), "",ABS('Prediction Log'!$AB505))</f>
        <v/>
      </c>
      <c r="AD505" s="81" t="str">
        <f>IF(ISBLANK('Prediction Log'!$N505), "",IF('Prediction Log'!$E505&gt;0, 'Prediction Log'!$P505-'Prediction Log'!$E505, IF('Prediction Log'!$E505&lt;0, -'Prediction Log'!$P505+'Prediction Log'!$E505, "NA")))</f>
        <v/>
      </c>
      <c r="AE505" s="81" t="str">
        <f>IF(ISBLANK('Prediction Log'!$N505), "",ABS('Prediction Log'!$AD505))</f>
        <v/>
      </c>
    </row>
    <row r="506" ht="14.25" customHeight="1">
      <c r="A506" s="14" t="str">
        <f>IF(ISBLANK(Games!$B488), "",Games!A488)</f>
        <v/>
      </c>
      <c r="B506" s="67" t="str">
        <f>IF(ISBLANK(Games!$B488), "",Games!B488)</f>
        <v/>
      </c>
      <c r="C506" s="67" t="str">
        <f>IF(ISBLANK(Games!$B488), "",Games!E488)</f>
        <v/>
      </c>
      <c r="D506" s="10" t="str">
        <f>IF(ISBLANK(Games!$B488), "",Games!G488)</f>
        <v/>
      </c>
      <c r="E506" s="10" t="str">
        <f>IF(ISBLANK(Games!$B488), "",Games!H488)</f>
        <v/>
      </c>
      <c r="F506" s="69" t="str">
        <f>Games!D488</f>
        <v/>
      </c>
      <c r="G506" s="70" t="str">
        <f>Games!K488</f>
        <v/>
      </c>
      <c r="H506" s="71" t="str">
        <f>IF(ISBLANK(Games!B488), "", IF('Prediction Log'!$D506&lt;0, 'Prediction Log'!$B506, 'Prediction Log'!$C506))</f>
        <v/>
      </c>
      <c r="I506" s="72" t="str">
        <f>IF(ISBLANK(Games!$B488), "",Games!I488)</f>
        <v/>
      </c>
      <c r="J506" s="72" t="str">
        <f>IF('Prediction Log'!$F506&gt;0.5, 'Prediction Log'!$B506, IF('Prediction Log'!$F506&lt;0.5, 'Prediction Log'!$C506, "PICK"))</f>
        <v/>
      </c>
      <c r="K506" s="73" t="str">
        <f>IF(ISBLANK(Games!B488), "",IF('Prediction Log'!$J506='Prediction Log'!$B506, 'Prediction Log'!$F506, 1-'Prediction Log'!$F506))</f>
        <v/>
      </c>
      <c r="L506" s="74" t="str">
        <f>IF(ISBLANK(Games!$B488), "",Games!L488)</f>
        <v/>
      </c>
      <c r="M506" s="75" t="str">
        <f>IF(ISBLANK('Prediction Log'!$N506), "",IF('Prediction Log'!$N506&gt;'Prediction Log'!$O506,'Prediction Log'!$B506,'Prediction Log'!$C506))</f>
        <v/>
      </c>
      <c r="N506" s="76"/>
      <c r="O506" s="76"/>
      <c r="P506" s="77" t="str">
        <f>IF(ISBLANK('Prediction Log'!$N506), "",'Prediction Log'!$O506-'Prediction Log'!$N506)</f>
        <v/>
      </c>
      <c r="Q506" s="78" t="str">
        <f>IF(ISBLANK('Prediction Log'!$N506), "",IF('Prediction Log'!$M506&lt;&gt;'Prediction Log'!$H506, "Y", IF(AND('Prediction Log'!$M506='Prediction Log'!$H506, ABS((-1*'Prediction Log'!$P506))&gt;ABS('Prediction Log'!$D506)), "Y", IF('Prediction Log'!$D506='Prediction Log'!$P506, "PUSH", "N"))))</f>
        <v/>
      </c>
      <c r="R506" s="79" t="str">
        <f>IF(ISBLANK('Prediction Log'!$N506), "",IF('Prediction Log'!$P506&lt;'Prediction Log'!$D506, "Y", IF('Prediction Log'!$P506='Prediction Log'!$D506, "PUSH", "N")))</f>
        <v/>
      </c>
      <c r="S506" s="79" t="str">
        <f>IF(ISBLANK('Prediction Log'!$N506), "",IF('Prediction Log'!$P506&lt;'Prediction Log'!$E506, "Y", IF('Prediction Log'!$P506='Prediction Log'!$E506, "PUSH", "N")))</f>
        <v/>
      </c>
      <c r="T506" s="80" t="str">
        <f>IF(ISBLANK('Prediction Log'!$N506),"",IF('Prediction Log'!$M506='Prediction Log'!$H506, "Y", "N"))</f>
        <v/>
      </c>
      <c r="U506" s="80" t="str">
        <f>'Prediction Log'!$R506</f>
        <v/>
      </c>
      <c r="V506" s="80" t="str">
        <f>IF(ISBLANK('Prediction Log'!$N506), "",IF(AND('Prediction Log'!$T506="Y", 'Prediction Log'!$U506="Y"), "Y", "N"))</f>
        <v/>
      </c>
      <c r="W506" s="81" t="str">
        <f>IF(ISBLANK('Prediction Log'!$N506),"",IF('Prediction Log'!$M506='Prediction Log'!$I506, "Y", "N"))</f>
        <v/>
      </c>
      <c r="X506" s="81" t="str">
        <f>IF(ISBLANK('Prediction Log'!$N506), "", IF('Prediction Log'!$R506=Games!K488, "Y", "N"))</f>
        <v/>
      </c>
      <c r="Y506" s="82" t="str">
        <f>IF(ISBLANK('Prediction Log'!$N506), "",IF('Prediction Log'!$J506='Prediction Log'!$M506, "Y", "N"))</f>
        <v/>
      </c>
      <c r="Z506" s="81" t="str">
        <f>IF(ISBLANK('Prediction Log'!$N506), "",IF('Prediction Log'!$I506&lt;&gt;'Prediction Log'!$M506, "N",IF(AND('Prediction Log'!$E506&gt;0, 'Prediction Log'!$P506&gt;'Prediction Log'!$E506, 'Prediction Log'!$I506='Prediction Log'!$C506), "Y", IF(AND('Prediction Log'!$E506&lt;0, 'Prediction Log'!$P506&lt;'Prediction Log'!$E506,'Prediction Log'!$I506='Prediction Log'!$B506 ), "Y", IF('Prediction Log'!$P506='Prediction Log'!$E506, "PUSH", "N")))))</f>
        <v/>
      </c>
      <c r="AA506" s="81" t="str">
        <f>IF(ISBLANK('Prediction Log'!$N506), "",IF(AND('Prediction Log'!$W506="Y", 'Prediction Log'!$X506="Y"), "Y", "N"))</f>
        <v/>
      </c>
      <c r="AB506" s="80" t="str">
        <f>IF(ISBLANK('Prediction Log'!$N506), "",IF('Prediction Log'!$D506&gt;0, 'Prediction Log'!$P506-'Prediction Log'!$D506, IF('Prediction Log'!$D506&lt;0, -'Prediction Log'!$P506+'Prediction Log'!$D506, "NA")))</f>
        <v/>
      </c>
      <c r="AC506" s="80" t="str">
        <f>IF(ISBLANK('Prediction Log'!$N506), "",ABS('Prediction Log'!$AB506))</f>
        <v/>
      </c>
      <c r="AD506" s="81" t="str">
        <f>IF(ISBLANK('Prediction Log'!$N506), "",IF('Prediction Log'!$E506&gt;0, 'Prediction Log'!$P506-'Prediction Log'!$E506, IF('Prediction Log'!$E506&lt;0, -'Prediction Log'!$P506+'Prediction Log'!$E506, "NA")))</f>
        <v/>
      </c>
      <c r="AE506" s="81" t="str">
        <f>IF(ISBLANK('Prediction Log'!$N506), "",ABS('Prediction Log'!$AD506))</f>
        <v/>
      </c>
    </row>
    <row r="507" ht="14.25" customHeight="1">
      <c r="A507" s="67" t="str">
        <f>IF(ISBLANK(Games!$B489), "",Games!A489)</f>
        <v/>
      </c>
      <c r="B507" s="67" t="str">
        <f>IF(ISBLANK(Games!$B489), "",Games!B489)</f>
        <v/>
      </c>
      <c r="C507" s="67" t="str">
        <f>IF(ISBLANK(Games!$B489), "",Games!E489)</f>
        <v/>
      </c>
      <c r="D507" s="68" t="str">
        <f>IF(ISBLANK(Games!$B489), "",Games!G489)</f>
        <v/>
      </c>
      <c r="E507" s="68" t="str">
        <f>IF(ISBLANK(Games!$B489), "",Games!H489)</f>
        <v/>
      </c>
      <c r="F507" s="69" t="str">
        <f>Games!D489</f>
        <v/>
      </c>
      <c r="G507" s="70" t="str">
        <f>Games!K489</f>
        <v/>
      </c>
      <c r="H507" s="71" t="str">
        <f>IF(ISBLANK(Games!B489), "", IF('Prediction Log'!$D507&lt;0, 'Prediction Log'!$B507, 'Prediction Log'!$C507))</f>
        <v/>
      </c>
      <c r="I507" s="72" t="str">
        <f>IF(ISBLANK(Games!$B489), "",Games!I489)</f>
        <v/>
      </c>
      <c r="J507" s="72" t="str">
        <f>IF('Prediction Log'!$F507&gt;0.5, 'Prediction Log'!$B507, IF('Prediction Log'!$F507&lt;0.5, 'Prediction Log'!$C507, "PICK"))</f>
        <v/>
      </c>
      <c r="K507" s="73" t="str">
        <f>IF(ISBLANK(Games!B489), "",IF('Prediction Log'!$J507='Prediction Log'!$B507, 'Prediction Log'!$F507, 1-'Prediction Log'!$F507))</f>
        <v/>
      </c>
      <c r="L507" s="74" t="str">
        <f>IF(ISBLANK(Games!$B489), "",Games!L489)</f>
        <v/>
      </c>
      <c r="M507" s="75" t="str">
        <f>IF(ISBLANK('Prediction Log'!$N507), "",IF('Prediction Log'!$N507&gt;'Prediction Log'!$O507,'Prediction Log'!$B507,'Prediction Log'!$C507))</f>
        <v/>
      </c>
      <c r="N507" s="76"/>
      <c r="O507" s="76"/>
      <c r="P507" s="77" t="str">
        <f>IF(ISBLANK('Prediction Log'!$N507), "",'Prediction Log'!$O507-'Prediction Log'!$N507)</f>
        <v/>
      </c>
      <c r="Q507" s="78" t="str">
        <f>IF(ISBLANK('Prediction Log'!$N507), "",IF('Prediction Log'!$M507&lt;&gt;'Prediction Log'!$H507, "Y", IF(AND('Prediction Log'!$M507='Prediction Log'!$H507, ABS((-1*'Prediction Log'!$P507))&gt;ABS('Prediction Log'!$D507)), "Y", IF('Prediction Log'!$D507='Prediction Log'!$P507, "PUSH", "N"))))</f>
        <v/>
      </c>
      <c r="R507" s="79" t="str">
        <f>IF(ISBLANK('Prediction Log'!$N507), "",IF('Prediction Log'!$P507&lt;'Prediction Log'!$D507, "Y", IF('Prediction Log'!$P507='Prediction Log'!$D507, "PUSH", "N")))</f>
        <v/>
      </c>
      <c r="S507" s="79" t="str">
        <f>IF(ISBLANK('Prediction Log'!$N507), "",IF('Prediction Log'!$P507&lt;'Prediction Log'!$E507, "Y", IF('Prediction Log'!$P507='Prediction Log'!$E507, "PUSH", "N")))</f>
        <v/>
      </c>
      <c r="T507" s="80" t="str">
        <f>IF(ISBLANK('Prediction Log'!$N507),"",IF('Prediction Log'!$M507='Prediction Log'!$H507, "Y", "N"))</f>
        <v/>
      </c>
      <c r="U507" s="80" t="str">
        <f>'Prediction Log'!$R507</f>
        <v/>
      </c>
      <c r="V507" s="80" t="str">
        <f>IF(ISBLANK('Prediction Log'!$N507), "",IF(AND('Prediction Log'!$T507="Y", 'Prediction Log'!$U507="Y"), "Y", "N"))</f>
        <v/>
      </c>
      <c r="W507" s="81" t="str">
        <f>IF(ISBLANK('Prediction Log'!$N507),"",IF('Prediction Log'!$M507='Prediction Log'!$I507, "Y", "N"))</f>
        <v/>
      </c>
      <c r="X507" s="81" t="str">
        <f>IF(ISBLANK('Prediction Log'!$N507), "", IF('Prediction Log'!$R507=Games!K489, "Y", "N"))</f>
        <v/>
      </c>
      <c r="Y507" s="82" t="str">
        <f>IF(ISBLANK('Prediction Log'!$N507), "",IF('Prediction Log'!$J507='Prediction Log'!$M507, "Y", "N"))</f>
        <v/>
      </c>
      <c r="Z507" s="81" t="str">
        <f>IF(ISBLANK('Prediction Log'!$N507), "",IF('Prediction Log'!$I507&lt;&gt;'Prediction Log'!$M507, "N",IF(AND('Prediction Log'!$E507&gt;0, 'Prediction Log'!$P507&gt;'Prediction Log'!$E507, 'Prediction Log'!$I507='Prediction Log'!$C507), "Y", IF(AND('Prediction Log'!$E507&lt;0, 'Prediction Log'!$P507&lt;'Prediction Log'!$E507,'Prediction Log'!$I507='Prediction Log'!$B507 ), "Y", IF('Prediction Log'!$P507='Prediction Log'!$E507, "PUSH", "N")))))</f>
        <v/>
      </c>
      <c r="AA507" s="81" t="str">
        <f>IF(ISBLANK('Prediction Log'!$N507), "",IF(AND('Prediction Log'!$W507="Y", 'Prediction Log'!$X507="Y"), "Y", "N"))</f>
        <v/>
      </c>
      <c r="AB507" s="80" t="str">
        <f>IF(ISBLANK('Prediction Log'!$N507), "",IF('Prediction Log'!$D507&gt;0, 'Prediction Log'!$P507-'Prediction Log'!$D507, IF('Prediction Log'!$D507&lt;0, -'Prediction Log'!$P507+'Prediction Log'!$D507, "NA")))</f>
        <v/>
      </c>
      <c r="AC507" s="80" t="str">
        <f>IF(ISBLANK('Prediction Log'!$N507), "",ABS('Prediction Log'!$AB507))</f>
        <v/>
      </c>
      <c r="AD507" s="81" t="str">
        <f>IF(ISBLANK('Prediction Log'!$N507), "",IF('Prediction Log'!$E507&gt;0, 'Prediction Log'!$P507-'Prediction Log'!$E507, IF('Prediction Log'!$E507&lt;0, -'Prediction Log'!$P507+'Prediction Log'!$E507, "NA")))</f>
        <v/>
      </c>
      <c r="AE507" s="81" t="str">
        <f>IF(ISBLANK('Prediction Log'!$N507), "",ABS('Prediction Log'!$AD507))</f>
        <v/>
      </c>
    </row>
    <row r="508" ht="14.25" customHeight="1">
      <c r="A508" s="14" t="str">
        <f>IF(ISBLANK(Games!$B490), "",Games!A490)</f>
        <v/>
      </c>
      <c r="B508" s="67" t="str">
        <f>IF(ISBLANK(Games!$B490), "",Games!B490)</f>
        <v/>
      </c>
      <c r="C508" s="67" t="str">
        <f>IF(ISBLANK(Games!$B490), "",Games!E490)</f>
        <v/>
      </c>
      <c r="D508" s="10" t="str">
        <f>IF(ISBLANK(Games!$B490), "",Games!G490)</f>
        <v/>
      </c>
      <c r="E508" s="10" t="str">
        <f>IF(ISBLANK(Games!$B490), "",Games!H490)</f>
        <v/>
      </c>
      <c r="F508" s="69" t="str">
        <f>Games!D490</f>
        <v/>
      </c>
      <c r="G508" s="70" t="str">
        <f>Games!K490</f>
        <v/>
      </c>
      <c r="H508" s="71" t="str">
        <f>IF(ISBLANK(Games!B490), "", IF('Prediction Log'!$D508&lt;0, 'Prediction Log'!$B508, 'Prediction Log'!$C508))</f>
        <v/>
      </c>
      <c r="I508" s="72" t="str">
        <f>IF(ISBLANK(Games!$B490), "",Games!I490)</f>
        <v/>
      </c>
      <c r="J508" s="72" t="str">
        <f>IF('Prediction Log'!$F508&gt;0.5, 'Prediction Log'!$B508, IF('Prediction Log'!$F508&lt;0.5, 'Prediction Log'!$C508, "PICK"))</f>
        <v/>
      </c>
      <c r="K508" s="73" t="str">
        <f>IF(ISBLANK(Games!B490), "",IF('Prediction Log'!$J508='Prediction Log'!$B508, 'Prediction Log'!$F508, 1-'Prediction Log'!$F508))</f>
        <v/>
      </c>
      <c r="L508" s="74" t="str">
        <f>IF(ISBLANK(Games!$B490), "",Games!L490)</f>
        <v/>
      </c>
      <c r="M508" s="75" t="str">
        <f>IF(ISBLANK('Prediction Log'!$N508), "",IF('Prediction Log'!$N508&gt;'Prediction Log'!$O508,'Prediction Log'!$B508,'Prediction Log'!$C508))</f>
        <v/>
      </c>
      <c r="N508" s="76"/>
      <c r="O508" s="76"/>
      <c r="P508" s="77" t="str">
        <f>IF(ISBLANK('Prediction Log'!$N508), "",'Prediction Log'!$O508-'Prediction Log'!$N508)</f>
        <v/>
      </c>
      <c r="Q508" s="78" t="str">
        <f>IF(ISBLANK('Prediction Log'!$N508), "",IF('Prediction Log'!$M508&lt;&gt;'Prediction Log'!$H508, "Y", IF(AND('Prediction Log'!$M508='Prediction Log'!$H508, ABS((-1*'Prediction Log'!$P508))&gt;ABS('Prediction Log'!$D508)), "Y", IF('Prediction Log'!$D508='Prediction Log'!$P508, "PUSH", "N"))))</f>
        <v/>
      </c>
      <c r="R508" s="79" t="str">
        <f>IF(ISBLANK('Prediction Log'!$N508), "",IF('Prediction Log'!$P508&lt;'Prediction Log'!$D508, "Y", IF('Prediction Log'!$P508='Prediction Log'!$D508, "PUSH", "N")))</f>
        <v/>
      </c>
      <c r="S508" s="79" t="str">
        <f>IF(ISBLANK('Prediction Log'!$N508), "",IF('Prediction Log'!$P508&lt;'Prediction Log'!$E508, "Y", IF('Prediction Log'!$P508='Prediction Log'!$E508, "PUSH", "N")))</f>
        <v/>
      </c>
      <c r="T508" s="80" t="str">
        <f>IF(ISBLANK('Prediction Log'!$N508),"",IF('Prediction Log'!$M508='Prediction Log'!$H508, "Y", "N"))</f>
        <v/>
      </c>
      <c r="U508" s="80" t="str">
        <f>'Prediction Log'!$R508</f>
        <v/>
      </c>
      <c r="V508" s="80" t="str">
        <f>IF(ISBLANK('Prediction Log'!$N508), "",IF(AND('Prediction Log'!$T508="Y", 'Prediction Log'!$U508="Y"), "Y", "N"))</f>
        <v/>
      </c>
      <c r="W508" s="81" t="str">
        <f>IF(ISBLANK('Prediction Log'!$N508),"",IF('Prediction Log'!$M508='Prediction Log'!$I508, "Y", "N"))</f>
        <v/>
      </c>
      <c r="X508" s="81" t="str">
        <f>IF(ISBLANK('Prediction Log'!$N508), "", IF('Prediction Log'!$R508=Games!K490, "Y", "N"))</f>
        <v/>
      </c>
      <c r="Y508" s="82" t="str">
        <f>IF(ISBLANK('Prediction Log'!$N508), "",IF('Prediction Log'!$J508='Prediction Log'!$M508, "Y", "N"))</f>
        <v/>
      </c>
      <c r="Z508" s="81" t="str">
        <f>IF(ISBLANK('Prediction Log'!$N508), "",IF('Prediction Log'!$I508&lt;&gt;'Prediction Log'!$M508, "N",IF(AND('Prediction Log'!$E508&gt;0, 'Prediction Log'!$P508&gt;'Prediction Log'!$E508, 'Prediction Log'!$I508='Prediction Log'!$C508), "Y", IF(AND('Prediction Log'!$E508&lt;0, 'Prediction Log'!$P508&lt;'Prediction Log'!$E508,'Prediction Log'!$I508='Prediction Log'!$B508 ), "Y", IF('Prediction Log'!$P508='Prediction Log'!$E508, "PUSH", "N")))))</f>
        <v/>
      </c>
      <c r="AA508" s="81" t="str">
        <f>IF(ISBLANK('Prediction Log'!$N508), "",IF(AND('Prediction Log'!$W508="Y", 'Prediction Log'!$X508="Y"), "Y", "N"))</f>
        <v/>
      </c>
      <c r="AB508" s="80" t="str">
        <f>IF(ISBLANK('Prediction Log'!$N508), "",IF('Prediction Log'!$D508&gt;0, 'Prediction Log'!$P508-'Prediction Log'!$D508, IF('Prediction Log'!$D508&lt;0, -'Prediction Log'!$P508+'Prediction Log'!$D508, "NA")))</f>
        <v/>
      </c>
      <c r="AC508" s="80" t="str">
        <f>IF(ISBLANK('Prediction Log'!$N508), "",ABS('Prediction Log'!$AB508))</f>
        <v/>
      </c>
      <c r="AD508" s="81" t="str">
        <f>IF(ISBLANK('Prediction Log'!$N508), "",IF('Prediction Log'!$E508&gt;0, 'Prediction Log'!$P508-'Prediction Log'!$E508, IF('Prediction Log'!$E508&lt;0, -'Prediction Log'!$P508+'Prediction Log'!$E508, "NA")))</f>
        <v/>
      </c>
      <c r="AE508" s="81" t="str">
        <f>IF(ISBLANK('Prediction Log'!$N508), "",ABS('Prediction Log'!$AD508))</f>
        <v/>
      </c>
    </row>
    <row r="509" ht="14.25" customHeight="1">
      <c r="A509" s="67" t="str">
        <f>IF(ISBLANK(Games!$B491), "",Games!A491)</f>
        <v/>
      </c>
      <c r="B509" s="67" t="str">
        <f>IF(ISBLANK(Games!$B491), "",Games!B491)</f>
        <v/>
      </c>
      <c r="C509" s="67" t="str">
        <f>IF(ISBLANK(Games!$B491), "",Games!E491)</f>
        <v/>
      </c>
      <c r="D509" s="68" t="str">
        <f>IF(ISBLANK(Games!$B491), "",Games!G491)</f>
        <v/>
      </c>
      <c r="E509" s="68" t="str">
        <f>IF(ISBLANK(Games!$B491), "",Games!H491)</f>
        <v/>
      </c>
      <c r="F509" s="69" t="str">
        <f>Games!D491</f>
        <v/>
      </c>
      <c r="G509" s="70" t="str">
        <f>Games!K491</f>
        <v/>
      </c>
      <c r="H509" s="71" t="str">
        <f>IF(ISBLANK(Games!B491), "", IF('Prediction Log'!$D509&lt;0, 'Prediction Log'!$B509, 'Prediction Log'!$C509))</f>
        <v/>
      </c>
      <c r="I509" s="72" t="str">
        <f>IF(ISBLANK(Games!$B491), "",Games!I491)</f>
        <v/>
      </c>
      <c r="J509" s="72" t="str">
        <f>IF('Prediction Log'!$F509&gt;0.5, 'Prediction Log'!$B509, IF('Prediction Log'!$F509&lt;0.5, 'Prediction Log'!$C509, "PICK"))</f>
        <v/>
      </c>
      <c r="K509" s="73" t="str">
        <f>IF(ISBLANK(Games!B491), "",IF('Prediction Log'!$J509='Prediction Log'!$B509, 'Prediction Log'!$F509, 1-'Prediction Log'!$F509))</f>
        <v/>
      </c>
      <c r="L509" s="74" t="str">
        <f>IF(ISBLANK(Games!$B491), "",Games!L491)</f>
        <v/>
      </c>
      <c r="M509" s="75" t="str">
        <f>IF(ISBLANK('Prediction Log'!$N509), "",IF('Prediction Log'!$N509&gt;'Prediction Log'!$O509,'Prediction Log'!$B509,'Prediction Log'!$C509))</f>
        <v/>
      </c>
      <c r="N509" s="76"/>
      <c r="O509" s="76"/>
      <c r="P509" s="77" t="str">
        <f>IF(ISBLANK('Prediction Log'!$N509), "",'Prediction Log'!$O509-'Prediction Log'!$N509)</f>
        <v/>
      </c>
      <c r="Q509" s="78" t="str">
        <f>IF(ISBLANK('Prediction Log'!$N509), "",IF('Prediction Log'!$M509&lt;&gt;'Prediction Log'!$H509, "Y", IF(AND('Prediction Log'!$M509='Prediction Log'!$H509, ABS((-1*'Prediction Log'!$P509))&gt;ABS('Prediction Log'!$D509)), "Y", IF('Prediction Log'!$D509='Prediction Log'!$P509, "PUSH", "N"))))</f>
        <v/>
      </c>
      <c r="R509" s="79" t="str">
        <f>IF(ISBLANK('Prediction Log'!$N509), "",IF('Prediction Log'!$P509&lt;'Prediction Log'!$D509, "Y", IF('Prediction Log'!$P509='Prediction Log'!$D509, "PUSH", "N")))</f>
        <v/>
      </c>
      <c r="S509" s="79" t="str">
        <f>IF(ISBLANK('Prediction Log'!$N509), "",IF('Prediction Log'!$P509&lt;'Prediction Log'!$E509, "Y", IF('Prediction Log'!$P509='Prediction Log'!$E509, "PUSH", "N")))</f>
        <v/>
      </c>
      <c r="T509" s="80" t="str">
        <f>IF(ISBLANK('Prediction Log'!$N509),"",IF('Prediction Log'!$M509='Prediction Log'!$H509, "Y", "N"))</f>
        <v/>
      </c>
      <c r="U509" s="80" t="str">
        <f>'Prediction Log'!$R509</f>
        <v/>
      </c>
      <c r="V509" s="80" t="str">
        <f>IF(ISBLANK('Prediction Log'!$N509), "",IF(AND('Prediction Log'!$T509="Y", 'Prediction Log'!$U509="Y"), "Y", "N"))</f>
        <v/>
      </c>
      <c r="W509" s="81" t="str">
        <f>IF(ISBLANK('Prediction Log'!$N509),"",IF('Prediction Log'!$M509='Prediction Log'!$I509, "Y", "N"))</f>
        <v/>
      </c>
      <c r="X509" s="81" t="str">
        <f>IF(ISBLANK('Prediction Log'!$N509), "", IF('Prediction Log'!$R509=Games!K491, "Y", "N"))</f>
        <v/>
      </c>
      <c r="Y509" s="82" t="str">
        <f>IF(ISBLANK('Prediction Log'!$N509), "",IF('Prediction Log'!$J509='Prediction Log'!$M509, "Y", "N"))</f>
        <v/>
      </c>
      <c r="Z509" s="81" t="str">
        <f>IF(ISBLANK('Prediction Log'!$N509), "",IF('Prediction Log'!$I509&lt;&gt;'Prediction Log'!$M509, "N",IF(AND('Prediction Log'!$E509&gt;0, 'Prediction Log'!$P509&gt;'Prediction Log'!$E509, 'Prediction Log'!$I509='Prediction Log'!$C509), "Y", IF(AND('Prediction Log'!$E509&lt;0, 'Prediction Log'!$P509&lt;'Prediction Log'!$E509,'Prediction Log'!$I509='Prediction Log'!$B509 ), "Y", IF('Prediction Log'!$P509='Prediction Log'!$E509, "PUSH", "N")))))</f>
        <v/>
      </c>
      <c r="AA509" s="81" t="str">
        <f>IF(ISBLANK('Prediction Log'!$N509), "",IF(AND('Prediction Log'!$W509="Y", 'Prediction Log'!$X509="Y"), "Y", "N"))</f>
        <v/>
      </c>
      <c r="AB509" s="80" t="str">
        <f>IF(ISBLANK('Prediction Log'!$N509), "",IF('Prediction Log'!$D509&gt;0, 'Prediction Log'!$P509-'Prediction Log'!$D509, IF('Prediction Log'!$D509&lt;0, -'Prediction Log'!$P509+'Prediction Log'!$D509, "NA")))</f>
        <v/>
      </c>
      <c r="AC509" s="80" t="str">
        <f>IF(ISBLANK('Prediction Log'!$N509), "",ABS('Prediction Log'!$AB509))</f>
        <v/>
      </c>
      <c r="AD509" s="81" t="str">
        <f>IF(ISBLANK('Prediction Log'!$N509), "",IF('Prediction Log'!$E509&gt;0, 'Prediction Log'!$P509-'Prediction Log'!$E509, IF('Prediction Log'!$E509&lt;0, -'Prediction Log'!$P509+'Prediction Log'!$E509, "NA")))</f>
        <v/>
      </c>
      <c r="AE509" s="81" t="str">
        <f>IF(ISBLANK('Prediction Log'!$N509), "",ABS('Prediction Log'!$AD509))</f>
        <v/>
      </c>
    </row>
    <row r="510" ht="14.25" customHeight="1">
      <c r="A510" s="14" t="str">
        <f>IF(ISBLANK(Games!$B492), "",Games!A492)</f>
        <v/>
      </c>
      <c r="B510" s="67" t="str">
        <f>IF(ISBLANK(Games!$B492), "",Games!B492)</f>
        <v/>
      </c>
      <c r="C510" s="67" t="str">
        <f>IF(ISBLANK(Games!$B492), "",Games!E492)</f>
        <v/>
      </c>
      <c r="D510" s="10" t="str">
        <f>IF(ISBLANK(Games!$B492), "",Games!G492)</f>
        <v/>
      </c>
      <c r="E510" s="10" t="str">
        <f>IF(ISBLANK(Games!$B492), "",Games!H492)</f>
        <v/>
      </c>
      <c r="F510" s="69" t="str">
        <f>Games!D492</f>
        <v/>
      </c>
      <c r="G510" s="70" t="str">
        <f>Games!K492</f>
        <v/>
      </c>
      <c r="H510" s="71" t="str">
        <f>IF(ISBLANK(Games!B492), "", IF('Prediction Log'!$D510&lt;0, 'Prediction Log'!$B510, 'Prediction Log'!$C510))</f>
        <v/>
      </c>
      <c r="I510" s="72" t="str">
        <f>IF(ISBLANK(Games!$B492), "",Games!I492)</f>
        <v/>
      </c>
      <c r="J510" s="72" t="str">
        <f>IF('Prediction Log'!$F510&gt;0.5, 'Prediction Log'!$B510, IF('Prediction Log'!$F510&lt;0.5, 'Prediction Log'!$C510, "PICK"))</f>
        <v/>
      </c>
      <c r="K510" s="73" t="str">
        <f>IF(ISBLANK(Games!B492), "",IF('Prediction Log'!$J510='Prediction Log'!$B510, 'Prediction Log'!$F510, 1-'Prediction Log'!$F510))</f>
        <v/>
      </c>
      <c r="L510" s="74" t="str">
        <f>IF(ISBLANK(Games!$B492), "",Games!L492)</f>
        <v/>
      </c>
      <c r="M510" s="75" t="str">
        <f>IF(ISBLANK('Prediction Log'!$N510), "",IF('Prediction Log'!$N510&gt;'Prediction Log'!$O510,'Prediction Log'!$B510,'Prediction Log'!$C510))</f>
        <v/>
      </c>
      <c r="N510" s="76"/>
      <c r="O510" s="76"/>
      <c r="P510" s="77" t="str">
        <f>IF(ISBLANK('Prediction Log'!$N510), "",'Prediction Log'!$O510-'Prediction Log'!$N510)</f>
        <v/>
      </c>
      <c r="Q510" s="78" t="str">
        <f>IF(ISBLANK('Prediction Log'!$N510), "",IF('Prediction Log'!$M510&lt;&gt;'Prediction Log'!$H510, "Y", IF(AND('Prediction Log'!$M510='Prediction Log'!$H510, ABS((-1*'Prediction Log'!$P510))&gt;ABS('Prediction Log'!$D510)), "Y", IF('Prediction Log'!$D510='Prediction Log'!$P510, "PUSH", "N"))))</f>
        <v/>
      </c>
      <c r="R510" s="79" t="str">
        <f>IF(ISBLANK('Prediction Log'!$N510), "",IF('Prediction Log'!$P510&lt;'Prediction Log'!$D510, "Y", IF('Prediction Log'!$P510='Prediction Log'!$D510, "PUSH", "N")))</f>
        <v/>
      </c>
      <c r="S510" s="79" t="str">
        <f>IF(ISBLANK('Prediction Log'!$N510), "",IF('Prediction Log'!$P510&lt;'Prediction Log'!$E510, "Y", IF('Prediction Log'!$P510='Prediction Log'!$E510, "PUSH", "N")))</f>
        <v/>
      </c>
      <c r="T510" s="80" t="str">
        <f>IF(ISBLANK('Prediction Log'!$N510),"",IF('Prediction Log'!$M510='Prediction Log'!$H510, "Y", "N"))</f>
        <v/>
      </c>
      <c r="U510" s="80" t="str">
        <f>'Prediction Log'!$R510</f>
        <v/>
      </c>
      <c r="V510" s="80" t="str">
        <f>IF(ISBLANK('Prediction Log'!$N510), "",IF(AND('Prediction Log'!$T510="Y", 'Prediction Log'!$U510="Y"), "Y", "N"))</f>
        <v/>
      </c>
      <c r="W510" s="81" t="str">
        <f>IF(ISBLANK('Prediction Log'!$N510),"",IF('Prediction Log'!$M510='Prediction Log'!$I510, "Y", "N"))</f>
        <v/>
      </c>
      <c r="X510" s="81" t="str">
        <f>IF(ISBLANK('Prediction Log'!$N510), "", IF('Prediction Log'!$R510=Games!K492, "Y", "N"))</f>
        <v/>
      </c>
      <c r="Y510" s="82" t="str">
        <f>IF(ISBLANK('Prediction Log'!$N510), "",IF('Prediction Log'!$J510='Prediction Log'!$M510, "Y", "N"))</f>
        <v/>
      </c>
      <c r="Z510" s="81" t="str">
        <f>IF(ISBLANK('Prediction Log'!$N510), "",IF('Prediction Log'!$I510&lt;&gt;'Prediction Log'!$M510, "N",IF(AND('Prediction Log'!$E510&gt;0, 'Prediction Log'!$P510&gt;'Prediction Log'!$E510, 'Prediction Log'!$I510='Prediction Log'!$C510), "Y", IF(AND('Prediction Log'!$E510&lt;0, 'Prediction Log'!$P510&lt;'Prediction Log'!$E510,'Prediction Log'!$I510='Prediction Log'!$B510 ), "Y", IF('Prediction Log'!$P510='Prediction Log'!$E510, "PUSH", "N")))))</f>
        <v/>
      </c>
      <c r="AA510" s="81" t="str">
        <f>IF(ISBLANK('Prediction Log'!$N510), "",IF(AND('Prediction Log'!$W510="Y", 'Prediction Log'!$X510="Y"), "Y", "N"))</f>
        <v/>
      </c>
      <c r="AB510" s="80" t="str">
        <f>IF(ISBLANK('Prediction Log'!$N510), "",IF('Prediction Log'!$D510&gt;0, 'Prediction Log'!$P510-'Prediction Log'!$D510, IF('Prediction Log'!$D510&lt;0, -'Prediction Log'!$P510+'Prediction Log'!$D510, "NA")))</f>
        <v/>
      </c>
      <c r="AC510" s="80" t="str">
        <f>IF(ISBLANK('Prediction Log'!$N510), "",ABS('Prediction Log'!$AB510))</f>
        <v/>
      </c>
      <c r="AD510" s="81" t="str">
        <f>IF(ISBLANK('Prediction Log'!$N510), "",IF('Prediction Log'!$E510&gt;0, 'Prediction Log'!$P510-'Prediction Log'!$E510, IF('Prediction Log'!$E510&lt;0, -'Prediction Log'!$P510+'Prediction Log'!$E510, "NA")))</f>
        <v/>
      </c>
      <c r="AE510" s="81" t="str">
        <f>IF(ISBLANK('Prediction Log'!$N510), "",ABS('Prediction Log'!$AD510))</f>
        <v/>
      </c>
    </row>
    <row r="511" ht="14.25" customHeight="1">
      <c r="A511" s="67" t="str">
        <f>IF(ISBLANK(Games!$B493), "",Games!A493)</f>
        <v/>
      </c>
      <c r="B511" s="67" t="str">
        <f>IF(ISBLANK(Games!$B493), "",Games!B493)</f>
        <v/>
      </c>
      <c r="C511" s="67" t="str">
        <f>IF(ISBLANK(Games!$B493), "",Games!E493)</f>
        <v/>
      </c>
      <c r="D511" s="68" t="str">
        <f>IF(ISBLANK(Games!$B493), "",Games!G493)</f>
        <v/>
      </c>
      <c r="E511" s="68" t="str">
        <f>IF(ISBLANK(Games!$B493), "",Games!H493)</f>
        <v/>
      </c>
      <c r="F511" s="69" t="str">
        <f>Games!D493</f>
        <v/>
      </c>
      <c r="G511" s="70" t="str">
        <f>Games!K493</f>
        <v/>
      </c>
      <c r="H511" s="71" t="str">
        <f>IF(ISBLANK(Games!B493), "", IF('Prediction Log'!$D511&lt;0, 'Prediction Log'!$B511, 'Prediction Log'!$C511))</f>
        <v/>
      </c>
      <c r="I511" s="72" t="str">
        <f>IF(ISBLANK(Games!$B493), "",Games!I493)</f>
        <v/>
      </c>
      <c r="J511" s="72" t="str">
        <f>IF('Prediction Log'!$F511&gt;0.5, 'Prediction Log'!$B511, IF('Prediction Log'!$F511&lt;0.5, 'Prediction Log'!$C511, "PICK"))</f>
        <v/>
      </c>
      <c r="K511" s="73" t="str">
        <f>IF(ISBLANK(Games!B493), "",IF('Prediction Log'!$J511='Prediction Log'!$B511, 'Prediction Log'!$F511, 1-'Prediction Log'!$F511))</f>
        <v/>
      </c>
      <c r="L511" s="74" t="str">
        <f>IF(ISBLANK(Games!$B493), "",Games!L493)</f>
        <v/>
      </c>
      <c r="M511" s="75" t="str">
        <f>IF(ISBLANK('Prediction Log'!$N511), "",IF('Prediction Log'!$N511&gt;'Prediction Log'!$O511,'Prediction Log'!$B511,'Prediction Log'!$C511))</f>
        <v/>
      </c>
      <c r="N511" s="76"/>
      <c r="O511" s="76"/>
      <c r="P511" s="77" t="str">
        <f>IF(ISBLANK('Prediction Log'!$N511), "",'Prediction Log'!$O511-'Prediction Log'!$N511)</f>
        <v/>
      </c>
      <c r="Q511" s="78" t="str">
        <f>IF(ISBLANK('Prediction Log'!$N511), "",IF('Prediction Log'!$M511&lt;&gt;'Prediction Log'!$H511, "Y", IF(AND('Prediction Log'!$M511='Prediction Log'!$H511, ABS((-1*'Prediction Log'!$P511))&gt;ABS('Prediction Log'!$D511)), "Y", IF('Prediction Log'!$D511='Prediction Log'!$P511, "PUSH", "N"))))</f>
        <v/>
      </c>
      <c r="R511" s="79" t="str">
        <f>IF(ISBLANK('Prediction Log'!$N511), "",IF('Prediction Log'!$P511&lt;'Prediction Log'!$D511, "Y", IF('Prediction Log'!$P511='Prediction Log'!$D511, "PUSH", "N")))</f>
        <v/>
      </c>
      <c r="S511" s="79" t="str">
        <f>IF(ISBLANK('Prediction Log'!$N511), "",IF('Prediction Log'!$P511&lt;'Prediction Log'!$E511, "Y", IF('Prediction Log'!$P511='Prediction Log'!$E511, "PUSH", "N")))</f>
        <v/>
      </c>
      <c r="T511" s="80" t="str">
        <f>IF(ISBLANK('Prediction Log'!$N511),"",IF('Prediction Log'!$M511='Prediction Log'!$H511, "Y", "N"))</f>
        <v/>
      </c>
      <c r="U511" s="80" t="str">
        <f>'Prediction Log'!$R511</f>
        <v/>
      </c>
      <c r="V511" s="80" t="str">
        <f>IF(ISBLANK('Prediction Log'!$N511), "",IF(AND('Prediction Log'!$T511="Y", 'Prediction Log'!$U511="Y"), "Y", "N"))</f>
        <v/>
      </c>
      <c r="W511" s="81" t="str">
        <f>IF(ISBLANK('Prediction Log'!$N511),"",IF('Prediction Log'!$M511='Prediction Log'!$I511, "Y", "N"))</f>
        <v/>
      </c>
      <c r="X511" s="81" t="str">
        <f>IF(ISBLANK('Prediction Log'!$N511), "", IF('Prediction Log'!$R511=Games!K493, "Y", "N"))</f>
        <v/>
      </c>
      <c r="Y511" s="82" t="str">
        <f>IF(ISBLANK('Prediction Log'!$N511), "",IF('Prediction Log'!$J511='Prediction Log'!$M511, "Y", "N"))</f>
        <v/>
      </c>
      <c r="Z511" s="81" t="str">
        <f>IF(ISBLANK('Prediction Log'!$N511), "",IF('Prediction Log'!$I511&lt;&gt;'Prediction Log'!$M511, "N",IF(AND('Prediction Log'!$E511&gt;0, 'Prediction Log'!$P511&gt;'Prediction Log'!$E511, 'Prediction Log'!$I511='Prediction Log'!$C511), "Y", IF(AND('Prediction Log'!$E511&lt;0, 'Prediction Log'!$P511&lt;'Prediction Log'!$E511,'Prediction Log'!$I511='Prediction Log'!$B511 ), "Y", IF('Prediction Log'!$P511='Prediction Log'!$E511, "PUSH", "N")))))</f>
        <v/>
      </c>
      <c r="AA511" s="81" t="str">
        <f>IF(ISBLANK('Prediction Log'!$N511), "",IF(AND('Prediction Log'!$W511="Y", 'Prediction Log'!$X511="Y"), "Y", "N"))</f>
        <v/>
      </c>
      <c r="AB511" s="80" t="str">
        <f>IF(ISBLANK('Prediction Log'!$N511), "",IF('Prediction Log'!$D511&gt;0, 'Prediction Log'!$P511-'Prediction Log'!$D511, IF('Prediction Log'!$D511&lt;0, -'Prediction Log'!$P511+'Prediction Log'!$D511, "NA")))</f>
        <v/>
      </c>
      <c r="AC511" s="80" t="str">
        <f>IF(ISBLANK('Prediction Log'!$N511), "",ABS('Prediction Log'!$AB511))</f>
        <v/>
      </c>
      <c r="AD511" s="81" t="str">
        <f>IF(ISBLANK('Prediction Log'!$N511), "",IF('Prediction Log'!$E511&gt;0, 'Prediction Log'!$P511-'Prediction Log'!$E511, IF('Prediction Log'!$E511&lt;0, -'Prediction Log'!$P511+'Prediction Log'!$E511, "NA")))</f>
        <v/>
      </c>
      <c r="AE511" s="81" t="str">
        <f>IF(ISBLANK('Prediction Log'!$N511), "",ABS('Prediction Log'!$AD511))</f>
        <v/>
      </c>
    </row>
    <row r="512" ht="14.25" customHeight="1">
      <c r="A512" s="14" t="str">
        <f>IF(ISBLANK(Games!$B494), "",Games!A494)</f>
        <v/>
      </c>
      <c r="B512" s="67" t="str">
        <f>IF(ISBLANK(Games!$B494), "",Games!B494)</f>
        <v/>
      </c>
      <c r="C512" s="67" t="str">
        <f>IF(ISBLANK(Games!$B494), "",Games!E494)</f>
        <v/>
      </c>
      <c r="D512" s="10" t="str">
        <f>IF(ISBLANK(Games!$B494), "",Games!G494)</f>
        <v/>
      </c>
      <c r="E512" s="10" t="str">
        <f>IF(ISBLANK(Games!$B494), "",Games!H494)</f>
        <v/>
      </c>
      <c r="F512" s="69" t="str">
        <f>Games!D494</f>
        <v/>
      </c>
      <c r="G512" s="70" t="str">
        <f>Games!K494</f>
        <v/>
      </c>
      <c r="H512" s="71" t="str">
        <f>IF(ISBLANK(Games!B494), "", IF('Prediction Log'!$D512&lt;0, 'Prediction Log'!$B512, 'Prediction Log'!$C512))</f>
        <v/>
      </c>
      <c r="I512" s="72" t="str">
        <f>IF(ISBLANK(Games!$B494), "",Games!I494)</f>
        <v/>
      </c>
      <c r="J512" s="72" t="str">
        <f>IF('Prediction Log'!$F512&gt;0.5, 'Prediction Log'!$B512, IF('Prediction Log'!$F512&lt;0.5, 'Prediction Log'!$C512, "PICK"))</f>
        <v/>
      </c>
      <c r="K512" s="73" t="str">
        <f>IF(ISBLANK(Games!B494), "",IF('Prediction Log'!$J512='Prediction Log'!$B512, 'Prediction Log'!$F512, 1-'Prediction Log'!$F512))</f>
        <v/>
      </c>
      <c r="L512" s="74" t="str">
        <f>IF(ISBLANK(Games!$B494), "",Games!L494)</f>
        <v/>
      </c>
      <c r="M512" s="75" t="str">
        <f>IF(ISBLANK('Prediction Log'!$N512), "",IF('Prediction Log'!$N512&gt;'Prediction Log'!$O512,'Prediction Log'!$B512,'Prediction Log'!$C512))</f>
        <v/>
      </c>
      <c r="N512" s="76"/>
      <c r="O512" s="76"/>
      <c r="P512" s="77" t="str">
        <f>IF(ISBLANK('Prediction Log'!$N512), "",'Prediction Log'!$O512-'Prediction Log'!$N512)</f>
        <v/>
      </c>
      <c r="Q512" s="78" t="str">
        <f>IF(ISBLANK('Prediction Log'!$N512), "",IF('Prediction Log'!$M512&lt;&gt;'Prediction Log'!$H512, "Y", IF(AND('Prediction Log'!$M512='Prediction Log'!$H512, ABS((-1*'Prediction Log'!$P512))&gt;ABS('Prediction Log'!$D512)), "Y", IF('Prediction Log'!$D512='Prediction Log'!$P512, "PUSH", "N"))))</f>
        <v/>
      </c>
      <c r="R512" s="79" t="str">
        <f>IF(ISBLANK('Prediction Log'!$N512), "",IF('Prediction Log'!$P512&lt;'Prediction Log'!$D512, "Y", IF('Prediction Log'!$P512='Prediction Log'!$D512, "PUSH", "N")))</f>
        <v/>
      </c>
      <c r="S512" s="79" t="str">
        <f>IF(ISBLANK('Prediction Log'!$N512), "",IF('Prediction Log'!$P512&lt;'Prediction Log'!$E512, "Y", IF('Prediction Log'!$P512='Prediction Log'!$E512, "PUSH", "N")))</f>
        <v/>
      </c>
      <c r="T512" s="80" t="str">
        <f>IF(ISBLANK('Prediction Log'!$N512),"",IF('Prediction Log'!$M512='Prediction Log'!$H512, "Y", "N"))</f>
        <v/>
      </c>
      <c r="U512" s="80" t="str">
        <f>'Prediction Log'!$R512</f>
        <v/>
      </c>
      <c r="V512" s="80" t="str">
        <f>IF(ISBLANK('Prediction Log'!$N512), "",IF(AND('Prediction Log'!$T512="Y", 'Prediction Log'!$U512="Y"), "Y", "N"))</f>
        <v/>
      </c>
      <c r="W512" s="81" t="str">
        <f>IF(ISBLANK('Prediction Log'!$N512),"",IF('Prediction Log'!$M512='Prediction Log'!$I512, "Y", "N"))</f>
        <v/>
      </c>
      <c r="X512" s="81" t="str">
        <f>IF(ISBLANK('Prediction Log'!$N512), "", IF('Prediction Log'!$R512=Games!K494, "Y", "N"))</f>
        <v/>
      </c>
      <c r="Y512" s="82" t="str">
        <f>IF(ISBLANK('Prediction Log'!$N512), "",IF('Prediction Log'!$J512='Prediction Log'!$M512, "Y", "N"))</f>
        <v/>
      </c>
      <c r="Z512" s="81" t="str">
        <f>IF(ISBLANK('Prediction Log'!$N512), "",IF('Prediction Log'!$I512&lt;&gt;'Prediction Log'!$M512, "N",IF(AND('Prediction Log'!$E512&gt;0, 'Prediction Log'!$P512&gt;'Prediction Log'!$E512, 'Prediction Log'!$I512='Prediction Log'!$C512), "Y", IF(AND('Prediction Log'!$E512&lt;0, 'Prediction Log'!$P512&lt;'Prediction Log'!$E512,'Prediction Log'!$I512='Prediction Log'!$B512 ), "Y", IF('Prediction Log'!$P512='Prediction Log'!$E512, "PUSH", "N")))))</f>
        <v/>
      </c>
      <c r="AA512" s="81" t="str">
        <f>IF(ISBLANK('Prediction Log'!$N512), "",IF(AND('Prediction Log'!$W512="Y", 'Prediction Log'!$X512="Y"), "Y", "N"))</f>
        <v/>
      </c>
      <c r="AB512" s="80" t="str">
        <f>IF(ISBLANK('Prediction Log'!$N512), "",IF('Prediction Log'!$D512&gt;0, 'Prediction Log'!$P512-'Prediction Log'!$D512, IF('Prediction Log'!$D512&lt;0, -'Prediction Log'!$P512+'Prediction Log'!$D512, "NA")))</f>
        <v/>
      </c>
      <c r="AC512" s="80" t="str">
        <f>IF(ISBLANK('Prediction Log'!$N512), "",ABS('Prediction Log'!$AB512))</f>
        <v/>
      </c>
      <c r="AD512" s="81" t="str">
        <f>IF(ISBLANK('Prediction Log'!$N512), "",IF('Prediction Log'!$E512&gt;0, 'Prediction Log'!$P512-'Prediction Log'!$E512, IF('Prediction Log'!$E512&lt;0, -'Prediction Log'!$P512+'Prediction Log'!$E512, "NA")))</f>
        <v/>
      </c>
      <c r="AE512" s="81" t="str">
        <f>IF(ISBLANK('Prediction Log'!$N512), "",ABS('Prediction Log'!$AD512))</f>
        <v/>
      </c>
    </row>
    <row r="513" ht="14.25" customHeight="1">
      <c r="A513" s="67" t="str">
        <f>IF(ISBLANK(Games!$B495), "",Games!A495)</f>
        <v/>
      </c>
      <c r="B513" s="67" t="str">
        <f>IF(ISBLANK(Games!$B495), "",Games!B495)</f>
        <v/>
      </c>
      <c r="C513" s="67" t="str">
        <f>IF(ISBLANK(Games!$B495), "",Games!E495)</f>
        <v/>
      </c>
      <c r="D513" s="68" t="str">
        <f>IF(ISBLANK(Games!$B495), "",Games!G495)</f>
        <v/>
      </c>
      <c r="E513" s="68" t="str">
        <f>IF(ISBLANK(Games!$B495), "",Games!H495)</f>
        <v/>
      </c>
      <c r="F513" s="69" t="str">
        <f>Games!D495</f>
        <v/>
      </c>
      <c r="G513" s="70" t="str">
        <f>Games!K495</f>
        <v/>
      </c>
      <c r="H513" s="71" t="str">
        <f>IF(ISBLANK(Games!B495), "", IF('Prediction Log'!$D513&lt;0, 'Prediction Log'!$B513, 'Prediction Log'!$C513))</f>
        <v/>
      </c>
      <c r="I513" s="72" t="str">
        <f>IF(ISBLANK(Games!$B495), "",Games!I495)</f>
        <v/>
      </c>
      <c r="J513" s="72" t="str">
        <f>IF('Prediction Log'!$F513&gt;0.5, 'Prediction Log'!$B513, IF('Prediction Log'!$F513&lt;0.5, 'Prediction Log'!$C513, "PICK"))</f>
        <v/>
      </c>
      <c r="K513" s="73" t="str">
        <f>IF(ISBLANK(Games!B495), "",IF('Prediction Log'!$J513='Prediction Log'!$B513, 'Prediction Log'!$F513, 1-'Prediction Log'!$F513))</f>
        <v/>
      </c>
      <c r="L513" s="74" t="str">
        <f>IF(ISBLANK(Games!$B495), "",Games!L495)</f>
        <v/>
      </c>
      <c r="M513" s="75" t="str">
        <f>IF(ISBLANK('Prediction Log'!$N513), "",IF('Prediction Log'!$N513&gt;'Prediction Log'!$O513,'Prediction Log'!$B513,'Prediction Log'!$C513))</f>
        <v/>
      </c>
      <c r="N513" s="76"/>
      <c r="O513" s="76"/>
      <c r="P513" s="77" t="str">
        <f>IF(ISBLANK('Prediction Log'!$N513), "",'Prediction Log'!$O513-'Prediction Log'!$N513)</f>
        <v/>
      </c>
      <c r="Q513" s="78" t="str">
        <f>IF(ISBLANK('Prediction Log'!$N513), "",IF('Prediction Log'!$M513&lt;&gt;'Prediction Log'!$H513, "Y", IF(AND('Prediction Log'!$M513='Prediction Log'!$H513, ABS((-1*'Prediction Log'!$P513))&gt;ABS('Prediction Log'!$D513)), "Y", IF('Prediction Log'!$D513='Prediction Log'!$P513, "PUSH", "N"))))</f>
        <v/>
      </c>
      <c r="R513" s="79" t="str">
        <f>IF(ISBLANK('Prediction Log'!$N513), "",IF('Prediction Log'!$P513&lt;'Prediction Log'!$D513, "Y", IF('Prediction Log'!$P513='Prediction Log'!$D513, "PUSH", "N")))</f>
        <v/>
      </c>
      <c r="S513" s="79" t="str">
        <f>IF(ISBLANK('Prediction Log'!$N513), "",IF('Prediction Log'!$P513&lt;'Prediction Log'!$E513, "Y", IF('Prediction Log'!$P513='Prediction Log'!$E513, "PUSH", "N")))</f>
        <v/>
      </c>
      <c r="T513" s="80" t="str">
        <f>IF(ISBLANK('Prediction Log'!$N513),"",IF('Prediction Log'!$M513='Prediction Log'!$H513, "Y", "N"))</f>
        <v/>
      </c>
      <c r="U513" s="80" t="str">
        <f>'Prediction Log'!$R513</f>
        <v/>
      </c>
      <c r="V513" s="80" t="str">
        <f>IF(ISBLANK('Prediction Log'!$N513), "",IF(AND('Prediction Log'!$T513="Y", 'Prediction Log'!$U513="Y"), "Y", "N"))</f>
        <v/>
      </c>
      <c r="W513" s="81" t="str">
        <f>IF(ISBLANK('Prediction Log'!$N513),"",IF('Prediction Log'!$M513='Prediction Log'!$I513, "Y", "N"))</f>
        <v/>
      </c>
      <c r="X513" s="81" t="str">
        <f>IF(ISBLANK('Prediction Log'!$N513), "", IF('Prediction Log'!$R513=Games!K495, "Y", "N"))</f>
        <v/>
      </c>
      <c r="Y513" s="82" t="str">
        <f>IF(ISBLANK('Prediction Log'!$N513), "",IF('Prediction Log'!$J513='Prediction Log'!$M513, "Y", "N"))</f>
        <v/>
      </c>
      <c r="Z513" s="81" t="str">
        <f>IF(ISBLANK('Prediction Log'!$N513), "",IF('Prediction Log'!$I513&lt;&gt;'Prediction Log'!$M513, "N",IF(AND('Prediction Log'!$E513&gt;0, 'Prediction Log'!$P513&gt;'Prediction Log'!$E513, 'Prediction Log'!$I513='Prediction Log'!$C513), "Y", IF(AND('Prediction Log'!$E513&lt;0, 'Prediction Log'!$P513&lt;'Prediction Log'!$E513,'Prediction Log'!$I513='Prediction Log'!$B513 ), "Y", IF('Prediction Log'!$P513='Prediction Log'!$E513, "PUSH", "N")))))</f>
        <v/>
      </c>
      <c r="AA513" s="81" t="str">
        <f>IF(ISBLANK('Prediction Log'!$N513), "",IF(AND('Prediction Log'!$W513="Y", 'Prediction Log'!$X513="Y"), "Y", "N"))</f>
        <v/>
      </c>
      <c r="AB513" s="80" t="str">
        <f>IF(ISBLANK('Prediction Log'!$N513), "",IF('Prediction Log'!$D513&gt;0, 'Prediction Log'!$P513-'Prediction Log'!$D513, IF('Prediction Log'!$D513&lt;0, -'Prediction Log'!$P513+'Prediction Log'!$D513, "NA")))</f>
        <v/>
      </c>
      <c r="AC513" s="80" t="str">
        <f>IF(ISBLANK('Prediction Log'!$N513), "",ABS('Prediction Log'!$AB513))</f>
        <v/>
      </c>
      <c r="AD513" s="81" t="str">
        <f>IF(ISBLANK('Prediction Log'!$N513), "",IF('Prediction Log'!$E513&gt;0, 'Prediction Log'!$P513-'Prediction Log'!$E513, IF('Prediction Log'!$E513&lt;0, -'Prediction Log'!$P513+'Prediction Log'!$E513, "NA")))</f>
        <v/>
      </c>
      <c r="AE513" s="81" t="str">
        <f>IF(ISBLANK('Prediction Log'!$N513), "",ABS('Prediction Log'!$AD513))</f>
        <v/>
      </c>
    </row>
    <row r="514" ht="14.25" customHeight="1">
      <c r="A514" s="14" t="str">
        <f>IF(ISBLANK(Games!$B496), "",Games!A496)</f>
        <v/>
      </c>
      <c r="B514" s="67" t="str">
        <f>IF(ISBLANK(Games!$B496), "",Games!B496)</f>
        <v/>
      </c>
      <c r="C514" s="67" t="str">
        <f>IF(ISBLANK(Games!$B496), "",Games!E496)</f>
        <v/>
      </c>
      <c r="D514" s="10" t="str">
        <f>IF(ISBLANK(Games!$B496), "",Games!G496)</f>
        <v/>
      </c>
      <c r="E514" s="10" t="str">
        <f>IF(ISBLANK(Games!$B496), "",Games!H496)</f>
        <v/>
      </c>
      <c r="F514" s="69" t="str">
        <f>Games!D496</f>
        <v/>
      </c>
      <c r="G514" s="70" t="str">
        <f>Games!K496</f>
        <v/>
      </c>
      <c r="H514" s="71" t="str">
        <f>IF(ISBLANK(Games!B496), "", IF('Prediction Log'!$D514&lt;0, 'Prediction Log'!$B514, 'Prediction Log'!$C514))</f>
        <v/>
      </c>
      <c r="I514" s="72" t="str">
        <f>IF(ISBLANK(Games!$B496), "",Games!I496)</f>
        <v/>
      </c>
      <c r="J514" s="72" t="str">
        <f>IF('Prediction Log'!$F514&gt;0.5, 'Prediction Log'!$B514, IF('Prediction Log'!$F514&lt;0.5, 'Prediction Log'!$C514, "PICK"))</f>
        <v/>
      </c>
      <c r="K514" s="73" t="str">
        <f>IF(ISBLANK(Games!B496), "",IF('Prediction Log'!$J514='Prediction Log'!$B514, 'Prediction Log'!$F514, 1-'Prediction Log'!$F514))</f>
        <v/>
      </c>
      <c r="L514" s="74" t="str">
        <f>IF(ISBLANK(Games!$B496), "",Games!L496)</f>
        <v/>
      </c>
      <c r="M514" s="75" t="str">
        <f>IF(ISBLANK('Prediction Log'!$N514), "",IF('Prediction Log'!$N514&gt;'Prediction Log'!$O514,'Prediction Log'!$B514,'Prediction Log'!$C514))</f>
        <v/>
      </c>
      <c r="N514" s="76"/>
      <c r="O514" s="76"/>
      <c r="P514" s="77" t="str">
        <f>IF(ISBLANK('Prediction Log'!$N514), "",'Prediction Log'!$O514-'Prediction Log'!$N514)</f>
        <v/>
      </c>
      <c r="Q514" s="78" t="str">
        <f>IF(ISBLANK('Prediction Log'!$N514), "",IF('Prediction Log'!$M514&lt;&gt;'Prediction Log'!$H514, "Y", IF(AND('Prediction Log'!$M514='Prediction Log'!$H514, ABS((-1*'Prediction Log'!$P514))&gt;ABS('Prediction Log'!$D514)), "Y", IF('Prediction Log'!$D514='Prediction Log'!$P514, "PUSH", "N"))))</f>
        <v/>
      </c>
      <c r="R514" s="79" t="str">
        <f>IF(ISBLANK('Prediction Log'!$N514), "",IF('Prediction Log'!$P514&lt;'Prediction Log'!$D514, "Y", IF('Prediction Log'!$P514='Prediction Log'!$D514, "PUSH", "N")))</f>
        <v/>
      </c>
      <c r="S514" s="79" t="str">
        <f>IF(ISBLANK('Prediction Log'!$N514), "",IF('Prediction Log'!$P514&lt;'Prediction Log'!$E514, "Y", IF('Prediction Log'!$P514='Prediction Log'!$E514, "PUSH", "N")))</f>
        <v/>
      </c>
      <c r="T514" s="80" t="str">
        <f>IF(ISBLANK('Prediction Log'!$N514),"",IF('Prediction Log'!$M514='Prediction Log'!$H514, "Y", "N"))</f>
        <v/>
      </c>
      <c r="U514" s="80" t="str">
        <f>'Prediction Log'!$R514</f>
        <v/>
      </c>
      <c r="V514" s="80" t="str">
        <f>IF(ISBLANK('Prediction Log'!$N514), "",IF(AND('Prediction Log'!$T514="Y", 'Prediction Log'!$U514="Y"), "Y", "N"))</f>
        <v/>
      </c>
      <c r="W514" s="81" t="str">
        <f>IF(ISBLANK('Prediction Log'!$N514),"",IF('Prediction Log'!$M514='Prediction Log'!$I514, "Y", "N"))</f>
        <v/>
      </c>
      <c r="X514" s="81" t="str">
        <f>IF(ISBLANK('Prediction Log'!$N514), "", IF('Prediction Log'!$R514=Games!K496, "Y", "N"))</f>
        <v/>
      </c>
      <c r="Y514" s="82" t="str">
        <f>IF(ISBLANK('Prediction Log'!$N514), "",IF('Prediction Log'!$J514='Prediction Log'!$M514, "Y", "N"))</f>
        <v/>
      </c>
      <c r="Z514" s="81" t="str">
        <f>IF(ISBLANK('Prediction Log'!$N514), "",IF('Prediction Log'!$I514&lt;&gt;'Prediction Log'!$M514, "N",IF(AND('Prediction Log'!$E514&gt;0, 'Prediction Log'!$P514&gt;'Prediction Log'!$E514, 'Prediction Log'!$I514='Prediction Log'!$C514), "Y", IF(AND('Prediction Log'!$E514&lt;0, 'Prediction Log'!$P514&lt;'Prediction Log'!$E514,'Prediction Log'!$I514='Prediction Log'!$B514 ), "Y", IF('Prediction Log'!$P514='Prediction Log'!$E514, "PUSH", "N")))))</f>
        <v/>
      </c>
      <c r="AA514" s="81" t="str">
        <f>IF(ISBLANK('Prediction Log'!$N514), "",IF(AND('Prediction Log'!$W514="Y", 'Prediction Log'!$X514="Y"), "Y", "N"))</f>
        <v/>
      </c>
      <c r="AB514" s="80" t="str">
        <f>IF(ISBLANK('Prediction Log'!$N514), "",IF('Prediction Log'!$D514&gt;0, 'Prediction Log'!$P514-'Prediction Log'!$D514, IF('Prediction Log'!$D514&lt;0, -'Prediction Log'!$P514+'Prediction Log'!$D514, "NA")))</f>
        <v/>
      </c>
      <c r="AC514" s="80" t="str">
        <f>IF(ISBLANK('Prediction Log'!$N514), "",ABS('Prediction Log'!$AB514))</f>
        <v/>
      </c>
      <c r="AD514" s="81" t="str">
        <f>IF(ISBLANK('Prediction Log'!$N514), "",IF('Prediction Log'!$E514&gt;0, 'Prediction Log'!$P514-'Prediction Log'!$E514, IF('Prediction Log'!$E514&lt;0, -'Prediction Log'!$P514+'Prediction Log'!$E514, "NA")))</f>
        <v/>
      </c>
      <c r="AE514" s="81" t="str">
        <f>IF(ISBLANK('Prediction Log'!$N514), "",ABS('Prediction Log'!$AD514))</f>
        <v/>
      </c>
    </row>
    <row r="515" ht="14.25" customHeight="1">
      <c r="A515" s="67" t="str">
        <f>IF(ISBLANK(Games!$B497), "",Games!A497)</f>
        <v/>
      </c>
      <c r="B515" s="67" t="str">
        <f>IF(ISBLANK(Games!$B497), "",Games!B497)</f>
        <v/>
      </c>
      <c r="C515" s="67" t="str">
        <f>IF(ISBLANK(Games!$B497), "",Games!E497)</f>
        <v/>
      </c>
      <c r="D515" s="68" t="str">
        <f>IF(ISBLANK(Games!$B497), "",Games!G497)</f>
        <v/>
      </c>
      <c r="E515" s="68" t="str">
        <f>IF(ISBLANK(Games!$B497), "",Games!H497)</f>
        <v/>
      </c>
      <c r="F515" s="69" t="str">
        <f>Games!D497</f>
        <v/>
      </c>
      <c r="G515" s="70" t="str">
        <f>Games!K497</f>
        <v/>
      </c>
      <c r="H515" s="71" t="str">
        <f>IF(ISBLANK(Games!B497), "", IF('Prediction Log'!$D515&lt;0, 'Prediction Log'!$B515, 'Prediction Log'!$C515))</f>
        <v/>
      </c>
      <c r="I515" s="72" t="str">
        <f>IF(ISBLANK(Games!$B497), "",Games!I497)</f>
        <v/>
      </c>
      <c r="J515" s="72" t="str">
        <f>IF('Prediction Log'!$F515&gt;0.5, 'Prediction Log'!$B515, IF('Prediction Log'!$F515&lt;0.5, 'Prediction Log'!$C515, "PICK"))</f>
        <v/>
      </c>
      <c r="K515" s="73" t="str">
        <f>IF(ISBLANK(Games!B497), "",IF('Prediction Log'!$J515='Prediction Log'!$B515, 'Prediction Log'!$F515, 1-'Prediction Log'!$F515))</f>
        <v/>
      </c>
      <c r="L515" s="74" t="str">
        <f>IF(ISBLANK(Games!$B497), "",Games!L497)</f>
        <v/>
      </c>
      <c r="M515" s="75" t="str">
        <f>IF(ISBLANK('Prediction Log'!$N515), "",IF('Prediction Log'!$N515&gt;'Prediction Log'!$O515,'Prediction Log'!$B515,'Prediction Log'!$C515))</f>
        <v/>
      </c>
      <c r="N515" s="76"/>
      <c r="O515" s="76"/>
      <c r="P515" s="77" t="str">
        <f>IF(ISBLANK('Prediction Log'!$N515), "",'Prediction Log'!$O515-'Prediction Log'!$N515)</f>
        <v/>
      </c>
      <c r="Q515" s="78" t="str">
        <f>IF(ISBLANK('Prediction Log'!$N515), "",IF('Prediction Log'!$M515&lt;&gt;'Prediction Log'!$H515, "Y", IF(AND('Prediction Log'!$M515='Prediction Log'!$H515, ABS((-1*'Prediction Log'!$P515))&gt;ABS('Prediction Log'!$D515)), "Y", IF('Prediction Log'!$D515='Prediction Log'!$P515, "PUSH", "N"))))</f>
        <v/>
      </c>
      <c r="R515" s="79" t="str">
        <f>IF(ISBLANK('Prediction Log'!$N515), "",IF('Prediction Log'!$P515&lt;'Prediction Log'!$D515, "Y", IF('Prediction Log'!$P515='Prediction Log'!$D515, "PUSH", "N")))</f>
        <v/>
      </c>
      <c r="S515" s="79" t="str">
        <f>IF(ISBLANK('Prediction Log'!$N515), "",IF('Prediction Log'!$P515&lt;'Prediction Log'!$E515, "Y", IF('Prediction Log'!$P515='Prediction Log'!$E515, "PUSH", "N")))</f>
        <v/>
      </c>
      <c r="T515" s="80" t="str">
        <f>IF(ISBLANK('Prediction Log'!$N515),"",IF('Prediction Log'!$M515='Prediction Log'!$H515, "Y", "N"))</f>
        <v/>
      </c>
      <c r="U515" s="80" t="str">
        <f>'Prediction Log'!$R515</f>
        <v/>
      </c>
      <c r="V515" s="80" t="str">
        <f>IF(ISBLANK('Prediction Log'!$N515), "",IF(AND('Prediction Log'!$T515="Y", 'Prediction Log'!$U515="Y"), "Y", "N"))</f>
        <v/>
      </c>
      <c r="W515" s="81" t="str">
        <f>IF(ISBLANK('Prediction Log'!$N515),"",IF('Prediction Log'!$M515='Prediction Log'!$I515, "Y", "N"))</f>
        <v/>
      </c>
      <c r="X515" s="81" t="str">
        <f>IF(ISBLANK('Prediction Log'!$N515), "", IF('Prediction Log'!$R515=Games!K497, "Y", "N"))</f>
        <v/>
      </c>
      <c r="Y515" s="82" t="str">
        <f>IF(ISBLANK('Prediction Log'!$N515), "",IF('Prediction Log'!$J515='Prediction Log'!$M515, "Y", "N"))</f>
        <v/>
      </c>
      <c r="Z515" s="81" t="str">
        <f>IF(ISBLANK('Prediction Log'!$N515), "",IF('Prediction Log'!$I515&lt;&gt;'Prediction Log'!$M515, "N",IF(AND('Prediction Log'!$E515&gt;0, 'Prediction Log'!$P515&gt;'Prediction Log'!$E515, 'Prediction Log'!$I515='Prediction Log'!$C515), "Y", IF(AND('Prediction Log'!$E515&lt;0, 'Prediction Log'!$P515&lt;'Prediction Log'!$E515,'Prediction Log'!$I515='Prediction Log'!$B515 ), "Y", IF('Prediction Log'!$P515='Prediction Log'!$E515, "PUSH", "N")))))</f>
        <v/>
      </c>
      <c r="AA515" s="81" t="str">
        <f>IF(ISBLANK('Prediction Log'!$N515), "",IF(AND('Prediction Log'!$W515="Y", 'Prediction Log'!$X515="Y"), "Y", "N"))</f>
        <v/>
      </c>
      <c r="AB515" s="80" t="str">
        <f>IF(ISBLANK('Prediction Log'!$N515), "",IF('Prediction Log'!$D515&gt;0, 'Prediction Log'!$P515-'Prediction Log'!$D515, IF('Prediction Log'!$D515&lt;0, -'Prediction Log'!$P515+'Prediction Log'!$D515, "NA")))</f>
        <v/>
      </c>
      <c r="AC515" s="80" t="str">
        <f>IF(ISBLANK('Prediction Log'!$N515), "",ABS('Prediction Log'!$AB515))</f>
        <v/>
      </c>
      <c r="AD515" s="81" t="str">
        <f>IF(ISBLANK('Prediction Log'!$N515), "",IF('Prediction Log'!$E515&gt;0, 'Prediction Log'!$P515-'Prediction Log'!$E515, IF('Prediction Log'!$E515&lt;0, -'Prediction Log'!$P515+'Prediction Log'!$E515, "NA")))</f>
        <v/>
      </c>
      <c r="AE515" s="81" t="str">
        <f>IF(ISBLANK('Prediction Log'!$N515), "",ABS('Prediction Log'!$AD515))</f>
        <v/>
      </c>
    </row>
    <row r="516" ht="14.25" customHeight="1">
      <c r="A516" s="14" t="str">
        <f>IF(ISBLANK(Games!$B498), "",Games!A498)</f>
        <v/>
      </c>
      <c r="B516" s="67" t="str">
        <f>IF(ISBLANK(Games!$B498), "",Games!B498)</f>
        <v/>
      </c>
      <c r="C516" s="67" t="str">
        <f>IF(ISBLANK(Games!$B498), "",Games!E498)</f>
        <v/>
      </c>
      <c r="D516" s="10" t="str">
        <f>IF(ISBLANK(Games!$B498), "",Games!G498)</f>
        <v/>
      </c>
      <c r="E516" s="10" t="str">
        <f>IF(ISBLANK(Games!$B498), "",Games!H498)</f>
        <v/>
      </c>
      <c r="F516" s="69" t="str">
        <f>Games!D498</f>
        <v/>
      </c>
      <c r="G516" s="70" t="str">
        <f>Games!K498</f>
        <v/>
      </c>
      <c r="H516" s="71" t="str">
        <f>IF(ISBLANK(Games!B498), "", IF('Prediction Log'!$D516&lt;0, 'Prediction Log'!$B516, 'Prediction Log'!$C516))</f>
        <v/>
      </c>
      <c r="I516" s="72" t="str">
        <f>IF(ISBLANK(Games!$B498), "",Games!I498)</f>
        <v/>
      </c>
      <c r="J516" s="72" t="str">
        <f>IF('Prediction Log'!$F516&gt;0.5, 'Prediction Log'!$B516, IF('Prediction Log'!$F516&lt;0.5, 'Prediction Log'!$C516, "PICK"))</f>
        <v/>
      </c>
      <c r="K516" s="73" t="str">
        <f>IF(ISBLANK(Games!B498), "",IF('Prediction Log'!$J516='Prediction Log'!$B516, 'Prediction Log'!$F516, 1-'Prediction Log'!$F516))</f>
        <v/>
      </c>
      <c r="L516" s="74" t="str">
        <f>IF(ISBLANK(Games!$B498), "",Games!L498)</f>
        <v/>
      </c>
      <c r="M516" s="75" t="str">
        <f>IF(ISBLANK('Prediction Log'!$N516), "",IF('Prediction Log'!$N516&gt;'Prediction Log'!$O516,'Prediction Log'!$B516,'Prediction Log'!$C516))</f>
        <v/>
      </c>
      <c r="N516" s="76"/>
      <c r="O516" s="76"/>
      <c r="P516" s="77" t="str">
        <f>IF(ISBLANK('Prediction Log'!$N516), "",'Prediction Log'!$O516-'Prediction Log'!$N516)</f>
        <v/>
      </c>
      <c r="Q516" s="78" t="str">
        <f>IF(ISBLANK('Prediction Log'!$N516), "",IF('Prediction Log'!$M516&lt;&gt;'Prediction Log'!$H516, "Y", IF(AND('Prediction Log'!$M516='Prediction Log'!$H516, ABS((-1*'Prediction Log'!$P516))&gt;ABS('Prediction Log'!$D516)), "Y", IF('Prediction Log'!$D516='Prediction Log'!$P516, "PUSH", "N"))))</f>
        <v/>
      </c>
      <c r="R516" s="79" t="str">
        <f>IF(ISBLANK('Prediction Log'!$N516), "",IF('Prediction Log'!$P516&lt;'Prediction Log'!$D516, "Y", IF('Prediction Log'!$P516='Prediction Log'!$D516, "PUSH", "N")))</f>
        <v/>
      </c>
      <c r="S516" s="79" t="str">
        <f>IF(ISBLANK('Prediction Log'!$N516), "",IF('Prediction Log'!$P516&lt;'Prediction Log'!$E516, "Y", IF('Prediction Log'!$P516='Prediction Log'!$E516, "PUSH", "N")))</f>
        <v/>
      </c>
      <c r="T516" s="80" t="str">
        <f>IF(ISBLANK('Prediction Log'!$N516),"",IF('Prediction Log'!$M516='Prediction Log'!$H516, "Y", "N"))</f>
        <v/>
      </c>
      <c r="U516" s="80" t="str">
        <f>'Prediction Log'!$R516</f>
        <v/>
      </c>
      <c r="V516" s="80" t="str">
        <f>IF(ISBLANK('Prediction Log'!$N516), "",IF(AND('Prediction Log'!$T516="Y", 'Prediction Log'!$U516="Y"), "Y", "N"))</f>
        <v/>
      </c>
      <c r="W516" s="81" t="str">
        <f>IF(ISBLANK('Prediction Log'!$N516),"",IF('Prediction Log'!$M516='Prediction Log'!$I516, "Y", "N"))</f>
        <v/>
      </c>
      <c r="X516" s="81" t="str">
        <f>IF(ISBLANK('Prediction Log'!$N516), "", IF('Prediction Log'!$R516=Games!K498, "Y", "N"))</f>
        <v/>
      </c>
      <c r="Y516" s="82" t="str">
        <f>IF(ISBLANK('Prediction Log'!$N516), "",IF('Prediction Log'!$J516='Prediction Log'!$M516, "Y", "N"))</f>
        <v/>
      </c>
      <c r="Z516" s="81" t="str">
        <f>IF(ISBLANK('Prediction Log'!$N516), "",IF('Prediction Log'!$I516&lt;&gt;'Prediction Log'!$M516, "N",IF(AND('Prediction Log'!$E516&gt;0, 'Prediction Log'!$P516&gt;'Prediction Log'!$E516, 'Prediction Log'!$I516='Prediction Log'!$C516), "Y", IF(AND('Prediction Log'!$E516&lt;0, 'Prediction Log'!$P516&lt;'Prediction Log'!$E516,'Prediction Log'!$I516='Prediction Log'!$B516 ), "Y", IF('Prediction Log'!$P516='Prediction Log'!$E516, "PUSH", "N")))))</f>
        <v/>
      </c>
      <c r="AA516" s="81" t="str">
        <f>IF(ISBLANK('Prediction Log'!$N516), "",IF(AND('Prediction Log'!$W516="Y", 'Prediction Log'!$X516="Y"), "Y", "N"))</f>
        <v/>
      </c>
      <c r="AB516" s="80" t="str">
        <f>IF(ISBLANK('Prediction Log'!$N516), "",IF('Prediction Log'!$D516&gt;0, 'Prediction Log'!$P516-'Prediction Log'!$D516, IF('Prediction Log'!$D516&lt;0, -'Prediction Log'!$P516+'Prediction Log'!$D516, "NA")))</f>
        <v/>
      </c>
      <c r="AC516" s="80" t="str">
        <f>IF(ISBLANK('Prediction Log'!$N516), "",ABS('Prediction Log'!$AB516))</f>
        <v/>
      </c>
      <c r="AD516" s="81" t="str">
        <f>IF(ISBLANK('Prediction Log'!$N516), "",IF('Prediction Log'!$E516&gt;0, 'Prediction Log'!$P516-'Prediction Log'!$E516, IF('Prediction Log'!$E516&lt;0, -'Prediction Log'!$P516+'Prediction Log'!$E516, "NA")))</f>
        <v/>
      </c>
      <c r="AE516" s="81" t="str">
        <f>IF(ISBLANK('Prediction Log'!$N516), "",ABS('Prediction Log'!$AD516))</f>
        <v/>
      </c>
    </row>
    <row r="517" ht="14.25" customHeight="1">
      <c r="A517" s="67" t="str">
        <f>IF(ISBLANK(Games!$B499), "",Games!A499)</f>
        <v/>
      </c>
      <c r="B517" s="67" t="str">
        <f>IF(ISBLANK(Games!$B499), "",Games!B499)</f>
        <v/>
      </c>
      <c r="C517" s="67" t="str">
        <f>IF(ISBLANK(Games!$B499), "",Games!E499)</f>
        <v/>
      </c>
      <c r="D517" s="68" t="str">
        <f>IF(ISBLANK(Games!$B499), "",Games!G499)</f>
        <v/>
      </c>
      <c r="E517" s="68" t="str">
        <f>IF(ISBLANK(Games!$B499), "",Games!H499)</f>
        <v/>
      </c>
      <c r="F517" s="69" t="str">
        <f>Games!D499</f>
        <v/>
      </c>
      <c r="G517" s="70" t="str">
        <f>Games!K499</f>
        <v/>
      </c>
      <c r="H517" s="71" t="str">
        <f>IF(ISBLANK(Games!B499), "", IF('Prediction Log'!$D517&lt;0, 'Prediction Log'!$B517, 'Prediction Log'!$C517))</f>
        <v/>
      </c>
      <c r="I517" s="72" t="str">
        <f>IF(ISBLANK(Games!$B499), "",Games!I499)</f>
        <v/>
      </c>
      <c r="J517" s="72" t="str">
        <f>IF('Prediction Log'!$F517&gt;0.5, 'Prediction Log'!$B517, IF('Prediction Log'!$F517&lt;0.5, 'Prediction Log'!$C517, "PICK"))</f>
        <v/>
      </c>
      <c r="K517" s="73" t="str">
        <f>IF(ISBLANK(Games!B499), "",IF('Prediction Log'!$J517='Prediction Log'!$B517, 'Prediction Log'!$F517, 1-'Prediction Log'!$F517))</f>
        <v/>
      </c>
      <c r="L517" s="74" t="str">
        <f>IF(ISBLANK(Games!$B499), "",Games!L499)</f>
        <v/>
      </c>
      <c r="M517" s="75" t="str">
        <f>IF(ISBLANK('Prediction Log'!$N517), "",IF('Prediction Log'!$N517&gt;'Prediction Log'!$O517,'Prediction Log'!$B517,'Prediction Log'!$C517))</f>
        <v/>
      </c>
      <c r="N517" s="76"/>
      <c r="O517" s="76"/>
      <c r="P517" s="77" t="str">
        <f>IF(ISBLANK('Prediction Log'!$N517), "",'Prediction Log'!$O517-'Prediction Log'!$N517)</f>
        <v/>
      </c>
      <c r="Q517" s="78" t="str">
        <f>IF(ISBLANK('Prediction Log'!$N517), "",IF('Prediction Log'!$M517&lt;&gt;'Prediction Log'!$H517, "Y", IF(AND('Prediction Log'!$M517='Prediction Log'!$H517, ABS((-1*'Prediction Log'!$P517))&gt;ABS('Prediction Log'!$D517)), "Y", IF('Prediction Log'!$D517='Prediction Log'!$P517, "PUSH", "N"))))</f>
        <v/>
      </c>
      <c r="R517" s="79" t="str">
        <f>IF(ISBLANK('Prediction Log'!$N517), "",IF('Prediction Log'!$P517&lt;'Prediction Log'!$D517, "Y", IF('Prediction Log'!$P517='Prediction Log'!$D517, "PUSH", "N")))</f>
        <v/>
      </c>
      <c r="S517" s="79" t="str">
        <f>IF(ISBLANK('Prediction Log'!$N517), "",IF('Prediction Log'!$P517&lt;'Prediction Log'!$E517, "Y", IF('Prediction Log'!$P517='Prediction Log'!$E517, "PUSH", "N")))</f>
        <v/>
      </c>
      <c r="T517" s="80" t="str">
        <f>IF(ISBLANK('Prediction Log'!$N517),"",IF('Prediction Log'!$M517='Prediction Log'!$H517, "Y", "N"))</f>
        <v/>
      </c>
      <c r="U517" s="80" t="str">
        <f>'Prediction Log'!$R517</f>
        <v/>
      </c>
      <c r="V517" s="80" t="str">
        <f>IF(ISBLANK('Prediction Log'!$N517), "",IF(AND('Prediction Log'!$T517="Y", 'Prediction Log'!$U517="Y"), "Y", "N"))</f>
        <v/>
      </c>
      <c r="W517" s="81" t="str">
        <f>IF(ISBLANK('Prediction Log'!$N517),"",IF('Prediction Log'!$M517='Prediction Log'!$I517, "Y", "N"))</f>
        <v/>
      </c>
      <c r="X517" s="81" t="str">
        <f>IF(ISBLANK('Prediction Log'!$N517), "", IF('Prediction Log'!$R517=Games!K499, "Y", "N"))</f>
        <v/>
      </c>
      <c r="Y517" s="82" t="str">
        <f>IF(ISBLANK('Prediction Log'!$N517), "",IF('Prediction Log'!$J517='Prediction Log'!$M517, "Y", "N"))</f>
        <v/>
      </c>
      <c r="Z517" s="81" t="str">
        <f>IF(ISBLANK('Prediction Log'!$N517), "",IF('Prediction Log'!$I517&lt;&gt;'Prediction Log'!$M517, "N",IF(AND('Prediction Log'!$E517&gt;0, 'Prediction Log'!$P517&gt;'Prediction Log'!$E517, 'Prediction Log'!$I517='Prediction Log'!$C517), "Y", IF(AND('Prediction Log'!$E517&lt;0, 'Prediction Log'!$P517&lt;'Prediction Log'!$E517,'Prediction Log'!$I517='Prediction Log'!$B517 ), "Y", IF('Prediction Log'!$P517='Prediction Log'!$E517, "PUSH", "N")))))</f>
        <v/>
      </c>
      <c r="AA517" s="81" t="str">
        <f>IF(ISBLANK('Prediction Log'!$N517), "",IF(AND('Prediction Log'!$W517="Y", 'Prediction Log'!$X517="Y"), "Y", "N"))</f>
        <v/>
      </c>
      <c r="AB517" s="80" t="str">
        <f>IF(ISBLANK('Prediction Log'!$N517), "",IF('Prediction Log'!$D517&gt;0, 'Prediction Log'!$P517-'Prediction Log'!$D517, IF('Prediction Log'!$D517&lt;0, -'Prediction Log'!$P517+'Prediction Log'!$D517, "NA")))</f>
        <v/>
      </c>
      <c r="AC517" s="80" t="str">
        <f>IF(ISBLANK('Prediction Log'!$N517), "",ABS('Prediction Log'!$AB517))</f>
        <v/>
      </c>
      <c r="AD517" s="81" t="str">
        <f>IF(ISBLANK('Prediction Log'!$N517), "",IF('Prediction Log'!$E517&gt;0, 'Prediction Log'!$P517-'Prediction Log'!$E517, IF('Prediction Log'!$E517&lt;0, -'Prediction Log'!$P517+'Prediction Log'!$E517, "NA")))</f>
        <v/>
      </c>
      <c r="AE517" s="81" t="str">
        <f>IF(ISBLANK('Prediction Log'!$N517), "",ABS('Prediction Log'!$AD517))</f>
        <v/>
      </c>
    </row>
    <row r="518" ht="14.25" customHeight="1">
      <c r="A518" s="14" t="str">
        <f>IF(ISBLANK(Games!$B500), "",Games!A500)</f>
        <v/>
      </c>
      <c r="B518" s="67" t="str">
        <f>IF(ISBLANK(Games!$B500), "",Games!B500)</f>
        <v/>
      </c>
      <c r="C518" s="67" t="str">
        <f>IF(ISBLANK(Games!$B500), "",Games!E500)</f>
        <v/>
      </c>
      <c r="D518" s="10" t="str">
        <f>IF(ISBLANK(Games!$B500), "",Games!G500)</f>
        <v/>
      </c>
      <c r="E518" s="10" t="str">
        <f>IF(ISBLANK(Games!$B500), "",Games!H500)</f>
        <v/>
      </c>
      <c r="F518" s="69" t="str">
        <f>Games!D500</f>
        <v/>
      </c>
      <c r="G518" s="70" t="str">
        <f>Games!K500</f>
        <v/>
      </c>
      <c r="H518" s="71" t="str">
        <f>IF(ISBLANK(Games!B500), "", IF('Prediction Log'!$D518&lt;0, 'Prediction Log'!$B518, 'Prediction Log'!$C518))</f>
        <v/>
      </c>
      <c r="I518" s="72" t="str">
        <f>IF(ISBLANK(Games!$B500), "",Games!I500)</f>
        <v/>
      </c>
      <c r="J518" s="72" t="str">
        <f>IF('Prediction Log'!$F518&gt;0.5, 'Prediction Log'!$B518, IF('Prediction Log'!$F518&lt;0.5, 'Prediction Log'!$C518, "PICK"))</f>
        <v/>
      </c>
      <c r="K518" s="73" t="str">
        <f>IF(ISBLANK(Games!B500), "",IF('Prediction Log'!$J518='Prediction Log'!$B518, 'Prediction Log'!$F518, 1-'Prediction Log'!$F518))</f>
        <v/>
      </c>
      <c r="L518" s="74" t="str">
        <f>IF(ISBLANK(Games!$B500), "",Games!L500)</f>
        <v/>
      </c>
      <c r="M518" s="75" t="str">
        <f>IF(ISBLANK('Prediction Log'!$N518), "",IF('Prediction Log'!$N518&gt;'Prediction Log'!$O518,'Prediction Log'!$B518,'Prediction Log'!$C518))</f>
        <v/>
      </c>
      <c r="N518" s="76"/>
      <c r="O518" s="76"/>
      <c r="P518" s="77" t="str">
        <f>IF(ISBLANK('Prediction Log'!$N518), "",'Prediction Log'!$O518-'Prediction Log'!$N518)</f>
        <v/>
      </c>
      <c r="Q518" s="78" t="str">
        <f>IF(ISBLANK('Prediction Log'!$N518), "",IF('Prediction Log'!$M518&lt;&gt;'Prediction Log'!$H518, "Y", IF(AND('Prediction Log'!$M518='Prediction Log'!$H518, ABS((-1*'Prediction Log'!$P518))&gt;ABS('Prediction Log'!$D518)), "Y", IF('Prediction Log'!$D518='Prediction Log'!$P518, "PUSH", "N"))))</f>
        <v/>
      </c>
      <c r="R518" s="79" t="str">
        <f>IF(ISBLANK('Prediction Log'!$N518), "",IF('Prediction Log'!$P518&lt;'Prediction Log'!$D518, "Y", IF('Prediction Log'!$P518='Prediction Log'!$D518, "PUSH", "N")))</f>
        <v/>
      </c>
      <c r="S518" s="79" t="str">
        <f>IF(ISBLANK('Prediction Log'!$N518), "",IF('Prediction Log'!$P518&lt;'Prediction Log'!$E518, "Y", IF('Prediction Log'!$P518='Prediction Log'!$E518, "PUSH", "N")))</f>
        <v/>
      </c>
      <c r="T518" s="80" t="str">
        <f>IF(ISBLANK('Prediction Log'!$N518),"",IF('Prediction Log'!$M518='Prediction Log'!$H518, "Y", "N"))</f>
        <v/>
      </c>
      <c r="U518" s="80" t="str">
        <f>'Prediction Log'!$R518</f>
        <v/>
      </c>
      <c r="V518" s="80" t="str">
        <f>IF(ISBLANK('Prediction Log'!$N518), "",IF(AND('Prediction Log'!$T518="Y", 'Prediction Log'!$U518="Y"), "Y", "N"))</f>
        <v/>
      </c>
      <c r="W518" s="81" t="str">
        <f>IF(ISBLANK('Prediction Log'!$N518),"",IF('Prediction Log'!$M518='Prediction Log'!$I518, "Y", "N"))</f>
        <v/>
      </c>
      <c r="X518" s="81" t="str">
        <f>IF(ISBLANK('Prediction Log'!$N518), "", IF('Prediction Log'!$R518=Games!K500, "Y", "N"))</f>
        <v/>
      </c>
      <c r="Y518" s="82" t="str">
        <f>IF(ISBLANK('Prediction Log'!$N518), "",IF('Prediction Log'!$J518='Prediction Log'!$M518, "Y", "N"))</f>
        <v/>
      </c>
      <c r="Z518" s="81" t="str">
        <f>IF(ISBLANK('Prediction Log'!$N518), "",IF('Prediction Log'!$I518&lt;&gt;'Prediction Log'!$M518, "N",IF(AND('Prediction Log'!$E518&gt;0, 'Prediction Log'!$P518&gt;'Prediction Log'!$E518, 'Prediction Log'!$I518='Prediction Log'!$C518), "Y", IF(AND('Prediction Log'!$E518&lt;0, 'Prediction Log'!$P518&lt;'Prediction Log'!$E518,'Prediction Log'!$I518='Prediction Log'!$B518 ), "Y", IF('Prediction Log'!$P518='Prediction Log'!$E518, "PUSH", "N")))))</f>
        <v/>
      </c>
      <c r="AA518" s="81" t="str">
        <f>IF(ISBLANK('Prediction Log'!$N518), "",IF(AND('Prediction Log'!$W518="Y", 'Prediction Log'!$X518="Y"), "Y", "N"))</f>
        <v/>
      </c>
      <c r="AB518" s="80" t="str">
        <f>IF(ISBLANK('Prediction Log'!$N518), "",IF('Prediction Log'!$D518&gt;0, 'Prediction Log'!$P518-'Prediction Log'!$D518, IF('Prediction Log'!$D518&lt;0, -'Prediction Log'!$P518+'Prediction Log'!$D518, "NA")))</f>
        <v/>
      </c>
      <c r="AC518" s="80" t="str">
        <f>IF(ISBLANK('Prediction Log'!$N518), "",ABS('Prediction Log'!$AB518))</f>
        <v/>
      </c>
      <c r="AD518" s="81" t="str">
        <f>IF(ISBLANK('Prediction Log'!$N518), "",IF('Prediction Log'!$E518&gt;0, 'Prediction Log'!$P518-'Prediction Log'!$E518, IF('Prediction Log'!$E518&lt;0, -'Prediction Log'!$P518+'Prediction Log'!$E518, "NA")))</f>
        <v/>
      </c>
      <c r="AE518" s="81" t="str">
        <f>IF(ISBLANK('Prediction Log'!$N518), "",ABS('Prediction Log'!$AD518))</f>
        <v/>
      </c>
    </row>
    <row r="519" ht="14.25" customHeight="1">
      <c r="A519" s="67" t="str">
        <f>IF(ISBLANK(Games!$B501), "",Games!A501)</f>
        <v/>
      </c>
      <c r="B519" s="67" t="str">
        <f>IF(ISBLANK(Games!$B501), "",Games!B501)</f>
        <v/>
      </c>
      <c r="C519" s="67" t="str">
        <f>IF(ISBLANK(Games!$B501), "",Games!E501)</f>
        <v/>
      </c>
      <c r="D519" s="68" t="str">
        <f>IF(ISBLANK(Games!$B501), "",Games!G501)</f>
        <v/>
      </c>
      <c r="E519" s="68" t="str">
        <f>IF(ISBLANK(Games!$B501), "",Games!H501)</f>
        <v/>
      </c>
      <c r="F519" s="69" t="str">
        <f>Games!D501</f>
        <v/>
      </c>
      <c r="G519" s="70" t="str">
        <f>Games!K501</f>
        <v/>
      </c>
      <c r="H519" s="71" t="str">
        <f>IF(ISBLANK(Games!B501), "", IF('Prediction Log'!$D519&lt;0, 'Prediction Log'!$B519, 'Prediction Log'!$C519))</f>
        <v/>
      </c>
      <c r="I519" s="72" t="str">
        <f>IF(ISBLANK(Games!$B501), "",Games!I501)</f>
        <v/>
      </c>
      <c r="J519" s="72" t="str">
        <f>IF('Prediction Log'!$F519&gt;0.5, 'Prediction Log'!$B519, IF('Prediction Log'!$F519&lt;0.5, 'Prediction Log'!$C519, "PICK"))</f>
        <v/>
      </c>
      <c r="K519" s="73" t="str">
        <f>IF(ISBLANK(Games!B501), "",IF('Prediction Log'!$J519='Prediction Log'!$B519, 'Prediction Log'!$F519, 1-'Prediction Log'!$F519))</f>
        <v/>
      </c>
      <c r="L519" s="74" t="str">
        <f>IF(ISBLANK(Games!$B501), "",Games!L501)</f>
        <v/>
      </c>
      <c r="M519" s="75" t="str">
        <f>IF(ISBLANK('Prediction Log'!$N519), "",IF('Prediction Log'!$N519&gt;'Prediction Log'!$O519,'Prediction Log'!$B519,'Prediction Log'!$C519))</f>
        <v/>
      </c>
      <c r="N519" s="76"/>
      <c r="O519" s="76"/>
      <c r="P519" s="77" t="str">
        <f>IF(ISBLANK('Prediction Log'!$N519), "",'Prediction Log'!$O519-'Prediction Log'!$N519)</f>
        <v/>
      </c>
      <c r="Q519" s="78" t="str">
        <f>IF(ISBLANK('Prediction Log'!$N519), "",IF('Prediction Log'!$M519&lt;&gt;'Prediction Log'!$H519, "Y", IF(AND('Prediction Log'!$M519='Prediction Log'!$H519, ABS((-1*'Prediction Log'!$P519))&gt;ABS('Prediction Log'!$D519)), "Y", IF('Prediction Log'!$D519='Prediction Log'!$P519, "PUSH", "N"))))</f>
        <v/>
      </c>
      <c r="R519" s="79" t="str">
        <f>IF(ISBLANK('Prediction Log'!$N519), "",IF('Prediction Log'!$P519&lt;'Prediction Log'!$D519, "Y", IF('Prediction Log'!$P519='Prediction Log'!$D519, "PUSH", "N")))</f>
        <v/>
      </c>
      <c r="S519" s="79" t="str">
        <f>IF(ISBLANK('Prediction Log'!$N519), "",IF('Prediction Log'!$P519&lt;'Prediction Log'!$E519, "Y", IF('Prediction Log'!$P519='Prediction Log'!$E519, "PUSH", "N")))</f>
        <v/>
      </c>
      <c r="T519" s="80" t="str">
        <f>IF(ISBLANK('Prediction Log'!$N519),"",IF('Prediction Log'!$M519='Prediction Log'!$H519, "Y", "N"))</f>
        <v/>
      </c>
      <c r="U519" s="80" t="str">
        <f>'Prediction Log'!$R519</f>
        <v/>
      </c>
      <c r="V519" s="80" t="str">
        <f>IF(ISBLANK('Prediction Log'!$N519), "",IF(AND('Prediction Log'!$T519="Y", 'Prediction Log'!$U519="Y"), "Y", "N"))</f>
        <v/>
      </c>
      <c r="W519" s="81" t="str">
        <f>IF(ISBLANK('Prediction Log'!$N519),"",IF('Prediction Log'!$M519='Prediction Log'!$I519, "Y", "N"))</f>
        <v/>
      </c>
      <c r="X519" s="81" t="str">
        <f>IF(ISBLANK('Prediction Log'!$N519), "", IF('Prediction Log'!$R519=Games!K501, "Y", "N"))</f>
        <v/>
      </c>
      <c r="Y519" s="82" t="str">
        <f>IF(ISBLANK('Prediction Log'!$N519), "",IF('Prediction Log'!$J519='Prediction Log'!$M519, "Y", "N"))</f>
        <v/>
      </c>
      <c r="Z519" s="81" t="str">
        <f>IF(ISBLANK('Prediction Log'!$N519), "",IF('Prediction Log'!$I519&lt;&gt;'Prediction Log'!$M519, "N",IF(AND('Prediction Log'!$E519&gt;0, 'Prediction Log'!$P519&gt;'Prediction Log'!$E519, 'Prediction Log'!$I519='Prediction Log'!$C519), "Y", IF(AND('Prediction Log'!$E519&lt;0, 'Prediction Log'!$P519&lt;'Prediction Log'!$E519,'Prediction Log'!$I519='Prediction Log'!$B519 ), "Y", IF('Prediction Log'!$P519='Prediction Log'!$E519, "PUSH", "N")))))</f>
        <v/>
      </c>
      <c r="AA519" s="81" t="str">
        <f>IF(ISBLANK('Prediction Log'!$N519), "",IF(AND('Prediction Log'!$W519="Y", 'Prediction Log'!$X519="Y"), "Y", "N"))</f>
        <v/>
      </c>
      <c r="AB519" s="80" t="str">
        <f>IF(ISBLANK('Prediction Log'!$N519), "",IF('Prediction Log'!$D519&gt;0, 'Prediction Log'!$P519-'Prediction Log'!$D519, IF('Prediction Log'!$D519&lt;0, -'Prediction Log'!$P519+'Prediction Log'!$D519, "NA")))</f>
        <v/>
      </c>
      <c r="AC519" s="80" t="str">
        <f>IF(ISBLANK('Prediction Log'!$N519), "",ABS('Prediction Log'!$AB519))</f>
        <v/>
      </c>
      <c r="AD519" s="81" t="str">
        <f>IF(ISBLANK('Prediction Log'!$N519), "",IF('Prediction Log'!$E519&gt;0, 'Prediction Log'!$P519-'Prediction Log'!$E519, IF('Prediction Log'!$E519&lt;0, -'Prediction Log'!$P519+'Prediction Log'!$E519, "NA")))</f>
        <v/>
      </c>
      <c r="AE519" s="81" t="str">
        <f>IF(ISBLANK('Prediction Log'!$N519), "",ABS('Prediction Log'!$AD519))</f>
        <v/>
      </c>
    </row>
    <row r="520" ht="14.25" customHeight="1">
      <c r="A520" s="14" t="str">
        <f>IF(ISBLANK(Games!$B502), "",Games!A502)</f>
        <v/>
      </c>
      <c r="B520" s="67" t="str">
        <f>IF(ISBLANK(Games!$B502), "",Games!B502)</f>
        <v/>
      </c>
      <c r="C520" s="67" t="str">
        <f>IF(ISBLANK(Games!$B502), "",Games!E502)</f>
        <v/>
      </c>
      <c r="D520" s="10" t="str">
        <f>IF(ISBLANK(Games!$B502), "",Games!G502)</f>
        <v/>
      </c>
      <c r="E520" s="10" t="str">
        <f>IF(ISBLANK(Games!$B502), "",Games!H502)</f>
        <v/>
      </c>
      <c r="F520" s="69" t="str">
        <f>Games!D502</f>
        <v/>
      </c>
      <c r="G520" s="70" t="str">
        <f>Games!K502</f>
        <v/>
      </c>
      <c r="H520" s="71" t="str">
        <f>IF(ISBLANK(Games!B502), "", IF('Prediction Log'!$D520&lt;0, 'Prediction Log'!$B520, 'Prediction Log'!$C520))</f>
        <v/>
      </c>
      <c r="I520" s="72" t="str">
        <f>IF(ISBLANK(Games!$B502), "",Games!I502)</f>
        <v/>
      </c>
      <c r="J520" s="72" t="str">
        <f>IF('Prediction Log'!$F520&gt;0.5, 'Prediction Log'!$B520, IF('Prediction Log'!$F520&lt;0.5, 'Prediction Log'!$C520, "PICK"))</f>
        <v/>
      </c>
      <c r="K520" s="73" t="str">
        <f>IF(ISBLANK(Games!B502), "",IF('Prediction Log'!$J520='Prediction Log'!$B520, 'Prediction Log'!$F520, 1-'Prediction Log'!$F520))</f>
        <v/>
      </c>
      <c r="L520" s="74" t="str">
        <f>IF(ISBLANK(Games!$B502), "",Games!L502)</f>
        <v/>
      </c>
      <c r="M520" s="75" t="str">
        <f>IF(ISBLANK('Prediction Log'!$N520), "",IF('Prediction Log'!$N520&gt;'Prediction Log'!$O520,'Prediction Log'!$B520,'Prediction Log'!$C520))</f>
        <v/>
      </c>
      <c r="N520" s="76"/>
      <c r="O520" s="76"/>
      <c r="P520" s="77" t="str">
        <f>IF(ISBLANK('Prediction Log'!$N520), "",'Prediction Log'!$O520-'Prediction Log'!$N520)</f>
        <v/>
      </c>
      <c r="Q520" s="78" t="str">
        <f>IF(ISBLANK('Prediction Log'!$N520), "",IF('Prediction Log'!$M520&lt;&gt;'Prediction Log'!$H520, "Y", IF(AND('Prediction Log'!$M520='Prediction Log'!$H520, ABS((-1*'Prediction Log'!$P520))&gt;ABS('Prediction Log'!$D520)), "Y", IF('Prediction Log'!$D520='Prediction Log'!$P520, "PUSH", "N"))))</f>
        <v/>
      </c>
      <c r="R520" s="79" t="str">
        <f>IF(ISBLANK('Prediction Log'!$N520), "",IF('Prediction Log'!$P520&lt;'Prediction Log'!$D520, "Y", IF('Prediction Log'!$P520='Prediction Log'!$D520, "PUSH", "N")))</f>
        <v/>
      </c>
      <c r="S520" s="79" t="str">
        <f>IF(ISBLANK('Prediction Log'!$N520), "",IF('Prediction Log'!$P520&lt;'Prediction Log'!$E520, "Y", IF('Prediction Log'!$P520='Prediction Log'!$E520, "PUSH", "N")))</f>
        <v/>
      </c>
      <c r="T520" s="80" t="str">
        <f>IF(ISBLANK('Prediction Log'!$N520),"",IF('Prediction Log'!$M520='Prediction Log'!$H520, "Y", "N"))</f>
        <v/>
      </c>
      <c r="U520" s="80" t="str">
        <f>'Prediction Log'!$R520</f>
        <v/>
      </c>
      <c r="V520" s="80" t="str">
        <f>IF(ISBLANK('Prediction Log'!$N520), "",IF(AND('Prediction Log'!$T520="Y", 'Prediction Log'!$U520="Y"), "Y", "N"))</f>
        <v/>
      </c>
      <c r="W520" s="81" t="str">
        <f>IF(ISBLANK('Prediction Log'!$N520),"",IF('Prediction Log'!$M520='Prediction Log'!$I520, "Y", "N"))</f>
        <v/>
      </c>
      <c r="X520" s="81" t="str">
        <f>IF(ISBLANK('Prediction Log'!$N520), "", IF('Prediction Log'!$R520=Games!K502, "Y", "N"))</f>
        <v/>
      </c>
      <c r="Y520" s="82" t="str">
        <f>IF(ISBLANK('Prediction Log'!$N520), "",IF('Prediction Log'!$J520='Prediction Log'!$M520, "Y", "N"))</f>
        <v/>
      </c>
      <c r="Z520" s="81" t="str">
        <f>IF(ISBLANK('Prediction Log'!$N520), "",IF('Prediction Log'!$I520&lt;&gt;'Prediction Log'!$M520, "N",IF(AND('Prediction Log'!$E520&gt;0, 'Prediction Log'!$P520&gt;'Prediction Log'!$E520, 'Prediction Log'!$I520='Prediction Log'!$C520), "Y", IF(AND('Prediction Log'!$E520&lt;0, 'Prediction Log'!$P520&lt;'Prediction Log'!$E520,'Prediction Log'!$I520='Prediction Log'!$B520 ), "Y", IF('Prediction Log'!$P520='Prediction Log'!$E520, "PUSH", "N")))))</f>
        <v/>
      </c>
      <c r="AA520" s="81" t="str">
        <f>IF(ISBLANK('Prediction Log'!$N520), "",IF(AND('Prediction Log'!$W520="Y", 'Prediction Log'!$X520="Y"), "Y", "N"))</f>
        <v/>
      </c>
      <c r="AB520" s="80" t="str">
        <f>IF(ISBLANK('Prediction Log'!$N520), "",IF('Prediction Log'!$D520&gt;0, 'Prediction Log'!$P520-'Prediction Log'!$D520, IF('Prediction Log'!$D520&lt;0, -'Prediction Log'!$P520+'Prediction Log'!$D520, "NA")))</f>
        <v/>
      </c>
      <c r="AC520" s="80" t="str">
        <f>IF(ISBLANK('Prediction Log'!$N520), "",ABS('Prediction Log'!$AB520))</f>
        <v/>
      </c>
      <c r="AD520" s="81" t="str">
        <f>IF(ISBLANK('Prediction Log'!$N520), "",IF('Prediction Log'!$E520&gt;0, 'Prediction Log'!$P520-'Prediction Log'!$E520, IF('Prediction Log'!$E520&lt;0, -'Prediction Log'!$P520+'Prediction Log'!$E520, "NA")))</f>
        <v/>
      </c>
      <c r="AE520" s="81" t="str">
        <f>IF(ISBLANK('Prediction Log'!$N520), "",ABS('Prediction Log'!$AD520))</f>
        <v/>
      </c>
    </row>
    <row r="521" ht="14.25" customHeight="1">
      <c r="A521" s="67" t="str">
        <f>IF(ISBLANK(Games!$B503), "",Games!A503)</f>
        <v/>
      </c>
      <c r="B521" s="67" t="str">
        <f>IF(ISBLANK(Games!$B503), "",Games!B503)</f>
        <v/>
      </c>
      <c r="C521" s="67" t="str">
        <f>IF(ISBLANK(Games!$B503), "",Games!E503)</f>
        <v/>
      </c>
      <c r="D521" s="68" t="str">
        <f>IF(ISBLANK(Games!$B503), "",Games!G503)</f>
        <v/>
      </c>
      <c r="E521" s="68" t="str">
        <f>IF(ISBLANK(Games!$B503), "",Games!H503)</f>
        <v/>
      </c>
      <c r="F521" s="69" t="str">
        <f>Games!D503</f>
        <v/>
      </c>
      <c r="G521" s="70" t="str">
        <f>Games!K503</f>
        <v/>
      </c>
      <c r="H521" s="71" t="str">
        <f>IF(ISBLANK(Games!B503), "", IF('Prediction Log'!$D521&lt;0, 'Prediction Log'!$B521, 'Prediction Log'!$C521))</f>
        <v/>
      </c>
      <c r="I521" s="72" t="str">
        <f>IF(ISBLANK(Games!$B503), "",Games!I503)</f>
        <v/>
      </c>
      <c r="J521" s="72" t="str">
        <f>IF('Prediction Log'!$F521&gt;0.5, 'Prediction Log'!$B521, IF('Prediction Log'!$F521&lt;0.5, 'Prediction Log'!$C521, "PICK"))</f>
        <v/>
      </c>
      <c r="K521" s="73" t="str">
        <f>IF(ISBLANK(Games!B503), "",IF('Prediction Log'!$J521='Prediction Log'!$B521, 'Prediction Log'!$F521, 1-'Prediction Log'!$F521))</f>
        <v/>
      </c>
      <c r="L521" s="74" t="str">
        <f>IF(ISBLANK(Games!$B503), "",Games!L503)</f>
        <v/>
      </c>
      <c r="M521" s="75" t="str">
        <f>IF(ISBLANK('Prediction Log'!$N521), "",IF('Prediction Log'!$N521&gt;'Prediction Log'!$O521,'Prediction Log'!$B521,'Prediction Log'!$C521))</f>
        <v/>
      </c>
      <c r="N521" s="76"/>
      <c r="O521" s="76"/>
      <c r="P521" s="77" t="str">
        <f>IF(ISBLANK('Prediction Log'!$N521), "",'Prediction Log'!$O521-'Prediction Log'!$N521)</f>
        <v/>
      </c>
      <c r="Q521" s="78" t="str">
        <f>IF(ISBLANK('Prediction Log'!$N521), "",IF('Prediction Log'!$M521&lt;&gt;'Prediction Log'!$H521, "Y", IF(AND('Prediction Log'!$M521='Prediction Log'!$H521, ABS((-1*'Prediction Log'!$P521))&gt;ABS('Prediction Log'!$D521)), "Y", IF('Prediction Log'!$D521='Prediction Log'!$P521, "PUSH", "N"))))</f>
        <v/>
      </c>
      <c r="R521" s="79" t="str">
        <f>IF(ISBLANK('Prediction Log'!$N521), "",IF('Prediction Log'!$P521&lt;'Prediction Log'!$D521, "Y", IF('Prediction Log'!$P521='Prediction Log'!$D521, "PUSH", "N")))</f>
        <v/>
      </c>
      <c r="S521" s="79" t="str">
        <f>IF(ISBLANK('Prediction Log'!$N521), "",IF('Prediction Log'!$P521&lt;'Prediction Log'!$E521, "Y", IF('Prediction Log'!$P521='Prediction Log'!$E521, "PUSH", "N")))</f>
        <v/>
      </c>
      <c r="T521" s="80" t="str">
        <f>IF(ISBLANK('Prediction Log'!$N521),"",IF('Prediction Log'!$M521='Prediction Log'!$H521, "Y", "N"))</f>
        <v/>
      </c>
      <c r="U521" s="80" t="str">
        <f>'Prediction Log'!$R521</f>
        <v/>
      </c>
      <c r="V521" s="80" t="str">
        <f>IF(ISBLANK('Prediction Log'!$N521), "",IF(AND('Prediction Log'!$T521="Y", 'Prediction Log'!$U521="Y"), "Y", "N"))</f>
        <v/>
      </c>
      <c r="W521" s="81" t="str">
        <f>IF(ISBLANK('Prediction Log'!$N521),"",IF('Prediction Log'!$M521='Prediction Log'!$I521, "Y", "N"))</f>
        <v/>
      </c>
      <c r="X521" s="81" t="str">
        <f>IF(ISBLANK('Prediction Log'!$N521), "", IF('Prediction Log'!$R521=Games!K503, "Y", "N"))</f>
        <v/>
      </c>
      <c r="Y521" s="82" t="str">
        <f>IF(ISBLANK('Prediction Log'!$N521), "",IF('Prediction Log'!$J521='Prediction Log'!$M521, "Y", "N"))</f>
        <v/>
      </c>
      <c r="Z521" s="81" t="str">
        <f>IF(ISBLANK('Prediction Log'!$N521), "",IF('Prediction Log'!$I521&lt;&gt;'Prediction Log'!$M521, "N",IF(AND('Prediction Log'!$E521&gt;0, 'Prediction Log'!$P521&gt;'Prediction Log'!$E521, 'Prediction Log'!$I521='Prediction Log'!$C521), "Y", IF(AND('Prediction Log'!$E521&lt;0, 'Prediction Log'!$P521&lt;'Prediction Log'!$E521,'Prediction Log'!$I521='Prediction Log'!$B521 ), "Y", IF('Prediction Log'!$P521='Prediction Log'!$E521, "PUSH", "N")))))</f>
        <v/>
      </c>
      <c r="AA521" s="81" t="str">
        <f>IF(ISBLANK('Prediction Log'!$N521), "",IF(AND('Prediction Log'!$W521="Y", 'Prediction Log'!$X521="Y"), "Y", "N"))</f>
        <v/>
      </c>
      <c r="AB521" s="80" t="str">
        <f>IF(ISBLANK('Prediction Log'!$N521), "",IF('Prediction Log'!$D521&gt;0, 'Prediction Log'!$P521-'Prediction Log'!$D521, IF('Prediction Log'!$D521&lt;0, -'Prediction Log'!$P521+'Prediction Log'!$D521, "NA")))</f>
        <v/>
      </c>
      <c r="AC521" s="80" t="str">
        <f>IF(ISBLANK('Prediction Log'!$N521), "",ABS('Prediction Log'!$AB521))</f>
        <v/>
      </c>
      <c r="AD521" s="81" t="str">
        <f>IF(ISBLANK('Prediction Log'!$N521), "",IF('Prediction Log'!$E521&gt;0, 'Prediction Log'!$P521-'Prediction Log'!$E521, IF('Prediction Log'!$E521&lt;0, -'Prediction Log'!$P521+'Prediction Log'!$E521, "NA")))</f>
        <v/>
      </c>
      <c r="AE521" s="81" t="str">
        <f>IF(ISBLANK('Prediction Log'!$N521), "",ABS('Prediction Log'!$AD521))</f>
        <v/>
      </c>
    </row>
    <row r="522" ht="14.25" customHeight="1">
      <c r="A522" s="14" t="str">
        <f>IF(ISBLANK(Games!$B504), "",Games!A504)</f>
        <v/>
      </c>
      <c r="B522" s="67" t="str">
        <f>IF(ISBLANK(Games!$B504), "",Games!B504)</f>
        <v/>
      </c>
      <c r="C522" s="67" t="str">
        <f>IF(ISBLANK(Games!$B504), "",Games!E504)</f>
        <v/>
      </c>
      <c r="D522" s="10" t="str">
        <f>IF(ISBLANK(Games!$B504), "",Games!G504)</f>
        <v/>
      </c>
      <c r="E522" s="10" t="str">
        <f>IF(ISBLANK(Games!$B504), "",Games!H504)</f>
        <v/>
      </c>
      <c r="F522" s="69" t="str">
        <f>Games!D504</f>
        <v/>
      </c>
      <c r="G522" s="70" t="str">
        <f>Games!K504</f>
        <v/>
      </c>
      <c r="H522" s="71" t="str">
        <f>IF(ISBLANK(Games!B504), "", IF('Prediction Log'!$D522&lt;0, 'Prediction Log'!$B522, 'Prediction Log'!$C522))</f>
        <v/>
      </c>
      <c r="I522" s="72" t="str">
        <f>IF(ISBLANK(Games!$B504), "",Games!I504)</f>
        <v/>
      </c>
      <c r="J522" s="72" t="str">
        <f>IF('Prediction Log'!$F522&gt;0.5, 'Prediction Log'!$B522, IF('Prediction Log'!$F522&lt;0.5, 'Prediction Log'!$C522, "PICK"))</f>
        <v/>
      </c>
      <c r="K522" s="73" t="str">
        <f>IF(ISBLANK(Games!B504), "",IF('Prediction Log'!$J522='Prediction Log'!$B522, 'Prediction Log'!$F522, 1-'Prediction Log'!$F522))</f>
        <v/>
      </c>
      <c r="L522" s="74" t="str">
        <f>IF(ISBLANK(Games!$B504), "",Games!L504)</f>
        <v/>
      </c>
      <c r="M522" s="75" t="str">
        <f>IF(ISBLANK('Prediction Log'!$N522), "",IF('Prediction Log'!$N522&gt;'Prediction Log'!$O522,'Prediction Log'!$B522,'Prediction Log'!$C522))</f>
        <v/>
      </c>
      <c r="N522" s="76"/>
      <c r="O522" s="76"/>
      <c r="P522" s="77" t="str">
        <f>IF(ISBLANK('Prediction Log'!$N522), "",'Prediction Log'!$O522-'Prediction Log'!$N522)</f>
        <v/>
      </c>
      <c r="Q522" s="78" t="str">
        <f>IF(ISBLANK('Prediction Log'!$N522), "",IF('Prediction Log'!$M522&lt;&gt;'Prediction Log'!$H522, "Y", IF(AND('Prediction Log'!$M522='Prediction Log'!$H522, ABS((-1*'Prediction Log'!$P522))&gt;ABS('Prediction Log'!$D522)), "Y", IF('Prediction Log'!$D522='Prediction Log'!$P522, "PUSH", "N"))))</f>
        <v/>
      </c>
      <c r="R522" s="79" t="str">
        <f>IF(ISBLANK('Prediction Log'!$N522), "",IF('Prediction Log'!$P522&lt;'Prediction Log'!$D522, "Y", IF('Prediction Log'!$P522='Prediction Log'!$D522, "PUSH", "N")))</f>
        <v/>
      </c>
      <c r="S522" s="79" t="str">
        <f>IF(ISBLANK('Prediction Log'!$N522), "",IF('Prediction Log'!$P522&lt;'Prediction Log'!$E522, "Y", IF('Prediction Log'!$P522='Prediction Log'!$E522, "PUSH", "N")))</f>
        <v/>
      </c>
      <c r="T522" s="80" t="str">
        <f>IF(ISBLANK('Prediction Log'!$N522),"",IF('Prediction Log'!$M522='Prediction Log'!$H522, "Y", "N"))</f>
        <v/>
      </c>
      <c r="U522" s="80" t="str">
        <f>'Prediction Log'!$R522</f>
        <v/>
      </c>
      <c r="V522" s="80" t="str">
        <f>IF(ISBLANK('Prediction Log'!$N522), "",IF(AND('Prediction Log'!$T522="Y", 'Prediction Log'!$U522="Y"), "Y", "N"))</f>
        <v/>
      </c>
      <c r="W522" s="81" t="str">
        <f>IF(ISBLANK('Prediction Log'!$N522),"",IF('Prediction Log'!$M522='Prediction Log'!$I522, "Y", "N"))</f>
        <v/>
      </c>
      <c r="X522" s="81" t="str">
        <f>IF(ISBLANK('Prediction Log'!$N522), "", IF('Prediction Log'!$R522=Games!K504, "Y", "N"))</f>
        <v/>
      </c>
      <c r="Y522" s="82" t="str">
        <f>IF(ISBLANK('Prediction Log'!$N522), "",IF('Prediction Log'!$J522='Prediction Log'!$M522, "Y", "N"))</f>
        <v/>
      </c>
      <c r="Z522" s="81" t="str">
        <f>IF(ISBLANK('Prediction Log'!$N522), "",IF('Prediction Log'!$I522&lt;&gt;'Prediction Log'!$M522, "N",IF(AND('Prediction Log'!$E522&gt;0, 'Prediction Log'!$P522&gt;'Prediction Log'!$E522, 'Prediction Log'!$I522='Prediction Log'!$C522), "Y", IF(AND('Prediction Log'!$E522&lt;0, 'Prediction Log'!$P522&lt;'Prediction Log'!$E522,'Prediction Log'!$I522='Prediction Log'!$B522 ), "Y", IF('Prediction Log'!$P522='Prediction Log'!$E522, "PUSH", "N")))))</f>
        <v/>
      </c>
      <c r="AA522" s="81" t="str">
        <f>IF(ISBLANK('Prediction Log'!$N522), "",IF(AND('Prediction Log'!$W522="Y", 'Prediction Log'!$X522="Y"), "Y", "N"))</f>
        <v/>
      </c>
      <c r="AB522" s="80" t="str">
        <f>IF(ISBLANK('Prediction Log'!$N522), "",IF('Prediction Log'!$D522&gt;0, 'Prediction Log'!$P522-'Prediction Log'!$D522, IF('Prediction Log'!$D522&lt;0, -'Prediction Log'!$P522+'Prediction Log'!$D522, "NA")))</f>
        <v/>
      </c>
      <c r="AC522" s="80" t="str">
        <f>IF(ISBLANK('Prediction Log'!$N522), "",ABS('Prediction Log'!$AB522))</f>
        <v/>
      </c>
      <c r="AD522" s="81" t="str">
        <f>IF(ISBLANK('Prediction Log'!$N522), "",IF('Prediction Log'!$E522&gt;0, 'Prediction Log'!$P522-'Prediction Log'!$E522, IF('Prediction Log'!$E522&lt;0, -'Prediction Log'!$P522+'Prediction Log'!$E522, "NA")))</f>
        <v/>
      </c>
      <c r="AE522" s="81" t="str">
        <f>IF(ISBLANK('Prediction Log'!$N522), "",ABS('Prediction Log'!$AD522))</f>
        <v/>
      </c>
    </row>
    <row r="523" ht="14.25" customHeight="1">
      <c r="A523" s="67" t="str">
        <f>IF(ISBLANK(Games!$B505), "",Games!A505)</f>
        <v/>
      </c>
      <c r="B523" s="67" t="str">
        <f>IF(ISBLANK(Games!$B505), "",Games!B505)</f>
        <v/>
      </c>
      <c r="C523" s="67" t="str">
        <f>IF(ISBLANK(Games!$B505), "",Games!E505)</f>
        <v/>
      </c>
      <c r="D523" s="68" t="str">
        <f>IF(ISBLANK(Games!$B505), "",Games!G505)</f>
        <v/>
      </c>
      <c r="E523" s="68" t="str">
        <f>IF(ISBLANK(Games!$B505), "",Games!H505)</f>
        <v/>
      </c>
      <c r="F523" s="69" t="str">
        <f>Games!D505</f>
        <v/>
      </c>
      <c r="G523" s="70" t="str">
        <f>Games!K505</f>
        <v/>
      </c>
      <c r="H523" s="71" t="str">
        <f>IF(ISBLANK(Games!B505), "", IF('Prediction Log'!$D523&lt;0, 'Prediction Log'!$B523, 'Prediction Log'!$C523))</f>
        <v/>
      </c>
      <c r="I523" s="72" t="str">
        <f>IF(ISBLANK(Games!$B505), "",Games!I505)</f>
        <v/>
      </c>
      <c r="J523" s="72" t="str">
        <f>IF('Prediction Log'!$F523&gt;0.5, 'Prediction Log'!$B523, IF('Prediction Log'!$F523&lt;0.5, 'Prediction Log'!$C523, "PICK"))</f>
        <v/>
      </c>
      <c r="K523" s="73" t="str">
        <f>IF(ISBLANK(Games!B505), "",IF('Prediction Log'!$J523='Prediction Log'!$B523, 'Prediction Log'!$F523, 1-'Prediction Log'!$F523))</f>
        <v/>
      </c>
      <c r="L523" s="74" t="str">
        <f>IF(ISBLANK(Games!$B505), "",Games!L505)</f>
        <v/>
      </c>
      <c r="M523" s="75" t="str">
        <f>IF(ISBLANK('Prediction Log'!$N523), "",IF('Prediction Log'!$N523&gt;'Prediction Log'!$O523,'Prediction Log'!$B523,'Prediction Log'!$C523))</f>
        <v/>
      </c>
      <c r="N523" s="76"/>
      <c r="O523" s="76"/>
      <c r="P523" s="77" t="str">
        <f>IF(ISBLANK('Prediction Log'!$N523), "",'Prediction Log'!$O523-'Prediction Log'!$N523)</f>
        <v/>
      </c>
      <c r="Q523" s="78" t="str">
        <f>IF(ISBLANK('Prediction Log'!$N523), "",IF('Prediction Log'!$M523&lt;&gt;'Prediction Log'!$H523, "Y", IF(AND('Prediction Log'!$M523='Prediction Log'!$H523, ABS((-1*'Prediction Log'!$P523))&gt;ABS('Prediction Log'!$D523)), "Y", IF('Prediction Log'!$D523='Prediction Log'!$P523, "PUSH", "N"))))</f>
        <v/>
      </c>
      <c r="R523" s="79" t="str">
        <f>IF(ISBLANK('Prediction Log'!$N523), "",IF('Prediction Log'!$P523&lt;'Prediction Log'!$D523, "Y", IF('Prediction Log'!$P523='Prediction Log'!$D523, "PUSH", "N")))</f>
        <v/>
      </c>
      <c r="S523" s="79" t="str">
        <f>IF(ISBLANK('Prediction Log'!$N523), "",IF('Prediction Log'!$P523&lt;'Prediction Log'!$E523, "Y", IF('Prediction Log'!$P523='Prediction Log'!$E523, "PUSH", "N")))</f>
        <v/>
      </c>
      <c r="T523" s="80" t="str">
        <f>IF(ISBLANK('Prediction Log'!$N523),"",IF('Prediction Log'!$M523='Prediction Log'!$H523, "Y", "N"))</f>
        <v/>
      </c>
      <c r="U523" s="80" t="str">
        <f>'Prediction Log'!$R523</f>
        <v/>
      </c>
      <c r="V523" s="80" t="str">
        <f>IF(ISBLANK('Prediction Log'!$N523), "",IF(AND('Prediction Log'!$T523="Y", 'Prediction Log'!$U523="Y"), "Y", "N"))</f>
        <v/>
      </c>
      <c r="W523" s="81" t="str">
        <f>IF(ISBLANK('Prediction Log'!$N523),"",IF('Prediction Log'!$M523='Prediction Log'!$I523, "Y", "N"))</f>
        <v/>
      </c>
      <c r="X523" s="81" t="str">
        <f>IF(ISBLANK('Prediction Log'!$N523), "", IF('Prediction Log'!$R523=Games!K505, "Y", "N"))</f>
        <v/>
      </c>
      <c r="Y523" s="82" t="str">
        <f>IF(ISBLANK('Prediction Log'!$N523), "",IF('Prediction Log'!$J523='Prediction Log'!$M523, "Y", "N"))</f>
        <v/>
      </c>
      <c r="Z523" s="81" t="str">
        <f>IF(ISBLANK('Prediction Log'!$N523), "",IF('Prediction Log'!$I523&lt;&gt;'Prediction Log'!$M523, "N",IF(AND('Prediction Log'!$E523&gt;0, 'Prediction Log'!$P523&gt;'Prediction Log'!$E523, 'Prediction Log'!$I523='Prediction Log'!$C523), "Y", IF(AND('Prediction Log'!$E523&lt;0, 'Prediction Log'!$P523&lt;'Prediction Log'!$E523,'Prediction Log'!$I523='Prediction Log'!$B523 ), "Y", IF('Prediction Log'!$P523='Prediction Log'!$E523, "PUSH", "N")))))</f>
        <v/>
      </c>
      <c r="AA523" s="81" t="str">
        <f>IF(ISBLANK('Prediction Log'!$N523), "",IF(AND('Prediction Log'!$W523="Y", 'Prediction Log'!$X523="Y"), "Y", "N"))</f>
        <v/>
      </c>
      <c r="AB523" s="80" t="str">
        <f>IF(ISBLANK('Prediction Log'!$N523), "",IF('Prediction Log'!$D523&gt;0, 'Prediction Log'!$P523-'Prediction Log'!$D523, IF('Prediction Log'!$D523&lt;0, -'Prediction Log'!$P523+'Prediction Log'!$D523, "NA")))</f>
        <v/>
      </c>
      <c r="AC523" s="80" t="str">
        <f>IF(ISBLANK('Prediction Log'!$N523), "",ABS('Prediction Log'!$AB523))</f>
        <v/>
      </c>
      <c r="AD523" s="81" t="str">
        <f>IF(ISBLANK('Prediction Log'!$N523), "",IF('Prediction Log'!$E523&gt;0, 'Prediction Log'!$P523-'Prediction Log'!$E523, IF('Prediction Log'!$E523&lt;0, -'Prediction Log'!$P523+'Prediction Log'!$E523, "NA")))</f>
        <v/>
      </c>
      <c r="AE523" s="81" t="str">
        <f>IF(ISBLANK('Prediction Log'!$N523), "",ABS('Prediction Log'!$AD523))</f>
        <v/>
      </c>
    </row>
    <row r="524" ht="14.25" customHeight="1">
      <c r="A524" s="14" t="str">
        <f>IF(ISBLANK(Games!$B506), "",Games!A506)</f>
        <v/>
      </c>
      <c r="B524" s="67" t="str">
        <f>IF(ISBLANK(Games!$B506), "",Games!B506)</f>
        <v/>
      </c>
      <c r="C524" s="67" t="str">
        <f>IF(ISBLANK(Games!$B506), "",Games!E506)</f>
        <v/>
      </c>
      <c r="D524" s="10" t="str">
        <f>IF(ISBLANK(Games!$B506), "",Games!G506)</f>
        <v/>
      </c>
      <c r="E524" s="10" t="str">
        <f>IF(ISBLANK(Games!$B506), "",Games!H506)</f>
        <v/>
      </c>
      <c r="F524" s="69" t="str">
        <f>Games!D506</f>
        <v/>
      </c>
      <c r="G524" s="70" t="str">
        <f>Games!K506</f>
        <v/>
      </c>
      <c r="H524" s="71" t="str">
        <f>IF(ISBLANK(Games!B506), "", IF('Prediction Log'!$D524&lt;0, 'Prediction Log'!$B524, 'Prediction Log'!$C524))</f>
        <v/>
      </c>
      <c r="I524" s="72" t="str">
        <f>IF(ISBLANK(Games!$B506), "",Games!I506)</f>
        <v/>
      </c>
      <c r="J524" s="72" t="str">
        <f>IF('Prediction Log'!$F524&gt;0.5, 'Prediction Log'!$B524, IF('Prediction Log'!$F524&lt;0.5, 'Prediction Log'!$C524, "PICK"))</f>
        <v/>
      </c>
      <c r="K524" s="73" t="str">
        <f>IF(ISBLANK(Games!B506), "",IF('Prediction Log'!$J524='Prediction Log'!$B524, 'Prediction Log'!$F524, 1-'Prediction Log'!$F524))</f>
        <v/>
      </c>
      <c r="L524" s="74" t="str">
        <f>IF(ISBLANK(Games!$B506), "",Games!L506)</f>
        <v/>
      </c>
      <c r="M524" s="75" t="str">
        <f>IF(ISBLANK('Prediction Log'!$N524), "",IF('Prediction Log'!$N524&gt;'Prediction Log'!$O524,'Prediction Log'!$B524,'Prediction Log'!$C524))</f>
        <v/>
      </c>
      <c r="N524" s="76"/>
      <c r="O524" s="76"/>
      <c r="P524" s="77" t="str">
        <f>IF(ISBLANK('Prediction Log'!$N524), "",'Prediction Log'!$O524-'Prediction Log'!$N524)</f>
        <v/>
      </c>
      <c r="Q524" s="78" t="str">
        <f>IF(ISBLANK('Prediction Log'!$N524), "",IF('Prediction Log'!$M524&lt;&gt;'Prediction Log'!$H524, "Y", IF(AND('Prediction Log'!$M524='Prediction Log'!$H524, ABS((-1*'Prediction Log'!$P524))&gt;ABS('Prediction Log'!$D524)), "Y", IF('Prediction Log'!$D524='Prediction Log'!$P524, "PUSH", "N"))))</f>
        <v/>
      </c>
      <c r="R524" s="79" t="str">
        <f>IF(ISBLANK('Prediction Log'!$N524), "",IF('Prediction Log'!$P524&lt;'Prediction Log'!$D524, "Y", IF('Prediction Log'!$P524='Prediction Log'!$D524, "PUSH", "N")))</f>
        <v/>
      </c>
      <c r="S524" s="79" t="str">
        <f>IF(ISBLANK('Prediction Log'!$N524), "",IF('Prediction Log'!$P524&lt;'Prediction Log'!$E524, "Y", IF('Prediction Log'!$P524='Prediction Log'!$E524, "PUSH", "N")))</f>
        <v/>
      </c>
      <c r="T524" s="80" t="str">
        <f>IF(ISBLANK('Prediction Log'!$N524),"",IF('Prediction Log'!$M524='Prediction Log'!$H524, "Y", "N"))</f>
        <v/>
      </c>
      <c r="U524" s="80" t="str">
        <f>'Prediction Log'!$R524</f>
        <v/>
      </c>
      <c r="V524" s="80" t="str">
        <f>IF(ISBLANK('Prediction Log'!$N524), "",IF(AND('Prediction Log'!$T524="Y", 'Prediction Log'!$U524="Y"), "Y", "N"))</f>
        <v/>
      </c>
      <c r="W524" s="81" t="str">
        <f>IF(ISBLANK('Prediction Log'!$N524),"",IF('Prediction Log'!$M524='Prediction Log'!$I524, "Y", "N"))</f>
        <v/>
      </c>
      <c r="X524" s="81" t="str">
        <f>IF(ISBLANK('Prediction Log'!$N524), "", IF('Prediction Log'!$R524=Games!K506, "Y", "N"))</f>
        <v/>
      </c>
      <c r="Y524" s="82" t="str">
        <f>IF(ISBLANK('Prediction Log'!$N524), "",IF('Prediction Log'!$J524='Prediction Log'!$M524, "Y", "N"))</f>
        <v/>
      </c>
      <c r="Z524" s="81" t="str">
        <f>IF(ISBLANK('Prediction Log'!$N524), "",IF('Prediction Log'!$I524&lt;&gt;'Prediction Log'!$M524, "N",IF(AND('Prediction Log'!$E524&gt;0, 'Prediction Log'!$P524&gt;'Prediction Log'!$E524, 'Prediction Log'!$I524='Prediction Log'!$C524), "Y", IF(AND('Prediction Log'!$E524&lt;0, 'Prediction Log'!$P524&lt;'Prediction Log'!$E524,'Prediction Log'!$I524='Prediction Log'!$B524 ), "Y", IF('Prediction Log'!$P524='Prediction Log'!$E524, "PUSH", "N")))))</f>
        <v/>
      </c>
      <c r="AA524" s="81" t="str">
        <f>IF(ISBLANK('Prediction Log'!$N524), "",IF(AND('Prediction Log'!$W524="Y", 'Prediction Log'!$X524="Y"), "Y", "N"))</f>
        <v/>
      </c>
      <c r="AB524" s="80" t="str">
        <f>IF(ISBLANK('Prediction Log'!$N524), "",IF('Prediction Log'!$D524&gt;0, 'Prediction Log'!$P524-'Prediction Log'!$D524, IF('Prediction Log'!$D524&lt;0, -'Prediction Log'!$P524+'Prediction Log'!$D524, "NA")))</f>
        <v/>
      </c>
      <c r="AC524" s="80" t="str">
        <f>IF(ISBLANK('Prediction Log'!$N524), "",ABS('Prediction Log'!$AB524))</f>
        <v/>
      </c>
      <c r="AD524" s="81" t="str">
        <f>IF(ISBLANK('Prediction Log'!$N524), "",IF('Prediction Log'!$E524&gt;0, 'Prediction Log'!$P524-'Prediction Log'!$E524, IF('Prediction Log'!$E524&lt;0, -'Prediction Log'!$P524+'Prediction Log'!$E524, "NA")))</f>
        <v/>
      </c>
      <c r="AE524" s="81" t="str">
        <f>IF(ISBLANK('Prediction Log'!$N524), "",ABS('Prediction Log'!$AD524))</f>
        <v/>
      </c>
    </row>
    <row r="525" ht="14.25" customHeight="1">
      <c r="A525" s="67" t="str">
        <f>IF(ISBLANK(Games!$B507), "",Games!A507)</f>
        <v/>
      </c>
      <c r="B525" s="67" t="str">
        <f>IF(ISBLANK(Games!$B507), "",Games!B507)</f>
        <v/>
      </c>
      <c r="C525" s="67" t="str">
        <f>IF(ISBLANK(Games!$B507), "",Games!E507)</f>
        <v/>
      </c>
      <c r="D525" s="68" t="str">
        <f>IF(ISBLANK(Games!$B507), "",Games!G507)</f>
        <v/>
      </c>
      <c r="E525" s="68" t="str">
        <f>IF(ISBLANK(Games!$B507), "",Games!H507)</f>
        <v/>
      </c>
      <c r="F525" s="69" t="str">
        <f>Games!D507</f>
        <v/>
      </c>
      <c r="G525" s="70" t="str">
        <f>Games!K507</f>
        <v/>
      </c>
      <c r="H525" s="71" t="str">
        <f>IF(ISBLANK(Games!B507), "", IF('Prediction Log'!$D525&lt;0, 'Prediction Log'!$B525, 'Prediction Log'!$C525))</f>
        <v/>
      </c>
      <c r="I525" s="72" t="str">
        <f>IF(ISBLANK(Games!$B507), "",Games!I507)</f>
        <v/>
      </c>
      <c r="J525" s="72" t="str">
        <f>IF('Prediction Log'!$F525&gt;0.5, 'Prediction Log'!$B525, IF('Prediction Log'!$F525&lt;0.5, 'Prediction Log'!$C525, "PICK"))</f>
        <v/>
      </c>
      <c r="K525" s="73" t="str">
        <f>IF(ISBLANK(Games!B507), "",IF('Prediction Log'!$J525='Prediction Log'!$B525, 'Prediction Log'!$F525, 1-'Prediction Log'!$F525))</f>
        <v/>
      </c>
      <c r="L525" s="74" t="str">
        <f>IF(ISBLANK(Games!$B507), "",Games!L507)</f>
        <v/>
      </c>
      <c r="M525" s="75" t="str">
        <f>IF(ISBLANK('Prediction Log'!$N525), "",IF('Prediction Log'!$N525&gt;'Prediction Log'!$O525,'Prediction Log'!$B525,'Prediction Log'!$C525))</f>
        <v/>
      </c>
      <c r="N525" s="76"/>
      <c r="O525" s="76"/>
      <c r="P525" s="77" t="str">
        <f>IF(ISBLANK('Prediction Log'!$N525), "",'Prediction Log'!$O525-'Prediction Log'!$N525)</f>
        <v/>
      </c>
      <c r="Q525" s="78" t="str">
        <f>IF(ISBLANK('Prediction Log'!$N525), "",IF('Prediction Log'!$M525&lt;&gt;'Prediction Log'!$H525, "Y", IF(AND('Prediction Log'!$M525='Prediction Log'!$H525, ABS((-1*'Prediction Log'!$P525))&gt;ABS('Prediction Log'!$D525)), "Y", IF('Prediction Log'!$D525='Prediction Log'!$P525, "PUSH", "N"))))</f>
        <v/>
      </c>
      <c r="R525" s="79" t="str">
        <f>IF(ISBLANK('Prediction Log'!$N525), "",IF('Prediction Log'!$P525&lt;'Prediction Log'!$D525, "Y", IF('Prediction Log'!$P525='Prediction Log'!$D525, "PUSH", "N")))</f>
        <v/>
      </c>
      <c r="S525" s="79" t="str">
        <f>IF(ISBLANK('Prediction Log'!$N525), "",IF('Prediction Log'!$P525&lt;'Prediction Log'!$E525, "Y", IF('Prediction Log'!$P525='Prediction Log'!$E525, "PUSH", "N")))</f>
        <v/>
      </c>
      <c r="T525" s="80" t="str">
        <f>IF(ISBLANK('Prediction Log'!$N525),"",IF('Prediction Log'!$M525='Prediction Log'!$H525, "Y", "N"))</f>
        <v/>
      </c>
      <c r="U525" s="80" t="str">
        <f>'Prediction Log'!$R525</f>
        <v/>
      </c>
      <c r="V525" s="80" t="str">
        <f>IF(ISBLANK('Prediction Log'!$N525), "",IF(AND('Prediction Log'!$T525="Y", 'Prediction Log'!$U525="Y"), "Y", "N"))</f>
        <v/>
      </c>
      <c r="W525" s="81" t="str">
        <f>IF(ISBLANK('Prediction Log'!$N525),"",IF('Prediction Log'!$M525='Prediction Log'!$I525, "Y", "N"))</f>
        <v/>
      </c>
      <c r="X525" s="81" t="str">
        <f>IF(ISBLANK('Prediction Log'!$N525), "", IF('Prediction Log'!$R525=Games!K507, "Y", "N"))</f>
        <v/>
      </c>
      <c r="Y525" s="82" t="str">
        <f>IF(ISBLANK('Prediction Log'!$N525), "",IF('Prediction Log'!$J525='Prediction Log'!$M525, "Y", "N"))</f>
        <v/>
      </c>
      <c r="Z525" s="81" t="str">
        <f>IF(ISBLANK('Prediction Log'!$N525), "",IF('Prediction Log'!$I525&lt;&gt;'Prediction Log'!$M525, "N",IF(AND('Prediction Log'!$E525&gt;0, 'Prediction Log'!$P525&gt;'Prediction Log'!$E525, 'Prediction Log'!$I525='Prediction Log'!$C525), "Y", IF(AND('Prediction Log'!$E525&lt;0, 'Prediction Log'!$P525&lt;'Prediction Log'!$E525,'Prediction Log'!$I525='Prediction Log'!$B525 ), "Y", IF('Prediction Log'!$P525='Prediction Log'!$E525, "PUSH", "N")))))</f>
        <v/>
      </c>
      <c r="AA525" s="81" t="str">
        <f>IF(ISBLANK('Prediction Log'!$N525), "",IF(AND('Prediction Log'!$W525="Y", 'Prediction Log'!$X525="Y"), "Y", "N"))</f>
        <v/>
      </c>
      <c r="AB525" s="80" t="str">
        <f>IF(ISBLANK('Prediction Log'!$N525), "",IF('Prediction Log'!$D525&gt;0, 'Prediction Log'!$P525-'Prediction Log'!$D525, IF('Prediction Log'!$D525&lt;0, -'Prediction Log'!$P525+'Prediction Log'!$D525, "NA")))</f>
        <v/>
      </c>
      <c r="AC525" s="80" t="str">
        <f>IF(ISBLANK('Prediction Log'!$N525), "",ABS('Prediction Log'!$AB525))</f>
        <v/>
      </c>
      <c r="AD525" s="81" t="str">
        <f>IF(ISBLANK('Prediction Log'!$N525), "",IF('Prediction Log'!$E525&gt;0, 'Prediction Log'!$P525-'Prediction Log'!$E525, IF('Prediction Log'!$E525&lt;0, -'Prediction Log'!$P525+'Prediction Log'!$E525, "NA")))</f>
        <v/>
      </c>
      <c r="AE525" s="81" t="str">
        <f>IF(ISBLANK('Prediction Log'!$N525), "",ABS('Prediction Log'!$AD525))</f>
        <v/>
      </c>
    </row>
    <row r="526" ht="14.25" customHeight="1">
      <c r="A526" s="14" t="str">
        <f>IF(ISBLANK(Games!$B508), "",Games!A508)</f>
        <v/>
      </c>
      <c r="B526" s="67" t="str">
        <f>IF(ISBLANK(Games!$B508), "",Games!B508)</f>
        <v/>
      </c>
      <c r="C526" s="67" t="str">
        <f>IF(ISBLANK(Games!$B508), "",Games!E508)</f>
        <v/>
      </c>
      <c r="D526" s="10" t="str">
        <f>IF(ISBLANK(Games!$B508), "",Games!G508)</f>
        <v/>
      </c>
      <c r="E526" s="10" t="str">
        <f>IF(ISBLANK(Games!$B508), "",Games!H508)</f>
        <v/>
      </c>
      <c r="F526" s="69" t="str">
        <f>Games!D508</f>
        <v/>
      </c>
      <c r="G526" s="70" t="str">
        <f>Games!K508</f>
        <v/>
      </c>
      <c r="H526" s="71" t="str">
        <f>IF(ISBLANK(Games!B508), "", IF('Prediction Log'!$D526&lt;0, 'Prediction Log'!$B526, 'Prediction Log'!$C526))</f>
        <v/>
      </c>
      <c r="I526" s="72" t="str">
        <f>IF(ISBLANK(Games!$B508), "",Games!I508)</f>
        <v/>
      </c>
      <c r="J526" s="72" t="str">
        <f>IF('Prediction Log'!$F526&gt;0.5, 'Prediction Log'!$B526, IF('Prediction Log'!$F526&lt;0.5, 'Prediction Log'!$C526, "PICK"))</f>
        <v/>
      </c>
      <c r="K526" s="73" t="str">
        <f>IF(ISBLANK(Games!B508), "",IF('Prediction Log'!$J526='Prediction Log'!$B526, 'Prediction Log'!$F526, 1-'Prediction Log'!$F526))</f>
        <v/>
      </c>
      <c r="L526" s="74" t="str">
        <f>IF(ISBLANK(Games!$B508), "",Games!L508)</f>
        <v/>
      </c>
      <c r="M526" s="75" t="str">
        <f>IF(ISBLANK('Prediction Log'!$N526), "",IF('Prediction Log'!$N526&gt;'Prediction Log'!$O526,'Prediction Log'!$B526,'Prediction Log'!$C526))</f>
        <v/>
      </c>
      <c r="N526" s="76"/>
      <c r="O526" s="76"/>
      <c r="P526" s="77" t="str">
        <f>IF(ISBLANK('Prediction Log'!$N526), "",'Prediction Log'!$O526-'Prediction Log'!$N526)</f>
        <v/>
      </c>
      <c r="Q526" s="78" t="str">
        <f>IF(ISBLANK('Prediction Log'!$N526), "",IF('Prediction Log'!$M526&lt;&gt;'Prediction Log'!$H526, "Y", IF(AND('Prediction Log'!$M526='Prediction Log'!$H526, ABS((-1*'Prediction Log'!$P526))&gt;ABS('Prediction Log'!$D526)), "Y", IF('Prediction Log'!$D526='Prediction Log'!$P526, "PUSH", "N"))))</f>
        <v/>
      </c>
      <c r="R526" s="79" t="str">
        <f>IF(ISBLANK('Prediction Log'!$N526), "",IF('Prediction Log'!$P526&lt;'Prediction Log'!$D526, "Y", IF('Prediction Log'!$P526='Prediction Log'!$D526, "PUSH", "N")))</f>
        <v/>
      </c>
      <c r="S526" s="79" t="str">
        <f>IF(ISBLANK('Prediction Log'!$N526), "",IF('Prediction Log'!$P526&lt;'Prediction Log'!$E526, "Y", IF('Prediction Log'!$P526='Prediction Log'!$E526, "PUSH", "N")))</f>
        <v/>
      </c>
      <c r="T526" s="80" t="str">
        <f>IF(ISBLANK('Prediction Log'!$N526),"",IF('Prediction Log'!$M526='Prediction Log'!$H526, "Y", "N"))</f>
        <v/>
      </c>
      <c r="U526" s="80" t="str">
        <f>'Prediction Log'!$R526</f>
        <v/>
      </c>
      <c r="V526" s="80" t="str">
        <f>IF(ISBLANK('Prediction Log'!$N526), "",IF(AND('Prediction Log'!$T526="Y", 'Prediction Log'!$U526="Y"), "Y", "N"))</f>
        <v/>
      </c>
      <c r="W526" s="81" t="str">
        <f>IF(ISBLANK('Prediction Log'!$N526),"",IF('Prediction Log'!$M526='Prediction Log'!$I526, "Y", "N"))</f>
        <v/>
      </c>
      <c r="X526" s="81" t="str">
        <f>IF(ISBLANK('Prediction Log'!$N526), "", IF('Prediction Log'!$R526=Games!K508, "Y", "N"))</f>
        <v/>
      </c>
      <c r="Y526" s="82" t="str">
        <f>IF(ISBLANK('Prediction Log'!$N526), "",IF('Prediction Log'!$J526='Prediction Log'!$M526, "Y", "N"))</f>
        <v/>
      </c>
      <c r="Z526" s="81" t="str">
        <f>IF(ISBLANK('Prediction Log'!$N526), "",IF('Prediction Log'!$I526&lt;&gt;'Prediction Log'!$M526, "N",IF(AND('Prediction Log'!$E526&gt;0, 'Prediction Log'!$P526&gt;'Prediction Log'!$E526, 'Prediction Log'!$I526='Prediction Log'!$C526), "Y", IF(AND('Prediction Log'!$E526&lt;0, 'Prediction Log'!$P526&lt;'Prediction Log'!$E526,'Prediction Log'!$I526='Prediction Log'!$B526 ), "Y", IF('Prediction Log'!$P526='Prediction Log'!$E526, "PUSH", "N")))))</f>
        <v/>
      </c>
      <c r="AA526" s="81" t="str">
        <f>IF(ISBLANK('Prediction Log'!$N526), "",IF(AND('Prediction Log'!$W526="Y", 'Prediction Log'!$X526="Y"), "Y", "N"))</f>
        <v/>
      </c>
      <c r="AB526" s="80" t="str">
        <f>IF(ISBLANK('Prediction Log'!$N526), "",IF('Prediction Log'!$D526&gt;0, 'Prediction Log'!$P526-'Prediction Log'!$D526, IF('Prediction Log'!$D526&lt;0, -'Prediction Log'!$P526+'Prediction Log'!$D526, "NA")))</f>
        <v/>
      </c>
      <c r="AC526" s="80" t="str">
        <f>IF(ISBLANK('Prediction Log'!$N526), "",ABS('Prediction Log'!$AB526))</f>
        <v/>
      </c>
      <c r="AD526" s="81" t="str">
        <f>IF(ISBLANK('Prediction Log'!$N526), "",IF('Prediction Log'!$E526&gt;0, 'Prediction Log'!$P526-'Prediction Log'!$E526, IF('Prediction Log'!$E526&lt;0, -'Prediction Log'!$P526+'Prediction Log'!$E526, "NA")))</f>
        <v/>
      </c>
      <c r="AE526" s="81" t="str">
        <f>IF(ISBLANK('Prediction Log'!$N526), "",ABS('Prediction Log'!$AD526))</f>
        <v/>
      </c>
    </row>
    <row r="527" ht="14.25" customHeight="1">
      <c r="A527" s="67" t="str">
        <f>IF(ISBLANK(Games!$B509), "",Games!A509)</f>
        <v/>
      </c>
      <c r="B527" s="67" t="str">
        <f>IF(ISBLANK(Games!$B509), "",Games!B509)</f>
        <v/>
      </c>
      <c r="C527" s="67" t="str">
        <f>IF(ISBLANK(Games!$B509), "",Games!E509)</f>
        <v/>
      </c>
      <c r="D527" s="68" t="str">
        <f>IF(ISBLANK(Games!$B509), "",Games!G509)</f>
        <v/>
      </c>
      <c r="E527" s="68" t="str">
        <f>IF(ISBLANK(Games!$B509), "",Games!H509)</f>
        <v/>
      </c>
      <c r="F527" s="69" t="str">
        <f>Games!D509</f>
        <v/>
      </c>
      <c r="G527" s="70" t="str">
        <f>Games!K509</f>
        <v/>
      </c>
      <c r="H527" s="71" t="str">
        <f>IF(ISBLANK(Games!B509), "", IF('Prediction Log'!$D527&lt;0, 'Prediction Log'!$B527, 'Prediction Log'!$C527))</f>
        <v/>
      </c>
      <c r="I527" s="72" t="str">
        <f>IF(ISBLANK(Games!$B509), "",Games!I509)</f>
        <v/>
      </c>
      <c r="J527" s="72" t="str">
        <f>IF('Prediction Log'!$F527&gt;0.5, 'Prediction Log'!$B527, IF('Prediction Log'!$F527&lt;0.5, 'Prediction Log'!$C527, "PICK"))</f>
        <v/>
      </c>
      <c r="K527" s="73" t="str">
        <f>IF(ISBLANK(Games!B509), "",IF('Prediction Log'!$J527='Prediction Log'!$B527, 'Prediction Log'!$F527, 1-'Prediction Log'!$F527))</f>
        <v/>
      </c>
      <c r="L527" s="74" t="str">
        <f>IF(ISBLANK(Games!$B509), "",Games!L509)</f>
        <v/>
      </c>
      <c r="M527" s="75" t="str">
        <f>IF(ISBLANK('Prediction Log'!$N527), "",IF('Prediction Log'!$N527&gt;'Prediction Log'!$O527,'Prediction Log'!$B527,'Prediction Log'!$C527))</f>
        <v/>
      </c>
      <c r="N527" s="76"/>
      <c r="O527" s="76"/>
      <c r="P527" s="77" t="str">
        <f>IF(ISBLANK('Prediction Log'!$N527), "",'Prediction Log'!$O527-'Prediction Log'!$N527)</f>
        <v/>
      </c>
      <c r="Q527" s="78" t="str">
        <f>IF(ISBLANK('Prediction Log'!$N527), "",IF('Prediction Log'!$M527&lt;&gt;'Prediction Log'!$H527, "Y", IF(AND('Prediction Log'!$M527='Prediction Log'!$H527, ABS((-1*'Prediction Log'!$P527))&gt;ABS('Prediction Log'!$D527)), "Y", IF('Prediction Log'!$D527='Prediction Log'!$P527, "PUSH", "N"))))</f>
        <v/>
      </c>
      <c r="R527" s="79" t="str">
        <f>IF(ISBLANK('Prediction Log'!$N527), "",IF('Prediction Log'!$P527&lt;'Prediction Log'!$D527, "Y", IF('Prediction Log'!$P527='Prediction Log'!$D527, "PUSH", "N")))</f>
        <v/>
      </c>
      <c r="S527" s="79" t="str">
        <f>IF(ISBLANK('Prediction Log'!$N527), "",IF('Prediction Log'!$P527&lt;'Prediction Log'!$E527, "Y", IF('Prediction Log'!$P527='Prediction Log'!$E527, "PUSH", "N")))</f>
        <v/>
      </c>
      <c r="T527" s="80" t="str">
        <f>IF(ISBLANK('Prediction Log'!$N527),"",IF('Prediction Log'!$M527='Prediction Log'!$H527, "Y", "N"))</f>
        <v/>
      </c>
      <c r="U527" s="80" t="str">
        <f>'Prediction Log'!$R527</f>
        <v/>
      </c>
      <c r="V527" s="80" t="str">
        <f>IF(ISBLANK('Prediction Log'!$N527), "",IF(AND('Prediction Log'!$T527="Y", 'Prediction Log'!$U527="Y"), "Y", "N"))</f>
        <v/>
      </c>
      <c r="W527" s="81" t="str">
        <f>IF(ISBLANK('Prediction Log'!$N527),"",IF('Prediction Log'!$M527='Prediction Log'!$I527, "Y", "N"))</f>
        <v/>
      </c>
      <c r="X527" s="81" t="str">
        <f>IF(ISBLANK('Prediction Log'!$N527), "", IF('Prediction Log'!$R527=Games!K509, "Y", "N"))</f>
        <v/>
      </c>
      <c r="Y527" s="82" t="str">
        <f>IF(ISBLANK('Prediction Log'!$N527), "",IF('Prediction Log'!$J527='Prediction Log'!$M527, "Y", "N"))</f>
        <v/>
      </c>
      <c r="Z527" s="81" t="str">
        <f>IF(ISBLANK('Prediction Log'!$N527), "",IF('Prediction Log'!$I527&lt;&gt;'Prediction Log'!$M527, "N",IF(AND('Prediction Log'!$E527&gt;0, 'Prediction Log'!$P527&gt;'Prediction Log'!$E527, 'Prediction Log'!$I527='Prediction Log'!$C527), "Y", IF(AND('Prediction Log'!$E527&lt;0, 'Prediction Log'!$P527&lt;'Prediction Log'!$E527,'Prediction Log'!$I527='Prediction Log'!$B527 ), "Y", IF('Prediction Log'!$P527='Prediction Log'!$E527, "PUSH", "N")))))</f>
        <v/>
      </c>
      <c r="AA527" s="81" t="str">
        <f>IF(ISBLANK('Prediction Log'!$N527), "",IF(AND('Prediction Log'!$W527="Y", 'Prediction Log'!$X527="Y"), "Y", "N"))</f>
        <v/>
      </c>
      <c r="AB527" s="80" t="str">
        <f>IF(ISBLANK('Prediction Log'!$N527), "",IF('Prediction Log'!$D527&gt;0, 'Prediction Log'!$P527-'Prediction Log'!$D527, IF('Prediction Log'!$D527&lt;0, -'Prediction Log'!$P527+'Prediction Log'!$D527, "NA")))</f>
        <v/>
      </c>
      <c r="AC527" s="80" t="str">
        <f>IF(ISBLANK('Prediction Log'!$N527), "",ABS('Prediction Log'!$AB527))</f>
        <v/>
      </c>
      <c r="AD527" s="81" t="str">
        <f>IF(ISBLANK('Prediction Log'!$N527), "",IF('Prediction Log'!$E527&gt;0, 'Prediction Log'!$P527-'Prediction Log'!$E527, IF('Prediction Log'!$E527&lt;0, -'Prediction Log'!$P527+'Prediction Log'!$E527, "NA")))</f>
        <v/>
      </c>
      <c r="AE527" s="81" t="str">
        <f>IF(ISBLANK('Prediction Log'!$N527), "",ABS('Prediction Log'!$AD527))</f>
        <v/>
      </c>
    </row>
    <row r="528" ht="14.25" customHeight="1">
      <c r="A528" s="14" t="str">
        <f>IF(ISBLANK(Games!$B510), "",Games!A510)</f>
        <v/>
      </c>
      <c r="B528" s="67" t="str">
        <f>IF(ISBLANK(Games!$B510), "",Games!B510)</f>
        <v/>
      </c>
      <c r="C528" s="67" t="str">
        <f>IF(ISBLANK(Games!$B510), "",Games!E510)</f>
        <v/>
      </c>
      <c r="D528" s="10" t="str">
        <f>IF(ISBLANK(Games!$B510), "",Games!G510)</f>
        <v/>
      </c>
      <c r="E528" s="10" t="str">
        <f>IF(ISBLANK(Games!$B510), "",Games!H510)</f>
        <v/>
      </c>
      <c r="F528" s="69" t="str">
        <f>Games!D510</f>
        <v/>
      </c>
      <c r="G528" s="70" t="str">
        <f>Games!K510</f>
        <v/>
      </c>
      <c r="H528" s="71" t="str">
        <f>IF(ISBLANK(Games!B510), "", IF('Prediction Log'!$D528&lt;0, 'Prediction Log'!$B528, 'Prediction Log'!$C528))</f>
        <v/>
      </c>
      <c r="I528" s="72" t="str">
        <f>IF(ISBLANK(Games!$B510), "",Games!I510)</f>
        <v/>
      </c>
      <c r="J528" s="72" t="str">
        <f>IF('Prediction Log'!$F528&gt;0.5, 'Prediction Log'!$B528, IF('Prediction Log'!$F528&lt;0.5, 'Prediction Log'!$C528, "PICK"))</f>
        <v/>
      </c>
      <c r="K528" s="73" t="str">
        <f>IF(ISBLANK(Games!B510), "",IF('Prediction Log'!$J528='Prediction Log'!$B528, 'Prediction Log'!$F528, 1-'Prediction Log'!$F528))</f>
        <v/>
      </c>
      <c r="L528" s="74" t="str">
        <f>IF(ISBLANK(Games!$B510), "",Games!L510)</f>
        <v/>
      </c>
      <c r="M528" s="75" t="str">
        <f>IF(ISBLANK('Prediction Log'!$N528), "",IF('Prediction Log'!$N528&gt;'Prediction Log'!$O528,'Prediction Log'!$B528,'Prediction Log'!$C528))</f>
        <v/>
      </c>
      <c r="N528" s="76"/>
      <c r="O528" s="76"/>
      <c r="P528" s="77" t="str">
        <f>IF(ISBLANK('Prediction Log'!$N528), "",'Prediction Log'!$O528-'Prediction Log'!$N528)</f>
        <v/>
      </c>
      <c r="Q528" s="78" t="str">
        <f>IF(ISBLANK('Prediction Log'!$N528), "",IF('Prediction Log'!$M528&lt;&gt;'Prediction Log'!$H528, "Y", IF(AND('Prediction Log'!$M528='Prediction Log'!$H528, ABS((-1*'Prediction Log'!$P528))&gt;ABS('Prediction Log'!$D528)), "Y", IF('Prediction Log'!$D528='Prediction Log'!$P528, "PUSH", "N"))))</f>
        <v/>
      </c>
      <c r="R528" s="79" t="str">
        <f>IF(ISBLANK('Prediction Log'!$N528), "",IF('Prediction Log'!$P528&lt;'Prediction Log'!$D528, "Y", IF('Prediction Log'!$P528='Prediction Log'!$D528, "PUSH", "N")))</f>
        <v/>
      </c>
      <c r="S528" s="79" t="str">
        <f>IF(ISBLANK('Prediction Log'!$N528), "",IF('Prediction Log'!$P528&lt;'Prediction Log'!$E528, "Y", IF('Prediction Log'!$P528='Prediction Log'!$E528, "PUSH", "N")))</f>
        <v/>
      </c>
      <c r="T528" s="80" t="str">
        <f>IF(ISBLANK('Prediction Log'!$N528),"",IF('Prediction Log'!$M528='Prediction Log'!$H528, "Y", "N"))</f>
        <v/>
      </c>
      <c r="U528" s="80" t="str">
        <f>'Prediction Log'!$R528</f>
        <v/>
      </c>
      <c r="V528" s="80" t="str">
        <f>IF(ISBLANK('Prediction Log'!$N528), "",IF(AND('Prediction Log'!$T528="Y", 'Prediction Log'!$U528="Y"), "Y", "N"))</f>
        <v/>
      </c>
      <c r="W528" s="81" t="str">
        <f>IF(ISBLANK('Prediction Log'!$N528),"",IF('Prediction Log'!$M528='Prediction Log'!$I528, "Y", "N"))</f>
        <v/>
      </c>
      <c r="X528" s="81" t="str">
        <f>IF(ISBLANK('Prediction Log'!$N528), "", IF('Prediction Log'!$R528=Games!K510, "Y", "N"))</f>
        <v/>
      </c>
      <c r="Y528" s="82" t="str">
        <f>IF(ISBLANK('Prediction Log'!$N528), "",IF('Prediction Log'!$J528='Prediction Log'!$M528, "Y", "N"))</f>
        <v/>
      </c>
      <c r="Z528" s="81" t="str">
        <f>IF(ISBLANK('Prediction Log'!$N528), "",IF('Prediction Log'!$I528&lt;&gt;'Prediction Log'!$M528, "N",IF(AND('Prediction Log'!$E528&gt;0, 'Prediction Log'!$P528&gt;'Prediction Log'!$E528, 'Prediction Log'!$I528='Prediction Log'!$C528), "Y", IF(AND('Prediction Log'!$E528&lt;0, 'Prediction Log'!$P528&lt;'Prediction Log'!$E528,'Prediction Log'!$I528='Prediction Log'!$B528 ), "Y", IF('Prediction Log'!$P528='Prediction Log'!$E528, "PUSH", "N")))))</f>
        <v/>
      </c>
      <c r="AA528" s="81" t="str">
        <f>IF(ISBLANK('Prediction Log'!$N528), "",IF(AND('Prediction Log'!$W528="Y", 'Prediction Log'!$X528="Y"), "Y", "N"))</f>
        <v/>
      </c>
      <c r="AB528" s="80" t="str">
        <f>IF(ISBLANK('Prediction Log'!$N528), "",IF('Prediction Log'!$D528&gt;0, 'Prediction Log'!$P528-'Prediction Log'!$D528, IF('Prediction Log'!$D528&lt;0, -'Prediction Log'!$P528+'Prediction Log'!$D528, "NA")))</f>
        <v/>
      </c>
      <c r="AC528" s="80" t="str">
        <f>IF(ISBLANK('Prediction Log'!$N528), "",ABS('Prediction Log'!$AB528))</f>
        <v/>
      </c>
      <c r="AD528" s="81" t="str">
        <f>IF(ISBLANK('Prediction Log'!$N528), "",IF('Prediction Log'!$E528&gt;0, 'Prediction Log'!$P528-'Prediction Log'!$E528, IF('Prediction Log'!$E528&lt;0, -'Prediction Log'!$P528+'Prediction Log'!$E528, "NA")))</f>
        <v/>
      </c>
      <c r="AE528" s="81" t="str">
        <f>IF(ISBLANK('Prediction Log'!$N528), "",ABS('Prediction Log'!$AD528))</f>
        <v/>
      </c>
    </row>
    <row r="529" ht="14.25" customHeight="1">
      <c r="A529" s="67" t="str">
        <f>IF(ISBLANK(Games!$B511), "",Games!A511)</f>
        <v/>
      </c>
      <c r="B529" s="67" t="str">
        <f>IF(ISBLANK(Games!$B511), "",Games!B511)</f>
        <v/>
      </c>
      <c r="C529" s="67" t="str">
        <f>IF(ISBLANK(Games!$B511), "",Games!E511)</f>
        <v/>
      </c>
      <c r="D529" s="68" t="str">
        <f>IF(ISBLANK(Games!$B511), "",Games!G511)</f>
        <v/>
      </c>
      <c r="E529" s="68" t="str">
        <f>IF(ISBLANK(Games!$B511), "",Games!H511)</f>
        <v/>
      </c>
      <c r="F529" s="69" t="str">
        <f>Games!D511</f>
        <v/>
      </c>
      <c r="G529" s="70" t="str">
        <f>Games!K511</f>
        <v/>
      </c>
      <c r="H529" s="71" t="str">
        <f>IF(ISBLANK(Games!B511), "", IF('Prediction Log'!$D529&lt;0, 'Prediction Log'!$B529, 'Prediction Log'!$C529))</f>
        <v/>
      </c>
      <c r="I529" s="72" t="str">
        <f>IF(ISBLANK(Games!$B511), "",Games!I511)</f>
        <v/>
      </c>
      <c r="J529" s="72" t="str">
        <f>IF('Prediction Log'!$F529&gt;0.5, 'Prediction Log'!$B529, IF('Prediction Log'!$F529&lt;0.5, 'Prediction Log'!$C529, "PICK"))</f>
        <v/>
      </c>
      <c r="K529" s="73" t="str">
        <f>IF(ISBLANK(Games!B511), "",IF('Prediction Log'!$J529='Prediction Log'!$B529, 'Prediction Log'!$F529, 1-'Prediction Log'!$F529))</f>
        <v/>
      </c>
      <c r="L529" s="74" t="str">
        <f>IF(ISBLANK(Games!$B511), "",Games!L511)</f>
        <v/>
      </c>
      <c r="M529" s="75" t="str">
        <f>IF(ISBLANK('Prediction Log'!$N529), "",IF('Prediction Log'!$N529&gt;'Prediction Log'!$O529,'Prediction Log'!$B529,'Prediction Log'!$C529))</f>
        <v/>
      </c>
      <c r="N529" s="76"/>
      <c r="O529" s="76"/>
      <c r="P529" s="77" t="str">
        <f>IF(ISBLANK('Prediction Log'!$N529), "",'Prediction Log'!$O529-'Prediction Log'!$N529)</f>
        <v/>
      </c>
      <c r="Q529" s="78" t="str">
        <f>IF(ISBLANK('Prediction Log'!$N529), "",IF('Prediction Log'!$M529&lt;&gt;'Prediction Log'!$H529, "Y", IF(AND('Prediction Log'!$M529='Prediction Log'!$H529, ABS((-1*'Prediction Log'!$P529))&gt;ABS('Prediction Log'!$D529)), "Y", IF('Prediction Log'!$D529='Prediction Log'!$P529, "PUSH", "N"))))</f>
        <v/>
      </c>
      <c r="R529" s="79" t="str">
        <f>IF(ISBLANK('Prediction Log'!$N529), "",IF('Prediction Log'!$P529&lt;'Prediction Log'!$D529, "Y", IF('Prediction Log'!$P529='Prediction Log'!$D529, "PUSH", "N")))</f>
        <v/>
      </c>
      <c r="S529" s="79" t="str">
        <f>IF(ISBLANK('Prediction Log'!$N529), "",IF('Prediction Log'!$P529&lt;'Prediction Log'!$E529, "Y", IF('Prediction Log'!$P529='Prediction Log'!$E529, "PUSH", "N")))</f>
        <v/>
      </c>
      <c r="T529" s="80" t="str">
        <f>IF(ISBLANK('Prediction Log'!$N529),"",IF('Prediction Log'!$M529='Prediction Log'!$H529, "Y", "N"))</f>
        <v/>
      </c>
      <c r="U529" s="80" t="str">
        <f>'Prediction Log'!$R529</f>
        <v/>
      </c>
      <c r="V529" s="80" t="str">
        <f>IF(ISBLANK('Prediction Log'!$N529), "",IF(AND('Prediction Log'!$T529="Y", 'Prediction Log'!$U529="Y"), "Y", "N"))</f>
        <v/>
      </c>
      <c r="W529" s="81" t="str">
        <f>IF(ISBLANK('Prediction Log'!$N529),"",IF('Prediction Log'!$M529='Prediction Log'!$I529, "Y", "N"))</f>
        <v/>
      </c>
      <c r="X529" s="81" t="str">
        <f>IF(ISBLANK('Prediction Log'!$N529), "", IF('Prediction Log'!$R529=Games!K511, "Y", "N"))</f>
        <v/>
      </c>
      <c r="Y529" s="82" t="str">
        <f>IF(ISBLANK('Prediction Log'!$N529), "",IF('Prediction Log'!$J529='Prediction Log'!$M529, "Y", "N"))</f>
        <v/>
      </c>
      <c r="Z529" s="81" t="str">
        <f>IF(ISBLANK('Prediction Log'!$N529), "",IF('Prediction Log'!$I529&lt;&gt;'Prediction Log'!$M529, "N",IF(AND('Prediction Log'!$E529&gt;0, 'Prediction Log'!$P529&gt;'Prediction Log'!$E529, 'Prediction Log'!$I529='Prediction Log'!$C529), "Y", IF(AND('Prediction Log'!$E529&lt;0, 'Prediction Log'!$P529&lt;'Prediction Log'!$E529,'Prediction Log'!$I529='Prediction Log'!$B529 ), "Y", IF('Prediction Log'!$P529='Prediction Log'!$E529, "PUSH", "N")))))</f>
        <v/>
      </c>
      <c r="AA529" s="81" t="str">
        <f>IF(ISBLANK('Prediction Log'!$N529), "",IF(AND('Prediction Log'!$W529="Y", 'Prediction Log'!$X529="Y"), "Y", "N"))</f>
        <v/>
      </c>
      <c r="AB529" s="80" t="str">
        <f>IF(ISBLANK('Prediction Log'!$N529), "",IF('Prediction Log'!$D529&gt;0, 'Prediction Log'!$P529-'Prediction Log'!$D529, IF('Prediction Log'!$D529&lt;0, -'Prediction Log'!$P529+'Prediction Log'!$D529, "NA")))</f>
        <v/>
      </c>
      <c r="AC529" s="80" t="str">
        <f>IF(ISBLANK('Prediction Log'!$N529), "",ABS('Prediction Log'!$AB529))</f>
        <v/>
      </c>
      <c r="AD529" s="81" t="str">
        <f>IF(ISBLANK('Prediction Log'!$N529), "",IF('Prediction Log'!$E529&gt;0, 'Prediction Log'!$P529-'Prediction Log'!$E529, IF('Prediction Log'!$E529&lt;0, -'Prediction Log'!$P529+'Prediction Log'!$E529, "NA")))</f>
        <v/>
      </c>
      <c r="AE529" s="81" t="str">
        <f>IF(ISBLANK('Prediction Log'!$N529), "",ABS('Prediction Log'!$AD529))</f>
        <v/>
      </c>
    </row>
    <row r="530" ht="14.25" customHeight="1">
      <c r="A530" s="14" t="str">
        <f>IF(ISBLANK(Games!$B512), "",Games!A512)</f>
        <v/>
      </c>
      <c r="B530" s="67" t="str">
        <f>IF(ISBLANK(Games!$B512), "",Games!B512)</f>
        <v/>
      </c>
      <c r="C530" s="67" t="str">
        <f>IF(ISBLANK(Games!$B512), "",Games!E512)</f>
        <v/>
      </c>
      <c r="D530" s="10" t="str">
        <f>IF(ISBLANK(Games!$B512), "",Games!G512)</f>
        <v/>
      </c>
      <c r="E530" s="10" t="str">
        <f>IF(ISBLANK(Games!$B512), "",Games!H512)</f>
        <v/>
      </c>
      <c r="F530" s="69" t="str">
        <f>Games!D512</f>
        <v/>
      </c>
      <c r="G530" s="70" t="str">
        <f>Games!K512</f>
        <v/>
      </c>
      <c r="H530" s="71" t="str">
        <f>IF(ISBLANK(Games!B512), "", IF('Prediction Log'!$D530&lt;0, 'Prediction Log'!$B530, 'Prediction Log'!$C530))</f>
        <v/>
      </c>
      <c r="I530" s="72" t="str">
        <f>IF(ISBLANK(Games!$B512), "",Games!I512)</f>
        <v/>
      </c>
      <c r="J530" s="72" t="str">
        <f>IF('Prediction Log'!$F530&gt;0.5, 'Prediction Log'!$B530, IF('Prediction Log'!$F530&lt;0.5, 'Prediction Log'!$C530, "PICK"))</f>
        <v/>
      </c>
      <c r="K530" s="73" t="str">
        <f>IF(ISBLANK(Games!B512), "",IF('Prediction Log'!$J530='Prediction Log'!$B530, 'Prediction Log'!$F530, 1-'Prediction Log'!$F530))</f>
        <v/>
      </c>
      <c r="L530" s="74" t="str">
        <f>IF(ISBLANK(Games!$B512), "",Games!L512)</f>
        <v/>
      </c>
      <c r="M530" s="75" t="str">
        <f>IF(ISBLANK('Prediction Log'!$N530), "",IF('Prediction Log'!$N530&gt;'Prediction Log'!$O530,'Prediction Log'!$B530,'Prediction Log'!$C530))</f>
        <v/>
      </c>
      <c r="N530" s="76"/>
      <c r="O530" s="76"/>
      <c r="P530" s="77" t="str">
        <f>IF(ISBLANK('Prediction Log'!$N530), "",'Prediction Log'!$O530-'Prediction Log'!$N530)</f>
        <v/>
      </c>
      <c r="Q530" s="78" t="str">
        <f>IF(ISBLANK('Prediction Log'!$N530), "",IF('Prediction Log'!$M530&lt;&gt;'Prediction Log'!$H530, "Y", IF(AND('Prediction Log'!$M530='Prediction Log'!$H530, ABS((-1*'Prediction Log'!$P530))&gt;ABS('Prediction Log'!$D530)), "Y", IF('Prediction Log'!$D530='Prediction Log'!$P530, "PUSH", "N"))))</f>
        <v/>
      </c>
      <c r="R530" s="79" t="str">
        <f>IF(ISBLANK('Prediction Log'!$N530), "",IF('Prediction Log'!$P530&lt;'Prediction Log'!$D530, "Y", IF('Prediction Log'!$P530='Prediction Log'!$D530, "PUSH", "N")))</f>
        <v/>
      </c>
      <c r="S530" s="79" t="str">
        <f>IF(ISBLANK('Prediction Log'!$N530), "",IF('Prediction Log'!$P530&lt;'Prediction Log'!$E530, "Y", IF('Prediction Log'!$P530='Prediction Log'!$E530, "PUSH", "N")))</f>
        <v/>
      </c>
      <c r="T530" s="80" t="str">
        <f>IF(ISBLANK('Prediction Log'!$N530),"",IF('Prediction Log'!$M530='Prediction Log'!$H530, "Y", "N"))</f>
        <v/>
      </c>
      <c r="U530" s="80" t="str">
        <f>'Prediction Log'!$R530</f>
        <v/>
      </c>
      <c r="V530" s="80" t="str">
        <f>IF(ISBLANK('Prediction Log'!$N530), "",IF(AND('Prediction Log'!$T530="Y", 'Prediction Log'!$U530="Y"), "Y", "N"))</f>
        <v/>
      </c>
      <c r="W530" s="81" t="str">
        <f>IF(ISBLANK('Prediction Log'!$N530),"",IF('Prediction Log'!$M530='Prediction Log'!$I530, "Y", "N"))</f>
        <v/>
      </c>
      <c r="X530" s="81" t="str">
        <f>IF(ISBLANK('Prediction Log'!$N530), "", IF('Prediction Log'!$R530=Games!K512, "Y", "N"))</f>
        <v/>
      </c>
      <c r="Y530" s="82" t="str">
        <f>IF(ISBLANK('Prediction Log'!$N530), "",IF('Prediction Log'!$J530='Prediction Log'!$M530, "Y", "N"))</f>
        <v/>
      </c>
      <c r="Z530" s="81" t="str">
        <f>IF(ISBLANK('Prediction Log'!$N530), "",IF('Prediction Log'!$I530&lt;&gt;'Prediction Log'!$M530, "N",IF(AND('Prediction Log'!$E530&gt;0, 'Prediction Log'!$P530&gt;'Prediction Log'!$E530, 'Prediction Log'!$I530='Prediction Log'!$C530), "Y", IF(AND('Prediction Log'!$E530&lt;0, 'Prediction Log'!$P530&lt;'Prediction Log'!$E530,'Prediction Log'!$I530='Prediction Log'!$B530 ), "Y", IF('Prediction Log'!$P530='Prediction Log'!$E530, "PUSH", "N")))))</f>
        <v/>
      </c>
      <c r="AA530" s="81" t="str">
        <f>IF(ISBLANK('Prediction Log'!$N530), "",IF(AND('Prediction Log'!$W530="Y", 'Prediction Log'!$X530="Y"), "Y", "N"))</f>
        <v/>
      </c>
      <c r="AB530" s="80" t="str">
        <f>IF(ISBLANK('Prediction Log'!$N530), "",IF('Prediction Log'!$D530&gt;0, 'Prediction Log'!$P530-'Prediction Log'!$D530, IF('Prediction Log'!$D530&lt;0, -'Prediction Log'!$P530+'Prediction Log'!$D530, "NA")))</f>
        <v/>
      </c>
      <c r="AC530" s="80" t="str">
        <f>IF(ISBLANK('Prediction Log'!$N530), "",ABS('Prediction Log'!$AB530))</f>
        <v/>
      </c>
      <c r="AD530" s="81" t="str">
        <f>IF(ISBLANK('Prediction Log'!$N530), "",IF('Prediction Log'!$E530&gt;0, 'Prediction Log'!$P530-'Prediction Log'!$E530, IF('Prediction Log'!$E530&lt;0, -'Prediction Log'!$P530+'Prediction Log'!$E530, "NA")))</f>
        <v/>
      </c>
      <c r="AE530" s="81" t="str">
        <f>IF(ISBLANK('Prediction Log'!$N530), "",ABS('Prediction Log'!$AD530))</f>
        <v/>
      </c>
    </row>
    <row r="531" ht="14.25" customHeight="1">
      <c r="A531" s="67" t="str">
        <f>IF(ISBLANK(Games!$B513), "",Games!A513)</f>
        <v/>
      </c>
      <c r="B531" s="67" t="str">
        <f>IF(ISBLANK(Games!$B513), "",Games!B513)</f>
        <v/>
      </c>
      <c r="C531" s="67" t="str">
        <f>IF(ISBLANK(Games!$B513), "",Games!E513)</f>
        <v/>
      </c>
      <c r="D531" s="68" t="str">
        <f>IF(ISBLANK(Games!$B513), "",Games!G513)</f>
        <v/>
      </c>
      <c r="E531" s="68" t="str">
        <f>IF(ISBLANK(Games!$B513), "",Games!H513)</f>
        <v/>
      </c>
      <c r="F531" s="69" t="str">
        <f>Games!D513</f>
        <v/>
      </c>
      <c r="G531" s="70" t="str">
        <f>Games!K513</f>
        <v/>
      </c>
      <c r="H531" s="71" t="str">
        <f>IF(ISBLANK(Games!B513), "", IF('Prediction Log'!$D531&lt;0, 'Prediction Log'!$B531, 'Prediction Log'!$C531))</f>
        <v/>
      </c>
      <c r="I531" s="72" t="str">
        <f>IF(ISBLANK(Games!$B513), "",Games!I513)</f>
        <v/>
      </c>
      <c r="J531" s="72" t="str">
        <f>IF('Prediction Log'!$F531&gt;0.5, 'Prediction Log'!$B531, IF('Prediction Log'!$F531&lt;0.5, 'Prediction Log'!$C531, "PICK"))</f>
        <v/>
      </c>
      <c r="K531" s="73" t="str">
        <f>IF(ISBLANK(Games!B513), "",IF('Prediction Log'!$J531='Prediction Log'!$B531, 'Prediction Log'!$F531, 1-'Prediction Log'!$F531))</f>
        <v/>
      </c>
      <c r="L531" s="74" t="str">
        <f>IF(ISBLANK(Games!$B513), "",Games!L513)</f>
        <v/>
      </c>
      <c r="M531" s="75" t="str">
        <f>IF(ISBLANK('Prediction Log'!$N531), "",IF('Prediction Log'!$N531&gt;'Prediction Log'!$O531,'Prediction Log'!$B531,'Prediction Log'!$C531))</f>
        <v/>
      </c>
      <c r="N531" s="76"/>
      <c r="O531" s="76"/>
      <c r="P531" s="77" t="str">
        <f>IF(ISBLANK('Prediction Log'!$N531), "",'Prediction Log'!$O531-'Prediction Log'!$N531)</f>
        <v/>
      </c>
      <c r="Q531" s="78" t="str">
        <f>IF(ISBLANK('Prediction Log'!$N531), "",IF('Prediction Log'!$M531&lt;&gt;'Prediction Log'!$H531, "Y", IF(AND('Prediction Log'!$M531='Prediction Log'!$H531, ABS((-1*'Prediction Log'!$P531))&gt;ABS('Prediction Log'!$D531)), "Y", IF('Prediction Log'!$D531='Prediction Log'!$P531, "PUSH", "N"))))</f>
        <v/>
      </c>
      <c r="R531" s="79" t="str">
        <f>IF(ISBLANK('Prediction Log'!$N531), "",IF('Prediction Log'!$P531&lt;'Prediction Log'!$D531, "Y", IF('Prediction Log'!$P531='Prediction Log'!$D531, "PUSH", "N")))</f>
        <v/>
      </c>
      <c r="S531" s="79" t="str">
        <f>IF(ISBLANK('Prediction Log'!$N531), "",IF('Prediction Log'!$P531&lt;'Prediction Log'!$E531, "Y", IF('Prediction Log'!$P531='Prediction Log'!$E531, "PUSH", "N")))</f>
        <v/>
      </c>
      <c r="T531" s="80" t="str">
        <f>IF(ISBLANK('Prediction Log'!$N531),"",IF('Prediction Log'!$M531='Prediction Log'!$H531, "Y", "N"))</f>
        <v/>
      </c>
      <c r="U531" s="80" t="str">
        <f>'Prediction Log'!$R531</f>
        <v/>
      </c>
      <c r="V531" s="80" t="str">
        <f>IF(ISBLANK('Prediction Log'!$N531), "",IF(AND('Prediction Log'!$T531="Y", 'Prediction Log'!$U531="Y"), "Y", "N"))</f>
        <v/>
      </c>
      <c r="W531" s="81" t="str">
        <f>IF(ISBLANK('Prediction Log'!$N531),"",IF('Prediction Log'!$M531='Prediction Log'!$I531, "Y", "N"))</f>
        <v/>
      </c>
      <c r="X531" s="81" t="str">
        <f>IF(ISBLANK('Prediction Log'!$N531), "", IF('Prediction Log'!$R531=Games!K513, "Y", "N"))</f>
        <v/>
      </c>
      <c r="Y531" s="82" t="str">
        <f>IF(ISBLANK('Prediction Log'!$N531), "",IF('Prediction Log'!$J531='Prediction Log'!$M531, "Y", "N"))</f>
        <v/>
      </c>
      <c r="Z531" s="81" t="str">
        <f>IF(ISBLANK('Prediction Log'!$N531), "",IF('Prediction Log'!$I531&lt;&gt;'Prediction Log'!$M531, "N",IF(AND('Prediction Log'!$E531&gt;0, 'Prediction Log'!$P531&gt;'Prediction Log'!$E531, 'Prediction Log'!$I531='Prediction Log'!$C531), "Y", IF(AND('Prediction Log'!$E531&lt;0, 'Prediction Log'!$P531&lt;'Prediction Log'!$E531,'Prediction Log'!$I531='Prediction Log'!$B531 ), "Y", IF('Prediction Log'!$P531='Prediction Log'!$E531, "PUSH", "N")))))</f>
        <v/>
      </c>
      <c r="AA531" s="81" t="str">
        <f>IF(ISBLANK('Prediction Log'!$N531), "",IF(AND('Prediction Log'!$W531="Y", 'Prediction Log'!$X531="Y"), "Y", "N"))</f>
        <v/>
      </c>
      <c r="AB531" s="80" t="str">
        <f>IF(ISBLANK('Prediction Log'!$N531), "",IF('Prediction Log'!$D531&gt;0, 'Prediction Log'!$P531-'Prediction Log'!$D531, IF('Prediction Log'!$D531&lt;0, -'Prediction Log'!$P531+'Prediction Log'!$D531, "NA")))</f>
        <v/>
      </c>
      <c r="AC531" s="80" t="str">
        <f>IF(ISBLANK('Prediction Log'!$N531), "",ABS('Prediction Log'!$AB531))</f>
        <v/>
      </c>
      <c r="AD531" s="81" t="str">
        <f>IF(ISBLANK('Prediction Log'!$N531), "",IF('Prediction Log'!$E531&gt;0, 'Prediction Log'!$P531-'Prediction Log'!$E531, IF('Prediction Log'!$E531&lt;0, -'Prediction Log'!$P531+'Prediction Log'!$E531, "NA")))</f>
        <v/>
      </c>
      <c r="AE531" s="81" t="str">
        <f>IF(ISBLANK('Prediction Log'!$N531), "",ABS('Prediction Log'!$AD531))</f>
        <v/>
      </c>
    </row>
    <row r="532" ht="14.25" customHeight="1">
      <c r="A532" s="14" t="str">
        <f>IF(ISBLANK(Games!$B514), "",Games!A514)</f>
        <v/>
      </c>
      <c r="B532" s="67" t="str">
        <f>IF(ISBLANK(Games!$B514), "",Games!B514)</f>
        <v/>
      </c>
      <c r="C532" s="67" t="str">
        <f>IF(ISBLANK(Games!$B514), "",Games!E514)</f>
        <v/>
      </c>
      <c r="D532" s="10" t="str">
        <f>IF(ISBLANK(Games!$B514), "",Games!G514)</f>
        <v/>
      </c>
      <c r="E532" s="10" t="str">
        <f>IF(ISBLANK(Games!$B514), "",Games!H514)</f>
        <v/>
      </c>
      <c r="F532" s="69" t="str">
        <f>Games!D514</f>
        <v/>
      </c>
      <c r="G532" s="70" t="str">
        <f>Games!K514</f>
        <v/>
      </c>
      <c r="H532" s="71" t="str">
        <f>IF(ISBLANK(Games!B514), "", IF('Prediction Log'!$D532&lt;0, 'Prediction Log'!$B532, 'Prediction Log'!$C532))</f>
        <v/>
      </c>
      <c r="I532" s="72" t="str">
        <f>IF(ISBLANK(Games!$B514), "",Games!I514)</f>
        <v/>
      </c>
      <c r="J532" s="72" t="str">
        <f>IF('Prediction Log'!$F532&gt;0.5, 'Prediction Log'!$B532, IF('Prediction Log'!$F532&lt;0.5, 'Prediction Log'!$C532, "PICK"))</f>
        <v/>
      </c>
      <c r="K532" s="73" t="str">
        <f>IF(ISBLANK(Games!B514), "",IF('Prediction Log'!$J532='Prediction Log'!$B532, 'Prediction Log'!$F532, 1-'Prediction Log'!$F532))</f>
        <v/>
      </c>
      <c r="L532" s="74" t="str">
        <f>IF(ISBLANK(Games!$B514), "",Games!L514)</f>
        <v/>
      </c>
      <c r="M532" s="75" t="str">
        <f>IF(ISBLANK('Prediction Log'!$N532), "",IF('Prediction Log'!$N532&gt;'Prediction Log'!$O532,'Prediction Log'!$B532,'Prediction Log'!$C532))</f>
        <v/>
      </c>
      <c r="N532" s="76"/>
      <c r="O532" s="76"/>
      <c r="P532" s="77" t="str">
        <f>IF(ISBLANK('Prediction Log'!$N532), "",'Prediction Log'!$O532-'Prediction Log'!$N532)</f>
        <v/>
      </c>
      <c r="Q532" s="78" t="str">
        <f>IF(ISBLANK('Prediction Log'!$N532), "",IF('Prediction Log'!$M532&lt;&gt;'Prediction Log'!$H532, "Y", IF(AND('Prediction Log'!$M532='Prediction Log'!$H532, ABS((-1*'Prediction Log'!$P532))&gt;ABS('Prediction Log'!$D532)), "Y", IF('Prediction Log'!$D532='Prediction Log'!$P532, "PUSH", "N"))))</f>
        <v/>
      </c>
      <c r="R532" s="79" t="str">
        <f>IF(ISBLANK('Prediction Log'!$N532), "",IF('Prediction Log'!$P532&lt;'Prediction Log'!$D532, "Y", IF('Prediction Log'!$P532='Prediction Log'!$D532, "PUSH", "N")))</f>
        <v/>
      </c>
      <c r="S532" s="79" t="str">
        <f>IF(ISBLANK('Prediction Log'!$N532), "",IF('Prediction Log'!$P532&lt;'Prediction Log'!$E532, "Y", IF('Prediction Log'!$P532='Prediction Log'!$E532, "PUSH", "N")))</f>
        <v/>
      </c>
      <c r="T532" s="80" t="str">
        <f>IF(ISBLANK('Prediction Log'!$N532),"",IF('Prediction Log'!$M532='Prediction Log'!$H532, "Y", "N"))</f>
        <v/>
      </c>
      <c r="U532" s="80" t="str">
        <f>'Prediction Log'!$R532</f>
        <v/>
      </c>
      <c r="V532" s="80" t="str">
        <f>IF(ISBLANK('Prediction Log'!$N532), "",IF(AND('Prediction Log'!$T532="Y", 'Prediction Log'!$U532="Y"), "Y", "N"))</f>
        <v/>
      </c>
      <c r="W532" s="81" t="str">
        <f>IF(ISBLANK('Prediction Log'!$N532),"",IF('Prediction Log'!$M532='Prediction Log'!$I532, "Y", "N"))</f>
        <v/>
      </c>
      <c r="X532" s="81" t="str">
        <f>IF(ISBLANK('Prediction Log'!$N532), "", IF('Prediction Log'!$R532=Games!K514, "Y", "N"))</f>
        <v/>
      </c>
      <c r="Y532" s="82" t="str">
        <f>IF(ISBLANK('Prediction Log'!$N532), "",IF('Prediction Log'!$J532='Prediction Log'!$M532, "Y", "N"))</f>
        <v/>
      </c>
      <c r="Z532" s="81" t="str">
        <f>IF(ISBLANK('Prediction Log'!$N532), "",IF('Prediction Log'!$I532&lt;&gt;'Prediction Log'!$M532, "N",IF(AND('Prediction Log'!$E532&gt;0, 'Prediction Log'!$P532&gt;'Prediction Log'!$E532, 'Prediction Log'!$I532='Prediction Log'!$C532), "Y", IF(AND('Prediction Log'!$E532&lt;0, 'Prediction Log'!$P532&lt;'Prediction Log'!$E532,'Prediction Log'!$I532='Prediction Log'!$B532 ), "Y", IF('Prediction Log'!$P532='Prediction Log'!$E532, "PUSH", "N")))))</f>
        <v/>
      </c>
      <c r="AA532" s="81" t="str">
        <f>IF(ISBLANK('Prediction Log'!$N532), "",IF(AND('Prediction Log'!$W532="Y", 'Prediction Log'!$X532="Y"), "Y", "N"))</f>
        <v/>
      </c>
      <c r="AB532" s="80" t="str">
        <f>IF(ISBLANK('Prediction Log'!$N532), "",IF('Prediction Log'!$D532&gt;0, 'Prediction Log'!$P532-'Prediction Log'!$D532, IF('Prediction Log'!$D532&lt;0, -'Prediction Log'!$P532+'Prediction Log'!$D532, "NA")))</f>
        <v/>
      </c>
      <c r="AC532" s="80" t="str">
        <f>IF(ISBLANK('Prediction Log'!$N532), "",ABS('Prediction Log'!$AB532))</f>
        <v/>
      </c>
      <c r="AD532" s="81" t="str">
        <f>IF(ISBLANK('Prediction Log'!$N532), "",IF('Prediction Log'!$E532&gt;0, 'Prediction Log'!$P532-'Prediction Log'!$E532, IF('Prediction Log'!$E532&lt;0, -'Prediction Log'!$P532+'Prediction Log'!$E532, "NA")))</f>
        <v/>
      </c>
      <c r="AE532" s="81" t="str">
        <f>IF(ISBLANK('Prediction Log'!$N532), "",ABS('Prediction Log'!$AD532))</f>
        <v/>
      </c>
    </row>
    <row r="533" ht="14.25" customHeight="1">
      <c r="A533" s="67" t="str">
        <f>IF(ISBLANK(Games!$B515), "",Games!A515)</f>
        <v/>
      </c>
      <c r="B533" s="67" t="str">
        <f>IF(ISBLANK(Games!$B515), "",Games!B515)</f>
        <v/>
      </c>
      <c r="C533" s="67" t="str">
        <f>IF(ISBLANK(Games!$B515), "",Games!E515)</f>
        <v/>
      </c>
      <c r="D533" s="68" t="str">
        <f>IF(ISBLANK(Games!$B515), "",Games!G515)</f>
        <v/>
      </c>
      <c r="E533" s="68" t="str">
        <f>IF(ISBLANK(Games!$B515), "",Games!H515)</f>
        <v/>
      </c>
      <c r="F533" s="69" t="str">
        <f>Games!D515</f>
        <v/>
      </c>
      <c r="G533" s="70" t="str">
        <f>Games!K515</f>
        <v/>
      </c>
      <c r="H533" s="71" t="str">
        <f>IF(ISBLANK(Games!B515), "", IF('Prediction Log'!$D533&lt;0, 'Prediction Log'!$B533, 'Prediction Log'!$C533))</f>
        <v/>
      </c>
      <c r="I533" s="72" t="str">
        <f>IF(ISBLANK(Games!$B515), "",Games!I515)</f>
        <v/>
      </c>
      <c r="J533" s="72" t="str">
        <f>IF('Prediction Log'!$F533&gt;0.5, 'Prediction Log'!$B533, IF('Prediction Log'!$F533&lt;0.5, 'Prediction Log'!$C533, "PICK"))</f>
        <v/>
      </c>
      <c r="K533" s="73" t="str">
        <f>IF(ISBLANK(Games!B515), "",IF('Prediction Log'!$J533='Prediction Log'!$B533, 'Prediction Log'!$F533, 1-'Prediction Log'!$F533))</f>
        <v/>
      </c>
      <c r="L533" s="74" t="str">
        <f>IF(ISBLANK(Games!$B515), "",Games!L515)</f>
        <v/>
      </c>
      <c r="M533" s="75" t="str">
        <f>IF(ISBLANK('Prediction Log'!$N533), "",IF('Prediction Log'!$N533&gt;'Prediction Log'!$O533,'Prediction Log'!$B533,'Prediction Log'!$C533))</f>
        <v/>
      </c>
      <c r="N533" s="76"/>
      <c r="O533" s="76"/>
      <c r="P533" s="77" t="str">
        <f>IF(ISBLANK('Prediction Log'!$N533), "",'Prediction Log'!$O533-'Prediction Log'!$N533)</f>
        <v/>
      </c>
      <c r="Q533" s="78" t="str">
        <f>IF(ISBLANK('Prediction Log'!$N533), "",IF('Prediction Log'!$M533&lt;&gt;'Prediction Log'!$H533, "Y", IF(AND('Prediction Log'!$M533='Prediction Log'!$H533, ABS((-1*'Prediction Log'!$P533))&gt;ABS('Prediction Log'!$D533)), "Y", IF('Prediction Log'!$D533='Prediction Log'!$P533, "PUSH", "N"))))</f>
        <v/>
      </c>
      <c r="R533" s="79" t="str">
        <f>IF(ISBLANK('Prediction Log'!$N533), "",IF('Prediction Log'!$P533&lt;'Prediction Log'!$D533, "Y", IF('Prediction Log'!$P533='Prediction Log'!$D533, "PUSH", "N")))</f>
        <v/>
      </c>
      <c r="S533" s="79" t="str">
        <f>IF(ISBLANK('Prediction Log'!$N533), "",IF('Prediction Log'!$P533&lt;'Prediction Log'!$E533, "Y", IF('Prediction Log'!$P533='Prediction Log'!$E533, "PUSH", "N")))</f>
        <v/>
      </c>
      <c r="T533" s="80" t="str">
        <f>IF(ISBLANK('Prediction Log'!$N533),"",IF('Prediction Log'!$M533='Prediction Log'!$H533, "Y", "N"))</f>
        <v/>
      </c>
      <c r="U533" s="80" t="str">
        <f>'Prediction Log'!$R533</f>
        <v/>
      </c>
      <c r="V533" s="80" t="str">
        <f>IF(ISBLANK('Prediction Log'!$N533), "",IF(AND('Prediction Log'!$T533="Y", 'Prediction Log'!$U533="Y"), "Y", "N"))</f>
        <v/>
      </c>
      <c r="W533" s="81" t="str">
        <f>IF(ISBLANK('Prediction Log'!$N533),"",IF('Prediction Log'!$M533='Prediction Log'!$I533, "Y", "N"))</f>
        <v/>
      </c>
      <c r="X533" s="81" t="str">
        <f>IF(ISBLANK('Prediction Log'!$N533), "", IF('Prediction Log'!$R533=Games!K515, "Y", "N"))</f>
        <v/>
      </c>
      <c r="Y533" s="82" t="str">
        <f>IF(ISBLANK('Prediction Log'!$N533), "",IF('Prediction Log'!$J533='Prediction Log'!$M533, "Y", "N"))</f>
        <v/>
      </c>
      <c r="Z533" s="81" t="str">
        <f>IF(ISBLANK('Prediction Log'!$N533), "",IF('Prediction Log'!$I533&lt;&gt;'Prediction Log'!$M533, "N",IF(AND('Prediction Log'!$E533&gt;0, 'Prediction Log'!$P533&gt;'Prediction Log'!$E533, 'Prediction Log'!$I533='Prediction Log'!$C533), "Y", IF(AND('Prediction Log'!$E533&lt;0, 'Prediction Log'!$P533&lt;'Prediction Log'!$E533,'Prediction Log'!$I533='Prediction Log'!$B533 ), "Y", IF('Prediction Log'!$P533='Prediction Log'!$E533, "PUSH", "N")))))</f>
        <v/>
      </c>
      <c r="AA533" s="81" t="str">
        <f>IF(ISBLANK('Prediction Log'!$N533), "",IF(AND('Prediction Log'!$W533="Y", 'Prediction Log'!$X533="Y"), "Y", "N"))</f>
        <v/>
      </c>
      <c r="AB533" s="80" t="str">
        <f>IF(ISBLANK('Prediction Log'!$N533), "",IF('Prediction Log'!$D533&gt;0, 'Prediction Log'!$P533-'Prediction Log'!$D533, IF('Prediction Log'!$D533&lt;0, -'Prediction Log'!$P533+'Prediction Log'!$D533, "NA")))</f>
        <v/>
      </c>
      <c r="AC533" s="80" t="str">
        <f>IF(ISBLANK('Prediction Log'!$N533), "",ABS('Prediction Log'!$AB533))</f>
        <v/>
      </c>
      <c r="AD533" s="81" t="str">
        <f>IF(ISBLANK('Prediction Log'!$N533), "",IF('Prediction Log'!$E533&gt;0, 'Prediction Log'!$P533-'Prediction Log'!$E533, IF('Prediction Log'!$E533&lt;0, -'Prediction Log'!$P533+'Prediction Log'!$E533, "NA")))</f>
        <v/>
      </c>
      <c r="AE533" s="81" t="str">
        <f>IF(ISBLANK('Prediction Log'!$N533), "",ABS('Prediction Log'!$AD533))</f>
        <v/>
      </c>
    </row>
    <row r="534" ht="14.25" customHeight="1">
      <c r="A534" s="14" t="str">
        <f>IF(ISBLANK(Games!$B516), "",Games!A516)</f>
        <v/>
      </c>
      <c r="B534" s="67" t="str">
        <f>IF(ISBLANK(Games!$B516), "",Games!B516)</f>
        <v/>
      </c>
      <c r="C534" s="67" t="str">
        <f>IF(ISBLANK(Games!$B516), "",Games!E516)</f>
        <v/>
      </c>
      <c r="D534" s="10" t="str">
        <f>IF(ISBLANK(Games!$B516), "",Games!G516)</f>
        <v/>
      </c>
      <c r="E534" s="10" t="str">
        <f>IF(ISBLANK(Games!$B516), "",Games!H516)</f>
        <v/>
      </c>
      <c r="F534" s="69" t="str">
        <f>Games!D516</f>
        <v/>
      </c>
      <c r="G534" s="70" t="str">
        <f>Games!K516</f>
        <v/>
      </c>
      <c r="H534" s="71" t="str">
        <f>IF(ISBLANK(Games!B516), "", IF('Prediction Log'!$D534&lt;0, 'Prediction Log'!$B534, 'Prediction Log'!$C534))</f>
        <v/>
      </c>
      <c r="I534" s="72" t="str">
        <f>IF(ISBLANK(Games!$B516), "",Games!I516)</f>
        <v/>
      </c>
      <c r="J534" s="72" t="str">
        <f>IF('Prediction Log'!$F534&gt;0.5, 'Prediction Log'!$B534, IF('Prediction Log'!$F534&lt;0.5, 'Prediction Log'!$C534, "PICK"))</f>
        <v/>
      </c>
      <c r="K534" s="73" t="str">
        <f>IF(ISBLANK(Games!B516), "",IF('Prediction Log'!$J534='Prediction Log'!$B534, 'Prediction Log'!$F534, 1-'Prediction Log'!$F534))</f>
        <v/>
      </c>
      <c r="L534" s="74" t="str">
        <f>IF(ISBLANK(Games!$B516), "",Games!L516)</f>
        <v/>
      </c>
      <c r="M534" s="75" t="str">
        <f>IF(ISBLANK('Prediction Log'!$N534), "",IF('Prediction Log'!$N534&gt;'Prediction Log'!$O534,'Prediction Log'!$B534,'Prediction Log'!$C534))</f>
        <v/>
      </c>
      <c r="N534" s="76"/>
      <c r="O534" s="76"/>
      <c r="P534" s="77" t="str">
        <f>IF(ISBLANK('Prediction Log'!$N534), "",'Prediction Log'!$O534-'Prediction Log'!$N534)</f>
        <v/>
      </c>
      <c r="Q534" s="78" t="str">
        <f>IF(ISBLANK('Prediction Log'!$N534), "",IF('Prediction Log'!$M534&lt;&gt;'Prediction Log'!$H534, "Y", IF(AND('Prediction Log'!$M534='Prediction Log'!$H534, ABS((-1*'Prediction Log'!$P534))&gt;ABS('Prediction Log'!$D534)), "Y", IF('Prediction Log'!$D534='Prediction Log'!$P534, "PUSH", "N"))))</f>
        <v/>
      </c>
      <c r="R534" s="79" t="str">
        <f>IF(ISBLANK('Prediction Log'!$N534), "",IF('Prediction Log'!$P534&lt;'Prediction Log'!$D534, "Y", IF('Prediction Log'!$P534='Prediction Log'!$D534, "PUSH", "N")))</f>
        <v/>
      </c>
      <c r="S534" s="79" t="str">
        <f>IF(ISBLANK('Prediction Log'!$N534), "",IF('Prediction Log'!$P534&lt;'Prediction Log'!$E534, "Y", IF('Prediction Log'!$P534='Prediction Log'!$E534, "PUSH", "N")))</f>
        <v/>
      </c>
      <c r="T534" s="80" t="str">
        <f>IF(ISBLANK('Prediction Log'!$N534),"",IF('Prediction Log'!$M534='Prediction Log'!$H534, "Y", "N"))</f>
        <v/>
      </c>
      <c r="U534" s="80" t="str">
        <f>'Prediction Log'!$R534</f>
        <v/>
      </c>
      <c r="V534" s="80" t="str">
        <f>IF(ISBLANK('Prediction Log'!$N534), "",IF(AND('Prediction Log'!$T534="Y", 'Prediction Log'!$U534="Y"), "Y", "N"))</f>
        <v/>
      </c>
      <c r="W534" s="81" t="str">
        <f>IF(ISBLANK('Prediction Log'!$N534),"",IF('Prediction Log'!$M534='Prediction Log'!$I534, "Y", "N"))</f>
        <v/>
      </c>
      <c r="X534" s="81" t="str">
        <f>IF(ISBLANK('Prediction Log'!$N534), "", IF('Prediction Log'!$R534=Games!K516, "Y", "N"))</f>
        <v/>
      </c>
      <c r="Y534" s="82" t="str">
        <f>IF(ISBLANK('Prediction Log'!$N534), "",IF('Prediction Log'!$J534='Prediction Log'!$M534, "Y", "N"))</f>
        <v/>
      </c>
      <c r="Z534" s="81" t="str">
        <f>IF(ISBLANK('Prediction Log'!$N534), "",IF('Prediction Log'!$I534&lt;&gt;'Prediction Log'!$M534, "N",IF(AND('Prediction Log'!$E534&gt;0, 'Prediction Log'!$P534&gt;'Prediction Log'!$E534, 'Prediction Log'!$I534='Prediction Log'!$C534), "Y", IF(AND('Prediction Log'!$E534&lt;0, 'Prediction Log'!$P534&lt;'Prediction Log'!$E534,'Prediction Log'!$I534='Prediction Log'!$B534 ), "Y", IF('Prediction Log'!$P534='Prediction Log'!$E534, "PUSH", "N")))))</f>
        <v/>
      </c>
      <c r="AA534" s="81" t="str">
        <f>IF(ISBLANK('Prediction Log'!$N534), "",IF(AND('Prediction Log'!$W534="Y", 'Prediction Log'!$X534="Y"), "Y", "N"))</f>
        <v/>
      </c>
      <c r="AB534" s="80" t="str">
        <f>IF(ISBLANK('Prediction Log'!$N534), "",IF('Prediction Log'!$D534&gt;0, 'Prediction Log'!$P534-'Prediction Log'!$D534, IF('Prediction Log'!$D534&lt;0, -'Prediction Log'!$P534+'Prediction Log'!$D534, "NA")))</f>
        <v/>
      </c>
      <c r="AC534" s="80" t="str">
        <f>IF(ISBLANK('Prediction Log'!$N534), "",ABS('Prediction Log'!$AB534))</f>
        <v/>
      </c>
      <c r="AD534" s="81" t="str">
        <f>IF(ISBLANK('Prediction Log'!$N534), "",IF('Prediction Log'!$E534&gt;0, 'Prediction Log'!$P534-'Prediction Log'!$E534, IF('Prediction Log'!$E534&lt;0, -'Prediction Log'!$P534+'Prediction Log'!$E534, "NA")))</f>
        <v/>
      </c>
      <c r="AE534" s="81" t="str">
        <f>IF(ISBLANK('Prediction Log'!$N534), "",ABS('Prediction Log'!$AD534))</f>
        <v/>
      </c>
    </row>
    <row r="535" ht="14.25" customHeight="1">
      <c r="A535" s="67" t="str">
        <f>IF(ISBLANK(Games!$B517), "",Games!A517)</f>
        <v/>
      </c>
      <c r="B535" s="67" t="str">
        <f>IF(ISBLANK(Games!$B517), "",Games!B517)</f>
        <v/>
      </c>
      <c r="C535" s="67" t="str">
        <f>IF(ISBLANK(Games!$B517), "",Games!E517)</f>
        <v/>
      </c>
      <c r="D535" s="68" t="str">
        <f>IF(ISBLANK(Games!$B517), "",Games!G517)</f>
        <v/>
      </c>
      <c r="E535" s="68" t="str">
        <f>IF(ISBLANK(Games!$B517), "",Games!H517)</f>
        <v/>
      </c>
      <c r="F535" s="69" t="str">
        <f>Games!D517</f>
        <v/>
      </c>
      <c r="G535" s="70" t="str">
        <f>Games!K517</f>
        <v/>
      </c>
      <c r="H535" s="71" t="str">
        <f>IF(ISBLANK(Games!B517), "", IF('Prediction Log'!$D535&lt;0, 'Prediction Log'!$B535, 'Prediction Log'!$C535))</f>
        <v/>
      </c>
      <c r="I535" s="72" t="str">
        <f>IF(ISBLANK(Games!$B517), "",Games!I517)</f>
        <v/>
      </c>
      <c r="J535" s="72" t="str">
        <f>IF('Prediction Log'!$F535&gt;0.5, 'Prediction Log'!$B535, IF('Prediction Log'!$F535&lt;0.5, 'Prediction Log'!$C535, "PICK"))</f>
        <v/>
      </c>
      <c r="K535" s="73" t="str">
        <f>IF(ISBLANK(Games!B517), "",IF('Prediction Log'!$J535='Prediction Log'!$B535, 'Prediction Log'!$F535, 1-'Prediction Log'!$F535))</f>
        <v/>
      </c>
      <c r="L535" s="74" t="str">
        <f>IF(ISBLANK(Games!$B517), "",Games!L517)</f>
        <v/>
      </c>
      <c r="M535" s="75" t="str">
        <f>IF(ISBLANK('Prediction Log'!$N535), "",IF('Prediction Log'!$N535&gt;'Prediction Log'!$O535,'Prediction Log'!$B535,'Prediction Log'!$C535))</f>
        <v/>
      </c>
      <c r="N535" s="76"/>
      <c r="O535" s="76"/>
      <c r="P535" s="77" t="str">
        <f>IF(ISBLANK('Prediction Log'!$N535), "",'Prediction Log'!$O535-'Prediction Log'!$N535)</f>
        <v/>
      </c>
      <c r="Q535" s="78" t="str">
        <f>IF(ISBLANK('Prediction Log'!$N535), "",IF('Prediction Log'!$M535&lt;&gt;'Prediction Log'!$H535, "Y", IF(AND('Prediction Log'!$M535='Prediction Log'!$H535, ABS((-1*'Prediction Log'!$P535))&gt;ABS('Prediction Log'!$D535)), "Y", IF('Prediction Log'!$D535='Prediction Log'!$P535, "PUSH", "N"))))</f>
        <v/>
      </c>
      <c r="R535" s="79" t="str">
        <f>IF(ISBLANK('Prediction Log'!$N535), "",IF('Prediction Log'!$P535&lt;'Prediction Log'!$D535, "Y", IF('Prediction Log'!$P535='Prediction Log'!$D535, "PUSH", "N")))</f>
        <v/>
      </c>
      <c r="S535" s="79" t="str">
        <f>IF(ISBLANK('Prediction Log'!$N535), "",IF('Prediction Log'!$P535&lt;'Prediction Log'!$E535, "Y", IF('Prediction Log'!$P535='Prediction Log'!$E535, "PUSH", "N")))</f>
        <v/>
      </c>
      <c r="T535" s="80" t="str">
        <f>IF(ISBLANK('Prediction Log'!$N535),"",IF('Prediction Log'!$M535='Prediction Log'!$H535, "Y", "N"))</f>
        <v/>
      </c>
      <c r="U535" s="80" t="str">
        <f>'Prediction Log'!$R535</f>
        <v/>
      </c>
      <c r="V535" s="80" t="str">
        <f>IF(ISBLANK('Prediction Log'!$N535), "",IF(AND('Prediction Log'!$T535="Y", 'Prediction Log'!$U535="Y"), "Y", "N"))</f>
        <v/>
      </c>
      <c r="W535" s="81" t="str">
        <f>IF(ISBLANK('Prediction Log'!$N535),"",IF('Prediction Log'!$M535='Prediction Log'!$I535, "Y", "N"))</f>
        <v/>
      </c>
      <c r="X535" s="81" t="str">
        <f>IF(ISBLANK('Prediction Log'!$N535), "", IF('Prediction Log'!$R535=Games!K517, "Y", "N"))</f>
        <v/>
      </c>
      <c r="Y535" s="82" t="str">
        <f>IF(ISBLANK('Prediction Log'!$N535), "",IF('Prediction Log'!$J535='Prediction Log'!$M535, "Y", "N"))</f>
        <v/>
      </c>
      <c r="Z535" s="81" t="str">
        <f>IF(ISBLANK('Prediction Log'!$N535), "",IF('Prediction Log'!$I535&lt;&gt;'Prediction Log'!$M535, "N",IF(AND('Prediction Log'!$E535&gt;0, 'Prediction Log'!$P535&gt;'Prediction Log'!$E535, 'Prediction Log'!$I535='Prediction Log'!$C535), "Y", IF(AND('Prediction Log'!$E535&lt;0, 'Prediction Log'!$P535&lt;'Prediction Log'!$E535,'Prediction Log'!$I535='Prediction Log'!$B535 ), "Y", IF('Prediction Log'!$P535='Prediction Log'!$E535, "PUSH", "N")))))</f>
        <v/>
      </c>
      <c r="AA535" s="81" t="str">
        <f>IF(ISBLANK('Prediction Log'!$N535), "",IF(AND('Prediction Log'!$W535="Y", 'Prediction Log'!$X535="Y"), "Y", "N"))</f>
        <v/>
      </c>
      <c r="AB535" s="80" t="str">
        <f>IF(ISBLANK('Prediction Log'!$N535), "",IF('Prediction Log'!$D535&gt;0, 'Prediction Log'!$P535-'Prediction Log'!$D535, IF('Prediction Log'!$D535&lt;0, -'Prediction Log'!$P535+'Prediction Log'!$D535, "NA")))</f>
        <v/>
      </c>
      <c r="AC535" s="80" t="str">
        <f>IF(ISBLANK('Prediction Log'!$N535), "",ABS('Prediction Log'!$AB535))</f>
        <v/>
      </c>
      <c r="AD535" s="81" t="str">
        <f>IF(ISBLANK('Prediction Log'!$N535), "",IF('Prediction Log'!$E535&gt;0, 'Prediction Log'!$P535-'Prediction Log'!$E535, IF('Prediction Log'!$E535&lt;0, -'Prediction Log'!$P535+'Prediction Log'!$E535, "NA")))</f>
        <v/>
      </c>
      <c r="AE535" s="81" t="str">
        <f>IF(ISBLANK('Prediction Log'!$N535), "",ABS('Prediction Log'!$AD535))</f>
        <v/>
      </c>
    </row>
    <row r="536" ht="14.25" customHeight="1">
      <c r="A536" s="14" t="str">
        <f>IF(ISBLANK(Games!$B518), "",Games!A518)</f>
        <v/>
      </c>
      <c r="B536" s="67" t="str">
        <f>IF(ISBLANK(Games!$B518), "",Games!B518)</f>
        <v/>
      </c>
      <c r="C536" s="67" t="str">
        <f>IF(ISBLANK(Games!$B518), "",Games!E518)</f>
        <v/>
      </c>
      <c r="D536" s="10" t="str">
        <f>IF(ISBLANK(Games!$B518), "",Games!G518)</f>
        <v/>
      </c>
      <c r="E536" s="10" t="str">
        <f>IF(ISBLANK(Games!$B518), "",Games!H518)</f>
        <v/>
      </c>
      <c r="F536" s="69" t="str">
        <f>Games!D518</f>
        <v/>
      </c>
      <c r="G536" s="70" t="str">
        <f>Games!K518</f>
        <v/>
      </c>
      <c r="H536" s="71" t="str">
        <f>IF(ISBLANK(Games!B518), "", IF('Prediction Log'!$D536&lt;0, 'Prediction Log'!$B536, 'Prediction Log'!$C536))</f>
        <v/>
      </c>
      <c r="I536" s="72" t="str">
        <f>IF(ISBLANK(Games!$B518), "",Games!I518)</f>
        <v/>
      </c>
      <c r="J536" s="72" t="str">
        <f>IF('Prediction Log'!$F536&gt;0.5, 'Prediction Log'!$B536, IF('Prediction Log'!$F536&lt;0.5, 'Prediction Log'!$C536, "PICK"))</f>
        <v/>
      </c>
      <c r="K536" s="73" t="str">
        <f>IF(ISBLANK(Games!B518), "",IF('Prediction Log'!$J536='Prediction Log'!$B536, 'Prediction Log'!$F536, 1-'Prediction Log'!$F536))</f>
        <v/>
      </c>
      <c r="L536" s="74" t="str">
        <f>IF(ISBLANK(Games!$B518), "",Games!L518)</f>
        <v/>
      </c>
      <c r="M536" s="75" t="str">
        <f>IF(ISBLANK('Prediction Log'!$N536), "",IF('Prediction Log'!$N536&gt;'Prediction Log'!$O536,'Prediction Log'!$B536,'Prediction Log'!$C536))</f>
        <v/>
      </c>
      <c r="N536" s="76"/>
      <c r="O536" s="76"/>
      <c r="P536" s="77" t="str">
        <f>IF(ISBLANK('Prediction Log'!$N536), "",'Prediction Log'!$O536-'Prediction Log'!$N536)</f>
        <v/>
      </c>
      <c r="Q536" s="78" t="str">
        <f>IF(ISBLANK('Prediction Log'!$N536), "",IF('Prediction Log'!$M536&lt;&gt;'Prediction Log'!$H536, "Y", IF(AND('Prediction Log'!$M536='Prediction Log'!$H536, ABS((-1*'Prediction Log'!$P536))&gt;ABS('Prediction Log'!$D536)), "Y", IF('Prediction Log'!$D536='Prediction Log'!$P536, "PUSH", "N"))))</f>
        <v/>
      </c>
      <c r="R536" s="79" t="str">
        <f>IF(ISBLANK('Prediction Log'!$N536), "",IF('Prediction Log'!$P536&lt;'Prediction Log'!$D536, "Y", IF('Prediction Log'!$P536='Prediction Log'!$D536, "PUSH", "N")))</f>
        <v/>
      </c>
      <c r="S536" s="79" t="str">
        <f>IF(ISBLANK('Prediction Log'!$N536), "",IF('Prediction Log'!$P536&lt;'Prediction Log'!$E536, "Y", IF('Prediction Log'!$P536='Prediction Log'!$E536, "PUSH", "N")))</f>
        <v/>
      </c>
      <c r="T536" s="80" t="str">
        <f>IF(ISBLANK('Prediction Log'!$N536),"",IF('Prediction Log'!$M536='Prediction Log'!$H536, "Y", "N"))</f>
        <v/>
      </c>
      <c r="U536" s="80" t="str">
        <f>'Prediction Log'!$R536</f>
        <v/>
      </c>
      <c r="V536" s="80" t="str">
        <f>IF(ISBLANK('Prediction Log'!$N536), "",IF(AND('Prediction Log'!$T536="Y", 'Prediction Log'!$U536="Y"), "Y", "N"))</f>
        <v/>
      </c>
      <c r="W536" s="81" t="str">
        <f>IF(ISBLANK('Prediction Log'!$N536),"",IF('Prediction Log'!$M536='Prediction Log'!$I536, "Y", "N"))</f>
        <v/>
      </c>
      <c r="X536" s="81" t="str">
        <f>IF(ISBLANK('Prediction Log'!$N536), "", IF('Prediction Log'!$R536=Games!K518, "Y", "N"))</f>
        <v/>
      </c>
      <c r="Y536" s="82" t="str">
        <f>IF(ISBLANK('Prediction Log'!$N536), "",IF('Prediction Log'!$J536='Prediction Log'!$M536, "Y", "N"))</f>
        <v/>
      </c>
      <c r="Z536" s="81" t="str">
        <f>IF(ISBLANK('Prediction Log'!$N536), "",IF('Prediction Log'!$I536&lt;&gt;'Prediction Log'!$M536, "N",IF(AND('Prediction Log'!$E536&gt;0, 'Prediction Log'!$P536&gt;'Prediction Log'!$E536, 'Prediction Log'!$I536='Prediction Log'!$C536), "Y", IF(AND('Prediction Log'!$E536&lt;0, 'Prediction Log'!$P536&lt;'Prediction Log'!$E536,'Prediction Log'!$I536='Prediction Log'!$B536 ), "Y", IF('Prediction Log'!$P536='Prediction Log'!$E536, "PUSH", "N")))))</f>
        <v/>
      </c>
      <c r="AA536" s="81" t="str">
        <f>IF(ISBLANK('Prediction Log'!$N536), "",IF(AND('Prediction Log'!$W536="Y", 'Prediction Log'!$X536="Y"), "Y", "N"))</f>
        <v/>
      </c>
      <c r="AB536" s="80" t="str">
        <f>IF(ISBLANK('Prediction Log'!$N536), "",IF('Prediction Log'!$D536&gt;0, 'Prediction Log'!$P536-'Prediction Log'!$D536, IF('Prediction Log'!$D536&lt;0, -'Prediction Log'!$P536+'Prediction Log'!$D536, "NA")))</f>
        <v/>
      </c>
      <c r="AC536" s="80" t="str">
        <f>IF(ISBLANK('Prediction Log'!$N536), "",ABS('Prediction Log'!$AB536))</f>
        <v/>
      </c>
      <c r="AD536" s="81" t="str">
        <f>IF(ISBLANK('Prediction Log'!$N536), "",IF('Prediction Log'!$E536&gt;0, 'Prediction Log'!$P536-'Prediction Log'!$E536, IF('Prediction Log'!$E536&lt;0, -'Prediction Log'!$P536+'Prediction Log'!$E536, "NA")))</f>
        <v/>
      </c>
      <c r="AE536" s="81" t="str">
        <f>IF(ISBLANK('Prediction Log'!$N536), "",ABS('Prediction Log'!$AD536))</f>
        <v/>
      </c>
    </row>
    <row r="537" ht="14.25" customHeight="1">
      <c r="A537" s="67" t="str">
        <f>IF(ISBLANK(Games!$B519), "",Games!A519)</f>
        <v/>
      </c>
      <c r="B537" s="67" t="str">
        <f>IF(ISBLANK(Games!$B519), "",Games!B519)</f>
        <v/>
      </c>
      <c r="C537" s="67" t="str">
        <f>IF(ISBLANK(Games!$B519), "",Games!E519)</f>
        <v/>
      </c>
      <c r="D537" s="68" t="str">
        <f>IF(ISBLANK(Games!$B519), "",Games!G519)</f>
        <v/>
      </c>
      <c r="E537" s="68" t="str">
        <f>IF(ISBLANK(Games!$B519), "",Games!H519)</f>
        <v/>
      </c>
      <c r="F537" s="69" t="str">
        <f>Games!D519</f>
        <v/>
      </c>
      <c r="G537" s="70" t="str">
        <f>Games!K519</f>
        <v/>
      </c>
      <c r="H537" s="71" t="str">
        <f>IF(ISBLANK(Games!B519), "", IF('Prediction Log'!$D537&lt;0, 'Prediction Log'!$B537, 'Prediction Log'!$C537))</f>
        <v/>
      </c>
      <c r="I537" s="72" t="str">
        <f>IF(ISBLANK(Games!$B519), "",Games!I519)</f>
        <v/>
      </c>
      <c r="J537" s="72" t="str">
        <f>IF('Prediction Log'!$F537&gt;0.5, 'Prediction Log'!$B537, IF('Prediction Log'!$F537&lt;0.5, 'Prediction Log'!$C537, "PICK"))</f>
        <v/>
      </c>
      <c r="K537" s="73" t="str">
        <f>IF(ISBLANK(Games!B519), "",IF('Prediction Log'!$J537='Prediction Log'!$B537, 'Prediction Log'!$F537, 1-'Prediction Log'!$F537))</f>
        <v/>
      </c>
      <c r="L537" s="74" t="str">
        <f>IF(ISBLANK(Games!$B519), "",Games!L519)</f>
        <v/>
      </c>
      <c r="M537" s="75" t="str">
        <f>IF(ISBLANK('Prediction Log'!$N537), "",IF('Prediction Log'!$N537&gt;'Prediction Log'!$O537,'Prediction Log'!$B537,'Prediction Log'!$C537))</f>
        <v/>
      </c>
      <c r="N537" s="76"/>
      <c r="O537" s="76"/>
      <c r="P537" s="77" t="str">
        <f>IF(ISBLANK('Prediction Log'!$N537), "",'Prediction Log'!$O537-'Prediction Log'!$N537)</f>
        <v/>
      </c>
      <c r="Q537" s="78" t="str">
        <f>IF(ISBLANK('Prediction Log'!$N537), "",IF('Prediction Log'!$M537&lt;&gt;'Prediction Log'!$H537, "Y", IF(AND('Prediction Log'!$M537='Prediction Log'!$H537, ABS((-1*'Prediction Log'!$P537))&gt;ABS('Prediction Log'!$D537)), "Y", IF('Prediction Log'!$D537='Prediction Log'!$P537, "PUSH", "N"))))</f>
        <v/>
      </c>
      <c r="R537" s="79" t="str">
        <f>IF(ISBLANK('Prediction Log'!$N537), "",IF('Prediction Log'!$P537&lt;'Prediction Log'!$D537, "Y", IF('Prediction Log'!$P537='Prediction Log'!$D537, "PUSH", "N")))</f>
        <v/>
      </c>
      <c r="S537" s="79" t="str">
        <f>IF(ISBLANK('Prediction Log'!$N537), "",IF('Prediction Log'!$P537&lt;'Prediction Log'!$E537, "Y", IF('Prediction Log'!$P537='Prediction Log'!$E537, "PUSH", "N")))</f>
        <v/>
      </c>
      <c r="T537" s="80" t="str">
        <f>IF(ISBLANK('Prediction Log'!$N537),"",IF('Prediction Log'!$M537='Prediction Log'!$H537, "Y", "N"))</f>
        <v/>
      </c>
      <c r="U537" s="80" t="str">
        <f>'Prediction Log'!$R537</f>
        <v/>
      </c>
      <c r="V537" s="80" t="str">
        <f>IF(ISBLANK('Prediction Log'!$N537), "",IF(AND('Prediction Log'!$T537="Y", 'Prediction Log'!$U537="Y"), "Y", "N"))</f>
        <v/>
      </c>
      <c r="W537" s="81" t="str">
        <f>IF(ISBLANK('Prediction Log'!$N537),"",IF('Prediction Log'!$M537='Prediction Log'!$I537, "Y", "N"))</f>
        <v/>
      </c>
      <c r="X537" s="81" t="str">
        <f>IF(ISBLANK('Prediction Log'!$N537), "", IF('Prediction Log'!$R537=Games!K519, "Y", "N"))</f>
        <v/>
      </c>
      <c r="Y537" s="82" t="str">
        <f>IF(ISBLANK('Prediction Log'!$N537), "",IF('Prediction Log'!$J537='Prediction Log'!$M537, "Y", "N"))</f>
        <v/>
      </c>
      <c r="Z537" s="81" t="str">
        <f>IF(ISBLANK('Prediction Log'!$N537), "",IF('Prediction Log'!$I537&lt;&gt;'Prediction Log'!$M537, "N",IF(AND('Prediction Log'!$E537&gt;0, 'Prediction Log'!$P537&gt;'Prediction Log'!$E537, 'Prediction Log'!$I537='Prediction Log'!$C537), "Y", IF(AND('Prediction Log'!$E537&lt;0, 'Prediction Log'!$P537&lt;'Prediction Log'!$E537,'Prediction Log'!$I537='Prediction Log'!$B537 ), "Y", IF('Prediction Log'!$P537='Prediction Log'!$E537, "PUSH", "N")))))</f>
        <v/>
      </c>
      <c r="AA537" s="81" t="str">
        <f>IF(ISBLANK('Prediction Log'!$N537), "",IF(AND('Prediction Log'!$W537="Y", 'Prediction Log'!$X537="Y"), "Y", "N"))</f>
        <v/>
      </c>
      <c r="AB537" s="80" t="str">
        <f>IF(ISBLANK('Prediction Log'!$N537), "",IF('Prediction Log'!$D537&gt;0, 'Prediction Log'!$P537-'Prediction Log'!$D537, IF('Prediction Log'!$D537&lt;0, -'Prediction Log'!$P537+'Prediction Log'!$D537, "NA")))</f>
        <v/>
      </c>
      <c r="AC537" s="80" t="str">
        <f>IF(ISBLANK('Prediction Log'!$N537), "",ABS('Prediction Log'!$AB537))</f>
        <v/>
      </c>
      <c r="AD537" s="81" t="str">
        <f>IF(ISBLANK('Prediction Log'!$N537), "",IF('Prediction Log'!$E537&gt;0, 'Prediction Log'!$P537-'Prediction Log'!$E537, IF('Prediction Log'!$E537&lt;0, -'Prediction Log'!$P537+'Prediction Log'!$E537, "NA")))</f>
        <v/>
      </c>
      <c r="AE537" s="81" t="str">
        <f>IF(ISBLANK('Prediction Log'!$N537), "",ABS('Prediction Log'!$AD537))</f>
        <v/>
      </c>
    </row>
    <row r="538" ht="14.25" customHeight="1">
      <c r="A538" s="14" t="str">
        <f>IF(ISBLANK(Games!$B520), "",Games!A520)</f>
        <v/>
      </c>
      <c r="B538" s="67" t="str">
        <f>IF(ISBLANK(Games!$B520), "",Games!B520)</f>
        <v/>
      </c>
      <c r="C538" s="67" t="str">
        <f>IF(ISBLANK(Games!$B520), "",Games!E520)</f>
        <v/>
      </c>
      <c r="D538" s="10" t="str">
        <f>IF(ISBLANK(Games!$B520), "",Games!G520)</f>
        <v/>
      </c>
      <c r="E538" s="10" t="str">
        <f>IF(ISBLANK(Games!$B520), "",Games!H520)</f>
        <v/>
      </c>
      <c r="F538" s="69" t="str">
        <f>Games!D520</f>
        <v/>
      </c>
      <c r="G538" s="70" t="str">
        <f>Games!K520</f>
        <v/>
      </c>
      <c r="H538" s="71" t="str">
        <f>IF(ISBLANK(Games!B520), "", IF('Prediction Log'!$D538&lt;0, 'Prediction Log'!$B538, 'Prediction Log'!$C538))</f>
        <v/>
      </c>
      <c r="I538" s="72" t="str">
        <f>IF(ISBLANK(Games!$B520), "",Games!I520)</f>
        <v/>
      </c>
      <c r="J538" s="72" t="str">
        <f>IF('Prediction Log'!$F538&gt;0.5, 'Prediction Log'!$B538, IF('Prediction Log'!$F538&lt;0.5, 'Prediction Log'!$C538, "PICK"))</f>
        <v/>
      </c>
      <c r="K538" s="73" t="str">
        <f>IF(ISBLANK(Games!B520), "",IF('Prediction Log'!$J538='Prediction Log'!$B538, 'Prediction Log'!$F538, 1-'Prediction Log'!$F538))</f>
        <v/>
      </c>
      <c r="L538" s="74" t="str">
        <f>IF(ISBLANK(Games!$B520), "",Games!L520)</f>
        <v/>
      </c>
      <c r="M538" s="75" t="str">
        <f>IF(ISBLANK('Prediction Log'!$N538), "",IF('Prediction Log'!$N538&gt;'Prediction Log'!$O538,'Prediction Log'!$B538,'Prediction Log'!$C538))</f>
        <v/>
      </c>
      <c r="N538" s="76"/>
      <c r="O538" s="76"/>
      <c r="P538" s="77" t="str">
        <f>IF(ISBLANK('Prediction Log'!$N538), "",'Prediction Log'!$O538-'Prediction Log'!$N538)</f>
        <v/>
      </c>
      <c r="Q538" s="78" t="str">
        <f>IF(ISBLANK('Prediction Log'!$N538), "",IF('Prediction Log'!$M538&lt;&gt;'Prediction Log'!$H538, "Y", IF(AND('Prediction Log'!$M538='Prediction Log'!$H538, ABS((-1*'Prediction Log'!$P538))&gt;ABS('Prediction Log'!$D538)), "Y", IF('Prediction Log'!$D538='Prediction Log'!$P538, "PUSH", "N"))))</f>
        <v/>
      </c>
      <c r="R538" s="79" t="str">
        <f>IF(ISBLANK('Prediction Log'!$N538), "",IF('Prediction Log'!$P538&lt;'Prediction Log'!$D538, "Y", IF('Prediction Log'!$P538='Prediction Log'!$D538, "PUSH", "N")))</f>
        <v/>
      </c>
      <c r="S538" s="79" t="str">
        <f>IF(ISBLANK('Prediction Log'!$N538), "",IF('Prediction Log'!$P538&lt;'Prediction Log'!$E538, "Y", IF('Prediction Log'!$P538='Prediction Log'!$E538, "PUSH", "N")))</f>
        <v/>
      </c>
      <c r="T538" s="80" t="str">
        <f>IF(ISBLANK('Prediction Log'!$N538),"",IF('Prediction Log'!$M538='Prediction Log'!$H538, "Y", "N"))</f>
        <v/>
      </c>
      <c r="U538" s="80" t="str">
        <f>'Prediction Log'!$R538</f>
        <v/>
      </c>
      <c r="V538" s="80" t="str">
        <f>IF(ISBLANK('Prediction Log'!$N538), "",IF(AND('Prediction Log'!$T538="Y", 'Prediction Log'!$U538="Y"), "Y", "N"))</f>
        <v/>
      </c>
      <c r="W538" s="81" t="str">
        <f>IF(ISBLANK('Prediction Log'!$N538),"",IF('Prediction Log'!$M538='Prediction Log'!$I538, "Y", "N"))</f>
        <v/>
      </c>
      <c r="X538" s="81" t="str">
        <f>IF(ISBLANK('Prediction Log'!$N538), "", IF('Prediction Log'!$R538=Games!K520, "Y", "N"))</f>
        <v/>
      </c>
      <c r="Y538" s="82" t="str">
        <f>IF(ISBLANK('Prediction Log'!$N538), "",IF('Prediction Log'!$J538='Prediction Log'!$M538, "Y", "N"))</f>
        <v/>
      </c>
      <c r="Z538" s="81" t="str">
        <f>IF(ISBLANK('Prediction Log'!$N538), "",IF('Prediction Log'!$I538&lt;&gt;'Prediction Log'!$M538, "N",IF(AND('Prediction Log'!$E538&gt;0, 'Prediction Log'!$P538&gt;'Prediction Log'!$E538, 'Prediction Log'!$I538='Prediction Log'!$C538), "Y", IF(AND('Prediction Log'!$E538&lt;0, 'Prediction Log'!$P538&lt;'Prediction Log'!$E538,'Prediction Log'!$I538='Prediction Log'!$B538 ), "Y", IF('Prediction Log'!$P538='Prediction Log'!$E538, "PUSH", "N")))))</f>
        <v/>
      </c>
      <c r="AA538" s="81" t="str">
        <f>IF(ISBLANK('Prediction Log'!$N538), "",IF(AND('Prediction Log'!$W538="Y", 'Prediction Log'!$X538="Y"), "Y", "N"))</f>
        <v/>
      </c>
      <c r="AB538" s="80" t="str">
        <f>IF(ISBLANK('Prediction Log'!$N538), "",IF('Prediction Log'!$D538&gt;0, 'Prediction Log'!$P538-'Prediction Log'!$D538, IF('Prediction Log'!$D538&lt;0, -'Prediction Log'!$P538+'Prediction Log'!$D538, "NA")))</f>
        <v/>
      </c>
      <c r="AC538" s="80" t="str">
        <f>IF(ISBLANK('Prediction Log'!$N538), "",ABS('Prediction Log'!$AB538))</f>
        <v/>
      </c>
      <c r="AD538" s="81" t="str">
        <f>IF(ISBLANK('Prediction Log'!$N538), "",IF('Prediction Log'!$E538&gt;0, 'Prediction Log'!$P538-'Prediction Log'!$E538, IF('Prediction Log'!$E538&lt;0, -'Prediction Log'!$P538+'Prediction Log'!$E538, "NA")))</f>
        <v/>
      </c>
      <c r="AE538" s="81" t="str">
        <f>IF(ISBLANK('Prediction Log'!$N538), "",ABS('Prediction Log'!$AD538))</f>
        <v/>
      </c>
    </row>
    <row r="539" ht="14.25" customHeight="1">
      <c r="A539" s="67" t="str">
        <f>IF(ISBLANK(Games!$B521), "",Games!A521)</f>
        <v/>
      </c>
      <c r="B539" s="67" t="str">
        <f>IF(ISBLANK(Games!$B521), "",Games!B521)</f>
        <v/>
      </c>
      <c r="C539" s="67" t="str">
        <f>IF(ISBLANK(Games!$B521), "",Games!E521)</f>
        <v/>
      </c>
      <c r="D539" s="68" t="str">
        <f>IF(ISBLANK(Games!$B521), "",Games!G521)</f>
        <v/>
      </c>
      <c r="E539" s="68" t="str">
        <f>IF(ISBLANK(Games!$B521), "",Games!H521)</f>
        <v/>
      </c>
      <c r="F539" s="69" t="str">
        <f>Games!D521</f>
        <v/>
      </c>
      <c r="G539" s="70" t="str">
        <f>Games!K521</f>
        <v/>
      </c>
      <c r="H539" s="71" t="str">
        <f>IF(ISBLANK(Games!B521), "", IF('Prediction Log'!$D539&lt;0, 'Prediction Log'!$B539, 'Prediction Log'!$C539))</f>
        <v/>
      </c>
      <c r="I539" s="72" t="str">
        <f>IF(ISBLANK(Games!$B521), "",Games!I521)</f>
        <v/>
      </c>
      <c r="J539" s="72" t="str">
        <f>IF('Prediction Log'!$F539&gt;0.5, 'Prediction Log'!$B539, IF('Prediction Log'!$F539&lt;0.5, 'Prediction Log'!$C539, "PICK"))</f>
        <v/>
      </c>
      <c r="K539" s="73" t="str">
        <f>IF(ISBLANK(Games!B521), "",IF('Prediction Log'!$J539='Prediction Log'!$B539, 'Prediction Log'!$F539, 1-'Prediction Log'!$F539))</f>
        <v/>
      </c>
      <c r="L539" s="74" t="str">
        <f>IF(ISBLANK(Games!$B521), "",Games!L521)</f>
        <v/>
      </c>
      <c r="M539" s="75" t="str">
        <f>IF(ISBLANK('Prediction Log'!$N539), "",IF('Prediction Log'!$N539&gt;'Prediction Log'!$O539,'Prediction Log'!$B539,'Prediction Log'!$C539))</f>
        <v/>
      </c>
      <c r="N539" s="76"/>
      <c r="O539" s="76"/>
      <c r="P539" s="77" t="str">
        <f>IF(ISBLANK('Prediction Log'!$N539), "",'Prediction Log'!$O539-'Prediction Log'!$N539)</f>
        <v/>
      </c>
      <c r="Q539" s="78" t="str">
        <f>IF(ISBLANK('Prediction Log'!$N539), "",IF('Prediction Log'!$M539&lt;&gt;'Prediction Log'!$H539, "Y", IF(AND('Prediction Log'!$M539='Prediction Log'!$H539, ABS((-1*'Prediction Log'!$P539))&gt;ABS('Prediction Log'!$D539)), "Y", IF('Prediction Log'!$D539='Prediction Log'!$P539, "PUSH", "N"))))</f>
        <v/>
      </c>
      <c r="R539" s="79" t="str">
        <f>IF(ISBLANK('Prediction Log'!$N539), "",IF('Prediction Log'!$P539&lt;'Prediction Log'!$D539, "Y", IF('Prediction Log'!$P539='Prediction Log'!$D539, "PUSH", "N")))</f>
        <v/>
      </c>
      <c r="S539" s="79" t="str">
        <f>IF(ISBLANK('Prediction Log'!$N539), "",IF('Prediction Log'!$P539&lt;'Prediction Log'!$E539, "Y", IF('Prediction Log'!$P539='Prediction Log'!$E539, "PUSH", "N")))</f>
        <v/>
      </c>
      <c r="T539" s="80" t="str">
        <f>IF(ISBLANK('Prediction Log'!$N539),"",IF('Prediction Log'!$M539='Prediction Log'!$H539, "Y", "N"))</f>
        <v/>
      </c>
      <c r="U539" s="80" t="str">
        <f>'Prediction Log'!$R539</f>
        <v/>
      </c>
      <c r="V539" s="80" t="str">
        <f>IF(ISBLANK('Prediction Log'!$N539), "",IF(AND('Prediction Log'!$T539="Y", 'Prediction Log'!$U539="Y"), "Y", "N"))</f>
        <v/>
      </c>
      <c r="W539" s="81" t="str">
        <f>IF(ISBLANK('Prediction Log'!$N539),"",IF('Prediction Log'!$M539='Prediction Log'!$I539, "Y", "N"))</f>
        <v/>
      </c>
      <c r="X539" s="81" t="str">
        <f>IF(ISBLANK('Prediction Log'!$N539), "", IF('Prediction Log'!$R539=Games!K521, "Y", "N"))</f>
        <v/>
      </c>
      <c r="Y539" s="82" t="str">
        <f>IF(ISBLANK('Prediction Log'!$N539), "",IF('Prediction Log'!$J539='Prediction Log'!$M539, "Y", "N"))</f>
        <v/>
      </c>
      <c r="Z539" s="81" t="str">
        <f>IF(ISBLANK('Prediction Log'!$N539), "",IF('Prediction Log'!$I539&lt;&gt;'Prediction Log'!$M539, "N",IF(AND('Prediction Log'!$E539&gt;0, 'Prediction Log'!$P539&gt;'Prediction Log'!$E539, 'Prediction Log'!$I539='Prediction Log'!$C539), "Y", IF(AND('Prediction Log'!$E539&lt;0, 'Prediction Log'!$P539&lt;'Prediction Log'!$E539,'Prediction Log'!$I539='Prediction Log'!$B539 ), "Y", IF('Prediction Log'!$P539='Prediction Log'!$E539, "PUSH", "N")))))</f>
        <v/>
      </c>
      <c r="AA539" s="81" t="str">
        <f>IF(ISBLANK('Prediction Log'!$N539), "",IF(AND('Prediction Log'!$W539="Y", 'Prediction Log'!$X539="Y"), "Y", "N"))</f>
        <v/>
      </c>
      <c r="AB539" s="80" t="str">
        <f>IF(ISBLANK('Prediction Log'!$N539), "",IF('Prediction Log'!$D539&gt;0, 'Prediction Log'!$P539-'Prediction Log'!$D539, IF('Prediction Log'!$D539&lt;0, -'Prediction Log'!$P539+'Prediction Log'!$D539, "NA")))</f>
        <v/>
      </c>
      <c r="AC539" s="80" t="str">
        <f>IF(ISBLANK('Prediction Log'!$N539), "",ABS('Prediction Log'!$AB539))</f>
        <v/>
      </c>
      <c r="AD539" s="81" t="str">
        <f>IF(ISBLANK('Prediction Log'!$N539), "",IF('Prediction Log'!$E539&gt;0, 'Prediction Log'!$P539-'Prediction Log'!$E539, IF('Prediction Log'!$E539&lt;0, -'Prediction Log'!$P539+'Prediction Log'!$E539, "NA")))</f>
        <v/>
      </c>
      <c r="AE539" s="81" t="str">
        <f>IF(ISBLANK('Prediction Log'!$N539), "",ABS('Prediction Log'!$AD539))</f>
        <v/>
      </c>
    </row>
    <row r="540" ht="14.25" customHeight="1">
      <c r="A540" s="14" t="str">
        <f>IF(ISBLANK(Games!$B522), "",Games!A522)</f>
        <v/>
      </c>
      <c r="B540" s="67" t="str">
        <f>IF(ISBLANK(Games!$B522), "",Games!B522)</f>
        <v/>
      </c>
      <c r="C540" s="67" t="str">
        <f>IF(ISBLANK(Games!$B522), "",Games!E522)</f>
        <v/>
      </c>
      <c r="D540" s="10" t="str">
        <f>IF(ISBLANK(Games!$B522), "",Games!G522)</f>
        <v/>
      </c>
      <c r="E540" s="10" t="str">
        <f>IF(ISBLANK(Games!$B522), "",Games!H522)</f>
        <v/>
      </c>
      <c r="F540" s="69" t="str">
        <f>Games!D522</f>
        <v/>
      </c>
      <c r="G540" s="70" t="str">
        <f>Games!K522</f>
        <v/>
      </c>
      <c r="H540" s="71" t="str">
        <f>IF(ISBLANK(Games!B522), "", IF('Prediction Log'!$D540&lt;0, 'Prediction Log'!$B540, 'Prediction Log'!$C540))</f>
        <v/>
      </c>
      <c r="I540" s="72" t="str">
        <f>IF(ISBLANK(Games!$B522), "",Games!I522)</f>
        <v/>
      </c>
      <c r="J540" s="72" t="str">
        <f>IF('Prediction Log'!$F540&gt;0.5, 'Prediction Log'!$B540, IF('Prediction Log'!$F540&lt;0.5, 'Prediction Log'!$C540, "PICK"))</f>
        <v/>
      </c>
      <c r="K540" s="73" t="str">
        <f>IF(ISBLANK(Games!B522), "",IF('Prediction Log'!$J540='Prediction Log'!$B540, 'Prediction Log'!$F540, 1-'Prediction Log'!$F540))</f>
        <v/>
      </c>
      <c r="L540" s="74" t="str">
        <f>IF(ISBLANK(Games!$B522), "",Games!L522)</f>
        <v/>
      </c>
      <c r="M540" s="75" t="str">
        <f>IF(ISBLANK('Prediction Log'!$N540), "",IF('Prediction Log'!$N540&gt;'Prediction Log'!$O540,'Prediction Log'!$B540,'Prediction Log'!$C540))</f>
        <v/>
      </c>
      <c r="N540" s="76"/>
      <c r="O540" s="76"/>
      <c r="P540" s="77" t="str">
        <f>IF(ISBLANK('Prediction Log'!$N540), "",'Prediction Log'!$O540-'Prediction Log'!$N540)</f>
        <v/>
      </c>
      <c r="Q540" s="78" t="str">
        <f>IF(ISBLANK('Prediction Log'!$N540), "",IF('Prediction Log'!$M540&lt;&gt;'Prediction Log'!$H540, "Y", IF(AND('Prediction Log'!$M540='Prediction Log'!$H540, ABS((-1*'Prediction Log'!$P540))&gt;ABS('Prediction Log'!$D540)), "Y", IF('Prediction Log'!$D540='Prediction Log'!$P540, "PUSH", "N"))))</f>
        <v/>
      </c>
      <c r="R540" s="79" t="str">
        <f>IF(ISBLANK('Prediction Log'!$N540), "",IF('Prediction Log'!$P540&lt;'Prediction Log'!$D540, "Y", IF('Prediction Log'!$P540='Prediction Log'!$D540, "PUSH", "N")))</f>
        <v/>
      </c>
      <c r="S540" s="79" t="str">
        <f>IF(ISBLANK('Prediction Log'!$N540), "",IF('Prediction Log'!$P540&lt;'Prediction Log'!$E540, "Y", IF('Prediction Log'!$P540='Prediction Log'!$E540, "PUSH", "N")))</f>
        <v/>
      </c>
      <c r="T540" s="80" t="str">
        <f>IF(ISBLANK('Prediction Log'!$N540),"",IF('Prediction Log'!$M540='Prediction Log'!$H540, "Y", "N"))</f>
        <v/>
      </c>
      <c r="U540" s="80" t="str">
        <f>'Prediction Log'!$R540</f>
        <v/>
      </c>
      <c r="V540" s="80" t="str">
        <f>IF(ISBLANK('Prediction Log'!$N540), "",IF(AND('Prediction Log'!$T540="Y", 'Prediction Log'!$U540="Y"), "Y", "N"))</f>
        <v/>
      </c>
      <c r="W540" s="81" t="str">
        <f>IF(ISBLANK('Prediction Log'!$N540),"",IF('Prediction Log'!$M540='Prediction Log'!$I540, "Y", "N"))</f>
        <v/>
      </c>
      <c r="X540" s="81" t="str">
        <f>IF(ISBLANK('Prediction Log'!$N540), "", IF('Prediction Log'!$R540=Games!K522, "Y", "N"))</f>
        <v/>
      </c>
      <c r="Y540" s="82" t="str">
        <f>IF(ISBLANK('Prediction Log'!$N540), "",IF('Prediction Log'!$J540='Prediction Log'!$M540, "Y", "N"))</f>
        <v/>
      </c>
      <c r="Z540" s="81" t="str">
        <f>IF(ISBLANK('Prediction Log'!$N540), "",IF('Prediction Log'!$I540&lt;&gt;'Prediction Log'!$M540, "N",IF(AND('Prediction Log'!$E540&gt;0, 'Prediction Log'!$P540&gt;'Prediction Log'!$E540, 'Prediction Log'!$I540='Prediction Log'!$C540), "Y", IF(AND('Prediction Log'!$E540&lt;0, 'Prediction Log'!$P540&lt;'Prediction Log'!$E540,'Prediction Log'!$I540='Prediction Log'!$B540 ), "Y", IF('Prediction Log'!$P540='Prediction Log'!$E540, "PUSH", "N")))))</f>
        <v/>
      </c>
      <c r="AA540" s="81" t="str">
        <f>IF(ISBLANK('Prediction Log'!$N540), "",IF(AND('Prediction Log'!$W540="Y", 'Prediction Log'!$X540="Y"), "Y", "N"))</f>
        <v/>
      </c>
      <c r="AB540" s="80" t="str">
        <f>IF(ISBLANK('Prediction Log'!$N540), "",IF('Prediction Log'!$D540&gt;0, 'Prediction Log'!$P540-'Prediction Log'!$D540, IF('Prediction Log'!$D540&lt;0, -'Prediction Log'!$P540+'Prediction Log'!$D540, "NA")))</f>
        <v/>
      </c>
      <c r="AC540" s="80" t="str">
        <f>IF(ISBLANK('Prediction Log'!$N540), "",ABS('Prediction Log'!$AB540))</f>
        <v/>
      </c>
      <c r="AD540" s="81" t="str">
        <f>IF(ISBLANK('Prediction Log'!$N540), "",IF('Prediction Log'!$E540&gt;0, 'Prediction Log'!$P540-'Prediction Log'!$E540, IF('Prediction Log'!$E540&lt;0, -'Prediction Log'!$P540+'Prediction Log'!$E540, "NA")))</f>
        <v/>
      </c>
      <c r="AE540" s="81" t="str">
        <f>IF(ISBLANK('Prediction Log'!$N540), "",ABS('Prediction Log'!$AD540))</f>
        <v/>
      </c>
    </row>
    <row r="541" ht="14.25" customHeight="1">
      <c r="A541" s="67" t="str">
        <f>IF(ISBLANK(Games!$B523), "",Games!A523)</f>
        <v/>
      </c>
      <c r="B541" s="67" t="str">
        <f>IF(ISBLANK(Games!$B523), "",Games!B523)</f>
        <v/>
      </c>
      <c r="C541" s="67" t="str">
        <f>IF(ISBLANK(Games!$B523), "",Games!E523)</f>
        <v/>
      </c>
      <c r="D541" s="68" t="str">
        <f>IF(ISBLANK(Games!$B523), "",Games!G523)</f>
        <v/>
      </c>
      <c r="E541" s="68" t="str">
        <f>IF(ISBLANK(Games!$B523), "",Games!H523)</f>
        <v/>
      </c>
      <c r="F541" s="69" t="str">
        <f>Games!D523</f>
        <v/>
      </c>
      <c r="G541" s="70" t="str">
        <f>Games!K523</f>
        <v/>
      </c>
      <c r="H541" s="71" t="str">
        <f>IF(ISBLANK(Games!B523), "", IF('Prediction Log'!$D541&lt;0, 'Prediction Log'!$B541, 'Prediction Log'!$C541))</f>
        <v/>
      </c>
      <c r="I541" s="72" t="str">
        <f>IF(ISBLANK(Games!$B523), "",Games!I523)</f>
        <v/>
      </c>
      <c r="J541" s="72" t="str">
        <f>IF('Prediction Log'!$F541&gt;0.5, 'Prediction Log'!$B541, IF('Prediction Log'!$F541&lt;0.5, 'Prediction Log'!$C541, "PICK"))</f>
        <v/>
      </c>
      <c r="K541" s="73" t="str">
        <f>IF(ISBLANK(Games!B523), "",IF('Prediction Log'!$J541='Prediction Log'!$B541, 'Prediction Log'!$F541, 1-'Prediction Log'!$F541))</f>
        <v/>
      </c>
      <c r="L541" s="74" t="str">
        <f>IF(ISBLANK(Games!$B523), "",Games!L523)</f>
        <v/>
      </c>
      <c r="M541" s="75" t="str">
        <f>IF(ISBLANK('Prediction Log'!$N541), "",IF('Prediction Log'!$N541&gt;'Prediction Log'!$O541,'Prediction Log'!$B541,'Prediction Log'!$C541))</f>
        <v/>
      </c>
      <c r="N541" s="76"/>
      <c r="O541" s="76"/>
      <c r="P541" s="77" t="str">
        <f>IF(ISBLANK('Prediction Log'!$N541), "",'Prediction Log'!$O541-'Prediction Log'!$N541)</f>
        <v/>
      </c>
      <c r="Q541" s="78" t="str">
        <f>IF(ISBLANK('Prediction Log'!$N541), "",IF('Prediction Log'!$M541&lt;&gt;'Prediction Log'!$H541, "Y", IF(AND('Prediction Log'!$M541='Prediction Log'!$H541, ABS((-1*'Prediction Log'!$P541))&gt;ABS('Prediction Log'!$D541)), "Y", IF('Prediction Log'!$D541='Prediction Log'!$P541, "PUSH", "N"))))</f>
        <v/>
      </c>
      <c r="R541" s="79" t="str">
        <f>IF(ISBLANK('Prediction Log'!$N541), "",IF('Prediction Log'!$P541&lt;'Prediction Log'!$D541, "Y", IF('Prediction Log'!$P541='Prediction Log'!$D541, "PUSH", "N")))</f>
        <v/>
      </c>
      <c r="S541" s="79" t="str">
        <f>IF(ISBLANK('Prediction Log'!$N541), "",IF('Prediction Log'!$P541&lt;'Prediction Log'!$E541, "Y", IF('Prediction Log'!$P541='Prediction Log'!$E541, "PUSH", "N")))</f>
        <v/>
      </c>
      <c r="T541" s="80" t="str">
        <f>IF(ISBLANK('Prediction Log'!$N541),"",IF('Prediction Log'!$M541='Prediction Log'!$H541, "Y", "N"))</f>
        <v/>
      </c>
      <c r="U541" s="80" t="str">
        <f>'Prediction Log'!$R541</f>
        <v/>
      </c>
      <c r="V541" s="80" t="str">
        <f>IF(ISBLANK('Prediction Log'!$N541), "",IF(AND('Prediction Log'!$T541="Y", 'Prediction Log'!$U541="Y"), "Y", "N"))</f>
        <v/>
      </c>
      <c r="W541" s="81" t="str">
        <f>IF(ISBLANK('Prediction Log'!$N541),"",IF('Prediction Log'!$M541='Prediction Log'!$I541, "Y", "N"))</f>
        <v/>
      </c>
      <c r="X541" s="81" t="str">
        <f>IF(ISBLANK('Prediction Log'!$N541), "", IF('Prediction Log'!$R541=Games!K523, "Y", "N"))</f>
        <v/>
      </c>
      <c r="Y541" s="82" t="str">
        <f>IF(ISBLANK('Prediction Log'!$N541), "",IF('Prediction Log'!$J541='Prediction Log'!$M541, "Y", "N"))</f>
        <v/>
      </c>
      <c r="Z541" s="81" t="str">
        <f>IF(ISBLANK('Prediction Log'!$N541), "",IF('Prediction Log'!$I541&lt;&gt;'Prediction Log'!$M541, "N",IF(AND('Prediction Log'!$E541&gt;0, 'Prediction Log'!$P541&gt;'Prediction Log'!$E541, 'Prediction Log'!$I541='Prediction Log'!$C541), "Y", IF(AND('Prediction Log'!$E541&lt;0, 'Prediction Log'!$P541&lt;'Prediction Log'!$E541,'Prediction Log'!$I541='Prediction Log'!$B541 ), "Y", IF('Prediction Log'!$P541='Prediction Log'!$E541, "PUSH", "N")))))</f>
        <v/>
      </c>
      <c r="AA541" s="81" t="str">
        <f>IF(ISBLANK('Prediction Log'!$N541), "",IF(AND('Prediction Log'!$W541="Y", 'Prediction Log'!$X541="Y"), "Y", "N"))</f>
        <v/>
      </c>
      <c r="AB541" s="80" t="str">
        <f>IF(ISBLANK('Prediction Log'!$N541), "",IF('Prediction Log'!$D541&gt;0, 'Prediction Log'!$P541-'Prediction Log'!$D541, IF('Prediction Log'!$D541&lt;0, -'Prediction Log'!$P541+'Prediction Log'!$D541, "NA")))</f>
        <v/>
      </c>
      <c r="AC541" s="80" t="str">
        <f>IF(ISBLANK('Prediction Log'!$N541), "",ABS('Prediction Log'!$AB541))</f>
        <v/>
      </c>
      <c r="AD541" s="81" t="str">
        <f>IF(ISBLANK('Prediction Log'!$N541), "",IF('Prediction Log'!$E541&gt;0, 'Prediction Log'!$P541-'Prediction Log'!$E541, IF('Prediction Log'!$E541&lt;0, -'Prediction Log'!$P541+'Prediction Log'!$E541, "NA")))</f>
        <v/>
      </c>
      <c r="AE541" s="81" t="str">
        <f>IF(ISBLANK('Prediction Log'!$N541), "",ABS('Prediction Log'!$AD541))</f>
        <v/>
      </c>
    </row>
    <row r="542" ht="14.25" customHeight="1">
      <c r="A542" s="14" t="str">
        <f>IF(ISBLANK(Games!$B524), "",Games!A524)</f>
        <v/>
      </c>
      <c r="B542" s="67" t="str">
        <f>IF(ISBLANK(Games!$B524), "",Games!B524)</f>
        <v/>
      </c>
      <c r="C542" s="67" t="str">
        <f>IF(ISBLANK(Games!$B524), "",Games!E524)</f>
        <v/>
      </c>
      <c r="D542" s="10" t="str">
        <f>IF(ISBLANK(Games!$B524), "",Games!G524)</f>
        <v/>
      </c>
      <c r="E542" s="10" t="str">
        <f>IF(ISBLANK(Games!$B524), "",Games!H524)</f>
        <v/>
      </c>
      <c r="F542" s="69" t="str">
        <f>Games!D524</f>
        <v/>
      </c>
      <c r="G542" s="70" t="str">
        <f>Games!K524</f>
        <v/>
      </c>
      <c r="H542" s="71" t="str">
        <f>IF(ISBLANK(Games!B524), "", IF('Prediction Log'!$D542&lt;0, 'Prediction Log'!$B542, 'Prediction Log'!$C542))</f>
        <v/>
      </c>
      <c r="I542" s="72" t="str">
        <f>IF(ISBLANK(Games!$B524), "",Games!I524)</f>
        <v/>
      </c>
      <c r="J542" s="72" t="str">
        <f>IF('Prediction Log'!$F542&gt;0.5, 'Prediction Log'!$B542, IF('Prediction Log'!$F542&lt;0.5, 'Prediction Log'!$C542, "PICK"))</f>
        <v/>
      </c>
      <c r="K542" s="73" t="str">
        <f>IF(ISBLANK(Games!B524), "",IF('Prediction Log'!$J542='Prediction Log'!$B542, 'Prediction Log'!$F542, 1-'Prediction Log'!$F542))</f>
        <v/>
      </c>
      <c r="L542" s="74" t="str">
        <f>IF(ISBLANK(Games!$B524), "",Games!L524)</f>
        <v/>
      </c>
      <c r="M542" s="75" t="str">
        <f>IF(ISBLANK('Prediction Log'!$N542), "",IF('Prediction Log'!$N542&gt;'Prediction Log'!$O542,'Prediction Log'!$B542,'Prediction Log'!$C542))</f>
        <v/>
      </c>
      <c r="N542" s="76"/>
      <c r="O542" s="76"/>
      <c r="P542" s="77" t="str">
        <f>IF(ISBLANK('Prediction Log'!$N542), "",'Prediction Log'!$O542-'Prediction Log'!$N542)</f>
        <v/>
      </c>
      <c r="Q542" s="78" t="str">
        <f>IF(ISBLANK('Prediction Log'!$N542), "",IF('Prediction Log'!$M542&lt;&gt;'Prediction Log'!$H542, "Y", IF(AND('Prediction Log'!$M542='Prediction Log'!$H542, ABS((-1*'Prediction Log'!$P542))&gt;ABS('Prediction Log'!$D542)), "Y", IF('Prediction Log'!$D542='Prediction Log'!$P542, "PUSH", "N"))))</f>
        <v/>
      </c>
      <c r="R542" s="79" t="str">
        <f>IF(ISBLANK('Prediction Log'!$N542), "",IF('Prediction Log'!$P542&lt;'Prediction Log'!$D542, "Y", IF('Prediction Log'!$P542='Prediction Log'!$D542, "PUSH", "N")))</f>
        <v/>
      </c>
      <c r="S542" s="79" t="str">
        <f>IF(ISBLANK('Prediction Log'!$N542), "",IF('Prediction Log'!$P542&lt;'Prediction Log'!$E542, "Y", IF('Prediction Log'!$P542='Prediction Log'!$E542, "PUSH", "N")))</f>
        <v/>
      </c>
      <c r="T542" s="80" t="str">
        <f>IF(ISBLANK('Prediction Log'!$N542),"",IF('Prediction Log'!$M542='Prediction Log'!$H542, "Y", "N"))</f>
        <v/>
      </c>
      <c r="U542" s="80" t="str">
        <f>'Prediction Log'!$R542</f>
        <v/>
      </c>
      <c r="V542" s="80" t="str">
        <f>IF(ISBLANK('Prediction Log'!$N542), "",IF(AND('Prediction Log'!$T542="Y", 'Prediction Log'!$U542="Y"), "Y", "N"))</f>
        <v/>
      </c>
      <c r="W542" s="81" t="str">
        <f>IF(ISBLANK('Prediction Log'!$N542),"",IF('Prediction Log'!$M542='Prediction Log'!$I542, "Y", "N"))</f>
        <v/>
      </c>
      <c r="X542" s="81" t="str">
        <f>IF(ISBLANK('Prediction Log'!$N542), "", IF('Prediction Log'!$R542=Games!K524, "Y", "N"))</f>
        <v/>
      </c>
      <c r="Y542" s="82" t="str">
        <f>IF(ISBLANK('Prediction Log'!$N542), "",IF('Prediction Log'!$J542='Prediction Log'!$M542, "Y", "N"))</f>
        <v/>
      </c>
      <c r="Z542" s="81" t="str">
        <f>IF(ISBLANK('Prediction Log'!$N542), "",IF('Prediction Log'!$I542&lt;&gt;'Prediction Log'!$M542, "N",IF(AND('Prediction Log'!$E542&gt;0, 'Prediction Log'!$P542&gt;'Prediction Log'!$E542, 'Prediction Log'!$I542='Prediction Log'!$C542), "Y", IF(AND('Prediction Log'!$E542&lt;0, 'Prediction Log'!$P542&lt;'Prediction Log'!$E542,'Prediction Log'!$I542='Prediction Log'!$B542 ), "Y", IF('Prediction Log'!$P542='Prediction Log'!$E542, "PUSH", "N")))))</f>
        <v/>
      </c>
      <c r="AA542" s="81" t="str">
        <f>IF(ISBLANK('Prediction Log'!$N542), "",IF(AND('Prediction Log'!$W542="Y", 'Prediction Log'!$X542="Y"), "Y", "N"))</f>
        <v/>
      </c>
      <c r="AB542" s="80" t="str">
        <f>IF(ISBLANK('Prediction Log'!$N542), "",IF('Prediction Log'!$D542&gt;0, 'Prediction Log'!$P542-'Prediction Log'!$D542, IF('Prediction Log'!$D542&lt;0, -'Prediction Log'!$P542+'Prediction Log'!$D542, "NA")))</f>
        <v/>
      </c>
      <c r="AC542" s="80" t="str">
        <f>IF(ISBLANK('Prediction Log'!$N542), "",ABS('Prediction Log'!$AB542))</f>
        <v/>
      </c>
      <c r="AD542" s="81" t="str">
        <f>IF(ISBLANK('Prediction Log'!$N542), "",IF('Prediction Log'!$E542&gt;0, 'Prediction Log'!$P542-'Prediction Log'!$E542, IF('Prediction Log'!$E542&lt;0, -'Prediction Log'!$P542+'Prediction Log'!$E542, "NA")))</f>
        <v/>
      </c>
      <c r="AE542" s="81" t="str">
        <f>IF(ISBLANK('Prediction Log'!$N542), "",ABS('Prediction Log'!$AD542))</f>
        <v/>
      </c>
    </row>
    <row r="543" ht="14.25" customHeight="1">
      <c r="A543" s="67" t="str">
        <f>IF(ISBLANK(Games!$B525), "",Games!A525)</f>
        <v/>
      </c>
      <c r="B543" s="67" t="str">
        <f>IF(ISBLANK(Games!$B525), "",Games!B525)</f>
        <v/>
      </c>
      <c r="C543" s="67" t="str">
        <f>IF(ISBLANK(Games!$B525), "",Games!E525)</f>
        <v/>
      </c>
      <c r="D543" s="68" t="str">
        <f>IF(ISBLANK(Games!$B525), "",Games!G525)</f>
        <v/>
      </c>
      <c r="E543" s="68" t="str">
        <f>IF(ISBLANK(Games!$B525), "",Games!H525)</f>
        <v/>
      </c>
      <c r="F543" s="69" t="str">
        <f>Games!D525</f>
        <v/>
      </c>
      <c r="G543" s="70" t="str">
        <f>Games!K525</f>
        <v/>
      </c>
      <c r="H543" s="71" t="str">
        <f>IF(ISBLANK(Games!B525), "", IF('Prediction Log'!$D543&lt;0, 'Prediction Log'!$B543, 'Prediction Log'!$C543))</f>
        <v/>
      </c>
      <c r="I543" s="72" t="str">
        <f>IF(ISBLANK(Games!$B525), "",Games!I525)</f>
        <v/>
      </c>
      <c r="J543" s="72" t="str">
        <f>IF('Prediction Log'!$F543&gt;0.5, 'Prediction Log'!$B543, IF('Prediction Log'!$F543&lt;0.5, 'Prediction Log'!$C543, "PICK"))</f>
        <v/>
      </c>
      <c r="K543" s="73" t="str">
        <f>IF(ISBLANK(Games!B525), "",IF('Prediction Log'!$J543='Prediction Log'!$B543, 'Prediction Log'!$F543, 1-'Prediction Log'!$F543))</f>
        <v/>
      </c>
      <c r="L543" s="74" t="str">
        <f>IF(ISBLANK(Games!$B525), "",Games!L525)</f>
        <v/>
      </c>
      <c r="M543" s="75" t="str">
        <f>IF(ISBLANK('Prediction Log'!$N543), "",IF('Prediction Log'!$N543&gt;'Prediction Log'!$O543,'Prediction Log'!$B543,'Prediction Log'!$C543))</f>
        <v/>
      </c>
      <c r="N543" s="76"/>
      <c r="O543" s="76"/>
      <c r="P543" s="77" t="str">
        <f>IF(ISBLANK('Prediction Log'!$N543), "",'Prediction Log'!$O543-'Prediction Log'!$N543)</f>
        <v/>
      </c>
      <c r="Q543" s="78" t="str">
        <f>IF(ISBLANK('Prediction Log'!$N543), "",IF('Prediction Log'!$M543&lt;&gt;'Prediction Log'!$H543, "Y", IF(AND('Prediction Log'!$M543='Prediction Log'!$H543, ABS((-1*'Prediction Log'!$P543))&gt;ABS('Prediction Log'!$D543)), "Y", IF('Prediction Log'!$D543='Prediction Log'!$P543, "PUSH", "N"))))</f>
        <v/>
      </c>
      <c r="R543" s="79" t="str">
        <f>IF(ISBLANK('Prediction Log'!$N543), "",IF('Prediction Log'!$P543&lt;'Prediction Log'!$D543, "Y", IF('Prediction Log'!$P543='Prediction Log'!$D543, "PUSH", "N")))</f>
        <v/>
      </c>
      <c r="S543" s="79" t="str">
        <f>IF(ISBLANK('Prediction Log'!$N543), "",IF('Prediction Log'!$P543&lt;'Prediction Log'!$E543, "Y", IF('Prediction Log'!$P543='Prediction Log'!$E543, "PUSH", "N")))</f>
        <v/>
      </c>
      <c r="T543" s="80" t="str">
        <f>IF(ISBLANK('Prediction Log'!$N543),"",IF('Prediction Log'!$M543='Prediction Log'!$H543, "Y", "N"))</f>
        <v/>
      </c>
      <c r="U543" s="80" t="str">
        <f>'Prediction Log'!$R543</f>
        <v/>
      </c>
      <c r="V543" s="80" t="str">
        <f>IF(ISBLANK('Prediction Log'!$N543), "",IF(AND('Prediction Log'!$T543="Y", 'Prediction Log'!$U543="Y"), "Y", "N"))</f>
        <v/>
      </c>
      <c r="W543" s="81" t="str">
        <f>IF(ISBLANK('Prediction Log'!$N543),"",IF('Prediction Log'!$M543='Prediction Log'!$I543, "Y", "N"))</f>
        <v/>
      </c>
      <c r="X543" s="81" t="str">
        <f>IF(ISBLANK('Prediction Log'!$N543), "", IF('Prediction Log'!$R543=Games!K525, "Y", "N"))</f>
        <v/>
      </c>
      <c r="Y543" s="82" t="str">
        <f>IF(ISBLANK('Prediction Log'!$N543), "",IF('Prediction Log'!$J543='Prediction Log'!$M543, "Y", "N"))</f>
        <v/>
      </c>
      <c r="Z543" s="81" t="str">
        <f>IF(ISBLANK('Prediction Log'!$N543), "",IF('Prediction Log'!$I543&lt;&gt;'Prediction Log'!$M543, "N",IF(AND('Prediction Log'!$E543&gt;0, 'Prediction Log'!$P543&gt;'Prediction Log'!$E543, 'Prediction Log'!$I543='Prediction Log'!$C543), "Y", IF(AND('Prediction Log'!$E543&lt;0, 'Prediction Log'!$P543&lt;'Prediction Log'!$E543,'Prediction Log'!$I543='Prediction Log'!$B543 ), "Y", IF('Prediction Log'!$P543='Prediction Log'!$E543, "PUSH", "N")))))</f>
        <v/>
      </c>
      <c r="AA543" s="81" t="str">
        <f>IF(ISBLANK('Prediction Log'!$N543), "",IF(AND('Prediction Log'!$W543="Y", 'Prediction Log'!$X543="Y"), "Y", "N"))</f>
        <v/>
      </c>
      <c r="AB543" s="80" t="str">
        <f>IF(ISBLANK('Prediction Log'!$N543), "",IF('Prediction Log'!$D543&gt;0, 'Prediction Log'!$P543-'Prediction Log'!$D543, IF('Prediction Log'!$D543&lt;0, -'Prediction Log'!$P543+'Prediction Log'!$D543, "NA")))</f>
        <v/>
      </c>
      <c r="AC543" s="80" t="str">
        <f>IF(ISBLANK('Prediction Log'!$N543), "",ABS('Prediction Log'!$AB543))</f>
        <v/>
      </c>
      <c r="AD543" s="81" t="str">
        <f>IF(ISBLANK('Prediction Log'!$N543), "",IF('Prediction Log'!$E543&gt;0, 'Prediction Log'!$P543-'Prediction Log'!$E543, IF('Prediction Log'!$E543&lt;0, -'Prediction Log'!$P543+'Prediction Log'!$E543, "NA")))</f>
        <v/>
      </c>
      <c r="AE543" s="81" t="str">
        <f>IF(ISBLANK('Prediction Log'!$N543), "",ABS('Prediction Log'!$AD543))</f>
        <v/>
      </c>
    </row>
    <row r="544" ht="14.25" customHeight="1">
      <c r="A544" s="14" t="str">
        <f>IF(ISBLANK(Games!$B526), "",Games!A526)</f>
        <v/>
      </c>
      <c r="B544" s="67" t="str">
        <f>IF(ISBLANK(Games!$B526), "",Games!B526)</f>
        <v/>
      </c>
      <c r="C544" s="67" t="str">
        <f>IF(ISBLANK(Games!$B526), "",Games!E526)</f>
        <v/>
      </c>
      <c r="D544" s="10" t="str">
        <f>IF(ISBLANK(Games!$B526), "",Games!G526)</f>
        <v/>
      </c>
      <c r="E544" s="10" t="str">
        <f>IF(ISBLANK(Games!$B526), "",Games!H526)</f>
        <v/>
      </c>
      <c r="F544" s="69" t="str">
        <f>Games!D526</f>
        <v/>
      </c>
      <c r="G544" s="70" t="str">
        <f>Games!K526</f>
        <v/>
      </c>
      <c r="H544" s="71" t="str">
        <f>IF(ISBLANK(Games!B526), "", IF('Prediction Log'!$D544&lt;0, 'Prediction Log'!$B544, 'Prediction Log'!$C544))</f>
        <v/>
      </c>
      <c r="I544" s="72" t="str">
        <f>IF(ISBLANK(Games!$B526), "",Games!I526)</f>
        <v/>
      </c>
      <c r="J544" s="72" t="str">
        <f>IF('Prediction Log'!$F544&gt;0.5, 'Prediction Log'!$B544, IF('Prediction Log'!$F544&lt;0.5, 'Prediction Log'!$C544, "PICK"))</f>
        <v/>
      </c>
      <c r="K544" s="73" t="str">
        <f>IF(ISBLANK(Games!B526), "",IF('Prediction Log'!$J544='Prediction Log'!$B544, 'Prediction Log'!$F544, 1-'Prediction Log'!$F544))</f>
        <v/>
      </c>
      <c r="L544" s="74" t="str">
        <f>IF(ISBLANK(Games!$B526), "",Games!L526)</f>
        <v/>
      </c>
      <c r="M544" s="75" t="str">
        <f>IF(ISBLANK('Prediction Log'!$N544), "",IF('Prediction Log'!$N544&gt;'Prediction Log'!$O544,'Prediction Log'!$B544,'Prediction Log'!$C544))</f>
        <v/>
      </c>
      <c r="N544" s="76"/>
      <c r="O544" s="76"/>
      <c r="P544" s="77" t="str">
        <f>IF(ISBLANK('Prediction Log'!$N544), "",'Prediction Log'!$O544-'Prediction Log'!$N544)</f>
        <v/>
      </c>
      <c r="Q544" s="78" t="str">
        <f>IF(ISBLANK('Prediction Log'!$N544), "",IF('Prediction Log'!$M544&lt;&gt;'Prediction Log'!$H544, "Y", IF(AND('Prediction Log'!$M544='Prediction Log'!$H544, ABS((-1*'Prediction Log'!$P544))&gt;ABS('Prediction Log'!$D544)), "Y", IF('Prediction Log'!$D544='Prediction Log'!$P544, "PUSH", "N"))))</f>
        <v/>
      </c>
      <c r="R544" s="79" t="str">
        <f>IF(ISBLANK('Prediction Log'!$N544), "",IF('Prediction Log'!$P544&lt;'Prediction Log'!$D544, "Y", IF('Prediction Log'!$P544='Prediction Log'!$D544, "PUSH", "N")))</f>
        <v/>
      </c>
      <c r="S544" s="79" t="str">
        <f>IF(ISBLANK('Prediction Log'!$N544), "",IF('Prediction Log'!$P544&lt;'Prediction Log'!$E544, "Y", IF('Prediction Log'!$P544='Prediction Log'!$E544, "PUSH", "N")))</f>
        <v/>
      </c>
      <c r="T544" s="80" t="str">
        <f>IF(ISBLANK('Prediction Log'!$N544),"",IF('Prediction Log'!$M544='Prediction Log'!$H544, "Y", "N"))</f>
        <v/>
      </c>
      <c r="U544" s="80" t="str">
        <f>'Prediction Log'!$R544</f>
        <v/>
      </c>
      <c r="V544" s="80" t="str">
        <f>IF(ISBLANK('Prediction Log'!$N544), "",IF(AND('Prediction Log'!$T544="Y", 'Prediction Log'!$U544="Y"), "Y", "N"))</f>
        <v/>
      </c>
      <c r="W544" s="81" t="str">
        <f>IF(ISBLANK('Prediction Log'!$N544),"",IF('Prediction Log'!$M544='Prediction Log'!$I544, "Y", "N"))</f>
        <v/>
      </c>
      <c r="X544" s="81" t="str">
        <f>IF(ISBLANK('Prediction Log'!$N544), "", IF('Prediction Log'!$R544=Games!K526, "Y", "N"))</f>
        <v/>
      </c>
      <c r="Y544" s="82" t="str">
        <f>IF(ISBLANK('Prediction Log'!$N544), "",IF('Prediction Log'!$J544='Prediction Log'!$M544, "Y", "N"))</f>
        <v/>
      </c>
      <c r="Z544" s="81" t="str">
        <f>IF(ISBLANK('Prediction Log'!$N544), "",IF('Prediction Log'!$I544&lt;&gt;'Prediction Log'!$M544, "N",IF(AND('Prediction Log'!$E544&gt;0, 'Prediction Log'!$P544&gt;'Prediction Log'!$E544, 'Prediction Log'!$I544='Prediction Log'!$C544), "Y", IF(AND('Prediction Log'!$E544&lt;0, 'Prediction Log'!$P544&lt;'Prediction Log'!$E544,'Prediction Log'!$I544='Prediction Log'!$B544 ), "Y", IF('Prediction Log'!$P544='Prediction Log'!$E544, "PUSH", "N")))))</f>
        <v/>
      </c>
      <c r="AA544" s="81" t="str">
        <f>IF(ISBLANK('Prediction Log'!$N544), "",IF(AND('Prediction Log'!$W544="Y", 'Prediction Log'!$X544="Y"), "Y", "N"))</f>
        <v/>
      </c>
      <c r="AB544" s="80" t="str">
        <f>IF(ISBLANK('Prediction Log'!$N544), "",IF('Prediction Log'!$D544&gt;0, 'Prediction Log'!$P544-'Prediction Log'!$D544, IF('Prediction Log'!$D544&lt;0, -'Prediction Log'!$P544+'Prediction Log'!$D544, "NA")))</f>
        <v/>
      </c>
      <c r="AC544" s="80" t="str">
        <f>IF(ISBLANK('Prediction Log'!$N544), "",ABS('Prediction Log'!$AB544))</f>
        <v/>
      </c>
      <c r="AD544" s="81" t="str">
        <f>IF(ISBLANK('Prediction Log'!$N544), "",IF('Prediction Log'!$E544&gt;0, 'Prediction Log'!$P544-'Prediction Log'!$E544, IF('Prediction Log'!$E544&lt;0, -'Prediction Log'!$P544+'Prediction Log'!$E544, "NA")))</f>
        <v/>
      </c>
      <c r="AE544" s="81" t="str">
        <f>IF(ISBLANK('Prediction Log'!$N544), "",ABS('Prediction Log'!$AD544))</f>
        <v/>
      </c>
    </row>
    <row r="545" ht="14.25" customHeight="1">
      <c r="A545" s="67" t="str">
        <f>IF(ISBLANK(Games!$B527), "",Games!A527)</f>
        <v/>
      </c>
      <c r="B545" s="67" t="str">
        <f>IF(ISBLANK(Games!$B527), "",Games!B527)</f>
        <v/>
      </c>
      <c r="C545" s="67" t="str">
        <f>IF(ISBLANK(Games!$B527), "",Games!E527)</f>
        <v/>
      </c>
      <c r="D545" s="68" t="str">
        <f>IF(ISBLANK(Games!$B527), "",Games!G527)</f>
        <v/>
      </c>
      <c r="E545" s="68" t="str">
        <f>IF(ISBLANK(Games!$B527), "",Games!H527)</f>
        <v/>
      </c>
      <c r="F545" s="69" t="str">
        <f>Games!D527</f>
        <v/>
      </c>
      <c r="G545" s="70" t="str">
        <f>Games!K527</f>
        <v/>
      </c>
      <c r="H545" s="71" t="str">
        <f>IF(ISBLANK(Games!B527), "", IF('Prediction Log'!$D545&lt;0, 'Prediction Log'!$B545, 'Prediction Log'!$C545))</f>
        <v/>
      </c>
      <c r="I545" s="72" t="str">
        <f>IF(ISBLANK(Games!$B527), "",Games!I527)</f>
        <v/>
      </c>
      <c r="J545" s="72" t="str">
        <f>IF('Prediction Log'!$F545&gt;0.5, 'Prediction Log'!$B545, IF('Prediction Log'!$F545&lt;0.5, 'Prediction Log'!$C545, "PICK"))</f>
        <v/>
      </c>
      <c r="K545" s="73" t="str">
        <f>IF(ISBLANK(Games!B527), "",IF('Prediction Log'!$J545='Prediction Log'!$B545, 'Prediction Log'!$F545, 1-'Prediction Log'!$F545))</f>
        <v/>
      </c>
      <c r="L545" s="74" t="str">
        <f>IF(ISBLANK(Games!$B527), "",Games!L527)</f>
        <v/>
      </c>
      <c r="M545" s="75" t="str">
        <f>IF(ISBLANK('Prediction Log'!$N545), "",IF('Prediction Log'!$N545&gt;'Prediction Log'!$O545,'Prediction Log'!$B545,'Prediction Log'!$C545))</f>
        <v/>
      </c>
      <c r="N545" s="76"/>
      <c r="O545" s="76"/>
      <c r="P545" s="77" t="str">
        <f>IF(ISBLANK('Prediction Log'!$N545), "",'Prediction Log'!$O545-'Prediction Log'!$N545)</f>
        <v/>
      </c>
      <c r="Q545" s="78" t="str">
        <f>IF(ISBLANK('Prediction Log'!$N545), "",IF('Prediction Log'!$M545&lt;&gt;'Prediction Log'!$H545, "Y", IF(AND('Prediction Log'!$M545='Prediction Log'!$H545, ABS((-1*'Prediction Log'!$P545))&gt;ABS('Prediction Log'!$D545)), "Y", IF('Prediction Log'!$D545='Prediction Log'!$P545, "PUSH", "N"))))</f>
        <v/>
      </c>
      <c r="R545" s="79" t="str">
        <f>IF(ISBLANK('Prediction Log'!$N545), "",IF('Prediction Log'!$P545&lt;'Prediction Log'!$D545, "Y", IF('Prediction Log'!$P545='Prediction Log'!$D545, "PUSH", "N")))</f>
        <v/>
      </c>
      <c r="S545" s="79" t="str">
        <f>IF(ISBLANK('Prediction Log'!$N545), "",IF('Prediction Log'!$P545&lt;'Prediction Log'!$E545, "Y", IF('Prediction Log'!$P545='Prediction Log'!$E545, "PUSH", "N")))</f>
        <v/>
      </c>
      <c r="T545" s="80" t="str">
        <f>IF(ISBLANK('Prediction Log'!$N545),"",IF('Prediction Log'!$M545='Prediction Log'!$H545, "Y", "N"))</f>
        <v/>
      </c>
      <c r="U545" s="80" t="str">
        <f>'Prediction Log'!$R545</f>
        <v/>
      </c>
      <c r="V545" s="80" t="str">
        <f>IF(ISBLANK('Prediction Log'!$N545), "",IF(AND('Prediction Log'!$T545="Y", 'Prediction Log'!$U545="Y"), "Y", "N"))</f>
        <v/>
      </c>
      <c r="W545" s="81" t="str">
        <f>IF(ISBLANK('Prediction Log'!$N545),"",IF('Prediction Log'!$M545='Prediction Log'!$I545, "Y", "N"))</f>
        <v/>
      </c>
      <c r="X545" s="81" t="str">
        <f>IF(ISBLANK('Prediction Log'!$N545), "", IF('Prediction Log'!$R545=Games!K527, "Y", "N"))</f>
        <v/>
      </c>
      <c r="Y545" s="82" t="str">
        <f>IF(ISBLANK('Prediction Log'!$N545), "",IF('Prediction Log'!$J545='Prediction Log'!$M545, "Y", "N"))</f>
        <v/>
      </c>
      <c r="Z545" s="81" t="str">
        <f>IF(ISBLANK('Prediction Log'!$N545), "",IF('Prediction Log'!$I545&lt;&gt;'Prediction Log'!$M545, "N",IF(AND('Prediction Log'!$E545&gt;0, 'Prediction Log'!$P545&gt;'Prediction Log'!$E545, 'Prediction Log'!$I545='Prediction Log'!$C545), "Y", IF(AND('Prediction Log'!$E545&lt;0, 'Prediction Log'!$P545&lt;'Prediction Log'!$E545,'Prediction Log'!$I545='Prediction Log'!$B545 ), "Y", IF('Prediction Log'!$P545='Prediction Log'!$E545, "PUSH", "N")))))</f>
        <v/>
      </c>
      <c r="AA545" s="81" t="str">
        <f>IF(ISBLANK('Prediction Log'!$N545), "",IF(AND('Prediction Log'!$W545="Y", 'Prediction Log'!$X545="Y"), "Y", "N"))</f>
        <v/>
      </c>
      <c r="AB545" s="80" t="str">
        <f>IF(ISBLANK('Prediction Log'!$N545), "",IF('Prediction Log'!$D545&gt;0, 'Prediction Log'!$P545-'Prediction Log'!$D545, IF('Prediction Log'!$D545&lt;0, -'Prediction Log'!$P545+'Prediction Log'!$D545, "NA")))</f>
        <v/>
      </c>
      <c r="AC545" s="80" t="str">
        <f>IF(ISBLANK('Prediction Log'!$N545), "",ABS('Prediction Log'!$AB545))</f>
        <v/>
      </c>
      <c r="AD545" s="81" t="str">
        <f>IF(ISBLANK('Prediction Log'!$N545), "",IF('Prediction Log'!$E545&gt;0, 'Prediction Log'!$P545-'Prediction Log'!$E545, IF('Prediction Log'!$E545&lt;0, -'Prediction Log'!$P545+'Prediction Log'!$E545, "NA")))</f>
        <v/>
      </c>
      <c r="AE545" s="81" t="str">
        <f>IF(ISBLANK('Prediction Log'!$N545), "",ABS('Prediction Log'!$AD545))</f>
        <v/>
      </c>
    </row>
    <row r="546" ht="14.25" customHeight="1">
      <c r="A546" s="14" t="str">
        <f>IF(ISBLANK(Games!$B528), "",Games!A528)</f>
        <v/>
      </c>
      <c r="B546" s="67" t="str">
        <f>IF(ISBLANK(Games!$B528), "",Games!B528)</f>
        <v/>
      </c>
      <c r="C546" s="67" t="str">
        <f>IF(ISBLANK(Games!$B528), "",Games!E528)</f>
        <v/>
      </c>
      <c r="D546" s="10" t="str">
        <f>IF(ISBLANK(Games!$B528), "",Games!G528)</f>
        <v/>
      </c>
      <c r="E546" s="10" t="str">
        <f>IF(ISBLANK(Games!$B528), "",Games!H528)</f>
        <v/>
      </c>
      <c r="F546" s="69" t="str">
        <f>Games!D528</f>
        <v/>
      </c>
      <c r="G546" s="70" t="str">
        <f>Games!K528</f>
        <v/>
      </c>
      <c r="H546" s="71" t="str">
        <f>IF(ISBLANK(Games!B528), "", IF('Prediction Log'!$D546&lt;0, 'Prediction Log'!$B546, 'Prediction Log'!$C546))</f>
        <v/>
      </c>
      <c r="I546" s="72" t="str">
        <f>IF(ISBLANK(Games!$B528), "",Games!I528)</f>
        <v/>
      </c>
      <c r="J546" s="72" t="str">
        <f>IF('Prediction Log'!$F546&gt;0.5, 'Prediction Log'!$B546, IF('Prediction Log'!$F546&lt;0.5, 'Prediction Log'!$C546, "PICK"))</f>
        <v/>
      </c>
      <c r="K546" s="73" t="str">
        <f>IF(ISBLANK(Games!B528), "",IF('Prediction Log'!$J546='Prediction Log'!$B546, 'Prediction Log'!$F546, 1-'Prediction Log'!$F546))</f>
        <v/>
      </c>
      <c r="L546" s="74" t="str">
        <f>IF(ISBLANK(Games!$B528), "",Games!L528)</f>
        <v/>
      </c>
      <c r="M546" s="75" t="str">
        <f>IF(ISBLANK('Prediction Log'!$N546), "",IF('Prediction Log'!$N546&gt;'Prediction Log'!$O546,'Prediction Log'!$B546,'Prediction Log'!$C546))</f>
        <v/>
      </c>
      <c r="N546" s="76"/>
      <c r="O546" s="76"/>
      <c r="P546" s="77" t="str">
        <f>IF(ISBLANK('Prediction Log'!$N546), "",'Prediction Log'!$O546-'Prediction Log'!$N546)</f>
        <v/>
      </c>
      <c r="Q546" s="78" t="str">
        <f>IF(ISBLANK('Prediction Log'!$N546), "",IF('Prediction Log'!$M546&lt;&gt;'Prediction Log'!$H546, "Y", IF(AND('Prediction Log'!$M546='Prediction Log'!$H546, ABS((-1*'Prediction Log'!$P546))&gt;ABS('Prediction Log'!$D546)), "Y", IF('Prediction Log'!$D546='Prediction Log'!$P546, "PUSH", "N"))))</f>
        <v/>
      </c>
      <c r="R546" s="79" t="str">
        <f>IF(ISBLANK('Prediction Log'!$N546), "",IF('Prediction Log'!$P546&lt;'Prediction Log'!$D546, "Y", IF('Prediction Log'!$P546='Prediction Log'!$D546, "PUSH", "N")))</f>
        <v/>
      </c>
      <c r="S546" s="79" t="str">
        <f>IF(ISBLANK('Prediction Log'!$N546), "",IF('Prediction Log'!$P546&lt;'Prediction Log'!$E546, "Y", IF('Prediction Log'!$P546='Prediction Log'!$E546, "PUSH", "N")))</f>
        <v/>
      </c>
      <c r="T546" s="80" t="str">
        <f>IF(ISBLANK('Prediction Log'!$N546),"",IF('Prediction Log'!$M546='Prediction Log'!$H546, "Y", "N"))</f>
        <v/>
      </c>
      <c r="U546" s="80" t="str">
        <f>'Prediction Log'!$R546</f>
        <v/>
      </c>
      <c r="V546" s="80" t="str">
        <f>IF(ISBLANK('Prediction Log'!$N546), "",IF(AND('Prediction Log'!$T546="Y", 'Prediction Log'!$U546="Y"), "Y", "N"))</f>
        <v/>
      </c>
      <c r="W546" s="81" t="str">
        <f>IF(ISBLANK('Prediction Log'!$N546),"",IF('Prediction Log'!$M546='Prediction Log'!$I546, "Y", "N"))</f>
        <v/>
      </c>
      <c r="X546" s="81" t="str">
        <f>IF(ISBLANK('Prediction Log'!$N546), "", IF('Prediction Log'!$R546=Games!K528, "Y", "N"))</f>
        <v/>
      </c>
      <c r="Y546" s="82" t="str">
        <f>IF(ISBLANK('Prediction Log'!$N546), "",IF('Prediction Log'!$J546='Prediction Log'!$M546, "Y", "N"))</f>
        <v/>
      </c>
      <c r="Z546" s="81" t="str">
        <f>IF(ISBLANK('Prediction Log'!$N546), "",IF('Prediction Log'!$I546&lt;&gt;'Prediction Log'!$M546, "N",IF(AND('Prediction Log'!$E546&gt;0, 'Prediction Log'!$P546&gt;'Prediction Log'!$E546, 'Prediction Log'!$I546='Prediction Log'!$C546), "Y", IF(AND('Prediction Log'!$E546&lt;0, 'Prediction Log'!$P546&lt;'Prediction Log'!$E546,'Prediction Log'!$I546='Prediction Log'!$B546 ), "Y", IF('Prediction Log'!$P546='Prediction Log'!$E546, "PUSH", "N")))))</f>
        <v/>
      </c>
      <c r="AA546" s="81" t="str">
        <f>IF(ISBLANK('Prediction Log'!$N546), "",IF(AND('Prediction Log'!$W546="Y", 'Prediction Log'!$X546="Y"), "Y", "N"))</f>
        <v/>
      </c>
      <c r="AB546" s="80" t="str">
        <f>IF(ISBLANK('Prediction Log'!$N546), "",IF('Prediction Log'!$D546&gt;0, 'Prediction Log'!$P546-'Prediction Log'!$D546, IF('Prediction Log'!$D546&lt;0, -'Prediction Log'!$P546+'Prediction Log'!$D546, "NA")))</f>
        <v/>
      </c>
      <c r="AC546" s="80" t="str">
        <f>IF(ISBLANK('Prediction Log'!$N546), "",ABS('Prediction Log'!$AB546))</f>
        <v/>
      </c>
      <c r="AD546" s="81" t="str">
        <f>IF(ISBLANK('Prediction Log'!$N546), "",IF('Prediction Log'!$E546&gt;0, 'Prediction Log'!$P546-'Prediction Log'!$E546, IF('Prediction Log'!$E546&lt;0, -'Prediction Log'!$P546+'Prediction Log'!$E546, "NA")))</f>
        <v/>
      </c>
      <c r="AE546" s="81" t="str">
        <f>IF(ISBLANK('Prediction Log'!$N546), "",ABS('Prediction Log'!$AD546))</f>
        <v/>
      </c>
    </row>
    <row r="547" ht="14.25" customHeight="1">
      <c r="A547" s="67" t="str">
        <f>IF(ISBLANK(Games!$B529), "",Games!A529)</f>
        <v/>
      </c>
      <c r="B547" s="67" t="str">
        <f>IF(ISBLANK(Games!$B529), "",Games!B529)</f>
        <v/>
      </c>
      <c r="C547" s="67" t="str">
        <f>IF(ISBLANK(Games!$B529), "",Games!E529)</f>
        <v/>
      </c>
      <c r="D547" s="68" t="str">
        <f>IF(ISBLANK(Games!$B529), "",Games!G529)</f>
        <v/>
      </c>
      <c r="E547" s="68" t="str">
        <f>IF(ISBLANK(Games!$B529), "",Games!H529)</f>
        <v/>
      </c>
      <c r="F547" s="69" t="str">
        <f>Games!D529</f>
        <v/>
      </c>
      <c r="G547" s="70" t="str">
        <f>Games!K529</f>
        <v/>
      </c>
      <c r="H547" s="71" t="str">
        <f>IF(ISBLANK(Games!B529), "", IF('Prediction Log'!$D547&lt;0, 'Prediction Log'!$B547, 'Prediction Log'!$C547))</f>
        <v/>
      </c>
      <c r="I547" s="72" t="str">
        <f>IF(ISBLANK(Games!$B529), "",Games!I529)</f>
        <v/>
      </c>
      <c r="J547" s="72" t="str">
        <f>IF('Prediction Log'!$F547&gt;0.5, 'Prediction Log'!$B547, IF('Prediction Log'!$F547&lt;0.5, 'Prediction Log'!$C547, "PICK"))</f>
        <v/>
      </c>
      <c r="K547" s="73" t="str">
        <f>IF(ISBLANK(Games!B529), "",IF('Prediction Log'!$J547='Prediction Log'!$B547, 'Prediction Log'!$F547, 1-'Prediction Log'!$F547))</f>
        <v/>
      </c>
      <c r="L547" s="74" t="str">
        <f>IF(ISBLANK(Games!$B529), "",Games!L529)</f>
        <v/>
      </c>
      <c r="M547" s="75" t="str">
        <f>IF(ISBLANK('Prediction Log'!$N547), "",IF('Prediction Log'!$N547&gt;'Prediction Log'!$O547,'Prediction Log'!$B547,'Prediction Log'!$C547))</f>
        <v/>
      </c>
      <c r="N547" s="76"/>
      <c r="O547" s="76"/>
      <c r="P547" s="77" t="str">
        <f>IF(ISBLANK('Prediction Log'!$N547), "",'Prediction Log'!$O547-'Prediction Log'!$N547)</f>
        <v/>
      </c>
      <c r="Q547" s="78" t="str">
        <f>IF(ISBLANK('Prediction Log'!$N547), "",IF('Prediction Log'!$M547&lt;&gt;'Prediction Log'!$H547, "Y", IF(AND('Prediction Log'!$M547='Prediction Log'!$H547, ABS((-1*'Prediction Log'!$P547))&gt;ABS('Prediction Log'!$D547)), "Y", IF('Prediction Log'!$D547='Prediction Log'!$P547, "PUSH", "N"))))</f>
        <v/>
      </c>
      <c r="R547" s="79" t="str">
        <f>IF(ISBLANK('Prediction Log'!$N547), "",IF('Prediction Log'!$P547&lt;'Prediction Log'!$D547, "Y", IF('Prediction Log'!$P547='Prediction Log'!$D547, "PUSH", "N")))</f>
        <v/>
      </c>
      <c r="S547" s="79" t="str">
        <f>IF(ISBLANK('Prediction Log'!$N547), "",IF('Prediction Log'!$P547&lt;'Prediction Log'!$E547, "Y", IF('Prediction Log'!$P547='Prediction Log'!$E547, "PUSH", "N")))</f>
        <v/>
      </c>
      <c r="T547" s="80" t="str">
        <f>IF(ISBLANK('Prediction Log'!$N547),"",IF('Prediction Log'!$M547='Prediction Log'!$H547, "Y", "N"))</f>
        <v/>
      </c>
      <c r="U547" s="80" t="str">
        <f>'Prediction Log'!$R547</f>
        <v/>
      </c>
      <c r="V547" s="80" t="str">
        <f>IF(ISBLANK('Prediction Log'!$N547), "",IF(AND('Prediction Log'!$T547="Y", 'Prediction Log'!$U547="Y"), "Y", "N"))</f>
        <v/>
      </c>
      <c r="W547" s="81" t="str">
        <f>IF(ISBLANK('Prediction Log'!$N547),"",IF('Prediction Log'!$M547='Prediction Log'!$I547, "Y", "N"))</f>
        <v/>
      </c>
      <c r="X547" s="81" t="str">
        <f>IF(ISBLANK('Prediction Log'!$N547), "", IF('Prediction Log'!$R547=Games!K529, "Y", "N"))</f>
        <v/>
      </c>
      <c r="Y547" s="82" t="str">
        <f>IF(ISBLANK('Prediction Log'!$N547), "",IF('Prediction Log'!$J547='Prediction Log'!$M547, "Y", "N"))</f>
        <v/>
      </c>
      <c r="Z547" s="81" t="str">
        <f>IF(ISBLANK('Prediction Log'!$N547), "",IF('Prediction Log'!$I547&lt;&gt;'Prediction Log'!$M547, "N",IF(AND('Prediction Log'!$E547&gt;0, 'Prediction Log'!$P547&gt;'Prediction Log'!$E547, 'Prediction Log'!$I547='Prediction Log'!$C547), "Y", IF(AND('Prediction Log'!$E547&lt;0, 'Prediction Log'!$P547&lt;'Prediction Log'!$E547,'Prediction Log'!$I547='Prediction Log'!$B547 ), "Y", IF('Prediction Log'!$P547='Prediction Log'!$E547, "PUSH", "N")))))</f>
        <v/>
      </c>
      <c r="AA547" s="81" t="str">
        <f>IF(ISBLANK('Prediction Log'!$N547), "",IF(AND('Prediction Log'!$W547="Y", 'Prediction Log'!$X547="Y"), "Y", "N"))</f>
        <v/>
      </c>
      <c r="AB547" s="80" t="str">
        <f>IF(ISBLANK('Prediction Log'!$N547), "",IF('Prediction Log'!$D547&gt;0, 'Prediction Log'!$P547-'Prediction Log'!$D547, IF('Prediction Log'!$D547&lt;0, -'Prediction Log'!$P547+'Prediction Log'!$D547, "NA")))</f>
        <v/>
      </c>
      <c r="AC547" s="80" t="str">
        <f>IF(ISBLANK('Prediction Log'!$N547), "",ABS('Prediction Log'!$AB547))</f>
        <v/>
      </c>
      <c r="AD547" s="81" t="str">
        <f>IF(ISBLANK('Prediction Log'!$N547), "",IF('Prediction Log'!$E547&gt;0, 'Prediction Log'!$P547-'Prediction Log'!$E547, IF('Prediction Log'!$E547&lt;0, -'Prediction Log'!$P547+'Prediction Log'!$E547, "NA")))</f>
        <v/>
      </c>
      <c r="AE547" s="81" t="str">
        <f>IF(ISBLANK('Prediction Log'!$N547), "",ABS('Prediction Log'!$AD547))</f>
        <v/>
      </c>
    </row>
    <row r="548" ht="14.25" customHeight="1">
      <c r="A548" s="14" t="str">
        <f>IF(ISBLANK(Games!$B530), "",Games!A530)</f>
        <v/>
      </c>
      <c r="B548" s="67" t="str">
        <f>IF(ISBLANK(Games!$B530), "",Games!B530)</f>
        <v/>
      </c>
      <c r="C548" s="67" t="str">
        <f>IF(ISBLANK(Games!$B530), "",Games!E530)</f>
        <v/>
      </c>
      <c r="D548" s="10" t="str">
        <f>IF(ISBLANK(Games!$B530), "",Games!G530)</f>
        <v/>
      </c>
      <c r="E548" s="10" t="str">
        <f>IF(ISBLANK(Games!$B530), "",Games!H530)</f>
        <v/>
      </c>
      <c r="F548" s="69" t="str">
        <f>Games!D530</f>
        <v/>
      </c>
      <c r="G548" s="70" t="str">
        <f>Games!K530</f>
        <v/>
      </c>
      <c r="H548" s="71" t="str">
        <f>IF(ISBLANK(Games!B530), "", IF('Prediction Log'!$D548&lt;0, 'Prediction Log'!$B548, 'Prediction Log'!$C548))</f>
        <v/>
      </c>
      <c r="I548" s="72" t="str">
        <f>IF(ISBLANK(Games!$B530), "",Games!I530)</f>
        <v/>
      </c>
      <c r="J548" s="72" t="str">
        <f>IF('Prediction Log'!$F548&gt;0.5, 'Prediction Log'!$B548, IF('Prediction Log'!$F548&lt;0.5, 'Prediction Log'!$C548, "PICK"))</f>
        <v/>
      </c>
      <c r="K548" s="73" t="str">
        <f>IF(ISBLANK(Games!B530), "",IF('Prediction Log'!$J548='Prediction Log'!$B548, 'Prediction Log'!$F548, 1-'Prediction Log'!$F548))</f>
        <v/>
      </c>
      <c r="L548" s="74" t="str">
        <f>IF(ISBLANK(Games!$B530), "",Games!L530)</f>
        <v/>
      </c>
      <c r="M548" s="75" t="str">
        <f>IF(ISBLANK('Prediction Log'!$N548), "",IF('Prediction Log'!$N548&gt;'Prediction Log'!$O548,'Prediction Log'!$B548,'Prediction Log'!$C548))</f>
        <v/>
      </c>
      <c r="N548" s="76"/>
      <c r="O548" s="76"/>
      <c r="P548" s="77" t="str">
        <f>IF(ISBLANK('Prediction Log'!$N548), "",'Prediction Log'!$O548-'Prediction Log'!$N548)</f>
        <v/>
      </c>
      <c r="Q548" s="78" t="str">
        <f>IF(ISBLANK('Prediction Log'!$N548), "",IF('Prediction Log'!$M548&lt;&gt;'Prediction Log'!$H548, "Y", IF(AND('Prediction Log'!$M548='Prediction Log'!$H548, ABS((-1*'Prediction Log'!$P548))&gt;ABS('Prediction Log'!$D548)), "Y", IF('Prediction Log'!$D548='Prediction Log'!$P548, "PUSH", "N"))))</f>
        <v/>
      </c>
      <c r="R548" s="79" t="str">
        <f>IF(ISBLANK('Prediction Log'!$N548), "",IF('Prediction Log'!$P548&lt;'Prediction Log'!$D548, "Y", IF('Prediction Log'!$P548='Prediction Log'!$D548, "PUSH", "N")))</f>
        <v/>
      </c>
      <c r="S548" s="79" t="str">
        <f>IF(ISBLANK('Prediction Log'!$N548), "",IF('Prediction Log'!$P548&lt;'Prediction Log'!$E548, "Y", IF('Prediction Log'!$P548='Prediction Log'!$E548, "PUSH", "N")))</f>
        <v/>
      </c>
      <c r="T548" s="80" t="str">
        <f>IF(ISBLANK('Prediction Log'!$N548),"",IF('Prediction Log'!$M548='Prediction Log'!$H548, "Y", "N"))</f>
        <v/>
      </c>
      <c r="U548" s="80" t="str">
        <f>'Prediction Log'!$R548</f>
        <v/>
      </c>
      <c r="V548" s="80" t="str">
        <f>IF(ISBLANK('Prediction Log'!$N548), "",IF(AND('Prediction Log'!$T548="Y", 'Prediction Log'!$U548="Y"), "Y", "N"))</f>
        <v/>
      </c>
      <c r="W548" s="81" t="str">
        <f>IF(ISBLANK('Prediction Log'!$N548),"",IF('Prediction Log'!$M548='Prediction Log'!$I548, "Y", "N"))</f>
        <v/>
      </c>
      <c r="X548" s="81" t="str">
        <f>IF(ISBLANK('Prediction Log'!$N548), "", IF('Prediction Log'!$R548=Games!K530, "Y", "N"))</f>
        <v/>
      </c>
      <c r="Y548" s="82" t="str">
        <f>IF(ISBLANK('Prediction Log'!$N548), "",IF('Prediction Log'!$J548='Prediction Log'!$M548, "Y", "N"))</f>
        <v/>
      </c>
      <c r="Z548" s="81" t="str">
        <f>IF(ISBLANK('Prediction Log'!$N548), "",IF('Prediction Log'!$I548&lt;&gt;'Prediction Log'!$M548, "N",IF(AND('Prediction Log'!$E548&gt;0, 'Prediction Log'!$P548&gt;'Prediction Log'!$E548, 'Prediction Log'!$I548='Prediction Log'!$C548), "Y", IF(AND('Prediction Log'!$E548&lt;0, 'Prediction Log'!$P548&lt;'Prediction Log'!$E548,'Prediction Log'!$I548='Prediction Log'!$B548 ), "Y", IF('Prediction Log'!$P548='Prediction Log'!$E548, "PUSH", "N")))))</f>
        <v/>
      </c>
      <c r="AA548" s="81" t="str">
        <f>IF(ISBLANK('Prediction Log'!$N548), "",IF(AND('Prediction Log'!$W548="Y", 'Prediction Log'!$X548="Y"), "Y", "N"))</f>
        <v/>
      </c>
      <c r="AB548" s="80" t="str">
        <f>IF(ISBLANK('Prediction Log'!$N548), "",IF('Prediction Log'!$D548&gt;0, 'Prediction Log'!$P548-'Prediction Log'!$D548, IF('Prediction Log'!$D548&lt;0, -'Prediction Log'!$P548+'Prediction Log'!$D548, "NA")))</f>
        <v/>
      </c>
      <c r="AC548" s="80" t="str">
        <f>IF(ISBLANK('Prediction Log'!$N548), "",ABS('Prediction Log'!$AB548))</f>
        <v/>
      </c>
      <c r="AD548" s="81" t="str">
        <f>IF(ISBLANK('Prediction Log'!$N548), "",IF('Prediction Log'!$E548&gt;0, 'Prediction Log'!$P548-'Prediction Log'!$E548, IF('Prediction Log'!$E548&lt;0, -'Prediction Log'!$P548+'Prediction Log'!$E548, "NA")))</f>
        <v/>
      </c>
      <c r="AE548" s="81" t="str">
        <f>IF(ISBLANK('Prediction Log'!$N548), "",ABS('Prediction Log'!$AD548))</f>
        <v/>
      </c>
    </row>
    <row r="549" ht="14.25" customHeight="1">
      <c r="A549" s="67" t="str">
        <f>IF(ISBLANK(Games!$B531), "",Games!A531)</f>
        <v/>
      </c>
      <c r="B549" s="67" t="str">
        <f>IF(ISBLANK(Games!$B531), "",Games!B531)</f>
        <v/>
      </c>
      <c r="C549" s="67" t="str">
        <f>IF(ISBLANK(Games!$B531), "",Games!E531)</f>
        <v/>
      </c>
      <c r="D549" s="68" t="str">
        <f>IF(ISBLANK(Games!$B531), "",Games!G531)</f>
        <v/>
      </c>
      <c r="E549" s="68" t="str">
        <f>IF(ISBLANK(Games!$B531), "",Games!H531)</f>
        <v/>
      </c>
      <c r="F549" s="69" t="str">
        <f>Games!D531</f>
        <v/>
      </c>
      <c r="G549" s="70" t="str">
        <f>Games!K531</f>
        <v/>
      </c>
      <c r="H549" s="71" t="str">
        <f>IF(ISBLANK(Games!B531), "", IF('Prediction Log'!$D549&lt;0, 'Prediction Log'!$B549, 'Prediction Log'!$C549))</f>
        <v/>
      </c>
      <c r="I549" s="72" t="str">
        <f>IF(ISBLANK(Games!$B531), "",Games!I531)</f>
        <v/>
      </c>
      <c r="J549" s="72" t="str">
        <f>IF('Prediction Log'!$F549&gt;0.5, 'Prediction Log'!$B549, IF('Prediction Log'!$F549&lt;0.5, 'Prediction Log'!$C549, "PICK"))</f>
        <v/>
      </c>
      <c r="K549" s="73" t="str">
        <f>IF(ISBLANK(Games!B531), "",IF('Prediction Log'!$J549='Prediction Log'!$B549, 'Prediction Log'!$F549, 1-'Prediction Log'!$F549))</f>
        <v/>
      </c>
      <c r="L549" s="74" t="str">
        <f>IF(ISBLANK(Games!$B531), "",Games!L531)</f>
        <v/>
      </c>
      <c r="M549" s="75" t="str">
        <f>IF(ISBLANK('Prediction Log'!$N549), "",IF('Prediction Log'!$N549&gt;'Prediction Log'!$O549,'Prediction Log'!$B549,'Prediction Log'!$C549))</f>
        <v/>
      </c>
      <c r="N549" s="76"/>
      <c r="O549" s="76"/>
      <c r="P549" s="77" t="str">
        <f>IF(ISBLANK('Prediction Log'!$N549), "",'Prediction Log'!$O549-'Prediction Log'!$N549)</f>
        <v/>
      </c>
      <c r="Q549" s="78" t="str">
        <f>IF(ISBLANK('Prediction Log'!$N549), "",IF('Prediction Log'!$M549&lt;&gt;'Prediction Log'!$H549, "Y", IF(AND('Prediction Log'!$M549='Prediction Log'!$H549, ABS((-1*'Prediction Log'!$P549))&gt;ABS('Prediction Log'!$D549)), "Y", IF('Prediction Log'!$D549='Prediction Log'!$P549, "PUSH", "N"))))</f>
        <v/>
      </c>
      <c r="R549" s="79" t="str">
        <f>IF(ISBLANK('Prediction Log'!$N549), "",IF('Prediction Log'!$P549&lt;'Prediction Log'!$D549, "Y", IF('Prediction Log'!$P549='Prediction Log'!$D549, "PUSH", "N")))</f>
        <v/>
      </c>
      <c r="S549" s="79" t="str">
        <f>IF(ISBLANK('Prediction Log'!$N549), "",IF('Prediction Log'!$P549&lt;'Prediction Log'!$E549, "Y", IF('Prediction Log'!$P549='Prediction Log'!$E549, "PUSH", "N")))</f>
        <v/>
      </c>
      <c r="T549" s="80" t="str">
        <f>IF(ISBLANK('Prediction Log'!$N549),"",IF('Prediction Log'!$M549='Prediction Log'!$H549, "Y", "N"))</f>
        <v/>
      </c>
      <c r="U549" s="80" t="str">
        <f>'Prediction Log'!$R549</f>
        <v/>
      </c>
      <c r="V549" s="80" t="str">
        <f>IF(ISBLANK('Prediction Log'!$N549), "",IF(AND('Prediction Log'!$T549="Y", 'Prediction Log'!$U549="Y"), "Y", "N"))</f>
        <v/>
      </c>
      <c r="W549" s="81" t="str">
        <f>IF(ISBLANK('Prediction Log'!$N549),"",IF('Prediction Log'!$M549='Prediction Log'!$I549, "Y", "N"))</f>
        <v/>
      </c>
      <c r="X549" s="81" t="str">
        <f>IF(ISBLANK('Prediction Log'!$N549), "", IF('Prediction Log'!$R549=Games!K531, "Y", "N"))</f>
        <v/>
      </c>
      <c r="Y549" s="82" t="str">
        <f>IF(ISBLANK('Prediction Log'!$N549), "",IF('Prediction Log'!$J549='Prediction Log'!$M549, "Y", "N"))</f>
        <v/>
      </c>
      <c r="Z549" s="81" t="str">
        <f>IF(ISBLANK('Prediction Log'!$N549), "",IF('Prediction Log'!$I549&lt;&gt;'Prediction Log'!$M549, "N",IF(AND('Prediction Log'!$E549&gt;0, 'Prediction Log'!$P549&gt;'Prediction Log'!$E549, 'Prediction Log'!$I549='Prediction Log'!$C549), "Y", IF(AND('Prediction Log'!$E549&lt;0, 'Prediction Log'!$P549&lt;'Prediction Log'!$E549,'Prediction Log'!$I549='Prediction Log'!$B549 ), "Y", IF('Prediction Log'!$P549='Prediction Log'!$E549, "PUSH", "N")))))</f>
        <v/>
      </c>
      <c r="AA549" s="81" t="str">
        <f>IF(ISBLANK('Prediction Log'!$N549), "",IF(AND('Prediction Log'!$W549="Y", 'Prediction Log'!$X549="Y"), "Y", "N"))</f>
        <v/>
      </c>
      <c r="AB549" s="80" t="str">
        <f>IF(ISBLANK('Prediction Log'!$N549), "",IF('Prediction Log'!$D549&gt;0, 'Prediction Log'!$P549-'Prediction Log'!$D549, IF('Prediction Log'!$D549&lt;0, -'Prediction Log'!$P549+'Prediction Log'!$D549, "NA")))</f>
        <v/>
      </c>
      <c r="AC549" s="80" t="str">
        <f>IF(ISBLANK('Prediction Log'!$N549), "",ABS('Prediction Log'!$AB549))</f>
        <v/>
      </c>
      <c r="AD549" s="81" t="str">
        <f>IF(ISBLANK('Prediction Log'!$N549), "",IF('Prediction Log'!$E549&gt;0, 'Prediction Log'!$P549-'Prediction Log'!$E549, IF('Prediction Log'!$E549&lt;0, -'Prediction Log'!$P549+'Prediction Log'!$E549, "NA")))</f>
        <v/>
      </c>
      <c r="AE549" s="81" t="str">
        <f>IF(ISBLANK('Prediction Log'!$N549), "",ABS('Prediction Log'!$AD549))</f>
        <v/>
      </c>
    </row>
    <row r="550" ht="14.25" customHeight="1">
      <c r="A550" s="14" t="str">
        <f>IF(ISBLANK(Games!$B532), "",Games!A532)</f>
        <v/>
      </c>
      <c r="B550" s="67" t="str">
        <f>IF(ISBLANK(Games!$B532), "",Games!B532)</f>
        <v/>
      </c>
      <c r="C550" s="67" t="str">
        <f>IF(ISBLANK(Games!$B532), "",Games!E532)</f>
        <v/>
      </c>
      <c r="D550" s="10" t="str">
        <f>IF(ISBLANK(Games!$B532), "",Games!G532)</f>
        <v/>
      </c>
      <c r="E550" s="10" t="str">
        <f>IF(ISBLANK(Games!$B532), "",Games!H532)</f>
        <v/>
      </c>
      <c r="F550" s="69" t="str">
        <f>Games!D532</f>
        <v/>
      </c>
      <c r="G550" s="70" t="str">
        <f>Games!K532</f>
        <v/>
      </c>
      <c r="H550" s="71" t="str">
        <f>IF(ISBLANK(Games!B532), "", IF('Prediction Log'!$D550&lt;0, 'Prediction Log'!$B550, 'Prediction Log'!$C550))</f>
        <v/>
      </c>
      <c r="I550" s="72" t="str">
        <f>IF(ISBLANK(Games!$B532), "",Games!I532)</f>
        <v/>
      </c>
      <c r="J550" s="72" t="str">
        <f>IF('Prediction Log'!$F550&gt;0.5, 'Prediction Log'!$B550, IF('Prediction Log'!$F550&lt;0.5, 'Prediction Log'!$C550, "PICK"))</f>
        <v/>
      </c>
      <c r="K550" s="73" t="str">
        <f>IF(ISBLANK(Games!B532), "",IF('Prediction Log'!$J550='Prediction Log'!$B550, 'Prediction Log'!$F550, 1-'Prediction Log'!$F550))</f>
        <v/>
      </c>
      <c r="L550" s="74" t="str">
        <f>IF(ISBLANK(Games!$B532), "",Games!L532)</f>
        <v/>
      </c>
      <c r="M550" s="75" t="str">
        <f>IF(ISBLANK('Prediction Log'!$N550), "",IF('Prediction Log'!$N550&gt;'Prediction Log'!$O550,'Prediction Log'!$B550,'Prediction Log'!$C550))</f>
        <v/>
      </c>
      <c r="N550" s="76"/>
      <c r="O550" s="76"/>
      <c r="P550" s="77" t="str">
        <f>IF(ISBLANK('Prediction Log'!$N550), "",'Prediction Log'!$O550-'Prediction Log'!$N550)</f>
        <v/>
      </c>
      <c r="Q550" s="78" t="str">
        <f>IF(ISBLANK('Prediction Log'!$N550), "",IF('Prediction Log'!$M550&lt;&gt;'Prediction Log'!$H550, "Y", IF(AND('Prediction Log'!$M550='Prediction Log'!$H550, ABS((-1*'Prediction Log'!$P550))&gt;ABS('Prediction Log'!$D550)), "Y", IF('Prediction Log'!$D550='Prediction Log'!$P550, "PUSH", "N"))))</f>
        <v/>
      </c>
      <c r="R550" s="79" t="str">
        <f>IF(ISBLANK('Prediction Log'!$N550), "",IF('Prediction Log'!$P550&lt;'Prediction Log'!$D550, "Y", IF('Prediction Log'!$P550='Prediction Log'!$D550, "PUSH", "N")))</f>
        <v/>
      </c>
      <c r="S550" s="79" t="str">
        <f>IF(ISBLANK('Prediction Log'!$N550), "",IF('Prediction Log'!$P550&lt;'Prediction Log'!$E550, "Y", IF('Prediction Log'!$P550='Prediction Log'!$E550, "PUSH", "N")))</f>
        <v/>
      </c>
      <c r="T550" s="80" t="str">
        <f>IF(ISBLANK('Prediction Log'!$N550),"",IF('Prediction Log'!$M550='Prediction Log'!$H550, "Y", "N"))</f>
        <v/>
      </c>
      <c r="U550" s="80" t="str">
        <f>'Prediction Log'!$R550</f>
        <v/>
      </c>
      <c r="V550" s="80" t="str">
        <f>IF(ISBLANK('Prediction Log'!$N550), "",IF(AND('Prediction Log'!$T550="Y", 'Prediction Log'!$U550="Y"), "Y", "N"))</f>
        <v/>
      </c>
      <c r="W550" s="81" t="str">
        <f>IF(ISBLANK('Prediction Log'!$N550),"",IF('Prediction Log'!$M550='Prediction Log'!$I550, "Y", "N"))</f>
        <v/>
      </c>
      <c r="X550" s="81" t="str">
        <f>IF(ISBLANK('Prediction Log'!$N550), "", IF('Prediction Log'!$R550=Games!K532, "Y", "N"))</f>
        <v/>
      </c>
      <c r="Y550" s="82" t="str">
        <f>IF(ISBLANK('Prediction Log'!$N550), "",IF('Prediction Log'!$J550='Prediction Log'!$M550, "Y", "N"))</f>
        <v/>
      </c>
      <c r="Z550" s="81" t="str">
        <f>IF(ISBLANK('Prediction Log'!$N550), "",IF('Prediction Log'!$I550&lt;&gt;'Prediction Log'!$M550, "N",IF(AND('Prediction Log'!$E550&gt;0, 'Prediction Log'!$P550&gt;'Prediction Log'!$E550, 'Prediction Log'!$I550='Prediction Log'!$C550), "Y", IF(AND('Prediction Log'!$E550&lt;0, 'Prediction Log'!$P550&lt;'Prediction Log'!$E550,'Prediction Log'!$I550='Prediction Log'!$B550 ), "Y", IF('Prediction Log'!$P550='Prediction Log'!$E550, "PUSH", "N")))))</f>
        <v/>
      </c>
      <c r="AA550" s="81" t="str">
        <f>IF(ISBLANK('Prediction Log'!$N550), "",IF(AND('Prediction Log'!$W550="Y", 'Prediction Log'!$X550="Y"), "Y", "N"))</f>
        <v/>
      </c>
      <c r="AB550" s="80" t="str">
        <f>IF(ISBLANK('Prediction Log'!$N550), "",IF('Prediction Log'!$D550&gt;0, 'Prediction Log'!$P550-'Prediction Log'!$D550, IF('Prediction Log'!$D550&lt;0, -'Prediction Log'!$P550+'Prediction Log'!$D550, "NA")))</f>
        <v/>
      </c>
      <c r="AC550" s="80" t="str">
        <f>IF(ISBLANK('Prediction Log'!$N550), "",ABS('Prediction Log'!$AB550))</f>
        <v/>
      </c>
      <c r="AD550" s="81" t="str">
        <f>IF(ISBLANK('Prediction Log'!$N550), "",IF('Prediction Log'!$E550&gt;0, 'Prediction Log'!$P550-'Prediction Log'!$E550, IF('Prediction Log'!$E550&lt;0, -'Prediction Log'!$P550+'Prediction Log'!$E550, "NA")))</f>
        <v/>
      </c>
      <c r="AE550" s="81" t="str">
        <f>IF(ISBLANK('Prediction Log'!$N550), "",ABS('Prediction Log'!$AD550))</f>
        <v/>
      </c>
    </row>
    <row r="551" ht="14.25" customHeight="1">
      <c r="A551" s="67" t="str">
        <f>IF(ISBLANK(Games!$B533), "",Games!A533)</f>
        <v/>
      </c>
      <c r="B551" s="67" t="str">
        <f>IF(ISBLANK(Games!$B533), "",Games!B533)</f>
        <v/>
      </c>
      <c r="C551" s="67" t="str">
        <f>IF(ISBLANK(Games!$B533), "",Games!E533)</f>
        <v/>
      </c>
      <c r="D551" s="68" t="str">
        <f>IF(ISBLANK(Games!$B533), "",Games!G533)</f>
        <v/>
      </c>
      <c r="E551" s="68" t="str">
        <f>IF(ISBLANK(Games!$B533), "",Games!H533)</f>
        <v/>
      </c>
      <c r="F551" s="69" t="str">
        <f>Games!D533</f>
        <v/>
      </c>
      <c r="G551" s="70" t="str">
        <f>Games!K533</f>
        <v/>
      </c>
      <c r="H551" s="71" t="str">
        <f>IF(ISBLANK(Games!B533), "", IF('Prediction Log'!$D551&lt;0, 'Prediction Log'!$B551, 'Prediction Log'!$C551))</f>
        <v/>
      </c>
      <c r="I551" s="72" t="str">
        <f>IF(ISBLANK(Games!$B533), "",Games!I533)</f>
        <v/>
      </c>
      <c r="J551" s="72" t="str">
        <f>IF('Prediction Log'!$F551&gt;0.5, 'Prediction Log'!$B551, IF('Prediction Log'!$F551&lt;0.5, 'Prediction Log'!$C551, "PICK"))</f>
        <v/>
      </c>
      <c r="K551" s="73" t="str">
        <f>IF(ISBLANK(Games!B533), "",IF('Prediction Log'!$J551='Prediction Log'!$B551, 'Prediction Log'!$F551, 1-'Prediction Log'!$F551))</f>
        <v/>
      </c>
      <c r="L551" s="74" t="str">
        <f>IF(ISBLANK(Games!$B533), "",Games!L533)</f>
        <v/>
      </c>
      <c r="M551" s="75" t="str">
        <f>IF(ISBLANK('Prediction Log'!$N551), "",IF('Prediction Log'!$N551&gt;'Prediction Log'!$O551,'Prediction Log'!$B551,'Prediction Log'!$C551))</f>
        <v/>
      </c>
      <c r="N551" s="76"/>
      <c r="O551" s="76"/>
      <c r="P551" s="77" t="str">
        <f>IF(ISBLANK('Prediction Log'!$N551), "",'Prediction Log'!$O551-'Prediction Log'!$N551)</f>
        <v/>
      </c>
      <c r="Q551" s="78" t="str">
        <f>IF(ISBLANK('Prediction Log'!$N551), "",IF('Prediction Log'!$M551&lt;&gt;'Prediction Log'!$H551, "Y", IF(AND('Prediction Log'!$M551='Prediction Log'!$H551, ABS((-1*'Prediction Log'!$P551))&gt;ABS('Prediction Log'!$D551)), "Y", IF('Prediction Log'!$D551='Prediction Log'!$P551, "PUSH", "N"))))</f>
        <v/>
      </c>
      <c r="R551" s="79" t="str">
        <f>IF(ISBLANK('Prediction Log'!$N551), "",IF('Prediction Log'!$P551&lt;'Prediction Log'!$D551, "Y", IF('Prediction Log'!$P551='Prediction Log'!$D551, "PUSH", "N")))</f>
        <v/>
      </c>
      <c r="S551" s="79" t="str">
        <f>IF(ISBLANK('Prediction Log'!$N551), "",IF('Prediction Log'!$P551&lt;'Prediction Log'!$E551, "Y", IF('Prediction Log'!$P551='Prediction Log'!$E551, "PUSH", "N")))</f>
        <v/>
      </c>
      <c r="T551" s="80" t="str">
        <f>IF(ISBLANK('Prediction Log'!$N551),"",IF('Prediction Log'!$M551='Prediction Log'!$H551, "Y", "N"))</f>
        <v/>
      </c>
      <c r="U551" s="80" t="str">
        <f>'Prediction Log'!$R551</f>
        <v/>
      </c>
      <c r="V551" s="80" t="str">
        <f>IF(ISBLANK('Prediction Log'!$N551), "",IF(AND('Prediction Log'!$T551="Y", 'Prediction Log'!$U551="Y"), "Y", "N"))</f>
        <v/>
      </c>
      <c r="W551" s="81" t="str">
        <f>IF(ISBLANK('Prediction Log'!$N551),"",IF('Prediction Log'!$M551='Prediction Log'!$I551, "Y", "N"))</f>
        <v/>
      </c>
      <c r="X551" s="81" t="str">
        <f>IF(ISBLANK('Prediction Log'!$N551), "", IF('Prediction Log'!$R551=Games!K533, "Y", "N"))</f>
        <v/>
      </c>
      <c r="Y551" s="82" t="str">
        <f>IF(ISBLANK('Prediction Log'!$N551), "",IF('Prediction Log'!$J551='Prediction Log'!$M551, "Y", "N"))</f>
        <v/>
      </c>
      <c r="Z551" s="81" t="str">
        <f>IF(ISBLANK('Prediction Log'!$N551), "",IF('Prediction Log'!$I551&lt;&gt;'Prediction Log'!$M551, "N",IF(AND('Prediction Log'!$E551&gt;0, 'Prediction Log'!$P551&gt;'Prediction Log'!$E551, 'Prediction Log'!$I551='Prediction Log'!$C551), "Y", IF(AND('Prediction Log'!$E551&lt;0, 'Prediction Log'!$P551&lt;'Prediction Log'!$E551,'Prediction Log'!$I551='Prediction Log'!$B551 ), "Y", IF('Prediction Log'!$P551='Prediction Log'!$E551, "PUSH", "N")))))</f>
        <v/>
      </c>
      <c r="AA551" s="81" t="str">
        <f>IF(ISBLANK('Prediction Log'!$N551), "",IF(AND('Prediction Log'!$W551="Y", 'Prediction Log'!$X551="Y"), "Y", "N"))</f>
        <v/>
      </c>
      <c r="AB551" s="80" t="str">
        <f>IF(ISBLANK('Prediction Log'!$N551), "",IF('Prediction Log'!$D551&gt;0, 'Prediction Log'!$P551-'Prediction Log'!$D551, IF('Prediction Log'!$D551&lt;0, -'Prediction Log'!$P551+'Prediction Log'!$D551, "NA")))</f>
        <v/>
      </c>
      <c r="AC551" s="80" t="str">
        <f>IF(ISBLANK('Prediction Log'!$N551), "",ABS('Prediction Log'!$AB551))</f>
        <v/>
      </c>
      <c r="AD551" s="81" t="str">
        <f>IF(ISBLANK('Prediction Log'!$N551), "",IF('Prediction Log'!$E551&gt;0, 'Prediction Log'!$P551-'Prediction Log'!$E551, IF('Prediction Log'!$E551&lt;0, -'Prediction Log'!$P551+'Prediction Log'!$E551, "NA")))</f>
        <v/>
      </c>
      <c r="AE551" s="81" t="str">
        <f>IF(ISBLANK('Prediction Log'!$N551), "",ABS('Prediction Log'!$AD551))</f>
        <v/>
      </c>
    </row>
    <row r="552" ht="14.25" customHeight="1">
      <c r="A552" s="14" t="str">
        <f>IF(ISBLANK(Games!$B534), "",Games!A534)</f>
        <v/>
      </c>
      <c r="B552" s="67" t="str">
        <f>IF(ISBLANK(Games!$B534), "",Games!B534)</f>
        <v/>
      </c>
      <c r="C552" s="67" t="str">
        <f>IF(ISBLANK(Games!$B534), "",Games!E534)</f>
        <v/>
      </c>
      <c r="D552" s="10" t="str">
        <f>IF(ISBLANK(Games!$B534), "",Games!G534)</f>
        <v/>
      </c>
      <c r="E552" s="10" t="str">
        <f>IF(ISBLANK(Games!$B534), "",Games!H534)</f>
        <v/>
      </c>
      <c r="F552" s="69" t="str">
        <f>Games!D534</f>
        <v/>
      </c>
      <c r="G552" s="70" t="str">
        <f>Games!K534</f>
        <v/>
      </c>
      <c r="H552" s="71" t="str">
        <f>IF(ISBLANK(Games!B534), "", IF('Prediction Log'!$D552&lt;0, 'Prediction Log'!$B552, 'Prediction Log'!$C552))</f>
        <v/>
      </c>
      <c r="I552" s="72" t="str">
        <f>IF(ISBLANK(Games!$B534), "",Games!I534)</f>
        <v/>
      </c>
      <c r="J552" s="72" t="str">
        <f>IF('Prediction Log'!$F552&gt;0.5, 'Prediction Log'!$B552, IF('Prediction Log'!$F552&lt;0.5, 'Prediction Log'!$C552, "PICK"))</f>
        <v/>
      </c>
      <c r="K552" s="73" t="str">
        <f>IF(ISBLANK(Games!B534), "",IF('Prediction Log'!$J552='Prediction Log'!$B552, 'Prediction Log'!$F552, 1-'Prediction Log'!$F552))</f>
        <v/>
      </c>
      <c r="L552" s="74" t="str">
        <f>IF(ISBLANK(Games!$B534), "",Games!L534)</f>
        <v/>
      </c>
      <c r="M552" s="75" t="str">
        <f>IF(ISBLANK('Prediction Log'!$N552), "",IF('Prediction Log'!$N552&gt;'Prediction Log'!$O552,'Prediction Log'!$B552,'Prediction Log'!$C552))</f>
        <v/>
      </c>
      <c r="N552" s="76"/>
      <c r="O552" s="76"/>
      <c r="P552" s="77" t="str">
        <f>IF(ISBLANK('Prediction Log'!$N552), "",'Prediction Log'!$O552-'Prediction Log'!$N552)</f>
        <v/>
      </c>
      <c r="Q552" s="78" t="str">
        <f>IF(ISBLANK('Prediction Log'!$N552), "",IF('Prediction Log'!$M552&lt;&gt;'Prediction Log'!$H552, "Y", IF(AND('Prediction Log'!$M552='Prediction Log'!$H552, ABS((-1*'Prediction Log'!$P552))&gt;ABS('Prediction Log'!$D552)), "Y", IF('Prediction Log'!$D552='Prediction Log'!$P552, "PUSH", "N"))))</f>
        <v/>
      </c>
      <c r="R552" s="79" t="str">
        <f>IF(ISBLANK('Prediction Log'!$N552), "",IF('Prediction Log'!$P552&lt;'Prediction Log'!$D552, "Y", IF('Prediction Log'!$P552='Prediction Log'!$D552, "PUSH", "N")))</f>
        <v/>
      </c>
      <c r="S552" s="79" t="str">
        <f>IF(ISBLANK('Prediction Log'!$N552), "",IF('Prediction Log'!$P552&lt;'Prediction Log'!$E552, "Y", IF('Prediction Log'!$P552='Prediction Log'!$E552, "PUSH", "N")))</f>
        <v/>
      </c>
      <c r="T552" s="80" t="str">
        <f>IF(ISBLANK('Prediction Log'!$N552),"",IF('Prediction Log'!$M552='Prediction Log'!$H552, "Y", "N"))</f>
        <v/>
      </c>
      <c r="U552" s="80" t="str">
        <f>'Prediction Log'!$R552</f>
        <v/>
      </c>
      <c r="V552" s="80" t="str">
        <f>IF(ISBLANK('Prediction Log'!$N552), "",IF(AND('Prediction Log'!$T552="Y", 'Prediction Log'!$U552="Y"), "Y", "N"))</f>
        <v/>
      </c>
      <c r="W552" s="81" t="str">
        <f>IF(ISBLANK('Prediction Log'!$N552),"",IF('Prediction Log'!$M552='Prediction Log'!$I552, "Y", "N"))</f>
        <v/>
      </c>
      <c r="X552" s="81" t="str">
        <f>IF(ISBLANK('Prediction Log'!$N552), "", IF('Prediction Log'!$R552=Games!K534, "Y", "N"))</f>
        <v/>
      </c>
      <c r="Y552" s="82" t="str">
        <f>IF(ISBLANK('Prediction Log'!$N552), "",IF('Prediction Log'!$J552='Prediction Log'!$M552, "Y", "N"))</f>
        <v/>
      </c>
      <c r="Z552" s="81" t="str">
        <f>IF(ISBLANK('Prediction Log'!$N552), "",IF('Prediction Log'!$I552&lt;&gt;'Prediction Log'!$M552, "N",IF(AND('Prediction Log'!$E552&gt;0, 'Prediction Log'!$P552&gt;'Prediction Log'!$E552, 'Prediction Log'!$I552='Prediction Log'!$C552), "Y", IF(AND('Prediction Log'!$E552&lt;0, 'Prediction Log'!$P552&lt;'Prediction Log'!$E552,'Prediction Log'!$I552='Prediction Log'!$B552 ), "Y", IF('Prediction Log'!$P552='Prediction Log'!$E552, "PUSH", "N")))))</f>
        <v/>
      </c>
      <c r="AA552" s="81" t="str">
        <f>IF(ISBLANK('Prediction Log'!$N552), "",IF(AND('Prediction Log'!$W552="Y", 'Prediction Log'!$X552="Y"), "Y", "N"))</f>
        <v/>
      </c>
      <c r="AB552" s="80" t="str">
        <f>IF(ISBLANK('Prediction Log'!$N552), "",IF('Prediction Log'!$D552&gt;0, 'Prediction Log'!$P552-'Prediction Log'!$D552, IF('Prediction Log'!$D552&lt;0, -'Prediction Log'!$P552+'Prediction Log'!$D552, "NA")))</f>
        <v/>
      </c>
      <c r="AC552" s="80" t="str">
        <f>IF(ISBLANK('Prediction Log'!$N552), "",ABS('Prediction Log'!$AB552))</f>
        <v/>
      </c>
      <c r="AD552" s="81" t="str">
        <f>IF(ISBLANK('Prediction Log'!$N552), "",IF('Prediction Log'!$E552&gt;0, 'Prediction Log'!$P552-'Prediction Log'!$E552, IF('Prediction Log'!$E552&lt;0, -'Prediction Log'!$P552+'Prediction Log'!$E552, "NA")))</f>
        <v/>
      </c>
      <c r="AE552" s="81" t="str">
        <f>IF(ISBLANK('Prediction Log'!$N552), "",ABS('Prediction Log'!$AD552))</f>
        <v/>
      </c>
    </row>
    <row r="553" ht="14.25" customHeight="1">
      <c r="A553" s="67" t="str">
        <f>IF(ISBLANK(Games!$B535), "",Games!A535)</f>
        <v/>
      </c>
      <c r="B553" s="67" t="str">
        <f>IF(ISBLANK(Games!$B535), "",Games!B535)</f>
        <v/>
      </c>
      <c r="C553" s="67" t="str">
        <f>IF(ISBLANK(Games!$B535), "",Games!E535)</f>
        <v/>
      </c>
      <c r="D553" s="68" t="str">
        <f>IF(ISBLANK(Games!$B535), "",Games!G535)</f>
        <v/>
      </c>
      <c r="E553" s="68" t="str">
        <f>IF(ISBLANK(Games!$B535), "",Games!H535)</f>
        <v/>
      </c>
      <c r="F553" s="69" t="str">
        <f>Games!D535</f>
        <v/>
      </c>
      <c r="G553" s="70" t="str">
        <f>Games!K535</f>
        <v/>
      </c>
      <c r="H553" s="71" t="str">
        <f>IF(ISBLANK(Games!B535), "", IF('Prediction Log'!$D553&lt;0, 'Prediction Log'!$B553, 'Prediction Log'!$C553))</f>
        <v/>
      </c>
      <c r="I553" s="72" t="str">
        <f>IF(ISBLANK(Games!$B535), "",Games!I535)</f>
        <v/>
      </c>
      <c r="J553" s="72" t="str">
        <f>IF('Prediction Log'!$F553&gt;0.5, 'Prediction Log'!$B553, IF('Prediction Log'!$F553&lt;0.5, 'Prediction Log'!$C553, "PICK"))</f>
        <v/>
      </c>
      <c r="K553" s="73" t="str">
        <f>IF(ISBLANK(Games!B535), "",IF('Prediction Log'!$J553='Prediction Log'!$B553, 'Prediction Log'!$F553, 1-'Prediction Log'!$F553))</f>
        <v/>
      </c>
      <c r="L553" s="74" t="str">
        <f>IF(ISBLANK(Games!$B535), "",Games!L535)</f>
        <v/>
      </c>
      <c r="M553" s="75" t="str">
        <f>IF(ISBLANK('Prediction Log'!$N553), "",IF('Prediction Log'!$N553&gt;'Prediction Log'!$O553,'Prediction Log'!$B553,'Prediction Log'!$C553))</f>
        <v/>
      </c>
      <c r="N553" s="76"/>
      <c r="O553" s="76"/>
      <c r="P553" s="77" t="str">
        <f>IF(ISBLANK('Prediction Log'!$N553), "",'Prediction Log'!$O553-'Prediction Log'!$N553)</f>
        <v/>
      </c>
      <c r="Q553" s="78" t="str">
        <f>IF(ISBLANK('Prediction Log'!$N553), "",IF('Prediction Log'!$M553&lt;&gt;'Prediction Log'!$H553, "Y", IF(AND('Prediction Log'!$M553='Prediction Log'!$H553, ABS((-1*'Prediction Log'!$P553))&gt;ABS('Prediction Log'!$D553)), "Y", IF('Prediction Log'!$D553='Prediction Log'!$P553, "PUSH", "N"))))</f>
        <v/>
      </c>
      <c r="R553" s="79" t="str">
        <f>IF(ISBLANK('Prediction Log'!$N553), "",IF('Prediction Log'!$P553&lt;'Prediction Log'!$D553, "Y", IF('Prediction Log'!$P553='Prediction Log'!$D553, "PUSH", "N")))</f>
        <v/>
      </c>
      <c r="S553" s="79" t="str">
        <f>IF(ISBLANK('Prediction Log'!$N553), "",IF('Prediction Log'!$P553&lt;'Prediction Log'!$E553, "Y", IF('Prediction Log'!$P553='Prediction Log'!$E553, "PUSH", "N")))</f>
        <v/>
      </c>
      <c r="T553" s="80" t="str">
        <f>IF(ISBLANK('Prediction Log'!$N553),"",IF('Prediction Log'!$M553='Prediction Log'!$H553, "Y", "N"))</f>
        <v/>
      </c>
      <c r="U553" s="80" t="str">
        <f>'Prediction Log'!$R553</f>
        <v/>
      </c>
      <c r="V553" s="80" t="str">
        <f>IF(ISBLANK('Prediction Log'!$N553), "",IF(AND('Prediction Log'!$T553="Y", 'Prediction Log'!$U553="Y"), "Y", "N"))</f>
        <v/>
      </c>
      <c r="W553" s="81" t="str">
        <f>IF(ISBLANK('Prediction Log'!$N553),"",IF('Prediction Log'!$M553='Prediction Log'!$I553, "Y", "N"))</f>
        <v/>
      </c>
      <c r="X553" s="81" t="str">
        <f>IF(ISBLANK('Prediction Log'!$N553), "", IF('Prediction Log'!$R553=Games!K535, "Y", "N"))</f>
        <v/>
      </c>
      <c r="Y553" s="82" t="str">
        <f>IF(ISBLANK('Prediction Log'!$N553), "",IF('Prediction Log'!$J553='Prediction Log'!$M553, "Y", "N"))</f>
        <v/>
      </c>
      <c r="Z553" s="81" t="str">
        <f>IF(ISBLANK('Prediction Log'!$N553), "",IF('Prediction Log'!$I553&lt;&gt;'Prediction Log'!$M553, "N",IF(AND('Prediction Log'!$E553&gt;0, 'Prediction Log'!$P553&gt;'Prediction Log'!$E553, 'Prediction Log'!$I553='Prediction Log'!$C553), "Y", IF(AND('Prediction Log'!$E553&lt;0, 'Prediction Log'!$P553&lt;'Prediction Log'!$E553,'Prediction Log'!$I553='Prediction Log'!$B553 ), "Y", IF('Prediction Log'!$P553='Prediction Log'!$E553, "PUSH", "N")))))</f>
        <v/>
      </c>
      <c r="AA553" s="81" t="str">
        <f>IF(ISBLANK('Prediction Log'!$N553), "",IF(AND('Prediction Log'!$W553="Y", 'Prediction Log'!$X553="Y"), "Y", "N"))</f>
        <v/>
      </c>
      <c r="AB553" s="80" t="str">
        <f>IF(ISBLANK('Prediction Log'!$N553), "",IF('Prediction Log'!$D553&gt;0, 'Prediction Log'!$P553-'Prediction Log'!$D553, IF('Prediction Log'!$D553&lt;0, -'Prediction Log'!$P553+'Prediction Log'!$D553, "NA")))</f>
        <v/>
      </c>
      <c r="AC553" s="80" t="str">
        <f>IF(ISBLANK('Prediction Log'!$N553), "",ABS('Prediction Log'!$AB553))</f>
        <v/>
      </c>
      <c r="AD553" s="81" t="str">
        <f>IF(ISBLANK('Prediction Log'!$N553), "",IF('Prediction Log'!$E553&gt;0, 'Prediction Log'!$P553-'Prediction Log'!$E553, IF('Prediction Log'!$E553&lt;0, -'Prediction Log'!$P553+'Prediction Log'!$E553, "NA")))</f>
        <v/>
      </c>
      <c r="AE553" s="81" t="str">
        <f>IF(ISBLANK('Prediction Log'!$N553), "",ABS('Prediction Log'!$AD553))</f>
        <v/>
      </c>
    </row>
    <row r="554" ht="14.25" customHeight="1">
      <c r="A554" s="14" t="str">
        <f>IF(ISBLANK(Games!$B536), "",Games!A536)</f>
        <v/>
      </c>
      <c r="B554" s="67" t="str">
        <f>IF(ISBLANK(Games!$B536), "",Games!B536)</f>
        <v/>
      </c>
      <c r="C554" s="67" t="str">
        <f>IF(ISBLANK(Games!$B536), "",Games!E536)</f>
        <v/>
      </c>
      <c r="D554" s="10" t="str">
        <f>IF(ISBLANK(Games!$B536), "",Games!G536)</f>
        <v/>
      </c>
      <c r="E554" s="10" t="str">
        <f>IF(ISBLANK(Games!$B536), "",Games!H536)</f>
        <v/>
      </c>
      <c r="F554" s="69" t="str">
        <f>Games!D536</f>
        <v/>
      </c>
      <c r="G554" s="70" t="str">
        <f>Games!K536</f>
        <v/>
      </c>
      <c r="H554" s="71" t="str">
        <f>IF(ISBLANK(Games!B536), "", IF('Prediction Log'!$D554&lt;0, 'Prediction Log'!$B554, 'Prediction Log'!$C554))</f>
        <v/>
      </c>
      <c r="I554" s="72" t="str">
        <f>IF(ISBLANK(Games!$B536), "",Games!I536)</f>
        <v/>
      </c>
      <c r="J554" s="72" t="str">
        <f>IF('Prediction Log'!$F554&gt;0.5, 'Prediction Log'!$B554, IF('Prediction Log'!$F554&lt;0.5, 'Prediction Log'!$C554, "PICK"))</f>
        <v/>
      </c>
      <c r="K554" s="73" t="str">
        <f>IF(ISBLANK(Games!B536), "",IF('Prediction Log'!$J554='Prediction Log'!$B554, 'Prediction Log'!$F554, 1-'Prediction Log'!$F554))</f>
        <v/>
      </c>
      <c r="L554" s="74" t="str">
        <f>IF(ISBLANK(Games!$B536), "",Games!L536)</f>
        <v/>
      </c>
      <c r="M554" s="75" t="str">
        <f>IF(ISBLANK('Prediction Log'!$N554), "",IF('Prediction Log'!$N554&gt;'Prediction Log'!$O554,'Prediction Log'!$B554,'Prediction Log'!$C554))</f>
        <v/>
      </c>
      <c r="N554" s="76"/>
      <c r="O554" s="76"/>
      <c r="P554" s="77" t="str">
        <f>IF(ISBLANK('Prediction Log'!$N554), "",'Prediction Log'!$O554-'Prediction Log'!$N554)</f>
        <v/>
      </c>
      <c r="Q554" s="78" t="str">
        <f>IF(ISBLANK('Prediction Log'!$N554), "",IF('Prediction Log'!$M554&lt;&gt;'Prediction Log'!$H554, "Y", IF(AND('Prediction Log'!$M554='Prediction Log'!$H554, ABS((-1*'Prediction Log'!$P554))&gt;ABS('Prediction Log'!$D554)), "Y", IF('Prediction Log'!$D554='Prediction Log'!$P554, "PUSH", "N"))))</f>
        <v/>
      </c>
      <c r="R554" s="79" t="str">
        <f>IF(ISBLANK('Prediction Log'!$N554), "",IF('Prediction Log'!$P554&lt;'Prediction Log'!$D554, "Y", IF('Prediction Log'!$P554='Prediction Log'!$D554, "PUSH", "N")))</f>
        <v/>
      </c>
      <c r="S554" s="79" t="str">
        <f>IF(ISBLANK('Prediction Log'!$N554), "",IF('Prediction Log'!$P554&lt;'Prediction Log'!$E554, "Y", IF('Prediction Log'!$P554='Prediction Log'!$E554, "PUSH", "N")))</f>
        <v/>
      </c>
      <c r="T554" s="80" t="str">
        <f>IF(ISBLANK('Prediction Log'!$N554),"",IF('Prediction Log'!$M554='Prediction Log'!$H554, "Y", "N"))</f>
        <v/>
      </c>
      <c r="U554" s="80" t="str">
        <f>'Prediction Log'!$R554</f>
        <v/>
      </c>
      <c r="V554" s="80" t="str">
        <f>IF(ISBLANK('Prediction Log'!$N554), "",IF(AND('Prediction Log'!$T554="Y", 'Prediction Log'!$U554="Y"), "Y", "N"))</f>
        <v/>
      </c>
      <c r="W554" s="81" t="str">
        <f>IF(ISBLANK('Prediction Log'!$N554),"",IF('Prediction Log'!$M554='Prediction Log'!$I554, "Y", "N"))</f>
        <v/>
      </c>
      <c r="X554" s="81" t="str">
        <f>IF(ISBLANK('Prediction Log'!$N554), "", IF('Prediction Log'!$R554=Games!K536, "Y", "N"))</f>
        <v/>
      </c>
      <c r="Y554" s="82" t="str">
        <f>IF(ISBLANK('Prediction Log'!$N554), "",IF('Prediction Log'!$J554='Prediction Log'!$M554, "Y", "N"))</f>
        <v/>
      </c>
      <c r="Z554" s="81" t="str">
        <f>IF(ISBLANK('Prediction Log'!$N554), "",IF('Prediction Log'!$I554&lt;&gt;'Prediction Log'!$M554, "N",IF(AND('Prediction Log'!$E554&gt;0, 'Prediction Log'!$P554&gt;'Prediction Log'!$E554, 'Prediction Log'!$I554='Prediction Log'!$C554), "Y", IF(AND('Prediction Log'!$E554&lt;0, 'Prediction Log'!$P554&lt;'Prediction Log'!$E554,'Prediction Log'!$I554='Prediction Log'!$B554 ), "Y", IF('Prediction Log'!$P554='Prediction Log'!$E554, "PUSH", "N")))))</f>
        <v/>
      </c>
      <c r="AA554" s="81" t="str">
        <f>IF(ISBLANK('Prediction Log'!$N554), "",IF(AND('Prediction Log'!$W554="Y", 'Prediction Log'!$X554="Y"), "Y", "N"))</f>
        <v/>
      </c>
      <c r="AB554" s="80" t="str">
        <f>IF(ISBLANK('Prediction Log'!$N554), "",IF('Prediction Log'!$D554&gt;0, 'Prediction Log'!$P554-'Prediction Log'!$D554, IF('Prediction Log'!$D554&lt;0, -'Prediction Log'!$P554+'Prediction Log'!$D554, "NA")))</f>
        <v/>
      </c>
      <c r="AC554" s="80" t="str">
        <f>IF(ISBLANK('Prediction Log'!$N554), "",ABS('Prediction Log'!$AB554))</f>
        <v/>
      </c>
      <c r="AD554" s="81" t="str">
        <f>IF(ISBLANK('Prediction Log'!$N554), "",IF('Prediction Log'!$E554&gt;0, 'Prediction Log'!$P554-'Prediction Log'!$E554, IF('Prediction Log'!$E554&lt;0, -'Prediction Log'!$P554+'Prediction Log'!$E554, "NA")))</f>
        <v/>
      </c>
      <c r="AE554" s="81" t="str">
        <f>IF(ISBLANK('Prediction Log'!$N554), "",ABS('Prediction Log'!$AD554))</f>
        <v/>
      </c>
    </row>
    <row r="555" ht="14.25" customHeight="1">
      <c r="A555" s="67" t="str">
        <f>IF(ISBLANK(Games!$B537), "",Games!A537)</f>
        <v/>
      </c>
      <c r="B555" s="67" t="str">
        <f>IF(ISBLANK(Games!$B537), "",Games!B537)</f>
        <v/>
      </c>
      <c r="C555" s="67" t="str">
        <f>IF(ISBLANK(Games!$B537), "",Games!E537)</f>
        <v/>
      </c>
      <c r="D555" s="68" t="str">
        <f>IF(ISBLANK(Games!$B537), "",Games!G537)</f>
        <v/>
      </c>
      <c r="E555" s="68" t="str">
        <f>IF(ISBLANK(Games!$B537), "",Games!H537)</f>
        <v/>
      </c>
      <c r="F555" s="69" t="str">
        <f>Games!D537</f>
        <v/>
      </c>
      <c r="G555" s="70" t="str">
        <f>Games!K537</f>
        <v/>
      </c>
      <c r="H555" s="71" t="str">
        <f>IF(ISBLANK(Games!B537), "", IF('Prediction Log'!$D555&lt;0, 'Prediction Log'!$B555, 'Prediction Log'!$C555))</f>
        <v/>
      </c>
      <c r="I555" s="72" t="str">
        <f>IF(ISBLANK(Games!$B537), "",Games!I537)</f>
        <v/>
      </c>
      <c r="J555" s="72" t="str">
        <f>IF('Prediction Log'!$F555&gt;0.5, 'Prediction Log'!$B555, IF('Prediction Log'!$F555&lt;0.5, 'Prediction Log'!$C555, "PICK"))</f>
        <v/>
      </c>
      <c r="K555" s="73" t="str">
        <f>IF(ISBLANK(Games!B537), "",IF('Prediction Log'!$J555='Prediction Log'!$B555, 'Prediction Log'!$F555, 1-'Prediction Log'!$F555))</f>
        <v/>
      </c>
      <c r="L555" s="74" t="str">
        <f>IF(ISBLANK(Games!$B537), "",Games!L537)</f>
        <v/>
      </c>
      <c r="M555" s="75" t="str">
        <f>IF(ISBLANK('Prediction Log'!$N555), "",IF('Prediction Log'!$N555&gt;'Prediction Log'!$O555,'Prediction Log'!$B555,'Prediction Log'!$C555))</f>
        <v/>
      </c>
      <c r="N555" s="76"/>
      <c r="O555" s="76"/>
      <c r="P555" s="77" t="str">
        <f>IF(ISBLANK('Prediction Log'!$N555), "",'Prediction Log'!$O555-'Prediction Log'!$N555)</f>
        <v/>
      </c>
      <c r="Q555" s="78" t="str">
        <f>IF(ISBLANK('Prediction Log'!$N555), "",IF('Prediction Log'!$M555&lt;&gt;'Prediction Log'!$H555, "Y", IF(AND('Prediction Log'!$M555='Prediction Log'!$H555, ABS((-1*'Prediction Log'!$P555))&gt;ABS('Prediction Log'!$D555)), "Y", IF('Prediction Log'!$D555='Prediction Log'!$P555, "PUSH", "N"))))</f>
        <v/>
      </c>
      <c r="R555" s="79" t="str">
        <f>IF(ISBLANK('Prediction Log'!$N555), "",IF('Prediction Log'!$P555&lt;'Prediction Log'!$D555, "Y", IF('Prediction Log'!$P555='Prediction Log'!$D555, "PUSH", "N")))</f>
        <v/>
      </c>
      <c r="S555" s="79" t="str">
        <f>IF(ISBLANK('Prediction Log'!$N555), "",IF('Prediction Log'!$P555&lt;'Prediction Log'!$E555, "Y", IF('Prediction Log'!$P555='Prediction Log'!$E555, "PUSH", "N")))</f>
        <v/>
      </c>
      <c r="T555" s="80" t="str">
        <f>IF(ISBLANK('Prediction Log'!$N555),"",IF('Prediction Log'!$M555='Prediction Log'!$H555, "Y", "N"))</f>
        <v/>
      </c>
      <c r="U555" s="80" t="str">
        <f>'Prediction Log'!$R555</f>
        <v/>
      </c>
      <c r="V555" s="80" t="str">
        <f>IF(ISBLANK('Prediction Log'!$N555), "",IF(AND('Prediction Log'!$T555="Y", 'Prediction Log'!$U555="Y"), "Y", "N"))</f>
        <v/>
      </c>
      <c r="W555" s="81" t="str">
        <f>IF(ISBLANK('Prediction Log'!$N555),"",IF('Prediction Log'!$M555='Prediction Log'!$I555, "Y", "N"))</f>
        <v/>
      </c>
      <c r="X555" s="81" t="str">
        <f>IF(ISBLANK('Prediction Log'!$N555), "", IF('Prediction Log'!$R555=Games!K537, "Y", "N"))</f>
        <v/>
      </c>
      <c r="Y555" s="82" t="str">
        <f>IF(ISBLANK('Prediction Log'!$N555), "",IF('Prediction Log'!$J555='Prediction Log'!$M555, "Y", "N"))</f>
        <v/>
      </c>
      <c r="Z555" s="81" t="str">
        <f>IF(ISBLANK('Prediction Log'!$N555), "",IF('Prediction Log'!$I555&lt;&gt;'Prediction Log'!$M555, "N",IF(AND('Prediction Log'!$E555&gt;0, 'Prediction Log'!$P555&gt;'Prediction Log'!$E555, 'Prediction Log'!$I555='Prediction Log'!$C555), "Y", IF(AND('Prediction Log'!$E555&lt;0, 'Prediction Log'!$P555&lt;'Prediction Log'!$E555,'Prediction Log'!$I555='Prediction Log'!$B555 ), "Y", IF('Prediction Log'!$P555='Prediction Log'!$E555, "PUSH", "N")))))</f>
        <v/>
      </c>
      <c r="AA555" s="81" t="str">
        <f>IF(ISBLANK('Prediction Log'!$N555), "",IF(AND('Prediction Log'!$W555="Y", 'Prediction Log'!$X555="Y"), "Y", "N"))</f>
        <v/>
      </c>
      <c r="AB555" s="80" t="str">
        <f>IF(ISBLANK('Prediction Log'!$N555), "",IF('Prediction Log'!$D555&gt;0, 'Prediction Log'!$P555-'Prediction Log'!$D555, IF('Prediction Log'!$D555&lt;0, -'Prediction Log'!$P555+'Prediction Log'!$D555, "NA")))</f>
        <v/>
      </c>
      <c r="AC555" s="80" t="str">
        <f>IF(ISBLANK('Prediction Log'!$N555), "",ABS('Prediction Log'!$AB555))</f>
        <v/>
      </c>
      <c r="AD555" s="81" t="str">
        <f>IF(ISBLANK('Prediction Log'!$N555), "",IF('Prediction Log'!$E555&gt;0, 'Prediction Log'!$P555-'Prediction Log'!$E555, IF('Prediction Log'!$E555&lt;0, -'Prediction Log'!$P555+'Prediction Log'!$E555, "NA")))</f>
        <v/>
      </c>
      <c r="AE555" s="81" t="str">
        <f>IF(ISBLANK('Prediction Log'!$N555), "",ABS('Prediction Log'!$AD555))</f>
        <v/>
      </c>
    </row>
    <row r="556" ht="14.25" customHeight="1">
      <c r="A556" s="14" t="str">
        <f>IF(ISBLANK(Games!$B538), "",Games!A538)</f>
        <v/>
      </c>
      <c r="B556" s="67" t="str">
        <f>IF(ISBLANK(Games!$B538), "",Games!B538)</f>
        <v/>
      </c>
      <c r="C556" s="67" t="str">
        <f>IF(ISBLANK(Games!$B538), "",Games!E538)</f>
        <v/>
      </c>
      <c r="D556" s="10" t="str">
        <f>IF(ISBLANK(Games!$B538), "",Games!G538)</f>
        <v/>
      </c>
      <c r="E556" s="10" t="str">
        <f>IF(ISBLANK(Games!$B538), "",Games!H538)</f>
        <v/>
      </c>
      <c r="F556" s="69" t="str">
        <f>Games!D538</f>
        <v/>
      </c>
      <c r="G556" s="70" t="str">
        <f>Games!K538</f>
        <v/>
      </c>
      <c r="H556" s="71" t="str">
        <f>IF(ISBLANK(Games!B538), "", IF('Prediction Log'!$D556&lt;0, 'Prediction Log'!$B556, 'Prediction Log'!$C556))</f>
        <v/>
      </c>
      <c r="I556" s="72" t="str">
        <f>IF(ISBLANK(Games!$B538), "",Games!I538)</f>
        <v/>
      </c>
      <c r="J556" s="72" t="str">
        <f>IF('Prediction Log'!$F556&gt;0.5, 'Prediction Log'!$B556, IF('Prediction Log'!$F556&lt;0.5, 'Prediction Log'!$C556, "PICK"))</f>
        <v/>
      </c>
      <c r="K556" s="73" t="str">
        <f>IF(ISBLANK(Games!B538), "",IF('Prediction Log'!$J556='Prediction Log'!$B556, 'Prediction Log'!$F556, 1-'Prediction Log'!$F556))</f>
        <v/>
      </c>
      <c r="L556" s="74" t="str">
        <f>IF(ISBLANK(Games!$B538), "",Games!L538)</f>
        <v/>
      </c>
      <c r="M556" s="75" t="str">
        <f>IF(ISBLANK('Prediction Log'!$N556), "",IF('Prediction Log'!$N556&gt;'Prediction Log'!$O556,'Prediction Log'!$B556,'Prediction Log'!$C556))</f>
        <v/>
      </c>
      <c r="N556" s="76"/>
      <c r="O556" s="76"/>
      <c r="P556" s="77" t="str">
        <f>IF(ISBLANK('Prediction Log'!$N556), "",'Prediction Log'!$O556-'Prediction Log'!$N556)</f>
        <v/>
      </c>
      <c r="Q556" s="78" t="str">
        <f>IF(ISBLANK('Prediction Log'!$N556), "",IF('Prediction Log'!$M556&lt;&gt;'Prediction Log'!$H556, "Y", IF(AND('Prediction Log'!$M556='Prediction Log'!$H556, ABS((-1*'Prediction Log'!$P556))&gt;ABS('Prediction Log'!$D556)), "Y", IF('Prediction Log'!$D556='Prediction Log'!$P556, "PUSH", "N"))))</f>
        <v/>
      </c>
      <c r="R556" s="79" t="str">
        <f>IF(ISBLANK('Prediction Log'!$N556), "",IF('Prediction Log'!$P556&lt;'Prediction Log'!$D556, "Y", IF('Prediction Log'!$P556='Prediction Log'!$D556, "PUSH", "N")))</f>
        <v/>
      </c>
      <c r="S556" s="79" t="str">
        <f>IF(ISBLANK('Prediction Log'!$N556), "",IF('Prediction Log'!$P556&lt;'Prediction Log'!$E556, "Y", IF('Prediction Log'!$P556='Prediction Log'!$E556, "PUSH", "N")))</f>
        <v/>
      </c>
      <c r="T556" s="80" t="str">
        <f>IF(ISBLANK('Prediction Log'!$N556),"",IF('Prediction Log'!$M556='Prediction Log'!$H556, "Y", "N"))</f>
        <v/>
      </c>
      <c r="U556" s="80" t="str">
        <f>'Prediction Log'!$R556</f>
        <v/>
      </c>
      <c r="V556" s="80" t="str">
        <f>IF(ISBLANK('Prediction Log'!$N556), "",IF(AND('Prediction Log'!$T556="Y", 'Prediction Log'!$U556="Y"), "Y", "N"))</f>
        <v/>
      </c>
      <c r="W556" s="81" t="str">
        <f>IF(ISBLANK('Prediction Log'!$N556),"",IF('Prediction Log'!$M556='Prediction Log'!$I556, "Y", "N"))</f>
        <v/>
      </c>
      <c r="X556" s="81" t="str">
        <f>IF(ISBLANK('Prediction Log'!$N556), "", IF('Prediction Log'!$R556=Games!K538, "Y", "N"))</f>
        <v/>
      </c>
      <c r="Y556" s="82" t="str">
        <f>IF(ISBLANK('Prediction Log'!$N556), "",IF('Prediction Log'!$J556='Prediction Log'!$M556, "Y", "N"))</f>
        <v/>
      </c>
      <c r="Z556" s="81" t="str">
        <f>IF(ISBLANK('Prediction Log'!$N556), "",IF('Prediction Log'!$I556&lt;&gt;'Prediction Log'!$M556, "N",IF(AND('Prediction Log'!$E556&gt;0, 'Prediction Log'!$P556&gt;'Prediction Log'!$E556, 'Prediction Log'!$I556='Prediction Log'!$C556), "Y", IF(AND('Prediction Log'!$E556&lt;0, 'Prediction Log'!$P556&lt;'Prediction Log'!$E556,'Prediction Log'!$I556='Prediction Log'!$B556 ), "Y", IF('Prediction Log'!$P556='Prediction Log'!$E556, "PUSH", "N")))))</f>
        <v/>
      </c>
      <c r="AA556" s="81" t="str">
        <f>IF(ISBLANK('Prediction Log'!$N556), "",IF(AND('Prediction Log'!$W556="Y", 'Prediction Log'!$X556="Y"), "Y", "N"))</f>
        <v/>
      </c>
      <c r="AB556" s="80" t="str">
        <f>IF(ISBLANK('Prediction Log'!$N556), "",IF('Prediction Log'!$D556&gt;0, 'Prediction Log'!$P556-'Prediction Log'!$D556, IF('Prediction Log'!$D556&lt;0, -'Prediction Log'!$P556+'Prediction Log'!$D556, "NA")))</f>
        <v/>
      </c>
      <c r="AC556" s="80" t="str">
        <f>IF(ISBLANK('Prediction Log'!$N556), "",ABS('Prediction Log'!$AB556))</f>
        <v/>
      </c>
      <c r="AD556" s="81" t="str">
        <f>IF(ISBLANK('Prediction Log'!$N556), "",IF('Prediction Log'!$E556&gt;0, 'Prediction Log'!$P556-'Prediction Log'!$E556, IF('Prediction Log'!$E556&lt;0, -'Prediction Log'!$P556+'Prediction Log'!$E556, "NA")))</f>
        <v/>
      </c>
      <c r="AE556" s="81" t="str">
        <f>IF(ISBLANK('Prediction Log'!$N556), "",ABS('Prediction Log'!$AD556))</f>
        <v/>
      </c>
    </row>
    <row r="557" ht="14.25" customHeight="1">
      <c r="A557" s="67" t="str">
        <f>IF(ISBLANK(Games!$B539), "",Games!A539)</f>
        <v/>
      </c>
      <c r="B557" s="67" t="str">
        <f>IF(ISBLANK(Games!$B539), "",Games!B539)</f>
        <v/>
      </c>
      <c r="C557" s="67" t="str">
        <f>IF(ISBLANK(Games!$B539), "",Games!E539)</f>
        <v/>
      </c>
      <c r="D557" s="68" t="str">
        <f>IF(ISBLANK(Games!$B539), "",Games!G539)</f>
        <v/>
      </c>
      <c r="E557" s="68" t="str">
        <f>IF(ISBLANK(Games!$B539), "",Games!H539)</f>
        <v/>
      </c>
      <c r="F557" s="69" t="str">
        <f>Games!D539</f>
        <v/>
      </c>
      <c r="G557" s="70" t="str">
        <f>Games!K539</f>
        <v/>
      </c>
      <c r="H557" s="71" t="str">
        <f>IF(ISBLANK(Games!B539), "", IF('Prediction Log'!$D557&lt;0, 'Prediction Log'!$B557, 'Prediction Log'!$C557))</f>
        <v/>
      </c>
      <c r="I557" s="72" t="str">
        <f>IF(ISBLANK(Games!$B539), "",Games!I539)</f>
        <v/>
      </c>
      <c r="J557" s="72" t="str">
        <f>IF('Prediction Log'!$F557&gt;0.5, 'Prediction Log'!$B557, IF('Prediction Log'!$F557&lt;0.5, 'Prediction Log'!$C557, "PICK"))</f>
        <v/>
      </c>
      <c r="K557" s="73" t="str">
        <f>IF(ISBLANK(Games!B539), "",IF('Prediction Log'!$J557='Prediction Log'!$B557, 'Prediction Log'!$F557, 1-'Prediction Log'!$F557))</f>
        <v/>
      </c>
      <c r="L557" s="74" t="str">
        <f>IF(ISBLANK(Games!$B539), "",Games!L539)</f>
        <v/>
      </c>
      <c r="M557" s="75" t="str">
        <f>IF(ISBLANK('Prediction Log'!$N557), "",IF('Prediction Log'!$N557&gt;'Prediction Log'!$O557,'Prediction Log'!$B557,'Prediction Log'!$C557))</f>
        <v/>
      </c>
      <c r="N557" s="76"/>
      <c r="O557" s="76"/>
      <c r="P557" s="77" t="str">
        <f>IF(ISBLANK('Prediction Log'!$N557), "",'Prediction Log'!$O557-'Prediction Log'!$N557)</f>
        <v/>
      </c>
      <c r="Q557" s="78" t="str">
        <f>IF(ISBLANK('Prediction Log'!$N557), "",IF('Prediction Log'!$M557&lt;&gt;'Prediction Log'!$H557, "Y", IF(AND('Prediction Log'!$M557='Prediction Log'!$H557, ABS((-1*'Prediction Log'!$P557))&gt;ABS('Prediction Log'!$D557)), "Y", IF('Prediction Log'!$D557='Prediction Log'!$P557, "PUSH", "N"))))</f>
        <v/>
      </c>
      <c r="R557" s="79" t="str">
        <f>IF(ISBLANK('Prediction Log'!$N557), "",IF('Prediction Log'!$P557&lt;'Prediction Log'!$D557, "Y", IF('Prediction Log'!$P557='Prediction Log'!$D557, "PUSH", "N")))</f>
        <v/>
      </c>
      <c r="S557" s="79" t="str">
        <f>IF(ISBLANK('Prediction Log'!$N557), "",IF('Prediction Log'!$P557&lt;'Prediction Log'!$E557, "Y", IF('Prediction Log'!$P557='Prediction Log'!$E557, "PUSH", "N")))</f>
        <v/>
      </c>
      <c r="T557" s="80" t="str">
        <f>IF(ISBLANK('Prediction Log'!$N557),"",IF('Prediction Log'!$M557='Prediction Log'!$H557, "Y", "N"))</f>
        <v/>
      </c>
      <c r="U557" s="80" t="str">
        <f>'Prediction Log'!$R557</f>
        <v/>
      </c>
      <c r="V557" s="80" t="str">
        <f>IF(ISBLANK('Prediction Log'!$N557), "",IF(AND('Prediction Log'!$T557="Y", 'Prediction Log'!$U557="Y"), "Y", "N"))</f>
        <v/>
      </c>
      <c r="W557" s="81" t="str">
        <f>IF(ISBLANK('Prediction Log'!$N557),"",IF('Prediction Log'!$M557='Prediction Log'!$I557, "Y", "N"))</f>
        <v/>
      </c>
      <c r="X557" s="81" t="str">
        <f>IF(ISBLANK('Prediction Log'!$N557), "", IF('Prediction Log'!$R557=Games!K539, "Y", "N"))</f>
        <v/>
      </c>
      <c r="Y557" s="82" t="str">
        <f>IF(ISBLANK('Prediction Log'!$N557), "",IF('Prediction Log'!$J557='Prediction Log'!$M557, "Y", "N"))</f>
        <v/>
      </c>
      <c r="Z557" s="81" t="str">
        <f>IF(ISBLANK('Prediction Log'!$N557), "",IF('Prediction Log'!$I557&lt;&gt;'Prediction Log'!$M557, "N",IF(AND('Prediction Log'!$E557&gt;0, 'Prediction Log'!$P557&gt;'Prediction Log'!$E557, 'Prediction Log'!$I557='Prediction Log'!$C557), "Y", IF(AND('Prediction Log'!$E557&lt;0, 'Prediction Log'!$P557&lt;'Prediction Log'!$E557,'Prediction Log'!$I557='Prediction Log'!$B557 ), "Y", IF('Prediction Log'!$P557='Prediction Log'!$E557, "PUSH", "N")))))</f>
        <v/>
      </c>
      <c r="AA557" s="81" t="str">
        <f>IF(ISBLANK('Prediction Log'!$N557), "",IF(AND('Prediction Log'!$W557="Y", 'Prediction Log'!$X557="Y"), "Y", "N"))</f>
        <v/>
      </c>
      <c r="AB557" s="80" t="str">
        <f>IF(ISBLANK('Prediction Log'!$N557), "",IF('Prediction Log'!$D557&gt;0, 'Prediction Log'!$P557-'Prediction Log'!$D557, IF('Prediction Log'!$D557&lt;0, -'Prediction Log'!$P557+'Prediction Log'!$D557, "NA")))</f>
        <v/>
      </c>
      <c r="AC557" s="80" t="str">
        <f>IF(ISBLANK('Prediction Log'!$N557), "",ABS('Prediction Log'!$AB557))</f>
        <v/>
      </c>
      <c r="AD557" s="81" t="str">
        <f>IF(ISBLANK('Prediction Log'!$N557), "",IF('Prediction Log'!$E557&gt;0, 'Prediction Log'!$P557-'Prediction Log'!$E557, IF('Prediction Log'!$E557&lt;0, -'Prediction Log'!$P557+'Prediction Log'!$E557, "NA")))</f>
        <v/>
      </c>
      <c r="AE557" s="81" t="str">
        <f>IF(ISBLANK('Prediction Log'!$N557), "",ABS('Prediction Log'!$AD557))</f>
        <v/>
      </c>
    </row>
    <row r="558" ht="14.25" customHeight="1">
      <c r="A558" s="14" t="str">
        <f>IF(ISBLANK(Games!$B540), "",Games!A540)</f>
        <v/>
      </c>
      <c r="B558" s="67" t="str">
        <f>IF(ISBLANK(Games!$B540), "",Games!B540)</f>
        <v/>
      </c>
      <c r="C558" s="67" t="str">
        <f>IF(ISBLANK(Games!$B540), "",Games!E540)</f>
        <v/>
      </c>
      <c r="D558" s="10" t="str">
        <f>IF(ISBLANK(Games!$B540), "",Games!G540)</f>
        <v/>
      </c>
      <c r="E558" s="10" t="str">
        <f>IF(ISBLANK(Games!$B540), "",Games!H540)</f>
        <v/>
      </c>
      <c r="F558" s="69" t="str">
        <f>Games!D540</f>
        <v/>
      </c>
      <c r="G558" s="70" t="str">
        <f>Games!K540</f>
        <v/>
      </c>
      <c r="H558" s="71" t="str">
        <f>IF(ISBLANK(Games!B540), "", IF('Prediction Log'!$D558&lt;0, 'Prediction Log'!$B558, 'Prediction Log'!$C558))</f>
        <v/>
      </c>
      <c r="I558" s="72" t="str">
        <f>IF(ISBLANK(Games!$B540), "",Games!I540)</f>
        <v/>
      </c>
      <c r="J558" s="72" t="str">
        <f>IF('Prediction Log'!$F558&gt;0.5, 'Prediction Log'!$B558, IF('Prediction Log'!$F558&lt;0.5, 'Prediction Log'!$C558, "PICK"))</f>
        <v/>
      </c>
      <c r="K558" s="73" t="str">
        <f>IF(ISBLANK(Games!B540), "",IF('Prediction Log'!$J558='Prediction Log'!$B558, 'Prediction Log'!$F558, 1-'Prediction Log'!$F558))</f>
        <v/>
      </c>
      <c r="L558" s="74" t="str">
        <f>IF(ISBLANK(Games!$B540), "",Games!L540)</f>
        <v/>
      </c>
      <c r="M558" s="75" t="str">
        <f>IF(ISBLANK('Prediction Log'!$N558), "",IF('Prediction Log'!$N558&gt;'Prediction Log'!$O558,'Prediction Log'!$B558,'Prediction Log'!$C558))</f>
        <v/>
      </c>
      <c r="N558" s="76"/>
      <c r="O558" s="76"/>
      <c r="P558" s="77" t="str">
        <f>IF(ISBLANK('Prediction Log'!$N558), "",'Prediction Log'!$O558-'Prediction Log'!$N558)</f>
        <v/>
      </c>
      <c r="Q558" s="78" t="str">
        <f>IF(ISBLANK('Prediction Log'!$N558), "",IF('Prediction Log'!$M558&lt;&gt;'Prediction Log'!$H558, "Y", IF(AND('Prediction Log'!$M558='Prediction Log'!$H558, ABS((-1*'Prediction Log'!$P558))&gt;ABS('Prediction Log'!$D558)), "Y", IF('Prediction Log'!$D558='Prediction Log'!$P558, "PUSH", "N"))))</f>
        <v/>
      </c>
      <c r="R558" s="79" t="str">
        <f>IF(ISBLANK('Prediction Log'!$N558), "",IF('Prediction Log'!$P558&lt;'Prediction Log'!$D558, "Y", IF('Prediction Log'!$P558='Prediction Log'!$D558, "PUSH", "N")))</f>
        <v/>
      </c>
      <c r="S558" s="79" t="str">
        <f>IF(ISBLANK('Prediction Log'!$N558), "",IF('Prediction Log'!$P558&lt;'Prediction Log'!$E558, "Y", IF('Prediction Log'!$P558='Prediction Log'!$E558, "PUSH", "N")))</f>
        <v/>
      </c>
      <c r="T558" s="80" t="str">
        <f>IF(ISBLANK('Prediction Log'!$N558),"",IF('Prediction Log'!$M558='Prediction Log'!$H558, "Y", "N"))</f>
        <v/>
      </c>
      <c r="U558" s="80" t="str">
        <f>'Prediction Log'!$R558</f>
        <v/>
      </c>
      <c r="V558" s="80" t="str">
        <f>IF(ISBLANK('Prediction Log'!$N558), "",IF(AND('Prediction Log'!$T558="Y", 'Prediction Log'!$U558="Y"), "Y", "N"))</f>
        <v/>
      </c>
      <c r="W558" s="81" t="str">
        <f>IF(ISBLANK('Prediction Log'!$N558),"",IF('Prediction Log'!$M558='Prediction Log'!$I558, "Y", "N"))</f>
        <v/>
      </c>
      <c r="X558" s="81" t="str">
        <f>IF(ISBLANK('Prediction Log'!$N558), "", IF('Prediction Log'!$R558=Games!K540, "Y", "N"))</f>
        <v/>
      </c>
      <c r="Y558" s="82" t="str">
        <f>IF(ISBLANK('Prediction Log'!$N558), "",IF('Prediction Log'!$J558='Prediction Log'!$M558, "Y", "N"))</f>
        <v/>
      </c>
      <c r="Z558" s="81" t="str">
        <f>IF(ISBLANK('Prediction Log'!$N558), "",IF('Prediction Log'!$I558&lt;&gt;'Prediction Log'!$M558, "N",IF(AND('Prediction Log'!$E558&gt;0, 'Prediction Log'!$P558&gt;'Prediction Log'!$E558, 'Prediction Log'!$I558='Prediction Log'!$C558), "Y", IF(AND('Prediction Log'!$E558&lt;0, 'Prediction Log'!$P558&lt;'Prediction Log'!$E558,'Prediction Log'!$I558='Prediction Log'!$B558 ), "Y", IF('Prediction Log'!$P558='Prediction Log'!$E558, "PUSH", "N")))))</f>
        <v/>
      </c>
      <c r="AA558" s="81" t="str">
        <f>IF(ISBLANK('Prediction Log'!$N558), "",IF(AND('Prediction Log'!$W558="Y", 'Prediction Log'!$X558="Y"), "Y", "N"))</f>
        <v/>
      </c>
      <c r="AB558" s="80" t="str">
        <f>IF(ISBLANK('Prediction Log'!$N558), "",IF('Prediction Log'!$D558&gt;0, 'Prediction Log'!$P558-'Prediction Log'!$D558, IF('Prediction Log'!$D558&lt;0, -'Prediction Log'!$P558+'Prediction Log'!$D558, "NA")))</f>
        <v/>
      </c>
      <c r="AC558" s="80" t="str">
        <f>IF(ISBLANK('Prediction Log'!$N558), "",ABS('Prediction Log'!$AB558))</f>
        <v/>
      </c>
      <c r="AD558" s="81" t="str">
        <f>IF(ISBLANK('Prediction Log'!$N558), "",IF('Prediction Log'!$E558&gt;0, 'Prediction Log'!$P558-'Prediction Log'!$E558, IF('Prediction Log'!$E558&lt;0, -'Prediction Log'!$P558+'Prediction Log'!$E558, "NA")))</f>
        <v/>
      </c>
      <c r="AE558" s="81" t="str">
        <f>IF(ISBLANK('Prediction Log'!$N558), "",ABS('Prediction Log'!$AD558))</f>
        <v/>
      </c>
    </row>
    <row r="559" ht="14.25" customHeight="1">
      <c r="A559" s="67" t="str">
        <f>IF(ISBLANK(Games!$B541), "",Games!A541)</f>
        <v/>
      </c>
      <c r="B559" s="67" t="str">
        <f>IF(ISBLANK(Games!$B541), "",Games!B541)</f>
        <v/>
      </c>
      <c r="C559" s="67" t="str">
        <f>IF(ISBLANK(Games!$B541), "",Games!E541)</f>
        <v/>
      </c>
      <c r="D559" s="68" t="str">
        <f>IF(ISBLANK(Games!$B541), "",Games!G541)</f>
        <v/>
      </c>
      <c r="E559" s="68" t="str">
        <f>IF(ISBLANK(Games!$B541), "",Games!H541)</f>
        <v/>
      </c>
      <c r="F559" s="69" t="str">
        <f>Games!D541</f>
        <v/>
      </c>
      <c r="G559" s="70" t="str">
        <f>Games!K541</f>
        <v/>
      </c>
      <c r="H559" s="71" t="str">
        <f>IF(ISBLANK(Games!B541), "", IF('Prediction Log'!$D559&lt;0, 'Prediction Log'!$B559, 'Prediction Log'!$C559))</f>
        <v/>
      </c>
      <c r="I559" s="72" t="str">
        <f>IF(ISBLANK(Games!$B541), "",Games!I541)</f>
        <v/>
      </c>
      <c r="J559" s="72" t="str">
        <f>IF('Prediction Log'!$F559&gt;0.5, 'Prediction Log'!$B559, IF('Prediction Log'!$F559&lt;0.5, 'Prediction Log'!$C559, "PICK"))</f>
        <v/>
      </c>
      <c r="K559" s="73" t="str">
        <f>IF(ISBLANK(Games!B541), "",IF('Prediction Log'!$J559='Prediction Log'!$B559, 'Prediction Log'!$F559, 1-'Prediction Log'!$F559))</f>
        <v/>
      </c>
      <c r="L559" s="74" t="str">
        <f>IF(ISBLANK(Games!$B541), "",Games!L541)</f>
        <v/>
      </c>
      <c r="M559" s="75" t="str">
        <f>IF(ISBLANK('Prediction Log'!$N559), "",IF('Prediction Log'!$N559&gt;'Prediction Log'!$O559,'Prediction Log'!$B559,'Prediction Log'!$C559))</f>
        <v/>
      </c>
      <c r="N559" s="76"/>
      <c r="O559" s="76"/>
      <c r="P559" s="77" t="str">
        <f>IF(ISBLANK('Prediction Log'!$N559), "",'Prediction Log'!$O559-'Prediction Log'!$N559)</f>
        <v/>
      </c>
      <c r="Q559" s="78" t="str">
        <f>IF(ISBLANK('Prediction Log'!$N559), "",IF('Prediction Log'!$M559&lt;&gt;'Prediction Log'!$H559, "Y", IF(AND('Prediction Log'!$M559='Prediction Log'!$H559, ABS((-1*'Prediction Log'!$P559))&gt;ABS('Prediction Log'!$D559)), "Y", IF('Prediction Log'!$D559='Prediction Log'!$P559, "PUSH", "N"))))</f>
        <v/>
      </c>
      <c r="R559" s="79" t="str">
        <f>IF(ISBLANK('Prediction Log'!$N559), "",IF('Prediction Log'!$P559&lt;'Prediction Log'!$D559, "Y", IF('Prediction Log'!$P559='Prediction Log'!$D559, "PUSH", "N")))</f>
        <v/>
      </c>
      <c r="S559" s="79" t="str">
        <f>IF(ISBLANK('Prediction Log'!$N559), "",IF('Prediction Log'!$P559&lt;'Prediction Log'!$E559, "Y", IF('Prediction Log'!$P559='Prediction Log'!$E559, "PUSH", "N")))</f>
        <v/>
      </c>
      <c r="T559" s="80" t="str">
        <f>IF(ISBLANK('Prediction Log'!$N559),"",IF('Prediction Log'!$M559='Prediction Log'!$H559, "Y", "N"))</f>
        <v/>
      </c>
      <c r="U559" s="80" t="str">
        <f>'Prediction Log'!$R559</f>
        <v/>
      </c>
      <c r="V559" s="80" t="str">
        <f>IF(ISBLANK('Prediction Log'!$N559), "",IF(AND('Prediction Log'!$T559="Y", 'Prediction Log'!$U559="Y"), "Y", "N"))</f>
        <v/>
      </c>
      <c r="W559" s="81" t="str">
        <f>IF(ISBLANK('Prediction Log'!$N559),"",IF('Prediction Log'!$M559='Prediction Log'!$I559, "Y", "N"))</f>
        <v/>
      </c>
      <c r="X559" s="81" t="str">
        <f>IF(ISBLANK('Prediction Log'!$N559), "", IF('Prediction Log'!$R559=Games!K541, "Y", "N"))</f>
        <v/>
      </c>
      <c r="Y559" s="82" t="str">
        <f>IF(ISBLANK('Prediction Log'!$N559), "",IF('Prediction Log'!$J559='Prediction Log'!$M559, "Y", "N"))</f>
        <v/>
      </c>
      <c r="Z559" s="81" t="str">
        <f>IF(ISBLANK('Prediction Log'!$N559), "",IF('Prediction Log'!$I559&lt;&gt;'Prediction Log'!$M559, "N",IF(AND('Prediction Log'!$E559&gt;0, 'Prediction Log'!$P559&gt;'Prediction Log'!$E559, 'Prediction Log'!$I559='Prediction Log'!$C559), "Y", IF(AND('Prediction Log'!$E559&lt;0, 'Prediction Log'!$P559&lt;'Prediction Log'!$E559,'Prediction Log'!$I559='Prediction Log'!$B559 ), "Y", IF('Prediction Log'!$P559='Prediction Log'!$E559, "PUSH", "N")))))</f>
        <v/>
      </c>
      <c r="AA559" s="81" t="str">
        <f>IF(ISBLANK('Prediction Log'!$N559), "",IF(AND('Prediction Log'!$W559="Y", 'Prediction Log'!$X559="Y"), "Y", "N"))</f>
        <v/>
      </c>
      <c r="AB559" s="80" t="str">
        <f>IF(ISBLANK('Prediction Log'!$N559), "",IF('Prediction Log'!$D559&gt;0, 'Prediction Log'!$P559-'Prediction Log'!$D559, IF('Prediction Log'!$D559&lt;0, -'Prediction Log'!$P559+'Prediction Log'!$D559, "NA")))</f>
        <v/>
      </c>
      <c r="AC559" s="80" t="str">
        <f>IF(ISBLANK('Prediction Log'!$N559), "",ABS('Prediction Log'!$AB559))</f>
        <v/>
      </c>
      <c r="AD559" s="81" t="str">
        <f>IF(ISBLANK('Prediction Log'!$N559), "",IF('Prediction Log'!$E559&gt;0, 'Prediction Log'!$P559-'Prediction Log'!$E559, IF('Prediction Log'!$E559&lt;0, -'Prediction Log'!$P559+'Prediction Log'!$E559, "NA")))</f>
        <v/>
      </c>
      <c r="AE559" s="81" t="str">
        <f>IF(ISBLANK('Prediction Log'!$N559), "",ABS('Prediction Log'!$AD559))</f>
        <v/>
      </c>
    </row>
    <row r="560" ht="14.25" customHeight="1">
      <c r="A560" s="14" t="str">
        <f>IF(ISBLANK(Games!$B542), "",Games!A542)</f>
        <v/>
      </c>
      <c r="B560" s="67" t="str">
        <f>IF(ISBLANK(Games!$B542), "",Games!B542)</f>
        <v/>
      </c>
      <c r="C560" s="67" t="str">
        <f>IF(ISBLANK(Games!$B542), "",Games!E542)</f>
        <v/>
      </c>
      <c r="D560" s="10" t="str">
        <f>IF(ISBLANK(Games!$B542), "",Games!G542)</f>
        <v/>
      </c>
      <c r="E560" s="10" t="str">
        <f>IF(ISBLANK(Games!$B542), "",Games!H542)</f>
        <v/>
      </c>
      <c r="F560" s="69" t="str">
        <f>Games!D542</f>
        <v/>
      </c>
      <c r="G560" s="70" t="str">
        <f>Games!K542</f>
        <v/>
      </c>
      <c r="H560" s="71" t="str">
        <f>IF(ISBLANK(Games!B542), "", IF('Prediction Log'!$D560&lt;0, 'Prediction Log'!$B560, 'Prediction Log'!$C560))</f>
        <v/>
      </c>
      <c r="I560" s="72" t="str">
        <f>IF(ISBLANK(Games!$B542), "",Games!I542)</f>
        <v/>
      </c>
      <c r="J560" s="72" t="str">
        <f>IF('Prediction Log'!$F560&gt;0.5, 'Prediction Log'!$B560, IF('Prediction Log'!$F560&lt;0.5, 'Prediction Log'!$C560, "PICK"))</f>
        <v/>
      </c>
      <c r="K560" s="73" t="str">
        <f>IF(ISBLANK(Games!B542), "",IF('Prediction Log'!$J560='Prediction Log'!$B560, 'Prediction Log'!$F560, 1-'Prediction Log'!$F560))</f>
        <v/>
      </c>
      <c r="L560" s="74" t="str">
        <f>IF(ISBLANK(Games!$B542), "",Games!L542)</f>
        <v/>
      </c>
      <c r="M560" s="75" t="str">
        <f>IF(ISBLANK('Prediction Log'!$N560), "",IF('Prediction Log'!$N560&gt;'Prediction Log'!$O560,'Prediction Log'!$B560,'Prediction Log'!$C560))</f>
        <v/>
      </c>
      <c r="N560" s="76"/>
      <c r="O560" s="76"/>
      <c r="P560" s="77" t="str">
        <f>IF(ISBLANK('Prediction Log'!$N560), "",'Prediction Log'!$O560-'Prediction Log'!$N560)</f>
        <v/>
      </c>
      <c r="Q560" s="78" t="str">
        <f>IF(ISBLANK('Prediction Log'!$N560), "",IF('Prediction Log'!$M560&lt;&gt;'Prediction Log'!$H560, "Y", IF(AND('Prediction Log'!$M560='Prediction Log'!$H560, ABS((-1*'Prediction Log'!$P560))&gt;ABS('Prediction Log'!$D560)), "Y", IF('Prediction Log'!$D560='Prediction Log'!$P560, "PUSH", "N"))))</f>
        <v/>
      </c>
      <c r="R560" s="79" t="str">
        <f>IF(ISBLANK('Prediction Log'!$N560), "",IF('Prediction Log'!$P560&lt;'Prediction Log'!$D560, "Y", IF('Prediction Log'!$P560='Prediction Log'!$D560, "PUSH", "N")))</f>
        <v/>
      </c>
      <c r="S560" s="79" t="str">
        <f>IF(ISBLANK('Prediction Log'!$N560), "",IF('Prediction Log'!$P560&lt;'Prediction Log'!$E560, "Y", IF('Prediction Log'!$P560='Prediction Log'!$E560, "PUSH", "N")))</f>
        <v/>
      </c>
      <c r="T560" s="80" t="str">
        <f>IF(ISBLANK('Prediction Log'!$N560),"",IF('Prediction Log'!$M560='Prediction Log'!$H560, "Y", "N"))</f>
        <v/>
      </c>
      <c r="U560" s="80" t="str">
        <f>'Prediction Log'!$R560</f>
        <v/>
      </c>
      <c r="V560" s="80" t="str">
        <f>IF(ISBLANK('Prediction Log'!$N560), "",IF(AND('Prediction Log'!$T560="Y", 'Prediction Log'!$U560="Y"), "Y", "N"))</f>
        <v/>
      </c>
      <c r="W560" s="81" t="str">
        <f>IF(ISBLANK('Prediction Log'!$N560),"",IF('Prediction Log'!$M560='Prediction Log'!$I560, "Y", "N"))</f>
        <v/>
      </c>
      <c r="X560" s="81" t="str">
        <f>IF(ISBLANK('Prediction Log'!$N560), "", IF('Prediction Log'!$R560=Games!K542, "Y", "N"))</f>
        <v/>
      </c>
      <c r="Y560" s="82" t="str">
        <f>IF(ISBLANK('Prediction Log'!$N560), "",IF('Prediction Log'!$J560='Prediction Log'!$M560, "Y", "N"))</f>
        <v/>
      </c>
      <c r="Z560" s="81" t="str">
        <f>IF(ISBLANK('Prediction Log'!$N560), "",IF('Prediction Log'!$I560&lt;&gt;'Prediction Log'!$M560, "N",IF(AND('Prediction Log'!$E560&gt;0, 'Prediction Log'!$P560&gt;'Prediction Log'!$E560, 'Prediction Log'!$I560='Prediction Log'!$C560), "Y", IF(AND('Prediction Log'!$E560&lt;0, 'Prediction Log'!$P560&lt;'Prediction Log'!$E560,'Prediction Log'!$I560='Prediction Log'!$B560 ), "Y", IF('Prediction Log'!$P560='Prediction Log'!$E560, "PUSH", "N")))))</f>
        <v/>
      </c>
      <c r="AA560" s="81" t="str">
        <f>IF(ISBLANK('Prediction Log'!$N560), "",IF(AND('Prediction Log'!$W560="Y", 'Prediction Log'!$X560="Y"), "Y", "N"))</f>
        <v/>
      </c>
      <c r="AB560" s="80" t="str">
        <f>IF(ISBLANK('Prediction Log'!$N560), "",IF('Prediction Log'!$D560&gt;0, 'Prediction Log'!$P560-'Prediction Log'!$D560, IF('Prediction Log'!$D560&lt;0, -'Prediction Log'!$P560+'Prediction Log'!$D560, "NA")))</f>
        <v/>
      </c>
      <c r="AC560" s="80" t="str">
        <f>IF(ISBLANK('Prediction Log'!$N560), "",ABS('Prediction Log'!$AB560))</f>
        <v/>
      </c>
      <c r="AD560" s="81" t="str">
        <f>IF(ISBLANK('Prediction Log'!$N560), "",IF('Prediction Log'!$E560&gt;0, 'Prediction Log'!$P560-'Prediction Log'!$E560, IF('Prediction Log'!$E560&lt;0, -'Prediction Log'!$P560+'Prediction Log'!$E560, "NA")))</f>
        <v/>
      </c>
      <c r="AE560" s="81" t="str">
        <f>IF(ISBLANK('Prediction Log'!$N560), "",ABS('Prediction Log'!$AD560))</f>
        <v/>
      </c>
    </row>
    <row r="561" ht="14.25" customHeight="1">
      <c r="A561" s="67" t="str">
        <f>IF(ISBLANK(Games!$B543), "",Games!A543)</f>
        <v/>
      </c>
      <c r="B561" s="67" t="str">
        <f>IF(ISBLANK(Games!$B543), "",Games!B543)</f>
        <v/>
      </c>
      <c r="C561" s="67" t="str">
        <f>IF(ISBLANK(Games!$B543), "",Games!E543)</f>
        <v/>
      </c>
      <c r="D561" s="68" t="str">
        <f>IF(ISBLANK(Games!$B543), "",Games!G543)</f>
        <v/>
      </c>
      <c r="E561" s="68" t="str">
        <f>IF(ISBLANK(Games!$B543), "",Games!H543)</f>
        <v/>
      </c>
      <c r="F561" s="69" t="str">
        <f>Games!D543</f>
        <v/>
      </c>
      <c r="G561" s="70" t="str">
        <f>Games!K543</f>
        <v/>
      </c>
      <c r="H561" s="71" t="str">
        <f>IF(ISBLANK(Games!B543), "", IF('Prediction Log'!$D561&lt;0, 'Prediction Log'!$B561, 'Prediction Log'!$C561))</f>
        <v/>
      </c>
      <c r="I561" s="72" t="str">
        <f>IF(ISBLANK(Games!$B543), "",Games!I543)</f>
        <v/>
      </c>
      <c r="J561" s="72" t="str">
        <f>IF('Prediction Log'!$F561&gt;0.5, 'Prediction Log'!$B561, IF('Prediction Log'!$F561&lt;0.5, 'Prediction Log'!$C561, "PICK"))</f>
        <v/>
      </c>
      <c r="K561" s="73" t="str">
        <f>IF(ISBLANK(Games!B543), "",IF('Prediction Log'!$J561='Prediction Log'!$B561, 'Prediction Log'!$F561, 1-'Prediction Log'!$F561))</f>
        <v/>
      </c>
      <c r="L561" s="74" t="str">
        <f>IF(ISBLANK(Games!$B543), "",Games!L543)</f>
        <v/>
      </c>
      <c r="M561" s="75" t="str">
        <f>IF(ISBLANK('Prediction Log'!$N561), "",IF('Prediction Log'!$N561&gt;'Prediction Log'!$O561,'Prediction Log'!$B561,'Prediction Log'!$C561))</f>
        <v/>
      </c>
      <c r="N561" s="76"/>
      <c r="O561" s="76"/>
      <c r="P561" s="77" t="str">
        <f>IF(ISBLANK('Prediction Log'!$N561), "",'Prediction Log'!$O561-'Prediction Log'!$N561)</f>
        <v/>
      </c>
      <c r="Q561" s="78" t="str">
        <f>IF(ISBLANK('Prediction Log'!$N561), "",IF('Prediction Log'!$M561&lt;&gt;'Prediction Log'!$H561, "Y", IF(AND('Prediction Log'!$M561='Prediction Log'!$H561, ABS((-1*'Prediction Log'!$P561))&gt;ABS('Prediction Log'!$D561)), "Y", IF('Prediction Log'!$D561='Prediction Log'!$P561, "PUSH", "N"))))</f>
        <v/>
      </c>
      <c r="R561" s="79" t="str">
        <f>IF(ISBLANK('Prediction Log'!$N561), "",IF('Prediction Log'!$P561&lt;'Prediction Log'!$D561, "Y", IF('Prediction Log'!$P561='Prediction Log'!$D561, "PUSH", "N")))</f>
        <v/>
      </c>
      <c r="S561" s="79" t="str">
        <f>IF(ISBLANK('Prediction Log'!$N561), "",IF('Prediction Log'!$P561&lt;'Prediction Log'!$E561, "Y", IF('Prediction Log'!$P561='Prediction Log'!$E561, "PUSH", "N")))</f>
        <v/>
      </c>
      <c r="T561" s="80" t="str">
        <f>IF(ISBLANK('Prediction Log'!$N561),"",IF('Prediction Log'!$M561='Prediction Log'!$H561, "Y", "N"))</f>
        <v/>
      </c>
      <c r="U561" s="80" t="str">
        <f>'Prediction Log'!$R561</f>
        <v/>
      </c>
      <c r="V561" s="80" t="str">
        <f>IF(ISBLANK('Prediction Log'!$N561), "",IF(AND('Prediction Log'!$T561="Y", 'Prediction Log'!$U561="Y"), "Y", "N"))</f>
        <v/>
      </c>
      <c r="W561" s="81" t="str">
        <f>IF(ISBLANK('Prediction Log'!$N561),"",IF('Prediction Log'!$M561='Prediction Log'!$I561, "Y", "N"))</f>
        <v/>
      </c>
      <c r="X561" s="81" t="str">
        <f>IF(ISBLANK('Prediction Log'!$N561), "", IF('Prediction Log'!$R561=Games!K543, "Y", "N"))</f>
        <v/>
      </c>
      <c r="Y561" s="82" t="str">
        <f>IF(ISBLANK('Prediction Log'!$N561), "",IF('Prediction Log'!$J561='Prediction Log'!$M561, "Y", "N"))</f>
        <v/>
      </c>
      <c r="Z561" s="81" t="str">
        <f>IF(ISBLANK('Prediction Log'!$N561), "",IF('Prediction Log'!$I561&lt;&gt;'Prediction Log'!$M561, "N",IF(AND('Prediction Log'!$E561&gt;0, 'Prediction Log'!$P561&gt;'Prediction Log'!$E561, 'Prediction Log'!$I561='Prediction Log'!$C561), "Y", IF(AND('Prediction Log'!$E561&lt;0, 'Prediction Log'!$P561&lt;'Prediction Log'!$E561,'Prediction Log'!$I561='Prediction Log'!$B561 ), "Y", IF('Prediction Log'!$P561='Prediction Log'!$E561, "PUSH", "N")))))</f>
        <v/>
      </c>
      <c r="AA561" s="81" t="str">
        <f>IF(ISBLANK('Prediction Log'!$N561), "",IF(AND('Prediction Log'!$W561="Y", 'Prediction Log'!$X561="Y"), "Y", "N"))</f>
        <v/>
      </c>
      <c r="AB561" s="80" t="str">
        <f>IF(ISBLANK('Prediction Log'!$N561), "",IF('Prediction Log'!$D561&gt;0, 'Prediction Log'!$P561-'Prediction Log'!$D561, IF('Prediction Log'!$D561&lt;0, -'Prediction Log'!$P561+'Prediction Log'!$D561, "NA")))</f>
        <v/>
      </c>
      <c r="AC561" s="80" t="str">
        <f>IF(ISBLANK('Prediction Log'!$N561), "",ABS('Prediction Log'!$AB561))</f>
        <v/>
      </c>
      <c r="AD561" s="81" t="str">
        <f>IF(ISBLANK('Prediction Log'!$N561), "",IF('Prediction Log'!$E561&gt;0, 'Prediction Log'!$P561-'Prediction Log'!$E561, IF('Prediction Log'!$E561&lt;0, -'Prediction Log'!$P561+'Prediction Log'!$E561, "NA")))</f>
        <v/>
      </c>
      <c r="AE561" s="81" t="str">
        <f>IF(ISBLANK('Prediction Log'!$N561), "",ABS('Prediction Log'!$AD561))</f>
        <v/>
      </c>
    </row>
    <row r="562" ht="14.25" customHeight="1">
      <c r="A562" s="14" t="str">
        <f>IF(ISBLANK(Games!$B544), "",Games!A544)</f>
        <v/>
      </c>
      <c r="B562" s="67" t="str">
        <f>IF(ISBLANK(Games!$B544), "",Games!B544)</f>
        <v/>
      </c>
      <c r="C562" s="67" t="str">
        <f>IF(ISBLANK(Games!$B544), "",Games!E544)</f>
        <v/>
      </c>
      <c r="D562" s="10" t="str">
        <f>IF(ISBLANK(Games!$B544), "",Games!G544)</f>
        <v/>
      </c>
      <c r="E562" s="10" t="str">
        <f>IF(ISBLANK(Games!$B544), "",Games!H544)</f>
        <v/>
      </c>
      <c r="F562" s="69" t="str">
        <f>Games!D544</f>
        <v/>
      </c>
      <c r="G562" s="70" t="str">
        <f>Games!K544</f>
        <v/>
      </c>
      <c r="H562" s="71" t="str">
        <f>IF(ISBLANK(Games!B544), "", IF('Prediction Log'!$D562&lt;0, 'Prediction Log'!$B562, 'Prediction Log'!$C562))</f>
        <v/>
      </c>
      <c r="I562" s="72" t="str">
        <f>IF(ISBLANK(Games!$B544), "",Games!I544)</f>
        <v/>
      </c>
      <c r="J562" s="72" t="str">
        <f>IF('Prediction Log'!$F562&gt;0.5, 'Prediction Log'!$B562, IF('Prediction Log'!$F562&lt;0.5, 'Prediction Log'!$C562, "PICK"))</f>
        <v/>
      </c>
      <c r="K562" s="73" t="str">
        <f>IF(ISBLANK(Games!B544), "",IF('Prediction Log'!$J562='Prediction Log'!$B562, 'Prediction Log'!$F562, 1-'Prediction Log'!$F562))</f>
        <v/>
      </c>
      <c r="L562" s="74" t="str">
        <f>IF(ISBLANK(Games!$B544), "",Games!L544)</f>
        <v/>
      </c>
      <c r="M562" s="75" t="str">
        <f>IF(ISBLANK('Prediction Log'!$N562), "",IF('Prediction Log'!$N562&gt;'Prediction Log'!$O562,'Prediction Log'!$B562,'Prediction Log'!$C562))</f>
        <v/>
      </c>
      <c r="N562" s="76"/>
      <c r="O562" s="76"/>
      <c r="P562" s="77" t="str">
        <f>IF(ISBLANK('Prediction Log'!$N562), "",'Prediction Log'!$O562-'Prediction Log'!$N562)</f>
        <v/>
      </c>
      <c r="Q562" s="78" t="str">
        <f>IF(ISBLANK('Prediction Log'!$N562), "",IF('Prediction Log'!$M562&lt;&gt;'Prediction Log'!$H562, "Y", IF(AND('Prediction Log'!$M562='Prediction Log'!$H562, ABS((-1*'Prediction Log'!$P562))&gt;ABS('Prediction Log'!$D562)), "Y", IF('Prediction Log'!$D562='Prediction Log'!$P562, "PUSH", "N"))))</f>
        <v/>
      </c>
      <c r="R562" s="79" t="str">
        <f>IF(ISBLANK('Prediction Log'!$N562), "",IF('Prediction Log'!$P562&lt;'Prediction Log'!$D562, "Y", IF('Prediction Log'!$P562='Prediction Log'!$D562, "PUSH", "N")))</f>
        <v/>
      </c>
      <c r="S562" s="79" t="str">
        <f>IF(ISBLANK('Prediction Log'!$N562), "",IF('Prediction Log'!$P562&lt;'Prediction Log'!$E562, "Y", IF('Prediction Log'!$P562='Prediction Log'!$E562, "PUSH", "N")))</f>
        <v/>
      </c>
      <c r="T562" s="80" t="str">
        <f>IF(ISBLANK('Prediction Log'!$N562),"",IF('Prediction Log'!$M562='Prediction Log'!$H562, "Y", "N"))</f>
        <v/>
      </c>
      <c r="U562" s="80" t="str">
        <f>'Prediction Log'!$R562</f>
        <v/>
      </c>
      <c r="V562" s="80" t="str">
        <f>IF(ISBLANK('Prediction Log'!$N562), "",IF(AND('Prediction Log'!$T562="Y", 'Prediction Log'!$U562="Y"), "Y", "N"))</f>
        <v/>
      </c>
      <c r="W562" s="81" t="str">
        <f>IF(ISBLANK('Prediction Log'!$N562),"",IF('Prediction Log'!$M562='Prediction Log'!$I562, "Y", "N"))</f>
        <v/>
      </c>
      <c r="X562" s="81" t="str">
        <f>IF(ISBLANK('Prediction Log'!$N562), "", IF('Prediction Log'!$R562=Games!K544, "Y", "N"))</f>
        <v/>
      </c>
      <c r="Y562" s="82" t="str">
        <f>IF(ISBLANK('Prediction Log'!$N562), "",IF('Prediction Log'!$J562='Prediction Log'!$M562, "Y", "N"))</f>
        <v/>
      </c>
      <c r="Z562" s="81" t="str">
        <f>IF(ISBLANK('Prediction Log'!$N562), "",IF('Prediction Log'!$I562&lt;&gt;'Prediction Log'!$M562, "N",IF(AND('Prediction Log'!$E562&gt;0, 'Prediction Log'!$P562&gt;'Prediction Log'!$E562, 'Prediction Log'!$I562='Prediction Log'!$C562), "Y", IF(AND('Prediction Log'!$E562&lt;0, 'Prediction Log'!$P562&lt;'Prediction Log'!$E562,'Prediction Log'!$I562='Prediction Log'!$B562 ), "Y", IF('Prediction Log'!$P562='Prediction Log'!$E562, "PUSH", "N")))))</f>
        <v/>
      </c>
      <c r="AA562" s="81" t="str">
        <f>IF(ISBLANK('Prediction Log'!$N562), "",IF(AND('Prediction Log'!$W562="Y", 'Prediction Log'!$X562="Y"), "Y", "N"))</f>
        <v/>
      </c>
      <c r="AB562" s="80" t="str">
        <f>IF(ISBLANK('Prediction Log'!$N562), "",IF('Prediction Log'!$D562&gt;0, 'Prediction Log'!$P562-'Prediction Log'!$D562, IF('Prediction Log'!$D562&lt;0, -'Prediction Log'!$P562+'Prediction Log'!$D562, "NA")))</f>
        <v/>
      </c>
      <c r="AC562" s="80" t="str">
        <f>IF(ISBLANK('Prediction Log'!$N562), "",ABS('Prediction Log'!$AB562))</f>
        <v/>
      </c>
      <c r="AD562" s="81" t="str">
        <f>IF(ISBLANK('Prediction Log'!$N562), "",IF('Prediction Log'!$E562&gt;0, 'Prediction Log'!$P562-'Prediction Log'!$E562, IF('Prediction Log'!$E562&lt;0, -'Prediction Log'!$P562+'Prediction Log'!$E562, "NA")))</f>
        <v/>
      </c>
      <c r="AE562" s="81" t="str">
        <f>IF(ISBLANK('Prediction Log'!$N562), "",ABS('Prediction Log'!$AD562))</f>
        <v/>
      </c>
    </row>
    <row r="563" ht="14.25" customHeight="1">
      <c r="A563" s="67" t="str">
        <f>IF(ISBLANK(Games!$B545), "",Games!A545)</f>
        <v/>
      </c>
      <c r="B563" s="67" t="str">
        <f>IF(ISBLANK(Games!$B545), "",Games!B545)</f>
        <v/>
      </c>
      <c r="C563" s="67" t="str">
        <f>IF(ISBLANK(Games!$B545), "",Games!E545)</f>
        <v/>
      </c>
      <c r="D563" s="68" t="str">
        <f>IF(ISBLANK(Games!$B545), "",Games!G545)</f>
        <v/>
      </c>
      <c r="E563" s="68" t="str">
        <f>IF(ISBLANK(Games!$B545), "",Games!H545)</f>
        <v/>
      </c>
      <c r="F563" s="69" t="str">
        <f>Games!D545</f>
        <v/>
      </c>
      <c r="G563" s="70" t="str">
        <f>Games!K545</f>
        <v/>
      </c>
      <c r="H563" s="71" t="str">
        <f>IF(ISBLANK(Games!B545), "", IF('Prediction Log'!$D563&lt;0, 'Prediction Log'!$B563, 'Prediction Log'!$C563))</f>
        <v/>
      </c>
      <c r="I563" s="72" t="str">
        <f>IF(ISBLANK(Games!$B545), "",Games!I545)</f>
        <v/>
      </c>
      <c r="J563" s="72" t="str">
        <f>IF('Prediction Log'!$F563&gt;0.5, 'Prediction Log'!$B563, IF('Prediction Log'!$F563&lt;0.5, 'Prediction Log'!$C563, "PICK"))</f>
        <v/>
      </c>
      <c r="K563" s="73" t="str">
        <f>IF(ISBLANK(Games!B545), "",IF('Prediction Log'!$J563='Prediction Log'!$B563, 'Prediction Log'!$F563, 1-'Prediction Log'!$F563))</f>
        <v/>
      </c>
      <c r="L563" s="74" t="str">
        <f>IF(ISBLANK(Games!$B545), "",Games!L545)</f>
        <v/>
      </c>
      <c r="M563" s="75" t="str">
        <f>IF(ISBLANK('Prediction Log'!$N563), "",IF('Prediction Log'!$N563&gt;'Prediction Log'!$O563,'Prediction Log'!$B563,'Prediction Log'!$C563))</f>
        <v/>
      </c>
      <c r="N563" s="76"/>
      <c r="O563" s="76"/>
      <c r="P563" s="77" t="str">
        <f>IF(ISBLANK('Prediction Log'!$N563), "",'Prediction Log'!$O563-'Prediction Log'!$N563)</f>
        <v/>
      </c>
      <c r="Q563" s="78" t="str">
        <f>IF(ISBLANK('Prediction Log'!$N563), "",IF('Prediction Log'!$M563&lt;&gt;'Prediction Log'!$H563, "Y", IF(AND('Prediction Log'!$M563='Prediction Log'!$H563, ABS((-1*'Prediction Log'!$P563))&gt;ABS('Prediction Log'!$D563)), "Y", IF('Prediction Log'!$D563='Prediction Log'!$P563, "PUSH", "N"))))</f>
        <v/>
      </c>
      <c r="R563" s="79" t="str">
        <f>IF(ISBLANK('Prediction Log'!$N563), "",IF('Prediction Log'!$P563&lt;'Prediction Log'!$D563, "Y", IF('Prediction Log'!$P563='Prediction Log'!$D563, "PUSH", "N")))</f>
        <v/>
      </c>
      <c r="S563" s="79" t="str">
        <f>IF(ISBLANK('Prediction Log'!$N563), "",IF('Prediction Log'!$P563&lt;'Prediction Log'!$E563, "Y", IF('Prediction Log'!$P563='Prediction Log'!$E563, "PUSH", "N")))</f>
        <v/>
      </c>
      <c r="T563" s="80" t="str">
        <f>IF(ISBLANK('Prediction Log'!$N563),"",IF('Prediction Log'!$M563='Prediction Log'!$H563, "Y", "N"))</f>
        <v/>
      </c>
      <c r="U563" s="80" t="str">
        <f>'Prediction Log'!$R563</f>
        <v/>
      </c>
      <c r="V563" s="80" t="str">
        <f>IF(ISBLANK('Prediction Log'!$N563), "",IF(AND('Prediction Log'!$T563="Y", 'Prediction Log'!$U563="Y"), "Y", "N"))</f>
        <v/>
      </c>
      <c r="W563" s="81" t="str">
        <f>IF(ISBLANK('Prediction Log'!$N563),"",IF('Prediction Log'!$M563='Prediction Log'!$I563, "Y", "N"))</f>
        <v/>
      </c>
      <c r="X563" s="81" t="str">
        <f>IF(ISBLANK('Prediction Log'!$N563), "", IF('Prediction Log'!$R563=Games!K545, "Y", "N"))</f>
        <v/>
      </c>
      <c r="Y563" s="82" t="str">
        <f>IF(ISBLANK('Prediction Log'!$N563), "",IF('Prediction Log'!$J563='Prediction Log'!$M563, "Y", "N"))</f>
        <v/>
      </c>
      <c r="Z563" s="81" t="str">
        <f>IF(ISBLANK('Prediction Log'!$N563), "",IF('Prediction Log'!$I563&lt;&gt;'Prediction Log'!$M563, "N",IF(AND('Prediction Log'!$E563&gt;0, 'Prediction Log'!$P563&gt;'Prediction Log'!$E563, 'Prediction Log'!$I563='Prediction Log'!$C563), "Y", IF(AND('Prediction Log'!$E563&lt;0, 'Prediction Log'!$P563&lt;'Prediction Log'!$E563,'Prediction Log'!$I563='Prediction Log'!$B563 ), "Y", IF('Prediction Log'!$P563='Prediction Log'!$E563, "PUSH", "N")))))</f>
        <v/>
      </c>
      <c r="AA563" s="81" t="str">
        <f>IF(ISBLANK('Prediction Log'!$N563), "",IF(AND('Prediction Log'!$W563="Y", 'Prediction Log'!$X563="Y"), "Y", "N"))</f>
        <v/>
      </c>
      <c r="AB563" s="80" t="str">
        <f>IF(ISBLANK('Prediction Log'!$N563), "",IF('Prediction Log'!$D563&gt;0, 'Prediction Log'!$P563-'Prediction Log'!$D563, IF('Prediction Log'!$D563&lt;0, -'Prediction Log'!$P563+'Prediction Log'!$D563, "NA")))</f>
        <v/>
      </c>
      <c r="AC563" s="80" t="str">
        <f>IF(ISBLANK('Prediction Log'!$N563), "",ABS('Prediction Log'!$AB563))</f>
        <v/>
      </c>
      <c r="AD563" s="81" t="str">
        <f>IF(ISBLANK('Prediction Log'!$N563), "",IF('Prediction Log'!$E563&gt;0, 'Prediction Log'!$P563-'Prediction Log'!$E563, IF('Prediction Log'!$E563&lt;0, -'Prediction Log'!$P563+'Prediction Log'!$E563, "NA")))</f>
        <v/>
      </c>
      <c r="AE563" s="81" t="str">
        <f>IF(ISBLANK('Prediction Log'!$N563), "",ABS('Prediction Log'!$AD563))</f>
        <v/>
      </c>
    </row>
    <row r="564" ht="14.25" customHeight="1">
      <c r="A564" s="14" t="str">
        <f>IF(ISBLANK(Games!$B546), "",Games!A546)</f>
        <v/>
      </c>
      <c r="B564" s="67" t="str">
        <f>IF(ISBLANK(Games!$B546), "",Games!B546)</f>
        <v/>
      </c>
      <c r="C564" s="67" t="str">
        <f>IF(ISBLANK(Games!$B546), "",Games!E546)</f>
        <v/>
      </c>
      <c r="D564" s="10" t="str">
        <f>IF(ISBLANK(Games!$B546), "",Games!G546)</f>
        <v/>
      </c>
      <c r="E564" s="10" t="str">
        <f>IF(ISBLANK(Games!$B546), "",Games!H546)</f>
        <v/>
      </c>
      <c r="F564" s="69" t="str">
        <f>Games!D546</f>
        <v/>
      </c>
      <c r="G564" s="70" t="str">
        <f>Games!K546</f>
        <v/>
      </c>
      <c r="H564" s="71" t="str">
        <f>IF(ISBLANK(Games!B546), "", IF('Prediction Log'!$D564&lt;0, 'Prediction Log'!$B564, 'Prediction Log'!$C564))</f>
        <v/>
      </c>
      <c r="I564" s="72" t="str">
        <f>IF(ISBLANK(Games!$B546), "",Games!I546)</f>
        <v/>
      </c>
      <c r="J564" s="72" t="str">
        <f>IF('Prediction Log'!$F564&gt;0.5, 'Prediction Log'!$B564, IF('Prediction Log'!$F564&lt;0.5, 'Prediction Log'!$C564, "PICK"))</f>
        <v/>
      </c>
      <c r="K564" s="73" t="str">
        <f>IF(ISBLANK(Games!B546), "",IF('Prediction Log'!$J564='Prediction Log'!$B564, 'Prediction Log'!$F564, 1-'Prediction Log'!$F564))</f>
        <v/>
      </c>
      <c r="L564" s="74" t="str">
        <f>IF(ISBLANK(Games!$B546), "",Games!L546)</f>
        <v/>
      </c>
      <c r="M564" s="75" t="str">
        <f>IF(ISBLANK('Prediction Log'!$N564), "",IF('Prediction Log'!$N564&gt;'Prediction Log'!$O564,'Prediction Log'!$B564,'Prediction Log'!$C564))</f>
        <v/>
      </c>
      <c r="N564" s="76"/>
      <c r="O564" s="76"/>
      <c r="P564" s="77" t="str">
        <f>IF(ISBLANK('Prediction Log'!$N564), "",'Prediction Log'!$O564-'Prediction Log'!$N564)</f>
        <v/>
      </c>
      <c r="Q564" s="78" t="str">
        <f>IF(ISBLANK('Prediction Log'!$N564), "",IF('Prediction Log'!$M564&lt;&gt;'Prediction Log'!$H564, "Y", IF(AND('Prediction Log'!$M564='Prediction Log'!$H564, ABS((-1*'Prediction Log'!$P564))&gt;ABS('Prediction Log'!$D564)), "Y", IF('Prediction Log'!$D564='Prediction Log'!$P564, "PUSH", "N"))))</f>
        <v/>
      </c>
      <c r="R564" s="79" t="str">
        <f>IF(ISBLANK('Prediction Log'!$N564), "",IF('Prediction Log'!$P564&lt;'Prediction Log'!$D564, "Y", IF('Prediction Log'!$P564='Prediction Log'!$D564, "PUSH", "N")))</f>
        <v/>
      </c>
      <c r="S564" s="79" t="str">
        <f>IF(ISBLANK('Prediction Log'!$N564), "",IF('Prediction Log'!$P564&lt;'Prediction Log'!$E564, "Y", IF('Prediction Log'!$P564='Prediction Log'!$E564, "PUSH", "N")))</f>
        <v/>
      </c>
      <c r="T564" s="80" t="str">
        <f>IF(ISBLANK('Prediction Log'!$N564),"",IF('Prediction Log'!$M564='Prediction Log'!$H564, "Y", "N"))</f>
        <v/>
      </c>
      <c r="U564" s="80" t="str">
        <f>'Prediction Log'!$R564</f>
        <v/>
      </c>
      <c r="V564" s="80" t="str">
        <f>IF(ISBLANK('Prediction Log'!$N564), "",IF(AND('Prediction Log'!$T564="Y", 'Prediction Log'!$U564="Y"), "Y", "N"))</f>
        <v/>
      </c>
      <c r="W564" s="81" t="str">
        <f>IF(ISBLANK('Prediction Log'!$N564),"",IF('Prediction Log'!$M564='Prediction Log'!$I564, "Y", "N"))</f>
        <v/>
      </c>
      <c r="X564" s="81" t="str">
        <f>IF(ISBLANK('Prediction Log'!$N564), "", IF('Prediction Log'!$R564=Games!K546, "Y", "N"))</f>
        <v/>
      </c>
      <c r="Y564" s="82" t="str">
        <f>IF(ISBLANK('Prediction Log'!$N564), "",IF('Prediction Log'!$J564='Prediction Log'!$M564, "Y", "N"))</f>
        <v/>
      </c>
      <c r="Z564" s="81" t="str">
        <f>IF(ISBLANK('Prediction Log'!$N564), "",IF('Prediction Log'!$I564&lt;&gt;'Prediction Log'!$M564, "N",IF(AND('Prediction Log'!$E564&gt;0, 'Prediction Log'!$P564&gt;'Prediction Log'!$E564, 'Prediction Log'!$I564='Prediction Log'!$C564), "Y", IF(AND('Prediction Log'!$E564&lt;0, 'Prediction Log'!$P564&lt;'Prediction Log'!$E564,'Prediction Log'!$I564='Prediction Log'!$B564 ), "Y", IF('Prediction Log'!$P564='Prediction Log'!$E564, "PUSH", "N")))))</f>
        <v/>
      </c>
      <c r="AA564" s="81" t="str">
        <f>IF(ISBLANK('Prediction Log'!$N564), "",IF(AND('Prediction Log'!$W564="Y", 'Prediction Log'!$X564="Y"), "Y", "N"))</f>
        <v/>
      </c>
      <c r="AB564" s="80" t="str">
        <f>IF(ISBLANK('Prediction Log'!$N564), "",IF('Prediction Log'!$D564&gt;0, 'Prediction Log'!$P564-'Prediction Log'!$D564, IF('Prediction Log'!$D564&lt;0, -'Prediction Log'!$P564+'Prediction Log'!$D564, "NA")))</f>
        <v/>
      </c>
      <c r="AC564" s="80" t="str">
        <f>IF(ISBLANK('Prediction Log'!$N564), "",ABS('Prediction Log'!$AB564))</f>
        <v/>
      </c>
      <c r="AD564" s="81" t="str">
        <f>IF(ISBLANK('Prediction Log'!$N564), "",IF('Prediction Log'!$E564&gt;0, 'Prediction Log'!$P564-'Prediction Log'!$E564, IF('Prediction Log'!$E564&lt;0, -'Prediction Log'!$P564+'Prediction Log'!$E564, "NA")))</f>
        <v/>
      </c>
      <c r="AE564" s="81" t="str">
        <f>IF(ISBLANK('Prediction Log'!$N564), "",ABS('Prediction Log'!$AD564))</f>
        <v/>
      </c>
    </row>
    <row r="565" ht="14.25" customHeight="1">
      <c r="A565" s="67" t="str">
        <f>IF(ISBLANK(Games!$B547), "",Games!A547)</f>
        <v/>
      </c>
      <c r="B565" s="67" t="str">
        <f>IF(ISBLANK(Games!$B547), "",Games!B547)</f>
        <v/>
      </c>
      <c r="C565" s="67" t="str">
        <f>IF(ISBLANK(Games!$B547), "",Games!E547)</f>
        <v/>
      </c>
      <c r="D565" s="68" t="str">
        <f>IF(ISBLANK(Games!$B547), "",Games!G547)</f>
        <v/>
      </c>
      <c r="E565" s="68" t="str">
        <f>IF(ISBLANK(Games!$B547), "",Games!H547)</f>
        <v/>
      </c>
      <c r="F565" s="69" t="str">
        <f>Games!D547</f>
        <v/>
      </c>
      <c r="G565" s="70" t="str">
        <f>Games!K547</f>
        <v/>
      </c>
      <c r="H565" s="71" t="str">
        <f>IF(ISBLANK(Games!B547), "", IF('Prediction Log'!$D565&lt;0, 'Prediction Log'!$B565, 'Prediction Log'!$C565))</f>
        <v/>
      </c>
      <c r="I565" s="72" t="str">
        <f>IF(ISBLANK(Games!$B547), "",Games!I547)</f>
        <v/>
      </c>
      <c r="J565" s="72" t="str">
        <f>IF('Prediction Log'!$F565&gt;0.5, 'Prediction Log'!$B565, IF('Prediction Log'!$F565&lt;0.5, 'Prediction Log'!$C565, "PICK"))</f>
        <v/>
      </c>
      <c r="K565" s="73" t="str">
        <f>IF(ISBLANK(Games!B547), "",IF('Prediction Log'!$J565='Prediction Log'!$B565, 'Prediction Log'!$F565, 1-'Prediction Log'!$F565))</f>
        <v/>
      </c>
      <c r="L565" s="74" t="str">
        <f>IF(ISBLANK(Games!$B547), "",Games!L547)</f>
        <v/>
      </c>
      <c r="M565" s="75" t="str">
        <f>IF(ISBLANK('Prediction Log'!$N565), "",IF('Prediction Log'!$N565&gt;'Prediction Log'!$O565,'Prediction Log'!$B565,'Prediction Log'!$C565))</f>
        <v/>
      </c>
      <c r="N565" s="76"/>
      <c r="O565" s="76"/>
      <c r="P565" s="77" t="str">
        <f>IF(ISBLANK('Prediction Log'!$N565), "",'Prediction Log'!$O565-'Prediction Log'!$N565)</f>
        <v/>
      </c>
      <c r="Q565" s="78" t="str">
        <f>IF(ISBLANK('Prediction Log'!$N565), "",IF('Prediction Log'!$M565&lt;&gt;'Prediction Log'!$H565, "Y", IF(AND('Prediction Log'!$M565='Prediction Log'!$H565, ABS((-1*'Prediction Log'!$P565))&gt;ABS('Prediction Log'!$D565)), "Y", IF('Prediction Log'!$D565='Prediction Log'!$P565, "PUSH", "N"))))</f>
        <v/>
      </c>
      <c r="R565" s="79" t="str">
        <f>IF(ISBLANK('Prediction Log'!$N565), "",IF('Prediction Log'!$P565&lt;'Prediction Log'!$D565, "Y", IF('Prediction Log'!$P565='Prediction Log'!$D565, "PUSH", "N")))</f>
        <v/>
      </c>
      <c r="S565" s="79" t="str">
        <f>IF(ISBLANK('Prediction Log'!$N565), "",IF('Prediction Log'!$P565&lt;'Prediction Log'!$E565, "Y", IF('Prediction Log'!$P565='Prediction Log'!$E565, "PUSH", "N")))</f>
        <v/>
      </c>
      <c r="T565" s="80" t="str">
        <f>IF(ISBLANK('Prediction Log'!$N565),"",IF('Prediction Log'!$M565='Prediction Log'!$H565, "Y", "N"))</f>
        <v/>
      </c>
      <c r="U565" s="80" t="str">
        <f>'Prediction Log'!$R565</f>
        <v/>
      </c>
      <c r="V565" s="80" t="str">
        <f>IF(ISBLANK('Prediction Log'!$N565), "",IF(AND('Prediction Log'!$T565="Y", 'Prediction Log'!$U565="Y"), "Y", "N"))</f>
        <v/>
      </c>
      <c r="W565" s="81" t="str">
        <f>IF(ISBLANK('Prediction Log'!$N565),"",IF('Prediction Log'!$M565='Prediction Log'!$I565, "Y", "N"))</f>
        <v/>
      </c>
      <c r="X565" s="81" t="str">
        <f>IF(ISBLANK('Prediction Log'!$N565), "", IF('Prediction Log'!$R565=Games!K547, "Y", "N"))</f>
        <v/>
      </c>
      <c r="Y565" s="82" t="str">
        <f>IF(ISBLANK('Prediction Log'!$N565), "",IF('Prediction Log'!$J565='Prediction Log'!$M565, "Y", "N"))</f>
        <v/>
      </c>
      <c r="Z565" s="81" t="str">
        <f>IF(ISBLANK('Prediction Log'!$N565), "",IF('Prediction Log'!$I565&lt;&gt;'Prediction Log'!$M565, "N",IF(AND('Prediction Log'!$E565&gt;0, 'Prediction Log'!$P565&gt;'Prediction Log'!$E565, 'Prediction Log'!$I565='Prediction Log'!$C565), "Y", IF(AND('Prediction Log'!$E565&lt;0, 'Prediction Log'!$P565&lt;'Prediction Log'!$E565,'Prediction Log'!$I565='Prediction Log'!$B565 ), "Y", IF('Prediction Log'!$P565='Prediction Log'!$E565, "PUSH", "N")))))</f>
        <v/>
      </c>
      <c r="AA565" s="81" t="str">
        <f>IF(ISBLANK('Prediction Log'!$N565), "",IF(AND('Prediction Log'!$W565="Y", 'Prediction Log'!$X565="Y"), "Y", "N"))</f>
        <v/>
      </c>
      <c r="AB565" s="80" t="str">
        <f>IF(ISBLANK('Prediction Log'!$N565), "",IF('Prediction Log'!$D565&gt;0, 'Prediction Log'!$P565-'Prediction Log'!$D565, IF('Prediction Log'!$D565&lt;0, -'Prediction Log'!$P565+'Prediction Log'!$D565, "NA")))</f>
        <v/>
      </c>
      <c r="AC565" s="80" t="str">
        <f>IF(ISBLANK('Prediction Log'!$N565), "",ABS('Prediction Log'!$AB565))</f>
        <v/>
      </c>
      <c r="AD565" s="81" t="str">
        <f>IF(ISBLANK('Prediction Log'!$N565), "",IF('Prediction Log'!$E565&gt;0, 'Prediction Log'!$P565-'Prediction Log'!$E565, IF('Prediction Log'!$E565&lt;0, -'Prediction Log'!$P565+'Prediction Log'!$E565, "NA")))</f>
        <v/>
      </c>
      <c r="AE565" s="81" t="str">
        <f>IF(ISBLANK('Prediction Log'!$N565), "",ABS('Prediction Log'!$AD565))</f>
        <v/>
      </c>
    </row>
    <row r="566" ht="14.25" customHeight="1">
      <c r="A566" s="14" t="str">
        <f>IF(ISBLANK(Games!$B548), "",Games!A548)</f>
        <v/>
      </c>
      <c r="B566" s="67" t="str">
        <f>IF(ISBLANK(Games!$B548), "",Games!B548)</f>
        <v/>
      </c>
      <c r="C566" s="67" t="str">
        <f>IF(ISBLANK(Games!$B548), "",Games!E548)</f>
        <v/>
      </c>
      <c r="D566" s="10" t="str">
        <f>IF(ISBLANK(Games!$B548), "",Games!G548)</f>
        <v/>
      </c>
      <c r="E566" s="10" t="str">
        <f>IF(ISBLANK(Games!$B548), "",Games!H548)</f>
        <v/>
      </c>
      <c r="F566" s="69" t="str">
        <f>Games!D548</f>
        <v/>
      </c>
      <c r="G566" s="70" t="str">
        <f>Games!K548</f>
        <v/>
      </c>
      <c r="H566" s="71" t="str">
        <f>IF(ISBLANK(Games!B548), "", IF('Prediction Log'!$D566&lt;0, 'Prediction Log'!$B566, 'Prediction Log'!$C566))</f>
        <v/>
      </c>
      <c r="I566" s="72" t="str">
        <f>IF(ISBLANK(Games!$B548), "",Games!I548)</f>
        <v/>
      </c>
      <c r="J566" s="72" t="str">
        <f>IF('Prediction Log'!$F566&gt;0.5, 'Prediction Log'!$B566, IF('Prediction Log'!$F566&lt;0.5, 'Prediction Log'!$C566, "PICK"))</f>
        <v/>
      </c>
      <c r="K566" s="73" t="str">
        <f>IF(ISBLANK(Games!B548), "",IF('Prediction Log'!$J566='Prediction Log'!$B566, 'Prediction Log'!$F566, 1-'Prediction Log'!$F566))</f>
        <v/>
      </c>
      <c r="L566" s="74" t="str">
        <f>IF(ISBLANK(Games!$B548), "",Games!L548)</f>
        <v/>
      </c>
      <c r="M566" s="75" t="str">
        <f>IF(ISBLANK('Prediction Log'!$N566), "",IF('Prediction Log'!$N566&gt;'Prediction Log'!$O566,'Prediction Log'!$B566,'Prediction Log'!$C566))</f>
        <v/>
      </c>
      <c r="N566" s="76"/>
      <c r="O566" s="76"/>
      <c r="P566" s="77" t="str">
        <f>IF(ISBLANK('Prediction Log'!$N566), "",'Prediction Log'!$O566-'Prediction Log'!$N566)</f>
        <v/>
      </c>
      <c r="Q566" s="78" t="str">
        <f>IF(ISBLANK('Prediction Log'!$N566), "",IF('Prediction Log'!$M566&lt;&gt;'Prediction Log'!$H566, "Y", IF(AND('Prediction Log'!$M566='Prediction Log'!$H566, ABS((-1*'Prediction Log'!$P566))&gt;ABS('Prediction Log'!$D566)), "Y", IF('Prediction Log'!$D566='Prediction Log'!$P566, "PUSH", "N"))))</f>
        <v/>
      </c>
      <c r="R566" s="79" t="str">
        <f>IF(ISBLANK('Prediction Log'!$N566), "",IF('Prediction Log'!$P566&lt;'Prediction Log'!$D566, "Y", IF('Prediction Log'!$P566='Prediction Log'!$D566, "PUSH", "N")))</f>
        <v/>
      </c>
      <c r="S566" s="79" t="str">
        <f>IF(ISBLANK('Prediction Log'!$N566), "",IF('Prediction Log'!$P566&lt;'Prediction Log'!$E566, "Y", IF('Prediction Log'!$P566='Prediction Log'!$E566, "PUSH", "N")))</f>
        <v/>
      </c>
      <c r="T566" s="80" t="str">
        <f>IF(ISBLANK('Prediction Log'!$N566),"",IF('Prediction Log'!$M566='Prediction Log'!$H566, "Y", "N"))</f>
        <v/>
      </c>
      <c r="U566" s="80" t="str">
        <f>'Prediction Log'!$R566</f>
        <v/>
      </c>
      <c r="V566" s="80" t="str">
        <f>IF(ISBLANK('Prediction Log'!$N566), "",IF(AND('Prediction Log'!$T566="Y", 'Prediction Log'!$U566="Y"), "Y", "N"))</f>
        <v/>
      </c>
      <c r="W566" s="81" t="str">
        <f>IF(ISBLANK('Prediction Log'!$N566),"",IF('Prediction Log'!$M566='Prediction Log'!$I566, "Y", "N"))</f>
        <v/>
      </c>
      <c r="X566" s="81" t="str">
        <f>IF(ISBLANK('Prediction Log'!$N566), "", IF('Prediction Log'!$R566=Games!K548, "Y", "N"))</f>
        <v/>
      </c>
      <c r="Y566" s="82" t="str">
        <f>IF(ISBLANK('Prediction Log'!$N566), "",IF('Prediction Log'!$J566='Prediction Log'!$M566, "Y", "N"))</f>
        <v/>
      </c>
      <c r="Z566" s="81" t="str">
        <f>IF(ISBLANK('Prediction Log'!$N566), "",IF('Prediction Log'!$I566&lt;&gt;'Prediction Log'!$M566, "N",IF(AND('Prediction Log'!$E566&gt;0, 'Prediction Log'!$P566&gt;'Prediction Log'!$E566, 'Prediction Log'!$I566='Prediction Log'!$C566), "Y", IF(AND('Prediction Log'!$E566&lt;0, 'Prediction Log'!$P566&lt;'Prediction Log'!$E566,'Prediction Log'!$I566='Prediction Log'!$B566 ), "Y", IF('Prediction Log'!$P566='Prediction Log'!$E566, "PUSH", "N")))))</f>
        <v/>
      </c>
      <c r="AA566" s="81" t="str">
        <f>IF(ISBLANK('Prediction Log'!$N566), "",IF(AND('Prediction Log'!$W566="Y", 'Prediction Log'!$X566="Y"), "Y", "N"))</f>
        <v/>
      </c>
      <c r="AB566" s="80" t="str">
        <f>IF(ISBLANK('Prediction Log'!$N566), "",IF('Prediction Log'!$D566&gt;0, 'Prediction Log'!$P566-'Prediction Log'!$D566, IF('Prediction Log'!$D566&lt;0, -'Prediction Log'!$P566+'Prediction Log'!$D566, "NA")))</f>
        <v/>
      </c>
      <c r="AC566" s="80" t="str">
        <f>IF(ISBLANK('Prediction Log'!$N566), "",ABS('Prediction Log'!$AB566))</f>
        <v/>
      </c>
      <c r="AD566" s="81" t="str">
        <f>IF(ISBLANK('Prediction Log'!$N566), "",IF('Prediction Log'!$E566&gt;0, 'Prediction Log'!$P566-'Prediction Log'!$E566, IF('Prediction Log'!$E566&lt;0, -'Prediction Log'!$P566+'Prediction Log'!$E566, "NA")))</f>
        <v/>
      </c>
      <c r="AE566" s="81" t="str">
        <f>IF(ISBLANK('Prediction Log'!$N566), "",ABS('Prediction Log'!$AD566))</f>
        <v/>
      </c>
    </row>
    <row r="567" ht="14.25" customHeight="1">
      <c r="A567" s="67" t="str">
        <f>IF(ISBLANK(Games!$B549), "",Games!A549)</f>
        <v/>
      </c>
      <c r="B567" s="67" t="str">
        <f>IF(ISBLANK(Games!$B549), "",Games!B549)</f>
        <v/>
      </c>
      <c r="C567" s="67" t="str">
        <f>IF(ISBLANK(Games!$B549), "",Games!E549)</f>
        <v/>
      </c>
      <c r="D567" s="68" t="str">
        <f>IF(ISBLANK(Games!$B549), "",Games!G549)</f>
        <v/>
      </c>
      <c r="E567" s="68" t="str">
        <f>IF(ISBLANK(Games!$B549), "",Games!H549)</f>
        <v/>
      </c>
      <c r="F567" s="69" t="str">
        <f>Games!D549</f>
        <v/>
      </c>
      <c r="G567" s="70" t="str">
        <f>Games!K549</f>
        <v/>
      </c>
      <c r="H567" s="71" t="str">
        <f>IF(ISBLANK(Games!B549), "", IF('Prediction Log'!$D567&lt;0, 'Prediction Log'!$B567, 'Prediction Log'!$C567))</f>
        <v/>
      </c>
      <c r="I567" s="72" t="str">
        <f>IF(ISBLANK(Games!$B549), "",Games!I549)</f>
        <v/>
      </c>
      <c r="J567" s="72" t="str">
        <f>IF('Prediction Log'!$F567&gt;0.5, 'Prediction Log'!$B567, IF('Prediction Log'!$F567&lt;0.5, 'Prediction Log'!$C567, "PICK"))</f>
        <v/>
      </c>
      <c r="K567" s="73" t="str">
        <f>IF(ISBLANK(Games!B549), "",IF('Prediction Log'!$J567='Prediction Log'!$B567, 'Prediction Log'!$F567, 1-'Prediction Log'!$F567))</f>
        <v/>
      </c>
      <c r="L567" s="74" t="str">
        <f>IF(ISBLANK(Games!$B549), "",Games!L549)</f>
        <v/>
      </c>
      <c r="M567" s="75" t="str">
        <f>IF(ISBLANK('Prediction Log'!$N567), "",IF('Prediction Log'!$N567&gt;'Prediction Log'!$O567,'Prediction Log'!$B567,'Prediction Log'!$C567))</f>
        <v/>
      </c>
      <c r="N567" s="76"/>
      <c r="O567" s="76"/>
      <c r="P567" s="77" t="str">
        <f>IF(ISBLANK('Prediction Log'!$N567), "",'Prediction Log'!$O567-'Prediction Log'!$N567)</f>
        <v/>
      </c>
      <c r="Q567" s="78" t="str">
        <f>IF(ISBLANK('Prediction Log'!$N567), "",IF('Prediction Log'!$M567&lt;&gt;'Prediction Log'!$H567, "Y", IF(AND('Prediction Log'!$M567='Prediction Log'!$H567, ABS((-1*'Prediction Log'!$P567))&gt;ABS('Prediction Log'!$D567)), "Y", IF('Prediction Log'!$D567='Prediction Log'!$P567, "PUSH", "N"))))</f>
        <v/>
      </c>
      <c r="R567" s="79" t="str">
        <f>IF(ISBLANK('Prediction Log'!$N567), "",IF('Prediction Log'!$P567&lt;'Prediction Log'!$D567, "Y", IF('Prediction Log'!$P567='Prediction Log'!$D567, "PUSH", "N")))</f>
        <v/>
      </c>
      <c r="S567" s="79" t="str">
        <f>IF(ISBLANK('Prediction Log'!$N567), "",IF('Prediction Log'!$P567&lt;'Prediction Log'!$E567, "Y", IF('Prediction Log'!$P567='Prediction Log'!$E567, "PUSH", "N")))</f>
        <v/>
      </c>
      <c r="T567" s="80" t="str">
        <f>IF(ISBLANK('Prediction Log'!$N567),"",IF('Prediction Log'!$M567='Prediction Log'!$H567, "Y", "N"))</f>
        <v/>
      </c>
      <c r="U567" s="80" t="str">
        <f>'Prediction Log'!$R567</f>
        <v/>
      </c>
      <c r="V567" s="80" t="str">
        <f>IF(ISBLANK('Prediction Log'!$N567), "",IF(AND('Prediction Log'!$T567="Y", 'Prediction Log'!$U567="Y"), "Y", "N"))</f>
        <v/>
      </c>
      <c r="W567" s="81" t="str">
        <f>IF(ISBLANK('Prediction Log'!$N567),"",IF('Prediction Log'!$M567='Prediction Log'!$I567, "Y", "N"))</f>
        <v/>
      </c>
      <c r="X567" s="81" t="str">
        <f>IF(ISBLANK('Prediction Log'!$N567), "", IF('Prediction Log'!$R567=Games!K549, "Y", "N"))</f>
        <v/>
      </c>
      <c r="Y567" s="82" t="str">
        <f>IF(ISBLANK('Prediction Log'!$N567), "",IF('Prediction Log'!$J567='Prediction Log'!$M567, "Y", "N"))</f>
        <v/>
      </c>
      <c r="Z567" s="81" t="str">
        <f>IF(ISBLANK('Prediction Log'!$N567), "",IF('Prediction Log'!$I567&lt;&gt;'Prediction Log'!$M567, "N",IF(AND('Prediction Log'!$E567&gt;0, 'Prediction Log'!$P567&gt;'Prediction Log'!$E567, 'Prediction Log'!$I567='Prediction Log'!$C567), "Y", IF(AND('Prediction Log'!$E567&lt;0, 'Prediction Log'!$P567&lt;'Prediction Log'!$E567,'Prediction Log'!$I567='Prediction Log'!$B567 ), "Y", IF('Prediction Log'!$P567='Prediction Log'!$E567, "PUSH", "N")))))</f>
        <v/>
      </c>
      <c r="AA567" s="81" t="str">
        <f>IF(ISBLANK('Prediction Log'!$N567), "",IF(AND('Prediction Log'!$W567="Y", 'Prediction Log'!$X567="Y"), "Y", "N"))</f>
        <v/>
      </c>
      <c r="AB567" s="80" t="str">
        <f>IF(ISBLANK('Prediction Log'!$N567), "",IF('Prediction Log'!$D567&gt;0, 'Prediction Log'!$P567-'Prediction Log'!$D567, IF('Prediction Log'!$D567&lt;0, -'Prediction Log'!$P567+'Prediction Log'!$D567, "NA")))</f>
        <v/>
      </c>
      <c r="AC567" s="80" t="str">
        <f>IF(ISBLANK('Prediction Log'!$N567), "",ABS('Prediction Log'!$AB567))</f>
        <v/>
      </c>
      <c r="AD567" s="81" t="str">
        <f>IF(ISBLANK('Prediction Log'!$N567), "",IF('Prediction Log'!$E567&gt;0, 'Prediction Log'!$P567-'Prediction Log'!$E567, IF('Prediction Log'!$E567&lt;0, -'Prediction Log'!$P567+'Prediction Log'!$E567, "NA")))</f>
        <v/>
      </c>
      <c r="AE567" s="81" t="str">
        <f>IF(ISBLANK('Prediction Log'!$N567), "",ABS('Prediction Log'!$AD567))</f>
        <v/>
      </c>
    </row>
    <row r="568" ht="14.25" customHeight="1">
      <c r="A568" s="14" t="str">
        <f>IF(ISBLANK(Games!$B550), "",Games!A550)</f>
        <v/>
      </c>
      <c r="B568" s="67" t="str">
        <f>IF(ISBLANK(Games!$B550), "",Games!B550)</f>
        <v/>
      </c>
      <c r="C568" s="67" t="str">
        <f>IF(ISBLANK(Games!$B550), "",Games!E550)</f>
        <v/>
      </c>
      <c r="D568" s="10" t="str">
        <f>IF(ISBLANK(Games!$B550), "",Games!G550)</f>
        <v/>
      </c>
      <c r="E568" s="10" t="str">
        <f>IF(ISBLANK(Games!$B550), "",Games!H550)</f>
        <v/>
      </c>
      <c r="F568" s="69" t="str">
        <f>Games!D550</f>
        <v/>
      </c>
      <c r="G568" s="70" t="str">
        <f>Games!K550</f>
        <v/>
      </c>
      <c r="H568" s="71" t="str">
        <f>IF(ISBLANK(Games!B550), "", IF('Prediction Log'!$D568&lt;0, 'Prediction Log'!$B568, 'Prediction Log'!$C568))</f>
        <v/>
      </c>
      <c r="I568" s="72" t="str">
        <f>IF(ISBLANK(Games!$B550), "",Games!I550)</f>
        <v/>
      </c>
      <c r="J568" s="72" t="str">
        <f>IF('Prediction Log'!$F568&gt;0.5, 'Prediction Log'!$B568, IF('Prediction Log'!$F568&lt;0.5, 'Prediction Log'!$C568, "PICK"))</f>
        <v/>
      </c>
      <c r="K568" s="73" t="str">
        <f>IF(ISBLANK(Games!B550), "",IF('Prediction Log'!$J568='Prediction Log'!$B568, 'Prediction Log'!$F568, 1-'Prediction Log'!$F568))</f>
        <v/>
      </c>
      <c r="L568" s="74" t="str">
        <f>IF(ISBLANK(Games!$B550), "",Games!L550)</f>
        <v/>
      </c>
      <c r="M568" s="75" t="str">
        <f>IF(ISBLANK('Prediction Log'!$N568), "",IF('Prediction Log'!$N568&gt;'Prediction Log'!$O568,'Prediction Log'!$B568,'Prediction Log'!$C568))</f>
        <v/>
      </c>
      <c r="N568" s="76"/>
      <c r="O568" s="76"/>
      <c r="P568" s="77" t="str">
        <f>IF(ISBLANK('Prediction Log'!$N568), "",'Prediction Log'!$O568-'Prediction Log'!$N568)</f>
        <v/>
      </c>
      <c r="Q568" s="78" t="str">
        <f>IF(ISBLANK('Prediction Log'!$N568), "",IF('Prediction Log'!$M568&lt;&gt;'Prediction Log'!$H568, "Y", IF(AND('Prediction Log'!$M568='Prediction Log'!$H568, ABS((-1*'Prediction Log'!$P568))&gt;ABS('Prediction Log'!$D568)), "Y", IF('Prediction Log'!$D568='Prediction Log'!$P568, "PUSH", "N"))))</f>
        <v/>
      </c>
      <c r="R568" s="79" t="str">
        <f>IF(ISBLANK('Prediction Log'!$N568), "",IF('Prediction Log'!$P568&lt;'Prediction Log'!$D568, "Y", IF('Prediction Log'!$P568='Prediction Log'!$D568, "PUSH", "N")))</f>
        <v/>
      </c>
      <c r="S568" s="79" t="str">
        <f>IF(ISBLANK('Prediction Log'!$N568), "",IF('Prediction Log'!$P568&lt;'Prediction Log'!$E568, "Y", IF('Prediction Log'!$P568='Prediction Log'!$E568, "PUSH", "N")))</f>
        <v/>
      </c>
      <c r="T568" s="80" t="str">
        <f>IF(ISBLANK('Prediction Log'!$N568),"",IF('Prediction Log'!$M568='Prediction Log'!$H568, "Y", "N"))</f>
        <v/>
      </c>
      <c r="U568" s="80" t="str">
        <f>'Prediction Log'!$R568</f>
        <v/>
      </c>
      <c r="V568" s="80" t="str">
        <f>IF(ISBLANK('Prediction Log'!$N568), "",IF(AND('Prediction Log'!$T568="Y", 'Prediction Log'!$U568="Y"), "Y", "N"))</f>
        <v/>
      </c>
      <c r="W568" s="81" t="str">
        <f>IF(ISBLANK('Prediction Log'!$N568),"",IF('Prediction Log'!$M568='Prediction Log'!$I568, "Y", "N"))</f>
        <v/>
      </c>
      <c r="X568" s="81" t="str">
        <f>IF(ISBLANK('Prediction Log'!$N568), "", IF('Prediction Log'!$R568=Games!K550, "Y", "N"))</f>
        <v/>
      </c>
      <c r="Y568" s="82" t="str">
        <f>IF(ISBLANK('Prediction Log'!$N568), "",IF('Prediction Log'!$J568='Prediction Log'!$M568, "Y", "N"))</f>
        <v/>
      </c>
      <c r="Z568" s="81" t="str">
        <f>IF(ISBLANK('Prediction Log'!$N568), "",IF('Prediction Log'!$I568&lt;&gt;'Prediction Log'!$M568, "N",IF(AND('Prediction Log'!$E568&gt;0, 'Prediction Log'!$P568&gt;'Prediction Log'!$E568, 'Prediction Log'!$I568='Prediction Log'!$C568), "Y", IF(AND('Prediction Log'!$E568&lt;0, 'Prediction Log'!$P568&lt;'Prediction Log'!$E568,'Prediction Log'!$I568='Prediction Log'!$B568 ), "Y", IF('Prediction Log'!$P568='Prediction Log'!$E568, "PUSH", "N")))))</f>
        <v/>
      </c>
      <c r="AA568" s="81" t="str">
        <f>IF(ISBLANK('Prediction Log'!$N568), "",IF(AND('Prediction Log'!$W568="Y", 'Prediction Log'!$X568="Y"), "Y", "N"))</f>
        <v/>
      </c>
      <c r="AB568" s="80" t="str">
        <f>IF(ISBLANK('Prediction Log'!$N568), "",IF('Prediction Log'!$D568&gt;0, 'Prediction Log'!$P568-'Prediction Log'!$D568, IF('Prediction Log'!$D568&lt;0, -'Prediction Log'!$P568+'Prediction Log'!$D568, "NA")))</f>
        <v/>
      </c>
      <c r="AC568" s="80" t="str">
        <f>IF(ISBLANK('Prediction Log'!$N568), "",ABS('Prediction Log'!$AB568))</f>
        <v/>
      </c>
      <c r="AD568" s="81" t="str">
        <f>IF(ISBLANK('Prediction Log'!$N568), "",IF('Prediction Log'!$E568&gt;0, 'Prediction Log'!$P568-'Prediction Log'!$E568, IF('Prediction Log'!$E568&lt;0, -'Prediction Log'!$P568+'Prediction Log'!$E568, "NA")))</f>
        <v/>
      </c>
      <c r="AE568" s="81" t="str">
        <f>IF(ISBLANK('Prediction Log'!$N568), "",ABS('Prediction Log'!$AD568))</f>
        <v/>
      </c>
    </row>
    <row r="569" ht="14.25" customHeight="1">
      <c r="A569" s="67" t="str">
        <f>IF(ISBLANK(Games!$B551), "",Games!A551)</f>
        <v/>
      </c>
      <c r="B569" s="67" t="str">
        <f>IF(ISBLANK(Games!$B551), "",Games!B551)</f>
        <v/>
      </c>
      <c r="C569" s="67" t="str">
        <f>IF(ISBLANK(Games!$B551), "",Games!E551)</f>
        <v/>
      </c>
      <c r="D569" s="68" t="str">
        <f>IF(ISBLANK(Games!$B551), "",Games!G551)</f>
        <v/>
      </c>
      <c r="E569" s="68" t="str">
        <f>IF(ISBLANK(Games!$B551), "",Games!H551)</f>
        <v/>
      </c>
      <c r="F569" s="69" t="str">
        <f>Games!D551</f>
        <v/>
      </c>
      <c r="G569" s="70" t="str">
        <f>Games!K551</f>
        <v/>
      </c>
      <c r="H569" s="71" t="str">
        <f>IF(ISBLANK(Games!B551), "", IF('Prediction Log'!$D569&lt;0, 'Prediction Log'!$B569, 'Prediction Log'!$C569))</f>
        <v/>
      </c>
      <c r="I569" s="72" t="str">
        <f>IF(ISBLANK(Games!$B551), "",Games!I551)</f>
        <v/>
      </c>
      <c r="J569" s="72" t="str">
        <f>IF('Prediction Log'!$F569&gt;0.5, 'Prediction Log'!$B569, IF('Prediction Log'!$F569&lt;0.5, 'Prediction Log'!$C569, "PICK"))</f>
        <v/>
      </c>
      <c r="K569" s="73" t="str">
        <f>IF(ISBLANK(Games!B551), "",IF('Prediction Log'!$J569='Prediction Log'!$B569, 'Prediction Log'!$F569, 1-'Prediction Log'!$F569))</f>
        <v/>
      </c>
      <c r="L569" s="74" t="str">
        <f>IF(ISBLANK(Games!$B551), "",Games!L551)</f>
        <v/>
      </c>
      <c r="M569" s="75" t="str">
        <f>IF(ISBLANK('Prediction Log'!$N569), "",IF('Prediction Log'!$N569&gt;'Prediction Log'!$O569,'Prediction Log'!$B569,'Prediction Log'!$C569))</f>
        <v/>
      </c>
      <c r="N569" s="76"/>
      <c r="O569" s="76"/>
      <c r="P569" s="77" t="str">
        <f>IF(ISBLANK('Prediction Log'!$N569), "",'Prediction Log'!$O569-'Prediction Log'!$N569)</f>
        <v/>
      </c>
      <c r="Q569" s="78" t="str">
        <f>IF(ISBLANK('Prediction Log'!$N569), "",IF('Prediction Log'!$M569&lt;&gt;'Prediction Log'!$H569, "Y", IF(AND('Prediction Log'!$M569='Prediction Log'!$H569, ABS((-1*'Prediction Log'!$P569))&gt;ABS('Prediction Log'!$D569)), "Y", IF('Prediction Log'!$D569='Prediction Log'!$P569, "PUSH", "N"))))</f>
        <v/>
      </c>
      <c r="R569" s="79" t="str">
        <f>IF(ISBLANK('Prediction Log'!$N569), "",IF('Prediction Log'!$P569&lt;'Prediction Log'!$D569, "Y", IF('Prediction Log'!$P569='Prediction Log'!$D569, "PUSH", "N")))</f>
        <v/>
      </c>
      <c r="S569" s="79" t="str">
        <f>IF(ISBLANK('Prediction Log'!$N569), "",IF('Prediction Log'!$P569&lt;'Prediction Log'!$E569, "Y", IF('Prediction Log'!$P569='Prediction Log'!$E569, "PUSH", "N")))</f>
        <v/>
      </c>
      <c r="T569" s="80" t="str">
        <f>IF(ISBLANK('Prediction Log'!$N569),"",IF('Prediction Log'!$M569='Prediction Log'!$H569, "Y", "N"))</f>
        <v/>
      </c>
      <c r="U569" s="80" t="str">
        <f>'Prediction Log'!$R569</f>
        <v/>
      </c>
      <c r="V569" s="80" t="str">
        <f>IF(ISBLANK('Prediction Log'!$N569), "",IF(AND('Prediction Log'!$T569="Y", 'Prediction Log'!$U569="Y"), "Y", "N"))</f>
        <v/>
      </c>
      <c r="W569" s="81" t="str">
        <f>IF(ISBLANK('Prediction Log'!$N569),"",IF('Prediction Log'!$M569='Prediction Log'!$I569, "Y", "N"))</f>
        <v/>
      </c>
      <c r="X569" s="81" t="str">
        <f>IF(ISBLANK('Prediction Log'!$N569), "", IF('Prediction Log'!$R569=Games!K551, "Y", "N"))</f>
        <v/>
      </c>
      <c r="Y569" s="82" t="str">
        <f>IF(ISBLANK('Prediction Log'!$N569), "",IF('Prediction Log'!$J569='Prediction Log'!$M569, "Y", "N"))</f>
        <v/>
      </c>
      <c r="Z569" s="81" t="str">
        <f>IF(ISBLANK('Prediction Log'!$N569), "",IF('Prediction Log'!$I569&lt;&gt;'Prediction Log'!$M569, "N",IF(AND('Prediction Log'!$E569&gt;0, 'Prediction Log'!$P569&gt;'Prediction Log'!$E569, 'Prediction Log'!$I569='Prediction Log'!$C569), "Y", IF(AND('Prediction Log'!$E569&lt;0, 'Prediction Log'!$P569&lt;'Prediction Log'!$E569,'Prediction Log'!$I569='Prediction Log'!$B569 ), "Y", IF('Prediction Log'!$P569='Prediction Log'!$E569, "PUSH", "N")))))</f>
        <v/>
      </c>
      <c r="AA569" s="81" t="str">
        <f>IF(ISBLANK('Prediction Log'!$N569), "",IF(AND('Prediction Log'!$W569="Y", 'Prediction Log'!$X569="Y"), "Y", "N"))</f>
        <v/>
      </c>
      <c r="AB569" s="80" t="str">
        <f>IF(ISBLANK('Prediction Log'!$N569), "",IF('Prediction Log'!$D569&gt;0, 'Prediction Log'!$P569-'Prediction Log'!$D569, IF('Prediction Log'!$D569&lt;0, -'Prediction Log'!$P569+'Prediction Log'!$D569, "NA")))</f>
        <v/>
      </c>
      <c r="AC569" s="80" t="str">
        <f>IF(ISBLANK('Prediction Log'!$N569), "",ABS('Prediction Log'!$AB569))</f>
        <v/>
      </c>
      <c r="AD569" s="81" t="str">
        <f>IF(ISBLANK('Prediction Log'!$N569), "",IF('Prediction Log'!$E569&gt;0, 'Prediction Log'!$P569-'Prediction Log'!$E569, IF('Prediction Log'!$E569&lt;0, -'Prediction Log'!$P569+'Prediction Log'!$E569, "NA")))</f>
        <v/>
      </c>
      <c r="AE569" s="81" t="str">
        <f>IF(ISBLANK('Prediction Log'!$N569), "",ABS('Prediction Log'!$AD569))</f>
        <v/>
      </c>
    </row>
    <row r="570" ht="14.25" customHeight="1">
      <c r="A570" s="14" t="str">
        <f>IF(ISBLANK(Games!$B552), "",Games!A552)</f>
        <v/>
      </c>
      <c r="B570" s="67" t="str">
        <f>IF(ISBLANK(Games!$B552), "",Games!B552)</f>
        <v/>
      </c>
      <c r="C570" s="67" t="str">
        <f>IF(ISBLANK(Games!$B552), "",Games!E552)</f>
        <v/>
      </c>
      <c r="D570" s="10" t="str">
        <f>IF(ISBLANK(Games!$B552), "",Games!G552)</f>
        <v/>
      </c>
      <c r="E570" s="10" t="str">
        <f>IF(ISBLANK(Games!$B552), "",Games!H552)</f>
        <v/>
      </c>
      <c r="F570" s="69" t="str">
        <f>Games!D552</f>
        <v/>
      </c>
      <c r="G570" s="70" t="str">
        <f>Games!K552</f>
        <v/>
      </c>
      <c r="H570" s="71" t="str">
        <f>IF(ISBLANK(Games!B552), "", IF('Prediction Log'!$D570&lt;0, 'Prediction Log'!$B570, 'Prediction Log'!$C570))</f>
        <v/>
      </c>
      <c r="I570" s="72" t="str">
        <f>IF(ISBLANK(Games!$B552), "",Games!I552)</f>
        <v/>
      </c>
      <c r="J570" s="72" t="str">
        <f>IF('Prediction Log'!$F570&gt;0.5, 'Prediction Log'!$B570, IF('Prediction Log'!$F570&lt;0.5, 'Prediction Log'!$C570, "PICK"))</f>
        <v/>
      </c>
      <c r="K570" s="73" t="str">
        <f>IF(ISBLANK(Games!B552), "",IF('Prediction Log'!$J570='Prediction Log'!$B570, 'Prediction Log'!$F570, 1-'Prediction Log'!$F570))</f>
        <v/>
      </c>
      <c r="L570" s="74" t="str">
        <f>IF(ISBLANK(Games!$B552), "",Games!L552)</f>
        <v/>
      </c>
      <c r="M570" s="75" t="str">
        <f>IF(ISBLANK('Prediction Log'!$N570), "",IF('Prediction Log'!$N570&gt;'Prediction Log'!$O570,'Prediction Log'!$B570,'Prediction Log'!$C570))</f>
        <v/>
      </c>
      <c r="N570" s="76"/>
      <c r="O570" s="76"/>
      <c r="P570" s="77" t="str">
        <f>IF(ISBLANK('Prediction Log'!$N570), "",'Prediction Log'!$O570-'Prediction Log'!$N570)</f>
        <v/>
      </c>
      <c r="Q570" s="78" t="str">
        <f>IF(ISBLANK('Prediction Log'!$N570), "",IF('Prediction Log'!$M570&lt;&gt;'Prediction Log'!$H570, "Y", IF(AND('Prediction Log'!$M570='Prediction Log'!$H570, ABS((-1*'Prediction Log'!$P570))&gt;ABS('Prediction Log'!$D570)), "Y", IF('Prediction Log'!$D570='Prediction Log'!$P570, "PUSH", "N"))))</f>
        <v/>
      </c>
      <c r="R570" s="79" t="str">
        <f>IF(ISBLANK('Prediction Log'!$N570), "",IF('Prediction Log'!$P570&lt;'Prediction Log'!$D570, "Y", IF('Prediction Log'!$P570='Prediction Log'!$D570, "PUSH", "N")))</f>
        <v/>
      </c>
      <c r="S570" s="79" t="str">
        <f>IF(ISBLANK('Prediction Log'!$N570), "",IF('Prediction Log'!$P570&lt;'Prediction Log'!$E570, "Y", IF('Prediction Log'!$P570='Prediction Log'!$E570, "PUSH", "N")))</f>
        <v/>
      </c>
      <c r="T570" s="80" t="str">
        <f>IF(ISBLANK('Prediction Log'!$N570),"",IF('Prediction Log'!$M570='Prediction Log'!$H570, "Y", "N"))</f>
        <v/>
      </c>
      <c r="U570" s="80" t="str">
        <f>'Prediction Log'!$R570</f>
        <v/>
      </c>
      <c r="V570" s="80" t="str">
        <f>IF(ISBLANK('Prediction Log'!$N570), "",IF(AND('Prediction Log'!$T570="Y", 'Prediction Log'!$U570="Y"), "Y", "N"))</f>
        <v/>
      </c>
      <c r="W570" s="81" t="str">
        <f>IF(ISBLANK('Prediction Log'!$N570),"",IF('Prediction Log'!$M570='Prediction Log'!$I570, "Y", "N"))</f>
        <v/>
      </c>
      <c r="X570" s="81" t="str">
        <f>IF(ISBLANK('Prediction Log'!$N570), "", IF('Prediction Log'!$R570=Games!K552, "Y", "N"))</f>
        <v/>
      </c>
      <c r="Y570" s="82" t="str">
        <f>IF(ISBLANK('Prediction Log'!$N570), "",IF('Prediction Log'!$J570='Prediction Log'!$M570, "Y", "N"))</f>
        <v/>
      </c>
      <c r="Z570" s="81" t="str">
        <f>IF(ISBLANK('Prediction Log'!$N570), "",IF('Prediction Log'!$I570&lt;&gt;'Prediction Log'!$M570, "N",IF(AND('Prediction Log'!$E570&gt;0, 'Prediction Log'!$P570&gt;'Prediction Log'!$E570, 'Prediction Log'!$I570='Prediction Log'!$C570), "Y", IF(AND('Prediction Log'!$E570&lt;0, 'Prediction Log'!$P570&lt;'Prediction Log'!$E570,'Prediction Log'!$I570='Prediction Log'!$B570 ), "Y", IF('Prediction Log'!$P570='Prediction Log'!$E570, "PUSH", "N")))))</f>
        <v/>
      </c>
      <c r="AA570" s="81" t="str">
        <f>IF(ISBLANK('Prediction Log'!$N570), "",IF(AND('Prediction Log'!$W570="Y", 'Prediction Log'!$X570="Y"), "Y", "N"))</f>
        <v/>
      </c>
      <c r="AB570" s="80" t="str">
        <f>IF(ISBLANK('Prediction Log'!$N570), "",IF('Prediction Log'!$D570&gt;0, 'Prediction Log'!$P570-'Prediction Log'!$D570, IF('Prediction Log'!$D570&lt;0, -'Prediction Log'!$P570+'Prediction Log'!$D570, "NA")))</f>
        <v/>
      </c>
      <c r="AC570" s="80" t="str">
        <f>IF(ISBLANK('Prediction Log'!$N570), "",ABS('Prediction Log'!$AB570))</f>
        <v/>
      </c>
      <c r="AD570" s="81" t="str">
        <f>IF(ISBLANK('Prediction Log'!$N570), "",IF('Prediction Log'!$E570&gt;0, 'Prediction Log'!$P570-'Prediction Log'!$E570, IF('Prediction Log'!$E570&lt;0, -'Prediction Log'!$P570+'Prediction Log'!$E570, "NA")))</f>
        <v/>
      </c>
      <c r="AE570" s="81" t="str">
        <f>IF(ISBLANK('Prediction Log'!$N570), "",ABS('Prediction Log'!$AD570))</f>
        <v/>
      </c>
    </row>
    <row r="571" ht="14.25" customHeight="1">
      <c r="A571" s="67" t="str">
        <f>IF(ISBLANK(Games!$B553), "",Games!A553)</f>
        <v/>
      </c>
      <c r="B571" s="67" t="str">
        <f>IF(ISBLANK(Games!$B553), "",Games!B553)</f>
        <v/>
      </c>
      <c r="C571" s="67" t="str">
        <f>IF(ISBLANK(Games!$B553), "",Games!E553)</f>
        <v/>
      </c>
      <c r="D571" s="68" t="str">
        <f>IF(ISBLANK(Games!$B553), "",Games!G553)</f>
        <v/>
      </c>
      <c r="E571" s="68" t="str">
        <f>IF(ISBLANK(Games!$B553), "",Games!H553)</f>
        <v/>
      </c>
      <c r="F571" s="69" t="str">
        <f>Games!D553</f>
        <v/>
      </c>
      <c r="G571" s="70" t="str">
        <f>Games!K553</f>
        <v/>
      </c>
      <c r="H571" s="71" t="str">
        <f>IF(ISBLANK(Games!B553), "", IF('Prediction Log'!$D571&lt;0, 'Prediction Log'!$B571, 'Prediction Log'!$C571))</f>
        <v/>
      </c>
      <c r="I571" s="72" t="str">
        <f>IF(ISBLANK(Games!$B553), "",Games!I553)</f>
        <v/>
      </c>
      <c r="J571" s="72" t="str">
        <f>IF('Prediction Log'!$F571&gt;0.5, 'Prediction Log'!$B571, IF('Prediction Log'!$F571&lt;0.5, 'Prediction Log'!$C571, "PICK"))</f>
        <v/>
      </c>
      <c r="K571" s="73" t="str">
        <f>IF(ISBLANK(Games!B553), "",IF('Prediction Log'!$J571='Prediction Log'!$B571, 'Prediction Log'!$F571, 1-'Prediction Log'!$F571))</f>
        <v/>
      </c>
      <c r="L571" s="74" t="str">
        <f>IF(ISBLANK(Games!$B553), "",Games!L553)</f>
        <v/>
      </c>
      <c r="M571" s="75" t="str">
        <f>IF(ISBLANK('Prediction Log'!$N571), "",IF('Prediction Log'!$N571&gt;'Prediction Log'!$O571,'Prediction Log'!$B571,'Prediction Log'!$C571))</f>
        <v/>
      </c>
      <c r="N571" s="76"/>
      <c r="O571" s="76"/>
      <c r="P571" s="77" t="str">
        <f>IF(ISBLANK('Prediction Log'!$N571), "",'Prediction Log'!$O571-'Prediction Log'!$N571)</f>
        <v/>
      </c>
      <c r="Q571" s="78" t="str">
        <f>IF(ISBLANK('Prediction Log'!$N571), "",IF('Prediction Log'!$M571&lt;&gt;'Prediction Log'!$H571, "Y", IF(AND('Prediction Log'!$M571='Prediction Log'!$H571, ABS((-1*'Prediction Log'!$P571))&gt;ABS('Prediction Log'!$D571)), "Y", IF('Prediction Log'!$D571='Prediction Log'!$P571, "PUSH", "N"))))</f>
        <v/>
      </c>
      <c r="R571" s="79" t="str">
        <f>IF(ISBLANK('Prediction Log'!$N571), "",IF('Prediction Log'!$P571&lt;'Prediction Log'!$D571, "Y", IF('Prediction Log'!$P571='Prediction Log'!$D571, "PUSH", "N")))</f>
        <v/>
      </c>
      <c r="S571" s="79" t="str">
        <f>IF(ISBLANK('Prediction Log'!$N571), "",IF('Prediction Log'!$P571&lt;'Prediction Log'!$E571, "Y", IF('Prediction Log'!$P571='Prediction Log'!$E571, "PUSH", "N")))</f>
        <v/>
      </c>
      <c r="T571" s="80" t="str">
        <f>IF(ISBLANK('Prediction Log'!$N571),"",IF('Prediction Log'!$M571='Prediction Log'!$H571, "Y", "N"))</f>
        <v/>
      </c>
      <c r="U571" s="80" t="str">
        <f>'Prediction Log'!$R571</f>
        <v/>
      </c>
      <c r="V571" s="80" t="str">
        <f>IF(ISBLANK('Prediction Log'!$N571), "",IF(AND('Prediction Log'!$T571="Y", 'Prediction Log'!$U571="Y"), "Y", "N"))</f>
        <v/>
      </c>
      <c r="W571" s="81" t="str">
        <f>IF(ISBLANK('Prediction Log'!$N571),"",IF('Prediction Log'!$M571='Prediction Log'!$I571, "Y", "N"))</f>
        <v/>
      </c>
      <c r="X571" s="81" t="str">
        <f>IF(ISBLANK('Prediction Log'!$N571), "", IF('Prediction Log'!$R571=Games!K553, "Y", "N"))</f>
        <v/>
      </c>
      <c r="Y571" s="82" t="str">
        <f>IF(ISBLANK('Prediction Log'!$N571), "",IF('Prediction Log'!$J571='Prediction Log'!$M571, "Y", "N"))</f>
        <v/>
      </c>
      <c r="Z571" s="81" t="str">
        <f>IF(ISBLANK('Prediction Log'!$N571), "",IF('Prediction Log'!$I571&lt;&gt;'Prediction Log'!$M571, "N",IF(AND('Prediction Log'!$E571&gt;0, 'Prediction Log'!$P571&gt;'Prediction Log'!$E571, 'Prediction Log'!$I571='Prediction Log'!$C571), "Y", IF(AND('Prediction Log'!$E571&lt;0, 'Prediction Log'!$P571&lt;'Prediction Log'!$E571,'Prediction Log'!$I571='Prediction Log'!$B571 ), "Y", IF('Prediction Log'!$P571='Prediction Log'!$E571, "PUSH", "N")))))</f>
        <v/>
      </c>
      <c r="AA571" s="81" t="str">
        <f>IF(ISBLANK('Prediction Log'!$N571), "",IF(AND('Prediction Log'!$W571="Y", 'Prediction Log'!$X571="Y"), "Y", "N"))</f>
        <v/>
      </c>
      <c r="AB571" s="80" t="str">
        <f>IF(ISBLANK('Prediction Log'!$N571), "",IF('Prediction Log'!$D571&gt;0, 'Prediction Log'!$P571-'Prediction Log'!$D571, IF('Prediction Log'!$D571&lt;0, -'Prediction Log'!$P571+'Prediction Log'!$D571, "NA")))</f>
        <v/>
      </c>
      <c r="AC571" s="80" t="str">
        <f>IF(ISBLANK('Prediction Log'!$N571), "",ABS('Prediction Log'!$AB571))</f>
        <v/>
      </c>
      <c r="AD571" s="81" t="str">
        <f>IF(ISBLANK('Prediction Log'!$N571), "",IF('Prediction Log'!$E571&gt;0, 'Prediction Log'!$P571-'Prediction Log'!$E571, IF('Prediction Log'!$E571&lt;0, -'Prediction Log'!$P571+'Prediction Log'!$E571, "NA")))</f>
        <v/>
      </c>
      <c r="AE571" s="81" t="str">
        <f>IF(ISBLANK('Prediction Log'!$N571), "",ABS('Prediction Log'!$AD571))</f>
        <v/>
      </c>
    </row>
    <row r="572" ht="14.25" customHeight="1">
      <c r="A572" s="14" t="str">
        <f>IF(ISBLANK(Games!$B554), "",Games!A554)</f>
        <v/>
      </c>
      <c r="B572" s="67" t="str">
        <f>IF(ISBLANK(Games!$B554), "",Games!B554)</f>
        <v/>
      </c>
      <c r="C572" s="67" t="str">
        <f>IF(ISBLANK(Games!$B554), "",Games!E554)</f>
        <v/>
      </c>
      <c r="D572" s="10" t="str">
        <f>IF(ISBLANK(Games!$B554), "",Games!G554)</f>
        <v/>
      </c>
      <c r="E572" s="10" t="str">
        <f>IF(ISBLANK(Games!$B554), "",Games!H554)</f>
        <v/>
      </c>
      <c r="F572" s="69" t="str">
        <f>Games!D554</f>
        <v/>
      </c>
      <c r="G572" s="70" t="str">
        <f>Games!K554</f>
        <v/>
      </c>
      <c r="H572" s="71" t="str">
        <f>IF(ISBLANK(Games!B554), "", IF('Prediction Log'!$D572&lt;0, 'Prediction Log'!$B572, 'Prediction Log'!$C572))</f>
        <v/>
      </c>
      <c r="I572" s="72" t="str">
        <f>IF(ISBLANK(Games!$B554), "",Games!I554)</f>
        <v/>
      </c>
      <c r="J572" s="72" t="str">
        <f>IF('Prediction Log'!$F572&gt;0.5, 'Prediction Log'!$B572, IF('Prediction Log'!$F572&lt;0.5, 'Prediction Log'!$C572, "PICK"))</f>
        <v/>
      </c>
      <c r="K572" s="73" t="str">
        <f>IF(ISBLANK(Games!B554), "",IF('Prediction Log'!$J572='Prediction Log'!$B572, 'Prediction Log'!$F572, 1-'Prediction Log'!$F572))</f>
        <v/>
      </c>
      <c r="L572" s="74" t="str">
        <f>IF(ISBLANK(Games!$B554), "",Games!L554)</f>
        <v/>
      </c>
      <c r="M572" s="75" t="str">
        <f>IF(ISBLANK('Prediction Log'!$N572), "",IF('Prediction Log'!$N572&gt;'Prediction Log'!$O572,'Prediction Log'!$B572,'Prediction Log'!$C572))</f>
        <v/>
      </c>
      <c r="N572" s="76"/>
      <c r="O572" s="76"/>
      <c r="P572" s="77" t="str">
        <f>IF(ISBLANK('Prediction Log'!$N572), "",'Prediction Log'!$O572-'Prediction Log'!$N572)</f>
        <v/>
      </c>
      <c r="Q572" s="78" t="str">
        <f>IF(ISBLANK('Prediction Log'!$N572), "",IF('Prediction Log'!$M572&lt;&gt;'Prediction Log'!$H572, "Y", IF(AND('Prediction Log'!$M572='Prediction Log'!$H572, ABS((-1*'Prediction Log'!$P572))&gt;ABS('Prediction Log'!$D572)), "Y", IF('Prediction Log'!$D572='Prediction Log'!$P572, "PUSH", "N"))))</f>
        <v/>
      </c>
      <c r="R572" s="79" t="str">
        <f>IF(ISBLANK('Prediction Log'!$N572), "",IF('Prediction Log'!$P572&lt;'Prediction Log'!$D572, "Y", IF('Prediction Log'!$P572='Prediction Log'!$D572, "PUSH", "N")))</f>
        <v/>
      </c>
      <c r="S572" s="79" t="str">
        <f>IF(ISBLANK('Prediction Log'!$N572), "",IF('Prediction Log'!$P572&lt;'Prediction Log'!$E572, "Y", IF('Prediction Log'!$P572='Prediction Log'!$E572, "PUSH", "N")))</f>
        <v/>
      </c>
      <c r="T572" s="80" t="str">
        <f>IF(ISBLANK('Prediction Log'!$N572),"",IF('Prediction Log'!$M572='Prediction Log'!$H572, "Y", "N"))</f>
        <v/>
      </c>
      <c r="U572" s="80" t="str">
        <f>'Prediction Log'!$R572</f>
        <v/>
      </c>
      <c r="V572" s="80" t="str">
        <f>IF(ISBLANK('Prediction Log'!$N572), "",IF(AND('Prediction Log'!$T572="Y", 'Prediction Log'!$U572="Y"), "Y", "N"))</f>
        <v/>
      </c>
      <c r="W572" s="81" t="str">
        <f>IF(ISBLANK('Prediction Log'!$N572),"",IF('Prediction Log'!$M572='Prediction Log'!$I572, "Y", "N"))</f>
        <v/>
      </c>
      <c r="X572" s="81" t="str">
        <f>IF(ISBLANK('Prediction Log'!$N572), "", IF('Prediction Log'!$R572=Games!K554, "Y", "N"))</f>
        <v/>
      </c>
      <c r="Y572" s="82" t="str">
        <f>IF(ISBLANK('Prediction Log'!$N572), "",IF('Prediction Log'!$J572='Prediction Log'!$M572, "Y", "N"))</f>
        <v/>
      </c>
      <c r="Z572" s="81" t="str">
        <f>IF(ISBLANK('Prediction Log'!$N572), "",IF('Prediction Log'!$I572&lt;&gt;'Prediction Log'!$M572, "N",IF(AND('Prediction Log'!$E572&gt;0, 'Prediction Log'!$P572&gt;'Prediction Log'!$E572, 'Prediction Log'!$I572='Prediction Log'!$C572), "Y", IF(AND('Prediction Log'!$E572&lt;0, 'Prediction Log'!$P572&lt;'Prediction Log'!$E572,'Prediction Log'!$I572='Prediction Log'!$B572 ), "Y", IF('Prediction Log'!$P572='Prediction Log'!$E572, "PUSH", "N")))))</f>
        <v/>
      </c>
      <c r="AA572" s="81" t="str">
        <f>IF(ISBLANK('Prediction Log'!$N572), "",IF(AND('Prediction Log'!$W572="Y", 'Prediction Log'!$X572="Y"), "Y", "N"))</f>
        <v/>
      </c>
      <c r="AB572" s="80" t="str">
        <f>IF(ISBLANK('Prediction Log'!$N572), "",IF('Prediction Log'!$D572&gt;0, 'Prediction Log'!$P572-'Prediction Log'!$D572, IF('Prediction Log'!$D572&lt;0, -'Prediction Log'!$P572+'Prediction Log'!$D572, "NA")))</f>
        <v/>
      </c>
      <c r="AC572" s="80" t="str">
        <f>IF(ISBLANK('Prediction Log'!$N572), "",ABS('Prediction Log'!$AB572))</f>
        <v/>
      </c>
      <c r="AD572" s="81" t="str">
        <f>IF(ISBLANK('Prediction Log'!$N572), "",IF('Prediction Log'!$E572&gt;0, 'Prediction Log'!$P572-'Prediction Log'!$E572, IF('Prediction Log'!$E572&lt;0, -'Prediction Log'!$P572+'Prediction Log'!$E572, "NA")))</f>
        <v/>
      </c>
      <c r="AE572" s="81" t="str">
        <f>IF(ISBLANK('Prediction Log'!$N572), "",ABS('Prediction Log'!$AD572))</f>
        <v/>
      </c>
    </row>
    <row r="573" ht="14.25" customHeight="1">
      <c r="A573" s="67" t="str">
        <f>IF(ISBLANK(Games!$B555), "",Games!A555)</f>
        <v/>
      </c>
      <c r="B573" s="67" t="str">
        <f>IF(ISBLANK(Games!$B555), "",Games!B555)</f>
        <v/>
      </c>
      <c r="C573" s="67" t="str">
        <f>IF(ISBLANK(Games!$B555), "",Games!E555)</f>
        <v/>
      </c>
      <c r="D573" s="68" t="str">
        <f>IF(ISBLANK(Games!$B555), "",Games!G555)</f>
        <v/>
      </c>
      <c r="E573" s="68" t="str">
        <f>IF(ISBLANK(Games!$B555), "",Games!H555)</f>
        <v/>
      </c>
      <c r="F573" s="69" t="str">
        <f>Games!D555</f>
        <v/>
      </c>
      <c r="G573" s="70" t="str">
        <f>Games!K555</f>
        <v/>
      </c>
      <c r="H573" s="71" t="str">
        <f>IF(ISBLANK(Games!B555), "", IF('Prediction Log'!$D573&lt;0, 'Prediction Log'!$B573, 'Prediction Log'!$C573))</f>
        <v/>
      </c>
      <c r="I573" s="72" t="str">
        <f>IF(ISBLANK(Games!$B555), "",Games!I555)</f>
        <v/>
      </c>
      <c r="J573" s="72" t="str">
        <f>IF('Prediction Log'!$F573&gt;0.5, 'Prediction Log'!$B573, IF('Prediction Log'!$F573&lt;0.5, 'Prediction Log'!$C573, "PICK"))</f>
        <v/>
      </c>
      <c r="K573" s="73" t="str">
        <f>IF(ISBLANK(Games!B555), "",IF('Prediction Log'!$J573='Prediction Log'!$B573, 'Prediction Log'!$F573, 1-'Prediction Log'!$F573))</f>
        <v/>
      </c>
      <c r="L573" s="74" t="str">
        <f>IF(ISBLANK(Games!$B555), "",Games!L555)</f>
        <v/>
      </c>
      <c r="M573" s="75" t="str">
        <f>IF(ISBLANK('Prediction Log'!$N573), "",IF('Prediction Log'!$N573&gt;'Prediction Log'!$O573,'Prediction Log'!$B573,'Prediction Log'!$C573))</f>
        <v/>
      </c>
      <c r="N573" s="76"/>
      <c r="O573" s="76"/>
      <c r="P573" s="77" t="str">
        <f>IF(ISBLANK('Prediction Log'!$N573), "",'Prediction Log'!$O573-'Prediction Log'!$N573)</f>
        <v/>
      </c>
      <c r="Q573" s="78" t="str">
        <f>IF(ISBLANK('Prediction Log'!$N573), "",IF('Prediction Log'!$M573&lt;&gt;'Prediction Log'!$H573, "Y", IF(AND('Prediction Log'!$M573='Prediction Log'!$H573, ABS((-1*'Prediction Log'!$P573))&gt;ABS('Prediction Log'!$D573)), "Y", IF('Prediction Log'!$D573='Prediction Log'!$P573, "PUSH", "N"))))</f>
        <v/>
      </c>
      <c r="R573" s="79" t="str">
        <f>IF(ISBLANK('Prediction Log'!$N573), "",IF('Prediction Log'!$P573&lt;'Prediction Log'!$D573, "Y", IF('Prediction Log'!$P573='Prediction Log'!$D573, "PUSH", "N")))</f>
        <v/>
      </c>
      <c r="S573" s="79" t="str">
        <f>IF(ISBLANK('Prediction Log'!$N573), "",IF('Prediction Log'!$P573&lt;'Prediction Log'!$E573, "Y", IF('Prediction Log'!$P573='Prediction Log'!$E573, "PUSH", "N")))</f>
        <v/>
      </c>
      <c r="T573" s="80" t="str">
        <f>IF(ISBLANK('Prediction Log'!$N573),"",IF('Prediction Log'!$M573='Prediction Log'!$H573, "Y", "N"))</f>
        <v/>
      </c>
      <c r="U573" s="80" t="str">
        <f>'Prediction Log'!$R573</f>
        <v/>
      </c>
      <c r="V573" s="80" t="str">
        <f>IF(ISBLANK('Prediction Log'!$N573), "",IF(AND('Prediction Log'!$T573="Y", 'Prediction Log'!$U573="Y"), "Y", "N"))</f>
        <v/>
      </c>
      <c r="W573" s="81" t="str">
        <f>IF(ISBLANK('Prediction Log'!$N573),"",IF('Prediction Log'!$M573='Prediction Log'!$I573, "Y", "N"))</f>
        <v/>
      </c>
      <c r="X573" s="81" t="str">
        <f>IF(ISBLANK('Prediction Log'!$N573), "", IF('Prediction Log'!$R573=Games!K555, "Y", "N"))</f>
        <v/>
      </c>
      <c r="Y573" s="82" t="str">
        <f>IF(ISBLANK('Prediction Log'!$N573), "",IF('Prediction Log'!$J573='Prediction Log'!$M573, "Y", "N"))</f>
        <v/>
      </c>
      <c r="Z573" s="81" t="str">
        <f>IF(ISBLANK('Prediction Log'!$N573), "",IF('Prediction Log'!$I573&lt;&gt;'Prediction Log'!$M573, "N",IF(AND('Prediction Log'!$E573&gt;0, 'Prediction Log'!$P573&gt;'Prediction Log'!$E573, 'Prediction Log'!$I573='Prediction Log'!$C573), "Y", IF(AND('Prediction Log'!$E573&lt;0, 'Prediction Log'!$P573&lt;'Prediction Log'!$E573,'Prediction Log'!$I573='Prediction Log'!$B573 ), "Y", IF('Prediction Log'!$P573='Prediction Log'!$E573, "PUSH", "N")))))</f>
        <v/>
      </c>
      <c r="AA573" s="81" t="str">
        <f>IF(ISBLANK('Prediction Log'!$N573), "",IF(AND('Prediction Log'!$W573="Y", 'Prediction Log'!$X573="Y"), "Y", "N"))</f>
        <v/>
      </c>
      <c r="AB573" s="80" t="str">
        <f>IF(ISBLANK('Prediction Log'!$N573), "",IF('Prediction Log'!$D573&gt;0, 'Prediction Log'!$P573-'Prediction Log'!$D573, IF('Prediction Log'!$D573&lt;0, -'Prediction Log'!$P573+'Prediction Log'!$D573, "NA")))</f>
        <v/>
      </c>
      <c r="AC573" s="80" t="str">
        <f>IF(ISBLANK('Prediction Log'!$N573), "",ABS('Prediction Log'!$AB573))</f>
        <v/>
      </c>
      <c r="AD573" s="81" t="str">
        <f>IF(ISBLANK('Prediction Log'!$N573), "",IF('Prediction Log'!$E573&gt;0, 'Prediction Log'!$P573-'Prediction Log'!$E573, IF('Prediction Log'!$E573&lt;0, -'Prediction Log'!$P573+'Prediction Log'!$E573, "NA")))</f>
        <v/>
      </c>
      <c r="AE573" s="81" t="str">
        <f>IF(ISBLANK('Prediction Log'!$N573), "",ABS('Prediction Log'!$AD573))</f>
        <v/>
      </c>
    </row>
    <row r="574" ht="14.25" customHeight="1">
      <c r="A574" s="14" t="str">
        <f>IF(ISBLANK(Games!$B556), "",Games!A556)</f>
        <v/>
      </c>
      <c r="B574" s="67" t="str">
        <f>IF(ISBLANK(Games!$B556), "",Games!B556)</f>
        <v/>
      </c>
      <c r="C574" s="67" t="str">
        <f>IF(ISBLANK(Games!$B556), "",Games!E556)</f>
        <v/>
      </c>
      <c r="D574" s="10" t="str">
        <f>IF(ISBLANK(Games!$B556), "",Games!G556)</f>
        <v/>
      </c>
      <c r="E574" s="10" t="str">
        <f>IF(ISBLANK(Games!$B556), "",Games!H556)</f>
        <v/>
      </c>
      <c r="F574" s="69" t="str">
        <f>Games!D556</f>
        <v/>
      </c>
      <c r="G574" s="70" t="str">
        <f>Games!K556</f>
        <v/>
      </c>
      <c r="H574" s="71" t="str">
        <f>IF(ISBLANK(Games!B556), "", IF('Prediction Log'!$D574&lt;0, 'Prediction Log'!$B574, 'Prediction Log'!$C574))</f>
        <v/>
      </c>
      <c r="I574" s="72" t="str">
        <f>IF(ISBLANK(Games!$B556), "",Games!I556)</f>
        <v/>
      </c>
      <c r="J574" s="72" t="str">
        <f>IF('Prediction Log'!$F574&gt;0.5, 'Prediction Log'!$B574, IF('Prediction Log'!$F574&lt;0.5, 'Prediction Log'!$C574, "PICK"))</f>
        <v/>
      </c>
      <c r="K574" s="73" t="str">
        <f>IF(ISBLANK(Games!B556), "",IF('Prediction Log'!$J574='Prediction Log'!$B574, 'Prediction Log'!$F574, 1-'Prediction Log'!$F574))</f>
        <v/>
      </c>
      <c r="L574" s="74" t="str">
        <f>IF(ISBLANK(Games!$B556), "",Games!L556)</f>
        <v/>
      </c>
      <c r="M574" s="75" t="str">
        <f>IF(ISBLANK('Prediction Log'!$N574), "",IF('Prediction Log'!$N574&gt;'Prediction Log'!$O574,'Prediction Log'!$B574,'Prediction Log'!$C574))</f>
        <v/>
      </c>
      <c r="N574" s="76"/>
      <c r="O574" s="76"/>
      <c r="P574" s="77" t="str">
        <f>IF(ISBLANK('Prediction Log'!$N574), "",'Prediction Log'!$O574-'Prediction Log'!$N574)</f>
        <v/>
      </c>
      <c r="Q574" s="78" t="str">
        <f>IF(ISBLANK('Prediction Log'!$N574), "",IF('Prediction Log'!$M574&lt;&gt;'Prediction Log'!$H574, "Y", IF(AND('Prediction Log'!$M574='Prediction Log'!$H574, ABS((-1*'Prediction Log'!$P574))&gt;ABS('Prediction Log'!$D574)), "Y", IF('Prediction Log'!$D574='Prediction Log'!$P574, "PUSH", "N"))))</f>
        <v/>
      </c>
      <c r="R574" s="79" t="str">
        <f>IF(ISBLANK('Prediction Log'!$N574), "",IF('Prediction Log'!$P574&lt;'Prediction Log'!$D574, "Y", IF('Prediction Log'!$P574='Prediction Log'!$D574, "PUSH", "N")))</f>
        <v/>
      </c>
      <c r="S574" s="79" t="str">
        <f>IF(ISBLANK('Prediction Log'!$N574), "",IF('Prediction Log'!$P574&lt;'Prediction Log'!$E574, "Y", IF('Prediction Log'!$P574='Prediction Log'!$E574, "PUSH", "N")))</f>
        <v/>
      </c>
      <c r="T574" s="80" t="str">
        <f>IF(ISBLANK('Prediction Log'!$N574),"",IF('Prediction Log'!$M574='Prediction Log'!$H574, "Y", "N"))</f>
        <v/>
      </c>
      <c r="U574" s="80" t="str">
        <f>'Prediction Log'!$R574</f>
        <v/>
      </c>
      <c r="V574" s="80" t="str">
        <f>IF(ISBLANK('Prediction Log'!$N574), "",IF(AND('Prediction Log'!$T574="Y", 'Prediction Log'!$U574="Y"), "Y", "N"))</f>
        <v/>
      </c>
      <c r="W574" s="81" t="str">
        <f>IF(ISBLANK('Prediction Log'!$N574),"",IF('Prediction Log'!$M574='Prediction Log'!$I574, "Y", "N"))</f>
        <v/>
      </c>
      <c r="X574" s="81" t="str">
        <f>IF(ISBLANK('Prediction Log'!$N574), "", IF('Prediction Log'!$R574=Games!K556, "Y", "N"))</f>
        <v/>
      </c>
      <c r="Y574" s="82" t="str">
        <f>IF(ISBLANK('Prediction Log'!$N574), "",IF('Prediction Log'!$J574='Prediction Log'!$M574, "Y", "N"))</f>
        <v/>
      </c>
      <c r="Z574" s="81" t="str">
        <f>IF(ISBLANK('Prediction Log'!$N574), "",IF('Prediction Log'!$I574&lt;&gt;'Prediction Log'!$M574, "N",IF(AND('Prediction Log'!$E574&gt;0, 'Prediction Log'!$P574&gt;'Prediction Log'!$E574, 'Prediction Log'!$I574='Prediction Log'!$C574), "Y", IF(AND('Prediction Log'!$E574&lt;0, 'Prediction Log'!$P574&lt;'Prediction Log'!$E574,'Prediction Log'!$I574='Prediction Log'!$B574 ), "Y", IF('Prediction Log'!$P574='Prediction Log'!$E574, "PUSH", "N")))))</f>
        <v/>
      </c>
      <c r="AA574" s="81" t="str">
        <f>IF(ISBLANK('Prediction Log'!$N574), "",IF(AND('Prediction Log'!$W574="Y", 'Prediction Log'!$X574="Y"), "Y", "N"))</f>
        <v/>
      </c>
      <c r="AB574" s="80" t="str">
        <f>IF(ISBLANK('Prediction Log'!$N574), "",IF('Prediction Log'!$D574&gt;0, 'Prediction Log'!$P574-'Prediction Log'!$D574, IF('Prediction Log'!$D574&lt;0, -'Prediction Log'!$P574+'Prediction Log'!$D574, "NA")))</f>
        <v/>
      </c>
      <c r="AC574" s="80" t="str">
        <f>IF(ISBLANK('Prediction Log'!$N574), "",ABS('Prediction Log'!$AB574))</f>
        <v/>
      </c>
      <c r="AD574" s="81" t="str">
        <f>IF(ISBLANK('Prediction Log'!$N574), "",IF('Prediction Log'!$E574&gt;0, 'Prediction Log'!$P574-'Prediction Log'!$E574, IF('Prediction Log'!$E574&lt;0, -'Prediction Log'!$P574+'Prediction Log'!$E574, "NA")))</f>
        <v/>
      </c>
      <c r="AE574" s="81" t="str">
        <f>IF(ISBLANK('Prediction Log'!$N574), "",ABS('Prediction Log'!$AD574))</f>
        <v/>
      </c>
    </row>
    <row r="575" ht="14.25" customHeight="1">
      <c r="A575" s="67" t="str">
        <f>IF(ISBLANK(Games!$B557), "",Games!A557)</f>
        <v/>
      </c>
      <c r="B575" s="67" t="str">
        <f>IF(ISBLANK(Games!$B557), "",Games!B557)</f>
        <v/>
      </c>
      <c r="C575" s="67" t="str">
        <f>IF(ISBLANK(Games!$B557), "",Games!E557)</f>
        <v/>
      </c>
      <c r="D575" s="68" t="str">
        <f>IF(ISBLANK(Games!$B557), "",Games!G557)</f>
        <v/>
      </c>
      <c r="E575" s="68" t="str">
        <f>IF(ISBLANK(Games!$B557), "",Games!H557)</f>
        <v/>
      </c>
      <c r="F575" s="69" t="str">
        <f>Games!D557</f>
        <v/>
      </c>
      <c r="G575" s="70" t="str">
        <f>Games!K557</f>
        <v/>
      </c>
      <c r="H575" s="71" t="str">
        <f>IF(ISBLANK(Games!B557), "", IF('Prediction Log'!$D575&lt;0, 'Prediction Log'!$B575, 'Prediction Log'!$C575))</f>
        <v/>
      </c>
      <c r="I575" s="72" t="str">
        <f>IF(ISBLANK(Games!$B557), "",Games!I557)</f>
        <v/>
      </c>
      <c r="J575" s="72" t="str">
        <f>IF('Prediction Log'!$F575&gt;0.5, 'Prediction Log'!$B575, IF('Prediction Log'!$F575&lt;0.5, 'Prediction Log'!$C575, "PICK"))</f>
        <v/>
      </c>
      <c r="K575" s="73" t="str">
        <f>IF(ISBLANK(Games!B557), "",IF('Prediction Log'!$J575='Prediction Log'!$B575, 'Prediction Log'!$F575, 1-'Prediction Log'!$F575))</f>
        <v/>
      </c>
      <c r="L575" s="74" t="str">
        <f>IF(ISBLANK(Games!$B557), "",Games!L557)</f>
        <v/>
      </c>
      <c r="M575" s="75" t="str">
        <f>IF(ISBLANK('Prediction Log'!$N575), "",IF('Prediction Log'!$N575&gt;'Prediction Log'!$O575,'Prediction Log'!$B575,'Prediction Log'!$C575))</f>
        <v/>
      </c>
      <c r="N575" s="76"/>
      <c r="O575" s="76"/>
      <c r="P575" s="77" t="str">
        <f>IF(ISBLANK('Prediction Log'!$N575), "",'Prediction Log'!$O575-'Prediction Log'!$N575)</f>
        <v/>
      </c>
      <c r="Q575" s="78" t="str">
        <f>IF(ISBLANK('Prediction Log'!$N575), "",IF('Prediction Log'!$M575&lt;&gt;'Prediction Log'!$H575, "Y", IF(AND('Prediction Log'!$M575='Prediction Log'!$H575, ABS((-1*'Prediction Log'!$P575))&gt;ABS('Prediction Log'!$D575)), "Y", IF('Prediction Log'!$D575='Prediction Log'!$P575, "PUSH", "N"))))</f>
        <v/>
      </c>
      <c r="R575" s="79" t="str">
        <f>IF(ISBLANK('Prediction Log'!$N575), "",IF('Prediction Log'!$P575&lt;'Prediction Log'!$D575, "Y", IF('Prediction Log'!$P575='Prediction Log'!$D575, "PUSH", "N")))</f>
        <v/>
      </c>
      <c r="S575" s="79" t="str">
        <f>IF(ISBLANK('Prediction Log'!$N575), "",IF('Prediction Log'!$P575&lt;'Prediction Log'!$E575, "Y", IF('Prediction Log'!$P575='Prediction Log'!$E575, "PUSH", "N")))</f>
        <v/>
      </c>
      <c r="T575" s="80" t="str">
        <f>IF(ISBLANK('Prediction Log'!$N575),"",IF('Prediction Log'!$M575='Prediction Log'!$H575, "Y", "N"))</f>
        <v/>
      </c>
      <c r="U575" s="80" t="str">
        <f>'Prediction Log'!$R575</f>
        <v/>
      </c>
      <c r="V575" s="80" t="str">
        <f>IF(ISBLANK('Prediction Log'!$N575), "",IF(AND('Prediction Log'!$T575="Y", 'Prediction Log'!$U575="Y"), "Y", "N"))</f>
        <v/>
      </c>
      <c r="W575" s="81" t="str">
        <f>IF(ISBLANK('Prediction Log'!$N575),"",IF('Prediction Log'!$M575='Prediction Log'!$I575, "Y", "N"))</f>
        <v/>
      </c>
      <c r="X575" s="81" t="str">
        <f>IF(ISBLANK('Prediction Log'!$N575), "", IF('Prediction Log'!$R575=Games!K557, "Y", "N"))</f>
        <v/>
      </c>
      <c r="Y575" s="82" t="str">
        <f>IF(ISBLANK('Prediction Log'!$N575), "",IF('Prediction Log'!$J575='Prediction Log'!$M575, "Y", "N"))</f>
        <v/>
      </c>
      <c r="Z575" s="81" t="str">
        <f>IF(ISBLANK('Prediction Log'!$N575), "",IF('Prediction Log'!$I575&lt;&gt;'Prediction Log'!$M575, "N",IF(AND('Prediction Log'!$E575&gt;0, 'Prediction Log'!$P575&gt;'Prediction Log'!$E575, 'Prediction Log'!$I575='Prediction Log'!$C575), "Y", IF(AND('Prediction Log'!$E575&lt;0, 'Prediction Log'!$P575&lt;'Prediction Log'!$E575,'Prediction Log'!$I575='Prediction Log'!$B575 ), "Y", IF('Prediction Log'!$P575='Prediction Log'!$E575, "PUSH", "N")))))</f>
        <v/>
      </c>
      <c r="AA575" s="81" t="str">
        <f>IF(ISBLANK('Prediction Log'!$N575), "",IF(AND('Prediction Log'!$W575="Y", 'Prediction Log'!$X575="Y"), "Y", "N"))</f>
        <v/>
      </c>
      <c r="AB575" s="80" t="str">
        <f>IF(ISBLANK('Prediction Log'!$N575), "",IF('Prediction Log'!$D575&gt;0, 'Prediction Log'!$P575-'Prediction Log'!$D575, IF('Prediction Log'!$D575&lt;0, -'Prediction Log'!$P575+'Prediction Log'!$D575, "NA")))</f>
        <v/>
      </c>
      <c r="AC575" s="80" t="str">
        <f>IF(ISBLANK('Prediction Log'!$N575), "",ABS('Prediction Log'!$AB575))</f>
        <v/>
      </c>
      <c r="AD575" s="81" t="str">
        <f>IF(ISBLANK('Prediction Log'!$N575), "",IF('Prediction Log'!$E575&gt;0, 'Prediction Log'!$P575-'Prediction Log'!$E575, IF('Prediction Log'!$E575&lt;0, -'Prediction Log'!$P575+'Prediction Log'!$E575, "NA")))</f>
        <v/>
      </c>
      <c r="AE575" s="81" t="str">
        <f>IF(ISBLANK('Prediction Log'!$N575), "",ABS('Prediction Log'!$AD575))</f>
        <v/>
      </c>
    </row>
    <row r="576" ht="14.25" customHeight="1">
      <c r="A576" s="14" t="str">
        <f>IF(ISBLANK(Games!$B558), "",Games!A558)</f>
        <v/>
      </c>
      <c r="B576" s="67" t="str">
        <f>IF(ISBLANK(Games!$B558), "",Games!B558)</f>
        <v/>
      </c>
      <c r="C576" s="67" t="str">
        <f>IF(ISBLANK(Games!$B558), "",Games!E558)</f>
        <v/>
      </c>
      <c r="D576" s="10" t="str">
        <f>IF(ISBLANK(Games!$B558), "",Games!G558)</f>
        <v/>
      </c>
      <c r="E576" s="10" t="str">
        <f>IF(ISBLANK(Games!$B558), "",Games!H558)</f>
        <v/>
      </c>
      <c r="F576" s="69" t="str">
        <f>Games!D558</f>
        <v/>
      </c>
      <c r="G576" s="70" t="str">
        <f>Games!K558</f>
        <v/>
      </c>
      <c r="H576" s="71" t="str">
        <f>IF(ISBLANK(Games!B558), "", IF('Prediction Log'!$D576&lt;0, 'Prediction Log'!$B576, 'Prediction Log'!$C576))</f>
        <v/>
      </c>
      <c r="I576" s="72" t="str">
        <f>IF(ISBLANK(Games!$B558), "",Games!I558)</f>
        <v/>
      </c>
      <c r="J576" s="72" t="str">
        <f>IF('Prediction Log'!$F576&gt;0.5, 'Prediction Log'!$B576, IF('Prediction Log'!$F576&lt;0.5, 'Prediction Log'!$C576, "PICK"))</f>
        <v/>
      </c>
      <c r="K576" s="73" t="str">
        <f>IF(ISBLANK(Games!B558), "",IF('Prediction Log'!$J576='Prediction Log'!$B576, 'Prediction Log'!$F576, 1-'Prediction Log'!$F576))</f>
        <v/>
      </c>
      <c r="L576" s="74" t="str">
        <f>IF(ISBLANK(Games!$B558), "",Games!L558)</f>
        <v/>
      </c>
      <c r="M576" s="75" t="str">
        <f>IF(ISBLANK('Prediction Log'!$N576), "",IF('Prediction Log'!$N576&gt;'Prediction Log'!$O576,'Prediction Log'!$B576,'Prediction Log'!$C576))</f>
        <v/>
      </c>
      <c r="N576" s="76"/>
      <c r="O576" s="76"/>
      <c r="P576" s="77" t="str">
        <f>IF(ISBLANK('Prediction Log'!$N576), "",'Prediction Log'!$O576-'Prediction Log'!$N576)</f>
        <v/>
      </c>
      <c r="Q576" s="78" t="str">
        <f>IF(ISBLANK('Prediction Log'!$N576), "",IF('Prediction Log'!$M576&lt;&gt;'Prediction Log'!$H576, "Y", IF(AND('Prediction Log'!$M576='Prediction Log'!$H576, ABS((-1*'Prediction Log'!$P576))&gt;ABS('Prediction Log'!$D576)), "Y", IF('Prediction Log'!$D576='Prediction Log'!$P576, "PUSH", "N"))))</f>
        <v/>
      </c>
      <c r="R576" s="79" t="str">
        <f>IF(ISBLANK('Prediction Log'!$N576), "",IF('Prediction Log'!$P576&lt;'Prediction Log'!$D576, "Y", IF('Prediction Log'!$P576='Prediction Log'!$D576, "PUSH", "N")))</f>
        <v/>
      </c>
      <c r="S576" s="79" t="str">
        <f>IF(ISBLANK('Prediction Log'!$N576), "",IF('Prediction Log'!$P576&lt;'Prediction Log'!$E576, "Y", IF('Prediction Log'!$P576='Prediction Log'!$E576, "PUSH", "N")))</f>
        <v/>
      </c>
      <c r="T576" s="80" t="str">
        <f>IF(ISBLANK('Prediction Log'!$N576),"",IF('Prediction Log'!$M576='Prediction Log'!$H576, "Y", "N"))</f>
        <v/>
      </c>
      <c r="U576" s="80" t="str">
        <f>'Prediction Log'!$R576</f>
        <v/>
      </c>
      <c r="V576" s="80" t="str">
        <f>IF(ISBLANK('Prediction Log'!$N576), "",IF(AND('Prediction Log'!$T576="Y", 'Prediction Log'!$U576="Y"), "Y", "N"))</f>
        <v/>
      </c>
      <c r="W576" s="81" t="str">
        <f>IF(ISBLANK('Prediction Log'!$N576),"",IF('Prediction Log'!$M576='Prediction Log'!$I576, "Y", "N"))</f>
        <v/>
      </c>
      <c r="X576" s="81" t="str">
        <f>IF(ISBLANK('Prediction Log'!$N576), "", IF('Prediction Log'!$R576=Games!K558, "Y", "N"))</f>
        <v/>
      </c>
      <c r="Y576" s="82" t="str">
        <f>IF(ISBLANK('Prediction Log'!$N576), "",IF('Prediction Log'!$J576='Prediction Log'!$M576, "Y", "N"))</f>
        <v/>
      </c>
      <c r="Z576" s="81" t="str">
        <f>IF(ISBLANK('Prediction Log'!$N576), "",IF('Prediction Log'!$I576&lt;&gt;'Prediction Log'!$M576, "N",IF(AND('Prediction Log'!$E576&gt;0, 'Prediction Log'!$P576&gt;'Prediction Log'!$E576, 'Prediction Log'!$I576='Prediction Log'!$C576), "Y", IF(AND('Prediction Log'!$E576&lt;0, 'Prediction Log'!$P576&lt;'Prediction Log'!$E576,'Prediction Log'!$I576='Prediction Log'!$B576 ), "Y", IF('Prediction Log'!$P576='Prediction Log'!$E576, "PUSH", "N")))))</f>
        <v/>
      </c>
      <c r="AA576" s="81" t="str">
        <f>IF(ISBLANK('Prediction Log'!$N576), "",IF(AND('Prediction Log'!$W576="Y", 'Prediction Log'!$X576="Y"), "Y", "N"))</f>
        <v/>
      </c>
      <c r="AB576" s="80" t="str">
        <f>IF(ISBLANK('Prediction Log'!$N576), "",IF('Prediction Log'!$D576&gt;0, 'Prediction Log'!$P576-'Prediction Log'!$D576, IF('Prediction Log'!$D576&lt;0, -'Prediction Log'!$P576+'Prediction Log'!$D576, "NA")))</f>
        <v/>
      </c>
      <c r="AC576" s="80" t="str">
        <f>IF(ISBLANK('Prediction Log'!$N576), "",ABS('Prediction Log'!$AB576))</f>
        <v/>
      </c>
      <c r="AD576" s="81" t="str">
        <f>IF(ISBLANK('Prediction Log'!$N576), "",IF('Prediction Log'!$E576&gt;0, 'Prediction Log'!$P576-'Prediction Log'!$E576, IF('Prediction Log'!$E576&lt;0, -'Prediction Log'!$P576+'Prediction Log'!$E576, "NA")))</f>
        <v/>
      </c>
      <c r="AE576" s="81" t="str">
        <f>IF(ISBLANK('Prediction Log'!$N576), "",ABS('Prediction Log'!$AD576))</f>
        <v/>
      </c>
    </row>
    <row r="577" ht="14.25" customHeight="1">
      <c r="A577" s="67" t="str">
        <f>IF(ISBLANK(Games!$B559), "",Games!A559)</f>
        <v/>
      </c>
      <c r="B577" s="67" t="str">
        <f>IF(ISBLANK(Games!$B559), "",Games!B559)</f>
        <v/>
      </c>
      <c r="C577" s="67" t="str">
        <f>IF(ISBLANK(Games!$B559), "",Games!E559)</f>
        <v/>
      </c>
      <c r="D577" s="68" t="str">
        <f>IF(ISBLANK(Games!$B559), "",Games!G559)</f>
        <v/>
      </c>
      <c r="E577" s="68" t="str">
        <f>IF(ISBLANK(Games!$B559), "",Games!H559)</f>
        <v/>
      </c>
      <c r="F577" s="69" t="str">
        <f>Games!D559</f>
        <v/>
      </c>
      <c r="G577" s="70" t="str">
        <f>Games!K559</f>
        <v/>
      </c>
      <c r="H577" s="71" t="str">
        <f>IF(ISBLANK(Games!B559), "", IF('Prediction Log'!$D577&lt;0, 'Prediction Log'!$B577, 'Prediction Log'!$C577))</f>
        <v/>
      </c>
      <c r="I577" s="72" t="str">
        <f>IF(ISBLANK(Games!$B559), "",Games!I559)</f>
        <v/>
      </c>
      <c r="J577" s="72" t="str">
        <f>IF('Prediction Log'!$F577&gt;0.5, 'Prediction Log'!$B577, IF('Prediction Log'!$F577&lt;0.5, 'Prediction Log'!$C577, "PICK"))</f>
        <v/>
      </c>
      <c r="K577" s="73" t="str">
        <f>IF(ISBLANK(Games!B559), "",IF('Prediction Log'!$J577='Prediction Log'!$B577, 'Prediction Log'!$F577, 1-'Prediction Log'!$F577))</f>
        <v/>
      </c>
      <c r="L577" s="74" t="str">
        <f>IF(ISBLANK(Games!$B559), "",Games!L559)</f>
        <v/>
      </c>
      <c r="M577" s="75" t="str">
        <f>IF(ISBLANK('Prediction Log'!$N577), "",IF('Prediction Log'!$N577&gt;'Prediction Log'!$O577,'Prediction Log'!$B577,'Prediction Log'!$C577))</f>
        <v/>
      </c>
      <c r="N577" s="76"/>
      <c r="O577" s="76"/>
      <c r="P577" s="77" t="str">
        <f>IF(ISBLANK('Prediction Log'!$N577), "",'Prediction Log'!$O577-'Prediction Log'!$N577)</f>
        <v/>
      </c>
      <c r="Q577" s="78" t="str">
        <f>IF(ISBLANK('Prediction Log'!$N577), "",IF('Prediction Log'!$M577&lt;&gt;'Prediction Log'!$H577, "Y", IF(AND('Prediction Log'!$M577='Prediction Log'!$H577, ABS((-1*'Prediction Log'!$P577))&gt;ABS('Prediction Log'!$D577)), "Y", IF('Prediction Log'!$D577='Prediction Log'!$P577, "PUSH", "N"))))</f>
        <v/>
      </c>
      <c r="R577" s="79" t="str">
        <f>IF(ISBLANK('Prediction Log'!$N577), "",IF('Prediction Log'!$P577&lt;'Prediction Log'!$D577, "Y", IF('Prediction Log'!$P577='Prediction Log'!$D577, "PUSH", "N")))</f>
        <v/>
      </c>
      <c r="S577" s="79" t="str">
        <f>IF(ISBLANK('Prediction Log'!$N577), "",IF('Prediction Log'!$P577&lt;'Prediction Log'!$E577, "Y", IF('Prediction Log'!$P577='Prediction Log'!$E577, "PUSH", "N")))</f>
        <v/>
      </c>
      <c r="T577" s="80" t="str">
        <f>IF(ISBLANK('Prediction Log'!$N577),"",IF('Prediction Log'!$M577='Prediction Log'!$H577, "Y", "N"))</f>
        <v/>
      </c>
      <c r="U577" s="80" t="str">
        <f>'Prediction Log'!$R577</f>
        <v/>
      </c>
      <c r="V577" s="80" t="str">
        <f>IF(ISBLANK('Prediction Log'!$N577), "",IF(AND('Prediction Log'!$T577="Y", 'Prediction Log'!$U577="Y"), "Y", "N"))</f>
        <v/>
      </c>
      <c r="W577" s="81" t="str">
        <f>IF(ISBLANK('Prediction Log'!$N577),"",IF('Prediction Log'!$M577='Prediction Log'!$I577, "Y", "N"))</f>
        <v/>
      </c>
      <c r="X577" s="81" t="str">
        <f>IF(ISBLANK('Prediction Log'!$N577), "", IF('Prediction Log'!$R577=Games!K559, "Y", "N"))</f>
        <v/>
      </c>
      <c r="Y577" s="82" t="str">
        <f>IF(ISBLANK('Prediction Log'!$N577), "",IF('Prediction Log'!$J577='Prediction Log'!$M577, "Y", "N"))</f>
        <v/>
      </c>
      <c r="Z577" s="81" t="str">
        <f>IF(ISBLANK('Prediction Log'!$N577), "",IF('Prediction Log'!$I577&lt;&gt;'Prediction Log'!$M577, "N",IF(AND('Prediction Log'!$E577&gt;0, 'Prediction Log'!$P577&gt;'Prediction Log'!$E577, 'Prediction Log'!$I577='Prediction Log'!$C577), "Y", IF(AND('Prediction Log'!$E577&lt;0, 'Prediction Log'!$P577&lt;'Prediction Log'!$E577,'Prediction Log'!$I577='Prediction Log'!$B577 ), "Y", IF('Prediction Log'!$P577='Prediction Log'!$E577, "PUSH", "N")))))</f>
        <v/>
      </c>
      <c r="AA577" s="81" t="str">
        <f>IF(ISBLANK('Prediction Log'!$N577), "",IF(AND('Prediction Log'!$W577="Y", 'Prediction Log'!$X577="Y"), "Y", "N"))</f>
        <v/>
      </c>
      <c r="AB577" s="80" t="str">
        <f>IF(ISBLANK('Prediction Log'!$N577), "",IF('Prediction Log'!$D577&gt;0, 'Prediction Log'!$P577-'Prediction Log'!$D577, IF('Prediction Log'!$D577&lt;0, -'Prediction Log'!$P577+'Prediction Log'!$D577, "NA")))</f>
        <v/>
      </c>
      <c r="AC577" s="80" t="str">
        <f>IF(ISBLANK('Prediction Log'!$N577), "",ABS('Prediction Log'!$AB577))</f>
        <v/>
      </c>
      <c r="AD577" s="81" t="str">
        <f>IF(ISBLANK('Prediction Log'!$N577), "",IF('Prediction Log'!$E577&gt;0, 'Prediction Log'!$P577-'Prediction Log'!$E577, IF('Prediction Log'!$E577&lt;0, -'Prediction Log'!$P577+'Prediction Log'!$E577, "NA")))</f>
        <v/>
      </c>
      <c r="AE577" s="81" t="str">
        <f>IF(ISBLANK('Prediction Log'!$N577), "",ABS('Prediction Log'!$AD577))</f>
        <v/>
      </c>
    </row>
    <row r="578" ht="14.25" customHeight="1">
      <c r="A578" s="14" t="str">
        <f>IF(ISBLANK(Games!$B560), "",Games!A560)</f>
        <v/>
      </c>
      <c r="B578" s="67" t="str">
        <f>IF(ISBLANK(Games!$B560), "",Games!B560)</f>
        <v/>
      </c>
      <c r="C578" s="67" t="str">
        <f>IF(ISBLANK(Games!$B560), "",Games!E560)</f>
        <v/>
      </c>
      <c r="D578" s="10" t="str">
        <f>IF(ISBLANK(Games!$B560), "",Games!G560)</f>
        <v/>
      </c>
      <c r="E578" s="10" t="str">
        <f>IF(ISBLANK(Games!$B560), "",Games!H560)</f>
        <v/>
      </c>
      <c r="F578" s="69" t="str">
        <f>Games!D560</f>
        <v/>
      </c>
      <c r="G578" s="70" t="str">
        <f>Games!K560</f>
        <v/>
      </c>
      <c r="H578" s="71" t="str">
        <f>IF(ISBLANK(Games!B560), "", IF('Prediction Log'!$D578&lt;0, 'Prediction Log'!$B578, 'Prediction Log'!$C578))</f>
        <v/>
      </c>
      <c r="I578" s="72" t="str">
        <f>IF(ISBLANK(Games!$B560), "",Games!I560)</f>
        <v/>
      </c>
      <c r="J578" s="72" t="str">
        <f>IF('Prediction Log'!$F578&gt;0.5, 'Prediction Log'!$B578, IF('Prediction Log'!$F578&lt;0.5, 'Prediction Log'!$C578, "PICK"))</f>
        <v/>
      </c>
      <c r="K578" s="73" t="str">
        <f>IF(ISBLANK(Games!B560), "",IF('Prediction Log'!$J578='Prediction Log'!$B578, 'Prediction Log'!$F578, 1-'Prediction Log'!$F578))</f>
        <v/>
      </c>
      <c r="L578" s="74" t="str">
        <f>IF(ISBLANK(Games!$B560), "",Games!L560)</f>
        <v/>
      </c>
      <c r="M578" s="75" t="str">
        <f>IF(ISBLANK('Prediction Log'!$N578), "",IF('Prediction Log'!$N578&gt;'Prediction Log'!$O578,'Prediction Log'!$B578,'Prediction Log'!$C578))</f>
        <v/>
      </c>
      <c r="N578" s="76"/>
      <c r="O578" s="76"/>
      <c r="P578" s="77" t="str">
        <f>IF(ISBLANK('Prediction Log'!$N578), "",'Prediction Log'!$O578-'Prediction Log'!$N578)</f>
        <v/>
      </c>
      <c r="Q578" s="78" t="str">
        <f>IF(ISBLANK('Prediction Log'!$N578), "",IF('Prediction Log'!$M578&lt;&gt;'Prediction Log'!$H578, "Y", IF(AND('Prediction Log'!$M578='Prediction Log'!$H578, ABS((-1*'Prediction Log'!$P578))&gt;ABS('Prediction Log'!$D578)), "Y", IF('Prediction Log'!$D578='Prediction Log'!$P578, "PUSH", "N"))))</f>
        <v/>
      </c>
      <c r="R578" s="79" t="str">
        <f>IF(ISBLANK('Prediction Log'!$N578), "",IF('Prediction Log'!$P578&lt;'Prediction Log'!$D578, "Y", IF('Prediction Log'!$P578='Prediction Log'!$D578, "PUSH", "N")))</f>
        <v/>
      </c>
      <c r="S578" s="79" t="str">
        <f>IF(ISBLANK('Prediction Log'!$N578), "",IF('Prediction Log'!$P578&lt;'Prediction Log'!$E578, "Y", IF('Prediction Log'!$P578='Prediction Log'!$E578, "PUSH", "N")))</f>
        <v/>
      </c>
      <c r="T578" s="80" t="str">
        <f>IF(ISBLANK('Prediction Log'!$N578),"",IF('Prediction Log'!$M578='Prediction Log'!$H578, "Y", "N"))</f>
        <v/>
      </c>
      <c r="U578" s="80" t="str">
        <f>'Prediction Log'!$R578</f>
        <v/>
      </c>
      <c r="V578" s="80" t="str">
        <f>IF(ISBLANK('Prediction Log'!$N578), "",IF(AND('Prediction Log'!$T578="Y", 'Prediction Log'!$U578="Y"), "Y", "N"))</f>
        <v/>
      </c>
      <c r="W578" s="81" t="str">
        <f>IF(ISBLANK('Prediction Log'!$N578),"",IF('Prediction Log'!$M578='Prediction Log'!$I578, "Y", "N"))</f>
        <v/>
      </c>
      <c r="X578" s="81" t="str">
        <f>IF(ISBLANK('Prediction Log'!$N578), "", IF('Prediction Log'!$R578=Games!K560, "Y", "N"))</f>
        <v/>
      </c>
      <c r="Y578" s="82" t="str">
        <f>IF(ISBLANK('Prediction Log'!$N578), "",IF('Prediction Log'!$J578='Prediction Log'!$M578, "Y", "N"))</f>
        <v/>
      </c>
      <c r="Z578" s="81" t="str">
        <f>IF(ISBLANK('Prediction Log'!$N578), "",IF('Prediction Log'!$I578&lt;&gt;'Prediction Log'!$M578, "N",IF(AND('Prediction Log'!$E578&gt;0, 'Prediction Log'!$P578&gt;'Prediction Log'!$E578, 'Prediction Log'!$I578='Prediction Log'!$C578), "Y", IF(AND('Prediction Log'!$E578&lt;0, 'Prediction Log'!$P578&lt;'Prediction Log'!$E578,'Prediction Log'!$I578='Prediction Log'!$B578 ), "Y", IF('Prediction Log'!$P578='Prediction Log'!$E578, "PUSH", "N")))))</f>
        <v/>
      </c>
      <c r="AA578" s="81" t="str">
        <f>IF(ISBLANK('Prediction Log'!$N578), "",IF(AND('Prediction Log'!$W578="Y", 'Prediction Log'!$X578="Y"), "Y", "N"))</f>
        <v/>
      </c>
      <c r="AB578" s="80" t="str">
        <f>IF(ISBLANK('Prediction Log'!$N578), "",IF('Prediction Log'!$D578&gt;0, 'Prediction Log'!$P578-'Prediction Log'!$D578, IF('Prediction Log'!$D578&lt;0, -'Prediction Log'!$P578+'Prediction Log'!$D578, "NA")))</f>
        <v/>
      </c>
      <c r="AC578" s="80" t="str">
        <f>IF(ISBLANK('Prediction Log'!$N578), "",ABS('Prediction Log'!$AB578))</f>
        <v/>
      </c>
      <c r="AD578" s="81" t="str">
        <f>IF(ISBLANK('Prediction Log'!$N578), "",IF('Prediction Log'!$E578&gt;0, 'Prediction Log'!$P578-'Prediction Log'!$E578, IF('Prediction Log'!$E578&lt;0, -'Prediction Log'!$P578+'Prediction Log'!$E578, "NA")))</f>
        <v/>
      </c>
      <c r="AE578" s="81" t="str">
        <f>IF(ISBLANK('Prediction Log'!$N578), "",ABS('Prediction Log'!$AD578))</f>
        <v/>
      </c>
    </row>
    <row r="579" ht="14.25" customHeight="1">
      <c r="A579" s="67" t="str">
        <f>IF(ISBLANK(Games!$B561), "",Games!A561)</f>
        <v/>
      </c>
      <c r="B579" s="67" t="str">
        <f>IF(ISBLANK(Games!$B561), "",Games!B561)</f>
        <v/>
      </c>
      <c r="C579" s="67" t="str">
        <f>IF(ISBLANK(Games!$B561), "",Games!E561)</f>
        <v/>
      </c>
      <c r="D579" s="68" t="str">
        <f>IF(ISBLANK(Games!$B561), "",Games!G561)</f>
        <v/>
      </c>
      <c r="E579" s="68" t="str">
        <f>IF(ISBLANK(Games!$B561), "",Games!H561)</f>
        <v/>
      </c>
      <c r="F579" s="69" t="str">
        <f>Games!D561</f>
        <v/>
      </c>
      <c r="G579" s="70" t="str">
        <f>Games!K561</f>
        <v/>
      </c>
      <c r="H579" s="71" t="str">
        <f>IF(ISBLANK(Games!B561), "", IF('Prediction Log'!$D579&lt;0, 'Prediction Log'!$B579, 'Prediction Log'!$C579))</f>
        <v/>
      </c>
      <c r="I579" s="72" t="str">
        <f>IF(ISBLANK(Games!$B561), "",Games!I561)</f>
        <v/>
      </c>
      <c r="J579" s="72" t="str">
        <f>IF('Prediction Log'!$F579&gt;0.5, 'Prediction Log'!$B579, IF('Prediction Log'!$F579&lt;0.5, 'Prediction Log'!$C579, "PICK"))</f>
        <v/>
      </c>
      <c r="K579" s="73" t="str">
        <f>IF(ISBLANK(Games!B561), "",IF('Prediction Log'!$J579='Prediction Log'!$B579, 'Prediction Log'!$F579, 1-'Prediction Log'!$F579))</f>
        <v/>
      </c>
      <c r="L579" s="74" t="str">
        <f>IF(ISBLANK(Games!$B561), "",Games!L561)</f>
        <v/>
      </c>
      <c r="M579" s="75" t="str">
        <f>IF(ISBLANK('Prediction Log'!$N579), "",IF('Prediction Log'!$N579&gt;'Prediction Log'!$O579,'Prediction Log'!$B579,'Prediction Log'!$C579))</f>
        <v/>
      </c>
      <c r="N579" s="76"/>
      <c r="O579" s="76"/>
      <c r="P579" s="77" t="str">
        <f>IF(ISBLANK('Prediction Log'!$N579), "",'Prediction Log'!$O579-'Prediction Log'!$N579)</f>
        <v/>
      </c>
      <c r="Q579" s="78" t="str">
        <f>IF(ISBLANK('Prediction Log'!$N579), "",IF('Prediction Log'!$M579&lt;&gt;'Prediction Log'!$H579, "Y", IF(AND('Prediction Log'!$M579='Prediction Log'!$H579, ABS((-1*'Prediction Log'!$P579))&gt;ABS('Prediction Log'!$D579)), "Y", IF('Prediction Log'!$D579='Prediction Log'!$P579, "PUSH", "N"))))</f>
        <v/>
      </c>
      <c r="R579" s="79" t="str">
        <f>IF(ISBLANK('Prediction Log'!$N579), "",IF('Prediction Log'!$P579&lt;'Prediction Log'!$D579, "Y", IF('Prediction Log'!$P579='Prediction Log'!$D579, "PUSH", "N")))</f>
        <v/>
      </c>
      <c r="S579" s="79" t="str">
        <f>IF(ISBLANK('Prediction Log'!$N579), "",IF('Prediction Log'!$P579&lt;'Prediction Log'!$E579, "Y", IF('Prediction Log'!$P579='Prediction Log'!$E579, "PUSH", "N")))</f>
        <v/>
      </c>
      <c r="T579" s="80" t="str">
        <f>IF(ISBLANK('Prediction Log'!$N579),"",IF('Prediction Log'!$M579='Prediction Log'!$H579, "Y", "N"))</f>
        <v/>
      </c>
      <c r="U579" s="80" t="str">
        <f>'Prediction Log'!$R579</f>
        <v/>
      </c>
      <c r="V579" s="80" t="str">
        <f>IF(ISBLANK('Prediction Log'!$N579), "",IF(AND('Prediction Log'!$T579="Y", 'Prediction Log'!$U579="Y"), "Y", "N"))</f>
        <v/>
      </c>
      <c r="W579" s="81" t="str">
        <f>IF(ISBLANK('Prediction Log'!$N579),"",IF('Prediction Log'!$M579='Prediction Log'!$I579, "Y", "N"))</f>
        <v/>
      </c>
      <c r="X579" s="81" t="str">
        <f>IF(ISBLANK('Prediction Log'!$N579), "", IF('Prediction Log'!$R579=Games!K561, "Y", "N"))</f>
        <v/>
      </c>
      <c r="Y579" s="82" t="str">
        <f>IF(ISBLANK('Prediction Log'!$N579), "",IF('Prediction Log'!$J579='Prediction Log'!$M579, "Y", "N"))</f>
        <v/>
      </c>
      <c r="Z579" s="81" t="str">
        <f>IF(ISBLANK('Prediction Log'!$N579), "",IF('Prediction Log'!$I579&lt;&gt;'Prediction Log'!$M579, "N",IF(AND('Prediction Log'!$E579&gt;0, 'Prediction Log'!$P579&gt;'Prediction Log'!$E579, 'Prediction Log'!$I579='Prediction Log'!$C579), "Y", IF(AND('Prediction Log'!$E579&lt;0, 'Prediction Log'!$P579&lt;'Prediction Log'!$E579,'Prediction Log'!$I579='Prediction Log'!$B579 ), "Y", IF('Prediction Log'!$P579='Prediction Log'!$E579, "PUSH", "N")))))</f>
        <v/>
      </c>
      <c r="AA579" s="81" t="str">
        <f>IF(ISBLANK('Prediction Log'!$N579), "",IF(AND('Prediction Log'!$W579="Y", 'Prediction Log'!$X579="Y"), "Y", "N"))</f>
        <v/>
      </c>
      <c r="AB579" s="80" t="str">
        <f>IF(ISBLANK('Prediction Log'!$N579), "",IF('Prediction Log'!$D579&gt;0, 'Prediction Log'!$P579-'Prediction Log'!$D579, IF('Prediction Log'!$D579&lt;0, -'Prediction Log'!$P579+'Prediction Log'!$D579, "NA")))</f>
        <v/>
      </c>
      <c r="AC579" s="80" t="str">
        <f>IF(ISBLANK('Prediction Log'!$N579), "",ABS('Prediction Log'!$AB579))</f>
        <v/>
      </c>
      <c r="AD579" s="81" t="str">
        <f>IF(ISBLANK('Prediction Log'!$N579), "",IF('Prediction Log'!$E579&gt;0, 'Prediction Log'!$P579-'Prediction Log'!$E579, IF('Prediction Log'!$E579&lt;0, -'Prediction Log'!$P579+'Prediction Log'!$E579, "NA")))</f>
        <v/>
      </c>
      <c r="AE579" s="81" t="str">
        <f>IF(ISBLANK('Prediction Log'!$N579), "",ABS('Prediction Log'!$AD579))</f>
        <v/>
      </c>
    </row>
    <row r="580" ht="14.25" customHeight="1">
      <c r="A580" s="14" t="str">
        <f>IF(ISBLANK(Games!$B562), "",Games!A562)</f>
        <v/>
      </c>
      <c r="B580" s="67" t="str">
        <f>IF(ISBLANK(Games!$B562), "",Games!B562)</f>
        <v/>
      </c>
      <c r="C580" s="67" t="str">
        <f>IF(ISBLANK(Games!$B562), "",Games!E562)</f>
        <v/>
      </c>
      <c r="D580" s="10" t="str">
        <f>IF(ISBLANK(Games!$B562), "",Games!G562)</f>
        <v/>
      </c>
      <c r="E580" s="10" t="str">
        <f>IF(ISBLANK(Games!$B562), "",Games!H562)</f>
        <v/>
      </c>
      <c r="F580" s="69" t="str">
        <f>Games!D562</f>
        <v/>
      </c>
      <c r="G580" s="70" t="str">
        <f>Games!K562</f>
        <v/>
      </c>
      <c r="H580" s="71" t="str">
        <f>IF(ISBLANK(Games!B562), "", IF('Prediction Log'!$D580&lt;0, 'Prediction Log'!$B580, 'Prediction Log'!$C580))</f>
        <v/>
      </c>
      <c r="I580" s="72" t="str">
        <f>IF(ISBLANK(Games!$B562), "",Games!I562)</f>
        <v/>
      </c>
      <c r="J580" s="72" t="str">
        <f>IF('Prediction Log'!$F580&gt;0.5, 'Prediction Log'!$B580, IF('Prediction Log'!$F580&lt;0.5, 'Prediction Log'!$C580, "PICK"))</f>
        <v/>
      </c>
      <c r="K580" s="73" t="str">
        <f>IF(ISBLANK(Games!B562), "",IF('Prediction Log'!$J580='Prediction Log'!$B580, 'Prediction Log'!$F580, 1-'Prediction Log'!$F580))</f>
        <v/>
      </c>
      <c r="L580" s="74" t="str">
        <f>IF(ISBLANK(Games!$B562), "",Games!L562)</f>
        <v/>
      </c>
      <c r="M580" s="75" t="str">
        <f>IF(ISBLANK('Prediction Log'!$N580), "",IF('Prediction Log'!$N580&gt;'Prediction Log'!$O580,'Prediction Log'!$B580,'Prediction Log'!$C580))</f>
        <v/>
      </c>
      <c r="N580" s="76"/>
      <c r="O580" s="76"/>
      <c r="P580" s="77" t="str">
        <f>IF(ISBLANK('Prediction Log'!$N580), "",'Prediction Log'!$O580-'Prediction Log'!$N580)</f>
        <v/>
      </c>
      <c r="Q580" s="78" t="str">
        <f>IF(ISBLANK('Prediction Log'!$N580), "",IF('Prediction Log'!$M580&lt;&gt;'Prediction Log'!$H580, "Y", IF(AND('Prediction Log'!$M580='Prediction Log'!$H580, ABS((-1*'Prediction Log'!$P580))&gt;ABS('Prediction Log'!$D580)), "Y", IF('Prediction Log'!$D580='Prediction Log'!$P580, "PUSH", "N"))))</f>
        <v/>
      </c>
      <c r="R580" s="79" t="str">
        <f>IF(ISBLANK('Prediction Log'!$N580), "",IF('Prediction Log'!$P580&lt;'Prediction Log'!$D580, "Y", IF('Prediction Log'!$P580='Prediction Log'!$D580, "PUSH", "N")))</f>
        <v/>
      </c>
      <c r="S580" s="79" t="str">
        <f>IF(ISBLANK('Prediction Log'!$N580), "",IF('Prediction Log'!$P580&lt;'Prediction Log'!$E580, "Y", IF('Prediction Log'!$P580='Prediction Log'!$E580, "PUSH", "N")))</f>
        <v/>
      </c>
      <c r="T580" s="80" t="str">
        <f>IF(ISBLANK('Prediction Log'!$N580),"",IF('Prediction Log'!$M580='Prediction Log'!$H580, "Y", "N"))</f>
        <v/>
      </c>
      <c r="U580" s="80" t="str">
        <f>'Prediction Log'!$R580</f>
        <v/>
      </c>
      <c r="V580" s="80" t="str">
        <f>IF(ISBLANK('Prediction Log'!$N580), "",IF(AND('Prediction Log'!$T580="Y", 'Prediction Log'!$U580="Y"), "Y", "N"))</f>
        <v/>
      </c>
      <c r="W580" s="81" t="str">
        <f>IF(ISBLANK('Prediction Log'!$N580),"",IF('Prediction Log'!$M580='Prediction Log'!$I580, "Y", "N"))</f>
        <v/>
      </c>
      <c r="X580" s="81" t="str">
        <f>IF(ISBLANK('Prediction Log'!$N580), "", IF('Prediction Log'!$R580=Games!K562, "Y", "N"))</f>
        <v/>
      </c>
      <c r="Y580" s="82" t="str">
        <f>IF(ISBLANK('Prediction Log'!$N580), "",IF('Prediction Log'!$J580='Prediction Log'!$M580, "Y", "N"))</f>
        <v/>
      </c>
      <c r="Z580" s="81" t="str">
        <f>IF(ISBLANK('Prediction Log'!$N580), "",IF('Prediction Log'!$I580&lt;&gt;'Prediction Log'!$M580, "N",IF(AND('Prediction Log'!$E580&gt;0, 'Prediction Log'!$P580&gt;'Prediction Log'!$E580, 'Prediction Log'!$I580='Prediction Log'!$C580), "Y", IF(AND('Prediction Log'!$E580&lt;0, 'Prediction Log'!$P580&lt;'Prediction Log'!$E580,'Prediction Log'!$I580='Prediction Log'!$B580 ), "Y", IF('Prediction Log'!$P580='Prediction Log'!$E580, "PUSH", "N")))))</f>
        <v/>
      </c>
      <c r="AA580" s="81" t="str">
        <f>IF(ISBLANK('Prediction Log'!$N580), "",IF(AND('Prediction Log'!$W580="Y", 'Prediction Log'!$X580="Y"), "Y", "N"))</f>
        <v/>
      </c>
      <c r="AB580" s="80" t="str">
        <f>IF(ISBLANK('Prediction Log'!$N580), "",IF('Prediction Log'!$D580&gt;0, 'Prediction Log'!$P580-'Prediction Log'!$D580, IF('Prediction Log'!$D580&lt;0, -'Prediction Log'!$P580+'Prediction Log'!$D580, "NA")))</f>
        <v/>
      </c>
      <c r="AC580" s="80" t="str">
        <f>IF(ISBLANK('Prediction Log'!$N580), "",ABS('Prediction Log'!$AB580))</f>
        <v/>
      </c>
      <c r="AD580" s="81" t="str">
        <f>IF(ISBLANK('Prediction Log'!$N580), "",IF('Prediction Log'!$E580&gt;0, 'Prediction Log'!$P580-'Prediction Log'!$E580, IF('Prediction Log'!$E580&lt;0, -'Prediction Log'!$P580+'Prediction Log'!$E580, "NA")))</f>
        <v/>
      </c>
      <c r="AE580" s="81" t="str">
        <f>IF(ISBLANK('Prediction Log'!$N580), "",ABS('Prediction Log'!$AD580))</f>
        <v/>
      </c>
    </row>
    <row r="581" ht="14.25" customHeight="1">
      <c r="A581" s="67" t="str">
        <f>IF(ISBLANK(Games!$B563), "",Games!A563)</f>
        <v/>
      </c>
      <c r="B581" s="67" t="str">
        <f>IF(ISBLANK(Games!$B563), "",Games!B563)</f>
        <v/>
      </c>
      <c r="C581" s="67" t="str">
        <f>IF(ISBLANK(Games!$B563), "",Games!E563)</f>
        <v/>
      </c>
      <c r="D581" s="68" t="str">
        <f>IF(ISBLANK(Games!$B563), "",Games!G563)</f>
        <v/>
      </c>
      <c r="E581" s="68" t="str">
        <f>IF(ISBLANK(Games!$B563), "",Games!H563)</f>
        <v/>
      </c>
      <c r="F581" s="69" t="str">
        <f>Games!D563</f>
        <v/>
      </c>
      <c r="G581" s="70" t="str">
        <f>Games!K563</f>
        <v/>
      </c>
      <c r="H581" s="71" t="str">
        <f>IF(ISBLANK(Games!B563), "", IF('Prediction Log'!$D581&lt;0, 'Prediction Log'!$B581, 'Prediction Log'!$C581))</f>
        <v/>
      </c>
      <c r="I581" s="72" t="str">
        <f>IF(ISBLANK(Games!$B563), "",Games!I563)</f>
        <v/>
      </c>
      <c r="J581" s="72" t="str">
        <f>IF('Prediction Log'!$F581&gt;0.5, 'Prediction Log'!$B581, IF('Prediction Log'!$F581&lt;0.5, 'Prediction Log'!$C581, "PICK"))</f>
        <v/>
      </c>
      <c r="K581" s="73" t="str">
        <f>IF(ISBLANK(Games!B563), "",IF('Prediction Log'!$J581='Prediction Log'!$B581, 'Prediction Log'!$F581, 1-'Prediction Log'!$F581))</f>
        <v/>
      </c>
      <c r="L581" s="74" t="str">
        <f>IF(ISBLANK(Games!$B563), "",Games!L563)</f>
        <v/>
      </c>
      <c r="M581" s="75" t="str">
        <f>IF(ISBLANK('Prediction Log'!$N581), "",IF('Prediction Log'!$N581&gt;'Prediction Log'!$O581,'Prediction Log'!$B581,'Prediction Log'!$C581))</f>
        <v/>
      </c>
      <c r="N581" s="76"/>
      <c r="O581" s="76"/>
      <c r="P581" s="77" t="str">
        <f>IF(ISBLANK('Prediction Log'!$N581), "",'Prediction Log'!$O581-'Prediction Log'!$N581)</f>
        <v/>
      </c>
      <c r="Q581" s="78" t="str">
        <f>IF(ISBLANK('Prediction Log'!$N581), "",IF('Prediction Log'!$M581&lt;&gt;'Prediction Log'!$H581, "Y", IF(AND('Prediction Log'!$M581='Prediction Log'!$H581, ABS((-1*'Prediction Log'!$P581))&gt;ABS('Prediction Log'!$D581)), "Y", IF('Prediction Log'!$D581='Prediction Log'!$P581, "PUSH", "N"))))</f>
        <v/>
      </c>
      <c r="R581" s="79" t="str">
        <f>IF(ISBLANK('Prediction Log'!$N581), "",IF('Prediction Log'!$P581&lt;'Prediction Log'!$D581, "Y", IF('Prediction Log'!$P581='Prediction Log'!$D581, "PUSH", "N")))</f>
        <v/>
      </c>
      <c r="S581" s="79" t="str">
        <f>IF(ISBLANK('Prediction Log'!$N581), "",IF('Prediction Log'!$P581&lt;'Prediction Log'!$E581, "Y", IF('Prediction Log'!$P581='Prediction Log'!$E581, "PUSH", "N")))</f>
        <v/>
      </c>
      <c r="T581" s="80" t="str">
        <f>IF(ISBLANK('Prediction Log'!$N581),"",IF('Prediction Log'!$M581='Prediction Log'!$H581, "Y", "N"))</f>
        <v/>
      </c>
      <c r="U581" s="80" t="str">
        <f>'Prediction Log'!$R581</f>
        <v/>
      </c>
      <c r="V581" s="80" t="str">
        <f>IF(ISBLANK('Prediction Log'!$N581), "",IF(AND('Prediction Log'!$T581="Y", 'Prediction Log'!$U581="Y"), "Y", "N"))</f>
        <v/>
      </c>
      <c r="W581" s="81" t="str">
        <f>IF(ISBLANK('Prediction Log'!$N581),"",IF('Prediction Log'!$M581='Prediction Log'!$I581, "Y", "N"))</f>
        <v/>
      </c>
      <c r="X581" s="81" t="str">
        <f>IF(ISBLANK('Prediction Log'!$N581), "", IF('Prediction Log'!$R581=Games!K563, "Y", "N"))</f>
        <v/>
      </c>
      <c r="Y581" s="82" t="str">
        <f>IF(ISBLANK('Prediction Log'!$N581), "",IF('Prediction Log'!$J581='Prediction Log'!$M581, "Y", "N"))</f>
        <v/>
      </c>
      <c r="Z581" s="81" t="str">
        <f>IF(ISBLANK('Prediction Log'!$N581), "",IF('Prediction Log'!$I581&lt;&gt;'Prediction Log'!$M581, "N",IF(AND('Prediction Log'!$E581&gt;0, 'Prediction Log'!$P581&gt;'Prediction Log'!$E581, 'Prediction Log'!$I581='Prediction Log'!$C581), "Y", IF(AND('Prediction Log'!$E581&lt;0, 'Prediction Log'!$P581&lt;'Prediction Log'!$E581,'Prediction Log'!$I581='Prediction Log'!$B581 ), "Y", IF('Prediction Log'!$P581='Prediction Log'!$E581, "PUSH", "N")))))</f>
        <v/>
      </c>
      <c r="AA581" s="81" t="str">
        <f>IF(ISBLANK('Prediction Log'!$N581), "",IF(AND('Prediction Log'!$W581="Y", 'Prediction Log'!$X581="Y"), "Y", "N"))</f>
        <v/>
      </c>
      <c r="AB581" s="80" t="str">
        <f>IF(ISBLANK('Prediction Log'!$N581), "",IF('Prediction Log'!$D581&gt;0, 'Prediction Log'!$P581-'Prediction Log'!$D581, IF('Prediction Log'!$D581&lt;0, -'Prediction Log'!$P581+'Prediction Log'!$D581, "NA")))</f>
        <v/>
      </c>
      <c r="AC581" s="80" t="str">
        <f>IF(ISBLANK('Prediction Log'!$N581), "",ABS('Prediction Log'!$AB581))</f>
        <v/>
      </c>
      <c r="AD581" s="81" t="str">
        <f>IF(ISBLANK('Prediction Log'!$N581), "",IF('Prediction Log'!$E581&gt;0, 'Prediction Log'!$P581-'Prediction Log'!$E581, IF('Prediction Log'!$E581&lt;0, -'Prediction Log'!$P581+'Prediction Log'!$E581, "NA")))</f>
        <v/>
      </c>
      <c r="AE581" s="81" t="str">
        <f>IF(ISBLANK('Prediction Log'!$N581), "",ABS('Prediction Log'!$AD581))</f>
        <v/>
      </c>
    </row>
    <row r="582" ht="14.25" customHeight="1">
      <c r="A582" s="14" t="str">
        <f>IF(ISBLANK(Games!$B564), "",Games!A564)</f>
        <v/>
      </c>
      <c r="B582" s="67" t="str">
        <f>IF(ISBLANK(Games!$B564), "",Games!B564)</f>
        <v/>
      </c>
      <c r="C582" s="67" t="str">
        <f>IF(ISBLANK(Games!$B564), "",Games!E564)</f>
        <v/>
      </c>
      <c r="D582" s="10" t="str">
        <f>IF(ISBLANK(Games!$B564), "",Games!G564)</f>
        <v/>
      </c>
      <c r="E582" s="10" t="str">
        <f>IF(ISBLANK(Games!$B564), "",Games!H564)</f>
        <v/>
      </c>
      <c r="F582" s="69" t="str">
        <f>Games!D564</f>
        <v/>
      </c>
      <c r="G582" s="70" t="str">
        <f>Games!K564</f>
        <v/>
      </c>
      <c r="H582" s="71" t="str">
        <f>IF(ISBLANK(Games!B564), "", IF('Prediction Log'!$D582&lt;0, 'Prediction Log'!$B582, 'Prediction Log'!$C582))</f>
        <v/>
      </c>
      <c r="I582" s="72" t="str">
        <f>IF(ISBLANK(Games!$B564), "",Games!I564)</f>
        <v/>
      </c>
      <c r="J582" s="72" t="str">
        <f>IF('Prediction Log'!$F582&gt;0.5, 'Prediction Log'!$B582, IF('Prediction Log'!$F582&lt;0.5, 'Prediction Log'!$C582, "PICK"))</f>
        <v/>
      </c>
      <c r="K582" s="73" t="str">
        <f>IF(ISBLANK(Games!B564), "",IF('Prediction Log'!$J582='Prediction Log'!$B582, 'Prediction Log'!$F582, 1-'Prediction Log'!$F582))</f>
        <v/>
      </c>
      <c r="L582" s="74" t="str">
        <f>IF(ISBLANK(Games!$B564), "",Games!L564)</f>
        <v/>
      </c>
      <c r="M582" s="75" t="str">
        <f>IF(ISBLANK('Prediction Log'!$N582), "",IF('Prediction Log'!$N582&gt;'Prediction Log'!$O582,'Prediction Log'!$B582,'Prediction Log'!$C582))</f>
        <v/>
      </c>
      <c r="N582" s="76"/>
      <c r="O582" s="76"/>
      <c r="P582" s="77" t="str">
        <f>IF(ISBLANK('Prediction Log'!$N582), "",'Prediction Log'!$O582-'Prediction Log'!$N582)</f>
        <v/>
      </c>
      <c r="Q582" s="78" t="str">
        <f>IF(ISBLANK('Prediction Log'!$N582), "",IF('Prediction Log'!$M582&lt;&gt;'Prediction Log'!$H582, "Y", IF(AND('Prediction Log'!$M582='Prediction Log'!$H582, ABS((-1*'Prediction Log'!$P582))&gt;ABS('Prediction Log'!$D582)), "Y", IF('Prediction Log'!$D582='Prediction Log'!$P582, "PUSH", "N"))))</f>
        <v/>
      </c>
      <c r="R582" s="79" t="str">
        <f>IF(ISBLANK('Prediction Log'!$N582), "",IF('Prediction Log'!$P582&lt;'Prediction Log'!$D582, "Y", IF('Prediction Log'!$P582='Prediction Log'!$D582, "PUSH", "N")))</f>
        <v/>
      </c>
      <c r="S582" s="79" t="str">
        <f>IF(ISBLANK('Prediction Log'!$N582), "",IF('Prediction Log'!$P582&lt;'Prediction Log'!$E582, "Y", IF('Prediction Log'!$P582='Prediction Log'!$E582, "PUSH", "N")))</f>
        <v/>
      </c>
      <c r="T582" s="80" t="str">
        <f>IF(ISBLANK('Prediction Log'!$N582),"",IF('Prediction Log'!$M582='Prediction Log'!$H582, "Y", "N"))</f>
        <v/>
      </c>
      <c r="U582" s="80" t="str">
        <f>'Prediction Log'!$R582</f>
        <v/>
      </c>
      <c r="V582" s="80" t="str">
        <f>IF(ISBLANK('Prediction Log'!$N582), "",IF(AND('Prediction Log'!$T582="Y", 'Prediction Log'!$U582="Y"), "Y", "N"))</f>
        <v/>
      </c>
      <c r="W582" s="81" t="str">
        <f>IF(ISBLANK('Prediction Log'!$N582),"",IF('Prediction Log'!$M582='Prediction Log'!$I582, "Y", "N"))</f>
        <v/>
      </c>
      <c r="X582" s="81" t="str">
        <f>IF(ISBLANK('Prediction Log'!$N582), "", IF('Prediction Log'!$R582=Games!K564, "Y", "N"))</f>
        <v/>
      </c>
      <c r="Y582" s="82" t="str">
        <f>IF(ISBLANK('Prediction Log'!$N582), "",IF('Prediction Log'!$J582='Prediction Log'!$M582, "Y", "N"))</f>
        <v/>
      </c>
      <c r="Z582" s="81" t="str">
        <f>IF(ISBLANK('Prediction Log'!$N582), "",IF('Prediction Log'!$I582&lt;&gt;'Prediction Log'!$M582, "N",IF(AND('Prediction Log'!$E582&gt;0, 'Prediction Log'!$P582&gt;'Prediction Log'!$E582, 'Prediction Log'!$I582='Prediction Log'!$C582), "Y", IF(AND('Prediction Log'!$E582&lt;0, 'Prediction Log'!$P582&lt;'Prediction Log'!$E582,'Prediction Log'!$I582='Prediction Log'!$B582 ), "Y", IF('Prediction Log'!$P582='Prediction Log'!$E582, "PUSH", "N")))))</f>
        <v/>
      </c>
      <c r="AA582" s="81" t="str">
        <f>IF(ISBLANK('Prediction Log'!$N582), "",IF(AND('Prediction Log'!$W582="Y", 'Prediction Log'!$X582="Y"), "Y", "N"))</f>
        <v/>
      </c>
      <c r="AB582" s="80" t="str">
        <f>IF(ISBLANK('Prediction Log'!$N582), "",IF('Prediction Log'!$D582&gt;0, 'Prediction Log'!$P582-'Prediction Log'!$D582, IF('Prediction Log'!$D582&lt;0, -'Prediction Log'!$P582+'Prediction Log'!$D582, "NA")))</f>
        <v/>
      </c>
      <c r="AC582" s="80" t="str">
        <f>IF(ISBLANK('Prediction Log'!$N582), "",ABS('Prediction Log'!$AB582))</f>
        <v/>
      </c>
      <c r="AD582" s="81" t="str">
        <f>IF(ISBLANK('Prediction Log'!$N582), "",IF('Prediction Log'!$E582&gt;0, 'Prediction Log'!$P582-'Prediction Log'!$E582, IF('Prediction Log'!$E582&lt;0, -'Prediction Log'!$P582+'Prediction Log'!$E582, "NA")))</f>
        <v/>
      </c>
      <c r="AE582" s="81" t="str">
        <f>IF(ISBLANK('Prediction Log'!$N582), "",ABS('Prediction Log'!$AD582))</f>
        <v/>
      </c>
    </row>
    <row r="583" ht="14.25" customHeight="1">
      <c r="A583" s="67" t="str">
        <f>IF(ISBLANK(Games!$B565), "",Games!A565)</f>
        <v/>
      </c>
      <c r="B583" s="67" t="str">
        <f>IF(ISBLANK(Games!$B565), "",Games!B565)</f>
        <v/>
      </c>
      <c r="C583" s="67" t="str">
        <f>IF(ISBLANK(Games!$B565), "",Games!E565)</f>
        <v/>
      </c>
      <c r="D583" s="68" t="str">
        <f>IF(ISBLANK(Games!$B565), "",Games!G565)</f>
        <v/>
      </c>
      <c r="E583" s="68" t="str">
        <f>IF(ISBLANK(Games!$B565), "",Games!H565)</f>
        <v/>
      </c>
      <c r="F583" s="69" t="str">
        <f>Games!D565</f>
        <v/>
      </c>
      <c r="G583" s="70" t="str">
        <f>Games!K565</f>
        <v/>
      </c>
      <c r="H583" s="71" t="str">
        <f>IF(ISBLANK(Games!B565), "", IF('Prediction Log'!$D583&lt;0, 'Prediction Log'!$B583, 'Prediction Log'!$C583))</f>
        <v/>
      </c>
      <c r="I583" s="72" t="str">
        <f>IF(ISBLANK(Games!$B565), "",Games!I565)</f>
        <v/>
      </c>
      <c r="J583" s="72" t="str">
        <f>IF('Prediction Log'!$F583&gt;0.5, 'Prediction Log'!$B583, IF('Prediction Log'!$F583&lt;0.5, 'Prediction Log'!$C583, "PICK"))</f>
        <v/>
      </c>
      <c r="K583" s="73" t="str">
        <f>IF(ISBLANK(Games!B565), "",IF('Prediction Log'!$J583='Prediction Log'!$B583, 'Prediction Log'!$F583, 1-'Prediction Log'!$F583))</f>
        <v/>
      </c>
      <c r="L583" s="74" t="str">
        <f>IF(ISBLANK(Games!$B565), "",Games!L565)</f>
        <v/>
      </c>
      <c r="M583" s="75" t="str">
        <f>IF(ISBLANK('Prediction Log'!$N583), "",IF('Prediction Log'!$N583&gt;'Prediction Log'!$O583,'Prediction Log'!$B583,'Prediction Log'!$C583))</f>
        <v/>
      </c>
      <c r="N583" s="76"/>
      <c r="O583" s="76"/>
      <c r="P583" s="77" t="str">
        <f>IF(ISBLANK('Prediction Log'!$N583), "",'Prediction Log'!$O583-'Prediction Log'!$N583)</f>
        <v/>
      </c>
      <c r="Q583" s="78" t="str">
        <f>IF(ISBLANK('Prediction Log'!$N583), "",IF('Prediction Log'!$M583&lt;&gt;'Prediction Log'!$H583, "Y", IF(AND('Prediction Log'!$M583='Prediction Log'!$H583, ABS((-1*'Prediction Log'!$P583))&gt;ABS('Prediction Log'!$D583)), "Y", IF('Prediction Log'!$D583='Prediction Log'!$P583, "PUSH", "N"))))</f>
        <v/>
      </c>
      <c r="R583" s="79" t="str">
        <f>IF(ISBLANK('Prediction Log'!$N583), "",IF('Prediction Log'!$P583&lt;'Prediction Log'!$D583, "Y", IF('Prediction Log'!$P583='Prediction Log'!$D583, "PUSH", "N")))</f>
        <v/>
      </c>
      <c r="S583" s="79" t="str">
        <f>IF(ISBLANK('Prediction Log'!$N583), "",IF('Prediction Log'!$P583&lt;'Prediction Log'!$E583, "Y", IF('Prediction Log'!$P583='Prediction Log'!$E583, "PUSH", "N")))</f>
        <v/>
      </c>
      <c r="T583" s="80" t="str">
        <f>IF(ISBLANK('Prediction Log'!$N583),"",IF('Prediction Log'!$M583='Prediction Log'!$H583, "Y", "N"))</f>
        <v/>
      </c>
      <c r="U583" s="80" t="str">
        <f>'Prediction Log'!$R583</f>
        <v/>
      </c>
      <c r="V583" s="80" t="str">
        <f>IF(ISBLANK('Prediction Log'!$N583), "",IF(AND('Prediction Log'!$T583="Y", 'Prediction Log'!$U583="Y"), "Y", "N"))</f>
        <v/>
      </c>
      <c r="W583" s="81" t="str">
        <f>IF(ISBLANK('Prediction Log'!$N583),"",IF('Prediction Log'!$M583='Prediction Log'!$I583, "Y", "N"))</f>
        <v/>
      </c>
      <c r="X583" s="81" t="str">
        <f>IF(ISBLANK('Prediction Log'!$N583), "", IF('Prediction Log'!$R583=Games!K565, "Y", "N"))</f>
        <v/>
      </c>
      <c r="Y583" s="82" t="str">
        <f>IF(ISBLANK('Prediction Log'!$N583), "",IF('Prediction Log'!$J583='Prediction Log'!$M583, "Y", "N"))</f>
        <v/>
      </c>
      <c r="Z583" s="81" t="str">
        <f>IF(ISBLANK('Prediction Log'!$N583), "",IF('Prediction Log'!$I583&lt;&gt;'Prediction Log'!$M583, "N",IF(AND('Prediction Log'!$E583&gt;0, 'Prediction Log'!$P583&gt;'Prediction Log'!$E583, 'Prediction Log'!$I583='Prediction Log'!$C583), "Y", IF(AND('Prediction Log'!$E583&lt;0, 'Prediction Log'!$P583&lt;'Prediction Log'!$E583,'Prediction Log'!$I583='Prediction Log'!$B583 ), "Y", IF('Prediction Log'!$P583='Prediction Log'!$E583, "PUSH", "N")))))</f>
        <v/>
      </c>
      <c r="AA583" s="81" t="str">
        <f>IF(ISBLANK('Prediction Log'!$N583), "",IF(AND('Prediction Log'!$W583="Y", 'Prediction Log'!$X583="Y"), "Y", "N"))</f>
        <v/>
      </c>
      <c r="AB583" s="80" t="str">
        <f>IF(ISBLANK('Prediction Log'!$N583), "",IF('Prediction Log'!$D583&gt;0, 'Prediction Log'!$P583-'Prediction Log'!$D583, IF('Prediction Log'!$D583&lt;0, -'Prediction Log'!$P583+'Prediction Log'!$D583, "NA")))</f>
        <v/>
      </c>
      <c r="AC583" s="80" t="str">
        <f>IF(ISBLANK('Prediction Log'!$N583), "",ABS('Prediction Log'!$AB583))</f>
        <v/>
      </c>
      <c r="AD583" s="81" t="str">
        <f>IF(ISBLANK('Prediction Log'!$N583), "",IF('Prediction Log'!$E583&gt;0, 'Prediction Log'!$P583-'Prediction Log'!$E583, IF('Prediction Log'!$E583&lt;0, -'Prediction Log'!$P583+'Prediction Log'!$E583, "NA")))</f>
        <v/>
      </c>
      <c r="AE583" s="81" t="str">
        <f>IF(ISBLANK('Prediction Log'!$N583), "",ABS('Prediction Log'!$AD583))</f>
        <v/>
      </c>
    </row>
    <row r="584" ht="14.25" customHeight="1">
      <c r="A584" s="14" t="str">
        <f>IF(ISBLANK(Games!$B566), "",Games!A566)</f>
        <v/>
      </c>
      <c r="B584" s="67" t="str">
        <f>IF(ISBLANK(Games!$B566), "",Games!B566)</f>
        <v/>
      </c>
      <c r="C584" s="67" t="str">
        <f>IF(ISBLANK(Games!$B566), "",Games!E566)</f>
        <v/>
      </c>
      <c r="D584" s="10" t="str">
        <f>IF(ISBLANK(Games!$B566), "",Games!G566)</f>
        <v/>
      </c>
      <c r="E584" s="10" t="str">
        <f>IF(ISBLANK(Games!$B566), "",Games!H566)</f>
        <v/>
      </c>
      <c r="F584" s="69" t="str">
        <f>Games!D566</f>
        <v/>
      </c>
      <c r="G584" s="70" t="str">
        <f>Games!K566</f>
        <v/>
      </c>
      <c r="H584" s="71" t="str">
        <f>IF(ISBLANK(Games!B566), "", IF('Prediction Log'!$D584&lt;0, 'Prediction Log'!$B584, 'Prediction Log'!$C584))</f>
        <v/>
      </c>
      <c r="I584" s="72" t="str">
        <f>IF(ISBLANK(Games!$B566), "",Games!I566)</f>
        <v/>
      </c>
      <c r="J584" s="72" t="str">
        <f>IF('Prediction Log'!$F584&gt;0.5, 'Prediction Log'!$B584, IF('Prediction Log'!$F584&lt;0.5, 'Prediction Log'!$C584, "PICK"))</f>
        <v/>
      </c>
      <c r="K584" s="73" t="str">
        <f>IF(ISBLANK(Games!B566), "",IF('Prediction Log'!$J584='Prediction Log'!$B584, 'Prediction Log'!$F584, 1-'Prediction Log'!$F584))</f>
        <v/>
      </c>
      <c r="L584" s="74" t="str">
        <f>IF(ISBLANK(Games!$B566), "",Games!L566)</f>
        <v/>
      </c>
      <c r="M584" s="75" t="str">
        <f>IF(ISBLANK('Prediction Log'!$N584), "",IF('Prediction Log'!$N584&gt;'Prediction Log'!$O584,'Prediction Log'!$B584,'Prediction Log'!$C584))</f>
        <v/>
      </c>
      <c r="N584" s="76"/>
      <c r="O584" s="76"/>
      <c r="P584" s="77" t="str">
        <f>IF(ISBLANK('Prediction Log'!$N584), "",'Prediction Log'!$O584-'Prediction Log'!$N584)</f>
        <v/>
      </c>
      <c r="Q584" s="78" t="str">
        <f>IF(ISBLANK('Prediction Log'!$N584), "",IF('Prediction Log'!$M584&lt;&gt;'Prediction Log'!$H584, "Y", IF(AND('Prediction Log'!$M584='Prediction Log'!$H584, ABS((-1*'Prediction Log'!$P584))&gt;ABS('Prediction Log'!$D584)), "Y", IF('Prediction Log'!$D584='Prediction Log'!$P584, "PUSH", "N"))))</f>
        <v/>
      </c>
      <c r="R584" s="79" t="str">
        <f>IF(ISBLANK('Prediction Log'!$N584), "",IF('Prediction Log'!$P584&lt;'Prediction Log'!$D584, "Y", IF('Prediction Log'!$P584='Prediction Log'!$D584, "PUSH", "N")))</f>
        <v/>
      </c>
      <c r="S584" s="79" t="str">
        <f>IF(ISBLANK('Prediction Log'!$N584), "",IF('Prediction Log'!$P584&lt;'Prediction Log'!$E584, "Y", IF('Prediction Log'!$P584='Prediction Log'!$E584, "PUSH", "N")))</f>
        <v/>
      </c>
      <c r="T584" s="80" t="str">
        <f>IF(ISBLANK('Prediction Log'!$N584),"",IF('Prediction Log'!$M584='Prediction Log'!$H584, "Y", "N"))</f>
        <v/>
      </c>
      <c r="U584" s="80" t="str">
        <f>'Prediction Log'!$R584</f>
        <v/>
      </c>
      <c r="V584" s="80" t="str">
        <f>IF(ISBLANK('Prediction Log'!$N584), "",IF(AND('Prediction Log'!$T584="Y", 'Prediction Log'!$U584="Y"), "Y", "N"))</f>
        <v/>
      </c>
      <c r="W584" s="81" t="str">
        <f>IF(ISBLANK('Prediction Log'!$N584),"",IF('Prediction Log'!$M584='Prediction Log'!$I584, "Y", "N"))</f>
        <v/>
      </c>
      <c r="X584" s="81" t="str">
        <f>IF(ISBLANK('Prediction Log'!$N584), "", IF('Prediction Log'!$R584=Games!K566, "Y", "N"))</f>
        <v/>
      </c>
      <c r="Y584" s="82" t="str">
        <f>IF(ISBLANK('Prediction Log'!$N584), "",IF('Prediction Log'!$J584='Prediction Log'!$M584, "Y", "N"))</f>
        <v/>
      </c>
      <c r="Z584" s="81" t="str">
        <f>IF(ISBLANK('Prediction Log'!$N584), "",IF('Prediction Log'!$I584&lt;&gt;'Prediction Log'!$M584, "N",IF(AND('Prediction Log'!$E584&gt;0, 'Prediction Log'!$P584&gt;'Prediction Log'!$E584, 'Prediction Log'!$I584='Prediction Log'!$C584), "Y", IF(AND('Prediction Log'!$E584&lt;0, 'Prediction Log'!$P584&lt;'Prediction Log'!$E584,'Prediction Log'!$I584='Prediction Log'!$B584 ), "Y", IF('Prediction Log'!$P584='Prediction Log'!$E584, "PUSH", "N")))))</f>
        <v/>
      </c>
      <c r="AA584" s="81" t="str">
        <f>IF(ISBLANK('Prediction Log'!$N584), "",IF(AND('Prediction Log'!$W584="Y", 'Prediction Log'!$X584="Y"), "Y", "N"))</f>
        <v/>
      </c>
      <c r="AB584" s="80" t="str">
        <f>IF(ISBLANK('Prediction Log'!$N584), "",IF('Prediction Log'!$D584&gt;0, 'Prediction Log'!$P584-'Prediction Log'!$D584, IF('Prediction Log'!$D584&lt;0, -'Prediction Log'!$P584+'Prediction Log'!$D584, "NA")))</f>
        <v/>
      </c>
      <c r="AC584" s="80" t="str">
        <f>IF(ISBLANK('Prediction Log'!$N584), "",ABS('Prediction Log'!$AB584))</f>
        <v/>
      </c>
      <c r="AD584" s="81" t="str">
        <f>IF(ISBLANK('Prediction Log'!$N584), "",IF('Prediction Log'!$E584&gt;0, 'Prediction Log'!$P584-'Prediction Log'!$E584, IF('Prediction Log'!$E584&lt;0, -'Prediction Log'!$P584+'Prediction Log'!$E584, "NA")))</f>
        <v/>
      </c>
      <c r="AE584" s="81" t="str">
        <f>IF(ISBLANK('Prediction Log'!$N584), "",ABS('Prediction Log'!$AD584))</f>
        <v/>
      </c>
    </row>
    <row r="585" ht="14.25" customHeight="1">
      <c r="A585" s="67" t="str">
        <f>IF(ISBLANK(Games!$B567), "",Games!A567)</f>
        <v/>
      </c>
      <c r="B585" s="67" t="str">
        <f>IF(ISBLANK(Games!$B567), "",Games!B567)</f>
        <v/>
      </c>
      <c r="C585" s="67" t="str">
        <f>IF(ISBLANK(Games!$B567), "",Games!E567)</f>
        <v/>
      </c>
      <c r="D585" s="68" t="str">
        <f>IF(ISBLANK(Games!$B567), "",Games!G567)</f>
        <v/>
      </c>
      <c r="E585" s="68" t="str">
        <f>IF(ISBLANK(Games!$B567), "",Games!H567)</f>
        <v/>
      </c>
      <c r="F585" s="69" t="str">
        <f>Games!D567</f>
        <v/>
      </c>
      <c r="G585" s="70" t="str">
        <f>Games!K567</f>
        <v/>
      </c>
      <c r="H585" s="71" t="str">
        <f>IF(ISBLANK(Games!B567), "", IF('Prediction Log'!$D585&lt;0, 'Prediction Log'!$B585, 'Prediction Log'!$C585))</f>
        <v/>
      </c>
      <c r="I585" s="72" t="str">
        <f>IF(ISBLANK(Games!$B567), "",Games!I567)</f>
        <v/>
      </c>
      <c r="J585" s="72" t="str">
        <f>IF('Prediction Log'!$F585&gt;0.5, 'Prediction Log'!$B585, IF('Prediction Log'!$F585&lt;0.5, 'Prediction Log'!$C585, "PICK"))</f>
        <v/>
      </c>
      <c r="K585" s="73" t="str">
        <f>IF(ISBLANK(Games!B567), "",IF('Prediction Log'!$J585='Prediction Log'!$B585, 'Prediction Log'!$F585, 1-'Prediction Log'!$F585))</f>
        <v/>
      </c>
      <c r="L585" s="74" t="str">
        <f>IF(ISBLANK(Games!$B567), "",Games!L567)</f>
        <v/>
      </c>
      <c r="M585" s="75" t="str">
        <f>IF(ISBLANK('Prediction Log'!$N585), "",IF('Prediction Log'!$N585&gt;'Prediction Log'!$O585,'Prediction Log'!$B585,'Prediction Log'!$C585))</f>
        <v/>
      </c>
      <c r="N585" s="76"/>
      <c r="O585" s="76"/>
      <c r="P585" s="77" t="str">
        <f>IF(ISBLANK('Prediction Log'!$N585), "",'Prediction Log'!$O585-'Prediction Log'!$N585)</f>
        <v/>
      </c>
      <c r="Q585" s="78" t="str">
        <f>IF(ISBLANK('Prediction Log'!$N585), "",IF('Prediction Log'!$M585&lt;&gt;'Prediction Log'!$H585, "Y", IF(AND('Prediction Log'!$M585='Prediction Log'!$H585, ABS((-1*'Prediction Log'!$P585))&gt;ABS('Prediction Log'!$D585)), "Y", IF('Prediction Log'!$D585='Prediction Log'!$P585, "PUSH", "N"))))</f>
        <v/>
      </c>
      <c r="R585" s="79" t="str">
        <f>IF(ISBLANK('Prediction Log'!$N585), "",IF('Prediction Log'!$P585&lt;'Prediction Log'!$D585, "Y", IF('Prediction Log'!$P585='Prediction Log'!$D585, "PUSH", "N")))</f>
        <v/>
      </c>
      <c r="S585" s="79" t="str">
        <f>IF(ISBLANK('Prediction Log'!$N585), "",IF('Prediction Log'!$P585&lt;'Prediction Log'!$E585, "Y", IF('Prediction Log'!$P585='Prediction Log'!$E585, "PUSH", "N")))</f>
        <v/>
      </c>
      <c r="T585" s="80" t="str">
        <f>IF(ISBLANK('Prediction Log'!$N585),"",IF('Prediction Log'!$M585='Prediction Log'!$H585, "Y", "N"))</f>
        <v/>
      </c>
      <c r="U585" s="80" t="str">
        <f>'Prediction Log'!$R585</f>
        <v/>
      </c>
      <c r="V585" s="80" t="str">
        <f>IF(ISBLANK('Prediction Log'!$N585), "",IF(AND('Prediction Log'!$T585="Y", 'Prediction Log'!$U585="Y"), "Y", "N"))</f>
        <v/>
      </c>
      <c r="W585" s="81" t="str">
        <f>IF(ISBLANK('Prediction Log'!$N585),"",IF('Prediction Log'!$M585='Prediction Log'!$I585, "Y", "N"))</f>
        <v/>
      </c>
      <c r="X585" s="81" t="str">
        <f>IF(ISBLANK('Prediction Log'!$N585), "", IF('Prediction Log'!$R585=Games!K567, "Y", "N"))</f>
        <v/>
      </c>
      <c r="Y585" s="82" t="str">
        <f>IF(ISBLANK('Prediction Log'!$N585), "",IF('Prediction Log'!$J585='Prediction Log'!$M585, "Y", "N"))</f>
        <v/>
      </c>
      <c r="Z585" s="81" t="str">
        <f>IF(ISBLANK('Prediction Log'!$N585), "",IF('Prediction Log'!$I585&lt;&gt;'Prediction Log'!$M585, "N",IF(AND('Prediction Log'!$E585&gt;0, 'Prediction Log'!$P585&gt;'Prediction Log'!$E585, 'Prediction Log'!$I585='Prediction Log'!$C585), "Y", IF(AND('Prediction Log'!$E585&lt;0, 'Prediction Log'!$P585&lt;'Prediction Log'!$E585,'Prediction Log'!$I585='Prediction Log'!$B585 ), "Y", IF('Prediction Log'!$P585='Prediction Log'!$E585, "PUSH", "N")))))</f>
        <v/>
      </c>
      <c r="AA585" s="81" t="str">
        <f>IF(ISBLANK('Prediction Log'!$N585), "",IF(AND('Prediction Log'!$W585="Y", 'Prediction Log'!$X585="Y"), "Y", "N"))</f>
        <v/>
      </c>
      <c r="AB585" s="80" t="str">
        <f>IF(ISBLANK('Prediction Log'!$N585), "",IF('Prediction Log'!$D585&gt;0, 'Prediction Log'!$P585-'Prediction Log'!$D585, IF('Prediction Log'!$D585&lt;0, -'Prediction Log'!$P585+'Prediction Log'!$D585, "NA")))</f>
        <v/>
      </c>
      <c r="AC585" s="80" t="str">
        <f>IF(ISBLANK('Prediction Log'!$N585), "",ABS('Prediction Log'!$AB585))</f>
        <v/>
      </c>
      <c r="AD585" s="81" t="str">
        <f>IF(ISBLANK('Prediction Log'!$N585), "",IF('Prediction Log'!$E585&gt;0, 'Prediction Log'!$P585-'Prediction Log'!$E585, IF('Prediction Log'!$E585&lt;0, -'Prediction Log'!$P585+'Prediction Log'!$E585, "NA")))</f>
        <v/>
      </c>
      <c r="AE585" s="81" t="str">
        <f>IF(ISBLANK('Prediction Log'!$N585), "",ABS('Prediction Log'!$AD585))</f>
        <v/>
      </c>
    </row>
    <row r="586" ht="14.25" customHeight="1">
      <c r="A586" s="14" t="str">
        <f>IF(ISBLANK(Games!$B568), "",Games!A568)</f>
        <v/>
      </c>
      <c r="B586" s="67" t="str">
        <f>IF(ISBLANK(Games!$B568), "",Games!B568)</f>
        <v/>
      </c>
      <c r="C586" s="67" t="str">
        <f>IF(ISBLANK(Games!$B568), "",Games!E568)</f>
        <v/>
      </c>
      <c r="D586" s="10" t="str">
        <f>IF(ISBLANK(Games!$B568), "",Games!G568)</f>
        <v/>
      </c>
      <c r="E586" s="10" t="str">
        <f>IF(ISBLANK(Games!$B568), "",Games!H568)</f>
        <v/>
      </c>
      <c r="F586" s="69" t="str">
        <f>Games!D568</f>
        <v/>
      </c>
      <c r="G586" s="70" t="str">
        <f>Games!K568</f>
        <v/>
      </c>
      <c r="H586" s="71" t="str">
        <f>IF(ISBLANK(Games!B568), "", IF('Prediction Log'!$D586&lt;0, 'Prediction Log'!$B586, 'Prediction Log'!$C586))</f>
        <v/>
      </c>
      <c r="I586" s="72" t="str">
        <f>IF(ISBLANK(Games!$B568), "",Games!I568)</f>
        <v/>
      </c>
      <c r="J586" s="72" t="str">
        <f>IF('Prediction Log'!$F586&gt;0.5, 'Prediction Log'!$B586, IF('Prediction Log'!$F586&lt;0.5, 'Prediction Log'!$C586, "PICK"))</f>
        <v/>
      </c>
      <c r="K586" s="73" t="str">
        <f>IF(ISBLANK(Games!B568), "",IF('Prediction Log'!$J586='Prediction Log'!$B586, 'Prediction Log'!$F586, 1-'Prediction Log'!$F586))</f>
        <v/>
      </c>
      <c r="L586" s="74" t="str">
        <f>IF(ISBLANK(Games!$B568), "",Games!L568)</f>
        <v/>
      </c>
      <c r="M586" s="75" t="str">
        <f>IF(ISBLANK('Prediction Log'!$N586), "",IF('Prediction Log'!$N586&gt;'Prediction Log'!$O586,'Prediction Log'!$B586,'Prediction Log'!$C586))</f>
        <v/>
      </c>
      <c r="N586" s="76"/>
      <c r="O586" s="76"/>
      <c r="P586" s="77" t="str">
        <f>IF(ISBLANK('Prediction Log'!$N586), "",'Prediction Log'!$O586-'Prediction Log'!$N586)</f>
        <v/>
      </c>
      <c r="Q586" s="78" t="str">
        <f>IF(ISBLANK('Prediction Log'!$N586), "",IF('Prediction Log'!$M586&lt;&gt;'Prediction Log'!$H586, "Y", IF(AND('Prediction Log'!$M586='Prediction Log'!$H586, ABS((-1*'Prediction Log'!$P586))&gt;ABS('Prediction Log'!$D586)), "Y", IF('Prediction Log'!$D586='Prediction Log'!$P586, "PUSH", "N"))))</f>
        <v/>
      </c>
      <c r="R586" s="79" t="str">
        <f>IF(ISBLANK('Prediction Log'!$N586), "",IF('Prediction Log'!$P586&lt;'Prediction Log'!$D586, "Y", IF('Prediction Log'!$P586='Prediction Log'!$D586, "PUSH", "N")))</f>
        <v/>
      </c>
      <c r="S586" s="79" t="str">
        <f>IF(ISBLANK('Prediction Log'!$N586), "",IF('Prediction Log'!$P586&lt;'Prediction Log'!$E586, "Y", IF('Prediction Log'!$P586='Prediction Log'!$E586, "PUSH", "N")))</f>
        <v/>
      </c>
      <c r="T586" s="80" t="str">
        <f>IF(ISBLANK('Prediction Log'!$N586),"",IF('Prediction Log'!$M586='Prediction Log'!$H586, "Y", "N"))</f>
        <v/>
      </c>
      <c r="U586" s="80" t="str">
        <f>'Prediction Log'!$R586</f>
        <v/>
      </c>
      <c r="V586" s="80" t="str">
        <f>IF(ISBLANK('Prediction Log'!$N586), "",IF(AND('Prediction Log'!$T586="Y", 'Prediction Log'!$U586="Y"), "Y", "N"))</f>
        <v/>
      </c>
      <c r="W586" s="81" t="str">
        <f>IF(ISBLANK('Prediction Log'!$N586),"",IF('Prediction Log'!$M586='Prediction Log'!$I586, "Y", "N"))</f>
        <v/>
      </c>
      <c r="X586" s="81" t="str">
        <f>IF(ISBLANK('Prediction Log'!$N586), "", IF('Prediction Log'!$R586=Games!K568, "Y", "N"))</f>
        <v/>
      </c>
      <c r="Y586" s="82" t="str">
        <f>IF(ISBLANK('Prediction Log'!$N586), "",IF('Prediction Log'!$J586='Prediction Log'!$M586, "Y", "N"))</f>
        <v/>
      </c>
      <c r="Z586" s="81" t="str">
        <f>IF(ISBLANK('Prediction Log'!$N586), "",IF('Prediction Log'!$I586&lt;&gt;'Prediction Log'!$M586, "N",IF(AND('Prediction Log'!$E586&gt;0, 'Prediction Log'!$P586&gt;'Prediction Log'!$E586, 'Prediction Log'!$I586='Prediction Log'!$C586), "Y", IF(AND('Prediction Log'!$E586&lt;0, 'Prediction Log'!$P586&lt;'Prediction Log'!$E586,'Prediction Log'!$I586='Prediction Log'!$B586 ), "Y", IF('Prediction Log'!$P586='Prediction Log'!$E586, "PUSH", "N")))))</f>
        <v/>
      </c>
      <c r="AA586" s="81" t="str">
        <f>IF(ISBLANK('Prediction Log'!$N586), "",IF(AND('Prediction Log'!$W586="Y", 'Prediction Log'!$X586="Y"), "Y", "N"))</f>
        <v/>
      </c>
      <c r="AB586" s="80" t="str">
        <f>IF(ISBLANK('Prediction Log'!$N586), "",IF('Prediction Log'!$D586&gt;0, 'Prediction Log'!$P586-'Prediction Log'!$D586, IF('Prediction Log'!$D586&lt;0, -'Prediction Log'!$P586+'Prediction Log'!$D586, "NA")))</f>
        <v/>
      </c>
      <c r="AC586" s="80" t="str">
        <f>IF(ISBLANK('Prediction Log'!$N586), "",ABS('Prediction Log'!$AB586))</f>
        <v/>
      </c>
      <c r="AD586" s="81" t="str">
        <f>IF(ISBLANK('Prediction Log'!$N586), "",IF('Prediction Log'!$E586&gt;0, 'Prediction Log'!$P586-'Prediction Log'!$E586, IF('Prediction Log'!$E586&lt;0, -'Prediction Log'!$P586+'Prediction Log'!$E586, "NA")))</f>
        <v/>
      </c>
      <c r="AE586" s="81" t="str">
        <f>IF(ISBLANK('Prediction Log'!$N586), "",ABS('Prediction Log'!$AD586))</f>
        <v/>
      </c>
    </row>
    <row r="587" ht="14.25" customHeight="1">
      <c r="A587" s="67" t="str">
        <f>IF(ISBLANK(Games!$B569), "",Games!A569)</f>
        <v/>
      </c>
      <c r="B587" s="67" t="str">
        <f>IF(ISBLANK(Games!$B569), "",Games!B569)</f>
        <v/>
      </c>
      <c r="C587" s="67" t="str">
        <f>IF(ISBLANK(Games!$B569), "",Games!E569)</f>
        <v/>
      </c>
      <c r="D587" s="68" t="str">
        <f>IF(ISBLANK(Games!$B569), "",Games!G569)</f>
        <v/>
      </c>
      <c r="E587" s="68" t="str">
        <f>IF(ISBLANK(Games!$B569), "",Games!H569)</f>
        <v/>
      </c>
      <c r="F587" s="69" t="str">
        <f>Games!D569</f>
        <v/>
      </c>
      <c r="G587" s="70" t="str">
        <f>Games!K569</f>
        <v/>
      </c>
      <c r="H587" s="71" t="str">
        <f>IF(ISBLANK(Games!B569), "", IF('Prediction Log'!$D587&lt;0, 'Prediction Log'!$B587, 'Prediction Log'!$C587))</f>
        <v/>
      </c>
      <c r="I587" s="72" t="str">
        <f>IF(ISBLANK(Games!$B569), "",Games!I569)</f>
        <v/>
      </c>
      <c r="J587" s="72" t="str">
        <f>IF('Prediction Log'!$F587&gt;0.5, 'Prediction Log'!$B587, IF('Prediction Log'!$F587&lt;0.5, 'Prediction Log'!$C587, "PICK"))</f>
        <v/>
      </c>
      <c r="K587" s="73" t="str">
        <f>IF(ISBLANK(Games!B569), "",IF('Prediction Log'!$J587='Prediction Log'!$B587, 'Prediction Log'!$F587, 1-'Prediction Log'!$F587))</f>
        <v/>
      </c>
      <c r="L587" s="74" t="str">
        <f>IF(ISBLANK(Games!$B569), "",Games!L569)</f>
        <v/>
      </c>
      <c r="M587" s="75" t="str">
        <f>IF(ISBLANK('Prediction Log'!$N587), "",IF('Prediction Log'!$N587&gt;'Prediction Log'!$O587,'Prediction Log'!$B587,'Prediction Log'!$C587))</f>
        <v/>
      </c>
      <c r="N587" s="76"/>
      <c r="O587" s="76"/>
      <c r="P587" s="77" t="str">
        <f>IF(ISBLANK('Prediction Log'!$N587), "",'Prediction Log'!$O587-'Prediction Log'!$N587)</f>
        <v/>
      </c>
      <c r="Q587" s="78" t="str">
        <f>IF(ISBLANK('Prediction Log'!$N587), "",IF('Prediction Log'!$M587&lt;&gt;'Prediction Log'!$H587, "Y", IF(AND('Prediction Log'!$M587='Prediction Log'!$H587, ABS((-1*'Prediction Log'!$P587))&gt;ABS('Prediction Log'!$D587)), "Y", IF('Prediction Log'!$D587='Prediction Log'!$P587, "PUSH", "N"))))</f>
        <v/>
      </c>
      <c r="R587" s="79" t="str">
        <f>IF(ISBLANK('Prediction Log'!$N587), "",IF('Prediction Log'!$P587&lt;'Prediction Log'!$D587, "Y", IF('Prediction Log'!$P587='Prediction Log'!$D587, "PUSH", "N")))</f>
        <v/>
      </c>
      <c r="S587" s="79" t="str">
        <f>IF(ISBLANK('Prediction Log'!$N587), "",IF('Prediction Log'!$P587&lt;'Prediction Log'!$E587, "Y", IF('Prediction Log'!$P587='Prediction Log'!$E587, "PUSH", "N")))</f>
        <v/>
      </c>
      <c r="T587" s="80" t="str">
        <f>IF(ISBLANK('Prediction Log'!$N587),"",IF('Prediction Log'!$M587='Prediction Log'!$H587, "Y", "N"))</f>
        <v/>
      </c>
      <c r="U587" s="80" t="str">
        <f>'Prediction Log'!$R587</f>
        <v/>
      </c>
      <c r="V587" s="80" t="str">
        <f>IF(ISBLANK('Prediction Log'!$N587), "",IF(AND('Prediction Log'!$T587="Y", 'Prediction Log'!$U587="Y"), "Y", "N"))</f>
        <v/>
      </c>
      <c r="W587" s="81" t="str">
        <f>IF(ISBLANK('Prediction Log'!$N587),"",IF('Prediction Log'!$M587='Prediction Log'!$I587, "Y", "N"))</f>
        <v/>
      </c>
      <c r="X587" s="81" t="str">
        <f>IF(ISBLANK('Prediction Log'!$N587), "", IF('Prediction Log'!$R587=Games!K569, "Y", "N"))</f>
        <v/>
      </c>
      <c r="Y587" s="82" t="str">
        <f>IF(ISBLANK('Prediction Log'!$N587), "",IF('Prediction Log'!$J587='Prediction Log'!$M587, "Y", "N"))</f>
        <v/>
      </c>
      <c r="Z587" s="81" t="str">
        <f>IF(ISBLANK('Prediction Log'!$N587), "",IF('Prediction Log'!$I587&lt;&gt;'Prediction Log'!$M587, "N",IF(AND('Prediction Log'!$E587&gt;0, 'Prediction Log'!$P587&gt;'Prediction Log'!$E587, 'Prediction Log'!$I587='Prediction Log'!$C587), "Y", IF(AND('Prediction Log'!$E587&lt;0, 'Prediction Log'!$P587&lt;'Prediction Log'!$E587,'Prediction Log'!$I587='Prediction Log'!$B587 ), "Y", IF('Prediction Log'!$P587='Prediction Log'!$E587, "PUSH", "N")))))</f>
        <v/>
      </c>
      <c r="AA587" s="81" t="str">
        <f>IF(ISBLANK('Prediction Log'!$N587), "",IF(AND('Prediction Log'!$W587="Y", 'Prediction Log'!$X587="Y"), "Y", "N"))</f>
        <v/>
      </c>
      <c r="AB587" s="80" t="str">
        <f>IF(ISBLANK('Prediction Log'!$N587), "",IF('Prediction Log'!$D587&gt;0, 'Prediction Log'!$P587-'Prediction Log'!$D587, IF('Prediction Log'!$D587&lt;0, -'Prediction Log'!$P587+'Prediction Log'!$D587, "NA")))</f>
        <v/>
      </c>
      <c r="AC587" s="80" t="str">
        <f>IF(ISBLANK('Prediction Log'!$N587), "",ABS('Prediction Log'!$AB587))</f>
        <v/>
      </c>
      <c r="AD587" s="81" t="str">
        <f>IF(ISBLANK('Prediction Log'!$N587), "",IF('Prediction Log'!$E587&gt;0, 'Prediction Log'!$P587-'Prediction Log'!$E587, IF('Prediction Log'!$E587&lt;0, -'Prediction Log'!$P587+'Prediction Log'!$E587, "NA")))</f>
        <v/>
      </c>
      <c r="AE587" s="81" t="str">
        <f>IF(ISBLANK('Prediction Log'!$N587), "",ABS('Prediction Log'!$AD587))</f>
        <v/>
      </c>
    </row>
    <row r="588" ht="14.25" customHeight="1">
      <c r="A588" s="14" t="str">
        <f>IF(ISBLANK(Games!$B570), "",Games!A570)</f>
        <v/>
      </c>
      <c r="B588" s="67" t="str">
        <f>IF(ISBLANK(Games!$B570), "",Games!B570)</f>
        <v/>
      </c>
      <c r="C588" s="67" t="str">
        <f>IF(ISBLANK(Games!$B570), "",Games!E570)</f>
        <v/>
      </c>
      <c r="D588" s="10" t="str">
        <f>IF(ISBLANK(Games!$B570), "",Games!G570)</f>
        <v/>
      </c>
      <c r="E588" s="10" t="str">
        <f>IF(ISBLANK(Games!$B570), "",Games!H570)</f>
        <v/>
      </c>
      <c r="F588" s="69" t="str">
        <f>Games!D570</f>
        <v/>
      </c>
      <c r="G588" s="70" t="str">
        <f>Games!K570</f>
        <v/>
      </c>
      <c r="H588" s="71" t="str">
        <f>IF(ISBLANK(Games!B570), "", IF('Prediction Log'!$D588&lt;0, 'Prediction Log'!$B588, 'Prediction Log'!$C588))</f>
        <v/>
      </c>
      <c r="I588" s="72" t="str">
        <f>IF(ISBLANK(Games!$B570), "",Games!I570)</f>
        <v/>
      </c>
      <c r="J588" s="72" t="str">
        <f>IF('Prediction Log'!$F588&gt;0.5, 'Prediction Log'!$B588, IF('Prediction Log'!$F588&lt;0.5, 'Prediction Log'!$C588, "PICK"))</f>
        <v/>
      </c>
      <c r="K588" s="73" t="str">
        <f>IF(ISBLANK(Games!B570), "",IF('Prediction Log'!$J588='Prediction Log'!$B588, 'Prediction Log'!$F588, 1-'Prediction Log'!$F588))</f>
        <v/>
      </c>
      <c r="L588" s="74" t="str">
        <f>IF(ISBLANK(Games!$B570), "",Games!L570)</f>
        <v/>
      </c>
      <c r="M588" s="75" t="str">
        <f>IF(ISBLANK('Prediction Log'!$N588), "",IF('Prediction Log'!$N588&gt;'Prediction Log'!$O588,'Prediction Log'!$B588,'Prediction Log'!$C588))</f>
        <v/>
      </c>
      <c r="N588" s="76"/>
      <c r="O588" s="76"/>
      <c r="P588" s="77" t="str">
        <f>IF(ISBLANK('Prediction Log'!$N588), "",'Prediction Log'!$O588-'Prediction Log'!$N588)</f>
        <v/>
      </c>
      <c r="Q588" s="78" t="str">
        <f>IF(ISBLANK('Prediction Log'!$N588), "",IF('Prediction Log'!$M588&lt;&gt;'Prediction Log'!$H588, "Y", IF(AND('Prediction Log'!$M588='Prediction Log'!$H588, ABS((-1*'Prediction Log'!$P588))&gt;ABS('Prediction Log'!$D588)), "Y", IF('Prediction Log'!$D588='Prediction Log'!$P588, "PUSH", "N"))))</f>
        <v/>
      </c>
      <c r="R588" s="79" t="str">
        <f>IF(ISBLANK('Prediction Log'!$N588), "",IF('Prediction Log'!$P588&lt;'Prediction Log'!$D588, "Y", IF('Prediction Log'!$P588='Prediction Log'!$D588, "PUSH", "N")))</f>
        <v/>
      </c>
      <c r="S588" s="79" t="str">
        <f>IF(ISBLANK('Prediction Log'!$N588), "",IF('Prediction Log'!$P588&lt;'Prediction Log'!$E588, "Y", IF('Prediction Log'!$P588='Prediction Log'!$E588, "PUSH", "N")))</f>
        <v/>
      </c>
      <c r="T588" s="80" t="str">
        <f>IF(ISBLANK('Prediction Log'!$N588),"",IF('Prediction Log'!$M588='Prediction Log'!$H588, "Y", "N"))</f>
        <v/>
      </c>
      <c r="U588" s="80" t="str">
        <f>'Prediction Log'!$R588</f>
        <v/>
      </c>
      <c r="V588" s="80" t="str">
        <f>IF(ISBLANK('Prediction Log'!$N588), "",IF(AND('Prediction Log'!$T588="Y", 'Prediction Log'!$U588="Y"), "Y", "N"))</f>
        <v/>
      </c>
      <c r="W588" s="81" t="str">
        <f>IF(ISBLANK('Prediction Log'!$N588),"",IF('Prediction Log'!$M588='Prediction Log'!$I588, "Y", "N"))</f>
        <v/>
      </c>
      <c r="X588" s="81" t="str">
        <f>IF(ISBLANK('Prediction Log'!$N588), "", IF('Prediction Log'!$R588=Games!K570, "Y", "N"))</f>
        <v/>
      </c>
      <c r="Y588" s="82" t="str">
        <f>IF(ISBLANK('Prediction Log'!$N588), "",IF('Prediction Log'!$J588='Prediction Log'!$M588, "Y", "N"))</f>
        <v/>
      </c>
      <c r="Z588" s="81" t="str">
        <f>IF(ISBLANK('Prediction Log'!$N588), "",IF('Prediction Log'!$I588&lt;&gt;'Prediction Log'!$M588, "N",IF(AND('Prediction Log'!$E588&gt;0, 'Prediction Log'!$P588&gt;'Prediction Log'!$E588, 'Prediction Log'!$I588='Prediction Log'!$C588), "Y", IF(AND('Prediction Log'!$E588&lt;0, 'Prediction Log'!$P588&lt;'Prediction Log'!$E588,'Prediction Log'!$I588='Prediction Log'!$B588 ), "Y", IF('Prediction Log'!$P588='Prediction Log'!$E588, "PUSH", "N")))))</f>
        <v/>
      </c>
      <c r="AA588" s="81" t="str">
        <f>IF(ISBLANK('Prediction Log'!$N588), "",IF(AND('Prediction Log'!$W588="Y", 'Prediction Log'!$X588="Y"), "Y", "N"))</f>
        <v/>
      </c>
      <c r="AB588" s="80" t="str">
        <f>IF(ISBLANK('Prediction Log'!$N588), "",IF('Prediction Log'!$D588&gt;0, 'Prediction Log'!$P588-'Prediction Log'!$D588, IF('Prediction Log'!$D588&lt;0, -'Prediction Log'!$P588+'Prediction Log'!$D588, "NA")))</f>
        <v/>
      </c>
      <c r="AC588" s="80" t="str">
        <f>IF(ISBLANK('Prediction Log'!$N588), "",ABS('Prediction Log'!$AB588))</f>
        <v/>
      </c>
      <c r="AD588" s="81" t="str">
        <f>IF(ISBLANK('Prediction Log'!$N588), "",IF('Prediction Log'!$E588&gt;0, 'Prediction Log'!$P588-'Prediction Log'!$E588, IF('Prediction Log'!$E588&lt;0, -'Prediction Log'!$P588+'Prediction Log'!$E588, "NA")))</f>
        <v/>
      </c>
      <c r="AE588" s="81" t="str">
        <f>IF(ISBLANK('Prediction Log'!$N588), "",ABS('Prediction Log'!$AD588))</f>
        <v/>
      </c>
    </row>
    <row r="589" ht="14.25" customHeight="1">
      <c r="A589" s="67" t="str">
        <f>IF(ISBLANK(Games!$B571), "",Games!A571)</f>
        <v/>
      </c>
      <c r="B589" s="67" t="str">
        <f>IF(ISBLANK(Games!$B571), "",Games!B571)</f>
        <v/>
      </c>
      <c r="C589" s="67" t="str">
        <f>IF(ISBLANK(Games!$B571), "",Games!E571)</f>
        <v/>
      </c>
      <c r="D589" s="68" t="str">
        <f>IF(ISBLANK(Games!$B571), "",Games!G571)</f>
        <v/>
      </c>
      <c r="E589" s="68" t="str">
        <f>IF(ISBLANK(Games!$B571), "",Games!H571)</f>
        <v/>
      </c>
      <c r="F589" s="69" t="str">
        <f>Games!D571</f>
        <v/>
      </c>
      <c r="G589" s="70" t="str">
        <f>Games!K571</f>
        <v/>
      </c>
      <c r="H589" s="71" t="str">
        <f>IF(ISBLANK(Games!B571), "", IF('Prediction Log'!$D589&lt;0, 'Prediction Log'!$B589, 'Prediction Log'!$C589))</f>
        <v/>
      </c>
      <c r="I589" s="72" t="str">
        <f>IF(ISBLANK(Games!$B571), "",Games!I571)</f>
        <v/>
      </c>
      <c r="J589" s="72" t="str">
        <f>IF('Prediction Log'!$F589&gt;0.5, 'Prediction Log'!$B589, IF('Prediction Log'!$F589&lt;0.5, 'Prediction Log'!$C589, "PICK"))</f>
        <v/>
      </c>
      <c r="K589" s="73" t="str">
        <f>IF(ISBLANK(Games!B571), "",IF('Prediction Log'!$J589='Prediction Log'!$B589, 'Prediction Log'!$F589, 1-'Prediction Log'!$F589))</f>
        <v/>
      </c>
      <c r="L589" s="74" t="str">
        <f>IF(ISBLANK(Games!$B571), "",Games!L571)</f>
        <v/>
      </c>
      <c r="M589" s="75" t="str">
        <f>IF(ISBLANK('Prediction Log'!$N589), "",IF('Prediction Log'!$N589&gt;'Prediction Log'!$O589,'Prediction Log'!$B589,'Prediction Log'!$C589))</f>
        <v/>
      </c>
      <c r="N589" s="76"/>
      <c r="O589" s="76"/>
      <c r="P589" s="77" t="str">
        <f>IF(ISBLANK('Prediction Log'!$N589), "",'Prediction Log'!$O589-'Prediction Log'!$N589)</f>
        <v/>
      </c>
      <c r="Q589" s="78" t="str">
        <f>IF(ISBLANK('Prediction Log'!$N589), "",IF('Prediction Log'!$M589&lt;&gt;'Prediction Log'!$H589, "Y", IF(AND('Prediction Log'!$M589='Prediction Log'!$H589, ABS((-1*'Prediction Log'!$P589))&gt;ABS('Prediction Log'!$D589)), "Y", IF('Prediction Log'!$D589='Prediction Log'!$P589, "PUSH", "N"))))</f>
        <v/>
      </c>
      <c r="R589" s="79" t="str">
        <f>IF(ISBLANK('Prediction Log'!$N589), "",IF('Prediction Log'!$P589&lt;'Prediction Log'!$D589, "Y", IF('Prediction Log'!$P589='Prediction Log'!$D589, "PUSH", "N")))</f>
        <v/>
      </c>
      <c r="S589" s="79" t="str">
        <f>IF(ISBLANK('Prediction Log'!$N589), "",IF('Prediction Log'!$P589&lt;'Prediction Log'!$E589, "Y", IF('Prediction Log'!$P589='Prediction Log'!$E589, "PUSH", "N")))</f>
        <v/>
      </c>
      <c r="T589" s="80" t="str">
        <f>IF(ISBLANK('Prediction Log'!$N589),"",IF('Prediction Log'!$M589='Prediction Log'!$H589, "Y", "N"))</f>
        <v/>
      </c>
      <c r="U589" s="80" t="str">
        <f>'Prediction Log'!$R589</f>
        <v/>
      </c>
      <c r="V589" s="80" t="str">
        <f>IF(ISBLANK('Prediction Log'!$N589), "",IF(AND('Prediction Log'!$T589="Y", 'Prediction Log'!$U589="Y"), "Y", "N"))</f>
        <v/>
      </c>
      <c r="W589" s="81" t="str">
        <f>IF(ISBLANK('Prediction Log'!$N589),"",IF('Prediction Log'!$M589='Prediction Log'!$I589, "Y", "N"))</f>
        <v/>
      </c>
      <c r="X589" s="81" t="str">
        <f>IF(ISBLANK('Prediction Log'!$N589), "", IF('Prediction Log'!$R589=Games!K571, "Y", "N"))</f>
        <v/>
      </c>
      <c r="Y589" s="82" t="str">
        <f>IF(ISBLANK('Prediction Log'!$N589), "",IF('Prediction Log'!$J589='Prediction Log'!$M589, "Y", "N"))</f>
        <v/>
      </c>
      <c r="Z589" s="81" t="str">
        <f>IF(ISBLANK('Prediction Log'!$N589), "",IF('Prediction Log'!$I589&lt;&gt;'Prediction Log'!$M589, "N",IF(AND('Prediction Log'!$E589&gt;0, 'Prediction Log'!$P589&gt;'Prediction Log'!$E589, 'Prediction Log'!$I589='Prediction Log'!$C589), "Y", IF(AND('Prediction Log'!$E589&lt;0, 'Prediction Log'!$P589&lt;'Prediction Log'!$E589,'Prediction Log'!$I589='Prediction Log'!$B589 ), "Y", IF('Prediction Log'!$P589='Prediction Log'!$E589, "PUSH", "N")))))</f>
        <v/>
      </c>
      <c r="AA589" s="81" t="str">
        <f>IF(ISBLANK('Prediction Log'!$N589), "",IF(AND('Prediction Log'!$W589="Y", 'Prediction Log'!$X589="Y"), "Y", "N"))</f>
        <v/>
      </c>
      <c r="AB589" s="80" t="str">
        <f>IF(ISBLANK('Prediction Log'!$N589), "",IF('Prediction Log'!$D589&gt;0, 'Prediction Log'!$P589-'Prediction Log'!$D589, IF('Prediction Log'!$D589&lt;0, -'Prediction Log'!$P589+'Prediction Log'!$D589, "NA")))</f>
        <v/>
      </c>
      <c r="AC589" s="80" t="str">
        <f>IF(ISBLANK('Prediction Log'!$N589), "",ABS('Prediction Log'!$AB589))</f>
        <v/>
      </c>
      <c r="AD589" s="81" t="str">
        <f>IF(ISBLANK('Prediction Log'!$N589), "",IF('Prediction Log'!$E589&gt;0, 'Prediction Log'!$P589-'Prediction Log'!$E589, IF('Prediction Log'!$E589&lt;0, -'Prediction Log'!$P589+'Prediction Log'!$E589, "NA")))</f>
        <v/>
      </c>
      <c r="AE589" s="81" t="str">
        <f>IF(ISBLANK('Prediction Log'!$N589), "",ABS('Prediction Log'!$AD589))</f>
        <v/>
      </c>
    </row>
    <row r="590" ht="14.25" customHeight="1">
      <c r="A590" s="14" t="str">
        <f>IF(ISBLANK(Games!$B572), "",Games!A572)</f>
        <v/>
      </c>
      <c r="B590" s="67" t="str">
        <f>IF(ISBLANK(Games!$B572), "",Games!B572)</f>
        <v/>
      </c>
      <c r="C590" s="67" t="str">
        <f>IF(ISBLANK(Games!$B572), "",Games!E572)</f>
        <v/>
      </c>
      <c r="D590" s="10" t="str">
        <f>IF(ISBLANK(Games!$B572), "",Games!G572)</f>
        <v/>
      </c>
      <c r="E590" s="10" t="str">
        <f>IF(ISBLANK(Games!$B572), "",Games!H572)</f>
        <v/>
      </c>
      <c r="F590" s="69" t="str">
        <f>Games!D572</f>
        <v/>
      </c>
      <c r="G590" s="70" t="str">
        <f>Games!K572</f>
        <v/>
      </c>
      <c r="H590" s="71" t="str">
        <f>IF(ISBLANK(Games!B572), "", IF('Prediction Log'!$D590&lt;0, 'Prediction Log'!$B590, 'Prediction Log'!$C590))</f>
        <v/>
      </c>
      <c r="I590" s="72" t="str">
        <f>IF(ISBLANK(Games!$B572), "",Games!I572)</f>
        <v/>
      </c>
      <c r="J590" s="72" t="str">
        <f>IF('Prediction Log'!$F590&gt;0.5, 'Prediction Log'!$B590, IF('Prediction Log'!$F590&lt;0.5, 'Prediction Log'!$C590, "PICK"))</f>
        <v/>
      </c>
      <c r="K590" s="73" t="str">
        <f>IF(ISBLANK(Games!B572), "",IF('Prediction Log'!$J590='Prediction Log'!$B590, 'Prediction Log'!$F590, 1-'Prediction Log'!$F590))</f>
        <v/>
      </c>
      <c r="L590" s="74" t="str">
        <f>IF(ISBLANK(Games!$B572), "",Games!L572)</f>
        <v/>
      </c>
      <c r="M590" s="75" t="str">
        <f>IF(ISBLANK('Prediction Log'!$N590), "",IF('Prediction Log'!$N590&gt;'Prediction Log'!$O590,'Prediction Log'!$B590,'Prediction Log'!$C590))</f>
        <v/>
      </c>
      <c r="N590" s="76"/>
      <c r="O590" s="76"/>
      <c r="P590" s="77" t="str">
        <f>IF(ISBLANK('Prediction Log'!$N590), "",'Prediction Log'!$O590-'Prediction Log'!$N590)</f>
        <v/>
      </c>
      <c r="Q590" s="78" t="str">
        <f>IF(ISBLANK('Prediction Log'!$N590), "",IF('Prediction Log'!$M590&lt;&gt;'Prediction Log'!$H590, "Y", IF(AND('Prediction Log'!$M590='Prediction Log'!$H590, ABS((-1*'Prediction Log'!$P590))&gt;ABS('Prediction Log'!$D590)), "Y", IF('Prediction Log'!$D590='Prediction Log'!$P590, "PUSH", "N"))))</f>
        <v/>
      </c>
      <c r="R590" s="79" t="str">
        <f>IF(ISBLANK('Prediction Log'!$N590), "",IF('Prediction Log'!$P590&lt;'Prediction Log'!$D590, "Y", IF('Prediction Log'!$P590='Prediction Log'!$D590, "PUSH", "N")))</f>
        <v/>
      </c>
      <c r="S590" s="79" t="str">
        <f>IF(ISBLANK('Prediction Log'!$N590), "",IF('Prediction Log'!$P590&lt;'Prediction Log'!$E590, "Y", IF('Prediction Log'!$P590='Prediction Log'!$E590, "PUSH", "N")))</f>
        <v/>
      </c>
      <c r="T590" s="80" t="str">
        <f>IF(ISBLANK('Prediction Log'!$N590),"",IF('Prediction Log'!$M590='Prediction Log'!$H590, "Y", "N"))</f>
        <v/>
      </c>
      <c r="U590" s="80" t="str">
        <f>'Prediction Log'!$R590</f>
        <v/>
      </c>
      <c r="V590" s="80" t="str">
        <f>IF(ISBLANK('Prediction Log'!$N590), "",IF(AND('Prediction Log'!$T590="Y", 'Prediction Log'!$U590="Y"), "Y", "N"))</f>
        <v/>
      </c>
      <c r="W590" s="81" t="str">
        <f>IF(ISBLANK('Prediction Log'!$N590),"",IF('Prediction Log'!$M590='Prediction Log'!$I590, "Y", "N"))</f>
        <v/>
      </c>
      <c r="X590" s="81" t="str">
        <f>IF(ISBLANK('Prediction Log'!$N590), "", IF('Prediction Log'!$R590=Games!K572, "Y", "N"))</f>
        <v/>
      </c>
      <c r="Y590" s="82" t="str">
        <f>IF(ISBLANK('Prediction Log'!$N590), "",IF('Prediction Log'!$J590='Prediction Log'!$M590, "Y", "N"))</f>
        <v/>
      </c>
      <c r="Z590" s="81" t="str">
        <f>IF(ISBLANK('Prediction Log'!$N590), "",IF('Prediction Log'!$I590&lt;&gt;'Prediction Log'!$M590, "N",IF(AND('Prediction Log'!$E590&gt;0, 'Prediction Log'!$P590&gt;'Prediction Log'!$E590, 'Prediction Log'!$I590='Prediction Log'!$C590), "Y", IF(AND('Prediction Log'!$E590&lt;0, 'Prediction Log'!$P590&lt;'Prediction Log'!$E590,'Prediction Log'!$I590='Prediction Log'!$B590 ), "Y", IF('Prediction Log'!$P590='Prediction Log'!$E590, "PUSH", "N")))))</f>
        <v/>
      </c>
      <c r="AA590" s="81" t="str">
        <f>IF(ISBLANK('Prediction Log'!$N590), "",IF(AND('Prediction Log'!$W590="Y", 'Prediction Log'!$X590="Y"), "Y", "N"))</f>
        <v/>
      </c>
      <c r="AB590" s="80" t="str">
        <f>IF(ISBLANK('Prediction Log'!$N590), "",IF('Prediction Log'!$D590&gt;0, 'Prediction Log'!$P590-'Prediction Log'!$D590, IF('Prediction Log'!$D590&lt;0, -'Prediction Log'!$P590+'Prediction Log'!$D590, "NA")))</f>
        <v/>
      </c>
      <c r="AC590" s="80" t="str">
        <f>IF(ISBLANK('Prediction Log'!$N590), "",ABS('Prediction Log'!$AB590))</f>
        <v/>
      </c>
      <c r="AD590" s="81" t="str">
        <f>IF(ISBLANK('Prediction Log'!$N590), "",IF('Prediction Log'!$E590&gt;0, 'Prediction Log'!$P590-'Prediction Log'!$E590, IF('Prediction Log'!$E590&lt;0, -'Prediction Log'!$P590+'Prediction Log'!$E590, "NA")))</f>
        <v/>
      </c>
      <c r="AE590" s="81" t="str">
        <f>IF(ISBLANK('Prediction Log'!$N590), "",ABS('Prediction Log'!$AD590))</f>
        <v/>
      </c>
    </row>
    <row r="591" ht="14.25" customHeight="1">
      <c r="A591" s="67" t="str">
        <f>IF(ISBLANK(Games!$B573), "",Games!A573)</f>
        <v/>
      </c>
      <c r="B591" s="67" t="str">
        <f>IF(ISBLANK(Games!$B573), "",Games!B573)</f>
        <v/>
      </c>
      <c r="C591" s="67" t="str">
        <f>IF(ISBLANK(Games!$B573), "",Games!E573)</f>
        <v/>
      </c>
      <c r="D591" s="68" t="str">
        <f>IF(ISBLANK(Games!$B573), "",Games!G573)</f>
        <v/>
      </c>
      <c r="E591" s="68" t="str">
        <f>IF(ISBLANK(Games!$B573), "",Games!H573)</f>
        <v/>
      </c>
      <c r="F591" s="69" t="str">
        <f>Games!D573</f>
        <v/>
      </c>
      <c r="G591" s="70" t="str">
        <f>Games!K573</f>
        <v/>
      </c>
      <c r="H591" s="71" t="str">
        <f>IF(ISBLANK(Games!B573), "", IF('Prediction Log'!$D591&lt;0, 'Prediction Log'!$B591, 'Prediction Log'!$C591))</f>
        <v/>
      </c>
      <c r="I591" s="72" t="str">
        <f>IF(ISBLANK(Games!$B573), "",Games!I573)</f>
        <v/>
      </c>
      <c r="J591" s="72" t="str">
        <f>IF('Prediction Log'!$F591&gt;0.5, 'Prediction Log'!$B591, IF('Prediction Log'!$F591&lt;0.5, 'Prediction Log'!$C591, "PICK"))</f>
        <v/>
      </c>
      <c r="K591" s="73" t="str">
        <f>IF(ISBLANK(Games!B573), "",IF('Prediction Log'!$J591='Prediction Log'!$B591, 'Prediction Log'!$F591, 1-'Prediction Log'!$F591))</f>
        <v/>
      </c>
      <c r="L591" s="74" t="str">
        <f>IF(ISBLANK(Games!$B573), "",Games!L573)</f>
        <v/>
      </c>
      <c r="M591" s="75" t="str">
        <f>IF(ISBLANK('Prediction Log'!$N591), "",IF('Prediction Log'!$N591&gt;'Prediction Log'!$O591,'Prediction Log'!$B591,'Prediction Log'!$C591))</f>
        <v/>
      </c>
      <c r="N591" s="76"/>
      <c r="O591" s="76"/>
      <c r="P591" s="77" t="str">
        <f>IF(ISBLANK('Prediction Log'!$N591), "",'Prediction Log'!$O591-'Prediction Log'!$N591)</f>
        <v/>
      </c>
      <c r="Q591" s="78" t="str">
        <f>IF(ISBLANK('Prediction Log'!$N591), "",IF('Prediction Log'!$M591&lt;&gt;'Prediction Log'!$H591, "Y", IF(AND('Prediction Log'!$M591='Prediction Log'!$H591, ABS((-1*'Prediction Log'!$P591))&gt;ABS('Prediction Log'!$D591)), "Y", IF('Prediction Log'!$D591='Prediction Log'!$P591, "PUSH", "N"))))</f>
        <v/>
      </c>
      <c r="R591" s="79" t="str">
        <f>IF(ISBLANK('Prediction Log'!$N591), "",IF('Prediction Log'!$P591&lt;'Prediction Log'!$D591, "Y", IF('Prediction Log'!$P591='Prediction Log'!$D591, "PUSH", "N")))</f>
        <v/>
      </c>
      <c r="S591" s="79" t="str">
        <f>IF(ISBLANK('Prediction Log'!$N591), "",IF('Prediction Log'!$P591&lt;'Prediction Log'!$E591, "Y", IF('Prediction Log'!$P591='Prediction Log'!$E591, "PUSH", "N")))</f>
        <v/>
      </c>
      <c r="T591" s="80" t="str">
        <f>IF(ISBLANK('Prediction Log'!$N591),"",IF('Prediction Log'!$M591='Prediction Log'!$H591, "Y", "N"))</f>
        <v/>
      </c>
      <c r="U591" s="80" t="str">
        <f>'Prediction Log'!$R591</f>
        <v/>
      </c>
      <c r="V591" s="80" t="str">
        <f>IF(ISBLANK('Prediction Log'!$N591), "",IF(AND('Prediction Log'!$T591="Y", 'Prediction Log'!$U591="Y"), "Y", "N"))</f>
        <v/>
      </c>
      <c r="W591" s="81" t="str">
        <f>IF(ISBLANK('Prediction Log'!$N591),"",IF('Prediction Log'!$M591='Prediction Log'!$I591, "Y", "N"))</f>
        <v/>
      </c>
      <c r="X591" s="81" t="str">
        <f>IF(ISBLANK('Prediction Log'!$N591), "", IF('Prediction Log'!$R591=Games!K573, "Y", "N"))</f>
        <v/>
      </c>
      <c r="Y591" s="82" t="str">
        <f>IF(ISBLANK('Prediction Log'!$N591), "",IF('Prediction Log'!$J591='Prediction Log'!$M591, "Y", "N"))</f>
        <v/>
      </c>
      <c r="Z591" s="81" t="str">
        <f>IF(ISBLANK('Prediction Log'!$N591), "",IF('Prediction Log'!$I591&lt;&gt;'Prediction Log'!$M591, "N",IF(AND('Prediction Log'!$E591&gt;0, 'Prediction Log'!$P591&gt;'Prediction Log'!$E591, 'Prediction Log'!$I591='Prediction Log'!$C591), "Y", IF(AND('Prediction Log'!$E591&lt;0, 'Prediction Log'!$P591&lt;'Prediction Log'!$E591,'Prediction Log'!$I591='Prediction Log'!$B591 ), "Y", IF('Prediction Log'!$P591='Prediction Log'!$E591, "PUSH", "N")))))</f>
        <v/>
      </c>
      <c r="AA591" s="81" t="str">
        <f>IF(ISBLANK('Prediction Log'!$N591), "",IF(AND('Prediction Log'!$W591="Y", 'Prediction Log'!$X591="Y"), "Y", "N"))</f>
        <v/>
      </c>
      <c r="AB591" s="80" t="str">
        <f>IF(ISBLANK('Prediction Log'!$N591), "",IF('Prediction Log'!$D591&gt;0, 'Prediction Log'!$P591-'Prediction Log'!$D591, IF('Prediction Log'!$D591&lt;0, -'Prediction Log'!$P591+'Prediction Log'!$D591, "NA")))</f>
        <v/>
      </c>
      <c r="AC591" s="80" t="str">
        <f>IF(ISBLANK('Prediction Log'!$N591), "",ABS('Prediction Log'!$AB591))</f>
        <v/>
      </c>
      <c r="AD591" s="81" t="str">
        <f>IF(ISBLANK('Prediction Log'!$N591), "",IF('Prediction Log'!$E591&gt;0, 'Prediction Log'!$P591-'Prediction Log'!$E591, IF('Prediction Log'!$E591&lt;0, -'Prediction Log'!$P591+'Prediction Log'!$E591, "NA")))</f>
        <v/>
      </c>
      <c r="AE591" s="81" t="str">
        <f>IF(ISBLANK('Prediction Log'!$N591), "",ABS('Prediction Log'!$AD591))</f>
        <v/>
      </c>
    </row>
    <row r="592" ht="14.25" customHeight="1">
      <c r="A592" s="14" t="str">
        <f>IF(ISBLANK(Games!$B574), "",Games!A574)</f>
        <v/>
      </c>
      <c r="B592" s="67" t="str">
        <f>IF(ISBLANK(Games!$B574), "",Games!B574)</f>
        <v/>
      </c>
      <c r="C592" s="67" t="str">
        <f>IF(ISBLANK(Games!$B574), "",Games!E574)</f>
        <v/>
      </c>
      <c r="D592" s="10" t="str">
        <f>IF(ISBLANK(Games!$B574), "",Games!G574)</f>
        <v/>
      </c>
      <c r="E592" s="10" t="str">
        <f>IF(ISBLANK(Games!$B574), "",Games!H574)</f>
        <v/>
      </c>
      <c r="F592" s="69" t="str">
        <f>Games!D574</f>
        <v/>
      </c>
      <c r="G592" s="70" t="str">
        <f>Games!K574</f>
        <v/>
      </c>
      <c r="H592" s="71" t="str">
        <f>IF(ISBLANK(Games!B574), "", IF('Prediction Log'!$D592&lt;0, 'Prediction Log'!$B592, 'Prediction Log'!$C592))</f>
        <v/>
      </c>
      <c r="I592" s="72" t="str">
        <f>IF(ISBLANK(Games!$B574), "",Games!I574)</f>
        <v/>
      </c>
      <c r="J592" s="72" t="str">
        <f>IF('Prediction Log'!$F592&gt;0.5, 'Prediction Log'!$B592, IF('Prediction Log'!$F592&lt;0.5, 'Prediction Log'!$C592, "PICK"))</f>
        <v/>
      </c>
      <c r="K592" s="73" t="str">
        <f>IF(ISBLANK(Games!B574), "",IF('Prediction Log'!$J592='Prediction Log'!$B592, 'Prediction Log'!$F592, 1-'Prediction Log'!$F592))</f>
        <v/>
      </c>
      <c r="L592" s="74" t="str">
        <f>IF(ISBLANK(Games!$B574), "",Games!L574)</f>
        <v/>
      </c>
      <c r="M592" s="75" t="str">
        <f>IF(ISBLANK('Prediction Log'!$N592), "",IF('Prediction Log'!$N592&gt;'Prediction Log'!$O592,'Prediction Log'!$B592,'Prediction Log'!$C592))</f>
        <v/>
      </c>
      <c r="N592" s="76"/>
      <c r="O592" s="76"/>
      <c r="P592" s="77" t="str">
        <f>IF(ISBLANK('Prediction Log'!$N592), "",'Prediction Log'!$O592-'Prediction Log'!$N592)</f>
        <v/>
      </c>
      <c r="Q592" s="78" t="str">
        <f>IF(ISBLANK('Prediction Log'!$N592), "",IF('Prediction Log'!$M592&lt;&gt;'Prediction Log'!$H592, "Y", IF(AND('Prediction Log'!$M592='Prediction Log'!$H592, ABS((-1*'Prediction Log'!$P592))&gt;ABS('Prediction Log'!$D592)), "Y", IF('Prediction Log'!$D592='Prediction Log'!$P592, "PUSH", "N"))))</f>
        <v/>
      </c>
      <c r="R592" s="79" t="str">
        <f>IF(ISBLANK('Prediction Log'!$N592), "",IF('Prediction Log'!$P592&lt;'Prediction Log'!$D592, "Y", IF('Prediction Log'!$P592='Prediction Log'!$D592, "PUSH", "N")))</f>
        <v/>
      </c>
      <c r="S592" s="79" t="str">
        <f>IF(ISBLANK('Prediction Log'!$N592), "",IF('Prediction Log'!$P592&lt;'Prediction Log'!$E592, "Y", IF('Prediction Log'!$P592='Prediction Log'!$E592, "PUSH", "N")))</f>
        <v/>
      </c>
      <c r="T592" s="80" t="str">
        <f>IF(ISBLANK('Prediction Log'!$N592),"",IF('Prediction Log'!$M592='Prediction Log'!$H592, "Y", "N"))</f>
        <v/>
      </c>
      <c r="U592" s="80" t="str">
        <f>'Prediction Log'!$R592</f>
        <v/>
      </c>
      <c r="V592" s="80" t="str">
        <f>IF(ISBLANK('Prediction Log'!$N592), "",IF(AND('Prediction Log'!$T592="Y", 'Prediction Log'!$U592="Y"), "Y", "N"))</f>
        <v/>
      </c>
      <c r="W592" s="81" t="str">
        <f>IF(ISBLANK('Prediction Log'!$N592),"",IF('Prediction Log'!$M592='Prediction Log'!$I592, "Y", "N"))</f>
        <v/>
      </c>
      <c r="X592" s="81" t="str">
        <f>IF(ISBLANK('Prediction Log'!$N592), "", IF('Prediction Log'!$R592=Games!K574, "Y", "N"))</f>
        <v/>
      </c>
      <c r="Y592" s="82" t="str">
        <f>IF(ISBLANK('Prediction Log'!$N592), "",IF('Prediction Log'!$J592='Prediction Log'!$M592, "Y", "N"))</f>
        <v/>
      </c>
      <c r="Z592" s="81" t="str">
        <f>IF(ISBLANK('Prediction Log'!$N592), "",IF('Prediction Log'!$I592&lt;&gt;'Prediction Log'!$M592, "N",IF(AND('Prediction Log'!$E592&gt;0, 'Prediction Log'!$P592&gt;'Prediction Log'!$E592, 'Prediction Log'!$I592='Prediction Log'!$C592), "Y", IF(AND('Prediction Log'!$E592&lt;0, 'Prediction Log'!$P592&lt;'Prediction Log'!$E592,'Prediction Log'!$I592='Prediction Log'!$B592 ), "Y", IF('Prediction Log'!$P592='Prediction Log'!$E592, "PUSH", "N")))))</f>
        <v/>
      </c>
      <c r="AA592" s="81" t="str">
        <f>IF(ISBLANK('Prediction Log'!$N592), "",IF(AND('Prediction Log'!$W592="Y", 'Prediction Log'!$X592="Y"), "Y", "N"))</f>
        <v/>
      </c>
      <c r="AB592" s="80" t="str">
        <f>IF(ISBLANK('Prediction Log'!$N592), "",IF('Prediction Log'!$D592&gt;0, 'Prediction Log'!$P592-'Prediction Log'!$D592, IF('Prediction Log'!$D592&lt;0, -'Prediction Log'!$P592+'Prediction Log'!$D592, "NA")))</f>
        <v/>
      </c>
      <c r="AC592" s="80" t="str">
        <f>IF(ISBLANK('Prediction Log'!$N592), "",ABS('Prediction Log'!$AB592))</f>
        <v/>
      </c>
      <c r="AD592" s="81" t="str">
        <f>IF(ISBLANK('Prediction Log'!$N592), "",IF('Prediction Log'!$E592&gt;0, 'Prediction Log'!$P592-'Prediction Log'!$E592, IF('Prediction Log'!$E592&lt;0, -'Prediction Log'!$P592+'Prediction Log'!$E592, "NA")))</f>
        <v/>
      </c>
      <c r="AE592" s="81" t="str">
        <f>IF(ISBLANK('Prediction Log'!$N592), "",ABS('Prediction Log'!$AD592))</f>
        <v/>
      </c>
    </row>
    <row r="593" ht="14.25" customHeight="1">
      <c r="A593" s="67" t="str">
        <f>IF(ISBLANK(Games!$B575), "",Games!A575)</f>
        <v/>
      </c>
      <c r="B593" s="67" t="str">
        <f>IF(ISBLANK(Games!$B575), "",Games!B575)</f>
        <v/>
      </c>
      <c r="C593" s="67" t="str">
        <f>IF(ISBLANK(Games!$B575), "",Games!E575)</f>
        <v/>
      </c>
      <c r="D593" s="68" t="str">
        <f>IF(ISBLANK(Games!$B575), "",Games!G575)</f>
        <v/>
      </c>
      <c r="E593" s="68" t="str">
        <f>IF(ISBLANK(Games!$B575), "",Games!H575)</f>
        <v/>
      </c>
      <c r="F593" s="69" t="str">
        <f>Games!D575</f>
        <v/>
      </c>
      <c r="G593" s="70" t="str">
        <f>Games!K575</f>
        <v/>
      </c>
      <c r="H593" s="71" t="str">
        <f>IF(ISBLANK(Games!B575), "", IF('Prediction Log'!$D593&lt;0, 'Prediction Log'!$B593, 'Prediction Log'!$C593))</f>
        <v/>
      </c>
      <c r="I593" s="72" t="str">
        <f>IF(ISBLANK(Games!$B575), "",Games!I575)</f>
        <v/>
      </c>
      <c r="J593" s="72" t="str">
        <f>IF('Prediction Log'!$F593&gt;0.5, 'Prediction Log'!$B593, IF('Prediction Log'!$F593&lt;0.5, 'Prediction Log'!$C593, "PICK"))</f>
        <v/>
      </c>
      <c r="K593" s="73" t="str">
        <f>IF(ISBLANK(Games!B575), "",IF('Prediction Log'!$J593='Prediction Log'!$B593, 'Prediction Log'!$F593, 1-'Prediction Log'!$F593))</f>
        <v/>
      </c>
      <c r="L593" s="74" t="str">
        <f>IF(ISBLANK(Games!$B575), "",Games!L575)</f>
        <v/>
      </c>
      <c r="M593" s="75" t="str">
        <f>IF(ISBLANK('Prediction Log'!$N593), "",IF('Prediction Log'!$N593&gt;'Prediction Log'!$O593,'Prediction Log'!$B593,'Prediction Log'!$C593))</f>
        <v/>
      </c>
      <c r="N593" s="76"/>
      <c r="O593" s="76"/>
      <c r="P593" s="77" t="str">
        <f>IF(ISBLANK('Prediction Log'!$N593), "",'Prediction Log'!$O593-'Prediction Log'!$N593)</f>
        <v/>
      </c>
      <c r="Q593" s="78" t="str">
        <f>IF(ISBLANK('Prediction Log'!$N593), "",IF('Prediction Log'!$M593&lt;&gt;'Prediction Log'!$H593, "Y", IF(AND('Prediction Log'!$M593='Prediction Log'!$H593, ABS((-1*'Prediction Log'!$P593))&gt;ABS('Prediction Log'!$D593)), "Y", IF('Prediction Log'!$D593='Prediction Log'!$P593, "PUSH", "N"))))</f>
        <v/>
      </c>
      <c r="R593" s="79" t="str">
        <f>IF(ISBLANK('Prediction Log'!$N593), "",IF('Prediction Log'!$P593&lt;'Prediction Log'!$D593, "Y", IF('Prediction Log'!$P593='Prediction Log'!$D593, "PUSH", "N")))</f>
        <v/>
      </c>
      <c r="S593" s="79" t="str">
        <f>IF(ISBLANK('Prediction Log'!$N593), "",IF('Prediction Log'!$P593&lt;'Prediction Log'!$E593, "Y", IF('Prediction Log'!$P593='Prediction Log'!$E593, "PUSH", "N")))</f>
        <v/>
      </c>
      <c r="T593" s="80" t="str">
        <f>IF(ISBLANK('Prediction Log'!$N593),"",IF('Prediction Log'!$M593='Prediction Log'!$H593, "Y", "N"))</f>
        <v/>
      </c>
      <c r="U593" s="80" t="str">
        <f>'Prediction Log'!$R593</f>
        <v/>
      </c>
      <c r="V593" s="80" t="str">
        <f>IF(ISBLANK('Prediction Log'!$N593), "",IF(AND('Prediction Log'!$T593="Y", 'Prediction Log'!$U593="Y"), "Y", "N"))</f>
        <v/>
      </c>
      <c r="W593" s="81" t="str">
        <f>IF(ISBLANK('Prediction Log'!$N593),"",IF('Prediction Log'!$M593='Prediction Log'!$I593, "Y", "N"))</f>
        <v/>
      </c>
      <c r="X593" s="81" t="str">
        <f>IF(ISBLANK('Prediction Log'!$N593), "", IF('Prediction Log'!$R593=Games!K575, "Y", "N"))</f>
        <v/>
      </c>
      <c r="Y593" s="82" t="str">
        <f>IF(ISBLANK('Prediction Log'!$N593), "",IF('Prediction Log'!$J593='Prediction Log'!$M593, "Y", "N"))</f>
        <v/>
      </c>
      <c r="Z593" s="81" t="str">
        <f>IF(ISBLANK('Prediction Log'!$N593), "",IF('Prediction Log'!$I593&lt;&gt;'Prediction Log'!$M593, "N",IF(AND('Prediction Log'!$E593&gt;0, 'Prediction Log'!$P593&gt;'Prediction Log'!$E593, 'Prediction Log'!$I593='Prediction Log'!$C593), "Y", IF(AND('Prediction Log'!$E593&lt;0, 'Prediction Log'!$P593&lt;'Prediction Log'!$E593,'Prediction Log'!$I593='Prediction Log'!$B593 ), "Y", IF('Prediction Log'!$P593='Prediction Log'!$E593, "PUSH", "N")))))</f>
        <v/>
      </c>
      <c r="AA593" s="81" t="str">
        <f>IF(ISBLANK('Prediction Log'!$N593), "",IF(AND('Prediction Log'!$W593="Y", 'Prediction Log'!$X593="Y"), "Y", "N"))</f>
        <v/>
      </c>
      <c r="AB593" s="80" t="str">
        <f>IF(ISBLANK('Prediction Log'!$N593), "",IF('Prediction Log'!$D593&gt;0, 'Prediction Log'!$P593-'Prediction Log'!$D593, IF('Prediction Log'!$D593&lt;0, -'Prediction Log'!$P593+'Prediction Log'!$D593, "NA")))</f>
        <v/>
      </c>
      <c r="AC593" s="80" t="str">
        <f>IF(ISBLANK('Prediction Log'!$N593), "",ABS('Prediction Log'!$AB593))</f>
        <v/>
      </c>
      <c r="AD593" s="81" t="str">
        <f>IF(ISBLANK('Prediction Log'!$N593), "",IF('Prediction Log'!$E593&gt;0, 'Prediction Log'!$P593-'Prediction Log'!$E593, IF('Prediction Log'!$E593&lt;0, -'Prediction Log'!$P593+'Prediction Log'!$E593, "NA")))</f>
        <v/>
      </c>
      <c r="AE593" s="81" t="str">
        <f>IF(ISBLANK('Prediction Log'!$N593), "",ABS('Prediction Log'!$AD593))</f>
        <v/>
      </c>
    </row>
    <row r="594" ht="14.25" customHeight="1">
      <c r="A594" s="14" t="str">
        <f>IF(ISBLANK(Games!$B576), "",Games!A576)</f>
        <v/>
      </c>
      <c r="B594" s="67" t="str">
        <f>IF(ISBLANK(Games!$B576), "",Games!B576)</f>
        <v/>
      </c>
      <c r="C594" s="67" t="str">
        <f>IF(ISBLANK(Games!$B576), "",Games!E576)</f>
        <v/>
      </c>
      <c r="D594" s="10" t="str">
        <f>IF(ISBLANK(Games!$B576), "",Games!G576)</f>
        <v/>
      </c>
      <c r="E594" s="10" t="str">
        <f>IF(ISBLANK(Games!$B576), "",Games!H576)</f>
        <v/>
      </c>
      <c r="F594" s="69" t="str">
        <f>Games!D576</f>
        <v/>
      </c>
      <c r="G594" s="70" t="str">
        <f>Games!K576</f>
        <v/>
      </c>
      <c r="H594" s="71" t="str">
        <f>IF(ISBLANK(Games!B576), "", IF('Prediction Log'!$D594&lt;0, 'Prediction Log'!$B594, 'Prediction Log'!$C594))</f>
        <v/>
      </c>
      <c r="I594" s="72" t="str">
        <f>IF(ISBLANK(Games!$B576), "",Games!I576)</f>
        <v/>
      </c>
      <c r="J594" s="72" t="str">
        <f>IF('Prediction Log'!$F594&gt;0.5, 'Prediction Log'!$B594, IF('Prediction Log'!$F594&lt;0.5, 'Prediction Log'!$C594, "PICK"))</f>
        <v/>
      </c>
      <c r="K594" s="73" t="str">
        <f>IF(ISBLANK(Games!B576), "",IF('Prediction Log'!$J594='Prediction Log'!$B594, 'Prediction Log'!$F594, 1-'Prediction Log'!$F594))</f>
        <v/>
      </c>
      <c r="L594" s="74" t="str">
        <f>IF(ISBLANK(Games!$B576), "",Games!L576)</f>
        <v/>
      </c>
      <c r="M594" s="75" t="str">
        <f>IF(ISBLANK('Prediction Log'!$N594), "",IF('Prediction Log'!$N594&gt;'Prediction Log'!$O594,'Prediction Log'!$B594,'Prediction Log'!$C594))</f>
        <v/>
      </c>
      <c r="N594" s="76"/>
      <c r="O594" s="76"/>
      <c r="P594" s="77" t="str">
        <f>IF(ISBLANK('Prediction Log'!$N594), "",'Prediction Log'!$O594-'Prediction Log'!$N594)</f>
        <v/>
      </c>
      <c r="Q594" s="78" t="str">
        <f>IF(ISBLANK('Prediction Log'!$N594), "",IF('Prediction Log'!$M594&lt;&gt;'Prediction Log'!$H594, "Y", IF(AND('Prediction Log'!$M594='Prediction Log'!$H594, ABS((-1*'Prediction Log'!$P594))&gt;ABS('Prediction Log'!$D594)), "Y", IF('Prediction Log'!$D594='Prediction Log'!$P594, "PUSH", "N"))))</f>
        <v/>
      </c>
      <c r="R594" s="79" t="str">
        <f>IF(ISBLANK('Prediction Log'!$N594), "",IF('Prediction Log'!$P594&lt;'Prediction Log'!$D594, "Y", IF('Prediction Log'!$P594='Prediction Log'!$D594, "PUSH", "N")))</f>
        <v/>
      </c>
      <c r="S594" s="79" t="str">
        <f>IF(ISBLANK('Prediction Log'!$N594), "",IF('Prediction Log'!$P594&lt;'Prediction Log'!$E594, "Y", IF('Prediction Log'!$P594='Prediction Log'!$E594, "PUSH", "N")))</f>
        <v/>
      </c>
      <c r="T594" s="80" t="str">
        <f>IF(ISBLANK('Prediction Log'!$N594),"",IF('Prediction Log'!$M594='Prediction Log'!$H594, "Y", "N"))</f>
        <v/>
      </c>
      <c r="U594" s="80" t="str">
        <f>'Prediction Log'!$R594</f>
        <v/>
      </c>
      <c r="V594" s="80" t="str">
        <f>IF(ISBLANK('Prediction Log'!$N594), "",IF(AND('Prediction Log'!$T594="Y", 'Prediction Log'!$U594="Y"), "Y", "N"))</f>
        <v/>
      </c>
      <c r="W594" s="81" t="str">
        <f>IF(ISBLANK('Prediction Log'!$N594),"",IF('Prediction Log'!$M594='Prediction Log'!$I594, "Y", "N"))</f>
        <v/>
      </c>
      <c r="X594" s="81" t="str">
        <f>IF(ISBLANK('Prediction Log'!$N594), "", IF('Prediction Log'!$R594=Games!K576, "Y", "N"))</f>
        <v/>
      </c>
      <c r="Y594" s="82" t="str">
        <f>IF(ISBLANK('Prediction Log'!$N594), "",IF('Prediction Log'!$J594='Prediction Log'!$M594, "Y", "N"))</f>
        <v/>
      </c>
      <c r="Z594" s="81" t="str">
        <f>IF(ISBLANK('Prediction Log'!$N594), "",IF('Prediction Log'!$I594&lt;&gt;'Prediction Log'!$M594, "N",IF(AND('Prediction Log'!$E594&gt;0, 'Prediction Log'!$P594&gt;'Prediction Log'!$E594, 'Prediction Log'!$I594='Prediction Log'!$C594), "Y", IF(AND('Prediction Log'!$E594&lt;0, 'Prediction Log'!$P594&lt;'Prediction Log'!$E594,'Prediction Log'!$I594='Prediction Log'!$B594 ), "Y", IF('Prediction Log'!$P594='Prediction Log'!$E594, "PUSH", "N")))))</f>
        <v/>
      </c>
      <c r="AA594" s="81" t="str">
        <f>IF(ISBLANK('Prediction Log'!$N594), "",IF(AND('Prediction Log'!$W594="Y", 'Prediction Log'!$X594="Y"), "Y", "N"))</f>
        <v/>
      </c>
      <c r="AB594" s="80" t="str">
        <f>IF(ISBLANK('Prediction Log'!$N594), "",IF('Prediction Log'!$D594&gt;0, 'Prediction Log'!$P594-'Prediction Log'!$D594, IF('Prediction Log'!$D594&lt;0, -'Prediction Log'!$P594+'Prediction Log'!$D594, "NA")))</f>
        <v/>
      </c>
      <c r="AC594" s="80" t="str">
        <f>IF(ISBLANK('Prediction Log'!$N594), "",ABS('Prediction Log'!$AB594))</f>
        <v/>
      </c>
      <c r="AD594" s="81" t="str">
        <f>IF(ISBLANK('Prediction Log'!$N594), "",IF('Prediction Log'!$E594&gt;0, 'Prediction Log'!$P594-'Prediction Log'!$E594, IF('Prediction Log'!$E594&lt;0, -'Prediction Log'!$P594+'Prediction Log'!$E594, "NA")))</f>
        <v/>
      </c>
      <c r="AE594" s="81" t="str">
        <f>IF(ISBLANK('Prediction Log'!$N594), "",ABS('Prediction Log'!$AD594))</f>
        <v/>
      </c>
    </row>
    <row r="595" ht="14.25" customHeight="1">
      <c r="A595" s="67" t="str">
        <f>IF(ISBLANK(Games!$B577), "",Games!A577)</f>
        <v/>
      </c>
      <c r="B595" s="67" t="str">
        <f>IF(ISBLANK(Games!$B577), "",Games!B577)</f>
        <v/>
      </c>
      <c r="C595" s="67" t="str">
        <f>IF(ISBLANK(Games!$B577), "",Games!E577)</f>
        <v/>
      </c>
      <c r="D595" s="68" t="str">
        <f>IF(ISBLANK(Games!$B577), "",Games!G577)</f>
        <v/>
      </c>
      <c r="E595" s="68" t="str">
        <f>IF(ISBLANK(Games!$B577), "",Games!H577)</f>
        <v/>
      </c>
      <c r="F595" s="69" t="str">
        <f>Games!D577</f>
        <v/>
      </c>
      <c r="G595" s="70" t="str">
        <f>Games!K577</f>
        <v/>
      </c>
      <c r="H595" s="71" t="str">
        <f>IF(ISBLANK(Games!B577), "", IF('Prediction Log'!$D595&lt;0, 'Prediction Log'!$B595, 'Prediction Log'!$C595))</f>
        <v/>
      </c>
      <c r="I595" s="72" t="str">
        <f>IF(ISBLANK(Games!$B577), "",Games!I577)</f>
        <v/>
      </c>
      <c r="J595" s="72" t="str">
        <f>IF('Prediction Log'!$F595&gt;0.5, 'Prediction Log'!$B595, IF('Prediction Log'!$F595&lt;0.5, 'Prediction Log'!$C595, "PICK"))</f>
        <v/>
      </c>
      <c r="K595" s="73" t="str">
        <f>IF(ISBLANK(Games!B577), "",IF('Prediction Log'!$J595='Prediction Log'!$B595, 'Prediction Log'!$F595, 1-'Prediction Log'!$F595))</f>
        <v/>
      </c>
      <c r="L595" s="74" t="str">
        <f>IF(ISBLANK(Games!$B577), "",Games!L577)</f>
        <v/>
      </c>
      <c r="M595" s="75" t="str">
        <f>IF(ISBLANK('Prediction Log'!$N595), "",IF('Prediction Log'!$N595&gt;'Prediction Log'!$O595,'Prediction Log'!$B595,'Prediction Log'!$C595))</f>
        <v/>
      </c>
      <c r="N595" s="76"/>
      <c r="O595" s="76"/>
      <c r="P595" s="77" t="str">
        <f>IF(ISBLANK('Prediction Log'!$N595), "",'Prediction Log'!$O595-'Prediction Log'!$N595)</f>
        <v/>
      </c>
      <c r="Q595" s="78" t="str">
        <f>IF(ISBLANK('Prediction Log'!$N595), "",IF('Prediction Log'!$M595&lt;&gt;'Prediction Log'!$H595, "Y", IF(AND('Prediction Log'!$M595='Prediction Log'!$H595, ABS((-1*'Prediction Log'!$P595))&gt;ABS('Prediction Log'!$D595)), "Y", IF('Prediction Log'!$D595='Prediction Log'!$P595, "PUSH", "N"))))</f>
        <v/>
      </c>
      <c r="R595" s="79" t="str">
        <f>IF(ISBLANK('Prediction Log'!$N595), "",IF('Prediction Log'!$P595&lt;'Prediction Log'!$D595, "Y", IF('Prediction Log'!$P595='Prediction Log'!$D595, "PUSH", "N")))</f>
        <v/>
      </c>
      <c r="S595" s="79" t="str">
        <f>IF(ISBLANK('Prediction Log'!$N595), "",IF('Prediction Log'!$P595&lt;'Prediction Log'!$E595, "Y", IF('Prediction Log'!$P595='Prediction Log'!$E595, "PUSH", "N")))</f>
        <v/>
      </c>
      <c r="T595" s="80" t="str">
        <f>IF(ISBLANK('Prediction Log'!$N595),"",IF('Prediction Log'!$M595='Prediction Log'!$H595, "Y", "N"))</f>
        <v/>
      </c>
      <c r="U595" s="80" t="str">
        <f>'Prediction Log'!$R595</f>
        <v/>
      </c>
      <c r="V595" s="80" t="str">
        <f>IF(ISBLANK('Prediction Log'!$N595), "",IF(AND('Prediction Log'!$T595="Y", 'Prediction Log'!$U595="Y"), "Y", "N"))</f>
        <v/>
      </c>
      <c r="W595" s="81" t="str">
        <f>IF(ISBLANK('Prediction Log'!$N595),"",IF('Prediction Log'!$M595='Prediction Log'!$I595, "Y", "N"))</f>
        <v/>
      </c>
      <c r="X595" s="81" t="str">
        <f>IF(ISBLANK('Prediction Log'!$N595), "", IF('Prediction Log'!$R595=Games!K577, "Y", "N"))</f>
        <v/>
      </c>
      <c r="Y595" s="82" t="str">
        <f>IF(ISBLANK('Prediction Log'!$N595), "",IF('Prediction Log'!$J595='Prediction Log'!$M595, "Y", "N"))</f>
        <v/>
      </c>
      <c r="Z595" s="81" t="str">
        <f>IF(ISBLANK('Prediction Log'!$N595), "",IF('Prediction Log'!$I595&lt;&gt;'Prediction Log'!$M595, "N",IF(AND('Prediction Log'!$E595&gt;0, 'Prediction Log'!$P595&gt;'Prediction Log'!$E595, 'Prediction Log'!$I595='Prediction Log'!$C595), "Y", IF(AND('Prediction Log'!$E595&lt;0, 'Prediction Log'!$P595&lt;'Prediction Log'!$E595,'Prediction Log'!$I595='Prediction Log'!$B595 ), "Y", IF('Prediction Log'!$P595='Prediction Log'!$E595, "PUSH", "N")))))</f>
        <v/>
      </c>
      <c r="AA595" s="81" t="str">
        <f>IF(ISBLANK('Prediction Log'!$N595), "",IF(AND('Prediction Log'!$W595="Y", 'Prediction Log'!$X595="Y"), "Y", "N"))</f>
        <v/>
      </c>
      <c r="AB595" s="80" t="str">
        <f>IF(ISBLANK('Prediction Log'!$N595), "",IF('Prediction Log'!$D595&gt;0, 'Prediction Log'!$P595-'Prediction Log'!$D595, IF('Prediction Log'!$D595&lt;0, -'Prediction Log'!$P595+'Prediction Log'!$D595, "NA")))</f>
        <v/>
      </c>
      <c r="AC595" s="80" t="str">
        <f>IF(ISBLANK('Prediction Log'!$N595), "",ABS('Prediction Log'!$AB595))</f>
        <v/>
      </c>
      <c r="AD595" s="81" t="str">
        <f>IF(ISBLANK('Prediction Log'!$N595), "",IF('Prediction Log'!$E595&gt;0, 'Prediction Log'!$P595-'Prediction Log'!$E595, IF('Prediction Log'!$E595&lt;0, -'Prediction Log'!$P595+'Prediction Log'!$E595, "NA")))</f>
        <v/>
      </c>
      <c r="AE595" s="81" t="str">
        <f>IF(ISBLANK('Prediction Log'!$N595), "",ABS('Prediction Log'!$AD595))</f>
        <v/>
      </c>
    </row>
    <row r="596" ht="14.25" customHeight="1">
      <c r="A596" s="14" t="str">
        <f>IF(ISBLANK(Games!$B578), "",Games!A578)</f>
        <v/>
      </c>
      <c r="B596" s="67" t="str">
        <f>IF(ISBLANK(Games!$B578), "",Games!B578)</f>
        <v/>
      </c>
      <c r="C596" s="67" t="str">
        <f>IF(ISBLANK(Games!$B578), "",Games!E578)</f>
        <v/>
      </c>
      <c r="D596" s="10" t="str">
        <f>IF(ISBLANK(Games!$B578), "",Games!G578)</f>
        <v/>
      </c>
      <c r="E596" s="10" t="str">
        <f>IF(ISBLANK(Games!$B578), "",Games!H578)</f>
        <v/>
      </c>
      <c r="F596" s="69" t="str">
        <f>Games!D578</f>
        <v/>
      </c>
      <c r="G596" s="70" t="str">
        <f>Games!K578</f>
        <v/>
      </c>
      <c r="H596" s="71" t="str">
        <f>IF(ISBLANK(Games!B578), "", IF('Prediction Log'!$D596&lt;0, 'Prediction Log'!$B596, 'Prediction Log'!$C596))</f>
        <v/>
      </c>
      <c r="I596" s="72" t="str">
        <f>IF(ISBLANK(Games!$B578), "",Games!I578)</f>
        <v/>
      </c>
      <c r="J596" s="72" t="str">
        <f>IF('Prediction Log'!$F596&gt;0.5, 'Prediction Log'!$B596, IF('Prediction Log'!$F596&lt;0.5, 'Prediction Log'!$C596, "PICK"))</f>
        <v/>
      </c>
      <c r="K596" s="73" t="str">
        <f>IF(ISBLANK(Games!B578), "",IF('Prediction Log'!$J596='Prediction Log'!$B596, 'Prediction Log'!$F596, 1-'Prediction Log'!$F596))</f>
        <v/>
      </c>
      <c r="L596" s="74" t="str">
        <f>IF(ISBLANK(Games!$B578), "",Games!L578)</f>
        <v/>
      </c>
      <c r="M596" s="75" t="str">
        <f>IF(ISBLANK('Prediction Log'!$N596), "",IF('Prediction Log'!$N596&gt;'Prediction Log'!$O596,'Prediction Log'!$B596,'Prediction Log'!$C596))</f>
        <v/>
      </c>
      <c r="N596" s="76"/>
      <c r="O596" s="76"/>
      <c r="P596" s="77" t="str">
        <f>IF(ISBLANK('Prediction Log'!$N596), "",'Prediction Log'!$O596-'Prediction Log'!$N596)</f>
        <v/>
      </c>
      <c r="Q596" s="78" t="str">
        <f>IF(ISBLANK('Prediction Log'!$N596), "",IF('Prediction Log'!$M596&lt;&gt;'Prediction Log'!$H596, "Y", IF(AND('Prediction Log'!$M596='Prediction Log'!$H596, ABS((-1*'Prediction Log'!$P596))&gt;ABS('Prediction Log'!$D596)), "Y", IF('Prediction Log'!$D596='Prediction Log'!$P596, "PUSH", "N"))))</f>
        <v/>
      </c>
      <c r="R596" s="79" t="str">
        <f>IF(ISBLANK('Prediction Log'!$N596), "",IF('Prediction Log'!$P596&lt;'Prediction Log'!$D596, "Y", IF('Prediction Log'!$P596='Prediction Log'!$D596, "PUSH", "N")))</f>
        <v/>
      </c>
      <c r="S596" s="79" t="str">
        <f>IF(ISBLANK('Prediction Log'!$N596), "",IF('Prediction Log'!$P596&lt;'Prediction Log'!$E596, "Y", IF('Prediction Log'!$P596='Prediction Log'!$E596, "PUSH", "N")))</f>
        <v/>
      </c>
      <c r="T596" s="80" t="str">
        <f>IF(ISBLANK('Prediction Log'!$N596),"",IF('Prediction Log'!$M596='Prediction Log'!$H596, "Y", "N"))</f>
        <v/>
      </c>
      <c r="U596" s="80" t="str">
        <f>'Prediction Log'!$R596</f>
        <v/>
      </c>
      <c r="V596" s="80" t="str">
        <f>IF(ISBLANK('Prediction Log'!$N596), "",IF(AND('Prediction Log'!$T596="Y", 'Prediction Log'!$U596="Y"), "Y", "N"))</f>
        <v/>
      </c>
      <c r="W596" s="81" t="str">
        <f>IF(ISBLANK('Prediction Log'!$N596),"",IF('Prediction Log'!$M596='Prediction Log'!$I596, "Y", "N"))</f>
        <v/>
      </c>
      <c r="X596" s="81" t="str">
        <f>IF(ISBLANK('Prediction Log'!$N596), "", IF('Prediction Log'!$R596=Games!K578, "Y", "N"))</f>
        <v/>
      </c>
      <c r="Y596" s="82" t="str">
        <f>IF(ISBLANK('Prediction Log'!$N596), "",IF('Prediction Log'!$J596='Prediction Log'!$M596, "Y", "N"))</f>
        <v/>
      </c>
      <c r="Z596" s="81" t="str">
        <f>IF(ISBLANK('Prediction Log'!$N596), "",IF('Prediction Log'!$I596&lt;&gt;'Prediction Log'!$M596, "N",IF(AND('Prediction Log'!$E596&gt;0, 'Prediction Log'!$P596&gt;'Prediction Log'!$E596, 'Prediction Log'!$I596='Prediction Log'!$C596), "Y", IF(AND('Prediction Log'!$E596&lt;0, 'Prediction Log'!$P596&lt;'Prediction Log'!$E596,'Prediction Log'!$I596='Prediction Log'!$B596 ), "Y", IF('Prediction Log'!$P596='Prediction Log'!$E596, "PUSH", "N")))))</f>
        <v/>
      </c>
      <c r="AA596" s="81" t="str">
        <f>IF(ISBLANK('Prediction Log'!$N596), "",IF(AND('Prediction Log'!$W596="Y", 'Prediction Log'!$X596="Y"), "Y", "N"))</f>
        <v/>
      </c>
      <c r="AB596" s="80" t="str">
        <f>IF(ISBLANK('Prediction Log'!$N596), "",IF('Prediction Log'!$D596&gt;0, 'Prediction Log'!$P596-'Prediction Log'!$D596, IF('Prediction Log'!$D596&lt;0, -'Prediction Log'!$P596+'Prediction Log'!$D596, "NA")))</f>
        <v/>
      </c>
      <c r="AC596" s="80" t="str">
        <f>IF(ISBLANK('Prediction Log'!$N596), "",ABS('Prediction Log'!$AB596))</f>
        <v/>
      </c>
      <c r="AD596" s="81" t="str">
        <f>IF(ISBLANK('Prediction Log'!$N596), "",IF('Prediction Log'!$E596&gt;0, 'Prediction Log'!$P596-'Prediction Log'!$E596, IF('Prediction Log'!$E596&lt;0, -'Prediction Log'!$P596+'Prediction Log'!$E596, "NA")))</f>
        <v/>
      </c>
      <c r="AE596" s="81" t="str">
        <f>IF(ISBLANK('Prediction Log'!$N596), "",ABS('Prediction Log'!$AD596))</f>
        <v/>
      </c>
    </row>
    <row r="597" ht="14.25" customHeight="1">
      <c r="A597" s="67" t="str">
        <f>IF(ISBLANK(Games!$B579), "",Games!A579)</f>
        <v/>
      </c>
      <c r="B597" s="67" t="str">
        <f>IF(ISBLANK(Games!$B579), "",Games!B579)</f>
        <v/>
      </c>
      <c r="C597" s="67" t="str">
        <f>IF(ISBLANK(Games!$B579), "",Games!E579)</f>
        <v/>
      </c>
      <c r="D597" s="68" t="str">
        <f>IF(ISBLANK(Games!$B579), "",Games!G579)</f>
        <v/>
      </c>
      <c r="E597" s="68" t="str">
        <f>IF(ISBLANK(Games!$B579), "",Games!H579)</f>
        <v/>
      </c>
      <c r="F597" s="69" t="str">
        <f>Games!D579</f>
        <v/>
      </c>
      <c r="G597" s="70" t="str">
        <f>Games!K579</f>
        <v/>
      </c>
      <c r="H597" s="71" t="str">
        <f>IF(ISBLANK(Games!B579), "", IF('Prediction Log'!$D597&lt;0, 'Prediction Log'!$B597, 'Prediction Log'!$C597))</f>
        <v/>
      </c>
      <c r="I597" s="72" t="str">
        <f>IF(ISBLANK(Games!$B579), "",Games!I579)</f>
        <v/>
      </c>
      <c r="J597" s="72" t="str">
        <f>IF('Prediction Log'!$F597&gt;0.5, 'Prediction Log'!$B597, IF('Prediction Log'!$F597&lt;0.5, 'Prediction Log'!$C597, "PICK"))</f>
        <v/>
      </c>
      <c r="K597" s="73" t="str">
        <f>IF(ISBLANK(Games!B579), "",IF('Prediction Log'!$J597='Prediction Log'!$B597, 'Prediction Log'!$F597, 1-'Prediction Log'!$F597))</f>
        <v/>
      </c>
      <c r="L597" s="74" t="str">
        <f>IF(ISBLANK(Games!$B579), "",Games!L579)</f>
        <v/>
      </c>
      <c r="M597" s="75" t="str">
        <f>IF(ISBLANK('Prediction Log'!$N597), "",IF('Prediction Log'!$N597&gt;'Prediction Log'!$O597,'Prediction Log'!$B597,'Prediction Log'!$C597))</f>
        <v/>
      </c>
      <c r="N597" s="76"/>
      <c r="O597" s="76"/>
      <c r="P597" s="77" t="str">
        <f>IF(ISBLANK('Prediction Log'!$N597), "",'Prediction Log'!$O597-'Prediction Log'!$N597)</f>
        <v/>
      </c>
      <c r="Q597" s="78" t="str">
        <f>IF(ISBLANK('Prediction Log'!$N597), "",IF('Prediction Log'!$M597&lt;&gt;'Prediction Log'!$H597, "Y", IF(AND('Prediction Log'!$M597='Prediction Log'!$H597, ABS((-1*'Prediction Log'!$P597))&gt;ABS('Prediction Log'!$D597)), "Y", IF('Prediction Log'!$D597='Prediction Log'!$P597, "PUSH", "N"))))</f>
        <v/>
      </c>
      <c r="R597" s="79" t="str">
        <f>IF(ISBLANK('Prediction Log'!$N597), "",IF('Prediction Log'!$P597&lt;'Prediction Log'!$D597, "Y", IF('Prediction Log'!$P597='Prediction Log'!$D597, "PUSH", "N")))</f>
        <v/>
      </c>
      <c r="S597" s="79" t="str">
        <f>IF(ISBLANK('Prediction Log'!$N597), "",IF('Prediction Log'!$P597&lt;'Prediction Log'!$E597, "Y", IF('Prediction Log'!$P597='Prediction Log'!$E597, "PUSH", "N")))</f>
        <v/>
      </c>
      <c r="T597" s="80" t="str">
        <f>IF(ISBLANK('Prediction Log'!$N597),"",IF('Prediction Log'!$M597='Prediction Log'!$H597, "Y", "N"))</f>
        <v/>
      </c>
      <c r="U597" s="80" t="str">
        <f>'Prediction Log'!$R597</f>
        <v/>
      </c>
      <c r="V597" s="80" t="str">
        <f>IF(ISBLANK('Prediction Log'!$N597), "",IF(AND('Prediction Log'!$T597="Y", 'Prediction Log'!$U597="Y"), "Y", "N"))</f>
        <v/>
      </c>
      <c r="W597" s="81" t="str">
        <f>IF(ISBLANK('Prediction Log'!$N597),"",IF('Prediction Log'!$M597='Prediction Log'!$I597, "Y", "N"))</f>
        <v/>
      </c>
      <c r="X597" s="81" t="str">
        <f>IF(ISBLANK('Prediction Log'!$N597), "", IF('Prediction Log'!$R597=Games!K579, "Y", "N"))</f>
        <v/>
      </c>
      <c r="Y597" s="82" t="str">
        <f>IF(ISBLANK('Prediction Log'!$N597), "",IF('Prediction Log'!$J597='Prediction Log'!$M597, "Y", "N"))</f>
        <v/>
      </c>
      <c r="Z597" s="81" t="str">
        <f>IF(ISBLANK('Prediction Log'!$N597), "",IF('Prediction Log'!$I597&lt;&gt;'Prediction Log'!$M597, "N",IF(AND('Prediction Log'!$E597&gt;0, 'Prediction Log'!$P597&gt;'Prediction Log'!$E597, 'Prediction Log'!$I597='Prediction Log'!$C597), "Y", IF(AND('Prediction Log'!$E597&lt;0, 'Prediction Log'!$P597&lt;'Prediction Log'!$E597,'Prediction Log'!$I597='Prediction Log'!$B597 ), "Y", IF('Prediction Log'!$P597='Prediction Log'!$E597, "PUSH", "N")))))</f>
        <v/>
      </c>
      <c r="AA597" s="81" t="str">
        <f>IF(ISBLANK('Prediction Log'!$N597), "",IF(AND('Prediction Log'!$W597="Y", 'Prediction Log'!$X597="Y"), "Y", "N"))</f>
        <v/>
      </c>
      <c r="AB597" s="80" t="str">
        <f>IF(ISBLANK('Prediction Log'!$N597), "",IF('Prediction Log'!$D597&gt;0, 'Prediction Log'!$P597-'Prediction Log'!$D597, IF('Prediction Log'!$D597&lt;0, -'Prediction Log'!$P597+'Prediction Log'!$D597, "NA")))</f>
        <v/>
      </c>
      <c r="AC597" s="80" t="str">
        <f>IF(ISBLANK('Prediction Log'!$N597), "",ABS('Prediction Log'!$AB597))</f>
        <v/>
      </c>
      <c r="AD597" s="81" t="str">
        <f>IF(ISBLANK('Prediction Log'!$N597), "",IF('Prediction Log'!$E597&gt;0, 'Prediction Log'!$P597-'Prediction Log'!$E597, IF('Prediction Log'!$E597&lt;0, -'Prediction Log'!$P597+'Prediction Log'!$E597, "NA")))</f>
        <v/>
      </c>
      <c r="AE597" s="81" t="str">
        <f>IF(ISBLANK('Prediction Log'!$N597), "",ABS('Prediction Log'!$AD597))</f>
        <v/>
      </c>
    </row>
    <row r="598" ht="14.25" customHeight="1">
      <c r="A598" s="14" t="str">
        <f>IF(ISBLANK(Games!$B580), "",Games!A580)</f>
        <v/>
      </c>
      <c r="B598" s="67" t="str">
        <f>IF(ISBLANK(Games!$B580), "",Games!B580)</f>
        <v/>
      </c>
      <c r="C598" s="67" t="str">
        <f>IF(ISBLANK(Games!$B580), "",Games!E580)</f>
        <v/>
      </c>
      <c r="D598" s="10" t="str">
        <f>IF(ISBLANK(Games!$B580), "",Games!G580)</f>
        <v/>
      </c>
      <c r="E598" s="10" t="str">
        <f>IF(ISBLANK(Games!$B580), "",Games!H580)</f>
        <v/>
      </c>
      <c r="F598" s="69" t="str">
        <f>Games!D580</f>
        <v/>
      </c>
      <c r="G598" s="70" t="str">
        <f>Games!K580</f>
        <v/>
      </c>
      <c r="H598" s="71" t="str">
        <f>IF(ISBLANK(Games!B580), "", IF('Prediction Log'!$D598&lt;0, 'Prediction Log'!$B598, 'Prediction Log'!$C598))</f>
        <v/>
      </c>
      <c r="I598" s="72" t="str">
        <f>IF(ISBLANK(Games!$B580), "",Games!I580)</f>
        <v/>
      </c>
      <c r="J598" s="72" t="str">
        <f>IF('Prediction Log'!$F598&gt;0.5, 'Prediction Log'!$B598, IF('Prediction Log'!$F598&lt;0.5, 'Prediction Log'!$C598, "PICK"))</f>
        <v/>
      </c>
      <c r="K598" s="73" t="str">
        <f>IF(ISBLANK(Games!B580), "",IF('Prediction Log'!$J598='Prediction Log'!$B598, 'Prediction Log'!$F598, 1-'Prediction Log'!$F598))</f>
        <v/>
      </c>
      <c r="L598" s="74" t="str">
        <f>IF(ISBLANK(Games!$B580), "",Games!L580)</f>
        <v/>
      </c>
      <c r="M598" s="75" t="str">
        <f>IF(ISBLANK('Prediction Log'!$N598), "",IF('Prediction Log'!$N598&gt;'Prediction Log'!$O598,'Prediction Log'!$B598,'Prediction Log'!$C598))</f>
        <v/>
      </c>
      <c r="N598" s="76"/>
      <c r="O598" s="76"/>
      <c r="P598" s="77" t="str">
        <f>IF(ISBLANK('Prediction Log'!$N598), "",'Prediction Log'!$O598-'Prediction Log'!$N598)</f>
        <v/>
      </c>
      <c r="Q598" s="78" t="str">
        <f>IF(ISBLANK('Prediction Log'!$N598), "",IF('Prediction Log'!$M598&lt;&gt;'Prediction Log'!$H598, "Y", IF(AND('Prediction Log'!$M598='Prediction Log'!$H598, ABS((-1*'Prediction Log'!$P598))&gt;ABS('Prediction Log'!$D598)), "Y", IF('Prediction Log'!$D598='Prediction Log'!$P598, "PUSH", "N"))))</f>
        <v/>
      </c>
      <c r="R598" s="79" t="str">
        <f>IF(ISBLANK('Prediction Log'!$N598), "",IF('Prediction Log'!$P598&lt;'Prediction Log'!$D598, "Y", IF('Prediction Log'!$P598='Prediction Log'!$D598, "PUSH", "N")))</f>
        <v/>
      </c>
      <c r="S598" s="79" t="str">
        <f>IF(ISBLANK('Prediction Log'!$N598), "",IF('Prediction Log'!$P598&lt;'Prediction Log'!$E598, "Y", IF('Prediction Log'!$P598='Prediction Log'!$E598, "PUSH", "N")))</f>
        <v/>
      </c>
      <c r="T598" s="80" t="str">
        <f>IF(ISBLANK('Prediction Log'!$N598),"",IF('Prediction Log'!$M598='Prediction Log'!$H598, "Y", "N"))</f>
        <v/>
      </c>
      <c r="U598" s="80" t="str">
        <f>'Prediction Log'!$R598</f>
        <v/>
      </c>
      <c r="V598" s="80" t="str">
        <f>IF(ISBLANK('Prediction Log'!$N598), "",IF(AND('Prediction Log'!$T598="Y", 'Prediction Log'!$U598="Y"), "Y", "N"))</f>
        <v/>
      </c>
      <c r="W598" s="81" t="str">
        <f>IF(ISBLANK('Prediction Log'!$N598),"",IF('Prediction Log'!$M598='Prediction Log'!$I598, "Y", "N"))</f>
        <v/>
      </c>
      <c r="X598" s="81" t="str">
        <f>IF(ISBLANK('Prediction Log'!$N598), "", IF('Prediction Log'!$R598=Games!K580, "Y", "N"))</f>
        <v/>
      </c>
      <c r="Y598" s="82" t="str">
        <f>IF(ISBLANK('Prediction Log'!$N598), "",IF('Prediction Log'!$J598='Prediction Log'!$M598, "Y", "N"))</f>
        <v/>
      </c>
      <c r="Z598" s="81" t="str">
        <f>IF(ISBLANK('Prediction Log'!$N598), "",IF('Prediction Log'!$I598&lt;&gt;'Prediction Log'!$M598, "N",IF(AND('Prediction Log'!$E598&gt;0, 'Prediction Log'!$P598&gt;'Prediction Log'!$E598, 'Prediction Log'!$I598='Prediction Log'!$C598), "Y", IF(AND('Prediction Log'!$E598&lt;0, 'Prediction Log'!$P598&lt;'Prediction Log'!$E598,'Prediction Log'!$I598='Prediction Log'!$B598 ), "Y", IF('Prediction Log'!$P598='Prediction Log'!$E598, "PUSH", "N")))))</f>
        <v/>
      </c>
      <c r="AA598" s="81" t="str">
        <f>IF(ISBLANK('Prediction Log'!$N598), "",IF(AND('Prediction Log'!$W598="Y", 'Prediction Log'!$X598="Y"), "Y", "N"))</f>
        <v/>
      </c>
      <c r="AB598" s="80" t="str">
        <f>IF(ISBLANK('Prediction Log'!$N598), "",IF('Prediction Log'!$D598&gt;0, 'Prediction Log'!$P598-'Prediction Log'!$D598, IF('Prediction Log'!$D598&lt;0, -'Prediction Log'!$P598+'Prediction Log'!$D598, "NA")))</f>
        <v/>
      </c>
      <c r="AC598" s="80" t="str">
        <f>IF(ISBLANK('Prediction Log'!$N598), "",ABS('Prediction Log'!$AB598))</f>
        <v/>
      </c>
      <c r="AD598" s="81" t="str">
        <f>IF(ISBLANK('Prediction Log'!$N598), "",IF('Prediction Log'!$E598&gt;0, 'Prediction Log'!$P598-'Prediction Log'!$E598, IF('Prediction Log'!$E598&lt;0, -'Prediction Log'!$P598+'Prediction Log'!$E598, "NA")))</f>
        <v/>
      </c>
      <c r="AE598" s="81" t="str">
        <f>IF(ISBLANK('Prediction Log'!$N598), "",ABS('Prediction Log'!$AD598))</f>
        <v/>
      </c>
    </row>
    <row r="599" ht="14.25" customHeight="1">
      <c r="A599" s="67" t="str">
        <f>IF(ISBLANK(Games!$B581), "",Games!A581)</f>
        <v/>
      </c>
      <c r="B599" s="67" t="str">
        <f>IF(ISBLANK(Games!$B581), "",Games!B581)</f>
        <v/>
      </c>
      <c r="C599" s="67" t="str">
        <f>IF(ISBLANK(Games!$B581), "",Games!E581)</f>
        <v/>
      </c>
      <c r="D599" s="68" t="str">
        <f>IF(ISBLANK(Games!$B581), "",Games!G581)</f>
        <v/>
      </c>
      <c r="E599" s="68" t="str">
        <f>IF(ISBLANK(Games!$B581), "",Games!H581)</f>
        <v/>
      </c>
      <c r="F599" s="69" t="str">
        <f>Games!D581</f>
        <v/>
      </c>
      <c r="G599" s="70" t="str">
        <f>Games!K581</f>
        <v/>
      </c>
      <c r="H599" s="71" t="str">
        <f>IF(ISBLANK(Games!B581), "", IF('Prediction Log'!$D599&lt;0, 'Prediction Log'!$B599, 'Prediction Log'!$C599))</f>
        <v/>
      </c>
      <c r="I599" s="72" t="str">
        <f>IF(ISBLANK(Games!$B581), "",Games!I581)</f>
        <v/>
      </c>
      <c r="J599" s="72" t="str">
        <f>IF('Prediction Log'!$F599&gt;0.5, 'Prediction Log'!$B599, IF('Prediction Log'!$F599&lt;0.5, 'Prediction Log'!$C599, "PICK"))</f>
        <v/>
      </c>
      <c r="K599" s="73" t="str">
        <f>IF(ISBLANK(Games!B581), "",IF('Prediction Log'!$J599='Prediction Log'!$B599, 'Prediction Log'!$F599, 1-'Prediction Log'!$F599))</f>
        <v/>
      </c>
      <c r="L599" s="74" t="str">
        <f>IF(ISBLANK(Games!$B581), "",Games!L581)</f>
        <v/>
      </c>
      <c r="M599" s="75" t="str">
        <f>IF(ISBLANK('Prediction Log'!$N599), "",IF('Prediction Log'!$N599&gt;'Prediction Log'!$O599,'Prediction Log'!$B599,'Prediction Log'!$C599))</f>
        <v/>
      </c>
      <c r="N599" s="76"/>
      <c r="O599" s="76"/>
      <c r="P599" s="77" t="str">
        <f>IF(ISBLANK('Prediction Log'!$N599), "",'Prediction Log'!$O599-'Prediction Log'!$N599)</f>
        <v/>
      </c>
      <c r="Q599" s="78" t="str">
        <f>IF(ISBLANK('Prediction Log'!$N599), "",IF('Prediction Log'!$M599&lt;&gt;'Prediction Log'!$H599, "Y", IF(AND('Prediction Log'!$M599='Prediction Log'!$H599, ABS((-1*'Prediction Log'!$P599))&gt;ABS('Prediction Log'!$D599)), "Y", IF('Prediction Log'!$D599='Prediction Log'!$P599, "PUSH", "N"))))</f>
        <v/>
      </c>
      <c r="R599" s="79" t="str">
        <f>IF(ISBLANK('Prediction Log'!$N599), "",IF('Prediction Log'!$P599&lt;'Prediction Log'!$D599, "Y", IF('Prediction Log'!$P599='Prediction Log'!$D599, "PUSH", "N")))</f>
        <v/>
      </c>
      <c r="S599" s="79" t="str">
        <f>IF(ISBLANK('Prediction Log'!$N599), "",IF('Prediction Log'!$P599&lt;'Prediction Log'!$E599, "Y", IF('Prediction Log'!$P599='Prediction Log'!$E599, "PUSH", "N")))</f>
        <v/>
      </c>
      <c r="T599" s="80" t="str">
        <f>IF(ISBLANK('Prediction Log'!$N599),"",IF('Prediction Log'!$M599='Prediction Log'!$H599, "Y", "N"))</f>
        <v/>
      </c>
      <c r="U599" s="80" t="str">
        <f>'Prediction Log'!$R599</f>
        <v/>
      </c>
      <c r="V599" s="80" t="str">
        <f>IF(ISBLANK('Prediction Log'!$N599), "",IF(AND('Prediction Log'!$T599="Y", 'Prediction Log'!$U599="Y"), "Y", "N"))</f>
        <v/>
      </c>
      <c r="W599" s="81" t="str">
        <f>IF(ISBLANK('Prediction Log'!$N599),"",IF('Prediction Log'!$M599='Prediction Log'!$I599, "Y", "N"))</f>
        <v/>
      </c>
      <c r="X599" s="81" t="str">
        <f>IF(ISBLANK('Prediction Log'!$N599), "", IF('Prediction Log'!$R599=Games!K581, "Y", "N"))</f>
        <v/>
      </c>
      <c r="Y599" s="82" t="str">
        <f>IF(ISBLANK('Prediction Log'!$N599), "",IF('Prediction Log'!$J599='Prediction Log'!$M599, "Y", "N"))</f>
        <v/>
      </c>
      <c r="Z599" s="81" t="str">
        <f>IF(ISBLANK('Prediction Log'!$N599), "",IF('Prediction Log'!$I599&lt;&gt;'Prediction Log'!$M599, "N",IF(AND('Prediction Log'!$E599&gt;0, 'Prediction Log'!$P599&gt;'Prediction Log'!$E599, 'Prediction Log'!$I599='Prediction Log'!$C599), "Y", IF(AND('Prediction Log'!$E599&lt;0, 'Prediction Log'!$P599&lt;'Prediction Log'!$E599,'Prediction Log'!$I599='Prediction Log'!$B599 ), "Y", IF('Prediction Log'!$P599='Prediction Log'!$E599, "PUSH", "N")))))</f>
        <v/>
      </c>
      <c r="AA599" s="81" t="str">
        <f>IF(ISBLANK('Prediction Log'!$N599), "",IF(AND('Prediction Log'!$W599="Y", 'Prediction Log'!$X599="Y"), "Y", "N"))</f>
        <v/>
      </c>
      <c r="AB599" s="80" t="str">
        <f>IF(ISBLANK('Prediction Log'!$N599), "",IF('Prediction Log'!$D599&gt;0, 'Prediction Log'!$P599-'Prediction Log'!$D599, IF('Prediction Log'!$D599&lt;0, -'Prediction Log'!$P599+'Prediction Log'!$D599, "NA")))</f>
        <v/>
      </c>
      <c r="AC599" s="80" t="str">
        <f>IF(ISBLANK('Prediction Log'!$N599), "",ABS('Prediction Log'!$AB599))</f>
        <v/>
      </c>
      <c r="AD599" s="81" t="str">
        <f>IF(ISBLANK('Prediction Log'!$N599), "",IF('Prediction Log'!$E599&gt;0, 'Prediction Log'!$P599-'Prediction Log'!$E599, IF('Prediction Log'!$E599&lt;0, -'Prediction Log'!$P599+'Prediction Log'!$E599, "NA")))</f>
        <v/>
      </c>
      <c r="AE599" s="81" t="str">
        <f>IF(ISBLANK('Prediction Log'!$N599), "",ABS('Prediction Log'!$AD599))</f>
        <v/>
      </c>
    </row>
    <row r="600" ht="14.25" customHeight="1">
      <c r="A600" s="14" t="str">
        <f>IF(ISBLANK(Games!$B582), "",Games!A582)</f>
        <v/>
      </c>
      <c r="B600" s="67" t="str">
        <f>IF(ISBLANK(Games!$B582), "",Games!B582)</f>
        <v/>
      </c>
      <c r="C600" s="67" t="str">
        <f>IF(ISBLANK(Games!$B582), "",Games!E582)</f>
        <v/>
      </c>
      <c r="D600" s="10" t="str">
        <f>IF(ISBLANK(Games!$B582), "",Games!G582)</f>
        <v/>
      </c>
      <c r="E600" s="10" t="str">
        <f>IF(ISBLANK(Games!$B582), "",Games!H582)</f>
        <v/>
      </c>
      <c r="F600" s="69" t="str">
        <f>Games!D582</f>
        <v/>
      </c>
      <c r="G600" s="70" t="str">
        <f>Games!K582</f>
        <v/>
      </c>
      <c r="H600" s="71" t="str">
        <f>IF(ISBLANK(Games!B582), "", IF('Prediction Log'!$D600&lt;0, 'Prediction Log'!$B600, 'Prediction Log'!$C600))</f>
        <v/>
      </c>
      <c r="I600" s="72" t="str">
        <f>IF(ISBLANK(Games!$B582), "",Games!I582)</f>
        <v/>
      </c>
      <c r="J600" s="72" t="str">
        <f>IF('Prediction Log'!$F600&gt;0.5, 'Prediction Log'!$B600, IF('Prediction Log'!$F600&lt;0.5, 'Prediction Log'!$C600, "PICK"))</f>
        <v/>
      </c>
      <c r="K600" s="73" t="str">
        <f>IF(ISBLANK(Games!B582), "",IF('Prediction Log'!$J600='Prediction Log'!$B600, 'Prediction Log'!$F600, 1-'Prediction Log'!$F600))</f>
        <v/>
      </c>
      <c r="L600" s="74" t="str">
        <f>IF(ISBLANK(Games!$B582), "",Games!L582)</f>
        <v/>
      </c>
      <c r="M600" s="75" t="str">
        <f>IF(ISBLANK('Prediction Log'!$N600), "",IF('Prediction Log'!$N600&gt;'Prediction Log'!$O600,'Prediction Log'!$B600,'Prediction Log'!$C600))</f>
        <v/>
      </c>
      <c r="N600" s="76"/>
      <c r="O600" s="76"/>
      <c r="P600" s="77" t="str">
        <f>IF(ISBLANK('Prediction Log'!$N600), "",'Prediction Log'!$O600-'Prediction Log'!$N600)</f>
        <v/>
      </c>
      <c r="Q600" s="78" t="str">
        <f>IF(ISBLANK('Prediction Log'!$N600), "",IF('Prediction Log'!$M600&lt;&gt;'Prediction Log'!$H600, "Y", IF(AND('Prediction Log'!$M600='Prediction Log'!$H600, ABS((-1*'Prediction Log'!$P600))&gt;ABS('Prediction Log'!$D600)), "Y", IF('Prediction Log'!$D600='Prediction Log'!$P600, "PUSH", "N"))))</f>
        <v/>
      </c>
      <c r="R600" s="79" t="str">
        <f>IF(ISBLANK('Prediction Log'!$N600), "",IF('Prediction Log'!$P600&lt;'Prediction Log'!$D600, "Y", IF('Prediction Log'!$P600='Prediction Log'!$D600, "PUSH", "N")))</f>
        <v/>
      </c>
      <c r="S600" s="79" t="str">
        <f>IF(ISBLANK('Prediction Log'!$N600), "",IF('Prediction Log'!$P600&lt;'Prediction Log'!$E600, "Y", IF('Prediction Log'!$P600='Prediction Log'!$E600, "PUSH", "N")))</f>
        <v/>
      </c>
      <c r="T600" s="80" t="str">
        <f>IF(ISBLANK('Prediction Log'!$N600),"",IF('Prediction Log'!$M600='Prediction Log'!$H600, "Y", "N"))</f>
        <v/>
      </c>
      <c r="U600" s="80" t="str">
        <f>'Prediction Log'!$R600</f>
        <v/>
      </c>
      <c r="V600" s="80" t="str">
        <f>IF(ISBLANK('Prediction Log'!$N600), "",IF(AND('Prediction Log'!$T600="Y", 'Prediction Log'!$U600="Y"), "Y", "N"))</f>
        <v/>
      </c>
      <c r="W600" s="81" t="str">
        <f>IF(ISBLANK('Prediction Log'!$N600),"",IF('Prediction Log'!$M600='Prediction Log'!$I600, "Y", "N"))</f>
        <v/>
      </c>
      <c r="X600" s="81" t="str">
        <f>IF(ISBLANK('Prediction Log'!$N600), "", IF('Prediction Log'!$R600=Games!K582, "Y", "N"))</f>
        <v/>
      </c>
      <c r="Y600" s="82" t="str">
        <f>IF(ISBLANK('Prediction Log'!$N600), "",IF('Prediction Log'!$J600='Prediction Log'!$M600, "Y", "N"))</f>
        <v/>
      </c>
      <c r="Z600" s="81" t="str">
        <f>IF(ISBLANK('Prediction Log'!$N600), "",IF('Prediction Log'!$I600&lt;&gt;'Prediction Log'!$M600, "N",IF(AND('Prediction Log'!$E600&gt;0, 'Prediction Log'!$P600&gt;'Prediction Log'!$E600, 'Prediction Log'!$I600='Prediction Log'!$C600), "Y", IF(AND('Prediction Log'!$E600&lt;0, 'Prediction Log'!$P600&lt;'Prediction Log'!$E600,'Prediction Log'!$I600='Prediction Log'!$B600 ), "Y", IF('Prediction Log'!$P600='Prediction Log'!$E600, "PUSH", "N")))))</f>
        <v/>
      </c>
      <c r="AA600" s="81" t="str">
        <f>IF(ISBLANK('Prediction Log'!$N600), "",IF(AND('Prediction Log'!$W600="Y", 'Prediction Log'!$X600="Y"), "Y", "N"))</f>
        <v/>
      </c>
      <c r="AB600" s="80" t="str">
        <f>IF(ISBLANK('Prediction Log'!$N600), "",IF('Prediction Log'!$D600&gt;0, 'Prediction Log'!$P600-'Prediction Log'!$D600, IF('Prediction Log'!$D600&lt;0, -'Prediction Log'!$P600+'Prediction Log'!$D600, "NA")))</f>
        <v/>
      </c>
      <c r="AC600" s="80" t="str">
        <f>IF(ISBLANK('Prediction Log'!$N600), "",ABS('Prediction Log'!$AB600))</f>
        <v/>
      </c>
      <c r="AD600" s="81" t="str">
        <f>IF(ISBLANK('Prediction Log'!$N600), "",IF('Prediction Log'!$E600&gt;0, 'Prediction Log'!$P600-'Prediction Log'!$E600, IF('Prediction Log'!$E600&lt;0, -'Prediction Log'!$P600+'Prediction Log'!$E600, "NA")))</f>
        <v/>
      </c>
      <c r="AE600" s="81" t="str">
        <f>IF(ISBLANK('Prediction Log'!$N600), "",ABS('Prediction Log'!$AD600))</f>
        <v/>
      </c>
    </row>
    <row r="601" ht="14.25" customHeight="1">
      <c r="A601" s="67" t="str">
        <f>IF(ISBLANK(Games!$B583), "",Games!A583)</f>
        <v/>
      </c>
      <c r="B601" s="67" t="str">
        <f>IF(ISBLANK(Games!$B583), "",Games!B583)</f>
        <v/>
      </c>
      <c r="C601" s="67" t="str">
        <f>IF(ISBLANK(Games!$B583), "",Games!E583)</f>
        <v/>
      </c>
      <c r="D601" s="68" t="str">
        <f>IF(ISBLANK(Games!$B583), "",Games!G583)</f>
        <v/>
      </c>
      <c r="E601" s="68" t="str">
        <f>IF(ISBLANK(Games!$B583), "",Games!H583)</f>
        <v/>
      </c>
      <c r="F601" s="69" t="str">
        <f>Games!D583</f>
        <v/>
      </c>
      <c r="G601" s="70" t="str">
        <f>Games!K583</f>
        <v/>
      </c>
      <c r="H601" s="71" t="str">
        <f>IF(ISBLANK(Games!B583), "", IF('Prediction Log'!$D601&lt;0, 'Prediction Log'!$B601, 'Prediction Log'!$C601))</f>
        <v/>
      </c>
      <c r="I601" s="72" t="str">
        <f>IF(ISBLANK(Games!$B583), "",Games!I583)</f>
        <v/>
      </c>
      <c r="J601" s="72" t="str">
        <f>IF('Prediction Log'!$F601&gt;0.5, 'Prediction Log'!$B601, IF('Prediction Log'!$F601&lt;0.5, 'Prediction Log'!$C601, "PICK"))</f>
        <v/>
      </c>
      <c r="K601" s="73" t="str">
        <f>IF(ISBLANK(Games!B583), "",IF('Prediction Log'!$J601='Prediction Log'!$B601, 'Prediction Log'!$F601, 1-'Prediction Log'!$F601))</f>
        <v/>
      </c>
      <c r="L601" s="74" t="str">
        <f>IF(ISBLANK(Games!$B583), "",Games!L583)</f>
        <v/>
      </c>
      <c r="M601" s="75" t="str">
        <f>IF(ISBLANK('Prediction Log'!$N601), "",IF('Prediction Log'!$N601&gt;'Prediction Log'!$O601,'Prediction Log'!$B601,'Prediction Log'!$C601))</f>
        <v/>
      </c>
      <c r="N601" s="76"/>
      <c r="O601" s="76"/>
      <c r="P601" s="77" t="str">
        <f>IF(ISBLANK('Prediction Log'!$N601), "",'Prediction Log'!$O601-'Prediction Log'!$N601)</f>
        <v/>
      </c>
      <c r="Q601" s="78" t="str">
        <f>IF(ISBLANK('Prediction Log'!$N601), "",IF('Prediction Log'!$M601&lt;&gt;'Prediction Log'!$H601, "Y", IF(AND('Prediction Log'!$M601='Prediction Log'!$H601, ABS((-1*'Prediction Log'!$P601))&gt;ABS('Prediction Log'!$D601)), "Y", IF('Prediction Log'!$D601='Prediction Log'!$P601, "PUSH", "N"))))</f>
        <v/>
      </c>
      <c r="R601" s="79" t="str">
        <f>IF(ISBLANK('Prediction Log'!$N601), "",IF('Prediction Log'!$P601&lt;'Prediction Log'!$D601, "Y", IF('Prediction Log'!$P601='Prediction Log'!$D601, "PUSH", "N")))</f>
        <v/>
      </c>
      <c r="S601" s="79" t="str">
        <f>IF(ISBLANK('Prediction Log'!$N601), "",IF('Prediction Log'!$P601&lt;'Prediction Log'!$E601, "Y", IF('Prediction Log'!$P601='Prediction Log'!$E601, "PUSH", "N")))</f>
        <v/>
      </c>
      <c r="T601" s="80" t="str">
        <f>IF(ISBLANK('Prediction Log'!$N601),"",IF('Prediction Log'!$M601='Prediction Log'!$H601, "Y", "N"))</f>
        <v/>
      </c>
      <c r="U601" s="80" t="str">
        <f>'Prediction Log'!$R601</f>
        <v/>
      </c>
      <c r="V601" s="80" t="str">
        <f>IF(ISBLANK('Prediction Log'!$N601), "",IF(AND('Prediction Log'!$T601="Y", 'Prediction Log'!$U601="Y"), "Y", "N"))</f>
        <v/>
      </c>
      <c r="W601" s="81" t="str">
        <f>IF(ISBLANK('Prediction Log'!$N601),"",IF('Prediction Log'!$M601='Prediction Log'!$I601, "Y", "N"))</f>
        <v/>
      </c>
      <c r="X601" s="81" t="str">
        <f>IF(ISBLANK('Prediction Log'!$N601), "", IF('Prediction Log'!$R601=Games!K583, "Y", "N"))</f>
        <v/>
      </c>
      <c r="Y601" s="82" t="str">
        <f>IF(ISBLANK('Prediction Log'!$N601), "",IF('Prediction Log'!$J601='Prediction Log'!$M601, "Y", "N"))</f>
        <v/>
      </c>
      <c r="Z601" s="81" t="str">
        <f>IF(ISBLANK('Prediction Log'!$N601), "",IF('Prediction Log'!$I601&lt;&gt;'Prediction Log'!$M601, "N",IF(AND('Prediction Log'!$E601&gt;0, 'Prediction Log'!$P601&gt;'Prediction Log'!$E601, 'Prediction Log'!$I601='Prediction Log'!$C601), "Y", IF(AND('Prediction Log'!$E601&lt;0, 'Prediction Log'!$P601&lt;'Prediction Log'!$E601,'Prediction Log'!$I601='Prediction Log'!$B601 ), "Y", IF('Prediction Log'!$P601='Prediction Log'!$E601, "PUSH", "N")))))</f>
        <v/>
      </c>
      <c r="AA601" s="81" t="str">
        <f>IF(ISBLANK('Prediction Log'!$N601), "",IF(AND('Prediction Log'!$W601="Y", 'Prediction Log'!$X601="Y"), "Y", "N"))</f>
        <v/>
      </c>
      <c r="AB601" s="80" t="str">
        <f>IF(ISBLANK('Prediction Log'!$N601), "",IF('Prediction Log'!$D601&gt;0, 'Prediction Log'!$P601-'Prediction Log'!$D601, IF('Prediction Log'!$D601&lt;0, -'Prediction Log'!$P601+'Prediction Log'!$D601, "NA")))</f>
        <v/>
      </c>
      <c r="AC601" s="80" t="str">
        <f>IF(ISBLANK('Prediction Log'!$N601), "",ABS('Prediction Log'!$AB601))</f>
        <v/>
      </c>
      <c r="AD601" s="81" t="str">
        <f>IF(ISBLANK('Prediction Log'!$N601), "",IF('Prediction Log'!$E601&gt;0, 'Prediction Log'!$P601-'Prediction Log'!$E601, IF('Prediction Log'!$E601&lt;0, -'Prediction Log'!$P601+'Prediction Log'!$E601, "NA")))</f>
        <v/>
      </c>
      <c r="AE601" s="81" t="str">
        <f>IF(ISBLANK('Prediction Log'!$N601), "",ABS('Prediction Log'!$AD601))</f>
        <v/>
      </c>
    </row>
    <row r="602" ht="14.25" customHeight="1">
      <c r="A602" s="14" t="str">
        <f>IF(ISBLANK(Games!$B584), "",Games!A584)</f>
        <v/>
      </c>
      <c r="B602" s="67" t="str">
        <f>IF(ISBLANK(Games!$B584), "",Games!B584)</f>
        <v/>
      </c>
      <c r="C602" s="67" t="str">
        <f>IF(ISBLANK(Games!$B584), "",Games!E584)</f>
        <v/>
      </c>
      <c r="D602" s="10" t="str">
        <f>IF(ISBLANK(Games!$B584), "",Games!G584)</f>
        <v/>
      </c>
      <c r="E602" s="10" t="str">
        <f>IF(ISBLANK(Games!$B584), "",Games!H584)</f>
        <v/>
      </c>
      <c r="F602" s="69" t="str">
        <f>Games!D584</f>
        <v/>
      </c>
      <c r="G602" s="70" t="str">
        <f>Games!K584</f>
        <v/>
      </c>
      <c r="H602" s="71" t="str">
        <f>IF(ISBLANK(Games!B584), "", IF('Prediction Log'!$D602&lt;0, 'Prediction Log'!$B602, 'Prediction Log'!$C602))</f>
        <v/>
      </c>
      <c r="I602" s="72" t="str">
        <f>IF(ISBLANK(Games!$B584), "",Games!I584)</f>
        <v/>
      </c>
      <c r="J602" s="72" t="str">
        <f>IF('Prediction Log'!$F602&gt;0.5, 'Prediction Log'!$B602, IF('Prediction Log'!$F602&lt;0.5, 'Prediction Log'!$C602, "PICK"))</f>
        <v/>
      </c>
      <c r="K602" s="73" t="str">
        <f>IF(ISBLANK(Games!B584), "",IF('Prediction Log'!$J602='Prediction Log'!$B602, 'Prediction Log'!$F602, 1-'Prediction Log'!$F602))</f>
        <v/>
      </c>
      <c r="L602" s="74" t="str">
        <f>IF(ISBLANK(Games!$B584), "",Games!L584)</f>
        <v/>
      </c>
      <c r="M602" s="75" t="str">
        <f>IF(ISBLANK('Prediction Log'!$N602), "",IF('Prediction Log'!$N602&gt;'Prediction Log'!$O602,'Prediction Log'!$B602,'Prediction Log'!$C602))</f>
        <v/>
      </c>
      <c r="N602" s="76"/>
      <c r="O602" s="76"/>
      <c r="P602" s="77" t="str">
        <f>IF(ISBLANK('Prediction Log'!$N602), "",'Prediction Log'!$O602-'Prediction Log'!$N602)</f>
        <v/>
      </c>
      <c r="Q602" s="78" t="str">
        <f>IF(ISBLANK('Prediction Log'!$N602), "",IF('Prediction Log'!$M602&lt;&gt;'Prediction Log'!$H602, "Y", IF(AND('Prediction Log'!$M602='Prediction Log'!$H602, ABS((-1*'Prediction Log'!$P602))&gt;ABS('Prediction Log'!$D602)), "Y", IF('Prediction Log'!$D602='Prediction Log'!$P602, "PUSH", "N"))))</f>
        <v/>
      </c>
      <c r="R602" s="79" t="str">
        <f>IF(ISBLANK('Prediction Log'!$N602), "",IF('Prediction Log'!$P602&lt;'Prediction Log'!$D602, "Y", IF('Prediction Log'!$P602='Prediction Log'!$D602, "PUSH", "N")))</f>
        <v/>
      </c>
      <c r="S602" s="79" t="str">
        <f>IF(ISBLANK('Prediction Log'!$N602), "",IF('Prediction Log'!$P602&lt;'Prediction Log'!$E602, "Y", IF('Prediction Log'!$P602='Prediction Log'!$E602, "PUSH", "N")))</f>
        <v/>
      </c>
      <c r="T602" s="80" t="str">
        <f>IF(ISBLANK('Prediction Log'!$N602),"",IF('Prediction Log'!$M602='Prediction Log'!$H602, "Y", "N"))</f>
        <v/>
      </c>
      <c r="U602" s="80" t="str">
        <f>'Prediction Log'!$R602</f>
        <v/>
      </c>
      <c r="V602" s="80" t="str">
        <f>IF(ISBLANK('Prediction Log'!$N602), "",IF(AND('Prediction Log'!$T602="Y", 'Prediction Log'!$U602="Y"), "Y", "N"))</f>
        <v/>
      </c>
      <c r="W602" s="81" t="str">
        <f>IF(ISBLANK('Prediction Log'!$N602),"",IF('Prediction Log'!$M602='Prediction Log'!$I602, "Y", "N"))</f>
        <v/>
      </c>
      <c r="X602" s="81" t="str">
        <f>IF(ISBLANK('Prediction Log'!$N602), "", IF('Prediction Log'!$R602=Games!K584, "Y", "N"))</f>
        <v/>
      </c>
      <c r="Y602" s="82" t="str">
        <f>IF(ISBLANK('Prediction Log'!$N602), "",IF('Prediction Log'!$J602='Prediction Log'!$M602, "Y", "N"))</f>
        <v/>
      </c>
      <c r="Z602" s="81" t="str">
        <f>IF(ISBLANK('Prediction Log'!$N602), "",IF('Prediction Log'!$I602&lt;&gt;'Prediction Log'!$M602, "N",IF(AND('Prediction Log'!$E602&gt;0, 'Prediction Log'!$P602&gt;'Prediction Log'!$E602, 'Prediction Log'!$I602='Prediction Log'!$C602), "Y", IF(AND('Prediction Log'!$E602&lt;0, 'Prediction Log'!$P602&lt;'Prediction Log'!$E602,'Prediction Log'!$I602='Prediction Log'!$B602 ), "Y", IF('Prediction Log'!$P602='Prediction Log'!$E602, "PUSH", "N")))))</f>
        <v/>
      </c>
      <c r="AA602" s="81" t="str">
        <f>IF(ISBLANK('Prediction Log'!$N602), "",IF(AND('Prediction Log'!$W602="Y", 'Prediction Log'!$X602="Y"), "Y", "N"))</f>
        <v/>
      </c>
      <c r="AB602" s="80" t="str">
        <f>IF(ISBLANK('Prediction Log'!$N602), "",IF('Prediction Log'!$D602&gt;0, 'Prediction Log'!$P602-'Prediction Log'!$D602, IF('Prediction Log'!$D602&lt;0, -'Prediction Log'!$P602+'Prediction Log'!$D602, "NA")))</f>
        <v/>
      </c>
      <c r="AC602" s="80" t="str">
        <f>IF(ISBLANK('Prediction Log'!$N602), "",ABS('Prediction Log'!$AB602))</f>
        <v/>
      </c>
      <c r="AD602" s="81" t="str">
        <f>IF(ISBLANK('Prediction Log'!$N602), "",IF('Prediction Log'!$E602&gt;0, 'Prediction Log'!$P602-'Prediction Log'!$E602, IF('Prediction Log'!$E602&lt;0, -'Prediction Log'!$P602+'Prediction Log'!$E602, "NA")))</f>
        <v/>
      </c>
      <c r="AE602" s="81" t="str">
        <f>IF(ISBLANK('Prediction Log'!$N602), "",ABS('Prediction Log'!$AD602))</f>
        <v/>
      </c>
    </row>
    <row r="603" ht="14.25" customHeight="1">
      <c r="A603" s="67" t="str">
        <f>IF(ISBLANK(Games!$B585), "",Games!A585)</f>
        <v/>
      </c>
      <c r="B603" s="67" t="str">
        <f>IF(ISBLANK(Games!$B585), "",Games!B585)</f>
        <v/>
      </c>
      <c r="C603" s="67" t="str">
        <f>IF(ISBLANK(Games!$B585), "",Games!E585)</f>
        <v/>
      </c>
      <c r="D603" s="68" t="str">
        <f>IF(ISBLANK(Games!$B585), "",Games!G585)</f>
        <v/>
      </c>
      <c r="E603" s="68" t="str">
        <f>IF(ISBLANK(Games!$B585), "",Games!H585)</f>
        <v/>
      </c>
      <c r="F603" s="69" t="str">
        <f>Games!D585</f>
        <v/>
      </c>
      <c r="G603" s="70" t="str">
        <f>Games!K585</f>
        <v/>
      </c>
      <c r="H603" s="71" t="str">
        <f>IF(ISBLANK(Games!B585), "", IF('Prediction Log'!$D603&lt;0, 'Prediction Log'!$B603, 'Prediction Log'!$C603))</f>
        <v/>
      </c>
      <c r="I603" s="72" t="str">
        <f>IF(ISBLANK(Games!$B585), "",Games!I585)</f>
        <v/>
      </c>
      <c r="J603" s="72" t="str">
        <f>IF('Prediction Log'!$F603&gt;0.5, 'Prediction Log'!$B603, IF('Prediction Log'!$F603&lt;0.5, 'Prediction Log'!$C603, "PICK"))</f>
        <v/>
      </c>
      <c r="K603" s="73" t="str">
        <f>IF(ISBLANK(Games!B585), "",IF('Prediction Log'!$J603='Prediction Log'!$B603, 'Prediction Log'!$F603, 1-'Prediction Log'!$F603))</f>
        <v/>
      </c>
      <c r="L603" s="74" t="str">
        <f>IF(ISBLANK(Games!$B585), "",Games!L585)</f>
        <v/>
      </c>
      <c r="M603" s="75" t="str">
        <f>IF(ISBLANK('Prediction Log'!$N603), "",IF('Prediction Log'!$N603&gt;'Prediction Log'!$O603,'Prediction Log'!$B603,'Prediction Log'!$C603))</f>
        <v/>
      </c>
      <c r="N603" s="76"/>
      <c r="O603" s="76"/>
      <c r="P603" s="77" t="str">
        <f>IF(ISBLANK('Prediction Log'!$N603), "",'Prediction Log'!$O603-'Prediction Log'!$N603)</f>
        <v/>
      </c>
      <c r="Q603" s="78" t="str">
        <f>IF(ISBLANK('Prediction Log'!$N603), "",IF('Prediction Log'!$M603&lt;&gt;'Prediction Log'!$H603, "Y", IF(AND('Prediction Log'!$M603='Prediction Log'!$H603, ABS((-1*'Prediction Log'!$P603))&gt;ABS('Prediction Log'!$D603)), "Y", IF('Prediction Log'!$D603='Prediction Log'!$P603, "PUSH", "N"))))</f>
        <v/>
      </c>
      <c r="R603" s="79" t="str">
        <f>IF(ISBLANK('Prediction Log'!$N603), "",IF('Prediction Log'!$P603&lt;'Prediction Log'!$D603, "Y", IF('Prediction Log'!$P603='Prediction Log'!$D603, "PUSH", "N")))</f>
        <v/>
      </c>
      <c r="S603" s="79" t="str">
        <f>IF(ISBLANK('Prediction Log'!$N603), "",IF('Prediction Log'!$P603&lt;'Prediction Log'!$E603, "Y", IF('Prediction Log'!$P603='Prediction Log'!$E603, "PUSH", "N")))</f>
        <v/>
      </c>
      <c r="T603" s="80" t="str">
        <f>IF(ISBLANK('Prediction Log'!$N603),"",IF('Prediction Log'!$M603='Prediction Log'!$H603, "Y", "N"))</f>
        <v/>
      </c>
      <c r="U603" s="80" t="str">
        <f>'Prediction Log'!$R603</f>
        <v/>
      </c>
      <c r="V603" s="80" t="str">
        <f>IF(ISBLANK('Prediction Log'!$N603), "",IF(AND('Prediction Log'!$T603="Y", 'Prediction Log'!$U603="Y"), "Y", "N"))</f>
        <v/>
      </c>
      <c r="W603" s="81" t="str">
        <f>IF(ISBLANK('Prediction Log'!$N603),"",IF('Prediction Log'!$M603='Prediction Log'!$I603, "Y", "N"))</f>
        <v/>
      </c>
      <c r="X603" s="81" t="str">
        <f>IF(ISBLANK('Prediction Log'!$N603), "", IF('Prediction Log'!$R603=Games!K585, "Y", "N"))</f>
        <v/>
      </c>
      <c r="Y603" s="82" t="str">
        <f>IF(ISBLANK('Prediction Log'!$N603), "",IF('Prediction Log'!$J603='Prediction Log'!$M603, "Y", "N"))</f>
        <v/>
      </c>
      <c r="Z603" s="81" t="str">
        <f>IF(ISBLANK('Prediction Log'!$N603), "",IF('Prediction Log'!$I603&lt;&gt;'Prediction Log'!$M603, "N",IF(AND('Prediction Log'!$E603&gt;0, 'Prediction Log'!$P603&gt;'Prediction Log'!$E603, 'Prediction Log'!$I603='Prediction Log'!$C603), "Y", IF(AND('Prediction Log'!$E603&lt;0, 'Prediction Log'!$P603&lt;'Prediction Log'!$E603,'Prediction Log'!$I603='Prediction Log'!$B603 ), "Y", IF('Prediction Log'!$P603='Prediction Log'!$E603, "PUSH", "N")))))</f>
        <v/>
      </c>
      <c r="AA603" s="81" t="str">
        <f>IF(ISBLANK('Prediction Log'!$N603), "",IF(AND('Prediction Log'!$W603="Y", 'Prediction Log'!$X603="Y"), "Y", "N"))</f>
        <v/>
      </c>
      <c r="AB603" s="80" t="str">
        <f>IF(ISBLANK('Prediction Log'!$N603), "",IF('Prediction Log'!$D603&gt;0, 'Prediction Log'!$P603-'Prediction Log'!$D603, IF('Prediction Log'!$D603&lt;0, -'Prediction Log'!$P603+'Prediction Log'!$D603, "NA")))</f>
        <v/>
      </c>
      <c r="AC603" s="80" t="str">
        <f>IF(ISBLANK('Prediction Log'!$N603), "",ABS('Prediction Log'!$AB603))</f>
        <v/>
      </c>
      <c r="AD603" s="81" t="str">
        <f>IF(ISBLANK('Prediction Log'!$N603), "",IF('Prediction Log'!$E603&gt;0, 'Prediction Log'!$P603-'Prediction Log'!$E603, IF('Prediction Log'!$E603&lt;0, -'Prediction Log'!$P603+'Prediction Log'!$E603, "NA")))</f>
        <v/>
      </c>
      <c r="AE603" s="81" t="str">
        <f>IF(ISBLANK('Prediction Log'!$N603), "",ABS('Prediction Log'!$AD603))</f>
        <v/>
      </c>
    </row>
    <row r="604" ht="14.25" customHeight="1">
      <c r="A604" s="14" t="str">
        <f>IF(ISBLANK(Games!$B586), "",Games!A586)</f>
        <v/>
      </c>
      <c r="B604" s="67" t="str">
        <f>IF(ISBLANK(Games!$B586), "",Games!B586)</f>
        <v/>
      </c>
      <c r="C604" s="67" t="str">
        <f>IF(ISBLANK(Games!$B586), "",Games!E586)</f>
        <v/>
      </c>
      <c r="D604" s="10" t="str">
        <f>IF(ISBLANK(Games!$B586), "",Games!G586)</f>
        <v/>
      </c>
      <c r="E604" s="10" t="str">
        <f>IF(ISBLANK(Games!$B586), "",Games!H586)</f>
        <v/>
      </c>
      <c r="F604" s="69" t="str">
        <f>Games!D586</f>
        <v/>
      </c>
      <c r="G604" s="70" t="str">
        <f>Games!K586</f>
        <v/>
      </c>
      <c r="H604" s="71" t="str">
        <f>IF(ISBLANK(Games!B586), "", IF('Prediction Log'!$D604&lt;0, 'Prediction Log'!$B604, 'Prediction Log'!$C604))</f>
        <v/>
      </c>
      <c r="I604" s="72" t="str">
        <f>IF(ISBLANK(Games!$B586), "",Games!I586)</f>
        <v/>
      </c>
      <c r="J604" s="72" t="str">
        <f>IF('Prediction Log'!$F604&gt;0.5, 'Prediction Log'!$B604, IF('Prediction Log'!$F604&lt;0.5, 'Prediction Log'!$C604, "PICK"))</f>
        <v/>
      </c>
      <c r="K604" s="73" t="str">
        <f>IF(ISBLANK(Games!B586), "",IF('Prediction Log'!$J604='Prediction Log'!$B604, 'Prediction Log'!$F604, 1-'Prediction Log'!$F604))</f>
        <v/>
      </c>
      <c r="L604" s="74" t="str">
        <f>IF(ISBLANK(Games!$B586), "",Games!L586)</f>
        <v/>
      </c>
      <c r="M604" s="75" t="str">
        <f>IF(ISBLANK('Prediction Log'!$N604), "",IF('Prediction Log'!$N604&gt;'Prediction Log'!$O604,'Prediction Log'!$B604,'Prediction Log'!$C604))</f>
        <v/>
      </c>
      <c r="N604" s="76"/>
      <c r="O604" s="76"/>
      <c r="P604" s="77" t="str">
        <f>IF(ISBLANK('Prediction Log'!$N604), "",'Prediction Log'!$O604-'Prediction Log'!$N604)</f>
        <v/>
      </c>
      <c r="Q604" s="78" t="str">
        <f>IF(ISBLANK('Prediction Log'!$N604), "",IF('Prediction Log'!$M604&lt;&gt;'Prediction Log'!$H604, "Y", IF(AND('Prediction Log'!$M604='Prediction Log'!$H604, ABS((-1*'Prediction Log'!$P604))&gt;ABS('Prediction Log'!$D604)), "Y", IF('Prediction Log'!$D604='Prediction Log'!$P604, "PUSH", "N"))))</f>
        <v/>
      </c>
      <c r="R604" s="79" t="str">
        <f>IF(ISBLANK('Prediction Log'!$N604), "",IF('Prediction Log'!$P604&lt;'Prediction Log'!$D604, "Y", IF('Prediction Log'!$P604='Prediction Log'!$D604, "PUSH", "N")))</f>
        <v/>
      </c>
      <c r="S604" s="79" t="str">
        <f>IF(ISBLANK('Prediction Log'!$N604), "",IF('Prediction Log'!$P604&lt;'Prediction Log'!$E604, "Y", IF('Prediction Log'!$P604='Prediction Log'!$E604, "PUSH", "N")))</f>
        <v/>
      </c>
      <c r="T604" s="80" t="str">
        <f>IF(ISBLANK('Prediction Log'!$N604),"",IF('Prediction Log'!$M604='Prediction Log'!$H604, "Y", "N"))</f>
        <v/>
      </c>
      <c r="U604" s="80" t="str">
        <f>'Prediction Log'!$R604</f>
        <v/>
      </c>
      <c r="V604" s="80" t="str">
        <f>IF(ISBLANK('Prediction Log'!$N604), "",IF(AND('Prediction Log'!$T604="Y", 'Prediction Log'!$U604="Y"), "Y", "N"))</f>
        <v/>
      </c>
      <c r="W604" s="81" t="str">
        <f>IF(ISBLANK('Prediction Log'!$N604),"",IF('Prediction Log'!$M604='Prediction Log'!$I604, "Y", "N"))</f>
        <v/>
      </c>
      <c r="X604" s="81" t="str">
        <f>IF(ISBLANK('Prediction Log'!$N604), "", IF('Prediction Log'!$R604=Games!K586, "Y", "N"))</f>
        <v/>
      </c>
      <c r="Y604" s="82" t="str">
        <f>IF(ISBLANK('Prediction Log'!$N604), "",IF('Prediction Log'!$J604='Prediction Log'!$M604, "Y", "N"))</f>
        <v/>
      </c>
      <c r="Z604" s="81" t="str">
        <f>IF(ISBLANK('Prediction Log'!$N604), "",IF('Prediction Log'!$I604&lt;&gt;'Prediction Log'!$M604, "N",IF(AND('Prediction Log'!$E604&gt;0, 'Prediction Log'!$P604&gt;'Prediction Log'!$E604, 'Prediction Log'!$I604='Prediction Log'!$C604), "Y", IF(AND('Prediction Log'!$E604&lt;0, 'Prediction Log'!$P604&lt;'Prediction Log'!$E604,'Prediction Log'!$I604='Prediction Log'!$B604 ), "Y", IF('Prediction Log'!$P604='Prediction Log'!$E604, "PUSH", "N")))))</f>
        <v/>
      </c>
      <c r="AA604" s="81" t="str">
        <f>IF(ISBLANK('Prediction Log'!$N604), "",IF(AND('Prediction Log'!$W604="Y", 'Prediction Log'!$X604="Y"), "Y", "N"))</f>
        <v/>
      </c>
      <c r="AB604" s="80" t="str">
        <f>IF(ISBLANK('Prediction Log'!$N604), "",IF('Prediction Log'!$D604&gt;0, 'Prediction Log'!$P604-'Prediction Log'!$D604, IF('Prediction Log'!$D604&lt;0, -'Prediction Log'!$P604+'Prediction Log'!$D604, "NA")))</f>
        <v/>
      </c>
      <c r="AC604" s="80" t="str">
        <f>IF(ISBLANK('Prediction Log'!$N604), "",ABS('Prediction Log'!$AB604))</f>
        <v/>
      </c>
      <c r="AD604" s="81" t="str">
        <f>IF(ISBLANK('Prediction Log'!$N604), "",IF('Prediction Log'!$E604&gt;0, 'Prediction Log'!$P604-'Prediction Log'!$E604, IF('Prediction Log'!$E604&lt;0, -'Prediction Log'!$P604+'Prediction Log'!$E604, "NA")))</f>
        <v/>
      </c>
      <c r="AE604" s="81" t="str">
        <f>IF(ISBLANK('Prediction Log'!$N604), "",ABS('Prediction Log'!$AD604))</f>
        <v/>
      </c>
    </row>
    <row r="605" ht="14.25" customHeight="1">
      <c r="A605" s="67" t="str">
        <f>IF(ISBLANK(Games!$B587), "",Games!A587)</f>
        <v/>
      </c>
      <c r="B605" s="67" t="str">
        <f>IF(ISBLANK(Games!$B587), "",Games!B587)</f>
        <v/>
      </c>
      <c r="C605" s="67" t="str">
        <f>IF(ISBLANK(Games!$B587), "",Games!E587)</f>
        <v/>
      </c>
      <c r="D605" s="68" t="str">
        <f>IF(ISBLANK(Games!$B587), "",Games!G587)</f>
        <v/>
      </c>
      <c r="E605" s="68" t="str">
        <f>IF(ISBLANK(Games!$B587), "",Games!H587)</f>
        <v/>
      </c>
      <c r="F605" s="69" t="str">
        <f>Games!D587</f>
        <v/>
      </c>
      <c r="G605" s="70" t="str">
        <f>Games!K587</f>
        <v/>
      </c>
      <c r="H605" s="71" t="str">
        <f>IF(ISBLANK(Games!B587), "", IF('Prediction Log'!$D605&lt;0, 'Prediction Log'!$B605, 'Prediction Log'!$C605))</f>
        <v/>
      </c>
      <c r="I605" s="72" t="str">
        <f>IF(ISBLANK(Games!$B587), "",Games!I587)</f>
        <v/>
      </c>
      <c r="J605" s="72" t="str">
        <f>IF('Prediction Log'!$F605&gt;0.5, 'Prediction Log'!$B605, IF('Prediction Log'!$F605&lt;0.5, 'Prediction Log'!$C605, "PICK"))</f>
        <v/>
      </c>
      <c r="K605" s="73" t="str">
        <f>IF(ISBLANK(Games!B587), "",IF('Prediction Log'!$J605='Prediction Log'!$B605, 'Prediction Log'!$F605, 1-'Prediction Log'!$F605))</f>
        <v/>
      </c>
      <c r="L605" s="74" t="str">
        <f>IF(ISBLANK(Games!$B587), "",Games!L587)</f>
        <v/>
      </c>
      <c r="M605" s="75" t="str">
        <f>IF(ISBLANK('Prediction Log'!$N605), "",IF('Prediction Log'!$N605&gt;'Prediction Log'!$O605,'Prediction Log'!$B605,'Prediction Log'!$C605))</f>
        <v/>
      </c>
      <c r="N605" s="76"/>
      <c r="O605" s="76"/>
      <c r="P605" s="77" t="str">
        <f>IF(ISBLANK('Prediction Log'!$N605), "",'Prediction Log'!$O605-'Prediction Log'!$N605)</f>
        <v/>
      </c>
      <c r="Q605" s="78" t="str">
        <f>IF(ISBLANK('Prediction Log'!$N605), "",IF('Prediction Log'!$M605&lt;&gt;'Prediction Log'!$H605, "Y", IF(AND('Prediction Log'!$M605='Prediction Log'!$H605, ABS((-1*'Prediction Log'!$P605))&gt;ABS('Prediction Log'!$D605)), "Y", IF('Prediction Log'!$D605='Prediction Log'!$P605, "PUSH", "N"))))</f>
        <v/>
      </c>
      <c r="R605" s="79" t="str">
        <f>IF(ISBLANK('Prediction Log'!$N605), "",IF('Prediction Log'!$P605&lt;'Prediction Log'!$D605, "Y", IF('Prediction Log'!$P605='Prediction Log'!$D605, "PUSH", "N")))</f>
        <v/>
      </c>
      <c r="S605" s="79" t="str">
        <f>IF(ISBLANK('Prediction Log'!$N605), "",IF('Prediction Log'!$P605&lt;'Prediction Log'!$E605, "Y", IF('Prediction Log'!$P605='Prediction Log'!$E605, "PUSH", "N")))</f>
        <v/>
      </c>
      <c r="T605" s="80" t="str">
        <f>IF(ISBLANK('Prediction Log'!$N605),"",IF('Prediction Log'!$M605='Prediction Log'!$H605, "Y", "N"))</f>
        <v/>
      </c>
      <c r="U605" s="80" t="str">
        <f>'Prediction Log'!$R605</f>
        <v/>
      </c>
      <c r="V605" s="80" t="str">
        <f>IF(ISBLANK('Prediction Log'!$N605), "",IF(AND('Prediction Log'!$T605="Y", 'Prediction Log'!$U605="Y"), "Y", "N"))</f>
        <v/>
      </c>
      <c r="W605" s="81" t="str">
        <f>IF(ISBLANK('Prediction Log'!$N605),"",IF('Prediction Log'!$M605='Prediction Log'!$I605, "Y", "N"))</f>
        <v/>
      </c>
      <c r="X605" s="81" t="str">
        <f>IF(ISBLANK('Prediction Log'!$N605), "", IF('Prediction Log'!$R605=Games!K587, "Y", "N"))</f>
        <v/>
      </c>
      <c r="Y605" s="82" t="str">
        <f>IF(ISBLANK('Prediction Log'!$N605), "",IF('Prediction Log'!$J605='Prediction Log'!$M605, "Y", "N"))</f>
        <v/>
      </c>
      <c r="Z605" s="81" t="str">
        <f>IF(ISBLANK('Prediction Log'!$N605), "",IF('Prediction Log'!$I605&lt;&gt;'Prediction Log'!$M605, "N",IF(AND('Prediction Log'!$E605&gt;0, 'Prediction Log'!$P605&gt;'Prediction Log'!$E605, 'Prediction Log'!$I605='Prediction Log'!$C605), "Y", IF(AND('Prediction Log'!$E605&lt;0, 'Prediction Log'!$P605&lt;'Prediction Log'!$E605,'Prediction Log'!$I605='Prediction Log'!$B605 ), "Y", IF('Prediction Log'!$P605='Prediction Log'!$E605, "PUSH", "N")))))</f>
        <v/>
      </c>
      <c r="AA605" s="81" t="str">
        <f>IF(ISBLANK('Prediction Log'!$N605), "",IF(AND('Prediction Log'!$W605="Y", 'Prediction Log'!$X605="Y"), "Y", "N"))</f>
        <v/>
      </c>
      <c r="AB605" s="80" t="str">
        <f>IF(ISBLANK('Prediction Log'!$N605), "",IF('Prediction Log'!$D605&gt;0, 'Prediction Log'!$P605-'Prediction Log'!$D605, IF('Prediction Log'!$D605&lt;0, -'Prediction Log'!$P605+'Prediction Log'!$D605, "NA")))</f>
        <v/>
      </c>
      <c r="AC605" s="80" t="str">
        <f>IF(ISBLANK('Prediction Log'!$N605), "",ABS('Prediction Log'!$AB605))</f>
        <v/>
      </c>
      <c r="AD605" s="81" t="str">
        <f>IF(ISBLANK('Prediction Log'!$N605), "",IF('Prediction Log'!$E605&gt;0, 'Prediction Log'!$P605-'Prediction Log'!$E605, IF('Prediction Log'!$E605&lt;0, -'Prediction Log'!$P605+'Prediction Log'!$E605, "NA")))</f>
        <v/>
      </c>
      <c r="AE605" s="81" t="str">
        <f>IF(ISBLANK('Prediction Log'!$N605), "",ABS('Prediction Log'!$AD605))</f>
        <v/>
      </c>
    </row>
    <row r="606" ht="14.25" customHeight="1">
      <c r="A606" s="14" t="str">
        <f>IF(ISBLANK(Games!$B588), "",Games!A588)</f>
        <v/>
      </c>
      <c r="B606" s="67" t="str">
        <f>IF(ISBLANK(Games!$B588), "",Games!B588)</f>
        <v/>
      </c>
      <c r="C606" s="67" t="str">
        <f>IF(ISBLANK(Games!$B588), "",Games!E588)</f>
        <v/>
      </c>
      <c r="D606" s="10" t="str">
        <f>IF(ISBLANK(Games!$B588), "",Games!G588)</f>
        <v/>
      </c>
      <c r="E606" s="10" t="str">
        <f>IF(ISBLANK(Games!$B588), "",Games!H588)</f>
        <v/>
      </c>
      <c r="F606" s="69" t="str">
        <f>Games!D588</f>
        <v/>
      </c>
      <c r="G606" s="70" t="str">
        <f>Games!K588</f>
        <v/>
      </c>
      <c r="H606" s="71" t="str">
        <f>IF(ISBLANK(Games!B588), "", IF('Prediction Log'!$D606&lt;0, 'Prediction Log'!$B606, 'Prediction Log'!$C606))</f>
        <v/>
      </c>
      <c r="I606" s="72" t="str">
        <f>IF(ISBLANK(Games!$B588), "",Games!I588)</f>
        <v/>
      </c>
      <c r="J606" s="72" t="str">
        <f>IF('Prediction Log'!$F606&gt;0.5, 'Prediction Log'!$B606, IF('Prediction Log'!$F606&lt;0.5, 'Prediction Log'!$C606, "PICK"))</f>
        <v/>
      </c>
      <c r="K606" s="73" t="str">
        <f>IF(ISBLANK(Games!B588), "",IF('Prediction Log'!$J606='Prediction Log'!$B606, 'Prediction Log'!$F606, 1-'Prediction Log'!$F606))</f>
        <v/>
      </c>
      <c r="L606" s="74" t="str">
        <f>IF(ISBLANK(Games!$B588), "",Games!L588)</f>
        <v/>
      </c>
      <c r="M606" s="75" t="str">
        <f>IF(ISBLANK('Prediction Log'!$N606), "",IF('Prediction Log'!$N606&gt;'Prediction Log'!$O606,'Prediction Log'!$B606,'Prediction Log'!$C606))</f>
        <v/>
      </c>
      <c r="N606" s="76"/>
      <c r="O606" s="76"/>
      <c r="P606" s="77" t="str">
        <f>IF(ISBLANK('Prediction Log'!$N606), "",'Prediction Log'!$O606-'Prediction Log'!$N606)</f>
        <v/>
      </c>
      <c r="Q606" s="78" t="str">
        <f>IF(ISBLANK('Prediction Log'!$N606), "",IF('Prediction Log'!$M606&lt;&gt;'Prediction Log'!$H606, "Y", IF(AND('Prediction Log'!$M606='Prediction Log'!$H606, ABS((-1*'Prediction Log'!$P606))&gt;ABS('Prediction Log'!$D606)), "Y", IF('Prediction Log'!$D606='Prediction Log'!$P606, "PUSH", "N"))))</f>
        <v/>
      </c>
      <c r="R606" s="79" t="str">
        <f>IF(ISBLANK('Prediction Log'!$N606), "",IF('Prediction Log'!$P606&lt;'Prediction Log'!$D606, "Y", IF('Prediction Log'!$P606='Prediction Log'!$D606, "PUSH", "N")))</f>
        <v/>
      </c>
      <c r="S606" s="79" t="str">
        <f>IF(ISBLANK('Prediction Log'!$N606), "",IF('Prediction Log'!$P606&lt;'Prediction Log'!$E606, "Y", IF('Prediction Log'!$P606='Prediction Log'!$E606, "PUSH", "N")))</f>
        <v/>
      </c>
      <c r="T606" s="80" t="str">
        <f>IF(ISBLANK('Prediction Log'!$N606),"",IF('Prediction Log'!$M606='Prediction Log'!$H606, "Y", "N"))</f>
        <v/>
      </c>
      <c r="U606" s="80" t="str">
        <f>'Prediction Log'!$R606</f>
        <v/>
      </c>
      <c r="V606" s="80" t="str">
        <f>IF(ISBLANK('Prediction Log'!$N606), "",IF(AND('Prediction Log'!$T606="Y", 'Prediction Log'!$U606="Y"), "Y", "N"))</f>
        <v/>
      </c>
      <c r="W606" s="81" t="str">
        <f>IF(ISBLANK('Prediction Log'!$N606),"",IF('Prediction Log'!$M606='Prediction Log'!$I606, "Y", "N"))</f>
        <v/>
      </c>
      <c r="X606" s="81" t="str">
        <f>IF(ISBLANK('Prediction Log'!$N606), "", IF('Prediction Log'!$R606=Games!K588, "Y", "N"))</f>
        <v/>
      </c>
      <c r="Y606" s="82" t="str">
        <f>IF(ISBLANK('Prediction Log'!$N606), "",IF('Prediction Log'!$J606='Prediction Log'!$M606, "Y", "N"))</f>
        <v/>
      </c>
      <c r="Z606" s="81" t="str">
        <f>IF(ISBLANK('Prediction Log'!$N606), "",IF('Prediction Log'!$I606&lt;&gt;'Prediction Log'!$M606, "N",IF(AND('Prediction Log'!$E606&gt;0, 'Prediction Log'!$P606&gt;'Prediction Log'!$E606, 'Prediction Log'!$I606='Prediction Log'!$C606), "Y", IF(AND('Prediction Log'!$E606&lt;0, 'Prediction Log'!$P606&lt;'Prediction Log'!$E606,'Prediction Log'!$I606='Prediction Log'!$B606 ), "Y", IF('Prediction Log'!$P606='Prediction Log'!$E606, "PUSH", "N")))))</f>
        <v/>
      </c>
      <c r="AA606" s="81" t="str">
        <f>IF(ISBLANK('Prediction Log'!$N606), "",IF(AND('Prediction Log'!$W606="Y", 'Prediction Log'!$X606="Y"), "Y", "N"))</f>
        <v/>
      </c>
      <c r="AB606" s="80" t="str">
        <f>IF(ISBLANK('Prediction Log'!$N606), "",IF('Prediction Log'!$D606&gt;0, 'Prediction Log'!$P606-'Prediction Log'!$D606, IF('Prediction Log'!$D606&lt;0, -'Prediction Log'!$P606+'Prediction Log'!$D606, "NA")))</f>
        <v/>
      </c>
      <c r="AC606" s="80" t="str">
        <f>IF(ISBLANK('Prediction Log'!$N606), "",ABS('Prediction Log'!$AB606))</f>
        <v/>
      </c>
      <c r="AD606" s="81" t="str">
        <f>IF(ISBLANK('Prediction Log'!$N606), "",IF('Prediction Log'!$E606&gt;0, 'Prediction Log'!$P606-'Prediction Log'!$E606, IF('Prediction Log'!$E606&lt;0, -'Prediction Log'!$P606+'Prediction Log'!$E606, "NA")))</f>
        <v/>
      </c>
      <c r="AE606" s="81" t="str">
        <f>IF(ISBLANK('Prediction Log'!$N606), "",ABS('Prediction Log'!$AD606))</f>
        <v/>
      </c>
    </row>
    <row r="607" ht="14.25" customHeight="1">
      <c r="A607" s="67" t="str">
        <f>IF(ISBLANK(Games!$B589), "",Games!A589)</f>
        <v/>
      </c>
      <c r="B607" s="67" t="str">
        <f>IF(ISBLANK(Games!$B589), "",Games!B589)</f>
        <v/>
      </c>
      <c r="C607" s="67" t="str">
        <f>IF(ISBLANK(Games!$B589), "",Games!E589)</f>
        <v/>
      </c>
      <c r="D607" s="68" t="str">
        <f>IF(ISBLANK(Games!$B589), "",Games!G589)</f>
        <v/>
      </c>
      <c r="E607" s="68" t="str">
        <f>IF(ISBLANK(Games!$B589), "",Games!H589)</f>
        <v/>
      </c>
      <c r="F607" s="69" t="str">
        <f>Games!D589</f>
        <v/>
      </c>
      <c r="G607" s="70" t="str">
        <f>Games!K589</f>
        <v/>
      </c>
      <c r="H607" s="71" t="str">
        <f>IF(ISBLANK(Games!B589), "", IF('Prediction Log'!$D607&lt;0, 'Prediction Log'!$B607, 'Prediction Log'!$C607))</f>
        <v/>
      </c>
      <c r="I607" s="72" t="str">
        <f>IF(ISBLANK(Games!$B589), "",Games!I589)</f>
        <v/>
      </c>
      <c r="J607" s="72" t="str">
        <f>IF('Prediction Log'!$F607&gt;0.5, 'Prediction Log'!$B607, IF('Prediction Log'!$F607&lt;0.5, 'Prediction Log'!$C607, "PICK"))</f>
        <v/>
      </c>
      <c r="K607" s="73" t="str">
        <f>IF(ISBLANK(Games!B589), "",IF('Prediction Log'!$J607='Prediction Log'!$B607, 'Prediction Log'!$F607, 1-'Prediction Log'!$F607))</f>
        <v/>
      </c>
      <c r="L607" s="74" t="str">
        <f>IF(ISBLANK(Games!$B589), "",Games!L589)</f>
        <v/>
      </c>
      <c r="M607" s="75" t="str">
        <f>IF(ISBLANK('Prediction Log'!$N607), "",IF('Prediction Log'!$N607&gt;'Prediction Log'!$O607,'Prediction Log'!$B607,'Prediction Log'!$C607))</f>
        <v/>
      </c>
      <c r="N607" s="76"/>
      <c r="O607" s="76"/>
      <c r="P607" s="77" t="str">
        <f>IF(ISBLANK('Prediction Log'!$N607), "",'Prediction Log'!$O607-'Prediction Log'!$N607)</f>
        <v/>
      </c>
      <c r="Q607" s="78" t="str">
        <f>IF(ISBLANK('Prediction Log'!$N607), "",IF('Prediction Log'!$M607&lt;&gt;'Prediction Log'!$H607, "Y", IF(AND('Prediction Log'!$M607='Prediction Log'!$H607, ABS((-1*'Prediction Log'!$P607))&gt;ABS('Prediction Log'!$D607)), "Y", IF('Prediction Log'!$D607='Prediction Log'!$P607, "PUSH", "N"))))</f>
        <v/>
      </c>
      <c r="R607" s="79" t="str">
        <f>IF(ISBLANK('Prediction Log'!$N607), "",IF('Prediction Log'!$P607&lt;'Prediction Log'!$D607, "Y", IF('Prediction Log'!$P607='Prediction Log'!$D607, "PUSH", "N")))</f>
        <v/>
      </c>
      <c r="S607" s="79" t="str">
        <f>IF(ISBLANK('Prediction Log'!$N607), "",IF('Prediction Log'!$P607&lt;'Prediction Log'!$E607, "Y", IF('Prediction Log'!$P607='Prediction Log'!$E607, "PUSH", "N")))</f>
        <v/>
      </c>
      <c r="T607" s="80" t="str">
        <f>IF(ISBLANK('Prediction Log'!$N607),"",IF('Prediction Log'!$M607='Prediction Log'!$H607, "Y", "N"))</f>
        <v/>
      </c>
      <c r="U607" s="80" t="str">
        <f>'Prediction Log'!$R607</f>
        <v/>
      </c>
      <c r="V607" s="80" t="str">
        <f>IF(ISBLANK('Prediction Log'!$N607), "",IF(AND('Prediction Log'!$T607="Y", 'Prediction Log'!$U607="Y"), "Y", "N"))</f>
        <v/>
      </c>
      <c r="W607" s="81" t="str">
        <f>IF(ISBLANK('Prediction Log'!$N607),"",IF('Prediction Log'!$M607='Prediction Log'!$I607, "Y", "N"))</f>
        <v/>
      </c>
      <c r="X607" s="81" t="str">
        <f>IF(ISBLANK('Prediction Log'!$N607), "", IF('Prediction Log'!$R607=Games!K589, "Y", "N"))</f>
        <v/>
      </c>
      <c r="Y607" s="82" t="str">
        <f>IF(ISBLANK('Prediction Log'!$N607), "",IF('Prediction Log'!$J607='Prediction Log'!$M607, "Y", "N"))</f>
        <v/>
      </c>
      <c r="Z607" s="81" t="str">
        <f>IF(ISBLANK('Prediction Log'!$N607), "",IF('Prediction Log'!$I607&lt;&gt;'Prediction Log'!$M607, "N",IF(AND('Prediction Log'!$E607&gt;0, 'Prediction Log'!$P607&gt;'Prediction Log'!$E607, 'Prediction Log'!$I607='Prediction Log'!$C607), "Y", IF(AND('Prediction Log'!$E607&lt;0, 'Prediction Log'!$P607&lt;'Prediction Log'!$E607,'Prediction Log'!$I607='Prediction Log'!$B607 ), "Y", IF('Prediction Log'!$P607='Prediction Log'!$E607, "PUSH", "N")))))</f>
        <v/>
      </c>
      <c r="AA607" s="81" t="str">
        <f>IF(ISBLANK('Prediction Log'!$N607), "",IF(AND('Prediction Log'!$W607="Y", 'Prediction Log'!$X607="Y"), "Y", "N"))</f>
        <v/>
      </c>
      <c r="AB607" s="80" t="str">
        <f>IF(ISBLANK('Prediction Log'!$N607), "",IF('Prediction Log'!$D607&gt;0, 'Prediction Log'!$P607-'Prediction Log'!$D607, IF('Prediction Log'!$D607&lt;0, -'Prediction Log'!$P607+'Prediction Log'!$D607, "NA")))</f>
        <v/>
      </c>
      <c r="AC607" s="80" t="str">
        <f>IF(ISBLANK('Prediction Log'!$N607), "",ABS('Prediction Log'!$AB607))</f>
        <v/>
      </c>
      <c r="AD607" s="81" t="str">
        <f>IF(ISBLANK('Prediction Log'!$N607), "",IF('Prediction Log'!$E607&gt;0, 'Prediction Log'!$P607-'Prediction Log'!$E607, IF('Prediction Log'!$E607&lt;0, -'Prediction Log'!$P607+'Prediction Log'!$E607, "NA")))</f>
        <v/>
      </c>
      <c r="AE607" s="81" t="str">
        <f>IF(ISBLANK('Prediction Log'!$N607), "",ABS('Prediction Log'!$AD607))</f>
        <v/>
      </c>
    </row>
    <row r="608" ht="14.25" customHeight="1">
      <c r="A608" s="14" t="str">
        <f>IF(ISBLANK(Games!$B590), "",Games!A590)</f>
        <v/>
      </c>
      <c r="B608" s="67" t="str">
        <f>IF(ISBLANK(Games!$B590), "",Games!B590)</f>
        <v/>
      </c>
      <c r="C608" s="67" t="str">
        <f>IF(ISBLANK(Games!$B590), "",Games!E590)</f>
        <v/>
      </c>
      <c r="D608" s="10" t="str">
        <f>IF(ISBLANK(Games!$B590), "",Games!G590)</f>
        <v/>
      </c>
      <c r="E608" s="10" t="str">
        <f>IF(ISBLANK(Games!$B590), "",Games!H590)</f>
        <v/>
      </c>
      <c r="F608" s="69" t="str">
        <f>Games!D590</f>
        <v/>
      </c>
      <c r="G608" s="70" t="str">
        <f>Games!K590</f>
        <v/>
      </c>
      <c r="H608" s="71" t="str">
        <f>IF(ISBLANK(Games!B590), "", IF('Prediction Log'!$D608&lt;0, 'Prediction Log'!$B608, 'Prediction Log'!$C608))</f>
        <v/>
      </c>
      <c r="I608" s="72" t="str">
        <f>IF(ISBLANK(Games!$B590), "",Games!I590)</f>
        <v/>
      </c>
      <c r="J608" s="72" t="str">
        <f>IF('Prediction Log'!$F608&gt;0.5, 'Prediction Log'!$B608, IF('Prediction Log'!$F608&lt;0.5, 'Prediction Log'!$C608, "PICK"))</f>
        <v/>
      </c>
      <c r="K608" s="73" t="str">
        <f>IF(ISBLANK(Games!B590), "",IF('Prediction Log'!$J608='Prediction Log'!$B608, 'Prediction Log'!$F608, 1-'Prediction Log'!$F608))</f>
        <v/>
      </c>
      <c r="L608" s="74" t="str">
        <f>IF(ISBLANK(Games!$B590), "",Games!L590)</f>
        <v/>
      </c>
      <c r="M608" s="75" t="str">
        <f>IF(ISBLANK('Prediction Log'!$N608), "",IF('Prediction Log'!$N608&gt;'Prediction Log'!$O608,'Prediction Log'!$B608,'Prediction Log'!$C608))</f>
        <v/>
      </c>
      <c r="N608" s="76"/>
      <c r="O608" s="76"/>
      <c r="P608" s="77" t="str">
        <f>IF(ISBLANK('Prediction Log'!$N608), "",'Prediction Log'!$O608-'Prediction Log'!$N608)</f>
        <v/>
      </c>
      <c r="Q608" s="78" t="str">
        <f>IF(ISBLANK('Prediction Log'!$N608), "",IF('Prediction Log'!$M608&lt;&gt;'Prediction Log'!$H608, "Y", IF(AND('Prediction Log'!$M608='Prediction Log'!$H608, ABS((-1*'Prediction Log'!$P608))&gt;ABS('Prediction Log'!$D608)), "Y", IF('Prediction Log'!$D608='Prediction Log'!$P608, "PUSH", "N"))))</f>
        <v/>
      </c>
      <c r="R608" s="79" t="str">
        <f>IF(ISBLANK('Prediction Log'!$N608), "",IF('Prediction Log'!$P608&lt;'Prediction Log'!$D608, "Y", IF('Prediction Log'!$P608='Prediction Log'!$D608, "PUSH", "N")))</f>
        <v/>
      </c>
      <c r="S608" s="79" t="str">
        <f>IF(ISBLANK('Prediction Log'!$N608), "",IF('Prediction Log'!$P608&lt;'Prediction Log'!$E608, "Y", IF('Prediction Log'!$P608='Prediction Log'!$E608, "PUSH", "N")))</f>
        <v/>
      </c>
      <c r="T608" s="80" t="str">
        <f>IF(ISBLANK('Prediction Log'!$N608),"",IF('Prediction Log'!$M608='Prediction Log'!$H608, "Y", "N"))</f>
        <v/>
      </c>
      <c r="U608" s="80" t="str">
        <f>'Prediction Log'!$R608</f>
        <v/>
      </c>
      <c r="V608" s="80" t="str">
        <f>IF(ISBLANK('Prediction Log'!$N608), "",IF(AND('Prediction Log'!$T608="Y", 'Prediction Log'!$U608="Y"), "Y", "N"))</f>
        <v/>
      </c>
      <c r="W608" s="81" t="str">
        <f>IF(ISBLANK('Prediction Log'!$N608),"",IF('Prediction Log'!$M608='Prediction Log'!$I608, "Y", "N"))</f>
        <v/>
      </c>
      <c r="X608" s="81" t="str">
        <f>IF(ISBLANK('Prediction Log'!$N608), "", IF('Prediction Log'!$R608=Games!K590, "Y", "N"))</f>
        <v/>
      </c>
      <c r="Y608" s="82" t="str">
        <f>IF(ISBLANK('Prediction Log'!$N608), "",IF('Prediction Log'!$J608='Prediction Log'!$M608, "Y", "N"))</f>
        <v/>
      </c>
      <c r="Z608" s="81" t="str">
        <f>IF(ISBLANK('Prediction Log'!$N608), "",IF('Prediction Log'!$I608&lt;&gt;'Prediction Log'!$M608, "N",IF(AND('Prediction Log'!$E608&gt;0, 'Prediction Log'!$P608&gt;'Prediction Log'!$E608, 'Prediction Log'!$I608='Prediction Log'!$C608), "Y", IF(AND('Prediction Log'!$E608&lt;0, 'Prediction Log'!$P608&lt;'Prediction Log'!$E608,'Prediction Log'!$I608='Prediction Log'!$B608 ), "Y", IF('Prediction Log'!$P608='Prediction Log'!$E608, "PUSH", "N")))))</f>
        <v/>
      </c>
      <c r="AA608" s="81" t="str">
        <f>IF(ISBLANK('Prediction Log'!$N608), "",IF(AND('Prediction Log'!$W608="Y", 'Prediction Log'!$X608="Y"), "Y", "N"))</f>
        <v/>
      </c>
      <c r="AB608" s="80" t="str">
        <f>IF(ISBLANK('Prediction Log'!$N608), "",IF('Prediction Log'!$D608&gt;0, 'Prediction Log'!$P608-'Prediction Log'!$D608, IF('Prediction Log'!$D608&lt;0, -'Prediction Log'!$P608+'Prediction Log'!$D608, "NA")))</f>
        <v/>
      </c>
      <c r="AC608" s="80" t="str">
        <f>IF(ISBLANK('Prediction Log'!$N608), "",ABS('Prediction Log'!$AB608))</f>
        <v/>
      </c>
      <c r="AD608" s="81" t="str">
        <f>IF(ISBLANK('Prediction Log'!$N608), "",IF('Prediction Log'!$E608&gt;0, 'Prediction Log'!$P608-'Prediction Log'!$E608, IF('Prediction Log'!$E608&lt;0, -'Prediction Log'!$P608+'Prediction Log'!$E608, "NA")))</f>
        <v/>
      </c>
      <c r="AE608" s="81" t="str">
        <f>IF(ISBLANK('Prediction Log'!$N608), "",ABS('Prediction Log'!$AD608))</f>
        <v/>
      </c>
    </row>
    <row r="609" ht="14.25" customHeight="1">
      <c r="A609" s="67" t="str">
        <f>IF(ISBLANK(Games!$B591), "",Games!A591)</f>
        <v/>
      </c>
      <c r="B609" s="67" t="str">
        <f>IF(ISBLANK(Games!$B591), "",Games!B591)</f>
        <v/>
      </c>
      <c r="C609" s="67" t="str">
        <f>IF(ISBLANK(Games!$B591), "",Games!E591)</f>
        <v/>
      </c>
      <c r="D609" s="68" t="str">
        <f>IF(ISBLANK(Games!$B591), "",Games!G591)</f>
        <v/>
      </c>
      <c r="E609" s="68" t="str">
        <f>IF(ISBLANK(Games!$B591), "",Games!H591)</f>
        <v/>
      </c>
      <c r="F609" s="69" t="str">
        <f>Games!D591</f>
        <v/>
      </c>
      <c r="G609" s="70" t="str">
        <f>Games!K591</f>
        <v/>
      </c>
      <c r="H609" s="71" t="str">
        <f>IF(ISBLANK(Games!B591), "", IF('Prediction Log'!$D609&lt;0, 'Prediction Log'!$B609, 'Prediction Log'!$C609))</f>
        <v/>
      </c>
      <c r="I609" s="72" t="str">
        <f>IF(ISBLANK(Games!$B591), "",Games!I591)</f>
        <v/>
      </c>
      <c r="J609" s="72" t="str">
        <f>IF('Prediction Log'!$F609&gt;0.5, 'Prediction Log'!$B609, IF('Prediction Log'!$F609&lt;0.5, 'Prediction Log'!$C609, "PICK"))</f>
        <v/>
      </c>
      <c r="K609" s="73" t="str">
        <f>IF(ISBLANK(Games!B591), "",IF('Prediction Log'!$J609='Prediction Log'!$B609, 'Prediction Log'!$F609, 1-'Prediction Log'!$F609))</f>
        <v/>
      </c>
      <c r="L609" s="74" t="str">
        <f>IF(ISBLANK(Games!$B591), "",Games!L591)</f>
        <v/>
      </c>
      <c r="M609" s="75" t="str">
        <f>IF(ISBLANK('Prediction Log'!$N609), "",IF('Prediction Log'!$N609&gt;'Prediction Log'!$O609,'Prediction Log'!$B609,'Prediction Log'!$C609))</f>
        <v/>
      </c>
      <c r="N609" s="76"/>
      <c r="O609" s="76"/>
      <c r="P609" s="77" t="str">
        <f>IF(ISBLANK('Prediction Log'!$N609), "",'Prediction Log'!$O609-'Prediction Log'!$N609)</f>
        <v/>
      </c>
      <c r="Q609" s="78" t="str">
        <f>IF(ISBLANK('Prediction Log'!$N609), "",IF('Prediction Log'!$M609&lt;&gt;'Prediction Log'!$H609, "Y", IF(AND('Prediction Log'!$M609='Prediction Log'!$H609, ABS((-1*'Prediction Log'!$P609))&gt;ABS('Prediction Log'!$D609)), "Y", IF('Prediction Log'!$D609='Prediction Log'!$P609, "PUSH", "N"))))</f>
        <v/>
      </c>
      <c r="R609" s="79" t="str">
        <f>IF(ISBLANK('Prediction Log'!$N609), "",IF('Prediction Log'!$P609&lt;'Prediction Log'!$D609, "Y", IF('Prediction Log'!$P609='Prediction Log'!$D609, "PUSH", "N")))</f>
        <v/>
      </c>
      <c r="S609" s="79" t="str">
        <f>IF(ISBLANK('Prediction Log'!$N609), "",IF('Prediction Log'!$P609&lt;'Prediction Log'!$E609, "Y", IF('Prediction Log'!$P609='Prediction Log'!$E609, "PUSH", "N")))</f>
        <v/>
      </c>
      <c r="T609" s="80" t="str">
        <f>IF(ISBLANK('Prediction Log'!$N609),"",IF('Prediction Log'!$M609='Prediction Log'!$H609, "Y", "N"))</f>
        <v/>
      </c>
      <c r="U609" s="80" t="str">
        <f>'Prediction Log'!$R609</f>
        <v/>
      </c>
      <c r="V609" s="80" t="str">
        <f>IF(ISBLANK('Prediction Log'!$N609), "",IF(AND('Prediction Log'!$T609="Y", 'Prediction Log'!$U609="Y"), "Y", "N"))</f>
        <v/>
      </c>
      <c r="W609" s="81" t="str">
        <f>IF(ISBLANK('Prediction Log'!$N609),"",IF('Prediction Log'!$M609='Prediction Log'!$I609, "Y", "N"))</f>
        <v/>
      </c>
      <c r="X609" s="81" t="str">
        <f>IF(ISBLANK('Prediction Log'!$N609), "", IF('Prediction Log'!$R609=Games!K591, "Y", "N"))</f>
        <v/>
      </c>
      <c r="Y609" s="82" t="str">
        <f>IF(ISBLANK('Prediction Log'!$N609), "",IF('Prediction Log'!$J609='Prediction Log'!$M609, "Y", "N"))</f>
        <v/>
      </c>
      <c r="Z609" s="81" t="str">
        <f>IF(ISBLANK('Prediction Log'!$N609), "",IF('Prediction Log'!$I609&lt;&gt;'Prediction Log'!$M609, "N",IF(AND('Prediction Log'!$E609&gt;0, 'Prediction Log'!$P609&gt;'Prediction Log'!$E609, 'Prediction Log'!$I609='Prediction Log'!$C609), "Y", IF(AND('Prediction Log'!$E609&lt;0, 'Prediction Log'!$P609&lt;'Prediction Log'!$E609,'Prediction Log'!$I609='Prediction Log'!$B609 ), "Y", IF('Prediction Log'!$P609='Prediction Log'!$E609, "PUSH", "N")))))</f>
        <v/>
      </c>
      <c r="AA609" s="81" t="str">
        <f>IF(ISBLANK('Prediction Log'!$N609), "",IF(AND('Prediction Log'!$W609="Y", 'Prediction Log'!$X609="Y"), "Y", "N"))</f>
        <v/>
      </c>
      <c r="AB609" s="80" t="str">
        <f>IF(ISBLANK('Prediction Log'!$N609), "",IF('Prediction Log'!$D609&gt;0, 'Prediction Log'!$P609-'Prediction Log'!$D609, IF('Prediction Log'!$D609&lt;0, -'Prediction Log'!$P609+'Prediction Log'!$D609, "NA")))</f>
        <v/>
      </c>
      <c r="AC609" s="80" t="str">
        <f>IF(ISBLANK('Prediction Log'!$N609), "",ABS('Prediction Log'!$AB609))</f>
        <v/>
      </c>
      <c r="AD609" s="81" t="str">
        <f>IF(ISBLANK('Prediction Log'!$N609), "",IF('Prediction Log'!$E609&gt;0, 'Prediction Log'!$P609-'Prediction Log'!$E609, IF('Prediction Log'!$E609&lt;0, -'Prediction Log'!$P609+'Prediction Log'!$E609, "NA")))</f>
        <v/>
      </c>
      <c r="AE609" s="81" t="str">
        <f>IF(ISBLANK('Prediction Log'!$N609), "",ABS('Prediction Log'!$AD609))</f>
        <v/>
      </c>
    </row>
    <row r="610" ht="14.25" customHeight="1">
      <c r="A610" s="14" t="str">
        <f>IF(ISBLANK(Games!$B592), "",Games!A592)</f>
        <v/>
      </c>
      <c r="B610" s="67" t="str">
        <f>IF(ISBLANK(Games!$B592), "",Games!B592)</f>
        <v/>
      </c>
      <c r="C610" s="67" t="str">
        <f>IF(ISBLANK(Games!$B592), "",Games!E592)</f>
        <v/>
      </c>
      <c r="D610" s="10" t="str">
        <f>IF(ISBLANK(Games!$B592), "",Games!G592)</f>
        <v/>
      </c>
      <c r="E610" s="10" t="str">
        <f>IF(ISBLANK(Games!$B592), "",Games!H592)</f>
        <v/>
      </c>
      <c r="F610" s="69" t="str">
        <f>Games!D592</f>
        <v/>
      </c>
      <c r="G610" s="70" t="str">
        <f>Games!K592</f>
        <v/>
      </c>
      <c r="H610" s="71" t="str">
        <f>IF(ISBLANK(Games!B592), "", IF('Prediction Log'!$D610&lt;0, 'Prediction Log'!$B610, 'Prediction Log'!$C610))</f>
        <v/>
      </c>
      <c r="I610" s="72" t="str">
        <f>IF(ISBLANK(Games!$B592), "",Games!I592)</f>
        <v/>
      </c>
      <c r="J610" s="72" t="str">
        <f>IF('Prediction Log'!$F610&gt;0.5, 'Prediction Log'!$B610, IF('Prediction Log'!$F610&lt;0.5, 'Prediction Log'!$C610, "PICK"))</f>
        <v/>
      </c>
      <c r="K610" s="73" t="str">
        <f>IF(ISBLANK(Games!B592), "",IF('Prediction Log'!$J610='Prediction Log'!$B610, 'Prediction Log'!$F610, 1-'Prediction Log'!$F610))</f>
        <v/>
      </c>
      <c r="L610" s="74" t="str">
        <f>IF(ISBLANK(Games!$B592), "",Games!L592)</f>
        <v/>
      </c>
      <c r="M610" s="75" t="str">
        <f>IF(ISBLANK('Prediction Log'!$N610), "",IF('Prediction Log'!$N610&gt;'Prediction Log'!$O610,'Prediction Log'!$B610,'Prediction Log'!$C610))</f>
        <v/>
      </c>
      <c r="N610" s="76"/>
      <c r="O610" s="76"/>
      <c r="P610" s="77" t="str">
        <f>IF(ISBLANK('Prediction Log'!$N610), "",'Prediction Log'!$O610-'Prediction Log'!$N610)</f>
        <v/>
      </c>
      <c r="Q610" s="78" t="str">
        <f>IF(ISBLANK('Prediction Log'!$N610), "",IF('Prediction Log'!$M610&lt;&gt;'Prediction Log'!$H610, "Y", IF(AND('Prediction Log'!$M610='Prediction Log'!$H610, ABS((-1*'Prediction Log'!$P610))&gt;ABS('Prediction Log'!$D610)), "Y", IF('Prediction Log'!$D610='Prediction Log'!$P610, "PUSH", "N"))))</f>
        <v/>
      </c>
      <c r="R610" s="79" t="str">
        <f>IF(ISBLANK('Prediction Log'!$N610), "",IF('Prediction Log'!$P610&lt;'Prediction Log'!$D610, "Y", IF('Prediction Log'!$P610='Prediction Log'!$D610, "PUSH", "N")))</f>
        <v/>
      </c>
      <c r="S610" s="79" t="str">
        <f>IF(ISBLANK('Prediction Log'!$N610), "",IF('Prediction Log'!$P610&lt;'Prediction Log'!$E610, "Y", IF('Prediction Log'!$P610='Prediction Log'!$E610, "PUSH", "N")))</f>
        <v/>
      </c>
      <c r="T610" s="80" t="str">
        <f>IF(ISBLANK('Prediction Log'!$N610),"",IF('Prediction Log'!$M610='Prediction Log'!$H610, "Y", "N"))</f>
        <v/>
      </c>
      <c r="U610" s="80" t="str">
        <f>'Prediction Log'!$R610</f>
        <v/>
      </c>
      <c r="V610" s="80" t="str">
        <f>IF(ISBLANK('Prediction Log'!$N610), "",IF(AND('Prediction Log'!$T610="Y", 'Prediction Log'!$U610="Y"), "Y", "N"))</f>
        <v/>
      </c>
      <c r="W610" s="81" t="str">
        <f>IF(ISBLANK('Prediction Log'!$N610),"",IF('Prediction Log'!$M610='Prediction Log'!$I610, "Y", "N"))</f>
        <v/>
      </c>
      <c r="X610" s="81" t="str">
        <f>IF(ISBLANK('Prediction Log'!$N610), "", IF('Prediction Log'!$R610=Games!K592, "Y", "N"))</f>
        <v/>
      </c>
      <c r="Y610" s="82" t="str">
        <f>IF(ISBLANK('Prediction Log'!$N610), "",IF('Prediction Log'!$J610='Prediction Log'!$M610, "Y", "N"))</f>
        <v/>
      </c>
      <c r="Z610" s="81" t="str">
        <f>IF(ISBLANK('Prediction Log'!$N610), "",IF('Prediction Log'!$I610&lt;&gt;'Prediction Log'!$M610, "N",IF(AND('Prediction Log'!$E610&gt;0, 'Prediction Log'!$P610&gt;'Prediction Log'!$E610, 'Prediction Log'!$I610='Prediction Log'!$C610), "Y", IF(AND('Prediction Log'!$E610&lt;0, 'Prediction Log'!$P610&lt;'Prediction Log'!$E610,'Prediction Log'!$I610='Prediction Log'!$B610 ), "Y", IF('Prediction Log'!$P610='Prediction Log'!$E610, "PUSH", "N")))))</f>
        <v/>
      </c>
      <c r="AA610" s="81" t="str">
        <f>IF(ISBLANK('Prediction Log'!$N610), "",IF(AND('Prediction Log'!$W610="Y", 'Prediction Log'!$X610="Y"), "Y", "N"))</f>
        <v/>
      </c>
      <c r="AB610" s="80" t="str">
        <f>IF(ISBLANK('Prediction Log'!$N610), "",IF('Prediction Log'!$D610&gt;0, 'Prediction Log'!$P610-'Prediction Log'!$D610, IF('Prediction Log'!$D610&lt;0, -'Prediction Log'!$P610+'Prediction Log'!$D610, "NA")))</f>
        <v/>
      </c>
      <c r="AC610" s="80" t="str">
        <f>IF(ISBLANK('Prediction Log'!$N610), "",ABS('Prediction Log'!$AB610))</f>
        <v/>
      </c>
      <c r="AD610" s="81" t="str">
        <f>IF(ISBLANK('Prediction Log'!$N610), "",IF('Prediction Log'!$E610&gt;0, 'Prediction Log'!$P610-'Prediction Log'!$E610, IF('Prediction Log'!$E610&lt;0, -'Prediction Log'!$P610+'Prediction Log'!$E610, "NA")))</f>
        <v/>
      </c>
      <c r="AE610" s="81" t="str">
        <f>IF(ISBLANK('Prediction Log'!$N610), "",ABS('Prediction Log'!$AD610))</f>
        <v/>
      </c>
    </row>
    <row r="611" ht="14.25" customHeight="1">
      <c r="A611" s="67" t="str">
        <f>IF(ISBLANK(Games!$B593), "",Games!A593)</f>
        <v/>
      </c>
      <c r="B611" s="67" t="str">
        <f>IF(ISBLANK(Games!$B593), "",Games!B593)</f>
        <v/>
      </c>
      <c r="C611" s="67" t="str">
        <f>IF(ISBLANK(Games!$B593), "",Games!E593)</f>
        <v/>
      </c>
      <c r="D611" s="68" t="str">
        <f>IF(ISBLANK(Games!$B593), "",Games!G593)</f>
        <v/>
      </c>
      <c r="E611" s="68" t="str">
        <f>IF(ISBLANK(Games!$B593), "",Games!H593)</f>
        <v/>
      </c>
      <c r="F611" s="69" t="str">
        <f>Games!D593</f>
        <v/>
      </c>
      <c r="G611" s="70" t="str">
        <f>Games!K593</f>
        <v/>
      </c>
      <c r="H611" s="71" t="str">
        <f>IF(ISBLANK(Games!B593), "", IF('Prediction Log'!$D611&lt;0, 'Prediction Log'!$B611, 'Prediction Log'!$C611))</f>
        <v/>
      </c>
      <c r="I611" s="72" t="str">
        <f>IF(ISBLANK(Games!$B593), "",Games!I593)</f>
        <v/>
      </c>
      <c r="J611" s="72" t="str">
        <f>IF('Prediction Log'!$F611&gt;0.5, 'Prediction Log'!$B611, IF('Prediction Log'!$F611&lt;0.5, 'Prediction Log'!$C611, "PICK"))</f>
        <v/>
      </c>
      <c r="K611" s="73" t="str">
        <f>IF(ISBLANK(Games!B593), "",IF('Prediction Log'!$J611='Prediction Log'!$B611, 'Prediction Log'!$F611, 1-'Prediction Log'!$F611))</f>
        <v/>
      </c>
      <c r="L611" s="74" t="str">
        <f>IF(ISBLANK(Games!$B593), "",Games!L593)</f>
        <v/>
      </c>
      <c r="M611" s="75" t="str">
        <f>IF(ISBLANK('Prediction Log'!$N611), "",IF('Prediction Log'!$N611&gt;'Prediction Log'!$O611,'Prediction Log'!$B611,'Prediction Log'!$C611))</f>
        <v/>
      </c>
      <c r="N611" s="76"/>
      <c r="O611" s="76"/>
      <c r="P611" s="77" t="str">
        <f>IF(ISBLANK('Prediction Log'!$N611), "",'Prediction Log'!$O611-'Prediction Log'!$N611)</f>
        <v/>
      </c>
      <c r="Q611" s="78" t="str">
        <f>IF(ISBLANK('Prediction Log'!$N611), "",IF('Prediction Log'!$M611&lt;&gt;'Prediction Log'!$H611, "Y", IF(AND('Prediction Log'!$M611='Prediction Log'!$H611, ABS((-1*'Prediction Log'!$P611))&gt;ABS('Prediction Log'!$D611)), "Y", IF('Prediction Log'!$D611='Prediction Log'!$P611, "PUSH", "N"))))</f>
        <v/>
      </c>
      <c r="R611" s="79" t="str">
        <f>IF(ISBLANK('Prediction Log'!$N611), "",IF('Prediction Log'!$P611&lt;'Prediction Log'!$D611, "Y", IF('Prediction Log'!$P611='Prediction Log'!$D611, "PUSH", "N")))</f>
        <v/>
      </c>
      <c r="S611" s="79" t="str">
        <f>IF(ISBLANK('Prediction Log'!$N611), "",IF('Prediction Log'!$P611&lt;'Prediction Log'!$E611, "Y", IF('Prediction Log'!$P611='Prediction Log'!$E611, "PUSH", "N")))</f>
        <v/>
      </c>
      <c r="T611" s="80" t="str">
        <f>IF(ISBLANK('Prediction Log'!$N611),"",IF('Prediction Log'!$M611='Prediction Log'!$H611, "Y", "N"))</f>
        <v/>
      </c>
      <c r="U611" s="80" t="str">
        <f>'Prediction Log'!$R611</f>
        <v/>
      </c>
      <c r="V611" s="80" t="str">
        <f>IF(ISBLANK('Prediction Log'!$N611), "",IF(AND('Prediction Log'!$T611="Y", 'Prediction Log'!$U611="Y"), "Y", "N"))</f>
        <v/>
      </c>
      <c r="W611" s="81" t="str">
        <f>IF(ISBLANK('Prediction Log'!$N611),"",IF('Prediction Log'!$M611='Prediction Log'!$I611, "Y", "N"))</f>
        <v/>
      </c>
      <c r="X611" s="81" t="str">
        <f>IF(ISBLANK('Prediction Log'!$N611), "", IF('Prediction Log'!$R611=Games!K593, "Y", "N"))</f>
        <v/>
      </c>
      <c r="Y611" s="82" t="str">
        <f>IF(ISBLANK('Prediction Log'!$N611), "",IF('Prediction Log'!$J611='Prediction Log'!$M611, "Y", "N"))</f>
        <v/>
      </c>
      <c r="Z611" s="81" t="str">
        <f>IF(ISBLANK('Prediction Log'!$N611), "",IF('Prediction Log'!$I611&lt;&gt;'Prediction Log'!$M611, "N",IF(AND('Prediction Log'!$E611&gt;0, 'Prediction Log'!$P611&gt;'Prediction Log'!$E611, 'Prediction Log'!$I611='Prediction Log'!$C611), "Y", IF(AND('Prediction Log'!$E611&lt;0, 'Prediction Log'!$P611&lt;'Prediction Log'!$E611,'Prediction Log'!$I611='Prediction Log'!$B611 ), "Y", IF('Prediction Log'!$P611='Prediction Log'!$E611, "PUSH", "N")))))</f>
        <v/>
      </c>
      <c r="AA611" s="81" t="str">
        <f>IF(ISBLANK('Prediction Log'!$N611), "",IF(AND('Prediction Log'!$W611="Y", 'Prediction Log'!$X611="Y"), "Y", "N"))</f>
        <v/>
      </c>
      <c r="AB611" s="80" t="str">
        <f>IF(ISBLANK('Prediction Log'!$N611), "",IF('Prediction Log'!$D611&gt;0, 'Prediction Log'!$P611-'Prediction Log'!$D611, IF('Prediction Log'!$D611&lt;0, -'Prediction Log'!$P611+'Prediction Log'!$D611, "NA")))</f>
        <v/>
      </c>
      <c r="AC611" s="80" t="str">
        <f>IF(ISBLANK('Prediction Log'!$N611), "",ABS('Prediction Log'!$AB611))</f>
        <v/>
      </c>
      <c r="AD611" s="81" t="str">
        <f>IF(ISBLANK('Prediction Log'!$N611), "",IF('Prediction Log'!$E611&gt;0, 'Prediction Log'!$P611-'Prediction Log'!$E611, IF('Prediction Log'!$E611&lt;0, -'Prediction Log'!$P611+'Prediction Log'!$E611, "NA")))</f>
        <v/>
      </c>
      <c r="AE611" s="81" t="str">
        <f>IF(ISBLANK('Prediction Log'!$N611), "",ABS('Prediction Log'!$AD611))</f>
        <v/>
      </c>
    </row>
    <row r="612" ht="14.25" customHeight="1">
      <c r="A612" s="14" t="str">
        <f>IF(ISBLANK(Games!$B594), "",Games!A594)</f>
        <v/>
      </c>
      <c r="B612" s="67" t="str">
        <f>IF(ISBLANK(Games!$B594), "",Games!B594)</f>
        <v/>
      </c>
      <c r="C612" s="67" t="str">
        <f>IF(ISBLANK(Games!$B594), "",Games!E594)</f>
        <v/>
      </c>
      <c r="D612" s="10" t="str">
        <f>IF(ISBLANK(Games!$B594), "",Games!G594)</f>
        <v/>
      </c>
      <c r="E612" s="10" t="str">
        <f>IF(ISBLANK(Games!$B594), "",Games!H594)</f>
        <v/>
      </c>
      <c r="F612" s="69" t="str">
        <f>Games!D594</f>
        <v/>
      </c>
      <c r="G612" s="70" t="str">
        <f>Games!K594</f>
        <v/>
      </c>
      <c r="H612" s="71" t="str">
        <f>IF(ISBLANK(Games!B594), "", IF('Prediction Log'!$D612&lt;0, 'Prediction Log'!$B612, 'Prediction Log'!$C612))</f>
        <v/>
      </c>
      <c r="I612" s="72" t="str">
        <f>IF(ISBLANK(Games!$B594), "",Games!I594)</f>
        <v/>
      </c>
      <c r="J612" s="72" t="str">
        <f>IF('Prediction Log'!$F612&gt;0.5, 'Prediction Log'!$B612, IF('Prediction Log'!$F612&lt;0.5, 'Prediction Log'!$C612, "PICK"))</f>
        <v/>
      </c>
      <c r="K612" s="73" t="str">
        <f>IF(ISBLANK(Games!B594), "",IF('Prediction Log'!$J612='Prediction Log'!$B612, 'Prediction Log'!$F612, 1-'Prediction Log'!$F612))</f>
        <v/>
      </c>
      <c r="L612" s="74" t="str">
        <f>IF(ISBLANK(Games!$B594), "",Games!L594)</f>
        <v/>
      </c>
      <c r="M612" s="75" t="str">
        <f>IF(ISBLANK('Prediction Log'!$N612), "",IF('Prediction Log'!$N612&gt;'Prediction Log'!$O612,'Prediction Log'!$B612,'Prediction Log'!$C612))</f>
        <v/>
      </c>
      <c r="N612" s="76"/>
      <c r="O612" s="76"/>
      <c r="P612" s="77" t="str">
        <f>IF(ISBLANK('Prediction Log'!$N612), "",'Prediction Log'!$O612-'Prediction Log'!$N612)</f>
        <v/>
      </c>
      <c r="Q612" s="78" t="str">
        <f>IF(ISBLANK('Prediction Log'!$N612), "",IF('Prediction Log'!$M612&lt;&gt;'Prediction Log'!$H612, "Y", IF(AND('Prediction Log'!$M612='Prediction Log'!$H612, ABS((-1*'Prediction Log'!$P612))&gt;ABS('Prediction Log'!$D612)), "Y", IF('Prediction Log'!$D612='Prediction Log'!$P612, "PUSH", "N"))))</f>
        <v/>
      </c>
      <c r="R612" s="79" t="str">
        <f>IF(ISBLANK('Prediction Log'!$N612), "",IF('Prediction Log'!$P612&lt;'Prediction Log'!$D612, "Y", IF('Prediction Log'!$P612='Prediction Log'!$D612, "PUSH", "N")))</f>
        <v/>
      </c>
      <c r="S612" s="79" t="str">
        <f>IF(ISBLANK('Prediction Log'!$N612), "",IF('Prediction Log'!$P612&lt;'Prediction Log'!$E612, "Y", IF('Prediction Log'!$P612='Prediction Log'!$E612, "PUSH", "N")))</f>
        <v/>
      </c>
      <c r="T612" s="80" t="str">
        <f>IF(ISBLANK('Prediction Log'!$N612),"",IF('Prediction Log'!$M612='Prediction Log'!$H612, "Y", "N"))</f>
        <v/>
      </c>
      <c r="U612" s="80" t="str">
        <f>'Prediction Log'!$R612</f>
        <v/>
      </c>
      <c r="V612" s="80" t="str">
        <f>IF(ISBLANK('Prediction Log'!$N612), "",IF(AND('Prediction Log'!$T612="Y", 'Prediction Log'!$U612="Y"), "Y", "N"))</f>
        <v/>
      </c>
      <c r="W612" s="81" t="str">
        <f>IF(ISBLANK('Prediction Log'!$N612),"",IF('Prediction Log'!$M612='Prediction Log'!$I612, "Y", "N"))</f>
        <v/>
      </c>
      <c r="X612" s="81" t="str">
        <f>IF(ISBLANK('Prediction Log'!$N612), "", IF('Prediction Log'!$R612=Games!K594, "Y", "N"))</f>
        <v/>
      </c>
      <c r="Y612" s="82" t="str">
        <f>IF(ISBLANK('Prediction Log'!$N612), "",IF('Prediction Log'!$J612='Prediction Log'!$M612, "Y", "N"))</f>
        <v/>
      </c>
      <c r="Z612" s="81" t="str">
        <f>IF(ISBLANK('Prediction Log'!$N612), "",IF('Prediction Log'!$I612&lt;&gt;'Prediction Log'!$M612, "N",IF(AND('Prediction Log'!$E612&gt;0, 'Prediction Log'!$P612&gt;'Prediction Log'!$E612, 'Prediction Log'!$I612='Prediction Log'!$C612), "Y", IF(AND('Prediction Log'!$E612&lt;0, 'Prediction Log'!$P612&lt;'Prediction Log'!$E612,'Prediction Log'!$I612='Prediction Log'!$B612 ), "Y", IF('Prediction Log'!$P612='Prediction Log'!$E612, "PUSH", "N")))))</f>
        <v/>
      </c>
      <c r="AA612" s="81" t="str">
        <f>IF(ISBLANK('Prediction Log'!$N612), "",IF(AND('Prediction Log'!$W612="Y", 'Prediction Log'!$X612="Y"), "Y", "N"))</f>
        <v/>
      </c>
      <c r="AB612" s="80" t="str">
        <f>IF(ISBLANK('Prediction Log'!$N612), "",IF('Prediction Log'!$D612&gt;0, 'Prediction Log'!$P612-'Prediction Log'!$D612, IF('Prediction Log'!$D612&lt;0, -'Prediction Log'!$P612+'Prediction Log'!$D612, "NA")))</f>
        <v/>
      </c>
      <c r="AC612" s="80" t="str">
        <f>IF(ISBLANK('Prediction Log'!$N612), "",ABS('Prediction Log'!$AB612))</f>
        <v/>
      </c>
      <c r="AD612" s="81" t="str">
        <f>IF(ISBLANK('Prediction Log'!$N612), "",IF('Prediction Log'!$E612&gt;0, 'Prediction Log'!$P612-'Prediction Log'!$E612, IF('Prediction Log'!$E612&lt;0, -'Prediction Log'!$P612+'Prediction Log'!$E612, "NA")))</f>
        <v/>
      </c>
      <c r="AE612" s="81" t="str">
        <f>IF(ISBLANK('Prediction Log'!$N612), "",ABS('Prediction Log'!$AD612))</f>
        <v/>
      </c>
    </row>
    <row r="613" ht="14.25" customHeight="1">
      <c r="A613" s="67" t="str">
        <f>IF(ISBLANK(Games!$B595), "",Games!A595)</f>
        <v/>
      </c>
      <c r="B613" s="67" t="str">
        <f>IF(ISBLANK(Games!$B595), "",Games!B595)</f>
        <v/>
      </c>
      <c r="C613" s="67" t="str">
        <f>IF(ISBLANK(Games!$B595), "",Games!E595)</f>
        <v/>
      </c>
      <c r="D613" s="68" t="str">
        <f>IF(ISBLANK(Games!$B595), "",Games!G595)</f>
        <v/>
      </c>
      <c r="E613" s="68" t="str">
        <f>IF(ISBLANK(Games!$B595), "",Games!H595)</f>
        <v/>
      </c>
      <c r="F613" s="69" t="str">
        <f>Games!D595</f>
        <v/>
      </c>
      <c r="G613" s="70" t="str">
        <f>Games!K595</f>
        <v/>
      </c>
      <c r="H613" s="71" t="str">
        <f>IF(ISBLANK(Games!B595), "", IF('Prediction Log'!$D613&lt;0, 'Prediction Log'!$B613, 'Prediction Log'!$C613))</f>
        <v/>
      </c>
      <c r="I613" s="72" t="str">
        <f>IF(ISBLANK(Games!$B595), "",Games!I595)</f>
        <v/>
      </c>
      <c r="J613" s="72" t="str">
        <f>IF('Prediction Log'!$F613&gt;0.5, 'Prediction Log'!$B613, IF('Prediction Log'!$F613&lt;0.5, 'Prediction Log'!$C613, "PICK"))</f>
        <v/>
      </c>
      <c r="K613" s="73" t="str">
        <f>IF(ISBLANK(Games!B595), "",IF('Prediction Log'!$J613='Prediction Log'!$B613, 'Prediction Log'!$F613, 1-'Prediction Log'!$F613))</f>
        <v/>
      </c>
      <c r="L613" s="74" t="str">
        <f>IF(ISBLANK(Games!$B595), "",Games!L595)</f>
        <v/>
      </c>
      <c r="M613" s="75" t="str">
        <f>IF(ISBLANK('Prediction Log'!$N613), "",IF('Prediction Log'!$N613&gt;'Prediction Log'!$O613,'Prediction Log'!$B613,'Prediction Log'!$C613))</f>
        <v/>
      </c>
      <c r="N613" s="76"/>
      <c r="O613" s="76"/>
      <c r="P613" s="77" t="str">
        <f>IF(ISBLANK('Prediction Log'!$N613), "",'Prediction Log'!$O613-'Prediction Log'!$N613)</f>
        <v/>
      </c>
      <c r="Q613" s="78" t="str">
        <f>IF(ISBLANK('Prediction Log'!$N613), "",IF('Prediction Log'!$M613&lt;&gt;'Prediction Log'!$H613, "Y", IF(AND('Prediction Log'!$M613='Prediction Log'!$H613, ABS((-1*'Prediction Log'!$P613))&gt;ABS('Prediction Log'!$D613)), "Y", IF('Prediction Log'!$D613='Prediction Log'!$P613, "PUSH", "N"))))</f>
        <v/>
      </c>
      <c r="R613" s="79" t="str">
        <f>IF(ISBLANK('Prediction Log'!$N613), "",IF('Prediction Log'!$P613&lt;'Prediction Log'!$D613, "Y", IF('Prediction Log'!$P613='Prediction Log'!$D613, "PUSH", "N")))</f>
        <v/>
      </c>
      <c r="S613" s="79" t="str">
        <f>IF(ISBLANK('Prediction Log'!$N613), "",IF('Prediction Log'!$P613&lt;'Prediction Log'!$E613, "Y", IF('Prediction Log'!$P613='Prediction Log'!$E613, "PUSH", "N")))</f>
        <v/>
      </c>
      <c r="T613" s="80" t="str">
        <f>IF(ISBLANK('Prediction Log'!$N613),"",IF('Prediction Log'!$M613='Prediction Log'!$H613, "Y", "N"))</f>
        <v/>
      </c>
      <c r="U613" s="80" t="str">
        <f>'Prediction Log'!$R613</f>
        <v/>
      </c>
      <c r="V613" s="80" t="str">
        <f>IF(ISBLANK('Prediction Log'!$N613), "",IF(AND('Prediction Log'!$T613="Y", 'Prediction Log'!$U613="Y"), "Y", "N"))</f>
        <v/>
      </c>
      <c r="W613" s="81" t="str">
        <f>IF(ISBLANK('Prediction Log'!$N613),"",IF('Prediction Log'!$M613='Prediction Log'!$I613, "Y", "N"))</f>
        <v/>
      </c>
      <c r="X613" s="81" t="str">
        <f>IF(ISBLANK('Prediction Log'!$N613), "", IF('Prediction Log'!$R613=Games!K595, "Y", "N"))</f>
        <v/>
      </c>
      <c r="Y613" s="82" t="str">
        <f>IF(ISBLANK('Prediction Log'!$N613), "",IF('Prediction Log'!$J613='Prediction Log'!$M613, "Y", "N"))</f>
        <v/>
      </c>
      <c r="Z613" s="81" t="str">
        <f>IF(ISBLANK('Prediction Log'!$N613), "",IF('Prediction Log'!$I613&lt;&gt;'Prediction Log'!$M613, "N",IF(AND('Prediction Log'!$E613&gt;0, 'Prediction Log'!$P613&gt;'Prediction Log'!$E613, 'Prediction Log'!$I613='Prediction Log'!$C613), "Y", IF(AND('Prediction Log'!$E613&lt;0, 'Prediction Log'!$P613&lt;'Prediction Log'!$E613,'Prediction Log'!$I613='Prediction Log'!$B613 ), "Y", IF('Prediction Log'!$P613='Prediction Log'!$E613, "PUSH", "N")))))</f>
        <v/>
      </c>
      <c r="AA613" s="81" t="str">
        <f>IF(ISBLANK('Prediction Log'!$N613), "",IF(AND('Prediction Log'!$W613="Y", 'Prediction Log'!$X613="Y"), "Y", "N"))</f>
        <v/>
      </c>
      <c r="AB613" s="80" t="str">
        <f>IF(ISBLANK('Prediction Log'!$N613), "",IF('Prediction Log'!$D613&gt;0, 'Prediction Log'!$P613-'Prediction Log'!$D613, IF('Prediction Log'!$D613&lt;0, -'Prediction Log'!$P613+'Prediction Log'!$D613, "NA")))</f>
        <v/>
      </c>
      <c r="AC613" s="80" t="str">
        <f>IF(ISBLANK('Prediction Log'!$N613), "",ABS('Prediction Log'!$AB613))</f>
        <v/>
      </c>
      <c r="AD613" s="81" t="str">
        <f>IF(ISBLANK('Prediction Log'!$N613), "",IF('Prediction Log'!$E613&gt;0, 'Prediction Log'!$P613-'Prediction Log'!$E613, IF('Prediction Log'!$E613&lt;0, -'Prediction Log'!$P613+'Prediction Log'!$E613, "NA")))</f>
        <v/>
      </c>
      <c r="AE613" s="81" t="str">
        <f>IF(ISBLANK('Prediction Log'!$N613), "",ABS('Prediction Log'!$AD613))</f>
        <v/>
      </c>
    </row>
    <row r="614" ht="14.25" customHeight="1">
      <c r="A614" s="14" t="str">
        <f>IF(ISBLANK(Games!$B596), "",Games!A596)</f>
        <v/>
      </c>
      <c r="B614" s="67" t="str">
        <f>IF(ISBLANK(Games!$B596), "",Games!B596)</f>
        <v/>
      </c>
      <c r="C614" s="67" t="str">
        <f>IF(ISBLANK(Games!$B596), "",Games!E596)</f>
        <v/>
      </c>
      <c r="D614" s="10" t="str">
        <f>IF(ISBLANK(Games!$B596), "",Games!G596)</f>
        <v/>
      </c>
      <c r="E614" s="10" t="str">
        <f>IF(ISBLANK(Games!$B596), "",Games!H596)</f>
        <v/>
      </c>
      <c r="F614" s="69" t="str">
        <f>Games!D596</f>
        <v/>
      </c>
      <c r="G614" s="70" t="str">
        <f>Games!K596</f>
        <v/>
      </c>
      <c r="H614" s="71" t="str">
        <f>IF(ISBLANK(Games!B596), "", IF('Prediction Log'!$D614&lt;0, 'Prediction Log'!$B614, 'Prediction Log'!$C614))</f>
        <v/>
      </c>
      <c r="I614" s="72" t="str">
        <f>IF(ISBLANK(Games!$B596), "",Games!I596)</f>
        <v/>
      </c>
      <c r="J614" s="72" t="str">
        <f>IF('Prediction Log'!$F614&gt;0.5, 'Prediction Log'!$B614, IF('Prediction Log'!$F614&lt;0.5, 'Prediction Log'!$C614, "PICK"))</f>
        <v/>
      </c>
      <c r="K614" s="73" t="str">
        <f>IF(ISBLANK(Games!B596), "",IF('Prediction Log'!$J614='Prediction Log'!$B614, 'Prediction Log'!$F614, 1-'Prediction Log'!$F614))</f>
        <v/>
      </c>
      <c r="L614" s="74" t="str">
        <f>IF(ISBLANK(Games!$B596), "",Games!L596)</f>
        <v/>
      </c>
      <c r="M614" s="75" t="str">
        <f>IF(ISBLANK('Prediction Log'!$N614), "",IF('Prediction Log'!$N614&gt;'Prediction Log'!$O614,'Prediction Log'!$B614,'Prediction Log'!$C614))</f>
        <v/>
      </c>
      <c r="N614" s="76"/>
      <c r="O614" s="76"/>
      <c r="P614" s="77" t="str">
        <f>IF(ISBLANK('Prediction Log'!$N614), "",'Prediction Log'!$O614-'Prediction Log'!$N614)</f>
        <v/>
      </c>
      <c r="Q614" s="78" t="str">
        <f>IF(ISBLANK('Prediction Log'!$N614), "",IF('Prediction Log'!$M614&lt;&gt;'Prediction Log'!$H614, "Y", IF(AND('Prediction Log'!$M614='Prediction Log'!$H614, ABS((-1*'Prediction Log'!$P614))&gt;ABS('Prediction Log'!$D614)), "Y", IF('Prediction Log'!$D614='Prediction Log'!$P614, "PUSH", "N"))))</f>
        <v/>
      </c>
      <c r="R614" s="79" t="str">
        <f>IF(ISBLANK('Prediction Log'!$N614), "",IF('Prediction Log'!$P614&lt;'Prediction Log'!$D614, "Y", IF('Prediction Log'!$P614='Prediction Log'!$D614, "PUSH", "N")))</f>
        <v/>
      </c>
      <c r="S614" s="79" t="str">
        <f>IF(ISBLANK('Prediction Log'!$N614), "",IF('Prediction Log'!$P614&lt;'Prediction Log'!$E614, "Y", IF('Prediction Log'!$P614='Prediction Log'!$E614, "PUSH", "N")))</f>
        <v/>
      </c>
      <c r="T614" s="80" t="str">
        <f>IF(ISBLANK('Prediction Log'!$N614),"",IF('Prediction Log'!$M614='Prediction Log'!$H614, "Y", "N"))</f>
        <v/>
      </c>
      <c r="U614" s="80" t="str">
        <f>'Prediction Log'!$R614</f>
        <v/>
      </c>
      <c r="V614" s="80" t="str">
        <f>IF(ISBLANK('Prediction Log'!$N614), "",IF(AND('Prediction Log'!$T614="Y", 'Prediction Log'!$U614="Y"), "Y", "N"))</f>
        <v/>
      </c>
      <c r="W614" s="81" t="str">
        <f>IF(ISBLANK('Prediction Log'!$N614),"",IF('Prediction Log'!$M614='Prediction Log'!$I614, "Y", "N"))</f>
        <v/>
      </c>
      <c r="X614" s="81" t="str">
        <f>IF(ISBLANK('Prediction Log'!$N614), "", IF('Prediction Log'!$R614=Games!K596, "Y", "N"))</f>
        <v/>
      </c>
      <c r="Y614" s="82" t="str">
        <f>IF(ISBLANK('Prediction Log'!$N614), "",IF('Prediction Log'!$J614='Prediction Log'!$M614, "Y", "N"))</f>
        <v/>
      </c>
      <c r="Z614" s="81" t="str">
        <f>IF(ISBLANK('Prediction Log'!$N614), "",IF('Prediction Log'!$I614&lt;&gt;'Prediction Log'!$M614, "N",IF(AND('Prediction Log'!$E614&gt;0, 'Prediction Log'!$P614&gt;'Prediction Log'!$E614, 'Prediction Log'!$I614='Prediction Log'!$C614), "Y", IF(AND('Prediction Log'!$E614&lt;0, 'Prediction Log'!$P614&lt;'Prediction Log'!$E614,'Prediction Log'!$I614='Prediction Log'!$B614 ), "Y", IF('Prediction Log'!$P614='Prediction Log'!$E614, "PUSH", "N")))))</f>
        <v/>
      </c>
      <c r="AA614" s="81" t="str">
        <f>IF(ISBLANK('Prediction Log'!$N614), "",IF(AND('Prediction Log'!$W614="Y", 'Prediction Log'!$X614="Y"), "Y", "N"))</f>
        <v/>
      </c>
      <c r="AB614" s="80" t="str">
        <f>IF(ISBLANK('Prediction Log'!$N614), "",IF('Prediction Log'!$D614&gt;0, 'Prediction Log'!$P614-'Prediction Log'!$D614, IF('Prediction Log'!$D614&lt;0, -'Prediction Log'!$P614+'Prediction Log'!$D614, "NA")))</f>
        <v/>
      </c>
      <c r="AC614" s="80" t="str">
        <f>IF(ISBLANK('Prediction Log'!$N614), "",ABS('Prediction Log'!$AB614))</f>
        <v/>
      </c>
      <c r="AD614" s="81" t="str">
        <f>IF(ISBLANK('Prediction Log'!$N614), "",IF('Prediction Log'!$E614&gt;0, 'Prediction Log'!$P614-'Prediction Log'!$E614, IF('Prediction Log'!$E614&lt;0, -'Prediction Log'!$P614+'Prediction Log'!$E614, "NA")))</f>
        <v/>
      </c>
      <c r="AE614" s="81" t="str">
        <f>IF(ISBLANK('Prediction Log'!$N614), "",ABS('Prediction Log'!$AD614))</f>
        <v/>
      </c>
    </row>
    <row r="615" ht="14.25" customHeight="1">
      <c r="A615" s="67" t="str">
        <f>IF(ISBLANK(Games!$B597), "",Games!A597)</f>
        <v/>
      </c>
      <c r="B615" s="67" t="str">
        <f>IF(ISBLANK(Games!$B597), "",Games!B597)</f>
        <v/>
      </c>
      <c r="C615" s="67" t="str">
        <f>IF(ISBLANK(Games!$B597), "",Games!E597)</f>
        <v/>
      </c>
      <c r="D615" s="68" t="str">
        <f>IF(ISBLANK(Games!$B597), "",Games!G597)</f>
        <v/>
      </c>
      <c r="E615" s="68" t="str">
        <f>IF(ISBLANK(Games!$B597), "",Games!H597)</f>
        <v/>
      </c>
      <c r="F615" s="69" t="str">
        <f>Games!D597</f>
        <v/>
      </c>
      <c r="G615" s="70" t="str">
        <f>Games!K597</f>
        <v/>
      </c>
      <c r="H615" s="71" t="str">
        <f>IF(ISBLANK(Games!B597), "", IF('Prediction Log'!$D615&lt;0, 'Prediction Log'!$B615, 'Prediction Log'!$C615))</f>
        <v/>
      </c>
      <c r="I615" s="72" t="str">
        <f>IF(ISBLANK(Games!$B597), "",Games!I597)</f>
        <v/>
      </c>
      <c r="J615" s="72" t="str">
        <f>IF('Prediction Log'!$F615&gt;0.5, 'Prediction Log'!$B615, IF('Prediction Log'!$F615&lt;0.5, 'Prediction Log'!$C615, "PICK"))</f>
        <v/>
      </c>
      <c r="K615" s="73" t="str">
        <f>IF(ISBLANK(Games!B597), "",IF('Prediction Log'!$J615='Prediction Log'!$B615, 'Prediction Log'!$F615, 1-'Prediction Log'!$F615))</f>
        <v/>
      </c>
      <c r="L615" s="74" t="str">
        <f>IF(ISBLANK(Games!$B597), "",Games!L597)</f>
        <v/>
      </c>
      <c r="M615" s="75" t="str">
        <f>IF(ISBLANK('Prediction Log'!$N615), "",IF('Prediction Log'!$N615&gt;'Prediction Log'!$O615,'Prediction Log'!$B615,'Prediction Log'!$C615))</f>
        <v/>
      </c>
      <c r="N615" s="76"/>
      <c r="O615" s="76"/>
      <c r="P615" s="77" t="str">
        <f>IF(ISBLANK('Prediction Log'!$N615), "",'Prediction Log'!$O615-'Prediction Log'!$N615)</f>
        <v/>
      </c>
      <c r="Q615" s="78" t="str">
        <f>IF(ISBLANK('Prediction Log'!$N615), "",IF('Prediction Log'!$M615&lt;&gt;'Prediction Log'!$H615, "Y", IF(AND('Prediction Log'!$M615='Prediction Log'!$H615, ABS((-1*'Prediction Log'!$P615))&gt;ABS('Prediction Log'!$D615)), "Y", IF('Prediction Log'!$D615='Prediction Log'!$P615, "PUSH", "N"))))</f>
        <v/>
      </c>
      <c r="R615" s="79" t="str">
        <f>IF(ISBLANK('Prediction Log'!$N615), "",IF('Prediction Log'!$P615&lt;'Prediction Log'!$D615, "Y", IF('Prediction Log'!$P615='Prediction Log'!$D615, "PUSH", "N")))</f>
        <v/>
      </c>
      <c r="S615" s="79" t="str">
        <f>IF(ISBLANK('Prediction Log'!$N615), "",IF('Prediction Log'!$P615&lt;'Prediction Log'!$E615, "Y", IF('Prediction Log'!$P615='Prediction Log'!$E615, "PUSH", "N")))</f>
        <v/>
      </c>
      <c r="T615" s="80" t="str">
        <f>IF(ISBLANK('Prediction Log'!$N615),"",IF('Prediction Log'!$M615='Prediction Log'!$H615, "Y", "N"))</f>
        <v/>
      </c>
      <c r="U615" s="80" t="str">
        <f>'Prediction Log'!$R615</f>
        <v/>
      </c>
      <c r="V615" s="80" t="str">
        <f>IF(ISBLANK('Prediction Log'!$N615), "",IF(AND('Prediction Log'!$T615="Y", 'Prediction Log'!$U615="Y"), "Y", "N"))</f>
        <v/>
      </c>
      <c r="W615" s="81" t="str">
        <f>IF(ISBLANK('Prediction Log'!$N615),"",IF('Prediction Log'!$M615='Prediction Log'!$I615, "Y", "N"))</f>
        <v/>
      </c>
      <c r="X615" s="81" t="str">
        <f>IF(ISBLANK('Prediction Log'!$N615), "", IF('Prediction Log'!$R615=Games!K597, "Y", "N"))</f>
        <v/>
      </c>
      <c r="Y615" s="82" t="str">
        <f>IF(ISBLANK('Prediction Log'!$N615), "",IF('Prediction Log'!$J615='Prediction Log'!$M615, "Y", "N"))</f>
        <v/>
      </c>
      <c r="Z615" s="81" t="str">
        <f>IF(ISBLANK('Prediction Log'!$N615), "",IF('Prediction Log'!$I615&lt;&gt;'Prediction Log'!$M615, "N",IF(AND('Prediction Log'!$E615&gt;0, 'Prediction Log'!$P615&gt;'Prediction Log'!$E615, 'Prediction Log'!$I615='Prediction Log'!$C615), "Y", IF(AND('Prediction Log'!$E615&lt;0, 'Prediction Log'!$P615&lt;'Prediction Log'!$E615,'Prediction Log'!$I615='Prediction Log'!$B615 ), "Y", IF('Prediction Log'!$P615='Prediction Log'!$E615, "PUSH", "N")))))</f>
        <v/>
      </c>
      <c r="AA615" s="81" t="str">
        <f>IF(ISBLANK('Prediction Log'!$N615), "",IF(AND('Prediction Log'!$W615="Y", 'Prediction Log'!$X615="Y"), "Y", "N"))</f>
        <v/>
      </c>
      <c r="AB615" s="80" t="str">
        <f>IF(ISBLANK('Prediction Log'!$N615), "",IF('Prediction Log'!$D615&gt;0, 'Prediction Log'!$P615-'Prediction Log'!$D615, IF('Prediction Log'!$D615&lt;0, -'Prediction Log'!$P615+'Prediction Log'!$D615, "NA")))</f>
        <v/>
      </c>
      <c r="AC615" s="80" t="str">
        <f>IF(ISBLANK('Prediction Log'!$N615), "",ABS('Prediction Log'!$AB615))</f>
        <v/>
      </c>
      <c r="AD615" s="81" t="str">
        <f>IF(ISBLANK('Prediction Log'!$N615), "",IF('Prediction Log'!$E615&gt;0, 'Prediction Log'!$P615-'Prediction Log'!$E615, IF('Prediction Log'!$E615&lt;0, -'Prediction Log'!$P615+'Prediction Log'!$E615, "NA")))</f>
        <v/>
      </c>
      <c r="AE615" s="81" t="str">
        <f>IF(ISBLANK('Prediction Log'!$N615), "",ABS('Prediction Log'!$AD615))</f>
        <v/>
      </c>
    </row>
    <row r="616" ht="14.25" customHeight="1">
      <c r="A616" s="14" t="str">
        <f>IF(ISBLANK(Games!$B598), "",Games!A598)</f>
        <v/>
      </c>
      <c r="B616" s="67" t="str">
        <f>IF(ISBLANK(Games!$B598), "",Games!B598)</f>
        <v/>
      </c>
      <c r="C616" s="67" t="str">
        <f>IF(ISBLANK(Games!$B598), "",Games!E598)</f>
        <v/>
      </c>
      <c r="D616" s="10" t="str">
        <f>IF(ISBLANK(Games!$B598), "",Games!G598)</f>
        <v/>
      </c>
      <c r="E616" s="10" t="str">
        <f>IF(ISBLANK(Games!$B598), "",Games!H598)</f>
        <v/>
      </c>
      <c r="F616" s="69" t="str">
        <f>Games!D598</f>
        <v/>
      </c>
      <c r="G616" s="70" t="str">
        <f>Games!K598</f>
        <v/>
      </c>
      <c r="H616" s="71" t="str">
        <f>IF(ISBLANK(Games!B598), "", IF('Prediction Log'!$D616&lt;0, 'Prediction Log'!$B616, 'Prediction Log'!$C616))</f>
        <v/>
      </c>
      <c r="I616" s="72" t="str">
        <f>IF(ISBLANK(Games!$B598), "",Games!I598)</f>
        <v/>
      </c>
      <c r="J616" s="72" t="str">
        <f>IF('Prediction Log'!$F616&gt;0.5, 'Prediction Log'!$B616, IF('Prediction Log'!$F616&lt;0.5, 'Prediction Log'!$C616, "PICK"))</f>
        <v/>
      </c>
      <c r="K616" s="73" t="str">
        <f>IF(ISBLANK(Games!B598), "",IF('Prediction Log'!$J616='Prediction Log'!$B616, 'Prediction Log'!$F616, 1-'Prediction Log'!$F616))</f>
        <v/>
      </c>
      <c r="L616" s="74" t="str">
        <f>IF(ISBLANK(Games!$B598), "",Games!L598)</f>
        <v/>
      </c>
      <c r="M616" s="75" t="str">
        <f>IF(ISBLANK('Prediction Log'!$N616), "",IF('Prediction Log'!$N616&gt;'Prediction Log'!$O616,'Prediction Log'!$B616,'Prediction Log'!$C616))</f>
        <v/>
      </c>
      <c r="N616" s="76"/>
      <c r="O616" s="76"/>
      <c r="P616" s="77" t="str">
        <f>IF(ISBLANK('Prediction Log'!$N616), "",'Prediction Log'!$O616-'Prediction Log'!$N616)</f>
        <v/>
      </c>
      <c r="Q616" s="78" t="str">
        <f>IF(ISBLANK('Prediction Log'!$N616), "",IF('Prediction Log'!$M616&lt;&gt;'Prediction Log'!$H616, "Y", IF(AND('Prediction Log'!$M616='Prediction Log'!$H616, ABS((-1*'Prediction Log'!$P616))&gt;ABS('Prediction Log'!$D616)), "Y", IF('Prediction Log'!$D616='Prediction Log'!$P616, "PUSH", "N"))))</f>
        <v/>
      </c>
      <c r="R616" s="79" t="str">
        <f>IF(ISBLANK('Prediction Log'!$N616), "",IF('Prediction Log'!$P616&lt;'Prediction Log'!$D616, "Y", IF('Prediction Log'!$P616='Prediction Log'!$D616, "PUSH", "N")))</f>
        <v/>
      </c>
      <c r="S616" s="79" t="str">
        <f>IF(ISBLANK('Prediction Log'!$N616), "",IF('Prediction Log'!$P616&lt;'Prediction Log'!$E616, "Y", IF('Prediction Log'!$P616='Prediction Log'!$E616, "PUSH", "N")))</f>
        <v/>
      </c>
      <c r="T616" s="80" t="str">
        <f>IF(ISBLANK('Prediction Log'!$N616),"",IF('Prediction Log'!$M616='Prediction Log'!$H616, "Y", "N"))</f>
        <v/>
      </c>
      <c r="U616" s="80" t="str">
        <f>'Prediction Log'!$R616</f>
        <v/>
      </c>
      <c r="V616" s="80" t="str">
        <f>IF(ISBLANK('Prediction Log'!$N616), "",IF(AND('Prediction Log'!$T616="Y", 'Prediction Log'!$U616="Y"), "Y", "N"))</f>
        <v/>
      </c>
      <c r="W616" s="81" t="str">
        <f>IF(ISBLANK('Prediction Log'!$N616),"",IF('Prediction Log'!$M616='Prediction Log'!$I616, "Y", "N"))</f>
        <v/>
      </c>
      <c r="X616" s="81" t="str">
        <f>IF(ISBLANK('Prediction Log'!$N616), "", IF('Prediction Log'!$R616=Games!K598, "Y", "N"))</f>
        <v/>
      </c>
      <c r="Y616" s="82" t="str">
        <f>IF(ISBLANK('Prediction Log'!$N616), "",IF('Prediction Log'!$J616='Prediction Log'!$M616, "Y", "N"))</f>
        <v/>
      </c>
      <c r="Z616" s="81" t="str">
        <f>IF(ISBLANK('Prediction Log'!$N616), "",IF('Prediction Log'!$I616&lt;&gt;'Prediction Log'!$M616, "N",IF(AND('Prediction Log'!$E616&gt;0, 'Prediction Log'!$P616&gt;'Prediction Log'!$E616, 'Prediction Log'!$I616='Prediction Log'!$C616), "Y", IF(AND('Prediction Log'!$E616&lt;0, 'Prediction Log'!$P616&lt;'Prediction Log'!$E616,'Prediction Log'!$I616='Prediction Log'!$B616 ), "Y", IF('Prediction Log'!$P616='Prediction Log'!$E616, "PUSH", "N")))))</f>
        <v/>
      </c>
      <c r="AA616" s="81" t="str">
        <f>IF(ISBLANK('Prediction Log'!$N616), "",IF(AND('Prediction Log'!$W616="Y", 'Prediction Log'!$X616="Y"), "Y", "N"))</f>
        <v/>
      </c>
      <c r="AB616" s="80" t="str">
        <f>IF(ISBLANK('Prediction Log'!$N616), "",IF('Prediction Log'!$D616&gt;0, 'Prediction Log'!$P616-'Prediction Log'!$D616, IF('Prediction Log'!$D616&lt;0, -'Prediction Log'!$P616+'Prediction Log'!$D616, "NA")))</f>
        <v/>
      </c>
      <c r="AC616" s="80" t="str">
        <f>IF(ISBLANK('Prediction Log'!$N616), "",ABS('Prediction Log'!$AB616))</f>
        <v/>
      </c>
      <c r="AD616" s="81" t="str">
        <f>IF(ISBLANK('Prediction Log'!$N616), "",IF('Prediction Log'!$E616&gt;0, 'Prediction Log'!$P616-'Prediction Log'!$E616, IF('Prediction Log'!$E616&lt;0, -'Prediction Log'!$P616+'Prediction Log'!$E616, "NA")))</f>
        <v/>
      </c>
      <c r="AE616" s="81" t="str">
        <f>IF(ISBLANK('Prediction Log'!$N616), "",ABS('Prediction Log'!$AD616))</f>
        <v/>
      </c>
    </row>
    <row r="617" ht="14.25" customHeight="1">
      <c r="A617" s="67" t="str">
        <f>IF(ISBLANK(Games!$B599), "",Games!A599)</f>
        <v/>
      </c>
      <c r="B617" s="67" t="str">
        <f>IF(ISBLANK(Games!$B599), "",Games!B599)</f>
        <v/>
      </c>
      <c r="C617" s="67" t="str">
        <f>IF(ISBLANK(Games!$B599), "",Games!E599)</f>
        <v/>
      </c>
      <c r="D617" s="68" t="str">
        <f>IF(ISBLANK(Games!$B599), "",Games!G599)</f>
        <v/>
      </c>
      <c r="E617" s="68" t="str">
        <f>IF(ISBLANK(Games!$B599), "",Games!H599)</f>
        <v/>
      </c>
      <c r="F617" s="69" t="str">
        <f>Games!D599</f>
        <v/>
      </c>
      <c r="G617" s="70" t="str">
        <f>Games!K599</f>
        <v/>
      </c>
      <c r="H617" s="71" t="str">
        <f>IF(ISBLANK(Games!B599), "", IF('Prediction Log'!$D617&lt;0, 'Prediction Log'!$B617, 'Prediction Log'!$C617))</f>
        <v/>
      </c>
      <c r="I617" s="72" t="str">
        <f>IF(ISBLANK(Games!$B599), "",Games!I599)</f>
        <v/>
      </c>
      <c r="J617" s="72" t="str">
        <f>IF('Prediction Log'!$F617&gt;0.5, 'Prediction Log'!$B617, IF('Prediction Log'!$F617&lt;0.5, 'Prediction Log'!$C617, "PICK"))</f>
        <v/>
      </c>
      <c r="K617" s="73" t="str">
        <f>IF(ISBLANK(Games!B599), "",IF('Prediction Log'!$J617='Prediction Log'!$B617, 'Prediction Log'!$F617, 1-'Prediction Log'!$F617))</f>
        <v/>
      </c>
      <c r="L617" s="74" t="str">
        <f>IF(ISBLANK(Games!$B599), "",Games!L599)</f>
        <v/>
      </c>
      <c r="M617" s="75" t="str">
        <f>IF(ISBLANK('Prediction Log'!$N617), "",IF('Prediction Log'!$N617&gt;'Prediction Log'!$O617,'Prediction Log'!$B617,'Prediction Log'!$C617))</f>
        <v/>
      </c>
      <c r="N617" s="76"/>
      <c r="O617" s="76"/>
      <c r="P617" s="77" t="str">
        <f>IF(ISBLANK('Prediction Log'!$N617), "",'Prediction Log'!$O617-'Prediction Log'!$N617)</f>
        <v/>
      </c>
      <c r="Q617" s="78" t="str">
        <f>IF(ISBLANK('Prediction Log'!$N617), "",IF('Prediction Log'!$M617&lt;&gt;'Prediction Log'!$H617, "Y", IF(AND('Prediction Log'!$M617='Prediction Log'!$H617, ABS((-1*'Prediction Log'!$P617))&gt;ABS('Prediction Log'!$D617)), "Y", IF('Prediction Log'!$D617='Prediction Log'!$P617, "PUSH", "N"))))</f>
        <v/>
      </c>
      <c r="R617" s="79" t="str">
        <f>IF(ISBLANK('Prediction Log'!$N617), "",IF('Prediction Log'!$P617&lt;'Prediction Log'!$D617, "Y", IF('Prediction Log'!$P617='Prediction Log'!$D617, "PUSH", "N")))</f>
        <v/>
      </c>
      <c r="S617" s="79" t="str">
        <f>IF(ISBLANK('Prediction Log'!$N617), "",IF('Prediction Log'!$P617&lt;'Prediction Log'!$E617, "Y", IF('Prediction Log'!$P617='Prediction Log'!$E617, "PUSH", "N")))</f>
        <v/>
      </c>
      <c r="T617" s="80" t="str">
        <f>IF(ISBLANK('Prediction Log'!$N617),"",IF('Prediction Log'!$M617='Prediction Log'!$H617, "Y", "N"))</f>
        <v/>
      </c>
      <c r="U617" s="80" t="str">
        <f>'Prediction Log'!$R617</f>
        <v/>
      </c>
      <c r="V617" s="80" t="str">
        <f>IF(ISBLANK('Prediction Log'!$N617), "",IF(AND('Prediction Log'!$T617="Y", 'Prediction Log'!$U617="Y"), "Y", "N"))</f>
        <v/>
      </c>
      <c r="W617" s="81" t="str">
        <f>IF(ISBLANK('Prediction Log'!$N617),"",IF('Prediction Log'!$M617='Prediction Log'!$I617, "Y", "N"))</f>
        <v/>
      </c>
      <c r="X617" s="81" t="str">
        <f>IF(ISBLANK('Prediction Log'!$N617), "", IF('Prediction Log'!$R617=Games!K599, "Y", "N"))</f>
        <v/>
      </c>
      <c r="Y617" s="82" t="str">
        <f>IF(ISBLANK('Prediction Log'!$N617), "",IF('Prediction Log'!$J617='Prediction Log'!$M617, "Y", "N"))</f>
        <v/>
      </c>
      <c r="Z617" s="81" t="str">
        <f>IF(ISBLANK('Prediction Log'!$N617), "",IF('Prediction Log'!$I617&lt;&gt;'Prediction Log'!$M617, "N",IF(AND('Prediction Log'!$E617&gt;0, 'Prediction Log'!$P617&gt;'Prediction Log'!$E617, 'Prediction Log'!$I617='Prediction Log'!$C617), "Y", IF(AND('Prediction Log'!$E617&lt;0, 'Prediction Log'!$P617&lt;'Prediction Log'!$E617,'Prediction Log'!$I617='Prediction Log'!$B617 ), "Y", IF('Prediction Log'!$P617='Prediction Log'!$E617, "PUSH", "N")))))</f>
        <v/>
      </c>
      <c r="AA617" s="81" t="str">
        <f>IF(ISBLANK('Prediction Log'!$N617), "",IF(AND('Prediction Log'!$W617="Y", 'Prediction Log'!$X617="Y"), "Y", "N"))</f>
        <v/>
      </c>
      <c r="AB617" s="80" t="str">
        <f>IF(ISBLANK('Prediction Log'!$N617), "",IF('Prediction Log'!$D617&gt;0, 'Prediction Log'!$P617-'Prediction Log'!$D617, IF('Prediction Log'!$D617&lt;0, -'Prediction Log'!$P617+'Prediction Log'!$D617, "NA")))</f>
        <v/>
      </c>
      <c r="AC617" s="80" t="str">
        <f>IF(ISBLANK('Prediction Log'!$N617), "",ABS('Prediction Log'!$AB617))</f>
        <v/>
      </c>
      <c r="AD617" s="81" t="str">
        <f>IF(ISBLANK('Prediction Log'!$N617), "",IF('Prediction Log'!$E617&gt;0, 'Prediction Log'!$P617-'Prediction Log'!$E617, IF('Prediction Log'!$E617&lt;0, -'Prediction Log'!$P617+'Prediction Log'!$E617, "NA")))</f>
        <v/>
      </c>
      <c r="AE617" s="81" t="str">
        <f>IF(ISBLANK('Prediction Log'!$N617), "",ABS('Prediction Log'!$AD617))</f>
        <v/>
      </c>
    </row>
    <row r="618" ht="14.25" customHeight="1">
      <c r="A618" s="14" t="str">
        <f>IF(ISBLANK(Games!$B600), "",Games!A600)</f>
        <v/>
      </c>
      <c r="B618" s="67" t="str">
        <f>IF(ISBLANK(Games!$B600), "",Games!B600)</f>
        <v/>
      </c>
      <c r="C618" s="67" t="str">
        <f>IF(ISBLANK(Games!$B600), "",Games!E600)</f>
        <v/>
      </c>
      <c r="D618" s="10" t="str">
        <f>IF(ISBLANK(Games!$B600), "",Games!G600)</f>
        <v/>
      </c>
      <c r="E618" s="10" t="str">
        <f>IF(ISBLANK(Games!$B600), "",Games!H600)</f>
        <v/>
      </c>
      <c r="F618" s="69" t="str">
        <f>Games!D600</f>
        <v/>
      </c>
      <c r="G618" s="70" t="str">
        <f>Games!K600</f>
        <v/>
      </c>
      <c r="H618" s="71" t="str">
        <f>IF(ISBLANK(Games!B600), "", IF('Prediction Log'!$D618&lt;0, 'Prediction Log'!$B618, 'Prediction Log'!$C618))</f>
        <v/>
      </c>
      <c r="I618" s="72" t="str">
        <f>IF(ISBLANK(Games!$B600), "",Games!I600)</f>
        <v/>
      </c>
      <c r="J618" s="72" t="str">
        <f>IF('Prediction Log'!$F618&gt;0.5, 'Prediction Log'!$B618, IF('Prediction Log'!$F618&lt;0.5, 'Prediction Log'!$C618, "PICK"))</f>
        <v/>
      </c>
      <c r="K618" s="73" t="str">
        <f>IF(ISBLANK(Games!B600), "",IF('Prediction Log'!$J618='Prediction Log'!$B618, 'Prediction Log'!$F618, 1-'Prediction Log'!$F618))</f>
        <v/>
      </c>
      <c r="L618" s="74" t="str">
        <f>IF(ISBLANK(Games!$B600), "",Games!L600)</f>
        <v/>
      </c>
      <c r="M618" s="75" t="str">
        <f>IF(ISBLANK('Prediction Log'!$N618), "",IF('Prediction Log'!$N618&gt;'Prediction Log'!$O618,'Prediction Log'!$B618,'Prediction Log'!$C618))</f>
        <v/>
      </c>
      <c r="N618" s="76"/>
      <c r="O618" s="76"/>
      <c r="P618" s="77" t="str">
        <f>IF(ISBLANK('Prediction Log'!$N618), "",'Prediction Log'!$O618-'Prediction Log'!$N618)</f>
        <v/>
      </c>
      <c r="Q618" s="78" t="str">
        <f>IF(ISBLANK('Prediction Log'!$N618), "",IF('Prediction Log'!$M618&lt;&gt;'Prediction Log'!$H618, "Y", IF(AND('Prediction Log'!$M618='Prediction Log'!$H618, ABS((-1*'Prediction Log'!$P618))&gt;ABS('Prediction Log'!$D618)), "Y", IF('Prediction Log'!$D618='Prediction Log'!$P618, "PUSH", "N"))))</f>
        <v/>
      </c>
      <c r="R618" s="79" t="str">
        <f>IF(ISBLANK('Prediction Log'!$N618), "",IF('Prediction Log'!$P618&lt;'Prediction Log'!$D618, "Y", IF('Prediction Log'!$P618='Prediction Log'!$D618, "PUSH", "N")))</f>
        <v/>
      </c>
      <c r="S618" s="79" t="str">
        <f>IF(ISBLANK('Prediction Log'!$N618), "",IF('Prediction Log'!$P618&lt;'Prediction Log'!$E618, "Y", IF('Prediction Log'!$P618='Prediction Log'!$E618, "PUSH", "N")))</f>
        <v/>
      </c>
      <c r="T618" s="80" t="str">
        <f>IF(ISBLANK('Prediction Log'!$N618),"",IF('Prediction Log'!$M618='Prediction Log'!$H618, "Y", "N"))</f>
        <v/>
      </c>
      <c r="U618" s="80" t="str">
        <f>'Prediction Log'!$R618</f>
        <v/>
      </c>
      <c r="V618" s="80" t="str">
        <f>IF(ISBLANK('Prediction Log'!$N618), "",IF(AND('Prediction Log'!$T618="Y", 'Prediction Log'!$U618="Y"), "Y", "N"))</f>
        <v/>
      </c>
      <c r="W618" s="81" t="str">
        <f>IF(ISBLANK('Prediction Log'!$N618),"",IF('Prediction Log'!$M618='Prediction Log'!$I618, "Y", "N"))</f>
        <v/>
      </c>
      <c r="X618" s="81" t="str">
        <f>IF(ISBLANK('Prediction Log'!$N618), "", IF('Prediction Log'!$R618=Games!K600, "Y", "N"))</f>
        <v/>
      </c>
      <c r="Y618" s="82" t="str">
        <f>IF(ISBLANK('Prediction Log'!$N618), "",IF('Prediction Log'!$J618='Prediction Log'!$M618, "Y", "N"))</f>
        <v/>
      </c>
      <c r="Z618" s="81" t="str">
        <f>IF(ISBLANK('Prediction Log'!$N618), "",IF('Prediction Log'!$I618&lt;&gt;'Prediction Log'!$M618, "N",IF(AND('Prediction Log'!$E618&gt;0, 'Prediction Log'!$P618&gt;'Prediction Log'!$E618, 'Prediction Log'!$I618='Prediction Log'!$C618), "Y", IF(AND('Prediction Log'!$E618&lt;0, 'Prediction Log'!$P618&lt;'Prediction Log'!$E618,'Prediction Log'!$I618='Prediction Log'!$B618 ), "Y", IF('Prediction Log'!$P618='Prediction Log'!$E618, "PUSH", "N")))))</f>
        <v/>
      </c>
      <c r="AA618" s="81" t="str">
        <f>IF(ISBLANK('Prediction Log'!$N618), "",IF(AND('Prediction Log'!$W618="Y", 'Prediction Log'!$X618="Y"), "Y", "N"))</f>
        <v/>
      </c>
      <c r="AB618" s="80" t="str">
        <f>IF(ISBLANK('Prediction Log'!$N618), "",IF('Prediction Log'!$D618&gt;0, 'Prediction Log'!$P618-'Prediction Log'!$D618, IF('Prediction Log'!$D618&lt;0, -'Prediction Log'!$P618+'Prediction Log'!$D618, "NA")))</f>
        <v/>
      </c>
      <c r="AC618" s="80" t="str">
        <f>IF(ISBLANK('Prediction Log'!$N618), "",ABS('Prediction Log'!$AB618))</f>
        <v/>
      </c>
      <c r="AD618" s="81" t="str">
        <f>IF(ISBLANK('Prediction Log'!$N618), "",IF('Prediction Log'!$E618&gt;0, 'Prediction Log'!$P618-'Prediction Log'!$E618, IF('Prediction Log'!$E618&lt;0, -'Prediction Log'!$P618+'Prediction Log'!$E618, "NA")))</f>
        <v/>
      </c>
      <c r="AE618" s="81" t="str">
        <f>IF(ISBLANK('Prediction Log'!$N618), "",ABS('Prediction Log'!$AD618))</f>
        <v/>
      </c>
    </row>
    <row r="619" ht="14.25" customHeight="1">
      <c r="A619" s="67" t="str">
        <f>IF(ISBLANK(Games!$B601), "",Games!A601)</f>
        <v/>
      </c>
      <c r="B619" s="67" t="str">
        <f>IF(ISBLANK(Games!$B601), "",Games!B601)</f>
        <v/>
      </c>
      <c r="C619" s="67" t="str">
        <f>IF(ISBLANK(Games!$B601), "",Games!E601)</f>
        <v/>
      </c>
      <c r="D619" s="68" t="str">
        <f>IF(ISBLANK(Games!$B601), "",Games!G601)</f>
        <v/>
      </c>
      <c r="E619" s="68" t="str">
        <f>IF(ISBLANK(Games!$B601), "",Games!H601)</f>
        <v/>
      </c>
      <c r="F619" s="69" t="str">
        <f>Games!D601</f>
        <v/>
      </c>
      <c r="G619" s="70" t="str">
        <f>Games!K601</f>
        <v/>
      </c>
      <c r="H619" s="71" t="str">
        <f>IF(ISBLANK(Games!B601), "", IF('Prediction Log'!$D619&lt;0, 'Prediction Log'!$B619, 'Prediction Log'!$C619))</f>
        <v/>
      </c>
      <c r="I619" s="72" t="str">
        <f>IF(ISBLANK(Games!$B601), "",Games!I601)</f>
        <v/>
      </c>
      <c r="J619" s="72" t="str">
        <f>IF('Prediction Log'!$F619&gt;0.5, 'Prediction Log'!$B619, IF('Prediction Log'!$F619&lt;0.5, 'Prediction Log'!$C619, "PICK"))</f>
        <v/>
      </c>
      <c r="K619" s="73" t="str">
        <f>IF(ISBLANK(Games!B601), "",IF('Prediction Log'!$J619='Prediction Log'!$B619, 'Prediction Log'!$F619, 1-'Prediction Log'!$F619))</f>
        <v/>
      </c>
      <c r="L619" s="74" t="str">
        <f>IF(ISBLANK(Games!$B601), "",Games!L601)</f>
        <v/>
      </c>
      <c r="M619" s="75" t="str">
        <f>IF(ISBLANK('Prediction Log'!$N619), "",IF('Prediction Log'!$N619&gt;'Prediction Log'!$O619,'Prediction Log'!$B619,'Prediction Log'!$C619))</f>
        <v/>
      </c>
      <c r="N619" s="76"/>
      <c r="O619" s="76"/>
      <c r="P619" s="77" t="str">
        <f>IF(ISBLANK('Prediction Log'!$N619), "",'Prediction Log'!$O619-'Prediction Log'!$N619)</f>
        <v/>
      </c>
      <c r="Q619" s="78" t="str">
        <f>IF(ISBLANK('Prediction Log'!$N619), "",IF('Prediction Log'!$M619&lt;&gt;'Prediction Log'!$H619, "Y", IF(AND('Prediction Log'!$M619='Prediction Log'!$H619, ABS((-1*'Prediction Log'!$P619))&gt;ABS('Prediction Log'!$D619)), "Y", IF('Prediction Log'!$D619='Prediction Log'!$P619, "PUSH", "N"))))</f>
        <v/>
      </c>
      <c r="R619" s="79" t="str">
        <f>IF(ISBLANK('Prediction Log'!$N619), "",IF('Prediction Log'!$P619&lt;'Prediction Log'!$D619, "Y", IF('Prediction Log'!$P619='Prediction Log'!$D619, "PUSH", "N")))</f>
        <v/>
      </c>
      <c r="S619" s="79" t="str">
        <f>IF(ISBLANK('Prediction Log'!$N619), "",IF('Prediction Log'!$P619&lt;'Prediction Log'!$E619, "Y", IF('Prediction Log'!$P619='Prediction Log'!$E619, "PUSH", "N")))</f>
        <v/>
      </c>
      <c r="T619" s="80" t="str">
        <f>IF(ISBLANK('Prediction Log'!$N619),"",IF('Prediction Log'!$M619='Prediction Log'!$H619, "Y", "N"))</f>
        <v/>
      </c>
      <c r="U619" s="80" t="str">
        <f>'Prediction Log'!$R619</f>
        <v/>
      </c>
      <c r="V619" s="80" t="str">
        <f>IF(ISBLANK('Prediction Log'!$N619), "",IF(AND('Prediction Log'!$T619="Y", 'Prediction Log'!$U619="Y"), "Y", "N"))</f>
        <v/>
      </c>
      <c r="W619" s="81" t="str">
        <f>IF(ISBLANK('Prediction Log'!$N619),"",IF('Prediction Log'!$M619='Prediction Log'!$I619, "Y", "N"))</f>
        <v/>
      </c>
      <c r="X619" s="81" t="str">
        <f>IF(ISBLANK('Prediction Log'!$N619), "", IF('Prediction Log'!$R619=Games!K601, "Y", "N"))</f>
        <v/>
      </c>
      <c r="Y619" s="82" t="str">
        <f>IF(ISBLANK('Prediction Log'!$N619), "",IF('Prediction Log'!$J619='Prediction Log'!$M619, "Y", "N"))</f>
        <v/>
      </c>
      <c r="Z619" s="81" t="str">
        <f>IF(ISBLANK('Prediction Log'!$N619), "",IF('Prediction Log'!$I619&lt;&gt;'Prediction Log'!$M619, "N",IF(AND('Prediction Log'!$E619&gt;0, 'Prediction Log'!$P619&gt;'Prediction Log'!$E619, 'Prediction Log'!$I619='Prediction Log'!$C619), "Y", IF(AND('Prediction Log'!$E619&lt;0, 'Prediction Log'!$P619&lt;'Prediction Log'!$E619,'Prediction Log'!$I619='Prediction Log'!$B619 ), "Y", IF('Prediction Log'!$P619='Prediction Log'!$E619, "PUSH", "N")))))</f>
        <v/>
      </c>
      <c r="AA619" s="81" t="str">
        <f>IF(ISBLANK('Prediction Log'!$N619), "",IF(AND('Prediction Log'!$W619="Y", 'Prediction Log'!$X619="Y"), "Y", "N"))</f>
        <v/>
      </c>
      <c r="AB619" s="80" t="str">
        <f>IF(ISBLANK('Prediction Log'!$N619), "",IF('Prediction Log'!$D619&gt;0, 'Prediction Log'!$P619-'Prediction Log'!$D619, IF('Prediction Log'!$D619&lt;0, -'Prediction Log'!$P619+'Prediction Log'!$D619, "NA")))</f>
        <v/>
      </c>
      <c r="AC619" s="80" t="str">
        <f>IF(ISBLANK('Prediction Log'!$N619), "",ABS('Prediction Log'!$AB619))</f>
        <v/>
      </c>
      <c r="AD619" s="81" t="str">
        <f>IF(ISBLANK('Prediction Log'!$N619), "",IF('Prediction Log'!$E619&gt;0, 'Prediction Log'!$P619-'Prediction Log'!$E619, IF('Prediction Log'!$E619&lt;0, -'Prediction Log'!$P619+'Prediction Log'!$E619, "NA")))</f>
        <v/>
      </c>
      <c r="AE619" s="81" t="str">
        <f>IF(ISBLANK('Prediction Log'!$N619), "",ABS('Prediction Log'!$AD619))</f>
        <v/>
      </c>
    </row>
    <row r="620" ht="14.25" customHeight="1">
      <c r="A620" s="14" t="str">
        <f>IF(ISBLANK(Games!$B602), "",Games!A602)</f>
        <v/>
      </c>
      <c r="B620" s="67" t="str">
        <f>IF(ISBLANK(Games!$B602), "",Games!B602)</f>
        <v/>
      </c>
      <c r="C620" s="67" t="str">
        <f>IF(ISBLANK(Games!$B602), "",Games!E602)</f>
        <v/>
      </c>
      <c r="D620" s="10" t="str">
        <f>IF(ISBLANK(Games!$B602), "",Games!G602)</f>
        <v/>
      </c>
      <c r="E620" s="10" t="str">
        <f>IF(ISBLANK(Games!$B602), "",Games!H602)</f>
        <v/>
      </c>
      <c r="F620" s="69" t="str">
        <f>Games!D602</f>
        <v/>
      </c>
      <c r="G620" s="70" t="str">
        <f>Games!K602</f>
        <v/>
      </c>
      <c r="H620" s="71" t="str">
        <f>IF(ISBLANK(Games!B602), "", IF('Prediction Log'!$D620&lt;0, 'Prediction Log'!$B620, 'Prediction Log'!$C620))</f>
        <v/>
      </c>
      <c r="I620" s="72" t="str">
        <f>IF(ISBLANK(Games!$B602), "",Games!I602)</f>
        <v/>
      </c>
      <c r="J620" s="72" t="str">
        <f>IF('Prediction Log'!$F620&gt;0.5, 'Prediction Log'!$B620, IF('Prediction Log'!$F620&lt;0.5, 'Prediction Log'!$C620, "PICK"))</f>
        <v/>
      </c>
      <c r="K620" s="73" t="str">
        <f>IF(ISBLANK(Games!B602), "",IF('Prediction Log'!$J620='Prediction Log'!$B620, 'Prediction Log'!$F620, 1-'Prediction Log'!$F620))</f>
        <v/>
      </c>
      <c r="L620" s="74" t="str">
        <f>IF(ISBLANK(Games!$B602), "",Games!L602)</f>
        <v/>
      </c>
      <c r="M620" s="75" t="str">
        <f>IF(ISBLANK('Prediction Log'!$N620), "",IF('Prediction Log'!$N620&gt;'Prediction Log'!$O620,'Prediction Log'!$B620,'Prediction Log'!$C620))</f>
        <v/>
      </c>
      <c r="N620" s="76"/>
      <c r="O620" s="76"/>
      <c r="P620" s="77" t="str">
        <f>IF(ISBLANK('Prediction Log'!$N620), "",'Prediction Log'!$O620-'Prediction Log'!$N620)</f>
        <v/>
      </c>
      <c r="Q620" s="78" t="str">
        <f>IF(ISBLANK('Prediction Log'!$N620), "",IF('Prediction Log'!$M620&lt;&gt;'Prediction Log'!$H620, "Y", IF(AND('Prediction Log'!$M620='Prediction Log'!$H620, ABS((-1*'Prediction Log'!$P620))&gt;ABS('Prediction Log'!$D620)), "Y", IF('Prediction Log'!$D620='Prediction Log'!$P620, "PUSH", "N"))))</f>
        <v/>
      </c>
      <c r="R620" s="79" t="str">
        <f>IF(ISBLANK('Prediction Log'!$N620), "",IF('Prediction Log'!$P620&lt;'Prediction Log'!$D620, "Y", IF('Prediction Log'!$P620='Prediction Log'!$D620, "PUSH", "N")))</f>
        <v/>
      </c>
      <c r="S620" s="79" t="str">
        <f>IF(ISBLANK('Prediction Log'!$N620), "",IF('Prediction Log'!$P620&lt;'Prediction Log'!$E620, "Y", IF('Prediction Log'!$P620='Prediction Log'!$E620, "PUSH", "N")))</f>
        <v/>
      </c>
      <c r="T620" s="80" t="str">
        <f>IF(ISBLANK('Prediction Log'!$N620),"",IF('Prediction Log'!$M620='Prediction Log'!$H620, "Y", "N"))</f>
        <v/>
      </c>
      <c r="U620" s="80" t="str">
        <f>'Prediction Log'!$R620</f>
        <v/>
      </c>
      <c r="V620" s="80" t="str">
        <f>IF(ISBLANK('Prediction Log'!$N620), "",IF(AND('Prediction Log'!$T620="Y", 'Prediction Log'!$U620="Y"), "Y", "N"))</f>
        <v/>
      </c>
      <c r="W620" s="81" t="str">
        <f>IF(ISBLANK('Prediction Log'!$N620),"",IF('Prediction Log'!$M620='Prediction Log'!$I620, "Y", "N"))</f>
        <v/>
      </c>
      <c r="X620" s="81" t="str">
        <f>IF(ISBLANK('Prediction Log'!$N620), "", IF('Prediction Log'!$R620=Games!K602, "Y", "N"))</f>
        <v/>
      </c>
      <c r="Y620" s="82" t="str">
        <f>IF(ISBLANK('Prediction Log'!$N620), "",IF('Prediction Log'!$J620='Prediction Log'!$M620, "Y", "N"))</f>
        <v/>
      </c>
      <c r="Z620" s="81" t="str">
        <f>IF(ISBLANK('Prediction Log'!$N620), "",IF('Prediction Log'!$I620&lt;&gt;'Prediction Log'!$M620, "N",IF(AND('Prediction Log'!$E620&gt;0, 'Prediction Log'!$P620&gt;'Prediction Log'!$E620, 'Prediction Log'!$I620='Prediction Log'!$C620), "Y", IF(AND('Prediction Log'!$E620&lt;0, 'Prediction Log'!$P620&lt;'Prediction Log'!$E620,'Prediction Log'!$I620='Prediction Log'!$B620 ), "Y", IF('Prediction Log'!$P620='Prediction Log'!$E620, "PUSH", "N")))))</f>
        <v/>
      </c>
      <c r="AA620" s="81" t="str">
        <f>IF(ISBLANK('Prediction Log'!$N620), "",IF(AND('Prediction Log'!$W620="Y", 'Prediction Log'!$X620="Y"), "Y", "N"))</f>
        <v/>
      </c>
      <c r="AB620" s="80" t="str">
        <f>IF(ISBLANK('Prediction Log'!$N620), "",IF('Prediction Log'!$D620&gt;0, 'Prediction Log'!$P620-'Prediction Log'!$D620, IF('Prediction Log'!$D620&lt;0, -'Prediction Log'!$P620+'Prediction Log'!$D620, "NA")))</f>
        <v/>
      </c>
      <c r="AC620" s="80" t="str">
        <f>IF(ISBLANK('Prediction Log'!$N620), "",ABS('Prediction Log'!$AB620))</f>
        <v/>
      </c>
      <c r="AD620" s="81" t="str">
        <f>IF(ISBLANK('Prediction Log'!$N620), "",IF('Prediction Log'!$E620&gt;0, 'Prediction Log'!$P620-'Prediction Log'!$E620, IF('Prediction Log'!$E620&lt;0, -'Prediction Log'!$P620+'Prediction Log'!$E620, "NA")))</f>
        <v/>
      </c>
      <c r="AE620" s="81" t="str">
        <f>IF(ISBLANK('Prediction Log'!$N620), "",ABS('Prediction Log'!$AD620))</f>
        <v/>
      </c>
    </row>
    <row r="621" ht="14.25" customHeight="1">
      <c r="A621" s="67" t="str">
        <f>IF(ISBLANK(Games!$B603), "",Games!A603)</f>
        <v/>
      </c>
      <c r="B621" s="67" t="str">
        <f>IF(ISBLANK(Games!$B603), "",Games!B603)</f>
        <v/>
      </c>
      <c r="C621" s="67" t="str">
        <f>IF(ISBLANK(Games!$B603), "",Games!E603)</f>
        <v/>
      </c>
      <c r="D621" s="68" t="str">
        <f>IF(ISBLANK(Games!$B603), "",Games!G603)</f>
        <v/>
      </c>
      <c r="E621" s="68" t="str">
        <f>IF(ISBLANK(Games!$B603), "",Games!H603)</f>
        <v/>
      </c>
      <c r="F621" s="69" t="str">
        <f>Games!D603</f>
        <v/>
      </c>
      <c r="G621" s="70" t="str">
        <f>Games!K603</f>
        <v/>
      </c>
      <c r="H621" s="71" t="str">
        <f>IF(ISBLANK(Games!B603), "", IF('Prediction Log'!$D621&lt;0, 'Prediction Log'!$B621, 'Prediction Log'!$C621))</f>
        <v/>
      </c>
      <c r="I621" s="72" t="str">
        <f>IF(ISBLANK(Games!$B603), "",Games!I603)</f>
        <v/>
      </c>
      <c r="J621" s="72" t="str">
        <f>IF('Prediction Log'!$F621&gt;0.5, 'Prediction Log'!$B621, IF('Prediction Log'!$F621&lt;0.5, 'Prediction Log'!$C621, "PICK"))</f>
        <v/>
      </c>
      <c r="K621" s="73" t="str">
        <f>IF(ISBLANK(Games!B603), "",IF('Prediction Log'!$J621='Prediction Log'!$B621, 'Prediction Log'!$F621, 1-'Prediction Log'!$F621))</f>
        <v/>
      </c>
      <c r="L621" s="74" t="str">
        <f>IF(ISBLANK(Games!$B603), "",Games!L603)</f>
        <v/>
      </c>
      <c r="M621" s="75" t="str">
        <f>IF(ISBLANK('Prediction Log'!$N621), "",IF('Prediction Log'!$N621&gt;'Prediction Log'!$O621,'Prediction Log'!$B621,'Prediction Log'!$C621))</f>
        <v/>
      </c>
      <c r="N621" s="76"/>
      <c r="O621" s="76"/>
      <c r="P621" s="77" t="str">
        <f>IF(ISBLANK('Prediction Log'!$N621), "",'Prediction Log'!$O621-'Prediction Log'!$N621)</f>
        <v/>
      </c>
      <c r="Q621" s="78" t="str">
        <f>IF(ISBLANK('Prediction Log'!$N621), "",IF('Prediction Log'!$M621&lt;&gt;'Prediction Log'!$H621, "Y", IF(AND('Prediction Log'!$M621='Prediction Log'!$H621, ABS((-1*'Prediction Log'!$P621))&gt;ABS('Prediction Log'!$D621)), "Y", IF('Prediction Log'!$D621='Prediction Log'!$P621, "PUSH", "N"))))</f>
        <v/>
      </c>
      <c r="R621" s="79" t="str">
        <f>IF(ISBLANK('Prediction Log'!$N621), "",IF('Prediction Log'!$P621&lt;'Prediction Log'!$D621, "Y", IF('Prediction Log'!$P621='Prediction Log'!$D621, "PUSH", "N")))</f>
        <v/>
      </c>
      <c r="S621" s="79" t="str">
        <f>IF(ISBLANK('Prediction Log'!$N621), "",IF('Prediction Log'!$P621&lt;'Prediction Log'!$E621, "Y", IF('Prediction Log'!$P621='Prediction Log'!$E621, "PUSH", "N")))</f>
        <v/>
      </c>
      <c r="T621" s="80" t="str">
        <f>IF(ISBLANK('Prediction Log'!$N621),"",IF('Prediction Log'!$M621='Prediction Log'!$H621, "Y", "N"))</f>
        <v/>
      </c>
      <c r="U621" s="80" t="str">
        <f>'Prediction Log'!$R621</f>
        <v/>
      </c>
      <c r="V621" s="80" t="str">
        <f>IF(ISBLANK('Prediction Log'!$N621), "",IF(AND('Prediction Log'!$T621="Y", 'Prediction Log'!$U621="Y"), "Y", "N"))</f>
        <v/>
      </c>
      <c r="W621" s="81" t="str">
        <f>IF(ISBLANK('Prediction Log'!$N621),"",IF('Prediction Log'!$M621='Prediction Log'!$I621, "Y", "N"))</f>
        <v/>
      </c>
      <c r="X621" s="81" t="str">
        <f>IF(ISBLANK('Prediction Log'!$N621), "", IF('Prediction Log'!$R621=Games!K603, "Y", "N"))</f>
        <v/>
      </c>
      <c r="Y621" s="82" t="str">
        <f>IF(ISBLANK('Prediction Log'!$N621), "",IF('Prediction Log'!$J621='Prediction Log'!$M621, "Y", "N"))</f>
        <v/>
      </c>
      <c r="Z621" s="81" t="str">
        <f>IF(ISBLANK('Prediction Log'!$N621), "",IF('Prediction Log'!$I621&lt;&gt;'Prediction Log'!$M621, "N",IF(AND('Prediction Log'!$E621&gt;0, 'Prediction Log'!$P621&gt;'Prediction Log'!$E621, 'Prediction Log'!$I621='Prediction Log'!$C621), "Y", IF(AND('Prediction Log'!$E621&lt;0, 'Prediction Log'!$P621&lt;'Prediction Log'!$E621,'Prediction Log'!$I621='Prediction Log'!$B621 ), "Y", IF('Prediction Log'!$P621='Prediction Log'!$E621, "PUSH", "N")))))</f>
        <v/>
      </c>
      <c r="AA621" s="81" t="str">
        <f>IF(ISBLANK('Prediction Log'!$N621), "",IF(AND('Prediction Log'!$W621="Y", 'Prediction Log'!$X621="Y"), "Y", "N"))</f>
        <v/>
      </c>
      <c r="AB621" s="80" t="str">
        <f>IF(ISBLANK('Prediction Log'!$N621), "",IF('Prediction Log'!$D621&gt;0, 'Prediction Log'!$P621-'Prediction Log'!$D621, IF('Prediction Log'!$D621&lt;0, -'Prediction Log'!$P621+'Prediction Log'!$D621, "NA")))</f>
        <v/>
      </c>
      <c r="AC621" s="80" t="str">
        <f>IF(ISBLANK('Prediction Log'!$N621), "",ABS('Prediction Log'!$AB621))</f>
        <v/>
      </c>
      <c r="AD621" s="81" t="str">
        <f>IF(ISBLANK('Prediction Log'!$N621), "",IF('Prediction Log'!$E621&gt;0, 'Prediction Log'!$P621-'Prediction Log'!$E621, IF('Prediction Log'!$E621&lt;0, -'Prediction Log'!$P621+'Prediction Log'!$E621, "NA")))</f>
        <v/>
      </c>
      <c r="AE621" s="81" t="str">
        <f>IF(ISBLANK('Prediction Log'!$N621), "",ABS('Prediction Log'!$AD621))</f>
        <v/>
      </c>
    </row>
    <row r="622" ht="14.25" customHeight="1">
      <c r="A622" s="14" t="str">
        <f>IF(ISBLANK(Games!$B604), "",Games!A604)</f>
        <v/>
      </c>
      <c r="B622" s="67" t="str">
        <f>IF(ISBLANK(Games!$B604), "",Games!B604)</f>
        <v/>
      </c>
      <c r="C622" s="67" t="str">
        <f>IF(ISBLANK(Games!$B604), "",Games!E604)</f>
        <v/>
      </c>
      <c r="D622" s="10" t="str">
        <f>IF(ISBLANK(Games!$B604), "",Games!G604)</f>
        <v/>
      </c>
      <c r="E622" s="10" t="str">
        <f>IF(ISBLANK(Games!$B604), "",Games!H604)</f>
        <v/>
      </c>
      <c r="F622" s="69" t="str">
        <f>Games!D604</f>
        <v/>
      </c>
      <c r="G622" s="70" t="str">
        <f>Games!K604</f>
        <v/>
      </c>
      <c r="H622" s="71" t="str">
        <f>IF(ISBLANK(Games!B604), "", IF('Prediction Log'!$D622&lt;0, 'Prediction Log'!$B622, 'Prediction Log'!$C622))</f>
        <v/>
      </c>
      <c r="I622" s="72" t="str">
        <f>IF(ISBLANK(Games!$B604), "",Games!I604)</f>
        <v/>
      </c>
      <c r="J622" s="72" t="str">
        <f>IF('Prediction Log'!$F622&gt;0.5, 'Prediction Log'!$B622, IF('Prediction Log'!$F622&lt;0.5, 'Prediction Log'!$C622, "PICK"))</f>
        <v/>
      </c>
      <c r="K622" s="73" t="str">
        <f>IF(ISBLANK(Games!B604), "",IF('Prediction Log'!$J622='Prediction Log'!$B622, 'Prediction Log'!$F622, 1-'Prediction Log'!$F622))</f>
        <v/>
      </c>
      <c r="L622" s="74" t="str">
        <f>IF(ISBLANK(Games!$B604), "",Games!L604)</f>
        <v/>
      </c>
      <c r="M622" s="75" t="str">
        <f>IF(ISBLANK('Prediction Log'!$N622), "",IF('Prediction Log'!$N622&gt;'Prediction Log'!$O622,'Prediction Log'!$B622,'Prediction Log'!$C622))</f>
        <v/>
      </c>
      <c r="N622" s="76"/>
      <c r="O622" s="76"/>
      <c r="P622" s="77" t="str">
        <f>IF(ISBLANK('Prediction Log'!$N622), "",'Prediction Log'!$O622-'Prediction Log'!$N622)</f>
        <v/>
      </c>
      <c r="Q622" s="78" t="str">
        <f>IF(ISBLANK('Prediction Log'!$N622), "",IF('Prediction Log'!$M622&lt;&gt;'Prediction Log'!$H622, "Y", IF(AND('Prediction Log'!$M622='Prediction Log'!$H622, ABS((-1*'Prediction Log'!$P622))&gt;ABS('Prediction Log'!$D622)), "Y", IF('Prediction Log'!$D622='Prediction Log'!$P622, "PUSH", "N"))))</f>
        <v/>
      </c>
      <c r="R622" s="79" t="str">
        <f>IF(ISBLANK('Prediction Log'!$N622), "",IF('Prediction Log'!$P622&lt;'Prediction Log'!$D622, "Y", IF('Prediction Log'!$P622='Prediction Log'!$D622, "PUSH", "N")))</f>
        <v/>
      </c>
      <c r="S622" s="79" t="str">
        <f>IF(ISBLANK('Prediction Log'!$N622), "",IF('Prediction Log'!$P622&lt;'Prediction Log'!$E622, "Y", IF('Prediction Log'!$P622='Prediction Log'!$E622, "PUSH", "N")))</f>
        <v/>
      </c>
      <c r="T622" s="80" t="str">
        <f>IF(ISBLANK('Prediction Log'!$N622),"",IF('Prediction Log'!$M622='Prediction Log'!$H622, "Y", "N"))</f>
        <v/>
      </c>
      <c r="U622" s="80" t="str">
        <f>'Prediction Log'!$R622</f>
        <v/>
      </c>
      <c r="V622" s="80" t="str">
        <f>IF(ISBLANK('Prediction Log'!$N622), "",IF(AND('Prediction Log'!$T622="Y", 'Prediction Log'!$U622="Y"), "Y", "N"))</f>
        <v/>
      </c>
      <c r="W622" s="81" t="str">
        <f>IF(ISBLANK('Prediction Log'!$N622),"",IF('Prediction Log'!$M622='Prediction Log'!$I622, "Y", "N"))</f>
        <v/>
      </c>
      <c r="X622" s="81" t="str">
        <f>IF(ISBLANK('Prediction Log'!$N622), "", IF('Prediction Log'!$R622=Games!K604, "Y", "N"))</f>
        <v/>
      </c>
      <c r="Y622" s="82" t="str">
        <f>IF(ISBLANK('Prediction Log'!$N622), "",IF('Prediction Log'!$J622='Prediction Log'!$M622, "Y", "N"))</f>
        <v/>
      </c>
      <c r="Z622" s="81" t="str">
        <f>IF(ISBLANK('Prediction Log'!$N622), "",IF('Prediction Log'!$I622&lt;&gt;'Prediction Log'!$M622, "N",IF(AND('Prediction Log'!$E622&gt;0, 'Prediction Log'!$P622&gt;'Prediction Log'!$E622, 'Prediction Log'!$I622='Prediction Log'!$C622), "Y", IF(AND('Prediction Log'!$E622&lt;0, 'Prediction Log'!$P622&lt;'Prediction Log'!$E622,'Prediction Log'!$I622='Prediction Log'!$B622 ), "Y", IF('Prediction Log'!$P622='Prediction Log'!$E622, "PUSH", "N")))))</f>
        <v/>
      </c>
      <c r="AA622" s="81" t="str">
        <f>IF(ISBLANK('Prediction Log'!$N622), "",IF(AND('Prediction Log'!$W622="Y", 'Prediction Log'!$X622="Y"), "Y", "N"))</f>
        <v/>
      </c>
      <c r="AB622" s="80" t="str">
        <f>IF(ISBLANK('Prediction Log'!$N622), "",IF('Prediction Log'!$D622&gt;0, 'Prediction Log'!$P622-'Prediction Log'!$D622, IF('Prediction Log'!$D622&lt;0, -'Prediction Log'!$P622+'Prediction Log'!$D622, "NA")))</f>
        <v/>
      </c>
      <c r="AC622" s="80" t="str">
        <f>IF(ISBLANK('Prediction Log'!$N622), "",ABS('Prediction Log'!$AB622))</f>
        <v/>
      </c>
      <c r="AD622" s="81" t="str">
        <f>IF(ISBLANK('Prediction Log'!$N622), "",IF('Prediction Log'!$E622&gt;0, 'Prediction Log'!$P622-'Prediction Log'!$E622, IF('Prediction Log'!$E622&lt;0, -'Prediction Log'!$P622+'Prediction Log'!$E622, "NA")))</f>
        <v/>
      </c>
      <c r="AE622" s="81" t="str">
        <f>IF(ISBLANK('Prediction Log'!$N622), "",ABS('Prediction Log'!$AD622))</f>
        <v/>
      </c>
    </row>
    <row r="623" ht="14.25" customHeight="1">
      <c r="A623" s="67" t="str">
        <f>IF(ISBLANK(Games!$B605), "",Games!A605)</f>
        <v/>
      </c>
      <c r="B623" s="67" t="str">
        <f>IF(ISBLANK(Games!$B605), "",Games!B605)</f>
        <v/>
      </c>
      <c r="C623" s="67" t="str">
        <f>IF(ISBLANK(Games!$B605), "",Games!E605)</f>
        <v/>
      </c>
      <c r="D623" s="68" t="str">
        <f>IF(ISBLANK(Games!$B605), "",Games!G605)</f>
        <v/>
      </c>
      <c r="E623" s="68" t="str">
        <f>IF(ISBLANK(Games!$B605), "",Games!H605)</f>
        <v/>
      </c>
      <c r="F623" s="69" t="str">
        <f>Games!D605</f>
        <v/>
      </c>
      <c r="G623" s="70" t="str">
        <f>Games!K605</f>
        <v/>
      </c>
      <c r="H623" s="71" t="str">
        <f>IF(ISBLANK(Games!B605), "", IF('Prediction Log'!$D623&lt;0, 'Prediction Log'!$B623, 'Prediction Log'!$C623))</f>
        <v/>
      </c>
      <c r="I623" s="72" t="str">
        <f>IF(ISBLANK(Games!$B605), "",Games!I605)</f>
        <v/>
      </c>
      <c r="J623" s="72" t="str">
        <f>IF('Prediction Log'!$F623&gt;0.5, 'Prediction Log'!$B623, IF('Prediction Log'!$F623&lt;0.5, 'Prediction Log'!$C623, "PICK"))</f>
        <v/>
      </c>
      <c r="K623" s="73" t="str">
        <f>IF(ISBLANK(Games!B605), "",IF('Prediction Log'!$J623='Prediction Log'!$B623, 'Prediction Log'!$F623, 1-'Prediction Log'!$F623))</f>
        <v/>
      </c>
      <c r="L623" s="74" t="str">
        <f>IF(ISBLANK(Games!$B605), "",Games!L605)</f>
        <v/>
      </c>
      <c r="M623" s="75" t="str">
        <f>IF(ISBLANK('Prediction Log'!$N623), "",IF('Prediction Log'!$N623&gt;'Prediction Log'!$O623,'Prediction Log'!$B623,'Prediction Log'!$C623))</f>
        <v/>
      </c>
      <c r="N623" s="76"/>
      <c r="O623" s="76"/>
      <c r="P623" s="77" t="str">
        <f>IF(ISBLANK('Prediction Log'!$N623), "",'Prediction Log'!$O623-'Prediction Log'!$N623)</f>
        <v/>
      </c>
      <c r="Q623" s="78" t="str">
        <f>IF(ISBLANK('Prediction Log'!$N623), "",IF('Prediction Log'!$M623&lt;&gt;'Prediction Log'!$H623, "Y", IF(AND('Prediction Log'!$M623='Prediction Log'!$H623, ABS((-1*'Prediction Log'!$P623))&gt;ABS('Prediction Log'!$D623)), "Y", IF('Prediction Log'!$D623='Prediction Log'!$P623, "PUSH", "N"))))</f>
        <v/>
      </c>
      <c r="R623" s="79" t="str">
        <f>IF(ISBLANK('Prediction Log'!$N623), "",IF('Prediction Log'!$P623&lt;'Prediction Log'!$D623, "Y", IF('Prediction Log'!$P623='Prediction Log'!$D623, "PUSH", "N")))</f>
        <v/>
      </c>
      <c r="S623" s="79" t="str">
        <f>IF(ISBLANK('Prediction Log'!$N623), "",IF('Prediction Log'!$P623&lt;'Prediction Log'!$E623, "Y", IF('Prediction Log'!$P623='Prediction Log'!$E623, "PUSH", "N")))</f>
        <v/>
      </c>
      <c r="T623" s="80" t="str">
        <f>IF(ISBLANK('Prediction Log'!$N623),"",IF('Prediction Log'!$M623='Prediction Log'!$H623, "Y", "N"))</f>
        <v/>
      </c>
      <c r="U623" s="80" t="str">
        <f>'Prediction Log'!$R623</f>
        <v/>
      </c>
      <c r="V623" s="80" t="str">
        <f>IF(ISBLANK('Prediction Log'!$N623), "",IF(AND('Prediction Log'!$T623="Y", 'Prediction Log'!$U623="Y"), "Y", "N"))</f>
        <v/>
      </c>
      <c r="W623" s="81" t="str">
        <f>IF(ISBLANK('Prediction Log'!$N623),"",IF('Prediction Log'!$M623='Prediction Log'!$I623, "Y", "N"))</f>
        <v/>
      </c>
      <c r="X623" s="81" t="str">
        <f>IF(ISBLANK('Prediction Log'!$N623), "", IF('Prediction Log'!$R623=Games!K605, "Y", "N"))</f>
        <v/>
      </c>
      <c r="Y623" s="82" t="str">
        <f>IF(ISBLANK('Prediction Log'!$N623), "",IF('Prediction Log'!$J623='Prediction Log'!$M623, "Y", "N"))</f>
        <v/>
      </c>
      <c r="Z623" s="81" t="str">
        <f>IF(ISBLANK('Prediction Log'!$N623), "",IF('Prediction Log'!$I623&lt;&gt;'Prediction Log'!$M623, "N",IF(AND('Prediction Log'!$E623&gt;0, 'Prediction Log'!$P623&gt;'Prediction Log'!$E623, 'Prediction Log'!$I623='Prediction Log'!$C623), "Y", IF(AND('Prediction Log'!$E623&lt;0, 'Prediction Log'!$P623&lt;'Prediction Log'!$E623,'Prediction Log'!$I623='Prediction Log'!$B623 ), "Y", IF('Prediction Log'!$P623='Prediction Log'!$E623, "PUSH", "N")))))</f>
        <v/>
      </c>
      <c r="AA623" s="81" t="str">
        <f>IF(ISBLANK('Prediction Log'!$N623), "",IF(AND('Prediction Log'!$W623="Y", 'Prediction Log'!$X623="Y"), "Y", "N"))</f>
        <v/>
      </c>
      <c r="AB623" s="80" t="str">
        <f>IF(ISBLANK('Prediction Log'!$N623), "",IF('Prediction Log'!$D623&gt;0, 'Prediction Log'!$P623-'Prediction Log'!$D623, IF('Prediction Log'!$D623&lt;0, -'Prediction Log'!$P623+'Prediction Log'!$D623, "NA")))</f>
        <v/>
      </c>
      <c r="AC623" s="80" t="str">
        <f>IF(ISBLANK('Prediction Log'!$N623), "",ABS('Prediction Log'!$AB623))</f>
        <v/>
      </c>
      <c r="AD623" s="81" t="str">
        <f>IF(ISBLANK('Prediction Log'!$N623), "",IF('Prediction Log'!$E623&gt;0, 'Prediction Log'!$P623-'Prediction Log'!$E623, IF('Prediction Log'!$E623&lt;0, -'Prediction Log'!$P623+'Prediction Log'!$E623, "NA")))</f>
        <v/>
      </c>
      <c r="AE623" s="81" t="str">
        <f>IF(ISBLANK('Prediction Log'!$N623), "",ABS('Prediction Log'!$AD623))</f>
        <v/>
      </c>
    </row>
    <row r="624" ht="14.25" customHeight="1">
      <c r="A624" s="14" t="str">
        <f>IF(ISBLANK(Games!$B606), "",Games!A606)</f>
        <v/>
      </c>
      <c r="B624" s="67" t="str">
        <f>IF(ISBLANK(Games!$B606), "",Games!B606)</f>
        <v/>
      </c>
      <c r="C624" s="67" t="str">
        <f>IF(ISBLANK(Games!$B606), "",Games!E606)</f>
        <v/>
      </c>
      <c r="D624" s="10" t="str">
        <f>IF(ISBLANK(Games!$B606), "",Games!G606)</f>
        <v/>
      </c>
      <c r="E624" s="10" t="str">
        <f>IF(ISBLANK(Games!$B606), "",Games!H606)</f>
        <v/>
      </c>
      <c r="F624" s="69" t="str">
        <f>Games!D606</f>
        <v/>
      </c>
      <c r="G624" s="70" t="str">
        <f>Games!K606</f>
        <v/>
      </c>
      <c r="H624" s="71" t="str">
        <f>IF(ISBLANK(Games!B606), "", IF('Prediction Log'!$D624&lt;0, 'Prediction Log'!$B624, 'Prediction Log'!$C624))</f>
        <v/>
      </c>
      <c r="I624" s="72" t="str">
        <f>IF(ISBLANK(Games!$B606), "",Games!I606)</f>
        <v/>
      </c>
      <c r="J624" s="72" t="str">
        <f>IF('Prediction Log'!$F624&gt;0.5, 'Prediction Log'!$B624, IF('Prediction Log'!$F624&lt;0.5, 'Prediction Log'!$C624, "PICK"))</f>
        <v/>
      </c>
      <c r="K624" s="73" t="str">
        <f>IF(ISBLANK(Games!B606), "",IF('Prediction Log'!$J624='Prediction Log'!$B624, 'Prediction Log'!$F624, 1-'Prediction Log'!$F624))</f>
        <v/>
      </c>
      <c r="L624" s="74" t="str">
        <f>IF(ISBLANK(Games!$B606), "",Games!L606)</f>
        <v/>
      </c>
      <c r="M624" s="75" t="str">
        <f>IF(ISBLANK('Prediction Log'!$N624), "",IF('Prediction Log'!$N624&gt;'Prediction Log'!$O624,'Prediction Log'!$B624,'Prediction Log'!$C624))</f>
        <v/>
      </c>
      <c r="N624" s="76"/>
      <c r="O624" s="76"/>
      <c r="P624" s="77" t="str">
        <f>IF(ISBLANK('Prediction Log'!$N624), "",'Prediction Log'!$O624-'Prediction Log'!$N624)</f>
        <v/>
      </c>
      <c r="Q624" s="78" t="str">
        <f>IF(ISBLANK('Prediction Log'!$N624), "",IF('Prediction Log'!$M624&lt;&gt;'Prediction Log'!$H624, "Y", IF(AND('Prediction Log'!$M624='Prediction Log'!$H624, ABS((-1*'Prediction Log'!$P624))&gt;ABS('Prediction Log'!$D624)), "Y", IF('Prediction Log'!$D624='Prediction Log'!$P624, "PUSH", "N"))))</f>
        <v/>
      </c>
      <c r="R624" s="79" t="str">
        <f>IF(ISBLANK('Prediction Log'!$N624), "",IF('Prediction Log'!$P624&lt;'Prediction Log'!$D624, "Y", IF('Prediction Log'!$P624='Prediction Log'!$D624, "PUSH", "N")))</f>
        <v/>
      </c>
      <c r="S624" s="79" t="str">
        <f>IF(ISBLANK('Prediction Log'!$N624), "",IF('Prediction Log'!$P624&lt;'Prediction Log'!$E624, "Y", IF('Prediction Log'!$P624='Prediction Log'!$E624, "PUSH", "N")))</f>
        <v/>
      </c>
      <c r="T624" s="80" t="str">
        <f>IF(ISBLANK('Prediction Log'!$N624),"",IF('Prediction Log'!$M624='Prediction Log'!$H624, "Y", "N"))</f>
        <v/>
      </c>
      <c r="U624" s="80" t="str">
        <f>'Prediction Log'!$R624</f>
        <v/>
      </c>
      <c r="V624" s="80" t="str">
        <f>IF(ISBLANK('Prediction Log'!$N624), "",IF(AND('Prediction Log'!$T624="Y", 'Prediction Log'!$U624="Y"), "Y", "N"))</f>
        <v/>
      </c>
      <c r="W624" s="81" t="str">
        <f>IF(ISBLANK('Prediction Log'!$N624),"",IF('Prediction Log'!$M624='Prediction Log'!$I624, "Y", "N"))</f>
        <v/>
      </c>
      <c r="X624" s="81" t="str">
        <f>IF(ISBLANK('Prediction Log'!$N624), "", IF('Prediction Log'!$R624=Games!K606, "Y", "N"))</f>
        <v/>
      </c>
      <c r="Y624" s="82" t="str">
        <f>IF(ISBLANK('Prediction Log'!$N624), "",IF('Prediction Log'!$J624='Prediction Log'!$M624, "Y", "N"))</f>
        <v/>
      </c>
      <c r="Z624" s="81" t="str">
        <f>IF(ISBLANK('Prediction Log'!$N624), "",IF('Prediction Log'!$I624&lt;&gt;'Prediction Log'!$M624, "N",IF(AND('Prediction Log'!$E624&gt;0, 'Prediction Log'!$P624&gt;'Prediction Log'!$E624, 'Prediction Log'!$I624='Prediction Log'!$C624), "Y", IF(AND('Prediction Log'!$E624&lt;0, 'Prediction Log'!$P624&lt;'Prediction Log'!$E624,'Prediction Log'!$I624='Prediction Log'!$B624 ), "Y", IF('Prediction Log'!$P624='Prediction Log'!$E624, "PUSH", "N")))))</f>
        <v/>
      </c>
      <c r="AA624" s="81" t="str">
        <f>IF(ISBLANK('Prediction Log'!$N624), "",IF(AND('Prediction Log'!$W624="Y", 'Prediction Log'!$X624="Y"), "Y", "N"))</f>
        <v/>
      </c>
      <c r="AB624" s="80" t="str">
        <f>IF(ISBLANK('Prediction Log'!$N624), "",IF('Prediction Log'!$D624&gt;0, 'Prediction Log'!$P624-'Prediction Log'!$D624, IF('Prediction Log'!$D624&lt;0, -'Prediction Log'!$P624+'Prediction Log'!$D624, "NA")))</f>
        <v/>
      </c>
      <c r="AC624" s="80" t="str">
        <f>IF(ISBLANK('Prediction Log'!$N624), "",ABS('Prediction Log'!$AB624))</f>
        <v/>
      </c>
      <c r="AD624" s="81" t="str">
        <f>IF(ISBLANK('Prediction Log'!$N624), "",IF('Prediction Log'!$E624&gt;0, 'Prediction Log'!$P624-'Prediction Log'!$E624, IF('Prediction Log'!$E624&lt;0, -'Prediction Log'!$P624+'Prediction Log'!$E624, "NA")))</f>
        <v/>
      </c>
      <c r="AE624" s="81" t="str">
        <f>IF(ISBLANK('Prediction Log'!$N624), "",ABS('Prediction Log'!$AD624))</f>
        <v/>
      </c>
    </row>
    <row r="625" ht="14.25" customHeight="1">
      <c r="A625" s="67" t="str">
        <f>IF(ISBLANK(Games!$B607), "",Games!A607)</f>
        <v/>
      </c>
      <c r="B625" s="67" t="str">
        <f>IF(ISBLANK(Games!$B607), "",Games!B607)</f>
        <v/>
      </c>
      <c r="C625" s="67" t="str">
        <f>IF(ISBLANK(Games!$B607), "",Games!E607)</f>
        <v/>
      </c>
      <c r="D625" s="68" t="str">
        <f>IF(ISBLANK(Games!$B607), "",Games!G607)</f>
        <v/>
      </c>
      <c r="E625" s="68" t="str">
        <f>IF(ISBLANK(Games!$B607), "",Games!H607)</f>
        <v/>
      </c>
      <c r="F625" s="69" t="str">
        <f>Games!D607</f>
        <v/>
      </c>
      <c r="G625" s="70" t="str">
        <f>Games!K607</f>
        <v/>
      </c>
      <c r="H625" s="71" t="str">
        <f>IF(ISBLANK(Games!B607), "", IF('Prediction Log'!$D625&lt;0, 'Prediction Log'!$B625, 'Prediction Log'!$C625))</f>
        <v/>
      </c>
      <c r="I625" s="72" t="str">
        <f>IF(ISBLANK(Games!$B607), "",Games!I607)</f>
        <v/>
      </c>
      <c r="J625" s="72" t="str">
        <f>IF('Prediction Log'!$F625&gt;0.5, 'Prediction Log'!$B625, IF('Prediction Log'!$F625&lt;0.5, 'Prediction Log'!$C625, "PICK"))</f>
        <v/>
      </c>
      <c r="K625" s="73" t="str">
        <f>IF(ISBLANK(Games!B607), "",IF('Prediction Log'!$J625='Prediction Log'!$B625, 'Prediction Log'!$F625, 1-'Prediction Log'!$F625))</f>
        <v/>
      </c>
      <c r="L625" s="74" t="str">
        <f>IF(ISBLANK(Games!$B607), "",Games!L607)</f>
        <v/>
      </c>
      <c r="M625" s="75" t="str">
        <f>IF(ISBLANK('Prediction Log'!$N625), "",IF('Prediction Log'!$N625&gt;'Prediction Log'!$O625,'Prediction Log'!$B625,'Prediction Log'!$C625))</f>
        <v/>
      </c>
      <c r="N625" s="76"/>
      <c r="O625" s="76"/>
      <c r="P625" s="77" t="str">
        <f>IF(ISBLANK('Prediction Log'!$N625), "",'Prediction Log'!$O625-'Prediction Log'!$N625)</f>
        <v/>
      </c>
      <c r="Q625" s="78" t="str">
        <f>IF(ISBLANK('Prediction Log'!$N625), "",IF('Prediction Log'!$M625&lt;&gt;'Prediction Log'!$H625, "Y", IF(AND('Prediction Log'!$M625='Prediction Log'!$H625, ABS((-1*'Prediction Log'!$P625))&gt;ABS('Prediction Log'!$D625)), "Y", IF('Prediction Log'!$D625='Prediction Log'!$P625, "PUSH", "N"))))</f>
        <v/>
      </c>
      <c r="R625" s="79" t="str">
        <f>IF(ISBLANK('Prediction Log'!$N625), "",IF('Prediction Log'!$P625&lt;'Prediction Log'!$D625, "Y", IF('Prediction Log'!$P625='Prediction Log'!$D625, "PUSH", "N")))</f>
        <v/>
      </c>
      <c r="S625" s="79" t="str">
        <f>IF(ISBLANK('Prediction Log'!$N625), "",IF('Prediction Log'!$P625&lt;'Prediction Log'!$E625, "Y", IF('Prediction Log'!$P625='Prediction Log'!$E625, "PUSH", "N")))</f>
        <v/>
      </c>
      <c r="T625" s="80" t="str">
        <f>IF(ISBLANK('Prediction Log'!$N625),"",IF('Prediction Log'!$M625='Prediction Log'!$H625, "Y", "N"))</f>
        <v/>
      </c>
      <c r="U625" s="80" t="str">
        <f>'Prediction Log'!$R625</f>
        <v/>
      </c>
      <c r="V625" s="80" t="str">
        <f>IF(ISBLANK('Prediction Log'!$N625), "",IF(AND('Prediction Log'!$T625="Y", 'Prediction Log'!$U625="Y"), "Y", "N"))</f>
        <v/>
      </c>
      <c r="W625" s="81" t="str">
        <f>IF(ISBLANK('Prediction Log'!$N625),"",IF('Prediction Log'!$M625='Prediction Log'!$I625, "Y", "N"))</f>
        <v/>
      </c>
      <c r="X625" s="81" t="str">
        <f>IF(ISBLANK('Prediction Log'!$N625), "", IF('Prediction Log'!$R625=Games!K607, "Y", "N"))</f>
        <v/>
      </c>
      <c r="Y625" s="82" t="str">
        <f>IF(ISBLANK('Prediction Log'!$N625), "",IF('Prediction Log'!$J625='Prediction Log'!$M625, "Y", "N"))</f>
        <v/>
      </c>
      <c r="Z625" s="81" t="str">
        <f>IF(ISBLANK('Prediction Log'!$N625), "",IF('Prediction Log'!$I625&lt;&gt;'Prediction Log'!$M625, "N",IF(AND('Prediction Log'!$E625&gt;0, 'Prediction Log'!$P625&gt;'Prediction Log'!$E625, 'Prediction Log'!$I625='Prediction Log'!$C625), "Y", IF(AND('Prediction Log'!$E625&lt;0, 'Prediction Log'!$P625&lt;'Prediction Log'!$E625,'Prediction Log'!$I625='Prediction Log'!$B625 ), "Y", IF('Prediction Log'!$P625='Prediction Log'!$E625, "PUSH", "N")))))</f>
        <v/>
      </c>
      <c r="AA625" s="81" t="str">
        <f>IF(ISBLANK('Prediction Log'!$N625), "",IF(AND('Prediction Log'!$W625="Y", 'Prediction Log'!$X625="Y"), "Y", "N"))</f>
        <v/>
      </c>
      <c r="AB625" s="80" t="str">
        <f>IF(ISBLANK('Prediction Log'!$N625), "",IF('Prediction Log'!$D625&gt;0, 'Prediction Log'!$P625-'Prediction Log'!$D625, IF('Prediction Log'!$D625&lt;0, -'Prediction Log'!$P625+'Prediction Log'!$D625, "NA")))</f>
        <v/>
      </c>
      <c r="AC625" s="80" t="str">
        <f>IF(ISBLANK('Prediction Log'!$N625), "",ABS('Prediction Log'!$AB625))</f>
        <v/>
      </c>
      <c r="AD625" s="81" t="str">
        <f>IF(ISBLANK('Prediction Log'!$N625), "",IF('Prediction Log'!$E625&gt;0, 'Prediction Log'!$P625-'Prediction Log'!$E625, IF('Prediction Log'!$E625&lt;0, -'Prediction Log'!$P625+'Prediction Log'!$E625, "NA")))</f>
        <v/>
      </c>
      <c r="AE625" s="81" t="str">
        <f>IF(ISBLANK('Prediction Log'!$N625), "",ABS('Prediction Log'!$AD625))</f>
        <v/>
      </c>
    </row>
    <row r="626" ht="14.25" customHeight="1">
      <c r="A626" s="14" t="str">
        <f>IF(ISBLANK(Games!$B608), "",Games!A608)</f>
        <v/>
      </c>
      <c r="B626" s="67" t="str">
        <f>IF(ISBLANK(Games!$B608), "",Games!B608)</f>
        <v/>
      </c>
      <c r="C626" s="67" t="str">
        <f>IF(ISBLANK(Games!$B608), "",Games!E608)</f>
        <v/>
      </c>
      <c r="D626" s="10" t="str">
        <f>IF(ISBLANK(Games!$B608), "",Games!G608)</f>
        <v/>
      </c>
      <c r="E626" s="10" t="str">
        <f>IF(ISBLANK(Games!$B608), "",Games!H608)</f>
        <v/>
      </c>
      <c r="F626" s="69" t="str">
        <f>Games!D608</f>
        <v/>
      </c>
      <c r="G626" s="70" t="str">
        <f>Games!K608</f>
        <v/>
      </c>
      <c r="H626" s="71" t="str">
        <f>IF(ISBLANK(Games!B608), "", IF('Prediction Log'!$D626&lt;0, 'Prediction Log'!$B626, 'Prediction Log'!$C626))</f>
        <v/>
      </c>
      <c r="I626" s="72" t="str">
        <f>IF(ISBLANK(Games!$B608), "",Games!I608)</f>
        <v/>
      </c>
      <c r="J626" s="72" t="str">
        <f>IF('Prediction Log'!$F626&gt;0.5, 'Prediction Log'!$B626, IF('Prediction Log'!$F626&lt;0.5, 'Prediction Log'!$C626, "PICK"))</f>
        <v/>
      </c>
      <c r="K626" s="73" t="str">
        <f>IF(ISBLANK(Games!B608), "",IF('Prediction Log'!$J626='Prediction Log'!$B626, 'Prediction Log'!$F626, 1-'Prediction Log'!$F626))</f>
        <v/>
      </c>
      <c r="L626" s="74" t="str">
        <f>IF(ISBLANK(Games!$B608), "",Games!L608)</f>
        <v/>
      </c>
      <c r="M626" s="75" t="str">
        <f>IF(ISBLANK('Prediction Log'!$N626), "",IF('Prediction Log'!$N626&gt;'Prediction Log'!$O626,'Prediction Log'!$B626,'Prediction Log'!$C626))</f>
        <v/>
      </c>
      <c r="N626" s="76"/>
      <c r="O626" s="76"/>
      <c r="P626" s="77" t="str">
        <f>IF(ISBLANK('Prediction Log'!$N626), "",'Prediction Log'!$O626-'Prediction Log'!$N626)</f>
        <v/>
      </c>
      <c r="Q626" s="78" t="str">
        <f>IF(ISBLANK('Prediction Log'!$N626), "",IF('Prediction Log'!$M626&lt;&gt;'Prediction Log'!$H626, "Y", IF(AND('Prediction Log'!$M626='Prediction Log'!$H626, ABS((-1*'Prediction Log'!$P626))&gt;ABS('Prediction Log'!$D626)), "Y", IF('Prediction Log'!$D626='Prediction Log'!$P626, "PUSH", "N"))))</f>
        <v/>
      </c>
      <c r="R626" s="79" t="str">
        <f>IF(ISBLANK('Prediction Log'!$N626), "",IF('Prediction Log'!$P626&lt;'Prediction Log'!$D626, "Y", IF('Prediction Log'!$P626='Prediction Log'!$D626, "PUSH", "N")))</f>
        <v/>
      </c>
      <c r="S626" s="79" t="str">
        <f>IF(ISBLANK('Prediction Log'!$N626), "",IF('Prediction Log'!$P626&lt;'Prediction Log'!$E626, "Y", IF('Prediction Log'!$P626='Prediction Log'!$E626, "PUSH", "N")))</f>
        <v/>
      </c>
      <c r="T626" s="80" t="str">
        <f>IF(ISBLANK('Prediction Log'!$N626),"",IF('Prediction Log'!$M626='Prediction Log'!$H626, "Y", "N"))</f>
        <v/>
      </c>
      <c r="U626" s="80" t="str">
        <f>'Prediction Log'!$R626</f>
        <v/>
      </c>
      <c r="V626" s="80" t="str">
        <f>IF(ISBLANK('Prediction Log'!$N626), "",IF(AND('Prediction Log'!$T626="Y", 'Prediction Log'!$U626="Y"), "Y", "N"))</f>
        <v/>
      </c>
      <c r="W626" s="81" t="str">
        <f>IF(ISBLANK('Prediction Log'!$N626),"",IF('Prediction Log'!$M626='Prediction Log'!$I626, "Y", "N"))</f>
        <v/>
      </c>
      <c r="X626" s="81" t="str">
        <f>IF(ISBLANK('Prediction Log'!$N626), "", IF('Prediction Log'!$R626=Games!K608, "Y", "N"))</f>
        <v/>
      </c>
      <c r="Y626" s="82" t="str">
        <f>IF(ISBLANK('Prediction Log'!$N626), "",IF('Prediction Log'!$J626='Prediction Log'!$M626, "Y", "N"))</f>
        <v/>
      </c>
      <c r="Z626" s="81" t="str">
        <f>IF(ISBLANK('Prediction Log'!$N626), "",IF('Prediction Log'!$I626&lt;&gt;'Prediction Log'!$M626, "N",IF(AND('Prediction Log'!$E626&gt;0, 'Prediction Log'!$P626&gt;'Prediction Log'!$E626, 'Prediction Log'!$I626='Prediction Log'!$C626), "Y", IF(AND('Prediction Log'!$E626&lt;0, 'Prediction Log'!$P626&lt;'Prediction Log'!$E626,'Prediction Log'!$I626='Prediction Log'!$B626 ), "Y", IF('Prediction Log'!$P626='Prediction Log'!$E626, "PUSH", "N")))))</f>
        <v/>
      </c>
      <c r="AA626" s="81" t="str">
        <f>IF(ISBLANK('Prediction Log'!$N626), "",IF(AND('Prediction Log'!$W626="Y", 'Prediction Log'!$X626="Y"), "Y", "N"))</f>
        <v/>
      </c>
      <c r="AB626" s="80" t="str">
        <f>IF(ISBLANK('Prediction Log'!$N626), "",IF('Prediction Log'!$D626&gt;0, 'Prediction Log'!$P626-'Prediction Log'!$D626, IF('Prediction Log'!$D626&lt;0, -'Prediction Log'!$P626+'Prediction Log'!$D626, "NA")))</f>
        <v/>
      </c>
      <c r="AC626" s="80" t="str">
        <f>IF(ISBLANK('Prediction Log'!$N626), "",ABS('Prediction Log'!$AB626))</f>
        <v/>
      </c>
      <c r="AD626" s="81" t="str">
        <f>IF(ISBLANK('Prediction Log'!$N626), "",IF('Prediction Log'!$E626&gt;0, 'Prediction Log'!$P626-'Prediction Log'!$E626, IF('Prediction Log'!$E626&lt;0, -'Prediction Log'!$P626+'Prediction Log'!$E626, "NA")))</f>
        <v/>
      </c>
      <c r="AE626" s="81" t="str">
        <f>IF(ISBLANK('Prediction Log'!$N626), "",ABS('Prediction Log'!$AD626))</f>
        <v/>
      </c>
    </row>
    <row r="627" ht="14.25" customHeight="1">
      <c r="A627" s="67" t="str">
        <f>IF(ISBLANK(Games!$B609), "",Games!A609)</f>
        <v/>
      </c>
      <c r="B627" s="67" t="str">
        <f>IF(ISBLANK(Games!$B609), "",Games!B609)</f>
        <v/>
      </c>
      <c r="C627" s="67" t="str">
        <f>IF(ISBLANK(Games!$B609), "",Games!E609)</f>
        <v/>
      </c>
      <c r="D627" s="68" t="str">
        <f>IF(ISBLANK(Games!$B609), "",Games!G609)</f>
        <v/>
      </c>
      <c r="E627" s="68" t="str">
        <f>IF(ISBLANK(Games!$B609), "",Games!H609)</f>
        <v/>
      </c>
      <c r="F627" s="69" t="str">
        <f>Games!D609</f>
        <v/>
      </c>
      <c r="G627" s="70" t="str">
        <f>Games!K609</f>
        <v/>
      </c>
      <c r="H627" s="71" t="str">
        <f>IF(ISBLANK(Games!B609), "", IF('Prediction Log'!$D627&lt;0, 'Prediction Log'!$B627, 'Prediction Log'!$C627))</f>
        <v/>
      </c>
      <c r="I627" s="72" t="str">
        <f>IF(ISBLANK(Games!$B609), "",Games!I609)</f>
        <v/>
      </c>
      <c r="J627" s="72" t="str">
        <f>IF('Prediction Log'!$F627&gt;0.5, 'Prediction Log'!$B627, IF('Prediction Log'!$F627&lt;0.5, 'Prediction Log'!$C627, "PICK"))</f>
        <v/>
      </c>
      <c r="K627" s="73" t="str">
        <f>IF(ISBLANK(Games!B609), "",IF('Prediction Log'!$J627='Prediction Log'!$B627, 'Prediction Log'!$F627, 1-'Prediction Log'!$F627))</f>
        <v/>
      </c>
      <c r="L627" s="74" t="str">
        <f>IF(ISBLANK(Games!$B609), "",Games!L609)</f>
        <v/>
      </c>
      <c r="M627" s="75" t="str">
        <f>IF(ISBLANK('Prediction Log'!$N627), "",IF('Prediction Log'!$N627&gt;'Prediction Log'!$O627,'Prediction Log'!$B627,'Prediction Log'!$C627))</f>
        <v/>
      </c>
      <c r="N627" s="76"/>
      <c r="O627" s="76"/>
      <c r="P627" s="77" t="str">
        <f>IF(ISBLANK('Prediction Log'!$N627), "",'Prediction Log'!$O627-'Prediction Log'!$N627)</f>
        <v/>
      </c>
      <c r="Q627" s="78" t="str">
        <f>IF(ISBLANK('Prediction Log'!$N627), "",IF('Prediction Log'!$M627&lt;&gt;'Prediction Log'!$H627, "Y", IF(AND('Prediction Log'!$M627='Prediction Log'!$H627, ABS((-1*'Prediction Log'!$P627))&gt;ABS('Prediction Log'!$D627)), "Y", IF('Prediction Log'!$D627='Prediction Log'!$P627, "PUSH", "N"))))</f>
        <v/>
      </c>
      <c r="R627" s="79" t="str">
        <f>IF(ISBLANK('Prediction Log'!$N627), "",IF('Prediction Log'!$P627&lt;'Prediction Log'!$D627, "Y", IF('Prediction Log'!$P627='Prediction Log'!$D627, "PUSH", "N")))</f>
        <v/>
      </c>
      <c r="S627" s="79" t="str">
        <f>IF(ISBLANK('Prediction Log'!$N627), "",IF('Prediction Log'!$P627&lt;'Prediction Log'!$E627, "Y", IF('Prediction Log'!$P627='Prediction Log'!$E627, "PUSH", "N")))</f>
        <v/>
      </c>
      <c r="T627" s="80" t="str">
        <f>IF(ISBLANK('Prediction Log'!$N627),"",IF('Prediction Log'!$M627='Prediction Log'!$H627, "Y", "N"))</f>
        <v/>
      </c>
      <c r="U627" s="80" t="str">
        <f>'Prediction Log'!$R627</f>
        <v/>
      </c>
      <c r="V627" s="80" t="str">
        <f>IF(ISBLANK('Prediction Log'!$N627), "",IF(AND('Prediction Log'!$T627="Y", 'Prediction Log'!$U627="Y"), "Y", "N"))</f>
        <v/>
      </c>
      <c r="W627" s="81" t="str">
        <f>IF(ISBLANK('Prediction Log'!$N627),"",IF('Prediction Log'!$M627='Prediction Log'!$I627, "Y", "N"))</f>
        <v/>
      </c>
      <c r="X627" s="81" t="str">
        <f>IF(ISBLANK('Prediction Log'!$N627), "", IF('Prediction Log'!$R627=Games!K609, "Y", "N"))</f>
        <v/>
      </c>
      <c r="Y627" s="82" t="str">
        <f>IF(ISBLANK('Prediction Log'!$N627), "",IF('Prediction Log'!$J627='Prediction Log'!$M627, "Y", "N"))</f>
        <v/>
      </c>
      <c r="Z627" s="81" t="str">
        <f>IF(ISBLANK('Prediction Log'!$N627), "",IF('Prediction Log'!$I627&lt;&gt;'Prediction Log'!$M627, "N",IF(AND('Prediction Log'!$E627&gt;0, 'Prediction Log'!$P627&gt;'Prediction Log'!$E627, 'Prediction Log'!$I627='Prediction Log'!$C627), "Y", IF(AND('Prediction Log'!$E627&lt;0, 'Prediction Log'!$P627&lt;'Prediction Log'!$E627,'Prediction Log'!$I627='Prediction Log'!$B627 ), "Y", IF('Prediction Log'!$P627='Prediction Log'!$E627, "PUSH", "N")))))</f>
        <v/>
      </c>
      <c r="AA627" s="81" t="str">
        <f>IF(ISBLANK('Prediction Log'!$N627), "",IF(AND('Prediction Log'!$W627="Y", 'Prediction Log'!$X627="Y"), "Y", "N"))</f>
        <v/>
      </c>
      <c r="AB627" s="80" t="str">
        <f>IF(ISBLANK('Prediction Log'!$N627), "",IF('Prediction Log'!$D627&gt;0, 'Prediction Log'!$P627-'Prediction Log'!$D627, IF('Prediction Log'!$D627&lt;0, -'Prediction Log'!$P627+'Prediction Log'!$D627, "NA")))</f>
        <v/>
      </c>
      <c r="AC627" s="80" t="str">
        <f>IF(ISBLANK('Prediction Log'!$N627), "",ABS('Prediction Log'!$AB627))</f>
        <v/>
      </c>
      <c r="AD627" s="81" t="str">
        <f>IF(ISBLANK('Prediction Log'!$N627), "",IF('Prediction Log'!$E627&gt;0, 'Prediction Log'!$P627-'Prediction Log'!$E627, IF('Prediction Log'!$E627&lt;0, -'Prediction Log'!$P627+'Prediction Log'!$E627, "NA")))</f>
        <v/>
      </c>
      <c r="AE627" s="81" t="str">
        <f>IF(ISBLANK('Prediction Log'!$N627), "",ABS('Prediction Log'!$AD627))</f>
        <v/>
      </c>
    </row>
    <row r="628" ht="14.25" customHeight="1">
      <c r="A628" s="14" t="str">
        <f>IF(ISBLANK(Games!$B610), "",Games!A610)</f>
        <v/>
      </c>
      <c r="B628" s="67" t="str">
        <f>IF(ISBLANK(Games!$B610), "",Games!B610)</f>
        <v/>
      </c>
      <c r="C628" s="67" t="str">
        <f>IF(ISBLANK(Games!$B610), "",Games!E610)</f>
        <v/>
      </c>
      <c r="D628" s="10" t="str">
        <f>IF(ISBLANK(Games!$B610), "",Games!G610)</f>
        <v/>
      </c>
      <c r="E628" s="10" t="str">
        <f>IF(ISBLANK(Games!$B610), "",Games!H610)</f>
        <v/>
      </c>
      <c r="F628" s="69" t="str">
        <f>Games!D610</f>
        <v/>
      </c>
      <c r="G628" s="70" t="str">
        <f>Games!K610</f>
        <v/>
      </c>
      <c r="H628" s="71" t="str">
        <f>IF(ISBLANK(Games!B610), "", IF('Prediction Log'!$D628&lt;0, 'Prediction Log'!$B628, 'Prediction Log'!$C628))</f>
        <v/>
      </c>
      <c r="I628" s="72" t="str">
        <f>IF(ISBLANK(Games!$B610), "",Games!I610)</f>
        <v/>
      </c>
      <c r="J628" s="72" t="str">
        <f>IF('Prediction Log'!$F628&gt;0.5, 'Prediction Log'!$B628, IF('Prediction Log'!$F628&lt;0.5, 'Prediction Log'!$C628, "PICK"))</f>
        <v/>
      </c>
      <c r="K628" s="73" t="str">
        <f>IF(ISBLANK(Games!B610), "",IF('Prediction Log'!$J628='Prediction Log'!$B628, 'Prediction Log'!$F628, 1-'Prediction Log'!$F628))</f>
        <v/>
      </c>
      <c r="L628" s="74" t="str">
        <f>IF(ISBLANK(Games!$B610), "",Games!L610)</f>
        <v/>
      </c>
      <c r="M628" s="75" t="str">
        <f>IF(ISBLANK('Prediction Log'!$N628), "",IF('Prediction Log'!$N628&gt;'Prediction Log'!$O628,'Prediction Log'!$B628,'Prediction Log'!$C628))</f>
        <v/>
      </c>
      <c r="N628" s="76"/>
      <c r="O628" s="76"/>
      <c r="P628" s="77" t="str">
        <f>IF(ISBLANK('Prediction Log'!$N628), "",'Prediction Log'!$O628-'Prediction Log'!$N628)</f>
        <v/>
      </c>
      <c r="Q628" s="78" t="str">
        <f>IF(ISBLANK('Prediction Log'!$N628), "",IF('Prediction Log'!$M628&lt;&gt;'Prediction Log'!$H628, "Y", IF(AND('Prediction Log'!$M628='Prediction Log'!$H628, ABS((-1*'Prediction Log'!$P628))&gt;ABS('Prediction Log'!$D628)), "Y", IF('Prediction Log'!$D628='Prediction Log'!$P628, "PUSH", "N"))))</f>
        <v/>
      </c>
      <c r="R628" s="79" t="str">
        <f>IF(ISBLANK('Prediction Log'!$N628), "",IF('Prediction Log'!$P628&lt;'Prediction Log'!$D628, "Y", IF('Prediction Log'!$P628='Prediction Log'!$D628, "PUSH", "N")))</f>
        <v/>
      </c>
      <c r="S628" s="79" t="str">
        <f>IF(ISBLANK('Prediction Log'!$N628), "",IF('Prediction Log'!$P628&lt;'Prediction Log'!$E628, "Y", IF('Prediction Log'!$P628='Prediction Log'!$E628, "PUSH", "N")))</f>
        <v/>
      </c>
      <c r="T628" s="80" t="str">
        <f>IF(ISBLANK('Prediction Log'!$N628),"",IF('Prediction Log'!$M628='Prediction Log'!$H628, "Y", "N"))</f>
        <v/>
      </c>
      <c r="U628" s="80" t="str">
        <f>'Prediction Log'!$R628</f>
        <v/>
      </c>
      <c r="V628" s="80" t="str">
        <f>IF(ISBLANK('Prediction Log'!$N628), "",IF(AND('Prediction Log'!$T628="Y", 'Prediction Log'!$U628="Y"), "Y", "N"))</f>
        <v/>
      </c>
      <c r="W628" s="81" t="str">
        <f>IF(ISBLANK('Prediction Log'!$N628),"",IF('Prediction Log'!$M628='Prediction Log'!$I628, "Y", "N"))</f>
        <v/>
      </c>
      <c r="X628" s="81" t="str">
        <f>IF(ISBLANK('Prediction Log'!$N628), "", IF('Prediction Log'!$R628=Games!K610, "Y", "N"))</f>
        <v/>
      </c>
      <c r="Y628" s="82" t="str">
        <f>IF(ISBLANK('Prediction Log'!$N628), "",IF('Prediction Log'!$J628='Prediction Log'!$M628, "Y", "N"))</f>
        <v/>
      </c>
      <c r="Z628" s="81" t="str">
        <f>IF(ISBLANK('Prediction Log'!$N628), "",IF('Prediction Log'!$I628&lt;&gt;'Prediction Log'!$M628, "N",IF(AND('Prediction Log'!$E628&gt;0, 'Prediction Log'!$P628&gt;'Prediction Log'!$E628, 'Prediction Log'!$I628='Prediction Log'!$C628), "Y", IF(AND('Prediction Log'!$E628&lt;0, 'Prediction Log'!$P628&lt;'Prediction Log'!$E628,'Prediction Log'!$I628='Prediction Log'!$B628 ), "Y", IF('Prediction Log'!$P628='Prediction Log'!$E628, "PUSH", "N")))))</f>
        <v/>
      </c>
      <c r="AA628" s="81" t="str">
        <f>IF(ISBLANK('Prediction Log'!$N628), "",IF(AND('Prediction Log'!$W628="Y", 'Prediction Log'!$X628="Y"), "Y", "N"))</f>
        <v/>
      </c>
      <c r="AB628" s="80" t="str">
        <f>IF(ISBLANK('Prediction Log'!$N628), "",IF('Prediction Log'!$D628&gt;0, 'Prediction Log'!$P628-'Prediction Log'!$D628, IF('Prediction Log'!$D628&lt;0, -'Prediction Log'!$P628+'Prediction Log'!$D628, "NA")))</f>
        <v/>
      </c>
      <c r="AC628" s="80" t="str">
        <f>IF(ISBLANK('Prediction Log'!$N628), "",ABS('Prediction Log'!$AB628))</f>
        <v/>
      </c>
      <c r="AD628" s="81" t="str">
        <f>IF(ISBLANK('Prediction Log'!$N628), "",IF('Prediction Log'!$E628&gt;0, 'Prediction Log'!$P628-'Prediction Log'!$E628, IF('Prediction Log'!$E628&lt;0, -'Prediction Log'!$P628+'Prediction Log'!$E628, "NA")))</f>
        <v/>
      </c>
      <c r="AE628" s="81" t="str">
        <f>IF(ISBLANK('Prediction Log'!$N628), "",ABS('Prediction Log'!$AD628))</f>
        <v/>
      </c>
    </row>
    <row r="629" ht="14.25" customHeight="1">
      <c r="A629" s="67" t="str">
        <f>IF(ISBLANK(Games!$B611), "",Games!A611)</f>
        <v/>
      </c>
      <c r="B629" s="67" t="str">
        <f>IF(ISBLANK(Games!$B611), "",Games!B611)</f>
        <v/>
      </c>
      <c r="C629" s="67" t="str">
        <f>IF(ISBLANK(Games!$B611), "",Games!E611)</f>
        <v/>
      </c>
      <c r="D629" s="68" t="str">
        <f>IF(ISBLANK(Games!$B611), "",Games!G611)</f>
        <v/>
      </c>
      <c r="E629" s="68" t="str">
        <f>IF(ISBLANK(Games!$B611), "",Games!H611)</f>
        <v/>
      </c>
      <c r="F629" s="69" t="str">
        <f>Games!D611</f>
        <v/>
      </c>
      <c r="G629" s="70" t="str">
        <f>Games!K611</f>
        <v/>
      </c>
      <c r="H629" s="71" t="str">
        <f>IF(ISBLANK(Games!B611), "", IF('Prediction Log'!$D629&lt;0, 'Prediction Log'!$B629, 'Prediction Log'!$C629))</f>
        <v/>
      </c>
      <c r="I629" s="72" t="str">
        <f>IF(ISBLANK(Games!$B611), "",Games!I611)</f>
        <v/>
      </c>
      <c r="J629" s="72" t="str">
        <f>IF('Prediction Log'!$F629&gt;0.5, 'Prediction Log'!$B629, IF('Prediction Log'!$F629&lt;0.5, 'Prediction Log'!$C629, "PICK"))</f>
        <v/>
      </c>
      <c r="K629" s="73" t="str">
        <f>IF(ISBLANK(Games!B611), "",IF('Prediction Log'!$J629='Prediction Log'!$B629, 'Prediction Log'!$F629, 1-'Prediction Log'!$F629))</f>
        <v/>
      </c>
      <c r="L629" s="74" t="str">
        <f>IF(ISBLANK(Games!$B611), "",Games!L611)</f>
        <v/>
      </c>
      <c r="M629" s="75" t="str">
        <f>IF(ISBLANK('Prediction Log'!$N629), "",IF('Prediction Log'!$N629&gt;'Prediction Log'!$O629,'Prediction Log'!$B629,'Prediction Log'!$C629))</f>
        <v/>
      </c>
      <c r="N629" s="76"/>
      <c r="O629" s="76"/>
      <c r="P629" s="77" t="str">
        <f>IF(ISBLANK('Prediction Log'!$N629), "",'Prediction Log'!$O629-'Prediction Log'!$N629)</f>
        <v/>
      </c>
      <c r="Q629" s="78" t="str">
        <f>IF(ISBLANK('Prediction Log'!$N629), "",IF('Prediction Log'!$M629&lt;&gt;'Prediction Log'!$H629, "Y", IF(AND('Prediction Log'!$M629='Prediction Log'!$H629, ABS((-1*'Prediction Log'!$P629))&gt;ABS('Prediction Log'!$D629)), "Y", IF('Prediction Log'!$D629='Prediction Log'!$P629, "PUSH", "N"))))</f>
        <v/>
      </c>
      <c r="R629" s="79" t="str">
        <f>IF(ISBLANK('Prediction Log'!$N629), "",IF('Prediction Log'!$P629&lt;'Prediction Log'!$D629, "Y", IF('Prediction Log'!$P629='Prediction Log'!$D629, "PUSH", "N")))</f>
        <v/>
      </c>
      <c r="S629" s="79" t="str">
        <f>IF(ISBLANK('Prediction Log'!$N629), "",IF('Prediction Log'!$P629&lt;'Prediction Log'!$E629, "Y", IF('Prediction Log'!$P629='Prediction Log'!$E629, "PUSH", "N")))</f>
        <v/>
      </c>
      <c r="T629" s="80" t="str">
        <f>IF(ISBLANK('Prediction Log'!$N629),"",IF('Prediction Log'!$M629='Prediction Log'!$H629, "Y", "N"))</f>
        <v/>
      </c>
      <c r="U629" s="80" t="str">
        <f>'Prediction Log'!$R629</f>
        <v/>
      </c>
      <c r="V629" s="80" t="str">
        <f>IF(ISBLANK('Prediction Log'!$N629), "",IF(AND('Prediction Log'!$T629="Y", 'Prediction Log'!$U629="Y"), "Y", "N"))</f>
        <v/>
      </c>
      <c r="W629" s="81" t="str">
        <f>IF(ISBLANK('Prediction Log'!$N629),"",IF('Prediction Log'!$M629='Prediction Log'!$I629, "Y", "N"))</f>
        <v/>
      </c>
      <c r="X629" s="81" t="str">
        <f>IF(ISBLANK('Prediction Log'!$N629), "", IF('Prediction Log'!$R629=Games!K611, "Y", "N"))</f>
        <v/>
      </c>
      <c r="Y629" s="82" t="str">
        <f>IF(ISBLANK('Prediction Log'!$N629), "",IF('Prediction Log'!$J629='Prediction Log'!$M629, "Y", "N"))</f>
        <v/>
      </c>
      <c r="Z629" s="81" t="str">
        <f>IF(ISBLANK('Prediction Log'!$N629), "",IF('Prediction Log'!$I629&lt;&gt;'Prediction Log'!$M629, "N",IF(AND('Prediction Log'!$E629&gt;0, 'Prediction Log'!$P629&gt;'Prediction Log'!$E629, 'Prediction Log'!$I629='Prediction Log'!$C629), "Y", IF(AND('Prediction Log'!$E629&lt;0, 'Prediction Log'!$P629&lt;'Prediction Log'!$E629,'Prediction Log'!$I629='Prediction Log'!$B629 ), "Y", IF('Prediction Log'!$P629='Prediction Log'!$E629, "PUSH", "N")))))</f>
        <v/>
      </c>
      <c r="AA629" s="81" t="str">
        <f>IF(ISBLANK('Prediction Log'!$N629), "",IF(AND('Prediction Log'!$W629="Y", 'Prediction Log'!$X629="Y"), "Y", "N"))</f>
        <v/>
      </c>
      <c r="AB629" s="80" t="str">
        <f>IF(ISBLANK('Prediction Log'!$N629), "",IF('Prediction Log'!$D629&gt;0, 'Prediction Log'!$P629-'Prediction Log'!$D629, IF('Prediction Log'!$D629&lt;0, -'Prediction Log'!$P629+'Prediction Log'!$D629, "NA")))</f>
        <v/>
      </c>
      <c r="AC629" s="80" t="str">
        <f>IF(ISBLANK('Prediction Log'!$N629), "",ABS('Prediction Log'!$AB629))</f>
        <v/>
      </c>
      <c r="AD629" s="81" t="str">
        <f>IF(ISBLANK('Prediction Log'!$N629), "",IF('Prediction Log'!$E629&gt;0, 'Prediction Log'!$P629-'Prediction Log'!$E629, IF('Prediction Log'!$E629&lt;0, -'Prediction Log'!$P629+'Prediction Log'!$E629, "NA")))</f>
        <v/>
      </c>
      <c r="AE629" s="81" t="str">
        <f>IF(ISBLANK('Prediction Log'!$N629), "",ABS('Prediction Log'!$AD629))</f>
        <v/>
      </c>
    </row>
    <row r="630" ht="14.25" customHeight="1">
      <c r="A630" s="14" t="str">
        <f>IF(ISBLANK(Games!$B612), "",Games!A612)</f>
        <v/>
      </c>
      <c r="B630" s="67" t="str">
        <f>IF(ISBLANK(Games!$B612), "",Games!B612)</f>
        <v/>
      </c>
      <c r="C630" s="67" t="str">
        <f>IF(ISBLANK(Games!$B612), "",Games!E612)</f>
        <v/>
      </c>
      <c r="D630" s="10" t="str">
        <f>IF(ISBLANK(Games!$B612), "",Games!G612)</f>
        <v/>
      </c>
      <c r="E630" s="10" t="str">
        <f>IF(ISBLANK(Games!$B612), "",Games!H612)</f>
        <v/>
      </c>
      <c r="F630" s="69" t="str">
        <f>Games!D612</f>
        <v/>
      </c>
      <c r="G630" s="70" t="str">
        <f>Games!K612</f>
        <v/>
      </c>
      <c r="H630" s="71" t="str">
        <f>IF(ISBLANK(Games!B612), "", IF('Prediction Log'!$D630&lt;0, 'Prediction Log'!$B630, 'Prediction Log'!$C630))</f>
        <v/>
      </c>
      <c r="I630" s="72" t="str">
        <f>IF(ISBLANK(Games!$B612), "",Games!I612)</f>
        <v/>
      </c>
      <c r="J630" s="72" t="str">
        <f>IF('Prediction Log'!$F630&gt;0.5, 'Prediction Log'!$B630, IF('Prediction Log'!$F630&lt;0.5, 'Prediction Log'!$C630, "PICK"))</f>
        <v/>
      </c>
      <c r="K630" s="73" t="str">
        <f>IF(ISBLANK(Games!B612), "",IF('Prediction Log'!$J630='Prediction Log'!$B630, 'Prediction Log'!$F630, 1-'Prediction Log'!$F630))</f>
        <v/>
      </c>
      <c r="L630" s="74" t="str">
        <f>IF(ISBLANK(Games!$B612), "",Games!L612)</f>
        <v/>
      </c>
      <c r="M630" s="75" t="str">
        <f>IF(ISBLANK('Prediction Log'!$N630), "",IF('Prediction Log'!$N630&gt;'Prediction Log'!$O630,'Prediction Log'!$B630,'Prediction Log'!$C630))</f>
        <v/>
      </c>
      <c r="N630" s="76"/>
      <c r="O630" s="76"/>
      <c r="P630" s="77" t="str">
        <f>IF(ISBLANK('Prediction Log'!$N630), "",'Prediction Log'!$O630-'Prediction Log'!$N630)</f>
        <v/>
      </c>
      <c r="Q630" s="78" t="str">
        <f>IF(ISBLANK('Prediction Log'!$N630), "",IF('Prediction Log'!$M630&lt;&gt;'Prediction Log'!$H630, "Y", IF(AND('Prediction Log'!$M630='Prediction Log'!$H630, ABS((-1*'Prediction Log'!$P630))&gt;ABS('Prediction Log'!$D630)), "Y", IF('Prediction Log'!$D630='Prediction Log'!$P630, "PUSH", "N"))))</f>
        <v/>
      </c>
      <c r="R630" s="79" t="str">
        <f>IF(ISBLANK('Prediction Log'!$N630), "",IF('Prediction Log'!$P630&lt;'Prediction Log'!$D630, "Y", IF('Prediction Log'!$P630='Prediction Log'!$D630, "PUSH", "N")))</f>
        <v/>
      </c>
      <c r="S630" s="79" t="str">
        <f>IF(ISBLANK('Prediction Log'!$N630), "",IF('Prediction Log'!$P630&lt;'Prediction Log'!$E630, "Y", IF('Prediction Log'!$P630='Prediction Log'!$E630, "PUSH", "N")))</f>
        <v/>
      </c>
      <c r="T630" s="80" t="str">
        <f>IF(ISBLANK('Prediction Log'!$N630),"",IF('Prediction Log'!$M630='Prediction Log'!$H630, "Y", "N"))</f>
        <v/>
      </c>
      <c r="U630" s="80" t="str">
        <f>'Prediction Log'!$R630</f>
        <v/>
      </c>
      <c r="V630" s="80" t="str">
        <f>IF(ISBLANK('Prediction Log'!$N630), "",IF(AND('Prediction Log'!$T630="Y", 'Prediction Log'!$U630="Y"), "Y", "N"))</f>
        <v/>
      </c>
      <c r="W630" s="81" t="str">
        <f>IF(ISBLANK('Prediction Log'!$N630),"",IF('Prediction Log'!$M630='Prediction Log'!$I630, "Y", "N"))</f>
        <v/>
      </c>
      <c r="X630" s="81" t="str">
        <f>IF(ISBLANK('Prediction Log'!$N630), "", IF('Prediction Log'!$R630=Games!K612, "Y", "N"))</f>
        <v/>
      </c>
      <c r="Y630" s="82" t="str">
        <f>IF(ISBLANK('Prediction Log'!$N630), "",IF('Prediction Log'!$J630='Prediction Log'!$M630, "Y", "N"))</f>
        <v/>
      </c>
      <c r="Z630" s="81" t="str">
        <f>IF(ISBLANK('Prediction Log'!$N630), "",IF('Prediction Log'!$I630&lt;&gt;'Prediction Log'!$M630, "N",IF(AND('Prediction Log'!$E630&gt;0, 'Prediction Log'!$P630&gt;'Prediction Log'!$E630, 'Prediction Log'!$I630='Prediction Log'!$C630), "Y", IF(AND('Prediction Log'!$E630&lt;0, 'Prediction Log'!$P630&lt;'Prediction Log'!$E630,'Prediction Log'!$I630='Prediction Log'!$B630 ), "Y", IF('Prediction Log'!$P630='Prediction Log'!$E630, "PUSH", "N")))))</f>
        <v/>
      </c>
      <c r="AA630" s="81" t="str">
        <f>IF(ISBLANK('Prediction Log'!$N630), "",IF(AND('Prediction Log'!$W630="Y", 'Prediction Log'!$X630="Y"), "Y", "N"))</f>
        <v/>
      </c>
      <c r="AB630" s="80" t="str">
        <f>IF(ISBLANK('Prediction Log'!$N630), "",IF('Prediction Log'!$D630&gt;0, 'Prediction Log'!$P630-'Prediction Log'!$D630, IF('Prediction Log'!$D630&lt;0, -'Prediction Log'!$P630+'Prediction Log'!$D630, "NA")))</f>
        <v/>
      </c>
      <c r="AC630" s="80" t="str">
        <f>IF(ISBLANK('Prediction Log'!$N630), "",ABS('Prediction Log'!$AB630))</f>
        <v/>
      </c>
      <c r="AD630" s="81" t="str">
        <f>IF(ISBLANK('Prediction Log'!$N630), "",IF('Prediction Log'!$E630&gt;0, 'Prediction Log'!$P630-'Prediction Log'!$E630, IF('Prediction Log'!$E630&lt;0, -'Prediction Log'!$P630+'Prediction Log'!$E630, "NA")))</f>
        <v/>
      </c>
      <c r="AE630" s="81" t="str">
        <f>IF(ISBLANK('Prediction Log'!$N630), "",ABS('Prediction Log'!$AD630))</f>
        <v/>
      </c>
    </row>
    <row r="631" ht="14.25" customHeight="1">
      <c r="A631" s="67" t="str">
        <f>IF(ISBLANK(Games!$B613), "",Games!A613)</f>
        <v/>
      </c>
      <c r="B631" s="67" t="str">
        <f>IF(ISBLANK(Games!$B613), "",Games!B613)</f>
        <v/>
      </c>
      <c r="C631" s="67" t="str">
        <f>IF(ISBLANK(Games!$B613), "",Games!E613)</f>
        <v/>
      </c>
      <c r="D631" s="68" t="str">
        <f>IF(ISBLANK(Games!$B613), "",Games!G613)</f>
        <v/>
      </c>
      <c r="E631" s="68" t="str">
        <f>IF(ISBLANK(Games!$B613), "",Games!H613)</f>
        <v/>
      </c>
      <c r="F631" s="69" t="str">
        <f>Games!D613</f>
        <v/>
      </c>
      <c r="G631" s="70" t="str">
        <f>Games!K613</f>
        <v/>
      </c>
      <c r="H631" s="71" t="str">
        <f>IF(ISBLANK(Games!B613), "", IF('Prediction Log'!$D631&lt;0, 'Prediction Log'!$B631, 'Prediction Log'!$C631))</f>
        <v/>
      </c>
      <c r="I631" s="72" t="str">
        <f>IF(ISBLANK(Games!$B613), "",Games!I613)</f>
        <v/>
      </c>
      <c r="J631" s="72" t="str">
        <f>IF('Prediction Log'!$F631&gt;0.5, 'Prediction Log'!$B631, IF('Prediction Log'!$F631&lt;0.5, 'Prediction Log'!$C631, "PICK"))</f>
        <v/>
      </c>
      <c r="K631" s="73" t="str">
        <f>IF(ISBLANK(Games!B613), "",IF('Prediction Log'!$J631='Prediction Log'!$B631, 'Prediction Log'!$F631, 1-'Prediction Log'!$F631))</f>
        <v/>
      </c>
      <c r="L631" s="74" t="str">
        <f>IF(ISBLANK(Games!$B613), "",Games!L613)</f>
        <v/>
      </c>
      <c r="M631" s="75" t="str">
        <f>IF(ISBLANK('Prediction Log'!$N631), "",IF('Prediction Log'!$N631&gt;'Prediction Log'!$O631,'Prediction Log'!$B631,'Prediction Log'!$C631))</f>
        <v/>
      </c>
      <c r="N631" s="76"/>
      <c r="O631" s="76"/>
      <c r="P631" s="77" t="str">
        <f>IF(ISBLANK('Prediction Log'!$N631), "",'Prediction Log'!$O631-'Prediction Log'!$N631)</f>
        <v/>
      </c>
      <c r="Q631" s="78" t="str">
        <f>IF(ISBLANK('Prediction Log'!$N631), "",IF('Prediction Log'!$M631&lt;&gt;'Prediction Log'!$H631, "Y", IF(AND('Prediction Log'!$M631='Prediction Log'!$H631, ABS((-1*'Prediction Log'!$P631))&gt;ABS('Prediction Log'!$D631)), "Y", IF('Prediction Log'!$D631='Prediction Log'!$P631, "PUSH", "N"))))</f>
        <v/>
      </c>
      <c r="R631" s="79" t="str">
        <f>IF(ISBLANK('Prediction Log'!$N631), "",IF('Prediction Log'!$P631&lt;'Prediction Log'!$D631, "Y", IF('Prediction Log'!$P631='Prediction Log'!$D631, "PUSH", "N")))</f>
        <v/>
      </c>
      <c r="S631" s="79" t="str">
        <f>IF(ISBLANK('Prediction Log'!$N631), "",IF('Prediction Log'!$P631&lt;'Prediction Log'!$E631, "Y", IF('Prediction Log'!$P631='Prediction Log'!$E631, "PUSH", "N")))</f>
        <v/>
      </c>
      <c r="T631" s="80" t="str">
        <f>IF(ISBLANK('Prediction Log'!$N631),"",IF('Prediction Log'!$M631='Prediction Log'!$H631, "Y", "N"))</f>
        <v/>
      </c>
      <c r="U631" s="80" t="str">
        <f>'Prediction Log'!$R631</f>
        <v/>
      </c>
      <c r="V631" s="80" t="str">
        <f>IF(ISBLANK('Prediction Log'!$N631), "",IF(AND('Prediction Log'!$T631="Y", 'Prediction Log'!$U631="Y"), "Y", "N"))</f>
        <v/>
      </c>
      <c r="W631" s="81" t="str">
        <f>IF(ISBLANK('Prediction Log'!$N631),"",IF('Prediction Log'!$M631='Prediction Log'!$I631, "Y", "N"))</f>
        <v/>
      </c>
      <c r="X631" s="81" t="str">
        <f>IF(ISBLANK('Prediction Log'!$N631), "", IF('Prediction Log'!$R631=Games!K613, "Y", "N"))</f>
        <v/>
      </c>
      <c r="Y631" s="82" t="str">
        <f>IF(ISBLANK('Prediction Log'!$N631), "",IF('Prediction Log'!$J631='Prediction Log'!$M631, "Y", "N"))</f>
        <v/>
      </c>
      <c r="Z631" s="81" t="str">
        <f>IF(ISBLANK('Prediction Log'!$N631), "",IF('Prediction Log'!$I631&lt;&gt;'Prediction Log'!$M631, "N",IF(AND('Prediction Log'!$E631&gt;0, 'Prediction Log'!$P631&gt;'Prediction Log'!$E631, 'Prediction Log'!$I631='Prediction Log'!$C631), "Y", IF(AND('Prediction Log'!$E631&lt;0, 'Prediction Log'!$P631&lt;'Prediction Log'!$E631,'Prediction Log'!$I631='Prediction Log'!$B631 ), "Y", IF('Prediction Log'!$P631='Prediction Log'!$E631, "PUSH", "N")))))</f>
        <v/>
      </c>
      <c r="AA631" s="81" t="str">
        <f>IF(ISBLANK('Prediction Log'!$N631), "",IF(AND('Prediction Log'!$W631="Y", 'Prediction Log'!$X631="Y"), "Y", "N"))</f>
        <v/>
      </c>
      <c r="AB631" s="80" t="str">
        <f>IF(ISBLANK('Prediction Log'!$N631), "",IF('Prediction Log'!$D631&gt;0, 'Prediction Log'!$P631-'Prediction Log'!$D631, IF('Prediction Log'!$D631&lt;0, -'Prediction Log'!$P631+'Prediction Log'!$D631, "NA")))</f>
        <v/>
      </c>
      <c r="AC631" s="80" t="str">
        <f>IF(ISBLANK('Prediction Log'!$N631), "",ABS('Prediction Log'!$AB631))</f>
        <v/>
      </c>
      <c r="AD631" s="81" t="str">
        <f>IF(ISBLANK('Prediction Log'!$N631), "",IF('Prediction Log'!$E631&gt;0, 'Prediction Log'!$P631-'Prediction Log'!$E631, IF('Prediction Log'!$E631&lt;0, -'Prediction Log'!$P631+'Prediction Log'!$E631, "NA")))</f>
        <v/>
      </c>
      <c r="AE631" s="81" t="str">
        <f>IF(ISBLANK('Prediction Log'!$N631), "",ABS('Prediction Log'!$AD631))</f>
        <v/>
      </c>
    </row>
    <row r="632" ht="14.25" customHeight="1">
      <c r="A632" s="14" t="str">
        <f>IF(ISBLANK(Games!$B614), "",Games!A614)</f>
        <v/>
      </c>
      <c r="B632" s="67" t="str">
        <f>IF(ISBLANK(Games!$B614), "",Games!B614)</f>
        <v/>
      </c>
      <c r="C632" s="67" t="str">
        <f>IF(ISBLANK(Games!$B614), "",Games!E614)</f>
        <v/>
      </c>
      <c r="D632" s="10" t="str">
        <f>IF(ISBLANK(Games!$B614), "",Games!G614)</f>
        <v/>
      </c>
      <c r="E632" s="10" t="str">
        <f>IF(ISBLANK(Games!$B614), "",Games!H614)</f>
        <v/>
      </c>
      <c r="F632" s="69" t="str">
        <f>Games!D614</f>
        <v/>
      </c>
      <c r="G632" s="70" t="str">
        <f>Games!K614</f>
        <v/>
      </c>
      <c r="H632" s="71" t="str">
        <f>IF(ISBLANK(Games!B614), "", IF('Prediction Log'!$D632&lt;0, 'Prediction Log'!$B632, 'Prediction Log'!$C632))</f>
        <v/>
      </c>
      <c r="I632" s="72" t="str">
        <f>IF(ISBLANK(Games!$B614), "",Games!I614)</f>
        <v/>
      </c>
      <c r="J632" s="72" t="str">
        <f>IF('Prediction Log'!$F632&gt;0.5, 'Prediction Log'!$B632, IF('Prediction Log'!$F632&lt;0.5, 'Prediction Log'!$C632, "PICK"))</f>
        <v/>
      </c>
      <c r="K632" s="73" t="str">
        <f>IF(ISBLANK(Games!B614), "",IF('Prediction Log'!$J632='Prediction Log'!$B632, 'Prediction Log'!$F632, 1-'Prediction Log'!$F632))</f>
        <v/>
      </c>
      <c r="L632" s="74" t="str">
        <f>IF(ISBLANK(Games!$B614), "",Games!L614)</f>
        <v/>
      </c>
      <c r="M632" s="75" t="str">
        <f>IF(ISBLANK('Prediction Log'!$N632), "",IF('Prediction Log'!$N632&gt;'Prediction Log'!$O632,'Prediction Log'!$B632,'Prediction Log'!$C632))</f>
        <v/>
      </c>
      <c r="N632" s="76"/>
      <c r="O632" s="76"/>
      <c r="P632" s="77" t="str">
        <f>IF(ISBLANK('Prediction Log'!$N632), "",'Prediction Log'!$O632-'Prediction Log'!$N632)</f>
        <v/>
      </c>
      <c r="Q632" s="78" t="str">
        <f>IF(ISBLANK('Prediction Log'!$N632), "",IF('Prediction Log'!$M632&lt;&gt;'Prediction Log'!$H632, "Y", IF(AND('Prediction Log'!$M632='Prediction Log'!$H632, ABS((-1*'Prediction Log'!$P632))&gt;ABS('Prediction Log'!$D632)), "Y", IF('Prediction Log'!$D632='Prediction Log'!$P632, "PUSH", "N"))))</f>
        <v/>
      </c>
      <c r="R632" s="79" t="str">
        <f>IF(ISBLANK('Prediction Log'!$N632), "",IF('Prediction Log'!$P632&lt;'Prediction Log'!$D632, "Y", IF('Prediction Log'!$P632='Prediction Log'!$D632, "PUSH", "N")))</f>
        <v/>
      </c>
      <c r="S632" s="79" t="str">
        <f>IF(ISBLANK('Prediction Log'!$N632), "",IF('Prediction Log'!$P632&lt;'Prediction Log'!$E632, "Y", IF('Prediction Log'!$P632='Prediction Log'!$E632, "PUSH", "N")))</f>
        <v/>
      </c>
      <c r="T632" s="80" t="str">
        <f>IF(ISBLANK('Prediction Log'!$N632),"",IF('Prediction Log'!$M632='Prediction Log'!$H632, "Y", "N"))</f>
        <v/>
      </c>
      <c r="U632" s="80" t="str">
        <f>'Prediction Log'!$R632</f>
        <v/>
      </c>
      <c r="V632" s="80" t="str">
        <f>IF(ISBLANK('Prediction Log'!$N632), "",IF(AND('Prediction Log'!$T632="Y", 'Prediction Log'!$U632="Y"), "Y", "N"))</f>
        <v/>
      </c>
      <c r="W632" s="81" t="str">
        <f>IF(ISBLANK('Prediction Log'!$N632),"",IF('Prediction Log'!$M632='Prediction Log'!$I632, "Y", "N"))</f>
        <v/>
      </c>
      <c r="X632" s="81" t="str">
        <f>IF(ISBLANK('Prediction Log'!$N632), "", IF('Prediction Log'!$R632=Games!K614, "Y", "N"))</f>
        <v/>
      </c>
      <c r="Y632" s="82" t="str">
        <f>IF(ISBLANK('Prediction Log'!$N632), "",IF('Prediction Log'!$J632='Prediction Log'!$M632, "Y", "N"))</f>
        <v/>
      </c>
      <c r="Z632" s="81" t="str">
        <f>IF(ISBLANK('Prediction Log'!$N632), "",IF('Prediction Log'!$I632&lt;&gt;'Prediction Log'!$M632, "N",IF(AND('Prediction Log'!$E632&gt;0, 'Prediction Log'!$P632&gt;'Prediction Log'!$E632, 'Prediction Log'!$I632='Prediction Log'!$C632), "Y", IF(AND('Prediction Log'!$E632&lt;0, 'Prediction Log'!$P632&lt;'Prediction Log'!$E632,'Prediction Log'!$I632='Prediction Log'!$B632 ), "Y", IF('Prediction Log'!$P632='Prediction Log'!$E632, "PUSH", "N")))))</f>
        <v/>
      </c>
      <c r="AA632" s="81" t="str">
        <f>IF(ISBLANK('Prediction Log'!$N632), "",IF(AND('Prediction Log'!$W632="Y", 'Prediction Log'!$X632="Y"), "Y", "N"))</f>
        <v/>
      </c>
      <c r="AB632" s="80" t="str">
        <f>IF(ISBLANK('Prediction Log'!$N632), "",IF('Prediction Log'!$D632&gt;0, 'Prediction Log'!$P632-'Prediction Log'!$D632, IF('Prediction Log'!$D632&lt;0, -'Prediction Log'!$P632+'Prediction Log'!$D632, "NA")))</f>
        <v/>
      </c>
      <c r="AC632" s="80" t="str">
        <f>IF(ISBLANK('Prediction Log'!$N632), "",ABS('Prediction Log'!$AB632))</f>
        <v/>
      </c>
      <c r="AD632" s="81" t="str">
        <f>IF(ISBLANK('Prediction Log'!$N632), "",IF('Prediction Log'!$E632&gt;0, 'Prediction Log'!$P632-'Prediction Log'!$E632, IF('Prediction Log'!$E632&lt;0, -'Prediction Log'!$P632+'Prediction Log'!$E632, "NA")))</f>
        <v/>
      </c>
      <c r="AE632" s="81" t="str">
        <f>IF(ISBLANK('Prediction Log'!$N632), "",ABS('Prediction Log'!$AD632))</f>
        <v/>
      </c>
    </row>
    <row r="633" ht="14.25" customHeight="1">
      <c r="A633" s="67" t="str">
        <f>IF(ISBLANK(Games!$B615), "",Games!A615)</f>
        <v/>
      </c>
      <c r="B633" s="67" t="str">
        <f>IF(ISBLANK(Games!$B615), "",Games!B615)</f>
        <v/>
      </c>
      <c r="C633" s="67" t="str">
        <f>IF(ISBLANK(Games!$B615), "",Games!E615)</f>
        <v/>
      </c>
      <c r="D633" s="68" t="str">
        <f>IF(ISBLANK(Games!$B615), "",Games!G615)</f>
        <v/>
      </c>
      <c r="E633" s="68" t="str">
        <f>IF(ISBLANK(Games!$B615), "",Games!H615)</f>
        <v/>
      </c>
      <c r="F633" s="69" t="str">
        <f>Games!D615</f>
        <v/>
      </c>
      <c r="G633" s="70" t="str">
        <f>Games!K615</f>
        <v/>
      </c>
      <c r="H633" s="71" t="str">
        <f>IF(ISBLANK(Games!B615), "", IF('Prediction Log'!$D633&lt;0, 'Prediction Log'!$B633, 'Prediction Log'!$C633))</f>
        <v/>
      </c>
      <c r="I633" s="72" t="str">
        <f>IF(ISBLANK(Games!$B615), "",Games!I615)</f>
        <v/>
      </c>
      <c r="J633" s="72" t="str">
        <f>IF('Prediction Log'!$F633&gt;0.5, 'Prediction Log'!$B633, IF('Prediction Log'!$F633&lt;0.5, 'Prediction Log'!$C633, "PICK"))</f>
        <v/>
      </c>
      <c r="K633" s="73" t="str">
        <f>IF(ISBLANK(Games!B615), "",IF('Prediction Log'!$J633='Prediction Log'!$B633, 'Prediction Log'!$F633, 1-'Prediction Log'!$F633))</f>
        <v/>
      </c>
      <c r="L633" s="74" t="str">
        <f>IF(ISBLANK(Games!$B615), "",Games!L615)</f>
        <v/>
      </c>
      <c r="M633" s="75" t="str">
        <f>IF(ISBLANK('Prediction Log'!$N633), "",IF('Prediction Log'!$N633&gt;'Prediction Log'!$O633,'Prediction Log'!$B633,'Prediction Log'!$C633))</f>
        <v/>
      </c>
      <c r="N633" s="76"/>
      <c r="O633" s="76"/>
      <c r="P633" s="77" t="str">
        <f>IF(ISBLANK('Prediction Log'!$N633), "",'Prediction Log'!$O633-'Prediction Log'!$N633)</f>
        <v/>
      </c>
      <c r="Q633" s="78" t="str">
        <f>IF(ISBLANK('Prediction Log'!$N633), "",IF('Prediction Log'!$M633&lt;&gt;'Prediction Log'!$H633, "Y", IF(AND('Prediction Log'!$M633='Prediction Log'!$H633, ABS((-1*'Prediction Log'!$P633))&gt;ABS('Prediction Log'!$D633)), "Y", IF('Prediction Log'!$D633='Prediction Log'!$P633, "PUSH", "N"))))</f>
        <v/>
      </c>
      <c r="R633" s="79" t="str">
        <f>IF(ISBLANK('Prediction Log'!$N633), "",IF('Prediction Log'!$P633&lt;'Prediction Log'!$D633, "Y", IF('Prediction Log'!$P633='Prediction Log'!$D633, "PUSH", "N")))</f>
        <v/>
      </c>
      <c r="S633" s="79" t="str">
        <f>IF(ISBLANK('Prediction Log'!$N633), "",IF('Prediction Log'!$P633&lt;'Prediction Log'!$E633, "Y", IF('Prediction Log'!$P633='Prediction Log'!$E633, "PUSH", "N")))</f>
        <v/>
      </c>
      <c r="T633" s="80" t="str">
        <f>IF(ISBLANK('Prediction Log'!$N633),"",IF('Prediction Log'!$M633='Prediction Log'!$H633, "Y", "N"))</f>
        <v/>
      </c>
      <c r="U633" s="80" t="str">
        <f>'Prediction Log'!$R633</f>
        <v/>
      </c>
      <c r="V633" s="80" t="str">
        <f>IF(ISBLANK('Prediction Log'!$N633), "",IF(AND('Prediction Log'!$T633="Y", 'Prediction Log'!$U633="Y"), "Y", "N"))</f>
        <v/>
      </c>
      <c r="W633" s="81" t="str">
        <f>IF(ISBLANK('Prediction Log'!$N633),"",IF('Prediction Log'!$M633='Prediction Log'!$I633, "Y", "N"))</f>
        <v/>
      </c>
      <c r="X633" s="81" t="str">
        <f>IF(ISBLANK('Prediction Log'!$N633), "", IF('Prediction Log'!$R633=Games!K615, "Y", "N"))</f>
        <v/>
      </c>
      <c r="Y633" s="82" t="str">
        <f>IF(ISBLANK('Prediction Log'!$N633), "",IF('Prediction Log'!$J633='Prediction Log'!$M633, "Y", "N"))</f>
        <v/>
      </c>
      <c r="Z633" s="81" t="str">
        <f>IF(ISBLANK('Prediction Log'!$N633), "",IF('Prediction Log'!$I633&lt;&gt;'Prediction Log'!$M633, "N",IF(AND('Prediction Log'!$E633&gt;0, 'Prediction Log'!$P633&gt;'Prediction Log'!$E633, 'Prediction Log'!$I633='Prediction Log'!$C633), "Y", IF(AND('Prediction Log'!$E633&lt;0, 'Prediction Log'!$P633&lt;'Prediction Log'!$E633,'Prediction Log'!$I633='Prediction Log'!$B633 ), "Y", IF('Prediction Log'!$P633='Prediction Log'!$E633, "PUSH", "N")))))</f>
        <v/>
      </c>
      <c r="AA633" s="81" t="str">
        <f>IF(ISBLANK('Prediction Log'!$N633), "",IF(AND('Prediction Log'!$W633="Y", 'Prediction Log'!$X633="Y"), "Y", "N"))</f>
        <v/>
      </c>
      <c r="AB633" s="80" t="str">
        <f>IF(ISBLANK('Prediction Log'!$N633), "",IF('Prediction Log'!$D633&gt;0, 'Prediction Log'!$P633-'Prediction Log'!$D633, IF('Prediction Log'!$D633&lt;0, -'Prediction Log'!$P633+'Prediction Log'!$D633, "NA")))</f>
        <v/>
      </c>
      <c r="AC633" s="80" t="str">
        <f>IF(ISBLANK('Prediction Log'!$N633), "",ABS('Prediction Log'!$AB633))</f>
        <v/>
      </c>
      <c r="AD633" s="81" t="str">
        <f>IF(ISBLANK('Prediction Log'!$N633), "",IF('Prediction Log'!$E633&gt;0, 'Prediction Log'!$P633-'Prediction Log'!$E633, IF('Prediction Log'!$E633&lt;0, -'Prediction Log'!$P633+'Prediction Log'!$E633, "NA")))</f>
        <v/>
      </c>
      <c r="AE633" s="81" t="str">
        <f>IF(ISBLANK('Prediction Log'!$N633), "",ABS('Prediction Log'!$AD633))</f>
        <v/>
      </c>
    </row>
    <row r="634" ht="14.25" customHeight="1">
      <c r="A634" s="14" t="str">
        <f>IF(ISBLANK(Games!$B616), "",Games!A616)</f>
        <v/>
      </c>
      <c r="B634" s="67" t="str">
        <f>IF(ISBLANK(Games!$B616), "",Games!B616)</f>
        <v/>
      </c>
      <c r="C634" s="67" t="str">
        <f>IF(ISBLANK(Games!$B616), "",Games!E616)</f>
        <v/>
      </c>
      <c r="D634" s="10" t="str">
        <f>IF(ISBLANK(Games!$B616), "",Games!G616)</f>
        <v/>
      </c>
      <c r="E634" s="10" t="str">
        <f>IF(ISBLANK(Games!$B616), "",Games!H616)</f>
        <v/>
      </c>
      <c r="F634" s="69" t="str">
        <f>Games!D616</f>
        <v/>
      </c>
      <c r="G634" s="70" t="str">
        <f>Games!K616</f>
        <v/>
      </c>
      <c r="H634" s="71" t="str">
        <f>IF(ISBLANK(Games!B616), "", IF('Prediction Log'!$D634&lt;0, 'Prediction Log'!$B634, 'Prediction Log'!$C634))</f>
        <v/>
      </c>
      <c r="I634" s="72" t="str">
        <f>IF(ISBLANK(Games!$B616), "",Games!I616)</f>
        <v/>
      </c>
      <c r="J634" s="72" t="str">
        <f>IF('Prediction Log'!$F634&gt;0.5, 'Prediction Log'!$B634, IF('Prediction Log'!$F634&lt;0.5, 'Prediction Log'!$C634, "PICK"))</f>
        <v/>
      </c>
      <c r="K634" s="73" t="str">
        <f>IF(ISBLANK(Games!B616), "",IF('Prediction Log'!$J634='Prediction Log'!$B634, 'Prediction Log'!$F634, 1-'Prediction Log'!$F634))</f>
        <v/>
      </c>
      <c r="L634" s="74" t="str">
        <f>IF(ISBLANK(Games!$B616), "",Games!L616)</f>
        <v/>
      </c>
      <c r="M634" s="75" t="str">
        <f>IF(ISBLANK('Prediction Log'!$N634), "",IF('Prediction Log'!$N634&gt;'Prediction Log'!$O634,'Prediction Log'!$B634,'Prediction Log'!$C634))</f>
        <v/>
      </c>
      <c r="N634" s="76"/>
      <c r="O634" s="76"/>
      <c r="P634" s="77" t="str">
        <f>IF(ISBLANK('Prediction Log'!$N634), "",'Prediction Log'!$O634-'Prediction Log'!$N634)</f>
        <v/>
      </c>
      <c r="Q634" s="78" t="str">
        <f>IF(ISBLANK('Prediction Log'!$N634), "",IF('Prediction Log'!$M634&lt;&gt;'Prediction Log'!$H634, "Y", IF(AND('Prediction Log'!$M634='Prediction Log'!$H634, ABS((-1*'Prediction Log'!$P634))&gt;ABS('Prediction Log'!$D634)), "Y", IF('Prediction Log'!$D634='Prediction Log'!$P634, "PUSH", "N"))))</f>
        <v/>
      </c>
      <c r="R634" s="79" t="str">
        <f>IF(ISBLANK('Prediction Log'!$N634), "",IF('Prediction Log'!$P634&lt;'Prediction Log'!$D634, "Y", IF('Prediction Log'!$P634='Prediction Log'!$D634, "PUSH", "N")))</f>
        <v/>
      </c>
      <c r="S634" s="79" t="str">
        <f>IF(ISBLANK('Prediction Log'!$N634), "",IF('Prediction Log'!$P634&lt;'Prediction Log'!$E634, "Y", IF('Prediction Log'!$P634='Prediction Log'!$E634, "PUSH", "N")))</f>
        <v/>
      </c>
      <c r="T634" s="80" t="str">
        <f>IF(ISBLANK('Prediction Log'!$N634),"",IF('Prediction Log'!$M634='Prediction Log'!$H634, "Y", "N"))</f>
        <v/>
      </c>
      <c r="U634" s="80" t="str">
        <f>'Prediction Log'!$R634</f>
        <v/>
      </c>
      <c r="V634" s="80" t="str">
        <f>IF(ISBLANK('Prediction Log'!$N634), "",IF(AND('Prediction Log'!$T634="Y", 'Prediction Log'!$U634="Y"), "Y", "N"))</f>
        <v/>
      </c>
      <c r="W634" s="81" t="str">
        <f>IF(ISBLANK('Prediction Log'!$N634),"",IF('Prediction Log'!$M634='Prediction Log'!$I634, "Y", "N"))</f>
        <v/>
      </c>
      <c r="X634" s="81" t="str">
        <f>IF(ISBLANK('Prediction Log'!$N634), "", IF('Prediction Log'!$R634=Games!K616, "Y", "N"))</f>
        <v/>
      </c>
      <c r="Y634" s="82" t="str">
        <f>IF(ISBLANK('Prediction Log'!$N634), "",IF('Prediction Log'!$J634='Prediction Log'!$M634, "Y", "N"))</f>
        <v/>
      </c>
      <c r="Z634" s="81" t="str">
        <f>IF(ISBLANK('Prediction Log'!$N634), "",IF('Prediction Log'!$I634&lt;&gt;'Prediction Log'!$M634, "N",IF(AND('Prediction Log'!$E634&gt;0, 'Prediction Log'!$P634&gt;'Prediction Log'!$E634, 'Prediction Log'!$I634='Prediction Log'!$C634), "Y", IF(AND('Prediction Log'!$E634&lt;0, 'Prediction Log'!$P634&lt;'Prediction Log'!$E634,'Prediction Log'!$I634='Prediction Log'!$B634 ), "Y", IF('Prediction Log'!$P634='Prediction Log'!$E634, "PUSH", "N")))))</f>
        <v/>
      </c>
      <c r="AA634" s="81" t="str">
        <f>IF(ISBLANK('Prediction Log'!$N634), "",IF(AND('Prediction Log'!$W634="Y", 'Prediction Log'!$X634="Y"), "Y", "N"))</f>
        <v/>
      </c>
      <c r="AB634" s="80" t="str">
        <f>IF(ISBLANK('Prediction Log'!$N634), "",IF('Prediction Log'!$D634&gt;0, 'Prediction Log'!$P634-'Prediction Log'!$D634, IF('Prediction Log'!$D634&lt;0, -'Prediction Log'!$P634+'Prediction Log'!$D634, "NA")))</f>
        <v/>
      </c>
      <c r="AC634" s="80" t="str">
        <f>IF(ISBLANK('Prediction Log'!$N634), "",ABS('Prediction Log'!$AB634))</f>
        <v/>
      </c>
      <c r="AD634" s="81" t="str">
        <f>IF(ISBLANK('Prediction Log'!$N634), "",IF('Prediction Log'!$E634&gt;0, 'Prediction Log'!$P634-'Prediction Log'!$E634, IF('Prediction Log'!$E634&lt;0, -'Prediction Log'!$P634+'Prediction Log'!$E634, "NA")))</f>
        <v/>
      </c>
      <c r="AE634" s="81" t="str">
        <f>IF(ISBLANK('Prediction Log'!$N634), "",ABS('Prediction Log'!$AD634))</f>
        <v/>
      </c>
    </row>
    <row r="635" ht="14.25" customHeight="1">
      <c r="A635" s="67" t="str">
        <f>IF(ISBLANK(Games!$B617), "",Games!A617)</f>
        <v/>
      </c>
      <c r="B635" s="67" t="str">
        <f>IF(ISBLANK(Games!$B617), "",Games!B617)</f>
        <v/>
      </c>
      <c r="C635" s="67" t="str">
        <f>IF(ISBLANK(Games!$B617), "",Games!E617)</f>
        <v/>
      </c>
      <c r="D635" s="68" t="str">
        <f>IF(ISBLANK(Games!$B617), "",Games!G617)</f>
        <v/>
      </c>
      <c r="E635" s="68" t="str">
        <f>IF(ISBLANK(Games!$B617), "",Games!H617)</f>
        <v/>
      </c>
      <c r="F635" s="69" t="str">
        <f>Games!D617</f>
        <v/>
      </c>
      <c r="G635" s="70" t="str">
        <f>Games!K617</f>
        <v/>
      </c>
      <c r="H635" s="71" t="str">
        <f>IF(ISBLANK(Games!B617), "", IF('Prediction Log'!$D635&lt;0, 'Prediction Log'!$B635, 'Prediction Log'!$C635))</f>
        <v/>
      </c>
      <c r="I635" s="72" t="str">
        <f>IF(ISBLANK(Games!$B617), "",Games!I617)</f>
        <v/>
      </c>
      <c r="J635" s="72" t="str">
        <f>IF('Prediction Log'!$F635&gt;0.5, 'Prediction Log'!$B635, IF('Prediction Log'!$F635&lt;0.5, 'Prediction Log'!$C635, "PICK"))</f>
        <v/>
      </c>
      <c r="K635" s="73" t="str">
        <f>IF(ISBLANK(Games!B617), "",IF('Prediction Log'!$J635='Prediction Log'!$B635, 'Prediction Log'!$F635, 1-'Prediction Log'!$F635))</f>
        <v/>
      </c>
      <c r="L635" s="74" t="str">
        <f>IF(ISBLANK(Games!$B617), "",Games!L617)</f>
        <v/>
      </c>
      <c r="M635" s="75" t="str">
        <f>IF(ISBLANK('Prediction Log'!$N635), "",IF('Prediction Log'!$N635&gt;'Prediction Log'!$O635,'Prediction Log'!$B635,'Prediction Log'!$C635))</f>
        <v/>
      </c>
      <c r="N635" s="76"/>
      <c r="O635" s="76"/>
      <c r="P635" s="77" t="str">
        <f>IF(ISBLANK('Prediction Log'!$N635), "",'Prediction Log'!$O635-'Prediction Log'!$N635)</f>
        <v/>
      </c>
      <c r="Q635" s="78" t="str">
        <f>IF(ISBLANK('Prediction Log'!$N635), "",IF('Prediction Log'!$M635&lt;&gt;'Prediction Log'!$H635, "Y", IF(AND('Prediction Log'!$M635='Prediction Log'!$H635, ABS((-1*'Prediction Log'!$P635))&gt;ABS('Prediction Log'!$D635)), "Y", IF('Prediction Log'!$D635='Prediction Log'!$P635, "PUSH", "N"))))</f>
        <v/>
      </c>
      <c r="R635" s="79" t="str">
        <f>IF(ISBLANK('Prediction Log'!$N635), "",IF('Prediction Log'!$P635&lt;'Prediction Log'!$D635, "Y", IF('Prediction Log'!$P635='Prediction Log'!$D635, "PUSH", "N")))</f>
        <v/>
      </c>
      <c r="S635" s="79" t="str">
        <f>IF(ISBLANK('Prediction Log'!$N635), "",IF('Prediction Log'!$P635&lt;'Prediction Log'!$E635, "Y", IF('Prediction Log'!$P635='Prediction Log'!$E635, "PUSH", "N")))</f>
        <v/>
      </c>
      <c r="T635" s="80" t="str">
        <f>IF(ISBLANK('Prediction Log'!$N635),"",IF('Prediction Log'!$M635='Prediction Log'!$H635, "Y", "N"))</f>
        <v/>
      </c>
      <c r="U635" s="80" t="str">
        <f>'Prediction Log'!$R635</f>
        <v/>
      </c>
      <c r="V635" s="80" t="str">
        <f>IF(ISBLANK('Prediction Log'!$N635), "",IF(AND('Prediction Log'!$T635="Y", 'Prediction Log'!$U635="Y"), "Y", "N"))</f>
        <v/>
      </c>
      <c r="W635" s="81" t="str">
        <f>IF(ISBLANK('Prediction Log'!$N635),"",IF('Prediction Log'!$M635='Prediction Log'!$I635, "Y", "N"))</f>
        <v/>
      </c>
      <c r="X635" s="81" t="str">
        <f>IF(ISBLANK('Prediction Log'!$N635), "", IF('Prediction Log'!$R635=Games!K617, "Y", "N"))</f>
        <v/>
      </c>
      <c r="Y635" s="82" t="str">
        <f>IF(ISBLANK('Prediction Log'!$N635), "",IF('Prediction Log'!$J635='Prediction Log'!$M635, "Y", "N"))</f>
        <v/>
      </c>
      <c r="Z635" s="81" t="str">
        <f>IF(ISBLANK('Prediction Log'!$N635), "",IF('Prediction Log'!$I635&lt;&gt;'Prediction Log'!$M635, "N",IF(AND('Prediction Log'!$E635&gt;0, 'Prediction Log'!$P635&gt;'Prediction Log'!$E635, 'Prediction Log'!$I635='Prediction Log'!$C635), "Y", IF(AND('Prediction Log'!$E635&lt;0, 'Prediction Log'!$P635&lt;'Prediction Log'!$E635,'Prediction Log'!$I635='Prediction Log'!$B635 ), "Y", IF('Prediction Log'!$P635='Prediction Log'!$E635, "PUSH", "N")))))</f>
        <v/>
      </c>
      <c r="AA635" s="81" t="str">
        <f>IF(ISBLANK('Prediction Log'!$N635), "",IF(AND('Prediction Log'!$W635="Y", 'Prediction Log'!$X635="Y"), "Y", "N"))</f>
        <v/>
      </c>
      <c r="AB635" s="80" t="str">
        <f>IF(ISBLANK('Prediction Log'!$N635), "",IF('Prediction Log'!$D635&gt;0, 'Prediction Log'!$P635-'Prediction Log'!$D635, IF('Prediction Log'!$D635&lt;0, -'Prediction Log'!$P635+'Prediction Log'!$D635, "NA")))</f>
        <v/>
      </c>
      <c r="AC635" s="80" t="str">
        <f>IF(ISBLANK('Prediction Log'!$N635), "",ABS('Prediction Log'!$AB635))</f>
        <v/>
      </c>
      <c r="AD635" s="81" t="str">
        <f>IF(ISBLANK('Prediction Log'!$N635), "",IF('Prediction Log'!$E635&gt;0, 'Prediction Log'!$P635-'Prediction Log'!$E635, IF('Prediction Log'!$E635&lt;0, -'Prediction Log'!$P635+'Prediction Log'!$E635, "NA")))</f>
        <v/>
      </c>
      <c r="AE635" s="81" t="str">
        <f>IF(ISBLANK('Prediction Log'!$N635), "",ABS('Prediction Log'!$AD635))</f>
        <v/>
      </c>
    </row>
    <row r="636" ht="14.25" customHeight="1">
      <c r="A636" s="14" t="str">
        <f>IF(ISBLANK(Games!$B618), "",Games!A618)</f>
        <v/>
      </c>
      <c r="B636" s="67" t="str">
        <f>IF(ISBLANK(Games!$B618), "",Games!B618)</f>
        <v/>
      </c>
      <c r="C636" s="67" t="str">
        <f>IF(ISBLANK(Games!$B618), "",Games!E618)</f>
        <v/>
      </c>
      <c r="D636" s="10" t="str">
        <f>IF(ISBLANK(Games!$B618), "",Games!G618)</f>
        <v/>
      </c>
      <c r="E636" s="10" t="str">
        <f>IF(ISBLANK(Games!$B618), "",Games!H618)</f>
        <v/>
      </c>
      <c r="F636" s="69" t="str">
        <f>Games!D618</f>
        <v/>
      </c>
      <c r="G636" s="70" t="str">
        <f>Games!K618</f>
        <v/>
      </c>
      <c r="H636" s="71" t="str">
        <f>IF(ISBLANK(Games!B618), "", IF('Prediction Log'!$D636&lt;0, 'Prediction Log'!$B636, 'Prediction Log'!$C636))</f>
        <v/>
      </c>
      <c r="I636" s="72" t="str">
        <f>IF(ISBLANK(Games!$B618), "",Games!I618)</f>
        <v/>
      </c>
      <c r="J636" s="72" t="str">
        <f>IF('Prediction Log'!$F636&gt;0.5, 'Prediction Log'!$B636, IF('Prediction Log'!$F636&lt;0.5, 'Prediction Log'!$C636, "PICK"))</f>
        <v/>
      </c>
      <c r="K636" s="73" t="str">
        <f>IF(ISBLANK(Games!B618), "",IF('Prediction Log'!$J636='Prediction Log'!$B636, 'Prediction Log'!$F636, 1-'Prediction Log'!$F636))</f>
        <v/>
      </c>
      <c r="L636" s="74" t="str">
        <f>IF(ISBLANK(Games!$B618), "",Games!L618)</f>
        <v/>
      </c>
      <c r="M636" s="75" t="str">
        <f>IF(ISBLANK('Prediction Log'!$N636), "",IF('Prediction Log'!$N636&gt;'Prediction Log'!$O636,'Prediction Log'!$B636,'Prediction Log'!$C636))</f>
        <v/>
      </c>
      <c r="N636" s="76"/>
      <c r="O636" s="76"/>
      <c r="P636" s="77" t="str">
        <f>IF(ISBLANK('Prediction Log'!$N636), "",'Prediction Log'!$O636-'Prediction Log'!$N636)</f>
        <v/>
      </c>
      <c r="Q636" s="78" t="str">
        <f>IF(ISBLANK('Prediction Log'!$N636), "",IF('Prediction Log'!$M636&lt;&gt;'Prediction Log'!$H636, "Y", IF(AND('Prediction Log'!$M636='Prediction Log'!$H636, ABS((-1*'Prediction Log'!$P636))&gt;ABS('Prediction Log'!$D636)), "Y", IF('Prediction Log'!$D636='Prediction Log'!$P636, "PUSH", "N"))))</f>
        <v/>
      </c>
      <c r="R636" s="79" t="str">
        <f>IF(ISBLANK('Prediction Log'!$N636), "",IF('Prediction Log'!$P636&lt;'Prediction Log'!$D636, "Y", IF('Prediction Log'!$P636='Prediction Log'!$D636, "PUSH", "N")))</f>
        <v/>
      </c>
      <c r="S636" s="79" t="str">
        <f>IF(ISBLANK('Prediction Log'!$N636), "",IF('Prediction Log'!$P636&lt;'Prediction Log'!$E636, "Y", IF('Prediction Log'!$P636='Prediction Log'!$E636, "PUSH", "N")))</f>
        <v/>
      </c>
      <c r="T636" s="80" t="str">
        <f>IF(ISBLANK('Prediction Log'!$N636),"",IF('Prediction Log'!$M636='Prediction Log'!$H636, "Y", "N"))</f>
        <v/>
      </c>
      <c r="U636" s="80" t="str">
        <f>'Prediction Log'!$R636</f>
        <v/>
      </c>
      <c r="V636" s="80" t="str">
        <f>IF(ISBLANK('Prediction Log'!$N636), "",IF(AND('Prediction Log'!$T636="Y", 'Prediction Log'!$U636="Y"), "Y", "N"))</f>
        <v/>
      </c>
      <c r="W636" s="81" t="str">
        <f>IF(ISBLANK('Prediction Log'!$N636),"",IF('Prediction Log'!$M636='Prediction Log'!$I636, "Y", "N"))</f>
        <v/>
      </c>
      <c r="X636" s="81" t="str">
        <f>IF(ISBLANK('Prediction Log'!$N636), "", IF('Prediction Log'!$R636=Games!K618, "Y", "N"))</f>
        <v/>
      </c>
      <c r="Y636" s="82" t="str">
        <f>IF(ISBLANK('Prediction Log'!$N636), "",IF('Prediction Log'!$J636='Prediction Log'!$M636, "Y", "N"))</f>
        <v/>
      </c>
      <c r="Z636" s="81" t="str">
        <f>IF(ISBLANK('Prediction Log'!$N636), "",IF('Prediction Log'!$I636&lt;&gt;'Prediction Log'!$M636, "N",IF(AND('Prediction Log'!$E636&gt;0, 'Prediction Log'!$P636&gt;'Prediction Log'!$E636, 'Prediction Log'!$I636='Prediction Log'!$C636), "Y", IF(AND('Prediction Log'!$E636&lt;0, 'Prediction Log'!$P636&lt;'Prediction Log'!$E636,'Prediction Log'!$I636='Prediction Log'!$B636 ), "Y", IF('Prediction Log'!$P636='Prediction Log'!$E636, "PUSH", "N")))))</f>
        <v/>
      </c>
      <c r="AA636" s="81" t="str">
        <f>IF(ISBLANK('Prediction Log'!$N636), "",IF(AND('Prediction Log'!$W636="Y", 'Prediction Log'!$X636="Y"), "Y", "N"))</f>
        <v/>
      </c>
      <c r="AB636" s="80" t="str">
        <f>IF(ISBLANK('Prediction Log'!$N636), "",IF('Prediction Log'!$D636&gt;0, 'Prediction Log'!$P636-'Prediction Log'!$D636, IF('Prediction Log'!$D636&lt;0, -'Prediction Log'!$P636+'Prediction Log'!$D636, "NA")))</f>
        <v/>
      </c>
      <c r="AC636" s="80" t="str">
        <f>IF(ISBLANK('Prediction Log'!$N636), "",ABS('Prediction Log'!$AB636))</f>
        <v/>
      </c>
      <c r="AD636" s="81" t="str">
        <f>IF(ISBLANK('Prediction Log'!$N636), "",IF('Prediction Log'!$E636&gt;0, 'Prediction Log'!$P636-'Prediction Log'!$E636, IF('Prediction Log'!$E636&lt;0, -'Prediction Log'!$P636+'Prediction Log'!$E636, "NA")))</f>
        <v/>
      </c>
      <c r="AE636" s="81" t="str">
        <f>IF(ISBLANK('Prediction Log'!$N636), "",ABS('Prediction Log'!$AD636))</f>
        <v/>
      </c>
    </row>
    <row r="637" ht="14.25" customHeight="1">
      <c r="A637" s="67" t="str">
        <f>IF(ISBLANK(Games!$B619), "",Games!A619)</f>
        <v/>
      </c>
      <c r="B637" s="67" t="str">
        <f>IF(ISBLANK(Games!$B619), "",Games!B619)</f>
        <v/>
      </c>
      <c r="C637" s="67" t="str">
        <f>IF(ISBLANK(Games!$B619), "",Games!E619)</f>
        <v/>
      </c>
      <c r="D637" s="68" t="str">
        <f>IF(ISBLANK(Games!$B619), "",Games!G619)</f>
        <v/>
      </c>
      <c r="E637" s="68" t="str">
        <f>IF(ISBLANK(Games!$B619), "",Games!H619)</f>
        <v/>
      </c>
      <c r="F637" s="69" t="str">
        <f>Games!D619</f>
        <v/>
      </c>
      <c r="G637" s="70" t="str">
        <f>Games!K619</f>
        <v/>
      </c>
      <c r="H637" s="71" t="str">
        <f>IF(ISBLANK(Games!B619), "", IF('Prediction Log'!$D637&lt;0, 'Prediction Log'!$B637, 'Prediction Log'!$C637))</f>
        <v/>
      </c>
      <c r="I637" s="72" t="str">
        <f>IF(ISBLANK(Games!$B619), "",Games!I619)</f>
        <v/>
      </c>
      <c r="J637" s="72" t="str">
        <f>IF('Prediction Log'!$F637&gt;0.5, 'Prediction Log'!$B637, IF('Prediction Log'!$F637&lt;0.5, 'Prediction Log'!$C637, "PICK"))</f>
        <v/>
      </c>
      <c r="K637" s="73" t="str">
        <f>IF(ISBLANK(Games!B619), "",IF('Prediction Log'!$J637='Prediction Log'!$B637, 'Prediction Log'!$F637, 1-'Prediction Log'!$F637))</f>
        <v/>
      </c>
      <c r="L637" s="74" t="str">
        <f>IF(ISBLANK(Games!$B619), "",Games!L619)</f>
        <v/>
      </c>
      <c r="M637" s="75" t="str">
        <f>IF(ISBLANK('Prediction Log'!$N637), "",IF('Prediction Log'!$N637&gt;'Prediction Log'!$O637,'Prediction Log'!$B637,'Prediction Log'!$C637))</f>
        <v/>
      </c>
      <c r="N637" s="76"/>
      <c r="O637" s="76"/>
      <c r="P637" s="77" t="str">
        <f>IF(ISBLANK('Prediction Log'!$N637), "",'Prediction Log'!$O637-'Prediction Log'!$N637)</f>
        <v/>
      </c>
      <c r="Q637" s="78" t="str">
        <f>IF(ISBLANK('Prediction Log'!$N637), "",IF('Prediction Log'!$M637&lt;&gt;'Prediction Log'!$H637, "Y", IF(AND('Prediction Log'!$M637='Prediction Log'!$H637, ABS((-1*'Prediction Log'!$P637))&gt;ABS('Prediction Log'!$D637)), "Y", IF('Prediction Log'!$D637='Prediction Log'!$P637, "PUSH", "N"))))</f>
        <v/>
      </c>
      <c r="R637" s="79" t="str">
        <f>IF(ISBLANK('Prediction Log'!$N637), "",IF('Prediction Log'!$P637&lt;'Prediction Log'!$D637, "Y", IF('Prediction Log'!$P637='Prediction Log'!$D637, "PUSH", "N")))</f>
        <v/>
      </c>
      <c r="S637" s="79" t="str">
        <f>IF(ISBLANK('Prediction Log'!$N637), "",IF('Prediction Log'!$P637&lt;'Prediction Log'!$E637, "Y", IF('Prediction Log'!$P637='Prediction Log'!$E637, "PUSH", "N")))</f>
        <v/>
      </c>
      <c r="T637" s="80" t="str">
        <f>IF(ISBLANK('Prediction Log'!$N637),"",IF('Prediction Log'!$M637='Prediction Log'!$H637, "Y", "N"))</f>
        <v/>
      </c>
      <c r="U637" s="80" t="str">
        <f>'Prediction Log'!$R637</f>
        <v/>
      </c>
      <c r="V637" s="80" t="str">
        <f>IF(ISBLANK('Prediction Log'!$N637), "",IF(AND('Prediction Log'!$T637="Y", 'Prediction Log'!$U637="Y"), "Y", "N"))</f>
        <v/>
      </c>
      <c r="W637" s="81" t="str">
        <f>IF(ISBLANK('Prediction Log'!$N637),"",IF('Prediction Log'!$M637='Prediction Log'!$I637, "Y", "N"))</f>
        <v/>
      </c>
      <c r="X637" s="81" t="str">
        <f>IF(ISBLANK('Prediction Log'!$N637), "", IF('Prediction Log'!$R637=Games!K619, "Y", "N"))</f>
        <v/>
      </c>
      <c r="Y637" s="82" t="str">
        <f>IF(ISBLANK('Prediction Log'!$N637), "",IF('Prediction Log'!$J637='Prediction Log'!$M637, "Y", "N"))</f>
        <v/>
      </c>
      <c r="Z637" s="81" t="str">
        <f>IF(ISBLANK('Prediction Log'!$N637), "",IF('Prediction Log'!$I637&lt;&gt;'Prediction Log'!$M637, "N",IF(AND('Prediction Log'!$E637&gt;0, 'Prediction Log'!$P637&gt;'Prediction Log'!$E637, 'Prediction Log'!$I637='Prediction Log'!$C637), "Y", IF(AND('Prediction Log'!$E637&lt;0, 'Prediction Log'!$P637&lt;'Prediction Log'!$E637,'Prediction Log'!$I637='Prediction Log'!$B637 ), "Y", IF('Prediction Log'!$P637='Prediction Log'!$E637, "PUSH", "N")))))</f>
        <v/>
      </c>
      <c r="AA637" s="81" t="str">
        <f>IF(ISBLANK('Prediction Log'!$N637), "",IF(AND('Prediction Log'!$W637="Y", 'Prediction Log'!$X637="Y"), "Y", "N"))</f>
        <v/>
      </c>
      <c r="AB637" s="80" t="str">
        <f>IF(ISBLANK('Prediction Log'!$N637), "",IF('Prediction Log'!$D637&gt;0, 'Prediction Log'!$P637-'Prediction Log'!$D637, IF('Prediction Log'!$D637&lt;0, -'Prediction Log'!$P637+'Prediction Log'!$D637, "NA")))</f>
        <v/>
      </c>
      <c r="AC637" s="80" t="str">
        <f>IF(ISBLANK('Prediction Log'!$N637), "",ABS('Prediction Log'!$AB637))</f>
        <v/>
      </c>
      <c r="AD637" s="81" t="str">
        <f>IF(ISBLANK('Prediction Log'!$N637), "",IF('Prediction Log'!$E637&gt;0, 'Prediction Log'!$P637-'Prediction Log'!$E637, IF('Prediction Log'!$E637&lt;0, -'Prediction Log'!$P637+'Prediction Log'!$E637, "NA")))</f>
        <v/>
      </c>
      <c r="AE637" s="81" t="str">
        <f>IF(ISBLANK('Prediction Log'!$N637), "",ABS('Prediction Log'!$AD637))</f>
        <v/>
      </c>
    </row>
    <row r="638" ht="14.25" customHeight="1">
      <c r="A638" s="14" t="str">
        <f>IF(ISBLANK(Games!$B620), "",Games!A620)</f>
        <v/>
      </c>
      <c r="B638" s="67" t="str">
        <f>IF(ISBLANK(Games!$B620), "",Games!B620)</f>
        <v/>
      </c>
      <c r="C638" s="67" t="str">
        <f>IF(ISBLANK(Games!$B620), "",Games!E620)</f>
        <v/>
      </c>
      <c r="D638" s="10" t="str">
        <f>IF(ISBLANK(Games!$B620), "",Games!G620)</f>
        <v/>
      </c>
      <c r="E638" s="10" t="str">
        <f>IF(ISBLANK(Games!$B620), "",Games!H620)</f>
        <v/>
      </c>
      <c r="F638" s="69" t="str">
        <f>Games!D620</f>
        <v/>
      </c>
      <c r="G638" s="70" t="str">
        <f>Games!K620</f>
        <v/>
      </c>
      <c r="H638" s="71" t="str">
        <f>IF(ISBLANK(Games!B620), "", IF('Prediction Log'!$D638&lt;0, 'Prediction Log'!$B638, 'Prediction Log'!$C638))</f>
        <v/>
      </c>
      <c r="I638" s="72" t="str">
        <f>IF(ISBLANK(Games!$B620), "",Games!I620)</f>
        <v/>
      </c>
      <c r="J638" s="72" t="str">
        <f>IF('Prediction Log'!$F638&gt;0.5, 'Prediction Log'!$B638, IF('Prediction Log'!$F638&lt;0.5, 'Prediction Log'!$C638, "PICK"))</f>
        <v/>
      </c>
      <c r="K638" s="73" t="str">
        <f>IF(ISBLANK(Games!B620), "",IF('Prediction Log'!$J638='Prediction Log'!$B638, 'Prediction Log'!$F638, 1-'Prediction Log'!$F638))</f>
        <v/>
      </c>
      <c r="L638" s="74" t="str">
        <f>IF(ISBLANK(Games!$B620), "",Games!L620)</f>
        <v/>
      </c>
      <c r="M638" s="75" t="str">
        <f>IF(ISBLANK('Prediction Log'!$N638), "",IF('Prediction Log'!$N638&gt;'Prediction Log'!$O638,'Prediction Log'!$B638,'Prediction Log'!$C638))</f>
        <v/>
      </c>
      <c r="N638" s="76"/>
      <c r="O638" s="76"/>
      <c r="P638" s="77" t="str">
        <f>IF(ISBLANK('Prediction Log'!$N638), "",'Prediction Log'!$O638-'Prediction Log'!$N638)</f>
        <v/>
      </c>
      <c r="Q638" s="78" t="str">
        <f>IF(ISBLANK('Prediction Log'!$N638), "",IF('Prediction Log'!$M638&lt;&gt;'Prediction Log'!$H638, "Y", IF(AND('Prediction Log'!$M638='Prediction Log'!$H638, ABS((-1*'Prediction Log'!$P638))&gt;ABS('Prediction Log'!$D638)), "Y", IF('Prediction Log'!$D638='Prediction Log'!$P638, "PUSH", "N"))))</f>
        <v/>
      </c>
      <c r="R638" s="79" t="str">
        <f>IF(ISBLANK('Prediction Log'!$N638), "",IF('Prediction Log'!$P638&lt;'Prediction Log'!$D638, "Y", IF('Prediction Log'!$P638='Prediction Log'!$D638, "PUSH", "N")))</f>
        <v/>
      </c>
      <c r="S638" s="79" t="str">
        <f>IF(ISBLANK('Prediction Log'!$N638), "",IF('Prediction Log'!$P638&lt;'Prediction Log'!$E638, "Y", IF('Prediction Log'!$P638='Prediction Log'!$E638, "PUSH", "N")))</f>
        <v/>
      </c>
      <c r="T638" s="80" t="str">
        <f>IF(ISBLANK('Prediction Log'!$N638),"",IF('Prediction Log'!$M638='Prediction Log'!$H638, "Y", "N"))</f>
        <v/>
      </c>
      <c r="U638" s="80" t="str">
        <f>'Prediction Log'!$R638</f>
        <v/>
      </c>
      <c r="V638" s="80" t="str">
        <f>IF(ISBLANK('Prediction Log'!$N638), "",IF(AND('Prediction Log'!$T638="Y", 'Prediction Log'!$U638="Y"), "Y", "N"))</f>
        <v/>
      </c>
      <c r="W638" s="81" t="str">
        <f>IF(ISBLANK('Prediction Log'!$N638),"",IF('Prediction Log'!$M638='Prediction Log'!$I638, "Y", "N"))</f>
        <v/>
      </c>
      <c r="X638" s="81" t="str">
        <f>IF(ISBLANK('Prediction Log'!$N638), "", IF('Prediction Log'!$R638=Games!K620, "Y", "N"))</f>
        <v/>
      </c>
      <c r="Y638" s="82" t="str">
        <f>IF(ISBLANK('Prediction Log'!$N638), "",IF('Prediction Log'!$J638='Prediction Log'!$M638, "Y", "N"))</f>
        <v/>
      </c>
      <c r="Z638" s="81" t="str">
        <f>IF(ISBLANK('Prediction Log'!$N638), "",IF('Prediction Log'!$I638&lt;&gt;'Prediction Log'!$M638, "N",IF(AND('Prediction Log'!$E638&gt;0, 'Prediction Log'!$P638&gt;'Prediction Log'!$E638, 'Prediction Log'!$I638='Prediction Log'!$C638), "Y", IF(AND('Prediction Log'!$E638&lt;0, 'Prediction Log'!$P638&lt;'Prediction Log'!$E638,'Prediction Log'!$I638='Prediction Log'!$B638 ), "Y", IF('Prediction Log'!$P638='Prediction Log'!$E638, "PUSH", "N")))))</f>
        <v/>
      </c>
      <c r="AA638" s="81" t="str">
        <f>IF(ISBLANK('Prediction Log'!$N638), "",IF(AND('Prediction Log'!$W638="Y", 'Prediction Log'!$X638="Y"), "Y", "N"))</f>
        <v/>
      </c>
      <c r="AB638" s="80" t="str">
        <f>IF(ISBLANK('Prediction Log'!$N638), "",IF('Prediction Log'!$D638&gt;0, 'Prediction Log'!$P638-'Prediction Log'!$D638, IF('Prediction Log'!$D638&lt;0, -'Prediction Log'!$P638+'Prediction Log'!$D638, "NA")))</f>
        <v/>
      </c>
      <c r="AC638" s="80" t="str">
        <f>IF(ISBLANK('Prediction Log'!$N638), "",ABS('Prediction Log'!$AB638))</f>
        <v/>
      </c>
      <c r="AD638" s="81" t="str">
        <f>IF(ISBLANK('Prediction Log'!$N638), "",IF('Prediction Log'!$E638&gt;0, 'Prediction Log'!$P638-'Prediction Log'!$E638, IF('Prediction Log'!$E638&lt;0, -'Prediction Log'!$P638+'Prediction Log'!$E638, "NA")))</f>
        <v/>
      </c>
      <c r="AE638" s="81" t="str">
        <f>IF(ISBLANK('Prediction Log'!$N638), "",ABS('Prediction Log'!$AD638))</f>
        <v/>
      </c>
    </row>
    <row r="639" ht="14.25" customHeight="1">
      <c r="A639" s="67" t="str">
        <f>IF(ISBLANK(Games!$B621), "",Games!A621)</f>
        <v/>
      </c>
      <c r="B639" s="67" t="str">
        <f>IF(ISBLANK(Games!$B621), "",Games!B621)</f>
        <v/>
      </c>
      <c r="C639" s="67" t="str">
        <f>IF(ISBLANK(Games!$B621), "",Games!E621)</f>
        <v/>
      </c>
      <c r="D639" s="68" t="str">
        <f>IF(ISBLANK(Games!$B621), "",Games!G621)</f>
        <v/>
      </c>
      <c r="E639" s="68" t="str">
        <f>IF(ISBLANK(Games!$B621), "",Games!H621)</f>
        <v/>
      </c>
      <c r="F639" s="69" t="str">
        <f>Games!D621</f>
        <v/>
      </c>
      <c r="G639" s="70" t="str">
        <f>Games!K621</f>
        <v/>
      </c>
      <c r="H639" s="71" t="str">
        <f>IF(ISBLANK(Games!B621), "", IF('Prediction Log'!$D639&lt;0, 'Prediction Log'!$B639, 'Prediction Log'!$C639))</f>
        <v/>
      </c>
      <c r="I639" s="72" t="str">
        <f>IF(ISBLANK(Games!$B621), "",Games!I621)</f>
        <v/>
      </c>
      <c r="J639" s="72" t="str">
        <f>IF('Prediction Log'!$F639&gt;0.5, 'Prediction Log'!$B639, IF('Prediction Log'!$F639&lt;0.5, 'Prediction Log'!$C639, "PICK"))</f>
        <v/>
      </c>
      <c r="K639" s="73" t="str">
        <f>IF(ISBLANK(Games!B621), "",IF('Prediction Log'!$J639='Prediction Log'!$B639, 'Prediction Log'!$F639, 1-'Prediction Log'!$F639))</f>
        <v/>
      </c>
      <c r="L639" s="74" t="str">
        <f>IF(ISBLANK(Games!$B621), "",Games!L621)</f>
        <v/>
      </c>
      <c r="M639" s="75" t="str">
        <f>IF(ISBLANK('Prediction Log'!$N639), "",IF('Prediction Log'!$N639&gt;'Prediction Log'!$O639,'Prediction Log'!$B639,'Prediction Log'!$C639))</f>
        <v/>
      </c>
      <c r="N639" s="76"/>
      <c r="O639" s="76"/>
      <c r="P639" s="77" t="str">
        <f>IF(ISBLANK('Prediction Log'!$N639), "",'Prediction Log'!$O639-'Prediction Log'!$N639)</f>
        <v/>
      </c>
      <c r="Q639" s="78" t="str">
        <f>IF(ISBLANK('Prediction Log'!$N639), "",IF('Prediction Log'!$M639&lt;&gt;'Prediction Log'!$H639, "Y", IF(AND('Prediction Log'!$M639='Prediction Log'!$H639, ABS((-1*'Prediction Log'!$P639))&gt;ABS('Prediction Log'!$D639)), "Y", IF('Prediction Log'!$D639='Prediction Log'!$P639, "PUSH", "N"))))</f>
        <v/>
      </c>
      <c r="R639" s="79" t="str">
        <f>IF(ISBLANK('Prediction Log'!$N639), "",IF('Prediction Log'!$P639&lt;'Prediction Log'!$D639, "Y", IF('Prediction Log'!$P639='Prediction Log'!$D639, "PUSH", "N")))</f>
        <v/>
      </c>
      <c r="S639" s="79" t="str">
        <f>IF(ISBLANK('Prediction Log'!$N639), "",IF('Prediction Log'!$P639&lt;'Prediction Log'!$E639, "Y", IF('Prediction Log'!$P639='Prediction Log'!$E639, "PUSH", "N")))</f>
        <v/>
      </c>
      <c r="T639" s="80" t="str">
        <f>IF(ISBLANK('Prediction Log'!$N639),"",IF('Prediction Log'!$M639='Prediction Log'!$H639, "Y", "N"))</f>
        <v/>
      </c>
      <c r="U639" s="80" t="str">
        <f>'Prediction Log'!$R639</f>
        <v/>
      </c>
      <c r="V639" s="80" t="str">
        <f>IF(ISBLANK('Prediction Log'!$N639), "",IF(AND('Prediction Log'!$T639="Y", 'Prediction Log'!$U639="Y"), "Y", "N"))</f>
        <v/>
      </c>
      <c r="W639" s="81" t="str">
        <f>IF(ISBLANK('Prediction Log'!$N639),"",IF('Prediction Log'!$M639='Prediction Log'!$I639, "Y", "N"))</f>
        <v/>
      </c>
      <c r="X639" s="81" t="str">
        <f>IF(ISBLANK('Prediction Log'!$N639), "", IF('Prediction Log'!$R639=Games!K621, "Y", "N"))</f>
        <v/>
      </c>
      <c r="Y639" s="82" t="str">
        <f>IF(ISBLANK('Prediction Log'!$N639), "",IF('Prediction Log'!$J639='Prediction Log'!$M639, "Y", "N"))</f>
        <v/>
      </c>
      <c r="Z639" s="81" t="str">
        <f>IF(ISBLANK('Prediction Log'!$N639), "",IF('Prediction Log'!$I639&lt;&gt;'Prediction Log'!$M639, "N",IF(AND('Prediction Log'!$E639&gt;0, 'Prediction Log'!$P639&gt;'Prediction Log'!$E639, 'Prediction Log'!$I639='Prediction Log'!$C639), "Y", IF(AND('Prediction Log'!$E639&lt;0, 'Prediction Log'!$P639&lt;'Prediction Log'!$E639,'Prediction Log'!$I639='Prediction Log'!$B639 ), "Y", IF('Prediction Log'!$P639='Prediction Log'!$E639, "PUSH", "N")))))</f>
        <v/>
      </c>
      <c r="AA639" s="81" t="str">
        <f>IF(ISBLANK('Prediction Log'!$N639), "",IF(AND('Prediction Log'!$W639="Y", 'Prediction Log'!$X639="Y"), "Y", "N"))</f>
        <v/>
      </c>
      <c r="AB639" s="80" t="str">
        <f>IF(ISBLANK('Prediction Log'!$N639), "",IF('Prediction Log'!$D639&gt;0, 'Prediction Log'!$P639-'Prediction Log'!$D639, IF('Prediction Log'!$D639&lt;0, -'Prediction Log'!$P639+'Prediction Log'!$D639, "NA")))</f>
        <v/>
      </c>
      <c r="AC639" s="80" t="str">
        <f>IF(ISBLANK('Prediction Log'!$N639), "",ABS('Prediction Log'!$AB639))</f>
        <v/>
      </c>
      <c r="AD639" s="81" t="str">
        <f>IF(ISBLANK('Prediction Log'!$N639), "",IF('Prediction Log'!$E639&gt;0, 'Prediction Log'!$P639-'Prediction Log'!$E639, IF('Prediction Log'!$E639&lt;0, -'Prediction Log'!$P639+'Prediction Log'!$E639, "NA")))</f>
        <v/>
      </c>
      <c r="AE639" s="81" t="str">
        <f>IF(ISBLANK('Prediction Log'!$N639), "",ABS('Prediction Log'!$AD639))</f>
        <v/>
      </c>
    </row>
    <row r="640" ht="14.25" customHeight="1">
      <c r="A640" s="14" t="str">
        <f>IF(ISBLANK(Games!$B622), "",Games!A622)</f>
        <v/>
      </c>
      <c r="B640" s="67" t="str">
        <f>IF(ISBLANK(Games!$B622), "",Games!B622)</f>
        <v/>
      </c>
      <c r="C640" s="67" t="str">
        <f>IF(ISBLANK(Games!$B622), "",Games!E622)</f>
        <v/>
      </c>
      <c r="D640" s="10" t="str">
        <f>IF(ISBLANK(Games!$B622), "",Games!G622)</f>
        <v/>
      </c>
      <c r="E640" s="10" t="str">
        <f>IF(ISBLANK(Games!$B622), "",Games!H622)</f>
        <v/>
      </c>
      <c r="F640" s="69" t="str">
        <f>Games!D622</f>
        <v/>
      </c>
      <c r="G640" s="70" t="str">
        <f>Games!K622</f>
        <v/>
      </c>
      <c r="H640" s="71" t="str">
        <f>IF(ISBLANK(Games!B622), "", IF('Prediction Log'!$D640&lt;0, 'Prediction Log'!$B640, 'Prediction Log'!$C640))</f>
        <v/>
      </c>
      <c r="I640" s="72" t="str">
        <f>IF(ISBLANK(Games!$B622), "",Games!I622)</f>
        <v/>
      </c>
      <c r="J640" s="72" t="str">
        <f>IF('Prediction Log'!$F640&gt;0.5, 'Prediction Log'!$B640, IF('Prediction Log'!$F640&lt;0.5, 'Prediction Log'!$C640, "PICK"))</f>
        <v/>
      </c>
      <c r="K640" s="73" t="str">
        <f>IF(ISBLANK(Games!B622), "",IF('Prediction Log'!$J640='Prediction Log'!$B640, 'Prediction Log'!$F640, 1-'Prediction Log'!$F640))</f>
        <v/>
      </c>
      <c r="L640" s="74" t="str">
        <f>IF(ISBLANK(Games!$B622), "",Games!L622)</f>
        <v/>
      </c>
      <c r="M640" s="75" t="str">
        <f>IF(ISBLANK('Prediction Log'!$N640), "",IF('Prediction Log'!$N640&gt;'Prediction Log'!$O640,'Prediction Log'!$B640,'Prediction Log'!$C640))</f>
        <v/>
      </c>
      <c r="N640" s="76"/>
      <c r="O640" s="76"/>
      <c r="P640" s="77" t="str">
        <f>IF(ISBLANK('Prediction Log'!$N640), "",'Prediction Log'!$O640-'Prediction Log'!$N640)</f>
        <v/>
      </c>
      <c r="Q640" s="78" t="str">
        <f>IF(ISBLANK('Prediction Log'!$N640), "",IF('Prediction Log'!$M640&lt;&gt;'Prediction Log'!$H640, "Y", IF(AND('Prediction Log'!$M640='Prediction Log'!$H640, ABS((-1*'Prediction Log'!$P640))&gt;ABS('Prediction Log'!$D640)), "Y", IF('Prediction Log'!$D640='Prediction Log'!$P640, "PUSH", "N"))))</f>
        <v/>
      </c>
      <c r="R640" s="79" t="str">
        <f>IF(ISBLANK('Prediction Log'!$N640), "",IF('Prediction Log'!$P640&lt;'Prediction Log'!$D640, "Y", IF('Prediction Log'!$P640='Prediction Log'!$D640, "PUSH", "N")))</f>
        <v/>
      </c>
      <c r="S640" s="79" t="str">
        <f>IF(ISBLANK('Prediction Log'!$N640), "",IF('Prediction Log'!$P640&lt;'Prediction Log'!$E640, "Y", IF('Prediction Log'!$P640='Prediction Log'!$E640, "PUSH", "N")))</f>
        <v/>
      </c>
      <c r="T640" s="80" t="str">
        <f>IF(ISBLANK('Prediction Log'!$N640),"",IF('Prediction Log'!$M640='Prediction Log'!$H640, "Y", "N"))</f>
        <v/>
      </c>
      <c r="U640" s="80" t="str">
        <f>'Prediction Log'!$R640</f>
        <v/>
      </c>
      <c r="V640" s="80" t="str">
        <f>IF(ISBLANK('Prediction Log'!$N640), "",IF(AND('Prediction Log'!$T640="Y", 'Prediction Log'!$U640="Y"), "Y", "N"))</f>
        <v/>
      </c>
      <c r="W640" s="81" t="str">
        <f>IF(ISBLANK('Prediction Log'!$N640),"",IF('Prediction Log'!$M640='Prediction Log'!$I640, "Y", "N"))</f>
        <v/>
      </c>
      <c r="X640" s="81" t="str">
        <f>IF(ISBLANK('Prediction Log'!$N640), "", IF('Prediction Log'!$R640=Games!K622, "Y", "N"))</f>
        <v/>
      </c>
      <c r="Y640" s="82" t="str">
        <f>IF(ISBLANK('Prediction Log'!$N640), "",IF('Prediction Log'!$J640='Prediction Log'!$M640, "Y", "N"))</f>
        <v/>
      </c>
      <c r="Z640" s="81" t="str">
        <f>IF(ISBLANK('Prediction Log'!$N640), "",IF('Prediction Log'!$I640&lt;&gt;'Prediction Log'!$M640, "N",IF(AND('Prediction Log'!$E640&gt;0, 'Prediction Log'!$P640&gt;'Prediction Log'!$E640, 'Prediction Log'!$I640='Prediction Log'!$C640), "Y", IF(AND('Prediction Log'!$E640&lt;0, 'Prediction Log'!$P640&lt;'Prediction Log'!$E640,'Prediction Log'!$I640='Prediction Log'!$B640 ), "Y", IF('Prediction Log'!$P640='Prediction Log'!$E640, "PUSH", "N")))))</f>
        <v/>
      </c>
      <c r="AA640" s="81" t="str">
        <f>IF(ISBLANK('Prediction Log'!$N640), "",IF(AND('Prediction Log'!$W640="Y", 'Prediction Log'!$X640="Y"), "Y", "N"))</f>
        <v/>
      </c>
      <c r="AB640" s="80" t="str">
        <f>IF(ISBLANK('Prediction Log'!$N640), "",IF('Prediction Log'!$D640&gt;0, 'Prediction Log'!$P640-'Prediction Log'!$D640, IF('Prediction Log'!$D640&lt;0, -'Prediction Log'!$P640+'Prediction Log'!$D640, "NA")))</f>
        <v/>
      </c>
      <c r="AC640" s="80" t="str">
        <f>IF(ISBLANK('Prediction Log'!$N640), "",ABS('Prediction Log'!$AB640))</f>
        <v/>
      </c>
      <c r="AD640" s="81" t="str">
        <f>IF(ISBLANK('Prediction Log'!$N640), "",IF('Prediction Log'!$E640&gt;0, 'Prediction Log'!$P640-'Prediction Log'!$E640, IF('Prediction Log'!$E640&lt;0, -'Prediction Log'!$P640+'Prediction Log'!$E640, "NA")))</f>
        <v/>
      </c>
      <c r="AE640" s="81" t="str">
        <f>IF(ISBLANK('Prediction Log'!$N640), "",ABS('Prediction Log'!$AD640))</f>
        <v/>
      </c>
    </row>
    <row r="641" ht="14.25" customHeight="1">
      <c r="A641" s="67" t="str">
        <f>IF(ISBLANK(Games!$B623), "",Games!A623)</f>
        <v/>
      </c>
      <c r="B641" s="67" t="str">
        <f>IF(ISBLANK(Games!$B623), "",Games!B623)</f>
        <v/>
      </c>
      <c r="C641" s="67" t="str">
        <f>IF(ISBLANK(Games!$B623), "",Games!E623)</f>
        <v/>
      </c>
      <c r="D641" s="68" t="str">
        <f>IF(ISBLANK(Games!$B623), "",Games!G623)</f>
        <v/>
      </c>
      <c r="E641" s="68" t="str">
        <f>IF(ISBLANK(Games!$B623), "",Games!H623)</f>
        <v/>
      </c>
      <c r="F641" s="69" t="str">
        <f>Games!D623</f>
        <v/>
      </c>
      <c r="G641" s="70" t="str">
        <f>Games!K623</f>
        <v/>
      </c>
      <c r="H641" s="71" t="str">
        <f>IF(ISBLANK(Games!B623), "", IF('Prediction Log'!$D641&lt;0, 'Prediction Log'!$B641, 'Prediction Log'!$C641))</f>
        <v/>
      </c>
      <c r="I641" s="72" t="str">
        <f>IF(ISBLANK(Games!$B623), "",Games!I623)</f>
        <v/>
      </c>
      <c r="J641" s="72" t="str">
        <f>IF('Prediction Log'!$F641&gt;0.5, 'Prediction Log'!$B641, IF('Prediction Log'!$F641&lt;0.5, 'Prediction Log'!$C641, "PICK"))</f>
        <v/>
      </c>
      <c r="K641" s="73" t="str">
        <f>IF(ISBLANK(Games!B623), "",IF('Prediction Log'!$J641='Prediction Log'!$B641, 'Prediction Log'!$F641, 1-'Prediction Log'!$F641))</f>
        <v/>
      </c>
      <c r="L641" s="74" t="str">
        <f>IF(ISBLANK(Games!$B623), "",Games!L623)</f>
        <v/>
      </c>
      <c r="M641" s="75" t="str">
        <f>IF(ISBLANK('Prediction Log'!$N641), "",IF('Prediction Log'!$N641&gt;'Prediction Log'!$O641,'Prediction Log'!$B641,'Prediction Log'!$C641))</f>
        <v/>
      </c>
      <c r="N641" s="76"/>
      <c r="O641" s="76"/>
      <c r="P641" s="77" t="str">
        <f>IF(ISBLANK('Prediction Log'!$N641), "",'Prediction Log'!$O641-'Prediction Log'!$N641)</f>
        <v/>
      </c>
      <c r="Q641" s="78" t="str">
        <f>IF(ISBLANK('Prediction Log'!$N641), "",IF('Prediction Log'!$M641&lt;&gt;'Prediction Log'!$H641, "Y", IF(AND('Prediction Log'!$M641='Prediction Log'!$H641, ABS((-1*'Prediction Log'!$P641))&gt;ABS('Prediction Log'!$D641)), "Y", IF('Prediction Log'!$D641='Prediction Log'!$P641, "PUSH", "N"))))</f>
        <v/>
      </c>
      <c r="R641" s="79" t="str">
        <f>IF(ISBLANK('Prediction Log'!$N641), "",IF('Prediction Log'!$P641&lt;'Prediction Log'!$D641, "Y", IF('Prediction Log'!$P641='Prediction Log'!$D641, "PUSH", "N")))</f>
        <v/>
      </c>
      <c r="S641" s="79" t="str">
        <f>IF(ISBLANK('Prediction Log'!$N641), "",IF('Prediction Log'!$P641&lt;'Prediction Log'!$E641, "Y", IF('Prediction Log'!$P641='Prediction Log'!$E641, "PUSH", "N")))</f>
        <v/>
      </c>
      <c r="T641" s="80" t="str">
        <f>IF(ISBLANK('Prediction Log'!$N641),"",IF('Prediction Log'!$M641='Prediction Log'!$H641, "Y", "N"))</f>
        <v/>
      </c>
      <c r="U641" s="80" t="str">
        <f>'Prediction Log'!$R641</f>
        <v/>
      </c>
      <c r="V641" s="80" t="str">
        <f>IF(ISBLANK('Prediction Log'!$N641), "",IF(AND('Prediction Log'!$T641="Y", 'Prediction Log'!$U641="Y"), "Y", "N"))</f>
        <v/>
      </c>
      <c r="W641" s="81" t="str">
        <f>IF(ISBLANK('Prediction Log'!$N641),"",IF('Prediction Log'!$M641='Prediction Log'!$I641, "Y", "N"))</f>
        <v/>
      </c>
      <c r="X641" s="81" t="str">
        <f>IF(ISBLANK('Prediction Log'!$N641), "", IF('Prediction Log'!$R641=Games!K623, "Y", "N"))</f>
        <v/>
      </c>
      <c r="Y641" s="82" t="str">
        <f>IF(ISBLANK('Prediction Log'!$N641), "",IF('Prediction Log'!$J641='Prediction Log'!$M641, "Y", "N"))</f>
        <v/>
      </c>
      <c r="Z641" s="81" t="str">
        <f>IF(ISBLANK('Prediction Log'!$N641), "",IF('Prediction Log'!$I641&lt;&gt;'Prediction Log'!$M641, "N",IF(AND('Prediction Log'!$E641&gt;0, 'Prediction Log'!$P641&gt;'Prediction Log'!$E641, 'Prediction Log'!$I641='Prediction Log'!$C641), "Y", IF(AND('Prediction Log'!$E641&lt;0, 'Prediction Log'!$P641&lt;'Prediction Log'!$E641,'Prediction Log'!$I641='Prediction Log'!$B641 ), "Y", IF('Prediction Log'!$P641='Prediction Log'!$E641, "PUSH", "N")))))</f>
        <v/>
      </c>
      <c r="AA641" s="81" t="str">
        <f>IF(ISBLANK('Prediction Log'!$N641), "",IF(AND('Prediction Log'!$W641="Y", 'Prediction Log'!$X641="Y"), "Y", "N"))</f>
        <v/>
      </c>
      <c r="AB641" s="80" t="str">
        <f>IF(ISBLANK('Prediction Log'!$N641), "",IF('Prediction Log'!$D641&gt;0, 'Prediction Log'!$P641-'Prediction Log'!$D641, IF('Prediction Log'!$D641&lt;0, -'Prediction Log'!$P641+'Prediction Log'!$D641, "NA")))</f>
        <v/>
      </c>
      <c r="AC641" s="80" t="str">
        <f>IF(ISBLANK('Prediction Log'!$N641), "",ABS('Prediction Log'!$AB641))</f>
        <v/>
      </c>
      <c r="AD641" s="81" t="str">
        <f>IF(ISBLANK('Prediction Log'!$N641), "",IF('Prediction Log'!$E641&gt;0, 'Prediction Log'!$P641-'Prediction Log'!$E641, IF('Prediction Log'!$E641&lt;0, -'Prediction Log'!$P641+'Prediction Log'!$E641, "NA")))</f>
        <v/>
      </c>
      <c r="AE641" s="81" t="str">
        <f>IF(ISBLANK('Prediction Log'!$N641), "",ABS('Prediction Log'!$AD641))</f>
        <v/>
      </c>
    </row>
    <row r="642" ht="14.25" customHeight="1">
      <c r="A642" s="14" t="str">
        <f>IF(ISBLANK(Games!$B624), "",Games!A624)</f>
        <v/>
      </c>
      <c r="B642" s="67" t="str">
        <f>IF(ISBLANK(Games!$B624), "",Games!B624)</f>
        <v/>
      </c>
      <c r="C642" s="67" t="str">
        <f>IF(ISBLANK(Games!$B624), "",Games!E624)</f>
        <v/>
      </c>
      <c r="D642" s="10" t="str">
        <f>IF(ISBLANK(Games!$B624), "",Games!G624)</f>
        <v/>
      </c>
      <c r="E642" s="10" t="str">
        <f>IF(ISBLANK(Games!$B624), "",Games!H624)</f>
        <v/>
      </c>
      <c r="F642" s="69" t="str">
        <f>Games!D624</f>
        <v/>
      </c>
      <c r="G642" s="70" t="str">
        <f>Games!K624</f>
        <v/>
      </c>
      <c r="H642" s="71" t="str">
        <f>IF(ISBLANK(Games!B624), "", IF('Prediction Log'!$D642&lt;0, 'Prediction Log'!$B642, 'Prediction Log'!$C642))</f>
        <v/>
      </c>
      <c r="I642" s="72" t="str">
        <f>IF(ISBLANK(Games!$B624), "",Games!I624)</f>
        <v/>
      </c>
      <c r="J642" s="72" t="str">
        <f>IF('Prediction Log'!$F642&gt;0.5, 'Prediction Log'!$B642, IF('Prediction Log'!$F642&lt;0.5, 'Prediction Log'!$C642, "PICK"))</f>
        <v/>
      </c>
      <c r="K642" s="73" t="str">
        <f>IF(ISBLANK(Games!B624), "",IF('Prediction Log'!$J642='Prediction Log'!$B642, 'Prediction Log'!$F642, 1-'Prediction Log'!$F642))</f>
        <v/>
      </c>
      <c r="L642" s="74" t="str">
        <f>IF(ISBLANK(Games!$B624), "",Games!L624)</f>
        <v/>
      </c>
      <c r="M642" s="75" t="str">
        <f>IF(ISBLANK('Prediction Log'!$N642), "",IF('Prediction Log'!$N642&gt;'Prediction Log'!$O642,'Prediction Log'!$B642,'Prediction Log'!$C642))</f>
        <v/>
      </c>
      <c r="N642" s="76"/>
      <c r="O642" s="76"/>
      <c r="P642" s="77" t="str">
        <f>IF(ISBLANK('Prediction Log'!$N642), "",'Prediction Log'!$O642-'Prediction Log'!$N642)</f>
        <v/>
      </c>
      <c r="Q642" s="78" t="str">
        <f>IF(ISBLANK('Prediction Log'!$N642), "",IF('Prediction Log'!$M642&lt;&gt;'Prediction Log'!$H642, "Y", IF(AND('Prediction Log'!$M642='Prediction Log'!$H642, ABS((-1*'Prediction Log'!$P642))&gt;ABS('Prediction Log'!$D642)), "Y", IF('Prediction Log'!$D642='Prediction Log'!$P642, "PUSH", "N"))))</f>
        <v/>
      </c>
      <c r="R642" s="79" t="str">
        <f>IF(ISBLANK('Prediction Log'!$N642), "",IF('Prediction Log'!$P642&lt;'Prediction Log'!$D642, "Y", IF('Prediction Log'!$P642='Prediction Log'!$D642, "PUSH", "N")))</f>
        <v/>
      </c>
      <c r="S642" s="79" t="str">
        <f>IF(ISBLANK('Prediction Log'!$N642), "",IF('Prediction Log'!$P642&lt;'Prediction Log'!$E642, "Y", IF('Prediction Log'!$P642='Prediction Log'!$E642, "PUSH", "N")))</f>
        <v/>
      </c>
      <c r="T642" s="80" t="str">
        <f>IF(ISBLANK('Prediction Log'!$N642),"",IF('Prediction Log'!$M642='Prediction Log'!$H642, "Y", "N"))</f>
        <v/>
      </c>
      <c r="U642" s="80" t="str">
        <f>'Prediction Log'!$R642</f>
        <v/>
      </c>
      <c r="V642" s="80" t="str">
        <f>IF(ISBLANK('Prediction Log'!$N642), "",IF(AND('Prediction Log'!$T642="Y", 'Prediction Log'!$U642="Y"), "Y", "N"))</f>
        <v/>
      </c>
      <c r="W642" s="81" t="str">
        <f>IF(ISBLANK('Prediction Log'!$N642),"",IF('Prediction Log'!$M642='Prediction Log'!$I642, "Y", "N"))</f>
        <v/>
      </c>
      <c r="X642" s="81" t="str">
        <f>IF(ISBLANK('Prediction Log'!$N642), "", IF('Prediction Log'!$R642=Games!K624, "Y", "N"))</f>
        <v/>
      </c>
      <c r="Y642" s="82" t="str">
        <f>IF(ISBLANK('Prediction Log'!$N642), "",IF('Prediction Log'!$J642='Prediction Log'!$M642, "Y", "N"))</f>
        <v/>
      </c>
      <c r="Z642" s="81" t="str">
        <f>IF(ISBLANK('Prediction Log'!$N642), "",IF('Prediction Log'!$I642&lt;&gt;'Prediction Log'!$M642, "N",IF(AND('Prediction Log'!$E642&gt;0, 'Prediction Log'!$P642&gt;'Prediction Log'!$E642, 'Prediction Log'!$I642='Prediction Log'!$C642), "Y", IF(AND('Prediction Log'!$E642&lt;0, 'Prediction Log'!$P642&lt;'Prediction Log'!$E642,'Prediction Log'!$I642='Prediction Log'!$B642 ), "Y", IF('Prediction Log'!$P642='Prediction Log'!$E642, "PUSH", "N")))))</f>
        <v/>
      </c>
      <c r="AA642" s="81" t="str">
        <f>IF(ISBLANK('Prediction Log'!$N642), "",IF(AND('Prediction Log'!$W642="Y", 'Prediction Log'!$X642="Y"), "Y", "N"))</f>
        <v/>
      </c>
      <c r="AB642" s="80" t="str">
        <f>IF(ISBLANK('Prediction Log'!$N642), "",IF('Prediction Log'!$D642&gt;0, 'Prediction Log'!$P642-'Prediction Log'!$D642, IF('Prediction Log'!$D642&lt;0, -'Prediction Log'!$P642+'Prediction Log'!$D642, "NA")))</f>
        <v/>
      </c>
      <c r="AC642" s="80" t="str">
        <f>IF(ISBLANK('Prediction Log'!$N642), "",ABS('Prediction Log'!$AB642))</f>
        <v/>
      </c>
      <c r="AD642" s="81" t="str">
        <f>IF(ISBLANK('Prediction Log'!$N642), "",IF('Prediction Log'!$E642&gt;0, 'Prediction Log'!$P642-'Prediction Log'!$E642, IF('Prediction Log'!$E642&lt;0, -'Prediction Log'!$P642+'Prediction Log'!$E642, "NA")))</f>
        <v/>
      </c>
      <c r="AE642" s="81" t="str">
        <f>IF(ISBLANK('Prediction Log'!$N642), "",ABS('Prediction Log'!$AD642))</f>
        <v/>
      </c>
    </row>
    <row r="643" ht="14.25" customHeight="1">
      <c r="A643" s="67" t="str">
        <f>IF(ISBLANK(Games!$B625), "",Games!A625)</f>
        <v/>
      </c>
      <c r="B643" s="67" t="str">
        <f>IF(ISBLANK(Games!$B625), "",Games!B625)</f>
        <v/>
      </c>
      <c r="C643" s="67" t="str">
        <f>IF(ISBLANK(Games!$B625), "",Games!E625)</f>
        <v/>
      </c>
      <c r="D643" s="68" t="str">
        <f>IF(ISBLANK(Games!$B625), "",Games!G625)</f>
        <v/>
      </c>
      <c r="E643" s="68" t="str">
        <f>IF(ISBLANK(Games!$B625), "",Games!H625)</f>
        <v/>
      </c>
      <c r="F643" s="69" t="str">
        <f>Games!D625</f>
        <v/>
      </c>
      <c r="G643" s="70" t="str">
        <f>Games!K625</f>
        <v/>
      </c>
      <c r="H643" s="71" t="str">
        <f>IF(ISBLANK(Games!B625), "", IF('Prediction Log'!$D643&lt;0, 'Prediction Log'!$B643, 'Prediction Log'!$C643))</f>
        <v/>
      </c>
      <c r="I643" s="72" t="str">
        <f>IF(ISBLANK(Games!$B625), "",Games!I625)</f>
        <v/>
      </c>
      <c r="J643" s="72" t="str">
        <f>IF('Prediction Log'!$F643&gt;0.5, 'Prediction Log'!$B643, IF('Prediction Log'!$F643&lt;0.5, 'Prediction Log'!$C643, "PICK"))</f>
        <v/>
      </c>
      <c r="K643" s="73" t="str">
        <f>IF(ISBLANK(Games!B625), "",IF('Prediction Log'!$J643='Prediction Log'!$B643, 'Prediction Log'!$F643, 1-'Prediction Log'!$F643))</f>
        <v/>
      </c>
      <c r="L643" s="74" t="str">
        <f>IF(ISBLANK(Games!$B625), "",Games!L625)</f>
        <v/>
      </c>
      <c r="M643" s="75" t="str">
        <f>IF(ISBLANK('Prediction Log'!$N643), "",IF('Prediction Log'!$N643&gt;'Prediction Log'!$O643,'Prediction Log'!$B643,'Prediction Log'!$C643))</f>
        <v/>
      </c>
      <c r="N643" s="76"/>
      <c r="O643" s="76"/>
      <c r="P643" s="77" t="str">
        <f>IF(ISBLANK('Prediction Log'!$N643), "",'Prediction Log'!$O643-'Prediction Log'!$N643)</f>
        <v/>
      </c>
      <c r="Q643" s="78" t="str">
        <f>IF(ISBLANK('Prediction Log'!$N643), "",IF('Prediction Log'!$M643&lt;&gt;'Prediction Log'!$H643, "Y", IF(AND('Prediction Log'!$M643='Prediction Log'!$H643, ABS((-1*'Prediction Log'!$P643))&gt;ABS('Prediction Log'!$D643)), "Y", IF('Prediction Log'!$D643='Prediction Log'!$P643, "PUSH", "N"))))</f>
        <v/>
      </c>
      <c r="R643" s="79" t="str">
        <f>IF(ISBLANK('Prediction Log'!$N643), "",IF('Prediction Log'!$P643&lt;'Prediction Log'!$D643, "Y", IF('Prediction Log'!$P643='Prediction Log'!$D643, "PUSH", "N")))</f>
        <v/>
      </c>
      <c r="S643" s="79" t="str">
        <f>IF(ISBLANK('Prediction Log'!$N643), "",IF('Prediction Log'!$P643&lt;'Prediction Log'!$E643, "Y", IF('Prediction Log'!$P643='Prediction Log'!$E643, "PUSH", "N")))</f>
        <v/>
      </c>
      <c r="T643" s="80" t="str">
        <f>IF(ISBLANK('Prediction Log'!$N643),"",IF('Prediction Log'!$M643='Prediction Log'!$H643, "Y", "N"))</f>
        <v/>
      </c>
      <c r="U643" s="80" t="str">
        <f>'Prediction Log'!$R643</f>
        <v/>
      </c>
      <c r="V643" s="80" t="str">
        <f>IF(ISBLANK('Prediction Log'!$N643), "",IF(AND('Prediction Log'!$T643="Y", 'Prediction Log'!$U643="Y"), "Y", "N"))</f>
        <v/>
      </c>
      <c r="W643" s="81" t="str">
        <f>IF(ISBLANK('Prediction Log'!$N643),"",IF('Prediction Log'!$M643='Prediction Log'!$I643, "Y", "N"))</f>
        <v/>
      </c>
      <c r="X643" s="81" t="str">
        <f>IF(ISBLANK('Prediction Log'!$N643), "", IF('Prediction Log'!$R643=Games!K625, "Y", "N"))</f>
        <v/>
      </c>
      <c r="Y643" s="82" t="str">
        <f>IF(ISBLANK('Prediction Log'!$N643), "",IF('Prediction Log'!$J643='Prediction Log'!$M643, "Y", "N"))</f>
        <v/>
      </c>
      <c r="Z643" s="81" t="str">
        <f>IF(ISBLANK('Prediction Log'!$N643), "",IF('Prediction Log'!$I643&lt;&gt;'Prediction Log'!$M643, "N",IF(AND('Prediction Log'!$E643&gt;0, 'Prediction Log'!$P643&gt;'Prediction Log'!$E643, 'Prediction Log'!$I643='Prediction Log'!$C643), "Y", IF(AND('Prediction Log'!$E643&lt;0, 'Prediction Log'!$P643&lt;'Prediction Log'!$E643,'Prediction Log'!$I643='Prediction Log'!$B643 ), "Y", IF('Prediction Log'!$P643='Prediction Log'!$E643, "PUSH", "N")))))</f>
        <v/>
      </c>
      <c r="AA643" s="81" t="str">
        <f>IF(ISBLANK('Prediction Log'!$N643), "",IF(AND('Prediction Log'!$W643="Y", 'Prediction Log'!$X643="Y"), "Y", "N"))</f>
        <v/>
      </c>
      <c r="AB643" s="80" t="str">
        <f>IF(ISBLANK('Prediction Log'!$N643), "",IF('Prediction Log'!$D643&gt;0, 'Prediction Log'!$P643-'Prediction Log'!$D643, IF('Prediction Log'!$D643&lt;0, -'Prediction Log'!$P643+'Prediction Log'!$D643, "NA")))</f>
        <v/>
      </c>
      <c r="AC643" s="80" t="str">
        <f>IF(ISBLANK('Prediction Log'!$N643), "",ABS('Prediction Log'!$AB643))</f>
        <v/>
      </c>
      <c r="AD643" s="81" t="str">
        <f>IF(ISBLANK('Prediction Log'!$N643), "",IF('Prediction Log'!$E643&gt;0, 'Prediction Log'!$P643-'Prediction Log'!$E643, IF('Prediction Log'!$E643&lt;0, -'Prediction Log'!$P643+'Prediction Log'!$E643, "NA")))</f>
        <v/>
      </c>
      <c r="AE643" s="81" t="str">
        <f>IF(ISBLANK('Prediction Log'!$N643), "",ABS('Prediction Log'!$AD643))</f>
        <v/>
      </c>
    </row>
    <row r="644" ht="14.25" customHeight="1">
      <c r="A644" s="14" t="str">
        <f>IF(ISBLANK(Games!$B626), "",Games!A626)</f>
        <v/>
      </c>
      <c r="B644" s="67" t="str">
        <f>IF(ISBLANK(Games!$B626), "",Games!B626)</f>
        <v/>
      </c>
      <c r="C644" s="67" t="str">
        <f>IF(ISBLANK(Games!$B626), "",Games!E626)</f>
        <v/>
      </c>
      <c r="D644" s="10" t="str">
        <f>IF(ISBLANK(Games!$B626), "",Games!G626)</f>
        <v/>
      </c>
      <c r="E644" s="10" t="str">
        <f>IF(ISBLANK(Games!$B626), "",Games!H626)</f>
        <v/>
      </c>
      <c r="F644" s="69" t="str">
        <f>Games!D626</f>
        <v/>
      </c>
      <c r="G644" s="70" t="str">
        <f>Games!K626</f>
        <v/>
      </c>
      <c r="H644" s="71" t="str">
        <f>IF(ISBLANK(Games!B626), "", IF('Prediction Log'!$D644&lt;0, 'Prediction Log'!$B644, 'Prediction Log'!$C644))</f>
        <v/>
      </c>
      <c r="I644" s="72" t="str">
        <f>IF(ISBLANK(Games!$B626), "",Games!I626)</f>
        <v/>
      </c>
      <c r="J644" s="72" t="str">
        <f>IF('Prediction Log'!$F644&gt;0.5, 'Prediction Log'!$B644, IF('Prediction Log'!$F644&lt;0.5, 'Prediction Log'!$C644, "PICK"))</f>
        <v/>
      </c>
      <c r="K644" s="73" t="str">
        <f>IF(ISBLANK(Games!B626), "",IF('Prediction Log'!$J644='Prediction Log'!$B644, 'Prediction Log'!$F644, 1-'Prediction Log'!$F644))</f>
        <v/>
      </c>
      <c r="L644" s="74" t="str">
        <f>IF(ISBLANK(Games!$B626), "",Games!L626)</f>
        <v/>
      </c>
      <c r="M644" s="75" t="str">
        <f>IF(ISBLANK('Prediction Log'!$N644), "",IF('Prediction Log'!$N644&gt;'Prediction Log'!$O644,'Prediction Log'!$B644,'Prediction Log'!$C644))</f>
        <v/>
      </c>
      <c r="N644" s="76"/>
      <c r="O644" s="76"/>
      <c r="P644" s="77" t="str">
        <f>IF(ISBLANK('Prediction Log'!$N644), "",'Prediction Log'!$O644-'Prediction Log'!$N644)</f>
        <v/>
      </c>
      <c r="Q644" s="78" t="str">
        <f>IF(ISBLANK('Prediction Log'!$N644), "",IF('Prediction Log'!$M644&lt;&gt;'Prediction Log'!$H644, "Y", IF(AND('Prediction Log'!$M644='Prediction Log'!$H644, ABS((-1*'Prediction Log'!$P644))&gt;ABS('Prediction Log'!$D644)), "Y", IF('Prediction Log'!$D644='Prediction Log'!$P644, "PUSH", "N"))))</f>
        <v/>
      </c>
      <c r="R644" s="79" t="str">
        <f>IF(ISBLANK('Prediction Log'!$N644), "",IF('Prediction Log'!$P644&lt;'Prediction Log'!$D644, "Y", IF('Prediction Log'!$P644='Prediction Log'!$D644, "PUSH", "N")))</f>
        <v/>
      </c>
      <c r="S644" s="79" t="str">
        <f>IF(ISBLANK('Prediction Log'!$N644), "",IF('Prediction Log'!$P644&lt;'Prediction Log'!$E644, "Y", IF('Prediction Log'!$P644='Prediction Log'!$E644, "PUSH", "N")))</f>
        <v/>
      </c>
      <c r="T644" s="80" t="str">
        <f>IF(ISBLANK('Prediction Log'!$N644),"",IF('Prediction Log'!$M644='Prediction Log'!$H644, "Y", "N"))</f>
        <v/>
      </c>
      <c r="U644" s="80" t="str">
        <f>'Prediction Log'!$R644</f>
        <v/>
      </c>
      <c r="V644" s="80" t="str">
        <f>IF(ISBLANK('Prediction Log'!$N644), "",IF(AND('Prediction Log'!$T644="Y", 'Prediction Log'!$U644="Y"), "Y", "N"))</f>
        <v/>
      </c>
      <c r="W644" s="81" t="str">
        <f>IF(ISBLANK('Prediction Log'!$N644),"",IF('Prediction Log'!$M644='Prediction Log'!$I644, "Y", "N"))</f>
        <v/>
      </c>
      <c r="X644" s="81" t="str">
        <f>IF(ISBLANK('Prediction Log'!$N644), "", IF('Prediction Log'!$R644=Games!K626, "Y", "N"))</f>
        <v/>
      </c>
      <c r="Y644" s="82" t="str">
        <f>IF(ISBLANK('Prediction Log'!$N644), "",IF('Prediction Log'!$J644='Prediction Log'!$M644, "Y", "N"))</f>
        <v/>
      </c>
      <c r="Z644" s="81" t="str">
        <f>IF(ISBLANK('Prediction Log'!$N644), "",IF('Prediction Log'!$I644&lt;&gt;'Prediction Log'!$M644, "N",IF(AND('Prediction Log'!$E644&gt;0, 'Prediction Log'!$P644&gt;'Prediction Log'!$E644, 'Prediction Log'!$I644='Prediction Log'!$C644), "Y", IF(AND('Prediction Log'!$E644&lt;0, 'Prediction Log'!$P644&lt;'Prediction Log'!$E644,'Prediction Log'!$I644='Prediction Log'!$B644 ), "Y", IF('Prediction Log'!$P644='Prediction Log'!$E644, "PUSH", "N")))))</f>
        <v/>
      </c>
      <c r="AA644" s="81" t="str">
        <f>IF(ISBLANK('Prediction Log'!$N644), "",IF(AND('Prediction Log'!$W644="Y", 'Prediction Log'!$X644="Y"), "Y", "N"))</f>
        <v/>
      </c>
      <c r="AB644" s="80" t="str">
        <f>IF(ISBLANK('Prediction Log'!$N644), "",IF('Prediction Log'!$D644&gt;0, 'Prediction Log'!$P644-'Prediction Log'!$D644, IF('Prediction Log'!$D644&lt;0, -'Prediction Log'!$P644+'Prediction Log'!$D644, "NA")))</f>
        <v/>
      </c>
      <c r="AC644" s="80" t="str">
        <f>IF(ISBLANK('Prediction Log'!$N644), "",ABS('Prediction Log'!$AB644))</f>
        <v/>
      </c>
      <c r="AD644" s="81" t="str">
        <f>IF(ISBLANK('Prediction Log'!$N644), "",IF('Prediction Log'!$E644&gt;0, 'Prediction Log'!$P644-'Prediction Log'!$E644, IF('Prediction Log'!$E644&lt;0, -'Prediction Log'!$P644+'Prediction Log'!$E644, "NA")))</f>
        <v/>
      </c>
      <c r="AE644" s="81" t="str">
        <f>IF(ISBLANK('Prediction Log'!$N644), "",ABS('Prediction Log'!$AD644))</f>
        <v/>
      </c>
    </row>
    <row r="645" ht="14.25" customHeight="1">
      <c r="A645" s="67" t="str">
        <f>IF(ISBLANK(Games!$B627), "",Games!A627)</f>
        <v/>
      </c>
      <c r="B645" s="67" t="str">
        <f>IF(ISBLANK(Games!$B627), "",Games!B627)</f>
        <v/>
      </c>
      <c r="C645" s="67" t="str">
        <f>IF(ISBLANK(Games!$B627), "",Games!E627)</f>
        <v/>
      </c>
      <c r="D645" s="68" t="str">
        <f>IF(ISBLANK(Games!$B627), "",Games!G627)</f>
        <v/>
      </c>
      <c r="E645" s="68" t="str">
        <f>IF(ISBLANK(Games!$B627), "",Games!H627)</f>
        <v/>
      </c>
      <c r="F645" s="69" t="str">
        <f>Games!D627</f>
        <v/>
      </c>
      <c r="G645" s="70" t="str">
        <f>Games!K627</f>
        <v/>
      </c>
      <c r="H645" s="71" t="str">
        <f>IF(ISBLANK(Games!B627), "", IF('Prediction Log'!$D645&lt;0, 'Prediction Log'!$B645, 'Prediction Log'!$C645))</f>
        <v/>
      </c>
      <c r="I645" s="72" t="str">
        <f>IF(ISBLANK(Games!$B627), "",Games!I627)</f>
        <v/>
      </c>
      <c r="J645" s="72" t="str">
        <f>IF('Prediction Log'!$F645&gt;0.5, 'Prediction Log'!$B645, IF('Prediction Log'!$F645&lt;0.5, 'Prediction Log'!$C645, "PICK"))</f>
        <v/>
      </c>
      <c r="K645" s="73" t="str">
        <f>IF(ISBLANK(Games!B627), "",IF('Prediction Log'!$J645='Prediction Log'!$B645, 'Prediction Log'!$F645, 1-'Prediction Log'!$F645))</f>
        <v/>
      </c>
      <c r="L645" s="74" t="str">
        <f>IF(ISBLANK(Games!$B627), "",Games!L627)</f>
        <v/>
      </c>
      <c r="M645" s="75" t="str">
        <f>IF(ISBLANK('Prediction Log'!$N645), "",IF('Prediction Log'!$N645&gt;'Prediction Log'!$O645,'Prediction Log'!$B645,'Prediction Log'!$C645))</f>
        <v/>
      </c>
      <c r="N645" s="76"/>
      <c r="O645" s="76"/>
      <c r="P645" s="77" t="str">
        <f>IF(ISBLANK('Prediction Log'!$N645), "",'Prediction Log'!$O645-'Prediction Log'!$N645)</f>
        <v/>
      </c>
      <c r="Q645" s="78" t="str">
        <f>IF(ISBLANK('Prediction Log'!$N645), "",IF('Prediction Log'!$M645&lt;&gt;'Prediction Log'!$H645, "Y", IF(AND('Prediction Log'!$M645='Prediction Log'!$H645, ABS((-1*'Prediction Log'!$P645))&gt;ABS('Prediction Log'!$D645)), "Y", IF('Prediction Log'!$D645='Prediction Log'!$P645, "PUSH", "N"))))</f>
        <v/>
      </c>
      <c r="R645" s="79" t="str">
        <f>IF(ISBLANK('Prediction Log'!$N645), "",IF('Prediction Log'!$P645&lt;'Prediction Log'!$D645, "Y", IF('Prediction Log'!$P645='Prediction Log'!$D645, "PUSH", "N")))</f>
        <v/>
      </c>
      <c r="S645" s="79" t="str">
        <f>IF(ISBLANK('Prediction Log'!$N645), "",IF('Prediction Log'!$P645&lt;'Prediction Log'!$E645, "Y", IF('Prediction Log'!$P645='Prediction Log'!$E645, "PUSH", "N")))</f>
        <v/>
      </c>
      <c r="T645" s="80" t="str">
        <f>IF(ISBLANK('Prediction Log'!$N645),"",IF('Prediction Log'!$M645='Prediction Log'!$H645, "Y", "N"))</f>
        <v/>
      </c>
      <c r="U645" s="80" t="str">
        <f>'Prediction Log'!$R645</f>
        <v/>
      </c>
      <c r="V645" s="80" t="str">
        <f>IF(ISBLANK('Prediction Log'!$N645), "",IF(AND('Prediction Log'!$T645="Y", 'Prediction Log'!$U645="Y"), "Y", "N"))</f>
        <v/>
      </c>
      <c r="W645" s="81" t="str">
        <f>IF(ISBLANK('Prediction Log'!$N645),"",IF('Prediction Log'!$M645='Prediction Log'!$I645, "Y", "N"))</f>
        <v/>
      </c>
      <c r="X645" s="81" t="str">
        <f>IF(ISBLANK('Prediction Log'!$N645), "", IF('Prediction Log'!$R645=Games!K627, "Y", "N"))</f>
        <v/>
      </c>
      <c r="Y645" s="82" t="str">
        <f>IF(ISBLANK('Prediction Log'!$N645), "",IF('Prediction Log'!$J645='Prediction Log'!$M645, "Y", "N"))</f>
        <v/>
      </c>
      <c r="Z645" s="81" t="str">
        <f>IF(ISBLANK('Prediction Log'!$N645), "",IF('Prediction Log'!$I645&lt;&gt;'Prediction Log'!$M645, "N",IF(AND('Prediction Log'!$E645&gt;0, 'Prediction Log'!$P645&gt;'Prediction Log'!$E645, 'Prediction Log'!$I645='Prediction Log'!$C645), "Y", IF(AND('Prediction Log'!$E645&lt;0, 'Prediction Log'!$P645&lt;'Prediction Log'!$E645,'Prediction Log'!$I645='Prediction Log'!$B645 ), "Y", IF('Prediction Log'!$P645='Prediction Log'!$E645, "PUSH", "N")))))</f>
        <v/>
      </c>
      <c r="AA645" s="81" t="str">
        <f>IF(ISBLANK('Prediction Log'!$N645), "",IF(AND('Prediction Log'!$W645="Y", 'Prediction Log'!$X645="Y"), "Y", "N"))</f>
        <v/>
      </c>
      <c r="AB645" s="80" t="str">
        <f>IF(ISBLANK('Prediction Log'!$N645), "",IF('Prediction Log'!$D645&gt;0, 'Prediction Log'!$P645-'Prediction Log'!$D645, IF('Prediction Log'!$D645&lt;0, -'Prediction Log'!$P645+'Prediction Log'!$D645, "NA")))</f>
        <v/>
      </c>
      <c r="AC645" s="80" t="str">
        <f>IF(ISBLANK('Prediction Log'!$N645), "",ABS('Prediction Log'!$AB645))</f>
        <v/>
      </c>
      <c r="AD645" s="81" t="str">
        <f>IF(ISBLANK('Prediction Log'!$N645), "",IF('Prediction Log'!$E645&gt;0, 'Prediction Log'!$P645-'Prediction Log'!$E645, IF('Prediction Log'!$E645&lt;0, -'Prediction Log'!$P645+'Prediction Log'!$E645, "NA")))</f>
        <v/>
      </c>
      <c r="AE645" s="81" t="str">
        <f>IF(ISBLANK('Prediction Log'!$N645), "",ABS('Prediction Log'!$AD645))</f>
        <v/>
      </c>
    </row>
    <row r="646" ht="14.25" customHeight="1">
      <c r="A646" s="14" t="str">
        <f>IF(ISBLANK(Games!$B628), "",Games!A628)</f>
        <v/>
      </c>
      <c r="B646" s="67" t="str">
        <f>IF(ISBLANK(Games!$B628), "",Games!B628)</f>
        <v/>
      </c>
      <c r="C646" s="67" t="str">
        <f>IF(ISBLANK(Games!$B628), "",Games!E628)</f>
        <v/>
      </c>
      <c r="D646" s="10" t="str">
        <f>IF(ISBLANK(Games!$B628), "",Games!G628)</f>
        <v/>
      </c>
      <c r="E646" s="10" t="str">
        <f>IF(ISBLANK(Games!$B628), "",Games!H628)</f>
        <v/>
      </c>
      <c r="F646" s="69" t="str">
        <f>Games!D628</f>
        <v/>
      </c>
      <c r="G646" s="70" t="str">
        <f>Games!K628</f>
        <v/>
      </c>
      <c r="H646" s="71" t="str">
        <f>IF(ISBLANK(Games!B628), "", IF('Prediction Log'!$D646&lt;0, 'Prediction Log'!$B646, 'Prediction Log'!$C646))</f>
        <v/>
      </c>
      <c r="I646" s="72" t="str">
        <f>IF(ISBLANK(Games!$B628), "",Games!I628)</f>
        <v/>
      </c>
      <c r="J646" s="72" t="str">
        <f>IF('Prediction Log'!$F646&gt;0.5, 'Prediction Log'!$B646, IF('Prediction Log'!$F646&lt;0.5, 'Prediction Log'!$C646, "PICK"))</f>
        <v/>
      </c>
      <c r="K646" s="73" t="str">
        <f>IF(ISBLANK(Games!B628), "",IF('Prediction Log'!$J646='Prediction Log'!$B646, 'Prediction Log'!$F646, 1-'Prediction Log'!$F646))</f>
        <v/>
      </c>
      <c r="L646" s="74" t="str">
        <f>IF(ISBLANK(Games!$B628), "",Games!L628)</f>
        <v/>
      </c>
      <c r="M646" s="75" t="str">
        <f>IF(ISBLANK('Prediction Log'!$N646), "",IF('Prediction Log'!$N646&gt;'Prediction Log'!$O646,'Prediction Log'!$B646,'Prediction Log'!$C646))</f>
        <v/>
      </c>
      <c r="N646" s="76"/>
      <c r="O646" s="76"/>
      <c r="P646" s="77" t="str">
        <f>IF(ISBLANK('Prediction Log'!$N646), "",'Prediction Log'!$O646-'Prediction Log'!$N646)</f>
        <v/>
      </c>
      <c r="Q646" s="78" t="str">
        <f>IF(ISBLANK('Prediction Log'!$N646), "",IF('Prediction Log'!$M646&lt;&gt;'Prediction Log'!$H646, "Y", IF(AND('Prediction Log'!$M646='Prediction Log'!$H646, ABS((-1*'Prediction Log'!$P646))&gt;ABS('Prediction Log'!$D646)), "Y", IF('Prediction Log'!$D646='Prediction Log'!$P646, "PUSH", "N"))))</f>
        <v/>
      </c>
      <c r="R646" s="79" t="str">
        <f>IF(ISBLANK('Prediction Log'!$N646), "",IF('Prediction Log'!$P646&lt;'Prediction Log'!$D646, "Y", IF('Prediction Log'!$P646='Prediction Log'!$D646, "PUSH", "N")))</f>
        <v/>
      </c>
      <c r="S646" s="79" t="str">
        <f>IF(ISBLANK('Prediction Log'!$N646), "",IF('Prediction Log'!$P646&lt;'Prediction Log'!$E646, "Y", IF('Prediction Log'!$P646='Prediction Log'!$E646, "PUSH", "N")))</f>
        <v/>
      </c>
      <c r="T646" s="80" t="str">
        <f>IF(ISBLANK('Prediction Log'!$N646),"",IF('Prediction Log'!$M646='Prediction Log'!$H646, "Y", "N"))</f>
        <v/>
      </c>
      <c r="U646" s="80" t="str">
        <f>'Prediction Log'!$R646</f>
        <v/>
      </c>
      <c r="V646" s="80" t="str">
        <f>IF(ISBLANK('Prediction Log'!$N646), "",IF(AND('Prediction Log'!$T646="Y", 'Prediction Log'!$U646="Y"), "Y", "N"))</f>
        <v/>
      </c>
      <c r="W646" s="81" t="str">
        <f>IF(ISBLANK('Prediction Log'!$N646),"",IF('Prediction Log'!$M646='Prediction Log'!$I646, "Y", "N"))</f>
        <v/>
      </c>
      <c r="X646" s="81" t="str">
        <f>IF(ISBLANK('Prediction Log'!$N646), "", IF('Prediction Log'!$R646=Games!K628, "Y", "N"))</f>
        <v/>
      </c>
      <c r="Y646" s="82" t="str">
        <f>IF(ISBLANK('Prediction Log'!$N646), "",IF('Prediction Log'!$J646='Prediction Log'!$M646, "Y", "N"))</f>
        <v/>
      </c>
      <c r="Z646" s="81" t="str">
        <f>IF(ISBLANK('Prediction Log'!$N646), "",IF('Prediction Log'!$I646&lt;&gt;'Prediction Log'!$M646, "N",IF(AND('Prediction Log'!$E646&gt;0, 'Prediction Log'!$P646&gt;'Prediction Log'!$E646, 'Prediction Log'!$I646='Prediction Log'!$C646), "Y", IF(AND('Prediction Log'!$E646&lt;0, 'Prediction Log'!$P646&lt;'Prediction Log'!$E646,'Prediction Log'!$I646='Prediction Log'!$B646 ), "Y", IF('Prediction Log'!$P646='Prediction Log'!$E646, "PUSH", "N")))))</f>
        <v/>
      </c>
      <c r="AA646" s="81" t="str">
        <f>IF(ISBLANK('Prediction Log'!$N646), "",IF(AND('Prediction Log'!$W646="Y", 'Prediction Log'!$X646="Y"), "Y", "N"))</f>
        <v/>
      </c>
      <c r="AB646" s="80" t="str">
        <f>IF(ISBLANK('Prediction Log'!$N646), "",IF('Prediction Log'!$D646&gt;0, 'Prediction Log'!$P646-'Prediction Log'!$D646, IF('Prediction Log'!$D646&lt;0, -'Prediction Log'!$P646+'Prediction Log'!$D646, "NA")))</f>
        <v/>
      </c>
      <c r="AC646" s="80" t="str">
        <f>IF(ISBLANK('Prediction Log'!$N646), "",ABS('Prediction Log'!$AB646))</f>
        <v/>
      </c>
      <c r="AD646" s="81" t="str">
        <f>IF(ISBLANK('Prediction Log'!$N646), "",IF('Prediction Log'!$E646&gt;0, 'Prediction Log'!$P646-'Prediction Log'!$E646, IF('Prediction Log'!$E646&lt;0, -'Prediction Log'!$P646+'Prediction Log'!$E646, "NA")))</f>
        <v/>
      </c>
      <c r="AE646" s="81" t="str">
        <f>IF(ISBLANK('Prediction Log'!$N646), "",ABS('Prediction Log'!$AD646))</f>
        <v/>
      </c>
    </row>
    <row r="647" ht="14.25" customHeight="1">
      <c r="A647" s="67" t="str">
        <f>IF(ISBLANK(Games!$B629), "",Games!A629)</f>
        <v/>
      </c>
      <c r="B647" s="67" t="str">
        <f>IF(ISBLANK(Games!$B629), "",Games!B629)</f>
        <v/>
      </c>
      <c r="C647" s="67" t="str">
        <f>IF(ISBLANK(Games!$B629), "",Games!E629)</f>
        <v/>
      </c>
      <c r="D647" s="68" t="str">
        <f>IF(ISBLANK(Games!$B629), "",Games!G629)</f>
        <v/>
      </c>
      <c r="E647" s="68" t="str">
        <f>IF(ISBLANK(Games!$B629), "",Games!H629)</f>
        <v/>
      </c>
      <c r="F647" s="69" t="str">
        <f>Games!D629</f>
        <v/>
      </c>
      <c r="G647" s="70" t="str">
        <f>Games!K629</f>
        <v/>
      </c>
      <c r="H647" s="71" t="str">
        <f>IF(ISBLANK(Games!B629), "", IF('Prediction Log'!$D647&lt;0, 'Prediction Log'!$B647, 'Prediction Log'!$C647))</f>
        <v/>
      </c>
      <c r="I647" s="72" t="str">
        <f>IF(ISBLANK(Games!$B629), "",Games!I629)</f>
        <v/>
      </c>
      <c r="J647" s="72" t="str">
        <f>IF('Prediction Log'!$F647&gt;0.5, 'Prediction Log'!$B647, IF('Prediction Log'!$F647&lt;0.5, 'Prediction Log'!$C647, "PICK"))</f>
        <v/>
      </c>
      <c r="K647" s="73" t="str">
        <f>IF(ISBLANK(Games!B629), "",IF('Prediction Log'!$J647='Prediction Log'!$B647, 'Prediction Log'!$F647, 1-'Prediction Log'!$F647))</f>
        <v/>
      </c>
      <c r="L647" s="74" t="str">
        <f>IF(ISBLANK(Games!$B629), "",Games!L629)</f>
        <v/>
      </c>
      <c r="M647" s="75" t="str">
        <f>IF(ISBLANK('Prediction Log'!$N647), "",IF('Prediction Log'!$N647&gt;'Prediction Log'!$O647,'Prediction Log'!$B647,'Prediction Log'!$C647))</f>
        <v/>
      </c>
      <c r="N647" s="76"/>
      <c r="O647" s="76"/>
      <c r="P647" s="77" t="str">
        <f>IF(ISBLANK('Prediction Log'!$N647), "",'Prediction Log'!$O647-'Prediction Log'!$N647)</f>
        <v/>
      </c>
      <c r="Q647" s="78" t="str">
        <f>IF(ISBLANK('Prediction Log'!$N647), "",IF('Prediction Log'!$M647&lt;&gt;'Prediction Log'!$H647, "Y", IF(AND('Prediction Log'!$M647='Prediction Log'!$H647, ABS((-1*'Prediction Log'!$P647))&gt;ABS('Prediction Log'!$D647)), "Y", IF('Prediction Log'!$D647='Prediction Log'!$P647, "PUSH", "N"))))</f>
        <v/>
      </c>
      <c r="R647" s="79" t="str">
        <f>IF(ISBLANK('Prediction Log'!$N647), "",IF('Prediction Log'!$P647&lt;'Prediction Log'!$D647, "Y", IF('Prediction Log'!$P647='Prediction Log'!$D647, "PUSH", "N")))</f>
        <v/>
      </c>
      <c r="S647" s="79" t="str">
        <f>IF(ISBLANK('Prediction Log'!$N647), "",IF('Prediction Log'!$P647&lt;'Prediction Log'!$E647, "Y", IF('Prediction Log'!$P647='Prediction Log'!$E647, "PUSH", "N")))</f>
        <v/>
      </c>
      <c r="T647" s="80" t="str">
        <f>IF(ISBLANK('Prediction Log'!$N647),"",IF('Prediction Log'!$M647='Prediction Log'!$H647, "Y", "N"))</f>
        <v/>
      </c>
      <c r="U647" s="80" t="str">
        <f>'Prediction Log'!$R647</f>
        <v/>
      </c>
      <c r="V647" s="80" t="str">
        <f>IF(ISBLANK('Prediction Log'!$N647), "",IF(AND('Prediction Log'!$T647="Y", 'Prediction Log'!$U647="Y"), "Y", "N"))</f>
        <v/>
      </c>
      <c r="W647" s="81" t="str">
        <f>IF(ISBLANK('Prediction Log'!$N647),"",IF('Prediction Log'!$M647='Prediction Log'!$I647, "Y", "N"))</f>
        <v/>
      </c>
      <c r="X647" s="81" t="str">
        <f>IF(ISBLANK('Prediction Log'!$N647), "", IF('Prediction Log'!$R647=Games!K629, "Y", "N"))</f>
        <v/>
      </c>
      <c r="Y647" s="82" t="str">
        <f>IF(ISBLANK('Prediction Log'!$N647), "",IF('Prediction Log'!$J647='Prediction Log'!$M647, "Y", "N"))</f>
        <v/>
      </c>
      <c r="Z647" s="81" t="str">
        <f>IF(ISBLANK('Prediction Log'!$N647), "",IF('Prediction Log'!$I647&lt;&gt;'Prediction Log'!$M647, "N",IF(AND('Prediction Log'!$E647&gt;0, 'Prediction Log'!$P647&gt;'Prediction Log'!$E647, 'Prediction Log'!$I647='Prediction Log'!$C647), "Y", IF(AND('Prediction Log'!$E647&lt;0, 'Prediction Log'!$P647&lt;'Prediction Log'!$E647,'Prediction Log'!$I647='Prediction Log'!$B647 ), "Y", IF('Prediction Log'!$P647='Prediction Log'!$E647, "PUSH", "N")))))</f>
        <v/>
      </c>
      <c r="AA647" s="81" t="str">
        <f>IF(ISBLANK('Prediction Log'!$N647), "",IF(AND('Prediction Log'!$W647="Y", 'Prediction Log'!$X647="Y"), "Y", "N"))</f>
        <v/>
      </c>
      <c r="AB647" s="80" t="str">
        <f>IF(ISBLANK('Prediction Log'!$N647), "",IF('Prediction Log'!$D647&gt;0, 'Prediction Log'!$P647-'Prediction Log'!$D647, IF('Prediction Log'!$D647&lt;0, -'Prediction Log'!$P647+'Prediction Log'!$D647, "NA")))</f>
        <v/>
      </c>
      <c r="AC647" s="80" t="str">
        <f>IF(ISBLANK('Prediction Log'!$N647), "",ABS('Prediction Log'!$AB647))</f>
        <v/>
      </c>
      <c r="AD647" s="81" t="str">
        <f>IF(ISBLANK('Prediction Log'!$N647), "",IF('Prediction Log'!$E647&gt;0, 'Prediction Log'!$P647-'Prediction Log'!$E647, IF('Prediction Log'!$E647&lt;0, -'Prediction Log'!$P647+'Prediction Log'!$E647, "NA")))</f>
        <v/>
      </c>
      <c r="AE647" s="81" t="str">
        <f>IF(ISBLANK('Prediction Log'!$N647), "",ABS('Prediction Log'!$AD647))</f>
        <v/>
      </c>
    </row>
    <row r="648" ht="14.25" customHeight="1">
      <c r="A648" s="14" t="str">
        <f>IF(ISBLANK(Games!$B630), "",Games!A630)</f>
        <v/>
      </c>
      <c r="B648" s="67" t="str">
        <f>IF(ISBLANK(Games!$B630), "",Games!B630)</f>
        <v/>
      </c>
      <c r="C648" s="67" t="str">
        <f>IF(ISBLANK(Games!$B630), "",Games!E630)</f>
        <v/>
      </c>
      <c r="D648" s="10" t="str">
        <f>IF(ISBLANK(Games!$B630), "",Games!G630)</f>
        <v/>
      </c>
      <c r="E648" s="10" t="str">
        <f>IF(ISBLANK(Games!$B630), "",Games!H630)</f>
        <v/>
      </c>
      <c r="F648" s="69" t="str">
        <f>Games!D630</f>
        <v/>
      </c>
      <c r="G648" s="70" t="str">
        <f>Games!K630</f>
        <v/>
      </c>
      <c r="H648" s="71" t="str">
        <f>IF(ISBLANK(Games!B630), "", IF('Prediction Log'!$D648&lt;0, 'Prediction Log'!$B648, 'Prediction Log'!$C648))</f>
        <v/>
      </c>
      <c r="I648" s="72" t="str">
        <f>IF(ISBLANK(Games!$B630), "",Games!I630)</f>
        <v/>
      </c>
      <c r="J648" s="72" t="str">
        <f>IF('Prediction Log'!$F648&gt;0.5, 'Prediction Log'!$B648, IF('Prediction Log'!$F648&lt;0.5, 'Prediction Log'!$C648, "PICK"))</f>
        <v/>
      </c>
      <c r="K648" s="73" t="str">
        <f>IF(ISBLANK(Games!B630), "",IF('Prediction Log'!$J648='Prediction Log'!$B648, 'Prediction Log'!$F648, 1-'Prediction Log'!$F648))</f>
        <v/>
      </c>
      <c r="L648" s="74" t="str">
        <f>IF(ISBLANK(Games!$B630), "",Games!L630)</f>
        <v/>
      </c>
      <c r="M648" s="75" t="str">
        <f>IF(ISBLANK('Prediction Log'!$N648), "",IF('Prediction Log'!$N648&gt;'Prediction Log'!$O648,'Prediction Log'!$B648,'Prediction Log'!$C648))</f>
        <v/>
      </c>
      <c r="N648" s="76"/>
      <c r="O648" s="76"/>
      <c r="P648" s="77" t="str">
        <f>IF(ISBLANK('Prediction Log'!$N648), "",'Prediction Log'!$O648-'Prediction Log'!$N648)</f>
        <v/>
      </c>
      <c r="Q648" s="78" t="str">
        <f>IF(ISBLANK('Prediction Log'!$N648), "",IF('Prediction Log'!$M648&lt;&gt;'Prediction Log'!$H648, "Y", IF(AND('Prediction Log'!$M648='Prediction Log'!$H648, ABS((-1*'Prediction Log'!$P648))&gt;ABS('Prediction Log'!$D648)), "Y", IF('Prediction Log'!$D648='Prediction Log'!$P648, "PUSH", "N"))))</f>
        <v/>
      </c>
      <c r="R648" s="79" t="str">
        <f>IF(ISBLANK('Prediction Log'!$N648), "",IF('Prediction Log'!$P648&lt;'Prediction Log'!$D648, "Y", IF('Prediction Log'!$P648='Prediction Log'!$D648, "PUSH", "N")))</f>
        <v/>
      </c>
      <c r="S648" s="79" t="str">
        <f>IF(ISBLANK('Prediction Log'!$N648), "",IF('Prediction Log'!$P648&lt;'Prediction Log'!$E648, "Y", IF('Prediction Log'!$P648='Prediction Log'!$E648, "PUSH", "N")))</f>
        <v/>
      </c>
      <c r="T648" s="80" t="str">
        <f>IF(ISBLANK('Prediction Log'!$N648),"",IF('Prediction Log'!$M648='Prediction Log'!$H648, "Y", "N"))</f>
        <v/>
      </c>
      <c r="U648" s="80" t="str">
        <f>'Prediction Log'!$R648</f>
        <v/>
      </c>
      <c r="V648" s="80" t="str">
        <f>IF(ISBLANK('Prediction Log'!$N648), "",IF(AND('Prediction Log'!$T648="Y", 'Prediction Log'!$U648="Y"), "Y", "N"))</f>
        <v/>
      </c>
      <c r="W648" s="81" t="str">
        <f>IF(ISBLANK('Prediction Log'!$N648),"",IF('Prediction Log'!$M648='Prediction Log'!$I648, "Y", "N"))</f>
        <v/>
      </c>
      <c r="X648" s="81" t="str">
        <f>IF(ISBLANK('Prediction Log'!$N648), "", IF('Prediction Log'!$R648=Games!K630, "Y", "N"))</f>
        <v/>
      </c>
      <c r="Y648" s="82" t="str">
        <f>IF(ISBLANK('Prediction Log'!$N648), "",IF('Prediction Log'!$J648='Prediction Log'!$M648, "Y", "N"))</f>
        <v/>
      </c>
      <c r="Z648" s="81" t="str">
        <f>IF(ISBLANK('Prediction Log'!$N648), "",IF('Prediction Log'!$I648&lt;&gt;'Prediction Log'!$M648, "N",IF(AND('Prediction Log'!$E648&gt;0, 'Prediction Log'!$P648&gt;'Prediction Log'!$E648, 'Prediction Log'!$I648='Prediction Log'!$C648), "Y", IF(AND('Prediction Log'!$E648&lt;0, 'Prediction Log'!$P648&lt;'Prediction Log'!$E648,'Prediction Log'!$I648='Prediction Log'!$B648 ), "Y", IF('Prediction Log'!$P648='Prediction Log'!$E648, "PUSH", "N")))))</f>
        <v/>
      </c>
      <c r="AA648" s="81" t="str">
        <f>IF(ISBLANK('Prediction Log'!$N648), "",IF(AND('Prediction Log'!$W648="Y", 'Prediction Log'!$X648="Y"), "Y", "N"))</f>
        <v/>
      </c>
      <c r="AB648" s="80" t="str">
        <f>IF(ISBLANK('Prediction Log'!$N648), "",IF('Prediction Log'!$D648&gt;0, 'Prediction Log'!$P648-'Prediction Log'!$D648, IF('Prediction Log'!$D648&lt;0, -'Prediction Log'!$P648+'Prediction Log'!$D648, "NA")))</f>
        <v/>
      </c>
      <c r="AC648" s="80" t="str">
        <f>IF(ISBLANK('Prediction Log'!$N648), "",ABS('Prediction Log'!$AB648))</f>
        <v/>
      </c>
      <c r="AD648" s="81" t="str">
        <f>IF(ISBLANK('Prediction Log'!$N648), "",IF('Prediction Log'!$E648&gt;0, 'Prediction Log'!$P648-'Prediction Log'!$E648, IF('Prediction Log'!$E648&lt;0, -'Prediction Log'!$P648+'Prediction Log'!$E648, "NA")))</f>
        <v/>
      </c>
      <c r="AE648" s="81" t="str">
        <f>IF(ISBLANK('Prediction Log'!$N648), "",ABS('Prediction Log'!$AD648))</f>
        <v/>
      </c>
    </row>
    <row r="649" ht="14.25" customHeight="1">
      <c r="A649" s="67" t="str">
        <f>IF(ISBLANK(Games!$B631), "",Games!A631)</f>
        <v/>
      </c>
      <c r="B649" s="67" t="str">
        <f>IF(ISBLANK(Games!$B631), "",Games!B631)</f>
        <v/>
      </c>
      <c r="C649" s="67" t="str">
        <f>IF(ISBLANK(Games!$B631), "",Games!E631)</f>
        <v/>
      </c>
      <c r="D649" s="68" t="str">
        <f>IF(ISBLANK(Games!$B631), "",Games!G631)</f>
        <v/>
      </c>
      <c r="E649" s="68" t="str">
        <f>IF(ISBLANK(Games!$B631), "",Games!H631)</f>
        <v/>
      </c>
      <c r="F649" s="69" t="str">
        <f>Games!D631</f>
        <v/>
      </c>
      <c r="G649" s="70" t="str">
        <f>Games!K631</f>
        <v/>
      </c>
      <c r="H649" s="71" t="str">
        <f>IF(ISBLANK(Games!B631), "", IF('Prediction Log'!$D649&lt;0, 'Prediction Log'!$B649, 'Prediction Log'!$C649))</f>
        <v/>
      </c>
      <c r="I649" s="72" t="str">
        <f>IF(ISBLANK(Games!$B631), "",Games!I631)</f>
        <v/>
      </c>
      <c r="J649" s="72" t="str">
        <f>IF('Prediction Log'!$F649&gt;0.5, 'Prediction Log'!$B649, IF('Prediction Log'!$F649&lt;0.5, 'Prediction Log'!$C649, "PICK"))</f>
        <v/>
      </c>
      <c r="K649" s="73" t="str">
        <f>IF(ISBLANK(Games!B631), "",IF('Prediction Log'!$J649='Prediction Log'!$B649, 'Prediction Log'!$F649, 1-'Prediction Log'!$F649))</f>
        <v/>
      </c>
      <c r="L649" s="74" t="str">
        <f>IF(ISBLANK(Games!$B631), "",Games!L631)</f>
        <v/>
      </c>
      <c r="M649" s="75" t="str">
        <f>IF(ISBLANK('Prediction Log'!$N649), "",IF('Prediction Log'!$N649&gt;'Prediction Log'!$O649,'Prediction Log'!$B649,'Prediction Log'!$C649))</f>
        <v/>
      </c>
      <c r="N649" s="76"/>
      <c r="O649" s="76"/>
      <c r="P649" s="77" t="str">
        <f>IF(ISBLANK('Prediction Log'!$N649), "",'Prediction Log'!$O649-'Prediction Log'!$N649)</f>
        <v/>
      </c>
      <c r="Q649" s="78" t="str">
        <f>IF(ISBLANK('Prediction Log'!$N649), "",IF('Prediction Log'!$M649&lt;&gt;'Prediction Log'!$H649, "Y", IF(AND('Prediction Log'!$M649='Prediction Log'!$H649, ABS((-1*'Prediction Log'!$P649))&gt;ABS('Prediction Log'!$D649)), "Y", IF('Prediction Log'!$D649='Prediction Log'!$P649, "PUSH", "N"))))</f>
        <v/>
      </c>
      <c r="R649" s="79" t="str">
        <f>IF(ISBLANK('Prediction Log'!$N649), "",IF('Prediction Log'!$P649&lt;'Prediction Log'!$D649, "Y", IF('Prediction Log'!$P649='Prediction Log'!$D649, "PUSH", "N")))</f>
        <v/>
      </c>
      <c r="S649" s="79" t="str">
        <f>IF(ISBLANK('Prediction Log'!$N649), "",IF('Prediction Log'!$P649&lt;'Prediction Log'!$E649, "Y", IF('Prediction Log'!$P649='Prediction Log'!$E649, "PUSH", "N")))</f>
        <v/>
      </c>
      <c r="T649" s="80" t="str">
        <f>IF(ISBLANK('Prediction Log'!$N649),"",IF('Prediction Log'!$M649='Prediction Log'!$H649, "Y", "N"))</f>
        <v/>
      </c>
      <c r="U649" s="80" t="str">
        <f>'Prediction Log'!$R649</f>
        <v/>
      </c>
      <c r="V649" s="80" t="str">
        <f>IF(ISBLANK('Prediction Log'!$N649), "",IF(AND('Prediction Log'!$T649="Y", 'Prediction Log'!$U649="Y"), "Y", "N"))</f>
        <v/>
      </c>
      <c r="W649" s="81" t="str">
        <f>IF(ISBLANK('Prediction Log'!$N649),"",IF('Prediction Log'!$M649='Prediction Log'!$I649, "Y", "N"))</f>
        <v/>
      </c>
      <c r="X649" s="81" t="str">
        <f>IF(ISBLANK('Prediction Log'!$N649), "", IF('Prediction Log'!$R649=Games!K631, "Y", "N"))</f>
        <v/>
      </c>
      <c r="Y649" s="82" t="str">
        <f>IF(ISBLANK('Prediction Log'!$N649), "",IF('Prediction Log'!$J649='Prediction Log'!$M649, "Y", "N"))</f>
        <v/>
      </c>
      <c r="Z649" s="81" t="str">
        <f>IF(ISBLANK('Prediction Log'!$N649), "",IF('Prediction Log'!$I649&lt;&gt;'Prediction Log'!$M649, "N",IF(AND('Prediction Log'!$E649&gt;0, 'Prediction Log'!$P649&gt;'Prediction Log'!$E649, 'Prediction Log'!$I649='Prediction Log'!$C649), "Y", IF(AND('Prediction Log'!$E649&lt;0, 'Prediction Log'!$P649&lt;'Prediction Log'!$E649,'Prediction Log'!$I649='Prediction Log'!$B649 ), "Y", IF('Prediction Log'!$P649='Prediction Log'!$E649, "PUSH", "N")))))</f>
        <v/>
      </c>
      <c r="AA649" s="81" t="str">
        <f>IF(ISBLANK('Prediction Log'!$N649), "",IF(AND('Prediction Log'!$W649="Y", 'Prediction Log'!$X649="Y"), "Y", "N"))</f>
        <v/>
      </c>
      <c r="AB649" s="80" t="str">
        <f>IF(ISBLANK('Prediction Log'!$N649), "",IF('Prediction Log'!$D649&gt;0, 'Prediction Log'!$P649-'Prediction Log'!$D649, IF('Prediction Log'!$D649&lt;0, -'Prediction Log'!$P649+'Prediction Log'!$D649, "NA")))</f>
        <v/>
      </c>
      <c r="AC649" s="80" t="str">
        <f>IF(ISBLANK('Prediction Log'!$N649), "",ABS('Prediction Log'!$AB649))</f>
        <v/>
      </c>
      <c r="AD649" s="81" t="str">
        <f>IF(ISBLANK('Prediction Log'!$N649), "",IF('Prediction Log'!$E649&gt;0, 'Prediction Log'!$P649-'Prediction Log'!$E649, IF('Prediction Log'!$E649&lt;0, -'Prediction Log'!$P649+'Prediction Log'!$E649, "NA")))</f>
        <v/>
      </c>
      <c r="AE649" s="81" t="str">
        <f>IF(ISBLANK('Prediction Log'!$N649), "",ABS('Prediction Log'!$AD649))</f>
        <v/>
      </c>
    </row>
    <row r="650" ht="14.25" customHeight="1">
      <c r="A650" s="14" t="str">
        <f>IF(ISBLANK(Games!$B632), "",Games!A632)</f>
        <v/>
      </c>
      <c r="B650" s="67" t="str">
        <f>IF(ISBLANK(Games!$B632), "",Games!B632)</f>
        <v/>
      </c>
      <c r="C650" s="67" t="str">
        <f>IF(ISBLANK(Games!$B632), "",Games!E632)</f>
        <v/>
      </c>
      <c r="D650" s="10" t="str">
        <f>IF(ISBLANK(Games!$B632), "",Games!G632)</f>
        <v/>
      </c>
      <c r="E650" s="10" t="str">
        <f>IF(ISBLANK(Games!$B632), "",Games!H632)</f>
        <v/>
      </c>
      <c r="F650" s="69" t="str">
        <f>Games!D632</f>
        <v/>
      </c>
      <c r="G650" s="70" t="str">
        <f>Games!K632</f>
        <v/>
      </c>
      <c r="H650" s="71" t="str">
        <f>IF(ISBLANK(Games!B632), "", IF('Prediction Log'!$D650&lt;0, 'Prediction Log'!$B650, 'Prediction Log'!$C650))</f>
        <v/>
      </c>
      <c r="I650" s="72" t="str">
        <f>IF(ISBLANK(Games!$B632), "",Games!I632)</f>
        <v/>
      </c>
      <c r="J650" s="72" t="str">
        <f>IF('Prediction Log'!$F650&gt;0.5, 'Prediction Log'!$B650, IF('Prediction Log'!$F650&lt;0.5, 'Prediction Log'!$C650, "PICK"))</f>
        <v/>
      </c>
      <c r="K650" s="73" t="str">
        <f>IF(ISBLANK(Games!B632), "",IF('Prediction Log'!$J650='Prediction Log'!$B650, 'Prediction Log'!$F650, 1-'Prediction Log'!$F650))</f>
        <v/>
      </c>
      <c r="L650" s="74" t="str">
        <f>IF(ISBLANK(Games!$B632), "",Games!L632)</f>
        <v/>
      </c>
      <c r="M650" s="75" t="str">
        <f>IF(ISBLANK('Prediction Log'!$N650), "",IF('Prediction Log'!$N650&gt;'Prediction Log'!$O650,'Prediction Log'!$B650,'Prediction Log'!$C650))</f>
        <v/>
      </c>
      <c r="N650" s="76"/>
      <c r="O650" s="76"/>
      <c r="P650" s="77" t="str">
        <f>IF(ISBLANK('Prediction Log'!$N650), "",'Prediction Log'!$O650-'Prediction Log'!$N650)</f>
        <v/>
      </c>
      <c r="Q650" s="78" t="str">
        <f>IF(ISBLANK('Prediction Log'!$N650), "",IF('Prediction Log'!$M650&lt;&gt;'Prediction Log'!$H650, "Y", IF(AND('Prediction Log'!$M650='Prediction Log'!$H650, ABS((-1*'Prediction Log'!$P650))&gt;ABS('Prediction Log'!$D650)), "Y", IF('Prediction Log'!$D650='Prediction Log'!$P650, "PUSH", "N"))))</f>
        <v/>
      </c>
      <c r="R650" s="79" t="str">
        <f>IF(ISBLANK('Prediction Log'!$N650), "",IF('Prediction Log'!$P650&lt;'Prediction Log'!$D650, "Y", IF('Prediction Log'!$P650='Prediction Log'!$D650, "PUSH", "N")))</f>
        <v/>
      </c>
      <c r="S650" s="79" t="str">
        <f>IF(ISBLANK('Prediction Log'!$N650), "",IF('Prediction Log'!$P650&lt;'Prediction Log'!$E650, "Y", IF('Prediction Log'!$P650='Prediction Log'!$E650, "PUSH", "N")))</f>
        <v/>
      </c>
      <c r="T650" s="80" t="str">
        <f>IF(ISBLANK('Prediction Log'!$N650),"",IF('Prediction Log'!$M650='Prediction Log'!$H650, "Y", "N"))</f>
        <v/>
      </c>
      <c r="U650" s="80" t="str">
        <f>'Prediction Log'!$R650</f>
        <v/>
      </c>
      <c r="V650" s="80" t="str">
        <f>IF(ISBLANK('Prediction Log'!$N650), "",IF(AND('Prediction Log'!$T650="Y", 'Prediction Log'!$U650="Y"), "Y", "N"))</f>
        <v/>
      </c>
      <c r="W650" s="81" t="str">
        <f>IF(ISBLANK('Prediction Log'!$N650),"",IF('Prediction Log'!$M650='Prediction Log'!$I650, "Y", "N"))</f>
        <v/>
      </c>
      <c r="X650" s="81" t="str">
        <f>IF(ISBLANK('Prediction Log'!$N650), "", IF('Prediction Log'!$R650=Games!K632, "Y", "N"))</f>
        <v/>
      </c>
      <c r="Y650" s="82" t="str">
        <f>IF(ISBLANK('Prediction Log'!$N650), "",IF('Prediction Log'!$J650='Prediction Log'!$M650, "Y", "N"))</f>
        <v/>
      </c>
      <c r="Z650" s="81" t="str">
        <f>IF(ISBLANK('Prediction Log'!$N650), "",IF('Prediction Log'!$I650&lt;&gt;'Prediction Log'!$M650, "N",IF(AND('Prediction Log'!$E650&gt;0, 'Prediction Log'!$P650&gt;'Prediction Log'!$E650, 'Prediction Log'!$I650='Prediction Log'!$C650), "Y", IF(AND('Prediction Log'!$E650&lt;0, 'Prediction Log'!$P650&lt;'Prediction Log'!$E650,'Prediction Log'!$I650='Prediction Log'!$B650 ), "Y", IF('Prediction Log'!$P650='Prediction Log'!$E650, "PUSH", "N")))))</f>
        <v/>
      </c>
      <c r="AA650" s="81" t="str">
        <f>IF(ISBLANK('Prediction Log'!$N650), "",IF(AND('Prediction Log'!$W650="Y", 'Prediction Log'!$X650="Y"), "Y", "N"))</f>
        <v/>
      </c>
      <c r="AB650" s="80" t="str">
        <f>IF(ISBLANK('Prediction Log'!$N650), "",IF('Prediction Log'!$D650&gt;0, 'Prediction Log'!$P650-'Prediction Log'!$D650, IF('Prediction Log'!$D650&lt;0, -'Prediction Log'!$P650+'Prediction Log'!$D650, "NA")))</f>
        <v/>
      </c>
      <c r="AC650" s="80" t="str">
        <f>IF(ISBLANK('Prediction Log'!$N650), "",ABS('Prediction Log'!$AB650))</f>
        <v/>
      </c>
      <c r="AD650" s="81" t="str">
        <f>IF(ISBLANK('Prediction Log'!$N650), "",IF('Prediction Log'!$E650&gt;0, 'Prediction Log'!$P650-'Prediction Log'!$E650, IF('Prediction Log'!$E650&lt;0, -'Prediction Log'!$P650+'Prediction Log'!$E650, "NA")))</f>
        <v/>
      </c>
      <c r="AE650" s="81" t="str">
        <f>IF(ISBLANK('Prediction Log'!$N650), "",ABS('Prediction Log'!$AD650))</f>
        <v/>
      </c>
    </row>
    <row r="651" ht="14.25" customHeight="1">
      <c r="A651" s="67" t="str">
        <f>IF(ISBLANK(Games!$B633), "",Games!A633)</f>
        <v/>
      </c>
      <c r="B651" s="67" t="str">
        <f>IF(ISBLANK(Games!$B633), "",Games!B633)</f>
        <v/>
      </c>
      <c r="C651" s="67" t="str">
        <f>IF(ISBLANK(Games!$B633), "",Games!E633)</f>
        <v/>
      </c>
      <c r="D651" s="68" t="str">
        <f>IF(ISBLANK(Games!$B633), "",Games!G633)</f>
        <v/>
      </c>
      <c r="E651" s="68" t="str">
        <f>IF(ISBLANK(Games!$B633), "",Games!H633)</f>
        <v/>
      </c>
      <c r="F651" s="69" t="str">
        <f>Games!D633</f>
        <v/>
      </c>
      <c r="G651" s="70" t="str">
        <f>Games!K633</f>
        <v/>
      </c>
      <c r="H651" s="71" t="str">
        <f>IF(ISBLANK(Games!B633), "", IF('Prediction Log'!$D651&lt;0, 'Prediction Log'!$B651, 'Prediction Log'!$C651))</f>
        <v/>
      </c>
      <c r="I651" s="72" t="str">
        <f>IF(ISBLANK(Games!$B633), "",Games!I633)</f>
        <v/>
      </c>
      <c r="J651" s="72" t="str">
        <f>IF('Prediction Log'!$F651&gt;0.5, 'Prediction Log'!$B651, IF('Prediction Log'!$F651&lt;0.5, 'Prediction Log'!$C651, "PICK"))</f>
        <v/>
      </c>
      <c r="K651" s="73" t="str">
        <f>IF(ISBLANK(Games!B633), "",IF('Prediction Log'!$J651='Prediction Log'!$B651, 'Prediction Log'!$F651, 1-'Prediction Log'!$F651))</f>
        <v/>
      </c>
      <c r="L651" s="74" t="str">
        <f>IF(ISBLANK(Games!$B633), "",Games!L633)</f>
        <v/>
      </c>
      <c r="M651" s="75" t="str">
        <f>IF(ISBLANK('Prediction Log'!$N651), "",IF('Prediction Log'!$N651&gt;'Prediction Log'!$O651,'Prediction Log'!$B651,'Prediction Log'!$C651))</f>
        <v/>
      </c>
      <c r="N651" s="76"/>
      <c r="O651" s="76"/>
      <c r="P651" s="77" t="str">
        <f>IF(ISBLANK('Prediction Log'!$N651), "",'Prediction Log'!$O651-'Prediction Log'!$N651)</f>
        <v/>
      </c>
      <c r="Q651" s="78" t="str">
        <f>IF(ISBLANK('Prediction Log'!$N651), "",IF('Prediction Log'!$M651&lt;&gt;'Prediction Log'!$H651, "Y", IF(AND('Prediction Log'!$M651='Prediction Log'!$H651, ABS((-1*'Prediction Log'!$P651))&gt;ABS('Prediction Log'!$D651)), "Y", IF('Prediction Log'!$D651='Prediction Log'!$P651, "PUSH", "N"))))</f>
        <v/>
      </c>
      <c r="R651" s="79" t="str">
        <f>IF(ISBLANK('Prediction Log'!$N651), "",IF('Prediction Log'!$P651&lt;'Prediction Log'!$D651, "Y", IF('Prediction Log'!$P651='Prediction Log'!$D651, "PUSH", "N")))</f>
        <v/>
      </c>
      <c r="S651" s="79" t="str">
        <f>IF(ISBLANK('Prediction Log'!$N651), "",IF('Prediction Log'!$P651&lt;'Prediction Log'!$E651, "Y", IF('Prediction Log'!$P651='Prediction Log'!$E651, "PUSH", "N")))</f>
        <v/>
      </c>
      <c r="T651" s="80" t="str">
        <f>IF(ISBLANK('Prediction Log'!$N651),"",IF('Prediction Log'!$M651='Prediction Log'!$H651, "Y", "N"))</f>
        <v/>
      </c>
      <c r="U651" s="80" t="str">
        <f>'Prediction Log'!$R651</f>
        <v/>
      </c>
      <c r="V651" s="80" t="str">
        <f>IF(ISBLANK('Prediction Log'!$N651), "",IF(AND('Prediction Log'!$T651="Y", 'Prediction Log'!$U651="Y"), "Y", "N"))</f>
        <v/>
      </c>
      <c r="W651" s="81" t="str">
        <f>IF(ISBLANK('Prediction Log'!$N651),"",IF('Prediction Log'!$M651='Prediction Log'!$I651, "Y", "N"))</f>
        <v/>
      </c>
      <c r="X651" s="81" t="str">
        <f>IF(ISBLANK('Prediction Log'!$N651), "", IF('Prediction Log'!$R651=Games!K633, "Y", "N"))</f>
        <v/>
      </c>
      <c r="Y651" s="82" t="str">
        <f>IF(ISBLANK('Prediction Log'!$N651), "",IF('Prediction Log'!$J651='Prediction Log'!$M651, "Y", "N"))</f>
        <v/>
      </c>
      <c r="Z651" s="81" t="str">
        <f>IF(ISBLANK('Prediction Log'!$N651), "",IF('Prediction Log'!$I651&lt;&gt;'Prediction Log'!$M651, "N",IF(AND('Prediction Log'!$E651&gt;0, 'Prediction Log'!$P651&gt;'Prediction Log'!$E651, 'Prediction Log'!$I651='Prediction Log'!$C651), "Y", IF(AND('Prediction Log'!$E651&lt;0, 'Prediction Log'!$P651&lt;'Prediction Log'!$E651,'Prediction Log'!$I651='Prediction Log'!$B651 ), "Y", IF('Prediction Log'!$P651='Prediction Log'!$E651, "PUSH", "N")))))</f>
        <v/>
      </c>
      <c r="AA651" s="81" t="str">
        <f>IF(ISBLANK('Prediction Log'!$N651), "",IF(AND('Prediction Log'!$W651="Y", 'Prediction Log'!$X651="Y"), "Y", "N"))</f>
        <v/>
      </c>
      <c r="AB651" s="80" t="str">
        <f>IF(ISBLANK('Prediction Log'!$N651), "",IF('Prediction Log'!$D651&gt;0, 'Prediction Log'!$P651-'Prediction Log'!$D651, IF('Prediction Log'!$D651&lt;0, -'Prediction Log'!$P651+'Prediction Log'!$D651, "NA")))</f>
        <v/>
      </c>
      <c r="AC651" s="80" t="str">
        <f>IF(ISBLANK('Prediction Log'!$N651), "",ABS('Prediction Log'!$AB651))</f>
        <v/>
      </c>
      <c r="AD651" s="81" t="str">
        <f>IF(ISBLANK('Prediction Log'!$N651), "",IF('Prediction Log'!$E651&gt;0, 'Prediction Log'!$P651-'Prediction Log'!$E651, IF('Prediction Log'!$E651&lt;0, -'Prediction Log'!$P651+'Prediction Log'!$E651, "NA")))</f>
        <v/>
      </c>
      <c r="AE651" s="81" t="str">
        <f>IF(ISBLANK('Prediction Log'!$N651), "",ABS('Prediction Log'!$AD651))</f>
        <v/>
      </c>
    </row>
    <row r="652" ht="14.25" customHeight="1">
      <c r="A652" s="14" t="str">
        <f>IF(ISBLANK(Games!$B634), "",Games!A634)</f>
        <v/>
      </c>
      <c r="B652" s="67" t="str">
        <f>IF(ISBLANK(Games!$B634), "",Games!B634)</f>
        <v/>
      </c>
      <c r="C652" s="67" t="str">
        <f>IF(ISBLANK(Games!$B634), "",Games!E634)</f>
        <v/>
      </c>
      <c r="D652" s="10" t="str">
        <f>IF(ISBLANK(Games!$B634), "",Games!G634)</f>
        <v/>
      </c>
      <c r="E652" s="10" t="str">
        <f>IF(ISBLANK(Games!$B634), "",Games!H634)</f>
        <v/>
      </c>
      <c r="F652" s="69" t="str">
        <f>Games!D634</f>
        <v/>
      </c>
      <c r="G652" s="70" t="str">
        <f>Games!K634</f>
        <v/>
      </c>
      <c r="H652" s="71" t="str">
        <f>IF(ISBLANK(Games!B634), "", IF('Prediction Log'!$D652&lt;0, 'Prediction Log'!$B652, 'Prediction Log'!$C652))</f>
        <v/>
      </c>
      <c r="I652" s="72" t="str">
        <f>IF(ISBLANK(Games!$B634), "",Games!I634)</f>
        <v/>
      </c>
      <c r="J652" s="72" t="str">
        <f>IF('Prediction Log'!$F652&gt;0.5, 'Prediction Log'!$B652, IF('Prediction Log'!$F652&lt;0.5, 'Prediction Log'!$C652, "PICK"))</f>
        <v/>
      </c>
      <c r="K652" s="73" t="str">
        <f>IF(ISBLANK(Games!B634), "",IF('Prediction Log'!$J652='Prediction Log'!$B652, 'Prediction Log'!$F652, 1-'Prediction Log'!$F652))</f>
        <v/>
      </c>
      <c r="L652" s="74" t="str">
        <f>IF(ISBLANK(Games!$B634), "",Games!L634)</f>
        <v/>
      </c>
      <c r="M652" s="75" t="str">
        <f>IF(ISBLANK('Prediction Log'!$N652), "",IF('Prediction Log'!$N652&gt;'Prediction Log'!$O652,'Prediction Log'!$B652,'Prediction Log'!$C652))</f>
        <v/>
      </c>
      <c r="N652" s="76"/>
      <c r="O652" s="76"/>
      <c r="P652" s="77" t="str">
        <f>IF(ISBLANK('Prediction Log'!$N652), "",'Prediction Log'!$O652-'Prediction Log'!$N652)</f>
        <v/>
      </c>
      <c r="Q652" s="78" t="str">
        <f>IF(ISBLANK('Prediction Log'!$N652), "",IF('Prediction Log'!$M652&lt;&gt;'Prediction Log'!$H652, "Y", IF(AND('Prediction Log'!$M652='Prediction Log'!$H652, ABS((-1*'Prediction Log'!$P652))&gt;ABS('Prediction Log'!$D652)), "Y", IF('Prediction Log'!$D652='Prediction Log'!$P652, "PUSH", "N"))))</f>
        <v/>
      </c>
      <c r="R652" s="79" t="str">
        <f>IF(ISBLANK('Prediction Log'!$N652), "",IF('Prediction Log'!$P652&lt;'Prediction Log'!$D652, "Y", IF('Prediction Log'!$P652='Prediction Log'!$D652, "PUSH", "N")))</f>
        <v/>
      </c>
      <c r="S652" s="79" t="str">
        <f>IF(ISBLANK('Prediction Log'!$N652), "",IF('Prediction Log'!$P652&lt;'Prediction Log'!$E652, "Y", IF('Prediction Log'!$P652='Prediction Log'!$E652, "PUSH", "N")))</f>
        <v/>
      </c>
      <c r="T652" s="80" t="str">
        <f>IF(ISBLANK('Prediction Log'!$N652),"",IF('Prediction Log'!$M652='Prediction Log'!$H652, "Y", "N"))</f>
        <v/>
      </c>
      <c r="U652" s="80" t="str">
        <f>'Prediction Log'!$R652</f>
        <v/>
      </c>
      <c r="V652" s="80" t="str">
        <f>IF(ISBLANK('Prediction Log'!$N652), "",IF(AND('Prediction Log'!$T652="Y", 'Prediction Log'!$U652="Y"), "Y", "N"))</f>
        <v/>
      </c>
      <c r="W652" s="81" t="str">
        <f>IF(ISBLANK('Prediction Log'!$N652),"",IF('Prediction Log'!$M652='Prediction Log'!$I652, "Y", "N"))</f>
        <v/>
      </c>
      <c r="X652" s="81" t="str">
        <f>IF(ISBLANK('Prediction Log'!$N652), "", IF('Prediction Log'!$R652=Games!K634, "Y", "N"))</f>
        <v/>
      </c>
      <c r="Y652" s="82" t="str">
        <f>IF(ISBLANK('Prediction Log'!$N652), "",IF('Prediction Log'!$J652='Prediction Log'!$M652, "Y", "N"))</f>
        <v/>
      </c>
      <c r="Z652" s="81" t="str">
        <f>IF(ISBLANK('Prediction Log'!$N652), "",IF('Prediction Log'!$I652&lt;&gt;'Prediction Log'!$M652, "N",IF(AND('Prediction Log'!$E652&gt;0, 'Prediction Log'!$P652&gt;'Prediction Log'!$E652, 'Prediction Log'!$I652='Prediction Log'!$C652), "Y", IF(AND('Prediction Log'!$E652&lt;0, 'Prediction Log'!$P652&lt;'Prediction Log'!$E652,'Prediction Log'!$I652='Prediction Log'!$B652 ), "Y", IF('Prediction Log'!$P652='Prediction Log'!$E652, "PUSH", "N")))))</f>
        <v/>
      </c>
      <c r="AA652" s="81" t="str">
        <f>IF(ISBLANK('Prediction Log'!$N652), "",IF(AND('Prediction Log'!$W652="Y", 'Prediction Log'!$X652="Y"), "Y", "N"))</f>
        <v/>
      </c>
      <c r="AB652" s="80" t="str">
        <f>IF(ISBLANK('Prediction Log'!$N652), "",IF('Prediction Log'!$D652&gt;0, 'Prediction Log'!$P652-'Prediction Log'!$D652, IF('Prediction Log'!$D652&lt;0, -'Prediction Log'!$P652+'Prediction Log'!$D652, "NA")))</f>
        <v/>
      </c>
      <c r="AC652" s="80" t="str">
        <f>IF(ISBLANK('Prediction Log'!$N652), "",ABS('Prediction Log'!$AB652))</f>
        <v/>
      </c>
      <c r="AD652" s="81" t="str">
        <f>IF(ISBLANK('Prediction Log'!$N652), "",IF('Prediction Log'!$E652&gt;0, 'Prediction Log'!$P652-'Prediction Log'!$E652, IF('Prediction Log'!$E652&lt;0, -'Prediction Log'!$P652+'Prediction Log'!$E652, "NA")))</f>
        <v/>
      </c>
      <c r="AE652" s="81" t="str">
        <f>IF(ISBLANK('Prediction Log'!$N652), "",ABS('Prediction Log'!$AD652))</f>
        <v/>
      </c>
    </row>
    <row r="653" ht="14.25" customHeight="1">
      <c r="A653" s="67" t="str">
        <f>IF(ISBLANK(Games!$B635), "",Games!A635)</f>
        <v/>
      </c>
      <c r="B653" s="67" t="str">
        <f>IF(ISBLANK(Games!$B635), "",Games!B635)</f>
        <v/>
      </c>
      <c r="C653" s="67" t="str">
        <f>IF(ISBLANK(Games!$B635), "",Games!E635)</f>
        <v/>
      </c>
      <c r="D653" s="68" t="str">
        <f>IF(ISBLANK(Games!$B635), "",Games!G635)</f>
        <v/>
      </c>
      <c r="E653" s="68" t="str">
        <f>IF(ISBLANK(Games!$B635), "",Games!H635)</f>
        <v/>
      </c>
      <c r="F653" s="69" t="str">
        <f>Games!D635</f>
        <v/>
      </c>
      <c r="G653" s="70" t="str">
        <f>Games!K635</f>
        <v/>
      </c>
      <c r="H653" s="71" t="str">
        <f>IF(ISBLANK(Games!B635), "", IF('Prediction Log'!$D653&lt;0, 'Prediction Log'!$B653, 'Prediction Log'!$C653))</f>
        <v/>
      </c>
      <c r="I653" s="72" t="str">
        <f>IF(ISBLANK(Games!$B635), "",Games!I635)</f>
        <v/>
      </c>
      <c r="J653" s="72" t="str">
        <f>IF('Prediction Log'!$F653&gt;0.5, 'Prediction Log'!$B653, IF('Prediction Log'!$F653&lt;0.5, 'Prediction Log'!$C653, "PICK"))</f>
        <v/>
      </c>
      <c r="K653" s="73" t="str">
        <f>IF(ISBLANK(Games!B635), "",IF('Prediction Log'!$J653='Prediction Log'!$B653, 'Prediction Log'!$F653, 1-'Prediction Log'!$F653))</f>
        <v/>
      </c>
      <c r="L653" s="74" t="str">
        <f>IF(ISBLANK(Games!$B635), "",Games!L635)</f>
        <v/>
      </c>
      <c r="M653" s="75" t="str">
        <f>IF(ISBLANK('Prediction Log'!$N653), "",IF('Prediction Log'!$N653&gt;'Prediction Log'!$O653,'Prediction Log'!$B653,'Prediction Log'!$C653))</f>
        <v/>
      </c>
      <c r="N653" s="76"/>
      <c r="O653" s="76"/>
      <c r="P653" s="77" t="str">
        <f>IF(ISBLANK('Prediction Log'!$N653), "",'Prediction Log'!$O653-'Prediction Log'!$N653)</f>
        <v/>
      </c>
      <c r="Q653" s="78" t="str">
        <f>IF(ISBLANK('Prediction Log'!$N653), "",IF('Prediction Log'!$M653&lt;&gt;'Prediction Log'!$H653, "Y", IF(AND('Prediction Log'!$M653='Prediction Log'!$H653, ABS((-1*'Prediction Log'!$P653))&gt;ABS('Prediction Log'!$D653)), "Y", IF('Prediction Log'!$D653='Prediction Log'!$P653, "PUSH", "N"))))</f>
        <v/>
      </c>
      <c r="R653" s="79" t="str">
        <f>IF(ISBLANK('Prediction Log'!$N653), "",IF('Prediction Log'!$P653&lt;'Prediction Log'!$D653, "Y", IF('Prediction Log'!$P653='Prediction Log'!$D653, "PUSH", "N")))</f>
        <v/>
      </c>
      <c r="S653" s="79" t="str">
        <f>IF(ISBLANK('Prediction Log'!$N653), "",IF('Prediction Log'!$P653&lt;'Prediction Log'!$E653, "Y", IF('Prediction Log'!$P653='Prediction Log'!$E653, "PUSH", "N")))</f>
        <v/>
      </c>
      <c r="T653" s="80" t="str">
        <f>IF(ISBLANK('Prediction Log'!$N653),"",IF('Prediction Log'!$M653='Prediction Log'!$H653, "Y", "N"))</f>
        <v/>
      </c>
      <c r="U653" s="80" t="str">
        <f>'Prediction Log'!$R653</f>
        <v/>
      </c>
      <c r="V653" s="80" t="str">
        <f>IF(ISBLANK('Prediction Log'!$N653), "",IF(AND('Prediction Log'!$T653="Y", 'Prediction Log'!$U653="Y"), "Y", "N"))</f>
        <v/>
      </c>
      <c r="W653" s="81" t="str">
        <f>IF(ISBLANK('Prediction Log'!$N653),"",IF('Prediction Log'!$M653='Prediction Log'!$I653, "Y", "N"))</f>
        <v/>
      </c>
      <c r="X653" s="81" t="str">
        <f>IF(ISBLANK('Prediction Log'!$N653), "", IF('Prediction Log'!$R653=Games!K635, "Y", "N"))</f>
        <v/>
      </c>
      <c r="Y653" s="82" t="str">
        <f>IF(ISBLANK('Prediction Log'!$N653), "",IF('Prediction Log'!$J653='Prediction Log'!$M653, "Y", "N"))</f>
        <v/>
      </c>
      <c r="Z653" s="81" t="str">
        <f>IF(ISBLANK('Prediction Log'!$N653), "",IF('Prediction Log'!$I653&lt;&gt;'Prediction Log'!$M653, "N",IF(AND('Prediction Log'!$E653&gt;0, 'Prediction Log'!$P653&gt;'Prediction Log'!$E653, 'Prediction Log'!$I653='Prediction Log'!$C653), "Y", IF(AND('Prediction Log'!$E653&lt;0, 'Prediction Log'!$P653&lt;'Prediction Log'!$E653,'Prediction Log'!$I653='Prediction Log'!$B653 ), "Y", IF('Prediction Log'!$P653='Prediction Log'!$E653, "PUSH", "N")))))</f>
        <v/>
      </c>
      <c r="AA653" s="81" t="str">
        <f>IF(ISBLANK('Prediction Log'!$N653), "",IF(AND('Prediction Log'!$W653="Y", 'Prediction Log'!$X653="Y"), "Y", "N"))</f>
        <v/>
      </c>
      <c r="AB653" s="80" t="str">
        <f>IF(ISBLANK('Prediction Log'!$N653), "",IF('Prediction Log'!$D653&gt;0, 'Prediction Log'!$P653-'Prediction Log'!$D653, IF('Prediction Log'!$D653&lt;0, -'Prediction Log'!$P653+'Prediction Log'!$D653, "NA")))</f>
        <v/>
      </c>
      <c r="AC653" s="80" t="str">
        <f>IF(ISBLANK('Prediction Log'!$N653), "",ABS('Prediction Log'!$AB653))</f>
        <v/>
      </c>
      <c r="AD653" s="81" t="str">
        <f>IF(ISBLANK('Prediction Log'!$N653), "",IF('Prediction Log'!$E653&gt;0, 'Prediction Log'!$P653-'Prediction Log'!$E653, IF('Prediction Log'!$E653&lt;0, -'Prediction Log'!$P653+'Prediction Log'!$E653, "NA")))</f>
        <v/>
      </c>
      <c r="AE653" s="81" t="str">
        <f>IF(ISBLANK('Prediction Log'!$N653), "",ABS('Prediction Log'!$AD653))</f>
        <v/>
      </c>
    </row>
    <row r="654" ht="14.25" customHeight="1">
      <c r="A654" s="14" t="str">
        <f>IF(ISBLANK(Games!$B636), "",Games!A636)</f>
        <v/>
      </c>
      <c r="B654" s="67" t="str">
        <f>IF(ISBLANK(Games!$B636), "",Games!B636)</f>
        <v/>
      </c>
      <c r="C654" s="67" t="str">
        <f>IF(ISBLANK(Games!$B636), "",Games!E636)</f>
        <v/>
      </c>
      <c r="D654" s="10" t="str">
        <f>IF(ISBLANK(Games!$B636), "",Games!G636)</f>
        <v/>
      </c>
      <c r="E654" s="10" t="str">
        <f>IF(ISBLANK(Games!$B636), "",Games!H636)</f>
        <v/>
      </c>
      <c r="F654" s="69" t="str">
        <f>Games!D636</f>
        <v/>
      </c>
      <c r="G654" s="70" t="str">
        <f>Games!K636</f>
        <v/>
      </c>
      <c r="H654" s="71" t="str">
        <f>IF(ISBLANK(Games!B636), "", IF('Prediction Log'!$D654&lt;0, 'Prediction Log'!$B654, 'Prediction Log'!$C654))</f>
        <v/>
      </c>
      <c r="I654" s="72" t="str">
        <f>IF(ISBLANK(Games!$B636), "",Games!I636)</f>
        <v/>
      </c>
      <c r="J654" s="72" t="str">
        <f>IF('Prediction Log'!$F654&gt;0.5, 'Prediction Log'!$B654, IF('Prediction Log'!$F654&lt;0.5, 'Prediction Log'!$C654, "PICK"))</f>
        <v/>
      </c>
      <c r="K654" s="73" t="str">
        <f>IF(ISBLANK(Games!B636), "",IF('Prediction Log'!$J654='Prediction Log'!$B654, 'Prediction Log'!$F654, 1-'Prediction Log'!$F654))</f>
        <v/>
      </c>
      <c r="L654" s="74" t="str">
        <f>IF(ISBLANK(Games!$B636), "",Games!L636)</f>
        <v/>
      </c>
      <c r="M654" s="75" t="str">
        <f>IF(ISBLANK('Prediction Log'!$N654), "",IF('Prediction Log'!$N654&gt;'Prediction Log'!$O654,'Prediction Log'!$B654,'Prediction Log'!$C654))</f>
        <v/>
      </c>
      <c r="N654" s="76"/>
      <c r="O654" s="76"/>
      <c r="P654" s="77" t="str">
        <f>IF(ISBLANK('Prediction Log'!$N654), "",'Prediction Log'!$O654-'Prediction Log'!$N654)</f>
        <v/>
      </c>
      <c r="Q654" s="78" t="str">
        <f>IF(ISBLANK('Prediction Log'!$N654), "",IF('Prediction Log'!$M654&lt;&gt;'Prediction Log'!$H654, "Y", IF(AND('Prediction Log'!$M654='Prediction Log'!$H654, ABS((-1*'Prediction Log'!$P654))&gt;ABS('Prediction Log'!$D654)), "Y", IF('Prediction Log'!$D654='Prediction Log'!$P654, "PUSH", "N"))))</f>
        <v/>
      </c>
      <c r="R654" s="79" t="str">
        <f>IF(ISBLANK('Prediction Log'!$N654), "",IF('Prediction Log'!$P654&lt;'Prediction Log'!$D654, "Y", IF('Prediction Log'!$P654='Prediction Log'!$D654, "PUSH", "N")))</f>
        <v/>
      </c>
      <c r="S654" s="79" t="str">
        <f>IF(ISBLANK('Prediction Log'!$N654), "",IF('Prediction Log'!$P654&lt;'Prediction Log'!$E654, "Y", IF('Prediction Log'!$P654='Prediction Log'!$E654, "PUSH", "N")))</f>
        <v/>
      </c>
      <c r="T654" s="80" t="str">
        <f>IF(ISBLANK('Prediction Log'!$N654),"",IF('Prediction Log'!$M654='Prediction Log'!$H654, "Y", "N"))</f>
        <v/>
      </c>
      <c r="U654" s="80" t="str">
        <f>'Prediction Log'!$R654</f>
        <v/>
      </c>
      <c r="V654" s="80" t="str">
        <f>IF(ISBLANK('Prediction Log'!$N654), "",IF(AND('Prediction Log'!$T654="Y", 'Prediction Log'!$U654="Y"), "Y", "N"))</f>
        <v/>
      </c>
      <c r="W654" s="81" t="str">
        <f>IF(ISBLANK('Prediction Log'!$N654),"",IF('Prediction Log'!$M654='Prediction Log'!$I654, "Y", "N"))</f>
        <v/>
      </c>
      <c r="X654" s="81" t="str">
        <f>IF(ISBLANK('Prediction Log'!$N654), "", IF('Prediction Log'!$R654=Games!K636, "Y", "N"))</f>
        <v/>
      </c>
      <c r="Y654" s="82" t="str">
        <f>IF(ISBLANK('Prediction Log'!$N654), "",IF('Prediction Log'!$J654='Prediction Log'!$M654, "Y", "N"))</f>
        <v/>
      </c>
      <c r="Z654" s="81" t="str">
        <f>IF(ISBLANK('Prediction Log'!$N654), "",IF('Prediction Log'!$I654&lt;&gt;'Prediction Log'!$M654, "N",IF(AND('Prediction Log'!$E654&gt;0, 'Prediction Log'!$P654&gt;'Prediction Log'!$E654, 'Prediction Log'!$I654='Prediction Log'!$C654), "Y", IF(AND('Prediction Log'!$E654&lt;0, 'Prediction Log'!$P654&lt;'Prediction Log'!$E654,'Prediction Log'!$I654='Prediction Log'!$B654 ), "Y", IF('Prediction Log'!$P654='Prediction Log'!$E654, "PUSH", "N")))))</f>
        <v/>
      </c>
      <c r="AA654" s="81" t="str">
        <f>IF(ISBLANK('Prediction Log'!$N654), "",IF(AND('Prediction Log'!$W654="Y", 'Prediction Log'!$X654="Y"), "Y", "N"))</f>
        <v/>
      </c>
      <c r="AB654" s="80" t="str">
        <f>IF(ISBLANK('Prediction Log'!$N654), "",IF('Prediction Log'!$D654&gt;0, 'Prediction Log'!$P654-'Prediction Log'!$D654, IF('Prediction Log'!$D654&lt;0, -'Prediction Log'!$P654+'Prediction Log'!$D654, "NA")))</f>
        <v/>
      </c>
      <c r="AC654" s="80" t="str">
        <f>IF(ISBLANK('Prediction Log'!$N654), "",ABS('Prediction Log'!$AB654))</f>
        <v/>
      </c>
      <c r="AD654" s="81" t="str">
        <f>IF(ISBLANK('Prediction Log'!$N654), "",IF('Prediction Log'!$E654&gt;0, 'Prediction Log'!$P654-'Prediction Log'!$E654, IF('Prediction Log'!$E654&lt;0, -'Prediction Log'!$P654+'Prediction Log'!$E654, "NA")))</f>
        <v/>
      </c>
      <c r="AE654" s="81" t="str">
        <f>IF(ISBLANK('Prediction Log'!$N654), "",ABS('Prediction Log'!$AD654))</f>
        <v/>
      </c>
    </row>
    <row r="655" ht="14.25" customHeight="1">
      <c r="A655" s="67" t="str">
        <f>IF(ISBLANK(Games!$B637), "",Games!A637)</f>
        <v/>
      </c>
      <c r="B655" s="67" t="str">
        <f>IF(ISBLANK(Games!$B637), "",Games!B637)</f>
        <v/>
      </c>
      <c r="C655" s="67" t="str">
        <f>IF(ISBLANK(Games!$B637), "",Games!E637)</f>
        <v/>
      </c>
      <c r="D655" s="68" t="str">
        <f>IF(ISBLANK(Games!$B637), "",Games!G637)</f>
        <v/>
      </c>
      <c r="E655" s="68" t="str">
        <f>IF(ISBLANK(Games!$B637), "",Games!H637)</f>
        <v/>
      </c>
      <c r="F655" s="69" t="str">
        <f>Games!D637</f>
        <v/>
      </c>
      <c r="G655" s="70" t="str">
        <f>Games!K637</f>
        <v/>
      </c>
      <c r="H655" s="71" t="str">
        <f>IF(ISBLANK(Games!B637), "", IF('Prediction Log'!$D655&lt;0, 'Prediction Log'!$B655, 'Prediction Log'!$C655))</f>
        <v/>
      </c>
      <c r="I655" s="72" t="str">
        <f>IF(ISBLANK(Games!$B637), "",Games!I637)</f>
        <v/>
      </c>
      <c r="J655" s="72" t="str">
        <f>IF('Prediction Log'!$F655&gt;0.5, 'Prediction Log'!$B655, IF('Prediction Log'!$F655&lt;0.5, 'Prediction Log'!$C655, "PICK"))</f>
        <v/>
      </c>
      <c r="K655" s="73" t="str">
        <f>IF(ISBLANK(Games!B637), "",IF('Prediction Log'!$J655='Prediction Log'!$B655, 'Prediction Log'!$F655, 1-'Prediction Log'!$F655))</f>
        <v/>
      </c>
      <c r="L655" s="74" t="str">
        <f>IF(ISBLANK(Games!$B637), "",Games!L637)</f>
        <v/>
      </c>
      <c r="M655" s="75" t="str">
        <f>IF(ISBLANK('Prediction Log'!$N655), "",IF('Prediction Log'!$N655&gt;'Prediction Log'!$O655,'Prediction Log'!$B655,'Prediction Log'!$C655))</f>
        <v/>
      </c>
      <c r="N655" s="76"/>
      <c r="O655" s="76"/>
      <c r="P655" s="77" t="str">
        <f>IF(ISBLANK('Prediction Log'!$N655), "",'Prediction Log'!$O655-'Prediction Log'!$N655)</f>
        <v/>
      </c>
      <c r="Q655" s="78" t="str">
        <f>IF(ISBLANK('Prediction Log'!$N655), "",IF('Prediction Log'!$M655&lt;&gt;'Prediction Log'!$H655, "Y", IF(AND('Prediction Log'!$M655='Prediction Log'!$H655, ABS((-1*'Prediction Log'!$P655))&gt;ABS('Prediction Log'!$D655)), "Y", IF('Prediction Log'!$D655='Prediction Log'!$P655, "PUSH", "N"))))</f>
        <v/>
      </c>
      <c r="R655" s="79" t="str">
        <f>IF(ISBLANK('Prediction Log'!$N655), "",IF('Prediction Log'!$P655&lt;'Prediction Log'!$D655, "Y", IF('Prediction Log'!$P655='Prediction Log'!$D655, "PUSH", "N")))</f>
        <v/>
      </c>
      <c r="S655" s="79" t="str">
        <f>IF(ISBLANK('Prediction Log'!$N655), "",IF('Prediction Log'!$P655&lt;'Prediction Log'!$E655, "Y", IF('Prediction Log'!$P655='Prediction Log'!$E655, "PUSH", "N")))</f>
        <v/>
      </c>
      <c r="T655" s="80" t="str">
        <f>IF(ISBLANK('Prediction Log'!$N655),"",IF('Prediction Log'!$M655='Prediction Log'!$H655, "Y", "N"))</f>
        <v/>
      </c>
      <c r="U655" s="80" t="str">
        <f>'Prediction Log'!$R655</f>
        <v/>
      </c>
      <c r="V655" s="80" t="str">
        <f>IF(ISBLANK('Prediction Log'!$N655), "",IF(AND('Prediction Log'!$T655="Y", 'Prediction Log'!$U655="Y"), "Y", "N"))</f>
        <v/>
      </c>
      <c r="W655" s="81" t="str">
        <f>IF(ISBLANK('Prediction Log'!$N655),"",IF('Prediction Log'!$M655='Prediction Log'!$I655, "Y", "N"))</f>
        <v/>
      </c>
      <c r="X655" s="81" t="str">
        <f>IF(ISBLANK('Prediction Log'!$N655), "", IF('Prediction Log'!$R655=Games!K637, "Y", "N"))</f>
        <v/>
      </c>
      <c r="Y655" s="82" t="str">
        <f>IF(ISBLANK('Prediction Log'!$N655), "",IF('Prediction Log'!$J655='Prediction Log'!$M655, "Y", "N"))</f>
        <v/>
      </c>
      <c r="Z655" s="81" t="str">
        <f>IF(ISBLANK('Prediction Log'!$N655), "",IF('Prediction Log'!$I655&lt;&gt;'Prediction Log'!$M655, "N",IF(AND('Prediction Log'!$E655&gt;0, 'Prediction Log'!$P655&gt;'Prediction Log'!$E655, 'Prediction Log'!$I655='Prediction Log'!$C655), "Y", IF(AND('Prediction Log'!$E655&lt;0, 'Prediction Log'!$P655&lt;'Prediction Log'!$E655,'Prediction Log'!$I655='Prediction Log'!$B655 ), "Y", IF('Prediction Log'!$P655='Prediction Log'!$E655, "PUSH", "N")))))</f>
        <v/>
      </c>
      <c r="AA655" s="81" t="str">
        <f>IF(ISBLANK('Prediction Log'!$N655), "",IF(AND('Prediction Log'!$W655="Y", 'Prediction Log'!$X655="Y"), "Y", "N"))</f>
        <v/>
      </c>
      <c r="AB655" s="80" t="str">
        <f>IF(ISBLANK('Prediction Log'!$N655), "",IF('Prediction Log'!$D655&gt;0, 'Prediction Log'!$P655-'Prediction Log'!$D655, IF('Prediction Log'!$D655&lt;0, -'Prediction Log'!$P655+'Prediction Log'!$D655, "NA")))</f>
        <v/>
      </c>
      <c r="AC655" s="80" t="str">
        <f>IF(ISBLANK('Prediction Log'!$N655), "",ABS('Prediction Log'!$AB655))</f>
        <v/>
      </c>
      <c r="AD655" s="81" t="str">
        <f>IF(ISBLANK('Prediction Log'!$N655), "",IF('Prediction Log'!$E655&gt;0, 'Prediction Log'!$P655-'Prediction Log'!$E655, IF('Prediction Log'!$E655&lt;0, -'Prediction Log'!$P655+'Prediction Log'!$E655, "NA")))</f>
        <v/>
      </c>
      <c r="AE655" s="81" t="str">
        <f>IF(ISBLANK('Prediction Log'!$N655), "",ABS('Prediction Log'!$AD655))</f>
        <v/>
      </c>
    </row>
    <row r="656" ht="14.25" customHeight="1">
      <c r="A656" s="14" t="str">
        <f>IF(ISBLANK(Games!$B638), "",Games!A638)</f>
        <v/>
      </c>
      <c r="B656" s="67" t="str">
        <f>IF(ISBLANK(Games!$B638), "",Games!B638)</f>
        <v/>
      </c>
      <c r="C656" s="67" t="str">
        <f>IF(ISBLANK(Games!$B638), "",Games!E638)</f>
        <v/>
      </c>
      <c r="D656" s="10" t="str">
        <f>IF(ISBLANK(Games!$B638), "",Games!G638)</f>
        <v/>
      </c>
      <c r="E656" s="10" t="str">
        <f>IF(ISBLANK(Games!$B638), "",Games!H638)</f>
        <v/>
      </c>
      <c r="F656" s="69" t="str">
        <f>Games!D638</f>
        <v/>
      </c>
      <c r="G656" s="70" t="str">
        <f>Games!K638</f>
        <v/>
      </c>
      <c r="H656" s="71" t="str">
        <f>IF(ISBLANK(Games!B638), "", IF('Prediction Log'!$D656&lt;0, 'Prediction Log'!$B656, 'Prediction Log'!$C656))</f>
        <v/>
      </c>
      <c r="I656" s="72" t="str">
        <f>IF(ISBLANK(Games!$B638), "",Games!I638)</f>
        <v/>
      </c>
      <c r="J656" s="72" t="str">
        <f>IF('Prediction Log'!$F656&gt;0.5, 'Prediction Log'!$B656, IF('Prediction Log'!$F656&lt;0.5, 'Prediction Log'!$C656, "PICK"))</f>
        <v/>
      </c>
      <c r="K656" s="73" t="str">
        <f>IF(ISBLANK(Games!B638), "",IF('Prediction Log'!$J656='Prediction Log'!$B656, 'Prediction Log'!$F656, 1-'Prediction Log'!$F656))</f>
        <v/>
      </c>
      <c r="L656" s="74" t="str">
        <f>IF(ISBLANK(Games!$B638), "",Games!L638)</f>
        <v/>
      </c>
      <c r="M656" s="75" t="str">
        <f>IF(ISBLANK('Prediction Log'!$N656), "",IF('Prediction Log'!$N656&gt;'Prediction Log'!$O656,'Prediction Log'!$B656,'Prediction Log'!$C656))</f>
        <v/>
      </c>
      <c r="N656" s="76"/>
      <c r="O656" s="76"/>
      <c r="P656" s="77" t="str">
        <f>IF(ISBLANK('Prediction Log'!$N656), "",'Prediction Log'!$O656-'Prediction Log'!$N656)</f>
        <v/>
      </c>
      <c r="Q656" s="78" t="str">
        <f>IF(ISBLANK('Prediction Log'!$N656), "",IF('Prediction Log'!$M656&lt;&gt;'Prediction Log'!$H656, "Y", IF(AND('Prediction Log'!$M656='Prediction Log'!$H656, ABS((-1*'Prediction Log'!$P656))&gt;ABS('Prediction Log'!$D656)), "Y", IF('Prediction Log'!$D656='Prediction Log'!$P656, "PUSH", "N"))))</f>
        <v/>
      </c>
      <c r="R656" s="79" t="str">
        <f>IF(ISBLANK('Prediction Log'!$N656), "",IF('Prediction Log'!$P656&lt;'Prediction Log'!$D656, "Y", IF('Prediction Log'!$P656='Prediction Log'!$D656, "PUSH", "N")))</f>
        <v/>
      </c>
      <c r="S656" s="79" t="str">
        <f>IF(ISBLANK('Prediction Log'!$N656), "",IF('Prediction Log'!$P656&lt;'Prediction Log'!$E656, "Y", IF('Prediction Log'!$P656='Prediction Log'!$E656, "PUSH", "N")))</f>
        <v/>
      </c>
      <c r="T656" s="80" t="str">
        <f>IF(ISBLANK('Prediction Log'!$N656),"",IF('Prediction Log'!$M656='Prediction Log'!$H656, "Y", "N"))</f>
        <v/>
      </c>
      <c r="U656" s="80" t="str">
        <f>'Prediction Log'!$R656</f>
        <v/>
      </c>
      <c r="V656" s="80" t="str">
        <f>IF(ISBLANK('Prediction Log'!$N656), "",IF(AND('Prediction Log'!$T656="Y", 'Prediction Log'!$U656="Y"), "Y", "N"))</f>
        <v/>
      </c>
      <c r="W656" s="81" t="str">
        <f>IF(ISBLANK('Prediction Log'!$N656),"",IF('Prediction Log'!$M656='Prediction Log'!$I656, "Y", "N"))</f>
        <v/>
      </c>
      <c r="X656" s="81" t="str">
        <f>IF(ISBLANK('Prediction Log'!$N656), "", IF('Prediction Log'!$R656=Games!K638, "Y", "N"))</f>
        <v/>
      </c>
      <c r="Y656" s="82" t="str">
        <f>IF(ISBLANK('Prediction Log'!$N656), "",IF('Prediction Log'!$J656='Prediction Log'!$M656, "Y", "N"))</f>
        <v/>
      </c>
      <c r="Z656" s="81" t="str">
        <f>IF(ISBLANK('Prediction Log'!$N656), "",IF('Prediction Log'!$I656&lt;&gt;'Prediction Log'!$M656, "N",IF(AND('Prediction Log'!$E656&gt;0, 'Prediction Log'!$P656&gt;'Prediction Log'!$E656, 'Prediction Log'!$I656='Prediction Log'!$C656), "Y", IF(AND('Prediction Log'!$E656&lt;0, 'Prediction Log'!$P656&lt;'Prediction Log'!$E656,'Prediction Log'!$I656='Prediction Log'!$B656 ), "Y", IF('Prediction Log'!$P656='Prediction Log'!$E656, "PUSH", "N")))))</f>
        <v/>
      </c>
      <c r="AA656" s="81" t="str">
        <f>IF(ISBLANK('Prediction Log'!$N656), "",IF(AND('Prediction Log'!$W656="Y", 'Prediction Log'!$X656="Y"), "Y", "N"))</f>
        <v/>
      </c>
      <c r="AB656" s="80" t="str">
        <f>IF(ISBLANK('Prediction Log'!$N656), "",IF('Prediction Log'!$D656&gt;0, 'Prediction Log'!$P656-'Prediction Log'!$D656, IF('Prediction Log'!$D656&lt;0, -'Prediction Log'!$P656+'Prediction Log'!$D656, "NA")))</f>
        <v/>
      </c>
      <c r="AC656" s="80" t="str">
        <f>IF(ISBLANK('Prediction Log'!$N656), "",ABS('Prediction Log'!$AB656))</f>
        <v/>
      </c>
      <c r="AD656" s="81" t="str">
        <f>IF(ISBLANK('Prediction Log'!$N656), "",IF('Prediction Log'!$E656&gt;0, 'Prediction Log'!$P656-'Prediction Log'!$E656, IF('Prediction Log'!$E656&lt;0, -'Prediction Log'!$P656+'Prediction Log'!$E656, "NA")))</f>
        <v/>
      </c>
      <c r="AE656" s="81" t="str">
        <f>IF(ISBLANK('Prediction Log'!$N656), "",ABS('Prediction Log'!$AD656))</f>
        <v/>
      </c>
    </row>
    <row r="657" ht="14.25" customHeight="1">
      <c r="A657" s="67" t="str">
        <f>IF(ISBLANK(Games!$B639), "",Games!A639)</f>
        <v/>
      </c>
      <c r="B657" s="67" t="str">
        <f>IF(ISBLANK(Games!$B639), "",Games!B639)</f>
        <v/>
      </c>
      <c r="C657" s="67" t="str">
        <f>IF(ISBLANK(Games!$B639), "",Games!E639)</f>
        <v/>
      </c>
      <c r="D657" s="68" t="str">
        <f>IF(ISBLANK(Games!$B639), "",Games!G639)</f>
        <v/>
      </c>
      <c r="E657" s="68" t="str">
        <f>IF(ISBLANK(Games!$B639), "",Games!H639)</f>
        <v/>
      </c>
      <c r="F657" s="69" t="str">
        <f>Games!D639</f>
        <v/>
      </c>
      <c r="G657" s="70" t="str">
        <f>Games!K639</f>
        <v/>
      </c>
      <c r="H657" s="71" t="str">
        <f>IF(ISBLANK(Games!B639), "", IF('Prediction Log'!$D657&lt;0, 'Prediction Log'!$B657, 'Prediction Log'!$C657))</f>
        <v/>
      </c>
      <c r="I657" s="72" t="str">
        <f>IF(ISBLANK(Games!$B639), "",Games!I639)</f>
        <v/>
      </c>
      <c r="J657" s="72" t="str">
        <f>IF('Prediction Log'!$F657&gt;0.5, 'Prediction Log'!$B657, IF('Prediction Log'!$F657&lt;0.5, 'Prediction Log'!$C657, "PICK"))</f>
        <v/>
      </c>
      <c r="K657" s="73" t="str">
        <f>IF(ISBLANK(Games!B639), "",IF('Prediction Log'!$J657='Prediction Log'!$B657, 'Prediction Log'!$F657, 1-'Prediction Log'!$F657))</f>
        <v/>
      </c>
      <c r="L657" s="74" t="str">
        <f>IF(ISBLANK(Games!$B639), "",Games!L639)</f>
        <v/>
      </c>
      <c r="M657" s="75" t="str">
        <f>IF(ISBLANK('Prediction Log'!$N657), "",IF('Prediction Log'!$N657&gt;'Prediction Log'!$O657,'Prediction Log'!$B657,'Prediction Log'!$C657))</f>
        <v/>
      </c>
      <c r="N657" s="76"/>
      <c r="O657" s="76"/>
      <c r="P657" s="77" t="str">
        <f>IF(ISBLANK('Prediction Log'!$N657), "",'Prediction Log'!$O657-'Prediction Log'!$N657)</f>
        <v/>
      </c>
      <c r="Q657" s="78" t="str">
        <f>IF(ISBLANK('Prediction Log'!$N657), "",IF('Prediction Log'!$M657&lt;&gt;'Prediction Log'!$H657, "Y", IF(AND('Prediction Log'!$M657='Prediction Log'!$H657, ABS((-1*'Prediction Log'!$P657))&gt;ABS('Prediction Log'!$D657)), "Y", IF('Prediction Log'!$D657='Prediction Log'!$P657, "PUSH", "N"))))</f>
        <v/>
      </c>
      <c r="R657" s="79" t="str">
        <f>IF(ISBLANK('Prediction Log'!$N657), "",IF('Prediction Log'!$P657&lt;'Prediction Log'!$D657, "Y", IF('Prediction Log'!$P657='Prediction Log'!$D657, "PUSH", "N")))</f>
        <v/>
      </c>
      <c r="S657" s="79" t="str">
        <f>IF(ISBLANK('Prediction Log'!$N657), "",IF('Prediction Log'!$P657&lt;'Prediction Log'!$E657, "Y", IF('Prediction Log'!$P657='Prediction Log'!$E657, "PUSH", "N")))</f>
        <v/>
      </c>
      <c r="T657" s="80" t="str">
        <f>IF(ISBLANK('Prediction Log'!$N657),"",IF('Prediction Log'!$M657='Prediction Log'!$H657, "Y", "N"))</f>
        <v/>
      </c>
      <c r="U657" s="80" t="str">
        <f>'Prediction Log'!$R657</f>
        <v/>
      </c>
      <c r="V657" s="80" t="str">
        <f>IF(ISBLANK('Prediction Log'!$N657), "",IF(AND('Prediction Log'!$T657="Y", 'Prediction Log'!$U657="Y"), "Y", "N"))</f>
        <v/>
      </c>
      <c r="W657" s="81" t="str">
        <f>IF(ISBLANK('Prediction Log'!$N657),"",IF('Prediction Log'!$M657='Prediction Log'!$I657, "Y", "N"))</f>
        <v/>
      </c>
      <c r="X657" s="81" t="str">
        <f>IF(ISBLANK('Prediction Log'!$N657), "", IF('Prediction Log'!$R657=Games!K639, "Y", "N"))</f>
        <v/>
      </c>
      <c r="Y657" s="82" t="str">
        <f>IF(ISBLANK('Prediction Log'!$N657), "",IF('Prediction Log'!$J657='Prediction Log'!$M657, "Y", "N"))</f>
        <v/>
      </c>
      <c r="Z657" s="81" t="str">
        <f>IF(ISBLANK('Prediction Log'!$N657), "",IF('Prediction Log'!$I657&lt;&gt;'Prediction Log'!$M657, "N",IF(AND('Prediction Log'!$E657&gt;0, 'Prediction Log'!$P657&gt;'Prediction Log'!$E657, 'Prediction Log'!$I657='Prediction Log'!$C657), "Y", IF(AND('Prediction Log'!$E657&lt;0, 'Prediction Log'!$P657&lt;'Prediction Log'!$E657,'Prediction Log'!$I657='Prediction Log'!$B657 ), "Y", IF('Prediction Log'!$P657='Prediction Log'!$E657, "PUSH", "N")))))</f>
        <v/>
      </c>
      <c r="AA657" s="81" t="str">
        <f>IF(ISBLANK('Prediction Log'!$N657), "",IF(AND('Prediction Log'!$W657="Y", 'Prediction Log'!$X657="Y"), "Y", "N"))</f>
        <v/>
      </c>
      <c r="AB657" s="80" t="str">
        <f>IF(ISBLANK('Prediction Log'!$N657), "",IF('Prediction Log'!$D657&gt;0, 'Prediction Log'!$P657-'Prediction Log'!$D657, IF('Prediction Log'!$D657&lt;0, -'Prediction Log'!$P657+'Prediction Log'!$D657, "NA")))</f>
        <v/>
      </c>
      <c r="AC657" s="80" t="str">
        <f>IF(ISBLANK('Prediction Log'!$N657), "",ABS('Prediction Log'!$AB657))</f>
        <v/>
      </c>
      <c r="AD657" s="81" t="str">
        <f>IF(ISBLANK('Prediction Log'!$N657), "",IF('Prediction Log'!$E657&gt;0, 'Prediction Log'!$P657-'Prediction Log'!$E657, IF('Prediction Log'!$E657&lt;0, -'Prediction Log'!$P657+'Prediction Log'!$E657, "NA")))</f>
        <v/>
      </c>
      <c r="AE657" s="81" t="str">
        <f>IF(ISBLANK('Prediction Log'!$N657), "",ABS('Prediction Log'!$AD657))</f>
        <v/>
      </c>
    </row>
    <row r="658" ht="14.25" customHeight="1">
      <c r="A658" s="14" t="str">
        <f>IF(ISBLANK(Games!$B640), "",Games!A640)</f>
        <v/>
      </c>
      <c r="B658" s="67" t="str">
        <f>IF(ISBLANK(Games!$B640), "",Games!B640)</f>
        <v/>
      </c>
      <c r="C658" s="67" t="str">
        <f>IF(ISBLANK(Games!$B640), "",Games!E640)</f>
        <v/>
      </c>
      <c r="D658" s="10" t="str">
        <f>IF(ISBLANK(Games!$B640), "",Games!G640)</f>
        <v/>
      </c>
      <c r="E658" s="10" t="str">
        <f>IF(ISBLANK(Games!$B640), "",Games!H640)</f>
        <v/>
      </c>
      <c r="F658" s="69" t="str">
        <f>Games!D640</f>
        <v/>
      </c>
      <c r="G658" s="70" t="str">
        <f>Games!K640</f>
        <v/>
      </c>
      <c r="H658" s="71" t="str">
        <f>IF(ISBLANK(Games!B640), "", IF('Prediction Log'!$D658&lt;0, 'Prediction Log'!$B658, 'Prediction Log'!$C658))</f>
        <v/>
      </c>
      <c r="I658" s="72" t="str">
        <f>IF(ISBLANK(Games!$B640), "",Games!I640)</f>
        <v/>
      </c>
      <c r="J658" s="72" t="str">
        <f>IF('Prediction Log'!$F658&gt;0.5, 'Prediction Log'!$B658, IF('Prediction Log'!$F658&lt;0.5, 'Prediction Log'!$C658, "PICK"))</f>
        <v/>
      </c>
      <c r="K658" s="73" t="str">
        <f>IF(ISBLANK(Games!B640), "",IF('Prediction Log'!$J658='Prediction Log'!$B658, 'Prediction Log'!$F658, 1-'Prediction Log'!$F658))</f>
        <v/>
      </c>
      <c r="L658" s="74" t="str">
        <f>IF(ISBLANK(Games!$B640), "",Games!L640)</f>
        <v/>
      </c>
      <c r="M658" s="75" t="str">
        <f>IF(ISBLANK('Prediction Log'!$N658), "",IF('Prediction Log'!$N658&gt;'Prediction Log'!$O658,'Prediction Log'!$B658,'Prediction Log'!$C658))</f>
        <v/>
      </c>
      <c r="N658" s="76"/>
      <c r="O658" s="76"/>
      <c r="P658" s="77" t="str">
        <f>IF(ISBLANK('Prediction Log'!$N658), "",'Prediction Log'!$O658-'Prediction Log'!$N658)</f>
        <v/>
      </c>
      <c r="Q658" s="78" t="str">
        <f>IF(ISBLANK('Prediction Log'!$N658), "",IF('Prediction Log'!$M658&lt;&gt;'Prediction Log'!$H658, "Y", IF(AND('Prediction Log'!$M658='Prediction Log'!$H658, ABS((-1*'Prediction Log'!$P658))&gt;ABS('Prediction Log'!$D658)), "Y", IF('Prediction Log'!$D658='Prediction Log'!$P658, "PUSH", "N"))))</f>
        <v/>
      </c>
      <c r="R658" s="79" t="str">
        <f>IF(ISBLANK('Prediction Log'!$N658), "",IF('Prediction Log'!$P658&lt;'Prediction Log'!$D658, "Y", IF('Prediction Log'!$P658='Prediction Log'!$D658, "PUSH", "N")))</f>
        <v/>
      </c>
      <c r="S658" s="79" t="str">
        <f>IF(ISBLANK('Prediction Log'!$N658), "",IF('Prediction Log'!$P658&lt;'Prediction Log'!$E658, "Y", IF('Prediction Log'!$P658='Prediction Log'!$E658, "PUSH", "N")))</f>
        <v/>
      </c>
      <c r="T658" s="80" t="str">
        <f>IF(ISBLANK('Prediction Log'!$N658),"",IF('Prediction Log'!$M658='Prediction Log'!$H658, "Y", "N"))</f>
        <v/>
      </c>
      <c r="U658" s="80" t="str">
        <f>'Prediction Log'!$R658</f>
        <v/>
      </c>
      <c r="V658" s="80" t="str">
        <f>IF(ISBLANK('Prediction Log'!$N658), "",IF(AND('Prediction Log'!$T658="Y", 'Prediction Log'!$U658="Y"), "Y", "N"))</f>
        <v/>
      </c>
      <c r="W658" s="81" t="str">
        <f>IF(ISBLANK('Prediction Log'!$N658),"",IF('Prediction Log'!$M658='Prediction Log'!$I658, "Y", "N"))</f>
        <v/>
      </c>
      <c r="X658" s="81" t="str">
        <f>IF(ISBLANK('Prediction Log'!$N658), "", IF('Prediction Log'!$R658=Games!K640, "Y", "N"))</f>
        <v/>
      </c>
      <c r="Y658" s="82" t="str">
        <f>IF(ISBLANK('Prediction Log'!$N658), "",IF('Prediction Log'!$J658='Prediction Log'!$M658, "Y", "N"))</f>
        <v/>
      </c>
      <c r="Z658" s="81" t="str">
        <f>IF(ISBLANK('Prediction Log'!$N658), "",IF('Prediction Log'!$I658&lt;&gt;'Prediction Log'!$M658, "N",IF(AND('Prediction Log'!$E658&gt;0, 'Prediction Log'!$P658&gt;'Prediction Log'!$E658, 'Prediction Log'!$I658='Prediction Log'!$C658), "Y", IF(AND('Prediction Log'!$E658&lt;0, 'Prediction Log'!$P658&lt;'Prediction Log'!$E658,'Prediction Log'!$I658='Prediction Log'!$B658 ), "Y", IF('Prediction Log'!$P658='Prediction Log'!$E658, "PUSH", "N")))))</f>
        <v/>
      </c>
      <c r="AA658" s="81" t="str">
        <f>IF(ISBLANK('Prediction Log'!$N658), "",IF(AND('Prediction Log'!$W658="Y", 'Prediction Log'!$X658="Y"), "Y", "N"))</f>
        <v/>
      </c>
      <c r="AB658" s="80" t="str">
        <f>IF(ISBLANK('Prediction Log'!$N658), "",IF('Prediction Log'!$D658&gt;0, 'Prediction Log'!$P658-'Prediction Log'!$D658, IF('Prediction Log'!$D658&lt;0, -'Prediction Log'!$P658+'Prediction Log'!$D658, "NA")))</f>
        <v/>
      </c>
      <c r="AC658" s="80" t="str">
        <f>IF(ISBLANK('Prediction Log'!$N658), "",ABS('Prediction Log'!$AB658))</f>
        <v/>
      </c>
      <c r="AD658" s="81" t="str">
        <f>IF(ISBLANK('Prediction Log'!$N658), "",IF('Prediction Log'!$E658&gt;0, 'Prediction Log'!$P658-'Prediction Log'!$E658, IF('Prediction Log'!$E658&lt;0, -'Prediction Log'!$P658+'Prediction Log'!$E658, "NA")))</f>
        <v/>
      </c>
      <c r="AE658" s="81" t="str">
        <f>IF(ISBLANK('Prediction Log'!$N658), "",ABS('Prediction Log'!$AD658))</f>
        <v/>
      </c>
    </row>
    <row r="659" ht="14.25" customHeight="1">
      <c r="A659" s="67" t="str">
        <f>IF(ISBLANK(Games!$B641), "",Games!A641)</f>
        <v/>
      </c>
      <c r="B659" s="67" t="str">
        <f>IF(ISBLANK(Games!$B641), "",Games!B641)</f>
        <v/>
      </c>
      <c r="C659" s="67" t="str">
        <f>IF(ISBLANK(Games!$B641), "",Games!E641)</f>
        <v/>
      </c>
      <c r="D659" s="68" t="str">
        <f>IF(ISBLANK(Games!$B641), "",Games!G641)</f>
        <v/>
      </c>
      <c r="E659" s="68" t="str">
        <f>IF(ISBLANK(Games!$B641), "",Games!H641)</f>
        <v/>
      </c>
      <c r="F659" s="69" t="str">
        <f>Games!D641</f>
        <v/>
      </c>
      <c r="G659" s="70" t="str">
        <f>Games!K641</f>
        <v/>
      </c>
      <c r="H659" s="71" t="str">
        <f>IF(ISBLANK(Games!B641), "", IF('Prediction Log'!$D659&lt;0, 'Prediction Log'!$B659, 'Prediction Log'!$C659))</f>
        <v/>
      </c>
      <c r="I659" s="72" t="str">
        <f>IF(ISBLANK(Games!$B641), "",Games!I641)</f>
        <v/>
      </c>
      <c r="J659" s="72" t="str">
        <f>IF('Prediction Log'!$F659&gt;0.5, 'Prediction Log'!$B659, IF('Prediction Log'!$F659&lt;0.5, 'Prediction Log'!$C659, "PICK"))</f>
        <v/>
      </c>
      <c r="K659" s="73" t="str">
        <f>IF(ISBLANK(Games!B641), "",IF('Prediction Log'!$J659='Prediction Log'!$B659, 'Prediction Log'!$F659, 1-'Prediction Log'!$F659))</f>
        <v/>
      </c>
      <c r="L659" s="74" t="str">
        <f>IF(ISBLANK(Games!$B641), "",Games!L641)</f>
        <v/>
      </c>
      <c r="M659" s="75" t="str">
        <f>IF(ISBLANK('Prediction Log'!$N659), "",IF('Prediction Log'!$N659&gt;'Prediction Log'!$O659,'Prediction Log'!$B659,'Prediction Log'!$C659))</f>
        <v/>
      </c>
      <c r="N659" s="76"/>
      <c r="O659" s="76"/>
      <c r="P659" s="77" t="str">
        <f>IF(ISBLANK('Prediction Log'!$N659), "",'Prediction Log'!$O659-'Prediction Log'!$N659)</f>
        <v/>
      </c>
      <c r="Q659" s="78" t="str">
        <f>IF(ISBLANK('Prediction Log'!$N659), "",IF('Prediction Log'!$M659&lt;&gt;'Prediction Log'!$H659, "Y", IF(AND('Prediction Log'!$M659='Prediction Log'!$H659, ABS((-1*'Prediction Log'!$P659))&gt;ABS('Prediction Log'!$D659)), "Y", IF('Prediction Log'!$D659='Prediction Log'!$P659, "PUSH", "N"))))</f>
        <v/>
      </c>
      <c r="R659" s="79" t="str">
        <f>IF(ISBLANK('Prediction Log'!$N659), "",IF('Prediction Log'!$P659&lt;'Prediction Log'!$D659, "Y", IF('Prediction Log'!$P659='Prediction Log'!$D659, "PUSH", "N")))</f>
        <v/>
      </c>
      <c r="S659" s="79" t="str">
        <f>IF(ISBLANK('Prediction Log'!$N659), "",IF('Prediction Log'!$P659&lt;'Prediction Log'!$E659, "Y", IF('Prediction Log'!$P659='Prediction Log'!$E659, "PUSH", "N")))</f>
        <v/>
      </c>
      <c r="T659" s="80" t="str">
        <f>IF(ISBLANK('Prediction Log'!$N659),"",IF('Prediction Log'!$M659='Prediction Log'!$H659, "Y", "N"))</f>
        <v/>
      </c>
      <c r="U659" s="80" t="str">
        <f>'Prediction Log'!$R659</f>
        <v/>
      </c>
      <c r="V659" s="80" t="str">
        <f>IF(ISBLANK('Prediction Log'!$N659), "",IF(AND('Prediction Log'!$T659="Y", 'Prediction Log'!$U659="Y"), "Y", "N"))</f>
        <v/>
      </c>
      <c r="W659" s="81" t="str">
        <f>IF(ISBLANK('Prediction Log'!$N659),"",IF('Prediction Log'!$M659='Prediction Log'!$I659, "Y", "N"))</f>
        <v/>
      </c>
      <c r="X659" s="81" t="str">
        <f>IF(ISBLANK('Prediction Log'!$N659), "", IF('Prediction Log'!$R659=Games!K641, "Y", "N"))</f>
        <v/>
      </c>
      <c r="Y659" s="82" t="str">
        <f>IF(ISBLANK('Prediction Log'!$N659), "",IF('Prediction Log'!$J659='Prediction Log'!$M659, "Y", "N"))</f>
        <v/>
      </c>
      <c r="Z659" s="81" t="str">
        <f>IF(ISBLANK('Prediction Log'!$N659), "",IF('Prediction Log'!$I659&lt;&gt;'Prediction Log'!$M659, "N",IF(AND('Prediction Log'!$E659&gt;0, 'Prediction Log'!$P659&gt;'Prediction Log'!$E659, 'Prediction Log'!$I659='Prediction Log'!$C659), "Y", IF(AND('Prediction Log'!$E659&lt;0, 'Prediction Log'!$P659&lt;'Prediction Log'!$E659,'Prediction Log'!$I659='Prediction Log'!$B659 ), "Y", IF('Prediction Log'!$P659='Prediction Log'!$E659, "PUSH", "N")))))</f>
        <v/>
      </c>
      <c r="AA659" s="81" t="str">
        <f>IF(ISBLANK('Prediction Log'!$N659), "",IF(AND('Prediction Log'!$W659="Y", 'Prediction Log'!$X659="Y"), "Y", "N"))</f>
        <v/>
      </c>
      <c r="AB659" s="80" t="str">
        <f>IF(ISBLANK('Prediction Log'!$N659), "",IF('Prediction Log'!$D659&gt;0, 'Prediction Log'!$P659-'Prediction Log'!$D659, IF('Prediction Log'!$D659&lt;0, -'Prediction Log'!$P659+'Prediction Log'!$D659, "NA")))</f>
        <v/>
      </c>
      <c r="AC659" s="80" t="str">
        <f>IF(ISBLANK('Prediction Log'!$N659), "",ABS('Prediction Log'!$AB659))</f>
        <v/>
      </c>
      <c r="AD659" s="81" t="str">
        <f>IF(ISBLANK('Prediction Log'!$N659), "",IF('Prediction Log'!$E659&gt;0, 'Prediction Log'!$P659-'Prediction Log'!$E659, IF('Prediction Log'!$E659&lt;0, -'Prediction Log'!$P659+'Prediction Log'!$E659, "NA")))</f>
        <v/>
      </c>
      <c r="AE659" s="81" t="str">
        <f>IF(ISBLANK('Prediction Log'!$N659), "",ABS('Prediction Log'!$AD659))</f>
        <v/>
      </c>
    </row>
    <row r="660" ht="14.25" customHeight="1">
      <c r="A660" s="14" t="str">
        <f>IF(ISBLANK(Games!$B642), "",Games!A642)</f>
        <v/>
      </c>
      <c r="B660" s="67" t="str">
        <f>IF(ISBLANK(Games!$B642), "",Games!B642)</f>
        <v/>
      </c>
      <c r="C660" s="67" t="str">
        <f>IF(ISBLANK(Games!$B642), "",Games!E642)</f>
        <v/>
      </c>
      <c r="D660" s="10" t="str">
        <f>IF(ISBLANK(Games!$B642), "",Games!G642)</f>
        <v/>
      </c>
      <c r="E660" s="10" t="str">
        <f>IF(ISBLANK(Games!$B642), "",Games!H642)</f>
        <v/>
      </c>
      <c r="F660" s="69" t="str">
        <f>Games!D642</f>
        <v/>
      </c>
      <c r="G660" s="70" t="str">
        <f>Games!K642</f>
        <v/>
      </c>
      <c r="H660" s="71" t="str">
        <f>IF(ISBLANK(Games!B642), "", IF('Prediction Log'!$D660&lt;0, 'Prediction Log'!$B660, 'Prediction Log'!$C660))</f>
        <v/>
      </c>
      <c r="I660" s="72" t="str">
        <f>IF(ISBLANK(Games!$B642), "",Games!I642)</f>
        <v/>
      </c>
      <c r="J660" s="72" t="str">
        <f>IF('Prediction Log'!$F660&gt;0.5, 'Prediction Log'!$B660, IF('Prediction Log'!$F660&lt;0.5, 'Prediction Log'!$C660, "PICK"))</f>
        <v/>
      </c>
      <c r="K660" s="73" t="str">
        <f>IF(ISBLANK(Games!B642), "",IF('Prediction Log'!$J660='Prediction Log'!$B660, 'Prediction Log'!$F660, 1-'Prediction Log'!$F660))</f>
        <v/>
      </c>
      <c r="L660" s="74" t="str">
        <f>IF(ISBLANK(Games!$B642), "",Games!L642)</f>
        <v/>
      </c>
      <c r="M660" s="75" t="str">
        <f>IF(ISBLANK('Prediction Log'!$N660), "",IF('Prediction Log'!$N660&gt;'Prediction Log'!$O660,'Prediction Log'!$B660,'Prediction Log'!$C660))</f>
        <v/>
      </c>
      <c r="N660" s="76"/>
      <c r="O660" s="76"/>
      <c r="P660" s="77" t="str">
        <f>IF(ISBLANK('Prediction Log'!$N660), "",'Prediction Log'!$O660-'Prediction Log'!$N660)</f>
        <v/>
      </c>
      <c r="Q660" s="78" t="str">
        <f>IF(ISBLANK('Prediction Log'!$N660), "",IF('Prediction Log'!$M660&lt;&gt;'Prediction Log'!$H660, "Y", IF(AND('Prediction Log'!$M660='Prediction Log'!$H660, ABS((-1*'Prediction Log'!$P660))&gt;ABS('Prediction Log'!$D660)), "Y", IF('Prediction Log'!$D660='Prediction Log'!$P660, "PUSH", "N"))))</f>
        <v/>
      </c>
      <c r="R660" s="79" t="str">
        <f>IF(ISBLANK('Prediction Log'!$N660), "",IF('Prediction Log'!$P660&lt;'Prediction Log'!$D660, "Y", IF('Prediction Log'!$P660='Prediction Log'!$D660, "PUSH", "N")))</f>
        <v/>
      </c>
      <c r="S660" s="79" t="str">
        <f>IF(ISBLANK('Prediction Log'!$N660), "",IF('Prediction Log'!$P660&lt;'Prediction Log'!$E660, "Y", IF('Prediction Log'!$P660='Prediction Log'!$E660, "PUSH", "N")))</f>
        <v/>
      </c>
      <c r="T660" s="80" t="str">
        <f>IF(ISBLANK('Prediction Log'!$N660),"",IF('Prediction Log'!$M660='Prediction Log'!$H660, "Y", "N"))</f>
        <v/>
      </c>
      <c r="U660" s="80" t="str">
        <f>'Prediction Log'!$R660</f>
        <v/>
      </c>
      <c r="V660" s="80" t="str">
        <f>IF(ISBLANK('Prediction Log'!$N660), "",IF(AND('Prediction Log'!$T660="Y", 'Prediction Log'!$U660="Y"), "Y", "N"))</f>
        <v/>
      </c>
      <c r="W660" s="81" t="str">
        <f>IF(ISBLANK('Prediction Log'!$N660),"",IF('Prediction Log'!$M660='Prediction Log'!$I660, "Y", "N"))</f>
        <v/>
      </c>
      <c r="X660" s="81" t="str">
        <f>IF(ISBLANK('Prediction Log'!$N660), "", IF('Prediction Log'!$R660=Games!K642, "Y", "N"))</f>
        <v/>
      </c>
      <c r="Y660" s="82" t="str">
        <f>IF(ISBLANK('Prediction Log'!$N660), "",IF('Prediction Log'!$J660='Prediction Log'!$M660, "Y", "N"))</f>
        <v/>
      </c>
      <c r="Z660" s="81" t="str">
        <f>IF(ISBLANK('Prediction Log'!$N660), "",IF('Prediction Log'!$I660&lt;&gt;'Prediction Log'!$M660, "N",IF(AND('Prediction Log'!$E660&gt;0, 'Prediction Log'!$P660&gt;'Prediction Log'!$E660, 'Prediction Log'!$I660='Prediction Log'!$C660), "Y", IF(AND('Prediction Log'!$E660&lt;0, 'Prediction Log'!$P660&lt;'Prediction Log'!$E660,'Prediction Log'!$I660='Prediction Log'!$B660 ), "Y", IF('Prediction Log'!$P660='Prediction Log'!$E660, "PUSH", "N")))))</f>
        <v/>
      </c>
      <c r="AA660" s="81" t="str">
        <f>IF(ISBLANK('Prediction Log'!$N660), "",IF(AND('Prediction Log'!$W660="Y", 'Prediction Log'!$X660="Y"), "Y", "N"))</f>
        <v/>
      </c>
      <c r="AB660" s="80" t="str">
        <f>IF(ISBLANK('Prediction Log'!$N660), "",IF('Prediction Log'!$D660&gt;0, 'Prediction Log'!$P660-'Prediction Log'!$D660, IF('Prediction Log'!$D660&lt;0, -'Prediction Log'!$P660+'Prediction Log'!$D660, "NA")))</f>
        <v/>
      </c>
      <c r="AC660" s="80" t="str">
        <f>IF(ISBLANK('Prediction Log'!$N660), "",ABS('Prediction Log'!$AB660))</f>
        <v/>
      </c>
      <c r="AD660" s="81" t="str">
        <f>IF(ISBLANK('Prediction Log'!$N660), "",IF('Prediction Log'!$E660&gt;0, 'Prediction Log'!$P660-'Prediction Log'!$E660, IF('Prediction Log'!$E660&lt;0, -'Prediction Log'!$P660+'Prediction Log'!$E660, "NA")))</f>
        <v/>
      </c>
      <c r="AE660" s="81" t="str">
        <f>IF(ISBLANK('Prediction Log'!$N660), "",ABS('Prediction Log'!$AD660))</f>
        <v/>
      </c>
    </row>
    <row r="661" ht="14.25" customHeight="1">
      <c r="A661" s="67" t="str">
        <f>IF(ISBLANK(Games!$B643), "",Games!A643)</f>
        <v/>
      </c>
      <c r="B661" s="67" t="str">
        <f>IF(ISBLANK(Games!$B643), "",Games!B643)</f>
        <v/>
      </c>
      <c r="C661" s="67" t="str">
        <f>IF(ISBLANK(Games!$B643), "",Games!E643)</f>
        <v/>
      </c>
      <c r="D661" s="68" t="str">
        <f>IF(ISBLANK(Games!$B643), "",Games!G643)</f>
        <v/>
      </c>
      <c r="E661" s="68" t="str">
        <f>IF(ISBLANK(Games!$B643), "",Games!H643)</f>
        <v/>
      </c>
      <c r="F661" s="69" t="str">
        <f>Games!D643</f>
        <v/>
      </c>
      <c r="G661" s="70" t="str">
        <f>Games!K643</f>
        <v/>
      </c>
      <c r="H661" s="71" t="str">
        <f>IF(ISBLANK(Games!B643), "", IF('Prediction Log'!$D661&lt;0, 'Prediction Log'!$B661, 'Prediction Log'!$C661))</f>
        <v/>
      </c>
      <c r="I661" s="72" t="str">
        <f>IF(ISBLANK(Games!$B643), "",Games!I643)</f>
        <v/>
      </c>
      <c r="J661" s="72" t="str">
        <f>IF('Prediction Log'!$F661&gt;0.5, 'Prediction Log'!$B661, IF('Prediction Log'!$F661&lt;0.5, 'Prediction Log'!$C661, "PICK"))</f>
        <v/>
      </c>
      <c r="K661" s="73" t="str">
        <f>IF(ISBLANK(Games!B643), "",IF('Prediction Log'!$J661='Prediction Log'!$B661, 'Prediction Log'!$F661, 1-'Prediction Log'!$F661))</f>
        <v/>
      </c>
      <c r="L661" s="74" t="str">
        <f>IF(ISBLANK(Games!$B643), "",Games!L643)</f>
        <v/>
      </c>
      <c r="M661" s="75" t="str">
        <f>IF(ISBLANK('Prediction Log'!$N661), "",IF('Prediction Log'!$N661&gt;'Prediction Log'!$O661,'Prediction Log'!$B661,'Prediction Log'!$C661))</f>
        <v/>
      </c>
      <c r="N661" s="76"/>
      <c r="O661" s="76"/>
      <c r="P661" s="77" t="str">
        <f>IF(ISBLANK('Prediction Log'!$N661), "",'Prediction Log'!$O661-'Prediction Log'!$N661)</f>
        <v/>
      </c>
      <c r="Q661" s="78" t="str">
        <f>IF(ISBLANK('Prediction Log'!$N661), "",IF('Prediction Log'!$M661&lt;&gt;'Prediction Log'!$H661, "Y", IF(AND('Prediction Log'!$M661='Prediction Log'!$H661, ABS((-1*'Prediction Log'!$P661))&gt;ABS('Prediction Log'!$D661)), "Y", IF('Prediction Log'!$D661='Prediction Log'!$P661, "PUSH", "N"))))</f>
        <v/>
      </c>
      <c r="R661" s="79" t="str">
        <f>IF(ISBLANK('Prediction Log'!$N661), "",IF('Prediction Log'!$P661&lt;'Prediction Log'!$D661, "Y", IF('Prediction Log'!$P661='Prediction Log'!$D661, "PUSH", "N")))</f>
        <v/>
      </c>
      <c r="S661" s="79" t="str">
        <f>IF(ISBLANK('Prediction Log'!$N661), "",IF('Prediction Log'!$P661&lt;'Prediction Log'!$E661, "Y", IF('Prediction Log'!$P661='Prediction Log'!$E661, "PUSH", "N")))</f>
        <v/>
      </c>
      <c r="T661" s="80" t="str">
        <f>IF(ISBLANK('Prediction Log'!$N661),"",IF('Prediction Log'!$M661='Prediction Log'!$H661, "Y", "N"))</f>
        <v/>
      </c>
      <c r="U661" s="80" t="str">
        <f>'Prediction Log'!$R661</f>
        <v/>
      </c>
      <c r="V661" s="80" t="str">
        <f>IF(ISBLANK('Prediction Log'!$N661), "",IF(AND('Prediction Log'!$T661="Y", 'Prediction Log'!$U661="Y"), "Y", "N"))</f>
        <v/>
      </c>
      <c r="W661" s="81" t="str">
        <f>IF(ISBLANK('Prediction Log'!$N661),"",IF('Prediction Log'!$M661='Prediction Log'!$I661, "Y", "N"))</f>
        <v/>
      </c>
      <c r="X661" s="81" t="str">
        <f>IF(ISBLANK('Prediction Log'!$N661), "", IF('Prediction Log'!$R661=Games!K643, "Y", "N"))</f>
        <v/>
      </c>
      <c r="Y661" s="82" t="str">
        <f>IF(ISBLANK('Prediction Log'!$N661), "",IF('Prediction Log'!$J661='Prediction Log'!$M661, "Y", "N"))</f>
        <v/>
      </c>
      <c r="Z661" s="81" t="str">
        <f>IF(ISBLANK('Prediction Log'!$N661), "",IF('Prediction Log'!$I661&lt;&gt;'Prediction Log'!$M661, "N",IF(AND('Prediction Log'!$E661&gt;0, 'Prediction Log'!$P661&gt;'Prediction Log'!$E661, 'Prediction Log'!$I661='Prediction Log'!$C661), "Y", IF(AND('Prediction Log'!$E661&lt;0, 'Prediction Log'!$P661&lt;'Prediction Log'!$E661,'Prediction Log'!$I661='Prediction Log'!$B661 ), "Y", IF('Prediction Log'!$P661='Prediction Log'!$E661, "PUSH", "N")))))</f>
        <v/>
      </c>
      <c r="AA661" s="81" t="str">
        <f>IF(ISBLANK('Prediction Log'!$N661), "",IF(AND('Prediction Log'!$W661="Y", 'Prediction Log'!$X661="Y"), "Y", "N"))</f>
        <v/>
      </c>
      <c r="AB661" s="80" t="str">
        <f>IF(ISBLANK('Prediction Log'!$N661), "",IF('Prediction Log'!$D661&gt;0, 'Prediction Log'!$P661-'Prediction Log'!$D661, IF('Prediction Log'!$D661&lt;0, -'Prediction Log'!$P661+'Prediction Log'!$D661, "NA")))</f>
        <v/>
      </c>
      <c r="AC661" s="80" t="str">
        <f>IF(ISBLANK('Prediction Log'!$N661), "",ABS('Prediction Log'!$AB661))</f>
        <v/>
      </c>
      <c r="AD661" s="81" t="str">
        <f>IF(ISBLANK('Prediction Log'!$N661), "",IF('Prediction Log'!$E661&gt;0, 'Prediction Log'!$P661-'Prediction Log'!$E661, IF('Prediction Log'!$E661&lt;0, -'Prediction Log'!$P661+'Prediction Log'!$E661, "NA")))</f>
        <v/>
      </c>
      <c r="AE661" s="81" t="str">
        <f>IF(ISBLANK('Prediction Log'!$N661), "",ABS('Prediction Log'!$AD661))</f>
        <v/>
      </c>
    </row>
    <row r="662" ht="14.25" customHeight="1">
      <c r="A662" s="14" t="str">
        <f>IF(ISBLANK(Games!$B644), "",Games!A644)</f>
        <v/>
      </c>
      <c r="B662" s="67" t="str">
        <f>IF(ISBLANK(Games!$B644), "",Games!B644)</f>
        <v/>
      </c>
      <c r="C662" s="67" t="str">
        <f>IF(ISBLANK(Games!$B644), "",Games!E644)</f>
        <v/>
      </c>
      <c r="D662" s="10" t="str">
        <f>IF(ISBLANK(Games!$B644), "",Games!G644)</f>
        <v/>
      </c>
      <c r="E662" s="10" t="str">
        <f>IF(ISBLANK(Games!$B644), "",Games!H644)</f>
        <v/>
      </c>
      <c r="F662" s="69" t="str">
        <f>Games!D644</f>
        <v/>
      </c>
      <c r="G662" s="70" t="str">
        <f>Games!K644</f>
        <v/>
      </c>
      <c r="H662" s="71" t="str">
        <f>IF(ISBLANK(Games!B644), "", IF('Prediction Log'!$D662&lt;0, 'Prediction Log'!$B662, 'Prediction Log'!$C662))</f>
        <v/>
      </c>
      <c r="I662" s="72" t="str">
        <f>IF(ISBLANK(Games!$B644), "",Games!I644)</f>
        <v/>
      </c>
      <c r="J662" s="72" t="str">
        <f>IF('Prediction Log'!$F662&gt;0.5, 'Prediction Log'!$B662, IF('Prediction Log'!$F662&lt;0.5, 'Prediction Log'!$C662, "PICK"))</f>
        <v/>
      </c>
      <c r="K662" s="73" t="str">
        <f>IF(ISBLANK(Games!B644), "",IF('Prediction Log'!$J662='Prediction Log'!$B662, 'Prediction Log'!$F662, 1-'Prediction Log'!$F662))</f>
        <v/>
      </c>
      <c r="L662" s="74" t="str">
        <f>IF(ISBLANK(Games!$B644), "",Games!L644)</f>
        <v/>
      </c>
      <c r="M662" s="75" t="str">
        <f>IF(ISBLANK('Prediction Log'!$N662), "",IF('Prediction Log'!$N662&gt;'Prediction Log'!$O662,'Prediction Log'!$B662,'Prediction Log'!$C662))</f>
        <v/>
      </c>
      <c r="N662" s="76"/>
      <c r="O662" s="76"/>
      <c r="P662" s="77" t="str">
        <f>IF(ISBLANK('Prediction Log'!$N662), "",'Prediction Log'!$O662-'Prediction Log'!$N662)</f>
        <v/>
      </c>
      <c r="Q662" s="78" t="str">
        <f>IF(ISBLANK('Prediction Log'!$N662), "",IF('Prediction Log'!$M662&lt;&gt;'Prediction Log'!$H662, "Y", IF(AND('Prediction Log'!$M662='Prediction Log'!$H662, ABS((-1*'Prediction Log'!$P662))&gt;ABS('Prediction Log'!$D662)), "Y", IF('Prediction Log'!$D662='Prediction Log'!$P662, "PUSH", "N"))))</f>
        <v/>
      </c>
      <c r="R662" s="79" t="str">
        <f>IF(ISBLANK('Prediction Log'!$N662), "",IF('Prediction Log'!$P662&lt;'Prediction Log'!$D662, "Y", IF('Prediction Log'!$P662='Prediction Log'!$D662, "PUSH", "N")))</f>
        <v/>
      </c>
      <c r="S662" s="79" t="str">
        <f>IF(ISBLANK('Prediction Log'!$N662), "",IF('Prediction Log'!$P662&lt;'Prediction Log'!$E662, "Y", IF('Prediction Log'!$P662='Prediction Log'!$E662, "PUSH", "N")))</f>
        <v/>
      </c>
      <c r="T662" s="80" t="str">
        <f>IF(ISBLANK('Prediction Log'!$N662),"",IF('Prediction Log'!$M662='Prediction Log'!$H662, "Y", "N"))</f>
        <v/>
      </c>
      <c r="U662" s="80" t="str">
        <f>'Prediction Log'!$R662</f>
        <v/>
      </c>
      <c r="V662" s="80" t="str">
        <f>IF(ISBLANK('Prediction Log'!$N662), "",IF(AND('Prediction Log'!$T662="Y", 'Prediction Log'!$U662="Y"), "Y", "N"))</f>
        <v/>
      </c>
      <c r="W662" s="81" t="str">
        <f>IF(ISBLANK('Prediction Log'!$N662),"",IF('Prediction Log'!$M662='Prediction Log'!$I662, "Y", "N"))</f>
        <v/>
      </c>
      <c r="X662" s="81" t="str">
        <f>IF(ISBLANK('Prediction Log'!$N662), "", IF('Prediction Log'!$R662=Games!K644, "Y", "N"))</f>
        <v/>
      </c>
      <c r="Y662" s="82" t="str">
        <f>IF(ISBLANK('Prediction Log'!$N662), "",IF('Prediction Log'!$J662='Prediction Log'!$M662, "Y", "N"))</f>
        <v/>
      </c>
      <c r="Z662" s="81" t="str">
        <f>IF(ISBLANK('Prediction Log'!$N662), "",IF('Prediction Log'!$I662&lt;&gt;'Prediction Log'!$M662, "N",IF(AND('Prediction Log'!$E662&gt;0, 'Prediction Log'!$P662&gt;'Prediction Log'!$E662, 'Prediction Log'!$I662='Prediction Log'!$C662), "Y", IF(AND('Prediction Log'!$E662&lt;0, 'Prediction Log'!$P662&lt;'Prediction Log'!$E662,'Prediction Log'!$I662='Prediction Log'!$B662 ), "Y", IF('Prediction Log'!$P662='Prediction Log'!$E662, "PUSH", "N")))))</f>
        <v/>
      </c>
      <c r="AA662" s="81" t="str">
        <f>IF(ISBLANK('Prediction Log'!$N662), "",IF(AND('Prediction Log'!$W662="Y", 'Prediction Log'!$X662="Y"), "Y", "N"))</f>
        <v/>
      </c>
      <c r="AB662" s="80" t="str">
        <f>IF(ISBLANK('Prediction Log'!$N662), "",IF('Prediction Log'!$D662&gt;0, 'Prediction Log'!$P662-'Prediction Log'!$D662, IF('Prediction Log'!$D662&lt;0, -'Prediction Log'!$P662+'Prediction Log'!$D662, "NA")))</f>
        <v/>
      </c>
      <c r="AC662" s="80" t="str">
        <f>IF(ISBLANK('Prediction Log'!$N662), "",ABS('Prediction Log'!$AB662))</f>
        <v/>
      </c>
      <c r="AD662" s="81" t="str">
        <f>IF(ISBLANK('Prediction Log'!$N662), "",IF('Prediction Log'!$E662&gt;0, 'Prediction Log'!$P662-'Prediction Log'!$E662, IF('Prediction Log'!$E662&lt;0, -'Prediction Log'!$P662+'Prediction Log'!$E662, "NA")))</f>
        <v/>
      </c>
      <c r="AE662" s="81" t="str">
        <f>IF(ISBLANK('Prediction Log'!$N662), "",ABS('Prediction Log'!$AD662))</f>
        <v/>
      </c>
    </row>
    <row r="663" ht="14.25" customHeight="1">
      <c r="A663" s="67" t="str">
        <f>IF(ISBLANK(Games!$B645), "",Games!A645)</f>
        <v/>
      </c>
      <c r="B663" s="67" t="str">
        <f>IF(ISBLANK(Games!$B645), "",Games!B645)</f>
        <v/>
      </c>
      <c r="C663" s="67" t="str">
        <f>IF(ISBLANK(Games!$B645), "",Games!E645)</f>
        <v/>
      </c>
      <c r="D663" s="68" t="str">
        <f>IF(ISBLANK(Games!$B645), "",Games!G645)</f>
        <v/>
      </c>
      <c r="E663" s="68" t="str">
        <f>IF(ISBLANK(Games!$B645), "",Games!H645)</f>
        <v/>
      </c>
      <c r="F663" s="69" t="str">
        <f>Games!D645</f>
        <v/>
      </c>
      <c r="G663" s="70" t="str">
        <f>Games!K645</f>
        <v/>
      </c>
      <c r="H663" s="71" t="str">
        <f>IF(ISBLANK(Games!B645), "", IF('Prediction Log'!$D663&lt;0, 'Prediction Log'!$B663, 'Prediction Log'!$C663))</f>
        <v/>
      </c>
      <c r="I663" s="72" t="str">
        <f>IF(ISBLANK(Games!$B645), "",Games!I645)</f>
        <v/>
      </c>
      <c r="J663" s="72" t="str">
        <f>IF('Prediction Log'!$F663&gt;0.5, 'Prediction Log'!$B663, IF('Prediction Log'!$F663&lt;0.5, 'Prediction Log'!$C663, "PICK"))</f>
        <v/>
      </c>
      <c r="K663" s="73" t="str">
        <f>IF(ISBLANK(Games!B645), "",IF('Prediction Log'!$J663='Prediction Log'!$B663, 'Prediction Log'!$F663, 1-'Prediction Log'!$F663))</f>
        <v/>
      </c>
      <c r="L663" s="74" t="str">
        <f>IF(ISBLANK(Games!$B645), "",Games!L645)</f>
        <v/>
      </c>
      <c r="M663" s="75" t="str">
        <f>IF(ISBLANK('Prediction Log'!$N663), "",IF('Prediction Log'!$N663&gt;'Prediction Log'!$O663,'Prediction Log'!$B663,'Prediction Log'!$C663))</f>
        <v/>
      </c>
      <c r="N663" s="76"/>
      <c r="O663" s="76"/>
      <c r="P663" s="77" t="str">
        <f>IF(ISBLANK('Prediction Log'!$N663), "",'Prediction Log'!$O663-'Prediction Log'!$N663)</f>
        <v/>
      </c>
      <c r="Q663" s="78" t="str">
        <f>IF(ISBLANK('Prediction Log'!$N663), "",IF('Prediction Log'!$M663&lt;&gt;'Prediction Log'!$H663, "Y", IF(AND('Prediction Log'!$M663='Prediction Log'!$H663, ABS((-1*'Prediction Log'!$P663))&gt;ABS('Prediction Log'!$D663)), "Y", IF('Prediction Log'!$D663='Prediction Log'!$P663, "PUSH", "N"))))</f>
        <v/>
      </c>
      <c r="R663" s="79" t="str">
        <f>IF(ISBLANK('Prediction Log'!$N663), "",IF('Prediction Log'!$P663&lt;'Prediction Log'!$D663, "Y", IF('Prediction Log'!$P663='Prediction Log'!$D663, "PUSH", "N")))</f>
        <v/>
      </c>
      <c r="S663" s="79" t="str">
        <f>IF(ISBLANK('Prediction Log'!$N663), "",IF('Prediction Log'!$P663&lt;'Prediction Log'!$E663, "Y", IF('Prediction Log'!$P663='Prediction Log'!$E663, "PUSH", "N")))</f>
        <v/>
      </c>
      <c r="T663" s="80" t="str">
        <f>IF(ISBLANK('Prediction Log'!$N663),"",IF('Prediction Log'!$M663='Prediction Log'!$H663, "Y", "N"))</f>
        <v/>
      </c>
      <c r="U663" s="80" t="str">
        <f>'Prediction Log'!$R663</f>
        <v/>
      </c>
      <c r="V663" s="80" t="str">
        <f>IF(ISBLANK('Prediction Log'!$N663), "",IF(AND('Prediction Log'!$T663="Y", 'Prediction Log'!$U663="Y"), "Y", "N"))</f>
        <v/>
      </c>
      <c r="W663" s="81" t="str">
        <f>IF(ISBLANK('Prediction Log'!$N663),"",IF('Prediction Log'!$M663='Prediction Log'!$I663, "Y", "N"))</f>
        <v/>
      </c>
      <c r="X663" s="81" t="str">
        <f>IF(ISBLANK('Prediction Log'!$N663), "", IF('Prediction Log'!$R663=Games!K645, "Y", "N"))</f>
        <v/>
      </c>
      <c r="Y663" s="82" t="str">
        <f>IF(ISBLANK('Prediction Log'!$N663), "",IF('Prediction Log'!$J663='Prediction Log'!$M663, "Y", "N"))</f>
        <v/>
      </c>
      <c r="Z663" s="81" t="str">
        <f>IF(ISBLANK('Prediction Log'!$N663), "",IF('Prediction Log'!$I663&lt;&gt;'Prediction Log'!$M663, "N",IF(AND('Prediction Log'!$E663&gt;0, 'Prediction Log'!$P663&gt;'Prediction Log'!$E663, 'Prediction Log'!$I663='Prediction Log'!$C663), "Y", IF(AND('Prediction Log'!$E663&lt;0, 'Prediction Log'!$P663&lt;'Prediction Log'!$E663,'Prediction Log'!$I663='Prediction Log'!$B663 ), "Y", IF('Prediction Log'!$P663='Prediction Log'!$E663, "PUSH", "N")))))</f>
        <v/>
      </c>
      <c r="AA663" s="81" t="str">
        <f>IF(ISBLANK('Prediction Log'!$N663), "",IF(AND('Prediction Log'!$W663="Y", 'Prediction Log'!$X663="Y"), "Y", "N"))</f>
        <v/>
      </c>
      <c r="AB663" s="80" t="str">
        <f>IF(ISBLANK('Prediction Log'!$N663), "",IF('Prediction Log'!$D663&gt;0, 'Prediction Log'!$P663-'Prediction Log'!$D663, IF('Prediction Log'!$D663&lt;0, -'Prediction Log'!$P663+'Prediction Log'!$D663, "NA")))</f>
        <v/>
      </c>
      <c r="AC663" s="80" t="str">
        <f>IF(ISBLANK('Prediction Log'!$N663), "",ABS('Prediction Log'!$AB663))</f>
        <v/>
      </c>
      <c r="AD663" s="81" t="str">
        <f>IF(ISBLANK('Prediction Log'!$N663), "",IF('Prediction Log'!$E663&gt;0, 'Prediction Log'!$P663-'Prediction Log'!$E663, IF('Prediction Log'!$E663&lt;0, -'Prediction Log'!$P663+'Prediction Log'!$E663, "NA")))</f>
        <v/>
      </c>
      <c r="AE663" s="81" t="str">
        <f>IF(ISBLANK('Prediction Log'!$N663), "",ABS('Prediction Log'!$AD663))</f>
        <v/>
      </c>
    </row>
    <row r="664" ht="14.25" customHeight="1">
      <c r="A664" s="14" t="str">
        <f>IF(ISBLANK(Games!$B646), "",Games!A646)</f>
        <v/>
      </c>
      <c r="B664" s="67" t="str">
        <f>IF(ISBLANK(Games!$B646), "",Games!B646)</f>
        <v/>
      </c>
      <c r="C664" s="67" t="str">
        <f>IF(ISBLANK(Games!$B646), "",Games!E646)</f>
        <v/>
      </c>
      <c r="D664" s="10" t="str">
        <f>IF(ISBLANK(Games!$B646), "",Games!G646)</f>
        <v/>
      </c>
      <c r="E664" s="10" t="str">
        <f>IF(ISBLANK(Games!$B646), "",Games!H646)</f>
        <v/>
      </c>
      <c r="F664" s="69" t="str">
        <f>Games!D646</f>
        <v/>
      </c>
      <c r="G664" s="70" t="str">
        <f>Games!K646</f>
        <v/>
      </c>
      <c r="H664" s="71" t="str">
        <f>IF(ISBLANK(Games!B646), "", IF('Prediction Log'!$D664&lt;0, 'Prediction Log'!$B664, 'Prediction Log'!$C664))</f>
        <v/>
      </c>
      <c r="I664" s="72" t="str">
        <f>IF(ISBLANK(Games!$B646), "",Games!I646)</f>
        <v/>
      </c>
      <c r="J664" s="72" t="str">
        <f>IF('Prediction Log'!$F664&gt;0.5, 'Prediction Log'!$B664, IF('Prediction Log'!$F664&lt;0.5, 'Prediction Log'!$C664, "PICK"))</f>
        <v/>
      </c>
      <c r="K664" s="73" t="str">
        <f>IF(ISBLANK(Games!B646), "",IF('Prediction Log'!$J664='Prediction Log'!$B664, 'Prediction Log'!$F664, 1-'Prediction Log'!$F664))</f>
        <v/>
      </c>
      <c r="L664" s="74" t="str">
        <f>IF(ISBLANK(Games!$B646), "",Games!L646)</f>
        <v/>
      </c>
      <c r="M664" s="75" t="str">
        <f>IF(ISBLANK('Prediction Log'!$N664), "",IF('Prediction Log'!$N664&gt;'Prediction Log'!$O664,'Prediction Log'!$B664,'Prediction Log'!$C664))</f>
        <v/>
      </c>
      <c r="N664" s="76"/>
      <c r="O664" s="76"/>
      <c r="P664" s="77" t="str">
        <f>IF(ISBLANK('Prediction Log'!$N664), "",'Prediction Log'!$O664-'Prediction Log'!$N664)</f>
        <v/>
      </c>
      <c r="Q664" s="78" t="str">
        <f>IF(ISBLANK('Prediction Log'!$N664), "",IF('Prediction Log'!$M664&lt;&gt;'Prediction Log'!$H664, "Y", IF(AND('Prediction Log'!$M664='Prediction Log'!$H664, ABS((-1*'Prediction Log'!$P664))&gt;ABS('Prediction Log'!$D664)), "Y", IF('Prediction Log'!$D664='Prediction Log'!$P664, "PUSH", "N"))))</f>
        <v/>
      </c>
      <c r="R664" s="79" t="str">
        <f>IF(ISBLANK('Prediction Log'!$N664), "",IF('Prediction Log'!$P664&lt;'Prediction Log'!$D664, "Y", IF('Prediction Log'!$P664='Prediction Log'!$D664, "PUSH", "N")))</f>
        <v/>
      </c>
      <c r="S664" s="79" t="str">
        <f>IF(ISBLANK('Prediction Log'!$N664), "",IF('Prediction Log'!$P664&lt;'Prediction Log'!$E664, "Y", IF('Prediction Log'!$P664='Prediction Log'!$E664, "PUSH", "N")))</f>
        <v/>
      </c>
      <c r="T664" s="80" t="str">
        <f>IF(ISBLANK('Prediction Log'!$N664),"",IF('Prediction Log'!$M664='Prediction Log'!$H664, "Y", "N"))</f>
        <v/>
      </c>
      <c r="U664" s="80" t="str">
        <f>'Prediction Log'!$R664</f>
        <v/>
      </c>
      <c r="V664" s="80" t="str">
        <f>IF(ISBLANK('Prediction Log'!$N664), "",IF(AND('Prediction Log'!$T664="Y", 'Prediction Log'!$U664="Y"), "Y", "N"))</f>
        <v/>
      </c>
      <c r="W664" s="81" t="str">
        <f>IF(ISBLANK('Prediction Log'!$N664),"",IF('Prediction Log'!$M664='Prediction Log'!$I664, "Y", "N"))</f>
        <v/>
      </c>
      <c r="X664" s="81" t="str">
        <f>IF(ISBLANK('Prediction Log'!$N664), "", IF('Prediction Log'!$R664=Games!K646, "Y", "N"))</f>
        <v/>
      </c>
      <c r="Y664" s="82" t="str">
        <f>IF(ISBLANK('Prediction Log'!$N664), "",IF('Prediction Log'!$J664='Prediction Log'!$M664, "Y", "N"))</f>
        <v/>
      </c>
      <c r="Z664" s="81" t="str">
        <f>IF(ISBLANK('Prediction Log'!$N664), "",IF('Prediction Log'!$I664&lt;&gt;'Prediction Log'!$M664, "N",IF(AND('Prediction Log'!$E664&gt;0, 'Prediction Log'!$P664&gt;'Prediction Log'!$E664, 'Prediction Log'!$I664='Prediction Log'!$C664), "Y", IF(AND('Prediction Log'!$E664&lt;0, 'Prediction Log'!$P664&lt;'Prediction Log'!$E664,'Prediction Log'!$I664='Prediction Log'!$B664 ), "Y", IF('Prediction Log'!$P664='Prediction Log'!$E664, "PUSH", "N")))))</f>
        <v/>
      </c>
      <c r="AA664" s="81" t="str">
        <f>IF(ISBLANK('Prediction Log'!$N664), "",IF(AND('Prediction Log'!$W664="Y", 'Prediction Log'!$X664="Y"), "Y", "N"))</f>
        <v/>
      </c>
      <c r="AB664" s="80" t="str">
        <f>IF(ISBLANK('Prediction Log'!$N664), "",IF('Prediction Log'!$D664&gt;0, 'Prediction Log'!$P664-'Prediction Log'!$D664, IF('Prediction Log'!$D664&lt;0, -'Prediction Log'!$P664+'Prediction Log'!$D664, "NA")))</f>
        <v/>
      </c>
      <c r="AC664" s="80" t="str">
        <f>IF(ISBLANK('Prediction Log'!$N664), "",ABS('Prediction Log'!$AB664))</f>
        <v/>
      </c>
      <c r="AD664" s="81" t="str">
        <f>IF(ISBLANK('Prediction Log'!$N664), "",IF('Prediction Log'!$E664&gt;0, 'Prediction Log'!$P664-'Prediction Log'!$E664, IF('Prediction Log'!$E664&lt;0, -'Prediction Log'!$P664+'Prediction Log'!$E664, "NA")))</f>
        <v/>
      </c>
      <c r="AE664" s="81" t="str">
        <f>IF(ISBLANK('Prediction Log'!$N664), "",ABS('Prediction Log'!$AD664))</f>
        <v/>
      </c>
    </row>
    <row r="665" ht="14.25" customHeight="1">
      <c r="A665" s="67" t="str">
        <f>IF(ISBLANK(Games!$B647), "",Games!A647)</f>
        <v/>
      </c>
      <c r="B665" s="67" t="str">
        <f>IF(ISBLANK(Games!$B647), "",Games!B647)</f>
        <v/>
      </c>
      <c r="C665" s="67" t="str">
        <f>IF(ISBLANK(Games!$B647), "",Games!E647)</f>
        <v/>
      </c>
      <c r="D665" s="68" t="str">
        <f>IF(ISBLANK(Games!$B647), "",Games!G647)</f>
        <v/>
      </c>
      <c r="E665" s="68" t="str">
        <f>IF(ISBLANK(Games!$B647), "",Games!H647)</f>
        <v/>
      </c>
      <c r="F665" s="69" t="str">
        <f>Games!D647</f>
        <v/>
      </c>
      <c r="G665" s="70" t="str">
        <f>Games!K647</f>
        <v/>
      </c>
      <c r="H665" s="71" t="str">
        <f>IF(ISBLANK(Games!B647), "", IF('Prediction Log'!$D665&lt;0, 'Prediction Log'!$B665, 'Prediction Log'!$C665))</f>
        <v/>
      </c>
      <c r="I665" s="72" t="str">
        <f>IF(ISBLANK(Games!$B647), "",Games!I647)</f>
        <v/>
      </c>
      <c r="J665" s="72" t="str">
        <f>IF('Prediction Log'!$F665&gt;0.5, 'Prediction Log'!$B665, IF('Prediction Log'!$F665&lt;0.5, 'Prediction Log'!$C665, "PICK"))</f>
        <v/>
      </c>
      <c r="K665" s="73" t="str">
        <f>IF(ISBLANK(Games!B647), "",IF('Prediction Log'!$J665='Prediction Log'!$B665, 'Prediction Log'!$F665, 1-'Prediction Log'!$F665))</f>
        <v/>
      </c>
      <c r="L665" s="74" t="str">
        <f>IF(ISBLANK(Games!$B647), "",Games!L647)</f>
        <v/>
      </c>
      <c r="M665" s="75" t="str">
        <f>IF(ISBLANK('Prediction Log'!$N665), "",IF('Prediction Log'!$N665&gt;'Prediction Log'!$O665,'Prediction Log'!$B665,'Prediction Log'!$C665))</f>
        <v/>
      </c>
      <c r="N665" s="76"/>
      <c r="O665" s="76"/>
      <c r="P665" s="77" t="str">
        <f>IF(ISBLANK('Prediction Log'!$N665), "",'Prediction Log'!$O665-'Prediction Log'!$N665)</f>
        <v/>
      </c>
      <c r="Q665" s="78" t="str">
        <f>IF(ISBLANK('Prediction Log'!$N665), "",IF('Prediction Log'!$M665&lt;&gt;'Prediction Log'!$H665, "Y", IF(AND('Prediction Log'!$M665='Prediction Log'!$H665, ABS((-1*'Prediction Log'!$P665))&gt;ABS('Prediction Log'!$D665)), "Y", IF('Prediction Log'!$D665='Prediction Log'!$P665, "PUSH", "N"))))</f>
        <v/>
      </c>
      <c r="R665" s="79" t="str">
        <f>IF(ISBLANK('Prediction Log'!$N665), "",IF('Prediction Log'!$P665&lt;'Prediction Log'!$D665, "Y", IF('Prediction Log'!$P665='Prediction Log'!$D665, "PUSH", "N")))</f>
        <v/>
      </c>
      <c r="S665" s="79" t="str">
        <f>IF(ISBLANK('Prediction Log'!$N665), "",IF('Prediction Log'!$P665&lt;'Prediction Log'!$E665, "Y", IF('Prediction Log'!$P665='Prediction Log'!$E665, "PUSH", "N")))</f>
        <v/>
      </c>
      <c r="T665" s="80" t="str">
        <f>IF(ISBLANK('Prediction Log'!$N665),"",IF('Prediction Log'!$M665='Prediction Log'!$H665, "Y", "N"))</f>
        <v/>
      </c>
      <c r="U665" s="80" t="str">
        <f>'Prediction Log'!$R665</f>
        <v/>
      </c>
      <c r="V665" s="80" t="str">
        <f>IF(ISBLANK('Prediction Log'!$N665), "",IF(AND('Prediction Log'!$T665="Y", 'Prediction Log'!$U665="Y"), "Y", "N"))</f>
        <v/>
      </c>
      <c r="W665" s="81" t="str">
        <f>IF(ISBLANK('Prediction Log'!$N665),"",IF('Prediction Log'!$M665='Prediction Log'!$I665, "Y", "N"))</f>
        <v/>
      </c>
      <c r="X665" s="81" t="str">
        <f>IF(ISBLANK('Prediction Log'!$N665), "", IF('Prediction Log'!$R665=Games!K647, "Y", "N"))</f>
        <v/>
      </c>
      <c r="Y665" s="82" t="str">
        <f>IF(ISBLANK('Prediction Log'!$N665), "",IF('Prediction Log'!$J665='Prediction Log'!$M665, "Y", "N"))</f>
        <v/>
      </c>
      <c r="Z665" s="81" t="str">
        <f>IF(ISBLANK('Prediction Log'!$N665), "",IF('Prediction Log'!$I665&lt;&gt;'Prediction Log'!$M665, "N",IF(AND('Prediction Log'!$E665&gt;0, 'Prediction Log'!$P665&gt;'Prediction Log'!$E665, 'Prediction Log'!$I665='Prediction Log'!$C665), "Y", IF(AND('Prediction Log'!$E665&lt;0, 'Prediction Log'!$P665&lt;'Prediction Log'!$E665,'Prediction Log'!$I665='Prediction Log'!$B665 ), "Y", IF('Prediction Log'!$P665='Prediction Log'!$E665, "PUSH", "N")))))</f>
        <v/>
      </c>
      <c r="AA665" s="81" t="str">
        <f>IF(ISBLANK('Prediction Log'!$N665), "",IF(AND('Prediction Log'!$W665="Y", 'Prediction Log'!$X665="Y"), "Y", "N"))</f>
        <v/>
      </c>
      <c r="AB665" s="80" t="str">
        <f>IF(ISBLANK('Prediction Log'!$N665), "",IF('Prediction Log'!$D665&gt;0, 'Prediction Log'!$P665-'Prediction Log'!$D665, IF('Prediction Log'!$D665&lt;0, -'Prediction Log'!$P665+'Prediction Log'!$D665, "NA")))</f>
        <v/>
      </c>
      <c r="AC665" s="80" t="str">
        <f>IF(ISBLANK('Prediction Log'!$N665), "",ABS('Prediction Log'!$AB665))</f>
        <v/>
      </c>
      <c r="AD665" s="81" t="str">
        <f>IF(ISBLANK('Prediction Log'!$N665), "",IF('Prediction Log'!$E665&gt;0, 'Prediction Log'!$P665-'Prediction Log'!$E665, IF('Prediction Log'!$E665&lt;0, -'Prediction Log'!$P665+'Prediction Log'!$E665, "NA")))</f>
        <v/>
      </c>
      <c r="AE665" s="81" t="str">
        <f>IF(ISBLANK('Prediction Log'!$N665), "",ABS('Prediction Log'!$AD665))</f>
        <v/>
      </c>
    </row>
    <row r="666" ht="14.25" customHeight="1">
      <c r="A666" s="14" t="str">
        <f>IF(ISBLANK(Games!$B648), "",Games!A648)</f>
        <v/>
      </c>
      <c r="B666" s="67" t="str">
        <f>IF(ISBLANK(Games!$B648), "",Games!B648)</f>
        <v/>
      </c>
      <c r="C666" s="67" t="str">
        <f>IF(ISBLANK(Games!$B648), "",Games!E648)</f>
        <v/>
      </c>
      <c r="D666" s="10" t="str">
        <f>IF(ISBLANK(Games!$B648), "",Games!G648)</f>
        <v/>
      </c>
      <c r="E666" s="10" t="str">
        <f>IF(ISBLANK(Games!$B648), "",Games!H648)</f>
        <v/>
      </c>
      <c r="F666" s="69" t="str">
        <f>Games!D648</f>
        <v/>
      </c>
      <c r="G666" s="70" t="str">
        <f>Games!K648</f>
        <v/>
      </c>
      <c r="H666" s="71" t="str">
        <f>IF(ISBLANK(Games!B648), "", IF('Prediction Log'!$D666&lt;0, 'Prediction Log'!$B666, 'Prediction Log'!$C666))</f>
        <v/>
      </c>
      <c r="I666" s="72" t="str">
        <f>IF(ISBLANK(Games!$B648), "",Games!I648)</f>
        <v/>
      </c>
      <c r="J666" s="72" t="str">
        <f>IF('Prediction Log'!$F666&gt;0.5, 'Prediction Log'!$B666, IF('Prediction Log'!$F666&lt;0.5, 'Prediction Log'!$C666, "PICK"))</f>
        <v/>
      </c>
      <c r="K666" s="73" t="str">
        <f>IF(ISBLANK(Games!B648), "",IF('Prediction Log'!$J666='Prediction Log'!$B666, 'Prediction Log'!$F666, 1-'Prediction Log'!$F666))</f>
        <v/>
      </c>
      <c r="L666" s="74" t="str">
        <f>IF(ISBLANK(Games!$B648), "",Games!L648)</f>
        <v/>
      </c>
      <c r="M666" s="75" t="str">
        <f>IF(ISBLANK('Prediction Log'!$N666), "",IF('Prediction Log'!$N666&gt;'Prediction Log'!$O666,'Prediction Log'!$B666,'Prediction Log'!$C666))</f>
        <v/>
      </c>
      <c r="N666" s="76"/>
      <c r="O666" s="76"/>
      <c r="P666" s="77" t="str">
        <f>IF(ISBLANK('Prediction Log'!$N666), "",'Prediction Log'!$O666-'Prediction Log'!$N666)</f>
        <v/>
      </c>
      <c r="Q666" s="78" t="str">
        <f>IF(ISBLANK('Prediction Log'!$N666), "",IF('Prediction Log'!$M666&lt;&gt;'Prediction Log'!$H666, "Y", IF(AND('Prediction Log'!$M666='Prediction Log'!$H666, ABS((-1*'Prediction Log'!$P666))&gt;ABS('Prediction Log'!$D666)), "Y", IF('Prediction Log'!$D666='Prediction Log'!$P666, "PUSH", "N"))))</f>
        <v/>
      </c>
      <c r="R666" s="79" t="str">
        <f>IF(ISBLANK('Prediction Log'!$N666), "",IF('Prediction Log'!$P666&lt;'Prediction Log'!$D666, "Y", IF('Prediction Log'!$P666='Prediction Log'!$D666, "PUSH", "N")))</f>
        <v/>
      </c>
      <c r="S666" s="79" t="str">
        <f>IF(ISBLANK('Prediction Log'!$N666), "",IF('Prediction Log'!$P666&lt;'Prediction Log'!$E666, "Y", IF('Prediction Log'!$P666='Prediction Log'!$E666, "PUSH", "N")))</f>
        <v/>
      </c>
      <c r="T666" s="80" t="str">
        <f>IF(ISBLANK('Prediction Log'!$N666),"",IF('Prediction Log'!$M666='Prediction Log'!$H666, "Y", "N"))</f>
        <v/>
      </c>
      <c r="U666" s="80" t="str">
        <f>'Prediction Log'!$R666</f>
        <v/>
      </c>
      <c r="V666" s="80" t="str">
        <f>IF(ISBLANK('Prediction Log'!$N666), "",IF(AND('Prediction Log'!$T666="Y", 'Prediction Log'!$U666="Y"), "Y", "N"))</f>
        <v/>
      </c>
      <c r="W666" s="81" t="str">
        <f>IF(ISBLANK('Prediction Log'!$N666),"",IF('Prediction Log'!$M666='Prediction Log'!$I666, "Y", "N"))</f>
        <v/>
      </c>
      <c r="X666" s="81" t="str">
        <f>IF(ISBLANK('Prediction Log'!$N666), "", IF('Prediction Log'!$R666=Games!K648, "Y", "N"))</f>
        <v/>
      </c>
      <c r="Y666" s="82" t="str">
        <f>IF(ISBLANK('Prediction Log'!$N666), "",IF('Prediction Log'!$J666='Prediction Log'!$M666, "Y", "N"))</f>
        <v/>
      </c>
      <c r="Z666" s="81" t="str">
        <f>IF(ISBLANK('Prediction Log'!$N666), "",IF('Prediction Log'!$I666&lt;&gt;'Prediction Log'!$M666, "N",IF(AND('Prediction Log'!$E666&gt;0, 'Prediction Log'!$P666&gt;'Prediction Log'!$E666, 'Prediction Log'!$I666='Prediction Log'!$C666), "Y", IF(AND('Prediction Log'!$E666&lt;0, 'Prediction Log'!$P666&lt;'Prediction Log'!$E666,'Prediction Log'!$I666='Prediction Log'!$B666 ), "Y", IF('Prediction Log'!$P666='Prediction Log'!$E666, "PUSH", "N")))))</f>
        <v/>
      </c>
      <c r="AA666" s="81" t="str">
        <f>IF(ISBLANK('Prediction Log'!$N666), "",IF(AND('Prediction Log'!$W666="Y", 'Prediction Log'!$X666="Y"), "Y", "N"))</f>
        <v/>
      </c>
      <c r="AB666" s="80" t="str">
        <f>IF(ISBLANK('Prediction Log'!$N666), "",IF('Prediction Log'!$D666&gt;0, 'Prediction Log'!$P666-'Prediction Log'!$D666, IF('Prediction Log'!$D666&lt;0, -'Prediction Log'!$P666+'Prediction Log'!$D666, "NA")))</f>
        <v/>
      </c>
      <c r="AC666" s="80" t="str">
        <f>IF(ISBLANK('Prediction Log'!$N666), "",ABS('Prediction Log'!$AB666))</f>
        <v/>
      </c>
      <c r="AD666" s="81" t="str">
        <f>IF(ISBLANK('Prediction Log'!$N666), "",IF('Prediction Log'!$E666&gt;0, 'Prediction Log'!$P666-'Prediction Log'!$E666, IF('Prediction Log'!$E666&lt;0, -'Prediction Log'!$P666+'Prediction Log'!$E666, "NA")))</f>
        <v/>
      </c>
      <c r="AE666" s="81" t="str">
        <f>IF(ISBLANK('Prediction Log'!$N666), "",ABS('Prediction Log'!$AD666))</f>
        <v/>
      </c>
    </row>
    <row r="667" ht="14.25" customHeight="1">
      <c r="A667" s="67" t="str">
        <f>IF(ISBLANK(Games!$B649), "",Games!A649)</f>
        <v/>
      </c>
      <c r="B667" s="67" t="str">
        <f>IF(ISBLANK(Games!$B649), "",Games!B649)</f>
        <v/>
      </c>
      <c r="C667" s="67" t="str">
        <f>IF(ISBLANK(Games!$B649), "",Games!E649)</f>
        <v/>
      </c>
      <c r="D667" s="68" t="str">
        <f>IF(ISBLANK(Games!$B649), "",Games!G649)</f>
        <v/>
      </c>
      <c r="E667" s="68" t="str">
        <f>IF(ISBLANK(Games!$B649), "",Games!H649)</f>
        <v/>
      </c>
      <c r="F667" s="69" t="str">
        <f>Games!D649</f>
        <v/>
      </c>
      <c r="G667" s="70" t="str">
        <f>Games!K649</f>
        <v/>
      </c>
      <c r="H667" s="71" t="str">
        <f>IF(ISBLANK(Games!B649), "", IF('Prediction Log'!$D667&lt;0, 'Prediction Log'!$B667, 'Prediction Log'!$C667))</f>
        <v/>
      </c>
      <c r="I667" s="72" t="str">
        <f>IF(ISBLANK(Games!$B649), "",Games!I649)</f>
        <v/>
      </c>
      <c r="J667" s="72" t="str">
        <f>IF('Prediction Log'!$F667&gt;0.5, 'Prediction Log'!$B667, IF('Prediction Log'!$F667&lt;0.5, 'Prediction Log'!$C667, "PICK"))</f>
        <v/>
      </c>
      <c r="K667" s="73" t="str">
        <f>IF(ISBLANK(Games!B649), "",IF('Prediction Log'!$J667='Prediction Log'!$B667, 'Prediction Log'!$F667, 1-'Prediction Log'!$F667))</f>
        <v/>
      </c>
      <c r="L667" s="74" t="str">
        <f>IF(ISBLANK(Games!$B649), "",Games!L649)</f>
        <v/>
      </c>
      <c r="M667" s="75" t="str">
        <f>IF(ISBLANK('Prediction Log'!$N667), "",IF('Prediction Log'!$N667&gt;'Prediction Log'!$O667,'Prediction Log'!$B667,'Prediction Log'!$C667))</f>
        <v/>
      </c>
      <c r="N667" s="76"/>
      <c r="O667" s="76"/>
      <c r="P667" s="77" t="str">
        <f>IF(ISBLANK('Prediction Log'!$N667), "",'Prediction Log'!$O667-'Prediction Log'!$N667)</f>
        <v/>
      </c>
      <c r="Q667" s="78" t="str">
        <f>IF(ISBLANK('Prediction Log'!$N667), "",IF('Prediction Log'!$M667&lt;&gt;'Prediction Log'!$H667, "Y", IF(AND('Prediction Log'!$M667='Prediction Log'!$H667, ABS((-1*'Prediction Log'!$P667))&gt;ABS('Prediction Log'!$D667)), "Y", IF('Prediction Log'!$D667='Prediction Log'!$P667, "PUSH", "N"))))</f>
        <v/>
      </c>
      <c r="R667" s="79" t="str">
        <f>IF(ISBLANK('Prediction Log'!$N667), "",IF('Prediction Log'!$P667&lt;'Prediction Log'!$D667, "Y", IF('Prediction Log'!$P667='Prediction Log'!$D667, "PUSH", "N")))</f>
        <v/>
      </c>
      <c r="S667" s="79" t="str">
        <f>IF(ISBLANK('Prediction Log'!$N667), "",IF('Prediction Log'!$P667&lt;'Prediction Log'!$E667, "Y", IF('Prediction Log'!$P667='Prediction Log'!$E667, "PUSH", "N")))</f>
        <v/>
      </c>
      <c r="T667" s="80" t="str">
        <f>IF(ISBLANK('Prediction Log'!$N667),"",IF('Prediction Log'!$M667='Prediction Log'!$H667, "Y", "N"))</f>
        <v/>
      </c>
      <c r="U667" s="80" t="str">
        <f>'Prediction Log'!$R667</f>
        <v/>
      </c>
      <c r="V667" s="80" t="str">
        <f>IF(ISBLANK('Prediction Log'!$N667), "",IF(AND('Prediction Log'!$T667="Y", 'Prediction Log'!$U667="Y"), "Y", "N"))</f>
        <v/>
      </c>
      <c r="W667" s="81" t="str">
        <f>IF(ISBLANK('Prediction Log'!$N667),"",IF('Prediction Log'!$M667='Prediction Log'!$I667, "Y", "N"))</f>
        <v/>
      </c>
      <c r="X667" s="81" t="str">
        <f>IF(ISBLANK('Prediction Log'!$N667), "", IF('Prediction Log'!$R667=Games!K649, "Y", "N"))</f>
        <v/>
      </c>
      <c r="Y667" s="82" t="str">
        <f>IF(ISBLANK('Prediction Log'!$N667), "",IF('Prediction Log'!$J667='Prediction Log'!$M667, "Y", "N"))</f>
        <v/>
      </c>
      <c r="Z667" s="81" t="str">
        <f>IF(ISBLANK('Prediction Log'!$N667), "",IF('Prediction Log'!$I667&lt;&gt;'Prediction Log'!$M667, "N",IF(AND('Prediction Log'!$E667&gt;0, 'Prediction Log'!$P667&gt;'Prediction Log'!$E667, 'Prediction Log'!$I667='Prediction Log'!$C667), "Y", IF(AND('Prediction Log'!$E667&lt;0, 'Prediction Log'!$P667&lt;'Prediction Log'!$E667,'Prediction Log'!$I667='Prediction Log'!$B667 ), "Y", IF('Prediction Log'!$P667='Prediction Log'!$E667, "PUSH", "N")))))</f>
        <v/>
      </c>
      <c r="AA667" s="81" t="str">
        <f>IF(ISBLANK('Prediction Log'!$N667), "",IF(AND('Prediction Log'!$W667="Y", 'Prediction Log'!$X667="Y"), "Y", "N"))</f>
        <v/>
      </c>
      <c r="AB667" s="80" t="str">
        <f>IF(ISBLANK('Prediction Log'!$N667), "",IF('Prediction Log'!$D667&gt;0, 'Prediction Log'!$P667-'Prediction Log'!$D667, IF('Prediction Log'!$D667&lt;0, -'Prediction Log'!$P667+'Prediction Log'!$D667, "NA")))</f>
        <v/>
      </c>
      <c r="AC667" s="80" t="str">
        <f>IF(ISBLANK('Prediction Log'!$N667), "",ABS('Prediction Log'!$AB667))</f>
        <v/>
      </c>
      <c r="AD667" s="81" t="str">
        <f>IF(ISBLANK('Prediction Log'!$N667), "",IF('Prediction Log'!$E667&gt;0, 'Prediction Log'!$P667-'Prediction Log'!$E667, IF('Prediction Log'!$E667&lt;0, -'Prediction Log'!$P667+'Prediction Log'!$E667, "NA")))</f>
        <v/>
      </c>
      <c r="AE667" s="81" t="str">
        <f>IF(ISBLANK('Prediction Log'!$N667), "",ABS('Prediction Log'!$AD667))</f>
        <v/>
      </c>
    </row>
    <row r="668" ht="14.25" customHeight="1">
      <c r="A668" s="14" t="str">
        <f>IF(ISBLANK(Games!$B650), "",Games!A650)</f>
        <v/>
      </c>
      <c r="B668" s="67" t="str">
        <f>IF(ISBLANK(Games!$B650), "",Games!B650)</f>
        <v/>
      </c>
      <c r="C668" s="67" t="str">
        <f>IF(ISBLANK(Games!$B650), "",Games!E650)</f>
        <v/>
      </c>
      <c r="D668" s="10" t="str">
        <f>IF(ISBLANK(Games!$B650), "",Games!G650)</f>
        <v/>
      </c>
      <c r="E668" s="10" t="str">
        <f>IF(ISBLANK(Games!$B650), "",Games!H650)</f>
        <v/>
      </c>
      <c r="F668" s="69" t="str">
        <f>Games!D650</f>
        <v/>
      </c>
      <c r="G668" s="70" t="str">
        <f>Games!K650</f>
        <v/>
      </c>
      <c r="H668" s="71" t="str">
        <f>IF(ISBLANK(Games!B650), "", IF('Prediction Log'!$D668&lt;0, 'Prediction Log'!$B668, 'Prediction Log'!$C668))</f>
        <v/>
      </c>
      <c r="I668" s="72" t="str">
        <f>IF(ISBLANK(Games!$B650), "",Games!I650)</f>
        <v/>
      </c>
      <c r="J668" s="72" t="str">
        <f>IF('Prediction Log'!$F668&gt;0.5, 'Prediction Log'!$B668, IF('Prediction Log'!$F668&lt;0.5, 'Prediction Log'!$C668, "PICK"))</f>
        <v/>
      </c>
      <c r="K668" s="73" t="str">
        <f>IF(ISBLANK(Games!B650), "",IF('Prediction Log'!$J668='Prediction Log'!$B668, 'Prediction Log'!$F668, 1-'Prediction Log'!$F668))</f>
        <v/>
      </c>
      <c r="L668" s="74" t="str">
        <f>IF(ISBLANK(Games!$B650), "",Games!L650)</f>
        <v/>
      </c>
      <c r="M668" s="75" t="str">
        <f>IF(ISBLANK('Prediction Log'!$N668), "",IF('Prediction Log'!$N668&gt;'Prediction Log'!$O668,'Prediction Log'!$B668,'Prediction Log'!$C668))</f>
        <v/>
      </c>
      <c r="N668" s="76"/>
      <c r="O668" s="76"/>
      <c r="P668" s="77" t="str">
        <f>IF(ISBLANK('Prediction Log'!$N668), "",'Prediction Log'!$O668-'Prediction Log'!$N668)</f>
        <v/>
      </c>
      <c r="Q668" s="78" t="str">
        <f>IF(ISBLANK('Prediction Log'!$N668), "",IF('Prediction Log'!$M668&lt;&gt;'Prediction Log'!$H668, "Y", IF(AND('Prediction Log'!$M668='Prediction Log'!$H668, ABS((-1*'Prediction Log'!$P668))&gt;ABS('Prediction Log'!$D668)), "Y", IF('Prediction Log'!$D668='Prediction Log'!$P668, "PUSH", "N"))))</f>
        <v/>
      </c>
      <c r="R668" s="79" t="str">
        <f>IF(ISBLANK('Prediction Log'!$N668), "",IF('Prediction Log'!$P668&lt;'Prediction Log'!$D668, "Y", IF('Prediction Log'!$P668='Prediction Log'!$D668, "PUSH", "N")))</f>
        <v/>
      </c>
      <c r="S668" s="79" t="str">
        <f>IF(ISBLANK('Prediction Log'!$N668), "",IF('Prediction Log'!$P668&lt;'Prediction Log'!$E668, "Y", IF('Prediction Log'!$P668='Prediction Log'!$E668, "PUSH", "N")))</f>
        <v/>
      </c>
      <c r="T668" s="80" t="str">
        <f>IF(ISBLANK('Prediction Log'!$N668),"",IF('Prediction Log'!$M668='Prediction Log'!$H668, "Y", "N"))</f>
        <v/>
      </c>
      <c r="U668" s="80" t="str">
        <f>'Prediction Log'!$R668</f>
        <v/>
      </c>
      <c r="V668" s="80" t="str">
        <f>IF(ISBLANK('Prediction Log'!$N668), "",IF(AND('Prediction Log'!$T668="Y", 'Prediction Log'!$U668="Y"), "Y", "N"))</f>
        <v/>
      </c>
      <c r="W668" s="81" t="str">
        <f>IF(ISBLANK('Prediction Log'!$N668),"",IF('Prediction Log'!$M668='Prediction Log'!$I668, "Y", "N"))</f>
        <v/>
      </c>
      <c r="X668" s="81" t="str">
        <f>IF(ISBLANK('Prediction Log'!$N668), "", IF('Prediction Log'!$R668=Games!K650, "Y", "N"))</f>
        <v/>
      </c>
      <c r="Y668" s="82" t="str">
        <f>IF(ISBLANK('Prediction Log'!$N668), "",IF('Prediction Log'!$J668='Prediction Log'!$M668, "Y", "N"))</f>
        <v/>
      </c>
      <c r="Z668" s="81" t="str">
        <f>IF(ISBLANK('Prediction Log'!$N668), "",IF('Prediction Log'!$I668&lt;&gt;'Prediction Log'!$M668, "N",IF(AND('Prediction Log'!$E668&gt;0, 'Prediction Log'!$P668&gt;'Prediction Log'!$E668, 'Prediction Log'!$I668='Prediction Log'!$C668), "Y", IF(AND('Prediction Log'!$E668&lt;0, 'Prediction Log'!$P668&lt;'Prediction Log'!$E668,'Prediction Log'!$I668='Prediction Log'!$B668 ), "Y", IF('Prediction Log'!$P668='Prediction Log'!$E668, "PUSH", "N")))))</f>
        <v/>
      </c>
      <c r="AA668" s="81" t="str">
        <f>IF(ISBLANK('Prediction Log'!$N668), "",IF(AND('Prediction Log'!$W668="Y", 'Prediction Log'!$X668="Y"), "Y", "N"))</f>
        <v/>
      </c>
      <c r="AB668" s="80" t="str">
        <f>IF(ISBLANK('Prediction Log'!$N668), "",IF('Prediction Log'!$D668&gt;0, 'Prediction Log'!$P668-'Prediction Log'!$D668, IF('Prediction Log'!$D668&lt;0, -'Prediction Log'!$P668+'Prediction Log'!$D668, "NA")))</f>
        <v/>
      </c>
      <c r="AC668" s="80" t="str">
        <f>IF(ISBLANK('Prediction Log'!$N668), "",ABS('Prediction Log'!$AB668))</f>
        <v/>
      </c>
      <c r="AD668" s="81" t="str">
        <f>IF(ISBLANK('Prediction Log'!$N668), "",IF('Prediction Log'!$E668&gt;0, 'Prediction Log'!$P668-'Prediction Log'!$E668, IF('Prediction Log'!$E668&lt;0, -'Prediction Log'!$P668+'Prediction Log'!$E668, "NA")))</f>
        <v/>
      </c>
      <c r="AE668" s="81" t="str">
        <f>IF(ISBLANK('Prediction Log'!$N668), "",ABS('Prediction Log'!$AD668))</f>
        <v/>
      </c>
    </row>
    <row r="669" ht="14.25" customHeight="1">
      <c r="A669" s="67" t="str">
        <f>IF(ISBLANK(Games!$B651), "",Games!A651)</f>
        <v/>
      </c>
      <c r="B669" s="67" t="str">
        <f>IF(ISBLANK(Games!$B651), "",Games!B651)</f>
        <v/>
      </c>
      <c r="C669" s="67" t="str">
        <f>IF(ISBLANK(Games!$B651), "",Games!E651)</f>
        <v/>
      </c>
      <c r="D669" s="68" t="str">
        <f>IF(ISBLANK(Games!$B651), "",Games!G651)</f>
        <v/>
      </c>
      <c r="E669" s="68" t="str">
        <f>IF(ISBLANK(Games!$B651), "",Games!H651)</f>
        <v/>
      </c>
      <c r="F669" s="69" t="str">
        <f>Games!D651</f>
        <v/>
      </c>
      <c r="G669" s="70" t="str">
        <f>Games!K651</f>
        <v/>
      </c>
      <c r="H669" s="71" t="str">
        <f>IF(ISBLANK(Games!B651), "", IF('Prediction Log'!$D669&lt;0, 'Prediction Log'!$B669, 'Prediction Log'!$C669))</f>
        <v/>
      </c>
      <c r="I669" s="72" t="str">
        <f>IF(ISBLANK(Games!$B651), "",Games!I651)</f>
        <v/>
      </c>
      <c r="J669" s="72" t="str">
        <f>IF('Prediction Log'!$F669&gt;0.5, 'Prediction Log'!$B669, IF('Prediction Log'!$F669&lt;0.5, 'Prediction Log'!$C669, "PICK"))</f>
        <v/>
      </c>
      <c r="K669" s="73" t="str">
        <f>IF(ISBLANK(Games!B651), "",IF('Prediction Log'!$J669='Prediction Log'!$B669, 'Prediction Log'!$F669, 1-'Prediction Log'!$F669))</f>
        <v/>
      </c>
      <c r="L669" s="74" t="str">
        <f>IF(ISBLANK(Games!$B651), "",Games!L651)</f>
        <v/>
      </c>
      <c r="M669" s="75" t="str">
        <f>IF(ISBLANK('Prediction Log'!$N669), "",IF('Prediction Log'!$N669&gt;'Prediction Log'!$O669,'Prediction Log'!$B669,'Prediction Log'!$C669))</f>
        <v/>
      </c>
      <c r="N669" s="76"/>
      <c r="O669" s="76"/>
      <c r="P669" s="77" t="str">
        <f>IF(ISBLANK('Prediction Log'!$N669), "",'Prediction Log'!$O669-'Prediction Log'!$N669)</f>
        <v/>
      </c>
      <c r="Q669" s="78" t="str">
        <f>IF(ISBLANK('Prediction Log'!$N669), "",IF('Prediction Log'!$M669&lt;&gt;'Prediction Log'!$H669, "Y", IF(AND('Prediction Log'!$M669='Prediction Log'!$H669, ABS((-1*'Prediction Log'!$P669))&gt;ABS('Prediction Log'!$D669)), "Y", IF('Prediction Log'!$D669='Prediction Log'!$P669, "PUSH", "N"))))</f>
        <v/>
      </c>
      <c r="R669" s="79" t="str">
        <f>IF(ISBLANK('Prediction Log'!$N669), "",IF('Prediction Log'!$P669&lt;'Prediction Log'!$D669, "Y", IF('Prediction Log'!$P669='Prediction Log'!$D669, "PUSH", "N")))</f>
        <v/>
      </c>
      <c r="S669" s="79" t="str">
        <f>IF(ISBLANK('Prediction Log'!$N669), "",IF('Prediction Log'!$P669&lt;'Prediction Log'!$E669, "Y", IF('Prediction Log'!$P669='Prediction Log'!$E669, "PUSH", "N")))</f>
        <v/>
      </c>
      <c r="T669" s="80" t="str">
        <f>IF(ISBLANK('Prediction Log'!$N669),"",IF('Prediction Log'!$M669='Prediction Log'!$H669, "Y", "N"))</f>
        <v/>
      </c>
      <c r="U669" s="80" t="str">
        <f>'Prediction Log'!$R669</f>
        <v/>
      </c>
      <c r="V669" s="80" t="str">
        <f>IF(ISBLANK('Prediction Log'!$N669), "",IF(AND('Prediction Log'!$T669="Y", 'Prediction Log'!$U669="Y"), "Y", "N"))</f>
        <v/>
      </c>
      <c r="W669" s="81" t="str">
        <f>IF(ISBLANK('Prediction Log'!$N669),"",IF('Prediction Log'!$M669='Prediction Log'!$I669, "Y", "N"))</f>
        <v/>
      </c>
      <c r="X669" s="81" t="str">
        <f>IF(ISBLANK('Prediction Log'!$N669), "", IF('Prediction Log'!$R669=Games!K651, "Y", "N"))</f>
        <v/>
      </c>
      <c r="Y669" s="82" t="str">
        <f>IF(ISBLANK('Prediction Log'!$N669), "",IF('Prediction Log'!$J669='Prediction Log'!$M669, "Y", "N"))</f>
        <v/>
      </c>
      <c r="Z669" s="81" t="str">
        <f>IF(ISBLANK('Prediction Log'!$N669), "",IF('Prediction Log'!$I669&lt;&gt;'Prediction Log'!$M669, "N",IF(AND('Prediction Log'!$E669&gt;0, 'Prediction Log'!$P669&gt;'Prediction Log'!$E669, 'Prediction Log'!$I669='Prediction Log'!$C669), "Y", IF(AND('Prediction Log'!$E669&lt;0, 'Prediction Log'!$P669&lt;'Prediction Log'!$E669,'Prediction Log'!$I669='Prediction Log'!$B669 ), "Y", IF('Prediction Log'!$P669='Prediction Log'!$E669, "PUSH", "N")))))</f>
        <v/>
      </c>
      <c r="AA669" s="81" t="str">
        <f>IF(ISBLANK('Prediction Log'!$N669), "",IF(AND('Prediction Log'!$W669="Y", 'Prediction Log'!$X669="Y"), "Y", "N"))</f>
        <v/>
      </c>
      <c r="AB669" s="80" t="str">
        <f>IF(ISBLANK('Prediction Log'!$N669), "",IF('Prediction Log'!$D669&gt;0, 'Prediction Log'!$P669-'Prediction Log'!$D669, IF('Prediction Log'!$D669&lt;0, -'Prediction Log'!$P669+'Prediction Log'!$D669, "NA")))</f>
        <v/>
      </c>
      <c r="AC669" s="80" t="str">
        <f>IF(ISBLANK('Prediction Log'!$N669), "",ABS('Prediction Log'!$AB669))</f>
        <v/>
      </c>
      <c r="AD669" s="81" t="str">
        <f>IF(ISBLANK('Prediction Log'!$N669), "",IF('Prediction Log'!$E669&gt;0, 'Prediction Log'!$P669-'Prediction Log'!$E669, IF('Prediction Log'!$E669&lt;0, -'Prediction Log'!$P669+'Prediction Log'!$E669, "NA")))</f>
        <v/>
      </c>
      <c r="AE669" s="81" t="str">
        <f>IF(ISBLANK('Prediction Log'!$N669), "",ABS('Prediction Log'!$AD669))</f>
        <v/>
      </c>
    </row>
    <row r="670" ht="14.25" customHeight="1">
      <c r="A670" s="14" t="str">
        <f>IF(ISBLANK(Games!$B652), "",Games!A652)</f>
        <v/>
      </c>
      <c r="B670" s="67" t="str">
        <f>IF(ISBLANK(Games!$B652), "",Games!B652)</f>
        <v/>
      </c>
      <c r="C670" s="67" t="str">
        <f>IF(ISBLANK(Games!$B652), "",Games!E652)</f>
        <v/>
      </c>
      <c r="D670" s="10" t="str">
        <f>IF(ISBLANK(Games!$B652), "",Games!G652)</f>
        <v/>
      </c>
      <c r="E670" s="10" t="str">
        <f>IF(ISBLANK(Games!$B652), "",Games!H652)</f>
        <v/>
      </c>
      <c r="F670" s="69" t="str">
        <f>Games!D652</f>
        <v/>
      </c>
      <c r="G670" s="70" t="str">
        <f>Games!K652</f>
        <v/>
      </c>
      <c r="H670" s="71" t="str">
        <f>IF(ISBLANK(Games!B652), "", IF('Prediction Log'!$D670&lt;0, 'Prediction Log'!$B670, 'Prediction Log'!$C670))</f>
        <v/>
      </c>
      <c r="I670" s="72" t="str">
        <f>IF(ISBLANK(Games!$B652), "",Games!I652)</f>
        <v/>
      </c>
      <c r="J670" s="72" t="str">
        <f>IF('Prediction Log'!$F670&gt;0.5, 'Prediction Log'!$B670, IF('Prediction Log'!$F670&lt;0.5, 'Prediction Log'!$C670, "PICK"))</f>
        <v/>
      </c>
      <c r="K670" s="73" t="str">
        <f>IF(ISBLANK(Games!B652), "",IF('Prediction Log'!$J670='Prediction Log'!$B670, 'Prediction Log'!$F670, 1-'Prediction Log'!$F670))</f>
        <v/>
      </c>
      <c r="L670" s="74" t="str">
        <f>IF(ISBLANK(Games!$B652), "",Games!L652)</f>
        <v/>
      </c>
      <c r="M670" s="75" t="str">
        <f>IF(ISBLANK('Prediction Log'!$N670), "",IF('Prediction Log'!$N670&gt;'Prediction Log'!$O670,'Prediction Log'!$B670,'Prediction Log'!$C670))</f>
        <v/>
      </c>
      <c r="N670" s="76"/>
      <c r="O670" s="76"/>
      <c r="P670" s="77" t="str">
        <f>IF(ISBLANK('Prediction Log'!$N670), "",'Prediction Log'!$O670-'Prediction Log'!$N670)</f>
        <v/>
      </c>
      <c r="Q670" s="78" t="str">
        <f>IF(ISBLANK('Prediction Log'!$N670), "",IF('Prediction Log'!$M670&lt;&gt;'Prediction Log'!$H670, "Y", IF(AND('Prediction Log'!$M670='Prediction Log'!$H670, ABS((-1*'Prediction Log'!$P670))&gt;ABS('Prediction Log'!$D670)), "Y", IF('Prediction Log'!$D670='Prediction Log'!$P670, "PUSH", "N"))))</f>
        <v/>
      </c>
      <c r="R670" s="79" t="str">
        <f>IF(ISBLANK('Prediction Log'!$N670), "",IF('Prediction Log'!$P670&lt;'Prediction Log'!$D670, "Y", IF('Prediction Log'!$P670='Prediction Log'!$D670, "PUSH", "N")))</f>
        <v/>
      </c>
      <c r="S670" s="79" t="str">
        <f>IF(ISBLANK('Prediction Log'!$N670), "",IF('Prediction Log'!$P670&lt;'Prediction Log'!$E670, "Y", IF('Prediction Log'!$P670='Prediction Log'!$E670, "PUSH", "N")))</f>
        <v/>
      </c>
      <c r="T670" s="80" t="str">
        <f>IF(ISBLANK('Prediction Log'!$N670),"",IF('Prediction Log'!$M670='Prediction Log'!$H670, "Y", "N"))</f>
        <v/>
      </c>
      <c r="U670" s="80" t="str">
        <f>'Prediction Log'!$R670</f>
        <v/>
      </c>
      <c r="V670" s="80" t="str">
        <f>IF(ISBLANK('Prediction Log'!$N670), "",IF(AND('Prediction Log'!$T670="Y", 'Prediction Log'!$U670="Y"), "Y", "N"))</f>
        <v/>
      </c>
      <c r="W670" s="81" t="str">
        <f>IF(ISBLANK('Prediction Log'!$N670),"",IF('Prediction Log'!$M670='Prediction Log'!$I670, "Y", "N"))</f>
        <v/>
      </c>
      <c r="X670" s="81" t="str">
        <f>IF(ISBLANK('Prediction Log'!$N670), "", IF('Prediction Log'!$R670=Games!K652, "Y", "N"))</f>
        <v/>
      </c>
      <c r="Y670" s="82" t="str">
        <f>IF(ISBLANK('Prediction Log'!$N670), "",IF('Prediction Log'!$J670='Prediction Log'!$M670, "Y", "N"))</f>
        <v/>
      </c>
      <c r="Z670" s="81" t="str">
        <f>IF(ISBLANK('Prediction Log'!$N670), "",IF('Prediction Log'!$I670&lt;&gt;'Prediction Log'!$M670, "N",IF(AND('Prediction Log'!$E670&gt;0, 'Prediction Log'!$P670&gt;'Prediction Log'!$E670, 'Prediction Log'!$I670='Prediction Log'!$C670), "Y", IF(AND('Prediction Log'!$E670&lt;0, 'Prediction Log'!$P670&lt;'Prediction Log'!$E670,'Prediction Log'!$I670='Prediction Log'!$B670 ), "Y", IF('Prediction Log'!$P670='Prediction Log'!$E670, "PUSH", "N")))))</f>
        <v/>
      </c>
      <c r="AA670" s="81" t="str">
        <f>IF(ISBLANK('Prediction Log'!$N670), "",IF(AND('Prediction Log'!$W670="Y", 'Prediction Log'!$X670="Y"), "Y", "N"))</f>
        <v/>
      </c>
      <c r="AB670" s="80" t="str">
        <f>IF(ISBLANK('Prediction Log'!$N670), "",IF('Prediction Log'!$D670&gt;0, 'Prediction Log'!$P670-'Prediction Log'!$D670, IF('Prediction Log'!$D670&lt;0, -'Prediction Log'!$P670+'Prediction Log'!$D670, "NA")))</f>
        <v/>
      </c>
      <c r="AC670" s="80" t="str">
        <f>IF(ISBLANK('Prediction Log'!$N670), "",ABS('Prediction Log'!$AB670))</f>
        <v/>
      </c>
      <c r="AD670" s="81" t="str">
        <f>IF(ISBLANK('Prediction Log'!$N670), "",IF('Prediction Log'!$E670&gt;0, 'Prediction Log'!$P670-'Prediction Log'!$E670, IF('Prediction Log'!$E670&lt;0, -'Prediction Log'!$P670+'Prediction Log'!$E670, "NA")))</f>
        <v/>
      </c>
      <c r="AE670" s="81" t="str">
        <f>IF(ISBLANK('Prediction Log'!$N670), "",ABS('Prediction Log'!$AD670))</f>
        <v/>
      </c>
    </row>
    <row r="671" ht="14.25" customHeight="1">
      <c r="A671" s="67" t="str">
        <f>IF(ISBLANK(Games!$B653), "",Games!A653)</f>
        <v/>
      </c>
      <c r="B671" s="67" t="str">
        <f>IF(ISBLANK(Games!$B653), "",Games!B653)</f>
        <v/>
      </c>
      <c r="C671" s="67" t="str">
        <f>IF(ISBLANK(Games!$B653), "",Games!E653)</f>
        <v/>
      </c>
      <c r="D671" s="68" t="str">
        <f>IF(ISBLANK(Games!$B653), "",Games!G653)</f>
        <v/>
      </c>
      <c r="E671" s="68" t="str">
        <f>IF(ISBLANK(Games!$B653), "",Games!H653)</f>
        <v/>
      </c>
      <c r="F671" s="69" t="str">
        <f>Games!D653</f>
        <v/>
      </c>
      <c r="G671" s="70" t="str">
        <f>Games!K653</f>
        <v/>
      </c>
      <c r="H671" s="71" t="str">
        <f>IF(ISBLANK(Games!B653), "", IF('Prediction Log'!$D671&lt;0, 'Prediction Log'!$B671, 'Prediction Log'!$C671))</f>
        <v/>
      </c>
      <c r="I671" s="72" t="str">
        <f>IF(ISBLANK(Games!$B653), "",Games!I653)</f>
        <v/>
      </c>
      <c r="J671" s="72" t="str">
        <f>IF('Prediction Log'!$F671&gt;0.5, 'Prediction Log'!$B671, IF('Prediction Log'!$F671&lt;0.5, 'Prediction Log'!$C671, "PICK"))</f>
        <v/>
      </c>
      <c r="K671" s="73" t="str">
        <f>IF(ISBLANK(Games!B653), "",IF('Prediction Log'!$J671='Prediction Log'!$B671, 'Prediction Log'!$F671, 1-'Prediction Log'!$F671))</f>
        <v/>
      </c>
      <c r="L671" s="74" t="str">
        <f>IF(ISBLANK(Games!$B653), "",Games!L653)</f>
        <v/>
      </c>
      <c r="M671" s="75" t="str">
        <f>IF(ISBLANK('Prediction Log'!$N671), "",IF('Prediction Log'!$N671&gt;'Prediction Log'!$O671,'Prediction Log'!$B671,'Prediction Log'!$C671))</f>
        <v/>
      </c>
      <c r="N671" s="76"/>
      <c r="O671" s="76"/>
      <c r="P671" s="77" t="str">
        <f>IF(ISBLANK('Prediction Log'!$N671), "",'Prediction Log'!$O671-'Prediction Log'!$N671)</f>
        <v/>
      </c>
      <c r="Q671" s="78" t="str">
        <f>IF(ISBLANK('Prediction Log'!$N671), "",IF('Prediction Log'!$M671&lt;&gt;'Prediction Log'!$H671, "Y", IF(AND('Prediction Log'!$M671='Prediction Log'!$H671, ABS((-1*'Prediction Log'!$P671))&gt;ABS('Prediction Log'!$D671)), "Y", IF('Prediction Log'!$D671='Prediction Log'!$P671, "PUSH", "N"))))</f>
        <v/>
      </c>
      <c r="R671" s="79" t="str">
        <f>IF(ISBLANK('Prediction Log'!$N671), "",IF('Prediction Log'!$P671&lt;'Prediction Log'!$D671, "Y", IF('Prediction Log'!$P671='Prediction Log'!$D671, "PUSH", "N")))</f>
        <v/>
      </c>
      <c r="S671" s="79" t="str">
        <f>IF(ISBLANK('Prediction Log'!$N671), "",IF('Prediction Log'!$P671&lt;'Prediction Log'!$E671, "Y", IF('Prediction Log'!$P671='Prediction Log'!$E671, "PUSH", "N")))</f>
        <v/>
      </c>
      <c r="T671" s="80" t="str">
        <f>IF(ISBLANK('Prediction Log'!$N671),"",IF('Prediction Log'!$M671='Prediction Log'!$H671, "Y", "N"))</f>
        <v/>
      </c>
      <c r="U671" s="80" t="str">
        <f>'Prediction Log'!$R671</f>
        <v/>
      </c>
      <c r="V671" s="80" t="str">
        <f>IF(ISBLANK('Prediction Log'!$N671), "",IF(AND('Prediction Log'!$T671="Y", 'Prediction Log'!$U671="Y"), "Y", "N"))</f>
        <v/>
      </c>
      <c r="W671" s="81" t="str">
        <f>IF(ISBLANK('Prediction Log'!$N671),"",IF('Prediction Log'!$M671='Prediction Log'!$I671, "Y", "N"))</f>
        <v/>
      </c>
      <c r="X671" s="81" t="str">
        <f>IF(ISBLANK('Prediction Log'!$N671), "", IF('Prediction Log'!$R671=Games!K653, "Y", "N"))</f>
        <v/>
      </c>
      <c r="Y671" s="82" t="str">
        <f>IF(ISBLANK('Prediction Log'!$N671), "",IF('Prediction Log'!$J671='Prediction Log'!$M671, "Y", "N"))</f>
        <v/>
      </c>
      <c r="Z671" s="81" t="str">
        <f>IF(ISBLANK('Prediction Log'!$N671), "",IF('Prediction Log'!$I671&lt;&gt;'Prediction Log'!$M671, "N",IF(AND('Prediction Log'!$E671&gt;0, 'Prediction Log'!$P671&gt;'Prediction Log'!$E671, 'Prediction Log'!$I671='Prediction Log'!$C671), "Y", IF(AND('Prediction Log'!$E671&lt;0, 'Prediction Log'!$P671&lt;'Prediction Log'!$E671,'Prediction Log'!$I671='Prediction Log'!$B671 ), "Y", IF('Prediction Log'!$P671='Prediction Log'!$E671, "PUSH", "N")))))</f>
        <v/>
      </c>
      <c r="AA671" s="81" t="str">
        <f>IF(ISBLANK('Prediction Log'!$N671), "",IF(AND('Prediction Log'!$W671="Y", 'Prediction Log'!$X671="Y"), "Y", "N"))</f>
        <v/>
      </c>
      <c r="AB671" s="80" t="str">
        <f>IF(ISBLANK('Prediction Log'!$N671), "",IF('Prediction Log'!$D671&gt;0, 'Prediction Log'!$P671-'Prediction Log'!$D671, IF('Prediction Log'!$D671&lt;0, -'Prediction Log'!$P671+'Prediction Log'!$D671, "NA")))</f>
        <v/>
      </c>
      <c r="AC671" s="80" t="str">
        <f>IF(ISBLANK('Prediction Log'!$N671), "",ABS('Prediction Log'!$AB671))</f>
        <v/>
      </c>
      <c r="AD671" s="81" t="str">
        <f>IF(ISBLANK('Prediction Log'!$N671), "",IF('Prediction Log'!$E671&gt;0, 'Prediction Log'!$P671-'Prediction Log'!$E671, IF('Prediction Log'!$E671&lt;0, -'Prediction Log'!$P671+'Prediction Log'!$E671, "NA")))</f>
        <v/>
      </c>
      <c r="AE671" s="81" t="str">
        <f>IF(ISBLANK('Prediction Log'!$N671), "",ABS('Prediction Log'!$AD671))</f>
        <v/>
      </c>
    </row>
    <row r="672" ht="14.25" customHeight="1">
      <c r="A672" s="14" t="str">
        <f>IF(ISBLANK(Games!$B654), "",Games!A654)</f>
        <v/>
      </c>
      <c r="B672" s="67" t="str">
        <f>IF(ISBLANK(Games!$B654), "",Games!B654)</f>
        <v/>
      </c>
      <c r="C672" s="67" t="str">
        <f>IF(ISBLANK(Games!$B654), "",Games!E654)</f>
        <v/>
      </c>
      <c r="D672" s="10" t="str">
        <f>IF(ISBLANK(Games!$B654), "",Games!G654)</f>
        <v/>
      </c>
      <c r="E672" s="10" t="str">
        <f>IF(ISBLANK(Games!$B654), "",Games!H654)</f>
        <v/>
      </c>
      <c r="F672" s="69" t="str">
        <f>Games!D654</f>
        <v/>
      </c>
      <c r="G672" s="70" t="str">
        <f>Games!K654</f>
        <v/>
      </c>
      <c r="H672" s="71" t="str">
        <f>IF(ISBLANK(Games!B654), "", IF('Prediction Log'!$D672&lt;0, 'Prediction Log'!$B672, 'Prediction Log'!$C672))</f>
        <v/>
      </c>
      <c r="I672" s="72" t="str">
        <f>IF(ISBLANK(Games!$B654), "",Games!I654)</f>
        <v/>
      </c>
      <c r="J672" s="72" t="str">
        <f>IF('Prediction Log'!$F672&gt;0.5, 'Prediction Log'!$B672, IF('Prediction Log'!$F672&lt;0.5, 'Prediction Log'!$C672, "PICK"))</f>
        <v/>
      </c>
      <c r="K672" s="73" t="str">
        <f>IF(ISBLANK(Games!B654), "",IF('Prediction Log'!$J672='Prediction Log'!$B672, 'Prediction Log'!$F672, 1-'Prediction Log'!$F672))</f>
        <v/>
      </c>
      <c r="L672" s="74" t="str">
        <f>IF(ISBLANK(Games!$B654), "",Games!L654)</f>
        <v/>
      </c>
      <c r="M672" s="75" t="str">
        <f>IF(ISBLANK('Prediction Log'!$N672), "",IF('Prediction Log'!$N672&gt;'Prediction Log'!$O672,'Prediction Log'!$B672,'Prediction Log'!$C672))</f>
        <v/>
      </c>
      <c r="N672" s="76"/>
      <c r="O672" s="76"/>
      <c r="P672" s="77" t="str">
        <f>IF(ISBLANK('Prediction Log'!$N672), "",'Prediction Log'!$O672-'Prediction Log'!$N672)</f>
        <v/>
      </c>
      <c r="Q672" s="78" t="str">
        <f>IF(ISBLANK('Prediction Log'!$N672), "",IF('Prediction Log'!$M672&lt;&gt;'Prediction Log'!$H672, "Y", IF(AND('Prediction Log'!$M672='Prediction Log'!$H672, ABS((-1*'Prediction Log'!$P672))&gt;ABS('Prediction Log'!$D672)), "Y", IF('Prediction Log'!$D672='Prediction Log'!$P672, "PUSH", "N"))))</f>
        <v/>
      </c>
      <c r="R672" s="79" t="str">
        <f>IF(ISBLANK('Prediction Log'!$N672), "",IF('Prediction Log'!$P672&lt;'Prediction Log'!$D672, "Y", IF('Prediction Log'!$P672='Prediction Log'!$D672, "PUSH", "N")))</f>
        <v/>
      </c>
      <c r="S672" s="79" t="str">
        <f>IF(ISBLANK('Prediction Log'!$N672), "",IF('Prediction Log'!$P672&lt;'Prediction Log'!$E672, "Y", IF('Prediction Log'!$P672='Prediction Log'!$E672, "PUSH", "N")))</f>
        <v/>
      </c>
      <c r="T672" s="80" t="str">
        <f>IF(ISBLANK('Prediction Log'!$N672),"",IF('Prediction Log'!$M672='Prediction Log'!$H672, "Y", "N"))</f>
        <v/>
      </c>
      <c r="U672" s="80" t="str">
        <f>'Prediction Log'!$R672</f>
        <v/>
      </c>
      <c r="V672" s="80" t="str">
        <f>IF(ISBLANK('Prediction Log'!$N672), "",IF(AND('Prediction Log'!$T672="Y", 'Prediction Log'!$U672="Y"), "Y", "N"))</f>
        <v/>
      </c>
      <c r="W672" s="81" t="str">
        <f>IF(ISBLANK('Prediction Log'!$N672),"",IF('Prediction Log'!$M672='Prediction Log'!$I672, "Y", "N"))</f>
        <v/>
      </c>
      <c r="X672" s="81" t="str">
        <f>IF(ISBLANK('Prediction Log'!$N672), "", IF('Prediction Log'!$R672=Games!K654, "Y", "N"))</f>
        <v/>
      </c>
      <c r="Y672" s="82" t="str">
        <f>IF(ISBLANK('Prediction Log'!$N672), "",IF('Prediction Log'!$J672='Prediction Log'!$M672, "Y", "N"))</f>
        <v/>
      </c>
      <c r="Z672" s="81" t="str">
        <f>IF(ISBLANK('Prediction Log'!$N672), "",IF('Prediction Log'!$I672&lt;&gt;'Prediction Log'!$M672, "N",IF(AND('Prediction Log'!$E672&gt;0, 'Prediction Log'!$P672&gt;'Prediction Log'!$E672, 'Prediction Log'!$I672='Prediction Log'!$C672), "Y", IF(AND('Prediction Log'!$E672&lt;0, 'Prediction Log'!$P672&lt;'Prediction Log'!$E672,'Prediction Log'!$I672='Prediction Log'!$B672 ), "Y", IF('Prediction Log'!$P672='Prediction Log'!$E672, "PUSH", "N")))))</f>
        <v/>
      </c>
      <c r="AA672" s="81" t="str">
        <f>IF(ISBLANK('Prediction Log'!$N672), "",IF(AND('Prediction Log'!$W672="Y", 'Prediction Log'!$X672="Y"), "Y", "N"))</f>
        <v/>
      </c>
      <c r="AB672" s="80" t="str">
        <f>IF(ISBLANK('Prediction Log'!$N672), "",IF('Prediction Log'!$D672&gt;0, 'Prediction Log'!$P672-'Prediction Log'!$D672, IF('Prediction Log'!$D672&lt;0, -'Prediction Log'!$P672+'Prediction Log'!$D672, "NA")))</f>
        <v/>
      </c>
      <c r="AC672" s="80" t="str">
        <f>IF(ISBLANK('Prediction Log'!$N672), "",ABS('Prediction Log'!$AB672))</f>
        <v/>
      </c>
      <c r="AD672" s="81" t="str">
        <f>IF(ISBLANK('Prediction Log'!$N672), "",IF('Prediction Log'!$E672&gt;0, 'Prediction Log'!$P672-'Prediction Log'!$E672, IF('Prediction Log'!$E672&lt;0, -'Prediction Log'!$P672+'Prediction Log'!$E672, "NA")))</f>
        <v/>
      </c>
      <c r="AE672" s="81" t="str">
        <f>IF(ISBLANK('Prediction Log'!$N672), "",ABS('Prediction Log'!$AD672))</f>
        <v/>
      </c>
    </row>
    <row r="673" ht="14.25" customHeight="1">
      <c r="A673" s="67" t="str">
        <f>IF(ISBLANK(Games!$B655), "",Games!A655)</f>
        <v/>
      </c>
      <c r="B673" s="67" t="str">
        <f>IF(ISBLANK(Games!$B655), "",Games!B655)</f>
        <v/>
      </c>
      <c r="C673" s="67" t="str">
        <f>IF(ISBLANK(Games!$B655), "",Games!E655)</f>
        <v/>
      </c>
      <c r="D673" s="68" t="str">
        <f>IF(ISBLANK(Games!$B655), "",Games!G655)</f>
        <v/>
      </c>
      <c r="E673" s="68" t="str">
        <f>IF(ISBLANK(Games!$B655), "",Games!H655)</f>
        <v/>
      </c>
      <c r="F673" s="69" t="str">
        <f>Games!D655</f>
        <v/>
      </c>
      <c r="G673" s="70" t="str">
        <f>Games!K655</f>
        <v/>
      </c>
      <c r="H673" s="71" t="str">
        <f>IF(ISBLANK(Games!B655), "", IF('Prediction Log'!$D673&lt;0, 'Prediction Log'!$B673, 'Prediction Log'!$C673))</f>
        <v/>
      </c>
      <c r="I673" s="72" t="str">
        <f>IF(ISBLANK(Games!$B655), "",Games!I655)</f>
        <v/>
      </c>
      <c r="J673" s="72" t="str">
        <f>IF('Prediction Log'!$F673&gt;0.5, 'Prediction Log'!$B673, IF('Prediction Log'!$F673&lt;0.5, 'Prediction Log'!$C673, "PICK"))</f>
        <v/>
      </c>
      <c r="K673" s="73" t="str">
        <f>IF(ISBLANK(Games!B655), "",IF('Prediction Log'!$J673='Prediction Log'!$B673, 'Prediction Log'!$F673, 1-'Prediction Log'!$F673))</f>
        <v/>
      </c>
      <c r="L673" s="74" t="str">
        <f>IF(ISBLANK(Games!$B655), "",Games!L655)</f>
        <v/>
      </c>
      <c r="M673" s="75" t="str">
        <f>IF(ISBLANK('Prediction Log'!$N673), "",IF('Prediction Log'!$N673&gt;'Prediction Log'!$O673,'Prediction Log'!$B673,'Prediction Log'!$C673))</f>
        <v/>
      </c>
      <c r="N673" s="76"/>
      <c r="O673" s="76"/>
      <c r="P673" s="77" t="str">
        <f>IF(ISBLANK('Prediction Log'!$N673), "",'Prediction Log'!$O673-'Prediction Log'!$N673)</f>
        <v/>
      </c>
      <c r="Q673" s="78" t="str">
        <f>IF(ISBLANK('Prediction Log'!$N673), "",IF('Prediction Log'!$M673&lt;&gt;'Prediction Log'!$H673, "Y", IF(AND('Prediction Log'!$M673='Prediction Log'!$H673, ABS((-1*'Prediction Log'!$P673))&gt;ABS('Prediction Log'!$D673)), "Y", IF('Prediction Log'!$D673='Prediction Log'!$P673, "PUSH", "N"))))</f>
        <v/>
      </c>
      <c r="R673" s="79" t="str">
        <f>IF(ISBLANK('Prediction Log'!$N673), "",IF('Prediction Log'!$P673&lt;'Prediction Log'!$D673, "Y", IF('Prediction Log'!$P673='Prediction Log'!$D673, "PUSH", "N")))</f>
        <v/>
      </c>
      <c r="S673" s="79" t="str">
        <f>IF(ISBLANK('Prediction Log'!$N673), "",IF('Prediction Log'!$P673&lt;'Prediction Log'!$E673, "Y", IF('Prediction Log'!$P673='Prediction Log'!$E673, "PUSH", "N")))</f>
        <v/>
      </c>
      <c r="T673" s="80" t="str">
        <f>IF(ISBLANK('Prediction Log'!$N673),"",IF('Prediction Log'!$M673='Prediction Log'!$H673, "Y", "N"))</f>
        <v/>
      </c>
      <c r="U673" s="80" t="str">
        <f>'Prediction Log'!$R673</f>
        <v/>
      </c>
      <c r="V673" s="80" t="str">
        <f>IF(ISBLANK('Prediction Log'!$N673), "",IF(AND('Prediction Log'!$T673="Y", 'Prediction Log'!$U673="Y"), "Y", "N"))</f>
        <v/>
      </c>
      <c r="W673" s="81" t="str">
        <f>IF(ISBLANK('Prediction Log'!$N673),"",IF('Prediction Log'!$M673='Prediction Log'!$I673, "Y", "N"))</f>
        <v/>
      </c>
      <c r="X673" s="81" t="str">
        <f>IF(ISBLANK('Prediction Log'!$N673), "", IF('Prediction Log'!$R673=Games!K655, "Y", "N"))</f>
        <v/>
      </c>
      <c r="Y673" s="82" t="str">
        <f>IF(ISBLANK('Prediction Log'!$N673), "",IF('Prediction Log'!$J673='Prediction Log'!$M673, "Y", "N"))</f>
        <v/>
      </c>
      <c r="Z673" s="81" t="str">
        <f>IF(ISBLANK('Prediction Log'!$N673), "",IF('Prediction Log'!$I673&lt;&gt;'Prediction Log'!$M673, "N",IF(AND('Prediction Log'!$E673&gt;0, 'Prediction Log'!$P673&gt;'Prediction Log'!$E673, 'Prediction Log'!$I673='Prediction Log'!$C673), "Y", IF(AND('Prediction Log'!$E673&lt;0, 'Prediction Log'!$P673&lt;'Prediction Log'!$E673,'Prediction Log'!$I673='Prediction Log'!$B673 ), "Y", IF('Prediction Log'!$P673='Prediction Log'!$E673, "PUSH", "N")))))</f>
        <v/>
      </c>
      <c r="AA673" s="81" t="str">
        <f>IF(ISBLANK('Prediction Log'!$N673), "",IF(AND('Prediction Log'!$W673="Y", 'Prediction Log'!$X673="Y"), "Y", "N"))</f>
        <v/>
      </c>
      <c r="AB673" s="80" t="str">
        <f>IF(ISBLANK('Prediction Log'!$N673), "",IF('Prediction Log'!$D673&gt;0, 'Prediction Log'!$P673-'Prediction Log'!$D673, IF('Prediction Log'!$D673&lt;0, -'Prediction Log'!$P673+'Prediction Log'!$D673, "NA")))</f>
        <v/>
      </c>
      <c r="AC673" s="80" t="str">
        <f>IF(ISBLANK('Prediction Log'!$N673), "",ABS('Prediction Log'!$AB673))</f>
        <v/>
      </c>
      <c r="AD673" s="81" t="str">
        <f>IF(ISBLANK('Prediction Log'!$N673), "",IF('Prediction Log'!$E673&gt;0, 'Prediction Log'!$P673-'Prediction Log'!$E673, IF('Prediction Log'!$E673&lt;0, -'Prediction Log'!$P673+'Prediction Log'!$E673, "NA")))</f>
        <v/>
      </c>
      <c r="AE673" s="81" t="str">
        <f>IF(ISBLANK('Prediction Log'!$N673), "",ABS('Prediction Log'!$AD673))</f>
        <v/>
      </c>
    </row>
    <row r="674" ht="14.25" customHeight="1">
      <c r="A674" s="14" t="str">
        <f>IF(ISBLANK(Games!$B656), "",Games!A656)</f>
        <v/>
      </c>
      <c r="B674" s="67" t="str">
        <f>IF(ISBLANK(Games!$B656), "",Games!B656)</f>
        <v/>
      </c>
      <c r="C674" s="67" t="str">
        <f>IF(ISBLANK(Games!$B656), "",Games!E656)</f>
        <v/>
      </c>
      <c r="D674" s="10" t="str">
        <f>IF(ISBLANK(Games!$B656), "",Games!G656)</f>
        <v/>
      </c>
      <c r="E674" s="10" t="str">
        <f>IF(ISBLANK(Games!$B656), "",Games!H656)</f>
        <v/>
      </c>
      <c r="F674" s="69" t="str">
        <f>Games!D656</f>
        <v/>
      </c>
      <c r="G674" s="70" t="str">
        <f>Games!K656</f>
        <v/>
      </c>
      <c r="H674" s="71" t="str">
        <f>IF(ISBLANK(Games!B656), "", IF('Prediction Log'!$D674&lt;0, 'Prediction Log'!$B674, 'Prediction Log'!$C674))</f>
        <v/>
      </c>
      <c r="I674" s="72" t="str">
        <f>IF(ISBLANK(Games!$B656), "",Games!I656)</f>
        <v/>
      </c>
      <c r="J674" s="72" t="str">
        <f>IF('Prediction Log'!$F674&gt;0.5, 'Prediction Log'!$B674, IF('Prediction Log'!$F674&lt;0.5, 'Prediction Log'!$C674, "PICK"))</f>
        <v/>
      </c>
      <c r="K674" s="73" t="str">
        <f>IF(ISBLANK(Games!B656), "",IF('Prediction Log'!$J674='Prediction Log'!$B674, 'Prediction Log'!$F674, 1-'Prediction Log'!$F674))</f>
        <v/>
      </c>
      <c r="L674" s="74" t="str">
        <f>IF(ISBLANK(Games!$B656), "",Games!L656)</f>
        <v/>
      </c>
      <c r="M674" s="75" t="str">
        <f>IF(ISBLANK('Prediction Log'!$N674), "",IF('Prediction Log'!$N674&gt;'Prediction Log'!$O674,'Prediction Log'!$B674,'Prediction Log'!$C674))</f>
        <v/>
      </c>
      <c r="N674" s="76"/>
      <c r="O674" s="76"/>
      <c r="P674" s="77" t="str">
        <f>IF(ISBLANK('Prediction Log'!$N674), "",'Prediction Log'!$O674-'Prediction Log'!$N674)</f>
        <v/>
      </c>
      <c r="Q674" s="78" t="str">
        <f>IF(ISBLANK('Prediction Log'!$N674), "",IF('Prediction Log'!$M674&lt;&gt;'Prediction Log'!$H674, "Y", IF(AND('Prediction Log'!$M674='Prediction Log'!$H674, ABS((-1*'Prediction Log'!$P674))&gt;ABS('Prediction Log'!$D674)), "Y", IF('Prediction Log'!$D674='Prediction Log'!$P674, "PUSH", "N"))))</f>
        <v/>
      </c>
      <c r="R674" s="79" t="str">
        <f>IF(ISBLANK('Prediction Log'!$N674), "",IF('Prediction Log'!$P674&lt;'Prediction Log'!$D674, "Y", IF('Prediction Log'!$P674='Prediction Log'!$D674, "PUSH", "N")))</f>
        <v/>
      </c>
      <c r="S674" s="79" t="str">
        <f>IF(ISBLANK('Prediction Log'!$N674), "",IF('Prediction Log'!$P674&lt;'Prediction Log'!$E674, "Y", IF('Prediction Log'!$P674='Prediction Log'!$E674, "PUSH", "N")))</f>
        <v/>
      </c>
      <c r="T674" s="80" t="str">
        <f>IF(ISBLANK('Prediction Log'!$N674),"",IF('Prediction Log'!$M674='Prediction Log'!$H674, "Y", "N"))</f>
        <v/>
      </c>
      <c r="U674" s="80" t="str">
        <f>'Prediction Log'!$R674</f>
        <v/>
      </c>
      <c r="V674" s="80" t="str">
        <f>IF(ISBLANK('Prediction Log'!$N674), "",IF(AND('Prediction Log'!$T674="Y", 'Prediction Log'!$U674="Y"), "Y", "N"))</f>
        <v/>
      </c>
      <c r="W674" s="81" t="str">
        <f>IF(ISBLANK('Prediction Log'!$N674),"",IF('Prediction Log'!$M674='Prediction Log'!$I674, "Y", "N"))</f>
        <v/>
      </c>
      <c r="X674" s="81" t="str">
        <f>IF(ISBLANK('Prediction Log'!$N674), "", IF('Prediction Log'!$R674=Games!K656, "Y", "N"))</f>
        <v/>
      </c>
      <c r="Y674" s="82" t="str">
        <f>IF(ISBLANK('Prediction Log'!$N674), "",IF('Prediction Log'!$J674='Prediction Log'!$M674, "Y", "N"))</f>
        <v/>
      </c>
      <c r="Z674" s="81" t="str">
        <f>IF(ISBLANK('Prediction Log'!$N674), "",IF('Prediction Log'!$I674&lt;&gt;'Prediction Log'!$M674, "N",IF(AND('Prediction Log'!$E674&gt;0, 'Prediction Log'!$P674&gt;'Prediction Log'!$E674, 'Prediction Log'!$I674='Prediction Log'!$C674), "Y", IF(AND('Prediction Log'!$E674&lt;0, 'Prediction Log'!$P674&lt;'Prediction Log'!$E674,'Prediction Log'!$I674='Prediction Log'!$B674 ), "Y", IF('Prediction Log'!$P674='Prediction Log'!$E674, "PUSH", "N")))))</f>
        <v/>
      </c>
      <c r="AA674" s="81" t="str">
        <f>IF(ISBLANK('Prediction Log'!$N674), "",IF(AND('Prediction Log'!$W674="Y", 'Prediction Log'!$X674="Y"), "Y", "N"))</f>
        <v/>
      </c>
      <c r="AB674" s="80" t="str">
        <f>IF(ISBLANK('Prediction Log'!$N674), "",IF('Prediction Log'!$D674&gt;0, 'Prediction Log'!$P674-'Prediction Log'!$D674, IF('Prediction Log'!$D674&lt;0, -'Prediction Log'!$P674+'Prediction Log'!$D674, "NA")))</f>
        <v/>
      </c>
      <c r="AC674" s="80" t="str">
        <f>IF(ISBLANK('Prediction Log'!$N674), "",ABS('Prediction Log'!$AB674))</f>
        <v/>
      </c>
      <c r="AD674" s="81" t="str">
        <f>IF(ISBLANK('Prediction Log'!$N674), "",IF('Prediction Log'!$E674&gt;0, 'Prediction Log'!$P674-'Prediction Log'!$E674, IF('Prediction Log'!$E674&lt;0, -'Prediction Log'!$P674+'Prediction Log'!$E674, "NA")))</f>
        <v/>
      </c>
      <c r="AE674" s="81" t="str">
        <f>IF(ISBLANK('Prediction Log'!$N674), "",ABS('Prediction Log'!$AD674))</f>
        <v/>
      </c>
    </row>
    <row r="675" ht="14.25" customHeight="1">
      <c r="A675" s="67" t="str">
        <f>IF(ISBLANK(Games!$B657), "",Games!A657)</f>
        <v/>
      </c>
      <c r="B675" s="67" t="str">
        <f>IF(ISBLANK(Games!$B657), "",Games!B657)</f>
        <v/>
      </c>
      <c r="C675" s="67" t="str">
        <f>IF(ISBLANK(Games!$B657), "",Games!E657)</f>
        <v/>
      </c>
      <c r="D675" s="68" t="str">
        <f>IF(ISBLANK(Games!$B657), "",Games!G657)</f>
        <v/>
      </c>
      <c r="E675" s="68" t="str">
        <f>IF(ISBLANK(Games!$B657), "",Games!H657)</f>
        <v/>
      </c>
      <c r="F675" s="69" t="str">
        <f>Games!D657</f>
        <v/>
      </c>
      <c r="G675" s="70" t="str">
        <f>Games!K657</f>
        <v/>
      </c>
      <c r="H675" s="71" t="str">
        <f>IF(ISBLANK(Games!B657), "", IF('Prediction Log'!$D675&lt;0, 'Prediction Log'!$B675, 'Prediction Log'!$C675))</f>
        <v/>
      </c>
      <c r="I675" s="72" t="str">
        <f>IF(ISBLANK(Games!$B657), "",Games!I657)</f>
        <v/>
      </c>
      <c r="J675" s="72" t="str">
        <f>IF('Prediction Log'!$F675&gt;0.5, 'Prediction Log'!$B675, IF('Prediction Log'!$F675&lt;0.5, 'Prediction Log'!$C675, "PICK"))</f>
        <v/>
      </c>
      <c r="K675" s="73" t="str">
        <f>IF(ISBLANK(Games!B657), "",IF('Prediction Log'!$J675='Prediction Log'!$B675, 'Prediction Log'!$F675, 1-'Prediction Log'!$F675))</f>
        <v/>
      </c>
      <c r="L675" s="74" t="str">
        <f>IF(ISBLANK(Games!$B657), "",Games!L657)</f>
        <v/>
      </c>
      <c r="M675" s="75" t="str">
        <f>IF(ISBLANK('Prediction Log'!$N675), "",IF('Prediction Log'!$N675&gt;'Prediction Log'!$O675,'Prediction Log'!$B675,'Prediction Log'!$C675))</f>
        <v/>
      </c>
      <c r="N675" s="76"/>
      <c r="O675" s="76"/>
      <c r="P675" s="77" t="str">
        <f>IF(ISBLANK('Prediction Log'!$N675), "",'Prediction Log'!$O675-'Prediction Log'!$N675)</f>
        <v/>
      </c>
      <c r="Q675" s="78" t="str">
        <f>IF(ISBLANK('Prediction Log'!$N675), "",IF('Prediction Log'!$M675&lt;&gt;'Prediction Log'!$H675, "Y", IF(AND('Prediction Log'!$M675='Prediction Log'!$H675, ABS((-1*'Prediction Log'!$P675))&gt;ABS('Prediction Log'!$D675)), "Y", IF('Prediction Log'!$D675='Prediction Log'!$P675, "PUSH", "N"))))</f>
        <v/>
      </c>
      <c r="R675" s="79" t="str">
        <f>IF(ISBLANK('Prediction Log'!$N675), "",IF('Prediction Log'!$P675&lt;'Prediction Log'!$D675, "Y", IF('Prediction Log'!$P675='Prediction Log'!$D675, "PUSH", "N")))</f>
        <v/>
      </c>
      <c r="S675" s="79" t="str">
        <f>IF(ISBLANK('Prediction Log'!$N675), "",IF('Prediction Log'!$P675&lt;'Prediction Log'!$E675, "Y", IF('Prediction Log'!$P675='Prediction Log'!$E675, "PUSH", "N")))</f>
        <v/>
      </c>
      <c r="T675" s="80" t="str">
        <f>IF(ISBLANK('Prediction Log'!$N675),"",IF('Prediction Log'!$M675='Prediction Log'!$H675, "Y", "N"))</f>
        <v/>
      </c>
      <c r="U675" s="80" t="str">
        <f>'Prediction Log'!$R675</f>
        <v/>
      </c>
      <c r="V675" s="80" t="str">
        <f>IF(ISBLANK('Prediction Log'!$N675), "",IF(AND('Prediction Log'!$T675="Y", 'Prediction Log'!$U675="Y"), "Y", "N"))</f>
        <v/>
      </c>
      <c r="W675" s="81" t="str">
        <f>IF(ISBLANK('Prediction Log'!$N675),"",IF('Prediction Log'!$M675='Prediction Log'!$I675, "Y", "N"))</f>
        <v/>
      </c>
      <c r="X675" s="81" t="str">
        <f>IF(ISBLANK('Prediction Log'!$N675), "", IF('Prediction Log'!$R675=Games!K657, "Y", "N"))</f>
        <v/>
      </c>
      <c r="Y675" s="82" t="str">
        <f>IF(ISBLANK('Prediction Log'!$N675), "",IF('Prediction Log'!$J675='Prediction Log'!$M675, "Y", "N"))</f>
        <v/>
      </c>
      <c r="Z675" s="81" t="str">
        <f>IF(ISBLANK('Prediction Log'!$N675), "",IF('Prediction Log'!$I675&lt;&gt;'Prediction Log'!$M675, "N",IF(AND('Prediction Log'!$E675&gt;0, 'Prediction Log'!$P675&gt;'Prediction Log'!$E675, 'Prediction Log'!$I675='Prediction Log'!$C675), "Y", IF(AND('Prediction Log'!$E675&lt;0, 'Prediction Log'!$P675&lt;'Prediction Log'!$E675,'Prediction Log'!$I675='Prediction Log'!$B675 ), "Y", IF('Prediction Log'!$P675='Prediction Log'!$E675, "PUSH", "N")))))</f>
        <v/>
      </c>
      <c r="AA675" s="81" t="str">
        <f>IF(ISBLANK('Prediction Log'!$N675), "",IF(AND('Prediction Log'!$W675="Y", 'Prediction Log'!$X675="Y"), "Y", "N"))</f>
        <v/>
      </c>
      <c r="AB675" s="80" t="str">
        <f>IF(ISBLANK('Prediction Log'!$N675), "",IF('Prediction Log'!$D675&gt;0, 'Prediction Log'!$P675-'Prediction Log'!$D675, IF('Prediction Log'!$D675&lt;0, -'Prediction Log'!$P675+'Prediction Log'!$D675, "NA")))</f>
        <v/>
      </c>
      <c r="AC675" s="80" t="str">
        <f>IF(ISBLANK('Prediction Log'!$N675), "",ABS('Prediction Log'!$AB675))</f>
        <v/>
      </c>
      <c r="AD675" s="81" t="str">
        <f>IF(ISBLANK('Prediction Log'!$N675), "",IF('Prediction Log'!$E675&gt;0, 'Prediction Log'!$P675-'Prediction Log'!$E675, IF('Prediction Log'!$E675&lt;0, -'Prediction Log'!$P675+'Prediction Log'!$E675, "NA")))</f>
        <v/>
      </c>
      <c r="AE675" s="81" t="str">
        <f>IF(ISBLANK('Prediction Log'!$N675), "",ABS('Prediction Log'!$AD675))</f>
        <v/>
      </c>
    </row>
    <row r="676" ht="14.25" customHeight="1">
      <c r="A676" s="14" t="str">
        <f>IF(ISBLANK(Games!$B658), "",Games!A658)</f>
        <v/>
      </c>
      <c r="B676" s="67" t="str">
        <f>IF(ISBLANK(Games!$B658), "",Games!B658)</f>
        <v/>
      </c>
      <c r="C676" s="67" t="str">
        <f>IF(ISBLANK(Games!$B658), "",Games!E658)</f>
        <v/>
      </c>
      <c r="D676" s="10" t="str">
        <f>IF(ISBLANK(Games!$B658), "",Games!G658)</f>
        <v/>
      </c>
      <c r="E676" s="10" t="str">
        <f>IF(ISBLANK(Games!$B658), "",Games!H658)</f>
        <v/>
      </c>
      <c r="F676" s="69" t="str">
        <f>Games!D658</f>
        <v/>
      </c>
      <c r="G676" s="70" t="str">
        <f>Games!K658</f>
        <v/>
      </c>
      <c r="H676" s="71" t="str">
        <f>IF(ISBLANK(Games!B658), "", IF('Prediction Log'!$D676&lt;0, 'Prediction Log'!$B676, 'Prediction Log'!$C676))</f>
        <v/>
      </c>
      <c r="I676" s="72" t="str">
        <f>IF(ISBLANK(Games!$B658), "",Games!I658)</f>
        <v/>
      </c>
      <c r="J676" s="72" t="str">
        <f>IF('Prediction Log'!$F676&gt;0.5, 'Prediction Log'!$B676, IF('Prediction Log'!$F676&lt;0.5, 'Prediction Log'!$C676, "PICK"))</f>
        <v/>
      </c>
      <c r="K676" s="73" t="str">
        <f>IF(ISBLANK(Games!B658), "",IF('Prediction Log'!$J676='Prediction Log'!$B676, 'Prediction Log'!$F676, 1-'Prediction Log'!$F676))</f>
        <v/>
      </c>
      <c r="L676" s="74" t="str">
        <f>IF(ISBLANK(Games!$B658), "",Games!L658)</f>
        <v/>
      </c>
      <c r="M676" s="75" t="str">
        <f>IF(ISBLANK('Prediction Log'!$N676), "",IF('Prediction Log'!$N676&gt;'Prediction Log'!$O676,'Prediction Log'!$B676,'Prediction Log'!$C676))</f>
        <v/>
      </c>
      <c r="N676" s="76"/>
      <c r="O676" s="76"/>
      <c r="P676" s="77" t="str">
        <f>IF(ISBLANK('Prediction Log'!$N676), "",'Prediction Log'!$O676-'Prediction Log'!$N676)</f>
        <v/>
      </c>
      <c r="Q676" s="78" t="str">
        <f>IF(ISBLANK('Prediction Log'!$N676), "",IF('Prediction Log'!$M676&lt;&gt;'Prediction Log'!$H676, "Y", IF(AND('Prediction Log'!$M676='Prediction Log'!$H676, ABS((-1*'Prediction Log'!$P676))&gt;ABS('Prediction Log'!$D676)), "Y", IF('Prediction Log'!$D676='Prediction Log'!$P676, "PUSH", "N"))))</f>
        <v/>
      </c>
      <c r="R676" s="79" t="str">
        <f>IF(ISBLANK('Prediction Log'!$N676), "",IF('Prediction Log'!$P676&lt;'Prediction Log'!$D676, "Y", IF('Prediction Log'!$P676='Prediction Log'!$D676, "PUSH", "N")))</f>
        <v/>
      </c>
      <c r="S676" s="79" t="str">
        <f>IF(ISBLANK('Prediction Log'!$N676), "",IF('Prediction Log'!$P676&lt;'Prediction Log'!$E676, "Y", IF('Prediction Log'!$P676='Prediction Log'!$E676, "PUSH", "N")))</f>
        <v/>
      </c>
      <c r="T676" s="80" t="str">
        <f>IF(ISBLANK('Prediction Log'!$N676),"",IF('Prediction Log'!$M676='Prediction Log'!$H676, "Y", "N"))</f>
        <v/>
      </c>
      <c r="U676" s="80" t="str">
        <f>'Prediction Log'!$R676</f>
        <v/>
      </c>
      <c r="V676" s="80" t="str">
        <f>IF(ISBLANK('Prediction Log'!$N676), "",IF(AND('Prediction Log'!$T676="Y", 'Prediction Log'!$U676="Y"), "Y", "N"))</f>
        <v/>
      </c>
      <c r="W676" s="81" t="str">
        <f>IF(ISBLANK('Prediction Log'!$N676),"",IF('Prediction Log'!$M676='Prediction Log'!$I676, "Y", "N"))</f>
        <v/>
      </c>
      <c r="X676" s="81" t="str">
        <f>IF(ISBLANK('Prediction Log'!$N676), "", IF('Prediction Log'!$R676=Games!K658, "Y", "N"))</f>
        <v/>
      </c>
      <c r="Y676" s="82" t="str">
        <f>IF(ISBLANK('Prediction Log'!$N676), "",IF('Prediction Log'!$J676='Prediction Log'!$M676, "Y", "N"))</f>
        <v/>
      </c>
      <c r="Z676" s="81" t="str">
        <f>IF(ISBLANK('Prediction Log'!$N676), "",IF('Prediction Log'!$I676&lt;&gt;'Prediction Log'!$M676, "N",IF(AND('Prediction Log'!$E676&gt;0, 'Prediction Log'!$P676&gt;'Prediction Log'!$E676, 'Prediction Log'!$I676='Prediction Log'!$C676), "Y", IF(AND('Prediction Log'!$E676&lt;0, 'Prediction Log'!$P676&lt;'Prediction Log'!$E676,'Prediction Log'!$I676='Prediction Log'!$B676 ), "Y", IF('Prediction Log'!$P676='Prediction Log'!$E676, "PUSH", "N")))))</f>
        <v/>
      </c>
      <c r="AA676" s="81" t="str">
        <f>IF(ISBLANK('Prediction Log'!$N676), "",IF(AND('Prediction Log'!$W676="Y", 'Prediction Log'!$X676="Y"), "Y", "N"))</f>
        <v/>
      </c>
      <c r="AB676" s="80" t="str">
        <f>IF(ISBLANK('Prediction Log'!$N676), "",IF('Prediction Log'!$D676&gt;0, 'Prediction Log'!$P676-'Prediction Log'!$D676, IF('Prediction Log'!$D676&lt;0, -'Prediction Log'!$P676+'Prediction Log'!$D676, "NA")))</f>
        <v/>
      </c>
      <c r="AC676" s="80" t="str">
        <f>IF(ISBLANK('Prediction Log'!$N676), "",ABS('Prediction Log'!$AB676))</f>
        <v/>
      </c>
      <c r="AD676" s="81" t="str">
        <f>IF(ISBLANK('Prediction Log'!$N676), "",IF('Prediction Log'!$E676&gt;0, 'Prediction Log'!$P676-'Prediction Log'!$E676, IF('Prediction Log'!$E676&lt;0, -'Prediction Log'!$P676+'Prediction Log'!$E676, "NA")))</f>
        <v/>
      </c>
      <c r="AE676" s="81" t="str">
        <f>IF(ISBLANK('Prediction Log'!$N676), "",ABS('Prediction Log'!$AD676))</f>
        <v/>
      </c>
    </row>
    <row r="677" ht="14.25" customHeight="1">
      <c r="A677" s="67" t="str">
        <f>IF(ISBLANK(Games!$B659), "",Games!A659)</f>
        <v/>
      </c>
      <c r="B677" s="67" t="str">
        <f>IF(ISBLANK(Games!$B659), "",Games!B659)</f>
        <v/>
      </c>
      <c r="C677" s="67" t="str">
        <f>IF(ISBLANK(Games!$B659), "",Games!E659)</f>
        <v/>
      </c>
      <c r="D677" s="68" t="str">
        <f>IF(ISBLANK(Games!$B659), "",Games!G659)</f>
        <v/>
      </c>
      <c r="E677" s="68" t="str">
        <f>IF(ISBLANK(Games!$B659), "",Games!H659)</f>
        <v/>
      </c>
      <c r="F677" s="69" t="str">
        <f>Games!D659</f>
        <v/>
      </c>
      <c r="G677" s="70" t="str">
        <f>Games!K659</f>
        <v/>
      </c>
      <c r="H677" s="71" t="str">
        <f>IF(ISBLANK(Games!B659), "", IF('Prediction Log'!$D677&lt;0, 'Prediction Log'!$B677, 'Prediction Log'!$C677))</f>
        <v/>
      </c>
      <c r="I677" s="72" t="str">
        <f>IF(ISBLANK(Games!$B659), "",Games!I659)</f>
        <v/>
      </c>
      <c r="J677" s="72" t="str">
        <f>IF('Prediction Log'!$F677&gt;0.5, 'Prediction Log'!$B677, IF('Prediction Log'!$F677&lt;0.5, 'Prediction Log'!$C677, "PICK"))</f>
        <v/>
      </c>
      <c r="K677" s="73" t="str">
        <f>IF(ISBLANK(Games!B659), "",IF('Prediction Log'!$J677='Prediction Log'!$B677, 'Prediction Log'!$F677, 1-'Prediction Log'!$F677))</f>
        <v/>
      </c>
      <c r="L677" s="74" t="str">
        <f>IF(ISBLANK(Games!$B659), "",Games!L659)</f>
        <v/>
      </c>
      <c r="M677" s="75" t="str">
        <f>IF(ISBLANK('Prediction Log'!$N677), "",IF('Prediction Log'!$N677&gt;'Prediction Log'!$O677,'Prediction Log'!$B677,'Prediction Log'!$C677))</f>
        <v/>
      </c>
      <c r="N677" s="76"/>
      <c r="O677" s="76"/>
      <c r="P677" s="77" t="str">
        <f>IF(ISBLANK('Prediction Log'!$N677), "",'Prediction Log'!$O677-'Prediction Log'!$N677)</f>
        <v/>
      </c>
      <c r="Q677" s="78" t="str">
        <f>IF(ISBLANK('Prediction Log'!$N677), "",IF('Prediction Log'!$M677&lt;&gt;'Prediction Log'!$H677, "Y", IF(AND('Prediction Log'!$M677='Prediction Log'!$H677, ABS((-1*'Prediction Log'!$P677))&gt;ABS('Prediction Log'!$D677)), "Y", IF('Prediction Log'!$D677='Prediction Log'!$P677, "PUSH", "N"))))</f>
        <v/>
      </c>
      <c r="R677" s="79" t="str">
        <f>IF(ISBLANK('Prediction Log'!$N677), "",IF('Prediction Log'!$P677&lt;'Prediction Log'!$D677, "Y", IF('Prediction Log'!$P677='Prediction Log'!$D677, "PUSH", "N")))</f>
        <v/>
      </c>
      <c r="S677" s="79" t="str">
        <f>IF(ISBLANK('Prediction Log'!$N677), "",IF('Prediction Log'!$P677&lt;'Prediction Log'!$E677, "Y", IF('Prediction Log'!$P677='Prediction Log'!$E677, "PUSH", "N")))</f>
        <v/>
      </c>
      <c r="T677" s="80" t="str">
        <f>IF(ISBLANK('Prediction Log'!$N677),"",IF('Prediction Log'!$M677='Prediction Log'!$H677, "Y", "N"))</f>
        <v/>
      </c>
      <c r="U677" s="80" t="str">
        <f>'Prediction Log'!$R677</f>
        <v/>
      </c>
      <c r="V677" s="80" t="str">
        <f>IF(ISBLANK('Prediction Log'!$N677), "",IF(AND('Prediction Log'!$T677="Y", 'Prediction Log'!$U677="Y"), "Y", "N"))</f>
        <v/>
      </c>
      <c r="W677" s="81" t="str">
        <f>IF(ISBLANK('Prediction Log'!$N677),"",IF('Prediction Log'!$M677='Prediction Log'!$I677, "Y", "N"))</f>
        <v/>
      </c>
      <c r="X677" s="81" t="str">
        <f>IF(ISBLANK('Prediction Log'!$N677), "", IF('Prediction Log'!$R677=Games!K659, "Y", "N"))</f>
        <v/>
      </c>
      <c r="Y677" s="82" t="str">
        <f>IF(ISBLANK('Prediction Log'!$N677), "",IF('Prediction Log'!$J677='Prediction Log'!$M677, "Y", "N"))</f>
        <v/>
      </c>
      <c r="Z677" s="81" t="str">
        <f>IF(ISBLANK('Prediction Log'!$N677), "",IF('Prediction Log'!$I677&lt;&gt;'Prediction Log'!$M677, "N",IF(AND('Prediction Log'!$E677&gt;0, 'Prediction Log'!$P677&gt;'Prediction Log'!$E677, 'Prediction Log'!$I677='Prediction Log'!$C677), "Y", IF(AND('Prediction Log'!$E677&lt;0, 'Prediction Log'!$P677&lt;'Prediction Log'!$E677,'Prediction Log'!$I677='Prediction Log'!$B677 ), "Y", IF('Prediction Log'!$P677='Prediction Log'!$E677, "PUSH", "N")))))</f>
        <v/>
      </c>
      <c r="AA677" s="81" t="str">
        <f>IF(ISBLANK('Prediction Log'!$N677), "",IF(AND('Prediction Log'!$W677="Y", 'Prediction Log'!$X677="Y"), "Y", "N"))</f>
        <v/>
      </c>
      <c r="AB677" s="80" t="str">
        <f>IF(ISBLANK('Prediction Log'!$N677), "",IF('Prediction Log'!$D677&gt;0, 'Prediction Log'!$P677-'Prediction Log'!$D677, IF('Prediction Log'!$D677&lt;0, -'Prediction Log'!$P677+'Prediction Log'!$D677, "NA")))</f>
        <v/>
      </c>
      <c r="AC677" s="80" t="str">
        <f>IF(ISBLANK('Prediction Log'!$N677), "",ABS('Prediction Log'!$AB677))</f>
        <v/>
      </c>
      <c r="AD677" s="81" t="str">
        <f>IF(ISBLANK('Prediction Log'!$N677), "",IF('Prediction Log'!$E677&gt;0, 'Prediction Log'!$P677-'Prediction Log'!$E677, IF('Prediction Log'!$E677&lt;0, -'Prediction Log'!$P677+'Prediction Log'!$E677, "NA")))</f>
        <v/>
      </c>
      <c r="AE677" s="81" t="str">
        <f>IF(ISBLANK('Prediction Log'!$N677), "",ABS('Prediction Log'!$AD677))</f>
        <v/>
      </c>
    </row>
    <row r="678" ht="14.25" customHeight="1">
      <c r="A678" s="14" t="str">
        <f>IF(ISBLANK(Games!$B660), "",Games!A660)</f>
        <v/>
      </c>
      <c r="B678" s="67" t="str">
        <f>IF(ISBLANK(Games!$B660), "",Games!B660)</f>
        <v/>
      </c>
      <c r="C678" s="67" t="str">
        <f>IF(ISBLANK(Games!$B660), "",Games!E660)</f>
        <v/>
      </c>
      <c r="D678" s="10" t="str">
        <f>IF(ISBLANK(Games!$B660), "",Games!G660)</f>
        <v/>
      </c>
      <c r="E678" s="10" t="str">
        <f>IF(ISBLANK(Games!$B660), "",Games!H660)</f>
        <v/>
      </c>
      <c r="F678" s="69" t="str">
        <f>Games!D660</f>
        <v/>
      </c>
      <c r="G678" s="70" t="str">
        <f>Games!K660</f>
        <v/>
      </c>
      <c r="H678" s="71" t="str">
        <f>IF(ISBLANK(Games!B660), "", IF('Prediction Log'!$D678&lt;0, 'Prediction Log'!$B678, 'Prediction Log'!$C678))</f>
        <v/>
      </c>
      <c r="I678" s="72" t="str">
        <f>IF(ISBLANK(Games!$B660), "",Games!I660)</f>
        <v/>
      </c>
      <c r="J678" s="72" t="str">
        <f>IF('Prediction Log'!$F678&gt;0.5, 'Prediction Log'!$B678, IF('Prediction Log'!$F678&lt;0.5, 'Prediction Log'!$C678, "PICK"))</f>
        <v/>
      </c>
      <c r="K678" s="73" t="str">
        <f>IF(ISBLANK(Games!B660), "",IF('Prediction Log'!$J678='Prediction Log'!$B678, 'Prediction Log'!$F678, 1-'Prediction Log'!$F678))</f>
        <v/>
      </c>
      <c r="L678" s="74" t="str">
        <f>IF(ISBLANK(Games!$B660), "",Games!L660)</f>
        <v/>
      </c>
      <c r="M678" s="75" t="str">
        <f>IF(ISBLANK('Prediction Log'!$N678), "",IF('Prediction Log'!$N678&gt;'Prediction Log'!$O678,'Prediction Log'!$B678,'Prediction Log'!$C678))</f>
        <v/>
      </c>
      <c r="N678" s="76"/>
      <c r="O678" s="76"/>
      <c r="P678" s="77" t="str">
        <f>IF(ISBLANK('Prediction Log'!$N678), "",'Prediction Log'!$O678-'Prediction Log'!$N678)</f>
        <v/>
      </c>
      <c r="Q678" s="78" t="str">
        <f>IF(ISBLANK('Prediction Log'!$N678), "",IF('Prediction Log'!$M678&lt;&gt;'Prediction Log'!$H678, "Y", IF(AND('Prediction Log'!$M678='Prediction Log'!$H678, ABS((-1*'Prediction Log'!$P678))&gt;ABS('Prediction Log'!$D678)), "Y", IF('Prediction Log'!$D678='Prediction Log'!$P678, "PUSH", "N"))))</f>
        <v/>
      </c>
      <c r="R678" s="79" t="str">
        <f>IF(ISBLANK('Prediction Log'!$N678), "",IF('Prediction Log'!$P678&lt;'Prediction Log'!$D678, "Y", IF('Prediction Log'!$P678='Prediction Log'!$D678, "PUSH", "N")))</f>
        <v/>
      </c>
      <c r="S678" s="79" t="str">
        <f>IF(ISBLANK('Prediction Log'!$N678), "",IF('Prediction Log'!$P678&lt;'Prediction Log'!$E678, "Y", IF('Prediction Log'!$P678='Prediction Log'!$E678, "PUSH", "N")))</f>
        <v/>
      </c>
      <c r="T678" s="80" t="str">
        <f>IF(ISBLANK('Prediction Log'!$N678),"",IF('Prediction Log'!$M678='Prediction Log'!$H678, "Y", "N"))</f>
        <v/>
      </c>
      <c r="U678" s="80" t="str">
        <f>'Prediction Log'!$R678</f>
        <v/>
      </c>
      <c r="V678" s="80" t="str">
        <f>IF(ISBLANK('Prediction Log'!$N678), "",IF(AND('Prediction Log'!$T678="Y", 'Prediction Log'!$U678="Y"), "Y", "N"))</f>
        <v/>
      </c>
      <c r="W678" s="81" t="str">
        <f>IF(ISBLANK('Prediction Log'!$N678),"",IF('Prediction Log'!$M678='Prediction Log'!$I678, "Y", "N"))</f>
        <v/>
      </c>
      <c r="X678" s="81" t="str">
        <f>IF(ISBLANK('Prediction Log'!$N678), "", IF('Prediction Log'!$R678=Games!K660, "Y", "N"))</f>
        <v/>
      </c>
      <c r="Y678" s="82" t="str">
        <f>IF(ISBLANK('Prediction Log'!$N678), "",IF('Prediction Log'!$J678='Prediction Log'!$M678, "Y", "N"))</f>
        <v/>
      </c>
      <c r="Z678" s="81" t="str">
        <f>IF(ISBLANK('Prediction Log'!$N678), "",IF('Prediction Log'!$I678&lt;&gt;'Prediction Log'!$M678, "N",IF(AND('Prediction Log'!$E678&gt;0, 'Prediction Log'!$P678&gt;'Prediction Log'!$E678, 'Prediction Log'!$I678='Prediction Log'!$C678), "Y", IF(AND('Prediction Log'!$E678&lt;0, 'Prediction Log'!$P678&lt;'Prediction Log'!$E678,'Prediction Log'!$I678='Prediction Log'!$B678 ), "Y", IF('Prediction Log'!$P678='Prediction Log'!$E678, "PUSH", "N")))))</f>
        <v/>
      </c>
      <c r="AA678" s="81" t="str">
        <f>IF(ISBLANK('Prediction Log'!$N678), "",IF(AND('Prediction Log'!$W678="Y", 'Prediction Log'!$X678="Y"), "Y", "N"))</f>
        <v/>
      </c>
      <c r="AB678" s="80" t="str">
        <f>IF(ISBLANK('Prediction Log'!$N678), "",IF('Prediction Log'!$D678&gt;0, 'Prediction Log'!$P678-'Prediction Log'!$D678, IF('Prediction Log'!$D678&lt;0, -'Prediction Log'!$P678+'Prediction Log'!$D678, "NA")))</f>
        <v/>
      </c>
      <c r="AC678" s="80" t="str">
        <f>IF(ISBLANK('Prediction Log'!$N678), "",ABS('Prediction Log'!$AB678))</f>
        <v/>
      </c>
      <c r="AD678" s="81" t="str">
        <f>IF(ISBLANK('Prediction Log'!$N678), "",IF('Prediction Log'!$E678&gt;0, 'Prediction Log'!$P678-'Prediction Log'!$E678, IF('Prediction Log'!$E678&lt;0, -'Prediction Log'!$P678+'Prediction Log'!$E678, "NA")))</f>
        <v/>
      </c>
      <c r="AE678" s="81" t="str">
        <f>IF(ISBLANK('Prediction Log'!$N678), "",ABS('Prediction Log'!$AD678))</f>
        <v/>
      </c>
    </row>
    <row r="679" ht="14.25" customHeight="1">
      <c r="A679" s="67" t="str">
        <f>IF(ISBLANK(Games!$B661), "",Games!A661)</f>
        <v/>
      </c>
      <c r="B679" s="67" t="str">
        <f>IF(ISBLANK(Games!$B661), "",Games!B661)</f>
        <v/>
      </c>
      <c r="C679" s="67" t="str">
        <f>IF(ISBLANK(Games!$B661), "",Games!E661)</f>
        <v/>
      </c>
      <c r="D679" s="68" t="str">
        <f>IF(ISBLANK(Games!$B661), "",Games!G661)</f>
        <v/>
      </c>
      <c r="E679" s="68" t="str">
        <f>IF(ISBLANK(Games!$B661), "",Games!H661)</f>
        <v/>
      </c>
      <c r="F679" s="69" t="str">
        <f>Games!D661</f>
        <v/>
      </c>
      <c r="G679" s="70" t="str">
        <f>Games!K661</f>
        <v/>
      </c>
      <c r="H679" s="71" t="str">
        <f>IF(ISBLANK(Games!B661), "", IF('Prediction Log'!$D679&lt;0, 'Prediction Log'!$B679, 'Prediction Log'!$C679))</f>
        <v/>
      </c>
      <c r="I679" s="72" t="str">
        <f>IF(ISBLANK(Games!$B661), "",Games!I661)</f>
        <v/>
      </c>
      <c r="J679" s="72" t="str">
        <f>IF('Prediction Log'!$F679&gt;0.5, 'Prediction Log'!$B679, IF('Prediction Log'!$F679&lt;0.5, 'Prediction Log'!$C679, "PICK"))</f>
        <v/>
      </c>
      <c r="K679" s="73" t="str">
        <f>IF(ISBLANK(Games!B661), "",IF('Prediction Log'!$J679='Prediction Log'!$B679, 'Prediction Log'!$F679, 1-'Prediction Log'!$F679))</f>
        <v/>
      </c>
      <c r="L679" s="74" t="str">
        <f>IF(ISBLANK(Games!$B661), "",Games!L661)</f>
        <v/>
      </c>
      <c r="M679" s="75" t="str">
        <f>IF(ISBLANK('Prediction Log'!$N679), "",IF('Prediction Log'!$N679&gt;'Prediction Log'!$O679,'Prediction Log'!$B679,'Prediction Log'!$C679))</f>
        <v/>
      </c>
      <c r="N679" s="76"/>
      <c r="O679" s="76"/>
      <c r="P679" s="77" t="str">
        <f>IF(ISBLANK('Prediction Log'!$N679), "",'Prediction Log'!$O679-'Prediction Log'!$N679)</f>
        <v/>
      </c>
      <c r="Q679" s="78" t="str">
        <f>IF(ISBLANK('Prediction Log'!$N679), "",IF('Prediction Log'!$M679&lt;&gt;'Prediction Log'!$H679, "Y", IF(AND('Prediction Log'!$M679='Prediction Log'!$H679, ABS((-1*'Prediction Log'!$P679))&gt;ABS('Prediction Log'!$D679)), "Y", IF('Prediction Log'!$D679='Prediction Log'!$P679, "PUSH", "N"))))</f>
        <v/>
      </c>
      <c r="R679" s="79" t="str">
        <f>IF(ISBLANK('Prediction Log'!$N679), "",IF('Prediction Log'!$P679&lt;'Prediction Log'!$D679, "Y", IF('Prediction Log'!$P679='Prediction Log'!$D679, "PUSH", "N")))</f>
        <v/>
      </c>
      <c r="S679" s="79" t="str">
        <f>IF(ISBLANK('Prediction Log'!$N679), "",IF('Prediction Log'!$P679&lt;'Prediction Log'!$E679, "Y", IF('Prediction Log'!$P679='Prediction Log'!$E679, "PUSH", "N")))</f>
        <v/>
      </c>
      <c r="T679" s="80" t="str">
        <f>IF(ISBLANK('Prediction Log'!$N679),"",IF('Prediction Log'!$M679='Prediction Log'!$H679, "Y", "N"))</f>
        <v/>
      </c>
      <c r="U679" s="80" t="str">
        <f>'Prediction Log'!$R679</f>
        <v/>
      </c>
      <c r="V679" s="80" t="str">
        <f>IF(ISBLANK('Prediction Log'!$N679), "",IF(AND('Prediction Log'!$T679="Y", 'Prediction Log'!$U679="Y"), "Y", "N"))</f>
        <v/>
      </c>
      <c r="W679" s="81" t="str">
        <f>IF(ISBLANK('Prediction Log'!$N679),"",IF('Prediction Log'!$M679='Prediction Log'!$I679, "Y", "N"))</f>
        <v/>
      </c>
      <c r="X679" s="81" t="str">
        <f>IF(ISBLANK('Prediction Log'!$N679), "", IF('Prediction Log'!$R679=Games!K661, "Y", "N"))</f>
        <v/>
      </c>
      <c r="Y679" s="82" t="str">
        <f>IF(ISBLANK('Prediction Log'!$N679), "",IF('Prediction Log'!$J679='Prediction Log'!$M679, "Y", "N"))</f>
        <v/>
      </c>
      <c r="Z679" s="81" t="str">
        <f>IF(ISBLANK('Prediction Log'!$N679), "",IF('Prediction Log'!$I679&lt;&gt;'Prediction Log'!$M679, "N",IF(AND('Prediction Log'!$E679&gt;0, 'Prediction Log'!$P679&gt;'Prediction Log'!$E679, 'Prediction Log'!$I679='Prediction Log'!$C679), "Y", IF(AND('Prediction Log'!$E679&lt;0, 'Prediction Log'!$P679&lt;'Prediction Log'!$E679,'Prediction Log'!$I679='Prediction Log'!$B679 ), "Y", IF('Prediction Log'!$P679='Prediction Log'!$E679, "PUSH", "N")))))</f>
        <v/>
      </c>
      <c r="AA679" s="81" t="str">
        <f>IF(ISBLANK('Prediction Log'!$N679), "",IF(AND('Prediction Log'!$W679="Y", 'Prediction Log'!$X679="Y"), "Y", "N"))</f>
        <v/>
      </c>
      <c r="AB679" s="80" t="str">
        <f>IF(ISBLANK('Prediction Log'!$N679), "",IF('Prediction Log'!$D679&gt;0, 'Prediction Log'!$P679-'Prediction Log'!$D679, IF('Prediction Log'!$D679&lt;0, -'Prediction Log'!$P679+'Prediction Log'!$D679, "NA")))</f>
        <v/>
      </c>
      <c r="AC679" s="80" t="str">
        <f>IF(ISBLANK('Prediction Log'!$N679), "",ABS('Prediction Log'!$AB679))</f>
        <v/>
      </c>
      <c r="AD679" s="81" t="str">
        <f>IF(ISBLANK('Prediction Log'!$N679), "",IF('Prediction Log'!$E679&gt;0, 'Prediction Log'!$P679-'Prediction Log'!$E679, IF('Prediction Log'!$E679&lt;0, -'Prediction Log'!$P679+'Prediction Log'!$E679, "NA")))</f>
        <v/>
      </c>
      <c r="AE679" s="81" t="str">
        <f>IF(ISBLANK('Prediction Log'!$N679), "",ABS('Prediction Log'!$AD679))</f>
        <v/>
      </c>
    </row>
    <row r="680" ht="14.25" customHeight="1">
      <c r="A680" s="14" t="str">
        <f>IF(ISBLANK(Games!$B662), "",Games!A662)</f>
        <v/>
      </c>
      <c r="B680" s="67" t="str">
        <f>IF(ISBLANK(Games!$B662), "",Games!B662)</f>
        <v/>
      </c>
      <c r="C680" s="67" t="str">
        <f>IF(ISBLANK(Games!$B662), "",Games!E662)</f>
        <v/>
      </c>
      <c r="D680" s="10" t="str">
        <f>IF(ISBLANK(Games!$B662), "",Games!G662)</f>
        <v/>
      </c>
      <c r="E680" s="10" t="str">
        <f>IF(ISBLANK(Games!$B662), "",Games!H662)</f>
        <v/>
      </c>
      <c r="F680" s="69" t="str">
        <f>Games!D662</f>
        <v/>
      </c>
      <c r="G680" s="70" t="str">
        <f>Games!K662</f>
        <v/>
      </c>
      <c r="H680" s="71" t="str">
        <f>IF(ISBLANK(Games!B662), "", IF('Prediction Log'!$D680&lt;0, 'Prediction Log'!$B680, 'Prediction Log'!$C680))</f>
        <v/>
      </c>
      <c r="I680" s="72" t="str">
        <f>IF(ISBLANK(Games!$B662), "",Games!I662)</f>
        <v/>
      </c>
      <c r="J680" s="72" t="str">
        <f>IF('Prediction Log'!$F680&gt;0.5, 'Prediction Log'!$B680, IF('Prediction Log'!$F680&lt;0.5, 'Prediction Log'!$C680, "PICK"))</f>
        <v/>
      </c>
      <c r="K680" s="73" t="str">
        <f>IF(ISBLANK(Games!B662), "",IF('Prediction Log'!$J680='Prediction Log'!$B680, 'Prediction Log'!$F680, 1-'Prediction Log'!$F680))</f>
        <v/>
      </c>
      <c r="L680" s="74" t="str">
        <f>IF(ISBLANK(Games!$B662), "",Games!L662)</f>
        <v/>
      </c>
      <c r="M680" s="75" t="str">
        <f>IF(ISBLANK('Prediction Log'!$N680), "",IF('Prediction Log'!$N680&gt;'Prediction Log'!$O680,'Prediction Log'!$B680,'Prediction Log'!$C680))</f>
        <v/>
      </c>
      <c r="N680" s="76"/>
      <c r="O680" s="76"/>
      <c r="P680" s="77" t="str">
        <f>IF(ISBLANK('Prediction Log'!$N680), "",'Prediction Log'!$O680-'Prediction Log'!$N680)</f>
        <v/>
      </c>
      <c r="Q680" s="78" t="str">
        <f>IF(ISBLANK('Prediction Log'!$N680), "",IF('Prediction Log'!$M680&lt;&gt;'Prediction Log'!$H680, "Y", IF(AND('Prediction Log'!$M680='Prediction Log'!$H680, ABS((-1*'Prediction Log'!$P680))&gt;ABS('Prediction Log'!$D680)), "Y", IF('Prediction Log'!$D680='Prediction Log'!$P680, "PUSH", "N"))))</f>
        <v/>
      </c>
      <c r="R680" s="79" t="str">
        <f>IF(ISBLANK('Prediction Log'!$N680), "",IF('Prediction Log'!$P680&lt;'Prediction Log'!$D680, "Y", IF('Prediction Log'!$P680='Prediction Log'!$D680, "PUSH", "N")))</f>
        <v/>
      </c>
      <c r="S680" s="79" t="str">
        <f>IF(ISBLANK('Prediction Log'!$N680), "",IF('Prediction Log'!$P680&lt;'Prediction Log'!$E680, "Y", IF('Prediction Log'!$P680='Prediction Log'!$E680, "PUSH", "N")))</f>
        <v/>
      </c>
      <c r="T680" s="80" t="str">
        <f>IF(ISBLANK('Prediction Log'!$N680),"",IF('Prediction Log'!$M680='Prediction Log'!$H680, "Y", "N"))</f>
        <v/>
      </c>
      <c r="U680" s="80" t="str">
        <f>'Prediction Log'!$R680</f>
        <v/>
      </c>
      <c r="V680" s="80" t="str">
        <f>IF(ISBLANK('Prediction Log'!$N680), "",IF(AND('Prediction Log'!$T680="Y", 'Prediction Log'!$U680="Y"), "Y", "N"))</f>
        <v/>
      </c>
      <c r="W680" s="81" t="str">
        <f>IF(ISBLANK('Prediction Log'!$N680),"",IF('Prediction Log'!$M680='Prediction Log'!$I680, "Y", "N"))</f>
        <v/>
      </c>
      <c r="X680" s="81" t="str">
        <f>IF(ISBLANK('Prediction Log'!$N680), "", IF('Prediction Log'!$R680=Games!K662, "Y", "N"))</f>
        <v/>
      </c>
      <c r="Y680" s="82" t="str">
        <f>IF(ISBLANK('Prediction Log'!$N680), "",IF('Prediction Log'!$J680='Prediction Log'!$M680, "Y", "N"))</f>
        <v/>
      </c>
      <c r="Z680" s="81" t="str">
        <f>IF(ISBLANK('Prediction Log'!$N680), "",IF('Prediction Log'!$I680&lt;&gt;'Prediction Log'!$M680, "N",IF(AND('Prediction Log'!$E680&gt;0, 'Prediction Log'!$P680&gt;'Prediction Log'!$E680, 'Prediction Log'!$I680='Prediction Log'!$C680), "Y", IF(AND('Prediction Log'!$E680&lt;0, 'Prediction Log'!$P680&lt;'Prediction Log'!$E680,'Prediction Log'!$I680='Prediction Log'!$B680 ), "Y", IF('Prediction Log'!$P680='Prediction Log'!$E680, "PUSH", "N")))))</f>
        <v/>
      </c>
      <c r="AA680" s="81" t="str">
        <f>IF(ISBLANK('Prediction Log'!$N680), "",IF(AND('Prediction Log'!$W680="Y", 'Prediction Log'!$X680="Y"), "Y", "N"))</f>
        <v/>
      </c>
      <c r="AB680" s="80" t="str">
        <f>IF(ISBLANK('Prediction Log'!$N680), "",IF('Prediction Log'!$D680&gt;0, 'Prediction Log'!$P680-'Prediction Log'!$D680, IF('Prediction Log'!$D680&lt;0, -'Prediction Log'!$P680+'Prediction Log'!$D680, "NA")))</f>
        <v/>
      </c>
      <c r="AC680" s="80" t="str">
        <f>IF(ISBLANK('Prediction Log'!$N680), "",ABS('Prediction Log'!$AB680))</f>
        <v/>
      </c>
      <c r="AD680" s="81" t="str">
        <f>IF(ISBLANK('Prediction Log'!$N680), "",IF('Prediction Log'!$E680&gt;0, 'Prediction Log'!$P680-'Prediction Log'!$E680, IF('Prediction Log'!$E680&lt;0, -'Prediction Log'!$P680+'Prediction Log'!$E680, "NA")))</f>
        <v/>
      </c>
      <c r="AE680" s="81" t="str">
        <f>IF(ISBLANK('Prediction Log'!$N680), "",ABS('Prediction Log'!$AD680))</f>
        <v/>
      </c>
    </row>
    <row r="681" ht="14.25" customHeight="1">
      <c r="A681" s="67" t="str">
        <f>IF(ISBLANK(Games!$B663), "",Games!A663)</f>
        <v/>
      </c>
      <c r="B681" s="67" t="str">
        <f>IF(ISBLANK(Games!$B663), "",Games!B663)</f>
        <v/>
      </c>
      <c r="C681" s="67" t="str">
        <f>IF(ISBLANK(Games!$B663), "",Games!E663)</f>
        <v/>
      </c>
      <c r="D681" s="68" t="str">
        <f>IF(ISBLANK(Games!$B663), "",Games!G663)</f>
        <v/>
      </c>
      <c r="E681" s="68" t="str">
        <f>IF(ISBLANK(Games!$B663), "",Games!H663)</f>
        <v/>
      </c>
      <c r="F681" s="69" t="str">
        <f>Games!D663</f>
        <v/>
      </c>
      <c r="G681" s="70" t="str">
        <f>Games!K663</f>
        <v/>
      </c>
      <c r="H681" s="71" t="str">
        <f>IF(ISBLANK(Games!B663), "", IF('Prediction Log'!$D681&lt;0, 'Prediction Log'!$B681, 'Prediction Log'!$C681))</f>
        <v/>
      </c>
      <c r="I681" s="72" t="str">
        <f>IF(ISBLANK(Games!$B663), "",Games!I663)</f>
        <v/>
      </c>
      <c r="J681" s="72" t="str">
        <f>IF('Prediction Log'!$F681&gt;0.5, 'Prediction Log'!$B681, IF('Prediction Log'!$F681&lt;0.5, 'Prediction Log'!$C681, "PICK"))</f>
        <v/>
      </c>
      <c r="K681" s="73" t="str">
        <f>IF(ISBLANK(Games!B663), "",IF('Prediction Log'!$J681='Prediction Log'!$B681, 'Prediction Log'!$F681, 1-'Prediction Log'!$F681))</f>
        <v/>
      </c>
      <c r="L681" s="74" t="str">
        <f>IF(ISBLANK(Games!$B663), "",Games!L663)</f>
        <v/>
      </c>
      <c r="M681" s="75" t="str">
        <f>IF(ISBLANK('Prediction Log'!$N681), "",IF('Prediction Log'!$N681&gt;'Prediction Log'!$O681,'Prediction Log'!$B681,'Prediction Log'!$C681))</f>
        <v/>
      </c>
      <c r="N681" s="76"/>
      <c r="O681" s="76"/>
      <c r="P681" s="77" t="str">
        <f>IF(ISBLANK('Prediction Log'!$N681), "",'Prediction Log'!$O681-'Prediction Log'!$N681)</f>
        <v/>
      </c>
      <c r="Q681" s="78" t="str">
        <f>IF(ISBLANK('Prediction Log'!$N681), "",IF('Prediction Log'!$M681&lt;&gt;'Prediction Log'!$H681, "Y", IF(AND('Prediction Log'!$M681='Prediction Log'!$H681, ABS((-1*'Prediction Log'!$P681))&gt;ABS('Prediction Log'!$D681)), "Y", IF('Prediction Log'!$D681='Prediction Log'!$P681, "PUSH", "N"))))</f>
        <v/>
      </c>
      <c r="R681" s="79" t="str">
        <f>IF(ISBLANK('Prediction Log'!$N681), "",IF('Prediction Log'!$P681&lt;'Prediction Log'!$D681, "Y", IF('Prediction Log'!$P681='Prediction Log'!$D681, "PUSH", "N")))</f>
        <v/>
      </c>
      <c r="S681" s="79" t="str">
        <f>IF(ISBLANK('Prediction Log'!$N681), "",IF('Prediction Log'!$P681&lt;'Prediction Log'!$E681, "Y", IF('Prediction Log'!$P681='Prediction Log'!$E681, "PUSH", "N")))</f>
        <v/>
      </c>
      <c r="T681" s="80" t="str">
        <f>IF(ISBLANK('Prediction Log'!$N681),"",IF('Prediction Log'!$M681='Prediction Log'!$H681, "Y", "N"))</f>
        <v/>
      </c>
      <c r="U681" s="80" t="str">
        <f>'Prediction Log'!$R681</f>
        <v/>
      </c>
      <c r="V681" s="80" t="str">
        <f>IF(ISBLANK('Prediction Log'!$N681), "",IF(AND('Prediction Log'!$T681="Y", 'Prediction Log'!$U681="Y"), "Y", "N"))</f>
        <v/>
      </c>
      <c r="W681" s="81" t="str">
        <f>IF(ISBLANK('Prediction Log'!$N681),"",IF('Prediction Log'!$M681='Prediction Log'!$I681, "Y", "N"))</f>
        <v/>
      </c>
      <c r="X681" s="81" t="str">
        <f>IF(ISBLANK('Prediction Log'!$N681), "", IF('Prediction Log'!$R681=Games!K663, "Y", "N"))</f>
        <v/>
      </c>
      <c r="Y681" s="82" t="str">
        <f>IF(ISBLANK('Prediction Log'!$N681), "",IF('Prediction Log'!$J681='Prediction Log'!$M681, "Y", "N"))</f>
        <v/>
      </c>
      <c r="Z681" s="81" t="str">
        <f>IF(ISBLANK('Prediction Log'!$N681), "",IF('Prediction Log'!$I681&lt;&gt;'Prediction Log'!$M681, "N",IF(AND('Prediction Log'!$E681&gt;0, 'Prediction Log'!$P681&gt;'Prediction Log'!$E681, 'Prediction Log'!$I681='Prediction Log'!$C681), "Y", IF(AND('Prediction Log'!$E681&lt;0, 'Prediction Log'!$P681&lt;'Prediction Log'!$E681,'Prediction Log'!$I681='Prediction Log'!$B681 ), "Y", IF('Prediction Log'!$P681='Prediction Log'!$E681, "PUSH", "N")))))</f>
        <v/>
      </c>
      <c r="AA681" s="81" t="str">
        <f>IF(ISBLANK('Prediction Log'!$N681), "",IF(AND('Prediction Log'!$W681="Y", 'Prediction Log'!$X681="Y"), "Y", "N"))</f>
        <v/>
      </c>
      <c r="AB681" s="80" t="str">
        <f>IF(ISBLANK('Prediction Log'!$N681), "",IF('Prediction Log'!$D681&gt;0, 'Prediction Log'!$P681-'Prediction Log'!$D681, IF('Prediction Log'!$D681&lt;0, -'Prediction Log'!$P681+'Prediction Log'!$D681, "NA")))</f>
        <v/>
      </c>
      <c r="AC681" s="80" t="str">
        <f>IF(ISBLANK('Prediction Log'!$N681), "",ABS('Prediction Log'!$AB681))</f>
        <v/>
      </c>
      <c r="AD681" s="81" t="str">
        <f>IF(ISBLANK('Prediction Log'!$N681), "",IF('Prediction Log'!$E681&gt;0, 'Prediction Log'!$P681-'Prediction Log'!$E681, IF('Prediction Log'!$E681&lt;0, -'Prediction Log'!$P681+'Prediction Log'!$E681, "NA")))</f>
        <v/>
      </c>
      <c r="AE681" s="81" t="str">
        <f>IF(ISBLANK('Prediction Log'!$N681), "",ABS('Prediction Log'!$AD681))</f>
        <v/>
      </c>
    </row>
    <row r="682" ht="14.25" customHeight="1">
      <c r="A682" s="14" t="str">
        <f>IF(ISBLANK(Games!$B664), "",Games!A664)</f>
        <v/>
      </c>
      <c r="B682" s="67" t="str">
        <f>IF(ISBLANK(Games!$B664), "",Games!B664)</f>
        <v/>
      </c>
      <c r="C682" s="67" t="str">
        <f>IF(ISBLANK(Games!$B664), "",Games!E664)</f>
        <v/>
      </c>
      <c r="D682" s="10" t="str">
        <f>IF(ISBLANK(Games!$B664), "",Games!G664)</f>
        <v/>
      </c>
      <c r="E682" s="10" t="str">
        <f>IF(ISBLANK(Games!$B664), "",Games!H664)</f>
        <v/>
      </c>
      <c r="F682" s="69" t="str">
        <f>Games!D664</f>
        <v/>
      </c>
      <c r="G682" s="70" t="str">
        <f>Games!K664</f>
        <v/>
      </c>
      <c r="H682" s="71" t="str">
        <f>IF(ISBLANK(Games!B664), "", IF('Prediction Log'!$D682&lt;0, 'Prediction Log'!$B682, 'Prediction Log'!$C682))</f>
        <v/>
      </c>
      <c r="I682" s="72" t="str">
        <f>IF(ISBLANK(Games!$B664), "",Games!I664)</f>
        <v/>
      </c>
      <c r="J682" s="72" t="str">
        <f>IF('Prediction Log'!$F682&gt;0.5, 'Prediction Log'!$B682, IF('Prediction Log'!$F682&lt;0.5, 'Prediction Log'!$C682, "PICK"))</f>
        <v/>
      </c>
      <c r="K682" s="73" t="str">
        <f>IF(ISBLANK(Games!B664), "",IF('Prediction Log'!$J682='Prediction Log'!$B682, 'Prediction Log'!$F682, 1-'Prediction Log'!$F682))</f>
        <v/>
      </c>
      <c r="L682" s="74" t="str">
        <f>IF(ISBLANK(Games!$B664), "",Games!L664)</f>
        <v/>
      </c>
      <c r="M682" s="75" t="str">
        <f>IF(ISBLANK('Prediction Log'!$N682), "",IF('Prediction Log'!$N682&gt;'Prediction Log'!$O682,'Prediction Log'!$B682,'Prediction Log'!$C682))</f>
        <v/>
      </c>
      <c r="N682" s="76"/>
      <c r="O682" s="76"/>
      <c r="P682" s="77" t="str">
        <f>IF(ISBLANK('Prediction Log'!$N682), "",'Prediction Log'!$O682-'Prediction Log'!$N682)</f>
        <v/>
      </c>
      <c r="Q682" s="78" t="str">
        <f>IF(ISBLANK('Prediction Log'!$N682), "",IF('Prediction Log'!$M682&lt;&gt;'Prediction Log'!$H682, "Y", IF(AND('Prediction Log'!$M682='Prediction Log'!$H682, ABS((-1*'Prediction Log'!$P682))&gt;ABS('Prediction Log'!$D682)), "Y", IF('Prediction Log'!$D682='Prediction Log'!$P682, "PUSH", "N"))))</f>
        <v/>
      </c>
      <c r="R682" s="79" t="str">
        <f>IF(ISBLANK('Prediction Log'!$N682), "",IF('Prediction Log'!$P682&lt;'Prediction Log'!$D682, "Y", IF('Prediction Log'!$P682='Prediction Log'!$D682, "PUSH", "N")))</f>
        <v/>
      </c>
      <c r="S682" s="79" t="str">
        <f>IF(ISBLANK('Prediction Log'!$N682), "",IF('Prediction Log'!$P682&lt;'Prediction Log'!$E682, "Y", IF('Prediction Log'!$P682='Prediction Log'!$E682, "PUSH", "N")))</f>
        <v/>
      </c>
      <c r="T682" s="80" t="str">
        <f>IF(ISBLANK('Prediction Log'!$N682),"",IF('Prediction Log'!$M682='Prediction Log'!$H682, "Y", "N"))</f>
        <v/>
      </c>
      <c r="U682" s="80" t="str">
        <f>'Prediction Log'!$R682</f>
        <v/>
      </c>
      <c r="V682" s="80" t="str">
        <f>IF(ISBLANK('Prediction Log'!$N682), "",IF(AND('Prediction Log'!$T682="Y", 'Prediction Log'!$U682="Y"), "Y", "N"))</f>
        <v/>
      </c>
      <c r="W682" s="81" t="str">
        <f>IF(ISBLANK('Prediction Log'!$N682),"",IF('Prediction Log'!$M682='Prediction Log'!$I682, "Y", "N"))</f>
        <v/>
      </c>
      <c r="X682" s="81" t="str">
        <f>IF(ISBLANK('Prediction Log'!$N682), "", IF('Prediction Log'!$R682=Games!K664, "Y", "N"))</f>
        <v/>
      </c>
      <c r="Y682" s="82" t="str">
        <f>IF(ISBLANK('Prediction Log'!$N682), "",IF('Prediction Log'!$J682='Prediction Log'!$M682, "Y", "N"))</f>
        <v/>
      </c>
      <c r="Z682" s="81" t="str">
        <f>IF(ISBLANK('Prediction Log'!$N682), "",IF('Prediction Log'!$I682&lt;&gt;'Prediction Log'!$M682, "N",IF(AND('Prediction Log'!$E682&gt;0, 'Prediction Log'!$P682&gt;'Prediction Log'!$E682, 'Prediction Log'!$I682='Prediction Log'!$C682), "Y", IF(AND('Prediction Log'!$E682&lt;0, 'Prediction Log'!$P682&lt;'Prediction Log'!$E682,'Prediction Log'!$I682='Prediction Log'!$B682 ), "Y", IF('Prediction Log'!$P682='Prediction Log'!$E682, "PUSH", "N")))))</f>
        <v/>
      </c>
      <c r="AA682" s="81" t="str">
        <f>IF(ISBLANK('Prediction Log'!$N682), "",IF(AND('Prediction Log'!$W682="Y", 'Prediction Log'!$X682="Y"), "Y", "N"))</f>
        <v/>
      </c>
      <c r="AB682" s="80" t="str">
        <f>IF(ISBLANK('Prediction Log'!$N682), "",IF('Prediction Log'!$D682&gt;0, 'Prediction Log'!$P682-'Prediction Log'!$D682, IF('Prediction Log'!$D682&lt;0, -'Prediction Log'!$P682+'Prediction Log'!$D682, "NA")))</f>
        <v/>
      </c>
      <c r="AC682" s="80" t="str">
        <f>IF(ISBLANK('Prediction Log'!$N682), "",ABS('Prediction Log'!$AB682))</f>
        <v/>
      </c>
      <c r="AD682" s="81" t="str">
        <f>IF(ISBLANK('Prediction Log'!$N682), "",IF('Prediction Log'!$E682&gt;0, 'Prediction Log'!$P682-'Prediction Log'!$E682, IF('Prediction Log'!$E682&lt;0, -'Prediction Log'!$P682+'Prediction Log'!$E682, "NA")))</f>
        <v/>
      </c>
      <c r="AE682" s="81" t="str">
        <f>IF(ISBLANK('Prediction Log'!$N682), "",ABS('Prediction Log'!$AD682))</f>
        <v/>
      </c>
    </row>
    <row r="683" ht="14.25" customHeight="1">
      <c r="A683" s="67" t="str">
        <f>IF(ISBLANK(Games!$B665), "",Games!A665)</f>
        <v/>
      </c>
      <c r="B683" s="67" t="str">
        <f>IF(ISBLANK(Games!$B665), "",Games!B665)</f>
        <v/>
      </c>
      <c r="C683" s="67" t="str">
        <f>IF(ISBLANK(Games!$B665), "",Games!E665)</f>
        <v/>
      </c>
      <c r="D683" s="68" t="str">
        <f>IF(ISBLANK(Games!$B665), "",Games!G665)</f>
        <v/>
      </c>
      <c r="E683" s="68" t="str">
        <f>IF(ISBLANK(Games!$B665), "",Games!H665)</f>
        <v/>
      </c>
      <c r="F683" s="69" t="str">
        <f>Games!D665</f>
        <v/>
      </c>
      <c r="G683" s="70" t="str">
        <f>Games!K665</f>
        <v/>
      </c>
      <c r="H683" s="71" t="str">
        <f>IF(ISBLANK(Games!B665), "", IF('Prediction Log'!$D683&lt;0, 'Prediction Log'!$B683, 'Prediction Log'!$C683))</f>
        <v/>
      </c>
      <c r="I683" s="72" t="str">
        <f>IF(ISBLANK(Games!$B665), "",Games!I665)</f>
        <v/>
      </c>
      <c r="J683" s="72" t="str">
        <f>IF('Prediction Log'!$F683&gt;0.5, 'Prediction Log'!$B683, IF('Prediction Log'!$F683&lt;0.5, 'Prediction Log'!$C683, "PICK"))</f>
        <v/>
      </c>
      <c r="K683" s="73" t="str">
        <f>IF(ISBLANK(Games!B665), "",IF('Prediction Log'!$J683='Prediction Log'!$B683, 'Prediction Log'!$F683, 1-'Prediction Log'!$F683))</f>
        <v/>
      </c>
      <c r="L683" s="74" t="str">
        <f>IF(ISBLANK(Games!$B665), "",Games!L665)</f>
        <v/>
      </c>
      <c r="M683" s="75" t="str">
        <f>IF(ISBLANK('Prediction Log'!$N683), "",IF('Prediction Log'!$N683&gt;'Prediction Log'!$O683,'Prediction Log'!$B683,'Prediction Log'!$C683))</f>
        <v/>
      </c>
      <c r="N683" s="76"/>
      <c r="O683" s="76"/>
      <c r="P683" s="77" t="str">
        <f>IF(ISBLANK('Prediction Log'!$N683), "",'Prediction Log'!$O683-'Prediction Log'!$N683)</f>
        <v/>
      </c>
      <c r="Q683" s="78" t="str">
        <f>IF(ISBLANK('Prediction Log'!$N683), "",IF('Prediction Log'!$M683&lt;&gt;'Prediction Log'!$H683, "Y", IF(AND('Prediction Log'!$M683='Prediction Log'!$H683, ABS((-1*'Prediction Log'!$P683))&gt;ABS('Prediction Log'!$D683)), "Y", IF('Prediction Log'!$D683='Prediction Log'!$P683, "PUSH", "N"))))</f>
        <v/>
      </c>
      <c r="R683" s="79" t="str">
        <f>IF(ISBLANK('Prediction Log'!$N683), "",IF('Prediction Log'!$P683&lt;'Prediction Log'!$D683, "Y", IF('Prediction Log'!$P683='Prediction Log'!$D683, "PUSH", "N")))</f>
        <v/>
      </c>
      <c r="S683" s="79" t="str">
        <f>IF(ISBLANK('Prediction Log'!$N683), "",IF('Prediction Log'!$P683&lt;'Prediction Log'!$E683, "Y", IF('Prediction Log'!$P683='Prediction Log'!$E683, "PUSH", "N")))</f>
        <v/>
      </c>
      <c r="T683" s="80" t="str">
        <f>IF(ISBLANK('Prediction Log'!$N683),"",IF('Prediction Log'!$M683='Prediction Log'!$H683, "Y", "N"))</f>
        <v/>
      </c>
      <c r="U683" s="80" t="str">
        <f>'Prediction Log'!$R683</f>
        <v/>
      </c>
      <c r="V683" s="80" t="str">
        <f>IF(ISBLANK('Prediction Log'!$N683), "",IF(AND('Prediction Log'!$T683="Y", 'Prediction Log'!$U683="Y"), "Y", "N"))</f>
        <v/>
      </c>
      <c r="W683" s="81" t="str">
        <f>IF(ISBLANK('Prediction Log'!$N683),"",IF('Prediction Log'!$M683='Prediction Log'!$I683, "Y", "N"))</f>
        <v/>
      </c>
      <c r="X683" s="81" t="str">
        <f>IF(ISBLANK('Prediction Log'!$N683), "", IF('Prediction Log'!$R683=Games!K665, "Y", "N"))</f>
        <v/>
      </c>
      <c r="Y683" s="82" t="str">
        <f>IF(ISBLANK('Prediction Log'!$N683), "",IF('Prediction Log'!$J683='Prediction Log'!$M683, "Y", "N"))</f>
        <v/>
      </c>
      <c r="Z683" s="81" t="str">
        <f>IF(ISBLANK('Prediction Log'!$N683), "",IF('Prediction Log'!$I683&lt;&gt;'Prediction Log'!$M683, "N",IF(AND('Prediction Log'!$E683&gt;0, 'Prediction Log'!$P683&gt;'Prediction Log'!$E683, 'Prediction Log'!$I683='Prediction Log'!$C683), "Y", IF(AND('Prediction Log'!$E683&lt;0, 'Prediction Log'!$P683&lt;'Prediction Log'!$E683,'Prediction Log'!$I683='Prediction Log'!$B683 ), "Y", IF('Prediction Log'!$P683='Prediction Log'!$E683, "PUSH", "N")))))</f>
        <v/>
      </c>
      <c r="AA683" s="81" t="str">
        <f>IF(ISBLANK('Prediction Log'!$N683), "",IF(AND('Prediction Log'!$W683="Y", 'Prediction Log'!$X683="Y"), "Y", "N"))</f>
        <v/>
      </c>
      <c r="AB683" s="80" t="str">
        <f>IF(ISBLANK('Prediction Log'!$N683), "",IF('Prediction Log'!$D683&gt;0, 'Prediction Log'!$P683-'Prediction Log'!$D683, IF('Prediction Log'!$D683&lt;0, -'Prediction Log'!$P683+'Prediction Log'!$D683, "NA")))</f>
        <v/>
      </c>
      <c r="AC683" s="80" t="str">
        <f>IF(ISBLANK('Prediction Log'!$N683), "",ABS('Prediction Log'!$AB683))</f>
        <v/>
      </c>
      <c r="AD683" s="81" t="str">
        <f>IF(ISBLANK('Prediction Log'!$N683), "",IF('Prediction Log'!$E683&gt;0, 'Prediction Log'!$P683-'Prediction Log'!$E683, IF('Prediction Log'!$E683&lt;0, -'Prediction Log'!$P683+'Prediction Log'!$E683, "NA")))</f>
        <v/>
      </c>
      <c r="AE683" s="81" t="str">
        <f>IF(ISBLANK('Prediction Log'!$N683), "",ABS('Prediction Log'!$AD683))</f>
        <v/>
      </c>
    </row>
    <row r="684" ht="14.25" customHeight="1">
      <c r="A684" s="14" t="str">
        <f>IF(ISBLANK(Games!$B666), "",Games!A666)</f>
        <v/>
      </c>
      <c r="B684" s="67" t="str">
        <f>IF(ISBLANK(Games!$B666), "",Games!B666)</f>
        <v/>
      </c>
      <c r="C684" s="67" t="str">
        <f>IF(ISBLANK(Games!$B666), "",Games!E666)</f>
        <v/>
      </c>
      <c r="D684" s="10" t="str">
        <f>IF(ISBLANK(Games!$B666), "",Games!G666)</f>
        <v/>
      </c>
      <c r="E684" s="10" t="str">
        <f>IF(ISBLANK(Games!$B666), "",Games!H666)</f>
        <v/>
      </c>
      <c r="F684" s="69" t="str">
        <f>Games!D666</f>
        <v/>
      </c>
      <c r="G684" s="70" t="str">
        <f>Games!K666</f>
        <v/>
      </c>
      <c r="H684" s="71" t="str">
        <f>IF(ISBLANK(Games!B666), "", IF('Prediction Log'!$D684&lt;0, 'Prediction Log'!$B684, 'Prediction Log'!$C684))</f>
        <v/>
      </c>
      <c r="I684" s="72" t="str">
        <f>IF(ISBLANK(Games!$B666), "",Games!I666)</f>
        <v/>
      </c>
      <c r="J684" s="72" t="str">
        <f>IF('Prediction Log'!$F684&gt;0.5, 'Prediction Log'!$B684, IF('Prediction Log'!$F684&lt;0.5, 'Prediction Log'!$C684, "PICK"))</f>
        <v/>
      </c>
      <c r="K684" s="73" t="str">
        <f>IF(ISBLANK(Games!B666), "",IF('Prediction Log'!$J684='Prediction Log'!$B684, 'Prediction Log'!$F684, 1-'Prediction Log'!$F684))</f>
        <v/>
      </c>
      <c r="L684" s="74" t="str">
        <f>IF(ISBLANK(Games!$B666), "",Games!L666)</f>
        <v/>
      </c>
      <c r="M684" s="75" t="str">
        <f>IF(ISBLANK('Prediction Log'!$N684), "",IF('Prediction Log'!$N684&gt;'Prediction Log'!$O684,'Prediction Log'!$B684,'Prediction Log'!$C684))</f>
        <v/>
      </c>
      <c r="N684" s="76"/>
      <c r="O684" s="76"/>
      <c r="P684" s="77" t="str">
        <f>IF(ISBLANK('Prediction Log'!$N684), "",'Prediction Log'!$O684-'Prediction Log'!$N684)</f>
        <v/>
      </c>
      <c r="Q684" s="78" t="str">
        <f>IF(ISBLANK('Prediction Log'!$N684), "",IF('Prediction Log'!$M684&lt;&gt;'Prediction Log'!$H684, "Y", IF(AND('Prediction Log'!$M684='Prediction Log'!$H684, ABS((-1*'Prediction Log'!$P684))&gt;ABS('Prediction Log'!$D684)), "Y", IF('Prediction Log'!$D684='Prediction Log'!$P684, "PUSH", "N"))))</f>
        <v/>
      </c>
      <c r="R684" s="79" t="str">
        <f>IF(ISBLANK('Prediction Log'!$N684), "",IF('Prediction Log'!$P684&lt;'Prediction Log'!$D684, "Y", IF('Prediction Log'!$P684='Prediction Log'!$D684, "PUSH", "N")))</f>
        <v/>
      </c>
      <c r="S684" s="79" t="str">
        <f>IF(ISBLANK('Prediction Log'!$N684), "",IF('Prediction Log'!$P684&lt;'Prediction Log'!$E684, "Y", IF('Prediction Log'!$P684='Prediction Log'!$E684, "PUSH", "N")))</f>
        <v/>
      </c>
      <c r="T684" s="80" t="str">
        <f>IF(ISBLANK('Prediction Log'!$N684),"",IF('Prediction Log'!$M684='Prediction Log'!$H684, "Y", "N"))</f>
        <v/>
      </c>
      <c r="U684" s="80" t="str">
        <f>'Prediction Log'!$R684</f>
        <v/>
      </c>
      <c r="V684" s="80" t="str">
        <f>IF(ISBLANK('Prediction Log'!$N684), "",IF(AND('Prediction Log'!$T684="Y", 'Prediction Log'!$U684="Y"), "Y", "N"))</f>
        <v/>
      </c>
      <c r="W684" s="81" t="str">
        <f>IF(ISBLANK('Prediction Log'!$N684),"",IF('Prediction Log'!$M684='Prediction Log'!$I684, "Y", "N"))</f>
        <v/>
      </c>
      <c r="X684" s="81" t="str">
        <f>IF(ISBLANK('Prediction Log'!$N684), "", IF('Prediction Log'!$R684=Games!K666, "Y", "N"))</f>
        <v/>
      </c>
      <c r="Y684" s="82" t="str">
        <f>IF(ISBLANK('Prediction Log'!$N684), "",IF('Prediction Log'!$J684='Prediction Log'!$M684, "Y", "N"))</f>
        <v/>
      </c>
      <c r="Z684" s="81" t="str">
        <f>IF(ISBLANK('Prediction Log'!$N684), "",IF('Prediction Log'!$I684&lt;&gt;'Prediction Log'!$M684, "N",IF(AND('Prediction Log'!$E684&gt;0, 'Prediction Log'!$P684&gt;'Prediction Log'!$E684, 'Prediction Log'!$I684='Prediction Log'!$C684), "Y", IF(AND('Prediction Log'!$E684&lt;0, 'Prediction Log'!$P684&lt;'Prediction Log'!$E684,'Prediction Log'!$I684='Prediction Log'!$B684 ), "Y", IF('Prediction Log'!$P684='Prediction Log'!$E684, "PUSH", "N")))))</f>
        <v/>
      </c>
      <c r="AA684" s="81" t="str">
        <f>IF(ISBLANK('Prediction Log'!$N684), "",IF(AND('Prediction Log'!$W684="Y", 'Prediction Log'!$X684="Y"), "Y", "N"))</f>
        <v/>
      </c>
      <c r="AB684" s="80" t="str">
        <f>IF(ISBLANK('Prediction Log'!$N684), "",IF('Prediction Log'!$D684&gt;0, 'Prediction Log'!$P684-'Prediction Log'!$D684, IF('Prediction Log'!$D684&lt;0, -'Prediction Log'!$P684+'Prediction Log'!$D684, "NA")))</f>
        <v/>
      </c>
      <c r="AC684" s="80" t="str">
        <f>IF(ISBLANK('Prediction Log'!$N684), "",ABS('Prediction Log'!$AB684))</f>
        <v/>
      </c>
      <c r="AD684" s="81" t="str">
        <f>IF(ISBLANK('Prediction Log'!$N684), "",IF('Prediction Log'!$E684&gt;0, 'Prediction Log'!$P684-'Prediction Log'!$E684, IF('Prediction Log'!$E684&lt;0, -'Prediction Log'!$P684+'Prediction Log'!$E684, "NA")))</f>
        <v/>
      </c>
      <c r="AE684" s="81" t="str">
        <f>IF(ISBLANK('Prediction Log'!$N684), "",ABS('Prediction Log'!$AD684))</f>
        <v/>
      </c>
    </row>
    <row r="685" ht="14.25" customHeight="1">
      <c r="A685" s="67" t="str">
        <f>IF(ISBLANK(Games!$B667), "",Games!A667)</f>
        <v/>
      </c>
      <c r="B685" s="67" t="str">
        <f>IF(ISBLANK(Games!$B667), "",Games!B667)</f>
        <v/>
      </c>
      <c r="C685" s="67" t="str">
        <f>IF(ISBLANK(Games!$B667), "",Games!E667)</f>
        <v/>
      </c>
      <c r="D685" s="68" t="str">
        <f>IF(ISBLANK(Games!$B667), "",Games!G667)</f>
        <v/>
      </c>
      <c r="E685" s="68" t="str">
        <f>IF(ISBLANK(Games!$B667), "",Games!H667)</f>
        <v/>
      </c>
      <c r="F685" s="69" t="str">
        <f>Games!D667</f>
        <v/>
      </c>
      <c r="G685" s="70" t="str">
        <f>Games!K667</f>
        <v/>
      </c>
      <c r="H685" s="71" t="str">
        <f>IF(ISBLANK(Games!B667), "", IF('Prediction Log'!$D685&lt;0, 'Prediction Log'!$B685, 'Prediction Log'!$C685))</f>
        <v/>
      </c>
      <c r="I685" s="72" t="str">
        <f>IF(ISBLANK(Games!$B667), "",Games!I667)</f>
        <v/>
      </c>
      <c r="J685" s="72" t="str">
        <f>IF('Prediction Log'!$F685&gt;0.5, 'Prediction Log'!$B685, IF('Prediction Log'!$F685&lt;0.5, 'Prediction Log'!$C685, "PICK"))</f>
        <v/>
      </c>
      <c r="K685" s="73" t="str">
        <f>IF(ISBLANK(Games!B667), "",IF('Prediction Log'!$J685='Prediction Log'!$B685, 'Prediction Log'!$F685, 1-'Prediction Log'!$F685))</f>
        <v/>
      </c>
      <c r="L685" s="74" t="str">
        <f>IF(ISBLANK(Games!$B667), "",Games!L667)</f>
        <v/>
      </c>
      <c r="M685" s="75" t="str">
        <f>IF(ISBLANK('Prediction Log'!$N685), "",IF('Prediction Log'!$N685&gt;'Prediction Log'!$O685,'Prediction Log'!$B685,'Prediction Log'!$C685))</f>
        <v/>
      </c>
      <c r="N685" s="76"/>
      <c r="O685" s="76"/>
      <c r="P685" s="77" t="str">
        <f>IF(ISBLANK('Prediction Log'!$N685), "",'Prediction Log'!$O685-'Prediction Log'!$N685)</f>
        <v/>
      </c>
      <c r="Q685" s="78" t="str">
        <f>IF(ISBLANK('Prediction Log'!$N685), "",IF('Prediction Log'!$M685&lt;&gt;'Prediction Log'!$H685, "Y", IF(AND('Prediction Log'!$M685='Prediction Log'!$H685, ABS((-1*'Prediction Log'!$P685))&gt;ABS('Prediction Log'!$D685)), "Y", IF('Prediction Log'!$D685='Prediction Log'!$P685, "PUSH", "N"))))</f>
        <v/>
      </c>
      <c r="R685" s="79" t="str">
        <f>IF(ISBLANK('Prediction Log'!$N685), "",IF('Prediction Log'!$P685&lt;'Prediction Log'!$D685, "Y", IF('Prediction Log'!$P685='Prediction Log'!$D685, "PUSH", "N")))</f>
        <v/>
      </c>
      <c r="S685" s="79" t="str">
        <f>IF(ISBLANK('Prediction Log'!$N685), "",IF('Prediction Log'!$P685&lt;'Prediction Log'!$E685, "Y", IF('Prediction Log'!$P685='Prediction Log'!$E685, "PUSH", "N")))</f>
        <v/>
      </c>
      <c r="T685" s="80" t="str">
        <f>IF(ISBLANK('Prediction Log'!$N685),"",IF('Prediction Log'!$M685='Prediction Log'!$H685, "Y", "N"))</f>
        <v/>
      </c>
      <c r="U685" s="80" t="str">
        <f>'Prediction Log'!$R685</f>
        <v/>
      </c>
      <c r="V685" s="80" t="str">
        <f>IF(ISBLANK('Prediction Log'!$N685), "",IF(AND('Prediction Log'!$T685="Y", 'Prediction Log'!$U685="Y"), "Y", "N"))</f>
        <v/>
      </c>
      <c r="W685" s="81" t="str">
        <f>IF(ISBLANK('Prediction Log'!$N685),"",IF('Prediction Log'!$M685='Prediction Log'!$I685, "Y", "N"))</f>
        <v/>
      </c>
      <c r="X685" s="81" t="str">
        <f>IF(ISBLANK('Prediction Log'!$N685), "", IF('Prediction Log'!$R685=Games!K667, "Y", "N"))</f>
        <v/>
      </c>
      <c r="Y685" s="82" t="str">
        <f>IF(ISBLANK('Prediction Log'!$N685), "",IF('Prediction Log'!$J685='Prediction Log'!$M685, "Y", "N"))</f>
        <v/>
      </c>
      <c r="Z685" s="81" t="str">
        <f>IF(ISBLANK('Prediction Log'!$N685), "",IF('Prediction Log'!$I685&lt;&gt;'Prediction Log'!$M685, "N",IF(AND('Prediction Log'!$E685&gt;0, 'Prediction Log'!$P685&gt;'Prediction Log'!$E685, 'Prediction Log'!$I685='Prediction Log'!$C685), "Y", IF(AND('Prediction Log'!$E685&lt;0, 'Prediction Log'!$P685&lt;'Prediction Log'!$E685,'Prediction Log'!$I685='Prediction Log'!$B685 ), "Y", IF('Prediction Log'!$P685='Prediction Log'!$E685, "PUSH", "N")))))</f>
        <v/>
      </c>
      <c r="AA685" s="81" t="str">
        <f>IF(ISBLANK('Prediction Log'!$N685), "",IF(AND('Prediction Log'!$W685="Y", 'Prediction Log'!$X685="Y"), "Y", "N"))</f>
        <v/>
      </c>
      <c r="AB685" s="80" t="str">
        <f>IF(ISBLANK('Prediction Log'!$N685), "",IF('Prediction Log'!$D685&gt;0, 'Prediction Log'!$P685-'Prediction Log'!$D685, IF('Prediction Log'!$D685&lt;0, -'Prediction Log'!$P685+'Prediction Log'!$D685, "NA")))</f>
        <v/>
      </c>
      <c r="AC685" s="80" t="str">
        <f>IF(ISBLANK('Prediction Log'!$N685), "",ABS('Prediction Log'!$AB685))</f>
        <v/>
      </c>
      <c r="AD685" s="81" t="str">
        <f>IF(ISBLANK('Prediction Log'!$N685), "",IF('Prediction Log'!$E685&gt;0, 'Prediction Log'!$P685-'Prediction Log'!$E685, IF('Prediction Log'!$E685&lt;0, -'Prediction Log'!$P685+'Prediction Log'!$E685, "NA")))</f>
        <v/>
      </c>
      <c r="AE685" s="81" t="str">
        <f>IF(ISBLANK('Prediction Log'!$N685), "",ABS('Prediction Log'!$AD685))</f>
        <v/>
      </c>
    </row>
    <row r="686" ht="14.25" customHeight="1">
      <c r="A686" s="14" t="str">
        <f>IF(ISBLANK(Games!$B668), "",Games!A668)</f>
        <v/>
      </c>
      <c r="B686" s="67" t="str">
        <f>IF(ISBLANK(Games!$B668), "",Games!B668)</f>
        <v/>
      </c>
      <c r="C686" s="67" t="str">
        <f>IF(ISBLANK(Games!$B668), "",Games!E668)</f>
        <v/>
      </c>
      <c r="D686" s="10" t="str">
        <f>IF(ISBLANK(Games!$B668), "",Games!G668)</f>
        <v/>
      </c>
      <c r="E686" s="10" t="str">
        <f>IF(ISBLANK(Games!$B668), "",Games!H668)</f>
        <v/>
      </c>
      <c r="F686" s="69" t="str">
        <f>Games!D668</f>
        <v/>
      </c>
      <c r="G686" s="70" t="str">
        <f>Games!K668</f>
        <v/>
      </c>
      <c r="H686" s="71" t="str">
        <f>IF(ISBLANK(Games!B668), "", IF('Prediction Log'!$D686&lt;0, 'Prediction Log'!$B686, 'Prediction Log'!$C686))</f>
        <v/>
      </c>
      <c r="I686" s="72" t="str">
        <f>IF(ISBLANK(Games!$B668), "",Games!I668)</f>
        <v/>
      </c>
      <c r="J686" s="72" t="str">
        <f>IF('Prediction Log'!$F686&gt;0.5, 'Prediction Log'!$B686, IF('Prediction Log'!$F686&lt;0.5, 'Prediction Log'!$C686, "PICK"))</f>
        <v/>
      </c>
      <c r="K686" s="73" t="str">
        <f>IF(ISBLANK(Games!B668), "",IF('Prediction Log'!$J686='Prediction Log'!$B686, 'Prediction Log'!$F686, 1-'Prediction Log'!$F686))</f>
        <v/>
      </c>
      <c r="L686" s="74" t="str">
        <f>IF(ISBLANK(Games!$B668), "",Games!L668)</f>
        <v/>
      </c>
      <c r="M686" s="75" t="str">
        <f>IF(ISBLANK('Prediction Log'!$N686), "",IF('Prediction Log'!$N686&gt;'Prediction Log'!$O686,'Prediction Log'!$B686,'Prediction Log'!$C686))</f>
        <v/>
      </c>
      <c r="N686" s="76"/>
      <c r="O686" s="76"/>
      <c r="P686" s="77" t="str">
        <f>IF(ISBLANK('Prediction Log'!$N686), "",'Prediction Log'!$O686-'Prediction Log'!$N686)</f>
        <v/>
      </c>
      <c r="Q686" s="78" t="str">
        <f>IF(ISBLANK('Prediction Log'!$N686), "",IF('Prediction Log'!$M686&lt;&gt;'Prediction Log'!$H686, "Y", IF(AND('Prediction Log'!$M686='Prediction Log'!$H686, ABS((-1*'Prediction Log'!$P686))&gt;ABS('Prediction Log'!$D686)), "Y", IF('Prediction Log'!$D686='Prediction Log'!$P686, "PUSH", "N"))))</f>
        <v/>
      </c>
      <c r="R686" s="79" t="str">
        <f>IF(ISBLANK('Prediction Log'!$N686), "",IF('Prediction Log'!$P686&lt;'Prediction Log'!$D686, "Y", IF('Prediction Log'!$P686='Prediction Log'!$D686, "PUSH", "N")))</f>
        <v/>
      </c>
      <c r="S686" s="79" t="str">
        <f>IF(ISBLANK('Prediction Log'!$N686), "",IF('Prediction Log'!$P686&lt;'Prediction Log'!$E686, "Y", IF('Prediction Log'!$P686='Prediction Log'!$E686, "PUSH", "N")))</f>
        <v/>
      </c>
      <c r="T686" s="80" t="str">
        <f>IF(ISBLANK('Prediction Log'!$N686),"",IF('Prediction Log'!$M686='Prediction Log'!$H686, "Y", "N"))</f>
        <v/>
      </c>
      <c r="U686" s="80" t="str">
        <f>'Prediction Log'!$R686</f>
        <v/>
      </c>
      <c r="V686" s="80" t="str">
        <f>IF(ISBLANK('Prediction Log'!$N686), "",IF(AND('Prediction Log'!$T686="Y", 'Prediction Log'!$U686="Y"), "Y", "N"))</f>
        <v/>
      </c>
      <c r="W686" s="81" t="str">
        <f>IF(ISBLANK('Prediction Log'!$N686),"",IF('Prediction Log'!$M686='Prediction Log'!$I686, "Y", "N"))</f>
        <v/>
      </c>
      <c r="X686" s="81" t="str">
        <f>IF(ISBLANK('Prediction Log'!$N686), "", IF('Prediction Log'!$R686=Games!K668, "Y", "N"))</f>
        <v/>
      </c>
      <c r="Y686" s="82" t="str">
        <f>IF(ISBLANK('Prediction Log'!$N686), "",IF('Prediction Log'!$J686='Prediction Log'!$M686, "Y", "N"))</f>
        <v/>
      </c>
      <c r="Z686" s="81" t="str">
        <f>IF(ISBLANK('Prediction Log'!$N686), "",IF('Prediction Log'!$I686&lt;&gt;'Prediction Log'!$M686, "N",IF(AND('Prediction Log'!$E686&gt;0, 'Prediction Log'!$P686&gt;'Prediction Log'!$E686, 'Prediction Log'!$I686='Prediction Log'!$C686), "Y", IF(AND('Prediction Log'!$E686&lt;0, 'Prediction Log'!$P686&lt;'Prediction Log'!$E686,'Prediction Log'!$I686='Prediction Log'!$B686 ), "Y", IF('Prediction Log'!$P686='Prediction Log'!$E686, "PUSH", "N")))))</f>
        <v/>
      </c>
      <c r="AA686" s="81" t="str">
        <f>IF(ISBLANK('Prediction Log'!$N686), "",IF(AND('Prediction Log'!$W686="Y", 'Prediction Log'!$X686="Y"), "Y", "N"))</f>
        <v/>
      </c>
      <c r="AB686" s="80" t="str">
        <f>IF(ISBLANK('Prediction Log'!$N686), "",IF('Prediction Log'!$D686&gt;0, 'Prediction Log'!$P686-'Prediction Log'!$D686, IF('Prediction Log'!$D686&lt;0, -'Prediction Log'!$P686+'Prediction Log'!$D686, "NA")))</f>
        <v/>
      </c>
      <c r="AC686" s="80" t="str">
        <f>IF(ISBLANK('Prediction Log'!$N686), "",ABS('Prediction Log'!$AB686))</f>
        <v/>
      </c>
      <c r="AD686" s="81" t="str">
        <f>IF(ISBLANK('Prediction Log'!$N686), "",IF('Prediction Log'!$E686&gt;0, 'Prediction Log'!$P686-'Prediction Log'!$E686, IF('Prediction Log'!$E686&lt;0, -'Prediction Log'!$P686+'Prediction Log'!$E686, "NA")))</f>
        <v/>
      </c>
      <c r="AE686" s="81" t="str">
        <f>IF(ISBLANK('Prediction Log'!$N686), "",ABS('Prediction Log'!$AD686))</f>
        <v/>
      </c>
    </row>
    <row r="687" ht="14.25" customHeight="1">
      <c r="A687" s="67" t="str">
        <f>IF(ISBLANK(Games!$B669), "",Games!A669)</f>
        <v/>
      </c>
      <c r="B687" s="67" t="str">
        <f>IF(ISBLANK(Games!$B669), "",Games!B669)</f>
        <v/>
      </c>
      <c r="C687" s="67" t="str">
        <f>IF(ISBLANK(Games!$B669), "",Games!E669)</f>
        <v/>
      </c>
      <c r="D687" s="68" t="str">
        <f>IF(ISBLANK(Games!$B669), "",Games!G669)</f>
        <v/>
      </c>
      <c r="E687" s="68" t="str">
        <f>IF(ISBLANK(Games!$B669), "",Games!H669)</f>
        <v/>
      </c>
      <c r="F687" s="69" t="str">
        <f>Games!D669</f>
        <v/>
      </c>
      <c r="G687" s="70" t="str">
        <f>Games!K669</f>
        <v/>
      </c>
      <c r="H687" s="71" t="str">
        <f>IF(ISBLANK(Games!B669), "", IF('Prediction Log'!$D687&lt;0, 'Prediction Log'!$B687, 'Prediction Log'!$C687))</f>
        <v/>
      </c>
      <c r="I687" s="72" t="str">
        <f>IF(ISBLANK(Games!$B669), "",Games!I669)</f>
        <v/>
      </c>
      <c r="J687" s="72" t="str">
        <f>IF('Prediction Log'!$F687&gt;0.5, 'Prediction Log'!$B687, IF('Prediction Log'!$F687&lt;0.5, 'Prediction Log'!$C687, "PICK"))</f>
        <v/>
      </c>
      <c r="K687" s="73" t="str">
        <f>IF(ISBLANK(Games!B669), "",IF('Prediction Log'!$J687='Prediction Log'!$B687, 'Prediction Log'!$F687, 1-'Prediction Log'!$F687))</f>
        <v/>
      </c>
      <c r="L687" s="74" t="str">
        <f>IF(ISBLANK(Games!$B669), "",Games!L669)</f>
        <v/>
      </c>
      <c r="M687" s="75" t="str">
        <f>IF(ISBLANK('Prediction Log'!$N687), "",IF('Prediction Log'!$N687&gt;'Prediction Log'!$O687,'Prediction Log'!$B687,'Prediction Log'!$C687))</f>
        <v/>
      </c>
      <c r="N687" s="76"/>
      <c r="O687" s="76"/>
      <c r="P687" s="77" t="str">
        <f>IF(ISBLANK('Prediction Log'!$N687), "",'Prediction Log'!$O687-'Prediction Log'!$N687)</f>
        <v/>
      </c>
      <c r="Q687" s="78" t="str">
        <f>IF(ISBLANK('Prediction Log'!$N687), "",IF('Prediction Log'!$M687&lt;&gt;'Prediction Log'!$H687, "Y", IF(AND('Prediction Log'!$M687='Prediction Log'!$H687, ABS((-1*'Prediction Log'!$P687))&gt;ABS('Prediction Log'!$D687)), "Y", IF('Prediction Log'!$D687='Prediction Log'!$P687, "PUSH", "N"))))</f>
        <v/>
      </c>
      <c r="R687" s="79" t="str">
        <f>IF(ISBLANK('Prediction Log'!$N687), "",IF('Prediction Log'!$P687&lt;'Prediction Log'!$D687, "Y", IF('Prediction Log'!$P687='Prediction Log'!$D687, "PUSH", "N")))</f>
        <v/>
      </c>
      <c r="S687" s="79" t="str">
        <f>IF(ISBLANK('Prediction Log'!$N687), "",IF('Prediction Log'!$P687&lt;'Prediction Log'!$E687, "Y", IF('Prediction Log'!$P687='Prediction Log'!$E687, "PUSH", "N")))</f>
        <v/>
      </c>
      <c r="T687" s="80" t="str">
        <f>IF(ISBLANK('Prediction Log'!$N687),"",IF('Prediction Log'!$M687='Prediction Log'!$H687, "Y", "N"))</f>
        <v/>
      </c>
      <c r="U687" s="80" t="str">
        <f>'Prediction Log'!$R687</f>
        <v/>
      </c>
      <c r="V687" s="80" t="str">
        <f>IF(ISBLANK('Prediction Log'!$N687), "",IF(AND('Prediction Log'!$T687="Y", 'Prediction Log'!$U687="Y"), "Y", "N"))</f>
        <v/>
      </c>
      <c r="W687" s="81" t="str">
        <f>IF(ISBLANK('Prediction Log'!$N687),"",IF('Prediction Log'!$M687='Prediction Log'!$I687, "Y", "N"))</f>
        <v/>
      </c>
      <c r="X687" s="81" t="str">
        <f>IF(ISBLANK('Prediction Log'!$N687), "", IF('Prediction Log'!$R687=Games!K669, "Y", "N"))</f>
        <v/>
      </c>
      <c r="Y687" s="82" t="str">
        <f>IF(ISBLANK('Prediction Log'!$N687), "",IF('Prediction Log'!$J687='Prediction Log'!$M687, "Y", "N"))</f>
        <v/>
      </c>
      <c r="Z687" s="81" t="str">
        <f>IF(ISBLANK('Prediction Log'!$N687), "",IF('Prediction Log'!$I687&lt;&gt;'Prediction Log'!$M687, "N",IF(AND('Prediction Log'!$E687&gt;0, 'Prediction Log'!$P687&gt;'Prediction Log'!$E687, 'Prediction Log'!$I687='Prediction Log'!$C687), "Y", IF(AND('Prediction Log'!$E687&lt;0, 'Prediction Log'!$P687&lt;'Prediction Log'!$E687,'Prediction Log'!$I687='Prediction Log'!$B687 ), "Y", IF('Prediction Log'!$P687='Prediction Log'!$E687, "PUSH", "N")))))</f>
        <v/>
      </c>
      <c r="AA687" s="81" t="str">
        <f>IF(ISBLANK('Prediction Log'!$N687), "",IF(AND('Prediction Log'!$W687="Y", 'Prediction Log'!$X687="Y"), "Y", "N"))</f>
        <v/>
      </c>
      <c r="AB687" s="80" t="str">
        <f>IF(ISBLANK('Prediction Log'!$N687), "",IF('Prediction Log'!$D687&gt;0, 'Prediction Log'!$P687-'Prediction Log'!$D687, IF('Prediction Log'!$D687&lt;0, -'Prediction Log'!$P687+'Prediction Log'!$D687, "NA")))</f>
        <v/>
      </c>
      <c r="AC687" s="80" t="str">
        <f>IF(ISBLANK('Prediction Log'!$N687), "",ABS('Prediction Log'!$AB687))</f>
        <v/>
      </c>
      <c r="AD687" s="81" t="str">
        <f>IF(ISBLANK('Prediction Log'!$N687), "",IF('Prediction Log'!$E687&gt;0, 'Prediction Log'!$P687-'Prediction Log'!$E687, IF('Prediction Log'!$E687&lt;0, -'Prediction Log'!$P687+'Prediction Log'!$E687, "NA")))</f>
        <v/>
      </c>
      <c r="AE687" s="81" t="str">
        <f>IF(ISBLANK('Prediction Log'!$N687), "",ABS('Prediction Log'!$AD687))</f>
        <v/>
      </c>
    </row>
    <row r="688" ht="14.25" customHeight="1">
      <c r="A688" s="14" t="str">
        <f>IF(ISBLANK(Games!$B670), "",Games!A670)</f>
        <v/>
      </c>
      <c r="B688" s="67" t="str">
        <f>IF(ISBLANK(Games!$B670), "",Games!B670)</f>
        <v/>
      </c>
      <c r="C688" s="67" t="str">
        <f>IF(ISBLANK(Games!$B670), "",Games!E670)</f>
        <v/>
      </c>
      <c r="D688" s="10" t="str">
        <f>IF(ISBLANK(Games!$B670), "",Games!G670)</f>
        <v/>
      </c>
      <c r="E688" s="10" t="str">
        <f>IF(ISBLANK(Games!$B670), "",Games!H670)</f>
        <v/>
      </c>
      <c r="F688" s="69" t="str">
        <f>Games!D670</f>
        <v/>
      </c>
      <c r="G688" s="70" t="str">
        <f>Games!K670</f>
        <v/>
      </c>
      <c r="H688" s="71" t="str">
        <f>IF(ISBLANK(Games!B670), "", IF('Prediction Log'!$D688&lt;0, 'Prediction Log'!$B688, 'Prediction Log'!$C688))</f>
        <v/>
      </c>
      <c r="I688" s="72" t="str">
        <f>IF(ISBLANK(Games!$B670), "",Games!I670)</f>
        <v/>
      </c>
      <c r="J688" s="72" t="str">
        <f>IF('Prediction Log'!$F688&gt;0.5, 'Prediction Log'!$B688, IF('Prediction Log'!$F688&lt;0.5, 'Prediction Log'!$C688, "PICK"))</f>
        <v/>
      </c>
      <c r="K688" s="73" t="str">
        <f>IF(ISBLANK(Games!B670), "",IF('Prediction Log'!$J688='Prediction Log'!$B688, 'Prediction Log'!$F688, 1-'Prediction Log'!$F688))</f>
        <v/>
      </c>
      <c r="L688" s="74" t="str">
        <f>IF(ISBLANK(Games!$B670), "",Games!L670)</f>
        <v/>
      </c>
      <c r="M688" s="75" t="str">
        <f>IF(ISBLANK('Prediction Log'!$N688), "",IF('Prediction Log'!$N688&gt;'Prediction Log'!$O688,'Prediction Log'!$B688,'Prediction Log'!$C688))</f>
        <v/>
      </c>
      <c r="N688" s="76"/>
      <c r="O688" s="76"/>
      <c r="P688" s="77" t="str">
        <f>IF(ISBLANK('Prediction Log'!$N688), "",'Prediction Log'!$O688-'Prediction Log'!$N688)</f>
        <v/>
      </c>
      <c r="Q688" s="78" t="str">
        <f>IF(ISBLANK('Prediction Log'!$N688), "",IF('Prediction Log'!$M688&lt;&gt;'Prediction Log'!$H688, "Y", IF(AND('Prediction Log'!$M688='Prediction Log'!$H688, ABS((-1*'Prediction Log'!$P688))&gt;ABS('Prediction Log'!$D688)), "Y", IF('Prediction Log'!$D688='Prediction Log'!$P688, "PUSH", "N"))))</f>
        <v/>
      </c>
      <c r="R688" s="79" t="str">
        <f>IF(ISBLANK('Prediction Log'!$N688), "",IF('Prediction Log'!$P688&lt;'Prediction Log'!$D688, "Y", IF('Prediction Log'!$P688='Prediction Log'!$D688, "PUSH", "N")))</f>
        <v/>
      </c>
      <c r="S688" s="79" t="str">
        <f>IF(ISBLANK('Prediction Log'!$N688), "",IF('Prediction Log'!$P688&lt;'Prediction Log'!$E688, "Y", IF('Prediction Log'!$P688='Prediction Log'!$E688, "PUSH", "N")))</f>
        <v/>
      </c>
      <c r="T688" s="80" t="str">
        <f>IF(ISBLANK('Prediction Log'!$N688),"",IF('Prediction Log'!$M688='Prediction Log'!$H688, "Y", "N"))</f>
        <v/>
      </c>
      <c r="U688" s="80" t="str">
        <f>'Prediction Log'!$R688</f>
        <v/>
      </c>
      <c r="V688" s="80" t="str">
        <f>IF(ISBLANK('Prediction Log'!$N688), "",IF(AND('Prediction Log'!$T688="Y", 'Prediction Log'!$U688="Y"), "Y", "N"))</f>
        <v/>
      </c>
      <c r="W688" s="81" t="str">
        <f>IF(ISBLANK('Prediction Log'!$N688),"",IF('Prediction Log'!$M688='Prediction Log'!$I688, "Y", "N"))</f>
        <v/>
      </c>
      <c r="X688" s="81" t="str">
        <f>IF(ISBLANK('Prediction Log'!$N688), "", IF('Prediction Log'!$R688=Games!K670, "Y", "N"))</f>
        <v/>
      </c>
      <c r="Y688" s="82" t="str">
        <f>IF(ISBLANK('Prediction Log'!$N688), "",IF('Prediction Log'!$J688='Prediction Log'!$M688, "Y", "N"))</f>
        <v/>
      </c>
      <c r="Z688" s="81" t="str">
        <f>IF(ISBLANK('Prediction Log'!$N688), "",IF('Prediction Log'!$I688&lt;&gt;'Prediction Log'!$M688, "N",IF(AND('Prediction Log'!$E688&gt;0, 'Prediction Log'!$P688&gt;'Prediction Log'!$E688, 'Prediction Log'!$I688='Prediction Log'!$C688), "Y", IF(AND('Prediction Log'!$E688&lt;0, 'Prediction Log'!$P688&lt;'Prediction Log'!$E688,'Prediction Log'!$I688='Prediction Log'!$B688 ), "Y", IF('Prediction Log'!$P688='Prediction Log'!$E688, "PUSH", "N")))))</f>
        <v/>
      </c>
      <c r="AA688" s="81" t="str">
        <f>IF(ISBLANK('Prediction Log'!$N688), "",IF(AND('Prediction Log'!$W688="Y", 'Prediction Log'!$X688="Y"), "Y", "N"))</f>
        <v/>
      </c>
      <c r="AB688" s="80" t="str">
        <f>IF(ISBLANK('Prediction Log'!$N688), "",IF('Prediction Log'!$D688&gt;0, 'Prediction Log'!$P688-'Prediction Log'!$D688, IF('Prediction Log'!$D688&lt;0, -'Prediction Log'!$P688+'Prediction Log'!$D688, "NA")))</f>
        <v/>
      </c>
      <c r="AC688" s="80" t="str">
        <f>IF(ISBLANK('Prediction Log'!$N688), "",ABS('Prediction Log'!$AB688))</f>
        <v/>
      </c>
      <c r="AD688" s="81" t="str">
        <f>IF(ISBLANK('Prediction Log'!$N688), "",IF('Prediction Log'!$E688&gt;0, 'Prediction Log'!$P688-'Prediction Log'!$E688, IF('Prediction Log'!$E688&lt;0, -'Prediction Log'!$P688+'Prediction Log'!$E688, "NA")))</f>
        <v/>
      </c>
      <c r="AE688" s="81" t="str">
        <f>IF(ISBLANK('Prediction Log'!$N688), "",ABS('Prediction Log'!$AD688))</f>
        <v/>
      </c>
    </row>
    <row r="689" ht="14.25" customHeight="1">
      <c r="A689" s="67" t="str">
        <f>IF(ISBLANK(Games!$B671), "",Games!A671)</f>
        <v/>
      </c>
      <c r="B689" s="67" t="str">
        <f>IF(ISBLANK(Games!$B671), "",Games!B671)</f>
        <v/>
      </c>
      <c r="C689" s="67" t="str">
        <f>IF(ISBLANK(Games!$B671), "",Games!E671)</f>
        <v/>
      </c>
      <c r="D689" s="68" t="str">
        <f>IF(ISBLANK(Games!$B671), "",Games!G671)</f>
        <v/>
      </c>
      <c r="E689" s="68" t="str">
        <f>IF(ISBLANK(Games!$B671), "",Games!H671)</f>
        <v/>
      </c>
      <c r="F689" s="69" t="str">
        <f>Games!D671</f>
        <v/>
      </c>
      <c r="G689" s="70" t="str">
        <f>Games!K671</f>
        <v/>
      </c>
      <c r="H689" s="71" t="str">
        <f>IF(ISBLANK(Games!B671), "", IF('Prediction Log'!$D689&lt;0, 'Prediction Log'!$B689, 'Prediction Log'!$C689))</f>
        <v/>
      </c>
      <c r="I689" s="72" t="str">
        <f>IF(ISBLANK(Games!$B671), "",Games!I671)</f>
        <v/>
      </c>
      <c r="J689" s="72" t="str">
        <f>IF('Prediction Log'!$F689&gt;0.5, 'Prediction Log'!$B689, IF('Prediction Log'!$F689&lt;0.5, 'Prediction Log'!$C689, "PICK"))</f>
        <v/>
      </c>
      <c r="K689" s="73" t="str">
        <f>IF(ISBLANK(Games!B671), "",IF('Prediction Log'!$J689='Prediction Log'!$B689, 'Prediction Log'!$F689, 1-'Prediction Log'!$F689))</f>
        <v/>
      </c>
      <c r="L689" s="74" t="str">
        <f>IF(ISBLANK(Games!$B671), "",Games!L671)</f>
        <v/>
      </c>
      <c r="M689" s="75" t="str">
        <f>IF(ISBLANK('Prediction Log'!$N689), "",IF('Prediction Log'!$N689&gt;'Prediction Log'!$O689,'Prediction Log'!$B689,'Prediction Log'!$C689))</f>
        <v/>
      </c>
      <c r="N689" s="76"/>
      <c r="O689" s="76"/>
      <c r="P689" s="77" t="str">
        <f>IF(ISBLANK('Prediction Log'!$N689), "",'Prediction Log'!$O689-'Prediction Log'!$N689)</f>
        <v/>
      </c>
      <c r="Q689" s="78" t="str">
        <f>IF(ISBLANK('Prediction Log'!$N689), "",IF('Prediction Log'!$M689&lt;&gt;'Prediction Log'!$H689, "Y", IF(AND('Prediction Log'!$M689='Prediction Log'!$H689, ABS((-1*'Prediction Log'!$P689))&gt;ABS('Prediction Log'!$D689)), "Y", IF('Prediction Log'!$D689='Prediction Log'!$P689, "PUSH", "N"))))</f>
        <v/>
      </c>
      <c r="R689" s="79" t="str">
        <f>IF(ISBLANK('Prediction Log'!$N689), "",IF('Prediction Log'!$P689&lt;'Prediction Log'!$D689, "Y", IF('Prediction Log'!$P689='Prediction Log'!$D689, "PUSH", "N")))</f>
        <v/>
      </c>
      <c r="S689" s="79" t="str">
        <f>IF(ISBLANK('Prediction Log'!$N689), "",IF('Prediction Log'!$P689&lt;'Prediction Log'!$E689, "Y", IF('Prediction Log'!$P689='Prediction Log'!$E689, "PUSH", "N")))</f>
        <v/>
      </c>
      <c r="T689" s="80" t="str">
        <f>IF(ISBLANK('Prediction Log'!$N689),"",IF('Prediction Log'!$M689='Prediction Log'!$H689, "Y", "N"))</f>
        <v/>
      </c>
      <c r="U689" s="80" t="str">
        <f>'Prediction Log'!$R689</f>
        <v/>
      </c>
      <c r="V689" s="80" t="str">
        <f>IF(ISBLANK('Prediction Log'!$N689), "",IF(AND('Prediction Log'!$T689="Y", 'Prediction Log'!$U689="Y"), "Y", "N"))</f>
        <v/>
      </c>
      <c r="W689" s="81" t="str">
        <f>IF(ISBLANK('Prediction Log'!$N689),"",IF('Prediction Log'!$M689='Prediction Log'!$I689, "Y", "N"))</f>
        <v/>
      </c>
      <c r="X689" s="81" t="str">
        <f>IF(ISBLANK('Prediction Log'!$N689), "", IF('Prediction Log'!$R689=Games!K671, "Y", "N"))</f>
        <v/>
      </c>
      <c r="Y689" s="82" t="str">
        <f>IF(ISBLANK('Prediction Log'!$N689), "",IF('Prediction Log'!$J689='Prediction Log'!$M689, "Y", "N"))</f>
        <v/>
      </c>
      <c r="Z689" s="81" t="str">
        <f>IF(ISBLANK('Prediction Log'!$N689), "",IF('Prediction Log'!$I689&lt;&gt;'Prediction Log'!$M689, "N",IF(AND('Prediction Log'!$E689&gt;0, 'Prediction Log'!$P689&gt;'Prediction Log'!$E689, 'Prediction Log'!$I689='Prediction Log'!$C689), "Y", IF(AND('Prediction Log'!$E689&lt;0, 'Prediction Log'!$P689&lt;'Prediction Log'!$E689,'Prediction Log'!$I689='Prediction Log'!$B689 ), "Y", IF('Prediction Log'!$P689='Prediction Log'!$E689, "PUSH", "N")))))</f>
        <v/>
      </c>
      <c r="AA689" s="81" t="str">
        <f>IF(ISBLANK('Prediction Log'!$N689), "",IF(AND('Prediction Log'!$W689="Y", 'Prediction Log'!$X689="Y"), "Y", "N"))</f>
        <v/>
      </c>
      <c r="AB689" s="80" t="str">
        <f>IF(ISBLANK('Prediction Log'!$N689), "",IF('Prediction Log'!$D689&gt;0, 'Prediction Log'!$P689-'Prediction Log'!$D689, IF('Prediction Log'!$D689&lt;0, -'Prediction Log'!$P689+'Prediction Log'!$D689, "NA")))</f>
        <v/>
      </c>
      <c r="AC689" s="80" t="str">
        <f>IF(ISBLANK('Prediction Log'!$N689), "",ABS('Prediction Log'!$AB689))</f>
        <v/>
      </c>
      <c r="AD689" s="81" t="str">
        <f>IF(ISBLANK('Prediction Log'!$N689), "",IF('Prediction Log'!$E689&gt;0, 'Prediction Log'!$P689-'Prediction Log'!$E689, IF('Prediction Log'!$E689&lt;0, -'Prediction Log'!$P689+'Prediction Log'!$E689, "NA")))</f>
        <v/>
      </c>
      <c r="AE689" s="81" t="str">
        <f>IF(ISBLANK('Prediction Log'!$N689), "",ABS('Prediction Log'!$AD689))</f>
        <v/>
      </c>
    </row>
    <row r="690" ht="14.25" customHeight="1">
      <c r="A690" s="14" t="str">
        <f>IF(ISBLANK(Games!$B672), "",Games!A672)</f>
        <v/>
      </c>
      <c r="B690" s="67" t="str">
        <f>IF(ISBLANK(Games!$B672), "",Games!B672)</f>
        <v/>
      </c>
      <c r="C690" s="67" t="str">
        <f>IF(ISBLANK(Games!$B672), "",Games!E672)</f>
        <v/>
      </c>
      <c r="D690" s="10" t="str">
        <f>IF(ISBLANK(Games!$B672), "",Games!G672)</f>
        <v/>
      </c>
      <c r="E690" s="10" t="str">
        <f>IF(ISBLANK(Games!$B672), "",Games!H672)</f>
        <v/>
      </c>
      <c r="F690" s="69" t="str">
        <f>Games!D672</f>
        <v/>
      </c>
      <c r="G690" s="70" t="str">
        <f>Games!K672</f>
        <v/>
      </c>
      <c r="H690" s="71" t="str">
        <f>IF(ISBLANK(Games!B672), "", IF('Prediction Log'!$D690&lt;0, 'Prediction Log'!$B690, 'Prediction Log'!$C690))</f>
        <v/>
      </c>
      <c r="I690" s="72" t="str">
        <f>IF(ISBLANK(Games!$B672), "",Games!I672)</f>
        <v/>
      </c>
      <c r="J690" s="72" t="str">
        <f>IF('Prediction Log'!$F690&gt;0.5, 'Prediction Log'!$B690, IF('Prediction Log'!$F690&lt;0.5, 'Prediction Log'!$C690, "PICK"))</f>
        <v/>
      </c>
      <c r="K690" s="73" t="str">
        <f>IF(ISBLANK(Games!B672), "",IF('Prediction Log'!$J690='Prediction Log'!$B690, 'Prediction Log'!$F690, 1-'Prediction Log'!$F690))</f>
        <v/>
      </c>
      <c r="L690" s="74" t="str">
        <f>IF(ISBLANK(Games!$B672), "",Games!L672)</f>
        <v/>
      </c>
      <c r="M690" s="75" t="str">
        <f>IF(ISBLANK('Prediction Log'!$N690), "",IF('Prediction Log'!$N690&gt;'Prediction Log'!$O690,'Prediction Log'!$B690,'Prediction Log'!$C690))</f>
        <v/>
      </c>
      <c r="N690" s="76"/>
      <c r="O690" s="76"/>
      <c r="P690" s="77" t="str">
        <f>IF(ISBLANK('Prediction Log'!$N690), "",'Prediction Log'!$O690-'Prediction Log'!$N690)</f>
        <v/>
      </c>
      <c r="Q690" s="78" t="str">
        <f>IF(ISBLANK('Prediction Log'!$N690), "",IF('Prediction Log'!$M690&lt;&gt;'Prediction Log'!$H690, "Y", IF(AND('Prediction Log'!$M690='Prediction Log'!$H690, ABS((-1*'Prediction Log'!$P690))&gt;ABS('Prediction Log'!$D690)), "Y", IF('Prediction Log'!$D690='Prediction Log'!$P690, "PUSH", "N"))))</f>
        <v/>
      </c>
      <c r="R690" s="79" t="str">
        <f>IF(ISBLANK('Prediction Log'!$N690), "",IF('Prediction Log'!$P690&lt;'Prediction Log'!$D690, "Y", IF('Prediction Log'!$P690='Prediction Log'!$D690, "PUSH", "N")))</f>
        <v/>
      </c>
      <c r="S690" s="79" t="str">
        <f>IF(ISBLANK('Prediction Log'!$N690), "",IF('Prediction Log'!$P690&lt;'Prediction Log'!$E690, "Y", IF('Prediction Log'!$P690='Prediction Log'!$E690, "PUSH", "N")))</f>
        <v/>
      </c>
      <c r="T690" s="80" t="str">
        <f>IF(ISBLANK('Prediction Log'!$N690),"",IF('Prediction Log'!$M690='Prediction Log'!$H690, "Y", "N"))</f>
        <v/>
      </c>
      <c r="U690" s="80" t="str">
        <f>'Prediction Log'!$R690</f>
        <v/>
      </c>
      <c r="V690" s="80" t="str">
        <f>IF(ISBLANK('Prediction Log'!$N690), "",IF(AND('Prediction Log'!$T690="Y", 'Prediction Log'!$U690="Y"), "Y", "N"))</f>
        <v/>
      </c>
      <c r="W690" s="81" t="str">
        <f>IF(ISBLANK('Prediction Log'!$N690),"",IF('Prediction Log'!$M690='Prediction Log'!$I690, "Y", "N"))</f>
        <v/>
      </c>
      <c r="X690" s="81" t="str">
        <f>IF(ISBLANK('Prediction Log'!$N690), "", IF('Prediction Log'!$R690=Games!K672, "Y", "N"))</f>
        <v/>
      </c>
      <c r="Y690" s="82" t="str">
        <f>IF(ISBLANK('Prediction Log'!$N690), "",IF('Prediction Log'!$J690='Prediction Log'!$M690, "Y", "N"))</f>
        <v/>
      </c>
      <c r="Z690" s="81" t="str">
        <f>IF(ISBLANK('Prediction Log'!$N690), "",IF('Prediction Log'!$I690&lt;&gt;'Prediction Log'!$M690, "N",IF(AND('Prediction Log'!$E690&gt;0, 'Prediction Log'!$P690&gt;'Prediction Log'!$E690, 'Prediction Log'!$I690='Prediction Log'!$C690), "Y", IF(AND('Prediction Log'!$E690&lt;0, 'Prediction Log'!$P690&lt;'Prediction Log'!$E690,'Prediction Log'!$I690='Prediction Log'!$B690 ), "Y", IF('Prediction Log'!$P690='Prediction Log'!$E690, "PUSH", "N")))))</f>
        <v/>
      </c>
      <c r="AA690" s="81" t="str">
        <f>IF(ISBLANK('Prediction Log'!$N690), "",IF(AND('Prediction Log'!$W690="Y", 'Prediction Log'!$X690="Y"), "Y", "N"))</f>
        <v/>
      </c>
      <c r="AB690" s="80" t="str">
        <f>IF(ISBLANK('Prediction Log'!$N690), "",IF('Prediction Log'!$D690&gt;0, 'Prediction Log'!$P690-'Prediction Log'!$D690, IF('Prediction Log'!$D690&lt;0, -'Prediction Log'!$P690+'Prediction Log'!$D690, "NA")))</f>
        <v/>
      </c>
      <c r="AC690" s="80" t="str">
        <f>IF(ISBLANK('Prediction Log'!$N690), "",ABS('Prediction Log'!$AB690))</f>
        <v/>
      </c>
      <c r="AD690" s="81" t="str">
        <f>IF(ISBLANK('Prediction Log'!$N690), "",IF('Prediction Log'!$E690&gt;0, 'Prediction Log'!$P690-'Prediction Log'!$E690, IF('Prediction Log'!$E690&lt;0, -'Prediction Log'!$P690+'Prediction Log'!$E690, "NA")))</f>
        <v/>
      </c>
      <c r="AE690" s="81" t="str">
        <f>IF(ISBLANK('Prediction Log'!$N690), "",ABS('Prediction Log'!$AD690))</f>
        <v/>
      </c>
    </row>
    <row r="691" ht="14.25" customHeight="1">
      <c r="A691" s="67" t="str">
        <f>IF(ISBLANK(Games!$B673), "",Games!A673)</f>
        <v/>
      </c>
      <c r="B691" s="67" t="str">
        <f>IF(ISBLANK(Games!$B673), "",Games!B673)</f>
        <v/>
      </c>
      <c r="C691" s="67" t="str">
        <f>IF(ISBLANK(Games!$B673), "",Games!E673)</f>
        <v/>
      </c>
      <c r="D691" s="68" t="str">
        <f>IF(ISBLANK(Games!$B673), "",Games!G673)</f>
        <v/>
      </c>
      <c r="E691" s="68" t="str">
        <f>IF(ISBLANK(Games!$B673), "",Games!H673)</f>
        <v/>
      </c>
      <c r="F691" s="69" t="str">
        <f>Games!D673</f>
        <v/>
      </c>
      <c r="G691" s="70" t="str">
        <f>Games!K673</f>
        <v/>
      </c>
      <c r="H691" s="71" t="str">
        <f>IF(ISBLANK(Games!B673), "", IF('Prediction Log'!$D691&lt;0, 'Prediction Log'!$B691, 'Prediction Log'!$C691))</f>
        <v/>
      </c>
      <c r="I691" s="72" t="str">
        <f>IF(ISBLANK(Games!$B673), "",Games!I673)</f>
        <v/>
      </c>
      <c r="J691" s="72" t="str">
        <f>IF('Prediction Log'!$F691&gt;0.5, 'Prediction Log'!$B691, IF('Prediction Log'!$F691&lt;0.5, 'Prediction Log'!$C691, "PICK"))</f>
        <v/>
      </c>
      <c r="K691" s="73" t="str">
        <f>IF(ISBLANK(Games!B673), "",IF('Prediction Log'!$J691='Prediction Log'!$B691, 'Prediction Log'!$F691, 1-'Prediction Log'!$F691))</f>
        <v/>
      </c>
      <c r="L691" s="74" t="str">
        <f>IF(ISBLANK(Games!$B673), "",Games!L673)</f>
        <v/>
      </c>
      <c r="M691" s="75" t="str">
        <f>IF(ISBLANK('Prediction Log'!$N691), "",IF('Prediction Log'!$N691&gt;'Prediction Log'!$O691,'Prediction Log'!$B691,'Prediction Log'!$C691))</f>
        <v/>
      </c>
      <c r="N691" s="76"/>
      <c r="O691" s="76"/>
      <c r="P691" s="77" t="str">
        <f>IF(ISBLANK('Prediction Log'!$N691), "",'Prediction Log'!$O691-'Prediction Log'!$N691)</f>
        <v/>
      </c>
      <c r="Q691" s="78" t="str">
        <f>IF(ISBLANK('Prediction Log'!$N691), "",IF('Prediction Log'!$M691&lt;&gt;'Prediction Log'!$H691, "Y", IF(AND('Prediction Log'!$M691='Prediction Log'!$H691, ABS((-1*'Prediction Log'!$P691))&gt;ABS('Prediction Log'!$D691)), "Y", IF('Prediction Log'!$D691='Prediction Log'!$P691, "PUSH", "N"))))</f>
        <v/>
      </c>
      <c r="R691" s="79" t="str">
        <f>IF(ISBLANK('Prediction Log'!$N691), "",IF('Prediction Log'!$P691&lt;'Prediction Log'!$D691, "Y", IF('Prediction Log'!$P691='Prediction Log'!$D691, "PUSH", "N")))</f>
        <v/>
      </c>
      <c r="S691" s="79" t="str">
        <f>IF(ISBLANK('Prediction Log'!$N691), "",IF('Prediction Log'!$P691&lt;'Prediction Log'!$E691, "Y", IF('Prediction Log'!$P691='Prediction Log'!$E691, "PUSH", "N")))</f>
        <v/>
      </c>
      <c r="T691" s="80" t="str">
        <f>IF(ISBLANK('Prediction Log'!$N691),"",IF('Prediction Log'!$M691='Prediction Log'!$H691, "Y", "N"))</f>
        <v/>
      </c>
      <c r="U691" s="80" t="str">
        <f>'Prediction Log'!$R691</f>
        <v/>
      </c>
      <c r="V691" s="80" t="str">
        <f>IF(ISBLANK('Prediction Log'!$N691), "",IF(AND('Prediction Log'!$T691="Y", 'Prediction Log'!$U691="Y"), "Y", "N"))</f>
        <v/>
      </c>
      <c r="W691" s="81" t="str">
        <f>IF(ISBLANK('Prediction Log'!$N691),"",IF('Prediction Log'!$M691='Prediction Log'!$I691, "Y", "N"))</f>
        <v/>
      </c>
      <c r="X691" s="81" t="str">
        <f>IF(ISBLANK('Prediction Log'!$N691), "", IF('Prediction Log'!$R691=Games!K673, "Y", "N"))</f>
        <v/>
      </c>
      <c r="Y691" s="82" t="str">
        <f>IF(ISBLANK('Prediction Log'!$N691), "",IF('Prediction Log'!$J691='Prediction Log'!$M691, "Y", "N"))</f>
        <v/>
      </c>
      <c r="Z691" s="81" t="str">
        <f>IF(ISBLANK('Prediction Log'!$N691), "",IF('Prediction Log'!$I691&lt;&gt;'Prediction Log'!$M691, "N",IF(AND('Prediction Log'!$E691&gt;0, 'Prediction Log'!$P691&gt;'Prediction Log'!$E691, 'Prediction Log'!$I691='Prediction Log'!$C691), "Y", IF(AND('Prediction Log'!$E691&lt;0, 'Prediction Log'!$P691&lt;'Prediction Log'!$E691,'Prediction Log'!$I691='Prediction Log'!$B691 ), "Y", IF('Prediction Log'!$P691='Prediction Log'!$E691, "PUSH", "N")))))</f>
        <v/>
      </c>
      <c r="AA691" s="81" t="str">
        <f>IF(ISBLANK('Prediction Log'!$N691), "",IF(AND('Prediction Log'!$W691="Y", 'Prediction Log'!$X691="Y"), "Y", "N"))</f>
        <v/>
      </c>
      <c r="AB691" s="80" t="str">
        <f>IF(ISBLANK('Prediction Log'!$N691), "",IF('Prediction Log'!$D691&gt;0, 'Prediction Log'!$P691-'Prediction Log'!$D691, IF('Prediction Log'!$D691&lt;0, -'Prediction Log'!$P691+'Prediction Log'!$D691, "NA")))</f>
        <v/>
      </c>
      <c r="AC691" s="80" t="str">
        <f>IF(ISBLANK('Prediction Log'!$N691), "",ABS('Prediction Log'!$AB691))</f>
        <v/>
      </c>
      <c r="AD691" s="81" t="str">
        <f>IF(ISBLANK('Prediction Log'!$N691), "",IF('Prediction Log'!$E691&gt;0, 'Prediction Log'!$P691-'Prediction Log'!$E691, IF('Prediction Log'!$E691&lt;0, -'Prediction Log'!$P691+'Prediction Log'!$E691, "NA")))</f>
        <v/>
      </c>
      <c r="AE691" s="81" t="str">
        <f>IF(ISBLANK('Prediction Log'!$N691), "",ABS('Prediction Log'!$AD691))</f>
        <v/>
      </c>
    </row>
    <row r="692" ht="14.25" customHeight="1">
      <c r="A692" s="14" t="str">
        <f>IF(ISBLANK(Games!$B674), "",Games!A674)</f>
        <v/>
      </c>
      <c r="B692" s="67" t="str">
        <f>IF(ISBLANK(Games!$B674), "",Games!B674)</f>
        <v/>
      </c>
      <c r="C692" s="67" t="str">
        <f>IF(ISBLANK(Games!$B674), "",Games!E674)</f>
        <v/>
      </c>
      <c r="D692" s="10" t="str">
        <f>IF(ISBLANK(Games!$B674), "",Games!G674)</f>
        <v/>
      </c>
      <c r="E692" s="10" t="str">
        <f>IF(ISBLANK(Games!$B674), "",Games!H674)</f>
        <v/>
      </c>
      <c r="F692" s="69" t="str">
        <f>Games!D674</f>
        <v/>
      </c>
      <c r="G692" s="70" t="str">
        <f>Games!K674</f>
        <v/>
      </c>
      <c r="H692" s="71" t="str">
        <f>IF(ISBLANK(Games!B674), "", IF('Prediction Log'!$D692&lt;0, 'Prediction Log'!$B692, 'Prediction Log'!$C692))</f>
        <v/>
      </c>
      <c r="I692" s="72" t="str">
        <f>IF(ISBLANK(Games!$B674), "",Games!I674)</f>
        <v/>
      </c>
      <c r="J692" s="72" t="str">
        <f>IF('Prediction Log'!$F692&gt;0.5, 'Prediction Log'!$B692, IF('Prediction Log'!$F692&lt;0.5, 'Prediction Log'!$C692, "PICK"))</f>
        <v/>
      </c>
      <c r="K692" s="73" t="str">
        <f>IF(ISBLANK(Games!B674), "",IF('Prediction Log'!$J692='Prediction Log'!$B692, 'Prediction Log'!$F692, 1-'Prediction Log'!$F692))</f>
        <v/>
      </c>
      <c r="L692" s="74" t="str">
        <f>IF(ISBLANK(Games!$B674), "",Games!L674)</f>
        <v/>
      </c>
      <c r="M692" s="75" t="str">
        <f>IF(ISBLANK('Prediction Log'!$N692), "",IF('Prediction Log'!$N692&gt;'Prediction Log'!$O692,'Prediction Log'!$B692,'Prediction Log'!$C692))</f>
        <v/>
      </c>
      <c r="N692" s="76"/>
      <c r="O692" s="76"/>
      <c r="P692" s="77" t="str">
        <f>IF(ISBLANK('Prediction Log'!$N692), "",'Prediction Log'!$O692-'Prediction Log'!$N692)</f>
        <v/>
      </c>
      <c r="Q692" s="78" t="str">
        <f>IF(ISBLANK('Prediction Log'!$N692), "",IF('Prediction Log'!$M692&lt;&gt;'Prediction Log'!$H692, "Y", IF(AND('Prediction Log'!$M692='Prediction Log'!$H692, ABS((-1*'Prediction Log'!$P692))&gt;ABS('Prediction Log'!$D692)), "Y", IF('Prediction Log'!$D692='Prediction Log'!$P692, "PUSH", "N"))))</f>
        <v/>
      </c>
      <c r="R692" s="79" t="str">
        <f>IF(ISBLANK('Prediction Log'!$N692), "",IF('Prediction Log'!$P692&lt;'Prediction Log'!$D692, "Y", IF('Prediction Log'!$P692='Prediction Log'!$D692, "PUSH", "N")))</f>
        <v/>
      </c>
      <c r="S692" s="79" t="str">
        <f>IF(ISBLANK('Prediction Log'!$N692), "",IF('Prediction Log'!$P692&lt;'Prediction Log'!$E692, "Y", IF('Prediction Log'!$P692='Prediction Log'!$E692, "PUSH", "N")))</f>
        <v/>
      </c>
      <c r="T692" s="80" t="str">
        <f>IF(ISBLANK('Prediction Log'!$N692),"",IF('Prediction Log'!$M692='Prediction Log'!$H692, "Y", "N"))</f>
        <v/>
      </c>
      <c r="U692" s="80" t="str">
        <f>'Prediction Log'!$R692</f>
        <v/>
      </c>
      <c r="V692" s="80" t="str">
        <f>IF(ISBLANK('Prediction Log'!$N692), "",IF(AND('Prediction Log'!$T692="Y", 'Prediction Log'!$U692="Y"), "Y", "N"))</f>
        <v/>
      </c>
      <c r="W692" s="81" t="str">
        <f>IF(ISBLANK('Prediction Log'!$N692),"",IF('Prediction Log'!$M692='Prediction Log'!$I692, "Y", "N"))</f>
        <v/>
      </c>
      <c r="X692" s="81" t="str">
        <f>IF(ISBLANK('Prediction Log'!$N692), "", IF('Prediction Log'!$R692=Games!K674, "Y", "N"))</f>
        <v/>
      </c>
      <c r="Y692" s="82" t="str">
        <f>IF(ISBLANK('Prediction Log'!$N692), "",IF('Prediction Log'!$J692='Prediction Log'!$M692, "Y", "N"))</f>
        <v/>
      </c>
      <c r="Z692" s="81" t="str">
        <f>IF(ISBLANK('Prediction Log'!$N692), "",IF('Prediction Log'!$I692&lt;&gt;'Prediction Log'!$M692, "N",IF(AND('Prediction Log'!$E692&gt;0, 'Prediction Log'!$P692&gt;'Prediction Log'!$E692, 'Prediction Log'!$I692='Prediction Log'!$C692), "Y", IF(AND('Prediction Log'!$E692&lt;0, 'Prediction Log'!$P692&lt;'Prediction Log'!$E692,'Prediction Log'!$I692='Prediction Log'!$B692 ), "Y", IF('Prediction Log'!$P692='Prediction Log'!$E692, "PUSH", "N")))))</f>
        <v/>
      </c>
      <c r="AA692" s="81" t="str">
        <f>IF(ISBLANK('Prediction Log'!$N692), "",IF(AND('Prediction Log'!$W692="Y", 'Prediction Log'!$X692="Y"), "Y", "N"))</f>
        <v/>
      </c>
      <c r="AB692" s="80" t="str">
        <f>IF(ISBLANK('Prediction Log'!$N692), "",IF('Prediction Log'!$D692&gt;0, 'Prediction Log'!$P692-'Prediction Log'!$D692, IF('Prediction Log'!$D692&lt;0, -'Prediction Log'!$P692+'Prediction Log'!$D692, "NA")))</f>
        <v/>
      </c>
      <c r="AC692" s="80" t="str">
        <f>IF(ISBLANK('Prediction Log'!$N692), "",ABS('Prediction Log'!$AB692))</f>
        <v/>
      </c>
      <c r="AD692" s="81" t="str">
        <f>IF(ISBLANK('Prediction Log'!$N692), "",IF('Prediction Log'!$E692&gt;0, 'Prediction Log'!$P692-'Prediction Log'!$E692, IF('Prediction Log'!$E692&lt;0, -'Prediction Log'!$P692+'Prediction Log'!$E692, "NA")))</f>
        <v/>
      </c>
      <c r="AE692" s="81" t="str">
        <f>IF(ISBLANK('Prediction Log'!$N692), "",ABS('Prediction Log'!$AD692))</f>
        <v/>
      </c>
    </row>
    <row r="693" ht="14.25" customHeight="1">
      <c r="A693" s="67" t="str">
        <f>IF(ISBLANK(Games!$B675), "",Games!A675)</f>
        <v/>
      </c>
      <c r="B693" s="67" t="str">
        <f>IF(ISBLANK(Games!$B675), "",Games!B675)</f>
        <v/>
      </c>
      <c r="C693" s="67" t="str">
        <f>IF(ISBLANK(Games!$B675), "",Games!E675)</f>
        <v/>
      </c>
      <c r="D693" s="68" t="str">
        <f>IF(ISBLANK(Games!$B675), "",Games!G675)</f>
        <v/>
      </c>
      <c r="E693" s="68" t="str">
        <f>IF(ISBLANK(Games!$B675), "",Games!H675)</f>
        <v/>
      </c>
      <c r="F693" s="69" t="str">
        <f>Games!D675</f>
        <v/>
      </c>
      <c r="G693" s="70" t="str">
        <f>Games!K675</f>
        <v/>
      </c>
      <c r="H693" s="71" t="str">
        <f>IF(ISBLANK(Games!B675), "", IF('Prediction Log'!$D693&lt;0, 'Prediction Log'!$B693, 'Prediction Log'!$C693))</f>
        <v/>
      </c>
      <c r="I693" s="72" t="str">
        <f>IF(ISBLANK(Games!$B675), "",Games!I675)</f>
        <v/>
      </c>
      <c r="J693" s="72" t="str">
        <f>IF('Prediction Log'!$F693&gt;0.5, 'Prediction Log'!$B693, IF('Prediction Log'!$F693&lt;0.5, 'Prediction Log'!$C693, "PICK"))</f>
        <v/>
      </c>
      <c r="K693" s="73" t="str">
        <f>IF(ISBLANK(Games!B675), "",IF('Prediction Log'!$J693='Prediction Log'!$B693, 'Prediction Log'!$F693, 1-'Prediction Log'!$F693))</f>
        <v/>
      </c>
      <c r="L693" s="74" t="str">
        <f>IF(ISBLANK(Games!$B675), "",Games!L675)</f>
        <v/>
      </c>
      <c r="M693" s="75" t="str">
        <f>IF(ISBLANK('Prediction Log'!$N693), "",IF('Prediction Log'!$N693&gt;'Prediction Log'!$O693,'Prediction Log'!$B693,'Prediction Log'!$C693))</f>
        <v/>
      </c>
      <c r="N693" s="76"/>
      <c r="O693" s="76"/>
      <c r="P693" s="77" t="str">
        <f>IF(ISBLANK('Prediction Log'!$N693), "",'Prediction Log'!$O693-'Prediction Log'!$N693)</f>
        <v/>
      </c>
      <c r="Q693" s="78" t="str">
        <f>IF(ISBLANK('Prediction Log'!$N693), "",IF('Prediction Log'!$M693&lt;&gt;'Prediction Log'!$H693, "Y", IF(AND('Prediction Log'!$M693='Prediction Log'!$H693, ABS((-1*'Prediction Log'!$P693))&gt;ABS('Prediction Log'!$D693)), "Y", IF('Prediction Log'!$D693='Prediction Log'!$P693, "PUSH", "N"))))</f>
        <v/>
      </c>
      <c r="R693" s="79" t="str">
        <f>IF(ISBLANK('Prediction Log'!$N693), "",IF('Prediction Log'!$P693&lt;'Prediction Log'!$D693, "Y", IF('Prediction Log'!$P693='Prediction Log'!$D693, "PUSH", "N")))</f>
        <v/>
      </c>
      <c r="S693" s="79" t="str">
        <f>IF(ISBLANK('Prediction Log'!$N693), "",IF('Prediction Log'!$P693&lt;'Prediction Log'!$E693, "Y", IF('Prediction Log'!$P693='Prediction Log'!$E693, "PUSH", "N")))</f>
        <v/>
      </c>
      <c r="T693" s="80" t="str">
        <f>IF(ISBLANK('Prediction Log'!$N693),"",IF('Prediction Log'!$M693='Prediction Log'!$H693, "Y", "N"))</f>
        <v/>
      </c>
      <c r="U693" s="80" t="str">
        <f>'Prediction Log'!$R693</f>
        <v/>
      </c>
      <c r="V693" s="80" t="str">
        <f>IF(ISBLANK('Prediction Log'!$N693), "",IF(AND('Prediction Log'!$T693="Y", 'Prediction Log'!$U693="Y"), "Y", "N"))</f>
        <v/>
      </c>
      <c r="W693" s="81" t="str">
        <f>IF(ISBLANK('Prediction Log'!$N693),"",IF('Prediction Log'!$M693='Prediction Log'!$I693, "Y", "N"))</f>
        <v/>
      </c>
      <c r="X693" s="81" t="str">
        <f>IF(ISBLANK('Prediction Log'!$N693), "", IF('Prediction Log'!$R693=Games!K675, "Y", "N"))</f>
        <v/>
      </c>
      <c r="Y693" s="82" t="str">
        <f>IF(ISBLANK('Prediction Log'!$N693), "",IF('Prediction Log'!$J693='Prediction Log'!$M693, "Y", "N"))</f>
        <v/>
      </c>
      <c r="Z693" s="81" t="str">
        <f>IF(ISBLANK('Prediction Log'!$N693), "",IF('Prediction Log'!$I693&lt;&gt;'Prediction Log'!$M693, "N",IF(AND('Prediction Log'!$E693&gt;0, 'Prediction Log'!$P693&gt;'Prediction Log'!$E693, 'Prediction Log'!$I693='Prediction Log'!$C693), "Y", IF(AND('Prediction Log'!$E693&lt;0, 'Prediction Log'!$P693&lt;'Prediction Log'!$E693,'Prediction Log'!$I693='Prediction Log'!$B693 ), "Y", IF('Prediction Log'!$P693='Prediction Log'!$E693, "PUSH", "N")))))</f>
        <v/>
      </c>
      <c r="AA693" s="81" t="str">
        <f>IF(ISBLANK('Prediction Log'!$N693), "",IF(AND('Prediction Log'!$W693="Y", 'Prediction Log'!$X693="Y"), "Y", "N"))</f>
        <v/>
      </c>
      <c r="AB693" s="80" t="str">
        <f>IF(ISBLANK('Prediction Log'!$N693), "",IF('Prediction Log'!$D693&gt;0, 'Prediction Log'!$P693-'Prediction Log'!$D693, IF('Prediction Log'!$D693&lt;0, -'Prediction Log'!$P693+'Prediction Log'!$D693, "NA")))</f>
        <v/>
      </c>
      <c r="AC693" s="80" t="str">
        <f>IF(ISBLANK('Prediction Log'!$N693), "",ABS('Prediction Log'!$AB693))</f>
        <v/>
      </c>
      <c r="AD693" s="81" t="str">
        <f>IF(ISBLANK('Prediction Log'!$N693), "",IF('Prediction Log'!$E693&gt;0, 'Prediction Log'!$P693-'Prediction Log'!$E693, IF('Prediction Log'!$E693&lt;0, -'Prediction Log'!$P693+'Prediction Log'!$E693, "NA")))</f>
        <v/>
      </c>
      <c r="AE693" s="81" t="str">
        <f>IF(ISBLANK('Prediction Log'!$N693), "",ABS('Prediction Log'!$AD693))</f>
        <v/>
      </c>
    </row>
    <row r="694" ht="14.25" customHeight="1">
      <c r="A694" s="14" t="str">
        <f>IF(ISBLANK(Games!$B676), "",Games!A676)</f>
        <v/>
      </c>
      <c r="B694" s="67" t="str">
        <f>IF(ISBLANK(Games!$B676), "",Games!B676)</f>
        <v/>
      </c>
      <c r="C694" s="67" t="str">
        <f>IF(ISBLANK(Games!$B676), "",Games!E676)</f>
        <v/>
      </c>
      <c r="D694" s="10" t="str">
        <f>IF(ISBLANK(Games!$B676), "",Games!G676)</f>
        <v/>
      </c>
      <c r="E694" s="10" t="str">
        <f>IF(ISBLANK(Games!$B676), "",Games!H676)</f>
        <v/>
      </c>
      <c r="F694" s="69" t="str">
        <f>Games!D676</f>
        <v/>
      </c>
      <c r="G694" s="70" t="str">
        <f>Games!K676</f>
        <v/>
      </c>
      <c r="H694" s="71" t="str">
        <f>IF(ISBLANK(Games!B676), "", IF('Prediction Log'!$D694&lt;0, 'Prediction Log'!$B694, 'Prediction Log'!$C694))</f>
        <v/>
      </c>
      <c r="I694" s="72" t="str">
        <f>IF(ISBLANK(Games!$B676), "",Games!I676)</f>
        <v/>
      </c>
      <c r="J694" s="72" t="str">
        <f>IF('Prediction Log'!$F694&gt;0.5, 'Prediction Log'!$B694, IF('Prediction Log'!$F694&lt;0.5, 'Prediction Log'!$C694, "PICK"))</f>
        <v/>
      </c>
      <c r="K694" s="73" t="str">
        <f>IF(ISBLANK(Games!B676), "",IF('Prediction Log'!$J694='Prediction Log'!$B694, 'Prediction Log'!$F694, 1-'Prediction Log'!$F694))</f>
        <v/>
      </c>
      <c r="L694" s="74" t="str">
        <f>IF(ISBLANK(Games!$B676), "",Games!L676)</f>
        <v/>
      </c>
      <c r="M694" s="75" t="str">
        <f>IF(ISBLANK('Prediction Log'!$N694), "",IF('Prediction Log'!$N694&gt;'Prediction Log'!$O694,'Prediction Log'!$B694,'Prediction Log'!$C694))</f>
        <v/>
      </c>
      <c r="N694" s="76"/>
      <c r="O694" s="76"/>
      <c r="P694" s="77" t="str">
        <f>IF(ISBLANK('Prediction Log'!$N694), "",'Prediction Log'!$O694-'Prediction Log'!$N694)</f>
        <v/>
      </c>
      <c r="Q694" s="78" t="str">
        <f>IF(ISBLANK('Prediction Log'!$N694), "",IF('Prediction Log'!$M694&lt;&gt;'Prediction Log'!$H694, "Y", IF(AND('Prediction Log'!$M694='Prediction Log'!$H694, ABS((-1*'Prediction Log'!$P694))&gt;ABS('Prediction Log'!$D694)), "Y", IF('Prediction Log'!$D694='Prediction Log'!$P694, "PUSH", "N"))))</f>
        <v/>
      </c>
      <c r="R694" s="79" t="str">
        <f>IF(ISBLANK('Prediction Log'!$N694), "",IF('Prediction Log'!$P694&lt;'Prediction Log'!$D694, "Y", IF('Prediction Log'!$P694='Prediction Log'!$D694, "PUSH", "N")))</f>
        <v/>
      </c>
      <c r="S694" s="79" t="str">
        <f>IF(ISBLANK('Prediction Log'!$N694), "",IF('Prediction Log'!$P694&lt;'Prediction Log'!$E694, "Y", IF('Prediction Log'!$P694='Prediction Log'!$E694, "PUSH", "N")))</f>
        <v/>
      </c>
      <c r="T694" s="80" t="str">
        <f>IF(ISBLANK('Prediction Log'!$N694),"",IF('Prediction Log'!$M694='Prediction Log'!$H694, "Y", "N"))</f>
        <v/>
      </c>
      <c r="U694" s="80" t="str">
        <f>'Prediction Log'!$R694</f>
        <v/>
      </c>
      <c r="V694" s="80" t="str">
        <f>IF(ISBLANK('Prediction Log'!$N694), "",IF(AND('Prediction Log'!$T694="Y", 'Prediction Log'!$U694="Y"), "Y", "N"))</f>
        <v/>
      </c>
      <c r="W694" s="81" t="str">
        <f>IF(ISBLANK('Prediction Log'!$N694),"",IF('Prediction Log'!$M694='Prediction Log'!$I694, "Y", "N"))</f>
        <v/>
      </c>
      <c r="X694" s="81" t="str">
        <f>IF(ISBLANK('Prediction Log'!$N694), "", IF('Prediction Log'!$R694=Games!K676, "Y", "N"))</f>
        <v/>
      </c>
      <c r="Y694" s="82" t="str">
        <f>IF(ISBLANK('Prediction Log'!$N694), "",IF('Prediction Log'!$J694='Prediction Log'!$M694, "Y", "N"))</f>
        <v/>
      </c>
      <c r="Z694" s="81" t="str">
        <f>IF(ISBLANK('Prediction Log'!$N694), "",IF('Prediction Log'!$I694&lt;&gt;'Prediction Log'!$M694, "N",IF(AND('Prediction Log'!$E694&gt;0, 'Prediction Log'!$P694&gt;'Prediction Log'!$E694, 'Prediction Log'!$I694='Prediction Log'!$C694), "Y", IF(AND('Prediction Log'!$E694&lt;0, 'Prediction Log'!$P694&lt;'Prediction Log'!$E694,'Prediction Log'!$I694='Prediction Log'!$B694 ), "Y", IF('Prediction Log'!$P694='Prediction Log'!$E694, "PUSH", "N")))))</f>
        <v/>
      </c>
      <c r="AA694" s="81" t="str">
        <f>IF(ISBLANK('Prediction Log'!$N694), "",IF(AND('Prediction Log'!$W694="Y", 'Prediction Log'!$X694="Y"), "Y", "N"))</f>
        <v/>
      </c>
      <c r="AB694" s="80" t="str">
        <f>IF(ISBLANK('Prediction Log'!$N694), "",IF('Prediction Log'!$D694&gt;0, 'Prediction Log'!$P694-'Prediction Log'!$D694, IF('Prediction Log'!$D694&lt;0, -'Prediction Log'!$P694+'Prediction Log'!$D694, "NA")))</f>
        <v/>
      </c>
      <c r="AC694" s="80" t="str">
        <f>IF(ISBLANK('Prediction Log'!$N694), "",ABS('Prediction Log'!$AB694))</f>
        <v/>
      </c>
      <c r="AD694" s="81" t="str">
        <f>IF(ISBLANK('Prediction Log'!$N694), "",IF('Prediction Log'!$E694&gt;0, 'Prediction Log'!$P694-'Prediction Log'!$E694, IF('Prediction Log'!$E694&lt;0, -'Prediction Log'!$P694+'Prediction Log'!$E694, "NA")))</f>
        <v/>
      </c>
      <c r="AE694" s="81" t="str">
        <f>IF(ISBLANK('Prediction Log'!$N694), "",ABS('Prediction Log'!$AD694))</f>
        <v/>
      </c>
    </row>
    <row r="695" ht="14.25" customHeight="1">
      <c r="A695" s="67" t="str">
        <f>IF(ISBLANK(Games!$B677), "",Games!A677)</f>
        <v/>
      </c>
      <c r="B695" s="67" t="str">
        <f>IF(ISBLANK(Games!$B677), "",Games!B677)</f>
        <v/>
      </c>
      <c r="C695" s="67" t="str">
        <f>IF(ISBLANK(Games!$B677), "",Games!E677)</f>
        <v/>
      </c>
      <c r="D695" s="68" t="str">
        <f>IF(ISBLANK(Games!$B677), "",Games!G677)</f>
        <v/>
      </c>
      <c r="E695" s="68" t="str">
        <f>IF(ISBLANK(Games!$B677), "",Games!H677)</f>
        <v/>
      </c>
      <c r="F695" s="69" t="str">
        <f>Games!D677</f>
        <v/>
      </c>
      <c r="G695" s="70" t="str">
        <f>Games!K677</f>
        <v/>
      </c>
      <c r="H695" s="71" t="str">
        <f>IF(ISBLANK(Games!B677), "", IF('Prediction Log'!$D695&lt;0, 'Prediction Log'!$B695, 'Prediction Log'!$C695))</f>
        <v/>
      </c>
      <c r="I695" s="72" t="str">
        <f>IF(ISBLANK(Games!$B677), "",Games!I677)</f>
        <v/>
      </c>
      <c r="J695" s="72" t="str">
        <f>IF('Prediction Log'!$F695&gt;0.5, 'Prediction Log'!$B695, IF('Prediction Log'!$F695&lt;0.5, 'Prediction Log'!$C695, "PICK"))</f>
        <v/>
      </c>
      <c r="K695" s="73" t="str">
        <f>IF(ISBLANK(Games!B677), "",IF('Prediction Log'!$J695='Prediction Log'!$B695, 'Prediction Log'!$F695, 1-'Prediction Log'!$F695))</f>
        <v/>
      </c>
      <c r="L695" s="74" t="str">
        <f>IF(ISBLANK(Games!$B677), "",Games!L677)</f>
        <v/>
      </c>
      <c r="M695" s="75" t="str">
        <f>IF(ISBLANK('Prediction Log'!$N695), "",IF('Prediction Log'!$N695&gt;'Prediction Log'!$O695,'Prediction Log'!$B695,'Prediction Log'!$C695))</f>
        <v/>
      </c>
      <c r="N695" s="76"/>
      <c r="O695" s="76"/>
      <c r="P695" s="77" t="str">
        <f>IF(ISBLANK('Prediction Log'!$N695), "",'Prediction Log'!$O695-'Prediction Log'!$N695)</f>
        <v/>
      </c>
      <c r="Q695" s="78" t="str">
        <f>IF(ISBLANK('Prediction Log'!$N695), "",IF('Prediction Log'!$M695&lt;&gt;'Prediction Log'!$H695, "Y", IF(AND('Prediction Log'!$M695='Prediction Log'!$H695, ABS((-1*'Prediction Log'!$P695))&gt;ABS('Prediction Log'!$D695)), "Y", IF('Prediction Log'!$D695='Prediction Log'!$P695, "PUSH", "N"))))</f>
        <v/>
      </c>
      <c r="R695" s="79" t="str">
        <f>IF(ISBLANK('Prediction Log'!$N695), "",IF('Prediction Log'!$P695&lt;'Prediction Log'!$D695, "Y", IF('Prediction Log'!$P695='Prediction Log'!$D695, "PUSH", "N")))</f>
        <v/>
      </c>
      <c r="S695" s="79" t="str">
        <f>IF(ISBLANK('Prediction Log'!$N695), "",IF('Prediction Log'!$P695&lt;'Prediction Log'!$E695, "Y", IF('Prediction Log'!$P695='Prediction Log'!$E695, "PUSH", "N")))</f>
        <v/>
      </c>
      <c r="T695" s="80" t="str">
        <f>IF(ISBLANK('Prediction Log'!$N695),"",IF('Prediction Log'!$M695='Prediction Log'!$H695, "Y", "N"))</f>
        <v/>
      </c>
      <c r="U695" s="80" t="str">
        <f>'Prediction Log'!$R695</f>
        <v/>
      </c>
      <c r="V695" s="80" t="str">
        <f>IF(ISBLANK('Prediction Log'!$N695), "",IF(AND('Prediction Log'!$T695="Y", 'Prediction Log'!$U695="Y"), "Y", "N"))</f>
        <v/>
      </c>
      <c r="W695" s="81" t="str">
        <f>IF(ISBLANK('Prediction Log'!$N695),"",IF('Prediction Log'!$M695='Prediction Log'!$I695, "Y", "N"))</f>
        <v/>
      </c>
      <c r="X695" s="81" t="str">
        <f>IF(ISBLANK('Prediction Log'!$N695), "", IF('Prediction Log'!$R695=Games!K677, "Y", "N"))</f>
        <v/>
      </c>
      <c r="Y695" s="82" t="str">
        <f>IF(ISBLANK('Prediction Log'!$N695), "",IF('Prediction Log'!$J695='Prediction Log'!$M695, "Y", "N"))</f>
        <v/>
      </c>
      <c r="Z695" s="81" t="str">
        <f>IF(ISBLANK('Prediction Log'!$N695), "",IF('Prediction Log'!$I695&lt;&gt;'Prediction Log'!$M695, "N",IF(AND('Prediction Log'!$E695&gt;0, 'Prediction Log'!$P695&gt;'Prediction Log'!$E695, 'Prediction Log'!$I695='Prediction Log'!$C695), "Y", IF(AND('Prediction Log'!$E695&lt;0, 'Prediction Log'!$P695&lt;'Prediction Log'!$E695,'Prediction Log'!$I695='Prediction Log'!$B695 ), "Y", IF('Prediction Log'!$P695='Prediction Log'!$E695, "PUSH", "N")))))</f>
        <v/>
      </c>
      <c r="AA695" s="81" t="str">
        <f>IF(ISBLANK('Prediction Log'!$N695), "",IF(AND('Prediction Log'!$W695="Y", 'Prediction Log'!$X695="Y"), "Y", "N"))</f>
        <v/>
      </c>
      <c r="AB695" s="80" t="str">
        <f>IF(ISBLANK('Prediction Log'!$N695), "",IF('Prediction Log'!$D695&gt;0, 'Prediction Log'!$P695-'Prediction Log'!$D695, IF('Prediction Log'!$D695&lt;0, -'Prediction Log'!$P695+'Prediction Log'!$D695, "NA")))</f>
        <v/>
      </c>
      <c r="AC695" s="80" t="str">
        <f>IF(ISBLANK('Prediction Log'!$N695), "",ABS('Prediction Log'!$AB695))</f>
        <v/>
      </c>
      <c r="AD695" s="81" t="str">
        <f>IF(ISBLANK('Prediction Log'!$N695), "",IF('Prediction Log'!$E695&gt;0, 'Prediction Log'!$P695-'Prediction Log'!$E695, IF('Prediction Log'!$E695&lt;0, -'Prediction Log'!$P695+'Prediction Log'!$E695, "NA")))</f>
        <v/>
      </c>
      <c r="AE695" s="81" t="str">
        <f>IF(ISBLANK('Prediction Log'!$N695), "",ABS('Prediction Log'!$AD695))</f>
        <v/>
      </c>
    </row>
    <row r="696" ht="14.25" customHeight="1">
      <c r="A696" s="14" t="str">
        <f>IF(ISBLANK(Games!$B678), "",Games!A678)</f>
        <v/>
      </c>
      <c r="B696" s="67" t="str">
        <f>IF(ISBLANK(Games!$B678), "",Games!B678)</f>
        <v/>
      </c>
      <c r="C696" s="67" t="str">
        <f>IF(ISBLANK(Games!$B678), "",Games!E678)</f>
        <v/>
      </c>
      <c r="D696" s="10" t="str">
        <f>IF(ISBLANK(Games!$B678), "",Games!G678)</f>
        <v/>
      </c>
      <c r="E696" s="10" t="str">
        <f>IF(ISBLANK(Games!$B678), "",Games!H678)</f>
        <v/>
      </c>
      <c r="F696" s="69" t="str">
        <f>Games!D678</f>
        <v/>
      </c>
      <c r="G696" s="70" t="str">
        <f>Games!K678</f>
        <v/>
      </c>
      <c r="H696" s="71" t="str">
        <f>IF(ISBLANK(Games!B678), "", IF('Prediction Log'!$D696&lt;0, 'Prediction Log'!$B696, 'Prediction Log'!$C696))</f>
        <v/>
      </c>
      <c r="I696" s="72" t="str">
        <f>IF(ISBLANK(Games!$B678), "",Games!I678)</f>
        <v/>
      </c>
      <c r="J696" s="72" t="str">
        <f>IF('Prediction Log'!$F696&gt;0.5, 'Prediction Log'!$B696, IF('Prediction Log'!$F696&lt;0.5, 'Prediction Log'!$C696, "PICK"))</f>
        <v/>
      </c>
      <c r="K696" s="73" t="str">
        <f>IF(ISBLANK(Games!B678), "",IF('Prediction Log'!$J696='Prediction Log'!$B696, 'Prediction Log'!$F696, 1-'Prediction Log'!$F696))</f>
        <v/>
      </c>
      <c r="L696" s="74" t="str">
        <f>IF(ISBLANK(Games!$B678), "",Games!L678)</f>
        <v/>
      </c>
      <c r="M696" s="75" t="str">
        <f>IF(ISBLANK('Prediction Log'!$N696), "",IF('Prediction Log'!$N696&gt;'Prediction Log'!$O696,'Prediction Log'!$B696,'Prediction Log'!$C696))</f>
        <v/>
      </c>
      <c r="N696" s="76"/>
      <c r="O696" s="76"/>
      <c r="P696" s="77" t="str">
        <f>IF(ISBLANK('Prediction Log'!$N696), "",'Prediction Log'!$O696-'Prediction Log'!$N696)</f>
        <v/>
      </c>
      <c r="Q696" s="78" t="str">
        <f>IF(ISBLANK('Prediction Log'!$N696), "",IF('Prediction Log'!$M696&lt;&gt;'Prediction Log'!$H696, "Y", IF(AND('Prediction Log'!$M696='Prediction Log'!$H696, ABS((-1*'Prediction Log'!$P696))&gt;ABS('Prediction Log'!$D696)), "Y", IF('Prediction Log'!$D696='Prediction Log'!$P696, "PUSH", "N"))))</f>
        <v/>
      </c>
      <c r="R696" s="79" t="str">
        <f>IF(ISBLANK('Prediction Log'!$N696), "",IF('Prediction Log'!$P696&lt;'Prediction Log'!$D696, "Y", IF('Prediction Log'!$P696='Prediction Log'!$D696, "PUSH", "N")))</f>
        <v/>
      </c>
      <c r="S696" s="79" t="str">
        <f>IF(ISBLANK('Prediction Log'!$N696), "",IF('Prediction Log'!$P696&lt;'Prediction Log'!$E696, "Y", IF('Prediction Log'!$P696='Prediction Log'!$E696, "PUSH", "N")))</f>
        <v/>
      </c>
      <c r="T696" s="80" t="str">
        <f>IF(ISBLANK('Prediction Log'!$N696),"",IF('Prediction Log'!$M696='Prediction Log'!$H696, "Y", "N"))</f>
        <v/>
      </c>
      <c r="U696" s="80" t="str">
        <f>'Prediction Log'!$R696</f>
        <v/>
      </c>
      <c r="V696" s="80" t="str">
        <f>IF(ISBLANK('Prediction Log'!$N696), "",IF(AND('Prediction Log'!$T696="Y", 'Prediction Log'!$U696="Y"), "Y", "N"))</f>
        <v/>
      </c>
      <c r="W696" s="81" t="str">
        <f>IF(ISBLANK('Prediction Log'!$N696),"",IF('Prediction Log'!$M696='Prediction Log'!$I696, "Y", "N"))</f>
        <v/>
      </c>
      <c r="X696" s="81" t="str">
        <f>IF(ISBLANK('Prediction Log'!$N696), "", IF('Prediction Log'!$R696=Games!K678, "Y", "N"))</f>
        <v/>
      </c>
      <c r="Y696" s="82" t="str">
        <f>IF(ISBLANK('Prediction Log'!$N696), "",IF('Prediction Log'!$J696='Prediction Log'!$M696, "Y", "N"))</f>
        <v/>
      </c>
      <c r="Z696" s="81" t="str">
        <f>IF(ISBLANK('Prediction Log'!$N696), "",IF('Prediction Log'!$I696&lt;&gt;'Prediction Log'!$M696, "N",IF(AND('Prediction Log'!$E696&gt;0, 'Prediction Log'!$P696&gt;'Prediction Log'!$E696, 'Prediction Log'!$I696='Prediction Log'!$C696), "Y", IF(AND('Prediction Log'!$E696&lt;0, 'Prediction Log'!$P696&lt;'Prediction Log'!$E696,'Prediction Log'!$I696='Prediction Log'!$B696 ), "Y", IF('Prediction Log'!$P696='Prediction Log'!$E696, "PUSH", "N")))))</f>
        <v/>
      </c>
      <c r="AA696" s="81" t="str">
        <f>IF(ISBLANK('Prediction Log'!$N696), "",IF(AND('Prediction Log'!$W696="Y", 'Prediction Log'!$X696="Y"), "Y", "N"))</f>
        <v/>
      </c>
      <c r="AB696" s="80" t="str">
        <f>IF(ISBLANK('Prediction Log'!$N696), "",IF('Prediction Log'!$D696&gt;0, 'Prediction Log'!$P696-'Prediction Log'!$D696, IF('Prediction Log'!$D696&lt;0, -'Prediction Log'!$P696+'Prediction Log'!$D696, "NA")))</f>
        <v/>
      </c>
      <c r="AC696" s="80" t="str">
        <f>IF(ISBLANK('Prediction Log'!$N696), "",ABS('Prediction Log'!$AB696))</f>
        <v/>
      </c>
      <c r="AD696" s="81" t="str">
        <f>IF(ISBLANK('Prediction Log'!$N696), "",IF('Prediction Log'!$E696&gt;0, 'Prediction Log'!$P696-'Prediction Log'!$E696, IF('Prediction Log'!$E696&lt;0, -'Prediction Log'!$P696+'Prediction Log'!$E696, "NA")))</f>
        <v/>
      </c>
      <c r="AE696" s="81" t="str">
        <f>IF(ISBLANK('Prediction Log'!$N696), "",ABS('Prediction Log'!$AD696))</f>
        <v/>
      </c>
    </row>
    <row r="697" ht="14.25" customHeight="1">
      <c r="A697" s="67" t="str">
        <f>IF(ISBLANK(Games!$B679), "",Games!A679)</f>
        <v/>
      </c>
      <c r="B697" s="67" t="str">
        <f>IF(ISBLANK(Games!$B679), "",Games!B679)</f>
        <v/>
      </c>
      <c r="C697" s="67" t="str">
        <f>IF(ISBLANK(Games!$B679), "",Games!E679)</f>
        <v/>
      </c>
      <c r="D697" s="68" t="str">
        <f>IF(ISBLANK(Games!$B679), "",Games!G679)</f>
        <v/>
      </c>
      <c r="E697" s="68" t="str">
        <f>IF(ISBLANK(Games!$B679), "",Games!H679)</f>
        <v/>
      </c>
      <c r="F697" s="69" t="str">
        <f>Games!D679</f>
        <v/>
      </c>
      <c r="G697" s="70" t="str">
        <f>Games!K679</f>
        <v/>
      </c>
      <c r="H697" s="71" t="str">
        <f>IF(ISBLANK(Games!B679), "", IF('Prediction Log'!$D697&lt;0, 'Prediction Log'!$B697, 'Prediction Log'!$C697))</f>
        <v/>
      </c>
      <c r="I697" s="72" t="str">
        <f>IF(ISBLANK(Games!$B679), "",Games!I679)</f>
        <v/>
      </c>
      <c r="J697" s="72" t="str">
        <f>IF('Prediction Log'!$F697&gt;0.5, 'Prediction Log'!$B697, IF('Prediction Log'!$F697&lt;0.5, 'Prediction Log'!$C697, "PICK"))</f>
        <v/>
      </c>
      <c r="K697" s="73" t="str">
        <f>IF(ISBLANK(Games!B679), "",IF('Prediction Log'!$J697='Prediction Log'!$B697, 'Prediction Log'!$F697, 1-'Prediction Log'!$F697))</f>
        <v/>
      </c>
      <c r="L697" s="74" t="str">
        <f>IF(ISBLANK(Games!$B679), "",Games!L679)</f>
        <v/>
      </c>
      <c r="M697" s="75" t="str">
        <f>IF(ISBLANK('Prediction Log'!$N697), "",IF('Prediction Log'!$N697&gt;'Prediction Log'!$O697,'Prediction Log'!$B697,'Prediction Log'!$C697))</f>
        <v/>
      </c>
      <c r="N697" s="76"/>
      <c r="O697" s="76"/>
      <c r="P697" s="77" t="str">
        <f>IF(ISBLANK('Prediction Log'!$N697), "",'Prediction Log'!$O697-'Prediction Log'!$N697)</f>
        <v/>
      </c>
      <c r="Q697" s="78" t="str">
        <f>IF(ISBLANK('Prediction Log'!$N697), "",IF('Prediction Log'!$M697&lt;&gt;'Prediction Log'!$H697, "Y", IF(AND('Prediction Log'!$M697='Prediction Log'!$H697, ABS((-1*'Prediction Log'!$P697))&gt;ABS('Prediction Log'!$D697)), "Y", IF('Prediction Log'!$D697='Prediction Log'!$P697, "PUSH", "N"))))</f>
        <v/>
      </c>
      <c r="R697" s="79" t="str">
        <f>IF(ISBLANK('Prediction Log'!$N697), "",IF('Prediction Log'!$P697&lt;'Prediction Log'!$D697, "Y", IF('Prediction Log'!$P697='Prediction Log'!$D697, "PUSH", "N")))</f>
        <v/>
      </c>
      <c r="S697" s="79" t="str">
        <f>IF(ISBLANK('Prediction Log'!$N697), "",IF('Prediction Log'!$P697&lt;'Prediction Log'!$E697, "Y", IF('Prediction Log'!$P697='Prediction Log'!$E697, "PUSH", "N")))</f>
        <v/>
      </c>
      <c r="T697" s="80" t="str">
        <f>IF(ISBLANK('Prediction Log'!$N697),"",IF('Prediction Log'!$M697='Prediction Log'!$H697, "Y", "N"))</f>
        <v/>
      </c>
      <c r="U697" s="80" t="str">
        <f>'Prediction Log'!$R697</f>
        <v/>
      </c>
      <c r="V697" s="80" t="str">
        <f>IF(ISBLANK('Prediction Log'!$N697), "",IF(AND('Prediction Log'!$T697="Y", 'Prediction Log'!$U697="Y"), "Y", "N"))</f>
        <v/>
      </c>
      <c r="W697" s="81" t="str">
        <f>IF(ISBLANK('Prediction Log'!$N697),"",IF('Prediction Log'!$M697='Prediction Log'!$I697, "Y", "N"))</f>
        <v/>
      </c>
      <c r="X697" s="81" t="str">
        <f>IF(ISBLANK('Prediction Log'!$N697), "", IF('Prediction Log'!$R697=Games!K679, "Y", "N"))</f>
        <v/>
      </c>
      <c r="Y697" s="82" t="str">
        <f>IF(ISBLANK('Prediction Log'!$N697), "",IF('Prediction Log'!$J697='Prediction Log'!$M697, "Y", "N"))</f>
        <v/>
      </c>
      <c r="Z697" s="81" t="str">
        <f>IF(ISBLANK('Prediction Log'!$N697), "",IF('Prediction Log'!$I697&lt;&gt;'Prediction Log'!$M697, "N",IF(AND('Prediction Log'!$E697&gt;0, 'Prediction Log'!$P697&gt;'Prediction Log'!$E697, 'Prediction Log'!$I697='Prediction Log'!$C697), "Y", IF(AND('Prediction Log'!$E697&lt;0, 'Prediction Log'!$P697&lt;'Prediction Log'!$E697,'Prediction Log'!$I697='Prediction Log'!$B697 ), "Y", IF('Prediction Log'!$P697='Prediction Log'!$E697, "PUSH", "N")))))</f>
        <v/>
      </c>
      <c r="AA697" s="81" t="str">
        <f>IF(ISBLANK('Prediction Log'!$N697), "",IF(AND('Prediction Log'!$W697="Y", 'Prediction Log'!$X697="Y"), "Y", "N"))</f>
        <v/>
      </c>
      <c r="AB697" s="80" t="str">
        <f>IF(ISBLANK('Prediction Log'!$N697), "",IF('Prediction Log'!$D697&gt;0, 'Prediction Log'!$P697-'Prediction Log'!$D697, IF('Prediction Log'!$D697&lt;0, -'Prediction Log'!$P697+'Prediction Log'!$D697, "NA")))</f>
        <v/>
      </c>
      <c r="AC697" s="80" t="str">
        <f>IF(ISBLANK('Prediction Log'!$N697), "",ABS('Prediction Log'!$AB697))</f>
        <v/>
      </c>
      <c r="AD697" s="81" t="str">
        <f>IF(ISBLANK('Prediction Log'!$N697), "",IF('Prediction Log'!$E697&gt;0, 'Prediction Log'!$P697-'Prediction Log'!$E697, IF('Prediction Log'!$E697&lt;0, -'Prediction Log'!$P697+'Prediction Log'!$E697, "NA")))</f>
        <v/>
      </c>
      <c r="AE697" s="81" t="str">
        <f>IF(ISBLANK('Prediction Log'!$N697), "",ABS('Prediction Log'!$AD697))</f>
        <v/>
      </c>
    </row>
    <row r="698" ht="14.25" customHeight="1">
      <c r="A698" s="14" t="str">
        <f>IF(ISBLANK(Games!$B680), "",Games!A680)</f>
        <v/>
      </c>
      <c r="B698" s="67" t="str">
        <f>IF(ISBLANK(Games!$B680), "",Games!B680)</f>
        <v/>
      </c>
      <c r="C698" s="67" t="str">
        <f>IF(ISBLANK(Games!$B680), "",Games!E680)</f>
        <v/>
      </c>
      <c r="D698" s="10" t="str">
        <f>IF(ISBLANK(Games!$B680), "",Games!G680)</f>
        <v/>
      </c>
      <c r="E698" s="10" t="str">
        <f>IF(ISBLANK(Games!$B680), "",Games!H680)</f>
        <v/>
      </c>
      <c r="F698" s="69" t="str">
        <f>Games!D680</f>
        <v/>
      </c>
      <c r="G698" s="70" t="str">
        <f>Games!K680</f>
        <v/>
      </c>
      <c r="H698" s="71" t="str">
        <f>IF(ISBLANK(Games!B680), "", IF('Prediction Log'!$D698&lt;0, 'Prediction Log'!$B698, 'Prediction Log'!$C698))</f>
        <v/>
      </c>
      <c r="I698" s="72" t="str">
        <f>IF(ISBLANK(Games!$B680), "",Games!I680)</f>
        <v/>
      </c>
      <c r="J698" s="72" t="str">
        <f>IF('Prediction Log'!$F698&gt;0.5, 'Prediction Log'!$B698, IF('Prediction Log'!$F698&lt;0.5, 'Prediction Log'!$C698, "PICK"))</f>
        <v/>
      </c>
      <c r="K698" s="73" t="str">
        <f>IF(ISBLANK(Games!B680), "",IF('Prediction Log'!$J698='Prediction Log'!$B698, 'Prediction Log'!$F698, 1-'Prediction Log'!$F698))</f>
        <v/>
      </c>
      <c r="L698" s="74" t="str">
        <f>IF(ISBLANK(Games!$B680), "",Games!L680)</f>
        <v/>
      </c>
      <c r="M698" s="75" t="str">
        <f>IF(ISBLANK('Prediction Log'!$N698), "",IF('Prediction Log'!$N698&gt;'Prediction Log'!$O698,'Prediction Log'!$B698,'Prediction Log'!$C698))</f>
        <v/>
      </c>
      <c r="N698" s="76"/>
      <c r="O698" s="76"/>
      <c r="P698" s="77" t="str">
        <f>IF(ISBLANK('Prediction Log'!$N698), "",'Prediction Log'!$O698-'Prediction Log'!$N698)</f>
        <v/>
      </c>
      <c r="Q698" s="78" t="str">
        <f>IF(ISBLANK('Prediction Log'!$N698), "",IF('Prediction Log'!$M698&lt;&gt;'Prediction Log'!$H698, "Y", IF(AND('Prediction Log'!$M698='Prediction Log'!$H698, ABS((-1*'Prediction Log'!$P698))&gt;ABS('Prediction Log'!$D698)), "Y", IF('Prediction Log'!$D698='Prediction Log'!$P698, "PUSH", "N"))))</f>
        <v/>
      </c>
      <c r="R698" s="79" t="str">
        <f>IF(ISBLANK('Prediction Log'!$N698), "",IF('Prediction Log'!$P698&lt;'Prediction Log'!$D698, "Y", IF('Prediction Log'!$P698='Prediction Log'!$D698, "PUSH", "N")))</f>
        <v/>
      </c>
      <c r="S698" s="79" t="str">
        <f>IF(ISBLANK('Prediction Log'!$N698), "",IF('Prediction Log'!$P698&lt;'Prediction Log'!$E698, "Y", IF('Prediction Log'!$P698='Prediction Log'!$E698, "PUSH", "N")))</f>
        <v/>
      </c>
      <c r="T698" s="80" t="str">
        <f>IF(ISBLANK('Prediction Log'!$N698),"",IF('Prediction Log'!$M698='Prediction Log'!$H698, "Y", "N"))</f>
        <v/>
      </c>
      <c r="U698" s="80" t="str">
        <f>'Prediction Log'!$R698</f>
        <v/>
      </c>
      <c r="V698" s="80" t="str">
        <f>IF(ISBLANK('Prediction Log'!$N698), "",IF(AND('Prediction Log'!$T698="Y", 'Prediction Log'!$U698="Y"), "Y", "N"))</f>
        <v/>
      </c>
      <c r="W698" s="81" t="str">
        <f>IF(ISBLANK('Prediction Log'!$N698),"",IF('Prediction Log'!$M698='Prediction Log'!$I698, "Y", "N"))</f>
        <v/>
      </c>
      <c r="X698" s="81" t="str">
        <f>IF(ISBLANK('Prediction Log'!$N698), "", IF('Prediction Log'!$R698=Games!K680, "Y", "N"))</f>
        <v/>
      </c>
      <c r="Y698" s="82" t="str">
        <f>IF(ISBLANK('Prediction Log'!$N698), "",IF('Prediction Log'!$J698='Prediction Log'!$M698, "Y", "N"))</f>
        <v/>
      </c>
      <c r="Z698" s="81" t="str">
        <f>IF(ISBLANK('Prediction Log'!$N698), "",IF('Prediction Log'!$I698&lt;&gt;'Prediction Log'!$M698, "N",IF(AND('Prediction Log'!$E698&gt;0, 'Prediction Log'!$P698&gt;'Prediction Log'!$E698, 'Prediction Log'!$I698='Prediction Log'!$C698), "Y", IF(AND('Prediction Log'!$E698&lt;0, 'Prediction Log'!$P698&lt;'Prediction Log'!$E698,'Prediction Log'!$I698='Prediction Log'!$B698 ), "Y", IF('Prediction Log'!$P698='Prediction Log'!$E698, "PUSH", "N")))))</f>
        <v/>
      </c>
      <c r="AA698" s="81" t="str">
        <f>IF(ISBLANK('Prediction Log'!$N698), "",IF(AND('Prediction Log'!$W698="Y", 'Prediction Log'!$X698="Y"), "Y", "N"))</f>
        <v/>
      </c>
      <c r="AB698" s="80" t="str">
        <f>IF(ISBLANK('Prediction Log'!$N698), "",IF('Prediction Log'!$D698&gt;0, 'Prediction Log'!$P698-'Prediction Log'!$D698, IF('Prediction Log'!$D698&lt;0, -'Prediction Log'!$P698+'Prediction Log'!$D698, "NA")))</f>
        <v/>
      </c>
      <c r="AC698" s="80" t="str">
        <f>IF(ISBLANK('Prediction Log'!$N698), "",ABS('Prediction Log'!$AB698))</f>
        <v/>
      </c>
      <c r="AD698" s="81" t="str">
        <f>IF(ISBLANK('Prediction Log'!$N698), "",IF('Prediction Log'!$E698&gt;0, 'Prediction Log'!$P698-'Prediction Log'!$E698, IF('Prediction Log'!$E698&lt;0, -'Prediction Log'!$P698+'Prediction Log'!$E698, "NA")))</f>
        <v/>
      </c>
      <c r="AE698" s="81" t="str">
        <f>IF(ISBLANK('Prediction Log'!$N698), "",ABS('Prediction Log'!$AD698))</f>
        <v/>
      </c>
    </row>
    <row r="699" ht="14.25" customHeight="1">
      <c r="A699" s="67" t="str">
        <f>IF(ISBLANK(Games!$B681), "",Games!A681)</f>
        <v/>
      </c>
      <c r="B699" s="67" t="str">
        <f>IF(ISBLANK(Games!$B681), "",Games!B681)</f>
        <v/>
      </c>
      <c r="C699" s="67" t="str">
        <f>IF(ISBLANK(Games!$B681), "",Games!E681)</f>
        <v/>
      </c>
      <c r="D699" s="68" t="str">
        <f>IF(ISBLANK(Games!$B681), "",Games!G681)</f>
        <v/>
      </c>
      <c r="E699" s="68" t="str">
        <f>IF(ISBLANK(Games!$B681), "",Games!H681)</f>
        <v/>
      </c>
      <c r="F699" s="69" t="str">
        <f>Games!D681</f>
        <v/>
      </c>
      <c r="G699" s="70" t="str">
        <f>Games!K681</f>
        <v/>
      </c>
      <c r="H699" s="71" t="str">
        <f>IF(ISBLANK(Games!B681), "", IF('Prediction Log'!$D699&lt;0, 'Prediction Log'!$B699, 'Prediction Log'!$C699))</f>
        <v/>
      </c>
      <c r="I699" s="72" t="str">
        <f>IF(ISBLANK(Games!$B681), "",Games!I681)</f>
        <v/>
      </c>
      <c r="J699" s="72" t="str">
        <f>IF('Prediction Log'!$F699&gt;0.5, 'Prediction Log'!$B699, IF('Prediction Log'!$F699&lt;0.5, 'Prediction Log'!$C699, "PICK"))</f>
        <v/>
      </c>
      <c r="K699" s="73" t="str">
        <f>IF(ISBLANK(Games!B681), "",IF('Prediction Log'!$J699='Prediction Log'!$B699, 'Prediction Log'!$F699, 1-'Prediction Log'!$F699))</f>
        <v/>
      </c>
      <c r="L699" s="74" t="str">
        <f>IF(ISBLANK(Games!$B681), "",Games!L681)</f>
        <v/>
      </c>
      <c r="M699" s="75" t="str">
        <f>IF(ISBLANK('Prediction Log'!$N699), "",IF('Prediction Log'!$N699&gt;'Prediction Log'!$O699,'Prediction Log'!$B699,'Prediction Log'!$C699))</f>
        <v/>
      </c>
      <c r="N699" s="76"/>
      <c r="O699" s="76"/>
      <c r="P699" s="77" t="str">
        <f>IF(ISBLANK('Prediction Log'!$N699), "",'Prediction Log'!$O699-'Prediction Log'!$N699)</f>
        <v/>
      </c>
      <c r="Q699" s="78" t="str">
        <f>IF(ISBLANK('Prediction Log'!$N699), "",IF('Prediction Log'!$M699&lt;&gt;'Prediction Log'!$H699, "Y", IF(AND('Prediction Log'!$M699='Prediction Log'!$H699, ABS((-1*'Prediction Log'!$P699))&gt;ABS('Prediction Log'!$D699)), "Y", IF('Prediction Log'!$D699='Prediction Log'!$P699, "PUSH", "N"))))</f>
        <v/>
      </c>
      <c r="R699" s="79" t="str">
        <f>IF(ISBLANK('Prediction Log'!$N699), "",IF('Prediction Log'!$P699&lt;'Prediction Log'!$D699, "Y", IF('Prediction Log'!$P699='Prediction Log'!$D699, "PUSH", "N")))</f>
        <v/>
      </c>
      <c r="S699" s="79" t="str">
        <f>IF(ISBLANK('Prediction Log'!$N699), "",IF('Prediction Log'!$P699&lt;'Prediction Log'!$E699, "Y", IF('Prediction Log'!$P699='Prediction Log'!$E699, "PUSH", "N")))</f>
        <v/>
      </c>
      <c r="T699" s="80" t="str">
        <f>IF(ISBLANK('Prediction Log'!$N699),"",IF('Prediction Log'!$M699='Prediction Log'!$H699, "Y", "N"))</f>
        <v/>
      </c>
      <c r="U699" s="80" t="str">
        <f>'Prediction Log'!$R699</f>
        <v/>
      </c>
      <c r="V699" s="80" t="str">
        <f>IF(ISBLANK('Prediction Log'!$N699), "",IF(AND('Prediction Log'!$T699="Y", 'Prediction Log'!$U699="Y"), "Y", "N"))</f>
        <v/>
      </c>
      <c r="W699" s="81" t="str">
        <f>IF(ISBLANK('Prediction Log'!$N699),"",IF('Prediction Log'!$M699='Prediction Log'!$I699, "Y", "N"))</f>
        <v/>
      </c>
      <c r="X699" s="81" t="str">
        <f>IF(ISBLANK('Prediction Log'!$N699), "", IF('Prediction Log'!$R699=Games!K681, "Y", "N"))</f>
        <v/>
      </c>
      <c r="Y699" s="82" t="str">
        <f>IF(ISBLANK('Prediction Log'!$N699), "",IF('Prediction Log'!$J699='Prediction Log'!$M699, "Y", "N"))</f>
        <v/>
      </c>
      <c r="Z699" s="81" t="str">
        <f>IF(ISBLANK('Prediction Log'!$N699), "",IF('Prediction Log'!$I699&lt;&gt;'Prediction Log'!$M699, "N",IF(AND('Prediction Log'!$E699&gt;0, 'Prediction Log'!$P699&gt;'Prediction Log'!$E699, 'Prediction Log'!$I699='Prediction Log'!$C699), "Y", IF(AND('Prediction Log'!$E699&lt;0, 'Prediction Log'!$P699&lt;'Prediction Log'!$E699,'Prediction Log'!$I699='Prediction Log'!$B699 ), "Y", IF('Prediction Log'!$P699='Prediction Log'!$E699, "PUSH", "N")))))</f>
        <v/>
      </c>
      <c r="AA699" s="81" t="str">
        <f>IF(ISBLANK('Prediction Log'!$N699), "",IF(AND('Prediction Log'!$W699="Y", 'Prediction Log'!$X699="Y"), "Y", "N"))</f>
        <v/>
      </c>
      <c r="AB699" s="80" t="str">
        <f>IF(ISBLANK('Prediction Log'!$N699), "",IF('Prediction Log'!$D699&gt;0, 'Prediction Log'!$P699-'Prediction Log'!$D699, IF('Prediction Log'!$D699&lt;0, -'Prediction Log'!$P699+'Prediction Log'!$D699, "NA")))</f>
        <v/>
      </c>
      <c r="AC699" s="80" t="str">
        <f>IF(ISBLANK('Prediction Log'!$N699), "",ABS('Prediction Log'!$AB699))</f>
        <v/>
      </c>
      <c r="AD699" s="81" t="str">
        <f>IF(ISBLANK('Prediction Log'!$N699), "",IF('Prediction Log'!$E699&gt;0, 'Prediction Log'!$P699-'Prediction Log'!$E699, IF('Prediction Log'!$E699&lt;0, -'Prediction Log'!$P699+'Prediction Log'!$E699, "NA")))</f>
        <v/>
      </c>
      <c r="AE699" s="81" t="str">
        <f>IF(ISBLANK('Prediction Log'!$N699), "",ABS('Prediction Log'!$AD699))</f>
        <v/>
      </c>
    </row>
    <row r="700" ht="14.25" customHeight="1">
      <c r="A700" s="14" t="str">
        <f>IF(ISBLANK(Games!$B682), "",Games!A682)</f>
        <v/>
      </c>
      <c r="B700" s="67" t="str">
        <f>IF(ISBLANK(Games!$B682), "",Games!B682)</f>
        <v/>
      </c>
      <c r="C700" s="67" t="str">
        <f>IF(ISBLANK(Games!$B682), "",Games!E682)</f>
        <v/>
      </c>
      <c r="D700" s="10" t="str">
        <f>IF(ISBLANK(Games!$B682), "",Games!G682)</f>
        <v/>
      </c>
      <c r="E700" s="10" t="str">
        <f>IF(ISBLANK(Games!$B682), "",Games!H682)</f>
        <v/>
      </c>
      <c r="F700" s="69" t="str">
        <f>Games!D682</f>
        <v/>
      </c>
      <c r="G700" s="70" t="str">
        <f>Games!K682</f>
        <v/>
      </c>
      <c r="H700" s="71" t="str">
        <f>IF(ISBLANK(Games!B682), "", IF('Prediction Log'!$D700&lt;0, 'Prediction Log'!$B700, 'Prediction Log'!$C700))</f>
        <v/>
      </c>
      <c r="I700" s="72" t="str">
        <f>IF(ISBLANK(Games!$B682), "",Games!I682)</f>
        <v/>
      </c>
      <c r="J700" s="72" t="str">
        <f>IF('Prediction Log'!$F700&gt;0.5, 'Prediction Log'!$B700, IF('Prediction Log'!$F700&lt;0.5, 'Prediction Log'!$C700, "PICK"))</f>
        <v/>
      </c>
      <c r="K700" s="73" t="str">
        <f>IF(ISBLANK(Games!B682), "",IF('Prediction Log'!$J700='Prediction Log'!$B700, 'Prediction Log'!$F700, 1-'Prediction Log'!$F700))</f>
        <v/>
      </c>
      <c r="L700" s="74" t="str">
        <f>IF(ISBLANK(Games!$B682), "",Games!L682)</f>
        <v/>
      </c>
      <c r="M700" s="75" t="str">
        <f>IF(ISBLANK('Prediction Log'!$N700), "",IF('Prediction Log'!$N700&gt;'Prediction Log'!$O700,'Prediction Log'!$B700,'Prediction Log'!$C700))</f>
        <v/>
      </c>
      <c r="N700" s="76"/>
      <c r="O700" s="76"/>
      <c r="P700" s="77" t="str">
        <f>IF(ISBLANK('Prediction Log'!$N700), "",'Prediction Log'!$O700-'Prediction Log'!$N700)</f>
        <v/>
      </c>
      <c r="Q700" s="78" t="str">
        <f>IF(ISBLANK('Prediction Log'!$N700), "",IF('Prediction Log'!$M700&lt;&gt;'Prediction Log'!$H700, "Y", IF(AND('Prediction Log'!$M700='Prediction Log'!$H700, ABS((-1*'Prediction Log'!$P700))&gt;ABS('Prediction Log'!$D700)), "Y", IF('Prediction Log'!$D700='Prediction Log'!$P700, "PUSH", "N"))))</f>
        <v/>
      </c>
      <c r="R700" s="79" t="str">
        <f>IF(ISBLANK('Prediction Log'!$N700), "",IF('Prediction Log'!$P700&lt;'Prediction Log'!$D700, "Y", IF('Prediction Log'!$P700='Prediction Log'!$D700, "PUSH", "N")))</f>
        <v/>
      </c>
      <c r="S700" s="79" t="str">
        <f>IF(ISBLANK('Prediction Log'!$N700), "",IF('Prediction Log'!$P700&lt;'Prediction Log'!$E700, "Y", IF('Prediction Log'!$P700='Prediction Log'!$E700, "PUSH", "N")))</f>
        <v/>
      </c>
      <c r="T700" s="80" t="str">
        <f>IF(ISBLANK('Prediction Log'!$N700),"",IF('Prediction Log'!$M700='Prediction Log'!$H700, "Y", "N"))</f>
        <v/>
      </c>
      <c r="U700" s="80" t="str">
        <f>'Prediction Log'!$R700</f>
        <v/>
      </c>
      <c r="V700" s="80" t="str">
        <f>IF(ISBLANK('Prediction Log'!$N700), "",IF(AND('Prediction Log'!$T700="Y", 'Prediction Log'!$U700="Y"), "Y", "N"))</f>
        <v/>
      </c>
      <c r="W700" s="81" t="str">
        <f>IF(ISBLANK('Prediction Log'!$N700),"",IF('Prediction Log'!$M700='Prediction Log'!$I700, "Y", "N"))</f>
        <v/>
      </c>
      <c r="X700" s="81" t="str">
        <f>IF(ISBLANK('Prediction Log'!$N700), "", IF('Prediction Log'!$R700=Games!K682, "Y", "N"))</f>
        <v/>
      </c>
      <c r="Y700" s="82" t="str">
        <f>IF(ISBLANK('Prediction Log'!$N700), "",IF('Prediction Log'!$J700='Prediction Log'!$M700, "Y", "N"))</f>
        <v/>
      </c>
      <c r="Z700" s="81" t="str">
        <f>IF(ISBLANK('Prediction Log'!$N700), "",IF('Prediction Log'!$I700&lt;&gt;'Prediction Log'!$M700, "N",IF(AND('Prediction Log'!$E700&gt;0, 'Prediction Log'!$P700&gt;'Prediction Log'!$E700, 'Prediction Log'!$I700='Prediction Log'!$C700), "Y", IF(AND('Prediction Log'!$E700&lt;0, 'Prediction Log'!$P700&lt;'Prediction Log'!$E700,'Prediction Log'!$I700='Prediction Log'!$B700 ), "Y", IF('Prediction Log'!$P700='Prediction Log'!$E700, "PUSH", "N")))))</f>
        <v/>
      </c>
      <c r="AA700" s="81" t="str">
        <f>IF(ISBLANK('Prediction Log'!$N700), "",IF(AND('Prediction Log'!$W700="Y", 'Prediction Log'!$X700="Y"), "Y", "N"))</f>
        <v/>
      </c>
      <c r="AB700" s="80" t="str">
        <f>IF(ISBLANK('Prediction Log'!$N700), "",IF('Prediction Log'!$D700&gt;0, 'Prediction Log'!$P700-'Prediction Log'!$D700, IF('Prediction Log'!$D700&lt;0, -'Prediction Log'!$P700+'Prediction Log'!$D700, "NA")))</f>
        <v/>
      </c>
      <c r="AC700" s="80" t="str">
        <f>IF(ISBLANK('Prediction Log'!$N700), "",ABS('Prediction Log'!$AB700))</f>
        <v/>
      </c>
      <c r="AD700" s="81" t="str">
        <f>IF(ISBLANK('Prediction Log'!$N700), "",IF('Prediction Log'!$E700&gt;0, 'Prediction Log'!$P700-'Prediction Log'!$E700, IF('Prediction Log'!$E700&lt;0, -'Prediction Log'!$P700+'Prediction Log'!$E700, "NA")))</f>
        <v/>
      </c>
      <c r="AE700" s="81" t="str">
        <f>IF(ISBLANK('Prediction Log'!$N700), "",ABS('Prediction Log'!$AD700))</f>
        <v/>
      </c>
    </row>
    <row r="701" ht="14.25" customHeight="1">
      <c r="A701" s="67" t="str">
        <f>IF(ISBLANK(Games!$B683), "",Games!A683)</f>
        <v/>
      </c>
      <c r="B701" s="67" t="str">
        <f>IF(ISBLANK(Games!$B683), "",Games!B683)</f>
        <v/>
      </c>
      <c r="C701" s="67" t="str">
        <f>IF(ISBLANK(Games!$B683), "",Games!E683)</f>
        <v/>
      </c>
      <c r="D701" s="68" t="str">
        <f>IF(ISBLANK(Games!$B683), "",Games!G683)</f>
        <v/>
      </c>
      <c r="E701" s="68" t="str">
        <f>IF(ISBLANK(Games!$B683), "",Games!H683)</f>
        <v/>
      </c>
      <c r="F701" s="69" t="str">
        <f>Games!D683</f>
        <v/>
      </c>
      <c r="G701" s="70" t="str">
        <f>Games!K683</f>
        <v/>
      </c>
      <c r="H701" s="71" t="str">
        <f>IF(ISBLANK(Games!B683), "", IF('Prediction Log'!$D701&lt;0, 'Prediction Log'!$B701, 'Prediction Log'!$C701))</f>
        <v/>
      </c>
      <c r="I701" s="72" t="str">
        <f>IF(ISBLANK(Games!$B683), "",Games!I683)</f>
        <v/>
      </c>
      <c r="J701" s="72" t="str">
        <f>IF('Prediction Log'!$F701&gt;0.5, 'Prediction Log'!$B701, IF('Prediction Log'!$F701&lt;0.5, 'Prediction Log'!$C701, "PICK"))</f>
        <v/>
      </c>
      <c r="K701" s="73" t="str">
        <f>IF(ISBLANK(Games!B683), "",IF('Prediction Log'!$J701='Prediction Log'!$B701, 'Prediction Log'!$F701, 1-'Prediction Log'!$F701))</f>
        <v/>
      </c>
      <c r="L701" s="74" t="str">
        <f>IF(ISBLANK(Games!$B683), "",Games!L683)</f>
        <v/>
      </c>
      <c r="M701" s="75" t="str">
        <f>IF(ISBLANK('Prediction Log'!$N701), "",IF('Prediction Log'!$N701&gt;'Prediction Log'!$O701,'Prediction Log'!$B701,'Prediction Log'!$C701))</f>
        <v/>
      </c>
      <c r="N701" s="76"/>
      <c r="O701" s="76"/>
      <c r="P701" s="77" t="str">
        <f>IF(ISBLANK('Prediction Log'!$N701), "",'Prediction Log'!$O701-'Prediction Log'!$N701)</f>
        <v/>
      </c>
      <c r="Q701" s="78" t="str">
        <f>IF(ISBLANK('Prediction Log'!$N701), "",IF('Prediction Log'!$M701&lt;&gt;'Prediction Log'!$H701, "Y", IF(AND('Prediction Log'!$M701='Prediction Log'!$H701, ABS((-1*'Prediction Log'!$P701))&gt;ABS('Prediction Log'!$D701)), "Y", IF('Prediction Log'!$D701='Prediction Log'!$P701, "PUSH", "N"))))</f>
        <v/>
      </c>
      <c r="R701" s="79" t="str">
        <f>IF(ISBLANK('Prediction Log'!$N701), "",IF('Prediction Log'!$P701&lt;'Prediction Log'!$D701, "Y", IF('Prediction Log'!$P701='Prediction Log'!$D701, "PUSH", "N")))</f>
        <v/>
      </c>
      <c r="S701" s="79" t="str">
        <f>IF(ISBLANK('Prediction Log'!$N701), "",IF('Prediction Log'!$P701&lt;'Prediction Log'!$E701, "Y", IF('Prediction Log'!$P701='Prediction Log'!$E701, "PUSH", "N")))</f>
        <v/>
      </c>
      <c r="T701" s="80" t="str">
        <f>IF(ISBLANK('Prediction Log'!$N701),"",IF('Prediction Log'!$M701='Prediction Log'!$H701, "Y", "N"))</f>
        <v/>
      </c>
      <c r="U701" s="80" t="str">
        <f>'Prediction Log'!$R701</f>
        <v/>
      </c>
      <c r="V701" s="80" t="str">
        <f>IF(ISBLANK('Prediction Log'!$N701), "",IF(AND('Prediction Log'!$T701="Y", 'Prediction Log'!$U701="Y"), "Y", "N"))</f>
        <v/>
      </c>
      <c r="W701" s="81" t="str">
        <f>IF(ISBLANK('Prediction Log'!$N701),"",IF('Prediction Log'!$M701='Prediction Log'!$I701, "Y", "N"))</f>
        <v/>
      </c>
      <c r="X701" s="81" t="str">
        <f>IF(ISBLANK('Prediction Log'!$N701), "", IF('Prediction Log'!$R701=Games!K683, "Y", "N"))</f>
        <v/>
      </c>
      <c r="Y701" s="82" t="str">
        <f>IF(ISBLANK('Prediction Log'!$N701), "",IF('Prediction Log'!$J701='Prediction Log'!$M701, "Y", "N"))</f>
        <v/>
      </c>
      <c r="Z701" s="81" t="str">
        <f>IF(ISBLANK('Prediction Log'!$N701), "",IF('Prediction Log'!$I701&lt;&gt;'Prediction Log'!$M701, "N",IF(AND('Prediction Log'!$E701&gt;0, 'Prediction Log'!$P701&gt;'Prediction Log'!$E701, 'Prediction Log'!$I701='Prediction Log'!$C701), "Y", IF(AND('Prediction Log'!$E701&lt;0, 'Prediction Log'!$P701&lt;'Prediction Log'!$E701,'Prediction Log'!$I701='Prediction Log'!$B701 ), "Y", IF('Prediction Log'!$P701='Prediction Log'!$E701, "PUSH", "N")))))</f>
        <v/>
      </c>
      <c r="AA701" s="81" t="str">
        <f>IF(ISBLANK('Prediction Log'!$N701), "",IF(AND('Prediction Log'!$W701="Y", 'Prediction Log'!$X701="Y"), "Y", "N"))</f>
        <v/>
      </c>
      <c r="AB701" s="80" t="str">
        <f>IF(ISBLANK('Prediction Log'!$N701), "",IF('Prediction Log'!$D701&gt;0, 'Prediction Log'!$P701-'Prediction Log'!$D701, IF('Prediction Log'!$D701&lt;0, -'Prediction Log'!$P701+'Prediction Log'!$D701, "NA")))</f>
        <v/>
      </c>
      <c r="AC701" s="80" t="str">
        <f>IF(ISBLANK('Prediction Log'!$N701), "",ABS('Prediction Log'!$AB701))</f>
        <v/>
      </c>
      <c r="AD701" s="81" t="str">
        <f>IF(ISBLANK('Prediction Log'!$N701), "",IF('Prediction Log'!$E701&gt;0, 'Prediction Log'!$P701-'Prediction Log'!$E701, IF('Prediction Log'!$E701&lt;0, -'Prediction Log'!$P701+'Prediction Log'!$E701, "NA")))</f>
        <v/>
      </c>
      <c r="AE701" s="81" t="str">
        <f>IF(ISBLANK('Prediction Log'!$N701), "",ABS('Prediction Log'!$AD701))</f>
        <v/>
      </c>
    </row>
    <row r="702" ht="14.25" customHeight="1">
      <c r="A702" s="14" t="str">
        <f>IF(ISBLANK(Games!$B684), "",Games!A684)</f>
        <v/>
      </c>
      <c r="B702" s="67" t="str">
        <f>IF(ISBLANK(Games!$B684), "",Games!B684)</f>
        <v/>
      </c>
      <c r="C702" s="67" t="str">
        <f>IF(ISBLANK(Games!$B684), "",Games!E684)</f>
        <v/>
      </c>
      <c r="D702" s="10" t="str">
        <f>IF(ISBLANK(Games!$B684), "",Games!G684)</f>
        <v/>
      </c>
      <c r="E702" s="10" t="str">
        <f>IF(ISBLANK(Games!$B684), "",Games!H684)</f>
        <v/>
      </c>
      <c r="F702" s="69" t="str">
        <f>Games!D684</f>
        <v/>
      </c>
      <c r="G702" s="70" t="str">
        <f>Games!K684</f>
        <v/>
      </c>
      <c r="H702" s="71" t="str">
        <f>IF(ISBLANK(Games!B684), "", IF('Prediction Log'!$D702&lt;0, 'Prediction Log'!$B702, 'Prediction Log'!$C702))</f>
        <v/>
      </c>
      <c r="I702" s="72" t="str">
        <f>IF(ISBLANK(Games!$B684), "",Games!I684)</f>
        <v/>
      </c>
      <c r="J702" s="72" t="str">
        <f>IF('Prediction Log'!$F702&gt;0.5, 'Prediction Log'!$B702, IF('Prediction Log'!$F702&lt;0.5, 'Prediction Log'!$C702, "PICK"))</f>
        <v/>
      </c>
      <c r="K702" s="73" t="str">
        <f>IF(ISBLANK(Games!B684), "",IF('Prediction Log'!$J702='Prediction Log'!$B702, 'Prediction Log'!$F702, 1-'Prediction Log'!$F702))</f>
        <v/>
      </c>
      <c r="L702" s="74" t="str">
        <f>IF(ISBLANK(Games!$B684), "",Games!L684)</f>
        <v/>
      </c>
      <c r="M702" s="75" t="str">
        <f>IF(ISBLANK('Prediction Log'!$N702), "",IF('Prediction Log'!$N702&gt;'Prediction Log'!$O702,'Prediction Log'!$B702,'Prediction Log'!$C702))</f>
        <v/>
      </c>
      <c r="N702" s="76"/>
      <c r="O702" s="76"/>
      <c r="P702" s="77" t="str">
        <f>IF(ISBLANK('Prediction Log'!$N702), "",'Prediction Log'!$O702-'Prediction Log'!$N702)</f>
        <v/>
      </c>
      <c r="Q702" s="78" t="str">
        <f>IF(ISBLANK('Prediction Log'!$N702), "",IF('Prediction Log'!$M702&lt;&gt;'Prediction Log'!$H702, "Y", IF(AND('Prediction Log'!$M702='Prediction Log'!$H702, ABS((-1*'Prediction Log'!$P702))&gt;ABS('Prediction Log'!$D702)), "Y", IF('Prediction Log'!$D702='Prediction Log'!$P702, "PUSH", "N"))))</f>
        <v/>
      </c>
      <c r="R702" s="79" t="str">
        <f>IF(ISBLANK('Prediction Log'!$N702), "",IF('Prediction Log'!$P702&lt;'Prediction Log'!$D702, "Y", IF('Prediction Log'!$P702='Prediction Log'!$D702, "PUSH", "N")))</f>
        <v/>
      </c>
      <c r="S702" s="79" t="str">
        <f>IF(ISBLANK('Prediction Log'!$N702), "",IF('Prediction Log'!$P702&lt;'Prediction Log'!$E702, "Y", IF('Prediction Log'!$P702='Prediction Log'!$E702, "PUSH", "N")))</f>
        <v/>
      </c>
      <c r="T702" s="80" t="str">
        <f>IF(ISBLANK('Prediction Log'!$N702),"",IF('Prediction Log'!$M702='Prediction Log'!$H702, "Y", "N"))</f>
        <v/>
      </c>
      <c r="U702" s="80" t="str">
        <f>'Prediction Log'!$R702</f>
        <v/>
      </c>
      <c r="V702" s="80" t="str">
        <f>IF(ISBLANK('Prediction Log'!$N702), "",IF(AND('Prediction Log'!$T702="Y", 'Prediction Log'!$U702="Y"), "Y", "N"))</f>
        <v/>
      </c>
      <c r="W702" s="81" t="str">
        <f>IF(ISBLANK('Prediction Log'!$N702),"",IF('Prediction Log'!$M702='Prediction Log'!$I702, "Y", "N"))</f>
        <v/>
      </c>
      <c r="X702" s="81" t="str">
        <f>IF(ISBLANK('Prediction Log'!$N702), "", IF('Prediction Log'!$R702=Games!K684, "Y", "N"))</f>
        <v/>
      </c>
      <c r="Y702" s="82" t="str">
        <f>IF(ISBLANK('Prediction Log'!$N702), "",IF('Prediction Log'!$J702='Prediction Log'!$M702, "Y", "N"))</f>
        <v/>
      </c>
      <c r="Z702" s="81" t="str">
        <f>IF(ISBLANK('Prediction Log'!$N702), "",IF('Prediction Log'!$I702&lt;&gt;'Prediction Log'!$M702, "N",IF(AND('Prediction Log'!$E702&gt;0, 'Prediction Log'!$P702&gt;'Prediction Log'!$E702, 'Prediction Log'!$I702='Prediction Log'!$C702), "Y", IF(AND('Prediction Log'!$E702&lt;0, 'Prediction Log'!$P702&lt;'Prediction Log'!$E702,'Prediction Log'!$I702='Prediction Log'!$B702 ), "Y", IF('Prediction Log'!$P702='Prediction Log'!$E702, "PUSH", "N")))))</f>
        <v/>
      </c>
      <c r="AA702" s="81" t="str">
        <f>IF(ISBLANK('Prediction Log'!$N702), "",IF(AND('Prediction Log'!$W702="Y", 'Prediction Log'!$X702="Y"), "Y", "N"))</f>
        <v/>
      </c>
      <c r="AB702" s="80" t="str">
        <f>IF(ISBLANK('Prediction Log'!$N702), "",IF('Prediction Log'!$D702&gt;0, 'Prediction Log'!$P702-'Prediction Log'!$D702, IF('Prediction Log'!$D702&lt;0, -'Prediction Log'!$P702+'Prediction Log'!$D702, "NA")))</f>
        <v/>
      </c>
      <c r="AC702" s="80" t="str">
        <f>IF(ISBLANK('Prediction Log'!$N702), "",ABS('Prediction Log'!$AB702))</f>
        <v/>
      </c>
      <c r="AD702" s="81" t="str">
        <f>IF(ISBLANK('Prediction Log'!$N702), "",IF('Prediction Log'!$E702&gt;0, 'Prediction Log'!$P702-'Prediction Log'!$E702, IF('Prediction Log'!$E702&lt;0, -'Prediction Log'!$P702+'Prediction Log'!$E702, "NA")))</f>
        <v/>
      </c>
      <c r="AE702" s="81" t="str">
        <f>IF(ISBLANK('Prediction Log'!$N702), "",ABS('Prediction Log'!$AD702))</f>
        <v/>
      </c>
    </row>
    <row r="703" ht="14.25" customHeight="1">
      <c r="A703" s="67" t="str">
        <f>IF(ISBLANK(Games!$B685), "",Games!A685)</f>
        <v/>
      </c>
      <c r="B703" s="67" t="str">
        <f>IF(ISBLANK(Games!$B685), "",Games!B685)</f>
        <v/>
      </c>
      <c r="C703" s="67" t="str">
        <f>IF(ISBLANK(Games!$B685), "",Games!E685)</f>
        <v/>
      </c>
      <c r="D703" s="68" t="str">
        <f>IF(ISBLANK(Games!$B685), "",Games!G685)</f>
        <v/>
      </c>
      <c r="E703" s="68" t="str">
        <f>IF(ISBLANK(Games!$B685), "",Games!H685)</f>
        <v/>
      </c>
      <c r="F703" s="69" t="str">
        <f>Games!D685</f>
        <v/>
      </c>
      <c r="G703" s="70" t="str">
        <f>Games!K685</f>
        <v/>
      </c>
      <c r="H703" s="71" t="str">
        <f>IF(ISBLANK(Games!B685), "", IF('Prediction Log'!$D703&lt;0, 'Prediction Log'!$B703, 'Prediction Log'!$C703))</f>
        <v/>
      </c>
      <c r="I703" s="72" t="str">
        <f>IF(ISBLANK(Games!$B685), "",Games!I685)</f>
        <v/>
      </c>
      <c r="J703" s="72" t="str">
        <f>IF('Prediction Log'!$F703&gt;0.5, 'Prediction Log'!$B703, IF('Prediction Log'!$F703&lt;0.5, 'Prediction Log'!$C703, "PICK"))</f>
        <v/>
      </c>
      <c r="K703" s="73" t="str">
        <f>IF(ISBLANK(Games!B685), "",IF('Prediction Log'!$J703='Prediction Log'!$B703, 'Prediction Log'!$F703, 1-'Prediction Log'!$F703))</f>
        <v/>
      </c>
      <c r="L703" s="74" t="str">
        <f>IF(ISBLANK(Games!$B685), "",Games!L685)</f>
        <v/>
      </c>
      <c r="M703" s="75" t="str">
        <f>IF(ISBLANK('Prediction Log'!$N703), "",IF('Prediction Log'!$N703&gt;'Prediction Log'!$O703,'Prediction Log'!$B703,'Prediction Log'!$C703))</f>
        <v/>
      </c>
      <c r="N703" s="76"/>
      <c r="O703" s="76"/>
      <c r="P703" s="77" t="str">
        <f>IF(ISBLANK('Prediction Log'!$N703), "",'Prediction Log'!$O703-'Prediction Log'!$N703)</f>
        <v/>
      </c>
      <c r="Q703" s="78" t="str">
        <f>IF(ISBLANK('Prediction Log'!$N703), "",IF('Prediction Log'!$M703&lt;&gt;'Prediction Log'!$H703, "Y", IF(AND('Prediction Log'!$M703='Prediction Log'!$H703, ABS((-1*'Prediction Log'!$P703))&gt;ABS('Prediction Log'!$D703)), "Y", IF('Prediction Log'!$D703='Prediction Log'!$P703, "PUSH", "N"))))</f>
        <v/>
      </c>
      <c r="R703" s="79" t="str">
        <f>IF(ISBLANK('Prediction Log'!$N703), "",IF('Prediction Log'!$P703&lt;'Prediction Log'!$D703, "Y", IF('Prediction Log'!$P703='Prediction Log'!$D703, "PUSH", "N")))</f>
        <v/>
      </c>
      <c r="S703" s="79" t="str">
        <f>IF(ISBLANK('Prediction Log'!$N703), "",IF('Prediction Log'!$P703&lt;'Prediction Log'!$E703, "Y", IF('Prediction Log'!$P703='Prediction Log'!$E703, "PUSH", "N")))</f>
        <v/>
      </c>
      <c r="T703" s="80" t="str">
        <f>IF(ISBLANK('Prediction Log'!$N703),"",IF('Prediction Log'!$M703='Prediction Log'!$H703, "Y", "N"))</f>
        <v/>
      </c>
      <c r="U703" s="80" t="str">
        <f>'Prediction Log'!$R703</f>
        <v/>
      </c>
      <c r="V703" s="80" t="str">
        <f>IF(ISBLANK('Prediction Log'!$N703), "",IF(AND('Prediction Log'!$T703="Y", 'Prediction Log'!$U703="Y"), "Y", "N"))</f>
        <v/>
      </c>
      <c r="W703" s="81" t="str">
        <f>IF(ISBLANK('Prediction Log'!$N703),"",IF('Prediction Log'!$M703='Prediction Log'!$I703, "Y", "N"))</f>
        <v/>
      </c>
      <c r="X703" s="81" t="str">
        <f>IF(ISBLANK('Prediction Log'!$N703), "", IF('Prediction Log'!$R703=Games!K685, "Y", "N"))</f>
        <v/>
      </c>
      <c r="Y703" s="82" t="str">
        <f>IF(ISBLANK('Prediction Log'!$N703), "",IF('Prediction Log'!$J703='Prediction Log'!$M703, "Y", "N"))</f>
        <v/>
      </c>
      <c r="Z703" s="81" t="str">
        <f>IF(ISBLANK('Prediction Log'!$N703), "",IF('Prediction Log'!$I703&lt;&gt;'Prediction Log'!$M703, "N",IF(AND('Prediction Log'!$E703&gt;0, 'Prediction Log'!$P703&gt;'Prediction Log'!$E703, 'Prediction Log'!$I703='Prediction Log'!$C703), "Y", IF(AND('Prediction Log'!$E703&lt;0, 'Prediction Log'!$P703&lt;'Prediction Log'!$E703,'Prediction Log'!$I703='Prediction Log'!$B703 ), "Y", IF('Prediction Log'!$P703='Prediction Log'!$E703, "PUSH", "N")))))</f>
        <v/>
      </c>
      <c r="AA703" s="81" t="str">
        <f>IF(ISBLANK('Prediction Log'!$N703), "",IF(AND('Prediction Log'!$W703="Y", 'Prediction Log'!$X703="Y"), "Y", "N"))</f>
        <v/>
      </c>
      <c r="AB703" s="80" t="str">
        <f>IF(ISBLANK('Prediction Log'!$N703), "",IF('Prediction Log'!$D703&gt;0, 'Prediction Log'!$P703-'Prediction Log'!$D703, IF('Prediction Log'!$D703&lt;0, -'Prediction Log'!$P703+'Prediction Log'!$D703, "NA")))</f>
        <v/>
      </c>
      <c r="AC703" s="80" t="str">
        <f>IF(ISBLANK('Prediction Log'!$N703), "",ABS('Prediction Log'!$AB703))</f>
        <v/>
      </c>
      <c r="AD703" s="81" t="str">
        <f>IF(ISBLANK('Prediction Log'!$N703), "",IF('Prediction Log'!$E703&gt;0, 'Prediction Log'!$P703-'Prediction Log'!$E703, IF('Prediction Log'!$E703&lt;0, -'Prediction Log'!$P703+'Prediction Log'!$E703, "NA")))</f>
        <v/>
      </c>
      <c r="AE703" s="81" t="str">
        <f>IF(ISBLANK('Prediction Log'!$N703), "",ABS('Prediction Log'!$AD703))</f>
        <v/>
      </c>
    </row>
    <row r="704" ht="14.25" customHeight="1">
      <c r="A704" s="14" t="str">
        <f>IF(ISBLANK(Games!$B686), "",Games!A686)</f>
        <v/>
      </c>
      <c r="B704" s="67" t="str">
        <f>IF(ISBLANK(Games!$B686), "",Games!B686)</f>
        <v/>
      </c>
      <c r="C704" s="67" t="str">
        <f>IF(ISBLANK(Games!$B686), "",Games!E686)</f>
        <v/>
      </c>
      <c r="D704" s="10" t="str">
        <f>IF(ISBLANK(Games!$B686), "",Games!G686)</f>
        <v/>
      </c>
      <c r="E704" s="10" t="str">
        <f>IF(ISBLANK(Games!$B686), "",Games!H686)</f>
        <v/>
      </c>
      <c r="F704" s="69" t="str">
        <f>Games!D686</f>
        <v/>
      </c>
      <c r="G704" s="70" t="str">
        <f>Games!K686</f>
        <v/>
      </c>
      <c r="H704" s="71" t="str">
        <f>IF(ISBLANK(Games!B686), "", IF('Prediction Log'!$D704&lt;0, 'Prediction Log'!$B704, 'Prediction Log'!$C704))</f>
        <v/>
      </c>
      <c r="I704" s="72" t="str">
        <f>IF(ISBLANK(Games!$B686), "",Games!I686)</f>
        <v/>
      </c>
      <c r="J704" s="72" t="str">
        <f>IF('Prediction Log'!$F704&gt;0.5, 'Prediction Log'!$B704, IF('Prediction Log'!$F704&lt;0.5, 'Prediction Log'!$C704, "PICK"))</f>
        <v/>
      </c>
      <c r="K704" s="73" t="str">
        <f>IF(ISBLANK(Games!B686), "",IF('Prediction Log'!$J704='Prediction Log'!$B704, 'Prediction Log'!$F704, 1-'Prediction Log'!$F704))</f>
        <v/>
      </c>
      <c r="L704" s="74" t="str">
        <f>IF(ISBLANK(Games!$B686), "",Games!L686)</f>
        <v/>
      </c>
      <c r="M704" s="75" t="str">
        <f>IF(ISBLANK('Prediction Log'!$N704), "",IF('Prediction Log'!$N704&gt;'Prediction Log'!$O704,'Prediction Log'!$B704,'Prediction Log'!$C704))</f>
        <v/>
      </c>
      <c r="N704" s="76"/>
      <c r="O704" s="76"/>
      <c r="P704" s="77" t="str">
        <f>IF(ISBLANK('Prediction Log'!$N704), "",'Prediction Log'!$O704-'Prediction Log'!$N704)</f>
        <v/>
      </c>
      <c r="Q704" s="78" t="str">
        <f>IF(ISBLANK('Prediction Log'!$N704), "",IF('Prediction Log'!$M704&lt;&gt;'Prediction Log'!$H704, "Y", IF(AND('Prediction Log'!$M704='Prediction Log'!$H704, ABS((-1*'Prediction Log'!$P704))&gt;ABS('Prediction Log'!$D704)), "Y", IF('Prediction Log'!$D704='Prediction Log'!$P704, "PUSH", "N"))))</f>
        <v/>
      </c>
      <c r="R704" s="79" t="str">
        <f>IF(ISBLANK('Prediction Log'!$N704), "",IF('Prediction Log'!$P704&lt;'Prediction Log'!$D704, "Y", IF('Prediction Log'!$P704='Prediction Log'!$D704, "PUSH", "N")))</f>
        <v/>
      </c>
      <c r="S704" s="79" t="str">
        <f>IF(ISBLANK('Prediction Log'!$N704), "",IF('Prediction Log'!$P704&lt;'Prediction Log'!$E704, "Y", IF('Prediction Log'!$P704='Prediction Log'!$E704, "PUSH", "N")))</f>
        <v/>
      </c>
      <c r="T704" s="80" t="str">
        <f>IF(ISBLANK('Prediction Log'!$N704),"",IF('Prediction Log'!$M704='Prediction Log'!$H704, "Y", "N"))</f>
        <v/>
      </c>
      <c r="U704" s="80" t="str">
        <f>'Prediction Log'!$R704</f>
        <v/>
      </c>
      <c r="V704" s="80" t="str">
        <f>IF(ISBLANK('Prediction Log'!$N704), "",IF(AND('Prediction Log'!$T704="Y", 'Prediction Log'!$U704="Y"), "Y", "N"))</f>
        <v/>
      </c>
      <c r="W704" s="81" t="str">
        <f>IF(ISBLANK('Prediction Log'!$N704),"",IF('Prediction Log'!$M704='Prediction Log'!$I704, "Y", "N"))</f>
        <v/>
      </c>
      <c r="X704" s="81" t="str">
        <f>IF(ISBLANK('Prediction Log'!$N704), "", IF('Prediction Log'!$R704=Games!K686, "Y", "N"))</f>
        <v/>
      </c>
      <c r="Y704" s="82" t="str">
        <f>IF(ISBLANK('Prediction Log'!$N704), "",IF('Prediction Log'!$J704='Prediction Log'!$M704, "Y", "N"))</f>
        <v/>
      </c>
      <c r="Z704" s="81" t="str">
        <f>IF(ISBLANK('Prediction Log'!$N704), "",IF('Prediction Log'!$I704&lt;&gt;'Prediction Log'!$M704, "N",IF(AND('Prediction Log'!$E704&gt;0, 'Prediction Log'!$P704&gt;'Prediction Log'!$E704, 'Prediction Log'!$I704='Prediction Log'!$C704), "Y", IF(AND('Prediction Log'!$E704&lt;0, 'Prediction Log'!$P704&lt;'Prediction Log'!$E704,'Prediction Log'!$I704='Prediction Log'!$B704 ), "Y", IF('Prediction Log'!$P704='Prediction Log'!$E704, "PUSH", "N")))))</f>
        <v/>
      </c>
      <c r="AA704" s="81" t="str">
        <f>IF(ISBLANK('Prediction Log'!$N704), "",IF(AND('Prediction Log'!$W704="Y", 'Prediction Log'!$X704="Y"), "Y", "N"))</f>
        <v/>
      </c>
      <c r="AB704" s="80" t="str">
        <f>IF(ISBLANK('Prediction Log'!$N704), "",IF('Prediction Log'!$D704&gt;0, 'Prediction Log'!$P704-'Prediction Log'!$D704, IF('Prediction Log'!$D704&lt;0, -'Prediction Log'!$P704+'Prediction Log'!$D704, "NA")))</f>
        <v/>
      </c>
      <c r="AC704" s="80" t="str">
        <f>IF(ISBLANK('Prediction Log'!$N704), "",ABS('Prediction Log'!$AB704))</f>
        <v/>
      </c>
      <c r="AD704" s="81" t="str">
        <f>IF(ISBLANK('Prediction Log'!$N704), "",IF('Prediction Log'!$E704&gt;0, 'Prediction Log'!$P704-'Prediction Log'!$E704, IF('Prediction Log'!$E704&lt;0, -'Prediction Log'!$P704+'Prediction Log'!$E704, "NA")))</f>
        <v/>
      </c>
      <c r="AE704" s="81" t="str">
        <f>IF(ISBLANK('Prediction Log'!$N704), "",ABS('Prediction Log'!$AD704))</f>
        <v/>
      </c>
    </row>
    <row r="705" ht="14.25" customHeight="1">
      <c r="A705" s="67" t="str">
        <f>IF(ISBLANK(Games!$B687), "",Games!A687)</f>
        <v/>
      </c>
      <c r="B705" s="67" t="str">
        <f>IF(ISBLANK(Games!$B687), "",Games!B687)</f>
        <v/>
      </c>
      <c r="C705" s="67" t="str">
        <f>IF(ISBLANK(Games!$B687), "",Games!E687)</f>
        <v/>
      </c>
      <c r="D705" s="68" t="str">
        <f>IF(ISBLANK(Games!$B687), "",Games!G687)</f>
        <v/>
      </c>
      <c r="E705" s="68" t="str">
        <f>IF(ISBLANK(Games!$B687), "",Games!H687)</f>
        <v/>
      </c>
      <c r="F705" s="69" t="str">
        <f>Games!D687</f>
        <v/>
      </c>
      <c r="G705" s="70" t="str">
        <f>Games!K687</f>
        <v/>
      </c>
      <c r="H705" s="71" t="str">
        <f>IF(ISBLANK(Games!B687), "", IF('Prediction Log'!$D705&lt;0, 'Prediction Log'!$B705, 'Prediction Log'!$C705))</f>
        <v/>
      </c>
      <c r="I705" s="72" t="str">
        <f>IF(ISBLANK(Games!$B687), "",Games!I687)</f>
        <v/>
      </c>
      <c r="J705" s="72" t="str">
        <f>IF('Prediction Log'!$F705&gt;0.5, 'Prediction Log'!$B705, IF('Prediction Log'!$F705&lt;0.5, 'Prediction Log'!$C705, "PICK"))</f>
        <v/>
      </c>
      <c r="K705" s="73" t="str">
        <f>IF(ISBLANK(Games!B687), "",IF('Prediction Log'!$J705='Prediction Log'!$B705, 'Prediction Log'!$F705, 1-'Prediction Log'!$F705))</f>
        <v/>
      </c>
      <c r="L705" s="74" t="str">
        <f>IF(ISBLANK(Games!$B687), "",Games!L687)</f>
        <v/>
      </c>
      <c r="M705" s="75" t="str">
        <f>IF(ISBLANK('Prediction Log'!$N705), "",IF('Prediction Log'!$N705&gt;'Prediction Log'!$O705,'Prediction Log'!$B705,'Prediction Log'!$C705))</f>
        <v/>
      </c>
      <c r="N705" s="76"/>
      <c r="O705" s="76"/>
      <c r="P705" s="77" t="str">
        <f>IF(ISBLANK('Prediction Log'!$N705), "",'Prediction Log'!$O705-'Prediction Log'!$N705)</f>
        <v/>
      </c>
      <c r="Q705" s="78" t="str">
        <f>IF(ISBLANK('Prediction Log'!$N705), "",IF('Prediction Log'!$M705&lt;&gt;'Prediction Log'!$H705, "Y", IF(AND('Prediction Log'!$M705='Prediction Log'!$H705, ABS((-1*'Prediction Log'!$P705))&gt;ABS('Prediction Log'!$D705)), "Y", IF('Prediction Log'!$D705='Prediction Log'!$P705, "PUSH", "N"))))</f>
        <v/>
      </c>
      <c r="R705" s="79" t="str">
        <f>IF(ISBLANK('Prediction Log'!$N705), "",IF('Prediction Log'!$P705&lt;'Prediction Log'!$D705, "Y", IF('Prediction Log'!$P705='Prediction Log'!$D705, "PUSH", "N")))</f>
        <v/>
      </c>
      <c r="S705" s="79" t="str">
        <f>IF(ISBLANK('Prediction Log'!$N705), "",IF('Prediction Log'!$P705&lt;'Prediction Log'!$E705, "Y", IF('Prediction Log'!$P705='Prediction Log'!$E705, "PUSH", "N")))</f>
        <v/>
      </c>
      <c r="T705" s="80" t="str">
        <f>IF(ISBLANK('Prediction Log'!$N705),"",IF('Prediction Log'!$M705='Prediction Log'!$H705, "Y", "N"))</f>
        <v/>
      </c>
      <c r="U705" s="80" t="str">
        <f>'Prediction Log'!$R705</f>
        <v/>
      </c>
      <c r="V705" s="80" t="str">
        <f>IF(ISBLANK('Prediction Log'!$N705), "",IF(AND('Prediction Log'!$T705="Y", 'Prediction Log'!$U705="Y"), "Y", "N"))</f>
        <v/>
      </c>
      <c r="W705" s="81" t="str">
        <f>IF(ISBLANK('Prediction Log'!$N705),"",IF('Prediction Log'!$M705='Prediction Log'!$I705, "Y", "N"))</f>
        <v/>
      </c>
      <c r="X705" s="81" t="str">
        <f>IF(ISBLANK('Prediction Log'!$N705), "", IF('Prediction Log'!$R705=Games!K687, "Y", "N"))</f>
        <v/>
      </c>
      <c r="Y705" s="82" t="str">
        <f>IF(ISBLANK('Prediction Log'!$N705), "",IF('Prediction Log'!$J705='Prediction Log'!$M705, "Y", "N"))</f>
        <v/>
      </c>
      <c r="Z705" s="81" t="str">
        <f>IF(ISBLANK('Prediction Log'!$N705), "",IF('Prediction Log'!$I705&lt;&gt;'Prediction Log'!$M705, "N",IF(AND('Prediction Log'!$E705&gt;0, 'Prediction Log'!$P705&gt;'Prediction Log'!$E705, 'Prediction Log'!$I705='Prediction Log'!$C705), "Y", IF(AND('Prediction Log'!$E705&lt;0, 'Prediction Log'!$P705&lt;'Prediction Log'!$E705,'Prediction Log'!$I705='Prediction Log'!$B705 ), "Y", IF('Prediction Log'!$P705='Prediction Log'!$E705, "PUSH", "N")))))</f>
        <v/>
      </c>
      <c r="AA705" s="81" t="str">
        <f>IF(ISBLANK('Prediction Log'!$N705), "",IF(AND('Prediction Log'!$W705="Y", 'Prediction Log'!$X705="Y"), "Y", "N"))</f>
        <v/>
      </c>
      <c r="AB705" s="80" t="str">
        <f>IF(ISBLANK('Prediction Log'!$N705), "",IF('Prediction Log'!$D705&gt;0, 'Prediction Log'!$P705-'Prediction Log'!$D705, IF('Prediction Log'!$D705&lt;0, -'Prediction Log'!$P705+'Prediction Log'!$D705, "NA")))</f>
        <v/>
      </c>
      <c r="AC705" s="80" t="str">
        <f>IF(ISBLANK('Prediction Log'!$N705), "",ABS('Prediction Log'!$AB705))</f>
        <v/>
      </c>
      <c r="AD705" s="81" t="str">
        <f>IF(ISBLANK('Prediction Log'!$N705), "",IF('Prediction Log'!$E705&gt;0, 'Prediction Log'!$P705-'Prediction Log'!$E705, IF('Prediction Log'!$E705&lt;0, -'Prediction Log'!$P705+'Prediction Log'!$E705, "NA")))</f>
        <v/>
      </c>
      <c r="AE705" s="81" t="str">
        <f>IF(ISBLANK('Prediction Log'!$N705), "",ABS('Prediction Log'!$AD705))</f>
        <v/>
      </c>
    </row>
    <row r="706" ht="14.25" customHeight="1">
      <c r="A706" s="14" t="str">
        <f>IF(ISBLANK(Games!$B688), "",Games!A688)</f>
        <v/>
      </c>
      <c r="B706" s="67" t="str">
        <f>IF(ISBLANK(Games!$B688), "",Games!B688)</f>
        <v/>
      </c>
      <c r="C706" s="67" t="str">
        <f>IF(ISBLANK(Games!$B688), "",Games!E688)</f>
        <v/>
      </c>
      <c r="D706" s="10" t="str">
        <f>IF(ISBLANK(Games!$B688), "",Games!G688)</f>
        <v/>
      </c>
      <c r="E706" s="10" t="str">
        <f>IF(ISBLANK(Games!$B688), "",Games!H688)</f>
        <v/>
      </c>
      <c r="F706" s="69" t="str">
        <f>Games!D688</f>
        <v/>
      </c>
      <c r="G706" s="70" t="str">
        <f>Games!K688</f>
        <v/>
      </c>
      <c r="H706" s="71" t="str">
        <f>IF(ISBLANK(Games!B688), "", IF('Prediction Log'!$D706&lt;0, 'Prediction Log'!$B706, 'Prediction Log'!$C706))</f>
        <v/>
      </c>
      <c r="I706" s="72" t="str">
        <f>IF(ISBLANK(Games!$B688), "",Games!I688)</f>
        <v/>
      </c>
      <c r="J706" s="72" t="str">
        <f>IF('Prediction Log'!$F706&gt;0.5, 'Prediction Log'!$B706, IF('Prediction Log'!$F706&lt;0.5, 'Prediction Log'!$C706, "PICK"))</f>
        <v/>
      </c>
      <c r="K706" s="73" t="str">
        <f>IF(ISBLANK(Games!B688), "",IF('Prediction Log'!$J706='Prediction Log'!$B706, 'Prediction Log'!$F706, 1-'Prediction Log'!$F706))</f>
        <v/>
      </c>
      <c r="L706" s="74" t="str">
        <f>IF(ISBLANK(Games!$B688), "",Games!L688)</f>
        <v/>
      </c>
      <c r="M706" s="75" t="str">
        <f>IF(ISBLANK('Prediction Log'!$N706), "",IF('Prediction Log'!$N706&gt;'Prediction Log'!$O706,'Prediction Log'!$B706,'Prediction Log'!$C706))</f>
        <v/>
      </c>
      <c r="N706" s="76"/>
      <c r="O706" s="76"/>
      <c r="P706" s="77" t="str">
        <f>IF(ISBLANK('Prediction Log'!$N706), "",'Prediction Log'!$O706-'Prediction Log'!$N706)</f>
        <v/>
      </c>
      <c r="Q706" s="78" t="str">
        <f>IF(ISBLANK('Prediction Log'!$N706), "",IF('Prediction Log'!$M706&lt;&gt;'Prediction Log'!$H706, "Y", IF(AND('Prediction Log'!$M706='Prediction Log'!$H706, ABS((-1*'Prediction Log'!$P706))&gt;ABS('Prediction Log'!$D706)), "Y", IF('Prediction Log'!$D706='Prediction Log'!$P706, "PUSH", "N"))))</f>
        <v/>
      </c>
      <c r="R706" s="79" t="str">
        <f>IF(ISBLANK('Prediction Log'!$N706), "",IF('Prediction Log'!$P706&lt;'Prediction Log'!$D706, "Y", IF('Prediction Log'!$P706='Prediction Log'!$D706, "PUSH", "N")))</f>
        <v/>
      </c>
      <c r="S706" s="79" t="str">
        <f>IF(ISBLANK('Prediction Log'!$N706), "",IF('Prediction Log'!$P706&lt;'Prediction Log'!$E706, "Y", IF('Prediction Log'!$P706='Prediction Log'!$E706, "PUSH", "N")))</f>
        <v/>
      </c>
      <c r="T706" s="80" t="str">
        <f>IF(ISBLANK('Prediction Log'!$N706),"",IF('Prediction Log'!$M706='Prediction Log'!$H706, "Y", "N"))</f>
        <v/>
      </c>
      <c r="U706" s="80" t="str">
        <f>'Prediction Log'!$R706</f>
        <v/>
      </c>
      <c r="V706" s="80" t="str">
        <f>IF(ISBLANK('Prediction Log'!$N706), "",IF(AND('Prediction Log'!$T706="Y", 'Prediction Log'!$U706="Y"), "Y", "N"))</f>
        <v/>
      </c>
      <c r="W706" s="81" t="str">
        <f>IF(ISBLANK('Prediction Log'!$N706),"",IF('Prediction Log'!$M706='Prediction Log'!$I706, "Y", "N"))</f>
        <v/>
      </c>
      <c r="X706" s="81" t="str">
        <f>IF(ISBLANK('Prediction Log'!$N706), "", IF('Prediction Log'!$R706=Games!K688, "Y", "N"))</f>
        <v/>
      </c>
      <c r="Y706" s="82" t="str">
        <f>IF(ISBLANK('Prediction Log'!$N706), "",IF('Prediction Log'!$J706='Prediction Log'!$M706, "Y", "N"))</f>
        <v/>
      </c>
      <c r="Z706" s="81" t="str">
        <f>IF(ISBLANK('Prediction Log'!$N706), "",IF('Prediction Log'!$I706&lt;&gt;'Prediction Log'!$M706, "N",IF(AND('Prediction Log'!$E706&gt;0, 'Prediction Log'!$P706&gt;'Prediction Log'!$E706, 'Prediction Log'!$I706='Prediction Log'!$C706), "Y", IF(AND('Prediction Log'!$E706&lt;0, 'Prediction Log'!$P706&lt;'Prediction Log'!$E706,'Prediction Log'!$I706='Prediction Log'!$B706 ), "Y", IF('Prediction Log'!$P706='Prediction Log'!$E706, "PUSH", "N")))))</f>
        <v/>
      </c>
      <c r="AA706" s="81" t="str">
        <f>IF(ISBLANK('Prediction Log'!$N706), "",IF(AND('Prediction Log'!$W706="Y", 'Prediction Log'!$X706="Y"), "Y", "N"))</f>
        <v/>
      </c>
      <c r="AB706" s="80" t="str">
        <f>IF(ISBLANK('Prediction Log'!$N706), "",IF('Prediction Log'!$D706&gt;0, 'Prediction Log'!$P706-'Prediction Log'!$D706, IF('Prediction Log'!$D706&lt;0, -'Prediction Log'!$P706+'Prediction Log'!$D706, "NA")))</f>
        <v/>
      </c>
      <c r="AC706" s="80" t="str">
        <f>IF(ISBLANK('Prediction Log'!$N706), "",ABS('Prediction Log'!$AB706))</f>
        <v/>
      </c>
      <c r="AD706" s="81" t="str">
        <f>IF(ISBLANK('Prediction Log'!$N706), "",IF('Prediction Log'!$E706&gt;0, 'Prediction Log'!$P706-'Prediction Log'!$E706, IF('Prediction Log'!$E706&lt;0, -'Prediction Log'!$P706+'Prediction Log'!$E706, "NA")))</f>
        <v/>
      </c>
      <c r="AE706" s="81" t="str">
        <f>IF(ISBLANK('Prediction Log'!$N706), "",ABS('Prediction Log'!$AD706))</f>
        <v/>
      </c>
    </row>
    <row r="707" ht="14.25" customHeight="1">
      <c r="A707" s="67" t="str">
        <f>IF(ISBLANK(Games!$B689), "",Games!A689)</f>
        <v/>
      </c>
      <c r="B707" s="67" t="str">
        <f>IF(ISBLANK(Games!$B689), "",Games!B689)</f>
        <v/>
      </c>
      <c r="C707" s="67" t="str">
        <f>IF(ISBLANK(Games!$B689), "",Games!E689)</f>
        <v/>
      </c>
      <c r="D707" s="68" t="str">
        <f>IF(ISBLANK(Games!$B689), "",Games!G689)</f>
        <v/>
      </c>
      <c r="E707" s="68" t="str">
        <f>IF(ISBLANK(Games!$B689), "",Games!H689)</f>
        <v/>
      </c>
      <c r="F707" s="69" t="str">
        <f>Games!D689</f>
        <v/>
      </c>
      <c r="G707" s="70" t="str">
        <f>Games!K689</f>
        <v/>
      </c>
      <c r="H707" s="71" t="str">
        <f>IF(ISBLANK(Games!B689), "", IF('Prediction Log'!$D707&lt;0, 'Prediction Log'!$B707, 'Prediction Log'!$C707))</f>
        <v/>
      </c>
      <c r="I707" s="72" t="str">
        <f>IF(ISBLANK(Games!$B689), "",Games!I689)</f>
        <v/>
      </c>
      <c r="J707" s="72" t="str">
        <f>IF('Prediction Log'!$F707&gt;0.5, 'Prediction Log'!$B707, IF('Prediction Log'!$F707&lt;0.5, 'Prediction Log'!$C707, "PICK"))</f>
        <v/>
      </c>
      <c r="K707" s="73" t="str">
        <f>IF(ISBLANK(Games!B689), "",IF('Prediction Log'!$J707='Prediction Log'!$B707, 'Prediction Log'!$F707, 1-'Prediction Log'!$F707))</f>
        <v/>
      </c>
      <c r="L707" s="74" t="str">
        <f>IF(ISBLANK(Games!$B689), "",Games!L689)</f>
        <v/>
      </c>
      <c r="M707" s="75" t="str">
        <f>IF(ISBLANK('Prediction Log'!$N707), "",IF('Prediction Log'!$N707&gt;'Prediction Log'!$O707,'Prediction Log'!$B707,'Prediction Log'!$C707))</f>
        <v/>
      </c>
      <c r="N707" s="76"/>
      <c r="O707" s="76"/>
      <c r="P707" s="77" t="str">
        <f>IF(ISBLANK('Prediction Log'!$N707), "",'Prediction Log'!$O707-'Prediction Log'!$N707)</f>
        <v/>
      </c>
      <c r="Q707" s="78" t="str">
        <f>IF(ISBLANK('Prediction Log'!$N707), "",IF('Prediction Log'!$M707&lt;&gt;'Prediction Log'!$H707, "Y", IF(AND('Prediction Log'!$M707='Prediction Log'!$H707, ABS((-1*'Prediction Log'!$P707))&gt;ABS('Prediction Log'!$D707)), "Y", IF('Prediction Log'!$D707='Prediction Log'!$P707, "PUSH", "N"))))</f>
        <v/>
      </c>
      <c r="R707" s="79" t="str">
        <f>IF(ISBLANK('Prediction Log'!$N707), "",IF('Prediction Log'!$P707&lt;'Prediction Log'!$D707, "Y", IF('Prediction Log'!$P707='Prediction Log'!$D707, "PUSH", "N")))</f>
        <v/>
      </c>
      <c r="S707" s="79" t="str">
        <f>IF(ISBLANK('Prediction Log'!$N707), "",IF('Prediction Log'!$P707&lt;'Prediction Log'!$E707, "Y", IF('Prediction Log'!$P707='Prediction Log'!$E707, "PUSH", "N")))</f>
        <v/>
      </c>
      <c r="T707" s="80" t="str">
        <f>IF(ISBLANK('Prediction Log'!$N707),"",IF('Prediction Log'!$M707='Prediction Log'!$H707, "Y", "N"))</f>
        <v/>
      </c>
      <c r="U707" s="80" t="str">
        <f>'Prediction Log'!$R707</f>
        <v/>
      </c>
      <c r="V707" s="80" t="str">
        <f>IF(ISBLANK('Prediction Log'!$N707), "",IF(AND('Prediction Log'!$T707="Y", 'Prediction Log'!$U707="Y"), "Y", "N"))</f>
        <v/>
      </c>
      <c r="W707" s="81" t="str">
        <f>IF(ISBLANK('Prediction Log'!$N707),"",IF('Prediction Log'!$M707='Prediction Log'!$I707, "Y", "N"))</f>
        <v/>
      </c>
      <c r="X707" s="81" t="str">
        <f>IF(ISBLANK('Prediction Log'!$N707), "", IF('Prediction Log'!$R707=Games!K689, "Y", "N"))</f>
        <v/>
      </c>
      <c r="Y707" s="82" t="str">
        <f>IF(ISBLANK('Prediction Log'!$N707), "",IF('Prediction Log'!$J707='Prediction Log'!$M707, "Y", "N"))</f>
        <v/>
      </c>
      <c r="Z707" s="81" t="str">
        <f>IF(ISBLANK('Prediction Log'!$N707), "",IF('Prediction Log'!$I707&lt;&gt;'Prediction Log'!$M707, "N",IF(AND('Prediction Log'!$E707&gt;0, 'Prediction Log'!$P707&gt;'Prediction Log'!$E707, 'Prediction Log'!$I707='Prediction Log'!$C707), "Y", IF(AND('Prediction Log'!$E707&lt;0, 'Prediction Log'!$P707&lt;'Prediction Log'!$E707,'Prediction Log'!$I707='Prediction Log'!$B707 ), "Y", IF('Prediction Log'!$P707='Prediction Log'!$E707, "PUSH", "N")))))</f>
        <v/>
      </c>
      <c r="AA707" s="81" t="str">
        <f>IF(ISBLANK('Prediction Log'!$N707), "",IF(AND('Prediction Log'!$W707="Y", 'Prediction Log'!$X707="Y"), "Y", "N"))</f>
        <v/>
      </c>
      <c r="AB707" s="80" t="str">
        <f>IF(ISBLANK('Prediction Log'!$N707), "",IF('Prediction Log'!$D707&gt;0, 'Prediction Log'!$P707-'Prediction Log'!$D707, IF('Prediction Log'!$D707&lt;0, -'Prediction Log'!$P707+'Prediction Log'!$D707, "NA")))</f>
        <v/>
      </c>
      <c r="AC707" s="80" t="str">
        <f>IF(ISBLANK('Prediction Log'!$N707), "",ABS('Prediction Log'!$AB707))</f>
        <v/>
      </c>
      <c r="AD707" s="81" t="str">
        <f>IF(ISBLANK('Prediction Log'!$N707), "",IF('Prediction Log'!$E707&gt;0, 'Prediction Log'!$P707-'Prediction Log'!$E707, IF('Prediction Log'!$E707&lt;0, -'Prediction Log'!$P707+'Prediction Log'!$E707, "NA")))</f>
        <v/>
      </c>
      <c r="AE707" s="81" t="str">
        <f>IF(ISBLANK('Prediction Log'!$N707), "",ABS('Prediction Log'!$AD707))</f>
        <v/>
      </c>
    </row>
    <row r="708" ht="14.25" customHeight="1">
      <c r="A708" s="14" t="str">
        <f>IF(ISBLANK(Games!$B690), "",Games!A690)</f>
        <v/>
      </c>
      <c r="B708" s="67" t="str">
        <f>IF(ISBLANK(Games!$B690), "",Games!B690)</f>
        <v/>
      </c>
      <c r="C708" s="67" t="str">
        <f>IF(ISBLANK(Games!$B690), "",Games!E690)</f>
        <v/>
      </c>
      <c r="D708" s="10" t="str">
        <f>IF(ISBLANK(Games!$B690), "",Games!G690)</f>
        <v/>
      </c>
      <c r="E708" s="10" t="str">
        <f>IF(ISBLANK(Games!$B690), "",Games!H690)</f>
        <v/>
      </c>
      <c r="F708" s="69" t="str">
        <f>Games!D690</f>
        <v/>
      </c>
      <c r="G708" s="70" t="str">
        <f>Games!K690</f>
        <v/>
      </c>
      <c r="H708" s="71" t="str">
        <f>IF(ISBLANK(Games!B690), "", IF('Prediction Log'!$D708&lt;0, 'Prediction Log'!$B708, 'Prediction Log'!$C708))</f>
        <v/>
      </c>
      <c r="I708" s="72" t="str">
        <f>IF(ISBLANK(Games!$B690), "",Games!I690)</f>
        <v/>
      </c>
      <c r="J708" s="72" t="str">
        <f>IF('Prediction Log'!$F708&gt;0.5, 'Prediction Log'!$B708, IF('Prediction Log'!$F708&lt;0.5, 'Prediction Log'!$C708, "PICK"))</f>
        <v/>
      </c>
      <c r="K708" s="73" t="str">
        <f>IF(ISBLANK(Games!B690), "",IF('Prediction Log'!$J708='Prediction Log'!$B708, 'Prediction Log'!$F708, 1-'Prediction Log'!$F708))</f>
        <v/>
      </c>
      <c r="L708" s="74" t="str">
        <f>IF(ISBLANK(Games!$B690), "",Games!L690)</f>
        <v/>
      </c>
      <c r="M708" s="75" t="str">
        <f>IF(ISBLANK('Prediction Log'!$N708), "",IF('Prediction Log'!$N708&gt;'Prediction Log'!$O708,'Prediction Log'!$B708,'Prediction Log'!$C708))</f>
        <v/>
      </c>
      <c r="N708" s="76"/>
      <c r="O708" s="76"/>
      <c r="P708" s="77" t="str">
        <f>IF(ISBLANK('Prediction Log'!$N708), "",'Prediction Log'!$O708-'Prediction Log'!$N708)</f>
        <v/>
      </c>
      <c r="Q708" s="78" t="str">
        <f>IF(ISBLANK('Prediction Log'!$N708), "",IF('Prediction Log'!$M708&lt;&gt;'Prediction Log'!$H708, "Y", IF(AND('Prediction Log'!$M708='Prediction Log'!$H708, ABS((-1*'Prediction Log'!$P708))&gt;ABS('Prediction Log'!$D708)), "Y", IF('Prediction Log'!$D708='Prediction Log'!$P708, "PUSH", "N"))))</f>
        <v/>
      </c>
      <c r="R708" s="79" t="str">
        <f>IF(ISBLANK('Prediction Log'!$N708), "",IF('Prediction Log'!$P708&lt;'Prediction Log'!$D708, "Y", IF('Prediction Log'!$P708='Prediction Log'!$D708, "PUSH", "N")))</f>
        <v/>
      </c>
      <c r="S708" s="79" t="str">
        <f>IF(ISBLANK('Prediction Log'!$N708), "",IF('Prediction Log'!$P708&lt;'Prediction Log'!$E708, "Y", IF('Prediction Log'!$P708='Prediction Log'!$E708, "PUSH", "N")))</f>
        <v/>
      </c>
      <c r="T708" s="80" t="str">
        <f>IF(ISBLANK('Prediction Log'!$N708),"",IF('Prediction Log'!$M708='Prediction Log'!$H708, "Y", "N"))</f>
        <v/>
      </c>
      <c r="U708" s="80" t="str">
        <f>'Prediction Log'!$R708</f>
        <v/>
      </c>
      <c r="V708" s="80" t="str">
        <f>IF(ISBLANK('Prediction Log'!$N708), "",IF(AND('Prediction Log'!$T708="Y", 'Prediction Log'!$U708="Y"), "Y", "N"))</f>
        <v/>
      </c>
      <c r="W708" s="81" t="str">
        <f>IF(ISBLANK('Prediction Log'!$N708),"",IF('Prediction Log'!$M708='Prediction Log'!$I708, "Y", "N"))</f>
        <v/>
      </c>
      <c r="X708" s="81" t="str">
        <f>IF(ISBLANK('Prediction Log'!$N708), "", IF('Prediction Log'!$R708=Games!K690, "Y", "N"))</f>
        <v/>
      </c>
      <c r="Y708" s="82" t="str">
        <f>IF(ISBLANK('Prediction Log'!$N708), "",IF('Prediction Log'!$J708='Prediction Log'!$M708, "Y", "N"))</f>
        <v/>
      </c>
      <c r="Z708" s="81" t="str">
        <f>IF(ISBLANK('Prediction Log'!$N708), "",IF('Prediction Log'!$I708&lt;&gt;'Prediction Log'!$M708, "N",IF(AND('Prediction Log'!$E708&gt;0, 'Prediction Log'!$P708&gt;'Prediction Log'!$E708, 'Prediction Log'!$I708='Prediction Log'!$C708), "Y", IF(AND('Prediction Log'!$E708&lt;0, 'Prediction Log'!$P708&lt;'Prediction Log'!$E708,'Prediction Log'!$I708='Prediction Log'!$B708 ), "Y", IF('Prediction Log'!$P708='Prediction Log'!$E708, "PUSH", "N")))))</f>
        <v/>
      </c>
      <c r="AA708" s="81" t="str">
        <f>IF(ISBLANK('Prediction Log'!$N708), "",IF(AND('Prediction Log'!$W708="Y", 'Prediction Log'!$X708="Y"), "Y", "N"))</f>
        <v/>
      </c>
      <c r="AB708" s="80" t="str">
        <f>IF(ISBLANK('Prediction Log'!$N708), "",IF('Prediction Log'!$D708&gt;0, 'Prediction Log'!$P708-'Prediction Log'!$D708, IF('Prediction Log'!$D708&lt;0, -'Prediction Log'!$P708+'Prediction Log'!$D708, "NA")))</f>
        <v/>
      </c>
      <c r="AC708" s="80" t="str">
        <f>IF(ISBLANK('Prediction Log'!$N708), "",ABS('Prediction Log'!$AB708))</f>
        <v/>
      </c>
      <c r="AD708" s="81" t="str">
        <f>IF(ISBLANK('Prediction Log'!$N708), "",IF('Prediction Log'!$E708&gt;0, 'Prediction Log'!$P708-'Prediction Log'!$E708, IF('Prediction Log'!$E708&lt;0, -'Prediction Log'!$P708+'Prediction Log'!$E708, "NA")))</f>
        <v/>
      </c>
      <c r="AE708" s="81" t="str">
        <f>IF(ISBLANK('Prediction Log'!$N708), "",ABS('Prediction Log'!$AD708))</f>
        <v/>
      </c>
    </row>
    <row r="709" ht="14.25" customHeight="1">
      <c r="A709" s="67" t="str">
        <f>IF(ISBLANK(Games!$B691), "",Games!A691)</f>
        <v/>
      </c>
      <c r="B709" s="67" t="str">
        <f>IF(ISBLANK(Games!$B691), "",Games!B691)</f>
        <v/>
      </c>
      <c r="C709" s="67" t="str">
        <f>IF(ISBLANK(Games!$B691), "",Games!E691)</f>
        <v/>
      </c>
      <c r="D709" s="68" t="str">
        <f>IF(ISBLANK(Games!$B691), "",Games!G691)</f>
        <v/>
      </c>
      <c r="E709" s="68" t="str">
        <f>IF(ISBLANK(Games!$B691), "",Games!H691)</f>
        <v/>
      </c>
      <c r="F709" s="69" t="str">
        <f>Games!D691</f>
        <v/>
      </c>
      <c r="G709" s="70" t="str">
        <f>Games!K691</f>
        <v/>
      </c>
      <c r="H709" s="71" t="str">
        <f>IF(ISBLANK(Games!B691), "", IF('Prediction Log'!$D709&lt;0, 'Prediction Log'!$B709, 'Prediction Log'!$C709))</f>
        <v/>
      </c>
      <c r="I709" s="72" t="str">
        <f>IF(ISBLANK(Games!$B691), "",Games!I691)</f>
        <v/>
      </c>
      <c r="J709" s="72" t="str">
        <f>IF('Prediction Log'!$F709&gt;0.5, 'Prediction Log'!$B709, IF('Prediction Log'!$F709&lt;0.5, 'Prediction Log'!$C709, "PICK"))</f>
        <v/>
      </c>
      <c r="K709" s="73" t="str">
        <f>IF(ISBLANK(Games!B691), "",IF('Prediction Log'!$J709='Prediction Log'!$B709, 'Prediction Log'!$F709, 1-'Prediction Log'!$F709))</f>
        <v/>
      </c>
      <c r="L709" s="74" t="str">
        <f>IF(ISBLANK(Games!$B691), "",Games!L691)</f>
        <v/>
      </c>
      <c r="M709" s="75" t="str">
        <f>IF(ISBLANK('Prediction Log'!$N709), "",IF('Prediction Log'!$N709&gt;'Prediction Log'!$O709,'Prediction Log'!$B709,'Prediction Log'!$C709))</f>
        <v/>
      </c>
      <c r="N709" s="76"/>
      <c r="O709" s="76"/>
      <c r="P709" s="77" t="str">
        <f>IF(ISBLANK('Prediction Log'!$N709), "",'Prediction Log'!$O709-'Prediction Log'!$N709)</f>
        <v/>
      </c>
      <c r="Q709" s="78" t="str">
        <f>IF(ISBLANK('Prediction Log'!$N709), "",IF('Prediction Log'!$M709&lt;&gt;'Prediction Log'!$H709, "Y", IF(AND('Prediction Log'!$M709='Prediction Log'!$H709, ABS((-1*'Prediction Log'!$P709))&gt;ABS('Prediction Log'!$D709)), "Y", IF('Prediction Log'!$D709='Prediction Log'!$P709, "PUSH", "N"))))</f>
        <v/>
      </c>
      <c r="R709" s="79" t="str">
        <f>IF(ISBLANK('Prediction Log'!$N709), "",IF('Prediction Log'!$P709&lt;'Prediction Log'!$D709, "Y", IF('Prediction Log'!$P709='Prediction Log'!$D709, "PUSH", "N")))</f>
        <v/>
      </c>
      <c r="S709" s="79" t="str">
        <f>IF(ISBLANK('Prediction Log'!$N709), "",IF('Prediction Log'!$P709&lt;'Prediction Log'!$E709, "Y", IF('Prediction Log'!$P709='Prediction Log'!$E709, "PUSH", "N")))</f>
        <v/>
      </c>
      <c r="T709" s="80" t="str">
        <f>IF(ISBLANK('Prediction Log'!$N709),"",IF('Prediction Log'!$M709='Prediction Log'!$H709, "Y", "N"))</f>
        <v/>
      </c>
      <c r="U709" s="80" t="str">
        <f>'Prediction Log'!$R709</f>
        <v/>
      </c>
      <c r="V709" s="80" t="str">
        <f>IF(ISBLANK('Prediction Log'!$N709), "",IF(AND('Prediction Log'!$T709="Y", 'Prediction Log'!$U709="Y"), "Y", "N"))</f>
        <v/>
      </c>
      <c r="W709" s="81" t="str">
        <f>IF(ISBLANK('Prediction Log'!$N709),"",IF('Prediction Log'!$M709='Prediction Log'!$I709, "Y", "N"))</f>
        <v/>
      </c>
      <c r="X709" s="81" t="str">
        <f>IF(ISBLANK('Prediction Log'!$N709), "", IF('Prediction Log'!$R709=Games!K691, "Y", "N"))</f>
        <v/>
      </c>
      <c r="Y709" s="82" t="str">
        <f>IF(ISBLANK('Prediction Log'!$N709), "",IF('Prediction Log'!$J709='Prediction Log'!$M709, "Y", "N"))</f>
        <v/>
      </c>
      <c r="Z709" s="81" t="str">
        <f>IF(ISBLANK('Prediction Log'!$N709), "",IF('Prediction Log'!$I709&lt;&gt;'Prediction Log'!$M709, "N",IF(AND('Prediction Log'!$E709&gt;0, 'Prediction Log'!$P709&gt;'Prediction Log'!$E709, 'Prediction Log'!$I709='Prediction Log'!$C709), "Y", IF(AND('Prediction Log'!$E709&lt;0, 'Prediction Log'!$P709&lt;'Prediction Log'!$E709,'Prediction Log'!$I709='Prediction Log'!$B709 ), "Y", IF('Prediction Log'!$P709='Prediction Log'!$E709, "PUSH", "N")))))</f>
        <v/>
      </c>
      <c r="AA709" s="81" t="str">
        <f>IF(ISBLANK('Prediction Log'!$N709), "",IF(AND('Prediction Log'!$W709="Y", 'Prediction Log'!$X709="Y"), "Y", "N"))</f>
        <v/>
      </c>
      <c r="AB709" s="80" t="str">
        <f>IF(ISBLANK('Prediction Log'!$N709), "",IF('Prediction Log'!$D709&gt;0, 'Prediction Log'!$P709-'Prediction Log'!$D709, IF('Prediction Log'!$D709&lt;0, -'Prediction Log'!$P709+'Prediction Log'!$D709, "NA")))</f>
        <v/>
      </c>
      <c r="AC709" s="80" t="str">
        <f>IF(ISBLANK('Prediction Log'!$N709), "",ABS('Prediction Log'!$AB709))</f>
        <v/>
      </c>
      <c r="AD709" s="81" t="str">
        <f>IF(ISBLANK('Prediction Log'!$N709), "",IF('Prediction Log'!$E709&gt;0, 'Prediction Log'!$P709-'Prediction Log'!$E709, IF('Prediction Log'!$E709&lt;0, -'Prediction Log'!$P709+'Prediction Log'!$E709, "NA")))</f>
        <v/>
      </c>
      <c r="AE709" s="81" t="str">
        <f>IF(ISBLANK('Prediction Log'!$N709), "",ABS('Prediction Log'!$AD709))</f>
        <v/>
      </c>
    </row>
    <row r="710" ht="14.25" customHeight="1">
      <c r="A710" s="14" t="str">
        <f>IF(ISBLANK(Games!$B692), "",Games!A692)</f>
        <v/>
      </c>
      <c r="B710" s="67" t="str">
        <f>IF(ISBLANK(Games!$B692), "",Games!B692)</f>
        <v/>
      </c>
      <c r="C710" s="67" t="str">
        <f>IF(ISBLANK(Games!$B692), "",Games!E692)</f>
        <v/>
      </c>
      <c r="D710" s="10" t="str">
        <f>IF(ISBLANK(Games!$B692), "",Games!G692)</f>
        <v/>
      </c>
      <c r="E710" s="10" t="str">
        <f>IF(ISBLANK(Games!$B692), "",Games!H692)</f>
        <v/>
      </c>
      <c r="F710" s="69" t="str">
        <f>Games!D692</f>
        <v/>
      </c>
      <c r="G710" s="70" t="str">
        <f>Games!K692</f>
        <v/>
      </c>
      <c r="H710" s="71" t="str">
        <f>IF(ISBLANK(Games!B692), "", IF('Prediction Log'!$D710&lt;0, 'Prediction Log'!$B710, 'Prediction Log'!$C710))</f>
        <v/>
      </c>
      <c r="I710" s="72" t="str">
        <f>IF(ISBLANK(Games!$B692), "",Games!I692)</f>
        <v/>
      </c>
      <c r="J710" s="72" t="str">
        <f>IF('Prediction Log'!$F710&gt;0.5, 'Prediction Log'!$B710, IF('Prediction Log'!$F710&lt;0.5, 'Prediction Log'!$C710, "PICK"))</f>
        <v/>
      </c>
      <c r="K710" s="73" t="str">
        <f>IF(ISBLANK(Games!B692), "",IF('Prediction Log'!$J710='Prediction Log'!$B710, 'Prediction Log'!$F710, 1-'Prediction Log'!$F710))</f>
        <v/>
      </c>
      <c r="L710" s="74" t="str">
        <f>IF(ISBLANK(Games!$B692), "",Games!L692)</f>
        <v/>
      </c>
      <c r="M710" s="75" t="str">
        <f>IF(ISBLANK('Prediction Log'!$N710), "",IF('Prediction Log'!$N710&gt;'Prediction Log'!$O710,'Prediction Log'!$B710,'Prediction Log'!$C710))</f>
        <v/>
      </c>
      <c r="N710" s="76"/>
      <c r="O710" s="76"/>
      <c r="P710" s="77" t="str">
        <f>IF(ISBLANK('Prediction Log'!$N710), "",'Prediction Log'!$O710-'Prediction Log'!$N710)</f>
        <v/>
      </c>
      <c r="Q710" s="78" t="str">
        <f>IF(ISBLANK('Prediction Log'!$N710), "",IF('Prediction Log'!$M710&lt;&gt;'Prediction Log'!$H710, "Y", IF(AND('Prediction Log'!$M710='Prediction Log'!$H710, ABS((-1*'Prediction Log'!$P710))&gt;ABS('Prediction Log'!$D710)), "Y", IF('Prediction Log'!$D710='Prediction Log'!$P710, "PUSH", "N"))))</f>
        <v/>
      </c>
      <c r="R710" s="79" t="str">
        <f>IF(ISBLANK('Prediction Log'!$N710), "",IF('Prediction Log'!$P710&lt;'Prediction Log'!$D710, "Y", IF('Prediction Log'!$P710='Prediction Log'!$D710, "PUSH", "N")))</f>
        <v/>
      </c>
      <c r="S710" s="79" t="str">
        <f>IF(ISBLANK('Prediction Log'!$N710), "",IF('Prediction Log'!$P710&lt;'Prediction Log'!$E710, "Y", IF('Prediction Log'!$P710='Prediction Log'!$E710, "PUSH", "N")))</f>
        <v/>
      </c>
      <c r="T710" s="80" t="str">
        <f>IF(ISBLANK('Prediction Log'!$N710),"",IF('Prediction Log'!$M710='Prediction Log'!$H710, "Y", "N"))</f>
        <v/>
      </c>
      <c r="U710" s="80" t="str">
        <f>'Prediction Log'!$R710</f>
        <v/>
      </c>
      <c r="V710" s="80" t="str">
        <f>IF(ISBLANK('Prediction Log'!$N710), "",IF(AND('Prediction Log'!$T710="Y", 'Prediction Log'!$U710="Y"), "Y", "N"))</f>
        <v/>
      </c>
      <c r="W710" s="81" t="str">
        <f>IF(ISBLANK('Prediction Log'!$N710),"",IF('Prediction Log'!$M710='Prediction Log'!$I710, "Y", "N"))</f>
        <v/>
      </c>
      <c r="X710" s="81" t="str">
        <f>IF(ISBLANK('Prediction Log'!$N710), "", IF('Prediction Log'!$R710=Games!K692, "Y", "N"))</f>
        <v/>
      </c>
      <c r="Y710" s="82" t="str">
        <f>IF(ISBLANK('Prediction Log'!$N710), "",IF('Prediction Log'!$J710='Prediction Log'!$M710, "Y", "N"))</f>
        <v/>
      </c>
      <c r="Z710" s="81" t="str">
        <f>IF(ISBLANK('Prediction Log'!$N710), "",IF('Prediction Log'!$I710&lt;&gt;'Prediction Log'!$M710, "N",IF(AND('Prediction Log'!$E710&gt;0, 'Prediction Log'!$P710&gt;'Prediction Log'!$E710, 'Prediction Log'!$I710='Prediction Log'!$C710), "Y", IF(AND('Prediction Log'!$E710&lt;0, 'Prediction Log'!$P710&lt;'Prediction Log'!$E710,'Prediction Log'!$I710='Prediction Log'!$B710 ), "Y", IF('Prediction Log'!$P710='Prediction Log'!$E710, "PUSH", "N")))))</f>
        <v/>
      </c>
      <c r="AA710" s="81" t="str">
        <f>IF(ISBLANK('Prediction Log'!$N710), "",IF(AND('Prediction Log'!$W710="Y", 'Prediction Log'!$X710="Y"), "Y", "N"))</f>
        <v/>
      </c>
      <c r="AB710" s="80" t="str">
        <f>IF(ISBLANK('Prediction Log'!$N710), "",IF('Prediction Log'!$D710&gt;0, 'Prediction Log'!$P710-'Prediction Log'!$D710, IF('Prediction Log'!$D710&lt;0, -'Prediction Log'!$P710+'Prediction Log'!$D710, "NA")))</f>
        <v/>
      </c>
      <c r="AC710" s="80" t="str">
        <f>IF(ISBLANK('Prediction Log'!$N710), "",ABS('Prediction Log'!$AB710))</f>
        <v/>
      </c>
      <c r="AD710" s="81" t="str">
        <f>IF(ISBLANK('Prediction Log'!$N710), "",IF('Prediction Log'!$E710&gt;0, 'Prediction Log'!$P710-'Prediction Log'!$E710, IF('Prediction Log'!$E710&lt;0, -'Prediction Log'!$P710+'Prediction Log'!$E710, "NA")))</f>
        <v/>
      </c>
      <c r="AE710" s="81" t="str">
        <f>IF(ISBLANK('Prediction Log'!$N710), "",ABS('Prediction Log'!$AD710))</f>
        <v/>
      </c>
    </row>
    <row r="711" ht="14.25" customHeight="1">
      <c r="A711" s="67" t="str">
        <f>IF(ISBLANK(Games!$B693), "",Games!A693)</f>
        <v/>
      </c>
      <c r="B711" s="67" t="str">
        <f>IF(ISBLANK(Games!$B693), "",Games!B693)</f>
        <v/>
      </c>
      <c r="C711" s="67" t="str">
        <f>IF(ISBLANK(Games!$B693), "",Games!E693)</f>
        <v/>
      </c>
      <c r="D711" s="68" t="str">
        <f>IF(ISBLANK(Games!$B693), "",Games!G693)</f>
        <v/>
      </c>
      <c r="E711" s="68" t="str">
        <f>IF(ISBLANK(Games!$B693), "",Games!H693)</f>
        <v/>
      </c>
      <c r="F711" s="69" t="str">
        <f>Games!D693</f>
        <v/>
      </c>
      <c r="G711" s="70" t="str">
        <f>Games!K693</f>
        <v/>
      </c>
      <c r="H711" s="71" t="str">
        <f>IF(ISBLANK(Games!B693), "", IF('Prediction Log'!$D711&lt;0, 'Prediction Log'!$B711, 'Prediction Log'!$C711))</f>
        <v/>
      </c>
      <c r="I711" s="72" t="str">
        <f>IF(ISBLANK(Games!$B693), "",Games!I693)</f>
        <v/>
      </c>
      <c r="J711" s="72" t="str">
        <f>IF('Prediction Log'!$F711&gt;0.5, 'Prediction Log'!$B711, IF('Prediction Log'!$F711&lt;0.5, 'Prediction Log'!$C711, "PICK"))</f>
        <v/>
      </c>
      <c r="K711" s="73" t="str">
        <f>IF(ISBLANK(Games!B693), "",IF('Prediction Log'!$J711='Prediction Log'!$B711, 'Prediction Log'!$F711, 1-'Prediction Log'!$F711))</f>
        <v/>
      </c>
      <c r="L711" s="74" t="str">
        <f>IF(ISBLANK(Games!$B693), "",Games!L693)</f>
        <v/>
      </c>
      <c r="M711" s="75" t="str">
        <f>IF(ISBLANK('Prediction Log'!$N711), "",IF('Prediction Log'!$N711&gt;'Prediction Log'!$O711,'Prediction Log'!$B711,'Prediction Log'!$C711))</f>
        <v/>
      </c>
      <c r="N711" s="76"/>
      <c r="O711" s="76"/>
      <c r="P711" s="77" t="str">
        <f>IF(ISBLANK('Prediction Log'!$N711), "",'Prediction Log'!$O711-'Prediction Log'!$N711)</f>
        <v/>
      </c>
      <c r="Q711" s="78" t="str">
        <f>IF(ISBLANK('Prediction Log'!$N711), "",IF('Prediction Log'!$M711&lt;&gt;'Prediction Log'!$H711, "Y", IF(AND('Prediction Log'!$M711='Prediction Log'!$H711, ABS((-1*'Prediction Log'!$P711))&gt;ABS('Prediction Log'!$D711)), "Y", IF('Prediction Log'!$D711='Prediction Log'!$P711, "PUSH", "N"))))</f>
        <v/>
      </c>
      <c r="R711" s="79" t="str">
        <f>IF(ISBLANK('Prediction Log'!$N711), "",IF('Prediction Log'!$P711&lt;'Prediction Log'!$D711, "Y", IF('Prediction Log'!$P711='Prediction Log'!$D711, "PUSH", "N")))</f>
        <v/>
      </c>
      <c r="S711" s="79" t="str">
        <f>IF(ISBLANK('Prediction Log'!$N711), "",IF('Prediction Log'!$P711&lt;'Prediction Log'!$E711, "Y", IF('Prediction Log'!$P711='Prediction Log'!$E711, "PUSH", "N")))</f>
        <v/>
      </c>
      <c r="T711" s="80" t="str">
        <f>IF(ISBLANK('Prediction Log'!$N711),"",IF('Prediction Log'!$M711='Prediction Log'!$H711, "Y", "N"))</f>
        <v/>
      </c>
      <c r="U711" s="80" t="str">
        <f>'Prediction Log'!$R711</f>
        <v/>
      </c>
      <c r="V711" s="80" t="str">
        <f>IF(ISBLANK('Prediction Log'!$N711), "",IF(AND('Prediction Log'!$T711="Y", 'Prediction Log'!$U711="Y"), "Y", "N"))</f>
        <v/>
      </c>
      <c r="W711" s="81" t="str">
        <f>IF(ISBLANK('Prediction Log'!$N711),"",IF('Prediction Log'!$M711='Prediction Log'!$I711, "Y", "N"))</f>
        <v/>
      </c>
      <c r="X711" s="81" t="str">
        <f>IF(ISBLANK('Prediction Log'!$N711), "", IF('Prediction Log'!$R711=Games!K693, "Y", "N"))</f>
        <v/>
      </c>
      <c r="Y711" s="82" t="str">
        <f>IF(ISBLANK('Prediction Log'!$N711), "",IF('Prediction Log'!$J711='Prediction Log'!$M711, "Y", "N"))</f>
        <v/>
      </c>
      <c r="Z711" s="81" t="str">
        <f>IF(ISBLANK('Prediction Log'!$N711), "",IF('Prediction Log'!$I711&lt;&gt;'Prediction Log'!$M711, "N",IF(AND('Prediction Log'!$E711&gt;0, 'Prediction Log'!$P711&gt;'Prediction Log'!$E711, 'Prediction Log'!$I711='Prediction Log'!$C711), "Y", IF(AND('Prediction Log'!$E711&lt;0, 'Prediction Log'!$P711&lt;'Prediction Log'!$E711,'Prediction Log'!$I711='Prediction Log'!$B711 ), "Y", IF('Prediction Log'!$P711='Prediction Log'!$E711, "PUSH", "N")))))</f>
        <v/>
      </c>
      <c r="AA711" s="81" t="str">
        <f>IF(ISBLANK('Prediction Log'!$N711), "",IF(AND('Prediction Log'!$W711="Y", 'Prediction Log'!$X711="Y"), "Y", "N"))</f>
        <v/>
      </c>
      <c r="AB711" s="80" t="str">
        <f>IF(ISBLANK('Prediction Log'!$N711), "",IF('Prediction Log'!$D711&gt;0, 'Prediction Log'!$P711-'Prediction Log'!$D711, IF('Prediction Log'!$D711&lt;0, -'Prediction Log'!$P711+'Prediction Log'!$D711, "NA")))</f>
        <v/>
      </c>
      <c r="AC711" s="80" t="str">
        <f>IF(ISBLANK('Prediction Log'!$N711), "",ABS('Prediction Log'!$AB711))</f>
        <v/>
      </c>
      <c r="AD711" s="81" t="str">
        <f>IF(ISBLANK('Prediction Log'!$N711), "",IF('Prediction Log'!$E711&gt;0, 'Prediction Log'!$P711-'Prediction Log'!$E711, IF('Prediction Log'!$E711&lt;0, -'Prediction Log'!$P711+'Prediction Log'!$E711, "NA")))</f>
        <v/>
      </c>
      <c r="AE711" s="81" t="str">
        <f>IF(ISBLANK('Prediction Log'!$N711), "",ABS('Prediction Log'!$AD711))</f>
        <v/>
      </c>
    </row>
    <row r="712" ht="14.25" customHeight="1">
      <c r="A712" s="14" t="str">
        <f>IF(ISBLANK(Games!$B694), "",Games!A694)</f>
        <v/>
      </c>
      <c r="B712" s="67" t="str">
        <f>IF(ISBLANK(Games!$B694), "",Games!B694)</f>
        <v/>
      </c>
      <c r="C712" s="67" t="str">
        <f>IF(ISBLANK(Games!$B694), "",Games!E694)</f>
        <v/>
      </c>
      <c r="D712" s="10" t="str">
        <f>IF(ISBLANK(Games!$B694), "",Games!G694)</f>
        <v/>
      </c>
      <c r="E712" s="10" t="str">
        <f>IF(ISBLANK(Games!$B694), "",Games!H694)</f>
        <v/>
      </c>
      <c r="F712" s="69" t="str">
        <f>Games!D694</f>
        <v/>
      </c>
      <c r="G712" s="70" t="str">
        <f>Games!K694</f>
        <v/>
      </c>
      <c r="H712" s="71" t="str">
        <f>IF(ISBLANK(Games!B694), "", IF('Prediction Log'!$D712&lt;0, 'Prediction Log'!$B712, 'Prediction Log'!$C712))</f>
        <v/>
      </c>
      <c r="I712" s="72" t="str">
        <f>IF(ISBLANK(Games!$B694), "",Games!I694)</f>
        <v/>
      </c>
      <c r="J712" s="72" t="str">
        <f>IF('Prediction Log'!$F712&gt;0.5, 'Prediction Log'!$B712, IF('Prediction Log'!$F712&lt;0.5, 'Prediction Log'!$C712, "PICK"))</f>
        <v/>
      </c>
      <c r="K712" s="73" t="str">
        <f>IF(ISBLANK(Games!B694), "",IF('Prediction Log'!$J712='Prediction Log'!$B712, 'Prediction Log'!$F712, 1-'Prediction Log'!$F712))</f>
        <v/>
      </c>
      <c r="L712" s="74" t="str">
        <f>IF(ISBLANK(Games!$B694), "",Games!L694)</f>
        <v/>
      </c>
      <c r="M712" s="75" t="str">
        <f>IF(ISBLANK('Prediction Log'!$N712), "",IF('Prediction Log'!$N712&gt;'Prediction Log'!$O712,'Prediction Log'!$B712,'Prediction Log'!$C712))</f>
        <v/>
      </c>
      <c r="N712" s="76"/>
      <c r="O712" s="76"/>
      <c r="P712" s="77" t="str">
        <f>IF(ISBLANK('Prediction Log'!$N712), "",'Prediction Log'!$O712-'Prediction Log'!$N712)</f>
        <v/>
      </c>
      <c r="Q712" s="78" t="str">
        <f>IF(ISBLANK('Prediction Log'!$N712), "",IF('Prediction Log'!$M712&lt;&gt;'Prediction Log'!$H712, "Y", IF(AND('Prediction Log'!$M712='Prediction Log'!$H712, ABS((-1*'Prediction Log'!$P712))&gt;ABS('Prediction Log'!$D712)), "Y", IF('Prediction Log'!$D712='Prediction Log'!$P712, "PUSH", "N"))))</f>
        <v/>
      </c>
      <c r="R712" s="79" t="str">
        <f>IF(ISBLANK('Prediction Log'!$N712), "",IF('Prediction Log'!$P712&lt;'Prediction Log'!$D712, "Y", IF('Prediction Log'!$P712='Prediction Log'!$D712, "PUSH", "N")))</f>
        <v/>
      </c>
      <c r="S712" s="79" t="str">
        <f>IF(ISBLANK('Prediction Log'!$N712), "",IF('Prediction Log'!$P712&lt;'Prediction Log'!$E712, "Y", IF('Prediction Log'!$P712='Prediction Log'!$E712, "PUSH", "N")))</f>
        <v/>
      </c>
      <c r="T712" s="80" t="str">
        <f>IF(ISBLANK('Prediction Log'!$N712),"",IF('Prediction Log'!$M712='Prediction Log'!$H712, "Y", "N"))</f>
        <v/>
      </c>
      <c r="U712" s="80" t="str">
        <f>'Prediction Log'!$R712</f>
        <v/>
      </c>
      <c r="V712" s="80" t="str">
        <f>IF(ISBLANK('Prediction Log'!$N712), "",IF(AND('Prediction Log'!$T712="Y", 'Prediction Log'!$U712="Y"), "Y", "N"))</f>
        <v/>
      </c>
      <c r="W712" s="81" t="str">
        <f>IF(ISBLANK('Prediction Log'!$N712),"",IF('Prediction Log'!$M712='Prediction Log'!$I712, "Y", "N"))</f>
        <v/>
      </c>
      <c r="X712" s="81" t="str">
        <f>IF(ISBLANK('Prediction Log'!$N712), "", IF('Prediction Log'!$R712=Games!K694, "Y", "N"))</f>
        <v/>
      </c>
      <c r="Y712" s="82" t="str">
        <f>IF(ISBLANK('Prediction Log'!$N712), "",IF('Prediction Log'!$J712='Prediction Log'!$M712, "Y", "N"))</f>
        <v/>
      </c>
      <c r="Z712" s="81" t="str">
        <f>IF(ISBLANK('Prediction Log'!$N712), "",IF('Prediction Log'!$I712&lt;&gt;'Prediction Log'!$M712, "N",IF(AND('Prediction Log'!$E712&gt;0, 'Prediction Log'!$P712&gt;'Prediction Log'!$E712, 'Prediction Log'!$I712='Prediction Log'!$C712), "Y", IF(AND('Prediction Log'!$E712&lt;0, 'Prediction Log'!$P712&lt;'Prediction Log'!$E712,'Prediction Log'!$I712='Prediction Log'!$B712 ), "Y", IF('Prediction Log'!$P712='Prediction Log'!$E712, "PUSH", "N")))))</f>
        <v/>
      </c>
      <c r="AA712" s="81" t="str">
        <f>IF(ISBLANK('Prediction Log'!$N712), "",IF(AND('Prediction Log'!$W712="Y", 'Prediction Log'!$X712="Y"), "Y", "N"))</f>
        <v/>
      </c>
      <c r="AB712" s="80" t="str">
        <f>IF(ISBLANK('Prediction Log'!$N712), "",IF('Prediction Log'!$D712&gt;0, 'Prediction Log'!$P712-'Prediction Log'!$D712, IF('Prediction Log'!$D712&lt;0, -'Prediction Log'!$P712+'Prediction Log'!$D712, "NA")))</f>
        <v/>
      </c>
      <c r="AC712" s="80" t="str">
        <f>IF(ISBLANK('Prediction Log'!$N712), "",ABS('Prediction Log'!$AB712))</f>
        <v/>
      </c>
      <c r="AD712" s="81" t="str">
        <f>IF(ISBLANK('Prediction Log'!$N712), "",IF('Prediction Log'!$E712&gt;0, 'Prediction Log'!$P712-'Prediction Log'!$E712, IF('Prediction Log'!$E712&lt;0, -'Prediction Log'!$P712+'Prediction Log'!$E712, "NA")))</f>
        <v/>
      </c>
      <c r="AE712" s="81" t="str">
        <f>IF(ISBLANK('Prediction Log'!$N712), "",ABS('Prediction Log'!$AD712))</f>
        <v/>
      </c>
    </row>
    <row r="713" ht="14.25" customHeight="1">
      <c r="A713" s="67" t="str">
        <f>IF(ISBLANK(Games!$B695), "",Games!A695)</f>
        <v/>
      </c>
      <c r="B713" s="67" t="str">
        <f>IF(ISBLANK(Games!$B695), "",Games!B695)</f>
        <v/>
      </c>
      <c r="C713" s="67" t="str">
        <f>IF(ISBLANK(Games!$B695), "",Games!E695)</f>
        <v/>
      </c>
      <c r="D713" s="68" t="str">
        <f>IF(ISBLANK(Games!$B695), "",Games!G695)</f>
        <v/>
      </c>
      <c r="E713" s="68" t="str">
        <f>IF(ISBLANK(Games!$B695), "",Games!H695)</f>
        <v/>
      </c>
      <c r="F713" s="69" t="str">
        <f>Games!D695</f>
        <v/>
      </c>
      <c r="G713" s="70" t="str">
        <f>Games!K695</f>
        <v/>
      </c>
      <c r="H713" s="71" t="str">
        <f>IF(ISBLANK(Games!B695), "", IF('Prediction Log'!$D713&lt;0, 'Prediction Log'!$B713, 'Prediction Log'!$C713))</f>
        <v/>
      </c>
      <c r="I713" s="72" t="str">
        <f>IF(ISBLANK(Games!$B695), "",Games!I695)</f>
        <v/>
      </c>
      <c r="J713" s="72" t="str">
        <f>IF('Prediction Log'!$F713&gt;0.5, 'Prediction Log'!$B713, IF('Prediction Log'!$F713&lt;0.5, 'Prediction Log'!$C713, "PICK"))</f>
        <v/>
      </c>
      <c r="K713" s="73" t="str">
        <f>IF(ISBLANK(Games!B695), "",IF('Prediction Log'!$J713='Prediction Log'!$B713, 'Prediction Log'!$F713, 1-'Prediction Log'!$F713))</f>
        <v/>
      </c>
      <c r="L713" s="74" t="str">
        <f>IF(ISBLANK(Games!$B695), "",Games!L695)</f>
        <v/>
      </c>
      <c r="M713" s="75" t="str">
        <f>IF(ISBLANK('Prediction Log'!$N713), "",IF('Prediction Log'!$N713&gt;'Prediction Log'!$O713,'Prediction Log'!$B713,'Prediction Log'!$C713))</f>
        <v/>
      </c>
      <c r="N713" s="76"/>
      <c r="O713" s="76"/>
      <c r="P713" s="77" t="str">
        <f>IF(ISBLANK('Prediction Log'!$N713), "",'Prediction Log'!$O713-'Prediction Log'!$N713)</f>
        <v/>
      </c>
      <c r="Q713" s="78" t="str">
        <f>IF(ISBLANK('Prediction Log'!$N713), "",IF('Prediction Log'!$M713&lt;&gt;'Prediction Log'!$H713, "Y", IF(AND('Prediction Log'!$M713='Prediction Log'!$H713, ABS((-1*'Prediction Log'!$P713))&gt;ABS('Prediction Log'!$D713)), "Y", IF('Prediction Log'!$D713='Prediction Log'!$P713, "PUSH", "N"))))</f>
        <v/>
      </c>
      <c r="R713" s="79" t="str">
        <f>IF(ISBLANK('Prediction Log'!$N713), "",IF('Prediction Log'!$P713&lt;'Prediction Log'!$D713, "Y", IF('Prediction Log'!$P713='Prediction Log'!$D713, "PUSH", "N")))</f>
        <v/>
      </c>
      <c r="S713" s="79" t="str">
        <f>IF(ISBLANK('Prediction Log'!$N713), "",IF('Prediction Log'!$P713&lt;'Prediction Log'!$E713, "Y", IF('Prediction Log'!$P713='Prediction Log'!$E713, "PUSH", "N")))</f>
        <v/>
      </c>
      <c r="T713" s="80" t="str">
        <f>IF(ISBLANK('Prediction Log'!$N713),"",IF('Prediction Log'!$M713='Prediction Log'!$H713, "Y", "N"))</f>
        <v/>
      </c>
      <c r="U713" s="80" t="str">
        <f>'Prediction Log'!$R713</f>
        <v/>
      </c>
      <c r="V713" s="80" t="str">
        <f>IF(ISBLANK('Prediction Log'!$N713), "",IF(AND('Prediction Log'!$T713="Y", 'Prediction Log'!$U713="Y"), "Y", "N"))</f>
        <v/>
      </c>
      <c r="W713" s="81" t="str">
        <f>IF(ISBLANK('Prediction Log'!$N713),"",IF('Prediction Log'!$M713='Prediction Log'!$I713, "Y", "N"))</f>
        <v/>
      </c>
      <c r="X713" s="81" t="str">
        <f>IF(ISBLANK('Prediction Log'!$N713), "", IF('Prediction Log'!$R713=Games!K695, "Y", "N"))</f>
        <v/>
      </c>
      <c r="Y713" s="82" t="str">
        <f>IF(ISBLANK('Prediction Log'!$N713), "",IF('Prediction Log'!$J713='Prediction Log'!$M713, "Y", "N"))</f>
        <v/>
      </c>
      <c r="Z713" s="81" t="str">
        <f>IF(ISBLANK('Prediction Log'!$N713), "",IF('Prediction Log'!$I713&lt;&gt;'Prediction Log'!$M713, "N",IF(AND('Prediction Log'!$E713&gt;0, 'Prediction Log'!$P713&gt;'Prediction Log'!$E713, 'Prediction Log'!$I713='Prediction Log'!$C713), "Y", IF(AND('Prediction Log'!$E713&lt;0, 'Prediction Log'!$P713&lt;'Prediction Log'!$E713,'Prediction Log'!$I713='Prediction Log'!$B713 ), "Y", IF('Prediction Log'!$P713='Prediction Log'!$E713, "PUSH", "N")))))</f>
        <v/>
      </c>
      <c r="AA713" s="81" t="str">
        <f>IF(ISBLANK('Prediction Log'!$N713), "",IF(AND('Prediction Log'!$W713="Y", 'Prediction Log'!$X713="Y"), "Y", "N"))</f>
        <v/>
      </c>
      <c r="AB713" s="80" t="str">
        <f>IF(ISBLANK('Prediction Log'!$N713), "",IF('Prediction Log'!$D713&gt;0, 'Prediction Log'!$P713-'Prediction Log'!$D713, IF('Prediction Log'!$D713&lt;0, -'Prediction Log'!$P713+'Prediction Log'!$D713, "NA")))</f>
        <v/>
      </c>
      <c r="AC713" s="80" t="str">
        <f>IF(ISBLANK('Prediction Log'!$N713), "",ABS('Prediction Log'!$AB713))</f>
        <v/>
      </c>
      <c r="AD713" s="81" t="str">
        <f>IF(ISBLANK('Prediction Log'!$N713), "",IF('Prediction Log'!$E713&gt;0, 'Prediction Log'!$P713-'Prediction Log'!$E713, IF('Prediction Log'!$E713&lt;0, -'Prediction Log'!$P713+'Prediction Log'!$E713, "NA")))</f>
        <v/>
      </c>
      <c r="AE713" s="81" t="str">
        <f>IF(ISBLANK('Prediction Log'!$N713), "",ABS('Prediction Log'!$AD713))</f>
        <v/>
      </c>
    </row>
    <row r="714" ht="14.25" customHeight="1">
      <c r="A714" s="14" t="str">
        <f>IF(ISBLANK(Games!$B696), "",Games!A696)</f>
        <v/>
      </c>
      <c r="B714" s="67" t="str">
        <f>IF(ISBLANK(Games!$B696), "",Games!B696)</f>
        <v/>
      </c>
      <c r="C714" s="67" t="str">
        <f>IF(ISBLANK(Games!$B696), "",Games!E696)</f>
        <v/>
      </c>
      <c r="D714" s="10" t="str">
        <f>IF(ISBLANK(Games!$B696), "",Games!G696)</f>
        <v/>
      </c>
      <c r="E714" s="10" t="str">
        <f>IF(ISBLANK(Games!$B696), "",Games!H696)</f>
        <v/>
      </c>
      <c r="F714" s="69" t="str">
        <f>Games!D696</f>
        <v/>
      </c>
      <c r="G714" s="70" t="str">
        <f>Games!K696</f>
        <v/>
      </c>
      <c r="H714" s="71" t="str">
        <f>IF(ISBLANK(Games!B696), "", IF('Prediction Log'!$D714&lt;0, 'Prediction Log'!$B714, 'Prediction Log'!$C714))</f>
        <v/>
      </c>
      <c r="I714" s="72" t="str">
        <f>IF(ISBLANK(Games!$B696), "",Games!I696)</f>
        <v/>
      </c>
      <c r="J714" s="72" t="str">
        <f>IF('Prediction Log'!$F714&gt;0.5, 'Prediction Log'!$B714, IF('Prediction Log'!$F714&lt;0.5, 'Prediction Log'!$C714, "PICK"))</f>
        <v/>
      </c>
      <c r="K714" s="73" t="str">
        <f>IF(ISBLANK(Games!B696), "",IF('Prediction Log'!$J714='Prediction Log'!$B714, 'Prediction Log'!$F714, 1-'Prediction Log'!$F714))</f>
        <v/>
      </c>
      <c r="L714" s="74" t="str">
        <f>IF(ISBLANK(Games!$B696), "",Games!L696)</f>
        <v/>
      </c>
      <c r="M714" s="75" t="str">
        <f>IF(ISBLANK('Prediction Log'!$N714), "",IF('Prediction Log'!$N714&gt;'Prediction Log'!$O714,'Prediction Log'!$B714,'Prediction Log'!$C714))</f>
        <v/>
      </c>
      <c r="N714" s="76"/>
      <c r="O714" s="76"/>
      <c r="P714" s="77" t="str">
        <f>IF(ISBLANK('Prediction Log'!$N714), "",'Prediction Log'!$O714-'Prediction Log'!$N714)</f>
        <v/>
      </c>
      <c r="Q714" s="78" t="str">
        <f>IF(ISBLANK('Prediction Log'!$N714), "",IF('Prediction Log'!$M714&lt;&gt;'Prediction Log'!$H714, "Y", IF(AND('Prediction Log'!$M714='Prediction Log'!$H714, ABS((-1*'Prediction Log'!$P714))&gt;ABS('Prediction Log'!$D714)), "Y", IF('Prediction Log'!$D714='Prediction Log'!$P714, "PUSH", "N"))))</f>
        <v/>
      </c>
      <c r="R714" s="79" t="str">
        <f>IF(ISBLANK('Prediction Log'!$N714), "",IF('Prediction Log'!$P714&lt;'Prediction Log'!$D714, "Y", IF('Prediction Log'!$P714='Prediction Log'!$D714, "PUSH", "N")))</f>
        <v/>
      </c>
      <c r="S714" s="79" t="str">
        <f>IF(ISBLANK('Prediction Log'!$N714), "",IF('Prediction Log'!$P714&lt;'Prediction Log'!$E714, "Y", IF('Prediction Log'!$P714='Prediction Log'!$E714, "PUSH", "N")))</f>
        <v/>
      </c>
      <c r="T714" s="80" t="str">
        <f>IF(ISBLANK('Prediction Log'!$N714),"",IF('Prediction Log'!$M714='Prediction Log'!$H714, "Y", "N"))</f>
        <v/>
      </c>
      <c r="U714" s="80" t="str">
        <f>'Prediction Log'!$R714</f>
        <v/>
      </c>
      <c r="V714" s="80" t="str">
        <f>IF(ISBLANK('Prediction Log'!$N714), "",IF(AND('Prediction Log'!$T714="Y", 'Prediction Log'!$U714="Y"), "Y", "N"))</f>
        <v/>
      </c>
      <c r="W714" s="81" t="str">
        <f>IF(ISBLANK('Prediction Log'!$N714),"",IF('Prediction Log'!$M714='Prediction Log'!$I714, "Y", "N"))</f>
        <v/>
      </c>
      <c r="X714" s="81" t="str">
        <f>IF(ISBLANK('Prediction Log'!$N714), "", IF('Prediction Log'!$R714=Games!K696, "Y", "N"))</f>
        <v/>
      </c>
      <c r="Y714" s="82" t="str">
        <f>IF(ISBLANK('Prediction Log'!$N714), "",IF('Prediction Log'!$J714='Prediction Log'!$M714, "Y", "N"))</f>
        <v/>
      </c>
      <c r="Z714" s="81" t="str">
        <f>IF(ISBLANK('Prediction Log'!$N714), "",IF('Prediction Log'!$I714&lt;&gt;'Prediction Log'!$M714, "N",IF(AND('Prediction Log'!$E714&gt;0, 'Prediction Log'!$P714&gt;'Prediction Log'!$E714, 'Prediction Log'!$I714='Prediction Log'!$C714), "Y", IF(AND('Prediction Log'!$E714&lt;0, 'Prediction Log'!$P714&lt;'Prediction Log'!$E714,'Prediction Log'!$I714='Prediction Log'!$B714 ), "Y", IF('Prediction Log'!$P714='Prediction Log'!$E714, "PUSH", "N")))))</f>
        <v/>
      </c>
      <c r="AA714" s="81" t="str">
        <f>IF(ISBLANK('Prediction Log'!$N714), "",IF(AND('Prediction Log'!$W714="Y", 'Prediction Log'!$X714="Y"), "Y", "N"))</f>
        <v/>
      </c>
      <c r="AB714" s="80" t="str">
        <f>IF(ISBLANK('Prediction Log'!$N714), "",IF('Prediction Log'!$D714&gt;0, 'Prediction Log'!$P714-'Prediction Log'!$D714, IF('Prediction Log'!$D714&lt;0, -'Prediction Log'!$P714+'Prediction Log'!$D714, "NA")))</f>
        <v/>
      </c>
      <c r="AC714" s="80" t="str">
        <f>IF(ISBLANK('Prediction Log'!$N714), "",ABS('Prediction Log'!$AB714))</f>
        <v/>
      </c>
      <c r="AD714" s="81" t="str">
        <f>IF(ISBLANK('Prediction Log'!$N714), "",IF('Prediction Log'!$E714&gt;0, 'Prediction Log'!$P714-'Prediction Log'!$E714, IF('Prediction Log'!$E714&lt;0, -'Prediction Log'!$P714+'Prediction Log'!$E714, "NA")))</f>
        <v/>
      </c>
      <c r="AE714" s="81" t="str">
        <f>IF(ISBLANK('Prediction Log'!$N714), "",ABS('Prediction Log'!$AD714))</f>
        <v/>
      </c>
    </row>
    <row r="715" ht="14.25" customHeight="1">
      <c r="A715" s="67" t="str">
        <f>IF(ISBLANK(Games!$B697), "",Games!A697)</f>
        <v/>
      </c>
      <c r="B715" s="67" t="str">
        <f>IF(ISBLANK(Games!$B697), "",Games!B697)</f>
        <v/>
      </c>
      <c r="C715" s="67" t="str">
        <f>IF(ISBLANK(Games!$B697), "",Games!E697)</f>
        <v/>
      </c>
      <c r="D715" s="68" t="str">
        <f>IF(ISBLANK(Games!$B697), "",Games!G697)</f>
        <v/>
      </c>
      <c r="E715" s="68" t="str">
        <f>IF(ISBLANK(Games!$B697), "",Games!H697)</f>
        <v/>
      </c>
      <c r="F715" s="69" t="str">
        <f>Games!D697</f>
        <v/>
      </c>
      <c r="G715" s="70" t="str">
        <f>Games!K697</f>
        <v/>
      </c>
      <c r="H715" s="71" t="str">
        <f>IF(ISBLANK(Games!B697), "", IF('Prediction Log'!$D715&lt;0, 'Prediction Log'!$B715, 'Prediction Log'!$C715))</f>
        <v/>
      </c>
      <c r="I715" s="72" t="str">
        <f>IF(ISBLANK(Games!$B697), "",Games!I697)</f>
        <v/>
      </c>
      <c r="J715" s="72" t="str">
        <f>IF('Prediction Log'!$F715&gt;0.5, 'Prediction Log'!$B715, IF('Prediction Log'!$F715&lt;0.5, 'Prediction Log'!$C715, "PICK"))</f>
        <v/>
      </c>
      <c r="K715" s="73" t="str">
        <f>IF(ISBLANK(Games!B697), "",IF('Prediction Log'!$J715='Prediction Log'!$B715, 'Prediction Log'!$F715, 1-'Prediction Log'!$F715))</f>
        <v/>
      </c>
      <c r="L715" s="74" t="str">
        <f>IF(ISBLANK(Games!$B697), "",Games!L697)</f>
        <v/>
      </c>
      <c r="M715" s="75" t="str">
        <f>IF(ISBLANK('Prediction Log'!$N715), "",IF('Prediction Log'!$N715&gt;'Prediction Log'!$O715,'Prediction Log'!$B715,'Prediction Log'!$C715))</f>
        <v/>
      </c>
      <c r="N715" s="76"/>
      <c r="O715" s="76"/>
      <c r="P715" s="77" t="str">
        <f>IF(ISBLANK('Prediction Log'!$N715), "",'Prediction Log'!$O715-'Prediction Log'!$N715)</f>
        <v/>
      </c>
      <c r="Q715" s="78" t="str">
        <f>IF(ISBLANK('Prediction Log'!$N715), "",IF('Prediction Log'!$M715&lt;&gt;'Prediction Log'!$H715, "Y", IF(AND('Prediction Log'!$M715='Prediction Log'!$H715, ABS((-1*'Prediction Log'!$P715))&gt;ABS('Prediction Log'!$D715)), "Y", IF('Prediction Log'!$D715='Prediction Log'!$P715, "PUSH", "N"))))</f>
        <v/>
      </c>
      <c r="R715" s="79" t="str">
        <f>IF(ISBLANK('Prediction Log'!$N715), "",IF('Prediction Log'!$P715&lt;'Prediction Log'!$D715, "Y", IF('Prediction Log'!$P715='Prediction Log'!$D715, "PUSH", "N")))</f>
        <v/>
      </c>
      <c r="S715" s="79" t="str">
        <f>IF(ISBLANK('Prediction Log'!$N715), "",IF('Prediction Log'!$P715&lt;'Prediction Log'!$E715, "Y", IF('Prediction Log'!$P715='Prediction Log'!$E715, "PUSH", "N")))</f>
        <v/>
      </c>
      <c r="T715" s="80" t="str">
        <f>IF(ISBLANK('Prediction Log'!$N715),"",IF('Prediction Log'!$M715='Prediction Log'!$H715, "Y", "N"))</f>
        <v/>
      </c>
      <c r="U715" s="80" t="str">
        <f>'Prediction Log'!$R715</f>
        <v/>
      </c>
      <c r="V715" s="80" t="str">
        <f>IF(ISBLANK('Prediction Log'!$N715), "",IF(AND('Prediction Log'!$T715="Y", 'Prediction Log'!$U715="Y"), "Y", "N"))</f>
        <v/>
      </c>
      <c r="W715" s="81" t="str">
        <f>IF(ISBLANK('Prediction Log'!$N715),"",IF('Prediction Log'!$M715='Prediction Log'!$I715, "Y", "N"))</f>
        <v/>
      </c>
      <c r="X715" s="81" t="str">
        <f>IF(ISBLANK('Prediction Log'!$N715), "", IF('Prediction Log'!$R715=Games!K697, "Y", "N"))</f>
        <v/>
      </c>
      <c r="Y715" s="82" t="str">
        <f>IF(ISBLANK('Prediction Log'!$N715), "",IF('Prediction Log'!$J715='Prediction Log'!$M715, "Y", "N"))</f>
        <v/>
      </c>
      <c r="Z715" s="81" t="str">
        <f>IF(ISBLANK('Prediction Log'!$N715), "",IF('Prediction Log'!$I715&lt;&gt;'Prediction Log'!$M715, "N",IF(AND('Prediction Log'!$E715&gt;0, 'Prediction Log'!$P715&gt;'Prediction Log'!$E715, 'Prediction Log'!$I715='Prediction Log'!$C715), "Y", IF(AND('Prediction Log'!$E715&lt;0, 'Prediction Log'!$P715&lt;'Prediction Log'!$E715,'Prediction Log'!$I715='Prediction Log'!$B715 ), "Y", IF('Prediction Log'!$P715='Prediction Log'!$E715, "PUSH", "N")))))</f>
        <v/>
      </c>
      <c r="AA715" s="81" t="str">
        <f>IF(ISBLANK('Prediction Log'!$N715), "",IF(AND('Prediction Log'!$W715="Y", 'Prediction Log'!$X715="Y"), "Y", "N"))</f>
        <v/>
      </c>
      <c r="AB715" s="80" t="str">
        <f>IF(ISBLANK('Prediction Log'!$N715), "",IF('Prediction Log'!$D715&gt;0, 'Prediction Log'!$P715-'Prediction Log'!$D715, IF('Prediction Log'!$D715&lt;0, -'Prediction Log'!$P715+'Prediction Log'!$D715, "NA")))</f>
        <v/>
      </c>
      <c r="AC715" s="80" t="str">
        <f>IF(ISBLANK('Prediction Log'!$N715), "",ABS('Prediction Log'!$AB715))</f>
        <v/>
      </c>
      <c r="AD715" s="81" t="str">
        <f>IF(ISBLANK('Prediction Log'!$N715), "",IF('Prediction Log'!$E715&gt;0, 'Prediction Log'!$P715-'Prediction Log'!$E715, IF('Prediction Log'!$E715&lt;0, -'Prediction Log'!$P715+'Prediction Log'!$E715, "NA")))</f>
        <v/>
      </c>
      <c r="AE715" s="81" t="str">
        <f>IF(ISBLANK('Prediction Log'!$N715), "",ABS('Prediction Log'!$AD715))</f>
        <v/>
      </c>
    </row>
    <row r="716" ht="14.25" customHeight="1">
      <c r="A716" s="14" t="str">
        <f>IF(ISBLANK(Games!$B698), "",Games!A698)</f>
        <v/>
      </c>
      <c r="B716" s="67" t="str">
        <f>IF(ISBLANK(Games!$B698), "",Games!B698)</f>
        <v/>
      </c>
      <c r="C716" s="67" t="str">
        <f>IF(ISBLANK(Games!$B698), "",Games!E698)</f>
        <v/>
      </c>
      <c r="D716" s="10" t="str">
        <f>IF(ISBLANK(Games!$B698), "",Games!G698)</f>
        <v/>
      </c>
      <c r="E716" s="10" t="str">
        <f>IF(ISBLANK(Games!$B698), "",Games!H698)</f>
        <v/>
      </c>
      <c r="F716" s="69" t="str">
        <f>Games!D698</f>
        <v/>
      </c>
      <c r="G716" s="70" t="str">
        <f>Games!K698</f>
        <v/>
      </c>
      <c r="H716" s="71" t="str">
        <f>IF(ISBLANK(Games!B698), "", IF('Prediction Log'!$D716&lt;0, 'Prediction Log'!$B716, 'Prediction Log'!$C716))</f>
        <v/>
      </c>
      <c r="I716" s="72" t="str">
        <f>IF(ISBLANK(Games!$B698), "",Games!I698)</f>
        <v/>
      </c>
      <c r="J716" s="72" t="str">
        <f>IF('Prediction Log'!$F716&gt;0.5, 'Prediction Log'!$B716, IF('Prediction Log'!$F716&lt;0.5, 'Prediction Log'!$C716, "PICK"))</f>
        <v/>
      </c>
      <c r="K716" s="73" t="str">
        <f>IF(ISBLANK(Games!B698), "",IF('Prediction Log'!$J716='Prediction Log'!$B716, 'Prediction Log'!$F716, 1-'Prediction Log'!$F716))</f>
        <v/>
      </c>
      <c r="L716" s="74" t="str">
        <f>IF(ISBLANK(Games!$B698), "",Games!L698)</f>
        <v/>
      </c>
      <c r="M716" s="75" t="str">
        <f>IF(ISBLANK('Prediction Log'!$N716), "",IF('Prediction Log'!$N716&gt;'Prediction Log'!$O716,'Prediction Log'!$B716,'Prediction Log'!$C716))</f>
        <v/>
      </c>
      <c r="N716" s="76"/>
      <c r="O716" s="76"/>
      <c r="P716" s="77" t="str">
        <f>IF(ISBLANK('Prediction Log'!$N716), "",'Prediction Log'!$O716-'Prediction Log'!$N716)</f>
        <v/>
      </c>
      <c r="Q716" s="78" t="str">
        <f>IF(ISBLANK('Prediction Log'!$N716), "",IF('Prediction Log'!$M716&lt;&gt;'Prediction Log'!$H716, "Y", IF(AND('Prediction Log'!$M716='Prediction Log'!$H716, ABS((-1*'Prediction Log'!$P716))&gt;ABS('Prediction Log'!$D716)), "Y", IF('Prediction Log'!$D716='Prediction Log'!$P716, "PUSH", "N"))))</f>
        <v/>
      </c>
      <c r="R716" s="79" t="str">
        <f>IF(ISBLANK('Prediction Log'!$N716), "",IF('Prediction Log'!$P716&lt;'Prediction Log'!$D716, "Y", IF('Prediction Log'!$P716='Prediction Log'!$D716, "PUSH", "N")))</f>
        <v/>
      </c>
      <c r="S716" s="79" t="str">
        <f>IF(ISBLANK('Prediction Log'!$N716), "",IF('Prediction Log'!$P716&lt;'Prediction Log'!$E716, "Y", IF('Prediction Log'!$P716='Prediction Log'!$E716, "PUSH", "N")))</f>
        <v/>
      </c>
      <c r="T716" s="80" t="str">
        <f>IF(ISBLANK('Prediction Log'!$N716),"",IF('Prediction Log'!$M716='Prediction Log'!$H716, "Y", "N"))</f>
        <v/>
      </c>
      <c r="U716" s="80" t="str">
        <f>'Prediction Log'!$R716</f>
        <v/>
      </c>
      <c r="V716" s="80" t="str">
        <f>IF(ISBLANK('Prediction Log'!$N716), "",IF(AND('Prediction Log'!$T716="Y", 'Prediction Log'!$U716="Y"), "Y", "N"))</f>
        <v/>
      </c>
      <c r="W716" s="81" t="str">
        <f>IF(ISBLANK('Prediction Log'!$N716),"",IF('Prediction Log'!$M716='Prediction Log'!$I716, "Y", "N"))</f>
        <v/>
      </c>
      <c r="X716" s="81" t="str">
        <f>IF(ISBLANK('Prediction Log'!$N716), "", IF('Prediction Log'!$R716=Games!K698, "Y", "N"))</f>
        <v/>
      </c>
      <c r="Y716" s="82" t="str">
        <f>IF(ISBLANK('Prediction Log'!$N716), "",IF('Prediction Log'!$J716='Prediction Log'!$M716, "Y", "N"))</f>
        <v/>
      </c>
      <c r="Z716" s="81" t="str">
        <f>IF(ISBLANK('Prediction Log'!$N716), "",IF('Prediction Log'!$I716&lt;&gt;'Prediction Log'!$M716, "N",IF(AND('Prediction Log'!$E716&gt;0, 'Prediction Log'!$P716&gt;'Prediction Log'!$E716, 'Prediction Log'!$I716='Prediction Log'!$C716), "Y", IF(AND('Prediction Log'!$E716&lt;0, 'Prediction Log'!$P716&lt;'Prediction Log'!$E716,'Prediction Log'!$I716='Prediction Log'!$B716 ), "Y", IF('Prediction Log'!$P716='Prediction Log'!$E716, "PUSH", "N")))))</f>
        <v/>
      </c>
      <c r="AA716" s="81" t="str">
        <f>IF(ISBLANK('Prediction Log'!$N716), "",IF(AND('Prediction Log'!$W716="Y", 'Prediction Log'!$X716="Y"), "Y", "N"))</f>
        <v/>
      </c>
      <c r="AB716" s="80" t="str">
        <f>IF(ISBLANK('Prediction Log'!$N716), "",IF('Prediction Log'!$D716&gt;0, 'Prediction Log'!$P716-'Prediction Log'!$D716, IF('Prediction Log'!$D716&lt;0, -'Prediction Log'!$P716+'Prediction Log'!$D716, "NA")))</f>
        <v/>
      </c>
      <c r="AC716" s="80" t="str">
        <f>IF(ISBLANK('Prediction Log'!$N716), "",ABS('Prediction Log'!$AB716))</f>
        <v/>
      </c>
      <c r="AD716" s="81" t="str">
        <f>IF(ISBLANK('Prediction Log'!$N716), "",IF('Prediction Log'!$E716&gt;0, 'Prediction Log'!$P716-'Prediction Log'!$E716, IF('Prediction Log'!$E716&lt;0, -'Prediction Log'!$P716+'Prediction Log'!$E716, "NA")))</f>
        <v/>
      </c>
      <c r="AE716" s="81" t="str">
        <f>IF(ISBLANK('Prediction Log'!$N716), "",ABS('Prediction Log'!$AD716))</f>
        <v/>
      </c>
    </row>
    <row r="717" ht="14.25" customHeight="1">
      <c r="A717" s="67" t="str">
        <f>IF(ISBLANK(Games!$B699), "",Games!A699)</f>
        <v/>
      </c>
      <c r="B717" s="67" t="str">
        <f>IF(ISBLANK(Games!$B699), "",Games!B699)</f>
        <v/>
      </c>
      <c r="C717" s="67" t="str">
        <f>IF(ISBLANK(Games!$B699), "",Games!E699)</f>
        <v/>
      </c>
      <c r="D717" s="68" t="str">
        <f>IF(ISBLANK(Games!$B699), "",Games!G699)</f>
        <v/>
      </c>
      <c r="E717" s="68" t="str">
        <f>IF(ISBLANK(Games!$B699), "",Games!H699)</f>
        <v/>
      </c>
      <c r="F717" s="69" t="str">
        <f>Games!D699</f>
        <v/>
      </c>
      <c r="G717" s="70" t="str">
        <f>Games!K699</f>
        <v/>
      </c>
      <c r="H717" s="71" t="str">
        <f>IF(ISBLANK(Games!B699), "", IF('Prediction Log'!$D717&lt;0, 'Prediction Log'!$B717, 'Prediction Log'!$C717))</f>
        <v/>
      </c>
      <c r="I717" s="72" t="str">
        <f>IF(ISBLANK(Games!$B699), "",Games!I699)</f>
        <v/>
      </c>
      <c r="J717" s="72" t="str">
        <f>IF('Prediction Log'!$F717&gt;0.5, 'Prediction Log'!$B717, IF('Prediction Log'!$F717&lt;0.5, 'Prediction Log'!$C717, "PICK"))</f>
        <v/>
      </c>
      <c r="K717" s="73" t="str">
        <f>IF(ISBLANK(Games!B699), "",IF('Prediction Log'!$J717='Prediction Log'!$B717, 'Prediction Log'!$F717, 1-'Prediction Log'!$F717))</f>
        <v/>
      </c>
      <c r="L717" s="74" t="str">
        <f>IF(ISBLANK(Games!$B699), "",Games!L699)</f>
        <v/>
      </c>
      <c r="M717" s="75" t="str">
        <f>IF(ISBLANK('Prediction Log'!$N717), "",IF('Prediction Log'!$N717&gt;'Prediction Log'!$O717,'Prediction Log'!$B717,'Prediction Log'!$C717))</f>
        <v/>
      </c>
      <c r="N717" s="76"/>
      <c r="O717" s="76"/>
      <c r="P717" s="77" t="str">
        <f>IF(ISBLANK('Prediction Log'!$N717), "",'Prediction Log'!$O717-'Prediction Log'!$N717)</f>
        <v/>
      </c>
      <c r="Q717" s="78" t="str">
        <f>IF(ISBLANK('Prediction Log'!$N717), "",IF('Prediction Log'!$M717&lt;&gt;'Prediction Log'!$H717, "Y", IF(AND('Prediction Log'!$M717='Prediction Log'!$H717, ABS((-1*'Prediction Log'!$P717))&gt;ABS('Prediction Log'!$D717)), "Y", IF('Prediction Log'!$D717='Prediction Log'!$P717, "PUSH", "N"))))</f>
        <v/>
      </c>
      <c r="R717" s="79" t="str">
        <f>IF(ISBLANK('Prediction Log'!$N717), "",IF('Prediction Log'!$P717&lt;'Prediction Log'!$D717, "Y", IF('Prediction Log'!$P717='Prediction Log'!$D717, "PUSH", "N")))</f>
        <v/>
      </c>
      <c r="S717" s="79" t="str">
        <f>IF(ISBLANK('Prediction Log'!$N717), "",IF('Prediction Log'!$P717&lt;'Prediction Log'!$E717, "Y", IF('Prediction Log'!$P717='Prediction Log'!$E717, "PUSH", "N")))</f>
        <v/>
      </c>
      <c r="T717" s="80" t="str">
        <f>IF(ISBLANK('Prediction Log'!$N717),"",IF('Prediction Log'!$M717='Prediction Log'!$H717, "Y", "N"))</f>
        <v/>
      </c>
      <c r="U717" s="80" t="str">
        <f>'Prediction Log'!$R717</f>
        <v/>
      </c>
      <c r="V717" s="80" t="str">
        <f>IF(ISBLANK('Prediction Log'!$N717), "",IF(AND('Prediction Log'!$T717="Y", 'Prediction Log'!$U717="Y"), "Y", "N"))</f>
        <v/>
      </c>
      <c r="W717" s="81" t="str">
        <f>IF(ISBLANK('Prediction Log'!$N717),"",IF('Prediction Log'!$M717='Prediction Log'!$I717, "Y", "N"))</f>
        <v/>
      </c>
      <c r="X717" s="81" t="str">
        <f>IF(ISBLANK('Prediction Log'!$N717), "", IF('Prediction Log'!$R717=Games!K699, "Y", "N"))</f>
        <v/>
      </c>
      <c r="Y717" s="82" t="str">
        <f>IF(ISBLANK('Prediction Log'!$N717), "",IF('Prediction Log'!$J717='Prediction Log'!$M717, "Y", "N"))</f>
        <v/>
      </c>
      <c r="Z717" s="81" t="str">
        <f>IF(ISBLANK('Prediction Log'!$N717), "",IF('Prediction Log'!$I717&lt;&gt;'Prediction Log'!$M717, "N",IF(AND('Prediction Log'!$E717&gt;0, 'Prediction Log'!$P717&gt;'Prediction Log'!$E717, 'Prediction Log'!$I717='Prediction Log'!$C717), "Y", IF(AND('Prediction Log'!$E717&lt;0, 'Prediction Log'!$P717&lt;'Prediction Log'!$E717,'Prediction Log'!$I717='Prediction Log'!$B717 ), "Y", IF('Prediction Log'!$P717='Prediction Log'!$E717, "PUSH", "N")))))</f>
        <v/>
      </c>
      <c r="AA717" s="81" t="str">
        <f>IF(ISBLANK('Prediction Log'!$N717), "",IF(AND('Prediction Log'!$W717="Y", 'Prediction Log'!$X717="Y"), "Y", "N"))</f>
        <v/>
      </c>
      <c r="AB717" s="80" t="str">
        <f>IF(ISBLANK('Prediction Log'!$N717), "",IF('Prediction Log'!$D717&gt;0, 'Prediction Log'!$P717-'Prediction Log'!$D717, IF('Prediction Log'!$D717&lt;0, -'Prediction Log'!$P717+'Prediction Log'!$D717, "NA")))</f>
        <v/>
      </c>
      <c r="AC717" s="80" t="str">
        <f>IF(ISBLANK('Prediction Log'!$N717), "",ABS('Prediction Log'!$AB717))</f>
        <v/>
      </c>
      <c r="AD717" s="81" t="str">
        <f>IF(ISBLANK('Prediction Log'!$N717), "",IF('Prediction Log'!$E717&gt;0, 'Prediction Log'!$P717-'Prediction Log'!$E717, IF('Prediction Log'!$E717&lt;0, -'Prediction Log'!$P717+'Prediction Log'!$E717, "NA")))</f>
        <v/>
      </c>
      <c r="AE717" s="81" t="str">
        <f>IF(ISBLANK('Prediction Log'!$N717), "",ABS('Prediction Log'!$AD717))</f>
        <v/>
      </c>
    </row>
    <row r="718" ht="14.25" customHeight="1">
      <c r="A718" s="14" t="str">
        <f>IF(ISBLANK(Games!$B700), "",Games!A700)</f>
        <v/>
      </c>
      <c r="B718" s="67" t="str">
        <f>IF(ISBLANK(Games!$B700), "",Games!B700)</f>
        <v/>
      </c>
      <c r="C718" s="67" t="str">
        <f>IF(ISBLANK(Games!$B700), "",Games!E700)</f>
        <v/>
      </c>
      <c r="D718" s="10" t="str">
        <f>IF(ISBLANK(Games!$B700), "",Games!G700)</f>
        <v/>
      </c>
      <c r="E718" s="10" t="str">
        <f>IF(ISBLANK(Games!$B700), "",Games!H700)</f>
        <v/>
      </c>
      <c r="F718" s="69" t="str">
        <f>Games!D700</f>
        <v/>
      </c>
      <c r="G718" s="70" t="str">
        <f>Games!K700</f>
        <v/>
      </c>
      <c r="H718" s="71" t="str">
        <f>IF(ISBLANK(Games!B700), "", IF('Prediction Log'!$D718&lt;0, 'Prediction Log'!$B718, 'Prediction Log'!$C718))</f>
        <v/>
      </c>
      <c r="I718" s="72" t="str">
        <f>IF(ISBLANK(Games!$B700), "",Games!I700)</f>
        <v/>
      </c>
      <c r="J718" s="72" t="str">
        <f>IF('Prediction Log'!$F718&gt;0.5, 'Prediction Log'!$B718, IF('Prediction Log'!$F718&lt;0.5, 'Prediction Log'!$C718, "PICK"))</f>
        <v/>
      </c>
      <c r="K718" s="73" t="str">
        <f>IF(ISBLANK(Games!B700), "",IF('Prediction Log'!$J718='Prediction Log'!$B718, 'Prediction Log'!$F718, 1-'Prediction Log'!$F718))</f>
        <v/>
      </c>
      <c r="L718" s="74" t="str">
        <f>IF(ISBLANK(Games!$B700), "",Games!L700)</f>
        <v/>
      </c>
      <c r="M718" s="75" t="str">
        <f>IF(ISBLANK('Prediction Log'!$N718), "",IF('Prediction Log'!$N718&gt;'Prediction Log'!$O718,'Prediction Log'!$B718,'Prediction Log'!$C718))</f>
        <v/>
      </c>
      <c r="N718" s="76"/>
      <c r="O718" s="76"/>
      <c r="P718" s="77" t="str">
        <f>IF(ISBLANK('Prediction Log'!$N718), "",'Prediction Log'!$O718-'Prediction Log'!$N718)</f>
        <v/>
      </c>
      <c r="Q718" s="78" t="str">
        <f>IF(ISBLANK('Prediction Log'!$N718), "",IF('Prediction Log'!$M718&lt;&gt;'Prediction Log'!$H718, "Y", IF(AND('Prediction Log'!$M718='Prediction Log'!$H718, ABS((-1*'Prediction Log'!$P718))&gt;ABS('Prediction Log'!$D718)), "Y", IF('Prediction Log'!$D718='Prediction Log'!$P718, "PUSH", "N"))))</f>
        <v/>
      </c>
      <c r="R718" s="79" t="str">
        <f>IF(ISBLANK('Prediction Log'!$N718), "",IF('Prediction Log'!$P718&lt;'Prediction Log'!$D718, "Y", IF('Prediction Log'!$P718='Prediction Log'!$D718, "PUSH", "N")))</f>
        <v/>
      </c>
      <c r="S718" s="79" t="str">
        <f>IF(ISBLANK('Prediction Log'!$N718), "",IF('Prediction Log'!$P718&lt;'Prediction Log'!$E718, "Y", IF('Prediction Log'!$P718='Prediction Log'!$E718, "PUSH", "N")))</f>
        <v/>
      </c>
      <c r="T718" s="80" t="str">
        <f>IF(ISBLANK('Prediction Log'!$N718),"",IF('Prediction Log'!$M718='Prediction Log'!$H718, "Y", "N"))</f>
        <v/>
      </c>
      <c r="U718" s="80" t="str">
        <f>'Prediction Log'!$R718</f>
        <v/>
      </c>
      <c r="V718" s="80" t="str">
        <f>IF(ISBLANK('Prediction Log'!$N718), "",IF(AND('Prediction Log'!$T718="Y", 'Prediction Log'!$U718="Y"), "Y", "N"))</f>
        <v/>
      </c>
      <c r="W718" s="81" t="str">
        <f>IF(ISBLANK('Prediction Log'!$N718),"",IF('Prediction Log'!$M718='Prediction Log'!$I718, "Y", "N"))</f>
        <v/>
      </c>
      <c r="X718" s="81" t="str">
        <f>IF(ISBLANK('Prediction Log'!$N718), "", IF('Prediction Log'!$R718=Games!K700, "Y", "N"))</f>
        <v/>
      </c>
      <c r="Y718" s="82" t="str">
        <f>IF(ISBLANK('Prediction Log'!$N718), "",IF('Prediction Log'!$J718='Prediction Log'!$M718, "Y", "N"))</f>
        <v/>
      </c>
      <c r="Z718" s="81" t="str">
        <f>IF(ISBLANK('Prediction Log'!$N718), "",IF('Prediction Log'!$I718&lt;&gt;'Prediction Log'!$M718, "N",IF(AND('Prediction Log'!$E718&gt;0, 'Prediction Log'!$P718&gt;'Prediction Log'!$E718, 'Prediction Log'!$I718='Prediction Log'!$C718), "Y", IF(AND('Prediction Log'!$E718&lt;0, 'Prediction Log'!$P718&lt;'Prediction Log'!$E718,'Prediction Log'!$I718='Prediction Log'!$B718 ), "Y", IF('Prediction Log'!$P718='Prediction Log'!$E718, "PUSH", "N")))))</f>
        <v/>
      </c>
      <c r="AA718" s="81" t="str">
        <f>IF(ISBLANK('Prediction Log'!$N718), "",IF(AND('Prediction Log'!$W718="Y", 'Prediction Log'!$X718="Y"), "Y", "N"))</f>
        <v/>
      </c>
      <c r="AB718" s="80" t="str">
        <f>IF(ISBLANK('Prediction Log'!$N718), "",IF('Prediction Log'!$D718&gt;0, 'Prediction Log'!$P718-'Prediction Log'!$D718, IF('Prediction Log'!$D718&lt;0, -'Prediction Log'!$P718+'Prediction Log'!$D718, "NA")))</f>
        <v/>
      </c>
      <c r="AC718" s="80" t="str">
        <f>IF(ISBLANK('Prediction Log'!$N718), "",ABS('Prediction Log'!$AB718))</f>
        <v/>
      </c>
      <c r="AD718" s="81" t="str">
        <f>IF(ISBLANK('Prediction Log'!$N718), "",IF('Prediction Log'!$E718&gt;0, 'Prediction Log'!$P718-'Prediction Log'!$E718, IF('Prediction Log'!$E718&lt;0, -'Prediction Log'!$P718+'Prediction Log'!$E718, "NA")))</f>
        <v/>
      </c>
      <c r="AE718" s="81" t="str">
        <f>IF(ISBLANK('Prediction Log'!$N718), "",ABS('Prediction Log'!$AD718))</f>
        <v/>
      </c>
    </row>
    <row r="719" ht="14.25" customHeight="1">
      <c r="A719" s="67" t="str">
        <f>IF(ISBLANK(Games!$B701), "",Games!A701)</f>
        <v/>
      </c>
      <c r="B719" s="67" t="str">
        <f>IF(ISBLANK(Games!$B701), "",Games!B701)</f>
        <v/>
      </c>
      <c r="C719" s="67" t="str">
        <f>IF(ISBLANK(Games!$B701), "",Games!E701)</f>
        <v/>
      </c>
      <c r="D719" s="68" t="str">
        <f>IF(ISBLANK(Games!$B701), "",Games!G701)</f>
        <v/>
      </c>
      <c r="E719" s="68" t="str">
        <f>IF(ISBLANK(Games!$B701), "",Games!H701)</f>
        <v/>
      </c>
      <c r="F719" s="69" t="str">
        <f>Games!D701</f>
        <v/>
      </c>
      <c r="G719" s="70" t="str">
        <f>Games!K701</f>
        <v/>
      </c>
      <c r="H719" s="71" t="str">
        <f>IF(ISBLANK(Games!B701), "", IF('Prediction Log'!$D719&lt;0, 'Prediction Log'!$B719, 'Prediction Log'!$C719))</f>
        <v/>
      </c>
      <c r="I719" s="72" t="str">
        <f>IF(ISBLANK(Games!$B701), "",Games!I701)</f>
        <v/>
      </c>
      <c r="J719" s="72" t="str">
        <f>IF('Prediction Log'!$F719&gt;0.5, 'Prediction Log'!$B719, IF('Prediction Log'!$F719&lt;0.5, 'Prediction Log'!$C719, "PICK"))</f>
        <v/>
      </c>
      <c r="K719" s="73" t="str">
        <f>IF(ISBLANK(Games!B701), "",IF('Prediction Log'!$J719='Prediction Log'!$B719, 'Prediction Log'!$F719, 1-'Prediction Log'!$F719))</f>
        <v/>
      </c>
      <c r="L719" s="74" t="str">
        <f>IF(ISBLANK(Games!$B701), "",Games!L701)</f>
        <v/>
      </c>
      <c r="M719" s="75" t="str">
        <f>IF(ISBLANK('Prediction Log'!$N719), "",IF('Prediction Log'!$N719&gt;'Prediction Log'!$O719,'Prediction Log'!$B719,'Prediction Log'!$C719))</f>
        <v/>
      </c>
      <c r="N719" s="76"/>
      <c r="O719" s="76"/>
      <c r="P719" s="77" t="str">
        <f>IF(ISBLANK('Prediction Log'!$N719), "",'Prediction Log'!$O719-'Prediction Log'!$N719)</f>
        <v/>
      </c>
      <c r="Q719" s="78" t="str">
        <f>IF(ISBLANK('Prediction Log'!$N719), "",IF('Prediction Log'!$M719&lt;&gt;'Prediction Log'!$H719, "Y", IF(AND('Prediction Log'!$M719='Prediction Log'!$H719, ABS((-1*'Prediction Log'!$P719))&gt;ABS('Prediction Log'!$D719)), "Y", IF('Prediction Log'!$D719='Prediction Log'!$P719, "PUSH", "N"))))</f>
        <v/>
      </c>
      <c r="R719" s="79" t="str">
        <f>IF(ISBLANK('Prediction Log'!$N719), "",IF('Prediction Log'!$P719&lt;'Prediction Log'!$D719, "Y", IF('Prediction Log'!$P719='Prediction Log'!$D719, "PUSH", "N")))</f>
        <v/>
      </c>
      <c r="S719" s="79" t="str">
        <f>IF(ISBLANK('Prediction Log'!$N719), "",IF('Prediction Log'!$P719&lt;'Prediction Log'!$E719, "Y", IF('Prediction Log'!$P719='Prediction Log'!$E719, "PUSH", "N")))</f>
        <v/>
      </c>
      <c r="T719" s="80" t="str">
        <f>IF(ISBLANK('Prediction Log'!$N719),"",IF('Prediction Log'!$M719='Prediction Log'!$H719, "Y", "N"))</f>
        <v/>
      </c>
      <c r="U719" s="80" t="str">
        <f>'Prediction Log'!$R719</f>
        <v/>
      </c>
      <c r="V719" s="80" t="str">
        <f>IF(ISBLANK('Prediction Log'!$N719), "",IF(AND('Prediction Log'!$T719="Y", 'Prediction Log'!$U719="Y"), "Y", "N"))</f>
        <v/>
      </c>
      <c r="W719" s="81" t="str">
        <f>IF(ISBLANK('Prediction Log'!$N719),"",IF('Prediction Log'!$M719='Prediction Log'!$I719, "Y", "N"))</f>
        <v/>
      </c>
      <c r="X719" s="81" t="str">
        <f>IF(ISBLANK('Prediction Log'!$N719), "", IF('Prediction Log'!$R719=Games!K701, "Y", "N"))</f>
        <v/>
      </c>
      <c r="Y719" s="82" t="str">
        <f>IF(ISBLANK('Prediction Log'!$N719), "",IF('Prediction Log'!$J719='Prediction Log'!$M719, "Y", "N"))</f>
        <v/>
      </c>
      <c r="Z719" s="81" t="str">
        <f>IF(ISBLANK('Prediction Log'!$N719), "",IF('Prediction Log'!$I719&lt;&gt;'Prediction Log'!$M719, "N",IF(AND('Prediction Log'!$E719&gt;0, 'Prediction Log'!$P719&gt;'Prediction Log'!$E719, 'Prediction Log'!$I719='Prediction Log'!$C719), "Y", IF(AND('Prediction Log'!$E719&lt;0, 'Prediction Log'!$P719&lt;'Prediction Log'!$E719,'Prediction Log'!$I719='Prediction Log'!$B719 ), "Y", IF('Prediction Log'!$P719='Prediction Log'!$E719, "PUSH", "N")))))</f>
        <v/>
      </c>
      <c r="AA719" s="81" t="str">
        <f>IF(ISBLANK('Prediction Log'!$N719), "",IF(AND('Prediction Log'!$W719="Y", 'Prediction Log'!$X719="Y"), "Y", "N"))</f>
        <v/>
      </c>
      <c r="AB719" s="80" t="str">
        <f>IF(ISBLANK('Prediction Log'!$N719), "",IF('Prediction Log'!$D719&gt;0, 'Prediction Log'!$P719-'Prediction Log'!$D719, IF('Prediction Log'!$D719&lt;0, -'Prediction Log'!$P719+'Prediction Log'!$D719, "NA")))</f>
        <v/>
      </c>
      <c r="AC719" s="80" t="str">
        <f>IF(ISBLANK('Prediction Log'!$N719), "",ABS('Prediction Log'!$AB719))</f>
        <v/>
      </c>
      <c r="AD719" s="81" t="str">
        <f>IF(ISBLANK('Prediction Log'!$N719), "",IF('Prediction Log'!$E719&gt;0, 'Prediction Log'!$P719-'Prediction Log'!$E719, IF('Prediction Log'!$E719&lt;0, -'Prediction Log'!$P719+'Prediction Log'!$E719, "NA")))</f>
        <v/>
      </c>
      <c r="AE719" s="81" t="str">
        <f>IF(ISBLANK('Prediction Log'!$N719), "",ABS('Prediction Log'!$AD719))</f>
        <v/>
      </c>
    </row>
    <row r="720" ht="14.25" customHeight="1">
      <c r="A720" s="14" t="str">
        <f>IF(ISBLANK(Games!$B702), "",Games!A702)</f>
        <v/>
      </c>
      <c r="B720" s="67" t="str">
        <f>IF(ISBLANK(Games!$B702), "",Games!B702)</f>
        <v/>
      </c>
      <c r="C720" s="67" t="str">
        <f>IF(ISBLANK(Games!$B702), "",Games!E702)</f>
        <v/>
      </c>
      <c r="D720" s="10" t="str">
        <f>IF(ISBLANK(Games!$B702), "",Games!G702)</f>
        <v/>
      </c>
      <c r="E720" s="10" t="str">
        <f>IF(ISBLANK(Games!$B702), "",Games!H702)</f>
        <v/>
      </c>
      <c r="F720" s="69" t="str">
        <f>Games!D702</f>
        <v/>
      </c>
      <c r="G720" s="70" t="str">
        <f>Games!K702</f>
        <v/>
      </c>
      <c r="H720" s="71" t="str">
        <f>IF(ISBLANK(Games!B702), "", IF('Prediction Log'!$D720&lt;0, 'Prediction Log'!$B720, 'Prediction Log'!$C720))</f>
        <v/>
      </c>
      <c r="I720" s="72" t="str">
        <f>IF(ISBLANK(Games!$B702), "",Games!I702)</f>
        <v/>
      </c>
      <c r="J720" s="72" t="str">
        <f>IF('Prediction Log'!$F720&gt;0.5, 'Prediction Log'!$B720, IF('Prediction Log'!$F720&lt;0.5, 'Prediction Log'!$C720, "PICK"))</f>
        <v/>
      </c>
      <c r="K720" s="73" t="str">
        <f>IF(ISBLANK(Games!B702), "",IF('Prediction Log'!$J720='Prediction Log'!$B720, 'Prediction Log'!$F720, 1-'Prediction Log'!$F720))</f>
        <v/>
      </c>
      <c r="L720" s="74" t="str">
        <f>IF(ISBLANK(Games!$B702), "",Games!L702)</f>
        <v/>
      </c>
      <c r="M720" s="75" t="str">
        <f>IF(ISBLANK('Prediction Log'!$N720), "",IF('Prediction Log'!$N720&gt;'Prediction Log'!$O720,'Prediction Log'!$B720,'Prediction Log'!$C720))</f>
        <v/>
      </c>
      <c r="N720" s="76"/>
      <c r="O720" s="76"/>
      <c r="P720" s="77" t="str">
        <f>IF(ISBLANK('Prediction Log'!$N720), "",'Prediction Log'!$O720-'Prediction Log'!$N720)</f>
        <v/>
      </c>
      <c r="Q720" s="78" t="str">
        <f>IF(ISBLANK('Prediction Log'!$N720), "",IF('Prediction Log'!$M720&lt;&gt;'Prediction Log'!$H720, "Y", IF(AND('Prediction Log'!$M720='Prediction Log'!$H720, ABS((-1*'Prediction Log'!$P720))&gt;ABS('Prediction Log'!$D720)), "Y", IF('Prediction Log'!$D720='Prediction Log'!$P720, "PUSH", "N"))))</f>
        <v/>
      </c>
      <c r="R720" s="79" t="str">
        <f>IF(ISBLANK('Prediction Log'!$N720), "",IF('Prediction Log'!$P720&lt;'Prediction Log'!$D720, "Y", IF('Prediction Log'!$P720='Prediction Log'!$D720, "PUSH", "N")))</f>
        <v/>
      </c>
      <c r="S720" s="79" t="str">
        <f>IF(ISBLANK('Prediction Log'!$N720), "",IF('Prediction Log'!$P720&lt;'Prediction Log'!$E720, "Y", IF('Prediction Log'!$P720='Prediction Log'!$E720, "PUSH", "N")))</f>
        <v/>
      </c>
      <c r="T720" s="80" t="str">
        <f>IF(ISBLANK('Prediction Log'!$N720),"",IF('Prediction Log'!$M720='Prediction Log'!$H720, "Y", "N"))</f>
        <v/>
      </c>
      <c r="U720" s="80" t="str">
        <f>'Prediction Log'!$R720</f>
        <v/>
      </c>
      <c r="V720" s="80" t="str">
        <f>IF(ISBLANK('Prediction Log'!$N720), "",IF(AND('Prediction Log'!$T720="Y", 'Prediction Log'!$U720="Y"), "Y", "N"))</f>
        <v/>
      </c>
      <c r="W720" s="81" t="str">
        <f>IF(ISBLANK('Prediction Log'!$N720),"",IF('Prediction Log'!$M720='Prediction Log'!$I720, "Y", "N"))</f>
        <v/>
      </c>
      <c r="X720" s="81" t="str">
        <f>IF(ISBLANK('Prediction Log'!$N720), "", IF('Prediction Log'!$R720=Games!K702, "Y", "N"))</f>
        <v/>
      </c>
      <c r="Y720" s="82" t="str">
        <f>IF(ISBLANK('Prediction Log'!$N720), "",IF('Prediction Log'!$J720='Prediction Log'!$M720, "Y", "N"))</f>
        <v/>
      </c>
      <c r="Z720" s="81" t="str">
        <f>IF(ISBLANK('Prediction Log'!$N720), "",IF('Prediction Log'!$I720&lt;&gt;'Prediction Log'!$M720, "N",IF(AND('Prediction Log'!$E720&gt;0, 'Prediction Log'!$P720&gt;'Prediction Log'!$E720, 'Prediction Log'!$I720='Prediction Log'!$C720), "Y", IF(AND('Prediction Log'!$E720&lt;0, 'Prediction Log'!$P720&lt;'Prediction Log'!$E720,'Prediction Log'!$I720='Prediction Log'!$B720 ), "Y", IF('Prediction Log'!$P720='Prediction Log'!$E720, "PUSH", "N")))))</f>
        <v/>
      </c>
      <c r="AA720" s="81" t="str">
        <f>IF(ISBLANK('Prediction Log'!$N720), "",IF(AND('Prediction Log'!$W720="Y", 'Prediction Log'!$X720="Y"), "Y", "N"))</f>
        <v/>
      </c>
      <c r="AB720" s="80" t="str">
        <f>IF(ISBLANK('Prediction Log'!$N720), "",IF('Prediction Log'!$D720&gt;0, 'Prediction Log'!$P720-'Prediction Log'!$D720, IF('Prediction Log'!$D720&lt;0, -'Prediction Log'!$P720+'Prediction Log'!$D720, "NA")))</f>
        <v/>
      </c>
      <c r="AC720" s="80" t="str">
        <f>IF(ISBLANK('Prediction Log'!$N720), "",ABS('Prediction Log'!$AB720))</f>
        <v/>
      </c>
      <c r="AD720" s="81" t="str">
        <f>IF(ISBLANK('Prediction Log'!$N720), "",IF('Prediction Log'!$E720&gt;0, 'Prediction Log'!$P720-'Prediction Log'!$E720, IF('Prediction Log'!$E720&lt;0, -'Prediction Log'!$P720+'Prediction Log'!$E720, "NA")))</f>
        <v/>
      </c>
      <c r="AE720" s="81" t="str">
        <f>IF(ISBLANK('Prediction Log'!$N720), "",ABS('Prediction Log'!$AD720))</f>
        <v/>
      </c>
    </row>
    <row r="721" ht="14.25" customHeight="1">
      <c r="A721" s="67" t="str">
        <f>IF(ISBLANK(Games!$B703), "",Games!A703)</f>
        <v/>
      </c>
      <c r="B721" s="67" t="str">
        <f>IF(ISBLANK(Games!$B703), "",Games!B703)</f>
        <v/>
      </c>
      <c r="C721" s="67" t="str">
        <f>IF(ISBLANK(Games!$B703), "",Games!E703)</f>
        <v/>
      </c>
      <c r="D721" s="68" t="str">
        <f>IF(ISBLANK(Games!$B703), "",Games!G703)</f>
        <v/>
      </c>
      <c r="E721" s="68" t="str">
        <f>IF(ISBLANK(Games!$B703), "",Games!H703)</f>
        <v/>
      </c>
      <c r="F721" s="69" t="str">
        <f>Games!D703</f>
        <v/>
      </c>
      <c r="G721" s="70" t="str">
        <f>Games!K703</f>
        <v/>
      </c>
      <c r="H721" s="71" t="str">
        <f>IF(ISBLANK(Games!B703), "", IF('Prediction Log'!$D721&lt;0, 'Prediction Log'!$B721, 'Prediction Log'!$C721))</f>
        <v/>
      </c>
      <c r="I721" s="72" t="str">
        <f>IF(ISBLANK(Games!$B703), "",Games!I703)</f>
        <v/>
      </c>
      <c r="J721" s="72" t="str">
        <f>IF('Prediction Log'!$F721&gt;0.5, 'Prediction Log'!$B721, IF('Prediction Log'!$F721&lt;0.5, 'Prediction Log'!$C721, "PICK"))</f>
        <v/>
      </c>
      <c r="K721" s="73" t="str">
        <f>IF(ISBLANK(Games!B703), "",IF('Prediction Log'!$J721='Prediction Log'!$B721, 'Prediction Log'!$F721, 1-'Prediction Log'!$F721))</f>
        <v/>
      </c>
      <c r="L721" s="74" t="str">
        <f>IF(ISBLANK(Games!$B703), "",Games!L703)</f>
        <v/>
      </c>
      <c r="M721" s="75" t="str">
        <f>IF(ISBLANK('Prediction Log'!$N721), "",IF('Prediction Log'!$N721&gt;'Prediction Log'!$O721,'Prediction Log'!$B721,'Prediction Log'!$C721))</f>
        <v/>
      </c>
      <c r="N721" s="76"/>
      <c r="O721" s="76"/>
      <c r="P721" s="77" t="str">
        <f>IF(ISBLANK('Prediction Log'!$N721), "",'Prediction Log'!$O721-'Prediction Log'!$N721)</f>
        <v/>
      </c>
      <c r="Q721" s="78" t="str">
        <f>IF(ISBLANK('Prediction Log'!$N721), "",IF('Prediction Log'!$M721&lt;&gt;'Prediction Log'!$H721, "Y", IF(AND('Prediction Log'!$M721='Prediction Log'!$H721, ABS((-1*'Prediction Log'!$P721))&gt;ABS('Prediction Log'!$D721)), "Y", IF('Prediction Log'!$D721='Prediction Log'!$P721, "PUSH", "N"))))</f>
        <v/>
      </c>
      <c r="R721" s="79" t="str">
        <f>IF(ISBLANK('Prediction Log'!$N721), "",IF('Prediction Log'!$P721&lt;'Prediction Log'!$D721, "Y", IF('Prediction Log'!$P721='Prediction Log'!$D721, "PUSH", "N")))</f>
        <v/>
      </c>
      <c r="S721" s="79" t="str">
        <f>IF(ISBLANK('Prediction Log'!$N721), "",IF('Prediction Log'!$P721&lt;'Prediction Log'!$E721, "Y", IF('Prediction Log'!$P721='Prediction Log'!$E721, "PUSH", "N")))</f>
        <v/>
      </c>
      <c r="T721" s="80" t="str">
        <f>IF(ISBLANK('Prediction Log'!$N721),"",IF('Prediction Log'!$M721='Prediction Log'!$H721, "Y", "N"))</f>
        <v/>
      </c>
      <c r="U721" s="80" t="str">
        <f>'Prediction Log'!$R721</f>
        <v/>
      </c>
      <c r="V721" s="80" t="str">
        <f>IF(ISBLANK('Prediction Log'!$N721), "",IF(AND('Prediction Log'!$T721="Y", 'Prediction Log'!$U721="Y"), "Y", "N"))</f>
        <v/>
      </c>
      <c r="W721" s="81" t="str">
        <f>IF(ISBLANK('Prediction Log'!$N721),"",IF('Prediction Log'!$M721='Prediction Log'!$I721, "Y", "N"))</f>
        <v/>
      </c>
      <c r="X721" s="81" t="str">
        <f>IF(ISBLANK('Prediction Log'!$N721), "", IF('Prediction Log'!$R721=Games!K703, "Y", "N"))</f>
        <v/>
      </c>
      <c r="Y721" s="82" t="str">
        <f>IF(ISBLANK('Prediction Log'!$N721), "",IF('Prediction Log'!$J721='Prediction Log'!$M721, "Y", "N"))</f>
        <v/>
      </c>
      <c r="Z721" s="81" t="str">
        <f>IF(ISBLANK('Prediction Log'!$N721), "",IF('Prediction Log'!$I721&lt;&gt;'Prediction Log'!$M721, "N",IF(AND('Prediction Log'!$E721&gt;0, 'Prediction Log'!$P721&gt;'Prediction Log'!$E721, 'Prediction Log'!$I721='Prediction Log'!$C721), "Y", IF(AND('Prediction Log'!$E721&lt;0, 'Prediction Log'!$P721&lt;'Prediction Log'!$E721,'Prediction Log'!$I721='Prediction Log'!$B721 ), "Y", IF('Prediction Log'!$P721='Prediction Log'!$E721, "PUSH", "N")))))</f>
        <v/>
      </c>
      <c r="AA721" s="81" t="str">
        <f>IF(ISBLANK('Prediction Log'!$N721), "",IF(AND('Prediction Log'!$W721="Y", 'Prediction Log'!$X721="Y"), "Y", "N"))</f>
        <v/>
      </c>
      <c r="AB721" s="80" t="str">
        <f>IF(ISBLANK('Prediction Log'!$N721), "",IF('Prediction Log'!$D721&gt;0, 'Prediction Log'!$P721-'Prediction Log'!$D721, IF('Prediction Log'!$D721&lt;0, -'Prediction Log'!$P721+'Prediction Log'!$D721, "NA")))</f>
        <v/>
      </c>
      <c r="AC721" s="80" t="str">
        <f>IF(ISBLANK('Prediction Log'!$N721), "",ABS('Prediction Log'!$AB721))</f>
        <v/>
      </c>
      <c r="AD721" s="81" t="str">
        <f>IF(ISBLANK('Prediction Log'!$N721), "",IF('Prediction Log'!$E721&gt;0, 'Prediction Log'!$P721-'Prediction Log'!$E721, IF('Prediction Log'!$E721&lt;0, -'Prediction Log'!$P721+'Prediction Log'!$E721, "NA")))</f>
        <v/>
      </c>
      <c r="AE721" s="81" t="str">
        <f>IF(ISBLANK('Prediction Log'!$N721), "",ABS('Prediction Log'!$AD721))</f>
        <v/>
      </c>
    </row>
    <row r="722" ht="14.25" customHeight="1">
      <c r="A722" s="14" t="str">
        <f>IF(ISBLANK(Games!$B704), "",Games!A704)</f>
        <v/>
      </c>
      <c r="B722" s="67" t="str">
        <f>IF(ISBLANK(Games!$B704), "",Games!B704)</f>
        <v/>
      </c>
      <c r="C722" s="67" t="str">
        <f>IF(ISBLANK(Games!$B704), "",Games!E704)</f>
        <v/>
      </c>
      <c r="D722" s="10" t="str">
        <f>IF(ISBLANK(Games!$B704), "",Games!G704)</f>
        <v/>
      </c>
      <c r="E722" s="10" t="str">
        <f>IF(ISBLANK(Games!$B704), "",Games!H704)</f>
        <v/>
      </c>
      <c r="F722" s="69" t="str">
        <f>Games!D704</f>
        <v/>
      </c>
      <c r="G722" s="70" t="str">
        <f>Games!K704</f>
        <v/>
      </c>
      <c r="H722" s="71" t="str">
        <f>IF(ISBLANK(Games!B704), "", IF('Prediction Log'!$D722&lt;0, 'Prediction Log'!$B722, 'Prediction Log'!$C722))</f>
        <v/>
      </c>
      <c r="I722" s="72" t="str">
        <f>IF(ISBLANK(Games!$B704), "",Games!I704)</f>
        <v/>
      </c>
      <c r="J722" s="72" t="str">
        <f>IF('Prediction Log'!$F722&gt;0.5, 'Prediction Log'!$B722, IF('Prediction Log'!$F722&lt;0.5, 'Prediction Log'!$C722, "PICK"))</f>
        <v/>
      </c>
      <c r="K722" s="73" t="str">
        <f>IF(ISBLANK(Games!B704), "",IF('Prediction Log'!$J722='Prediction Log'!$B722, 'Prediction Log'!$F722, 1-'Prediction Log'!$F722))</f>
        <v/>
      </c>
      <c r="L722" s="74" t="str">
        <f>IF(ISBLANK(Games!$B704), "",Games!L704)</f>
        <v/>
      </c>
      <c r="M722" s="75" t="str">
        <f>IF(ISBLANK('Prediction Log'!$N722), "",IF('Prediction Log'!$N722&gt;'Prediction Log'!$O722,'Prediction Log'!$B722,'Prediction Log'!$C722))</f>
        <v/>
      </c>
      <c r="N722" s="76"/>
      <c r="O722" s="76"/>
      <c r="P722" s="77" t="str">
        <f>IF(ISBLANK('Prediction Log'!$N722), "",'Prediction Log'!$O722-'Prediction Log'!$N722)</f>
        <v/>
      </c>
      <c r="Q722" s="78" t="str">
        <f>IF(ISBLANK('Prediction Log'!$N722), "",IF('Prediction Log'!$M722&lt;&gt;'Prediction Log'!$H722, "Y", IF(AND('Prediction Log'!$M722='Prediction Log'!$H722, ABS((-1*'Prediction Log'!$P722))&gt;ABS('Prediction Log'!$D722)), "Y", IF('Prediction Log'!$D722='Prediction Log'!$P722, "PUSH", "N"))))</f>
        <v/>
      </c>
      <c r="R722" s="79" t="str">
        <f>IF(ISBLANK('Prediction Log'!$N722), "",IF('Prediction Log'!$P722&lt;'Prediction Log'!$D722, "Y", IF('Prediction Log'!$P722='Prediction Log'!$D722, "PUSH", "N")))</f>
        <v/>
      </c>
      <c r="S722" s="79" t="str">
        <f>IF(ISBLANK('Prediction Log'!$N722), "",IF('Prediction Log'!$P722&lt;'Prediction Log'!$E722, "Y", IF('Prediction Log'!$P722='Prediction Log'!$E722, "PUSH", "N")))</f>
        <v/>
      </c>
      <c r="T722" s="80" t="str">
        <f>IF(ISBLANK('Prediction Log'!$N722),"",IF('Prediction Log'!$M722='Prediction Log'!$H722, "Y", "N"))</f>
        <v/>
      </c>
      <c r="U722" s="80" t="str">
        <f>'Prediction Log'!$R722</f>
        <v/>
      </c>
      <c r="V722" s="80" t="str">
        <f>IF(ISBLANK('Prediction Log'!$N722), "",IF(AND('Prediction Log'!$T722="Y", 'Prediction Log'!$U722="Y"), "Y", "N"))</f>
        <v/>
      </c>
      <c r="W722" s="81" t="str">
        <f>IF(ISBLANK('Prediction Log'!$N722),"",IF('Prediction Log'!$M722='Prediction Log'!$I722, "Y", "N"))</f>
        <v/>
      </c>
      <c r="X722" s="81" t="str">
        <f>IF(ISBLANK('Prediction Log'!$N722), "", IF('Prediction Log'!$R722=Games!K704, "Y", "N"))</f>
        <v/>
      </c>
      <c r="Y722" s="82" t="str">
        <f>IF(ISBLANK('Prediction Log'!$N722), "",IF('Prediction Log'!$J722='Prediction Log'!$M722, "Y", "N"))</f>
        <v/>
      </c>
      <c r="Z722" s="81" t="str">
        <f>IF(ISBLANK('Prediction Log'!$N722), "",IF('Prediction Log'!$I722&lt;&gt;'Prediction Log'!$M722, "N",IF(AND('Prediction Log'!$E722&gt;0, 'Prediction Log'!$P722&gt;'Prediction Log'!$E722, 'Prediction Log'!$I722='Prediction Log'!$C722), "Y", IF(AND('Prediction Log'!$E722&lt;0, 'Prediction Log'!$P722&lt;'Prediction Log'!$E722,'Prediction Log'!$I722='Prediction Log'!$B722 ), "Y", IF('Prediction Log'!$P722='Prediction Log'!$E722, "PUSH", "N")))))</f>
        <v/>
      </c>
      <c r="AA722" s="81" t="str">
        <f>IF(ISBLANK('Prediction Log'!$N722), "",IF(AND('Prediction Log'!$W722="Y", 'Prediction Log'!$X722="Y"), "Y", "N"))</f>
        <v/>
      </c>
      <c r="AB722" s="80" t="str">
        <f>IF(ISBLANK('Prediction Log'!$N722), "",IF('Prediction Log'!$D722&gt;0, 'Prediction Log'!$P722-'Prediction Log'!$D722, IF('Prediction Log'!$D722&lt;0, -'Prediction Log'!$P722+'Prediction Log'!$D722, "NA")))</f>
        <v/>
      </c>
      <c r="AC722" s="80" t="str">
        <f>IF(ISBLANK('Prediction Log'!$N722), "",ABS('Prediction Log'!$AB722))</f>
        <v/>
      </c>
      <c r="AD722" s="81" t="str">
        <f>IF(ISBLANK('Prediction Log'!$N722), "",IF('Prediction Log'!$E722&gt;0, 'Prediction Log'!$P722-'Prediction Log'!$E722, IF('Prediction Log'!$E722&lt;0, -'Prediction Log'!$P722+'Prediction Log'!$E722, "NA")))</f>
        <v/>
      </c>
      <c r="AE722" s="81" t="str">
        <f>IF(ISBLANK('Prediction Log'!$N722), "",ABS('Prediction Log'!$AD722))</f>
        <v/>
      </c>
    </row>
    <row r="723" ht="14.25" customHeight="1">
      <c r="A723" s="67" t="str">
        <f>IF(ISBLANK(Games!$B705), "",Games!A705)</f>
        <v/>
      </c>
      <c r="B723" s="67" t="str">
        <f>IF(ISBLANK(Games!$B705), "",Games!B705)</f>
        <v/>
      </c>
      <c r="C723" s="67" t="str">
        <f>IF(ISBLANK(Games!$B705), "",Games!E705)</f>
        <v/>
      </c>
      <c r="D723" s="68" t="str">
        <f>IF(ISBLANK(Games!$B705), "",Games!G705)</f>
        <v/>
      </c>
      <c r="E723" s="68" t="str">
        <f>IF(ISBLANK(Games!$B705), "",Games!H705)</f>
        <v/>
      </c>
      <c r="F723" s="69" t="str">
        <f>Games!D705</f>
        <v/>
      </c>
      <c r="G723" s="70" t="str">
        <f>Games!K705</f>
        <v/>
      </c>
      <c r="H723" s="71" t="str">
        <f>IF(ISBLANK(Games!B705), "", IF('Prediction Log'!$D723&lt;0, 'Prediction Log'!$B723, 'Prediction Log'!$C723))</f>
        <v/>
      </c>
      <c r="I723" s="72" t="str">
        <f>IF(ISBLANK(Games!$B705), "",Games!I705)</f>
        <v/>
      </c>
      <c r="J723" s="72" t="str">
        <f>IF('Prediction Log'!$F723&gt;0.5, 'Prediction Log'!$B723, IF('Prediction Log'!$F723&lt;0.5, 'Prediction Log'!$C723, "PICK"))</f>
        <v/>
      </c>
      <c r="K723" s="73" t="str">
        <f>IF(ISBLANK(Games!B705), "",IF('Prediction Log'!$J723='Prediction Log'!$B723, 'Prediction Log'!$F723, 1-'Prediction Log'!$F723))</f>
        <v/>
      </c>
      <c r="L723" s="74" t="str">
        <f>IF(ISBLANK(Games!$B705), "",Games!L705)</f>
        <v/>
      </c>
      <c r="M723" s="75" t="str">
        <f>IF(ISBLANK('Prediction Log'!$N723), "",IF('Prediction Log'!$N723&gt;'Prediction Log'!$O723,'Prediction Log'!$B723,'Prediction Log'!$C723))</f>
        <v/>
      </c>
      <c r="N723" s="76"/>
      <c r="O723" s="76"/>
      <c r="P723" s="77" t="str">
        <f>IF(ISBLANK('Prediction Log'!$N723), "",'Prediction Log'!$O723-'Prediction Log'!$N723)</f>
        <v/>
      </c>
      <c r="Q723" s="78" t="str">
        <f>IF(ISBLANK('Prediction Log'!$N723), "",IF('Prediction Log'!$M723&lt;&gt;'Prediction Log'!$H723, "Y", IF(AND('Prediction Log'!$M723='Prediction Log'!$H723, ABS((-1*'Prediction Log'!$P723))&gt;ABS('Prediction Log'!$D723)), "Y", IF('Prediction Log'!$D723='Prediction Log'!$P723, "PUSH", "N"))))</f>
        <v/>
      </c>
      <c r="R723" s="79" t="str">
        <f>IF(ISBLANK('Prediction Log'!$N723), "",IF('Prediction Log'!$P723&lt;'Prediction Log'!$D723, "Y", IF('Prediction Log'!$P723='Prediction Log'!$D723, "PUSH", "N")))</f>
        <v/>
      </c>
      <c r="S723" s="79" t="str">
        <f>IF(ISBLANK('Prediction Log'!$N723), "",IF('Prediction Log'!$P723&lt;'Prediction Log'!$E723, "Y", IF('Prediction Log'!$P723='Prediction Log'!$E723, "PUSH", "N")))</f>
        <v/>
      </c>
      <c r="T723" s="80" t="str">
        <f>IF(ISBLANK('Prediction Log'!$N723),"",IF('Prediction Log'!$M723='Prediction Log'!$H723, "Y", "N"))</f>
        <v/>
      </c>
      <c r="U723" s="80" t="str">
        <f>'Prediction Log'!$R723</f>
        <v/>
      </c>
      <c r="V723" s="80" t="str">
        <f>IF(ISBLANK('Prediction Log'!$N723), "",IF(AND('Prediction Log'!$T723="Y", 'Prediction Log'!$U723="Y"), "Y", "N"))</f>
        <v/>
      </c>
      <c r="W723" s="81" t="str">
        <f>IF(ISBLANK('Prediction Log'!$N723),"",IF('Prediction Log'!$M723='Prediction Log'!$I723, "Y", "N"))</f>
        <v/>
      </c>
      <c r="X723" s="81" t="str">
        <f>IF(ISBLANK('Prediction Log'!$N723), "", IF('Prediction Log'!$R723=Games!K705, "Y", "N"))</f>
        <v/>
      </c>
      <c r="Y723" s="82" t="str">
        <f>IF(ISBLANK('Prediction Log'!$N723), "",IF('Prediction Log'!$J723='Prediction Log'!$M723, "Y", "N"))</f>
        <v/>
      </c>
      <c r="Z723" s="81" t="str">
        <f>IF(ISBLANK('Prediction Log'!$N723), "",IF('Prediction Log'!$I723&lt;&gt;'Prediction Log'!$M723, "N",IF(AND('Prediction Log'!$E723&gt;0, 'Prediction Log'!$P723&gt;'Prediction Log'!$E723, 'Prediction Log'!$I723='Prediction Log'!$C723), "Y", IF(AND('Prediction Log'!$E723&lt;0, 'Prediction Log'!$P723&lt;'Prediction Log'!$E723,'Prediction Log'!$I723='Prediction Log'!$B723 ), "Y", IF('Prediction Log'!$P723='Prediction Log'!$E723, "PUSH", "N")))))</f>
        <v/>
      </c>
      <c r="AA723" s="81" t="str">
        <f>IF(ISBLANK('Prediction Log'!$N723), "",IF(AND('Prediction Log'!$W723="Y", 'Prediction Log'!$X723="Y"), "Y", "N"))</f>
        <v/>
      </c>
      <c r="AB723" s="80" t="str">
        <f>IF(ISBLANK('Prediction Log'!$N723), "",IF('Prediction Log'!$D723&gt;0, 'Prediction Log'!$P723-'Prediction Log'!$D723, IF('Prediction Log'!$D723&lt;0, -'Prediction Log'!$P723+'Prediction Log'!$D723, "NA")))</f>
        <v/>
      </c>
      <c r="AC723" s="80" t="str">
        <f>IF(ISBLANK('Prediction Log'!$N723), "",ABS('Prediction Log'!$AB723))</f>
        <v/>
      </c>
      <c r="AD723" s="81" t="str">
        <f>IF(ISBLANK('Prediction Log'!$N723), "",IF('Prediction Log'!$E723&gt;0, 'Prediction Log'!$P723-'Prediction Log'!$E723, IF('Prediction Log'!$E723&lt;0, -'Prediction Log'!$P723+'Prediction Log'!$E723, "NA")))</f>
        <v/>
      </c>
      <c r="AE723" s="81" t="str">
        <f>IF(ISBLANK('Prediction Log'!$N723), "",ABS('Prediction Log'!$AD723))</f>
        <v/>
      </c>
    </row>
    <row r="724" ht="14.25" customHeight="1">
      <c r="A724" s="14" t="str">
        <f>IF(ISBLANK(Games!$B706), "",Games!A706)</f>
        <v/>
      </c>
      <c r="B724" s="67" t="str">
        <f>IF(ISBLANK(Games!$B706), "",Games!B706)</f>
        <v/>
      </c>
      <c r="C724" s="67" t="str">
        <f>IF(ISBLANK(Games!$B706), "",Games!E706)</f>
        <v/>
      </c>
      <c r="D724" s="10" t="str">
        <f>IF(ISBLANK(Games!$B706), "",Games!G706)</f>
        <v/>
      </c>
      <c r="E724" s="10" t="str">
        <f>IF(ISBLANK(Games!$B706), "",Games!H706)</f>
        <v/>
      </c>
      <c r="F724" s="69" t="str">
        <f>Games!D706</f>
        <v/>
      </c>
      <c r="G724" s="70" t="str">
        <f>Games!K706</f>
        <v/>
      </c>
      <c r="H724" s="71" t="str">
        <f>IF(ISBLANK(Games!B706), "", IF('Prediction Log'!$D724&lt;0, 'Prediction Log'!$B724, 'Prediction Log'!$C724))</f>
        <v/>
      </c>
      <c r="I724" s="72" t="str">
        <f>IF(ISBLANK(Games!$B706), "",Games!I706)</f>
        <v/>
      </c>
      <c r="J724" s="72" t="str">
        <f>IF('Prediction Log'!$F724&gt;0.5, 'Prediction Log'!$B724, IF('Prediction Log'!$F724&lt;0.5, 'Prediction Log'!$C724, "PICK"))</f>
        <v/>
      </c>
      <c r="K724" s="73" t="str">
        <f>IF(ISBLANK(Games!B706), "",IF('Prediction Log'!$J724='Prediction Log'!$B724, 'Prediction Log'!$F724, 1-'Prediction Log'!$F724))</f>
        <v/>
      </c>
      <c r="L724" s="74" t="str">
        <f>IF(ISBLANK(Games!$B706), "",Games!L706)</f>
        <v/>
      </c>
      <c r="M724" s="75" t="str">
        <f>IF(ISBLANK('Prediction Log'!$N724), "",IF('Prediction Log'!$N724&gt;'Prediction Log'!$O724,'Prediction Log'!$B724,'Prediction Log'!$C724))</f>
        <v/>
      </c>
      <c r="N724" s="76"/>
      <c r="O724" s="76"/>
      <c r="P724" s="77" t="str">
        <f>IF(ISBLANK('Prediction Log'!$N724), "",'Prediction Log'!$O724-'Prediction Log'!$N724)</f>
        <v/>
      </c>
      <c r="Q724" s="78" t="str">
        <f>IF(ISBLANK('Prediction Log'!$N724), "",IF('Prediction Log'!$M724&lt;&gt;'Prediction Log'!$H724, "Y", IF(AND('Prediction Log'!$M724='Prediction Log'!$H724, ABS((-1*'Prediction Log'!$P724))&gt;ABS('Prediction Log'!$D724)), "Y", IF('Prediction Log'!$D724='Prediction Log'!$P724, "PUSH", "N"))))</f>
        <v/>
      </c>
      <c r="R724" s="79" t="str">
        <f>IF(ISBLANK('Prediction Log'!$N724), "",IF('Prediction Log'!$P724&lt;'Prediction Log'!$D724, "Y", IF('Prediction Log'!$P724='Prediction Log'!$D724, "PUSH", "N")))</f>
        <v/>
      </c>
      <c r="S724" s="79" t="str">
        <f>IF(ISBLANK('Prediction Log'!$N724), "",IF('Prediction Log'!$P724&lt;'Prediction Log'!$E724, "Y", IF('Prediction Log'!$P724='Prediction Log'!$E724, "PUSH", "N")))</f>
        <v/>
      </c>
      <c r="T724" s="80" t="str">
        <f>IF(ISBLANK('Prediction Log'!$N724),"",IF('Prediction Log'!$M724='Prediction Log'!$H724, "Y", "N"))</f>
        <v/>
      </c>
      <c r="U724" s="80" t="str">
        <f>'Prediction Log'!$R724</f>
        <v/>
      </c>
      <c r="V724" s="80" t="str">
        <f>IF(ISBLANK('Prediction Log'!$N724), "",IF(AND('Prediction Log'!$T724="Y", 'Prediction Log'!$U724="Y"), "Y", "N"))</f>
        <v/>
      </c>
      <c r="W724" s="81" t="str">
        <f>IF(ISBLANK('Prediction Log'!$N724),"",IF('Prediction Log'!$M724='Prediction Log'!$I724, "Y", "N"))</f>
        <v/>
      </c>
      <c r="X724" s="81" t="str">
        <f>IF(ISBLANK('Prediction Log'!$N724), "", IF('Prediction Log'!$R724=Games!K706, "Y", "N"))</f>
        <v/>
      </c>
      <c r="Y724" s="82" t="str">
        <f>IF(ISBLANK('Prediction Log'!$N724), "",IF('Prediction Log'!$J724='Prediction Log'!$M724, "Y", "N"))</f>
        <v/>
      </c>
      <c r="Z724" s="81" t="str">
        <f>IF(ISBLANK('Prediction Log'!$N724), "",IF('Prediction Log'!$I724&lt;&gt;'Prediction Log'!$M724, "N",IF(AND('Prediction Log'!$E724&gt;0, 'Prediction Log'!$P724&gt;'Prediction Log'!$E724, 'Prediction Log'!$I724='Prediction Log'!$C724), "Y", IF(AND('Prediction Log'!$E724&lt;0, 'Prediction Log'!$P724&lt;'Prediction Log'!$E724,'Prediction Log'!$I724='Prediction Log'!$B724 ), "Y", IF('Prediction Log'!$P724='Prediction Log'!$E724, "PUSH", "N")))))</f>
        <v/>
      </c>
      <c r="AA724" s="81" t="str">
        <f>IF(ISBLANK('Prediction Log'!$N724), "",IF(AND('Prediction Log'!$W724="Y", 'Prediction Log'!$X724="Y"), "Y", "N"))</f>
        <v/>
      </c>
      <c r="AB724" s="80" t="str">
        <f>IF(ISBLANK('Prediction Log'!$N724), "",IF('Prediction Log'!$D724&gt;0, 'Prediction Log'!$P724-'Prediction Log'!$D724, IF('Prediction Log'!$D724&lt;0, -'Prediction Log'!$P724+'Prediction Log'!$D724, "NA")))</f>
        <v/>
      </c>
      <c r="AC724" s="80" t="str">
        <f>IF(ISBLANK('Prediction Log'!$N724), "",ABS('Prediction Log'!$AB724))</f>
        <v/>
      </c>
      <c r="AD724" s="81" t="str">
        <f>IF(ISBLANK('Prediction Log'!$N724), "",IF('Prediction Log'!$E724&gt;0, 'Prediction Log'!$P724-'Prediction Log'!$E724, IF('Prediction Log'!$E724&lt;0, -'Prediction Log'!$P724+'Prediction Log'!$E724, "NA")))</f>
        <v/>
      </c>
      <c r="AE724" s="81" t="str">
        <f>IF(ISBLANK('Prediction Log'!$N724), "",ABS('Prediction Log'!$AD724))</f>
        <v/>
      </c>
    </row>
    <row r="725" ht="14.25" customHeight="1">
      <c r="A725" s="67" t="str">
        <f>IF(ISBLANK(Games!$B707), "",Games!A707)</f>
        <v/>
      </c>
      <c r="B725" s="67" t="str">
        <f>IF(ISBLANK(Games!$B707), "",Games!B707)</f>
        <v/>
      </c>
      <c r="C725" s="67" t="str">
        <f>IF(ISBLANK(Games!$B707), "",Games!E707)</f>
        <v/>
      </c>
      <c r="D725" s="68" t="str">
        <f>IF(ISBLANK(Games!$B707), "",Games!G707)</f>
        <v/>
      </c>
      <c r="E725" s="68" t="str">
        <f>IF(ISBLANK(Games!$B707), "",Games!H707)</f>
        <v/>
      </c>
      <c r="F725" s="69" t="str">
        <f>Games!D707</f>
        <v/>
      </c>
      <c r="G725" s="70" t="str">
        <f>Games!K707</f>
        <v/>
      </c>
      <c r="H725" s="71" t="str">
        <f>IF(ISBLANK(Games!B707), "", IF('Prediction Log'!$D725&lt;0, 'Prediction Log'!$B725, 'Prediction Log'!$C725))</f>
        <v/>
      </c>
      <c r="I725" s="72" t="str">
        <f>IF(ISBLANK(Games!$B707), "",Games!I707)</f>
        <v/>
      </c>
      <c r="J725" s="72" t="str">
        <f>IF('Prediction Log'!$F725&gt;0.5, 'Prediction Log'!$B725, IF('Prediction Log'!$F725&lt;0.5, 'Prediction Log'!$C725, "PICK"))</f>
        <v/>
      </c>
      <c r="K725" s="73" t="str">
        <f>IF(ISBLANK(Games!B707), "",IF('Prediction Log'!$J725='Prediction Log'!$B725, 'Prediction Log'!$F725, 1-'Prediction Log'!$F725))</f>
        <v/>
      </c>
      <c r="L725" s="74" t="str">
        <f>IF(ISBLANK(Games!$B707), "",Games!L707)</f>
        <v/>
      </c>
      <c r="M725" s="75" t="str">
        <f>IF(ISBLANK('Prediction Log'!$N725), "",IF('Prediction Log'!$N725&gt;'Prediction Log'!$O725,'Prediction Log'!$B725,'Prediction Log'!$C725))</f>
        <v/>
      </c>
      <c r="N725" s="76"/>
      <c r="O725" s="76"/>
      <c r="P725" s="77" t="str">
        <f>IF(ISBLANK('Prediction Log'!$N725), "",'Prediction Log'!$O725-'Prediction Log'!$N725)</f>
        <v/>
      </c>
      <c r="Q725" s="78" t="str">
        <f>IF(ISBLANK('Prediction Log'!$N725), "",IF('Prediction Log'!$M725&lt;&gt;'Prediction Log'!$H725, "Y", IF(AND('Prediction Log'!$M725='Prediction Log'!$H725, ABS((-1*'Prediction Log'!$P725))&gt;ABS('Prediction Log'!$D725)), "Y", IF('Prediction Log'!$D725='Prediction Log'!$P725, "PUSH", "N"))))</f>
        <v/>
      </c>
      <c r="R725" s="79" t="str">
        <f>IF(ISBLANK('Prediction Log'!$N725), "",IF('Prediction Log'!$P725&lt;'Prediction Log'!$D725, "Y", IF('Prediction Log'!$P725='Prediction Log'!$D725, "PUSH", "N")))</f>
        <v/>
      </c>
      <c r="S725" s="79" t="str">
        <f>IF(ISBLANK('Prediction Log'!$N725), "",IF('Prediction Log'!$P725&lt;'Prediction Log'!$E725, "Y", IF('Prediction Log'!$P725='Prediction Log'!$E725, "PUSH", "N")))</f>
        <v/>
      </c>
      <c r="T725" s="80" t="str">
        <f>IF(ISBLANK('Prediction Log'!$N725),"",IF('Prediction Log'!$M725='Prediction Log'!$H725, "Y", "N"))</f>
        <v/>
      </c>
      <c r="U725" s="80" t="str">
        <f>'Prediction Log'!$R725</f>
        <v/>
      </c>
      <c r="V725" s="80" t="str">
        <f>IF(ISBLANK('Prediction Log'!$N725), "",IF(AND('Prediction Log'!$T725="Y", 'Prediction Log'!$U725="Y"), "Y", "N"))</f>
        <v/>
      </c>
      <c r="W725" s="81" t="str">
        <f>IF(ISBLANK('Prediction Log'!$N725),"",IF('Prediction Log'!$M725='Prediction Log'!$I725, "Y", "N"))</f>
        <v/>
      </c>
      <c r="X725" s="81" t="str">
        <f>IF(ISBLANK('Prediction Log'!$N725), "", IF('Prediction Log'!$R725=Games!K707, "Y", "N"))</f>
        <v/>
      </c>
      <c r="Y725" s="82" t="str">
        <f>IF(ISBLANK('Prediction Log'!$N725), "",IF('Prediction Log'!$J725='Prediction Log'!$M725, "Y", "N"))</f>
        <v/>
      </c>
      <c r="Z725" s="81" t="str">
        <f>IF(ISBLANK('Prediction Log'!$N725), "",IF('Prediction Log'!$I725&lt;&gt;'Prediction Log'!$M725, "N",IF(AND('Prediction Log'!$E725&gt;0, 'Prediction Log'!$P725&gt;'Prediction Log'!$E725, 'Prediction Log'!$I725='Prediction Log'!$C725), "Y", IF(AND('Prediction Log'!$E725&lt;0, 'Prediction Log'!$P725&lt;'Prediction Log'!$E725,'Prediction Log'!$I725='Prediction Log'!$B725 ), "Y", IF('Prediction Log'!$P725='Prediction Log'!$E725, "PUSH", "N")))))</f>
        <v/>
      </c>
      <c r="AA725" s="81" t="str">
        <f>IF(ISBLANK('Prediction Log'!$N725), "",IF(AND('Prediction Log'!$W725="Y", 'Prediction Log'!$X725="Y"), "Y", "N"))</f>
        <v/>
      </c>
      <c r="AB725" s="80" t="str">
        <f>IF(ISBLANK('Prediction Log'!$N725), "",IF('Prediction Log'!$D725&gt;0, 'Prediction Log'!$P725-'Prediction Log'!$D725, IF('Prediction Log'!$D725&lt;0, -'Prediction Log'!$P725+'Prediction Log'!$D725, "NA")))</f>
        <v/>
      </c>
      <c r="AC725" s="80" t="str">
        <f>IF(ISBLANK('Prediction Log'!$N725), "",ABS('Prediction Log'!$AB725))</f>
        <v/>
      </c>
      <c r="AD725" s="81" t="str">
        <f>IF(ISBLANK('Prediction Log'!$N725), "",IF('Prediction Log'!$E725&gt;0, 'Prediction Log'!$P725-'Prediction Log'!$E725, IF('Prediction Log'!$E725&lt;0, -'Prediction Log'!$P725+'Prediction Log'!$E725, "NA")))</f>
        <v/>
      </c>
      <c r="AE725" s="81" t="str">
        <f>IF(ISBLANK('Prediction Log'!$N725), "",ABS('Prediction Log'!$AD725))</f>
        <v/>
      </c>
    </row>
    <row r="726" ht="14.25" customHeight="1">
      <c r="A726" s="14" t="str">
        <f>IF(ISBLANK(Games!$B708), "",Games!A708)</f>
        <v/>
      </c>
      <c r="B726" s="67" t="str">
        <f>IF(ISBLANK(Games!$B708), "",Games!B708)</f>
        <v/>
      </c>
      <c r="C726" s="67" t="str">
        <f>IF(ISBLANK(Games!$B708), "",Games!E708)</f>
        <v/>
      </c>
      <c r="D726" s="10" t="str">
        <f>IF(ISBLANK(Games!$B708), "",Games!G708)</f>
        <v/>
      </c>
      <c r="E726" s="10" t="str">
        <f>IF(ISBLANK(Games!$B708), "",Games!H708)</f>
        <v/>
      </c>
      <c r="F726" s="69" t="str">
        <f>Games!D708</f>
        <v/>
      </c>
      <c r="G726" s="70" t="str">
        <f>Games!K708</f>
        <v/>
      </c>
      <c r="H726" s="71" t="str">
        <f>IF(ISBLANK(Games!B708), "", IF('Prediction Log'!$D726&lt;0, 'Prediction Log'!$B726, 'Prediction Log'!$C726))</f>
        <v/>
      </c>
      <c r="I726" s="72" t="str">
        <f>IF(ISBLANK(Games!$B708), "",Games!I708)</f>
        <v/>
      </c>
      <c r="J726" s="72" t="str">
        <f>IF('Prediction Log'!$F726&gt;0.5, 'Prediction Log'!$B726, IF('Prediction Log'!$F726&lt;0.5, 'Prediction Log'!$C726, "PICK"))</f>
        <v/>
      </c>
      <c r="K726" s="73" t="str">
        <f>IF(ISBLANK(Games!B708), "",IF('Prediction Log'!$J726='Prediction Log'!$B726, 'Prediction Log'!$F726, 1-'Prediction Log'!$F726))</f>
        <v/>
      </c>
      <c r="L726" s="74" t="str">
        <f>IF(ISBLANK(Games!$B708), "",Games!L708)</f>
        <v/>
      </c>
      <c r="M726" s="75" t="str">
        <f>IF(ISBLANK('Prediction Log'!$N726), "",IF('Prediction Log'!$N726&gt;'Prediction Log'!$O726,'Prediction Log'!$B726,'Prediction Log'!$C726))</f>
        <v/>
      </c>
      <c r="N726" s="76"/>
      <c r="O726" s="76"/>
      <c r="P726" s="77" t="str">
        <f>IF(ISBLANK('Prediction Log'!$N726), "",'Prediction Log'!$O726-'Prediction Log'!$N726)</f>
        <v/>
      </c>
      <c r="Q726" s="78" t="str">
        <f>IF(ISBLANK('Prediction Log'!$N726), "",IF('Prediction Log'!$M726&lt;&gt;'Prediction Log'!$H726, "Y", IF(AND('Prediction Log'!$M726='Prediction Log'!$H726, ABS((-1*'Prediction Log'!$P726))&gt;ABS('Prediction Log'!$D726)), "Y", IF('Prediction Log'!$D726='Prediction Log'!$P726, "PUSH", "N"))))</f>
        <v/>
      </c>
      <c r="R726" s="79" t="str">
        <f>IF(ISBLANK('Prediction Log'!$N726), "",IF('Prediction Log'!$P726&lt;'Prediction Log'!$D726, "Y", IF('Prediction Log'!$P726='Prediction Log'!$D726, "PUSH", "N")))</f>
        <v/>
      </c>
      <c r="S726" s="79" t="str">
        <f>IF(ISBLANK('Prediction Log'!$N726), "",IF('Prediction Log'!$P726&lt;'Prediction Log'!$E726, "Y", IF('Prediction Log'!$P726='Prediction Log'!$E726, "PUSH", "N")))</f>
        <v/>
      </c>
      <c r="T726" s="80" t="str">
        <f>IF(ISBLANK('Prediction Log'!$N726),"",IF('Prediction Log'!$M726='Prediction Log'!$H726, "Y", "N"))</f>
        <v/>
      </c>
      <c r="U726" s="80" t="str">
        <f>'Prediction Log'!$R726</f>
        <v/>
      </c>
      <c r="V726" s="80" t="str">
        <f>IF(ISBLANK('Prediction Log'!$N726), "",IF(AND('Prediction Log'!$T726="Y", 'Prediction Log'!$U726="Y"), "Y", "N"))</f>
        <v/>
      </c>
      <c r="W726" s="81" t="str">
        <f>IF(ISBLANK('Prediction Log'!$N726),"",IF('Prediction Log'!$M726='Prediction Log'!$I726, "Y", "N"))</f>
        <v/>
      </c>
      <c r="X726" s="81" t="str">
        <f>IF(ISBLANK('Prediction Log'!$N726), "", IF('Prediction Log'!$R726=Games!K708, "Y", "N"))</f>
        <v/>
      </c>
      <c r="Y726" s="82" t="str">
        <f>IF(ISBLANK('Prediction Log'!$N726), "",IF('Prediction Log'!$J726='Prediction Log'!$M726, "Y", "N"))</f>
        <v/>
      </c>
      <c r="Z726" s="81" t="str">
        <f>IF(ISBLANK('Prediction Log'!$N726), "",IF('Prediction Log'!$I726&lt;&gt;'Prediction Log'!$M726, "N",IF(AND('Prediction Log'!$E726&gt;0, 'Prediction Log'!$P726&gt;'Prediction Log'!$E726, 'Prediction Log'!$I726='Prediction Log'!$C726), "Y", IF(AND('Prediction Log'!$E726&lt;0, 'Prediction Log'!$P726&lt;'Prediction Log'!$E726,'Prediction Log'!$I726='Prediction Log'!$B726 ), "Y", IF('Prediction Log'!$P726='Prediction Log'!$E726, "PUSH", "N")))))</f>
        <v/>
      </c>
      <c r="AA726" s="81" t="str">
        <f>IF(ISBLANK('Prediction Log'!$N726), "",IF(AND('Prediction Log'!$W726="Y", 'Prediction Log'!$X726="Y"), "Y", "N"))</f>
        <v/>
      </c>
      <c r="AB726" s="80" t="str">
        <f>IF(ISBLANK('Prediction Log'!$N726), "",IF('Prediction Log'!$D726&gt;0, 'Prediction Log'!$P726-'Prediction Log'!$D726, IF('Prediction Log'!$D726&lt;0, -'Prediction Log'!$P726+'Prediction Log'!$D726, "NA")))</f>
        <v/>
      </c>
      <c r="AC726" s="80" t="str">
        <f>IF(ISBLANK('Prediction Log'!$N726), "",ABS('Prediction Log'!$AB726))</f>
        <v/>
      </c>
      <c r="AD726" s="81" t="str">
        <f>IF(ISBLANK('Prediction Log'!$N726), "",IF('Prediction Log'!$E726&gt;0, 'Prediction Log'!$P726-'Prediction Log'!$E726, IF('Prediction Log'!$E726&lt;0, -'Prediction Log'!$P726+'Prediction Log'!$E726, "NA")))</f>
        <v/>
      </c>
      <c r="AE726" s="81" t="str">
        <f>IF(ISBLANK('Prediction Log'!$N726), "",ABS('Prediction Log'!$AD726))</f>
        <v/>
      </c>
    </row>
    <row r="727" ht="14.25" customHeight="1">
      <c r="A727" s="67" t="str">
        <f>IF(ISBLANK(Games!$B709), "",Games!A709)</f>
        <v/>
      </c>
      <c r="B727" s="67" t="str">
        <f>IF(ISBLANK(Games!$B709), "",Games!B709)</f>
        <v/>
      </c>
      <c r="C727" s="67" t="str">
        <f>IF(ISBLANK(Games!$B709), "",Games!E709)</f>
        <v/>
      </c>
      <c r="D727" s="68" t="str">
        <f>IF(ISBLANK(Games!$B709), "",Games!G709)</f>
        <v/>
      </c>
      <c r="E727" s="68" t="str">
        <f>IF(ISBLANK(Games!$B709), "",Games!H709)</f>
        <v/>
      </c>
      <c r="F727" s="69" t="str">
        <f>Games!D709</f>
        <v/>
      </c>
      <c r="G727" s="70" t="str">
        <f>Games!K709</f>
        <v/>
      </c>
      <c r="H727" s="71" t="str">
        <f>IF(ISBLANK(Games!B709), "", IF('Prediction Log'!$D727&lt;0, 'Prediction Log'!$B727, 'Prediction Log'!$C727))</f>
        <v/>
      </c>
      <c r="I727" s="72" t="str">
        <f>IF(ISBLANK(Games!$B709), "",Games!I709)</f>
        <v/>
      </c>
      <c r="J727" s="72" t="str">
        <f>IF('Prediction Log'!$F727&gt;0.5, 'Prediction Log'!$B727, IF('Prediction Log'!$F727&lt;0.5, 'Prediction Log'!$C727, "PICK"))</f>
        <v/>
      </c>
      <c r="K727" s="73" t="str">
        <f>IF(ISBLANK(Games!B709), "",IF('Prediction Log'!$J727='Prediction Log'!$B727, 'Prediction Log'!$F727, 1-'Prediction Log'!$F727))</f>
        <v/>
      </c>
      <c r="L727" s="74" t="str">
        <f>IF(ISBLANK(Games!$B709), "",Games!L709)</f>
        <v/>
      </c>
      <c r="M727" s="75" t="str">
        <f>IF(ISBLANK('Prediction Log'!$N727), "",IF('Prediction Log'!$N727&gt;'Prediction Log'!$O727,'Prediction Log'!$B727,'Prediction Log'!$C727))</f>
        <v/>
      </c>
      <c r="N727" s="76"/>
      <c r="O727" s="76"/>
      <c r="P727" s="77" t="str">
        <f>IF(ISBLANK('Prediction Log'!$N727), "",'Prediction Log'!$O727-'Prediction Log'!$N727)</f>
        <v/>
      </c>
      <c r="Q727" s="78" t="str">
        <f>IF(ISBLANK('Prediction Log'!$N727), "",IF('Prediction Log'!$M727&lt;&gt;'Prediction Log'!$H727, "Y", IF(AND('Prediction Log'!$M727='Prediction Log'!$H727, ABS((-1*'Prediction Log'!$P727))&gt;ABS('Prediction Log'!$D727)), "Y", IF('Prediction Log'!$D727='Prediction Log'!$P727, "PUSH", "N"))))</f>
        <v/>
      </c>
      <c r="R727" s="79" t="str">
        <f>IF(ISBLANK('Prediction Log'!$N727), "",IF('Prediction Log'!$P727&lt;'Prediction Log'!$D727, "Y", IF('Prediction Log'!$P727='Prediction Log'!$D727, "PUSH", "N")))</f>
        <v/>
      </c>
      <c r="S727" s="79" t="str">
        <f>IF(ISBLANK('Prediction Log'!$N727), "",IF('Prediction Log'!$P727&lt;'Prediction Log'!$E727, "Y", IF('Prediction Log'!$P727='Prediction Log'!$E727, "PUSH", "N")))</f>
        <v/>
      </c>
      <c r="T727" s="80" t="str">
        <f>IF(ISBLANK('Prediction Log'!$N727),"",IF('Prediction Log'!$M727='Prediction Log'!$H727, "Y", "N"))</f>
        <v/>
      </c>
      <c r="U727" s="80" t="str">
        <f>'Prediction Log'!$R727</f>
        <v/>
      </c>
      <c r="V727" s="80" t="str">
        <f>IF(ISBLANK('Prediction Log'!$N727), "",IF(AND('Prediction Log'!$T727="Y", 'Prediction Log'!$U727="Y"), "Y", "N"))</f>
        <v/>
      </c>
      <c r="W727" s="81" t="str">
        <f>IF(ISBLANK('Prediction Log'!$N727),"",IF('Prediction Log'!$M727='Prediction Log'!$I727, "Y", "N"))</f>
        <v/>
      </c>
      <c r="X727" s="81" t="str">
        <f>IF(ISBLANK('Prediction Log'!$N727), "", IF('Prediction Log'!$R727=Games!K709, "Y", "N"))</f>
        <v/>
      </c>
      <c r="Y727" s="82" t="str">
        <f>IF(ISBLANK('Prediction Log'!$N727), "",IF('Prediction Log'!$J727='Prediction Log'!$M727, "Y", "N"))</f>
        <v/>
      </c>
      <c r="Z727" s="81" t="str">
        <f>IF(ISBLANK('Prediction Log'!$N727), "",IF('Prediction Log'!$I727&lt;&gt;'Prediction Log'!$M727, "N",IF(AND('Prediction Log'!$E727&gt;0, 'Prediction Log'!$P727&gt;'Prediction Log'!$E727, 'Prediction Log'!$I727='Prediction Log'!$C727), "Y", IF(AND('Prediction Log'!$E727&lt;0, 'Prediction Log'!$P727&lt;'Prediction Log'!$E727,'Prediction Log'!$I727='Prediction Log'!$B727 ), "Y", IF('Prediction Log'!$P727='Prediction Log'!$E727, "PUSH", "N")))))</f>
        <v/>
      </c>
      <c r="AA727" s="81" t="str">
        <f>IF(ISBLANK('Prediction Log'!$N727), "",IF(AND('Prediction Log'!$W727="Y", 'Prediction Log'!$X727="Y"), "Y", "N"))</f>
        <v/>
      </c>
      <c r="AB727" s="80" t="str">
        <f>IF(ISBLANK('Prediction Log'!$N727), "",IF('Prediction Log'!$D727&gt;0, 'Prediction Log'!$P727-'Prediction Log'!$D727, IF('Prediction Log'!$D727&lt;0, -'Prediction Log'!$P727+'Prediction Log'!$D727, "NA")))</f>
        <v/>
      </c>
      <c r="AC727" s="80" t="str">
        <f>IF(ISBLANK('Prediction Log'!$N727), "",ABS('Prediction Log'!$AB727))</f>
        <v/>
      </c>
      <c r="AD727" s="81" t="str">
        <f>IF(ISBLANK('Prediction Log'!$N727), "",IF('Prediction Log'!$E727&gt;0, 'Prediction Log'!$P727-'Prediction Log'!$E727, IF('Prediction Log'!$E727&lt;0, -'Prediction Log'!$P727+'Prediction Log'!$E727, "NA")))</f>
        <v/>
      </c>
      <c r="AE727" s="81" t="str">
        <f>IF(ISBLANK('Prediction Log'!$N727), "",ABS('Prediction Log'!$AD727))</f>
        <v/>
      </c>
    </row>
    <row r="728" ht="14.25" customHeight="1">
      <c r="A728" s="14" t="str">
        <f>IF(ISBLANK(Games!$B710), "",Games!A710)</f>
        <v/>
      </c>
      <c r="B728" s="67" t="str">
        <f>IF(ISBLANK(Games!$B710), "",Games!B710)</f>
        <v/>
      </c>
      <c r="C728" s="67" t="str">
        <f>IF(ISBLANK(Games!$B710), "",Games!E710)</f>
        <v/>
      </c>
      <c r="D728" s="10" t="str">
        <f>IF(ISBLANK(Games!$B710), "",Games!G710)</f>
        <v/>
      </c>
      <c r="E728" s="10" t="str">
        <f>IF(ISBLANK(Games!$B710), "",Games!H710)</f>
        <v/>
      </c>
      <c r="F728" s="69" t="str">
        <f>Games!D710</f>
        <v/>
      </c>
      <c r="G728" s="70" t="str">
        <f>Games!K710</f>
        <v/>
      </c>
      <c r="H728" s="71" t="str">
        <f>IF(ISBLANK(Games!B710), "", IF('Prediction Log'!$D728&lt;0, 'Prediction Log'!$B728, 'Prediction Log'!$C728))</f>
        <v/>
      </c>
      <c r="I728" s="72" t="str">
        <f>IF(ISBLANK(Games!$B710), "",Games!I710)</f>
        <v/>
      </c>
      <c r="J728" s="72" t="str">
        <f>IF('Prediction Log'!$F728&gt;0.5, 'Prediction Log'!$B728, IF('Prediction Log'!$F728&lt;0.5, 'Prediction Log'!$C728, "PICK"))</f>
        <v/>
      </c>
      <c r="K728" s="73" t="str">
        <f>IF(ISBLANK(Games!B710), "",IF('Prediction Log'!$J728='Prediction Log'!$B728, 'Prediction Log'!$F728, 1-'Prediction Log'!$F728))</f>
        <v/>
      </c>
      <c r="L728" s="74" t="str">
        <f>IF(ISBLANK(Games!$B710), "",Games!L710)</f>
        <v/>
      </c>
      <c r="M728" s="75" t="str">
        <f>IF(ISBLANK('Prediction Log'!$N728), "",IF('Prediction Log'!$N728&gt;'Prediction Log'!$O728,'Prediction Log'!$B728,'Prediction Log'!$C728))</f>
        <v/>
      </c>
      <c r="N728" s="76"/>
      <c r="O728" s="76"/>
      <c r="P728" s="77" t="str">
        <f>IF(ISBLANK('Prediction Log'!$N728), "",'Prediction Log'!$O728-'Prediction Log'!$N728)</f>
        <v/>
      </c>
      <c r="Q728" s="78" t="str">
        <f>IF(ISBLANK('Prediction Log'!$N728), "",IF('Prediction Log'!$M728&lt;&gt;'Prediction Log'!$H728, "Y", IF(AND('Prediction Log'!$M728='Prediction Log'!$H728, ABS((-1*'Prediction Log'!$P728))&gt;ABS('Prediction Log'!$D728)), "Y", IF('Prediction Log'!$D728='Prediction Log'!$P728, "PUSH", "N"))))</f>
        <v/>
      </c>
      <c r="R728" s="79" t="str">
        <f>IF(ISBLANK('Prediction Log'!$N728), "",IF('Prediction Log'!$P728&lt;'Prediction Log'!$D728, "Y", IF('Prediction Log'!$P728='Prediction Log'!$D728, "PUSH", "N")))</f>
        <v/>
      </c>
      <c r="S728" s="79" t="str">
        <f>IF(ISBLANK('Prediction Log'!$N728), "",IF('Prediction Log'!$P728&lt;'Prediction Log'!$E728, "Y", IF('Prediction Log'!$P728='Prediction Log'!$E728, "PUSH", "N")))</f>
        <v/>
      </c>
      <c r="T728" s="80" t="str">
        <f>IF(ISBLANK('Prediction Log'!$N728),"",IF('Prediction Log'!$M728='Prediction Log'!$H728, "Y", "N"))</f>
        <v/>
      </c>
      <c r="U728" s="80" t="str">
        <f>'Prediction Log'!$R728</f>
        <v/>
      </c>
      <c r="V728" s="80" t="str">
        <f>IF(ISBLANK('Prediction Log'!$N728), "",IF(AND('Prediction Log'!$T728="Y", 'Prediction Log'!$U728="Y"), "Y", "N"))</f>
        <v/>
      </c>
      <c r="W728" s="81" t="str">
        <f>IF(ISBLANK('Prediction Log'!$N728),"",IF('Prediction Log'!$M728='Prediction Log'!$I728, "Y", "N"))</f>
        <v/>
      </c>
      <c r="X728" s="81" t="str">
        <f>IF(ISBLANK('Prediction Log'!$N728), "", IF('Prediction Log'!$R728=Games!K710, "Y", "N"))</f>
        <v/>
      </c>
      <c r="Y728" s="82" t="str">
        <f>IF(ISBLANK('Prediction Log'!$N728), "",IF('Prediction Log'!$J728='Prediction Log'!$M728, "Y", "N"))</f>
        <v/>
      </c>
      <c r="Z728" s="81" t="str">
        <f>IF(ISBLANK('Prediction Log'!$N728), "",IF('Prediction Log'!$I728&lt;&gt;'Prediction Log'!$M728, "N",IF(AND('Prediction Log'!$E728&gt;0, 'Prediction Log'!$P728&gt;'Prediction Log'!$E728, 'Prediction Log'!$I728='Prediction Log'!$C728), "Y", IF(AND('Prediction Log'!$E728&lt;0, 'Prediction Log'!$P728&lt;'Prediction Log'!$E728,'Prediction Log'!$I728='Prediction Log'!$B728 ), "Y", IF('Prediction Log'!$P728='Prediction Log'!$E728, "PUSH", "N")))))</f>
        <v/>
      </c>
      <c r="AA728" s="81" t="str">
        <f>IF(ISBLANK('Prediction Log'!$N728), "",IF(AND('Prediction Log'!$W728="Y", 'Prediction Log'!$X728="Y"), "Y", "N"))</f>
        <v/>
      </c>
      <c r="AB728" s="80" t="str">
        <f>IF(ISBLANK('Prediction Log'!$N728), "",IF('Prediction Log'!$D728&gt;0, 'Prediction Log'!$P728-'Prediction Log'!$D728, IF('Prediction Log'!$D728&lt;0, -'Prediction Log'!$P728+'Prediction Log'!$D728, "NA")))</f>
        <v/>
      </c>
      <c r="AC728" s="80" t="str">
        <f>IF(ISBLANK('Prediction Log'!$N728), "",ABS('Prediction Log'!$AB728))</f>
        <v/>
      </c>
      <c r="AD728" s="81" t="str">
        <f>IF(ISBLANK('Prediction Log'!$N728), "",IF('Prediction Log'!$E728&gt;0, 'Prediction Log'!$P728-'Prediction Log'!$E728, IF('Prediction Log'!$E728&lt;0, -'Prediction Log'!$P728+'Prediction Log'!$E728, "NA")))</f>
        <v/>
      </c>
      <c r="AE728" s="81" t="str">
        <f>IF(ISBLANK('Prediction Log'!$N728), "",ABS('Prediction Log'!$AD728))</f>
        <v/>
      </c>
    </row>
    <row r="729" ht="14.25" customHeight="1">
      <c r="A729" s="67" t="str">
        <f>IF(ISBLANK(Games!$B711), "",Games!A711)</f>
        <v/>
      </c>
      <c r="B729" s="67" t="str">
        <f>IF(ISBLANK(Games!$B711), "",Games!B711)</f>
        <v/>
      </c>
      <c r="C729" s="67" t="str">
        <f>IF(ISBLANK(Games!$B711), "",Games!E711)</f>
        <v/>
      </c>
      <c r="D729" s="68" t="str">
        <f>IF(ISBLANK(Games!$B711), "",Games!G711)</f>
        <v/>
      </c>
      <c r="E729" s="68" t="str">
        <f>IF(ISBLANK(Games!$B711), "",Games!H711)</f>
        <v/>
      </c>
      <c r="F729" s="69" t="str">
        <f>Games!D711</f>
        <v/>
      </c>
      <c r="G729" s="70" t="str">
        <f>Games!K711</f>
        <v/>
      </c>
      <c r="H729" s="71" t="str">
        <f>IF(ISBLANK(Games!B711), "", IF('Prediction Log'!$D729&lt;0, 'Prediction Log'!$B729, 'Prediction Log'!$C729))</f>
        <v/>
      </c>
      <c r="I729" s="72" t="str">
        <f>IF(ISBLANK(Games!$B711), "",Games!I711)</f>
        <v/>
      </c>
      <c r="J729" s="72" t="str">
        <f>IF('Prediction Log'!$F729&gt;0.5, 'Prediction Log'!$B729, IF('Prediction Log'!$F729&lt;0.5, 'Prediction Log'!$C729, "PICK"))</f>
        <v/>
      </c>
      <c r="K729" s="73" t="str">
        <f>IF(ISBLANK(Games!B711), "",IF('Prediction Log'!$J729='Prediction Log'!$B729, 'Prediction Log'!$F729, 1-'Prediction Log'!$F729))</f>
        <v/>
      </c>
      <c r="L729" s="74" t="str">
        <f>IF(ISBLANK(Games!$B711), "",Games!L711)</f>
        <v/>
      </c>
      <c r="M729" s="75" t="str">
        <f>IF(ISBLANK('Prediction Log'!$N729), "",IF('Prediction Log'!$N729&gt;'Prediction Log'!$O729,'Prediction Log'!$B729,'Prediction Log'!$C729))</f>
        <v/>
      </c>
      <c r="N729" s="76"/>
      <c r="O729" s="76"/>
      <c r="P729" s="77" t="str">
        <f>IF(ISBLANK('Prediction Log'!$N729), "",'Prediction Log'!$O729-'Prediction Log'!$N729)</f>
        <v/>
      </c>
      <c r="Q729" s="78" t="str">
        <f>IF(ISBLANK('Prediction Log'!$N729), "",IF('Prediction Log'!$M729&lt;&gt;'Prediction Log'!$H729, "Y", IF(AND('Prediction Log'!$M729='Prediction Log'!$H729, ABS((-1*'Prediction Log'!$P729))&gt;ABS('Prediction Log'!$D729)), "Y", IF('Prediction Log'!$D729='Prediction Log'!$P729, "PUSH", "N"))))</f>
        <v/>
      </c>
      <c r="R729" s="79" t="str">
        <f>IF(ISBLANK('Prediction Log'!$N729), "",IF('Prediction Log'!$P729&lt;'Prediction Log'!$D729, "Y", IF('Prediction Log'!$P729='Prediction Log'!$D729, "PUSH", "N")))</f>
        <v/>
      </c>
      <c r="S729" s="79" t="str">
        <f>IF(ISBLANK('Prediction Log'!$N729), "",IF('Prediction Log'!$P729&lt;'Prediction Log'!$E729, "Y", IF('Prediction Log'!$P729='Prediction Log'!$E729, "PUSH", "N")))</f>
        <v/>
      </c>
      <c r="T729" s="80" t="str">
        <f>IF(ISBLANK('Prediction Log'!$N729),"",IF('Prediction Log'!$M729='Prediction Log'!$H729, "Y", "N"))</f>
        <v/>
      </c>
      <c r="U729" s="80" t="str">
        <f>'Prediction Log'!$R729</f>
        <v/>
      </c>
      <c r="V729" s="80" t="str">
        <f>IF(ISBLANK('Prediction Log'!$N729), "",IF(AND('Prediction Log'!$T729="Y", 'Prediction Log'!$U729="Y"), "Y", "N"))</f>
        <v/>
      </c>
      <c r="W729" s="81" t="str">
        <f>IF(ISBLANK('Prediction Log'!$N729),"",IF('Prediction Log'!$M729='Prediction Log'!$I729, "Y", "N"))</f>
        <v/>
      </c>
      <c r="X729" s="81" t="str">
        <f>IF(ISBLANK('Prediction Log'!$N729), "", IF('Prediction Log'!$R729=Games!K711, "Y", "N"))</f>
        <v/>
      </c>
      <c r="Y729" s="82" t="str">
        <f>IF(ISBLANK('Prediction Log'!$N729), "",IF('Prediction Log'!$J729='Prediction Log'!$M729, "Y", "N"))</f>
        <v/>
      </c>
      <c r="Z729" s="81" t="str">
        <f>IF(ISBLANK('Prediction Log'!$N729), "",IF('Prediction Log'!$I729&lt;&gt;'Prediction Log'!$M729, "N",IF(AND('Prediction Log'!$E729&gt;0, 'Prediction Log'!$P729&gt;'Prediction Log'!$E729, 'Prediction Log'!$I729='Prediction Log'!$C729), "Y", IF(AND('Prediction Log'!$E729&lt;0, 'Prediction Log'!$P729&lt;'Prediction Log'!$E729,'Prediction Log'!$I729='Prediction Log'!$B729 ), "Y", IF('Prediction Log'!$P729='Prediction Log'!$E729, "PUSH", "N")))))</f>
        <v/>
      </c>
      <c r="AA729" s="81" t="str">
        <f>IF(ISBLANK('Prediction Log'!$N729), "",IF(AND('Prediction Log'!$W729="Y", 'Prediction Log'!$X729="Y"), "Y", "N"))</f>
        <v/>
      </c>
      <c r="AB729" s="80" t="str">
        <f>IF(ISBLANK('Prediction Log'!$N729), "",IF('Prediction Log'!$D729&gt;0, 'Prediction Log'!$P729-'Prediction Log'!$D729, IF('Prediction Log'!$D729&lt;0, -'Prediction Log'!$P729+'Prediction Log'!$D729, "NA")))</f>
        <v/>
      </c>
      <c r="AC729" s="80" t="str">
        <f>IF(ISBLANK('Prediction Log'!$N729), "",ABS('Prediction Log'!$AB729))</f>
        <v/>
      </c>
      <c r="AD729" s="81" t="str">
        <f>IF(ISBLANK('Prediction Log'!$N729), "",IF('Prediction Log'!$E729&gt;0, 'Prediction Log'!$P729-'Prediction Log'!$E729, IF('Prediction Log'!$E729&lt;0, -'Prediction Log'!$P729+'Prediction Log'!$E729, "NA")))</f>
        <v/>
      </c>
      <c r="AE729" s="81" t="str">
        <f>IF(ISBLANK('Prediction Log'!$N729), "",ABS('Prediction Log'!$AD729))</f>
        <v/>
      </c>
    </row>
    <row r="730" ht="14.25" customHeight="1">
      <c r="A730" s="14" t="str">
        <f>IF(ISBLANK(Games!$B712), "",Games!A712)</f>
        <v/>
      </c>
      <c r="B730" s="67" t="str">
        <f>IF(ISBLANK(Games!$B712), "",Games!B712)</f>
        <v/>
      </c>
      <c r="C730" s="67" t="str">
        <f>IF(ISBLANK(Games!$B712), "",Games!E712)</f>
        <v/>
      </c>
      <c r="D730" s="10" t="str">
        <f>IF(ISBLANK(Games!$B712), "",Games!G712)</f>
        <v/>
      </c>
      <c r="E730" s="10" t="str">
        <f>IF(ISBLANK(Games!$B712), "",Games!H712)</f>
        <v/>
      </c>
      <c r="F730" s="69" t="str">
        <f>Games!D712</f>
        <v/>
      </c>
      <c r="G730" s="70" t="str">
        <f>Games!K712</f>
        <v/>
      </c>
      <c r="H730" s="71" t="str">
        <f>IF(ISBLANK(Games!B712), "", IF('Prediction Log'!$D730&lt;0, 'Prediction Log'!$B730, 'Prediction Log'!$C730))</f>
        <v/>
      </c>
      <c r="I730" s="72" t="str">
        <f>IF(ISBLANK(Games!$B712), "",Games!I712)</f>
        <v/>
      </c>
      <c r="J730" s="72" t="str">
        <f>IF('Prediction Log'!$F730&gt;0.5, 'Prediction Log'!$B730, IF('Prediction Log'!$F730&lt;0.5, 'Prediction Log'!$C730, "PICK"))</f>
        <v/>
      </c>
      <c r="K730" s="73" t="str">
        <f>IF(ISBLANK(Games!B712), "",IF('Prediction Log'!$J730='Prediction Log'!$B730, 'Prediction Log'!$F730, 1-'Prediction Log'!$F730))</f>
        <v/>
      </c>
      <c r="L730" s="74" t="str">
        <f>IF(ISBLANK(Games!$B712), "",Games!L712)</f>
        <v/>
      </c>
      <c r="M730" s="75" t="str">
        <f>IF(ISBLANK('Prediction Log'!$N730), "",IF('Prediction Log'!$N730&gt;'Prediction Log'!$O730,'Prediction Log'!$B730,'Prediction Log'!$C730))</f>
        <v/>
      </c>
      <c r="N730" s="76"/>
      <c r="O730" s="76"/>
      <c r="P730" s="77" t="str">
        <f>IF(ISBLANK('Prediction Log'!$N730), "",'Prediction Log'!$O730-'Prediction Log'!$N730)</f>
        <v/>
      </c>
      <c r="Q730" s="78" t="str">
        <f>IF(ISBLANK('Prediction Log'!$N730), "",IF('Prediction Log'!$M730&lt;&gt;'Prediction Log'!$H730, "Y", IF(AND('Prediction Log'!$M730='Prediction Log'!$H730, ABS((-1*'Prediction Log'!$P730))&gt;ABS('Prediction Log'!$D730)), "Y", IF('Prediction Log'!$D730='Prediction Log'!$P730, "PUSH", "N"))))</f>
        <v/>
      </c>
      <c r="R730" s="79" t="str">
        <f>IF(ISBLANK('Prediction Log'!$N730), "",IF('Prediction Log'!$P730&lt;'Prediction Log'!$D730, "Y", IF('Prediction Log'!$P730='Prediction Log'!$D730, "PUSH", "N")))</f>
        <v/>
      </c>
      <c r="S730" s="79" t="str">
        <f>IF(ISBLANK('Prediction Log'!$N730), "",IF('Prediction Log'!$P730&lt;'Prediction Log'!$E730, "Y", IF('Prediction Log'!$P730='Prediction Log'!$E730, "PUSH", "N")))</f>
        <v/>
      </c>
      <c r="T730" s="80" t="str">
        <f>IF(ISBLANK('Prediction Log'!$N730),"",IF('Prediction Log'!$M730='Prediction Log'!$H730, "Y", "N"))</f>
        <v/>
      </c>
      <c r="U730" s="80" t="str">
        <f>'Prediction Log'!$R730</f>
        <v/>
      </c>
      <c r="V730" s="80" t="str">
        <f>IF(ISBLANK('Prediction Log'!$N730), "",IF(AND('Prediction Log'!$T730="Y", 'Prediction Log'!$U730="Y"), "Y", "N"))</f>
        <v/>
      </c>
      <c r="W730" s="81" t="str">
        <f>IF(ISBLANK('Prediction Log'!$N730),"",IF('Prediction Log'!$M730='Prediction Log'!$I730, "Y", "N"))</f>
        <v/>
      </c>
      <c r="X730" s="81" t="str">
        <f>IF(ISBLANK('Prediction Log'!$N730), "", IF('Prediction Log'!$R730=Games!K712, "Y", "N"))</f>
        <v/>
      </c>
      <c r="Y730" s="82" t="str">
        <f>IF(ISBLANK('Prediction Log'!$N730), "",IF('Prediction Log'!$J730='Prediction Log'!$M730, "Y", "N"))</f>
        <v/>
      </c>
      <c r="Z730" s="81" t="str">
        <f>IF(ISBLANK('Prediction Log'!$N730), "",IF('Prediction Log'!$I730&lt;&gt;'Prediction Log'!$M730, "N",IF(AND('Prediction Log'!$E730&gt;0, 'Prediction Log'!$P730&gt;'Prediction Log'!$E730, 'Prediction Log'!$I730='Prediction Log'!$C730), "Y", IF(AND('Prediction Log'!$E730&lt;0, 'Prediction Log'!$P730&lt;'Prediction Log'!$E730,'Prediction Log'!$I730='Prediction Log'!$B730 ), "Y", IF('Prediction Log'!$P730='Prediction Log'!$E730, "PUSH", "N")))))</f>
        <v/>
      </c>
      <c r="AA730" s="81" t="str">
        <f>IF(ISBLANK('Prediction Log'!$N730), "",IF(AND('Prediction Log'!$W730="Y", 'Prediction Log'!$X730="Y"), "Y", "N"))</f>
        <v/>
      </c>
      <c r="AB730" s="80" t="str">
        <f>IF(ISBLANK('Prediction Log'!$N730), "",IF('Prediction Log'!$D730&gt;0, 'Prediction Log'!$P730-'Prediction Log'!$D730, IF('Prediction Log'!$D730&lt;0, -'Prediction Log'!$P730+'Prediction Log'!$D730, "NA")))</f>
        <v/>
      </c>
      <c r="AC730" s="80" t="str">
        <f>IF(ISBLANK('Prediction Log'!$N730), "",ABS('Prediction Log'!$AB730))</f>
        <v/>
      </c>
      <c r="AD730" s="81" t="str">
        <f>IF(ISBLANK('Prediction Log'!$N730), "",IF('Prediction Log'!$E730&gt;0, 'Prediction Log'!$P730-'Prediction Log'!$E730, IF('Prediction Log'!$E730&lt;0, -'Prediction Log'!$P730+'Prediction Log'!$E730, "NA")))</f>
        <v/>
      </c>
      <c r="AE730" s="81" t="str">
        <f>IF(ISBLANK('Prediction Log'!$N730), "",ABS('Prediction Log'!$AD730))</f>
        <v/>
      </c>
    </row>
    <row r="731" ht="14.25" customHeight="1">
      <c r="A731" s="67" t="str">
        <f>IF(ISBLANK(Games!$B713), "",Games!A713)</f>
        <v/>
      </c>
      <c r="B731" s="67" t="str">
        <f>IF(ISBLANK(Games!$B713), "",Games!B713)</f>
        <v/>
      </c>
      <c r="C731" s="67" t="str">
        <f>IF(ISBLANK(Games!$B713), "",Games!E713)</f>
        <v/>
      </c>
      <c r="D731" s="68" t="str">
        <f>IF(ISBLANK(Games!$B713), "",Games!G713)</f>
        <v/>
      </c>
      <c r="E731" s="68" t="str">
        <f>IF(ISBLANK(Games!$B713), "",Games!H713)</f>
        <v/>
      </c>
      <c r="F731" s="69" t="str">
        <f>Games!D713</f>
        <v/>
      </c>
      <c r="G731" s="70" t="str">
        <f>Games!K713</f>
        <v/>
      </c>
      <c r="H731" s="71" t="str">
        <f>IF(ISBLANK(Games!B713), "", IF('Prediction Log'!$D731&lt;0, 'Prediction Log'!$B731, 'Prediction Log'!$C731))</f>
        <v/>
      </c>
      <c r="I731" s="72" t="str">
        <f>IF(ISBLANK(Games!$B713), "",Games!I713)</f>
        <v/>
      </c>
      <c r="J731" s="72" t="str">
        <f>IF('Prediction Log'!$F731&gt;0.5, 'Prediction Log'!$B731, IF('Prediction Log'!$F731&lt;0.5, 'Prediction Log'!$C731, "PICK"))</f>
        <v/>
      </c>
      <c r="K731" s="73" t="str">
        <f>IF(ISBLANK(Games!B713), "",IF('Prediction Log'!$J731='Prediction Log'!$B731, 'Prediction Log'!$F731, 1-'Prediction Log'!$F731))</f>
        <v/>
      </c>
      <c r="L731" s="74" t="str">
        <f>IF(ISBLANK(Games!$B713), "",Games!L713)</f>
        <v/>
      </c>
      <c r="M731" s="75" t="str">
        <f>IF(ISBLANK('Prediction Log'!$N731), "",IF('Prediction Log'!$N731&gt;'Prediction Log'!$O731,'Prediction Log'!$B731,'Prediction Log'!$C731))</f>
        <v/>
      </c>
      <c r="N731" s="76"/>
      <c r="O731" s="76"/>
      <c r="P731" s="77" t="str">
        <f>IF(ISBLANK('Prediction Log'!$N731), "",'Prediction Log'!$O731-'Prediction Log'!$N731)</f>
        <v/>
      </c>
      <c r="Q731" s="78" t="str">
        <f>IF(ISBLANK('Prediction Log'!$N731), "",IF('Prediction Log'!$M731&lt;&gt;'Prediction Log'!$H731, "Y", IF(AND('Prediction Log'!$M731='Prediction Log'!$H731, ABS((-1*'Prediction Log'!$P731))&gt;ABS('Prediction Log'!$D731)), "Y", IF('Prediction Log'!$D731='Prediction Log'!$P731, "PUSH", "N"))))</f>
        <v/>
      </c>
      <c r="R731" s="79" t="str">
        <f>IF(ISBLANK('Prediction Log'!$N731), "",IF('Prediction Log'!$P731&lt;'Prediction Log'!$D731, "Y", IF('Prediction Log'!$P731='Prediction Log'!$D731, "PUSH", "N")))</f>
        <v/>
      </c>
      <c r="S731" s="79" t="str">
        <f>IF(ISBLANK('Prediction Log'!$N731), "",IF('Prediction Log'!$P731&lt;'Prediction Log'!$E731, "Y", IF('Prediction Log'!$P731='Prediction Log'!$E731, "PUSH", "N")))</f>
        <v/>
      </c>
      <c r="T731" s="80" t="str">
        <f>IF(ISBLANK('Prediction Log'!$N731),"",IF('Prediction Log'!$M731='Prediction Log'!$H731, "Y", "N"))</f>
        <v/>
      </c>
      <c r="U731" s="80" t="str">
        <f>'Prediction Log'!$R731</f>
        <v/>
      </c>
      <c r="V731" s="80" t="str">
        <f>IF(ISBLANK('Prediction Log'!$N731), "",IF(AND('Prediction Log'!$T731="Y", 'Prediction Log'!$U731="Y"), "Y", "N"))</f>
        <v/>
      </c>
      <c r="W731" s="81" t="str">
        <f>IF(ISBLANK('Prediction Log'!$N731),"",IF('Prediction Log'!$M731='Prediction Log'!$I731, "Y", "N"))</f>
        <v/>
      </c>
      <c r="X731" s="81" t="str">
        <f>IF(ISBLANK('Prediction Log'!$N731), "", IF('Prediction Log'!$R731=Games!K713, "Y", "N"))</f>
        <v/>
      </c>
      <c r="Y731" s="82" t="str">
        <f>IF(ISBLANK('Prediction Log'!$N731), "",IF('Prediction Log'!$J731='Prediction Log'!$M731, "Y", "N"))</f>
        <v/>
      </c>
      <c r="Z731" s="81" t="str">
        <f>IF(ISBLANK('Prediction Log'!$N731), "",IF('Prediction Log'!$I731&lt;&gt;'Prediction Log'!$M731, "N",IF(AND('Prediction Log'!$E731&gt;0, 'Prediction Log'!$P731&gt;'Prediction Log'!$E731, 'Prediction Log'!$I731='Prediction Log'!$C731), "Y", IF(AND('Prediction Log'!$E731&lt;0, 'Prediction Log'!$P731&lt;'Prediction Log'!$E731,'Prediction Log'!$I731='Prediction Log'!$B731 ), "Y", IF('Prediction Log'!$P731='Prediction Log'!$E731, "PUSH", "N")))))</f>
        <v/>
      </c>
      <c r="AA731" s="81" t="str">
        <f>IF(ISBLANK('Prediction Log'!$N731), "",IF(AND('Prediction Log'!$W731="Y", 'Prediction Log'!$X731="Y"), "Y", "N"))</f>
        <v/>
      </c>
      <c r="AB731" s="80" t="str">
        <f>IF(ISBLANK('Prediction Log'!$N731), "",IF('Prediction Log'!$D731&gt;0, 'Prediction Log'!$P731-'Prediction Log'!$D731, IF('Prediction Log'!$D731&lt;0, -'Prediction Log'!$P731+'Prediction Log'!$D731, "NA")))</f>
        <v/>
      </c>
      <c r="AC731" s="80" t="str">
        <f>IF(ISBLANK('Prediction Log'!$N731), "",ABS('Prediction Log'!$AB731))</f>
        <v/>
      </c>
      <c r="AD731" s="81" t="str">
        <f>IF(ISBLANK('Prediction Log'!$N731), "",IF('Prediction Log'!$E731&gt;0, 'Prediction Log'!$P731-'Prediction Log'!$E731, IF('Prediction Log'!$E731&lt;0, -'Prediction Log'!$P731+'Prediction Log'!$E731, "NA")))</f>
        <v/>
      </c>
      <c r="AE731" s="81" t="str">
        <f>IF(ISBLANK('Prediction Log'!$N731), "",ABS('Prediction Log'!$AD731))</f>
        <v/>
      </c>
    </row>
    <row r="732" ht="14.25" customHeight="1">
      <c r="A732" s="14" t="str">
        <f>IF(ISBLANK(Games!$B714), "",Games!A714)</f>
        <v/>
      </c>
      <c r="B732" s="67" t="str">
        <f>IF(ISBLANK(Games!$B714), "",Games!B714)</f>
        <v/>
      </c>
      <c r="C732" s="67" t="str">
        <f>IF(ISBLANK(Games!$B714), "",Games!E714)</f>
        <v/>
      </c>
      <c r="D732" s="10" t="str">
        <f>IF(ISBLANK(Games!$B714), "",Games!G714)</f>
        <v/>
      </c>
      <c r="E732" s="10" t="str">
        <f>IF(ISBLANK(Games!$B714), "",Games!H714)</f>
        <v/>
      </c>
      <c r="F732" s="69" t="str">
        <f>Games!D714</f>
        <v/>
      </c>
      <c r="G732" s="70" t="str">
        <f>Games!K714</f>
        <v/>
      </c>
      <c r="H732" s="71" t="str">
        <f>IF(ISBLANK(Games!B714), "", IF('Prediction Log'!$D732&lt;0, 'Prediction Log'!$B732, 'Prediction Log'!$C732))</f>
        <v/>
      </c>
      <c r="I732" s="72" t="str">
        <f>IF(ISBLANK(Games!$B714), "",Games!I714)</f>
        <v/>
      </c>
      <c r="J732" s="72" t="str">
        <f>IF('Prediction Log'!$F732&gt;0.5, 'Prediction Log'!$B732, IF('Prediction Log'!$F732&lt;0.5, 'Prediction Log'!$C732, "PICK"))</f>
        <v/>
      </c>
      <c r="K732" s="73" t="str">
        <f>IF(ISBLANK(Games!B714), "",IF('Prediction Log'!$J732='Prediction Log'!$B732, 'Prediction Log'!$F732, 1-'Prediction Log'!$F732))</f>
        <v/>
      </c>
      <c r="L732" s="74" t="str">
        <f>IF(ISBLANK(Games!$B714), "",Games!L714)</f>
        <v/>
      </c>
      <c r="M732" s="75" t="str">
        <f>IF(ISBLANK('Prediction Log'!$N732), "",IF('Prediction Log'!$N732&gt;'Prediction Log'!$O732,'Prediction Log'!$B732,'Prediction Log'!$C732))</f>
        <v/>
      </c>
      <c r="N732" s="76"/>
      <c r="O732" s="76"/>
      <c r="P732" s="77" t="str">
        <f>IF(ISBLANK('Prediction Log'!$N732), "",'Prediction Log'!$O732-'Prediction Log'!$N732)</f>
        <v/>
      </c>
      <c r="Q732" s="78" t="str">
        <f>IF(ISBLANK('Prediction Log'!$N732), "",IF('Prediction Log'!$M732&lt;&gt;'Prediction Log'!$H732, "Y", IF(AND('Prediction Log'!$M732='Prediction Log'!$H732, ABS((-1*'Prediction Log'!$P732))&gt;ABS('Prediction Log'!$D732)), "Y", IF('Prediction Log'!$D732='Prediction Log'!$P732, "PUSH", "N"))))</f>
        <v/>
      </c>
      <c r="R732" s="79" t="str">
        <f>IF(ISBLANK('Prediction Log'!$N732), "",IF('Prediction Log'!$P732&lt;'Prediction Log'!$D732, "Y", IF('Prediction Log'!$P732='Prediction Log'!$D732, "PUSH", "N")))</f>
        <v/>
      </c>
      <c r="S732" s="79" t="str">
        <f>IF(ISBLANK('Prediction Log'!$N732), "",IF('Prediction Log'!$P732&lt;'Prediction Log'!$E732, "Y", IF('Prediction Log'!$P732='Prediction Log'!$E732, "PUSH", "N")))</f>
        <v/>
      </c>
      <c r="T732" s="80" t="str">
        <f>IF(ISBLANK('Prediction Log'!$N732),"",IF('Prediction Log'!$M732='Prediction Log'!$H732, "Y", "N"))</f>
        <v/>
      </c>
      <c r="U732" s="80" t="str">
        <f>'Prediction Log'!$R732</f>
        <v/>
      </c>
      <c r="V732" s="80" t="str">
        <f>IF(ISBLANK('Prediction Log'!$N732), "",IF(AND('Prediction Log'!$T732="Y", 'Prediction Log'!$U732="Y"), "Y", "N"))</f>
        <v/>
      </c>
      <c r="W732" s="81" t="str">
        <f>IF(ISBLANK('Prediction Log'!$N732),"",IF('Prediction Log'!$M732='Prediction Log'!$I732, "Y", "N"))</f>
        <v/>
      </c>
      <c r="X732" s="81" t="str">
        <f>IF(ISBLANK('Prediction Log'!$N732), "", IF('Prediction Log'!$R732=Games!K714, "Y", "N"))</f>
        <v/>
      </c>
      <c r="Y732" s="82" t="str">
        <f>IF(ISBLANK('Prediction Log'!$N732), "",IF('Prediction Log'!$J732='Prediction Log'!$M732, "Y", "N"))</f>
        <v/>
      </c>
      <c r="Z732" s="81" t="str">
        <f>IF(ISBLANK('Prediction Log'!$N732), "",IF('Prediction Log'!$I732&lt;&gt;'Prediction Log'!$M732, "N",IF(AND('Prediction Log'!$E732&gt;0, 'Prediction Log'!$P732&gt;'Prediction Log'!$E732, 'Prediction Log'!$I732='Prediction Log'!$C732), "Y", IF(AND('Prediction Log'!$E732&lt;0, 'Prediction Log'!$P732&lt;'Prediction Log'!$E732,'Prediction Log'!$I732='Prediction Log'!$B732 ), "Y", IF('Prediction Log'!$P732='Prediction Log'!$E732, "PUSH", "N")))))</f>
        <v/>
      </c>
      <c r="AA732" s="81" t="str">
        <f>IF(ISBLANK('Prediction Log'!$N732), "",IF(AND('Prediction Log'!$W732="Y", 'Prediction Log'!$X732="Y"), "Y", "N"))</f>
        <v/>
      </c>
      <c r="AB732" s="80" t="str">
        <f>IF(ISBLANK('Prediction Log'!$N732), "",IF('Prediction Log'!$D732&gt;0, 'Prediction Log'!$P732-'Prediction Log'!$D732, IF('Prediction Log'!$D732&lt;0, -'Prediction Log'!$P732+'Prediction Log'!$D732, "NA")))</f>
        <v/>
      </c>
      <c r="AC732" s="80" t="str">
        <f>IF(ISBLANK('Prediction Log'!$N732), "",ABS('Prediction Log'!$AB732))</f>
        <v/>
      </c>
      <c r="AD732" s="81" t="str">
        <f>IF(ISBLANK('Prediction Log'!$N732), "",IF('Prediction Log'!$E732&gt;0, 'Prediction Log'!$P732-'Prediction Log'!$E732, IF('Prediction Log'!$E732&lt;0, -'Prediction Log'!$P732+'Prediction Log'!$E732, "NA")))</f>
        <v/>
      </c>
      <c r="AE732" s="81" t="str">
        <f>IF(ISBLANK('Prediction Log'!$N732), "",ABS('Prediction Log'!$AD732))</f>
        <v/>
      </c>
    </row>
    <row r="733" ht="14.25" customHeight="1">
      <c r="A733" s="67" t="str">
        <f>IF(ISBLANK(Games!$B715), "",Games!A715)</f>
        <v/>
      </c>
      <c r="B733" s="67" t="str">
        <f>IF(ISBLANK(Games!$B715), "",Games!B715)</f>
        <v/>
      </c>
      <c r="C733" s="67" t="str">
        <f>IF(ISBLANK(Games!$B715), "",Games!E715)</f>
        <v/>
      </c>
      <c r="D733" s="68" t="str">
        <f>IF(ISBLANK(Games!$B715), "",Games!G715)</f>
        <v/>
      </c>
      <c r="E733" s="68" t="str">
        <f>IF(ISBLANK(Games!$B715), "",Games!H715)</f>
        <v/>
      </c>
      <c r="F733" s="69" t="str">
        <f>Games!D715</f>
        <v/>
      </c>
      <c r="G733" s="70" t="str">
        <f>Games!K715</f>
        <v/>
      </c>
      <c r="H733" s="71" t="str">
        <f>IF(ISBLANK(Games!B715), "", IF('Prediction Log'!$D733&lt;0, 'Prediction Log'!$B733, 'Prediction Log'!$C733))</f>
        <v/>
      </c>
      <c r="I733" s="72" t="str">
        <f>IF(ISBLANK(Games!$B715), "",Games!I715)</f>
        <v/>
      </c>
      <c r="J733" s="72" t="str">
        <f>IF('Prediction Log'!$F733&gt;0.5, 'Prediction Log'!$B733, IF('Prediction Log'!$F733&lt;0.5, 'Prediction Log'!$C733, "PICK"))</f>
        <v/>
      </c>
      <c r="K733" s="73" t="str">
        <f>IF(ISBLANK(Games!B715), "",IF('Prediction Log'!$J733='Prediction Log'!$B733, 'Prediction Log'!$F733, 1-'Prediction Log'!$F733))</f>
        <v/>
      </c>
      <c r="L733" s="74" t="str">
        <f>IF(ISBLANK(Games!$B715), "",Games!L715)</f>
        <v/>
      </c>
      <c r="M733" s="75" t="str">
        <f>IF(ISBLANK('Prediction Log'!$N733), "",IF('Prediction Log'!$N733&gt;'Prediction Log'!$O733,'Prediction Log'!$B733,'Prediction Log'!$C733))</f>
        <v/>
      </c>
      <c r="N733" s="76"/>
      <c r="O733" s="76"/>
      <c r="P733" s="77" t="str">
        <f>IF(ISBLANK('Prediction Log'!$N733), "",'Prediction Log'!$O733-'Prediction Log'!$N733)</f>
        <v/>
      </c>
      <c r="Q733" s="78" t="str">
        <f>IF(ISBLANK('Prediction Log'!$N733), "",IF('Prediction Log'!$M733&lt;&gt;'Prediction Log'!$H733, "Y", IF(AND('Prediction Log'!$M733='Prediction Log'!$H733, ABS((-1*'Prediction Log'!$P733))&gt;ABS('Prediction Log'!$D733)), "Y", IF('Prediction Log'!$D733='Prediction Log'!$P733, "PUSH", "N"))))</f>
        <v/>
      </c>
      <c r="R733" s="79" t="str">
        <f>IF(ISBLANK('Prediction Log'!$N733), "",IF('Prediction Log'!$P733&lt;'Prediction Log'!$D733, "Y", IF('Prediction Log'!$P733='Prediction Log'!$D733, "PUSH", "N")))</f>
        <v/>
      </c>
      <c r="S733" s="79" t="str">
        <f>IF(ISBLANK('Prediction Log'!$N733), "",IF('Prediction Log'!$P733&lt;'Prediction Log'!$E733, "Y", IF('Prediction Log'!$P733='Prediction Log'!$E733, "PUSH", "N")))</f>
        <v/>
      </c>
      <c r="T733" s="80" t="str">
        <f>IF(ISBLANK('Prediction Log'!$N733),"",IF('Prediction Log'!$M733='Prediction Log'!$H733, "Y", "N"))</f>
        <v/>
      </c>
      <c r="U733" s="80" t="str">
        <f>'Prediction Log'!$R733</f>
        <v/>
      </c>
      <c r="V733" s="80" t="str">
        <f>IF(ISBLANK('Prediction Log'!$N733), "",IF(AND('Prediction Log'!$T733="Y", 'Prediction Log'!$U733="Y"), "Y", "N"))</f>
        <v/>
      </c>
      <c r="W733" s="81" t="str">
        <f>IF(ISBLANK('Prediction Log'!$N733),"",IF('Prediction Log'!$M733='Prediction Log'!$I733, "Y", "N"))</f>
        <v/>
      </c>
      <c r="X733" s="81" t="str">
        <f>IF(ISBLANK('Prediction Log'!$N733), "", IF('Prediction Log'!$R733=Games!K715, "Y", "N"))</f>
        <v/>
      </c>
      <c r="Y733" s="82" t="str">
        <f>IF(ISBLANK('Prediction Log'!$N733), "",IF('Prediction Log'!$J733='Prediction Log'!$M733, "Y", "N"))</f>
        <v/>
      </c>
      <c r="Z733" s="81" t="str">
        <f>IF(ISBLANK('Prediction Log'!$N733), "",IF('Prediction Log'!$I733&lt;&gt;'Prediction Log'!$M733, "N",IF(AND('Prediction Log'!$E733&gt;0, 'Prediction Log'!$P733&gt;'Prediction Log'!$E733, 'Prediction Log'!$I733='Prediction Log'!$C733), "Y", IF(AND('Prediction Log'!$E733&lt;0, 'Prediction Log'!$P733&lt;'Prediction Log'!$E733,'Prediction Log'!$I733='Prediction Log'!$B733 ), "Y", IF('Prediction Log'!$P733='Prediction Log'!$E733, "PUSH", "N")))))</f>
        <v/>
      </c>
      <c r="AA733" s="81" t="str">
        <f>IF(ISBLANK('Prediction Log'!$N733), "",IF(AND('Prediction Log'!$W733="Y", 'Prediction Log'!$X733="Y"), "Y", "N"))</f>
        <v/>
      </c>
      <c r="AB733" s="80" t="str">
        <f>IF(ISBLANK('Prediction Log'!$N733), "",IF('Prediction Log'!$D733&gt;0, 'Prediction Log'!$P733-'Prediction Log'!$D733, IF('Prediction Log'!$D733&lt;0, -'Prediction Log'!$P733+'Prediction Log'!$D733, "NA")))</f>
        <v/>
      </c>
      <c r="AC733" s="80" t="str">
        <f>IF(ISBLANK('Prediction Log'!$N733), "",ABS('Prediction Log'!$AB733))</f>
        <v/>
      </c>
      <c r="AD733" s="81" t="str">
        <f>IF(ISBLANK('Prediction Log'!$N733), "",IF('Prediction Log'!$E733&gt;0, 'Prediction Log'!$P733-'Prediction Log'!$E733, IF('Prediction Log'!$E733&lt;0, -'Prediction Log'!$P733+'Prediction Log'!$E733, "NA")))</f>
        <v/>
      </c>
      <c r="AE733" s="81" t="str">
        <f>IF(ISBLANK('Prediction Log'!$N733), "",ABS('Prediction Log'!$AD733))</f>
        <v/>
      </c>
    </row>
    <row r="734" ht="14.25" customHeight="1">
      <c r="A734" s="14" t="str">
        <f>IF(ISBLANK(Games!$B716), "",Games!A716)</f>
        <v/>
      </c>
      <c r="B734" s="67" t="str">
        <f>IF(ISBLANK(Games!$B716), "",Games!B716)</f>
        <v/>
      </c>
      <c r="C734" s="67" t="str">
        <f>IF(ISBLANK(Games!$B716), "",Games!E716)</f>
        <v/>
      </c>
      <c r="D734" s="10" t="str">
        <f>IF(ISBLANK(Games!$B716), "",Games!G716)</f>
        <v/>
      </c>
      <c r="E734" s="10" t="str">
        <f>IF(ISBLANK(Games!$B716), "",Games!H716)</f>
        <v/>
      </c>
      <c r="F734" s="69" t="str">
        <f>Games!D716</f>
        <v/>
      </c>
      <c r="G734" s="70" t="str">
        <f>Games!K716</f>
        <v/>
      </c>
      <c r="H734" s="71" t="str">
        <f>IF(ISBLANK(Games!B716), "", IF('Prediction Log'!$D734&lt;0, 'Prediction Log'!$B734, 'Prediction Log'!$C734))</f>
        <v/>
      </c>
      <c r="I734" s="72" t="str">
        <f>IF(ISBLANK(Games!$B716), "",Games!I716)</f>
        <v/>
      </c>
      <c r="J734" s="72" t="str">
        <f>IF('Prediction Log'!$F734&gt;0.5, 'Prediction Log'!$B734, IF('Prediction Log'!$F734&lt;0.5, 'Prediction Log'!$C734, "PICK"))</f>
        <v/>
      </c>
      <c r="K734" s="73" t="str">
        <f>IF(ISBLANK(Games!B716), "",IF('Prediction Log'!$J734='Prediction Log'!$B734, 'Prediction Log'!$F734, 1-'Prediction Log'!$F734))</f>
        <v/>
      </c>
      <c r="L734" s="74" t="str">
        <f>IF(ISBLANK(Games!$B716), "",Games!L716)</f>
        <v/>
      </c>
      <c r="M734" s="75" t="str">
        <f>IF(ISBLANK('Prediction Log'!$N734), "",IF('Prediction Log'!$N734&gt;'Prediction Log'!$O734,'Prediction Log'!$B734,'Prediction Log'!$C734))</f>
        <v/>
      </c>
      <c r="N734" s="76"/>
      <c r="O734" s="76"/>
      <c r="P734" s="77" t="str">
        <f>IF(ISBLANK('Prediction Log'!$N734), "",'Prediction Log'!$O734-'Prediction Log'!$N734)</f>
        <v/>
      </c>
      <c r="Q734" s="78" t="str">
        <f>IF(ISBLANK('Prediction Log'!$N734), "",IF('Prediction Log'!$M734&lt;&gt;'Prediction Log'!$H734, "Y", IF(AND('Prediction Log'!$M734='Prediction Log'!$H734, ABS((-1*'Prediction Log'!$P734))&gt;ABS('Prediction Log'!$D734)), "Y", IF('Prediction Log'!$D734='Prediction Log'!$P734, "PUSH", "N"))))</f>
        <v/>
      </c>
      <c r="R734" s="79" t="str">
        <f>IF(ISBLANK('Prediction Log'!$N734), "",IF('Prediction Log'!$P734&lt;'Prediction Log'!$D734, "Y", IF('Prediction Log'!$P734='Prediction Log'!$D734, "PUSH", "N")))</f>
        <v/>
      </c>
      <c r="S734" s="79" t="str">
        <f>IF(ISBLANK('Prediction Log'!$N734), "",IF('Prediction Log'!$P734&lt;'Prediction Log'!$E734, "Y", IF('Prediction Log'!$P734='Prediction Log'!$E734, "PUSH", "N")))</f>
        <v/>
      </c>
      <c r="T734" s="80" t="str">
        <f>IF(ISBLANK('Prediction Log'!$N734),"",IF('Prediction Log'!$M734='Prediction Log'!$H734, "Y", "N"))</f>
        <v/>
      </c>
      <c r="U734" s="80" t="str">
        <f>'Prediction Log'!$R734</f>
        <v/>
      </c>
      <c r="V734" s="80" t="str">
        <f>IF(ISBLANK('Prediction Log'!$N734), "",IF(AND('Prediction Log'!$T734="Y", 'Prediction Log'!$U734="Y"), "Y", "N"))</f>
        <v/>
      </c>
      <c r="W734" s="81" t="str">
        <f>IF(ISBLANK('Prediction Log'!$N734),"",IF('Prediction Log'!$M734='Prediction Log'!$I734, "Y", "N"))</f>
        <v/>
      </c>
      <c r="X734" s="81" t="str">
        <f>IF(ISBLANK('Prediction Log'!$N734), "", IF('Prediction Log'!$R734=Games!K716, "Y", "N"))</f>
        <v/>
      </c>
      <c r="Y734" s="82" t="str">
        <f>IF(ISBLANK('Prediction Log'!$N734), "",IF('Prediction Log'!$J734='Prediction Log'!$M734, "Y", "N"))</f>
        <v/>
      </c>
      <c r="Z734" s="81" t="str">
        <f>IF(ISBLANK('Prediction Log'!$N734), "",IF('Prediction Log'!$I734&lt;&gt;'Prediction Log'!$M734, "N",IF(AND('Prediction Log'!$E734&gt;0, 'Prediction Log'!$P734&gt;'Prediction Log'!$E734, 'Prediction Log'!$I734='Prediction Log'!$C734), "Y", IF(AND('Prediction Log'!$E734&lt;0, 'Prediction Log'!$P734&lt;'Prediction Log'!$E734,'Prediction Log'!$I734='Prediction Log'!$B734 ), "Y", IF('Prediction Log'!$P734='Prediction Log'!$E734, "PUSH", "N")))))</f>
        <v/>
      </c>
      <c r="AA734" s="81" t="str">
        <f>IF(ISBLANK('Prediction Log'!$N734), "",IF(AND('Prediction Log'!$W734="Y", 'Prediction Log'!$X734="Y"), "Y", "N"))</f>
        <v/>
      </c>
      <c r="AB734" s="80" t="str">
        <f>IF(ISBLANK('Prediction Log'!$N734), "",IF('Prediction Log'!$D734&gt;0, 'Prediction Log'!$P734-'Prediction Log'!$D734, IF('Prediction Log'!$D734&lt;0, -'Prediction Log'!$P734+'Prediction Log'!$D734, "NA")))</f>
        <v/>
      </c>
      <c r="AC734" s="80" t="str">
        <f>IF(ISBLANK('Prediction Log'!$N734), "",ABS('Prediction Log'!$AB734))</f>
        <v/>
      </c>
      <c r="AD734" s="81" t="str">
        <f>IF(ISBLANK('Prediction Log'!$N734), "",IF('Prediction Log'!$E734&gt;0, 'Prediction Log'!$P734-'Prediction Log'!$E734, IF('Prediction Log'!$E734&lt;0, -'Prediction Log'!$P734+'Prediction Log'!$E734, "NA")))</f>
        <v/>
      </c>
      <c r="AE734" s="81" t="str">
        <f>IF(ISBLANK('Prediction Log'!$N734), "",ABS('Prediction Log'!$AD734))</f>
        <v/>
      </c>
    </row>
    <row r="735" ht="14.25" customHeight="1">
      <c r="A735" s="67" t="str">
        <f>IF(ISBLANK(Games!$B717), "",Games!A717)</f>
        <v/>
      </c>
      <c r="B735" s="67" t="str">
        <f>IF(ISBLANK(Games!$B717), "",Games!B717)</f>
        <v/>
      </c>
      <c r="C735" s="67" t="str">
        <f>IF(ISBLANK(Games!$B717), "",Games!E717)</f>
        <v/>
      </c>
      <c r="D735" s="68" t="str">
        <f>IF(ISBLANK(Games!$B717), "",Games!G717)</f>
        <v/>
      </c>
      <c r="E735" s="68" t="str">
        <f>IF(ISBLANK(Games!$B717), "",Games!H717)</f>
        <v/>
      </c>
      <c r="F735" s="69" t="str">
        <f>Games!D717</f>
        <v/>
      </c>
      <c r="G735" s="70" t="str">
        <f>Games!K717</f>
        <v/>
      </c>
      <c r="H735" s="71" t="str">
        <f>IF(ISBLANK(Games!B717), "", IF('Prediction Log'!$D735&lt;0, 'Prediction Log'!$B735, 'Prediction Log'!$C735))</f>
        <v/>
      </c>
      <c r="I735" s="72" t="str">
        <f>IF(ISBLANK(Games!$B717), "",Games!I717)</f>
        <v/>
      </c>
      <c r="J735" s="72" t="str">
        <f>IF('Prediction Log'!$F735&gt;0.5, 'Prediction Log'!$B735, IF('Prediction Log'!$F735&lt;0.5, 'Prediction Log'!$C735, "PICK"))</f>
        <v/>
      </c>
      <c r="K735" s="73" t="str">
        <f>IF(ISBLANK(Games!B717), "",IF('Prediction Log'!$J735='Prediction Log'!$B735, 'Prediction Log'!$F735, 1-'Prediction Log'!$F735))</f>
        <v/>
      </c>
      <c r="L735" s="74" t="str">
        <f>IF(ISBLANK(Games!$B717), "",Games!L717)</f>
        <v/>
      </c>
      <c r="M735" s="75" t="str">
        <f>IF(ISBLANK('Prediction Log'!$N735), "",IF('Prediction Log'!$N735&gt;'Prediction Log'!$O735,'Prediction Log'!$B735,'Prediction Log'!$C735))</f>
        <v/>
      </c>
      <c r="N735" s="76"/>
      <c r="O735" s="76"/>
      <c r="P735" s="77" t="str">
        <f>IF(ISBLANK('Prediction Log'!$N735), "",'Prediction Log'!$O735-'Prediction Log'!$N735)</f>
        <v/>
      </c>
      <c r="Q735" s="78" t="str">
        <f>IF(ISBLANK('Prediction Log'!$N735), "",IF('Prediction Log'!$M735&lt;&gt;'Prediction Log'!$H735, "Y", IF(AND('Prediction Log'!$M735='Prediction Log'!$H735, ABS((-1*'Prediction Log'!$P735))&gt;ABS('Prediction Log'!$D735)), "Y", IF('Prediction Log'!$D735='Prediction Log'!$P735, "PUSH", "N"))))</f>
        <v/>
      </c>
      <c r="R735" s="79" t="str">
        <f>IF(ISBLANK('Prediction Log'!$N735), "",IF('Prediction Log'!$P735&lt;'Prediction Log'!$D735, "Y", IF('Prediction Log'!$P735='Prediction Log'!$D735, "PUSH", "N")))</f>
        <v/>
      </c>
      <c r="S735" s="79" t="str">
        <f>IF(ISBLANK('Prediction Log'!$N735), "",IF('Prediction Log'!$P735&lt;'Prediction Log'!$E735, "Y", IF('Prediction Log'!$P735='Prediction Log'!$E735, "PUSH", "N")))</f>
        <v/>
      </c>
      <c r="T735" s="80" t="str">
        <f>IF(ISBLANK('Prediction Log'!$N735),"",IF('Prediction Log'!$M735='Prediction Log'!$H735, "Y", "N"))</f>
        <v/>
      </c>
      <c r="U735" s="80" t="str">
        <f>'Prediction Log'!$R735</f>
        <v/>
      </c>
      <c r="V735" s="80" t="str">
        <f>IF(ISBLANK('Prediction Log'!$N735), "",IF(AND('Prediction Log'!$T735="Y", 'Prediction Log'!$U735="Y"), "Y", "N"))</f>
        <v/>
      </c>
      <c r="W735" s="81" t="str">
        <f>IF(ISBLANK('Prediction Log'!$N735),"",IF('Prediction Log'!$M735='Prediction Log'!$I735, "Y", "N"))</f>
        <v/>
      </c>
      <c r="X735" s="81" t="str">
        <f>IF(ISBLANK('Prediction Log'!$N735), "", IF('Prediction Log'!$R735=Games!K717, "Y", "N"))</f>
        <v/>
      </c>
      <c r="Y735" s="82" t="str">
        <f>IF(ISBLANK('Prediction Log'!$N735), "",IF('Prediction Log'!$J735='Prediction Log'!$M735, "Y", "N"))</f>
        <v/>
      </c>
      <c r="Z735" s="81" t="str">
        <f>IF(ISBLANK('Prediction Log'!$N735), "",IF('Prediction Log'!$I735&lt;&gt;'Prediction Log'!$M735, "N",IF(AND('Prediction Log'!$E735&gt;0, 'Prediction Log'!$P735&gt;'Prediction Log'!$E735, 'Prediction Log'!$I735='Prediction Log'!$C735), "Y", IF(AND('Prediction Log'!$E735&lt;0, 'Prediction Log'!$P735&lt;'Prediction Log'!$E735,'Prediction Log'!$I735='Prediction Log'!$B735 ), "Y", IF('Prediction Log'!$P735='Prediction Log'!$E735, "PUSH", "N")))))</f>
        <v/>
      </c>
      <c r="AA735" s="81" t="str">
        <f>IF(ISBLANK('Prediction Log'!$N735), "",IF(AND('Prediction Log'!$W735="Y", 'Prediction Log'!$X735="Y"), "Y", "N"))</f>
        <v/>
      </c>
      <c r="AB735" s="80" t="str">
        <f>IF(ISBLANK('Prediction Log'!$N735), "",IF('Prediction Log'!$D735&gt;0, 'Prediction Log'!$P735-'Prediction Log'!$D735, IF('Prediction Log'!$D735&lt;0, -'Prediction Log'!$P735+'Prediction Log'!$D735, "NA")))</f>
        <v/>
      </c>
      <c r="AC735" s="80" t="str">
        <f>IF(ISBLANK('Prediction Log'!$N735), "",ABS('Prediction Log'!$AB735))</f>
        <v/>
      </c>
      <c r="AD735" s="81" t="str">
        <f>IF(ISBLANK('Prediction Log'!$N735), "",IF('Prediction Log'!$E735&gt;0, 'Prediction Log'!$P735-'Prediction Log'!$E735, IF('Prediction Log'!$E735&lt;0, -'Prediction Log'!$P735+'Prediction Log'!$E735, "NA")))</f>
        <v/>
      </c>
      <c r="AE735" s="81" t="str">
        <f>IF(ISBLANK('Prediction Log'!$N735), "",ABS('Prediction Log'!$AD735))</f>
        <v/>
      </c>
    </row>
    <row r="736" ht="14.25" customHeight="1">
      <c r="A736" s="14" t="str">
        <f>IF(ISBLANK(Games!$B718), "",Games!A718)</f>
        <v/>
      </c>
      <c r="B736" s="67" t="str">
        <f>IF(ISBLANK(Games!$B718), "",Games!B718)</f>
        <v/>
      </c>
      <c r="C736" s="67" t="str">
        <f>IF(ISBLANK(Games!$B718), "",Games!E718)</f>
        <v/>
      </c>
      <c r="D736" s="10" t="str">
        <f>IF(ISBLANK(Games!$B718), "",Games!G718)</f>
        <v/>
      </c>
      <c r="E736" s="10" t="str">
        <f>IF(ISBLANK(Games!$B718), "",Games!H718)</f>
        <v/>
      </c>
      <c r="F736" s="69" t="str">
        <f>Games!D718</f>
        <v/>
      </c>
      <c r="G736" s="70" t="str">
        <f>Games!K718</f>
        <v/>
      </c>
      <c r="H736" s="71" t="str">
        <f>IF(ISBLANK(Games!B718), "", IF('Prediction Log'!$D736&lt;0, 'Prediction Log'!$B736, 'Prediction Log'!$C736))</f>
        <v/>
      </c>
      <c r="I736" s="72" t="str">
        <f>IF(ISBLANK(Games!$B718), "",Games!I718)</f>
        <v/>
      </c>
      <c r="J736" s="72" t="str">
        <f>IF('Prediction Log'!$F736&gt;0.5, 'Prediction Log'!$B736, IF('Prediction Log'!$F736&lt;0.5, 'Prediction Log'!$C736, "PICK"))</f>
        <v/>
      </c>
      <c r="K736" s="73" t="str">
        <f>IF(ISBLANK(Games!B718), "",IF('Prediction Log'!$J736='Prediction Log'!$B736, 'Prediction Log'!$F736, 1-'Prediction Log'!$F736))</f>
        <v/>
      </c>
      <c r="L736" s="74" t="str">
        <f>IF(ISBLANK(Games!$B718), "",Games!L718)</f>
        <v/>
      </c>
      <c r="M736" s="75" t="str">
        <f>IF(ISBLANK('Prediction Log'!$N736), "",IF('Prediction Log'!$N736&gt;'Prediction Log'!$O736,'Prediction Log'!$B736,'Prediction Log'!$C736))</f>
        <v/>
      </c>
      <c r="N736" s="76"/>
      <c r="O736" s="76"/>
      <c r="P736" s="77" t="str">
        <f>IF(ISBLANK('Prediction Log'!$N736), "",'Prediction Log'!$O736-'Prediction Log'!$N736)</f>
        <v/>
      </c>
      <c r="Q736" s="78" t="str">
        <f>IF(ISBLANK('Prediction Log'!$N736), "",IF('Prediction Log'!$M736&lt;&gt;'Prediction Log'!$H736, "Y", IF(AND('Prediction Log'!$M736='Prediction Log'!$H736, ABS((-1*'Prediction Log'!$P736))&gt;ABS('Prediction Log'!$D736)), "Y", IF('Prediction Log'!$D736='Prediction Log'!$P736, "PUSH", "N"))))</f>
        <v/>
      </c>
      <c r="R736" s="79" t="str">
        <f>IF(ISBLANK('Prediction Log'!$N736), "",IF('Prediction Log'!$P736&lt;'Prediction Log'!$D736, "Y", IF('Prediction Log'!$P736='Prediction Log'!$D736, "PUSH", "N")))</f>
        <v/>
      </c>
      <c r="S736" s="79" t="str">
        <f>IF(ISBLANK('Prediction Log'!$N736), "",IF('Prediction Log'!$P736&lt;'Prediction Log'!$E736, "Y", IF('Prediction Log'!$P736='Prediction Log'!$E736, "PUSH", "N")))</f>
        <v/>
      </c>
      <c r="T736" s="80" t="str">
        <f>IF(ISBLANK('Prediction Log'!$N736),"",IF('Prediction Log'!$M736='Prediction Log'!$H736, "Y", "N"))</f>
        <v/>
      </c>
      <c r="U736" s="80" t="str">
        <f>'Prediction Log'!$R736</f>
        <v/>
      </c>
      <c r="V736" s="80" t="str">
        <f>IF(ISBLANK('Prediction Log'!$N736), "",IF(AND('Prediction Log'!$T736="Y", 'Prediction Log'!$U736="Y"), "Y", "N"))</f>
        <v/>
      </c>
      <c r="W736" s="81" t="str">
        <f>IF(ISBLANK('Prediction Log'!$N736),"",IF('Prediction Log'!$M736='Prediction Log'!$I736, "Y", "N"))</f>
        <v/>
      </c>
      <c r="X736" s="81" t="str">
        <f>IF(ISBLANK('Prediction Log'!$N736), "", IF('Prediction Log'!$R736=Games!K718, "Y", "N"))</f>
        <v/>
      </c>
      <c r="Y736" s="82" t="str">
        <f>IF(ISBLANK('Prediction Log'!$N736), "",IF('Prediction Log'!$J736='Prediction Log'!$M736, "Y", "N"))</f>
        <v/>
      </c>
      <c r="Z736" s="81" t="str">
        <f>IF(ISBLANK('Prediction Log'!$N736), "",IF('Prediction Log'!$I736&lt;&gt;'Prediction Log'!$M736, "N",IF(AND('Prediction Log'!$E736&gt;0, 'Prediction Log'!$P736&gt;'Prediction Log'!$E736, 'Prediction Log'!$I736='Prediction Log'!$C736), "Y", IF(AND('Prediction Log'!$E736&lt;0, 'Prediction Log'!$P736&lt;'Prediction Log'!$E736,'Prediction Log'!$I736='Prediction Log'!$B736 ), "Y", IF('Prediction Log'!$P736='Prediction Log'!$E736, "PUSH", "N")))))</f>
        <v/>
      </c>
      <c r="AA736" s="81" t="str">
        <f>IF(ISBLANK('Prediction Log'!$N736), "",IF(AND('Prediction Log'!$W736="Y", 'Prediction Log'!$X736="Y"), "Y", "N"))</f>
        <v/>
      </c>
      <c r="AB736" s="80" t="str">
        <f>IF(ISBLANK('Prediction Log'!$N736), "",IF('Prediction Log'!$D736&gt;0, 'Prediction Log'!$P736-'Prediction Log'!$D736, IF('Prediction Log'!$D736&lt;0, -'Prediction Log'!$P736+'Prediction Log'!$D736, "NA")))</f>
        <v/>
      </c>
      <c r="AC736" s="80" t="str">
        <f>IF(ISBLANK('Prediction Log'!$N736), "",ABS('Prediction Log'!$AB736))</f>
        <v/>
      </c>
      <c r="AD736" s="81" t="str">
        <f>IF(ISBLANK('Prediction Log'!$N736), "",IF('Prediction Log'!$E736&gt;0, 'Prediction Log'!$P736-'Prediction Log'!$E736, IF('Prediction Log'!$E736&lt;0, -'Prediction Log'!$P736+'Prediction Log'!$E736, "NA")))</f>
        <v/>
      </c>
      <c r="AE736" s="81" t="str">
        <f>IF(ISBLANK('Prediction Log'!$N736), "",ABS('Prediction Log'!$AD736))</f>
        <v/>
      </c>
    </row>
    <row r="737" ht="14.25" customHeight="1">
      <c r="A737" s="67" t="str">
        <f>IF(ISBLANK(Games!$B719), "",Games!A719)</f>
        <v/>
      </c>
      <c r="B737" s="67" t="str">
        <f>IF(ISBLANK(Games!$B719), "",Games!B719)</f>
        <v/>
      </c>
      <c r="C737" s="67" t="str">
        <f>IF(ISBLANK(Games!$B719), "",Games!E719)</f>
        <v/>
      </c>
      <c r="D737" s="68" t="str">
        <f>IF(ISBLANK(Games!$B719), "",Games!G719)</f>
        <v/>
      </c>
      <c r="E737" s="68" t="str">
        <f>IF(ISBLANK(Games!$B719), "",Games!H719)</f>
        <v/>
      </c>
      <c r="F737" s="69" t="str">
        <f>Games!D719</f>
        <v/>
      </c>
      <c r="G737" s="70" t="str">
        <f>Games!K719</f>
        <v/>
      </c>
      <c r="H737" s="71" t="str">
        <f>IF(ISBLANK(Games!B719), "", IF('Prediction Log'!$D737&lt;0, 'Prediction Log'!$B737, 'Prediction Log'!$C737))</f>
        <v/>
      </c>
      <c r="I737" s="72" t="str">
        <f>IF(ISBLANK(Games!$B719), "",Games!I719)</f>
        <v/>
      </c>
      <c r="J737" s="72" t="str">
        <f>IF('Prediction Log'!$F737&gt;0.5, 'Prediction Log'!$B737, IF('Prediction Log'!$F737&lt;0.5, 'Prediction Log'!$C737, "PICK"))</f>
        <v/>
      </c>
      <c r="K737" s="73" t="str">
        <f>IF(ISBLANK(Games!B719), "",IF('Prediction Log'!$J737='Prediction Log'!$B737, 'Prediction Log'!$F737, 1-'Prediction Log'!$F737))</f>
        <v/>
      </c>
      <c r="L737" s="74" t="str">
        <f>IF(ISBLANK(Games!$B719), "",Games!L719)</f>
        <v/>
      </c>
      <c r="M737" s="75" t="str">
        <f>IF(ISBLANK('Prediction Log'!$N737), "",IF('Prediction Log'!$N737&gt;'Prediction Log'!$O737,'Prediction Log'!$B737,'Prediction Log'!$C737))</f>
        <v/>
      </c>
      <c r="N737" s="76"/>
      <c r="O737" s="76"/>
      <c r="P737" s="77" t="str">
        <f>IF(ISBLANK('Prediction Log'!$N737), "",'Prediction Log'!$O737-'Prediction Log'!$N737)</f>
        <v/>
      </c>
      <c r="Q737" s="78" t="str">
        <f>IF(ISBLANK('Prediction Log'!$N737), "",IF('Prediction Log'!$M737&lt;&gt;'Prediction Log'!$H737, "Y", IF(AND('Prediction Log'!$M737='Prediction Log'!$H737, ABS((-1*'Prediction Log'!$P737))&gt;ABS('Prediction Log'!$D737)), "Y", IF('Prediction Log'!$D737='Prediction Log'!$P737, "PUSH", "N"))))</f>
        <v/>
      </c>
      <c r="R737" s="79" t="str">
        <f>IF(ISBLANK('Prediction Log'!$N737), "",IF('Prediction Log'!$P737&lt;'Prediction Log'!$D737, "Y", IF('Prediction Log'!$P737='Prediction Log'!$D737, "PUSH", "N")))</f>
        <v/>
      </c>
      <c r="S737" s="79" t="str">
        <f>IF(ISBLANK('Prediction Log'!$N737), "",IF('Prediction Log'!$P737&lt;'Prediction Log'!$E737, "Y", IF('Prediction Log'!$P737='Prediction Log'!$E737, "PUSH", "N")))</f>
        <v/>
      </c>
      <c r="T737" s="80" t="str">
        <f>IF(ISBLANK('Prediction Log'!$N737),"",IF('Prediction Log'!$M737='Prediction Log'!$H737, "Y", "N"))</f>
        <v/>
      </c>
      <c r="U737" s="80" t="str">
        <f>'Prediction Log'!$R737</f>
        <v/>
      </c>
      <c r="V737" s="80" t="str">
        <f>IF(ISBLANK('Prediction Log'!$N737), "",IF(AND('Prediction Log'!$T737="Y", 'Prediction Log'!$U737="Y"), "Y", "N"))</f>
        <v/>
      </c>
      <c r="W737" s="81" t="str">
        <f>IF(ISBLANK('Prediction Log'!$N737),"",IF('Prediction Log'!$M737='Prediction Log'!$I737, "Y", "N"))</f>
        <v/>
      </c>
      <c r="X737" s="81" t="str">
        <f>IF(ISBLANK('Prediction Log'!$N737), "", IF('Prediction Log'!$R737=Games!K719, "Y", "N"))</f>
        <v/>
      </c>
      <c r="Y737" s="82" t="str">
        <f>IF(ISBLANK('Prediction Log'!$N737), "",IF('Prediction Log'!$J737='Prediction Log'!$M737, "Y", "N"))</f>
        <v/>
      </c>
      <c r="Z737" s="81" t="str">
        <f>IF(ISBLANK('Prediction Log'!$N737), "",IF('Prediction Log'!$I737&lt;&gt;'Prediction Log'!$M737, "N",IF(AND('Prediction Log'!$E737&gt;0, 'Prediction Log'!$P737&gt;'Prediction Log'!$E737, 'Prediction Log'!$I737='Prediction Log'!$C737), "Y", IF(AND('Prediction Log'!$E737&lt;0, 'Prediction Log'!$P737&lt;'Prediction Log'!$E737,'Prediction Log'!$I737='Prediction Log'!$B737 ), "Y", IF('Prediction Log'!$P737='Prediction Log'!$E737, "PUSH", "N")))))</f>
        <v/>
      </c>
      <c r="AA737" s="81" t="str">
        <f>IF(ISBLANK('Prediction Log'!$N737), "",IF(AND('Prediction Log'!$W737="Y", 'Prediction Log'!$X737="Y"), "Y", "N"))</f>
        <v/>
      </c>
      <c r="AB737" s="80" t="str">
        <f>IF(ISBLANK('Prediction Log'!$N737), "",IF('Prediction Log'!$D737&gt;0, 'Prediction Log'!$P737-'Prediction Log'!$D737, IF('Prediction Log'!$D737&lt;0, -'Prediction Log'!$P737+'Prediction Log'!$D737, "NA")))</f>
        <v/>
      </c>
      <c r="AC737" s="80" t="str">
        <f>IF(ISBLANK('Prediction Log'!$N737), "",ABS('Prediction Log'!$AB737))</f>
        <v/>
      </c>
      <c r="AD737" s="81" t="str">
        <f>IF(ISBLANK('Prediction Log'!$N737), "",IF('Prediction Log'!$E737&gt;0, 'Prediction Log'!$P737-'Prediction Log'!$E737, IF('Prediction Log'!$E737&lt;0, -'Prediction Log'!$P737+'Prediction Log'!$E737, "NA")))</f>
        <v/>
      </c>
      <c r="AE737" s="81" t="str">
        <f>IF(ISBLANK('Prediction Log'!$N737), "",ABS('Prediction Log'!$AD737))</f>
        <v/>
      </c>
    </row>
    <row r="738" ht="14.25" customHeight="1">
      <c r="A738" s="14" t="str">
        <f>IF(ISBLANK(Games!$B720), "",Games!A720)</f>
        <v/>
      </c>
      <c r="B738" s="67" t="str">
        <f>IF(ISBLANK(Games!$B720), "",Games!B720)</f>
        <v/>
      </c>
      <c r="C738" s="67" t="str">
        <f>IF(ISBLANK(Games!$B720), "",Games!E720)</f>
        <v/>
      </c>
      <c r="D738" s="10" t="str">
        <f>IF(ISBLANK(Games!$B720), "",Games!G720)</f>
        <v/>
      </c>
      <c r="E738" s="10" t="str">
        <f>IF(ISBLANK(Games!$B720), "",Games!H720)</f>
        <v/>
      </c>
      <c r="F738" s="69" t="str">
        <f>Games!D720</f>
        <v/>
      </c>
      <c r="G738" s="70" t="str">
        <f>Games!K720</f>
        <v/>
      </c>
      <c r="H738" s="71" t="str">
        <f>IF(ISBLANK(Games!B720), "", IF('Prediction Log'!$D738&lt;0, 'Prediction Log'!$B738, 'Prediction Log'!$C738))</f>
        <v/>
      </c>
      <c r="I738" s="72" t="str">
        <f>IF(ISBLANK(Games!$B720), "",Games!I720)</f>
        <v/>
      </c>
      <c r="J738" s="72" t="str">
        <f>IF('Prediction Log'!$F738&gt;0.5, 'Prediction Log'!$B738, IF('Prediction Log'!$F738&lt;0.5, 'Prediction Log'!$C738, "PICK"))</f>
        <v/>
      </c>
      <c r="K738" s="73" t="str">
        <f>IF(ISBLANK(Games!B720), "",IF('Prediction Log'!$J738='Prediction Log'!$B738, 'Prediction Log'!$F738, 1-'Prediction Log'!$F738))</f>
        <v/>
      </c>
      <c r="L738" s="74" t="str">
        <f>IF(ISBLANK(Games!$B720), "",Games!L720)</f>
        <v/>
      </c>
      <c r="M738" s="75" t="str">
        <f>IF(ISBLANK('Prediction Log'!$N738), "",IF('Prediction Log'!$N738&gt;'Prediction Log'!$O738,'Prediction Log'!$B738,'Prediction Log'!$C738))</f>
        <v/>
      </c>
      <c r="N738" s="76"/>
      <c r="O738" s="76"/>
      <c r="P738" s="77" t="str">
        <f>IF(ISBLANK('Prediction Log'!$N738), "",'Prediction Log'!$O738-'Prediction Log'!$N738)</f>
        <v/>
      </c>
      <c r="Q738" s="78" t="str">
        <f>IF(ISBLANK('Prediction Log'!$N738), "",IF('Prediction Log'!$M738&lt;&gt;'Prediction Log'!$H738, "Y", IF(AND('Prediction Log'!$M738='Prediction Log'!$H738, ABS((-1*'Prediction Log'!$P738))&gt;ABS('Prediction Log'!$D738)), "Y", IF('Prediction Log'!$D738='Prediction Log'!$P738, "PUSH", "N"))))</f>
        <v/>
      </c>
      <c r="R738" s="79" t="str">
        <f>IF(ISBLANK('Prediction Log'!$N738), "",IF('Prediction Log'!$P738&lt;'Prediction Log'!$D738, "Y", IF('Prediction Log'!$P738='Prediction Log'!$D738, "PUSH", "N")))</f>
        <v/>
      </c>
      <c r="S738" s="79" t="str">
        <f>IF(ISBLANK('Prediction Log'!$N738), "",IF('Prediction Log'!$P738&lt;'Prediction Log'!$E738, "Y", IF('Prediction Log'!$P738='Prediction Log'!$E738, "PUSH", "N")))</f>
        <v/>
      </c>
      <c r="T738" s="80" t="str">
        <f>IF(ISBLANK('Prediction Log'!$N738),"",IF('Prediction Log'!$M738='Prediction Log'!$H738, "Y", "N"))</f>
        <v/>
      </c>
      <c r="U738" s="80" t="str">
        <f>'Prediction Log'!$R738</f>
        <v/>
      </c>
      <c r="V738" s="80" t="str">
        <f>IF(ISBLANK('Prediction Log'!$N738), "",IF(AND('Prediction Log'!$T738="Y", 'Prediction Log'!$U738="Y"), "Y", "N"))</f>
        <v/>
      </c>
      <c r="W738" s="81" t="str">
        <f>IF(ISBLANK('Prediction Log'!$N738),"",IF('Prediction Log'!$M738='Prediction Log'!$I738, "Y", "N"))</f>
        <v/>
      </c>
      <c r="X738" s="81" t="str">
        <f>IF(ISBLANK('Prediction Log'!$N738), "", IF('Prediction Log'!$R738=Games!K720, "Y", "N"))</f>
        <v/>
      </c>
      <c r="Y738" s="82" t="str">
        <f>IF(ISBLANK('Prediction Log'!$N738), "",IF('Prediction Log'!$J738='Prediction Log'!$M738, "Y", "N"))</f>
        <v/>
      </c>
      <c r="Z738" s="81" t="str">
        <f>IF(ISBLANK('Prediction Log'!$N738), "",IF('Prediction Log'!$I738&lt;&gt;'Prediction Log'!$M738, "N",IF(AND('Prediction Log'!$E738&gt;0, 'Prediction Log'!$P738&gt;'Prediction Log'!$E738, 'Prediction Log'!$I738='Prediction Log'!$C738), "Y", IF(AND('Prediction Log'!$E738&lt;0, 'Prediction Log'!$P738&lt;'Prediction Log'!$E738,'Prediction Log'!$I738='Prediction Log'!$B738 ), "Y", IF('Prediction Log'!$P738='Prediction Log'!$E738, "PUSH", "N")))))</f>
        <v/>
      </c>
      <c r="AA738" s="81" t="str">
        <f>IF(ISBLANK('Prediction Log'!$N738), "",IF(AND('Prediction Log'!$W738="Y", 'Prediction Log'!$X738="Y"), "Y", "N"))</f>
        <v/>
      </c>
      <c r="AB738" s="80" t="str">
        <f>IF(ISBLANK('Prediction Log'!$N738), "",IF('Prediction Log'!$D738&gt;0, 'Prediction Log'!$P738-'Prediction Log'!$D738, IF('Prediction Log'!$D738&lt;0, -'Prediction Log'!$P738+'Prediction Log'!$D738, "NA")))</f>
        <v/>
      </c>
      <c r="AC738" s="80" t="str">
        <f>IF(ISBLANK('Prediction Log'!$N738), "",ABS('Prediction Log'!$AB738))</f>
        <v/>
      </c>
      <c r="AD738" s="81" t="str">
        <f>IF(ISBLANK('Prediction Log'!$N738), "",IF('Prediction Log'!$E738&gt;0, 'Prediction Log'!$P738-'Prediction Log'!$E738, IF('Prediction Log'!$E738&lt;0, -'Prediction Log'!$P738+'Prediction Log'!$E738, "NA")))</f>
        <v/>
      </c>
      <c r="AE738" s="81" t="str">
        <f>IF(ISBLANK('Prediction Log'!$N738), "",ABS('Prediction Log'!$AD738))</f>
        <v/>
      </c>
    </row>
    <row r="739" ht="14.25" customHeight="1">
      <c r="A739" s="67" t="str">
        <f>IF(ISBLANK(Games!$B721), "",Games!A721)</f>
        <v/>
      </c>
      <c r="B739" s="67" t="str">
        <f>IF(ISBLANK(Games!$B721), "",Games!B721)</f>
        <v/>
      </c>
      <c r="C739" s="67" t="str">
        <f>IF(ISBLANK(Games!$B721), "",Games!E721)</f>
        <v/>
      </c>
      <c r="D739" s="68" t="str">
        <f>IF(ISBLANK(Games!$B721), "",Games!G721)</f>
        <v/>
      </c>
      <c r="E739" s="68" t="str">
        <f>IF(ISBLANK(Games!$B721), "",Games!H721)</f>
        <v/>
      </c>
      <c r="F739" s="69" t="str">
        <f>Games!D721</f>
        <v/>
      </c>
      <c r="G739" s="70" t="str">
        <f>Games!K721</f>
        <v/>
      </c>
      <c r="H739" s="71" t="str">
        <f>IF(ISBLANK(Games!B721), "", IF('Prediction Log'!$D739&lt;0, 'Prediction Log'!$B739, 'Prediction Log'!$C739))</f>
        <v/>
      </c>
      <c r="I739" s="72" t="str">
        <f>IF(ISBLANK(Games!$B721), "",Games!I721)</f>
        <v/>
      </c>
      <c r="J739" s="72" t="str">
        <f>IF('Prediction Log'!$F739&gt;0.5, 'Prediction Log'!$B739, IF('Prediction Log'!$F739&lt;0.5, 'Prediction Log'!$C739, "PICK"))</f>
        <v/>
      </c>
      <c r="K739" s="73" t="str">
        <f>IF(ISBLANK(Games!B721), "",IF('Prediction Log'!$J739='Prediction Log'!$B739, 'Prediction Log'!$F739, 1-'Prediction Log'!$F739))</f>
        <v/>
      </c>
      <c r="L739" s="74" t="str">
        <f>IF(ISBLANK(Games!$B721), "",Games!L721)</f>
        <v/>
      </c>
      <c r="M739" s="75" t="str">
        <f>IF(ISBLANK('Prediction Log'!$N739), "",IF('Prediction Log'!$N739&gt;'Prediction Log'!$O739,'Prediction Log'!$B739,'Prediction Log'!$C739))</f>
        <v/>
      </c>
      <c r="N739" s="76"/>
      <c r="O739" s="76"/>
      <c r="P739" s="77" t="str">
        <f>IF(ISBLANK('Prediction Log'!$N739), "",'Prediction Log'!$O739-'Prediction Log'!$N739)</f>
        <v/>
      </c>
      <c r="Q739" s="78" t="str">
        <f>IF(ISBLANK('Prediction Log'!$N739), "",IF('Prediction Log'!$M739&lt;&gt;'Prediction Log'!$H739, "Y", IF(AND('Prediction Log'!$M739='Prediction Log'!$H739, ABS((-1*'Prediction Log'!$P739))&gt;ABS('Prediction Log'!$D739)), "Y", IF('Prediction Log'!$D739='Prediction Log'!$P739, "PUSH", "N"))))</f>
        <v/>
      </c>
      <c r="R739" s="79" t="str">
        <f>IF(ISBLANK('Prediction Log'!$N739), "",IF('Prediction Log'!$P739&lt;'Prediction Log'!$D739, "Y", IF('Prediction Log'!$P739='Prediction Log'!$D739, "PUSH", "N")))</f>
        <v/>
      </c>
      <c r="S739" s="79" t="str">
        <f>IF(ISBLANK('Prediction Log'!$N739), "",IF('Prediction Log'!$P739&lt;'Prediction Log'!$E739, "Y", IF('Prediction Log'!$P739='Prediction Log'!$E739, "PUSH", "N")))</f>
        <v/>
      </c>
      <c r="T739" s="80" t="str">
        <f>IF(ISBLANK('Prediction Log'!$N739),"",IF('Prediction Log'!$M739='Prediction Log'!$H739, "Y", "N"))</f>
        <v/>
      </c>
      <c r="U739" s="80" t="str">
        <f>'Prediction Log'!$R739</f>
        <v/>
      </c>
      <c r="V739" s="80" t="str">
        <f>IF(ISBLANK('Prediction Log'!$N739), "",IF(AND('Prediction Log'!$T739="Y", 'Prediction Log'!$U739="Y"), "Y", "N"))</f>
        <v/>
      </c>
      <c r="W739" s="81" t="str">
        <f>IF(ISBLANK('Prediction Log'!$N739),"",IF('Prediction Log'!$M739='Prediction Log'!$I739, "Y", "N"))</f>
        <v/>
      </c>
      <c r="X739" s="81" t="str">
        <f>IF(ISBLANK('Prediction Log'!$N739), "", IF('Prediction Log'!$R739=Games!K721, "Y", "N"))</f>
        <v/>
      </c>
      <c r="Y739" s="82" t="str">
        <f>IF(ISBLANK('Prediction Log'!$N739), "",IF('Prediction Log'!$J739='Prediction Log'!$M739, "Y", "N"))</f>
        <v/>
      </c>
      <c r="Z739" s="81" t="str">
        <f>IF(ISBLANK('Prediction Log'!$N739), "",IF('Prediction Log'!$I739&lt;&gt;'Prediction Log'!$M739, "N",IF(AND('Prediction Log'!$E739&gt;0, 'Prediction Log'!$P739&gt;'Prediction Log'!$E739, 'Prediction Log'!$I739='Prediction Log'!$C739), "Y", IF(AND('Prediction Log'!$E739&lt;0, 'Prediction Log'!$P739&lt;'Prediction Log'!$E739,'Prediction Log'!$I739='Prediction Log'!$B739 ), "Y", IF('Prediction Log'!$P739='Prediction Log'!$E739, "PUSH", "N")))))</f>
        <v/>
      </c>
      <c r="AA739" s="81" t="str">
        <f>IF(ISBLANK('Prediction Log'!$N739), "",IF(AND('Prediction Log'!$W739="Y", 'Prediction Log'!$X739="Y"), "Y", "N"))</f>
        <v/>
      </c>
      <c r="AB739" s="80" t="str">
        <f>IF(ISBLANK('Prediction Log'!$N739), "",IF('Prediction Log'!$D739&gt;0, 'Prediction Log'!$P739-'Prediction Log'!$D739, IF('Prediction Log'!$D739&lt;0, -'Prediction Log'!$P739+'Prediction Log'!$D739, "NA")))</f>
        <v/>
      </c>
      <c r="AC739" s="80" t="str">
        <f>IF(ISBLANK('Prediction Log'!$N739), "",ABS('Prediction Log'!$AB739))</f>
        <v/>
      </c>
      <c r="AD739" s="81" t="str">
        <f>IF(ISBLANK('Prediction Log'!$N739), "",IF('Prediction Log'!$E739&gt;0, 'Prediction Log'!$P739-'Prediction Log'!$E739, IF('Prediction Log'!$E739&lt;0, -'Prediction Log'!$P739+'Prediction Log'!$E739, "NA")))</f>
        <v/>
      </c>
      <c r="AE739" s="81" t="str">
        <f>IF(ISBLANK('Prediction Log'!$N739), "",ABS('Prediction Log'!$AD739))</f>
        <v/>
      </c>
    </row>
    <row r="740" ht="14.25" customHeight="1">
      <c r="A740" s="14" t="str">
        <f>IF(ISBLANK(Games!$B722), "",Games!A722)</f>
        <v/>
      </c>
      <c r="B740" s="67" t="str">
        <f>IF(ISBLANK(Games!$B722), "",Games!B722)</f>
        <v/>
      </c>
      <c r="C740" s="67" t="str">
        <f>IF(ISBLANK(Games!$B722), "",Games!E722)</f>
        <v/>
      </c>
      <c r="D740" s="10" t="str">
        <f>IF(ISBLANK(Games!$B722), "",Games!G722)</f>
        <v/>
      </c>
      <c r="E740" s="10" t="str">
        <f>IF(ISBLANK(Games!$B722), "",Games!H722)</f>
        <v/>
      </c>
      <c r="F740" s="69" t="str">
        <f>Games!D722</f>
        <v/>
      </c>
      <c r="G740" s="70" t="str">
        <f>Games!K722</f>
        <v/>
      </c>
      <c r="H740" s="71" t="str">
        <f>IF(ISBLANK(Games!B722), "", IF('Prediction Log'!$D740&lt;0, 'Prediction Log'!$B740, 'Prediction Log'!$C740))</f>
        <v/>
      </c>
      <c r="I740" s="72" t="str">
        <f>IF(ISBLANK(Games!$B722), "",Games!I722)</f>
        <v/>
      </c>
      <c r="J740" s="72" t="str">
        <f>IF('Prediction Log'!$F740&gt;0.5, 'Prediction Log'!$B740, IF('Prediction Log'!$F740&lt;0.5, 'Prediction Log'!$C740, "PICK"))</f>
        <v/>
      </c>
      <c r="K740" s="73" t="str">
        <f>IF(ISBLANK(Games!B722), "",IF('Prediction Log'!$J740='Prediction Log'!$B740, 'Prediction Log'!$F740, 1-'Prediction Log'!$F740))</f>
        <v/>
      </c>
      <c r="L740" s="74" t="str">
        <f>IF(ISBLANK(Games!$B722), "",Games!L722)</f>
        <v/>
      </c>
      <c r="M740" s="75" t="str">
        <f>IF(ISBLANK('Prediction Log'!$N740), "",IF('Prediction Log'!$N740&gt;'Prediction Log'!$O740,'Prediction Log'!$B740,'Prediction Log'!$C740))</f>
        <v/>
      </c>
      <c r="N740" s="76"/>
      <c r="O740" s="76"/>
      <c r="P740" s="77" t="str">
        <f>IF(ISBLANK('Prediction Log'!$N740), "",'Prediction Log'!$O740-'Prediction Log'!$N740)</f>
        <v/>
      </c>
      <c r="Q740" s="78" t="str">
        <f>IF(ISBLANK('Prediction Log'!$N740), "",IF('Prediction Log'!$M740&lt;&gt;'Prediction Log'!$H740, "Y", IF(AND('Prediction Log'!$M740='Prediction Log'!$H740, ABS((-1*'Prediction Log'!$P740))&gt;ABS('Prediction Log'!$D740)), "Y", IF('Prediction Log'!$D740='Prediction Log'!$P740, "PUSH", "N"))))</f>
        <v/>
      </c>
      <c r="R740" s="79" t="str">
        <f>IF(ISBLANK('Prediction Log'!$N740), "",IF('Prediction Log'!$P740&lt;'Prediction Log'!$D740, "Y", IF('Prediction Log'!$P740='Prediction Log'!$D740, "PUSH", "N")))</f>
        <v/>
      </c>
      <c r="S740" s="79" t="str">
        <f>IF(ISBLANK('Prediction Log'!$N740), "",IF('Prediction Log'!$P740&lt;'Prediction Log'!$E740, "Y", IF('Prediction Log'!$P740='Prediction Log'!$E740, "PUSH", "N")))</f>
        <v/>
      </c>
      <c r="T740" s="80" t="str">
        <f>IF(ISBLANK('Prediction Log'!$N740),"",IF('Prediction Log'!$M740='Prediction Log'!$H740, "Y", "N"))</f>
        <v/>
      </c>
      <c r="U740" s="80" t="str">
        <f>'Prediction Log'!$R740</f>
        <v/>
      </c>
      <c r="V740" s="80" t="str">
        <f>IF(ISBLANK('Prediction Log'!$N740), "",IF(AND('Prediction Log'!$T740="Y", 'Prediction Log'!$U740="Y"), "Y", "N"))</f>
        <v/>
      </c>
      <c r="W740" s="81" t="str">
        <f>IF(ISBLANK('Prediction Log'!$N740),"",IF('Prediction Log'!$M740='Prediction Log'!$I740, "Y", "N"))</f>
        <v/>
      </c>
      <c r="X740" s="81" t="str">
        <f>IF(ISBLANK('Prediction Log'!$N740), "", IF('Prediction Log'!$R740=Games!K722, "Y", "N"))</f>
        <v/>
      </c>
      <c r="Y740" s="82" t="str">
        <f>IF(ISBLANK('Prediction Log'!$N740), "",IF('Prediction Log'!$J740='Prediction Log'!$M740, "Y", "N"))</f>
        <v/>
      </c>
      <c r="Z740" s="81" t="str">
        <f>IF(ISBLANK('Prediction Log'!$N740), "",IF('Prediction Log'!$I740&lt;&gt;'Prediction Log'!$M740, "N",IF(AND('Prediction Log'!$E740&gt;0, 'Prediction Log'!$P740&gt;'Prediction Log'!$E740, 'Prediction Log'!$I740='Prediction Log'!$C740), "Y", IF(AND('Prediction Log'!$E740&lt;0, 'Prediction Log'!$P740&lt;'Prediction Log'!$E740,'Prediction Log'!$I740='Prediction Log'!$B740 ), "Y", IF('Prediction Log'!$P740='Prediction Log'!$E740, "PUSH", "N")))))</f>
        <v/>
      </c>
      <c r="AA740" s="81" t="str">
        <f>IF(ISBLANK('Prediction Log'!$N740), "",IF(AND('Prediction Log'!$W740="Y", 'Prediction Log'!$X740="Y"), "Y", "N"))</f>
        <v/>
      </c>
      <c r="AB740" s="80" t="str">
        <f>IF(ISBLANK('Prediction Log'!$N740), "",IF('Prediction Log'!$D740&gt;0, 'Prediction Log'!$P740-'Prediction Log'!$D740, IF('Prediction Log'!$D740&lt;0, -'Prediction Log'!$P740+'Prediction Log'!$D740, "NA")))</f>
        <v/>
      </c>
      <c r="AC740" s="80" t="str">
        <f>IF(ISBLANK('Prediction Log'!$N740), "",ABS('Prediction Log'!$AB740))</f>
        <v/>
      </c>
      <c r="AD740" s="81" t="str">
        <f>IF(ISBLANK('Prediction Log'!$N740), "",IF('Prediction Log'!$E740&gt;0, 'Prediction Log'!$P740-'Prediction Log'!$E740, IF('Prediction Log'!$E740&lt;0, -'Prediction Log'!$P740+'Prediction Log'!$E740, "NA")))</f>
        <v/>
      </c>
      <c r="AE740" s="81" t="str">
        <f>IF(ISBLANK('Prediction Log'!$N740), "",ABS('Prediction Log'!$AD740))</f>
        <v/>
      </c>
    </row>
    <row r="741" ht="14.25" customHeight="1">
      <c r="A741" s="67" t="str">
        <f>IF(ISBLANK(Games!$B723), "",Games!A723)</f>
        <v/>
      </c>
      <c r="B741" s="67" t="str">
        <f>IF(ISBLANK(Games!$B723), "",Games!B723)</f>
        <v/>
      </c>
      <c r="C741" s="67" t="str">
        <f>IF(ISBLANK(Games!$B723), "",Games!E723)</f>
        <v/>
      </c>
      <c r="D741" s="68" t="str">
        <f>IF(ISBLANK(Games!$B723), "",Games!G723)</f>
        <v/>
      </c>
      <c r="E741" s="68" t="str">
        <f>IF(ISBLANK(Games!$B723), "",Games!H723)</f>
        <v/>
      </c>
      <c r="F741" s="69" t="str">
        <f>Games!D723</f>
        <v/>
      </c>
      <c r="G741" s="70" t="str">
        <f>Games!K723</f>
        <v/>
      </c>
      <c r="H741" s="71" t="str">
        <f>IF(ISBLANK(Games!B723), "", IF('Prediction Log'!$D741&lt;0, 'Prediction Log'!$B741, 'Prediction Log'!$C741))</f>
        <v/>
      </c>
      <c r="I741" s="72" t="str">
        <f>IF(ISBLANK(Games!$B723), "",Games!I723)</f>
        <v/>
      </c>
      <c r="J741" s="72" t="str">
        <f>IF('Prediction Log'!$F741&gt;0.5, 'Prediction Log'!$B741, IF('Prediction Log'!$F741&lt;0.5, 'Prediction Log'!$C741, "PICK"))</f>
        <v/>
      </c>
      <c r="K741" s="73" t="str">
        <f>IF(ISBLANK(Games!B723), "",IF('Prediction Log'!$J741='Prediction Log'!$B741, 'Prediction Log'!$F741, 1-'Prediction Log'!$F741))</f>
        <v/>
      </c>
      <c r="L741" s="74" t="str">
        <f>IF(ISBLANK(Games!$B723), "",Games!L723)</f>
        <v/>
      </c>
      <c r="M741" s="75" t="str">
        <f>IF(ISBLANK('Prediction Log'!$N741), "",IF('Prediction Log'!$N741&gt;'Prediction Log'!$O741,'Prediction Log'!$B741,'Prediction Log'!$C741))</f>
        <v/>
      </c>
      <c r="N741" s="76"/>
      <c r="O741" s="76"/>
      <c r="P741" s="77" t="str">
        <f>IF(ISBLANK('Prediction Log'!$N741), "",'Prediction Log'!$O741-'Prediction Log'!$N741)</f>
        <v/>
      </c>
      <c r="Q741" s="78" t="str">
        <f>IF(ISBLANK('Prediction Log'!$N741), "",IF('Prediction Log'!$M741&lt;&gt;'Prediction Log'!$H741, "Y", IF(AND('Prediction Log'!$M741='Prediction Log'!$H741, ABS((-1*'Prediction Log'!$P741))&gt;ABS('Prediction Log'!$D741)), "Y", IF('Prediction Log'!$D741='Prediction Log'!$P741, "PUSH", "N"))))</f>
        <v/>
      </c>
      <c r="R741" s="79" t="str">
        <f>IF(ISBLANK('Prediction Log'!$N741), "",IF('Prediction Log'!$P741&lt;'Prediction Log'!$D741, "Y", IF('Prediction Log'!$P741='Prediction Log'!$D741, "PUSH", "N")))</f>
        <v/>
      </c>
      <c r="S741" s="79" t="str">
        <f>IF(ISBLANK('Prediction Log'!$N741), "",IF('Prediction Log'!$P741&lt;'Prediction Log'!$E741, "Y", IF('Prediction Log'!$P741='Prediction Log'!$E741, "PUSH", "N")))</f>
        <v/>
      </c>
      <c r="T741" s="80" t="str">
        <f>IF(ISBLANK('Prediction Log'!$N741),"",IF('Prediction Log'!$M741='Prediction Log'!$H741, "Y", "N"))</f>
        <v/>
      </c>
      <c r="U741" s="80" t="str">
        <f>'Prediction Log'!$R741</f>
        <v/>
      </c>
      <c r="V741" s="80" t="str">
        <f>IF(ISBLANK('Prediction Log'!$N741), "",IF(AND('Prediction Log'!$T741="Y", 'Prediction Log'!$U741="Y"), "Y", "N"))</f>
        <v/>
      </c>
      <c r="W741" s="81" t="str">
        <f>IF(ISBLANK('Prediction Log'!$N741),"",IF('Prediction Log'!$M741='Prediction Log'!$I741, "Y", "N"))</f>
        <v/>
      </c>
      <c r="X741" s="81" t="str">
        <f>IF(ISBLANK('Prediction Log'!$N741), "", IF('Prediction Log'!$R741=Games!K723, "Y", "N"))</f>
        <v/>
      </c>
      <c r="Y741" s="82" t="str">
        <f>IF(ISBLANK('Prediction Log'!$N741), "",IF('Prediction Log'!$J741='Prediction Log'!$M741, "Y", "N"))</f>
        <v/>
      </c>
      <c r="Z741" s="81" t="str">
        <f>IF(ISBLANK('Prediction Log'!$N741), "",IF('Prediction Log'!$I741&lt;&gt;'Prediction Log'!$M741, "N",IF(AND('Prediction Log'!$E741&gt;0, 'Prediction Log'!$P741&gt;'Prediction Log'!$E741, 'Prediction Log'!$I741='Prediction Log'!$C741), "Y", IF(AND('Prediction Log'!$E741&lt;0, 'Prediction Log'!$P741&lt;'Prediction Log'!$E741,'Prediction Log'!$I741='Prediction Log'!$B741 ), "Y", IF('Prediction Log'!$P741='Prediction Log'!$E741, "PUSH", "N")))))</f>
        <v/>
      </c>
      <c r="AA741" s="81" t="str">
        <f>IF(ISBLANK('Prediction Log'!$N741), "",IF(AND('Prediction Log'!$W741="Y", 'Prediction Log'!$X741="Y"), "Y", "N"))</f>
        <v/>
      </c>
      <c r="AB741" s="80" t="str">
        <f>IF(ISBLANK('Prediction Log'!$N741), "",IF('Prediction Log'!$D741&gt;0, 'Prediction Log'!$P741-'Prediction Log'!$D741, IF('Prediction Log'!$D741&lt;0, -'Prediction Log'!$P741+'Prediction Log'!$D741, "NA")))</f>
        <v/>
      </c>
      <c r="AC741" s="80" t="str">
        <f>IF(ISBLANK('Prediction Log'!$N741), "",ABS('Prediction Log'!$AB741))</f>
        <v/>
      </c>
      <c r="AD741" s="81" t="str">
        <f>IF(ISBLANK('Prediction Log'!$N741), "",IF('Prediction Log'!$E741&gt;0, 'Prediction Log'!$P741-'Prediction Log'!$E741, IF('Prediction Log'!$E741&lt;0, -'Prediction Log'!$P741+'Prediction Log'!$E741, "NA")))</f>
        <v/>
      </c>
      <c r="AE741" s="81" t="str">
        <f>IF(ISBLANK('Prediction Log'!$N741), "",ABS('Prediction Log'!$AD741))</f>
        <v/>
      </c>
    </row>
    <row r="742" ht="14.25" customHeight="1">
      <c r="A742" s="14" t="str">
        <f>IF(ISBLANK(Games!$B724), "",Games!A724)</f>
        <v/>
      </c>
      <c r="B742" s="67" t="str">
        <f>IF(ISBLANK(Games!$B724), "",Games!B724)</f>
        <v/>
      </c>
      <c r="C742" s="67" t="str">
        <f>IF(ISBLANK(Games!$B724), "",Games!E724)</f>
        <v/>
      </c>
      <c r="D742" s="10" t="str">
        <f>IF(ISBLANK(Games!$B724), "",Games!G724)</f>
        <v/>
      </c>
      <c r="E742" s="10" t="str">
        <f>IF(ISBLANK(Games!$B724), "",Games!H724)</f>
        <v/>
      </c>
      <c r="F742" s="69" t="str">
        <f>Games!D724</f>
        <v/>
      </c>
      <c r="G742" s="70" t="str">
        <f>Games!K724</f>
        <v/>
      </c>
      <c r="H742" s="71" t="str">
        <f>IF(ISBLANK(Games!B724), "", IF('Prediction Log'!$D742&lt;0, 'Prediction Log'!$B742, 'Prediction Log'!$C742))</f>
        <v/>
      </c>
      <c r="I742" s="72" t="str">
        <f>IF(ISBLANK(Games!$B724), "",Games!I724)</f>
        <v/>
      </c>
      <c r="J742" s="72" t="str">
        <f>IF('Prediction Log'!$F742&gt;0.5, 'Prediction Log'!$B742, IF('Prediction Log'!$F742&lt;0.5, 'Prediction Log'!$C742, "PICK"))</f>
        <v/>
      </c>
      <c r="K742" s="73" t="str">
        <f>IF(ISBLANK(Games!B724), "",IF('Prediction Log'!$J742='Prediction Log'!$B742, 'Prediction Log'!$F742, 1-'Prediction Log'!$F742))</f>
        <v/>
      </c>
      <c r="L742" s="74" t="str">
        <f>IF(ISBLANK(Games!$B724), "",Games!L724)</f>
        <v/>
      </c>
      <c r="M742" s="75" t="str">
        <f>IF(ISBLANK('Prediction Log'!$N742), "",IF('Prediction Log'!$N742&gt;'Prediction Log'!$O742,'Prediction Log'!$B742,'Prediction Log'!$C742))</f>
        <v/>
      </c>
      <c r="N742" s="76"/>
      <c r="O742" s="76"/>
      <c r="P742" s="77" t="str">
        <f>IF(ISBLANK('Prediction Log'!$N742), "",'Prediction Log'!$O742-'Prediction Log'!$N742)</f>
        <v/>
      </c>
      <c r="Q742" s="78" t="str">
        <f>IF(ISBLANK('Prediction Log'!$N742), "",IF('Prediction Log'!$M742&lt;&gt;'Prediction Log'!$H742, "Y", IF(AND('Prediction Log'!$M742='Prediction Log'!$H742, ABS((-1*'Prediction Log'!$P742))&gt;ABS('Prediction Log'!$D742)), "Y", IF('Prediction Log'!$D742='Prediction Log'!$P742, "PUSH", "N"))))</f>
        <v/>
      </c>
      <c r="R742" s="79" t="str">
        <f>IF(ISBLANK('Prediction Log'!$N742), "",IF('Prediction Log'!$P742&lt;'Prediction Log'!$D742, "Y", IF('Prediction Log'!$P742='Prediction Log'!$D742, "PUSH", "N")))</f>
        <v/>
      </c>
      <c r="S742" s="79" t="str">
        <f>IF(ISBLANK('Prediction Log'!$N742), "",IF('Prediction Log'!$P742&lt;'Prediction Log'!$E742, "Y", IF('Prediction Log'!$P742='Prediction Log'!$E742, "PUSH", "N")))</f>
        <v/>
      </c>
      <c r="T742" s="80" t="str">
        <f>IF(ISBLANK('Prediction Log'!$N742),"",IF('Prediction Log'!$M742='Prediction Log'!$H742, "Y", "N"))</f>
        <v/>
      </c>
      <c r="U742" s="80" t="str">
        <f>'Prediction Log'!$R742</f>
        <v/>
      </c>
      <c r="V742" s="80" t="str">
        <f>IF(ISBLANK('Prediction Log'!$N742), "",IF(AND('Prediction Log'!$T742="Y", 'Prediction Log'!$U742="Y"), "Y", "N"))</f>
        <v/>
      </c>
      <c r="W742" s="81" t="str">
        <f>IF(ISBLANK('Prediction Log'!$N742),"",IF('Prediction Log'!$M742='Prediction Log'!$I742, "Y", "N"))</f>
        <v/>
      </c>
      <c r="X742" s="81" t="str">
        <f>IF(ISBLANK('Prediction Log'!$N742), "", IF('Prediction Log'!$R742=Games!K724, "Y", "N"))</f>
        <v/>
      </c>
      <c r="Y742" s="82" t="str">
        <f>IF(ISBLANK('Prediction Log'!$N742), "",IF('Prediction Log'!$J742='Prediction Log'!$M742, "Y", "N"))</f>
        <v/>
      </c>
      <c r="Z742" s="81" t="str">
        <f>IF(ISBLANK('Prediction Log'!$N742), "",IF('Prediction Log'!$I742&lt;&gt;'Prediction Log'!$M742, "N",IF(AND('Prediction Log'!$E742&gt;0, 'Prediction Log'!$P742&gt;'Prediction Log'!$E742, 'Prediction Log'!$I742='Prediction Log'!$C742), "Y", IF(AND('Prediction Log'!$E742&lt;0, 'Prediction Log'!$P742&lt;'Prediction Log'!$E742,'Prediction Log'!$I742='Prediction Log'!$B742 ), "Y", IF('Prediction Log'!$P742='Prediction Log'!$E742, "PUSH", "N")))))</f>
        <v/>
      </c>
      <c r="AA742" s="81" t="str">
        <f>IF(ISBLANK('Prediction Log'!$N742), "",IF(AND('Prediction Log'!$W742="Y", 'Prediction Log'!$X742="Y"), "Y", "N"))</f>
        <v/>
      </c>
      <c r="AB742" s="80" t="str">
        <f>IF(ISBLANK('Prediction Log'!$N742), "",IF('Prediction Log'!$D742&gt;0, 'Prediction Log'!$P742-'Prediction Log'!$D742, IF('Prediction Log'!$D742&lt;0, -'Prediction Log'!$P742+'Prediction Log'!$D742, "NA")))</f>
        <v/>
      </c>
      <c r="AC742" s="80" t="str">
        <f>IF(ISBLANK('Prediction Log'!$N742), "",ABS('Prediction Log'!$AB742))</f>
        <v/>
      </c>
      <c r="AD742" s="81" t="str">
        <f>IF(ISBLANK('Prediction Log'!$N742), "",IF('Prediction Log'!$E742&gt;0, 'Prediction Log'!$P742-'Prediction Log'!$E742, IF('Prediction Log'!$E742&lt;0, -'Prediction Log'!$P742+'Prediction Log'!$E742, "NA")))</f>
        <v/>
      </c>
      <c r="AE742" s="81" t="str">
        <f>IF(ISBLANK('Prediction Log'!$N742), "",ABS('Prediction Log'!$AD742))</f>
        <v/>
      </c>
    </row>
    <row r="743" ht="14.25" customHeight="1">
      <c r="A743" s="67" t="str">
        <f>IF(ISBLANK(Games!$B725), "",Games!A725)</f>
        <v/>
      </c>
      <c r="B743" s="67" t="str">
        <f>IF(ISBLANK(Games!$B725), "",Games!B725)</f>
        <v/>
      </c>
      <c r="C743" s="67" t="str">
        <f>IF(ISBLANK(Games!$B725), "",Games!E725)</f>
        <v/>
      </c>
      <c r="D743" s="68" t="str">
        <f>IF(ISBLANK(Games!$B725), "",Games!G725)</f>
        <v/>
      </c>
      <c r="E743" s="68" t="str">
        <f>IF(ISBLANK(Games!$B725), "",Games!H725)</f>
        <v/>
      </c>
      <c r="F743" s="69" t="str">
        <f>Games!D725</f>
        <v/>
      </c>
      <c r="G743" s="70" t="str">
        <f>Games!K725</f>
        <v/>
      </c>
      <c r="H743" s="71" t="str">
        <f>IF(ISBLANK(Games!B725), "", IF('Prediction Log'!$D743&lt;0, 'Prediction Log'!$B743, 'Prediction Log'!$C743))</f>
        <v/>
      </c>
      <c r="I743" s="72" t="str">
        <f>IF(ISBLANK(Games!$B725), "",Games!I725)</f>
        <v/>
      </c>
      <c r="J743" s="72" t="str">
        <f>IF('Prediction Log'!$F743&gt;0.5, 'Prediction Log'!$B743, IF('Prediction Log'!$F743&lt;0.5, 'Prediction Log'!$C743, "PICK"))</f>
        <v/>
      </c>
      <c r="K743" s="73" t="str">
        <f>IF(ISBLANK(Games!B725), "",IF('Prediction Log'!$J743='Prediction Log'!$B743, 'Prediction Log'!$F743, 1-'Prediction Log'!$F743))</f>
        <v/>
      </c>
      <c r="L743" s="74" t="str">
        <f>IF(ISBLANK(Games!$B725), "",Games!L725)</f>
        <v/>
      </c>
      <c r="M743" s="75" t="str">
        <f>IF(ISBLANK('Prediction Log'!$N743), "",IF('Prediction Log'!$N743&gt;'Prediction Log'!$O743,'Prediction Log'!$B743,'Prediction Log'!$C743))</f>
        <v/>
      </c>
      <c r="N743" s="76"/>
      <c r="O743" s="76"/>
      <c r="P743" s="77" t="str">
        <f>IF(ISBLANK('Prediction Log'!$N743), "",'Prediction Log'!$O743-'Prediction Log'!$N743)</f>
        <v/>
      </c>
      <c r="Q743" s="78" t="str">
        <f>IF(ISBLANK('Prediction Log'!$N743), "",IF('Prediction Log'!$M743&lt;&gt;'Prediction Log'!$H743, "Y", IF(AND('Prediction Log'!$M743='Prediction Log'!$H743, ABS((-1*'Prediction Log'!$P743))&gt;ABS('Prediction Log'!$D743)), "Y", IF('Prediction Log'!$D743='Prediction Log'!$P743, "PUSH", "N"))))</f>
        <v/>
      </c>
      <c r="R743" s="79" t="str">
        <f>IF(ISBLANK('Prediction Log'!$N743), "",IF('Prediction Log'!$P743&lt;'Prediction Log'!$D743, "Y", IF('Prediction Log'!$P743='Prediction Log'!$D743, "PUSH", "N")))</f>
        <v/>
      </c>
      <c r="S743" s="79" t="str">
        <f>IF(ISBLANK('Prediction Log'!$N743), "",IF('Prediction Log'!$P743&lt;'Prediction Log'!$E743, "Y", IF('Prediction Log'!$P743='Prediction Log'!$E743, "PUSH", "N")))</f>
        <v/>
      </c>
      <c r="T743" s="80" t="str">
        <f>IF(ISBLANK('Prediction Log'!$N743),"",IF('Prediction Log'!$M743='Prediction Log'!$H743, "Y", "N"))</f>
        <v/>
      </c>
      <c r="U743" s="80" t="str">
        <f>'Prediction Log'!$R743</f>
        <v/>
      </c>
      <c r="V743" s="80" t="str">
        <f>IF(ISBLANK('Prediction Log'!$N743), "",IF(AND('Prediction Log'!$T743="Y", 'Prediction Log'!$U743="Y"), "Y", "N"))</f>
        <v/>
      </c>
      <c r="W743" s="81" t="str">
        <f>IF(ISBLANK('Prediction Log'!$N743),"",IF('Prediction Log'!$M743='Prediction Log'!$I743, "Y", "N"))</f>
        <v/>
      </c>
      <c r="X743" s="81" t="str">
        <f>IF(ISBLANK('Prediction Log'!$N743), "", IF('Prediction Log'!$R743=Games!K725, "Y", "N"))</f>
        <v/>
      </c>
      <c r="Y743" s="82" t="str">
        <f>IF(ISBLANK('Prediction Log'!$N743), "",IF('Prediction Log'!$J743='Prediction Log'!$M743, "Y", "N"))</f>
        <v/>
      </c>
      <c r="Z743" s="81" t="str">
        <f>IF(ISBLANK('Prediction Log'!$N743), "",IF('Prediction Log'!$I743&lt;&gt;'Prediction Log'!$M743, "N",IF(AND('Prediction Log'!$E743&gt;0, 'Prediction Log'!$P743&gt;'Prediction Log'!$E743, 'Prediction Log'!$I743='Prediction Log'!$C743), "Y", IF(AND('Prediction Log'!$E743&lt;0, 'Prediction Log'!$P743&lt;'Prediction Log'!$E743,'Prediction Log'!$I743='Prediction Log'!$B743 ), "Y", IF('Prediction Log'!$P743='Prediction Log'!$E743, "PUSH", "N")))))</f>
        <v/>
      </c>
      <c r="AA743" s="81" t="str">
        <f>IF(ISBLANK('Prediction Log'!$N743), "",IF(AND('Prediction Log'!$W743="Y", 'Prediction Log'!$X743="Y"), "Y", "N"))</f>
        <v/>
      </c>
      <c r="AB743" s="80" t="str">
        <f>IF(ISBLANK('Prediction Log'!$N743), "",IF('Prediction Log'!$D743&gt;0, 'Prediction Log'!$P743-'Prediction Log'!$D743, IF('Prediction Log'!$D743&lt;0, -'Prediction Log'!$P743+'Prediction Log'!$D743, "NA")))</f>
        <v/>
      </c>
      <c r="AC743" s="80" t="str">
        <f>IF(ISBLANK('Prediction Log'!$N743), "",ABS('Prediction Log'!$AB743))</f>
        <v/>
      </c>
      <c r="AD743" s="81" t="str">
        <f>IF(ISBLANK('Prediction Log'!$N743), "",IF('Prediction Log'!$E743&gt;0, 'Prediction Log'!$P743-'Prediction Log'!$E743, IF('Prediction Log'!$E743&lt;0, -'Prediction Log'!$P743+'Prediction Log'!$E743, "NA")))</f>
        <v/>
      </c>
      <c r="AE743" s="81" t="str">
        <f>IF(ISBLANK('Prediction Log'!$N743), "",ABS('Prediction Log'!$AD743))</f>
        <v/>
      </c>
    </row>
    <row r="744" ht="14.25" customHeight="1">
      <c r="A744" s="14" t="str">
        <f>IF(ISBLANK(Games!$B726), "",Games!A726)</f>
        <v/>
      </c>
      <c r="B744" s="67" t="str">
        <f>IF(ISBLANK(Games!$B726), "",Games!B726)</f>
        <v/>
      </c>
      <c r="C744" s="67" t="str">
        <f>IF(ISBLANK(Games!$B726), "",Games!E726)</f>
        <v/>
      </c>
      <c r="D744" s="10" t="str">
        <f>IF(ISBLANK(Games!$B726), "",Games!G726)</f>
        <v/>
      </c>
      <c r="E744" s="10" t="str">
        <f>IF(ISBLANK(Games!$B726), "",Games!H726)</f>
        <v/>
      </c>
      <c r="F744" s="69" t="str">
        <f>Games!D726</f>
        <v/>
      </c>
      <c r="G744" s="70" t="str">
        <f>Games!K726</f>
        <v/>
      </c>
      <c r="H744" s="71" t="str">
        <f>IF(ISBLANK(Games!B726), "", IF('Prediction Log'!$D744&lt;0, 'Prediction Log'!$B744, 'Prediction Log'!$C744))</f>
        <v/>
      </c>
      <c r="I744" s="72" t="str">
        <f>IF(ISBLANK(Games!$B726), "",Games!I726)</f>
        <v/>
      </c>
      <c r="J744" s="72" t="str">
        <f>IF('Prediction Log'!$F744&gt;0.5, 'Prediction Log'!$B744, IF('Prediction Log'!$F744&lt;0.5, 'Prediction Log'!$C744, "PICK"))</f>
        <v/>
      </c>
      <c r="K744" s="73" t="str">
        <f>IF(ISBLANK(Games!B726), "",IF('Prediction Log'!$J744='Prediction Log'!$B744, 'Prediction Log'!$F744, 1-'Prediction Log'!$F744))</f>
        <v/>
      </c>
      <c r="L744" s="74" t="str">
        <f>IF(ISBLANK(Games!$B726), "",Games!L726)</f>
        <v/>
      </c>
      <c r="M744" s="75" t="str">
        <f>IF(ISBLANK('Prediction Log'!$N744), "",IF('Prediction Log'!$N744&gt;'Prediction Log'!$O744,'Prediction Log'!$B744,'Prediction Log'!$C744))</f>
        <v/>
      </c>
      <c r="N744" s="76"/>
      <c r="O744" s="76"/>
      <c r="P744" s="77" t="str">
        <f>IF(ISBLANK('Prediction Log'!$N744), "",'Prediction Log'!$O744-'Prediction Log'!$N744)</f>
        <v/>
      </c>
      <c r="Q744" s="78" t="str">
        <f>IF(ISBLANK('Prediction Log'!$N744), "",IF('Prediction Log'!$M744&lt;&gt;'Prediction Log'!$H744, "Y", IF(AND('Prediction Log'!$M744='Prediction Log'!$H744, ABS((-1*'Prediction Log'!$P744))&gt;ABS('Prediction Log'!$D744)), "Y", IF('Prediction Log'!$D744='Prediction Log'!$P744, "PUSH", "N"))))</f>
        <v/>
      </c>
      <c r="R744" s="79" t="str">
        <f>IF(ISBLANK('Prediction Log'!$N744), "",IF('Prediction Log'!$P744&lt;'Prediction Log'!$D744, "Y", IF('Prediction Log'!$P744='Prediction Log'!$D744, "PUSH", "N")))</f>
        <v/>
      </c>
      <c r="S744" s="79" t="str">
        <f>IF(ISBLANK('Prediction Log'!$N744), "",IF('Prediction Log'!$P744&lt;'Prediction Log'!$E744, "Y", IF('Prediction Log'!$P744='Prediction Log'!$E744, "PUSH", "N")))</f>
        <v/>
      </c>
      <c r="T744" s="80" t="str">
        <f>IF(ISBLANK('Prediction Log'!$N744),"",IF('Prediction Log'!$M744='Prediction Log'!$H744, "Y", "N"))</f>
        <v/>
      </c>
      <c r="U744" s="80" t="str">
        <f>'Prediction Log'!$R744</f>
        <v/>
      </c>
      <c r="V744" s="80" t="str">
        <f>IF(ISBLANK('Prediction Log'!$N744), "",IF(AND('Prediction Log'!$T744="Y", 'Prediction Log'!$U744="Y"), "Y", "N"))</f>
        <v/>
      </c>
      <c r="W744" s="81" t="str">
        <f>IF(ISBLANK('Prediction Log'!$N744),"",IF('Prediction Log'!$M744='Prediction Log'!$I744, "Y", "N"))</f>
        <v/>
      </c>
      <c r="X744" s="81" t="str">
        <f>IF(ISBLANK('Prediction Log'!$N744), "", IF('Prediction Log'!$R744=Games!K726, "Y", "N"))</f>
        <v/>
      </c>
      <c r="Y744" s="82" t="str">
        <f>IF(ISBLANK('Prediction Log'!$N744), "",IF('Prediction Log'!$J744='Prediction Log'!$M744, "Y", "N"))</f>
        <v/>
      </c>
      <c r="Z744" s="81" t="str">
        <f>IF(ISBLANK('Prediction Log'!$N744), "",IF('Prediction Log'!$I744&lt;&gt;'Prediction Log'!$M744, "N",IF(AND('Prediction Log'!$E744&gt;0, 'Prediction Log'!$P744&gt;'Prediction Log'!$E744, 'Prediction Log'!$I744='Prediction Log'!$C744), "Y", IF(AND('Prediction Log'!$E744&lt;0, 'Prediction Log'!$P744&lt;'Prediction Log'!$E744,'Prediction Log'!$I744='Prediction Log'!$B744 ), "Y", IF('Prediction Log'!$P744='Prediction Log'!$E744, "PUSH", "N")))))</f>
        <v/>
      </c>
      <c r="AA744" s="81" t="str">
        <f>IF(ISBLANK('Prediction Log'!$N744), "",IF(AND('Prediction Log'!$W744="Y", 'Prediction Log'!$X744="Y"), "Y", "N"))</f>
        <v/>
      </c>
      <c r="AB744" s="80" t="str">
        <f>IF(ISBLANK('Prediction Log'!$N744), "",IF('Prediction Log'!$D744&gt;0, 'Prediction Log'!$P744-'Prediction Log'!$D744, IF('Prediction Log'!$D744&lt;0, -'Prediction Log'!$P744+'Prediction Log'!$D744, "NA")))</f>
        <v/>
      </c>
      <c r="AC744" s="80" t="str">
        <f>IF(ISBLANK('Prediction Log'!$N744), "",ABS('Prediction Log'!$AB744))</f>
        <v/>
      </c>
      <c r="AD744" s="81" t="str">
        <f>IF(ISBLANK('Prediction Log'!$N744), "",IF('Prediction Log'!$E744&gt;0, 'Prediction Log'!$P744-'Prediction Log'!$E744, IF('Prediction Log'!$E744&lt;0, -'Prediction Log'!$P744+'Prediction Log'!$E744, "NA")))</f>
        <v/>
      </c>
      <c r="AE744" s="81" t="str">
        <f>IF(ISBLANK('Prediction Log'!$N744), "",ABS('Prediction Log'!$AD744))</f>
        <v/>
      </c>
    </row>
    <row r="745" ht="14.25" customHeight="1">
      <c r="A745" s="67" t="str">
        <f>IF(ISBLANK(Games!$B727), "",Games!A727)</f>
        <v/>
      </c>
      <c r="B745" s="67" t="str">
        <f>IF(ISBLANK(Games!$B727), "",Games!B727)</f>
        <v/>
      </c>
      <c r="C745" s="67" t="str">
        <f>IF(ISBLANK(Games!$B727), "",Games!E727)</f>
        <v/>
      </c>
      <c r="D745" s="68" t="str">
        <f>IF(ISBLANK(Games!$B727), "",Games!G727)</f>
        <v/>
      </c>
      <c r="E745" s="68" t="str">
        <f>IF(ISBLANK(Games!$B727), "",Games!H727)</f>
        <v/>
      </c>
      <c r="F745" s="69" t="str">
        <f>Games!D727</f>
        <v/>
      </c>
      <c r="G745" s="70" t="str">
        <f>Games!K727</f>
        <v/>
      </c>
      <c r="H745" s="71" t="str">
        <f>IF(ISBLANK(Games!B727), "", IF('Prediction Log'!$D745&lt;0, 'Prediction Log'!$B745, 'Prediction Log'!$C745))</f>
        <v/>
      </c>
      <c r="I745" s="72" t="str">
        <f>IF(ISBLANK(Games!$B727), "",Games!I727)</f>
        <v/>
      </c>
      <c r="J745" s="72" t="str">
        <f>IF('Prediction Log'!$F745&gt;0.5, 'Prediction Log'!$B745, IF('Prediction Log'!$F745&lt;0.5, 'Prediction Log'!$C745, "PICK"))</f>
        <v/>
      </c>
      <c r="K745" s="73" t="str">
        <f>IF(ISBLANK(Games!B727), "",IF('Prediction Log'!$J745='Prediction Log'!$B745, 'Prediction Log'!$F745, 1-'Prediction Log'!$F745))</f>
        <v/>
      </c>
      <c r="L745" s="74" t="str">
        <f>IF(ISBLANK(Games!$B727), "",Games!L727)</f>
        <v/>
      </c>
      <c r="M745" s="75" t="str">
        <f>IF(ISBLANK('Prediction Log'!$N745), "",IF('Prediction Log'!$N745&gt;'Prediction Log'!$O745,'Prediction Log'!$B745,'Prediction Log'!$C745))</f>
        <v/>
      </c>
      <c r="N745" s="76"/>
      <c r="O745" s="76"/>
      <c r="P745" s="77" t="str">
        <f>IF(ISBLANK('Prediction Log'!$N745), "",'Prediction Log'!$O745-'Prediction Log'!$N745)</f>
        <v/>
      </c>
      <c r="Q745" s="78" t="str">
        <f>IF(ISBLANK('Prediction Log'!$N745), "",IF('Prediction Log'!$M745&lt;&gt;'Prediction Log'!$H745, "Y", IF(AND('Prediction Log'!$M745='Prediction Log'!$H745, ABS((-1*'Prediction Log'!$P745))&gt;ABS('Prediction Log'!$D745)), "Y", IF('Prediction Log'!$D745='Prediction Log'!$P745, "PUSH", "N"))))</f>
        <v/>
      </c>
      <c r="R745" s="79" t="str">
        <f>IF(ISBLANK('Prediction Log'!$N745), "",IF('Prediction Log'!$P745&lt;'Prediction Log'!$D745, "Y", IF('Prediction Log'!$P745='Prediction Log'!$D745, "PUSH", "N")))</f>
        <v/>
      </c>
      <c r="S745" s="79" t="str">
        <f>IF(ISBLANK('Prediction Log'!$N745), "",IF('Prediction Log'!$P745&lt;'Prediction Log'!$E745, "Y", IF('Prediction Log'!$P745='Prediction Log'!$E745, "PUSH", "N")))</f>
        <v/>
      </c>
      <c r="T745" s="80" t="str">
        <f>IF(ISBLANK('Prediction Log'!$N745),"",IF('Prediction Log'!$M745='Prediction Log'!$H745, "Y", "N"))</f>
        <v/>
      </c>
      <c r="U745" s="80" t="str">
        <f>'Prediction Log'!$R745</f>
        <v/>
      </c>
      <c r="V745" s="80" t="str">
        <f>IF(ISBLANK('Prediction Log'!$N745), "",IF(AND('Prediction Log'!$T745="Y", 'Prediction Log'!$U745="Y"), "Y", "N"))</f>
        <v/>
      </c>
      <c r="W745" s="81" t="str">
        <f>IF(ISBLANK('Prediction Log'!$N745),"",IF('Prediction Log'!$M745='Prediction Log'!$I745, "Y", "N"))</f>
        <v/>
      </c>
      <c r="X745" s="81" t="str">
        <f>IF(ISBLANK('Prediction Log'!$N745), "", IF('Prediction Log'!$R745=Games!K727, "Y", "N"))</f>
        <v/>
      </c>
      <c r="Y745" s="82" t="str">
        <f>IF(ISBLANK('Prediction Log'!$N745), "",IF('Prediction Log'!$J745='Prediction Log'!$M745, "Y", "N"))</f>
        <v/>
      </c>
      <c r="Z745" s="81" t="str">
        <f>IF(ISBLANK('Prediction Log'!$N745), "",IF('Prediction Log'!$I745&lt;&gt;'Prediction Log'!$M745, "N",IF(AND('Prediction Log'!$E745&gt;0, 'Prediction Log'!$P745&gt;'Prediction Log'!$E745, 'Prediction Log'!$I745='Prediction Log'!$C745), "Y", IF(AND('Prediction Log'!$E745&lt;0, 'Prediction Log'!$P745&lt;'Prediction Log'!$E745,'Prediction Log'!$I745='Prediction Log'!$B745 ), "Y", IF('Prediction Log'!$P745='Prediction Log'!$E745, "PUSH", "N")))))</f>
        <v/>
      </c>
      <c r="AA745" s="81" t="str">
        <f>IF(ISBLANK('Prediction Log'!$N745), "",IF(AND('Prediction Log'!$W745="Y", 'Prediction Log'!$X745="Y"), "Y", "N"))</f>
        <v/>
      </c>
      <c r="AB745" s="80" t="str">
        <f>IF(ISBLANK('Prediction Log'!$N745), "",IF('Prediction Log'!$D745&gt;0, 'Prediction Log'!$P745-'Prediction Log'!$D745, IF('Prediction Log'!$D745&lt;0, -'Prediction Log'!$P745+'Prediction Log'!$D745, "NA")))</f>
        <v/>
      </c>
      <c r="AC745" s="80" t="str">
        <f>IF(ISBLANK('Prediction Log'!$N745), "",ABS('Prediction Log'!$AB745))</f>
        <v/>
      </c>
      <c r="AD745" s="81" t="str">
        <f>IF(ISBLANK('Prediction Log'!$N745), "",IF('Prediction Log'!$E745&gt;0, 'Prediction Log'!$P745-'Prediction Log'!$E745, IF('Prediction Log'!$E745&lt;0, -'Prediction Log'!$P745+'Prediction Log'!$E745, "NA")))</f>
        <v/>
      </c>
      <c r="AE745" s="81" t="str">
        <f>IF(ISBLANK('Prediction Log'!$N745), "",ABS('Prediction Log'!$AD745))</f>
        <v/>
      </c>
    </row>
    <row r="746" ht="14.25" customHeight="1">
      <c r="A746" s="14" t="str">
        <f>IF(ISBLANK(Games!$B728), "",Games!A728)</f>
        <v/>
      </c>
      <c r="B746" s="67" t="str">
        <f>IF(ISBLANK(Games!$B728), "",Games!B728)</f>
        <v/>
      </c>
      <c r="C746" s="67" t="str">
        <f>IF(ISBLANK(Games!$B728), "",Games!E728)</f>
        <v/>
      </c>
      <c r="D746" s="10" t="str">
        <f>IF(ISBLANK(Games!$B728), "",Games!G728)</f>
        <v/>
      </c>
      <c r="E746" s="10" t="str">
        <f>IF(ISBLANK(Games!$B728), "",Games!H728)</f>
        <v/>
      </c>
      <c r="F746" s="69" t="str">
        <f>Games!D728</f>
        <v/>
      </c>
      <c r="G746" s="70" t="str">
        <f>Games!K728</f>
        <v/>
      </c>
      <c r="H746" s="71" t="str">
        <f>IF(ISBLANK(Games!B728), "", IF('Prediction Log'!$D746&lt;0, 'Prediction Log'!$B746, 'Prediction Log'!$C746))</f>
        <v/>
      </c>
      <c r="I746" s="72" t="str">
        <f>IF(ISBLANK(Games!$B728), "",Games!I728)</f>
        <v/>
      </c>
      <c r="J746" s="72" t="str">
        <f>IF('Prediction Log'!$F746&gt;0.5, 'Prediction Log'!$B746, IF('Prediction Log'!$F746&lt;0.5, 'Prediction Log'!$C746, "PICK"))</f>
        <v/>
      </c>
      <c r="K746" s="73" t="str">
        <f>IF(ISBLANK(Games!B728), "",IF('Prediction Log'!$J746='Prediction Log'!$B746, 'Prediction Log'!$F746, 1-'Prediction Log'!$F746))</f>
        <v/>
      </c>
      <c r="L746" s="74" t="str">
        <f>IF(ISBLANK(Games!$B728), "",Games!L728)</f>
        <v/>
      </c>
      <c r="M746" s="75" t="str">
        <f>IF(ISBLANK('Prediction Log'!$N746), "",IF('Prediction Log'!$N746&gt;'Prediction Log'!$O746,'Prediction Log'!$B746,'Prediction Log'!$C746))</f>
        <v/>
      </c>
      <c r="N746" s="76"/>
      <c r="O746" s="76"/>
      <c r="P746" s="77" t="str">
        <f>IF(ISBLANK('Prediction Log'!$N746), "",'Prediction Log'!$O746-'Prediction Log'!$N746)</f>
        <v/>
      </c>
      <c r="Q746" s="78" t="str">
        <f>IF(ISBLANK('Prediction Log'!$N746), "",IF('Prediction Log'!$M746&lt;&gt;'Prediction Log'!$H746, "Y", IF(AND('Prediction Log'!$M746='Prediction Log'!$H746, ABS((-1*'Prediction Log'!$P746))&gt;ABS('Prediction Log'!$D746)), "Y", IF('Prediction Log'!$D746='Prediction Log'!$P746, "PUSH", "N"))))</f>
        <v/>
      </c>
      <c r="R746" s="79" t="str">
        <f>IF(ISBLANK('Prediction Log'!$N746), "",IF('Prediction Log'!$P746&lt;'Prediction Log'!$D746, "Y", IF('Prediction Log'!$P746='Prediction Log'!$D746, "PUSH", "N")))</f>
        <v/>
      </c>
      <c r="S746" s="79" t="str">
        <f>IF(ISBLANK('Prediction Log'!$N746), "",IF('Prediction Log'!$P746&lt;'Prediction Log'!$E746, "Y", IF('Prediction Log'!$P746='Prediction Log'!$E746, "PUSH", "N")))</f>
        <v/>
      </c>
      <c r="T746" s="80" t="str">
        <f>IF(ISBLANK('Prediction Log'!$N746),"",IF('Prediction Log'!$M746='Prediction Log'!$H746, "Y", "N"))</f>
        <v/>
      </c>
      <c r="U746" s="80" t="str">
        <f>'Prediction Log'!$R746</f>
        <v/>
      </c>
      <c r="V746" s="80" t="str">
        <f>IF(ISBLANK('Prediction Log'!$N746), "",IF(AND('Prediction Log'!$T746="Y", 'Prediction Log'!$U746="Y"), "Y", "N"))</f>
        <v/>
      </c>
      <c r="W746" s="81" t="str">
        <f>IF(ISBLANK('Prediction Log'!$N746),"",IF('Prediction Log'!$M746='Prediction Log'!$I746, "Y", "N"))</f>
        <v/>
      </c>
      <c r="X746" s="81" t="str">
        <f>IF(ISBLANK('Prediction Log'!$N746), "", IF('Prediction Log'!$R746=Games!K728, "Y", "N"))</f>
        <v/>
      </c>
      <c r="Y746" s="82" t="str">
        <f>IF(ISBLANK('Prediction Log'!$N746), "",IF('Prediction Log'!$J746='Prediction Log'!$M746, "Y", "N"))</f>
        <v/>
      </c>
      <c r="Z746" s="81" t="str">
        <f>IF(ISBLANK('Prediction Log'!$N746), "",IF('Prediction Log'!$I746&lt;&gt;'Prediction Log'!$M746, "N",IF(AND('Prediction Log'!$E746&gt;0, 'Prediction Log'!$P746&gt;'Prediction Log'!$E746, 'Prediction Log'!$I746='Prediction Log'!$C746), "Y", IF(AND('Prediction Log'!$E746&lt;0, 'Prediction Log'!$P746&lt;'Prediction Log'!$E746,'Prediction Log'!$I746='Prediction Log'!$B746 ), "Y", IF('Prediction Log'!$P746='Prediction Log'!$E746, "PUSH", "N")))))</f>
        <v/>
      </c>
      <c r="AA746" s="81" t="str">
        <f>IF(ISBLANK('Prediction Log'!$N746), "",IF(AND('Prediction Log'!$W746="Y", 'Prediction Log'!$X746="Y"), "Y", "N"))</f>
        <v/>
      </c>
      <c r="AB746" s="80" t="str">
        <f>IF(ISBLANK('Prediction Log'!$N746), "",IF('Prediction Log'!$D746&gt;0, 'Prediction Log'!$P746-'Prediction Log'!$D746, IF('Prediction Log'!$D746&lt;0, -'Prediction Log'!$P746+'Prediction Log'!$D746, "NA")))</f>
        <v/>
      </c>
      <c r="AC746" s="80" t="str">
        <f>IF(ISBLANK('Prediction Log'!$N746), "",ABS('Prediction Log'!$AB746))</f>
        <v/>
      </c>
      <c r="AD746" s="81" t="str">
        <f>IF(ISBLANK('Prediction Log'!$N746), "",IF('Prediction Log'!$E746&gt;0, 'Prediction Log'!$P746-'Prediction Log'!$E746, IF('Prediction Log'!$E746&lt;0, -'Prediction Log'!$P746+'Prediction Log'!$E746, "NA")))</f>
        <v/>
      </c>
      <c r="AE746" s="81" t="str">
        <f>IF(ISBLANK('Prediction Log'!$N746), "",ABS('Prediction Log'!$AD746))</f>
        <v/>
      </c>
    </row>
    <row r="747" ht="14.25" customHeight="1">
      <c r="A747" s="67" t="str">
        <f>IF(ISBLANK(Games!$B729), "",Games!A729)</f>
        <v/>
      </c>
      <c r="B747" s="67" t="str">
        <f>IF(ISBLANK(Games!$B729), "",Games!B729)</f>
        <v/>
      </c>
      <c r="C747" s="67" t="str">
        <f>IF(ISBLANK(Games!$B729), "",Games!E729)</f>
        <v/>
      </c>
      <c r="D747" s="68" t="str">
        <f>IF(ISBLANK(Games!$B729), "",Games!G729)</f>
        <v/>
      </c>
      <c r="E747" s="68" t="str">
        <f>IF(ISBLANK(Games!$B729), "",Games!H729)</f>
        <v/>
      </c>
      <c r="F747" s="69" t="str">
        <f>Games!D729</f>
        <v/>
      </c>
      <c r="G747" s="70" t="str">
        <f>Games!K729</f>
        <v/>
      </c>
      <c r="H747" s="71" t="str">
        <f>IF(ISBLANK(Games!B729), "", IF('Prediction Log'!$D747&lt;0, 'Prediction Log'!$B747, 'Prediction Log'!$C747))</f>
        <v/>
      </c>
      <c r="I747" s="72" t="str">
        <f>IF(ISBLANK(Games!$B729), "",Games!I729)</f>
        <v/>
      </c>
      <c r="J747" s="72" t="str">
        <f>IF('Prediction Log'!$F747&gt;0.5, 'Prediction Log'!$B747, IF('Prediction Log'!$F747&lt;0.5, 'Prediction Log'!$C747, "PICK"))</f>
        <v/>
      </c>
      <c r="K747" s="73" t="str">
        <f>IF(ISBLANK(Games!B729), "",IF('Prediction Log'!$J747='Prediction Log'!$B747, 'Prediction Log'!$F747, 1-'Prediction Log'!$F747))</f>
        <v/>
      </c>
      <c r="L747" s="74" t="str">
        <f>IF(ISBLANK(Games!$B729), "",Games!L729)</f>
        <v/>
      </c>
      <c r="M747" s="75" t="str">
        <f>IF(ISBLANK('Prediction Log'!$N747), "",IF('Prediction Log'!$N747&gt;'Prediction Log'!$O747,'Prediction Log'!$B747,'Prediction Log'!$C747))</f>
        <v/>
      </c>
      <c r="N747" s="76"/>
      <c r="O747" s="76"/>
      <c r="P747" s="77" t="str">
        <f>IF(ISBLANK('Prediction Log'!$N747), "",'Prediction Log'!$O747-'Prediction Log'!$N747)</f>
        <v/>
      </c>
      <c r="Q747" s="78" t="str">
        <f>IF(ISBLANK('Prediction Log'!$N747), "",IF('Prediction Log'!$M747&lt;&gt;'Prediction Log'!$H747, "Y", IF(AND('Prediction Log'!$M747='Prediction Log'!$H747, ABS((-1*'Prediction Log'!$P747))&gt;ABS('Prediction Log'!$D747)), "Y", IF('Prediction Log'!$D747='Prediction Log'!$P747, "PUSH", "N"))))</f>
        <v/>
      </c>
      <c r="R747" s="79" t="str">
        <f>IF(ISBLANK('Prediction Log'!$N747), "",IF('Prediction Log'!$P747&lt;'Prediction Log'!$D747, "Y", IF('Prediction Log'!$P747='Prediction Log'!$D747, "PUSH", "N")))</f>
        <v/>
      </c>
      <c r="S747" s="79" t="str">
        <f>IF(ISBLANK('Prediction Log'!$N747), "",IF('Prediction Log'!$P747&lt;'Prediction Log'!$E747, "Y", IF('Prediction Log'!$P747='Prediction Log'!$E747, "PUSH", "N")))</f>
        <v/>
      </c>
      <c r="T747" s="80" t="str">
        <f>IF(ISBLANK('Prediction Log'!$N747),"",IF('Prediction Log'!$M747='Prediction Log'!$H747, "Y", "N"))</f>
        <v/>
      </c>
      <c r="U747" s="80" t="str">
        <f>'Prediction Log'!$R747</f>
        <v/>
      </c>
      <c r="V747" s="80" t="str">
        <f>IF(ISBLANK('Prediction Log'!$N747), "",IF(AND('Prediction Log'!$T747="Y", 'Prediction Log'!$U747="Y"), "Y", "N"))</f>
        <v/>
      </c>
      <c r="W747" s="81" t="str">
        <f>IF(ISBLANK('Prediction Log'!$N747),"",IF('Prediction Log'!$M747='Prediction Log'!$I747, "Y", "N"))</f>
        <v/>
      </c>
      <c r="X747" s="81" t="str">
        <f>IF(ISBLANK('Prediction Log'!$N747), "", IF('Prediction Log'!$R747=Games!K729, "Y", "N"))</f>
        <v/>
      </c>
      <c r="Y747" s="82" t="str">
        <f>IF(ISBLANK('Prediction Log'!$N747), "",IF('Prediction Log'!$J747='Prediction Log'!$M747, "Y", "N"))</f>
        <v/>
      </c>
      <c r="Z747" s="81" t="str">
        <f>IF(ISBLANK('Prediction Log'!$N747), "",IF('Prediction Log'!$I747&lt;&gt;'Prediction Log'!$M747, "N",IF(AND('Prediction Log'!$E747&gt;0, 'Prediction Log'!$P747&gt;'Prediction Log'!$E747, 'Prediction Log'!$I747='Prediction Log'!$C747), "Y", IF(AND('Prediction Log'!$E747&lt;0, 'Prediction Log'!$P747&lt;'Prediction Log'!$E747,'Prediction Log'!$I747='Prediction Log'!$B747 ), "Y", IF('Prediction Log'!$P747='Prediction Log'!$E747, "PUSH", "N")))))</f>
        <v/>
      </c>
      <c r="AA747" s="81" t="str">
        <f>IF(ISBLANK('Prediction Log'!$N747), "",IF(AND('Prediction Log'!$W747="Y", 'Prediction Log'!$X747="Y"), "Y", "N"))</f>
        <v/>
      </c>
      <c r="AB747" s="80" t="str">
        <f>IF(ISBLANK('Prediction Log'!$N747), "",IF('Prediction Log'!$D747&gt;0, 'Prediction Log'!$P747-'Prediction Log'!$D747, IF('Prediction Log'!$D747&lt;0, -'Prediction Log'!$P747+'Prediction Log'!$D747, "NA")))</f>
        <v/>
      </c>
      <c r="AC747" s="80" t="str">
        <f>IF(ISBLANK('Prediction Log'!$N747), "",ABS('Prediction Log'!$AB747))</f>
        <v/>
      </c>
      <c r="AD747" s="81" t="str">
        <f>IF(ISBLANK('Prediction Log'!$N747), "",IF('Prediction Log'!$E747&gt;0, 'Prediction Log'!$P747-'Prediction Log'!$E747, IF('Prediction Log'!$E747&lt;0, -'Prediction Log'!$P747+'Prediction Log'!$E747, "NA")))</f>
        <v/>
      </c>
      <c r="AE747" s="81" t="str">
        <f>IF(ISBLANK('Prediction Log'!$N747), "",ABS('Prediction Log'!$AD747))</f>
        <v/>
      </c>
    </row>
    <row r="748" ht="14.25" customHeight="1">
      <c r="A748" s="14" t="str">
        <f>IF(ISBLANK(Games!$B730), "",Games!A730)</f>
        <v/>
      </c>
      <c r="B748" s="67" t="str">
        <f>IF(ISBLANK(Games!$B730), "",Games!B730)</f>
        <v/>
      </c>
      <c r="C748" s="67" t="str">
        <f>IF(ISBLANK(Games!$B730), "",Games!E730)</f>
        <v/>
      </c>
      <c r="D748" s="10" t="str">
        <f>IF(ISBLANK(Games!$B730), "",Games!G730)</f>
        <v/>
      </c>
      <c r="E748" s="10" t="str">
        <f>IF(ISBLANK(Games!$B730), "",Games!H730)</f>
        <v/>
      </c>
      <c r="F748" s="69" t="str">
        <f>Games!D730</f>
        <v/>
      </c>
      <c r="G748" s="70" t="str">
        <f>Games!K730</f>
        <v/>
      </c>
      <c r="H748" s="71" t="str">
        <f>IF(ISBLANK(Games!B730), "", IF('Prediction Log'!$D748&lt;0, 'Prediction Log'!$B748, 'Prediction Log'!$C748))</f>
        <v/>
      </c>
      <c r="I748" s="72" t="str">
        <f>IF(ISBLANK(Games!$B730), "",Games!I730)</f>
        <v/>
      </c>
      <c r="J748" s="72" t="str">
        <f>IF('Prediction Log'!$F748&gt;0.5, 'Prediction Log'!$B748, IF('Prediction Log'!$F748&lt;0.5, 'Prediction Log'!$C748, "PICK"))</f>
        <v/>
      </c>
      <c r="K748" s="73" t="str">
        <f>IF(ISBLANK(Games!B730), "",IF('Prediction Log'!$J748='Prediction Log'!$B748, 'Prediction Log'!$F748, 1-'Prediction Log'!$F748))</f>
        <v/>
      </c>
      <c r="L748" s="74" t="str">
        <f>IF(ISBLANK(Games!$B730), "",Games!L730)</f>
        <v/>
      </c>
      <c r="M748" s="75" t="str">
        <f>IF(ISBLANK('Prediction Log'!$N748), "",IF('Prediction Log'!$N748&gt;'Prediction Log'!$O748,'Prediction Log'!$B748,'Prediction Log'!$C748))</f>
        <v/>
      </c>
      <c r="N748" s="76"/>
      <c r="O748" s="76"/>
      <c r="P748" s="77" t="str">
        <f>IF(ISBLANK('Prediction Log'!$N748), "",'Prediction Log'!$O748-'Prediction Log'!$N748)</f>
        <v/>
      </c>
      <c r="Q748" s="78" t="str">
        <f>IF(ISBLANK('Prediction Log'!$N748), "",IF('Prediction Log'!$M748&lt;&gt;'Prediction Log'!$H748, "Y", IF(AND('Prediction Log'!$M748='Prediction Log'!$H748, ABS((-1*'Prediction Log'!$P748))&gt;ABS('Prediction Log'!$D748)), "Y", IF('Prediction Log'!$D748='Prediction Log'!$P748, "PUSH", "N"))))</f>
        <v/>
      </c>
      <c r="R748" s="79" t="str">
        <f>IF(ISBLANK('Prediction Log'!$N748), "",IF('Prediction Log'!$P748&lt;'Prediction Log'!$D748, "Y", IF('Prediction Log'!$P748='Prediction Log'!$D748, "PUSH", "N")))</f>
        <v/>
      </c>
      <c r="S748" s="79" t="str">
        <f>IF(ISBLANK('Prediction Log'!$N748), "",IF('Prediction Log'!$P748&lt;'Prediction Log'!$E748, "Y", IF('Prediction Log'!$P748='Prediction Log'!$E748, "PUSH", "N")))</f>
        <v/>
      </c>
      <c r="T748" s="80" t="str">
        <f>IF(ISBLANK('Prediction Log'!$N748),"",IF('Prediction Log'!$M748='Prediction Log'!$H748, "Y", "N"))</f>
        <v/>
      </c>
      <c r="U748" s="80" t="str">
        <f>'Prediction Log'!$R748</f>
        <v/>
      </c>
      <c r="V748" s="80" t="str">
        <f>IF(ISBLANK('Prediction Log'!$N748), "",IF(AND('Prediction Log'!$T748="Y", 'Prediction Log'!$U748="Y"), "Y", "N"))</f>
        <v/>
      </c>
      <c r="W748" s="81" t="str">
        <f>IF(ISBLANK('Prediction Log'!$N748),"",IF('Prediction Log'!$M748='Prediction Log'!$I748, "Y", "N"))</f>
        <v/>
      </c>
      <c r="X748" s="81" t="str">
        <f>IF(ISBLANK('Prediction Log'!$N748), "", IF('Prediction Log'!$R748=Games!K730, "Y", "N"))</f>
        <v/>
      </c>
      <c r="Y748" s="82" t="str">
        <f>IF(ISBLANK('Prediction Log'!$N748), "",IF('Prediction Log'!$J748='Prediction Log'!$M748, "Y", "N"))</f>
        <v/>
      </c>
      <c r="Z748" s="81" t="str">
        <f>IF(ISBLANK('Prediction Log'!$N748), "",IF('Prediction Log'!$I748&lt;&gt;'Prediction Log'!$M748, "N",IF(AND('Prediction Log'!$E748&gt;0, 'Prediction Log'!$P748&gt;'Prediction Log'!$E748, 'Prediction Log'!$I748='Prediction Log'!$C748), "Y", IF(AND('Prediction Log'!$E748&lt;0, 'Prediction Log'!$P748&lt;'Prediction Log'!$E748,'Prediction Log'!$I748='Prediction Log'!$B748 ), "Y", IF('Prediction Log'!$P748='Prediction Log'!$E748, "PUSH", "N")))))</f>
        <v/>
      </c>
      <c r="AA748" s="81" t="str">
        <f>IF(ISBLANK('Prediction Log'!$N748), "",IF(AND('Prediction Log'!$W748="Y", 'Prediction Log'!$X748="Y"), "Y", "N"))</f>
        <v/>
      </c>
      <c r="AB748" s="80" t="str">
        <f>IF(ISBLANK('Prediction Log'!$N748), "",IF('Prediction Log'!$D748&gt;0, 'Prediction Log'!$P748-'Prediction Log'!$D748, IF('Prediction Log'!$D748&lt;0, -'Prediction Log'!$P748+'Prediction Log'!$D748, "NA")))</f>
        <v/>
      </c>
      <c r="AC748" s="80" t="str">
        <f>IF(ISBLANK('Prediction Log'!$N748), "",ABS('Prediction Log'!$AB748))</f>
        <v/>
      </c>
      <c r="AD748" s="81" t="str">
        <f>IF(ISBLANK('Prediction Log'!$N748), "",IF('Prediction Log'!$E748&gt;0, 'Prediction Log'!$P748-'Prediction Log'!$E748, IF('Prediction Log'!$E748&lt;0, -'Prediction Log'!$P748+'Prediction Log'!$E748, "NA")))</f>
        <v/>
      </c>
      <c r="AE748" s="81" t="str">
        <f>IF(ISBLANK('Prediction Log'!$N748), "",ABS('Prediction Log'!$AD748))</f>
        <v/>
      </c>
    </row>
    <row r="749" ht="14.25" customHeight="1">
      <c r="A749" s="67" t="str">
        <f>IF(ISBLANK(Games!$B731), "",Games!A731)</f>
        <v/>
      </c>
      <c r="B749" s="67" t="str">
        <f>IF(ISBLANK(Games!$B731), "",Games!B731)</f>
        <v/>
      </c>
      <c r="C749" s="67" t="str">
        <f>IF(ISBLANK(Games!$B731), "",Games!E731)</f>
        <v/>
      </c>
      <c r="D749" s="68" t="str">
        <f>IF(ISBLANK(Games!$B731), "",Games!G731)</f>
        <v/>
      </c>
      <c r="E749" s="68" t="str">
        <f>IF(ISBLANK(Games!$B731), "",Games!H731)</f>
        <v/>
      </c>
      <c r="F749" s="69" t="str">
        <f>Games!D731</f>
        <v/>
      </c>
      <c r="G749" s="70" t="str">
        <f>Games!K731</f>
        <v/>
      </c>
      <c r="H749" s="71" t="str">
        <f>IF(ISBLANK(Games!B731), "", IF('Prediction Log'!$D749&lt;0, 'Prediction Log'!$B749, 'Prediction Log'!$C749))</f>
        <v/>
      </c>
      <c r="I749" s="72" t="str">
        <f>IF(ISBLANK(Games!$B731), "",Games!I731)</f>
        <v/>
      </c>
      <c r="J749" s="72" t="str">
        <f>IF('Prediction Log'!$F749&gt;0.5, 'Prediction Log'!$B749, IF('Prediction Log'!$F749&lt;0.5, 'Prediction Log'!$C749, "PICK"))</f>
        <v/>
      </c>
      <c r="K749" s="73" t="str">
        <f>IF(ISBLANK(Games!B731), "",IF('Prediction Log'!$J749='Prediction Log'!$B749, 'Prediction Log'!$F749, 1-'Prediction Log'!$F749))</f>
        <v/>
      </c>
      <c r="L749" s="74" t="str">
        <f>IF(ISBLANK(Games!$B731), "",Games!L731)</f>
        <v/>
      </c>
      <c r="M749" s="75" t="str">
        <f>IF(ISBLANK('Prediction Log'!$N749), "",IF('Prediction Log'!$N749&gt;'Prediction Log'!$O749,'Prediction Log'!$B749,'Prediction Log'!$C749))</f>
        <v/>
      </c>
      <c r="N749" s="76"/>
      <c r="O749" s="76"/>
      <c r="P749" s="77" t="str">
        <f>IF(ISBLANK('Prediction Log'!$N749), "",'Prediction Log'!$O749-'Prediction Log'!$N749)</f>
        <v/>
      </c>
      <c r="Q749" s="78" t="str">
        <f>IF(ISBLANK('Prediction Log'!$N749), "",IF('Prediction Log'!$M749&lt;&gt;'Prediction Log'!$H749, "Y", IF(AND('Prediction Log'!$M749='Prediction Log'!$H749, ABS((-1*'Prediction Log'!$P749))&gt;ABS('Prediction Log'!$D749)), "Y", IF('Prediction Log'!$D749='Prediction Log'!$P749, "PUSH", "N"))))</f>
        <v/>
      </c>
      <c r="R749" s="79" t="str">
        <f>IF(ISBLANK('Prediction Log'!$N749), "",IF('Prediction Log'!$P749&lt;'Prediction Log'!$D749, "Y", IF('Prediction Log'!$P749='Prediction Log'!$D749, "PUSH", "N")))</f>
        <v/>
      </c>
      <c r="S749" s="79" t="str">
        <f>IF(ISBLANK('Prediction Log'!$N749), "",IF('Prediction Log'!$P749&lt;'Prediction Log'!$E749, "Y", IF('Prediction Log'!$P749='Prediction Log'!$E749, "PUSH", "N")))</f>
        <v/>
      </c>
      <c r="T749" s="80" t="str">
        <f>IF(ISBLANK('Prediction Log'!$N749),"",IF('Prediction Log'!$M749='Prediction Log'!$H749, "Y", "N"))</f>
        <v/>
      </c>
      <c r="U749" s="80" t="str">
        <f>'Prediction Log'!$R749</f>
        <v/>
      </c>
      <c r="V749" s="80" t="str">
        <f>IF(ISBLANK('Prediction Log'!$N749), "",IF(AND('Prediction Log'!$T749="Y", 'Prediction Log'!$U749="Y"), "Y", "N"))</f>
        <v/>
      </c>
      <c r="W749" s="81" t="str">
        <f>IF(ISBLANK('Prediction Log'!$N749),"",IF('Prediction Log'!$M749='Prediction Log'!$I749, "Y", "N"))</f>
        <v/>
      </c>
      <c r="X749" s="81" t="str">
        <f>IF(ISBLANK('Prediction Log'!$N749), "", IF('Prediction Log'!$R749=Games!K731, "Y", "N"))</f>
        <v/>
      </c>
      <c r="Y749" s="82" t="str">
        <f>IF(ISBLANK('Prediction Log'!$N749), "",IF('Prediction Log'!$J749='Prediction Log'!$M749, "Y", "N"))</f>
        <v/>
      </c>
      <c r="Z749" s="81" t="str">
        <f>IF(ISBLANK('Prediction Log'!$N749), "",IF('Prediction Log'!$I749&lt;&gt;'Prediction Log'!$M749, "N",IF(AND('Prediction Log'!$E749&gt;0, 'Prediction Log'!$P749&gt;'Prediction Log'!$E749, 'Prediction Log'!$I749='Prediction Log'!$C749), "Y", IF(AND('Prediction Log'!$E749&lt;0, 'Prediction Log'!$P749&lt;'Prediction Log'!$E749,'Prediction Log'!$I749='Prediction Log'!$B749 ), "Y", IF('Prediction Log'!$P749='Prediction Log'!$E749, "PUSH", "N")))))</f>
        <v/>
      </c>
      <c r="AA749" s="81" t="str">
        <f>IF(ISBLANK('Prediction Log'!$N749), "",IF(AND('Prediction Log'!$W749="Y", 'Prediction Log'!$X749="Y"), "Y", "N"))</f>
        <v/>
      </c>
      <c r="AB749" s="80" t="str">
        <f>IF(ISBLANK('Prediction Log'!$N749), "",IF('Prediction Log'!$D749&gt;0, 'Prediction Log'!$P749-'Prediction Log'!$D749, IF('Prediction Log'!$D749&lt;0, -'Prediction Log'!$P749+'Prediction Log'!$D749, "NA")))</f>
        <v/>
      </c>
      <c r="AC749" s="80" t="str">
        <f>IF(ISBLANK('Prediction Log'!$N749), "",ABS('Prediction Log'!$AB749))</f>
        <v/>
      </c>
      <c r="AD749" s="81" t="str">
        <f>IF(ISBLANK('Prediction Log'!$N749), "",IF('Prediction Log'!$E749&gt;0, 'Prediction Log'!$P749-'Prediction Log'!$E749, IF('Prediction Log'!$E749&lt;0, -'Prediction Log'!$P749+'Prediction Log'!$E749, "NA")))</f>
        <v/>
      </c>
      <c r="AE749" s="81" t="str">
        <f>IF(ISBLANK('Prediction Log'!$N749), "",ABS('Prediction Log'!$AD749))</f>
        <v/>
      </c>
    </row>
    <row r="750" ht="14.25" customHeight="1">
      <c r="A750" s="14" t="str">
        <f>IF(ISBLANK(Games!$B732), "",Games!A732)</f>
        <v/>
      </c>
      <c r="B750" s="67" t="str">
        <f>IF(ISBLANK(Games!$B732), "",Games!B732)</f>
        <v/>
      </c>
      <c r="C750" s="67" t="str">
        <f>IF(ISBLANK(Games!$B732), "",Games!E732)</f>
        <v/>
      </c>
      <c r="D750" s="10" t="str">
        <f>IF(ISBLANK(Games!$B732), "",Games!G732)</f>
        <v/>
      </c>
      <c r="E750" s="10" t="str">
        <f>IF(ISBLANK(Games!$B732), "",Games!H732)</f>
        <v/>
      </c>
      <c r="F750" s="69" t="str">
        <f>Games!D732</f>
        <v/>
      </c>
      <c r="G750" s="70" t="str">
        <f>Games!K732</f>
        <v/>
      </c>
      <c r="H750" s="71" t="str">
        <f>IF(ISBLANK(Games!B732), "", IF('Prediction Log'!$D750&lt;0, 'Prediction Log'!$B750, 'Prediction Log'!$C750))</f>
        <v/>
      </c>
      <c r="I750" s="72" t="str">
        <f>IF(ISBLANK(Games!$B732), "",Games!I732)</f>
        <v/>
      </c>
      <c r="J750" s="72" t="str">
        <f>IF('Prediction Log'!$F750&gt;0.5, 'Prediction Log'!$B750, IF('Prediction Log'!$F750&lt;0.5, 'Prediction Log'!$C750, "PICK"))</f>
        <v/>
      </c>
      <c r="K750" s="73" t="str">
        <f>IF(ISBLANK(Games!B732), "",IF('Prediction Log'!$J750='Prediction Log'!$B750, 'Prediction Log'!$F750, 1-'Prediction Log'!$F750))</f>
        <v/>
      </c>
      <c r="L750" s="74" t="str">
        <f>IF(ISBLANK(Games!$B732), "",Games!L732)</f>
        <v/>
      </c>
      <c r="M750" s="75" t="str">
        <f>IF(ISBLANK('Prediction Log'!$N750), "",IF('Prediction Log'!$N750&gt;'Prediction Log'!$O750,'Prediction Log'!$B750,'Prediction Log'!$C750))</f>
        <v/>
      </c>
      <c r="N750" s="76"/>
      <c r="O750" s="76"/>
      <c r="P750" s="77" t="str">
        <f>IF(ISBLANK('Prediction Log'!$N750), "",'Prediction Log'!$O750-'Prediction Log'!$N750)</f>
        <v/>
      </c>
      <c r="Q750" s="78" t="str">
        <f>IF(ISBLANK('Prediction Log'!$N750), "",IF('Prediction Log'!$M750&lt;&gt;'Prediction Log'!$H750, "Y", IF(AND('Prediction Log'!$M750='Prediction Log'!$H750, ABS((-1*'Prediction Log'!$P750))&gt;ABS('Prediction Log'!$D750)), "Y", IF('Prediction Log'!$D750='Prediction Log'!$P750, "PUSH", "N"))))</f>
        <v/>
      </c>
      <c r="R750" s="79" t="str">
        <f>IF(ISBLANK('Prediction Log'!$N750), "",IF('Prediction Log'!$P750&lt;'Prediction Log'!$D750, "Y", IF('Prediction Log'!$P750='Prediction Log'!$D750, "PUSH", "N")))</f>
        <v/>
      </c>
      <c r="S750" s="79" t="str">
        <f>IF(ISBLANK('Prediction Log'!$N750), "",IF('Prediction Log'!$P750&lt;'Prediction Log'!$E750, "Y", IF('Prediction Log'!$P750='Prediction Log'!$E750, "PUSH", "N")))</f>
        <v/>
      </c>
      <c r="T750" s="80" t="str">
        <f>IF(ISBLANK('Prediction Log'!$N750),"",IF('Prediction Log'!$M750='Prediction Log'!$H750, "Y", "N"))</f>
        <v/>
      </c>
      <c r="U750" s="80" t="str">
        <f>'Prediction Log'!$R750</f>
        <v/>
      </c>
      <c r="V750" s="80" t="str">
        <f>IF(ISBLANK('Prediction Log'!$N750), "",IF(AND('Prediction Log'!$T750="Y", 'Prediction Log'!$U750="Y"), "Y", "N"))</f>
        <v/>
      </c>
      <c r="W750" s="81" t="str">
        <f>IF(ISBLANK('Prediction Log'!$N750),"",IF('Prediction Log'!$M750='Prediction Log'!$I750, "Y", "N"))</f>
        <v/>
      </c>
      <c r="X750" s="81" t="str">
        <f>IF(ISBLANK('Prediction Log'!$N750), "", IF('Prediction Log'!$R750=Games!K732, "Y", "N"))</f>
        <v/>
      </c>
      <c r="Y750" s="82" t="str">
        <f>IF(ISBLANK('Prediction Log'!$N750), "",IF('Prediction Log'!$J750='Prediction Log'!$M750, "Y", "N"))</f>
        <v/>
      </c>
      <c r="Z750" s="81" t="str">
        <f>IF(ISBLANK('Prediction Log'!$N750), "",IF('Prediction Log'!$I750&lt;&gt;'Prediction Log'!$M750, "N",IF(AND('Prediction Log'!$E750&gt;0, 'Prediction Log'!$P750&gt;'Prediction Log'!$E750, 'Prediction Log'!$I750='Prediction Log'!$C750), "Y", IF(AND('Prediction Log'!$E750&lt;0, 'Prediction Log'!$P750&lt;'Prediction Log'!$E750,'Prediction Log'!$I750='Prediction Log'!$B750 ), "Y", IF('Prediction Log'!$P750='Prediction Log'!$E750, "PUSH", "N")))))</f>
        <v/>
      </c>
      <c r="AA750" s="81" t="str">
        <f>IF(ISBLANK('Prediction Log'!$N750), "",IF(AND('Prediction Log'!$W750="Y", 'Prediction Log'!$X750="Y"), "Y", "N"))</f>
        <v/>
      </c>
      <c r="AB750" s="80" t="str">
        <f>IF(ISBLANK('Prediction Log'!$N750), "",IF('Prediction Log'!$D750&gt;0, 'Prediction Log'!$P750-'Prediction Log'!$D750, IF('Prediction Log'!$D750&lt;0, -'Prediction Log'!$P750+'Prediction Log'!$D750, "NA")))</f>
        <v/>
      </c>
      <c r="AC750" s="80" t="str">
        <f>IF(ISBLANK('Prediction Log'!$N750), "",ABS('Prediction Log'!$AB750))</f>
        <v/>
      </c>
      <c r="AD750" s="81" t="str">
        <f>IF(ISBLANK('Prediction Log'!$N750), "",IF('Prediction Log'!$E750&gt;0, 'Prediction Log'!$P750-'Prediction Log'!$E750, IF('Prediction Log'!$E750&lt;0, -'Prediction Log'!$P750+'Prediction Log'!$E750, "NA")))</f>
        <v/>
      </c>
      <c r="AE750" s="81" t="str">
        <f>IF(ISBLANK('Prediction Log'!$N750), "",ABS('Prediction Log'!$AD750))</f>
        <v/>
      </c>
    </row>
    <row r="751" ht="14.25" customHeight="1">
      <c r="A751" s="67" t="str">
        <f>IF(ISBLANK(Games!$B733), "",Games!A733)</f>
        <v/>
      </c>
      <c r="B751" s="67" t="str">
        <f>IF(ISBLANK(Games!$B733), "",Games!B733)</f>
        <v/>
      </c>
      <c r="C751" s="67" t="str">
        <f>IF(ISBLANK(Games!$B733), "",Games!E733)</f>
        <v/>
      </c>
      <c r="D751" s="68" t="str">
        <f>IF(ISBLANK(Games!$B733), "",Games!G733)</f>
        <v/>
      </c>
      <c r="E751" s="68" t="str">
        <f>IF(ISBLANK(Games!$B733), "",Games!H733)</f>
        <v/>
      </c>
      <c r="F751" s="69" t="str">
        <f>Games!D733</f>
        <v/>
      </c>
      <c r="G751" s="70" t="str">
        <f>Games!K733</f>
        <v/>
      </c>
      <c r="H751" s="71" t="str">
        <f>IF(ISBLANK(Games!B733), "", IF('Prediction Log'!$D751&lt;0, 'Prediction Log'!$B751, 'Prediction Log'!$C751))</f>
        <v/>
      </c>
      <c r="I751" s="72" t="str">
        <f>IF(ISBLANK(Games!$B733), "",Games!I733)</f>
        <v/>
      </c>
      <c r="J751" s="72" t="str">
        <f>IF('Prediction Log'!$F751&gt;0.5, 'Prediction Log'!$B751, IF('Prediction Log'!$F751&lt;0.5, 'Prediction Log'!$C751, "PICK"))</f>
        <v/>
      </c>
      <c r="K751" s="73" t="str">
        <f>IF(ISBLANK(Games!B733), "",IF('Prediction Log'!$J751='Prediction Log'!$B751, 'Prediction Log'!$F751, 1-'Prediction Log'!$F751))</f>
        <v/>
      </c>
      <c r="L751" s="74" t="str">
        <f>IF(ISBLANK(Games!$B733), "",Games!L733)</f>
        <v/>
      </c>
      <c r="M751" s="75" t="str">
        <f>IF(ISBLANK('Prediction Log'!$N751), "",IF('Prediction Log'!$N751&gt;'Prediction Log'!$O751,'Prediction Log'!$B751,'Prediction Log'!$C751))</f>
        <v/>
      </c>
      <c r="N751" s="76"/>
      <c r="O751" s="76"/>
      <c r="P751" s="77" t="str">
        <f>IF(ISBLANK('Prediction Log'!$N751), "",'Prediction Log'!$O751-'Prediction Log'!$N751)</f>
        <v/>
      </c>
      <c r="Q751" s="78" t="str">
        <f>IF(ISBLANK('Prediction Log'!$N751), "",IF('Prediction Log'!$M751&lt;&gt;'Prediction Log'!$H751, "Y", IF(AND('Prediction Log'!$M751='Prediction Log'!$H751, ABS((-1*'Prediction Log'!$P751))&gt;ABS('Prediction Log'!$D751)), "Y", IF('Prediction Log'!$D751='Prediction Log'!$P751, "PUSH", "N"))))</f>
        <v/>
      </c>
      <c r="R751" s="79" t="str">
        <f>IF(ISBLANK('Prediction Log'!$N751), "",IF('Prediction Log'!$P751&lt;'Prediction Log'!$D751, "Y", IF('Prediction Log'!$P751='Prediction Log'!$D751, "PUSH", "N")))</f>
        <v/>
      </c>
      <c r="S751" s="79" t="str">
        <f>IF(ISBLANK('Prediction Log'!$N751), "",IF('Prediction Log'!$P751&lt;'Prediction Log'!$E751, "Y", IF('Prediction Log'!$P751='Prediction Log'!$E751, "PUSH", "N")))</f>
        <v/>
      </c>
      <c r="T751" s="80" t="str">
        <f>IF(ISBLANK('Prediction Log'!$N751),"",IF('Prediction Log'!$M751='Prediction Log'!$H751, "Y", "N"))</f>
        <v/>
      </c>
      <c r="U751" s="80" t="str">
        <f>'Prediction Log'!$R751</f>
        <v/>
      </c>
      <c r="V751" s="80" t="str">
        <f>IF(ISBLANK('Prediction Log'!$N751), "",IF(AND('Prediction Log'!$T751="Y", 'Prediction Log'!$U751="Y"), "Y", "N"))</f>
        <v/>
      </c>
      <c r="W751" s="81" t="str">
        <f>IF(ISBLANK('Prediction Log'!$N751),"",IF('Prediction Log'!$M751='Prediction Log'!$I751, "Y", "N"))</f>
        <v/>
      </c>
      <c r="X751" s="81" t="str">
        <f>IF(ISBLANK('Prediction Log'!$N751), "", IF('Prediction Log'!$R751=Games!K733, "Y", "N"))</f>
        <v/>
      </c>
      <c r="Y751" s="82" t="str">
        <f>IF(ISBLANK('Prediction Log'!$N751), "",IF('Prediction Log'!$J751='Prediction Log'!$M751, "Y", "N"))</f>
        <v/>
      </c>
      <c r="Z751" s="81" t="str">
        <f>IF(ISBLANK('Prediction Log'!$N751), "",IF('Prediction Log'!$I751&lt;&gt;'Prediction Log'!$M751, "N",IF(AND('Prediction Log'!$E751&gt;0, 'Prediction Log'!$P751&gt;'Prediction Log'!$E751, 'Prediction Log'!$I751='Prediction Log'!$C751), "Y", IF(AND('Prediction Log'!$E751&lt;0, 'Prediction Log'!$P751&lt;'Prediction Log'!$E751,'Prediction Log'!$I751='Prediction Log'!$B751 ), "Y", IF('Prediction Log'!$P751='Prediction Log'!$E751, "PUSH", "N")))))</f>
        <v/>
      </c>
      <c r="AA751" s="81" t="str">
        <f>IF(ISBLANK('Prediction Log'!$N751), "",IF(AND('Prediction Log'!$W751="Y", 'Prediction Log'!$X751="Y"), "Y", "N"))</f>
        <v/>
      </c>
      <c r="AB751" s="80" t="str">
        <f>IF(ISBLANK('Prediction Log'!$N751), "",IF('Prediction Log'!$D751&gt;0, 'Prediction Log'!$P751-'Prediction Log'!$D751, IF('Prediction Log'!$D751&lt;0, -'Prediction Log'!$P751+'Prediction Log'!$D751, "NA")))</f>
        <v/>
      </c>
      <c r="AC751" s="80" t="str">
        <f>IF(ISBLANK('Prediction Log'!$N751), "",ABS('Prediction Log'!$AB751))</f>
        <v/>
      </c>
      <c r="AD751" s="81" t="str">
        <f>IF(ISBLANK('Prediction Log'!$N751), "",IF('Prediction Log'!$E751&gt;0, 'Prediction Log'!$P751-'Prediction Log'!$E751, IF('Prediction Log'!$E751&lt;0, -'Prediction Log'!$P751+'Prediction Log'!$E751, "NA")))</f>
        <v/>
      </c>
      <c r="AE751" s="81" t="str">
        <f>IF(ISBLANK('Prediction Log'!$N751), "",ABS('Prediction Log'!$AD751))</f>
        <v/>
      </c>
    </row>
    <row r="752" ht="14.25" customHeight="1">
      <c r="A752" s="14" t="str">
        <f>IF(ISBLANK(Games!$B734), "",Games!A734)</f>
        <v/>
      </c>
      <c r="B752" s="67" t="str">
        <f>IF(ISBLANK(Games!$B734), "",Games!B734)</f>
        <v/>
      </c>
      <c r="C752" s="67" t="str">
        <f>IF(ISBLANK(Games!$B734), "",Games!E734)</f>
        <v/>
      </c>
      <c r="D752" s="10" t="str">
        <f>IF(ISBLANK(Games!$B734), "",Games!G734)</f>
        <v/>
      </c>
      <c r="E752" s="10" t="str">
        <f>IF(ISBLANK(Games!$B734), "",Games!H734)</f>
        <v/>
      </c>
      <c r="F752" s="69" t="str">
        <f>Games!D734</f>
        <v/>
      </c>
      <c r="G752" s="70" t="str">
        <f>Games!K734</f>
        <v/>
      </c>
      <c r="H752" s="71" t="str">
        <f>IF(ISBLANK(Games!B734), "", IF('Prediction Log'!$D752&lt;0, 'Prediction Log'!$B752, 'Prediction Log'!$C752))</f>
        <v/>
      </c>
      <c r="I752" s="72" t="str">
        <f>IF(ISBLANK(Games!$B734), "",Games!I734)</f>
        <v/>
      </c>
      <c r="J752" s="72" t="str">
        <f>IF('Prediction Log'!$F752&gt;0.5, 'Prediction Log'!$B752, IF('Prediction Log'!$F752&lt;0.5, 'Prediction Log'!$C752, "PICK"))</f>
        <v/>
      </c>
      <c r="K752" s="73" t="str">
        <f>IF(ISBLANK(Games!B734), "",IF('Prediction Log'!$J752='Prediction Log'!$B752, 'Prediction Log'!$F752, 1-'Prediction Log'!$F752))</f>
        <v/>
      </c>
      <c r="L752" s="74" t="str">
        <f>IF(ISBLANK(Games!$B734), "",Games!L734)</f>
        <v/>
      </c>
      <c r="M752" s="75" t="str">
        <f>IF(ISBLANK('Prediction Log'!$N752), "",IF('Prediction Log'!$N752&gt;'Prediction Log'!$O752,'Prediction Log'!$B752,'Prediction Log'!$C752))</f>
        <v/>
      </c>
      <c r="N752" s="76"/>
      <c r="O752" s="76"/>
      <c r="P752" s="77" t="str">
        <f>IF(ISBLANK('Prediction Log'!$N752), "",'Prediction Log'!$O752-'Prediction Log'!$N752)</f>
        <v/>
      </c>
      <c r="Q752" s="78" t="str">
        <f>IF(ISBLANK('Prediction Log'!$N752), "",IF('Prediction Log'!$M752&lt;&gt;'Prediction Log'!$H752, "Y", IF(AND('Prediction Log'!$M752='Prediction Log'!$H752, ABS((-1*'Prediction Log'!$P752))&gt;ABS('Prediction Log'!$D752)), "Y", IF('Prediction Log'!$D752='Prediction Log'!$P752, "PUSH", "N"))))</f>
        <v/>
      </c>
      <c r="R752" s="79" t="str">
        <f>IF(ISBLANK('Prediction Log'!$N752), "",IF('Prediction Log'!$P752&lt;'Prediction Log'!$D752, "Y", IF('Prediction Log'!$P752='Prediction Log'!$D752, "PUSH", "N")))</f>
        <v/>
      </c>
      <c r="S752" s="79" t="str">
        <f>IF(ISBLANK('Prediction Log'!$N752), "",IF('Prediction Log'!$P752&lt;'Prediction Log'!$E752, "Y", IF('Prediction Log'!$P752='Prediction Log'!$E752, "PUSH", "N")))</f>
        <v/>
      </c>
      <c r="T752" s="80" t="str">
        <f>IF(ISBLANK('Prediction Log'!$N752),"",IF('Prediction Log'!$M752='Prediction Log'!$H752, "Y", "N"))</f>
        <v/>
      </c>
      <c r="U752" s="80" t="str">
        <f>'Prediction Log'!$R752</f>
        <v/>
      </c>
      <c r="V752" s="80" t="str">
        <f>IF(ISBLANK('Prediction Log'!$N752), "",IF(AND('Prediction Log'!$T752="Y", 'Prediction Log'!$U752="Y"), "Y", "N"))</f>
        <v/>
      </c>
      <c r="W752" s="81" t="str">
        <f>IF(ISBLANK('Prediction Log'!$N752),"",IF('Prediction Log'!$M752='Prediction Log'!$I752, "Y", "N"))</f>
        <v/>
      </c>
      <c r="X752" s="81" t="str">
        <f>IF(ISBLANK('Prediction Log'!$N752), "", IF('Prediction Log'!$R752=Games!K734, "Y", "N"))</f>
        <v/>
      </c>
      <c r="Y752" s="82" t="str">
        <f>IF(ISBLANK('Prediction Log'!$N752), "",IF('Prediction Log'!$J752='Prediction Log'!$M752, "Y", "N"))</f>
        <v/>
      </c>
      <c r="Z752" s="81" t="str">
        <f>IF(ISBLANK('Prediction Log'!$N752), "",IF('Prediction Log'!$I752&lt;&gt;'Prediction Log'!$M752, "N",IF(AND('Prediction Log'!$E752&gt;0, 'Prediction Log'!$P752&gt;'Prediction Log'!$E752, 'Prediction Log'!$I752='Prediction Log'!$C752), "Y", IF(AND('Prediction Log'!$E752&lt;0, 'Prediction Log'!$P752&lt;'Prediction Log'!$E752,'Prediction Log'!$I752='Prediction Log'!$B752 ), "Y", IF('Prediction Log'!$P752='Prediction Log'!$E752, "PUSH", "N")))))</f>
        <v/>
      </c>
      <c r="AA752" s="81" t="str">
        <f>IF(ISBLANK('Prediction Log'!$N752), "",IF(AND('Prediction Log'!$W752="Y", 'Prediction Log'!$X752="Y"), "Y", "N"))</f>
        <v/>
      </c>
      <c r="AB752" s="80" t="str">
        <f>IF(ISBLANK('Prediction Log'!$N752), "",IF('Prediction Log'!$D752&gt;0, 'Prediction Log'!$P752-'Prediction Log'!$D752, IF('Prediction Log'!$D752&lt;0, -'Prediction Log'!$P752+'Prediction Log'!$D752, "NA")))</f>
        <v/>
      </c>
      <c r="AC752" s="80" t="str">
        <f>IF(ISBLANK('Prediction Log'!$N752), "",ABS('Prediction Log'!$AB752))</f>
        <v/>
      </c>
      <c r="AD752" s="81" t="str">
        <f>IF(ISBLANK('Prediction Log'!$N752), "",IF('Prediction Log'!$E752&gt;0, 'Prediction Log'!$P752-'Prediction Log'!$E752, IF('Prediction Log'!$E752&lt;0, -'Prediction Log'!$P752+'Prediction Log'!$E752, "NA")))</f>
        <v/>
      </c>
      <c r="AE752" s="81" t="str">
        <f>IF(ISBLANK('Prediction Log'!$N752), "",ABS('Prediction Log'!$AD752))</f>
        <v/>
      </c>
    </row>
    <row r="753" ht="14.25" customHeight="1">
      <c r="A753" s="67" t="str">
        <f>IF(ISBLANK(Games!$B735), "",Games!A735)</f>
        <v/>
      </c>
      <c r="B753" s="67" t="str">
        <f>IF(ISBLANK(Games!$B735), "",Games!B735)</f>
        <v/>
      </c>
      <c r="C753" s="67" t="str">
        <f>IF(ISBLANK(Games!$B735), "",Games!E735)</f>
        <v/>
      </c>
      <c r="D753" s="68" t="str">
        <f>IF(ISBLANK(Games!$B735), "",Games!G735)</f>
        <v/>
      </c>
      <c r="E753" s="68" t="str">
        <f>IF(ISBLANK(Games!$B735), "",Games!H735)</f>
        <v/>
      </c>
      <c r="F753" s="69" t="str">
        <f>Games!D735</f>
        <v/>
      </c>
      <c r="G753" s="70" t="str">
        <f>Games!K735</f>
        <v/>
      </c>
      <c r="H753" s="71" t="str">
        <f>IF(ISBLANK(Games!B735), "", IF('Prediction Log'!$D753&lt;0, 'Prediction Log'!$B753, 'Prediction Log'!$C753))</f>
        <v/>
      </c>
      <c r="I753" s="72" t="str">
        <f>IF(ISBLANK(Games!$B735), "",Games!I735)</f>
        <v/>
      </c>
      <c r="J753" s="72" t="str">
        <f>IF('Prediction Log'!$F753&gt;0.5, 'Prediction Log'!$B753, IF('Prediction Log'!$F753&lt;0.5, 'Prediction Log'!$C753, "PICK"))</f>
        <v/>
      </c>
      <c r="K753" s="73" t="str">
        <f>IF(ISBLANK(Games!B735), "",IF('Prediction Log'!$J753='Prediction Log'!$B753, 'Prediction Log'!$F753, 1-'Prediction Log'!$F753))</f>
        <v/>
      </c>
      <c r="L753" s="74" t="str">
        <f>IF(ISBLANK(Games!$B735), "",Games!L735)</f>
        <v/>
      </c>
      <c r="M753" s="75" t="str">
        <f>IF(ISBLANK('Prediction Log'!$N753), "",IF('Prediction Log'!$N753&gt;'Prediction Log'!$O753,'Prediction Log'!$B753,'Prediction Log'!$C753))</f>
        <v/>
      </c>
      <c r="N753" s="76"/>
      <c r="O753" s="76"/>
      <c r="P753" s="77" t="str">
        <f>IF(ISBLANK('Prediction Log'!$N753), "",'Prediction Log'!$O753-'Prediction Log'!$N753)</f>
        <v/>
      </c>
      <c r="Q753" s="78" t="str">
        <f>IF(ISBLANK('Prediction Log'!$N753), "",IF('Prediction Log'!$M753&lt;&gt;'Prediction Log'!$H753, "Y", IF(AND('Prediction Log'!$M753='Prediction Log'!$H753, ABS((-1*'Prediction Log'!$P753))&gt;ABS('Prediction Log'!$D753)), "Y", IF('Prediction Log'!$D753='Prediction Log'!$P753, "PUSH", "N"))))</f>
        <v/>
      </c>
      <c r="R753" s="79" t="str">
        <f>IF(ISBLANK('Prediction Log'!$N753), "",IF('Prediction Log'!$P753&lt;'Prediction Log'!$D753, "Y", IF('Prediction Log'!$P753='Prediction Log'!$D753, "PUSH", "N")))</f>
        <v/>
      </c>
      <c r="S753" s="79" t="str">
        <f>IF(ISBLANK('Prediction Log'!$N753), "",IF('Prediction Log'!$P753&lt;'Prediction Log'!$E753, "Y", IF('Prediction Log'!$P753='Prediction Log'!$E753, "PUSH", "N")))</f>
        <v/>
      </c>
      <c r="T753" s="80" t="str">
        <f>IF(ISBLANK('Prediction Log'!$N753),"",IF('Prediction Log'!$M753='Prediction Log'!$H753, "Y", "N"))</f>
        <v/>
      </c>
      <c r="U753" s="80" t="str">
        <f>'Prediction Log'!$R753</f>
        <v/>
      </c>
      <c r="V753" s="80" t="str">
        <f>IF(ISBLANK('Prediction Log'!$N753), "",IF(AND('Prediction Log'!$T753="Y", 'Prediction Log'!$U753="Y"), "Y", "N"))</f>
        <v/>
      </c>
      <c r="W753" s="81" t="str">
        <f>IF(ISBLANK('Prediction Log'!$N753),"",IF('Prediction Log'!$M753='Prediction Log'!$I753, "Y", "N"))</f>
        <v/>
      </c>
      <c r="X753" s="81" t="str">
        <f>IF(ISBLANK('Prediction Log'!$N753), "", IF('Prediction Log'!$R753=Games!K735, "Y", "N"))</f>
        <v/>
      </c>
      <c r="Y753" s="82" t="str">
        <f>IF(ISBLANK('Prediction Log'!$N753), "",IF('Prediction Log'!$J753='Prediction Log'!$M753, "Y", "N"))</f>
        <v/>
      </c>
      <c r="Z753" s="81" t="str">
        <f>IF(ISBLANK('Prediction Log'!$N753), "",IF('Prediction Log'!$I753&lt;&gt;'Prediction Log'!$M753, "N",IF(AND('Prediction Log'!$E753&gt;0, 'Prediction Log'!$P753&gt;'Prediction Log'!$E753, 'Prediction Log'!$I753='Prediction Log'!$C753), "Y", IF(AND('Prediction Log'!$E753&lt;0, 'Prediction Log'!$P753&lt;'Prediction Log'!$E753,'Prediction Log'!$I753='Prediction Log'!$B753 ), "Y", IF('Prediction Log'!$P753='Prediction Log'!$E753, "PUSH", "N")))))</f>
        <v/>
      </c>
      <c r="AA753" s="81" t="str">
        <f>IF(ISBLANK('Prediction Log'!$N753), "",IF(AND('Prediction Log'!$W753="Y", 'Prediction Log'!$X753="Y"), "Y", "N"))</f>
        <v/>
      </c>
      <c r="AB753" s="80" t="str">
        <f>IF(ISBLANK('Prediction Log'!$N753), "",IF('Prediction Log'!$D753&gt;0, 'Prediction Log'!$P753-'Prediction Log'!$D753, IF('Prediction Log'!$D753&lt;0, -'Prediction Log'!$P753+'Prediction Log'!$D753, "NA")))</f>
        <v/>
      </c>
      <c r="AC753" s="80" t="str">
        <f>IF(ISBLANK('Prediction Log'!$N753), "",ABS('Prediction Log'!$AB753))</f>
        <v/>
      </c>
      <c r="AD753" s="81" t="str">
        <f>IF(ISBLANK('Prediction Log'!$N753), "",IF('Prediction Log'!$E753&gt;0, 'Prediction Log'!$P753-'Prediction Log'!$E753, IF('Prediction Log'!$E753&lt;0, -'Prediction Log'!$P753+'Prediction Log'!$E753, "NA")))</f>
        <v/>
      </c>
      <c r="AE753" s="81" t="str">
        <f>IF(ISBLANK('Prediction Log'!$N753), "",ABS('Prediction Log'!$AD753))</f>
        <v/>
      </c>
    </row>
    <row r="754" ht="14.25" customHeight="1">
      <c r="A754" s="14" t="str">
        <f>IF(ISBLANK(Games!$B736), "",Games!A736)</f>
        <v/>
      </c>
      <c r="B754" s="67" t="str">
        <f>IF(ISBLANK(Games!$B736), "",Games!B736)</f>
        <v/>
      </c>
      <c r="C754" s="67" t="str">
        <f>IF(ISBLANK(Games!$B736), "",Games!E736)</f>
        <v/>
      </c>
      <c r="D754" s="10" t="str">
        <f>IF(ISBLANK(Games!$B736), "",Games!G736)</f>
        <v/>
      </c>
      <c r="E754" s="10" t="str">
        <f>IF(ISBLANK(Games!$B736), "",Games!H736)</f>
        <v/>
      </c>
      <c r="F754" s="69" t="str">
        <f>Games!D736</f>
        <v/>
      </c>
      <c r="G754" s="70" t="str">
        <f>Games!K736</f>
        <v/>
      </c>
      <c r="H754" s="71" t="str">
        <f>IF(ISBLANK(Games!B736), "", IF('Prediction Log'!$D754&lt;0, 'Prediction Log'!$B754, 'Prediction Log'!$C754))</f>
        <v/>
      </c>
      <c r="I754" s="72" t="str">
        <f>IF(ISBLANK(Games!$B736), "",Games!I736)</f>
        <v/>
      </c>
      <c r="J754" s="72" t="str">
        <f>IF('Prediction Log'!$F754&gt;0.5, 'Prediction Log'!$B754, IF('Prediction Log'!$F754&lt;0.5, 'Prediction Log'!$C754, "PICK"))</f>
        <v/>
      </c>
      <c r="K754" s="73" t="str">
        <f>IF(ISBLANK(Games!B736), "",IF('Prediction Log'!$J754='Prediction Log'!$B754, 'Prediction Log'!$F754, 1-'Prediction Log'!$F754))</f>
        <v/>
      </c>
      <c r="L754" s="74" t="str">
        <f>IF(ISBLANK(Games!$B736), "",Games!L736)</f>
        <v/>
      </c>
      <c r="M754" s="75" t="str">
        <f>IF(ISBLANK('Prediction Log'!$N754), "",IF('Prediction Log'!$N754&gt;'Prediction Log'!$O754,'Prediction Log'!$B754,'Prediction Log'!$C754))</f>
        <v/>
      </c>
      <c r="N754" s="76"/>
      <c r="O754" s="76"/>
      <c r="P754" s="77" t="str">
        <f>IF(ISBLANK('Prediction Log'!$N754), "",'Prediction Log'!$O754-'Prediction Log'!$N754)</f>
        <v/>
      </c>
      <c r="Q754" s="78" t="str">
        <f>IF(ISBLANK('Prediction Log'!$N754), "",IF('Prediction Log'!$M754&lt;&gt;'Prediction Log'!$H754, "Y", IF(AND('Prediction Log'!$M754='Prediction Log'!$H754, ABS((-1*'Prediction Log'!$P754))&gt;ABS('Prediction Log'!$D754)), "Y", IF('Prediction Log'!$D754='Prediction Log'!$P754, "PUSH", "N"))))</f>
        <v/>
      </c>
      <c r="R754" s="79" t="str">
        <f>IF(ISBLANK('Prediction Log'!$N754), "",IF('Prediction Log'!$P754&lt;'Prediction Log'!$D754, "Y", IF('Prediction Log'!$P754='Prediction Log'!$D754, "PUSH", "N")))</f>
        <v/>
      </c>
      <c r="S754" s="79" t="str">
        <f>IF(ISBLANK('Prediction Log'!$N754), "",IF('Prediction Log'!$P754&lt;'Prediction Log'!$E754, "Y", IF('Prediction Log'!$P754='Prediction Log'!$E754, "PUSH", "N")))</f>
        <v/>
      </c>
      <c r="T754" s="80" t="str">
        <f>IF(ISBLANK('Prediction Log'!$N754),"",IF('Prediction Log'!$M754='Prediction Log'!$H754, "Y", "N"))</f>
        <v/>
      </c>
      <c r="U754" s="80" t="str">
        <f>'Prediction Log'!$R754</f>
        <v/>
      </c>
      <c r="V754" s="80" t="str">
        <f>IF(ISBLANK('Prediction Log'!$N754), "",IF(AND('Prediction Log'!$T754="Y", 'Prediction Log'!$U754="Y"), "Y", "N"))</f>
        <v/>
      </c>
      <c r="W754" s="81" t="str">
        <f>IF(ISBLANK('Prediction Log'!$N754),"",IF('Prediction Log'!$M754='Prediction Log'!$I754, "Y", "N"))</f>
        <v/>
      </c>
      <c r="X754" s="81" t="str">
        <f>IF(ISBLANK('Prediction Log'!$N754), "", IF('Prediction Log'!$R754=Games!K736, "Y", "N"))</f>
        <v/>
      </c>
      <c r="Y754" s="82" t="str">
        <f>IF(ISBLANK('Prediction Log'!$N754), "",IF('Prediction Log'!$J754='Prediction Log'!$M754, "Y", "N"))</f>
        <v/>
      </c>
      <c r="Z754" s="81" t="str">
        <f>IF(ISBLANK('Prediction Log'!$N754), "",IF('Prediction Log'!$I754&lt;&gt;'Prediction Log'!$M754, "N",IF(AND('Prediction Log'!$E754&gt;0, 'Prediction Log'!$P754&gt;'Prediction Log'!$E754, 'Prediction Log'!$I754='Prediction Log'!$C754), "Y", IF(AND('Prediction Log'!$E754&lt;0, 'Prediction Log'!$P754&lt;'Prediction Log'!$E754,'Prediction Log'!$I754='Prediction Log'!$B754 ), "Y", IF('Prediction Log'!$P754='Prediction Log'!$E754, "PUSH", "N")))))</f>
        <v/>
      </c>
      <c r="AA754" s="81" t="str">
        <f>IF(ISBLANK('Prediction Log'!$N754), "",IF(AND('Prediction Log'!$W754="Y", 'Prediction Log'!$X754="Y"), "Y", "N"))</f>
        <v/>
      </c>
      <c r="AB754" s="80" t="str">
        <f>IF(ISBLANK('Prediction Log'!$N754), "",IF('Prediction Log'!$D754&gt;0, 'Prediction Log'!$P754-'Prediction Log'!$D754, IF('Prediction Log'!$D754&lt;0, -'Prediction Log'!$P754+'Prediction Log'!$D754, "NA")))</f>
        <v/>
      </c>
      <c r="AC754" s="80" t="str">
        <f>IF(ISBLANK('Prediction Log'!$N754), "",ABS('Prediction Log'!$AB754))</f>
        <v/>
      </c>
      <c r="AD754" s="81" t="str">
        <f>IF(ISBLANK('Prediction Log'!$N754), "",IF('Prediction Log'!$E754&gt;0, 'Prediction Log'!$P754-'Prediction Log'!$E754, IF('Prediction Log'!$E754&lt;0, -'Prediction Log'!$P754+'Prediction Log'!$E754, "NA")))</f>
        <v/>
      </c>
      <c r="AE754" s="81" t="str">
        <f>IF(ISBLANK('Prediction Log'!$N754), "",ABS('Prediction Log'!$AD754))</f>
        <v/>
      </c>
    </row>
    <row r="755" ht="14.25" customHeight="1">
      <c r="A755" s="67" t="str">
        <f>IF(ISBLANK(Games!$B737), "",Games!A737)</f>
        <v/>
      </c>
      <c r="B755" s="67" t="str">
        <f>IF(ISBLANK(Games!$B737), "",Games!B737)</f>
        <v/>
      </c>
      <c r="C755" s="67" t="str">
        <f>IF(ISBLANK(Games!$B737), "",Games!E737)</f>
        <v/>
      </c>
      <c r="D755" s="68" t="str">
        <f>IF(ISBLANK(Games!$B737), "",Games!G737)</f>
        <v/>
      </c>
      <c r="E755" s="68" t="str">
        <f>IF(ISBLANK(Games!$B737), "",Games!H737)</f>
        <v/>
      </c>
      <c r="F755" s="69" t="str">
        <f>Games!D737</f>
        <v/>
      </c>
      <c r="G755" s="70" t="str">
        <f>Games!K737</f>
        <v/>
      </c>
      <c r="H755" s="71" t="str">
        <f>IF(ISBLANK(Games!B737), "", IF('Prediction Log'!$D755&lt;0, 'Prediction Log'!$B755, 'Prediction Log'!$C755))</f>
        <v/>
      </c>
      <c r="I755" s="72" t="str">
        <f>IF(ISBLANK(Games!$B737), "",Games!I737)</f>
        <v/>
      </c>
      <c r="J755" s="72" t="str">
        <f>IF('Prediction Log'!$F755&gt;0.5, 'Prediction Log'!$B755, IF('Prediction Log'!$F755&lt;0.5, 'Prediction Log'!$C755, "PICK"))</f>
        <v/>
      </c>
      <c r="K755" s="73" t="str">
        <f>IF(ISBLANK(Games!B737), "",IF('Prediction Log'!$J755='Prediction Log'!$B755, 'Prediction Log'!$F755, 1-'Prediction Log'!$F755))</f>
        <v/>
      </c>
      <c r="L755" s="74" t="str">
        <f>IF(ISBLANK(Games!$B737), "",Games!L737)</f>
        <v/>
      </c>
      <c r="M755" s="75" t="str">
        <f>IF(ISBLANK('Prediction Log'!$N755), "",IF('Prediction Log'!$N755&gt;'Prediction Log'!$O755,'Prediction Log'!$B755,'Prediction Log'!$C755))</f>
        <v/>
      </c>
      <c r="N755" s="76"/>
      <c r="O755" s="76"/>
      <c r="P755" s="77" t="str">
        <f>IF(ISBLANK('Prediction Log'!$N755), "",'Prediction Log'!$O755-'Prediction Log'!$N755)</f>
        <v/>
      </c>
      <c r="Q755" s="78" t="str">
        <f>IF(ISBLANK('Prediction Log'!$N755), "",IF('Prediction Log'!$M755&lt;&gt;'Prediction Log'!$H755, "Y", IF(AND('Prediction Log'!$M755='Prediction Log'!$H755, ABS((-1*'Prediction Log'!$P755))&gt;ABS('Prediction Log'!$D755)), "Y", IF('Prediction Log'!$D755='Prediction Log'!$P755, "PUSH", "N"))))</f>
        <v/>
      </c>
      <c r="R755" s="79" t="str">
        <f>IF(ISBLANK('Prediction Log'!$N755), "",IF('Prediction Log'!$P755&lt;'Prediction Log'!$D755, "Y", IF('Prediction Log'!$P755='Prediction Log'!$D755, "PUSH", "N")))</f>
        <v/>
      </c>
      <c r="S755" s="79" t="str">
        <f>IF(ISBLANK('Prediction Log'!$N755), "",IF('Prediction Log'!$P755&lt;'Prediction Log'!$E755, "Y", IF('Prediction Log'!$P755='Prediction Log'!$E755, "PUSH", "N")))</f>
        <v/>
      </c>
      <c r="T755" s="80" t="str">
        <f>IF(ISBLANK('Prediction Log'!$N755),"",IF('Prediction Log'!$M755='Prediction Log'!$H755, "Y", "N"))</f>
        <v/>
      </c>
      <c r="U755" s="80" t="str">
        <f>'Prediction Log'!$R755</f>
        <v/>
      </c>
      <c r="V755" s="80" t="str">
        <f>IF(ISBLANK('Prediction Log'!$N755), "",IF(AND('Prediction Log'!$T755="Y", 'Prediction Log'!$U755="Y"), "Y", "N"))</f>
        <v/>
      </c>
      <c r="W755" s="81" t="str">
        <f>IF(ISBLANK('Prediction Log'!$N755),"",IF('Prediction Log'!$M755='Prediction Log'!$I755, "Y", "N"))</f>
        <v/>
      </c>
      <c r="X755" s="81" t="str">
        <f>IF(ISBLANK('Prediction Log'!$N755), "", IF('Prediction Log'!$R755=Games!K737, "Y", "N"))</f>
        <v/>
      </c>
      <c r="Y755" s="82" t="str">
        <f>IF(ISBLANK('Prediction Log'!$N755), "",IF('Prediction Log'!$J755='Prediction Log'!$M755, "Y", "N"))</f>
        <v/>
      </c>
      <c r="Z755" s="81" t="str">
        <f>IF(ISBLANK('Prediction Log'!$N755), "",IF('Prediction Log'!$I755&lt;&gt;'Prediction Log'!$M755, "N",IF(AND('Prediction Log'!$E755&gt;0, 'Prediction Log'!$P755&gt;'Prediction Log'!$E755, 'Prediction Log'!$I755='Prediction Log'!$C755), "Y", IF(AND('Prediction Log'!$E755&lt;0, 'Prediction Log'!$P755&lt;'Prediction Log'!$E755,'Prediction Log'!$I755='Prediction Log'!$B755 ), "Y", IF('Prediction Log'!$P755='Prediction Log'!$E755, "PUSH", "N")))))</f>
        <v/>
      </c>
      <c r="AA755" s="81" t="str">
        <f>IF(ISBLANK('Prediction Log'!$N755), "",IF(AND('Prediction Log'!$W755="Y", 'Prediction Log'!$X755="Y"), "Y", "N"))</f>
        <v/>
      </c>
      <c r="AB755" s="80" t="str">
        <f>IF(ISBLANK('Prediction Log'!$N755), "",IF('Prediction Log'!$D755&gt;0, 'Prediction Log'!$P755-'Prediction Log'!$D755, IF('Prediction Log'!$D755&lt;0, -'Prediction Log'!$P755+'Prediction Log'!$D755, "NA")))</f>
        <v/>
      </c>
      <c r="AC755" s="80" t="str">
        <f>IF(ISBLANK('Prediction Log'!$N755), "",ABS('Prediction Log'!$AB755))</f>
        <v/>
      </c>
      <c r="AD755" s="81" t="str">
        <f>IF(ISBLANK('Prediction Log'!$N755), "",IF('Prediction Log'!$E755&gt;0, 'Prediction Log'!$P755-'Prediction Log'!$E755, IF('Prediction Log'!$E755&lt;0, -'Prediction Log'!$P755+'Prediction Log'!$E755, "NA")))</f>
        <v/>
      </c>
      <c r="AE755" s="81" t="str">
        <f>IF(ISBLANK('Prediction Log'!$N755), "",ABS('Prediction Log'!$AD755))</f>
        <v/>
      </c>
    </row>
    <row r="756" ht="14.25" customHeight="1">
      <c r="A756" s="14" t="str">
        <f>IF(ISBLANK(Games!$B738), "",Games!A738)</f>
        <v/>
      </c>
      <c r="B756" s="67" t="str">
        <f>IF(ISBLANK(Games!$B738), "",Games!B738)</f>
        <v/>
      </c>
      <c r="C756" s="67" t="str">
        <f>IF(ISBLANK(Games!$B738), "",Games!E738)</f>
        <v/>
      </c>
      <c r="D756" s="10" t="str">
        <f>IF(ISBLANK(Games!$B738), "",Games!G738)</f>
        <v/>
      </c>
      <c r="E756" s="10" t="str">
        <f>IF(ISBLANK(Games!$B738), "",Games!H738)</f>
        <v/>
      </c>
      <c r="F756" s="69" t="str">
        <f>Games!D738</f>
        <v/>
      </c>
      <c r="G756" s="70" t="str">
        <f>Games!K738</f>
        <v/>
      </c>
      <c r="H756" s="71" t="str">
        <f>IF(ISBLANK(Games!B738), "", IF('Prediction Log'!$D756&lt;0, 'Prediction Log'!$B756, 'Prediction Log'!$C756))</f>
        <v/>
      </c>
      <c r="I756" s="72" t="str">
        <f>IF(ISBLANK(Games!$B738), "",Games!I738)</f>
        <v/>
      </c>
      <c r="J756" s="72" t="str">
        <f>IF('Prediction Log'!$F756&gt;0.5, 'Prediction Log'!$B756, IF('Prediction Log'!$F756&lt;0.5, 'Prediction Log'!$C756, "PICK"))</f>
        <v/>
      </c>
      <c r="K756" s="73" t="str">
        <f>IF(ISBLANK(Games!B738), "",IF('Prediction Log'!$J756='Prediction Log'!$B756, 'Prediction Log'!$F756, 1-'Prediction Log'!$F756))</f>
        <v/>
      </c>
      <c r="L756" s="74" t="str">
        <f>IF(ISBLANK(Games!$B738), "",Games!L738)</f>
        <v/>
      </c>
      <c r="M756" s="75" t="str">
        <f>IF(ISBLANK('Prediction Log'!$N756), "",IF('Prediction Log'!$N756&gt;'Prediction Log'!$O756,'Prediction Log'!$B756,'Prediction Log'!$C756))</f>
        <v/>
      </c>
      <c r="N756" s="76"/>
      <c r="O756" s="76"/>
      <c r="P756" s="77" t="str">
        <f>IF(ISBLANK('Prediction Log'!$N756), "",'Prediction Log'!$O756-'Prediction Log'!$N756)</f>
        <v/>
      </c>
      <c r="Q756" s="78" t="str">
        <f>IF(ISBLANK('Prediction Log'!$N756), "",IF('Prediction Log'!$M756&lt;&gt;'Prediction Log'!$H756, "Y", IF(AND('Prediction Log'!$M756='Prediction Log'!$H756, ABS((-1*'Prediction Log'!$P756))&gt;ABS('Prediction Log'!$D756)), "Y", IF('Prediction Log'!$D756='Prediction Log'!$P756, "PUSH", "N"))))</f>
        <v/>
      </c>
      <c r="R756" s="79" t="str">
        <f>IF(ISBLANK('Prediction Log'!$N756), "",IF('Prediction Log'!$P756&lt;'Prediction Log'!$D756, "Y", IF('Prediction Log'!$P756='Prediction Log'!$D756, "PUSH", "N")))</f>
        <v/>
      </c>
      <c r="S756" s="79" t="str">
        <f>IF(ISBLANK('Prediction Log'!$N756), "",IF('Prediction Log'!$P756&lt;'Prediction Log'!$E756, "Y", IF('Prediction Log'!$P756='Prediction Log'!$E756, "PUSH", "N")))</f>
        <v/>
      </c>
      <c r="T756" s="80" t="str">
        <f>IF(ISBLANK('Prediction Log'!$N756),"",IF('Prediction Log'!$M756='Prediction Log'!$H756, "Y", "N"))</f>
        <v/>
      </c>
      <c r="U756" s="80" t="str">
        <f>'Prediction Log'!$R756</f>
        <v/>
      </c>
      <c r="V756" s="80" t="str">
        <f>IF(ISBLANK('Prediction Log'!$N756), "",IF(AND('Prediction Log'!$T756="Y", 'Prediction Log'!$U756="Y"), "Y", "N"))</f>
        <v/>
      </c>
      <c r="W756" s="81" t="str">
        <f>IF(ISBLANK('Prediction Log'!$N756),"",IF('Prediction Log'!$M756='Prediction Log'!$I756, "Y", "N"))</f>
        <v/>
      </c>
      <c r="X756" s="81" t="str">
        <f>IF(ISBLANK('Prediction Log'!$N756), "", IF('Prediction Log'!$R756=Games!K738, "Y", "N"))</f>
        <v/>
      </c>
      <c r="Y756" s="82" t="str">
        <f>IF(ISBLANK('Prediction Log'!$N756), "",IF('Prediction Log'!$J756='Prediction Log'!$M756, "Y", "N"))</f>
        <v/>
      </c>
      <c r="Z756" s="81" t="str">
        <f>IF(ISBLANK('Prediction Log'!$N756), "",IF('Prediction Log'!$I756&lt;&gt;'Prediction Log'!$M756, "N",IF(AND('Prediction Log'!$E756&gt;0, 'Prediction Log'!$P756&gt;'Prediction Log'!$E756, 'Prediction Log'!$I756='Prediction Log'!$C756), "Y", IF(AND('Prediction Log'!$E756&lt;0, 'Prediction Log'!$P756&lt;'Prediction Log'!$E756,'Prediction Log'!$I756='Prediction Log'!$B756 ), "Y", IF('Prediction Log'!$P756='Prediction Log'!$E756, "PUSH", "N")))))</f>
        <v/>
      </c>
      <c r="AA756" s="81" t="str">
        <f>IF(ISBLANK('Prediction Log'!$N756), "",IF(AND('Prediction Log'!$W756="Y", 'Prediction Log'!$X756="Y"), "Y", "N"))</f>
        <v/>
      </c>
      <c r="AB756" s="80" t="str">
        <f>IF(ISBLANK('Prediction Log'!$N756), "",IF('Prediction Log'!$D756&gt;0, 'Prediction Log'!$P756-'Prediction Log'!$D756, IF('Prediction Log'!$D756&lt;0, -'Prediction Log'!$P756+'Prediction Log'!$D756, "NA")))</f>
        <v/>
      </c>
      <c r="AC756" s="80" t="str">
        <f>IF(ISBLANK('Prediction Log'!$N756), "",ABS('Prediction Log'!$AB756))</f>
        <v/>
      </c>
      <c r="AD756" s="81" t="str">
        <f>IF(ISBLANK('Prediction Log'!$N756), "",IF('Prediction Log'!$E756&gt;0, 'Prediction Log'!$P756-'Prediction Log'!$E756, IF('Prediction Log'!$E756&lt;0, -'Prediction Log'!$P756+'Prediction Log'!$E756, "NA")))</f>
        <v/>
      </c>
      <c r="AE756" s="81" t="str">
        <f>IF(ISBLANK('Prediction Log'!$N756), "",ABS('Prediction Log'!$AD756))</f>
        <v/>
      </c>
    </row>
    <row r="757" ht="14.25" customHeight="1">
      <c r="A757" s="67" t="str">
        <f>IF(ISBLANK(Games!$B739), "",Games!A739)</f>
        <v/>
      </c>
      <c r="B757" s="67" t="str">
        <f>IF(ISBLANK(Games!$B739), "",Games!B739)</f>
        <v/>
      </c>
      <c r="C757" s="67" t="str">
        <f>IF(ISBLANK(Games!$B739), "",Games!E739)</f>
        <v/>
      </c>
      <c r="D757" s="68" t="str">
        <f>IF(ISBLANK(Games!$B739), "",Games!G739)</f>
        <v/>
      </c>
      <c r="E757" s="68" t="str">
        <f>IF(ISBLANK(Games!$B739), "",Games!H739)</f>
        <v/>
      </c>
      <c r="F757" s="69" t="str">
        <f>Games!D739</f>
        <v/>
      </c>
      <c r="G757" s="70" t="str">
        <f>Games!K739</f>
        <v/>
      </c>
      <c r="H757" s="71" t="str">
        <f>IF(ISBLANK(Games!B739), "", IF('Prediction Log'!$D757&lt;0, 'Prediction Log'!$B757, 'Prediction Log'!$C757))</f>
        <v/>
      </c>
      <c r="I757" s="72" t="str">
        <f>IF(ISBLANK(Games!$B739), "",Games!I739)</f>
        <v/>
      </c>
      <c r="J757" s="72" t="str">
        <f>IF('Prediction Log'!$F757&gt;0.5, 'Prediction Log'!$B757, IF('Prediction Log'!$F757&lt;0.5, 'Prediction Log'!$C757, "PICK"))</f>
        <v/>
      </c>
      <c r="K757" s="73" t="str">
        <f>IF(ISBLANK(Games!B739), "",IF('Prediction Log'!$J757='Prediction Log'!$B757, 'Prediction Log'!$F757, 1-'Prediction Log'!$F757))</f>
        <v/>
      </c>
      <c r="L757" s="74" t="str">
        <f>IF(ISBLANK(Games!$B739), "",Games!L739)</f>
        <v/>
      </c>
      <c r="M757" s="75" t="str">
        <f>IF(ISBLANK('Prediction Log'!$N757), "",IF('Prediction Log'!$N757&gt;'Prediction Log'!$O757,'Prediction Log'!$B757,'Prediction Log'!$C757))</f>
        <v/>
      </c>
      <c r="N757" s="76"/>
      <c r="O757" s="76"/>
      <c r="P757" s="77" t="str">
        <f>IF(ISBLANK('Prediction Log'!$N757), "",'Prediction Log'!$O757-'Prediction Log'!$N757)</f>
        <v/>
      </c>
      <c r="Q757" s="78" t="str">
        <f>IF(ISBLANK('Prediction Log'!$N757), "",IF('Prediction Log'!$M757&lt;&gt;'Prediction Log'!$H757, "Y", IF(AND('Prediction Log'!$M757='Prediction Log'!$H757, ABS((-1*'Prediction Log'!$P757))&gt;ABS('Prediction Log'!$D757)), "Y", IF('Prediction Log'!$D757='Prediction Log'!$P757, "PUSH", "N"))))</f>
        <v/>
      </c>
      <c r="R757" s="79" t="str">
        <f>IF(ISBLANK('Prediction Log'!$N757), "",IF('Prediction Log'!$P757&lt;'Prediction Log'!$D757, "Y", IF('Prediction Log'!$P757='Prediction Log'!$D757, "PUSH", "N")))</f>
        <v/>
      </c>
      <c r="S757" s="79" t="str">
        <f>IF(ISBLANK('Prediction Log'!$N757), "",IF('Prediction Log'!$P757&lt;'Prediction Log'!$E757, "Y", IF('Prediction Log'!$P757='Prediction Log'!$E757, "PUSH", "N")))</f>
        <v/>
      </c>
      <c r="T757" s="80" t="str">
        <f>IF(ISBLANK('Prediction Log'!$N757),"",IF('Prediction Log'!$M757='Prediction Log'!$H757, "Y", "N"))</f>
        <v/>
      </c>
      <c r="U757" s="80" t="str">
        <f>'Prediction Log'!$R757</f>
        <v/>
      </c>
      <c r="V757" s="80" t="str">
        <f>IF(ISBLANK('Prediction Log'!$N757), "",IF(AND('Prediction Log'!$T757="Y", 'Prediction Log'!$U757="Y"), "Y", "N"))</f>
        <v/>
      </c>
      <c r="W757" s="81" t="str">
        <f>IF(ISBLANK('Prediction Log'!$N757),"",IF('Prediction Log'!$M757='Prediction Log'!$I757, "Y", "N"))</f>
        <v/>
      </c>
      <c r="X757" s="81" t="str">
        <f>IF(ISBLANK('Prediction Log'!$N757), "", IF('Prediction Log'!$R757=Games!K739, "Y", "N"))</f>
        <v/>
      </c>
      <c r="Y757" s="82" t="str">
        <f>IF(ISBLANK('Prediction Log'!$N757), "",IF('Prediction Log'!$J757='Prediction Log'!$M757, "Y", "N"))</f>
        <v/>
      </c>
      <c r="Z757" s="81" t="str">
        <f>IF(ISBLANK('Prediction Log'!$N757), "",IF('Prediction Log'!$I757&lt;&gt;'Prediction Log'!$M757, "N",IF(AND('Prediction Log'!$E757&gt;0, 'Prediction Log'!$P757&gt;'Prediction Log'!$E757, 'Prediction Log'!$I757='Prediction Log'!$C757), "Y", IF(AND('Prediction Log'!$E757&lt;0, 'Prediction Log'!$P757&lt;'Prediction Log'!$E757,'Prediction Log'!$I757='Prediction Log'!$B757 ), "Y", IF('Prediction Log'!$P757='Prediction Log'!$E757, "PUSH", "N")))))</f>
        <v/>
      </c>
      <c r="AA757" s="81" t="str">
        <f>IF(ISBLANK('Prediction Log'!$N757), "",IF(AND('Prediction Log'!$W757="Y", 'Prediction Log'!$X757="Y"), "Y", "N"))</f>
        <v/>
      </c>
      <c r="AB757" s="80" t="str">
        <f>IF(ISBLANK('Prediction Log'!$N757), "",IF('Prediction Log'!$D757&gt;0, 'Prediction Log'!$P757-'Prediction Log'!$D757, IF('Prediction Log'!$D757&lt;0, -'Prediction Log'!$P757+'Prediction Log'!$D757, "NA")))</f>
        <v/>
      </c>
      <c r="AC757" s="80" t="str">
        <f>IF(ISBLANK('Prediction Log'!$N757), "",ABS('Prediction Log'!$AB757))</f>
        <v/>
      </c>
      <c r="AD757" s="81" t="str">
        <f>IF(ISBLANK('Prediction Log'!$N757), "",IF('Prediction Log'!$E757&gt;0, 'Prediction Log'!$P757-'Prediction Log'!$E757, IF('Prediction Log'!$E757&lt;0, -'Prediction Log'!$P757+'Prediction Log'!$E757, "NA")))</f>
        <v/>
      </c>
      <c r="AE757" s="81" t="str">
        <f>IF(ISBLANK('Prediction Log'!$N757), "",ABS('Prediction Log'!$AD757))</f>
        <v/>
      </c>
    </row>
    <row r="758" ht="14.25" customHeight="1">
      <c r="A758" s="14" t="str">
        <f>IF(ISBLANK(Games!$B740), "",Games!A740)</f>
        <v/>
      </c>
      <c r="B758" s="67" t="str">
        <f>IF(ISBLANK(Games!$B740), "",Games!B740)</f>
        <v/>
      </c>
      <c r="C758" s="67" t="str">
        <f>IF(ISBLANK(Games!$B740), "",Games!E740)</f>
        <v/>
      </c>
      <c r="D758" s="10" t="str">
        <f>IF(ISBLANK(Games!$B740), "",Games!G740)</f>
        <v/>
      </c>
      <c r="E758" s="10" t="str">
        <f>IF(ISBLANK(Games!$B740), "",Games!H740)</f>
        <v/>
      </c>
      <c r="F758" s="69" t="str">
        <f>Games!D740</f>
        <v/>
      </c>
      <c r="G758" s="70" t="str">
        <f>Games!K740</f>
        <v/>
      </c>
      <c r="H758" s="71" t="str">
        <f>IF(ISBLANK(Games!B740), "", IF('Prediction Log'!$D758&lt;0, 'Prediction Log'!$B758, 'Prediction Log'!$C758))</f>
        <v/>
      </c>
      <c r="I758" s="72" t="str">
        <f>IF(ISBLANK(Games!$B740), "",Games!I740)</f>
        <v/>
      </c>
      <c r="J758" s="72" t="str">
        <f>IF('Prediction Log'!$F758&gt;0.5, 'Prediction Log'!$B758, IF('Prediction Log'!$F758&lt;0.5, 'Prediction Log'!$C758, "PICK"))</f>
        <v/>
      </c>
      <c r="K758" s="73" t="str">
        <f>IF(ISBLANK(Games!B740), "",IF('Prediction Log'!$J758='Prediction Log'!$B758, 'Prediction Log'!$F758, 1-'Prediction Log'!$F758))</f>
        <v/>
      </c>
      <c r="L758" s="74" t="str">
        <f>IF(ISBLANK(Games!$B740), "",Games!L740)</f>
        <v/>
      </c>
      <c r="M758" s="75" t="str">
        <f>IF(ISBLANK('Prediction Log'!$N758), "",IF('Prediction Log'!$N758&gt;'Prediction Log'!$O758,'Prediction Log'!$B758,'Prediction Log'!$C758))</f>
        <v/>
      </c>
      <c r="N758" s="76"/>
      <c r="O758" s="76"/>
      <c r="P758" s="77" t="str">
        <f>IF(ISBLANK('Prediction Log'!$N758), "",'Prediction Log'!$O758-'Prediction Log'!$N758)</f>
        <v/>
      </c>
      <c r="Q758" s="78" t="str">
        <f>IF(ISBLANK('Prediction Log'!$N758), "",IF('Prediction Log'!$M758&lt;&gt;'Prediction Log'!$H758, "Y", IF(AND('Prediction Log'!$M758='Prediction Log'!$H758, ABS((-1*'Prediction Log'!$P758))&gt;ABS('Prediction Log'!$D758)), "Y", IF('Prediction Log'!$D758='Prediction Log'!$P758, "PUSH", "N"))))</f>
        <v/>
      </c>
      <c r="R758" s="79" t="str">
        <f>IF(ISBLANK('Prediction Log'!$N758), "",IF('Prediction Log'!$P758&lt;'Prediction Log'!$D758, "Y", IF('Prediction Log'!$P758='Prediction Log'!$D758, "PUSH", "N")))</f>
        <v/>
      </c>
      <c r="S758" s="79" t="str">
        <f>IF(ISBLANK('Prediction Log'!$N758), "",IF('Prediction Log'!$P758&lt;'Prediction Log'!$E758, "Y", IF('Prediction Log'!$P758='Prediction Log'!$E758, "PUSH", "N")))</f>
        <v/>
      </c>
      <c r="T758" s="80" t="str">
        <f>IF(ISBLANK('Prediction Log'!$N758),"",IF('Prediction Log'!$M758='Prediction Log'!$H758, "Y", "N"))</f>
        <v/>
      </c>
      <c r="U758" s="80" t="str">
        <f>'Prediction Log'!$R758</f>
        <v/>
      </c>
      <c r="V758" s="80" t="str">
        <f>IF(ISBLANK('Prediction Log'!$N758), "",IF(AND('Prediction Log'!$T758="Y", 'Prediction Log'!$U758="Y"), "Y", "N"))</f>
        <v/>
      </c>
      <c r="W758" s="81" t="str">
        <f>IF(ISBLANK('Prediction Log'!$N758),"",IF('Prediction Log'!$M758='Prediction Log'!$I758, "Y", "N"))</f>
        <v/>
      </c>
      <c r="X758" s="81" t="str">
        <f>IF(ISBLANK('Prediction Log'!$N758), "", IF('Prediction Log'!$R758=Games!K740, "Y", "N"))</f>
        <v/>
      </c>
      <c r="Y758" s="82" t="str">
        <f>IF(ISBLANK('Prediction Log'!$N758), "",IF('Prediction Log'!$J758='Prediction Log'!$M758, "Y", "N"))</f>
        <v/>
      </c>
      <c r="Z758" s="81" t="str">
        <f>IF(ISBLANK('Prediction Log'!$N758), "",IF('Prediction Log'!$I758&lt;&gt;'Prediction Log'!$M758, "N",IF(AND('Prediction Log'!$E758&gt;0, 'Prediction Log'!$P758&gt;'Prediction Log'!$E758, 'Prediction Log'!$I758='Prediction Log'!$C758), "Y", IF(AND('Prediction Log'!$E758&lt;0, 'Prediction Log'!$P758&lt;'Prediction Log'!$E758,'Prediction Log'!$I758='Prediction Log'!$B758 ), "Y", IF('Prediction Log'!$P758='Prediction Log'!$E758, "PUSH", "N")))))</f>
        <v/>
      </c>
      <c r="AA758" s="81" t="str">
        <f>IF(ISBLANK('Prediction Log'!$N758), "",IF(AND('Prediction Log'!$W758="Y", 'Prediction Log'!$X758="Y"), "Y", "N"))</f>
        <v/>
      </c>
      <c r="AB758" s="80" t="str">
        <f>IF(ISBLANK('Prediction Log'!$N758), "",IF('Prediction Log'!$D758&gt;0, 'Prediction Log'!$P758-'Prediction Log'!$D758, IF('Prediction Log'!$D758&lt;0, -'Prediction Log'!$P758+'Prediction Log'!$D758, "NA")))</f>
        <v/>
      </c>
      <c r="AC758" s="80" t="str">
        <f>IF(ISBLANK('Prediction Log'!$N758), "",ABS('Prediction Log'!$AB758))</f>
        <v/>
      </c>
      <c r="AD758" s="81" t="str">
        <f>IF(ISBLANK('Prediction Log'!$N758), "",IF('Prediction Log'!$E758&gt;0, 'Prediction Log'!$P758-'Prediction Log'!$E758, IF('Prediction Log'!$E758&lt;0, -'Prediction Log'!$P758+'Prediction Log'!$E758, "NA")))</f>
        <v/>
      </c>
      <c r="AE758" s="81" t="str">
        <f>IF(ISBLANK('Prediction Log'!$N758), "",ABS('Prediction Log'!$AD758))</f>
        <v/>
      </c>
    </row>
    <row r="759" ht="14.25" customHeight="1">
      <c r="A759" s="67" t="str">
        <f>IF(ISBLANK(Games!$B741), "",Games!A741)</f>
        <v/>
      </c>
      <c r="B759" s="67" t="str">
        <f>IF(ISBLANK(Games!$B741), "",Games!B741)</f>
        <v/>
      </c>
      <c r="C759" s="67" t="str">
        <f>IF(ISBLANK(Games!$B741), "",Games!E741)</f>
        <v/>
      </c>
      <c r="D759" s="68" t="str">
        <f>IF(ISBLANK(Games!$B741), "",Games!G741)</f>
        <v/>
      </c>
      <c r="E759" s="68" t="str">
        <f>IF(ISBLANK(Games!$B741), "",Games!H741)</f>
        <v/>
      </c>
      <c r="F759" s="69" t="str">
        <f>Games!D741</f>
        <v/>
      </c>
      <c r="G759" s="70" t="str">
        <f>Games!K741</f>
        <v/>
      </c>
      <c r="H759" s="71" t="str">
        <f>IF(ISBLANK(Games!B741), "", IF('Prediction Log'!$D759&lt;0, 'Prediction Log'!$B759, 'Prediction Log'!$C759))</f>
        <v/>
      </c>
      <c r="I759" s="72" t="str">
        <f>IF(ISBLANK(Games!$B741), "",Games!I741)</f>
        <v/>
      </c>
      <c r="J759" s="72" t="str">
        <f>IF('Prediction Log'!$F759&gt;0.5, 'Prediction Log'!$B759, IF('Prediction Log'!$F759&lt;0.5, 'Prediction Log'!$C759, "PICK"))</f>
        <v/>
      </c>
      <c r="K759" s="73" t="str">
        <f>IF(ISBLANK(Games!B741), "",IF('Prediction Log'!$J759='Prediction Log'!$B759, 'Prediction Log'!$F759, 1-'Prediction Log'!$F759))</f>
        <v/>
      </c>
      <c r="L759" s="74" t="str">
        <f>IF(ISBLANK(Games!$B741), "",Games!L741)</f>
        <v/>
      </c>
      <c r="M759" s="75" t="str">
        <f>IF(ISBLANK('Prediction Log'!$N759), "",IF('Prediction Log'!$N759&gt;'Prediction Log'!$O759,'Prediction Log'!$B759,'Prediction Log'!$C759))</f>
        <v/>
      </c>
      <c r="N759" s="76"/>
      <c r="O759" s="76"/>
      <c r="P759" s="77" t="str">
        <f>IF(ISBLANK('Prediction Log'!$N759), "",'Prediction Log'!$O759-'Prediction Log'!$N759)</f>
        <v/>
      </c>
      <c r="Q759" s="78" t="str">
        <f>IF(ISBLANK('Prediction Log'!$N759), "",IF('Prediction Log'!$M759&lt;&gt;'Prediction Log'!$H759, "Y", IF(AND('Prediction Log'!$M759='Prediction Log'!$H759, ABS((-1*'Prediction Log'!$P759))&gt;ABS('Prediction Log'!$D759)), "Y", IF('Prediction Log'!$D759='Prediction Log'!$P759, "PUSH", "N"))))</f>
        <v/>
      </c>
      <c r="R759" s="79" t="str">
        <f>IF(ISBLANK('Prediction Log'!$N759), "",IF('Prediction Log'!$P759&lt;'Prediction Log'!$D759, "Y", IF('Prediction Log'!$P759='Prediction Log'!$D759, "PUSH", "N")))</f>
        <v/>
      </c>
      <c r="S759" s="79" t="str">
        <f>IF(ISBLANK('Prediction Log'!$N759), "",IF('Prediction Log'!$P759&lt;'Prediction Log'!$E759, "Y", IF('Prediction Log'!$P759='Prediction Log'!$E759, "PUSH", "N")))</f>
        <v/>
      </c>
      <c r="T759" s="80" t="str">
        <f>IF(ISBLANK('Prediction Log'!$N759),"",IF('Prediction Log'!$M759='Prediction Log'!$H759, "Y", "N"))</f>
        <v/>
      </c>
      <c r="U759" s="80" t="str">
        <f>'Prediction Log'!$R759</f>
        <v/>
      </c>
      <c r="V759" s="80" t="str">
        <f>IF(ISBLANK('Prediction Log'!$N759), "",IF(AND('Prediction Log'!$T759="Y", 'Prediction Log'!$U759="Y"), "Y", "N"))</f>
        <v/>
      </c>
      <c r="W759" s="81" t="str">
        <f>IF(ISBLANK('Prediction Log'!$N759),"",IF('Prediction Log'!$M759='Prediction Log'!$I759, "Y", "N"))</f>
        <v/>
      </c>
      <c r="X759" s="81" t="str">
        <f>IF(ISBLANK('Prediction Log'!$N759), "", IF('Prediction Log'!$R759=Games!K741, "Y", "N"))</f>
        <v/>
      </c>
      <c r="Y759" s="82" t="str">
        <f>IF(ISBLANK('Prediction Log'!$N759), "",IF('Prediction Log'!$J759='Prediction Log'!$M759, "Y", "N"))</f>
        <v/>
      </c>
      <c r="Z759" s="81" t="str">
        <f>IF(ISBLANK('Prediction Log'!$N759), "",IF('Prediction Log'!$I759&lt;&gt;'Prediction Log'!$M759, "N",IF(AND('Prediction Log'!$E759&gt;0, 'Prediction Log'!$P759&gt;'Prediction Log'!$E759, 'Prediction Log'!$I759='Prediction Log'!$C759), "Y", IF(AND('Prediction Log'!$E759&lt;0, 'Prediction Log'!$P759&lt;'Prediction Log'!$E759,'Prediction Log'!$I759='Prediction Log'!$B759 ), "Y", IF('Prediction Log'!$P759='Prediction Log'!$E759, "PUSH", "N")))))</f>
        <v/>
      </c>
      <c r="AA759" s="81" t="str">
        <f>IF(ISBLANK('Prediction Log'!$N759), "",IF(AND('Prediction Log'!$W759="Y", 'Prediction Log'!$X759="Y"), "Y", "N"))</f>
        <v/>
      </c>
      <c r="AB759" s="80" t="str">
        <f>IF(ISBLANK('Prediction Log'!$N759), "",IF('Prediction Log'!$D759&gt;0, 'Prediction Log'!$P759-'Prediction Log'!$D759, IF('Prediction Log'!$D759&lt;0, -'Prediction Log'!$P759+'Prediction Log'!$D759, "NA")))</f>
        <v/>
      </c>
      <c r="AC759" s="80" t="str">
        <f>IF(ISBLANK('Prediction Log'!$N759), "",ABS('Prediction Log'!$AB759))</f>
        <v/>
      </c>
      <c r="AD759" s="81" t="str">
        <f>IF(ISBLANK('Prediction Log'!$N759), "",IF('Prediction Log'!$E759&gt;0, 'Prediction Log'!$P759-'Prediction Log'!$E759, IF('Prediction Log'!$E759&lt;0, -'Prediction Log'!$P759+'Prediction Log'!$E759, "NA")))</f>
        <v/>
      </c>
      <c r="AE759" s="81" t="str">
        <f>IF(ISBLANK('Prediction Log'!$N759), "",ABS('Prediction Log'!$AD759))</f>
        <v/>
      </c>
    </row>
    <row r="760" ht="14.25" customHeight="1">
      <c r="A760" s="14" t="str">
        <f>IF(ISBLANK(Games!$B742), "",Games!A742)</f>
        <v/>
      </c>
      <c r="B760" s="67" t="str">
        <f>IF(ISBLANK(Games!$B742), "",Games!B742)</f>
        <v/>
      </c>
      <c r="C760" s="67" t="str">
        <f>IF(ISBLANK(Games!$B742), "",Games!E742)</f>
        <v/>
      </c>
      <c r="D760" s="10" t="str">
        <f>IF(ISBLANK(Games!$B742), "",Games!G742)</f>
        <v/>
      </c>
      <c r="E760" s="10" t="str">
        <f>IF(ISBLANK(Games!$B742), "",Games!H742)</f>
        <v/>
      </c>
      <c r="F760" s="69" t="str">
        <f>Games!D742</f>
        <v/>
      </c>
      <c r="G760" s="70" t="str">
        <f>Games!K742</f>
        <v/>
      </c>
      <c r="H760" s="71" t="str">
        <f>IF(ISBLANK(Games!B742), "", IF('Prediction Log'!$D760&lt;0, 'Prediction Log'!$B760, 'Prediction Log'!$C760))</f>
        <v/>
      </c>
      <c r="I760" s="72" t="str">
        <f>IF(ISBLANK(Games!$B742), "",Games!I742)</f>
        <v/>
      </c>
      <c r="J760" s="72" t="str">
        <f>IF('Prediction Log'!$F760&gt;0.5, 'Prediction Log'!$B760, IF('Prediction Log'!$F760&lt;0.5, 'Prediction Log'!$C760, "PICK"))</f>
        <v/>
      </c>
      <c r="K760" s="73" t="str">
        <f>IF(ISBLANK(Games!B742), "",IF('Prediction Log'!$J760='Prediction Log'!$B760, 'Prediction Log'!$F760, 1-'Prediction Log'!$F760))</f>
        <v/>
      </c>
      <c r="L760" s="74" t="str">
        <f>IF(ISBLANK(Games!$B742), "",Games!L742)</f>
        <v/>
      </c>
      <c r="M760" s="75" t="str">
        <f>IF(ISBLANK('Prediction Log'!$N760), "",IF('Prediction Log'!$N760&gt;'Prediction Log'!$O760,'Prediction Log'!$B760,'Prediction Log'!$C760))</f>
        <v/>
      </c>
      <c r="N760" s="76"/>
      <c r="O760" s="76"/>
      <c r="P760" s="77" t="str">
        <f>IF(ISBLANK('Prediction Log'!$N760), "",'Prediction Log'!$O760-'Prediction Log'!$N760)</f>
        <v/>
      </c>
      <c r="Q760" s="78" t="str">
        <f>IF(ISBLANK('Prediction Log'!$N760), "",IF('Prediction Log'!$M760&lt;&gt;'Prediction Log'!$H760, "Y", IF(AND('Prediction Log'!$M760='Prediction Log'!$H760, ABS((-1*'Prediction Log'!$P760))&gt;ABS('Prediction Log'!$D760)), "Y", IF('Prediction Log'!$D760='Prediction Log'!$P760, "PUSH", "N"))))</f>
        <v/>
      </c>
      <c r="R760" s="79" t="str">
        <f>IF(ISBLANK('Prediction Log'!$N760), "",IF('Prediction Log'!$P760&lt;'Prediction Log'!$D760, "Y", IF('Prediction Log'!$P760='Prediction Log'!$D760, "PUSH", "N")))</f>
        <v/>
      </c>
      <c r="S760" s="79" t="str">
        <f>IF(ISBLANK('Prediction Log'!$N760), "",IF('Prediction Log'!$P760&lt;'Prediction Log'!$E760, "Y", IF('Prediction Log'!$P760='Prediction Log'!$E760, "PUSH", "N")))</f>
        <v/>
      </c>
      <c r="T760" s="80" t="str">
        <f>IF(ISBLANK('Prediction Log'!$N760),"",IF('Prediction Log'!$M760='Prediction Log'!$H760, "Y", "N"))</f>
        <v/>
      </c>
      <c r="U760" s="80" t="str">
        <f>'Prediction Log'!$R760</f>
        <v/>
      </c>
      <c r="V760" s="80" t="str">
        <f>IF(ISBLANK('Prediction Log'!$N760), "",IF(AND('Prediction Log'!$T760="Y", 'Prediction Log'!$U760="Y"), "Y", "N"))</f>
        <v/>
      </c>
      <c r="W760" s="81" t="str">
        <f>IF(ISBLANK('Prediction Log'!$N760),"",IF('Prediction Log'!$M760='Prediction Log'!$I760, "Y", "N"))</f>
        <v/>
      </c>
      <c r="X760" s="81" t="str">
        <f>IF(ISBLANK('Prediction Log'!$N760), "", IF('Prediction Log'!$R760=Games!K742, "Y", "N"))</f>
        <v/>
      </c>
      <c r="Y760" s="82" t="str">
        <f>IF(ISBLANK('Prediction Log'!$N760), "",IF('Prediction Log'!$J760='Prediction Log'!$M760, "Y", "N"))</f>
        <v/>
      </c>
      <c r="Z760" s="81" t="str">
        <f>IF(ISBLANK('Prediction Log'!$N760), "",IF('Prediction Log'!$I760&lt;&gt;'Prediction Log'!$M760, "N",IF(AND('Prediction Log'!$E760&gt;0, 'Prediction Log'!$P760&gt;'Prediction Log'!$E760, 'Prediction Log'!$I760='Prediction Log'!$C760), "Y", IF(AND('Prediction Log'!$E760&lt;0, 'Prediction Log'!$P760&lt;'Prediction Log'!$E760,'Prediction Log'!$I760='Prediction Log'!$B760 ), "Y", IF('Prediction Log'!$P760='Prediction Log'!$E760, "PUSH", "N")))))</f>
        <v/>
      </c>
      <c r="AA760" s="81" t="str">
        <f>IF(ISBLANK('Prediction Log'!$N760), "",IF(AND('Prediction Log'!$W760="Y", 'Prediction Log'!$X760="Y"), "Y", "N"))</f>
        <v/>
      </c>
      <c r="AB760" s="80" t="str">
        <f>IF(ISBLANK('Prediction Log'!$N760), "",IF('Prediction Log'!$D760&gt;0, 'Prediction Log'!$P760-'Prediction Log'!$D760, IF('Prediction Log'!$D760&lt;0, -'Prediction Log'!$P760+'Prediction Log'!$D760, "NA")))</f>
        <v/>
      </c>
      <c r="AC760" s="80" t="str">
        <f>IF(ISBLANK('Prediction Log'!$N760), "",ABS('Prediction Log'!$AB760))</f>
        <v/>
      </c>
      <c r="AD760" s="81" t="str">
        <f>IF(ISBLANK('Prediction Log'!$N760), "",IF('Prediction Log'!$E760&gt;0, 'Prediction Log'!$P760-'Prediction Log'!$E760, IF('Prediction Log'!$E760&lt;0, -'Prediction Log'!$P760+'Prediction Log'!$E760, "NA")))</f>
        <v/>
      </c>
      <c r="AE760" s="81" t="str">
        <f>IF(ISBLANK('Prediction Log'!$N760), "",ABS('Prediction Log'!$AD760))</f>
        <v/>
      </c>
    </row>
    <row r="761" ht="14.25" customHeight="1">
      <c r="A761" s="67" t="str">
        <f>IF(ISBLANK(Games!$B743), "",Games!A743)</f>
        <v/>
      </c>
      <c r="B761" s="67" t="str">
        <f>IF(ISBLANK(Games!$B743), "",Games!B743)</f>
        <v/>
      </c>
      <c r="C761" s="67" t="str">
        <f>IF(ISBLANK(Games!$B743), "",Games!E743)</f>
        <v/>
      </c>
      <c r="D761" s="68" t="str">
        <f>IF(ISBLANK(Games!$B743), "",Games!G743)</f>
        <v/>
      </c>
      <c r="E761" s="68" t="str">
        <f>IF(ISBLANK(Games!$B743), "",Games!H743)</f>
        <v/>
      </c>
      <c r="F761" s="69" t="str">
        <f>Games!D743</f>
        <v/>
      </c>
      <c r="G761" s="70" t="str">
        <f>Games!K743</f>
        <v/>
      </c>
      <c r="H761" s="71" t="str">
        <f>IF(ISBLANK(Games!B743), "", IF('Prediction Log'!$D761&lt;0, 'Prediction Log'!$B761, 'Prediction Log'!$C761))</f>
        <v/>
      </c>
      <c r="I761" s="72" t="str">
        <f>IF(ISBLANK(Games!$B743), "",Games!I743)</f>
        <v/>
      </c>
      <c r="J761" s="72" t="str">
        <f>IF('Prediction Log'!$F761&gt;0.5, 'Prediction Log'!$B761, IF('Prediction Log'!$F761&lt;0.5, 'Prediction Log'!$C761, "PICK"))</f>
        <v/>
      </c>
      <c r="K761" s="73" t="str">
        <f>IF(ISBLANK(Games!B743), "",IF('Prediction Log'!$J761='Prediction Log'!$B761, 'Prediction Log'!$F761, 1-'Prediction Log'!$F761))</f>
        <v/>
      </c>
      <c r="L761" s="74" t="str">
        <f>IF(ISBLANK(Games!$B743), "",Games!L743)</f>
        <v/>
      </c>
      <c r="M761" s="75" t="str">
        <f>IF(ISBLANK('Prediction Log'!$N761), "",IF('Prediction Log'!$N761&gt;'Prediction Log'!$O761,'Prediction Log'!$B761,'Prediction Log'!$C761))</f>
        <v/>
      </c>
      <c r="N761" s="76"/>
      <c r="O761" s="76"/>
      <c r="P761" s="77" t="str">
        <f>IF(ISBLANK('Prediction Log'!$N761), "",'Prediction Log'!$O761-'Prediction Log'!$N761)</f>
        <v/>
      </c>
      <c r="Q761" s="78" t="str">
        <f>IF(ISBLANK('Prediction Log'!$N761), "",IF('Prediction Log'!$M761&lt;&gt;'Prediction Log'!$H761, "Y", IF(AND('Prediction Log'!$M761='Prediction Log'!$H761, ABS((-1*'Prediction Log'!$P761))&gt;ABS('Prediction Log'!$D761)), "Y", IF('Prediction Log'!$D761='Prediction Log'!$P761, "PUSH", "N"))))</f>
        <v/>
      </c>
      <c r="R761" s="79" t="str">
        <f>IF(ISBLANK('Prediction Log'!$N761), "",IF('Prediction Log'!$P761&lt;'Prediction Log'!$D761, "Y", IF('Prediction Log'!$P761='Prediction Log'!$D761, "PUSH", "N")))</f>
        <v/>
      </c>
      <c r="S761" s="79" t="str">
        <f>IF(ISBLANK('Prediction Log'!$N761), "",IF('Prediction Log'!$P761&lt;'Prediction Log'!$E761, "Y", IF('Prediction Log'!$P761='Prediction Log'!$E761, "PUSH", "N")))</f>
        <v/>
      </c>
      <c r="T761" s="80" t="str">
        <f>IF(ISBLANK('Prediction Log'!$N761),"",IF('Prediction Log'!$M761='Prediction Log'!$H761, "Y", "N"))</f>
        <v/>
      </c>
      <c r="U761" s="80" t="str">
        <f>'Prediction Log'!$R761</f>
        <v/>
      </c>
      <c r="V761" s="80" t="str">
        <f>IF(ISBLANK('Prediction Log'!$N761), "",IF(AND('Prediction Log'!$T761="Y", 'Prediction Log'!$U761="Y"), "Y", "N"))</f>
        <v/>
      </c>
      <c r="W761" s="81" t="str">
        <f>IF(ISBLANK('Prediction Log'!$N761),"",IF('Prediction Log'!$M761='Prediction Log'!$I761, "Y", "N"))</f>
        <v/>
      </c>
      <c r="X761" s="81" t="str">
        <f>IF(ISBLANK('Prediction Log'!$N761), "", IF('Prediction Log'!$R761=Games!K743, "Y", "N"))</f>
        <v/>
      </c>
      <c r="Y761" s="82" t="str">
        <f>IF(ISBLANK('Prediction Log'!$N761), "",IF('Prediction Log'!$J761='Prediction Log'!$M761, "Y", "N"))</f>
        <v/>
      </c>
      <c r="Z761" s="81" t="str">
        <f>IF(ISBLANK('Prediction Log'!$N761), "",IF('Prediction Log'!$I761&lt;&gt;'Prediction Log'!$M761, "N",IF(AND('Prediction Log'!$E761&gt;0, 'Prediction Log'!$P761&gt;'Prediction Log'!$E761, 'Prediction Log'!$I761='Prediction Log'!$C761), "Y", IF(AND('Prediction Log'!$E761&lt;0, 'Prediction Log'!$P761&lt;'Prediction Log'!$E761,'Prediction Log'!$I761='Prediction Log'!$B761 ), "Y", IF('Prediction Log'!$P761='Prediction Log'!$E761, "PUSH", "N")))))</f>
        <v/>
      </c>
      <c r="AA761" s="81" t="str">
        <f>IF(ISBLANK('Prediction Log'!$N761), "",IF(AND('Prediction Log'!$W761="Y", 'Prediction Log'!$X761="Y"), "Y", "N"))</f>
        <v/>
      </c>
      <c r="AB761" s="80" t="str">
        <f>IF(ISBLANK('Prediction Log'!$N761), "",IF('Prediction Log'!$D761&gt;0, 'Prediction Log'!$P761-'Prediction Log'!$D761, IF('Prediction Log'!$D761&lt;0, -'Prediction Log'!$P761+'Prediction Log'!$D761, "NA")))</f>
        <v/>
      </c>
      <c r="AC761" s="80" t="str">
        <f>IF(ISBLANK('Prediction Log'!$N761), "",ABS('Prediction Log'!$AB761))</f>
        <v/>
      </c>
      <c r="AD761" s="81" t="str">
        <f>IF(ISBLANK('Prediction Log'!$N761), "",IF('Prediction Log'!$E761&gt;0, 'Prediction Log'!$P761-'Prediction Log'!$E761, IF('Prediction Log'!$E761&lt;0, -'Prediction Log'!$P761+'Prediction Log'!$E761, "NA")))</f>
        <v/>
      </c>
      <c r="AE761" s="81" t="str">
        <f>IF(ISBLANK('Prediction Log'!$N761), "",ABS('Prediction Log'!$AD761))</f>
        <v/>
      </c>
    </row>
    <row r="762" ht="14.25" customHeight="1">
      <c r="A762" s="14" t="str">
        <f>IF(ISBLANK(Games!$B744), "",Games!A744)</f>
        <v/>
      </c>
      <c r="B762" s="67" t="str">
        <f>IF(ISBLANK(Games!$B744), "",Games!B744)</f>
        <v/>
      </c>
      <c r="C762" s="67" t="str">
        <f>IF(ISBLANK(Games!$B744), "",Games!E744)</f>
        <v/>
      </c>
      <c r="D762" s="10" t="str">
        <f>IF(ISBLANK(Games!$B744), "",Games!G744)</f>
        <v/>
      </c>
      <c r="E762" s="10" t="str">
        <f>IF(ISBLANK(Games!$B744), "",Games!H744)</f>
        <v/>
      </c>
      <c r="F762" s="69" t="str">
        <f>Games!D744</f>
        <v/>
      </c>
      <c r="G762" s="70" t="str">
        <f>Games!K744</f>
        <v/>
      </c>
      <c r="H762" s="71" t="str">
        <f>IF(ISBLANK(Games!B744), "", IF('Prediction Log'!$D762&lt;0, 'Prediction Log'!$B762, 'Prediction Log'!$C762))</f>
        <v/>
      </c>
      <c r="I762" s="72" t="str">
        <f>IF(ISBLANK(Games!$B744), "",Games!I744)</f>
        <v/>
      </c>
      <c r="J762" s="72" t="str">
        <f>IF('Prediction Log'!$F762&gt;0.5, 'Prediction Log'!$B762, IF('Prediction Log'!$F762&lt;0.5, 'Prediction Log'!$C762, "PICK"))</f>
        <v/>
      </c>
      <c r="K762" s="73" t="str">
        <f>IF(ISBLANK(Games!B744), "",IF('Prediction Log'!$J762='Prediction Log'!$B762, 'Prediction Log'!$F762, 1-'Prediction Log'!$F762))</f>
        <v/>
      </c>
      <c r="L762" s="74" t="str">
        <f>IF(ISBLANK(Games!$B744), "",Games!L744)</f>
        <v/>
      </c>
      <c r="M762" s="75" t="str">
        <f>IF(ISBLANK('Prediction Log'!$N762), "",IF('Prediction Log'!$N762&gt;'Prediction Log'!$O762,'Prediction Log'!$B762,'Prediction Log'!$C762))</f>
        <v/>
      </c>
      <c r="N762" s="76"/>
      <c r="O762" s="76"/>
      <c r="P762" s="77" t="str">
        <f>IF(ISBLANK('Prediction Log'!$N762), "",'Prediction Log'!$O762-'Prediction Log'!$N762)</f>
        <v/>
      </c>
      <c r="Q762" s="78" t="str">
        <f>IF(ISBLANK('Prediction Log'!$N762), "",IF('Prediction Log'!$M762&lt;&gt;'Prediction Log'!$H762, "Y", IF(AND('Prediction Log'!$M762='Prediction Log'!$H762, ABS((-1*'Prediction Log'!$P762))&gt;ABS('Prediction Log'!$D762)), "Y", IF('Prediction Log'!$D762='Prediction Log'!$P762, "PUSH", "N"))))</f>
        <v/>
      </c>
      <c r="R762" s="79" t="str">
        <f>IF(ISBLANK('Prediction Log'!$N762), "",IF('Prediction Log'!$P762&lt;'Prediction Log'!$D762, "Y", IF('Prediction Log'!$P762='Prediction Log'!$D762, "PUSH", "N")))</f>
        <v/>
      </c>
      <c r="S762" s="79" t="str">
        <f>IF(ISBLANK('Prediction Log'!$N762), "",IF('Prediction Log'!$P762&lt;'Prediction Log'!$E762, "Y", IF('Prediction Log'!$P762='Prediction Log'!$E762, "PUSH", "N")))</f>
        <v/>
      </c>
      <c r="T762" s="80" t="str">
        <f>IF(ISBLANK('Prediction Log'!$N762),"",IF('Prediction Log'!$M762='Prediction Log'!$H762, "Y", "N"))</f>
        <v/>
      </c>
      <c r="U762" s="80" t="str">
        <f>'Prediction Log'!$R762</f>
        <v/>
      </c>
      <c r="V762" s="80" t="str">
        <f>IF(ISBLANK('Prediction Log'!$N762), "",IF(AND('Prediction Log'!$T762="Y", 'Prediction Log'!$U762="Y"), "Y", "N"))</f>
        <v/>
      </c>
      <c r="W762" s="81" t="str">
        <f>IF(ISBLANK('Prediction Log'!$N762),"",IF('Prediction Log'!$M762='Prediction Log'!$I762, "Y", "N"))</f>
        <v/>
      </c>
      <c r="X762" s="81" t="str">
        <f>IF(ISBLANK('Prediction Log'!$N762), "", IF('Prediction Log'!$R762=Games!K744, "Y", "N"))</f>
        <v/>
      </c>
      <c r="Y762" s="82" t="str">
        <f>IF(ISBLANK('Prediction Log'!$N762), "",IF('Prediction Log'!$J762='Prediction Log'!$M762, "Y", "N"))</f>
        <v/>
      </c>
      <c r="Z762" s="81" t="str">
        <f>IF(ISBLANK('Prediction Log'!$N762), "",IF('Prediction Log'!$I762&lt;&gt;'Prediction Log'!$M762, "N",IF(AND('Prediction Log'!$E762&gt;0, 'Prediction Log'!$P762&gt;'Prediction Log'!$E762, 'Prediction Log'!$I762='Prediction Log'!$C762), "Y", IF(AND('Prediction Log'!$E762&lt;0, 'Prediction Log'!$P762&lt;'Prediction Log'!$E762,'Prediction Log'!$I762='Prediction Log'!$B762 ), "Y", IF('Prediction Log'!$P762='Prediction Log'!$E762, "PUSH", "N")))))</f>
        <v/>
      </c>
      <c r="AA762" s="81" t="str">
        <f>IF(ISBLANK('Prediction Log'!$N762), "",IF(AND('Prediction Log'!$W762="Y", 'Prediction Log'!$X762="Y"), "Y", "N"))</f>
        <v/>
      </c>
      <c r="AB762" s="80" t="str">
        <f>IF(ISBLANK('Prediction Log'!$N762), "",IF('Prediction Log'!$D762&gt;0, 'Prediction Log'!$P762-'Prediction Log'!$D762, IF('Prediction Log'!$D762&lt;0, -'Prediction Log'!$P762+'Prediction Log'!$D762, "NA")))</f>
        <v/>
      </c>
      <c r="AC762" s="80" t="str">
        <f>IF(ISBLANK('Prediction Log'!$N762), "",ABS('Prediction Log'!$AB762))</f>
        <v/>
      </c>
      <c r="AD762" s="81" t="str">
        <f>IF(ISBLANK('Prediction Log'!$N762), "",IF('Prediction Log'!$E762&gt;0, 'Prediction Log'!$P762-'Prediction Log'!$E762, IF('Prediction Log'!$E762&lt;0, -'Prediction Log'!$P762+'Prediction Log'!$E762, "NA")))</f>
        <v/>
      </c>
      <c r="AE762" s="81" t="str">
        <f>IF(ISBLANK('Prediction Log'!$N762), "",ABS('Prediction Log'!$AD762))</f>
        <v/>
      </c>
    </row>
    <row r="763" ht="14.25" customHeight="1">
      <c r="A763" s="67" t="str">
        <f>IF(ISBLANK(Games!$B745), "",Games!A745)</f>
        <v/>
      </c>
      <c r="B763" s="67" t="str">
        <f>IF(ISBLANK(Games!$B745), "",Games!B745)</f>
        <v/>
      </c>
      <c r="C763" s="67" t="str">
        <f>IF(ISBLANK(Games!$B745), "",Games!E745)</f>
        <v/>
      </c>
      <c r="D763" s="68" t="str">
        <f>IF(ISBLANK(Games!$B745), "",Games!G745)</f>
        <v/>
      </c>
      <c r="E763" s="68" t="str">
        <f>IF(ISBLANK(Games!$B745), "",Games!H745)</f>
        <v/>
      </c>
      <c r="F763" s="69" t="str">
        <f>Games!D745</f>
        <v/>
      </c>
      <c r="G763" s="70" t="str">
        <f>Games!K745</f>
        <v/>
      </c>
      <c r="H763" s="71" t="str">
        <f>IF(ISBLANK(Games!B745), "", IF('Prediction Log'!$D763&lt;0, 'Prediction Log'!$B763, 'Prediction Log'!$C763))</f>
        <v/>
      </c>
      <c r="I763" s="72" t="str">
        <f>IF(ISBLANK(Games!$B745), "",Games!I745)</f>
        <v/>
      </c>
      <c r="J763" s="72" t="str">
        <f>IF('Prediction Log'!$F763&gt;0.5, 'Prediction Log'!$B763, IF('Prediction Log'!$F763&lt;0.5, 'Prediction Log'!$C763, "PICK"))</f>
        <v/>
      </c>
      <c r="K763" s="73" t="str">
        <f>IF(ISBLANK(Games!B745), "",IF('Prediction Log'!$J763='Prediction Log'!$B763, 'Prediction Log'!$F763, 1-'Prediction Log'!$F763))</f>
        <v/>
      </c>
      <c r="L763" s="74" t="str">
        <f>IF(ISBLANK(Games!$B745), "",Games!L745)</f>
        <v/>
      </c>
      <c r="M763" s="75" t="str">
        <f>IF(ISBLANK('Prediction Log'!$N763), "",IF('Prediction Log'!$N763&gt;'Prediction Log'!$O763,'Prediction Log'!$B763,'Prediction Log'!$C763))</f>
        <v/>
      </c>
      <c r="N763" s="76"/>
      <c r="O763" s="76"/>
      <c r="P763" s="77" t="str">
        <f>IF(ISBLANK('Prediction Log'!$N763), "",'Prediction Log'!$O763-'Prediction Log'!$N763)</f>
        <v/>
      </c>
      <c r="Q763" s="78" t="str">
        <f>IF(ISBLANK('Prediction Log'!$N763), "",IF('Prediction Log'!$M763&lt;&gt;'Prediction Log'!$H763, "Y", IF(AND('Prediction Log'!$M763='Prediction Log'!$H763, ABS((-1*'Prediction Log'!$P763))&gt;ABS('Prediction Log'!$D763)), "Y", IF('Prediction Log'!$D763='Prediction Log'!$P763, "PUSH", "N"))))</f>
        <v/>
      </c>
      <c r="R763" s="79" t="str">
        <f>IF(ISBLANK('Prediction Log'!$N763), "",IF('Prediction Log'!$P763&lt;'Prediction Log'!$D763, "Y", IF('Prediction Log'!$P763='Prediction Log'!$D763, "PUSH", "N")))</f>
        <v/>
      </c>
      <c r="S763" s="79" t="str">
        <f>IF(ISBLANK('Prediction Log'!$N763), "",IF('Prediction Log'!$P763&lt;'Prediction Log'!$E763, "Y", IF('Prediction Log'!$P763='Prediction Log'!$E763, "PUSH", "N")))</f>
        <v/>
      </c>
      <c r="T763" s="80" t="str">
        <f>IF(ISBLANK('Prediction Log'!$N763),"",IF('Prediction Log'!$M763='Prediction Log'!$H763, "Y", "N"))</f>
        <v/>
      </c>
      <c r="U763" s="80" t="str">
        <f>'Prediction Log'!$R763</f>
        <v/>
      </c>
      <c r="V763" s="80" t="str">
        <f>IF(ISBLANK('Prediction Log'!$N763), "",IF(AND('Prediction Log'!$T763="Y", 'Prediction Log'!$U763="Y"), "Y", "N"))</f>
        <v/>
      </c>
      <c r="W763" s="81" t="str">
        <f>IF(ISBLANK('Prediction Log'!$N763),"",IF('Prediction Log'!$M763='Prediction Log'!$I763, "Y", "N"))</f>
        <v/>
      </c>
      <c r="X763" s="81" t="str">
        <f>IF(ISBLANK('Prediction Log'!$N763), "", IF('Prediction Log'!$R763=Games!K745, "Y", "N"))</f>
        <v/>
      </c>
      <c r="Y763" s="82" t="str">
        <f>IF(ISBLANK('Prediction Log'!$N763), "",IF('Prediction Log'!$J763='Prediction Log'!$M763, "Y", "N"))</f>
        <v/>
      </c>
      <c r="Z763" s="81" t="str">
        <f>IF(ISBLANK('Prediction Log'!$N763), "",IF('Prediction Log'!$I763&lt;&gt;'Prediction Log'!$M763, "N",IF(AND('Prediction Log'!$E763&gt;0, 'Prediction Log'!$P763&gt;'Prediction Log'!$E763, 'Prediction Log'!$I763='Prediction Log'!$C763), "Y", IF(AND('Prediction Log'!$E763&lt;0, 'Prediction Log'!$P763&lt;'Prediction Log'!$E763,'Prediction Log'!$I763='Prediction Log'!$B763 ), "Y", IF('Prediction Log'!$P763='Prediction Log'!$E763, "PUSH", "N")))))</f>
        <v/>
      </c>
      <c r="AA763" s="81" t="str">
        <f>IF(ISBLANK('Prediction Log'!$N763), "",IF(AND('Prediction Log'!$W763="Y", 'Prediction Log'!$X763="Y"), "Y", "N"))</f>
        <v/>
      </c>
      <c r="AB763" s="80" t="str">
        <f>IF(ISBLANK('Prediction Log'!$N763), "",IF('Prediction Log'!$D763&gt;0, 'Prediction Log'!$P763-'Prediction Log'!$D763, IF('Prediction Log'!$D763&lt;0, -'Prediction Log'!$P763+'Prediction Log'!$D763, "NA")))</f>
        <v/>
      </c>
      <c r="AC763" s="80" t="str">
        <f>IF(ISBLANK('Prediction Log'!$N763), "",ABS('Prediction Log'!$AB763))</f>
        <v/>
      </c>
      <c r="AD763" s="81" t="str">
        <f>IF(ISBLANK('Prediction Log'!$N763), "",IF('Prediction Log'!$E763&gt;0, 'Prediction Log'!$P763-'Prediction Log'!$E763, IF('Prediction Log'!$E763&lt;0, -'Prediction Log'!$P763+'Prediction Log'!$E763, "NA")))</f>
        <v/>
      </c>
      <c r="AE763" s="81" t="str">
        <f>IF(ISBLANK('Prediction Log'!$N763), "",ABS('Prediction Log'!$AD763))</f>
        <v/>
      </c>
    </row>
    <row r="764" ht="14.25" customHeight="1">
      <c r="A764" s="14" t="str">
        <f>IF(ISBLANK(Games!$B746), "",Games!A746)</f>
        <v/>
      </c>
      <c r="B764" s="67" t="str">
        <f>IF(ISBLANK(Games!$B746), "",Games!B746)</f>
        <v/>
      </c>
      <c r="C764" s="67" t="str">
        <f>IF(ISBLANK(Games!$B746), "",Games!E746)</f>
        <v/>
      </c>
      <c r="D764" s="10" t="str">
        <f>IF(ISBLANK(Games!$B746), "",Games!G746)</f>
        <v/>
      </c>
      <c r="E764" s="10" t="str">
        <f>IF(ISBLANK(Games!$B746), "",Games!H746)</f>
        <v/>
      </c>
      <c r="F764" s="69" t="str">
        <f>Games!D746</f>
        <v/>
      </c>
      <c r="G764" s="70" t="str">
        <f>Games!K746</f>
        <v/>
      </c>
      <c r="H764" s="71" t="str">
        <f>IF(ISBLANK(Games!B746), "", IF('Prediction Log'!$D764&lt;0, 'Prediction Log'!$B764, 'Prediction Log'!$C764))</f>
        <v/>
      </c>
      <c r="I764" s="72" t="str">
        <f>IF(ISBLANK(Games!$B746), "",Games!I746)</f>
        <v/>
      </c>
      <c r="J764" s="72" t="str">
        <f>IF('Prediction Log'!$F764&gt;0.5, 'Prediction Log'!$B764, IF('Prediction Log'!$F764&lt;0.5, 'Prediction Log'!$C764, "PICK"))</f>
        <v/>
      </c>
      <c r="K764" s="73" t="str">
        <f>IF(ISBLANK(Games!B746), "",IF('Prediction Log'!$J764='Prediction Log'!$B764, 'Prediction Log'!$F764, 1-'Prediction Log'!$F764))</f>
        <v/>
      </c>
      <c r="L764" s="74" t="str">
        <f>IF(ISBLANK(Games!$B746), "",Games!L746)</f>
        <v/>
      </c>
      <c r="M764" s="75" t="str">
        <f>IF(ISBLANK('Prediction Log'!$N764), "",IF('Prediction Log'!$N764&gt;'Prediction Log'!$O764,'Prediction Log'!$B764,'Prediction Log'!$C764))</f>
        <v/>
      </c>
      <c r="N764" s="76"/>
      <c r="O764" s="76"/>
      <c r="P764" s="77" t="str">
        <f>IF(ISBLANK('Prediction Log'!$N764), "",'Prediction Log'!$O764-'Prediction Log'!$N764)</f>
        <v/>
      </c>
      <c r="Q764" s="78" t="str">
        <f>IF(ISBLANK('Prediction Log'!$N764), "",IF('Prediction Log'!$M764&lt;&gt;'Prediction Log'!$H764, "Y", IF(AND('Prediction Log'!$M764='Prediction Log'!$H764, ABS((-1*'Prediction Log'!$P764))&gt;ABS('Prediction Log'!$D764)), "Y", IF('Prediction Log'!$D764='Prediction Log'!$P764, "PUSH", "N"))))</f>
        <v/>
      </c>
      <c r="R764" s="79" t="str">
        <f>IF(ISBLANK('Prediction Log'!$N764), "",IF('Prediction Log'!$P764&lt;'Prediction Log'!$D764, "Y", IF('Prediction Log'!$P764='Prediction Log'!$D764, "PUSH", "N")))</f>
        <v/>
      </c>
      <c r="S764" s="79" t="str">
        <f>IF(ISBLANK('Prediction Log'!$N764), "",IF('Prediction Log'!$P764&lt;'Prediction Log'!$E764, "Y", IF('Prediction Log'!$P764='Prediction Log'!$E764, "PUSH", "N")))</f>
        <v/>
      </c>
      <c r="T764" s="80" t="str">
        <f>IF(ISBLANK('Prediction Log'!$N764),"",IF('Prediction Log'!$M764='Prediction Log'!$H764, "Y", "N"))</f>
        <v/>
      </c>
      <c r="U764" s="80" t="str">
        <f>'Prediction Log'!$R764</f>
        <v/>
      </c>
      <c r="V764" s="80" t="str">
        <f>IF(ISBLANK('Prediction Log'!$N764), "",IF(AND('Prediction Log'!$T764="Y", 'Prediction Log'!$U764="Y"), "Y", "N"))</f>
        <v/>
      </c>
      <c r="W764" s="81" t="str">
        <f>IF(ISBLANK('Prediction Log'!$N764),"",IF('Prediction Log'!$M764='Prediction Log'!$I764, "Y", "N"))</f>
        <v/>
      </c>
      <c r="X764" s="81" t="str">
        <f>IF(ISBLANK('Prediction Log'!$N764), "", IF('Prediction Log'!$R764=Games!K746, "Y", "N"))</f>
        <v/>
      </c>
      <c r="Y764" s="82" t="str">
        <f>IF(ISBLANK('Prediction Log'!$N764), "",IF('Prediction Log'!$J764='Prediction Log'!$M764, "Y", "N"))</f>
        <v/>
      </c>
      <c r="Z764" s="81" t="str">
        <f>IF(ISBLANK('Prediction Log'!$N764), "",IF('Prediction Log'!$I764&lt;&gt;'Prediction Log'!$M764, "N",IF(AND('Prediction Log'!$E764&gt;0, 'Prediction Log'!$P764&gt;'Prediction Log'!$E764, 'Prediction Log'!$I764='Prediction Log'!$C764), "Y", IF(AND('Prediction Log'!$E764&lt;0, 'Prediction Log'!$P764&lt;'Prediction Log'!$E764,'Prediction Log'!$I764='Prediction Log'!$B764 ), "Y", IF('Prediction Log'!$P764='Prediction Log'!$E764, "PUSH", "N")))))</f>
        <v/>
      </c>
      <c r="AA764" s="81" t="str">
        <f>IF(ISBLANK('Prediction Log'!$N764), "",IF(AND('Prediction Log'!$W764="Y", 'Prediction Log'!$X764="Y"), "Y", "N"))</f>
        <v/>
      </c>
      <c r="AB764" s="80" t="str">
        <f>IF(ISBLANK('Prediction Log'!$N764), "",IF('Prediction Log'!$D764&gt;0, 'Prediction Log'!$P764-'Prediction Log'!$D764, IF('Prediction Log'!$D764&lt;0, -'Prediction Log'!$P764+'Prediction Log'!$D764, "NA")))</f>
        <v/>
      </c>
      <c r="AC764" s="80" t="str">
        <f>IF(ISBLANK('Prediction Log'!$N764), "",ABS('Prediction Log'!$AB764))</f>
        <v/>
      </c>
      <c r="AD764" s="81" t="str">
        <f>IF(ISBLANK('Prediction Log'!$N764), "",IF('Prediction Log'!$E764&gt;0, 'Prediction Log'!$P764-'Prediction Log'!$E764, IF('Prediction Log'!$E764&lt;0, -'Prediction Log'!$P764+'Prediction Log'!$E764, "NA")))</f>
        <v/>
      </c>
      <c r="AE764" s="81" t="str">
        <f>IF(ISBLANK('Prediction Log'!$N764), "",ABS('Prediction Log'!$AD764))</f>
        <v/>
      </c>
    </row>
    <row r="765" ht="14.25" customHeight="1">
      <c r="A765" s="67" t="str">
        <f>IF(ISBLANK(Games!$B747), "",Games!A747)</f>
        <v/>
      </c>
      <c r="B765" s="67" t="str">
        <f>IF(ISBLANK(Games!$B747), "",Games!B747)</f>
        <v/>
      </c>
      <c r="C765" s="67" t="str">
        <f>IF(ISBLANK(Games!$B747), "",Games!E747)</f>
        <v/>
      </c>
      <c r="D765" s="68" t="str">
        <f>IF(ISBLANK(Games!$B747), "",Games!G747)</f>
        <v/>
      </c>
      <c r="E765" s="68" t="str">
        <f>IF(ISBLANK(Games!$B747), "",Games!H747)</f>
        <v/>
      </c>
      <c r="F765" s="69" t="str">
        <f>Games!D747</f>
        <v/>
      </c>
      <c r="G765" s="70" t="str">
        <f>Games!K747</f>
        <v/>
      </c>
      <c r="H765" s="71" t="str">
        <f>IF(ISBLANK(Games!B747), "", IF('Prediction Log'!$D765&lt;0, 'Prediction Log'!$B765, 'Prediction Log'!$C765))</f>
        <v/>
      </c>
      <c r="I765" s="72" t="str">
        <f>IF(ISBLANK(Games!$B747), "",Games!I747)</f>
        <v/>
      </c>
      <c r="J765" s="72" t="str">
        <f>IF('Prediction Log'!$F765&gt;0.5, 'Prediction Log'!$B765, IF('Prediction Log'!$F765&lt;0.5, 'Prediction Log'!$C765, "PICK"))</f>
        <v/>
      </c>
      <c r="K765" s="73" t="str">
        <f>IF(ISBLANK(Games!B747), "",IF('Prediction Log'!$J765='Prediction Log'!$B765, 'Prediction Log'!$F765, 1-'Prediction Log'!$F765))</f>
        <v/>
      </c>
      <c r="L765" s="74" t="str">
        <f>IF(ISBLANK(Games!$B747), "",Games!L747)</f>
        <v/>
      </c>
      <c r="M765" s="75" t="str">
        <f>IF(ISBLANK('Prediction Log'!$N765), "",IF('Prediction Log'!$N765&gt;'Prediction Log'!$O765,'Prediction Log'!$B765,'Prediction Log'!$C765))</f>
        <v/>
      </c>
      <c r="N765" s="76"/>
      <c r="O765" s="76"/>
      <c r="P765" s="77" t="str">
        <f>IF(ISBLANK('Prediction Log'!$N765), "",'Prediction Log'!$O765-'Prediction Log'!$N765)</f>
        <v/>
      </c>
      <c r="Q765" s="78" t="str">
        <f>IF(ISBLANK('Prediction Log'!$N765), "",IF('Prediction Log'!$M765&lt;&gt;'Prediction Log'!$H765, "Y", IF(AND('Prediction Log'!$M765='Prediction Log'!$H765, ABS((-1*'Prediction Log'!$P765))&gt;ABS('Prediction Log'!$D765)), "Y", IF('Prediction Log'!$D765='Prediction Log'!$P765, "PUSH", "N"))))</f>
        <v/>
      </c>
      <c r="R765" s="79" t="str">
        <f>IF(ISBLANK('Prediction Log'!$N765), "",IF('Prediction Log'!$P765&lt;'Prediction Log'!$D765, "Y", IF('Prediction Log'!$P765='Prediction Log'!$D765, "PUSH", "N")))</f>
        <v/>
      </c>
      <c r="S765" s="79" t="str">
        <f>IF(ISBLANK('Prediction Log'!$N765), "",IF('Prediction Log'!$P765&lt;'Prediction Log'!$E765, "Y", IF('Prediction Log'!$P765='Prediction Log'!$E765, "PUSH", "N")))</f>
        <v/>
      </c>
      <c r="T765" s="80" t="str">
        <f>IF(ISBLANK('Prediction Log'!$N765),"",IF('Prediction Log'!$M765='Prediction Log'!$H765, "Y", "N"))</f>
        <v/>
      </c>
      <c r="U765" s="80" t="str">
        <f>'Prediction Log'!$R765</f>
        <v/>
      </c>
      <c r="V765" s="80" t="str">
        <f>IF(ISBLANK('Prediction Log'!$N765), "",IF(AND('Prediction Log'!$T765="Y", 'Prediction Log'!$U765="Y"), "Y", "N"))</f>
        <v/>
      </c>
      <c r="W765" s="81" t="str">
        <f>IF(ISBLANK('Prediction Log'!$N765),"",IF('Prediction Log'!$M765='Prediction Log'!$I765, "Y", "N"))</f>
        <v/>
      </c>
      <c r="X765" s="81" t="str">
        <f>IF(ISBLANK('Prediction Log'!$N765), "", IF('Prediction Log'!$R765=Games!K747, "Y", "N"))</f>
        <v/>
      </c>
      <c r="Y765" s="82" t="str">
        <f>IF(ISBLANK('Prediction Log'!$N765), "",IF('Prediction Log'!$J765='Prediction Log'!$M765, "Y", "N"))</f>
        <v/>
      </c>
      <c r="Z765" s="81" t="str">
        <f>IF(ISBLANK('Prediction Log'!$N765), "",IF('Prediction Log'!$I765&lt;&gt;'Prediction Log'!$M765, "N",IF(AND('Prediction Log'!$E765&gt;0, 'Prediction Log'!$P765&gt;'Prediction Log'!$E765, 'Prediction Log'!$I765='Prediction Log'!$C765), "Y", IF(AND('Prediction Log'!$E765&lt;0, 'Prediction Log'!$P765&lt;'Prediction Log'!$E765,'Prediction Log'!$I765='Prediction Log'!$B765 ), "Y", IF('Prediction Log'!$P765='Prediction Log'!$E765, "PUSH", "N")))))</f>
        <v/>
      </c>
      <c r="AA765" s="81" t="str">
        <f>IF(ISBLANK('Prediction Log'!$N765), "",IF(AND('Prediction Log'!$W765="Y", 'Prediction Log'!$X765="Y"), "Y", "N"))</f>
        <v/>
      </c>
      <c r="AB765" s="80" t="str">
        <f>IF(ISBLANK('Prediction Log'!$N765), "",IF('Prediction Log'!$D765&gt;0, 'Prediction Log'!$P765-'Prediction Log'!$D765, IF('Prediction Log'!$D765&lt;0, -'Prediction Log'!$P765+'Prediction Log'!$D765, "NA")))</f>
        <v/>
      </c>
      <c r="AC765" s="80" t="str">
        <f>IF(ISBLANK('Prediction Log'!$N765), "",ABS('Prediction Log'!$AB765))</f>
        <v/>
      </c>
      <c r="AD765" s="81" t="str">
        <f>IF(ISBLANK('Prediction Log'!$N765), "",IF('Prediction Log'!$E765&gt;0, 'Prediction Log'!$P765-'Prediction Log'!$E765, IF('Prediction Log'!$E765&lt;0, -'Prediction Log'!$P765+'Prediction Log'!$E765, "NA")))</f>
        <v/>
      </c>
      <c r="AE765" s="81" t="str">
        <f>IF(ISBLANK('Prediction Log'!$N765), "",ABS('Prediction Log'!$AD765))</f>
        <v/>
      </c>
    </row>
    <row r="766" ht="14.25" customHeight="1">
      <c r="A766" s="14" t="str">
        <f>IF(ISBLANK(Games!$B748), "",Games!A748)</f>
        <v/>
      </c>
      <c r="B766" s="67" t="str">
        <f>IF(ISBLANK(Games!$B748), "",Games!B748)</f>
        <v/>
      </c>
      <c r="C766" s="67" t="str">
        <f>IF(ISBLANK(Games!$B748), "",Games!E748)</f>
        <v/>
      </c>
      <c r="D766" s="10" t="str">
        <f>IF(ISBLANK(Games!$B748), "",Games!G748)</f>
        <v/>
      </c>
      <c r="E766" s="10" t="str">
        <f>IF(ISBLANK(Games!$B748), "",Games!H748)</f>
        <v/>
      </c>
      <c r="F766" s="69" t="str">
        <f>Games!D748</f>
        <v/>
      </c>
      <c r="G766" s="70" t="str">
        <f>Games!K748</f>
        <v/>
      </c>
      <c r="H766" s="71" t="str">
        <f>IF(ISBLANK(Games!B748), "", IF('Prediction Log'!$D766&lt;0, 'Prediction Log'!$B766, 'Prediction Log'!$C766))</f>
        <v/>
      </c>
      <c r="I766" s="72" t="str">
        <f>IF(ISBLANK(Games!$B748), "",Games!I748)</f>
        <v/>
      </c>
      <c r="J766" s="72" t="str">
        <f>IF('Prediction Log'!$F766&gt;0.5, 'Prediction Log'!$B766, IF('Prediction Log'!$F766&lt;0.5, 'Prediction Log'!$C766, "PICK"))</f>
        <v/>
      </c>
      <c r="K766" s="73" t="str">
        <f>IF(ISBLANK(Games!B748), "",IF('Prediction Log'!$J766='Prediction Log'!$B766, 'Prediction Log'!$F766, 1-'Prediction Log'!$F766))</f>
        <v/>
      </c>
      <c r="L766" s="74" t="str">
        <f>IF(ISBLANK(Games!$B748), "",Games!L748)</f>
        <v/>
      </c>
      <c r="M766" s="75" t="str">
        <f>IF(ISBLANK('Prediction Log'!$N766), "",IF('Prediction Log'!$N766&gt;'Prediction Log'!$O766,'Prediction Log'!$B766,'Prediction Log'!$C766))</f>
        <v/>
      </c>
      <c r="N766" s="76"/>
      <c r="O766" s="76"/>
      <c r="P766" s="77" t="str">
        <f>IF(ISBLANK('Prediction Log'!$N766), "",'Prediction Log'!$O766-'Prediction Log'!$N766)</f>
        <v/>
      </c>
      <c r="Q766" s="78" t="str">
        <f>IF(ISBLANK('Prediction Log'!$N766), "",IF('Prediction Log'!$M766&lt;&gt;'Prediction Log'!$H766, "Y", IF(AND('Prediction Log'!$M766='Prediction Log'!$H766, ABS((-1*'Prediction Log'!$P766))&gt;ABS('Prediction Log'!$D766)), "Y", IF('Prediction Log'!$D766='Prediction Log'!$P766, "PUSH", "N"))))</f>
        <v/>
      </c>
      <c r="R766" s="79" t="str">
        <f>IF(ISBLANK('Prediction Log'!$N766), "",IF('Prediction Log'!$P766&lt;'Prediction Log'!$D766, "Y", IF('Prediction Log'!$P766='Prediction Log'!$D766, "PUSH", "N")))</f>
        <v/>
      </c>
      <c r="S766" s="79" t="str">
        <f>IF(ISBLANK('Prediction Log'!$N766), "",IF('Prediction Log'!$P766&lt;'Prediction Log'!$E766, "Y", IF('Prediction Log'!$P766='Prediction Log'!$E766, "PUSH", "N")))</f>
        <v/>
      </c>
      <c r="T766" s="80" t="str">
        <f>IF(ISBLANK('Prediction Log'!$N766),"",IF('Prediction Log'!$M766='Prediction Log'!$H766, "Y", "N"))</f>
        <v/>
      </c>
      <c r="U766" s="80" t="str">
        <f>'Prediction Log'!$R766</f>
        <v/>
      </c>
      <c r="V766" s="80" t="str">
        <f>IF(ISBLANK('Prediction Log'!$N766), "",IF(AND('Prediction Log'!$T766="Y", 'Prediction Log'!$U766="Y"), "Y", "N"))</f>
        <v/>
      </c>
      <c r="W766" s="81" t="str">
        <f>IF(ISBLANK('Prediction Log'!$N766),"",IF('Prediction Log'!$M766='Prediction Log'!$I766, "Y", "N"))</f>
        <v/>
      </c>
      <c r="X766" s="81" t="str">
        <f>IF(ISBLANK('Prediction Log'!$N766), "", IF('Prediction Log'!$R766=Games!K748, "Y", "N"))</f>
        <v/>
      </c>
      <c r="Y766" s="82" t="str">
        <f>IF(ISBLANK('Prediction Log'!$N766), "",IF('Prediction Log'!$J766='Prediction Log'!$M766, "Y", "N"))</f>
        <v/>
      </c>
      <c r="Z766" s="81" t="str">
        <f>IF(ISBLANK('Prediction Log'!$N766), "",IF('Prediction Log'!$I766&lt;&gt;'Prediction Log'!$M766, "N",IF(AND('Prediction Log'!$E766&gt;0, 'Prediction Log'!$P766&gt;'Prediction Log'!$E766, 'Prediction Log'!$I766='Prediction Log'!$C766), "Y", IF(AND('Prediction Log'!$E766&lt;0, 'Prediction Log'!$P766&lt;'Prediction Log'!$E766,'Prediction Log'!$I766='Prediction Log'!$B766 ), "Y", IF('Prediction Log'!$P766='Prediction Log'!$E766, "PUSH", "N")))))</f>
        <v/>
      </c>
      <c r="AA766" s="81" t="str">
        <f>IF(ISBLANK('Prediction Log'!$N766), "",IF(AND('Prediction Log'!$W766="Y", 'Prediction Log'!$X766="Y"), "Y", "N"))</f>
        <v/>
      </c>
      <c r="AB766" s="80" t="str">
        <f>IF(ISBLANK('Prediction Log'!$N766), "",IF('Prediction Log'!$D766&gt;0, 'Prediction Log'!$P766-'Prediction Log'!$D766, IF('Prediction Log'!$D766&lt;0, -'Prediction Log'!$P766+'Prediction Log'!$D766, "NA")))</f>
        <v/>
      </c>
      <c r="AC766" s="80" t="str">
        <f>IF(ISBLANK('Prediction Log'!$N766), "",ABS('Prediction Log'!$AB766))</f>
        <v/>
      </c>
      <c r="AD766" s="81" t="str">
        <f>IF(ISBLANK('Prediction Log'!$N766), "",IF('Prediction Log'!$E766&gt;0, 'Prediction Log'!$P766-'Prediction Log'!$E766, IF('Prediction Log'!$E766&lt;0, -'Prediction Log'!$P766+'Prediction Log'!$E766, "NA")))</f>
        <v/>
      </c>
      <c r="AE766" s="81" t="str">
        <f>IF(ISBLANK('Prediction Log'!$N766), "",ABS('Prediction Log'!$AD766))</f>
        <v/>
      </c>
    </row>
    <row r="767" ht="14.25" customHeight="1">
      <c r="A767" s="67" t="str">
        <f>IF(ISBLANK(Games!$B749), "",Games!A749)</f>
        <v/>
      </c>
      <c r="B767" s="67" t="str">
        <f>IF(ISBLANK(Games!$B749), "",Games!B749)</f>
        <v/>
      </c>
      <c r="C767" s="67" t="str">
        <f>IF(ISBLANK(Games!$B749), "",Games!E749)</f>
        <v/>
      </c>
      <c r="D767" s="68" t="str">
        <f>IF(ISBLANK(Games!$B749), "",Games!G749)</f>
        <v/>
      </c>
      <c r="E767" s="68" t="str">
        <f>IF(ISBLANK(Games!$B749), "",Games!H749)</f>
        <v/>
      </c>
      <c r="F767" s="69" t="str">
        <f>Games!D749</f>
        <v/>
      </c>
      <c r="G767" s="70" t="str">
        <f>Games!K749</f>
        <v/>
      </c>
      <c r="H767" s="71" t="str">
        <f>IF(ISBLANK(Games!B749), "", IF('Prediction Log'!$D767&lt;0, 'Prediction Log'!$B767, 'Prediction Log'!$C767))</f>
        <v/>
      </c>
      <c r="I767" s="72" t="str">
        <f>IF(ISBLANK(Games!$B749), "",Games!I749)</f>
        <v/>
      </c>
      <c r="J767" s="72" t="str">
        <f>IF('Prediction Log'!$F767&gt;0.5, 'Prediction Log'!$B767, IF('Prediction Log'!$F767&lt;0.5, 'Prediction Log'!$C767, "PICK"))</f>
        <v/>
      </c>
      <c r="K767" s="73" t="str">
        <f>IF(ISBLANK(Games!B749), "",IF('Prediction Log'!$J767='Prediction Log'!$B767, 'Prediction Log'!$F767, 1-'Prediction Log'!$F767))</f>
        <v/>
      </c>
      <c r="L767" s="74" t="str">
        <f>IF(ISBLANK(Games!$B749), "",Games!L749)</f>
        <v/>
      </c>
      <c r="M767" s="75" t="str">
        <f>IF(ISBLANK('Prediction Log'!$N767), "",IF('Prediction Log'!$N767&gt;'Prediction Log'!$O767,'Prediction Log'!$B767,'Prediction Log'!$C767))</f>
        <v/>
      </c>
      <c r="N767" s="76"/>
      <c r="O767" s="76"/>
      <c r="P767" s="77" t="str">
        <f>IF(ISBLANK('Prediction Log'!$N767), "",'Prediction Log'!$O767-'Prediction Log'!$N767)</f>
        <v/>
      </c>
      <c r="Q767" s="78" t="str">
        <f>IF(ISBLANK('Prediction Log'!$N767), "",IF('Prediction Log'!$M767&lt;&gt;'Prediction Log'!$H767, "Y", IF(AND('Prediction Log'!$M767='Prediction Log'!$H767, ABS((-1*'Prediction Log'!$P767))&gt;ABS('Prediction Log'!$D767)), "Y", IF('Prediction Log'!$D767='Prediction Log'!$P767, "PUSH", "N"))))</f>
        <v/>
      </c>
      <c r="R767" s="79" t="str">
        <f>IF(ISBLANK('Prediction Log'!$N767), "",IF('Prediction Log'!$P767&lt;'Prediction Log'!$D767, "Y", IF('Prediction Log'!$P767='Prediction Log'!$D767, "PUSH", "N")))</f>
        <v/>
      </c>
      <c r="S767" s="79" t="str">
        <f>IF(ISBLANK('Prediction Log'!$N767), "",IF('Prediction Log'!$P767&lt;'Prediction Log'!$E767, "Y", IF('Prediction Log'!$P767='Prediction Log'!$E767, "PUSH", "N")))</f>
        <v/>
      </c>
      <c r="T767" s="80" t="str">
        <f>IF(ISBLANK('Prediction Log'!$N767),"",IF('Prediction Log'!$M767='Prediction Log'!$H767, "Y", "N"))</f>
        <v/>
      </c>
      <c r="U767" s="80" t="str">
        <f>'Prediction Log'!$R767</f>
        <v/>
      </c>
      <c r="V767" s="80" t="str">
        <f>IF(ISBLANK('Prediction Log'!$N767), "",IF(AND('Prediction Log'!$T767="Y", 'Prediction Log'!$U767="Y"), "Y", "N"))</f>
        <v/>
      </c>
      <c r="W767" s="81" t="str">
        <f>IF(ISBLANK('Prediction Log'!$N767),"",IF('Prediction Log'!$M767='Prediction Log'!$I767, "Y", "N"))</f>
        <v/>
      </c>
      <c r="X767" s="81" t="str">
        <f>IF(ISBLANK('Prediction Log'!$N767), "", IF('Prediction Log'!$R767=Games!K749, "Y", "N"))</f>
        <v/>
      </c>
      <c r="Y767" s="82" t="str">
        <f>IF(ISBLANK('Prediction Log'!$N767), "",IF('Prediction Log'!$J767='Prediction Log'!$M767, "Y", "N"))</f>
        <v/>
      </c>
      <c r="Z767" s="81" t="str">
        <f>IF(ISBLANK('Prediction Log'!$N767), "",IF('Prediction Log'!$I767&lt;&gt;'Prediction Log'!$M767, "N",IF(AND('Prediction Log'!$E767&gt;0, 'Prediction Log'!$P767&gt;'Prediction Log'!$E767, 'Prediction Log'!$I767='Prediction Log'!$C767), "Y", IF(AND('Prediction Log'!$E767&lt;0, 'Prediction Log'!$P767&lt;'Prediction Log'!$E767,'Prediction Log'!$I767='Prediction Log'!$B767 ), "Y", IF('Prediction Log'!$P767='Prediction Log'!$E767, "PUSH", "N")))))</f>
        <v/>
      </c>
      <c r="AA767" s="81" t="str">
        <f>IF(ISBLANK('Prediction Log'!$N767), "",IF(AND('Prediction Log'!$W767="Y", 'Prediction Log'!$X767="Y"), "Y", "N"))</f>
        <v/>
      </c>
      <c r="AB767" s="80" t="str">
        <f>IF(ISBLANK('Prediction Log'!$N767), "",IF('Prediction Log'!$D767&gt;0, 'Prediction Log'!$P767-'Prediction Log'!$D767, IF('Prediction Log'!$D767&lt;0, -'Prediction Log'!$P767+'Prediction Log'!$D767, "NA")))</f>
        <v/>
      </c>
      <c r="AC767" s="80" t="str">
        <f>IF(ISBLANK('Prediction Log'!$N767), "",ABS('Prediction Log'!$AB767))</f>
        <v/>
      </c>
      <c r="AD767" s="81" t="str">
        <f>IF(ISBLANK('Prediction Log'!$N767), "",IF('Prediction Log'!$E767&gt;0, 'Prediction Log'!$P767-'Prediction Log'!$E767, IF('Prediction Log'!$E767&lt;0, -'Prediction Log'!$P767+'Prediction Log'!$E767, "NA")))</f>
        <v/>
      </c>
      <c r="AE767" s="81" t="str">
        <f>IF(ISBLANK('Prediction Log'!$N767), "",ABS('Prediction Log'!$AD767))</f>
        <v/>
      </c>
    </row>
    <row r="768" ht="14.25" customHeight="1">
      <c r="A768" s="14" t="str">
        <f>IF(ISBLANK(Games!$B750), "",Games!A750)</f>
        <v/>
      </c>
      <c r="B768" s="67" t="str">
        <f>IF(ISBLANK(Games!$B750), "",Games!B750)</f>
        <v/>
      </c>
      <c r="C768" s="67" t="str">
        <f>IF(ISBLANK(Games!$B750), "",Games!E750)</f>
        <v/>
      </c>
      <c r="D768" s="10" t="str">
        <f>IF(ISBLANK(Games!$B750), "",Games!G750)</f>
        <v/>
      </c>
      <c r="E768" s="10" t="str">
        <f>IF(ISBLANK(Games!$B750), "",Games!H750)</f>
        <v/>
      </c>
      <c r="F768" s="69" t="str">
        <f>Games!D750</f>
        <v/>
      </c>
      <c r="G768" s="70" t="str">
        <f>Games!K750</f>
        <v/>
      </c>
      <c r="H768" s="71" t="str">
        <f>IF(ISBLANK(Games!B750), "", IF('Prediction Log'!$D768&lt;0, 'Prediction Log'!$B768, 'Prediction Log'!$C768))</f>
        <v/>
      </c>
      <c r="I768" s="72" t="str">
        <f>IF(ISBLANK(Games!$B750), "",Games!I750)</f>
        <v/>
      </c>
      <c r="J768" s="72" t="str">
        <f>IF('Prediction Log'!$F768&gt;0.5, 'Prediction Log'!$B768, IF('Prediction Log'!$F768&lt;0.5, 'Prediction Log'!$C768, "PICK"))</f>
        <v/>
      </c>
      <c r="K768" s="73" t="str">
        <f>IF(ISBLANK(Games!B750), "",IF('Prediction Log'!$J768='Prediction Log'!$B768, 'Prediction Log'!$F768, 1-'Prediction Log'!$F768))</f>
        <v/>
      </c>
      <c r="L768" s="74" t="str">
        <f>IF(ISBLANK(Games!$B750), "",Games!L750)</f>
        <v/>
      </c>
      <c r="M768" s="75" t="str">
        <f>IF(ISBLANK('Prediction Log'!$N768), "",IF('Prediction Log'!$N768&gt;'Prediction Log'!$O768,'Prediction Log'!$B768,'Prediction Log'!$C768))</f>
        <v/>
      </c>
      <c r="N768" s="76"/>
      <c r="O768" s="76"/>
      <c r="P768" s="77" t="str">
        <f>IF(ISBLANK('Prediction Log'!$N768), "",'Prediction Log'!$O768-'Prediction Log'!$N768)</f>
        <v/>
      </c>
      <c r="Q768" s="78" t="str">
        <f>IF(ISBLANK('Prediction Log'!$N768), "",IF('Prediction Log'!$M768&lt;&gt;'Prediction Log'!$H768, "Y", IF(AND('Prediction Log'!$M768='Prediction Log'!$H768, ABS((-1*'Prediction Log'!$P768))&gt;ABS('Prediction Log'!$D768)), "Y", IF('Prediction Log'!$D768='Prediction Log'!$P768, "PUSH", "N"))))</f>
        <v/>
      </c>
      <c r="R768" s="79" t="str">
        <f>IF(ISBLANK('Prediction Log'!$N768), "",IF('Prediction Log'!$P768&lt;'Prediction Log'!$D768, "Y", IF('Prediction Log'!$P768='Prediction Log'!$D768, "PUSH", "N")))</f>
        <v/>
      </c>
      <c r="S768" s="79" t="str">
        <f>IF(ISBLANK('Prediction Log'!$N768), "",IF('Prediction Log'!$P768&lt;'Prediction Log'!$E768, "Y", IF('Prediction Log'!$P768='Prediction Log'!$E768, "PUSH", "N")))</f>
        <v/>
      </c>
      <c r="T768" s="80" t="str">
        <f>IF(ISBLANK('Prediction Log'!$N768),"",IF('Prediction Log'!$M768='Prediction Log'!$H768, "Y", "N"))</f>
        <v/>
      </c>
      <c r="U768" s="80" t="str">
        <f>'Prediction Log'!$R768</f>
        <v/>
      </c>
      <c r="V768" s="80" t="str">
        <f>IF(ISBLANK('Prediction Log'!$N768), "",IF(AND('Prediction Log'!$T768="Y", 'Prediction Log'!$U768="Y"), "Y", "N"))</f>
        <v/>
      </c>
      <c r="W768" s="81" t="str">
        <f>IF(ISBLANK('Prediction Log'!$N768),"",IF('Prediction Log'!$M768='Prediction Log'!$I768, "Y", "N"))</f>
        <v/>
      </c>
      <c r="X768" s="81" t="str">
        <f>IF(ISBLANK('Prediction Log'!$N768), "", IF('Prediction Log'!$R768=Games!K750, "Y", "N"))</f>
        <v/>
      </c>
      <c r="Y768" s="82" t="str">
        <f>IF(ISBLANK('Prediction Log'!$N768), "",IF('Prediction Log'!$J768='Prediction Log'!$M768, "Y", "N"))</f>
        <v/>
      </c>
      <c r="Z768" s="81" t="str">
        <f>IF(ISBLANK('Prediction Log'!$N768), "",IF('Prediction Log'!$I768&lt;&gt;'Prediction Log'!$M768, "N",IF(AND('Prediction Log'!$E768&gt;0, 'Prediction Log'!$P768&gt;'Prediction Log'!$E768, 'Prediction Log'!$I768='Prediction Log'!$C768), "Y", IF(AND('Prediction Log'!$E768&lt;0, 'Prediction Log'!$P768&lt;'Prediction Log'!$E768,'Prediction Log'!$I768='Prediction Log'!$B768 ), "Y", IF('Prediction Log'!$P768='Prediction Log'!$E768, "PUSH", "N")))))</f>
        <v/>
      </c>
      <c r="AA768" s="81" t="str">
        <f>IF(ISBLANK('Prediction Log'!$N768), "",IF(AND('Prediction Log'!$W768="Y", 'Prediction Log'!$X768="Y"), "Y", "N"))</f>
        <v/>
      </c>
      <c r="AB768" s="80" t="str">
        <f>IF(ISBLANK('Prediction Log'!$N768), "",IF('Prediction Log'!$D768&gt;0, 'Prediction Log'!$P768-'Prediction Log'!$D768, IF('Prediction Log'!$D768&lt;0, -'Prediction Log'!$P768+'Prediction Log'!$D768, "NA")))</f>
        <v/>
      </c>
      <c r="AC768" s="80" t="str">
        <f>IF(ISBLANK('Prediction Log'!$N768), "",ABS('Prediction Log'!$AB768))</f>
        <v/>
      </c>
      <c r="AD768" s="81" t="str">
        <f>IF(ISBLANK('Prediction Log'!$N768), "",IF('Prediction Log'!$E768&gt;0, 'Prediction Log'!$P768-'Prediction Log'!$E768, IF('Prediction Log'!$E768&lt;0, -'Prediction Log'!$P768+'Prediction Log'!$E768, "NA")))</f>
        <v/>
      </c>
      <c r="AE768" s="81" t="str">
        <f>IF(ISBLANK('Prediction Log'!$N768), "",ABS('Prediction Log'!$AD768))</f>
        <v/>
      </c>
    </row>
    <row r="769" ht="14.25" customHeight="1">
      <c r="A769" s="67" t="str">
        <f>IF(ISBLANK(Games!$B751), "",Games!A751)</f>
        <v/>
      </c>
      <c r="B769" s="67" t="str">
        <f>IF(ISBLANK(Games!$B751), "",Games!B751)</f>
        <v/>
      </c>
      <c r="C769" s="67" t="str">
        <f>IF(ISBLANK(Games!$B751), "",Games!E751)</f>
        <v/>
      </c>
      <c r="D769" s="68" t="str">
        <f>IF(ISBLANK(Games!$B751), "",Games!G751)</f>
        <v/>
      </c>
      <c r="E769" s="68" t="str">
        <f>IF(ISBLANK(Games!$B751), "",Games!H751)</f>
        <v/>
      </c>
      <c r="F769" s="69" t="str">
        <f>Games!D751</f>
        <v/>
      </c>
      <c r="G769" s="70" t="str">
        <f>Games!K751</f>
        <v/>
      </c>
      <c r="H769" s="71" t="str">
        <f>IF(ISBLANK(Games!B751), "", IF('Prediction Log'!$D769&lt;0, 'Prediction Log'!$B769, 'Prediction Log'!$C769))</f>
        <v/>
      </c>
      <c r="I769" s="72" t="str">
        <f>IF(ISBLANK(Games!$B751), "",Games!I751)</f>
        <v/>
      </c>
      <c r="J769" s="72" t="str">
        <f>IF('Prediction Log'!$F769&gt;0.5, 'Prediction Log'!$B769, IF('Prediction Log'!$F769&lt;0.5, 'Prediction Log'!$C769, "PICK"))</f>
        <v/>
      </c>
      <c r="K769" s="73" t="str">
        <f>IF(ISBLANK(Games!B751), "",IF('Prediction Log'!$J769='Prediction Log'!$B769, 'Prediction Log'!$F769, 1-'Prediction Log'!$F769))</f>
        <v/>
      </c>
      <c r="L769" s="74" t="str">
        <f>IF(ISBLANK(Games!$B751), "",Games!L751)</f>
        <v/>
      </c>
      <c r="M769" s="75" t="str">
        <f>IF(ISBLANK('Prediction Log'!$N769), "",IF('Prediction Log'!$N769&gt;'Prediction Log'!$O769,'Prediction Log'!$B769,'Prediction Log'!$C769))</f>
        <v/>
      </c>
      <c r="N769" s="76"/>
      <c r="O769" s="76"/>
      <c r="P769" s="77" t="str">
        <f>IF(ISBLANK('Prediction Log'!$N769), "",'Prediction Log'!$O769-'Prediction Log'!$N769)</f>
        <v/>
      </c>
      <c r="Q769" s="78" t="str">
        <f>IF(ISBLANK('Prediction Log'!$N769), "",IF('Prediction Log'!$M769&lt;&gt;'Prediction Log'!$H769, "Y", IF(AND('Prediction Log'!$M769='Prediction Log'!$H769, ABS((-1*'Prediction Log'!$P769))&gt;ABS('Prediction Log'!$D769)), "Y", IF('Prediction Log'!$D769='Prediction Log'!$P769, "PUSH", "N"))))</f>
        <v/>
      </c>
      <c r="R769" s="79" t="str">
        <f>IF(ISBLANK('Prediction Log'!$N769), "",IF('Prediction Log'!$P769&lt;'Prediction Log'!$D769, "Y", IF('Prediction Log'!$P769='Prediction Log'!$D769, "PUSH", "N")))</f>
        <v/>
      </c>
      <c r="S769" s="79" t="str">
        <f>IF(ISBLANK('Prediction Log'!$N769), "",IF('Prediction Log'!$P769&lt;'Prediction Log'!$E769, "Y", IF('Prediction Log'!$P769='Prediction Log'!$E769, "PUSH", "N")))</f>
        <v/>
      </c>
      <c r="T769" s="80" t="str">
        <f>IF(ISBLANK('Prediction Log'!$N769),"",IF('Prediction Log'!$M769='Prediction Log'!$H769, "Y", "N"))</f>
        <v/>
      </c>
      <c r="U769" s="80" t="str">
        <f>'Prediction Log'!$R769</f>
        <v/>
      </c>
      <c r="V769" s="80" t="str">
        <f>IF(ISBLANK('Prediction Log'!$N769), "",IF(AND('Prediction Log'!$T769="Y", 'Prediction Log'!$U769="Y"), "Y", "N"))</f>
        <v/>
      </c>
      <c r="W769" s="81" t="str">
        <f>IF(ISBLANK('Prediction Log'!$N769),"",IF('Prediction Log'!$M769='Prediction Log'!$I769, "Y", "N"))</f>
        <v/>
      </c>
      <c r="X769" s="81" t="str">
        <f>IF(ISBLANK('Prediction Log'!$N769), "", IF('Prediction Log'!$R769=Games!K751, "Y", "N"))</f>
        <v/>
      </c>
      <c r="Y769" s="82" t="str">
        <f>IF(ISBLANK('Prediction Log'!$N769), "",IF('Prediction Log'!$J769='Prediction Log'!$M769, "Y", "N"))</f>
        <v/>
      </c>
      <c r="Z769" s="81" t="str">
        <f>IF(ISBLANK('Prediction Log'!$N769), "",IF('Prediction Log'!$I769&lt;&gt;'Prediction Log'!$M769, "N",IF(AND('Prediction Log'!$E769&gt;0, 'Prediction Log'!$P769&gt;'Prediction Log'!$E769, 'Prediction Log'!$I769='Prediction Log'!$C769), "Y", IF(AND('Prediction Log'!$E769&lt;0, 'Prediction Log'!$P769&lt;'Prediction Log'!$E769,'Prediction Log'!$I769='Prediction Log'!$B769 ), "Y", IF('Prediction Log'!$P769='Prediction Log'!$E769, "PUSH", "N")))))</f>
        <v/>
      </c>
      <c r="AA769" s="81" t="str">
        <f>IF(ISBLANK('Prediction Log'!$N769), "",IF(AND('Prediction Log'!$W769="Y", 'Prediction Log'!$X769="Y"), "Y", "N"))</f>
        <v/>
      </c>
      <c r="AB769" s="80" t="str">
        <f>IF(ISBLANK('Prediction Log'!$N769), "",IF('Prediction Log'!$D769&gt;0, 'Prediction Log'!$P769-'Prediction Log'!$D769, IF('Prediction Log'!$D769&lt;0, -'Prediction Log'!$P769+'Prediction Log'!$D769, "NA")))</f>
        <v/>
      </c>
      <c r="AC769" s="80" t="str">
        <f>IF(ISBLANK('Prediction Log'!$N769), "",ABS('Prediction Log'!$AB769))</f>
        <v/>
      </c>
      <c r="AD769" s="81" t="str">
        <f>IF(ISBLANK('Prediction Log'!$N769), "",IF('Prediction Log'!$E769&gt;0, 'Prediction Log'!$P769-'Prediction Log'!$E769, IF('Prediction Log'!$E769&lt;0, -'Prediction Log'!$P769+'Prediction Log'!$E769, "NA")))</f>
        <v/>
      </c>
      <c r="AE769" s="81" t="str">
        <f>IF(ISBLANK('Prediction Log'!$N769), "",ABS('Prediction Log'!$AD769))</f>
        <v/>
      </c>
    </row>
    <row r="770" ht="14.25" customHeight="1">
      <c r="A770" s="14" t="str">
        <f>IF(ISBLANK(Games!$B752), "",Games!A752)</f>
        <v/>
      </c>
      <c r="B770" s="67" t="str">
        <f>IF(ISBLANK(Games!$B752), "",Games!B752)</f>
        <v/>
      </c>
      <c r="C770" s="67" t="str">
        <f>IF(ISBLANK(Games!$B752), "",Games!E752)</f>
        <v/>
      </c>
      <c r="D770" s="10" t="str">
        <f>IF(ISBLANK(Games!$B752), "",Games!G752)</f>
        <v/>
      </c>
      <c r="E770" s="10" t="str">
        <f>IF(ISBLANK(Games!$B752), "",Games!H752)</f>
        <v/>
      </c>
      <c r="F770" s="69" t="str">
        <f>Games!D752</f>
        <v/>
      </c>
      <c r="G770" s="70" t="str">
        <f>Games!K752</f>
        <v/>
      </c>
      <c r="H770" s="71" t="str">
        <f>IF(ISBLANK(Games!B752), "", IF('Prediction Log'!$D770&lt;0, 'Prediction Log'!$B770, 'Prediction Log'!$C770))</f>
        <v/>
      </c>
      <c r="I770" s="72" t="str">
        <f>IF(ISBLANK(Games!$B752), "",Games!I752)</f>
        <v/>
      </c>
      <c r="J770" s="72" t="str">
        <f>IF('Prediction Log'!$F770&gt;0.5, 'Prediction Log'!$B770, IF('Prediction Log'!$F770&lt;0.5, 'Prediction Log'!$C770, "PICK"))</f>
        <v/>
      </c>
      <c r="K770" s="73" t="str">
        <f>IF(ISBLANK(Games!B752), "",IF('Prediction Log'!$J770='Prediction Log'!$B770, 'Prediction Log'!$F770, 1-'Prediction Log'!$F770))</f>
        <v/>
      </c>
      <c r="L770" s="74" t="str">
        <f>IF(ISBLANK(Games!$B752), "",Games!L752)</f>
        <v/>
      </c>
      <c r="M770" s="75" t="str">
        <f>IF(ISBLANK('Prediction Log'!$N770), "",IF('Prediction Log'!$N770&gt;'Prediction Log'!$O770,'Prediction Log'!$B770,'Prediction Log'!$C770))</f>
        <v/>
      </c>
      <c r="N770" s="76"/>
      <c r="O770" s="76"/>
      <c r="P770" s="77" t="str">
        <f>IF(ISBLANK('Prediction Log'!$N770), "",'Prediction Log'!$O770-'Prediction Log'!$N770)</f>
        <v/>
      </c>
      <c r="Q770" s="78" t="str">
        <f>IF(ISBLANK('Prediction Log'!$N770), "",IF('Prediction Log'!$M770&lt;&gt;'Prediction Log'!$H770, "Y", IF(AND('Prediction Log'!$M770='Prediction Log'!$H770, ABS((-1*'Prediction Log'!$P770))&gt;ABS('Prediction Log'!$D770)), "Y", IF('Prediction Log'!$D770='Prediction Log'!$P770, "PUSH", "N"))))</f>
        <v/>
      </c>
      <c r="R770" s="79" t="str">
        <f>IF(ISBLANK('Prediction Log'!$N770), "",IF('Prediction Log'!$P770&lt;'Prediction Log'!$D770, "Y", IF('Prediction Log'!$P770='Prediction Log'!$D770, "PUSH", "N")))</f>
        <v/>
      </c>
      <c r="S770" s="79" t="str">
        <f>IF(ISBLANK('Prediction Log'!$N770), "",IF('Prediction Log'!$P770&lt;'Prediction Log'!$E770, "Y", IF('Prediction Log'!$P770='Prediction Log'!$E770, "PUSH", "N")))</f>
        <v/>
      </c>
      <c r="T770" s="80" t="str">
        <f>IF(ISBLANK('Prediction Log'!$N770),"",IF('Prediction Log'!$M770='Prediction Log'!$H770, "Y", "N"))</f>
        <v/>
      </c>
      <c r="U770" s="80" t="str">
        <f>'Prediction Log'!$R770</f>
        <v/>
      </c>
      <c r="V770" s="80" t="str">
        <f>IF(ISBLANK('Prediction Log'!$N770), "",IF(AND('Prediction Log'!$T770="Y", 'Prediction Log'!$U770="Y"), "Y", "N"))</f>
        <v/>
      </c>
      <c r="W770" s="81" t="str">
        <f>IF(ISBLANK('Prediction Log'!$N770),"",IF('Prediction Log'!$M770='Prediction Log'!$I770, "Y", "N"))</f>
        <v/>
      </c>
      <c r="X770" s="81" t="str">
        <f>IF(ISBLANK('Prediction Log'!$N770), "", IF('Prediction Log'!$R770=Games!K752, "Y", "N"))</f>
        <v/>
      </c>
      <c r="Y770" s="82" t="str">
        <f>IF(ISBLANK('Prediction Log'!$N770), "",IF('Prediction Log'!$J770='Prediction Log'!$M770, "Y", "N"))</f>
        <v/>
      </c>
      <c r="Z770" s="81" t="str">
        <f>IF(ISBLANK('Prediction Log'!$N770), "",IF('Prediction Log'!$I770&lt;&gt;'Prediction Log'!$M770, "N",IF(AND('Prediction Log'!$E770&gt;0, 'Prediction Log'!$P770&gt;'Prediction Log'!$E770, 'Prediction Log'!$I770='Prediction Log'!$C770), "Y", IF(AND('Prediction Log'!$E770&lt;0, 'Prediction Log'!$P770&lt;'Prediction Log'!$E770,'Prediction Log'!$I770='Prediction Log'!$B770 ), "Y", IF('Prediction Log'!$P770='Prediction Log'!$E770, "PUSH", "N")))))</f>
        <v/>
      </c>
      <c r="AA770" s="81" t="str">
        <f>IF(ISBLANK('Prediction Log'!$N770), "",IF(AND('Prediction Log'!$W770="Y", 'Prediction Log'!$X770="Y"), "Y", "N"))</f>
        <v/>
      </c>
      <c r="AB770" s="80" t="str">
        <f>IF(ISBLANK('Prediction Log'!$N770), "",IF('Prediction Log'!$D770&gt;0, 'Prediction Log'!$P770-'Prediction Log'!$D770, IF('Prediction Log'!$D770&lt;0, -'Prediction Log'!$P770+'Prediction Log'!$D770, "NA")))</f>
        <v/>
      </c>
      <c r="AC770" s="80" t="str">
        <f>IF(ISBLANK('Prediction Log'!$N770), "",ABS('Prediction Log'!$AB770))</f>
        <v/>
      </c>
      <c r="AD770" s="81" t="str">
        <f>IF(ISBLANK('Prediction Log'!$N770), "",IF('Prediction Log'!$E770&gt;0, 'Prediction Log'!$P770-'Prediction Log'!$E770, IF('Prediction Log'!$E770&lt;0, -'Prediction Log'!$P770+'Prediction Log'!$E770, "NA")))</f>
        <v/>
      </c>
      <c r="AE770" s="81" t="str">
        <f>IF(ISBLANK('Prediction Log'!$N770), "",ABS('Prediction Log'!$AD770))</f>
        <v/>
      </c>
    </row>
    <row r="771" ht="14.25" customHeight="1">
      <c r="A771" s="67" t="str">
        <f>IF(ISBLANK(Games!$B753), "",Games!A753)</f>
        <v/>
      </c>
      <c r="B771" s="67" t="str">
        <f>IF(ISBLANK(Games!$B753), "",Games!B753)</f>
        <v/>
      </c>
      <c r="C771" s="67" t="str">
        <f>IF(ISBLANK(Games!$B753), "",Games!E753)</f>
        <v/>
      </c>
      <c r="D771" s="68" t="str">
        <f>IF(ISBLANK(Games!$B753), "",Games!G753)</f>
        <v/>
      </c>
      <c r="E771" s="68" t="str">
        <f>IF(ISBLANK(Games!$B753), "",Games!H753)</f>
        <v/>
      </c>
      <c r="F771" s="69" t="str">
        <f>Games!D753</f>
        <v/>
      </c>
      <c r="G771" s="70" t="str">
        <f>Games!K753</f>
        <v/>
      </c>
      <c r="H771" s="71" t="str">
        <f>IF(ISBLANK(Games!B753), "", IF('Prediction Log'!$D771&lt;0, 'Prediction Log'!$B771, 'Prediction Log'!$C771))</f>
        <v/>
      </c>
      <c r="I771" s="72" t="str">
        <f>IF(ISBLANK(Games!$B753), "",Games!I753)</f>
        <v/>
      </c>
      <c r="J771" s="72" t="str">
        <f>IF('Prediction Log'!$F771&gt;0.5, 'Prediction Log'!$B771, IF('Prediction Log'!$F771&lt;0.5, 'Prediction Log'!$C771, "PICK"))</f>
        <v/>
      </c>
      <c r="K771" s="73" t="str">
        <f>IF(ISBLANK(Games!B753), "",IF('Prediction Log'!$J771='Prediction Log'!$B771, 'Prediction Log'!$F771, 1-'Prediction Log'!$F771))</f>
        <v/>
      </c>
      <c r="L771" s="74" t="str">
        <f>IF(ISBLANK(Games!$B753), "",Games!L753)</f>
        <v/>
      </c>
      <c r="M771" s="75" t="str">
        <f>IF(ISBLANK('Prediction Log'!$N771), "",IF('Prediction Log'!$N771&gt;'Prediction Log'!$O771,'Prediction Log'!$B771,'Prediction Log'!$C771))</f>
        <v/>
      </c>
      <c r="N771" s="76"/>
      <c r="O771" s="76"/>
      <c r="P771" s="77" t="str">
        <f>IF(ISBLANK('Prediction Log'!$N771), "",'Prediction Log'!$O771-'Prediction Log'!$N771)</f>
        <v/>
      </c>
      <c r="Q771" s="78" t="str">
        <f>IF(ISBLANK('Prediction Log'!$N771), "",IF('Prediction Log'!$M771&lt;&gt;'Prediction Log'!$H771, "Y", IF(AND('Prediction Log'!$M771='Prediction Log'!$H771, ABS((-1*'Prediction Log'!$P771))&gt;ABS('Prediction Log'!$D771)), "Y", IF('Prediction Log'!$D771='Prediction Log'!$P771, "PUSH", "N"))))</f>
        <v/>
      </c>
      <c r="R771" s="79" t="str">
        <f>IF(ISBLANK('Prediction Log'!$N771), "",IF('Prediction Log'!$P771&lt;'Prediction Log'!$D771, "Y", IF('Prediction Log'!$P771='Prediction Log'!$D771, "PUSH", "N")))</f>
        <v/>
      </c>
      <c r="S771" s="79" t="str">
        <f>IF(ISBLANK('Prediction Log'!$N771), "",IF('Prediction Log'!$P771&lt;'Prediction Log'!$E771, "Y", IF('Prediction Log'!$P771='Prediction Log'!$E771, "PUSH", "N")))</f>
        <v/>
      </c>
      <c r="T771" s="80" t="str">
        <f>IF(ISBLANK('Prediction Log'!$N771),"",IF('Prediction Log'!$M771='Prediction Log'!$H771, "Y", "N"))</f>
        <v/>
      </c>
      <c r="U771" s="80" t="str">
        <f>'Prediction Log'!$R771</f>
        <v/>
      </c>
      <c r="V771" s="80" t="str">
        <f>IF(ISBLANK('Prediction Log'!$N771), "",IF(AND('Prediction Log'!$T771="Y", 'Prediction Log'!$U771="Y"), "Y", "N"))</f>
        <v/>
      </c>
      <c r="W771" s="81" t="str">
        <f>IF(ISBLANK('Prediction Log'!$N771),"",IF('Prediction Log'!$M771='Prediction Log'!$I771, "Y", "N"))</f>
        <v/>
      </c>
      <c r="X771" s="81" t="str">
        <f>IF(ISBLANK('Prediction Log'!$N771), "", IF('Prediction Log'!$R771=Games!K753, "Y", "N"))</f>
        <v/>
      </c>
      <c r="Y771" s="82" t="str">
        <f>IF(ISBLANK('Prediction Log'!$N771), "",IF('Prediction Log'!$J771='Prediction Log'!$M771, "Y", "N"))</f>
        <v/>
      </c>
      <c r="Z771" s="81" t="str">
        <f>IF(ISBLANK('Prediction Log'!$N771), "",IF('Prediction Log'!$I771&lt;&gt;'Prediction Log'!$M771, "N",IF(AND('Prediction Log'!$E771&gt;0, 'Prediction Log'!$P771&gt;'Prediction Log'!$E771, 'Prediction Log'!$I771='Prediction Log'!$C771), "Y", IF(AND('Prediction Log'!$E771&lt;0, 'Prediction Log'!$P771&lt;'Prediction Log'!$E771,'Prediction Log'!$I771='Prediction Log'!$B771 ), "Y", IF('Prediction Log'!$P771='Prediction Log'!$E771, "PUSH", "N")))))</f>
        <v/>
      </c>
      <c r="AA771" s="81" t="str">
        <f>IF(ISBLANK('Prediction Log'!$N771), "",IF(AND('Prediction Log'!$W771="Y", 'Prediction Log'!$X771="Y"), "Y", "N"))</f>
        <v/>
      </c>
      <c r="AB771" s="80" t="str">
        <f>IF(ISBLANK('Prediction Log'!$N771), "",IF('Prediction Log'!$D771&gt;0, 'Prediction Log'!$P771-'Prediction Log'!$D771, IF('Prediction Log'!$D771&lt;0, -'Prediction Log'!$P771+'Prediction Log'!$D771, "NA")))</f>
        <v/>
      </c>
      <c r="AC771" s="80" t="str">
        <f>IF(ISBLANK('Prediction Log'!$N771), "",ABS('Prediction Log'!$AB771))</f>
        <v/>
      </c>
      <c r="AD771" s="81" t="str">
        <f>IF(ISBLANK('Prediction Log'!$N771), "",IF('Prediction Log'!$E771&gt;0, 'Prediction Log'!$P771-'Prediction Log'!$E771, IF('Prediction Log'!$E771&lt;0, -'Prediction Log'!$P771+'Prediction Log'!$E771, "NA")))</f>
        <v/>
      </c>
      <c r="AE771" s="81" t="str">
        <f>IF(ISBLANK('Prediction Log'!$N771), "",ABS('Prediction Log'!$AD771))</f>
        <v/>
      </c>
    </row>
    <row r="772" ht="14.25" customHeight="1">
      <c r="A772" s="14" t="str">
        <f>IF(ISBLANK(Games!$B754), "",Games!A754)</f>
        <v/>
      </c>
      <c r="B772" s="67" t="str">
        <f>IF(ISBLANK(Games!$B754), "",Games!B754)</f>
        <v/>
      </c>
      <c r="C772" s="67" t="str">
        <f>IF(ISBLANK(Games!$B754), "",Games!E754)</f>
        <v/>
      </c>
      <c r="D772" s="10" t="str">
        <f>IF(ISBLANK(Games!$B754), "",Games!G754)</f>
        <v/>
      </c>
      <c r="E772" s="10" t="str">
        <f>IF(ISBLANK(Games!$B754), "",Games!H754)</f>
        <v/>
      </c>
      <c r="F772" s="69" t="str">
        <f>Games!D754</f>
        <v/>
      </c>
      <c r="G772" s="70" t="str">
        <f>Games!K754</f>
        <v/>
      </c>
      <c r="H772" s="71" t="str">
        <f>IF(ISBLANK(Games!B754), "", IF('Prediction Log'!$D772&lt;0, 'Prediction Log'!$B772, 'Prediction Log'!$C772))</f>
        <v/>
      </c>
      <c r="I772" s="72" t="str">
        <f>IF(ISBLANK(Games!$B754), "",Games!I754)</f>
        <v/>
      </c>
      <c r="J772" s="72" t="str">
        <f>IF('Prediction Log'!$F772&gt;0.5, 'Prediction Log'!$B772, IF('Prediction Log'!$F772&lt;0.5, 'Prediction Log'!$C772, "PICK"))</f>
        <v/>
      </c>
      <c r="K772" s="73" t="str">
        <f>IF(ISBLANK(Games!B754), "",IF('Prediction Log'!$J772='Prediction Log'!$B772, 'Prediction Log'!$F772, 1-'Prediction Log'!$F772))</f>
        <v/>
      </c>
      <c r="L772" s="74" t="str">
        <f>IF(ISBLANK(Games!$B754), "",Games!L754)</f>
        <v/>
      </c>
      <c r="M772" s="75" t="str">
        <f>IF(ISBLANK('Prediction Log'!$N772), "",IF('Prediction Log'!$N772&gt;'Prediction Log'!$O772,'Prediction Log'!$B772,'Prediction Log'!$C772))</f>
        <v/>
      </c>
      <c r="N772" s="76"/>
      <c r="O772" s="76"/>
      <c r="P772" s="77" t="str">
        <f>IF(ISBLANK('Prediction Log'!$N772), "",'Prediction Log'!$O772-'Prediction Log'!$N772)</f>
        <v/>
      </c>
      <c r="Q772" s="78" t="str">
        <f>IF(ISBLANK('Prediction Log'!$N772), "",IF('Prediction Log'!$M772&lt;&gt;'Prediction Log'!$H772, "Y", IF(AND('Prediction Log'!$M772='Prediction Log'!$H772, ABS((-1*'Prediction Log'!$P772))&gt;ABS('Prediction Log'!$D772)), "Y", IF('Prediction Log'!$D772='Prediction Log'!$P772, "PUSH", "N"))))</f>
        <v/>
      </c>
      <c r="R772" s="79" t="str">
        <f>IF(ISBLANK('Prediction Log'!$N772), "",IF('Prediction Log'!$P772&lt;'Prediction Log'!$D772, "Y", IF('Prediction Log'!$P772='Prediction Log'!$D772, "PUSH", "N")))</f>
        <v/>
      </c>
      <c r="S772" s="79" t="str">
        <f>IF(ISBLANK('Prediction Log'!$N772), "",IF('Prediction Log'!$P772&lt;'Prediction Log'!$E772, "Y", IF('Prediction Log'!$P772='Prediction Log'!$E772, "PUSH", "N")))</f>
        <v/>
      </c>
      <c r="T772" s="80" t="str">
        <f>IF(ISBLANK('Prediction Log'!$N772),"",IF('Prediction Log'!$M772='Prediction Log'!$H772, "Y", "N"))</f>
        <v/>
      </c>
      <c r="U772" s="80" t="str">
        <f>'Prediction Log'!$R772</f>
        <v/>
      </c>
      <c r="V772" s="80" t="str">
        <f>IF(ISBLANK('Prediction Log'!$N772), "",IF(AND('Prediction Log'!$T772="Y", 'Prediction Log'!$U772="Y"), "Y", "N"))</f>
        <v/>
      </c>
      <c r="W772" s="81" t="str">
        <f>IF(ISBLANK('Prediction Log'!$N772),"",IF('Prediction Log'!$M772='Prediction Log'!$I772, "Y", "N"))</f>
        <v/>
      </c>
      <c r="X772" s="81" t="str">
        <f>IF(ISBLANK('Prediction Log'!$N772), "", IF('Prediction Log'!$R772=Games!K754, "Y", "N"))</f>
        <v/>
      </c>
      <c r="Y772" s="82" t="str">
        <f>IF(ISBLANK('Prediction Log'!$N772), "",IF('Prediction Log'!$J772='Prediction Log'!$M772, "Y", "N"))</f>
        <v/>
      </c>
      <c r="Z772" s="81" t="str">
        <f>IF(ISBLANK('Prediction Log'!$N772), "",IF('Prediction Log'!$I772&lt;&gt;'Prediction Log'!$M772, "N",IF(AND('Prediction Log'!$E772&gt;0, 'Prediction Log'!$P772&gt;'Prediction Log'!$E772, 'Prediction Log'!$I772='Prediction Log'!$C772), "Y", IF(AND('Prediction Log'!$E772&lt;0, 'Prediction Log'!$P772&lt;'Prediction Log'!$E772,'Prediction Log'!$I772='Prediction Log'!$B772 ), "Y", IF('Prediction Log'!$P772='Prediction Log'!$E772, "PUSH", "N")))))</f>
        <v/>
      </c>
      <c r="AA772" s="81" t="str">
        <f>IF(ISBLANK('Prediction Log'!$N772), "",IF(AND('Prediction Log'!$W772="Y", 'Prediction Log'!$X772="Y"), "Y", "N"))</f>
        <v/>
      </c>
      <c r="AB772" s="80" t="str">
        <f>IF(ISBLANK('Prediction Log'!$N772), "",IF('Prediction Log'!$D772&gt;0, 'Prediction Log'!$P772-'Prediction Log'!$D772, IF('Prediction Log'!$D772&lt;0, -'Prediction Log'!$P772+'Prediction Log'!$D772, "NA")))</f>
        <v/>
      </c>
      <c r="AC772" s="80" t="str">
        <f>IF(ISBLANK('Prediction Log'!$N772), "",ABS('Prediction Log'!$AB772))</f>
        <v/>
      </c>
      <c r="AD772" s="81" t="str">
        <f>IF(ISBLANK('Prediction Log'!$N772), "",IF('Prediction Log'!$E772&gt;0, 'Prediction Log'!$P772-'Prediction Log'!$E772, IF('Prediction Log'!$E772&lt;0, -'Prediction Log'!$P772+'Prediction Log'!$E772, "NA")))</f>
        <v/>
      </c>
      <c r="AE772" s="81" t="str">
        <f>IF(ISBLANK('Prediction Log'!$N772), "",ABS('Prediction Log'!$AD772))</f>
        <v/>
      </c>
    </row>
    <row r="773" ht="14.25" customHeight="1">
      <c r="A773" s="67" t="str">
        <f>IF(ISBLANK(Games!$B755), "",Games!A755)</f>
        <v/>
      </c>
      <c r="B773" s="67" t="str">
        <f>IF(ISBLANK(Games!$B755), "",Games!B755)</f>
        <v/>
      </c>
      <c r="C773" s="67" t="str">
        <f>IF(ISBLANK(Games!$B755), "",Games!E755)</f>
        <v/>
      </c>
      <c r="D773" s="68" t="str">
        <f>IF(ISBLANK(Games!$B755), "",Games!G755)</f>
        <v/>
      </c>
      <c r="E773" s="68" t="str">
        <f>IF(ISBLANK(Games!$B755), "",Games!H755)</f>
        <v/>
      </c>
      <c r="F773" s="69" t="str">
        <f>Games!D755</f>
        <v/>
      </c>
      <c r="G773" s="70" t="str">
        <f>Games!K755</f>
        <v/>
      </c>
      <c r="H773" s="71" t="str">
        <f>IF(ISBLANK(Games!B755), "", IF('Prediction Log'!$D773&lt;0, 'Prediction Log'!$B773, 'Prediction Log'!$C773))</f>
        <v/>
      </c>
      <c r="I773" s="72" t="str">
        <f>IF(ISBLANK(Games!$B755), "",Games!I755)</f>
        <v/>
      </c>
      <c r="J773" s="72" t="str">
        <f>IF('Prediction Log'!$F773&gt;0.5, 'Prediction Log'!$B773, IF('Prediction Log'!$F773&lt;0.5, 'Prediction Log'!$C773, "PICK"))</f>
        <v/>
      </c>
      <c r="K773" s="73" t="str">
        <f>IF(ISBLANK(Games!B755), "",IF('Prediction Log'!$J773='Prediction Log'!$B773, 'Prediction Log'!$F773, 1-'Prediction Log'!$F773))</f>
        <v/>
      </c>
      <c r="L773" s="74" t="str">
        <f>IF(ISBLANK(Games!$B755), "",Games!L755)</f>
        <v/>
      </c>
      <c r="M773" s="75" t="str">
        <f>IF(ISBLANK('Prediction Log'!$N773), "",IF('Prediction Log'!$N773&gt;'Prediction Log'!$O773,'Prediction Log'!$B773,'Prediction Log'!$C773))</f>
        <v/>
      </c>
      <c r="N773" s="76"/>
      <c r="O773" s="76"/>
      <c r="P773" s="77" t="str">
        <f>IF(ISBLANK('Prediction Log'!$N773), "",'Prediction Log'!$O773-'Prediction Log'!$N773)</f>
        <v/>
      </c>
      <c r="Q773" s="78" t="str">
        <f>IF(ISBLANK('Prediction Log'!$N773), "",IF('Prediction Log'!$M773&lt;&gt;'Prediction Log'!$H773, "Y", IF(AND('Prediction Log'!$M773='Prediction Log'!$H773, ABS((-1*'Prediction Log'!$P773))&gt;ABS('Prediction Log'!$D773)), "Y", IF('Prediction Log'!$D773='Prediction Log'!$P773, "PUSH", "N"))))</f>
        <v/>
      </c>
      <c r="R773" s="79" t="str">
        <f>IF(ISBLANK('Prediction Log'!$N773), "",IF('Prediction Log'!$P773&lt;'Prediction Log'!$D773, "Y", IF('Prediction Log'!$P773='Prediction Log'!$D773, "PUSH", "N")))</f>
        <v/>
      </c>
      <c r="S773" s="79" t="str">
        <f>IF(ISBLANK('Prediction Log'!$N773), "",IF('Prediction Log'!$P773&lt;'Prediction Log'!$E773, "Y", IF('Prediction Log'!$P773='Prediction Log'!$E773, "PUSH", "N")))</f>
        <v/>
      </c>
      <c r="T773" s="80" t="str">
        <f>IF(ISBLANK('Prediction Log'!$N773),"",IF('Prediction Log'!$M773='Prediction Log'!$H773, "Y", "N"))</f>
        <v/>
      </c>
      <c r="U773" s="80" t="str">
        <f>'Prediction Log'!$R773</f>
        <v/>
      </c>
      <c r="V773" s="80" t="str">
        <f>IF(ISBLANK('Prediction Log'!$N773), "",IF(AND('Prediction Log'!$T773="Y", 'Prediction Log'!$U773="Y"), "Y", "N"))</f>
        <v/>
      </c>
      <c r="W773" s="81" t="str">
        <f>IF(ISBLANK('Prediction Log'!$N773),"",IF('Prediction Log'!$M773='Prediction Log'!$I773, "Y", "N"))</f>
        <v/>
      </c>
      <c r="X773" s="81" t="str">
        <f>IF(ISBLANK('Prediction Log'!$N773), "", IF('Prediction Log'!$R773=Games!K755, "Y", "N"))</f>
        <v/>
      </c>
      <c r="Y773" s="82" t="str">
        <f>IF(ISBLANK('Prediction Log'!$N773), "",IF('Prediction Log'!$J773='Prediction Log'!$M773, "Y", "N"))</f>
        <v/>
      </c>
      <c r="Z773" s="81" t="str">
        <f>IF(ISBLANK('Prediction Log'!$N773), "",IF('Prediction Log'!$I773&lt;&gt;'Prediction Log'!$M773, "N",IF(AND('Prediction Log'!$E773&gt;0, 'Prediction Log'!$P773&gt;'Prediction Log'!$E773, 'Prediction Log'!$I773='Prediction Log'!$C773), "Y", IF(AND('Prediction Log'!$E773&lt;0, 'Prediction Log'!$P773&lt;'Prediction Log'!$E773,'Prediction Log'!$I773='Prediction Log'!$B773 ), "Y", IF('Prediction Log'!$P773='Prediction Log'!$E773, "PUSH", "N")))))</f>
        <v/>
      </c>
      <c r="AA773" s="81" t="str">
        <f>IF(ISBLANK('Prediction Log'!$N773), "",IF(AND('Prediction Log'!$W773="Y", 'Prediction Log'!$X773="Y"), "Y", "N"))</f>
        <v/>
      </c>
      <c r="AB773" s="80" t="str">
        <f>IF(ISBLANK('Prediction Log'!$N773), "",IF('Prediction Log'!$D773&gt;0, 'Prediction Log'!$P773-'Prediction Log'!$D773, IF('Prediction Log'!$D773&lt;0, -'Prediction Log'!$P773+'Prediction Log'!$D773, "NA")))</f>
        <v/>
      </c>
      <c r="AC773" s="80" t="str">
        <f>IF(ISBLANK('Prediction Log'!$N773), "",ABS('Prediction Log'!$AB773))</f>
        <v/>
      </c>
      <c r="AD773" s="81" t="str">
        <f>IF(ISBLANK('Prediction Log'!$N773), "",IF('Prediction Log'!$E773&gt;0, 'Prediction Log'!$P773-'Prediction Log'!$E773, IF('Prediction Log'!$E773&lt;0, -'Prediction Log'!$P773+'Prediction Log'!$E773, "NA")))</f>
        <v/>
      </c>
      <c r="AE773" s="81" t="str">
        <f>IF(ISBLANK('Prediction Log'!$N773), "",ABS('Prediction Log'!$AD773))</f>
        <v/>
      </c>
    </row>
    <row r="774" ht="14.25" customHeight="1">
      <c r="A774" s="14" t="str">
        <f>IF(ISBLANK(Games!$B756), "",Games!A756)</f>
        <v/>
      </c>
      <c r="B774" s="67" t="str">
        <f>IF(ISBLANK(Games!$B756), "",Games!B756)</f>
        <v/>
      </c>
      <c r="C774" s="67" t="str">
        <f>IF(ISBLANK(Games!$B756), "",Games!E756)</f>
        <v/>
      </c>
      <c r="D774" s="10" t="str">
        <f>IF(ISBLANK(Games!$B756), "",Games!G756)</f>
        <v/>
      </c>
      <c r="E774" s="10" t="str">
        <f>IF(ISBLANK(Games!$B756), "",Games!H756)</f>
        <v/>
      </c>
      <c r="F774" s="69" t="str">
        <f>Games!D756</f>
        <v/>
      </c>
      <c r="G774" s="70" t="str">
        <f>Games!K756</f>
        <v/>
      </c>
      <c r="H774" s="71" t="str">
        <f>IF(ISBLANK(Games!B756), "", IF('Prediction Log'!$D774&lt;0, 'Prediction Log'!$B774, 'Prediction Log'!$C774))</f>
        <v/>
      </c>
      <c r="I774" s="72" t="str">
        <f>IF(ISBLANK(Games!$B756), "",Games!I756)</f>
        <v/>
      </c>
      <c r="J774" s="72" t="str">
        <f>IF('Prediction Log'!$F774&gt;0.5, 'Prediction Log'!$B774, IF('Prediction Log'!$F774&lt;0.5, 'Prediction Log'!$C774, "PICK"))</f>
        <v/>
      </c>
      <c r="K774" s="73" t="str">
        <f>IF(ISBLANK(Games!B756), "",IF('Prediction Log'!$J774='Prediction Log'!$B774, 'Prediction Log'!$F774, 1-'Prediction Log'!$F774))</f>
        <v/>
      </c>
      <c r="L774" s="74" t="str">
        <f>IF(ISBLANK(Games!$B756), "",Games!L756)</f>
        <v/>
      </c>
      <c r="M774" s="75" t="str">
        <f>IF(ISBLANK('Prediction Log'!$N774), "",IF('Prediction Log'!$N774&gt;'Prediction Log'!$O774,'Prediction Log'!$B774,'Prediction Log'!$C774))</f>
        <v/>
      </c>
      <c r="N774" s="76"/>
      <c r="O774" s="76"/>
      <c r="P774" s="77" t="str">
        <f>IF(ISBLANK('Prediction Log'!$N774), "",'Prediction Log'!$O774-'Prediction Log'!$N774)</f>
        <v/>
      </c>
      <c r="Q774" s="78" t="str">
        <f>IF(ISBLANK('Prediction Log'!$N774), "",IF('Prediction Log'!$M774&lt;&gt;'Prediction Log'!$H774, "Y", IF(AND('Prediction Log'!$M774='Prediction Log'!$H774, ABS((-1*'Prediction Log'!$P774))&gt;ABS('Prediction Log'!$D774)), "Y", IF('Prediction Log'!$D774='Prediction Log'!$P774, "PUSH", "N"))))</f>
        <v/>
      </c>
      <c r="R774" s="79" t="str">
        <f>IF(ISBLANK('Prediction Log'!$N774), "",IF('Prediction Log'!$P774&lt;'Prediction Log'!$D774, "Y", IF('Prediction Log'!$P774='Prediction Log'!$D774, "PUSH", "N")))</f>
        <v/>
      </c>
      <c r="S774" s="79" t="str">
        <f>IF(ISBLANK('Prediction Log'!$N774), "",IF('Prediction Log'!$P774&lt;'Prediction Log'!$E774, "Y", IF('Prediction Log'!$P774='Prediction Log'!$E774, "PUSH", "N")))</f>
        <v/>
      </c>
      <c r="T774" s="80" t="str">
        <f>IF(ISBLANK('Prediction Log'!$N774),"",IF('Prediction Log'!$M774='Prediction Log'!$H774, "Y", "N"))</f>
        <v/>
      </c>
      <c r="U774" s="80" t="str">
        <f>'Prediction Log'!$R774</f>
        <v/>
      </c>
      <c r="V774" s="80" t="str">
        <f>IF(ISBLANK('Prediction Log'!$N774), "",IF(AND('Prediction Log'!$T774="Y", 'Prediction Log'!$U774="Y"), "Y", "N"))</f>
        <v/>
      </c>
      <c r="W774" s="81" t="str">
        <f>IF(ISBLANK('Prediction Log'!$N774),"",IF('Prediction Log'!$M774='Prediction Log'!$I774, "Y", "N"))</f>
        <v/>
      </c>
      <c r="X774" s="81" t="str">
        <f>IF(ISBLANK('Prediction Log'!$N774), "", IF('Prediction Log'!$R774=Games!K756, "Y", "N"))</f>
        <v/>
      </c>
      <c r="Y774" s="82" t="str">
        <f>IF(ISBLANK('Prediction Log'!$N774), "",IF('Prediction Log'!$J774='Prediction Log'!$M774, "Y", "N"))</f>
        <v/>
      </c>
      <c r="Z774" s="81" t="str">
        <f>IF(ISBLANK('Prediction Log'!$N774), "",IF('Prediction Log'!$I774&lt;&gt;'Prediction Log'!$M774, "N",IF(AND('Prediction Log'!$E774&gt;0, 'Prediction Log'!$P774&gt;'Prediction Log'!$E774, 'Prediction Log'!$I774='Prediction Log'!$C774), "Y", IF(AND('Prediction Log'!$E774&lt;0, 'Prediction Log'!$P774&lt;'Prediction Log'!$E774,'Prediction Log'!$I774='Prediction Log'!$B774 ), "Y", IF('Prediction Log'!$P774='Prediction Log'!$E774, "PUSH", "N")))))</f>
        <v/>
      </c>
      <c r="AA774" s="81" t="str">
        <f>IF(ISBLANK('Prediction Log'!$N774), "",IF(AND('Prediction Log'!$W774="Y", 'Prediction Log'!$X774="Y"), "Y", "N"))</f>
        <v/>
      </c>
      <c r="AB774" s="80" t="str">
        <f>IF(ISBLANK('Prediction Log'!$N774), "",IF('Prediction Log'!$D774&gt;0, 'Prediction Log'!$P774-'Prediction Log'!$D774, IF('Prediction Log'!$D774&lt;0, -'Prediction Log'!$P774+'Prediction Log'!$D774, "NA")))</f>
        <v/>
      </c>
      <c r="AC774" s="80" t="str">
        <f>IF(ISBLANK('Prediction Log'!$N774), "",ABS('Prediction Log'!$AB774))</f>
        <v/>
      </c>
      <c r="AD774" s="81" t="str">
        <f>IF(ISBLANK('Prediction Log'!$N774), "",IF('Prediction Log'!$E774&gt;0, 'Prediction Log'!$P774-'Prediction Log'!$E774, IF('Prediction Log'!$E774&lt;0, -'Prediction Log'!$P774+'Prediction Log'!$E774, "NA")))</f>
        <v/>
      </c>
      <c r="AE774" s="81" t="str">
        <f>IF(ISBLANK('Prediction Log'!$N774), "",ABS('Prediction Log'!$AD774))</f>
        <v/>
      </c>
    </row>
    <row r="775" ht="14.25" customHeight="1">
      <c r="A775" s="67" t="str">
        <f>IF(ISBLANK(Games!$B757), "",Games!A757)</f>
        <v/>
      </c>
      <c r="B775" s="67" t="str">
        <f>IF(ISBLANK(Games!$B757), "",Games!B757)</f>
        <v/>
      </c>
      <c r="C775" s="67" t="str">
        <f>IF(ISBLANK(Games!$B757), "",Games!E757)</f>
        <v/>
      </c>
      <c r="D775" s="68" t="str">
        <f>IF(ISBLANK(Games!$B757), "",Games!G757)</f>
        <v/>
      </c>
      <c r="E775" s="68" t="str">
        <f>IF(ISBLANK(Games!$B757), "",Games!H757)</f>
        <v/>
      </c>
      <c r="F775" s="69" t="str">
        <f>Games!D757</f>
        <v/>
      </c>
      <c r="G775" s="70" t="str">
        <f>Games!K757</f>
        <v/>
      </c>
      <c r="H775" s="71" t="str">
        <f>IF(ISBLANK(Games!B757), "", IF('Prediction Log'!$D775&lt;0, 'Prediction Log'!$B775, 'Prediction Log'!$C775))</f>
        <v/>
      </c>
      <c r="I775" s="72" t="str">
        <f>IF(ISBLANK(Games!$B757), "",Games!I757)</f>
        <v/>
      </c>
      <c r="J775" s="72" t="str">
        <f>IF('Prediction Log'!$F775&gt;0.5, 'Prediction Log'!$B775, IF('Prediction Log'!$F775&lt;0.5, 'Prediction Log'!$C775, "PICK"))</f>
        <v/>
      </c>
      <c r="K775" s="73" t="str">
        <f>IF(ISBLANK(Games!B757), "",IF('Prediction Log'!$J775='Prediction Log'!$B775, 'Prediction Log'!$F775, 1-'Prediction Log'!$F775))</f>
        <v/>
      </c>
      <c r="L775" s="74" t="str">
        <f>IF(ISBLANK(Games!$B757), "",Games!L757)</f>
        <v/>
      </c>
      <c r="M775" s="75" t="str">
        <f>IF(ISBLANK('Prediction Log'!$N775), "",IF('Prediction Log'!$N775&gt;'Prediction Log'!$O775,'Prediction Log'!$B775,'Prediction Log'!$C775))</f>
        <v/>
      </c>
      <c r="N775" s="76"/>
      <c r="O775" s="76"/>
      <c r="P775" s="77" t="str">
        <f>IF(ISBLANK('Prediction Log'!$N775), "",'Prediction Log'!$O775-'Prediction Log'!$N775)</f>
        <v/>
      </c>
      <c r="Q775" s="78" t="str">
        <f>IF(ISBLANK('Prediction Log'!$N775), "",IF('Prediction Log'!$M775&lt;&gt;'Prediction Log'!$H775, "Y", IF(AND('Prediction Log'!$M775='Prediction Log'!$H775, ABS((-1*'Prediction Log'!$P775))&gt;ABS('Prediction Log'!$D775)), "Y", IF('Prediction Log'!$D775='Prediction Log'!$P775, "PUSH", "N"))))</f>
        <v/>
      </c>
      <c r="R775" s="79" t="str">
        <f>IF(ISBLANK('Prediction Log'!$N775), "",IF('Prediction Log'!$P775&lt;'Prediction Log'!$D775, "Y", IF('Prediction Log'!$P775='Prediction Log'!$D775, "PUSH", "N")))</f>
        <v/>
      </c>
      <c r="S775" s="79" t="str">
        <f>IF(ISBLANK('Prediction Log'!$N775), "",IF('Prediction Log'!$P775&lt;'Prediction Log'!$E775, "Y", IF('Prediction Log'!$P775='Prediction Log'!$E775, "PUSH", "N")))</f>
        <v/>
      </c>
      <c r="T775" s="80" t="str">
        <f>IF(ISBLANK('Prediction Log'!$N775),"",IF('Prediction Log'!$M775='Prediction Log'!$H775, "Y", "N"))</f>
        <v/>
      </c>
      <c r="U775" s="80" t="str">
        <f>'Prediction Log'!$R775</f>
        <v/>
      </c>
      <c r="V775" s="80" t="str">
        <f>IF(ISBLANK('Prediction Log'!$N775), "",IF(AND('Prediction Log'!$T775="Y", 'Prediction Log'!$U775="Y"), "Y", "N"))</f>
        <v/>
      </c>
      <c r="W775" s="81" t="str">
        <f>IF(ISBLANK('Prediction Log'!$N775),"",IF('Prediction Log'!$M775='Prediction Log'!$I775, "Y", "N"))</f>
        <v/>
      </c>
      <c r="X775" s="81" t="str">
        <f>IF(ISBLANK('Prediction Log'!$N775), "", IF('Prediction Log'!$R775=Games!K757, "Y", "N"))</f>
        <v/>
      </c>
      <c r="Y775" s="82" t="str">
        <f>IF(ISBLANK('Prediction Log'!$N775), "",IF('Prediction Log'!$J775='Prediction Log'!$M775, "Y", "N"))</f>
        <v/>
      </c>
      <c r="Z775" s="81" t="str">
        <f>IF(ISBLANK('Prediction Log'!$N775), "",IF('Prediction Log'!$I775&lt;&gt;'Prediction Log'!$M775, "N",IF(AND('Prediction Log'!$E775&gt;0, 'Prediction Log'!$P775&gt;'Prediction Log'!$E775, 'Prediction Log'!$I775='Prediction Log'!$C775), "Y", IF(AND('Prediction Log'!$E775&lt;0, 'Prediction Log'!$P775&lt;'Prediction Log'!$E775,'Prediction Log'!$I775='Prediction Log'!$B775 ), "Y", IF('Prediction Log'!$P775='Prediction Log'!$E775, "PUSH", "N")))))</f>
        <v/>
      </c>
      <c r="AA775" s="81" t="str">
        <f>IF(ISBLANK('Prediction Log'!$N775), "",IF(AND('Prediction Log'!$W775="Y", 'Prediction Log'!$X775="Y"), "Y", "N"))</f>
        <v/>
      </c>
      <c r="AB775" s="80" t="str">
        <f>IF(ISBLANK('Prediction Log'!$N775), "",IF('Prediction Log'!$D775&gt;0, 'Prediction Log'!$P775-'Prediction Log'!$D775, IF('Prediction Log'!$D775&lt;0, -'Prediction Log'!$P775+'Prediction Log'!$D775, "NA")))</f>
        <v/>
      </c>
      <c r="AC775" s="80" t="str">
        <f>IF(ISBLANK('Prediction Log'!$N775), "",ABS('Prediction Log'!$AB775))</f>
        <v/>
      </c>
      <c r="AD775" s="81" t="str">
        <f>IF(ISBLANK('Prediction Log'!$N775), "",IF('Prediction Log'!$E775&gt;0, 'Prediction Log'!$P775-'Prediction Log'!$E775, IF('Prediction Log'!$E775&lt;0, -'Prediction Log'!$P775+'Prediction Log'!$E775, "NA")))</f>
        <v/>
      </c>
      <c r="AE775" s="81" t="str">
        <f>IF(ISBLANK('Prediction Log'!$N775), "",ABS('Prediction Log'!$AD775))</f>
        <v/>
      </c>
    </row>
    <row r="776" ht="14.25" customHeight="1">
      <c r="A776" s="14" t="str">
        <f>IF(ISBLANK(Games!$B758), "",Games!A758)</f>
        <v/>
      </c>
      <c r="B776" s="67" t="str">
        <f>IF(ISBLANK(Games!$B758), "",Games!B758)</f>
        <v/>
      </c>
      <c r="C776" s="67" t="str">
        <f>IF(ISBLANK(Games!$B758), "",Games!E758)</f>
        <v/>
      </c>
      <c r="D776" s="10" t="str">
        <f>IF(ISBLANK(Games!$B758), "",Games!G758)</f>
        <v/>
      </c>
      <c r="E776" s="10" t="str">
        <f>IF(ISBLANK(Games!$B758), "",Games!H758)</f>
        <v/>
      </c>
      <c r="F776" s="69" t="str">
        <f>Games!D758</f>
        <v/>
      </c>
      <c r="G776" s="70" t="str">
        <f>Games!K758</f>
        <v/>
      </c>
      <c r="H776" s="71" t="str">
        <f>IF(ISBLANK(Games!B758), "", IF('Prediction Log'!$D776&lt;0, 'Prediction Log'!$B776, 'Prediction Log'!$C776))</f>
        <v/>
      </c>
      <c r="I776" s="72" t="str">
        <f>IF(ISBLANK(Games!$B758), "",Games!I758)</f>
        <v/>
      </c>
      <c r="J776" s="72" t="str">
        <f>IF('Prediction Log'!$F776&gt;0.5, 'Prediction Log'!$B776, IF('Prediction Log'!$F776&lt;0.5, 'Prediction Log'!$C776, "PICK"))</f>
        <v/>
      </c>
      <c r="K776" s="73" t="str">
        <f>IF(ISBLANK(Games!B758), "",IF('Prediction Log'!$J776='Prediction Log'!$B776, 'Prediction Log'!$F776, 1-'Prediction Log'!$F776))</f>
        <v/>
      </c>
      <c r="L776" s="74" t="str">
        <f>IF(ISBLANK(Games!$B758), "",Games!L758)</f>
        <v/>
      </c>
      <c r="M776" s="75" t="str">
        <f>IF(ISBLANK('Prediction Log'!$N776), "",IF('Prediction Log'!$N776&gt;'Prediction Log'!$O776,'Prediction Log'!$B776,'Prediction Log'!$C776))</f>
        <v/>
      </c>
      <c r="N776" s="76"/>
      <c r="O776" s="76"/>
      <c r="P776" s="77" t="str">
        <f>IF(ISBLANK('Prediction Log'!$N776), "",'Prediction Log'!$O776-'Prediction Log'!$N776)</f>
        <v/>
      </c>
      <c r="Q776" s="78" t="str">
        <f>IF(ISBLANK('Prediction Log'!$N776), "",IF('Prediction Log'!$M776&lt;&gt;'Prediction Log'!$H776, "Y", IF(AND('Prediction Log'!$M776='Prediction Log'!$H776, ABS((-1*'Prediction Log'!$P776))&gt;ABS('Prediction Log'!$D776)), "Y", IF('Prediction Log'!$D776='Prediction Log'!$P776, "PUSH", "N"))))</f>
        <v/>
      </c>
      <c r="R776" s="79" t="str">
        <f>IF(ISBLANK('Prediction Log'!$N776), "",IF('Prediction Log'!$P776&lt;'Prediction Log'!$D776, "Y", IF('Prediction Log'!$P776='Prediction Log'!$D776, "PUSH", "N")))</f>
        <v/>
      </c>
      <c r="S776" s="79" t="str">
        <f>IF(ISBLANK('Prediction Log'!$N776), "",IF('Prediction Log'!$P776&lt;'Prediction Log'!$E776, "Y", IF('Prediction Log'!$P776='Prediction Log'!$E776, "PUSH", "N")))</f>
        <v/>
      </c>
      <c r="T776" s="80" t="str">
        <f>IF(ISBLANK('Prediction Log'!$N776),"",IF('Prediction Log'!$M776='Prediction Log'!$H776, "Y", "N"))</f>
        <v/>
      </c>
      <c r="U776" s="80" t="str">
        <f>'Prediction Log'!$R776</f>
        <v/>
      </c>
      <c r="V776" s="80" t="str">
        <f>IF(ISBLANK('Prediction Log'!$N776), "",IF(AND('Prediction Log'!$T776="Y", 'Prediction Log'!$U776="Y"), "Y", "N"))</f>
        <v/>
      </c>
      <c r="W776" s="81" t="str">
        <f>IF(ISBLANK('Prediction Log'!$N776),"",IF('Prediction Log'!$M776='Prediction Log'!$I776, "Y", "N"))</f>
        <v/>
      </c>
      <c r="X776" s="81" t="str">
        <f>IF(ISBLANK('Prediction Log'!$N776), "", IF('Prediction Log'!$R776=Games!K758, "Y", "N"))</f>
        <v/>
      </c>
      <c r="Y776" s="82" t="str">
        <f>IF(ISBLANK('Prediction Log'!$N776), "",IF('Prediction Log'!$J776='Prediction Log'!$M776, "Y", "N"))</f>
        <v/>
      </c>
      <c r="Z776" s="81" t="str">
        <f>IF(ISBLANK('Prediction Log'!$N776), "",IF('Prediction Log'!$I776&lt;&gt;'Prediction Log'!$M776, "N",IF(AND('Prediction Log'!$E776&gt;0, 'Prediction Log'!$P776&gt;'Prediction Log'!$E776, 'Prediction Log'!$I776='Prediction Log'!$C776), "Y", IF(AND('Prediction Log'!$E776&lt;0, 'Prediction Log'!$P776&lt;'Prediction Log'!$E776,'Prediction Log'!$I776='Prediction Log'!$B776 ), "Y", IF('Prediction Log'!$P776='Prediction Log'!$E776, "PUSH", "N")))))</f>
        <v/>
      </c>
      <c r="AA776" s="81" t="str">
        <f>IF(ISBLANK('Prediction Log'!$N776), "",IF(AND('Prediction Log'!$W776="Y", 'Prediction Log'!$X776="Y"), "Y", "N"))</f>
        <v/>
      </c>
      <c r="AB776" s="80" t="str">
        <f>IF(ISBLANK('Prediction Log'!$N776), "",IF('Prediction Log'!$D776&gt;0, 'Prediction Log'!$P776-'Prediction Log'!$D776, IF('Prediction Log'!$D776&lt;0, -'Prediction Log'!$P776+'Prediction Log'!$D776, "NA")))</f>
        <v/>
      </c>
      <c r="AC776" s="80" t="str">
        <f>IF(ISBLANK('Prediction Log'!$N776), "",ABS('Prediction Log'!$AB776))</f>
        <v/>
      </c>
      <c r="AD776" s="81" t="str">
        <f>IF(ISBLANK('Prediction Log'!$N776), "",IF('Prediction Log'!$E776&gt;0, 'Prediction Log'!$P776-'Prediction Log'!$E776, IF('Prediction Log'!$E776&lt;0, -'Prediction Log'!$P776+'Prediction Log'!$E776, "NA")))</f>
        <v/>
      </c>
      <c r="AE776" s="81" t="str">
        <f>IF(ISBLANK('Prediction Log'!$N776), "",ABS('Prediction Log'!$AD776))</f>
        <v/>
      </c>
    </row>
    <row r="777" ht="14.25" customHeight="1">
      <c r="A777" s="67" t="str">
        <f>IF(ISBLANK(Games!$B759), "",Games!A759)</f>
        <v/>
      </c>
      <c r="B777" s="67" t="str">
        <f>IF(ISBLANK(Games!$B759), "",Games!B759)</f>
        <v/>
      </c>
      <c r="C777" s="67" t="str">
        <f>IF(ISBLANK(Games!$B759), "",Games!E759)</f>
        <v/>
      </c>
      <c r="D777" s="68" t="str">
        <f>IF(ISBLANK(Games!$B759), "",Games!G759)</f>
        <v/>
      </c>
      <c r="E777" s="68" t="str">
        <f>IF(ISBLANK(Games!$B759), "",Games!H759)</f>
        <v/>
      </c>
      <c r="F777" s="69" t="str">
        <f>Games!D759</f>
        <v/>
      </c>
      <c r="G777" s="70" t="str">
        <f>Games!K759</f>
        <v/>
      </c>
      <c r="H777" s="71" t="str">
        <f>IF(ISBLANK(Games!B759), "", IF('Prediction Log'!$D777&lt;0, 'Prediction Log'!$B777, 'Prediction Log'!$C777))</f>
        <v/>
      </c>
      <c r="I777" s="72" t="str">
        <f>IF(ISBLANK(Games!$B759), "",Games!I759)</f>
        <v/>
      </c>
      <c r="J777" s="72" t="str">
        <f>IF('Prediction Log'!$F777&gt;0.5, 'Prediction Log'!$B777, IF('Prediction Log'!$F777&lt;0.5, 'Prediction Log'!$C777, "PICK"))</f>
        <v/>
      </c>
      <c r="K777" s="73" t="str">
        <f>IF(ISBLANK(Games!B759), "",IF('Prediction Log'!$J777='Prediction Log'!$B777, 'Prediction Log'!$F777, 1-'Prediction Log'!$F777))</f>
        <v/>
      </c>
      <c r="L777" s="74" t="str">
        <f>IF(ISBLANK(Games!$B759), "",Games!L759)</f>
        <v/>
      </c>
      <c r="M777" s="75" t="str">
        <f>IF(ISBLANK('Prediction Log'!$N777), "",IF('Prediction Log'!$N777&gt;'Prediction Log'!$O777,'Prediction Log'!$B777,'Prediction Log'!$C777))</f>
        <v/>
      </c>
      <c r="N777" s="76"/>
      <c r="O777" s="76"/>
      <c r="P777" s="77" t="str">
        <f>IF(ISBLANK('Prediction Log'!$N777), "",'Prediction Log'!$O777-'Prediction Log'!$N777)</f>
        <v/>
      </c>
      <c r="Q777" s="78" t="str">
        <f>IF(ISBLANK('Prediction Log'!$N777), "",IF('Prediction Log'!$M777&lt;&gt;'Prediction Log'!$H777, "Y", IF(AND('Prediction Log'!$M777='Prediction Log'!$H777, ABS((-1*'Prediction Log'!$P777))&gt;ABS('Prediction Log'!$D777)), "Y", IF('Prediction Log'!$D777='Prediction Log'!$P777, "PUSH", "N"))))</f>
        <v/>
      </c>
      <c r="R777" s="79" t="str">
        <f>IF(ISBLANK('Prediction Log'!$N777), "",IF('Prediction Log'!$P777&lt;'Prediction Log'!$D777, "Y", IF('Prediction Log'!$P777='Prediction Log'!$D777, "PUSH", "N")))</f>
        <v/>
      </c>
      <c r="S777" s="79" t="str">
        <f>IF(ISBLANK('Prediction Log'!$N777), "",IF('Prediction Log'!$P777&lt;'Prediction Log'!$E777, "Y", IF('Prediction Log'!$P777='Prediction Log'!$E777, "PUSH", "N")))</f>
        <v/>
      </c>
      <c r="T777" s="80" t="str">
        <f>IF(ISBLANK('Prediction Log'!$N777),"",IF('Prediction Log'!$M777='Prediction Log'!$H777, "Y", "N"))</f>
        <v/>
      </c>
      <c r="U777" s="80" t="str">
        <f>'Prediction Log'!$R777</f>
        <v/>
      </c>
      <c r="V777" s="80" t="str">
        <f>IF(ISBLANK('Prediction Log'!$N777), "",IF(AND('Prediction Log'!$T777="Y", 'Prediction Log'!$U777="Y"), "Y", "N"))</f>
        <v/>
      </c>
      <c r="W777" s="81" t="str">
        <f>IF(ISBLANK('Prediction Log'!$N777),"",IF('Prediction Log'!$M777='Prediction Log'!$I777, "Y", "N"))</f>
        <v/>
      </c>
      <c r="X777" s="81" t="str">
        <f>IF(ISBLANK('Prediction Log'!$N777), "", IF('Prediction Log'!$R777=Games!K759, "Y", "N"))</f>
        <v/>
      </c>
      <c r="Y777" s="82" t="str">
        <f>IF(ISBLANK('Prediction Log'!$N777), "",IF('Prediction Log'!$J777='Prediction Log'!$M777, "Y", "N"))</f>
        <v/>
      </c>
      <c r="Z777" s="81" t="str">
        <f>IF(ISBLANK('Prediction Log'!$N777), "",IF('Prediction Log'!$I777&lt;&gt;'Prediction Log'!$M777, "N",IF(AND('Prediction Log'!$E777&gt;0, 'Prediction Log'!$P777&gt;'Prediction Log'!$E777, 'Prediction Log'!$I777='Prediction Log'!$C777), "Y", IF(AND('Prediction Log'!$E777&lt;0, 'Prediction Log'!$P777&lt;'Prediction Log'!$E777,'Prediction Log'!$I777='Prediction Log'!$B777 ), "Y", IF('Prediction Log'!$P777='Prediction Log'!$E777, "PUSH", "N")))))</f>
        <v/>
      </c>
      <c r="AA777" s="81" t="str">
        <f>IF(ISBLANK('Prediction Log'!$N777), "",IF(AND('Prediction Log'!$W777="Y", 'Prediction Log'!$X777="Y"), "Y", "N"))</f>
        <v/>
      </c>
      <c r="AB777" s="80" t="str">
        <f>IF(ISBLANK('Prediction Log'!$N777), "",IF('Prediction Log'!$D777&gt;0, 'Prediction Log'!$P777-'Prediction Log'!$D777, IF('Prediction Log'!$D777&lt;0, -'Prediction Log'!$P777+'Prediction Log'!$D777, "NA")))</f>
        <v/>
      </c>
      <c r="AC777" s="80" t="str">
        <f>IF(ISBLANK('Prediction Log'!$N777), "",ABS('Prediction Log'!$AB777))</f>
        <v/>
      </c>
      <c r="AD777" s="81" t="str">
        <f>IF(ISBLANK('Prediction Log'!$N777), "",IF('Prediction Log'!$E777&gt;0, 'Prediction Log'!$P777-'Prediction Log'!$E777, IF('Prediction Log'!$E777&lt;0, -'Prediction Log'!$P777+'Prediction Log'!$E777, "NA")))</f>
        <v/>
      </c>
      <c r="AE777" s="81" t="str">
        <f>IF(ISBLANK('Prediction Log'!$N777), "",ABS('Prediction Log'!$AD777))</f>
        <v/>
      </c>
    </row>
    <row r="778" ht="14.25" customHeight="1">
      <c r="A778" s="14" t="str">
        <f>IF(ISBLANK(Games!$B760), "",Games!A760)</f>
        <v/>
      </c>
      <c r="B778" s="67" t="str">
        <f>IF(ISBLANK(Games!$B760), "",Games!B760)</f>
        <v/>
      </c>
      <c r="C778" s="67" t="str">
        <f>IF(ISBLANK(Games!$B760), "",Games!E760)</f>
        <v/>
      </c>
      <c r="D778" s="10" t="str">
        <f>IF(ISBLANK(Games!$B760), "",Games!G760)</f>
        <v/>
      </c>
      <c r="E778" s="10" t="str">
        <f>IF(ISBLANK(Games!$B760), "",Games!H760)</f>
        <v/>
      </c>
      <c r="F778" s="69" t="str">
        <f>Games!D760</f>
        <v/>
      </c>
      <c r="G778" s="70" t="str">
        <f>Games!K760</f>
        <v/>
      </c>
      <c r="H778" s="71" t="str">
        <f>IF(ISBLANK(Games!B760), "", IF('Prediction Log'!$D778&lt;0, 'Prediction Log'!$B778, 'Prediction Log'!$C778))</f>
        <v/>
      </c>
      <c r="I778" s="72" t="str">
        <f>IF(ISBLANK(Games!$B760), "",Games!I760)</f>
        <v/>
      </c>
      <c r="J778" s="72" t="str">
        <f>IF('Prediction Log'!$F778&gt;0.5, 'Prediction Log'!$B778, IF('Prediction Log'!$F778&lt;0.5, 'Prediction Log'!$C778, "PICK"))</f>
        <v/>
      </c>
      <c r="K778" s="73" t="str">
        <f>IF(ISBLANK(Games!B760), "",IF('Prediction Log'!$J778='Prediction Log'!$B778, 'Prediction Log'!$F778, 1-'Prediction Log'!$F778))</f>
        <v/>
      </c>
      <c r="L778" s="74" t="str">
        <f>IF(ISBLANK(Games!$B760), "",Games!L760)</f>
        <v/>
      </c>
      <c r="M778" s="75" t="str">
        <f>IF(ISBLANK('Prediction Log'!$N778), "",IF('Prediction Log'!$N778&gt;'Prediction Log'!$O778,'Prediction Log'!$B778,'Prediction Log'!$C778))</f>
        <v/>
      </c>
      <c r="N778" s="76"/>
      <c r="O778" s="76"/>
      <c r="P778" s="77" t="str">
        <f>IF(ISBLANK('Prediction Log'!$N778), "",'Prediction Log'!$O778-'Prediction Log'!$N778)</f>
        <v/>
      </c>
      <c r="Q778" s="78" t="str">
        <f>IF(ISBLANK('Prediction Log'!$N778), "",IF('Prediction Log'!$M778&lt;&gt;'Prediction Log'!$H778, "Y", IF(AND('Prediction Log'!$M778='Prediction Log'!$H778, ABS((-1*'Prediction Log'!$P778))&gt;ABS('Prediction Log'!$D778)), "Y", IF('Prediction Log'!$D778='Prediction Log'!$P778, "PUSH", "N"))))</f>
        <v/>
      </c>
      <c r="R778" s="79" t="str">
        <f>IF(ISBLANK('Prediction Log'!$N778), "",IF('Prediction Log'!$P778&lt;'Prediction Log'!$D778, "Y", IF('Prediction Log'!$P778='Prediction Log'!$D778, "PUSH", "N")))</f>
        <v/>
      </c>
      <c r="S778" s="79" t="str">
        <f>IF(ISBLANK('Prediction Log'!$N778), "",IF('Prediction Log'!$P778&lt;'Prediction Log'!$E778, "Y", IF('Prediction Log'!$P778='Prediction Log'!$E778, "PUSH", "N")))</f>
        <v/>
      </c>
      <c r="T778" s="80" t="str">
        <f>IF(ISBLANK('Prediction Log'!$N778),"",IF('Prediction Log'!$M778='Prediction Log'!$H778, "Y", "N"))</f>
        <v/>
      </c>
      <c r="U778" s="80" t="str">
        <f>'Prediction Log'!$R778</f>
        <v/>
      </c>
      <c r="V778" s="80" t="str">
        <f>IF(ISBLANK('Prediction Log'!$N778), "",IF(AND('Prediction Log'!$T778="Y", 'Prediction Log'!$U778="Y"), "Y", "N"))</f>
        <v/>
      </c>
      <c r="W778" s="81" t="str">
        <f>IF(ISBLANK('Prediction Log'!$N778),"",IF('Prediction Log'!$M778='Prediction Log'!$I778, "Y", "N"))</f>
        <v/>
      </c>
      <c r="X778" s="81" t="str">
        <f>IF(ISBLANK('Prediction Log'!$N778), "", IF('Prediction Log'!$R778=Games!K760, "Y", "N"))</f>
        <v/>
      </c>
      <c r="Y778" s="82" t="str">
        <f>IF(ISBLANK('Prediction Log'!$N778), "",IF('Prediction Log'!$J778='Prediction Log'!$M778, "Y", "N"))</f>
        <v/>
      </c>
      <c r="Z778" s="81" t="str">
        <f>IF(ISBLANK('Prediction Log'!$N778), "",IF('Prediction Log'!$I778&lt;&gt;'Prediction Log'!$M778, "N",IF(AND('Prediction Log'!$E778&gt;0, 'Prediction Log'!$P778&gt;'Prediction Log'!$E778, 'Prediction Log'!$I778='Prediction Log'!$C778), "Y", IF(AND('Prediction Log'!$E778&lt;0, 'Prediction Log'!$P778&lt;'Prediction Log'!$E778,'Prediction Log'!$I778='Prediction Log'!$B778 ), "Y", IF('Prediction Log'!$P778='Prediction Log'!$E778, "PUSH", "N")))))</f>
        <v/>
      </c>
      <c r="AA778" s="81" t="str">
        <f>IF(ISBLANK('Prediction Log'!$N778), "",IF(AND('Prediction Log'!$W778="Y", 'Prediction Log'!$X778="Y"), "Y", "N"))</f>
        <v/>
      </c>
      <c r="AB778" s="80" t="str">
        <f>IF(ISBLANK('Prediction Log'!$N778), "",IF('Prediction Log'!$D778&gt;0, 'Prediction Log'!$P778-'Prediction Log'!$D778, IF('Prediction Log'!$D778&lt;0, -'Prediction Log'!$P778+'Prediction Log'!$D778, "NA")))</f>
        <v/>
      </c>
      <c r="AC778" s="80" t="str">
        <f>IF(ISBLANK('Prediction Log'!$N778), "",ABS('Prediction Log'!$AB778))</f>
        <v/>
      </c>
      <c r="AD778" s="81" t="str">
        <f>IF(ISBLANK('Prediction Log'!$N778), "",IF('Prediction Log'!$E778&gt;0, 'Prediction Log'!$P778-'Prediction Log'!$E778, IF('Prediction Log'!$E778&lt;0, -'Prediction Log'!$P778+'Prediction Log'!$E778, "NA")))</f>
        <v/>
      </c>
      <c r="AE778" s="81" t="str">
        <f>IF(ISBLANK('Prediction Log'!$N778), "",ABS('Prediction Log'!$AD778))</f>
        <v/>
      </c>
    </row>
    <row r="779" ht="14.25" customHeight="1">
      <c r="A779" s="67" t="str">
        <f>IF(ISBLANK(Games!$B761), "",Games!A761)</f>
        <v/>
      </c>
      <c r="B779" s="67" t="str">
        <f>IF(ISBLANK(Games!$B761), "",Games!B761)</f>
        <v/>
      </c>
      <c r="C779" s="67" t="str">
        <f>IF(ISBLANK(Games!$B761), "",Games!E761)</f>
        <v/>
      </c>
      <c r="D779" s="68" t="str">
        <f>IF(ISBLANK(Games!$B761), "",Games!G761)</f>
        <v/>
      </c>
      <c r="E779" s="68" t="str">
        <f>IF(ISBLANK(Games!$B761), "",Games!H761)</f>
        <v/>
      </c>
      <c r="F779" s="69" t="str">
        <f>Games!D761</f>
        <v/>
      </c>
      <c r="G779" s="70" t="str">
        <f>Games!K761</f>
        <v/>
      </c>
      <c r="H779" s="71" t="str">
        <f>IF(ISBLANK(Games!B761), "", IF('Prediction Log'!$D779&lt;0, 'Prediction Log'!$B779, 'Prediction Log'!$C779))</f>
        <v/>
      </c>
      <c r="I779" s="72" t="str">
        <f>IF(ISBLANK(Games!$B761), "",Games!I761)</f>
        <v/>
      </c>
      <c r="J779" s="72" t="str">
        <f>IF('Prediction Log'!$F779&gt;0.5, 'Prediction Log'!$B779, IF('Prediction Log'!$F779&lt;0.5, 'Prediction Log'!$C779, "PICK"))</f>
        <v/>
      </c>
      <c r="K779" s="73" t="str">
        <f>IF(ISBLANK(Games!B761), "",IF('Prediction Log'!$J779='Prediction Log'!$B779, 'Prediction Log'!$F779, 1-'Prediction Log'!$F779))</f>
        <v/>
      </c>
      <c r="L779" s="74" t="str">
        <f>IF(ISBLANK(Games!$B761), "",Games!L761)</f>
        <v/>
      </c>
      <c r="M779" s="75" t="str">
        <f>IF(ISBLANK('Prediction Log'!$N779), "",IF('Prediction Log'!$N779&gt;'Prediction Log'!$O779,'Prediction Log'!$B779,'Prediction Log'!$C779))</f>
        <v/>
      </c>
      <c r="N779" s="76"/>
      <c r="O779" s="76"/>
      <c r="P779" s="77" t="str">
        <f>IF(ISBLANK('Prediction Log'!$N779), "",'Prediction Log'!$O779-'Prediction Log'!$N779)</f>
        <v/>
      </c>
      <c r="Q779" s="78" t="str">
        <f>IF(ISBLANK('Prediction Log'!$N779), "",IF('Prediction Log'!$M779&lt;&gt;'Prediction Log'!$H779, "Y", IF(AND('Prediction Log'!$M779='Prediction Log'!$H779, ABS((-1*'Prediction Log'!$P779))&gt;ABS('Prediction Log'!$D779)), "Y", IF('Prediction Log'!$D779='Prediction Log'!$P779, "PUSH", "N"))))</f>
        <v/>
      </c>
      <c r="R779" s="79" t="str">
        <f>IF(ISBLANK('Prediction Log'!$N779), "",IF('Prediction Log'!$P779&lt;'Prediction Log'!$D779, "Y", IF('Prediction Log'!$P779='Prediction Log'!$D779, "PUSH", "N")))</f>
        <v/>
      </c>
      <c r="S779" s="79" t="str">
        <f>IF(ISBLANK('Prediction Log'!$N779), "",IF('Prediction Log'!$P779&lt;'Prediction Log'!$E779, "Y", IF('Prediction Log'!$P779='Prediction Log'!$E779, "PUSH", "N")))</f>
        <v/>
      </c>
      <c r="T779" s="80" t="str">
        <f>IF(ISBLANK('Prediction Log'!$N779),"",IF('Prediction Log'!$M779='Prediction Log'!$H779, "Y", "N"))</f>
        <v/>
      </c>
      <c r="U779" s="80" t="str">
        <f>'Prediction Log'!$R779</f>
        <v/>
      </c>
      <c r="V779" s="80" t="str">
        <f>IF(ISBLANK('Prediction Log'!$N779), "",IF(AND('Prediction Log'!$T779="Y", 'Prediction Log'!$U779="Y"), "Y", "N"))</f>
        <v/>
      </c>
      <c r="W779" s="81" t="str">
        <f>IF(ISBLANK('Prediction Log'!$N779),"",IF('Prediction Log'!$M779='Prediction Log'!$I779, "Y", "N"))</f>
        <v/>
      </c>
      <c r="X779" s="81" t="str">
        <f>IF(ISBLANK('Prediction Log'!$N779), "", IF('Prediction Log'!$R779=Games!K761, "Y", "N"))</f>
        <v/>
      </c>
      <c r="Y779" s="82" t="str">
        <f>IF(ISBLANK('Prediction Log'!$N779), "",IF('Prediction Log'!$J779='Prediction Log'!$M779, "Y", "N"))</f>
        <v/>
      </c>
      <c r="Z779" s="81" t="str">
        <f>IF(ISBLANK('Prediction Log'!$N779), "",IF('Prediction Log'!$I779&lt;&gt;'Prediction Log'!$M779, "N",IF(AND('Prediction Log'!$E779&gt;0, 'Prediction Log'!$P779&gt;'Prediction Log'!$E779, 'Prediction Log'!$I779='Prediction Log'!$C779), "Y", IF(AND('Prediction Log'!$E779&lt;0, 'Prediction Log'!$P779&lt;'Prediction Log'!$E779,'Prediction Log'!$I779='Prediction Log'!$B779 ), "Y", IF('Prediction Log'!$P779='Prediction Log'!$E779, "PUSH", "N")))))</f>
        <v/>
      </c>
      <c r="AA779" s="81" t="str">
        <f>IF(ISBLANK('Prediction Log'!$N779), "",IF(AND('Prediction Log'!$W779="Y", 'Prediction Log'!$X779="Y"), "Y", "N"))</f>
        <v/>
      </c>
      <c r="AB779" s="80" t="str">
        <f>IF(ISBLANK('Prediction Log'!$N779), "",IF('Prediction Log'!$D779&gt;0, 'Prediction Log'!$P779-'Prediction Log'!$D779, IF('Prediction Log'!$D779&lt;0, -'Prediction Log'!$P779+'Prediction Log'!$D779, "NA")))</f>
        <v/>
      </c>
      <c r="AC779" s="80" t="str">
        <f>IF(ISBLANK('Prediction Log'!$N779), "",ABS('Prediction Log'!$AB779))</f>
        <v/>
      </c>
      <c r="AD779" s="81" t="str">
        <f>IF(ISBLANK('Prediction Log'!$N779), "",IF('Prediction Log'!$E779&gt;0, 'Prediction Log'!$P779-'Prediction Log'!$E779, IF('Prediction Log'!$E779&lt;0, -'Prediction Log'!$P779+'Prediction Log'!$E779, "NA")))</f>
        <v/>
      </c>
      <c r="AE779" s="81" t="str">
        <f>IF(ISBLANK('Prediction Log'!$N779), "",ABS('Prediction Log'!$AD779))</f>
        <v/>
      </c>
    </row>
    <row r="780" ht="14.25" customHeight="1">
      <c r="A780" s="14" t="str">
        <f>IF(ISBLANK(Games!$B762), "",Games!A762)</f>
        <v/>
      </c>
      <c r="B780" s="67" t="str">
        <f>IF(ISBLANK(Games!$B762), "",Games!B762)</f>
        <v/>
      </c>
      <c r="C780" s="67" t="str">
        <f>IF(ISBLANK(Games!$B762), "",Games!E762)</f>
        <v/>
      </c>
      <c r="D780" s="10" t="str">
        <f>IF(ISBLANK(Games!$B762), "",Games!G762)</f>
        <v/>
      </c>
      <c r="E780" s="10" t="str">
        <f>IF(ISBLANK(Games!$B762), "",Games!H762)</f>
        <v/>
      </c>
      <c r="F780" s="69" t="str">
        <f>Games!D762</f>
        <v/>
      </c>
      <c r="G780" s="70" t="str">
        <f>Games!K762</f>
        <v/>
      </c>
      <c r="H780" s="71" t="str">
        <f>IF(ISBLANK(Games!B762), "", IF('Prediction Log'!$D780&lt;0, 'Prediction Log'!$B780, 'Prediction Log'!$C780))</f>
        <v/>
      </c>
      <c r="I780" s="72" t="str">
        <f>IF(ISBLANK(Games!$B762), "",Games!I762)</f>
        <v/>
      </c>
      <c r="J780" s="72" t="str">
        <f>IF('Prediction Log'!$F780&gt;0.5, 'Prediction Log'!$B780, IF('Prediction Log'!$F780&lt;0.5, 'Prediction Log'!$C780, "PICK"))</f>
        <v/>
      </c>
      <c r="K780" s="73" t="str">
        <f>IF(ISBLANK(Games!B762), "",IF('Prediction Log'!$J780='Prediction Log'!$B780, 'Prediction Log'!$F780, 1-'Prediction Log'!$F780))</f>
        <v/>
      </c>
      <c r="L780" s="74" t="str">
        <f>IF(ISBLANK(Games!$B762), "",Games!L762)</f>
        <v/>
      </c>
      <c r="M780" s="75" t="str">
        <f>IF(ISBLANK('Prediction Log'!$N780), "",IF('Prediction Log'!$N780&gt;'Prediction Log'!$O780,'Prediction Log'!$B780,'Prediction Log'!$C780))</f>
        <v/>
      </c>
      <c r="N780" s="76"/>
      <c r="O780" s="76"/>
      <c r="P780" s="77" t="str">
        <f>IF(ISBLANK('Prediction Log'!$N780), "",'Prediction Log'!$O780-'Prediction Log'!$N780)</f>
        <v/>
      </c>
      <c r="Q780" s="78" t="str">
        <f>IF(ISBLANK('Prediction Log'!$N780), "",IF('Prediction Log'!$M780&lt;&gt;'Prediction Log'!$H780, "Y", IF(AND('Prediction Log'!$M780='Prediction Log'!$H780, ABS((-1*'Prediction Log'!$P780))&gt;ABS('Prediction Log'!$D780)), "Y", IF('Prediction Log'!$D780='Prediction Log'!$P780, "PUSH", "N"))))</f>
        <v/>
      </c>
      <c r="R780" s="79" t="str">
        <f>IF(ISBLANK('Prediction Log'!$N780), "",IF('Prediction Log'!$P780&lt;'Prediction Log'!$D780, "Y", IF('Prediction Log'!$P780='Prediction Log'!$D780, "PUSH", "N")))</f>
        <v/>
      </c>
      <c r="S780" s="79" t="str">
        <f>IF(ISBLANK('Prediction Log'!$N780), "",IF('Prediction Log'!$P780&lt;'Prediction Log'!$E780, "Y", IF('Prediction Log'!$P780='Prediction Log'!$E780, "PUSH", "N")))</f>
        <v/>
      </c>
      <c r="T780" s="80" t="str">
        <f>IF(ISBLANK('Prediction Log'!$N780),"",IF('Prediction Log'!$M780='Prediction Log'!$H780, "Y", "N"))</f>
        <v/>
      </c>
      <c r="U780" s="80" t="str">
        <f>'Prediction Log'!$R780</f>
        <v/>
      </c>
      <c r="V780" s="80" t="str">
        <f>IF(ISBLANK('Prediction Log'!$N780), "",IF(AND('Prediction Log'!$T780="Y", 'Prediction Log'!$U780="Y"), "Y", "N"))</f>
        <v/>
      </c>
      <c r="W780" s="81" t="str">
        <f>IF(ISBLANK('Prediction Log'!$N780),"",IF('Prediction Log'!$M780='Prediction Log'!$I780, "Y", "N"))</f>
        <v/>
      </c>
      <c r="X780" s="81" t="str">
        <f>IF(ISBLANK('Prediction Log'!$N780), "", IF('Prediction Log'!$R780=Games!K762, "Y", "N"))</f>
        <v/>
      </c>
      <c r="Y780" s="82" t="str">
        <f>IF(ISBLANK('Prediction Log'!$N780), "",IF('Prediction Log'!$J780='Prediction Log'!$M780, "Y", "N"))</f>
        <v/>
      </c>
      <c r="Z780" s="81" t="str">
        <f>IF(ISBLANK('Prediction Log'!$N780), "",IF('Prediction Log'!$I780&lt;&gt;'Prediction Log'!$M780, "N",IF(AND('Prediction Log'!$E780&gt;0, 'Prediction Log'!$P780&gt;'Prediction Log'!$E780, 'Prediction Log'!$I780='Prediction Log'!$C780), "Y", IF(AND('Prediction Log'!$E780&lt;0, 'Prediction Log'!$P780&lt;'Prediction Log'!$E780,'Prediction Log'!$I780='Prediction Log'!$B780 ), "Y", IF('Prediction Log'!$P780='Prediction Log'!$E780, "PUSH", "N")))))</f>
        <v/>
      </c>
      <c r="AA780" s="81" t="str">
        <f>IF(ISBLANK('Prediction Log'!$N780), "",IF(AND('Prediction Log'!$W780="Y", 'Prediction Log'!$X780="Y"), "Y", "N"))</f>
        <v/>
      </c>
      <c r="AB780" s="80" t="str">
        <f>IF(ISBLANK('Prediction Log'!$N780), "",IF('Prediction Log'!$D780&gt;0, 'Prediction Log'!$P780-'Prediction Log'!$D780, IF('Prediction Log'!$D780&lt;0, -'Prediction Log'!$P780+'Prediction Log'!$D780, "NA")))</f>
        <v/>
      </c>
      <c r="AC780" s="80" t="str">
        <f>IF(ISBLANK('Prediction Log'!$N780), "",ABS('Prediction Log'!$AB780))</f>
        <v/>
      </c>
      <c r="AD780" s="81" t="str">
        <f>IF(ISBLANK('Prediction Log'!$N780), "",IF('Prediction Log'!$E780&gt;0, 'Prediction Log'!$P780-'Prediction Log'!$E780, IF('Prediction Log'!$E780&lt;0, -'Prediction Log'!$P780+'Prediction Log'!$E780, "NA")))</f>
        <v/>
      </c>
      <c r="AE780" s="81" t="str">
        <f>IF(ISBLANK('Prediction Log'!$N780), "",ABS('Prediction Log'!$AD780))</f>
        <v/>
      </c>
    </row>
    <row r="781" ht="14.25" customHeight="1">
      <c r="A781" s="67" t="str">
        <f>IF(ISBLANK(Games!$B763), "",Games!A763)</f>
        <v/>
      </c>
      <c r="B781" s="67" t="str">
        <f>IF(ISBLANK(Games!$B763), "",Games!B763)</f>
        <v/>
      </c>
      <c r="C781" s="67" t="str">
        <f>IF(ISBLANK(Games!$B763), "",Games!E763)</f>
        <v/>
      </c>
      <c r="D781" s="68" t="str">
        <f>IF(ISBLANK(Games!$B763), "",Games!G763)</f>
        <v/>
      </c>
      <c r="E781" s="68" t="str">
        <f>IF(ISBLANK(Games!$B763), "",Games!H763)</f>
        <v/>
      </c>
      <c r="F781" s="69" t="str">
        <f>Games!D763</f>
        <v/>
      </c>
      <c r="G781" s="70" t="str">
        <f>Games!K763</f>
        <v/>
      </c>
      <c r="H781" s="71" t="str">
        <f>IF(ISBLANK(Games!B763), "", IF('Prediction Log'!$D781&lt;0, 'Prediction Log'!$B781, 'Prediction Log'!$C781))</f>
        <v/>
      </c>
      <c r="I781" s="72" t="str">
        <f>IF(ISBLANK(Games!$B763), "",Games!I763)</f>
        <v/>
      </c>
      <c r="J781" s="72" t="str">
        <f>IF('Prediction Log'!$F781&gt;0.5, 'Prediction Log'!$B781, IF('Prediction Log'!$F781&lt;0.5, 'Prediction Log'!$C781, "PICK"))</f>
        <v/>
      </c>
      <c r="K781" s="73" t="str">
        <f>IF(ISBLANK(Games!B763), "",IF('Prediction Log'!$J781='Prediction Log'!$B781, 'Prediction Log'!$F781, 1-'Prediction Log'!$F781))</f>
        <v/>
      </c>
      <c r="L781" s="74" t="str">
        <f>IF(ISBLANK(Games!$B763), "",Games!L763)</f>
        <v/>
      </c>
      <c r="M781" s="75" t="str">
        <f>IF(ISBLANK('Prediction Log'!$N781), "",IF('Prediction Log'!$N781&gt;'Prediction Log'!$O781,'Prediction Log'!$B781,'Prediction Log'!$C781))</f>
        <v/>
      </c>
      <c r="N781" s="76"/>
      <c r="O781" s="76"/>
      <c r="P781" s="77" t="str">
        <f>IF(ISBLANK('Prediction Log'!$N781), "",'Prediction Log'!$O781-'Prediction Log'!$N781)</f>
        <v/>
      </c>
      <c r="Q781" s="78" t="str">
        <f>IF(ISBLANK('Prediction Log'!$N781), "",IF('Prediction Log'!$M781&lt;&gt;'Prediction Log'!$H781, "Y", IF(AND('Prediction Log'!$M781='Prediction Log'!$H781, ABS((-1*'Prediction Log'!$P781))&gt;ABS('Prediction Log'!$D781)), "Y", IF('Prediction Log'!$D781='Prediction Log'!$P781, "PUSH", "N"))))</f>
        <v/>
      </c>
      <c r="R781" s="79" t="str">
        <f>IF(ISBLANK('Prediction Log'!$N781), "",IF('Prediction Log'!$P781&lt;'Prediction Log'!$D781, "Y", IF('Prediction Log'!$P781='Prediction Log'!$D781, "PUSH", "N")))</f>
        <v/>
      </c>
      <c r="S781" s="79" t="str">
        <f>IF(ISBLANK('Prediction Log'!$N781), "",IF('Prediction Log'!$P781&lt;'Prediction Log'!$E781, "Y", IF('Prediction Log'!$P781='Prediction Log'!$E781, "PUSH", "N")))</f>
        <v/>
      </c>
      <c r="T781" s="80" t="str">
        <f>IF(ISBLANK('Prediction Log'!$N781),"",IF('Prediction Log'!$M781='Prediction Log'!$H781, "Y", "N"))</f>
        <v/>
      </c>
      <c r="U781" s="80" t="str">
        <f>'Prediction Log'!$R781</f>
        <v/>
      </c>
      <c r="V781" s="80" t="str">
        <f>IF(ISBLANK('Prediction Log'!$N781), "",IF(AND('Prediction Log'!$T781="Y", 'Prediction Log'!$U781="Y"), "Y", "N"))</f>
        <v/>
      </c>
      <c r="W781" s="81" t="str">
        <f>IF(ISBLANK('Prediction Log'!$N781),"",IF('Prediction Log'!$M781='Prediction Log'!$I781, "Y", "N"))</f>
        <v/>
      </c>
      <c r="X781" s="81" t="str">
        <f>IF(ISBLANK('Prediction Log'!$N781), "", IF('Prediction Log'!$R781=Games!K763, "Y", "N"))</f>
        <v/>
      </c>
      <c r="Y781" s="82" t="str">
        <f>IF(ISBLANK('Prediction Log'!$N781), "",IF('Prediction Log'!$J781='Prediction Log'!$M781, "Y", "N"))</f>
        <v/>
      </c>
      <c r="Z781" s="81" t="str">
        <f>IF(ISBLANK('Prediction Log'!$N781), "",IF('Prediction Log'!$I781&lt;&gt;'Prediction Log'!$M781, "N",IF(AND('Prediction Log'!$E781&gt;0, 'Prediction Log'!$P781&gt;'Prediction Log'!$E781, 'Prediction Log'!$I781='Prediction Log'!$C781), "Y", IF(AND('Prediction Log'!$E781&lt;0, 'Prediction Log'!$P781&lt;'Prediction Log'!$E781,'Prediction Log'!$I781='Prediction Log'!$B781 ), "Y", IF('Prediction Log'!$P781='Prediction Log'!$E781, "PUSH", "N")))))</f>
        <v/>
      </c>
      <c r="AA781" s="81" t="str">
        <f>IF(ISBLANK('Prediction Log'!$N781), "",IF(AND('Prediction Log'!$W781="Y", 'Prediction Log'!$X781="Y"), "Y", "N"))</f>
        <v/>
      </c>
      <c r="AB781" s="80" t="str">
        <f>IF(ISBLANK('Prediction Log'!$N781), "",IF('Prediction Log'!$D781&gt;0, 'Prediction Log'!$P781-'Prediction Log'!$D781, IF('Prediction Log'!$D781&lt;0, -'Prediction Log'!$P781+'Prediction Log'!$D781, "NA")))</f>
        <v/>
      </c>
      <c r="AC781" s="80" t="str">
        <f>IF(ISBLANK('Prediction Log'!$N781), "",ABS('Prediction Log'!$AB781))</f>
        <v/>
      </c>
      <c r="AD781" s="81" t="str">
        <f>IF(ISBLANK('Prediction Log'!$N781), "",IF('Prediction Log'!$E781&gt;0, 'Prediction Log'!$P781-'Prediction Log'!$E781, IF('Prediction Log'!$E781&lt;0, -'Prediction Log'!$P781+'Prediction Log'!$E781, "NA")))</f>
        <v/>
      </c>
      <c r="AE781" s="81" t="str">
        <f>IF(ISBLANK('Prediction Log'!$N781), "",ABS('Prediction Log'!$AD781))</f>
        <v/>
      </c>
    </row>
    <row r="782" ht="14.25" customHeight="1">
      <c r="A782" s="14" t="str">
        <f>IF(ISBLANK(Games!$B764), "",Games!A764)</f>
        <v/>
      </c>
      <c r="B782" s="67" t="str">
        <f>IF(ISBLANK(Games!$B764), "",Games!B764)</f>
        <v/>
      </c>
      <c r="C782" s="67" t="str">
        <f>IF(ISBLANK(Games!$B764), "",Games!E764)</f>
        <v/>
      </c>
      <c r="D782" s="10" t="str">
        <f>IF(ISBLANK(Games!$B764), "",Games!G764)</f>
        <v/>
      </c>
      <c r="E782" s="10" t="str">
        <f>IF(ISBLANK(Games!$B764), "",Games!H764)</f>
        <v/>
      </c>
      <c r="F782" s="69" t="str">
        <f>Games!D764</f>
        <v/>
      </c>
      <c r="G782" s="70" t="str">
        <f>Games!K764</f>
        <v/>
      </c>
      <c r="H782" s="71" t="str">
        <f>IF(ISBLANK(Games!B764), "", IF('Prediction Log'!$D782&lt;0, 'Prediction Log'!$B782, 'Prediction Log'!$C782))</f>
        <v/>
      </c>
      <c r="I782" s="72" t="str">
        <f>IF(ISBLANK(Games!$B764), "",Games!I764)</f>
        <v/>
      </c>
      <c r="J782" s="72" t="str">
        <f>IF('Prediction Log'!$F782&gt;0.5, 'Prediction Log'!$B782, IF('Prediction Log'!$F782&lt;0.5, 'Prediction Log'!$C782, "PICK"))</f>
        <v/>
      </c>
      <c r="K782" s="73" t="str">
        <f>IF(ISBLANK(Games!B764), "",IF('Prediction Log'!$J782='Prediction Log'!$B782, 'Prediction Log'!$F782, 1-'Prediction Log'!$F782))</f>
        <v/>
      </c>
      <c r="L782" s="74" t="str">
        <f>IF(ISBLANK(Games!$B764), "",Games!L764)</f>
        <v/>
      </c>
      <c r="M782" s="75" t="str">
        <f>IF(ISBLANK('Prediction Log'!$N782), "",IF('Prediction Log'!$N782&gt;'Prediction Log'!$O782,'Prediction Log'!$B782,'Prediction Log'!$C782))</f>
        <v/>
      </c>
      <c r="N782" s="76"/>
      <c r="O782" s="76"/>
      <c r="P782" s="77" t="str">
        <f>IF(ISBLANK('Prediction Log'!$N782), "",'Prediction Log'!$O782-'Prediction Log'!$N782)</f>
        <v/>
      </c>
      <c r="Q782" s="78" t="str">
        <f>IF(ISBLANK('Prediction Log'!$N782), "",IF('Prediction Log'!$M782&lt;&gt;'Prediction Log'!$H782, "Y", IF(AND('Prediction Log'!$M782='Prediction Log'!$H782, ABS((-1*'Prediction Log'!$P782))&gt;ABS('Prediction Log'!$D782)), "Y", IF('Prediction Log'!$D782='Prediction Log'!$P782, "PUSH", "N"))))</f>
        <v/>
      </c>
      <c r="R782" s="79" t="str">
        <f>IF(ISBLANK('Prediction Log'!$N782), "",IF('Prediction Log'!$P782&lt;'Prediction Log'!$D782, "Y", IF('Prediction Log'!$P782='Prediction Log'!$D782, "PUSH", "N")))</f>
        <v/>
      </c>
      <c r="S782" s="79" t="str">
        <f>IF(ISBLANK('Prediction Log'!$N782), "",IF('Prediction Log'!$P782&lt;'Prediction Log'!$E782, "Y", IF('Prediction Log'!$P782='Prediction Log'!$E782, "PUSH", "N")))</f>
        <v/>
      </c>
      <c r="T782" s="80" t="str">
        <f>IF(ISBLANK('Prediction Log'!$N782),"",IF('Prediction Log'!$M782='Prediction Log'!$H782, "Y", "N"))</f>
        <v/>
      </c>
      <c r="U782" s="80" t="str">
        <f>'Prediction Log'!$R782</f>
        <v/>
      </c>
      <c r="V782" s="80" t="str">
        <f>IF(ISBLANK('Prediction Log'!$N782), "",IF(AND('Prediction Log'!$T782="Y", 'Prediction Log'!$U782="Y"), "Y", "N"))</f>
        <v/>
      </c>
      <c r="W782" s="81" t="str">
        <f>IF(ISBLANK('Prediction Log'!$N782),"",IF('Prediction Log'!$M782='Prediction Log'!$I782, "Y", "N"))</f>
        <v/>
      </c>
      <c r="X782" s="81" t="str">
        <f>IF(ISBLANK('Prediction Log'!$N782), "", IF('Prediction Log'!$R782=Games!K764, "Y", "N"))</f>
        <v/>
      </c>
      <c r="Y782" s="82" t="str">
        <f>IF(ISBLANK('Prediction Log'!$N782), "",IF('Prediction Log'!$J782='Prediction Log'!$M782, "Y", "N"))</f>
        <v/>
      </c>
      <c r="Z782" s="81" t="str">
        <f>IF(ISBLANK('Prediction Log'!$N782), "",IF('Prediction Log'!$I782&lt;&gt;'Prediction Log'!$M782, "N",IF(AND('Prediction Log'!$E782&gt;0, 'Prediction Log'!$P782&gt;'Prediction Log'!$E782, 'Prediction Log'!$I782='Prediction Log'!$C782), "Y", IF(AND('Prediction Log'!$E782&lt;0, 'Prediction Log'!$P782&lt;'Prediction Log'!$E782,'Prediction Log'!$I782='Prediction Log'!$B782 ), "Y", IF('Prediction Log'!$P782='Prediction Log'!$E782, "PUSH", "N")))))</f>
        <v/>
      </c>
      <c r="AA782" s="81" t="str">
        <f>IF(ISBLANK('Prediction Log'!$N782), "",IF(AND('Prediction Log'!$W782="Y", 'Prediction Log'!$X782="Y"), "Y", "N"))</f>
        <v/>
      </c>
      <c r="AB782" s="80" t="str">
        <f>IF(ISBLANK('Prediction Log'!$N782), "",IF('Prediction Log'!$D782&gt;0, 'Prediction Log'!$P782-'Prediction Log'!$D782, IF('Prediction Log'!$D782&lt;0, -'Prediction Log'!$P782+'Prediction Log'!$D782, "NA")))</f>
        <v/>
      </c>
      <c r="AC782" s="80" t="str">
        <f>IF(ISBLANK('Prediction Log'!$N782), "",ABS('Prediction Log'!$AB782))</f>
        <v/>
      </c>
      <c r="AD782" s="81" t="str">
        <f>IF(ISBLANK('Prediction Log'!$N782), "",IF('Prediction Log'!$E782&gt;0, 'Prediction Log'!$P782-'Prediction Log'!$E782, IF('Prediction Log'!$E782&lt;0, -'Prediction Log'!$P782+'Prediction Log'!$E782, "NA")))</f>
        <v/>
      </c>
      <c r="AE782" s="81" t="str">
        <f>IF(ISBLANK('Prediction Log'!$N782), "",ABS('Prediction Log'!$AD782))</f>
        <v/>
      </c>
    </row>
    <row r="783" ht="14.25" customHeight="1">
      <c r="A783" s="67" t="str">
        <f>IF(ISBLANK(Games!$B765), "",Games!A765)</f>
        <v/>
      </c>
      <c r="B783" s="67" t="str">
        <f>IF(ISBLANK(Games!$B765), "",Games!B765)</f>
        <v/>
      </c>
      <c r="C783" s="67" t="str">
        <f>IF(ISBLANK(Games!$B765), "",Games!E765)</f>
        <v/>
      </c>
      <c r="D783" s="68" t="str">
        <f>IF(ISBLANK(Games!$B765), "",Games!G765)</f>
        <v/>
      </c>
      <c r="E783" s="68" t="str">
        <f>IF(ISBLANK(Games!$B765), "",Games!H765)</f>
        <v/>
      </c>
      <c r="F783" s="69" t="str">
        <f>Games!D765</f>
        <v/>
      </c>
      <c r="G783" s="70" t="str">
        <f>Games!K765</f>
        <v/>
      </c>
      <c r="H783" s="71" t="str">
        <f>IF(ISBLANK(Games!B765), "", IF('Prediction Log'!$D783&lt;0, 'Prediction Log'!$B783, 'Prediction Log'!$C783))</f>
        <v/>
      </c>
      <c r="I783" s="72" t="str">
        <f>IF(ISBLANK(Games!$B765), "",Games!I765)</f>
        <v/>
      </c>
      <c r="J783" s="72" t="str">
        <f>IF('Prediction Log'!$F783&gt;0.5, 'Prediction Log'!$B783, IF('Prediction Log'!$F783&lt;0.5, 'Prediction Log'!$C783, "PICK"))</f>
        <v/>
      </c>
      <c r="K783" s="73" t="str">
        <f>IF(ISBLANK(Games!B765), "",IF('Prediction Log'!$J783='Prediction Log'!$B783, 'Prediction Log'!$F783, 1-'Prediction Log'!$F783))</f>
        <v/>
      </c>
      <c r="L783" s="74" t="str">
        <f>IF(ISBLANK(Games!$B765), "",Games!L765)</f>
        <v/>
      </c>
      <c r="M783" s="75" t="str">
        <f>IF(ISBLANK('Prediction Log'!$N783), "",IF('Prediction Log'!$N783&gt;'Prediction Log'!$O783,'Prediction Log'!$B783,'Prediction Log'!$C783))</f>
        <v/>
      </c>
      <c r="N783" s="76"/>
      <c r="O783" s="76"/>
      <c r="P783" s="77" t="str">
        <f>IF(ISBLANK('Prediction Log'!$N783), "",'Prediction Log'!$O783-'Prediction Log'!$N783)</f>
        <v/>
      </c>
      <c r="Q783" s="78" t="str">
        <f>IF(ISBLANK('Prediction Log'!$N783), "",IF('Prediction Log'!$M783&lt;&gt;'Prediction Log'!$H783, "Y", IF(AND('Prediction Log'!$M783='Prediction Log'!$H783, ABS((-1*'Prediction Log'!$P783))&gt;ABS('Prediction Log'!$D783)), "Y", IF('Prediction Log'!$D783='Prediction Log'!$P783, "PUSH", "N"))))</f>
        <v/>
      </c>
      <c r="R783" s="79" t="str">
        <f>IF(ISBLANK('Prediction Log'!$N783), "",IF('Prediction Log'!$P783&lt;'Prediction Log'!$D783, "Y", IF('Prediction Log'!$P783='Prediction Log'!$D783, "PUSH", "N")))</f>
        <v/>
      </c>
      <c r="S783" s="79" t="str">
        <f>IF(ISBLANK('Prediction Log'!$N783), "",IF('Prediction Log'!$P783&lt;'Prediction Log'!$E783, "Y", IF('Prediction Log'!$P783='Prediction Log'!$E783, "PUSH", "N")))</f>
        <v/>
      </c>
      <c r="T783" s="80" t="str">
        <f>IF(ISBLANK('Prediction Log'!$N783),"",IF('Prediction Log'!$M783='Prediction Log'!$H783, "Y", "N"))</f>
        <v/>
      </c>
      <c r="U783" s="80" t="str">
        <f>'Prediction Log'!$R783</f>
        <v/>
      </c>
      <c r="V783" s="80" t="str">
        <f>IF(ISBLANK('Prediction Log'!$N783), "",IF(AND('Prediction Log'!$T783="Y", 'Prediction Log'!$U783="Y"), "Y", "N"))</f>
        <v/>
      </c>
      <c r="W783" s="81" t="str">
        <f>IF(ISBLANK('Prediction Log'!$N783),"",IF('Prediction Log'!$M783='Prediction Log'!$I783, "Y", "N"))</f>
        <v/>
      </c>
      <c r="X783" s="81" t="str">
        <f>IF(ISBLANK('Prediction Log'!$N783), "", IF('Prediction Log'!$R783=Games!K765, "Y", "N"))</f>
        <v/>
      </c>
      <c r="Y783" s="82" t="str">
        <f>IF(ISBLANK('Prediction Log'!$N783), "",IF('Prediction Log'!$J783='Prediction Log'!$M783, "Y", "N"))</f>
        <v/>
      </c>
      <c r="Z783" s="81" t="str">
        <f>IF(ISBLANK('Prediction Log'!$N783), "",IF('Prediction Log'!$I783&lt;&gt;'Prediction Log'!$M783, "N",IF(AND('Prediction Log'!$E783&gt;0, 'Prediction Log'!$P783&gt;'Prediction Log'!$E783, 'Prediction Log'!$I783='Prediction Log'!$C783), "Y", IF(AND('Prediction Log'!$E783&lt;0, 'Prediction Log'!$P783&lt;'Prediction Log'!$E783,'Prediction Log'!$I783='Prediction Log'!$B783 ), "Y", IF('Prediction Log'!$P783='Prediction Log'!$E783, "PUSH", "N")))))</f>
        <v/>
      </c>
      <c r="AA783" s="81" t="str">
        <f>IF(ISBLANK('Prediction Log'!$N783), "",IF(AND('Prediction Log'!$W783="Y", 'Prediction Log'!$X783="Y"), "Y", "N"))</f>
        <v/>
      </c>
      <c r="AB783" s="80" t="str">
        <f>IF(ISBLANK('Prediction Log'!$N783), "",IF('Prediction Log'!$D783&gt;0, 'Prediction Log'!$P783-'Prediction Log'!$D783, IF('Prediction Log'!$D783&lt;0, -'Prediction Log'!$P783+'Prediction Log'!$D783, "NA")))</f>
        <v/>
      </c>
      <c r="AC783" s="80" t="str">
        <f>IF(ISBLANK('Prediction Log'!$N783), "",ABS('Prediction Log'!$AB783))</f>
        <v/>
      </c>
      <c r="AD783" s="81" t="str">
        <f>IF(ISBLANK('Prediction Log'!$N783), "",IF('Prediction Log'!$E783&gt;0, 'Prediction Log'!$P783-'Prediction Log'!$E783, IF('Prediction Log'!$E783&lt;0, -'Prediction Log'!$P783+'Prediction Log'!$E783, "NA")))</f>
        <v/>
      </c>
      <c r="AE783" s="81" t="str">
        <f>IF(ISBLANK('Prediction Log'!$N783), "",ABS('Prediction Log'!$AD783))</f>
        <v/>
      </c>
    </row>
    <row r="784" ht="14.25" customHeight="1">
      <c r="A784" s="14" t="str">
        <f>IF(ISBLANK(Games!$B766), "",Games!A766)</f>
        <v/>
      </c>
      <c r="B784" s="67" t="str">
        <f>IF(ISBLANK(Games!$B766), "",Games!B766)</f>
        <v/>
      </c>
      <c r="C784" s="67" t="str">
        <f>IF(ISBLANK(Games!$B766), "",Games!E766)</f>
        <v/>
      </c>
      <c r="D784" s="10" t="str">
        <f>IF(ISBLANK(Games!$B766), "",Games!G766)</f>
        <v/>
      </c>
      <c r="E784" s="10" t="str">
        <f>IF(ISBLANK(Games!$B766), "",Games!H766)</f>
        <v/>
      </c>
      <c r="F784" s="69" t="str">
        <f>Games!D766</f>
        <v/>
      </c>
      <c r="G784" s="70" t="str">
        <f>Games!K766</f>
        <v/>
      </c>
      <c r="H784" s="71" t="str">
        <f>IF(ISBLANK(Games!B766), "", IF('Prediction Log'!$D784&lt;0, 'Prediction Log'!$B784, 'Prediction Log'!$C784))</f>
        <v/>
      </c>
      <c r="I784" s="72" t="str">
        <f>IF(ISBLANK(Games!$B766), "",Games!I766)</f>
        <v/>
      </c>
      <c r="J784" s="72" t="str">
        <f>IF('Prediction Log'!$F784&gt;0.5, 'Prediction Log'!$B784, IF('Prediction Log'!$F784&lt;0.5, 'Prediction Log'!$C784, "PICK"))</f>
        <v/>
      </c>
      <c r="K784" s="73" t="str">
        <f>IF(ISBLANK(Games!B766), "",IF('Prediction Log'!$J784='Prediction Log'!$B784, 'Prediction Log'!$F784, 1-'Prediction Log'!$F784))</f>
        <v/>
      </c>
      <c r="L784" s="74" t="str">
        <f>IF(ISBLANK(Games!$B766), "",Games!L766)</f>
        <v/>
      </c>
      <c r="M784" s="75" t="str">
        <f>IF(ISBLANK('Prediction Log'!$N784), "",IF('Prediction Log'!$N784&gt;'Prediction Log'!$O784,'Prediction Log'!$B784,'Prediction Log'!$C784))</f>
        <v/>
      </c>
      <c r="N784" s="76"/>
      <c r="O784" s="76"/>
      <c r="P784" s="77" t="str">
        <f>IF(ISBLANK('Prediction Log'!$N784), "",'Prediction Log'!$O784-'Prediction Log'!$N784)</f>
        <v/>
      </c>
      <c r="Q784" s="78" t="str">
        <f>IF(ISBLANK('Prediction Log'!$N784), "",IF('Prediction Log'!$M784&lt;&gt;'Prediction Log'!$H784, "Y", IF(AND('Prediction Log'!$M784='Prediction Log'!$H784, ABS((-1*'Prediction Log'!$P784))&gt;ABS('Prediction Log'!$D784)), "Y", IF('Prediction Log'!$D784='Prediction Log'!$P784, "PUSH", "N"))))</f>
        <v/>
      </c>
      <c r="R784" s="79" t="str">
        <f>IF(ISBLANK('Prediction Log'!$N784), "",IF('Prediction Log'!$P784&lt;'Prediction Log'!$D784, "Y", IF('Prediction Log'!$P784='Prediction Log'!$D784, "PUSH", "N")))</f>
        <v/>
      </c>
      <c r="S784" s="79" t="str">
        <f>IF(ISBLANK('Prediction Log'!$N784), "",IF('Prediction Log'!$P784&lt;'Prediction Log'!$E784, "Y", IF('Prediction Log'!$P784='Prediction Log'!$E784, "PUSH", "N")))</f>
        <v/>
      </c>
      <c r="T784" s="80" t="str">
        <f>IF(ISBLANK('Prediction Log'!$N784),"",IF('Prediction Log'!$M784='Prediction Log'!$H784, "Y", "N"))</f>
        <v/>
      </c>
      <c r="U784" s="80" t="str">
        <f>'Prediction Log'!$R784</f>
        <v/>
      </c>
      <c r="V784" s="80" t="str">
        <f>IF(ISBLANK('Prediction Log'!$N784), "",IF(AND('Prediction Log'!$T784="Y", 'Prediction Log'!$U784="Y"), "Y", "N"))</f>
        <v/>
      </c>
      <c r="W784" s="81" t="str">
        <f>IF(ISBLANK('Prediction Log'!$N784),"",IF('Prediction Log'!$M784='Prediction Log'!$I784, "Y", "N"))</f>
        <v/>
      </c>
      <c r="X784" s="81" t="str">
        <f>IF(ISBLANK('Prediction Log'!$N784), "", IF('Prediction Log'!$R784=Games!K766, "Y", "N"))</f>
        <v/>
      </c>
      <c r="Y784" s="82" t="str">
        <f>IF(ISBLANK('Prediction Log'!$N784), "",IF('Prediction Log'!$J784='Prediction Log'!$M784, "Y", "N"))</f>
        <v/>
      </c>
      <c r="Z784" s="81" t="str">
        <f>IF(ISBLANK('Prediction Log'!$N784), "",IF('Prediction Log'!$I784&lt;&gt;'Prediction Log'!$M784, "N",IF(AND('Prediction Log'!$E784&gt;0, 'Prediction Log'!$P784&gt;'Prediction Log'!$E784, 'Prediction Log'!$I784='Prediction Log'!$C784), "Y", IF(AND('Prediction Log'!$E784&lt;0, 'Prediction Log'!$P784&lt;'Prediction Log'!$E784,'Prediction Log'!$I784='Prediction Log'!$B784 ), "Y", IF('Prediction Log'!$P784='Prediction Log'!$E784, "PUSH", "N")))))</f>
        <v/>
      </c>
      <c r="AA784" s="81" t="str">
        <f>IF(ISBLANK('Prediction Log'!$N784), "",IF(AND('Prediction Log'!$W784="Y", 'Prediction Log'!$X784="Y"), "Y", "N"))</f>
        <v/>
      </c>
      <c r="AB784" s="80" t="str">
        <f>IF(ISBLANK('Prediction Log'!$N784), "",IF('Prediction Log'!$D784&gt;0, 'Prediction Log'!$P784-'Prediction Log'!$D784, IF('Prediction Log'!$D784&lt;0, -'Prediction Log'!$P784+'Prediction Log'!$D784, "NA")))</f>
        <v/>
      </c>
      <c r="AC784" s="80" t="str">
        <f>IF(ISBLANK('Prediction Log'!$N784), "",ABS('Prediction Log'!$AB784))</f>
        <v/>
      </c>
      <c r="AD784" s="81" t="str">
        <f>IF(ISBLANK('Prediction Log'!$N784), "",IF('Prediction Log'!$E784&gt;0, 'Prediction Log'!$P784-'Prediction Log'!$E784, IF('Prediction Log'!$E784&lt;0, -'Prediction Log'!$P784+'Prediction Log'!$E784, "NA")))</f>
        <v/>
      </c>
      <c r="AE784" s="81" t="str">
        <f>IF(ISBLANK('Prediction Log'!$N784), "",ABS('Prediction Log'!$AD784))</f>
        <v/>
      </c>
    </row>
    <row r="785" ht="14.25" customHeight="1">
      <c r="A785" s="67" t="str">
        <f>IF(ISBLANK(Games!$B767), "",Games!A767)</f>
        <v/>
      </c>
      <c r="B785" s="67" t="str">
        <f>IF(ISBLANK(Games!$B767), "",Games!B767)</f>
        <v/>
      </c>
      <c r="C785" s="67" t="str">
        <f>IF(ISBLANK(Games!$B767), "",Games!E767)</f>
        <v/>
      </c>
      <c r="D785" s="68" t="str">
        <f>IF(ISBLANK(Games!$B767), "",Games!G767)</f>
        <v/>
      </c>
      <c r="E785" s="68" t="str">
        <f>IF(ISBLANK(Games!$B767), "",Games!H767)</f>
        <v/>
      </c>
      <c r="F785" s="69" t="str">
        <f>Games!D767</f>
        <v/>
      </c>
      <c r="G785" s="70" t="str">
        <f>Games!K767</f>
        <v/>
      </c>
      <c r="H785" s="71" t="str">
        <f>IF(ISBLANK(Games!B767), "", IF('Prediction Log'!$D785&lt;0, 'Prediction Log'!$B785, 'Prediction Log'!$C785))</f>
        <v/>
      </c>
      <c r="I785" s="72" t="str">
        <f>IF(ISBLANK(Games!$B767), "",Games!I767)</f>
        <v/>
      </c>
      <c r="J785" s="72" t="str">
        <f>IF('Prediction Log'!$F785&gt;0.5, 'Prediction Log'!$B785, IF('Prediction Log'!$F785&lt;0.5, 'Prediction Log'!$C785, "PICK"))</f>
        <v/>
      </c>
      <c r="K785" s="73" t="str">
        <f>IF(ISBLANK(Games!B767), "",IF('Prediction Log'!$J785='Prediction Log'!$B785, 'Prediction Log'!$F785, 1-'Prediction Log'!$F785))</f>
        <v/>
      </c>
      <c r="L785" s="74" t="str">
        <f>IF(ISBLANK(Games!$B767), "",Games!L767)</f>
        <v/>
      </c>
      <c r="M785" s="75" t="str">
        <f>IF(ISBLANK('Prediction Log'!$N785), "",IF('Prediction Log'!$N785&gt;'Prediction Log'!$O785,'Prediction Log'!$B785,'Prediction Log'!$C785))</f>
        <v/>
      </c>
      <c r="N785" s="76"/>
      <c r="O785" s="76"/>
      <c r="P785" s="77" t="str">
        <f>IF(ISBLANK('Prediction Log'!$N785), "",'Prediction Log'!$O785-'Prediction Log'!$N785)</f>
        <v/>
      </c>
      <c r="Q785" s="78" t="str">
        <f>IF(ISBLANK('Prediction Log'!$N785), "",IF('Prediction Log'!$M785&lt;&gt;'Prediction Log'!$H785, "Y", IF(AND('Prediction Log'!$M785='Prediction Log'!$H785, ABS((-1*'Prediction Log'!$P785))&gt;ABS('Prediction Log'!$D785)), "Y", IF('Prediction Log'!$D785='Prediction Log'!$P785, "PUSH", "N"))))</f>
        <v/>
      </c>
      <c r="R785" s="79" t="str">
        <f>IF(ISBLANK('Prediction Log'!$N785), "",IF('Prediction Log'!$P785&lt;'Prediction Log'!$D785, "Y", IF('Prediction Log'!$P785='Prediction Log'!$D785, "PUSH", "N")))</f>
        <v/>
      </c>
      <c r="S785" s="79" t="str">
        <f>IF(ISBLANK('Prediction Log'!$N785), "",IF('Prediction Log'!$P785&lt;'Prediction Log'!$E785, "Y", IF('Prediction Log'!$P785='Prediction Log'!$E785, "PUSH", "N")))</f>
        <v/>
      </c>
      <c r="T785" s="80" t="str">
        <f>IF(ISBLANK('Prediction Log'!$N785),"",IF('Prediction Log'!$M785='Prediction Log'!$H785, "Y", "N"))</f>
        <v/>
      </c>
      <c r="U785" s="80" t="str">
        <f>'Prediction Log'!$R785</f>
        <v/>
      </c>
      <c r="V785" s="80" t="str">
        <f>IF(ISBLANK('Prediction Log'!$N785), "",IF(AND('Prediction Log'!$T785="Y", 'Prediction Log'!$U785="Y"), "Y", "N"))</f>
        <v/>
      </c>
      <c r="W785" s="81" t="str">
        <f>IF(ISBLANK('Prediction Log'!$N785),"",IF('Prediction Log'!$M785='Prediction Log'!$I785, "Y", "N"))</f>
        <v/>
      </c>
      <c r="X785" s="81" t="str">
        <f>IF(ISBLANK('Prediction Log'!$N785), "", IF('Prediction Log'!$R785=Games!K767, "Y", "N"))</f>
        <v/>
      </c>
      <c r="Y785" s="82" t="str">
        <f>IF(ISBLANK('Prediction Log'!$N785), "",IF('Prediction Log'!$J785='Prediction Log'!$M785, "Y", "N"))</f>
        <v/>
      </c>
      <c r="Z785" s="81" t="str">
        <f>IF(ISBLANK('Prediction Log'!$N785), "",IF('Prediction Log'!$I785&lt;&gt;'Prediction Log'!$M785, "N",IF(AND('Prediction Log'!$E785&gt;0, 'Prediction Log'!$P785&gt;'Prediction Log'!$E785, 'Prediction Log'!$I785='Prediction Log'!$C785), "Y", IF(AND('Prediction Log'!$E785&lt;0, 'Prediction Log'!$P785&lt;'Prediction Log'!$E785,'Prediction Log'!$I785='Prediction Log'!$B785 ), "Y", IF('Prediction Log'!$P785='Prediction Log'!$E785, "PUSH", "N")))))</f>
        <v/>
      </c>
      <c r="AA785" s="81" t="str">
        <f>IF(ISBLANK('Prediction Log'!$N785), "",IF(AND('Prediction Log'!$W785="Y", 'Prediction Log'!$X785="Y"), "Y", "N"))</f>
        <v/>
      </c>
      <c r="AB785" s="80" t="str">
        <f>IF(ISBLANK('Prediction Log'!$N785), "",IF('Prediction Log'!$D785&gt;0, 'Prediction Log'!$P785-'Prediction Log'!$D785, IF('Prediction Log'!$D785&lt;0, -'Prediction Log'!$P785+'Prediction Log'!$D785, "NA")))</f>
        <v/>
      </c>
      <c r="AC785" s="80" t="str">
        <f>IF(ISBLANK('Prediction Log'!$N785), "",ABS('Prediction Log'!$AB785))</f>
        <v/>
      </c>
      <c r="AD785" s="81" t="str">
        <f>IF(ISBLANK('Prediction Log'!$N785), "",IF('Prediction Log'!$E785&gt;0, 'Prediction Log'!$P785-'Prediction Log'!$E785, IF('Prediction Log'!$E785&lt;0, -'Prediction Log'!$P785+'Prediction Log'!$E785, "NA")))</f>
        <v/>
      </c>
      <c r="AE785" s="81" t="str">
        <f>IF(ISBLANK('Prediction Log'!$N785), "",ABS('Prediction Log'!$AD785))</f>
        <v/>
      </c>
    </row>
    <row r="786" ht="14.25" customHeight="1">
      <c r="A786" s="14" t="str">
        <f>IF(ISBLANK(Games!$B768), "",Games!A768)</f>
        <v/>
      </c>
      <c r="B786" s="67" t="str">
        <f>IF(ISBLANK(Games!$B768), "",Games!B768)</f>
        <v/>
      </c>
      <c r="C786" s="67" t="str">
        <f>IF(ISBLANK(Games!$B768), "",Games!E768)</f>
        <v/>
      </c>
      <c r="D786" s="10" t="str">
        <f>IF(ISBLANK(Games!$B768), "",Games!G768)</f>
        <v/>
      </c>
      <c r="E786" s="10" t="str">
        <f>IF(ISBLANK(Games!$B768), "",Games!H768)</f>
        <v/>
      </c>
      <c r="F786" s="69" t="str">
        <f>Games!D768</f>
        <v/>
      </c>
      <c r="G786" s="70" t="str">
        <f>Games!K768</f>
        <v/>
      </c>
      <c r="H786" s="71" t="str">
        <f>IF(ISBLANK(Games!B768), "", IF('Prediction Log'!$D786&lt;0, 'Prediction Log'!$B786, 'Prediction Log'!$C786))</f>
        <v/>
      </c>
      <c r="I786" s="72" t="str">
        <f>IF(ISBLANK(Games!$B768), "",Games!I768)</f>
        <v/>
      </c>
      <c r="J786" s="72" t="str">
        <f>IF('Prediction Log'!$F786&gt;0.5, 'Prediction Log'!$B786, IF('Prediction Log'!$F786&lt;0.5, 'Prediction Log'!$C786, "PICK"))</f>
        <v/>
      </c>
      <c r="K786" s="73" t="str">
        <f>IF(ISBLANK(Games!B768), "",IF('Prediction Log'!$J786='Prediction Log'!$B786, 'Prediction Log'!$F786, 1-'Prediction Log'!$F786))</f>
        <v/>
      </c>
      <c r="L786" s="74" t="str">
        <f>IF(ISBLANK(Games!$B768), "",Games!L768)</f>
        <v/>
      </c>
      <c r="M786" s="75" t="str">
        <f>IF(ISBLANK('Prediction Log'!$N786), "",IF('Prediction Log'!$N786&gt;'Prediction Log'!$O786,'Prediction Log'!$B786,'Prediction Log'!$C786))</f>
        <v/>
      </c>
      <c r="N786" s="76"/>
      <c r="O786" s="76"/>
      <c r="P786" s="77" t="str">
        <f>IF(ISBLANK('Prediction Log'!$N786), "",'Prediction Log'!$O786-'Prediction Log'!$N786)</f>
        <v/>
      </c>
      <c r="Q786" s="78" t="str">
        <f>IF(ISBLANK('Prediction Log'!$N786), "",IF('Prediction Log'!$M786&lt;&gt;'Prediction Log'!$H786, "Y", IF(AND('Prediction Log'!$M786='Prediction Log'!$H786, ABS((-1*'Prediction Log'!$P786))&gt;ABS('Prediction Log'!$D786)), "Y", IF('Prediction Log'!$D786='Prediction Log'!$P786, "PUSH", "N"))))</f>
        <v/>
      </c>
      <c r="R786" s="79" t="str">
        <f>IF(ISBLANK('Prediction Log'!$N786), "",IF('Prediction Log'!$P786&lt;'Prediction Log'!$D786, "Y", IF('Prediction Log'!$P786='Prediction Log'!$D786, "PUSH", "N")))</f>
        <v/>
      </c>
      <c r="S786" s="79" t="str">
        <f>IF(ISBLANK('Prediction Log'!$N786), "",IF('Prediction Log'!$P786&lt;'Prediction Log'!$E786, "Y", IF('Prediction Log'!$P786='Prediction Log'!$E786, "PUSH", "N")))</f>
        <v/>
      </c>
      <c r="T786" s="80" t="str">
        <f>IF(ISBLANK('Prediction Log'!$N786),"",IF('Prediction Log'!$M786='Prediction Log'!$H786, "Y", "N"))</f>
        <v/>
      </c>
      <c r="U786" s="80" t="str">
        <f>'Prediction Log'!$R786</f>
        <v/>
      </c>
      <c r="V786" s="80" t="str">
        <f>IF(ISBLANK('Prediction Log'!$N786), "",IF(AND('Prediction Log'!$T786="Y", 'Prediction Log'!$U786="Y"), "Y", "N"))</f>
        <v/>
      </c>
      <c r="W786" s="81" t="str">
        <f>IF(ISBLANK('Prediction Log'!$N786),"",IF('Prediction Log'!$M786='Prediction Log'!$I786, "Y", "N"))</f>
        <v/>
      </c>
      <c r="X786" s="81" t="str">
        <f>IF(ISBLANK('Prediction Log'!$N786), "", IF('Prediction Log'!$R786=Games!K768, "Y", "N"))</f>
        <v/>
      </c>
      <c r="Y786" s="82" t="str">
        <f>IF(ISBLANK('Prediction Log'!$N786), "",IF('Prediction Log'!$J786='Prediction Log'!$M786, "Y", "N"))</f>
        <v/>
      </c>
      <c r="Z786" s="81" t="str">
        <f>IF(ISBLANK('Prediction Log'!$N786), "",IF('Prediction Log'!$I786&lt;&gt;'Prediction Log'!$M786, "N",IF(AND('Prediction Log'!$E786&gt;0, 'Prediction Log'!$P786&gt;'Prediction Log'!$E786, 'Prediction Log'!$I786='Prediction Log'!$C786), "Y", IF(AND('Prediction Log'!$E786&lt;0, 'Prediction Log'!$P786&lt;'Prediction Log'!$E786,'Prediction Log'!$I786='Prediction Log'!$B786 ), "Y", IF('Prediction Log'!$P786='Prediction Log'!$E786, "PUSH", "N")))))</f>
        <v/>
      </c>
      <c r="AA786" s="81" t="str">
        <f>IF(ISBLANK('Prediction Log'!$N786), "",IF(AND('Prediction Log'!$W786="Y", 'Prediction Log'!$X786="Y"), "Y", "N"))</f>
        <v/>
      </c>
      <c r="AB786" s="80" t="str">
        <f>IF(ISBLANK('Prediction Log'!$N786), "",IF('Prediction Log'!$D786&gt;0, 'Prediction Log'!$P786-'Prediction Log'!$D786, IF('Prediction Log'!$D786&lt;0, -'Prediction Log'!$P786+'Prediction Log'!$D786, "NA")))</f>
        <v/>
      </c>
      <c r="AC786" s="80" t="str">
        <f>IF(ISBLANK('Prediction Log'!$N786), "",ABS('Prediction Log'!$AB786))</f>
        <v/>
      </c>
      <c r="AD786" s="81" t="str">
        <f>IF(ISBLANK('Prediction Log'!$N786), "",IF('Prediction Log'!$E786&gt;0, 'Prediction Log'!$P786-'Prediction Log'!$E786, IF('Prediction Log'!$E786&lt;0, -'Prediction Log'!$P786+'Prediction Log'!$E786, "NA")))</f>
        <v/>
      </c>
      <c r="AE786" s="81" t="str">
        <f>IF(ISBLANK('Prediction Log'!$N786), "",ABS('Prediction Log'!$AD786))</f>
        <v/>
      </c>
    </row>
    <row r="787" ht="14.25" customHeight="1">
      <c r="A787" s="67" t="str">
        <f>IF(ISBLANK(Games!$B769), "",Games!A769)</f>
        <v/>
      </c>
      <c r="B787" s="67" t="str">
        <f>IF(ISBLANK(Games!$B769), "",Games!B769)</f>
        <v/>
      </c>
      <c r="C787" s="67" t="str">
        <f>IF(ISBLANK(Games!$B769), "",Games!E769)</f>
        <v/>
      </c>
      <c r="D787" s="68" t="str">
        <f>IF(ISBLANK(Games!$B769), "",Games!G769)</f>
        <v/>
      </c>
      <c r="E787" s="68" t="str">
        <f>IF(ISBLANK(Games!$B769), "",Games!H769)</f>
        <v/>
      </c>
      <c r="F787" s="69" t="str">
        <f>Games!D769</f>
        <v/>
      </c>
      <c r="G787" s="70" t="str">
        <f>Games!K769</f>
        <v/>
      </c>
      <c r="H787" s="71" t="str">
        <f>IF(ISBLANK(Games!B769), "", IF('Prediction Log'!$D787&lt;0, 'Prediction Log'!$B787, 'Prediction Log'!$C787))</f>
        <v/>
      </c>
      <c r="I787" s="72" t="str">
        <f>IF(ISBLANK(Games!$B769), "",Games!I769)</f>
        <v/>
      </c>
      <c r="J787" s="72" t="str">
        <f>IF('Prediction Log'!$F787&gt;0.5, 'Prediction Log'!$B787, IF('Prediction Log'!$F787&lt;0.5, 'Prediction Log'!$C787, "PICK"))</f>
        <v/>
      </c>
      <c r="K787" s="73" t="str">
        <f>IF(ISBLANK(Games!B769), "",IF('Prediction Log'!$J787='Prediction Log'!$B787, 'Prediction Log'!$F787, 1-'Prediction Log'!$F787))</f>
        <v/>
      </c>
      <c r="L787" s="74" t="str">
        <f>IF(ISBLANK(Games!$B769), "",Games!L769)</f>
        <v/>
      </c>
      <c r="M787" s="75" t="str">
        <f>IF(ISBLANK('Prediction Log'!$N787), "",IF('Prediction Log'!$N787&gt;'Prediction Log'!$O787,'Prediction Log'!$B787,'Prediction Log'!$C787))</f>
        <v/>
      </c>
      <c r="N787" s="76"/>
      <c r="O787" s="76"/>
      <c r="P787" s="77" t="str">
        <f>IF(ISBLANK('Prediction Log'!$N787), "",'Prediction Log'!$O787-'Prediction Log'!$N787)</f>
        <v/>
      </c>
      <c r="Q787" s="78" t="str">
        <f>IF(ISBLANK('Prediction Log'!$N787), "",IF('Prediction Log'!$M787&lt;&gt;'Prediction Log'!$H787, "Y", IF(AND('Prediction Log'!$M787='Prediction Log'!$H787, ABS((-1*'Prediction Log'!$P787))&gt;ABS('Prediction Log'!$D787)), "Y", IF('Prediction Log'!$D787='Prediction Log'!$P787, "PUSH", "N"))))</f>
        <v/>
      </c>
      <c r="R787" s="79" t="str">
        <f>IF(ISBLANK('Prediction Log'!$N787), "",IF('Prediction Log'!$P787&lt;'Prediction Log'!$D787, "Y", IF('Prediction Log'!$P787='Prediction Log'!$D787, "PUSH", "N")))</f>
        <v/>
      </c>
      <c r="S787" s="79" t="str">
        <f>IF(ISBLANK('Prediction Log'!$N787), "",IF('Prediction Log'!$P787&lt;'Prediction Log'!$E787, "Y", IF('Prediction Log'!$P787='Prediction Log'!$E787, "PUSH", "N")))</f>
        <v/>
      </c>
      <c r="T787" s="80" t="str">
        <f>IF(ISBLANK('Prediction Log'!$N787),"",IF('Prediction Log'!$M787='Prediction Log'!$H787, "Y", "N"))</f>
        <v/>
      </c>
      <c r="U787" s="80" t="str">
        <f>'Prediction Log'!$R787</f>
        <v/>
      </c>
      <c r="V787" s="80" t="str">
        <f>IF(ISBLANK('Prediction Log'!$N787), "",IF(AND('Prediction Log'!$T787="Y", 'Prediction Log'!$U787="Y"), "Y", "N"))</f>
        <v/>
      </c>
      <c r="W787" s="81" t="str">
        <f>IF(ISBLANK('Prediction Log'!$N787),"",IF('Prediction Log'!$M787='Prediction Log'!$I787, "Y", "N"))</f>
        <v/>
      </c>
      <c r="X787" s="81" t="str">
        <f>IF(ISBLANK('Prediction Log'!$N787), "", IF('Prediction Log'!$R787=Games!K769, "Y", "N"))</f>
        <v/>
      </c>
      <c r="Y787" s="82" t="str">
        <f>IF(ISBLANK('Prediction Log'!$N787), "",IF('Prediction Log'!$J787='Prediction Log'!$M787, "Y", "N"))</f>
        <v/>
      </c>
      <c r="Z787" s="81" t="str">
        <f>IF(ISBLANK('Prediction Log'!$N787), "",IF('Prediction Log'!$I787&lt;&gt;'Prediction Log'!$M787, "N",IF(AND('Prediction Log'!$E787&gt;0, 'Prediction Log'!$P787&gt;'Prediction Log'!$E787, 'Prediction Log'!$I787='Prediction Log'!$C787), "Y", IF(AND('Prediction Log'!$E787&lt;0, 'Prediction Log'!$P787&lt;'Prediction Log'!$E787,'Prediction Log'!$I787='Prediction Log'!$B787 ), "Y", IF('Prediction Log'!$P787='Prediction Log'!$E787, "PUSH", "N")))))</f>
        <v/>
      </c>
      <c r="AA787" s="81" t="str">
        <f>IF(ISBLANK('Prediction Log'!$N787), "",IF(AND('Prediction Log'!$W787="Y", 'Prediction Log'!$X787="Y"), "Y", "N"))</f>
        <v/>
      </c>
      <c r="AB787" s="80" t="str">
        <f>IF(ISBLANK('Prediction Log'!$N787), "",IF('Prediction Log'!$D787&gt;0, 'Prediction Log'!$P787-'Prediction Log'!$D787, IF('Prediction Log'!$D787&lt;0, -'Prediction Log'!$P787+'Prediction Log'!$D787, "NA")))</f>
        <v/>
      </c>
      <c r="AC787" s="80" t="str">
        <f>IF(ISBLANK('Prediction Log'!$N787), "",ABS('Prediction Log'!$AB787))</f>
        <v/>
      </c>
      <c r="AD787" s="81" t="str">
        <f>IF(ISBLANK('Prediction Log'!$N787), "",IF('Prediction Log'!$E787&gt;0, 'Prediction Log'!$P787-'Prediction Log'!$E787, IF('Prediction Log'!$E787&lt;0, -'Prediction Log'!$P787+'Prediction Log'!$E787, "NA")))</f>
        <v/>
      </c>
      <c r="AE787" s="81" t="str">
        <f>IF(ISBLANK('Prediction Log'!$N787), "",ABS('Prediction Log'!$AD787))</f>
        <v/>
      </c>
    </row>
    <row r="788" ht="14.25" customHeight="1">
      <c r="A788" s="14" t="str">
        <f>IF(ISBLANK(Games!$B770), "",Games!A770)</f>
        <v/>
      </c>
      <c r="B788" s="67" t="str">
        <f>IF(ISBLANK(Games!$B770), "",Games!B770)</f>
        <v/>
      </c>
      <c r="C788" s="67" t="str">
        <f>IF(ISBLANK(Games!$B770), "",Games!E770)</f>
        <v/>
      </c>
      <c r="D788" s="10" t="str">
        <f>IF(ISBLANK(Games!$B770), "",Games!G770)</f>
        <v/>
      </c>
      <c r="E788" s="10" t="str">
        <f>IF(ISBLANK(Games!$B770), "",Games!H770)</f>
        <v/>
      </c>
      <c r="F788" s="69" t="str">
        <f>Games!D770</f>
        <v/>
      </c>
      <c r="G788" s="70" t="str">
        <f>Games!K770</f>
        <v/>
      </c>
      <c r="H788" s="71" t="str">
        <f>IF(ISBLANK(Games!B770), "", IF('Prediction Log'!$D788&lt;0, 'Prediction Log'!$B788, 'Prediction Log'!$C788))</f>
        <v/>
      </c>
      <c r="I788" s="72" t="str">
        <f>IF(ISBLANK(Games!$B770), "",Games!I770)</f>
        <v/>
      </c>
      <c r="J788" s="72" t="str">
        <f>IF('Prediction Log'!$F788&gt;0.5, 'Prediction Log'!$B788, IF('Prediction Log'!$F788&lt;0.5, 'Prediction Log'!$C788, "PICK"))</f>
        <v/>
      </c>
      <c r="K788" s="73" t="str">
        <f>IF(ISBLANK(Games!B770), "",IF('Prediction Log'!$J788='Prediction Log'!$B788, 'Prediction Log'!$F788, 1-'Prediction Log'!$F788))</f>
        <v/>
      </c>
      <c r="L788" s="74" t="str">
        <f>IF(ISBLANK(Games!$B770), "",Games!L770)</f>
        <v/>
      </c>
      <c r="M788" s="75" t="str">
        <f>IF(ISBLANK('Prediction Log'!$N788), "",IF('Prediction Log'!$N788&gt;'Prediction Log'!$O788,'Prediction Log'!$B788,'Prediction Log'!$C788))</f>
        <v/>
      </c>
      <c r="N788" s="76"/>
      <c r="O788" s="76"/>
      <c r="P788" s="77" t="str">
        <f>IF(ISBLANK('Prediction Log'!$N788), "",'Prediction Log'!$O788-'Prediction Log'!$N788)</f>
        <v/>
      </c>
      <c r="Q788" s="78" t="str">
        <f>IF(ISBLANK('Prediction Log'!$N788), "",IF('Prediction Log'!$M788&lt;&gt;'Prediction Log'!$H788, "Y", IF(AND('Prediction Log'!$M788='Prediction Log'!$H788, ABS((-1*'Prediction Log'!$P788))&gt;ABS('Prediction Log'!$D788)), "Y", IF('Prediction Log'!$D788='Prediction Log'!$P788, "PUSH", "N"))))</f>
        <v/>
      </c>
      <c r="R788" s="79" t="str">
        <f>IF(ISBLANK('Prediction Log'!$N788), "",IF('Prediction Log'!$P788&lt;'Prediction Log'!$D788, "Y", IF('Prediction Log'!$P788='Prediction Log'!$D788, "PUSH", "N")))</f>
        <v/>
      </c>
      <c r="S788" s="79" t="str">
        <f>IF(ISBLANK('Prediction Log'!$N788), "",IF('Prediction Log'!$P788&lt;'Prediction Log'!$E788, "Y", IF('Prediction Log'!$P788='Prediction Log'!$E788, "PUSH", "N")))</f>
        <v/>
      </c>
      <c r="T788" s="80" t="str">
        <f>IF(ISBLANK('Prediction Log'!$N788),"",IF('Prediction Log'!$M788='Prediction Log'!$H788, "Y", "N"))</f>
        <v/>
      </c>
      <c r="U788" s="80" t="str">
        <f>'Prediction Log'!$R788</f>
        <v/>
      </c>
      <c r="V788" s="80" t="str">
        <f>IF(ISBLANK('Prediction Log'!$N788), "",IF(AND('Prediction Log'!$T788="Y", 'Prediction Log'!$U788="Y"), "Y", "N"))</f>
        <v/>
      </c>
      <c r="W788" s="81" t="str">
        <f>IF(ISBLANK('Prediction Log'!$N788),"",IF('Prediction Log'!$M788='Prediction Log'!$I788, "Y", "N"))</f>
        <v/>
      </c>
      <c r="X788" s="81" t="str">
        <f>IF(ISBLANK('Prediction Log'!$N788), "", IF('Prediction Log'!$R788=Games!K770, "Y", "N"))</f>
        <v/>
      </c>
      <c r="Y788" s="82" t="str">
        <f>IF(ISBLANK('Prediction Log'!$N788), "",IF('Prediction Log'!$J788='Prediction Log'!$M788, "Y", "N"))</f>
        <v/>
      </c>
      <c r="Z788" s="81" t="str">
        <f>IF(ISBLANK('Prediction Log'!$N788), "",IF('Prediction Log'!$I788&lt;&gt;'Prediction Log'!$M788, "N",IF(AND('Prediction Log'!$E788&gt;0, 'Prediction Log'!$P788&gt;'Prediction Log'!$E788, 'Prediction Log'!$I788='Prediction Log'!$C788), "Y", IF(AND('Prediction Log'!$E788&lt;0, 'Prediction Log'!$P788&lt;'Prediction Log'!$E788,'Prediction Log'!$I788='Prediction Log'!$B788 ), "Y", IF('Prediction Log'!$P788='Prediction Log'!$E788, "PUSH", "N")))))</f>
        <v/>
      </c>
      <c r="AA788" s="81" t="str">
        <f>IF(ISBLANK('Prediction Log'!$N788), "",IF(AND('Prediction Log'!$W788="Y", 'Prediction Log'!$X788="Y"), "Y", "N"))</f>
        <v/>
      </c>
      <c r="AB788" s="80" t="str">
        <f>IF(ISBLANK('Prediction Log'!$N788), "",IF('Prediction Log'!$D788&gt;0, 'Prediction Log'!$P788-'Prediction Log'!$D788, IF('Prediction Log'!$D788&lt;0, -'Prediction Log'!$P788+'Prediction Log'!$D788, "NA")))</f>
        <v/>
      </c>
      <c r="AC788" s="80" t="str">
        <f>IF(ISBLANK('Prediction Log'!$N788), "",ABS('Prediction Log'!$AB788))</f>
        <v/>
      </c>
      <c r="AD788" s="81" t="str">
        <f>IF(ISBLANK('Prediction Log'!$N788), "",IF('Prediction Log'!$E788&gt;0, 'Prediction Log'!$P788-'Prediction Log'!$E788, IF('Prediction Log'!$E788&lt;0, -'Prediction Log'!$P788+'Prediction Log'!$E788, "NA")))</f>
        <v/>
      </c>
      <c r="AE788" s="81" t="str">
        <f>IF(ISBLANK('Prediction Log'!$N788), "",ABS('Prediction Log'!$AD788))</f>
        <v/>
      </c>
    </row>
    <row r="789" ht="14.25" customHeight="1">
      <c r="A789" s="67" t="str">
        <f>IF(ISBLANK(Games!$B771), "",Games!A771)</f>
        <v/>
      </c>
      <c r="B789" s="67" t="str">
        <f>IF(ISBLANK(Games!$B771), "",Games!B771)</f>
        <v/>
      </c>
      <c r="C789" s="67" t="str">
        <f>IF(ISBLANK(Games!$B771), "",Games!E771)</f>
        <v/>
      </c>
      <c r="D789" s="68" t="str">
        <f>IF(ISBLANK(Games!$B771), "",Games!G771)</f>
        <v/>
      </c>
      <c r="E789" s="68" t="str">
        <f>IF(ISBLANK(Games!$B771), "",Games!H771)</f>
        <v/>
      </c>
      <c r="F789" s="69" t="str">
        <f>Games!D771</f>
        <v/>
      </c>
      <c r="G789" s="70" t="str">
        <f>Games!K771</f>
        <v/>
      </c>
      <c r="H789" s="71" t="str">
        <f>IF(ISBLANK(Games!B771), "", IF('Prediction Log'!$D789&lt;0, 'Prediction Log'!$B789, 'Prediction Log'!$C789))</f>
        <v/>
      </c>
      <c r="I789" s="72" t="str">
        <f>IF(ISBLANK(Games!$B771), "",Games!I771)</f>
        <v/>
      </c>
      <c r="J789" s="72" t="str">
        <f>IF('Prediction Log'!$F789&gt;0.5, 'Prediction Log'!$B789, IF('Prediction Log'!$F789&lt;0.5, 'Prediction Log'!$C789, "PICK"))</f>
        <v/>
      </c>
      <c r="K789" s="73" t="str">
        <f>IF(ISBLANK(Games!B771), "",IF('Prediction Log'!$J789='Prediction Log'!$B789, 'Prediction Log'!$F789, 1-'Prediction Log'!$F789))</f>
        <v/>
      </c>
      <c r="L789" s="74" t="str">
        <f>IF(ISBLANK(Games!$B771), "",Games!L771)</f>
        <v/>
      </c>
      <c r="M789" s="75" t="str">
        <f>IF(ISBLANK('Prediction Log'!$N789), "",IF('Prediction Log'!$N789&gt;'Prediction Log'!$O789,'Prediction Log'!$B789,'Prediction Log'!$C789))</f>
        <v/>
      </c>
      <c r="N789" s="76"/>
      <c r="O789" s="76"/>
      <c r="P789" s="77" t="str">
        <f>IF(ISBLANK('Prediction Log'!$N789), "",'Prediction Log'!$O789-'Prediction Log'!$N789)</f>
        <v/>
      </c>
      <c r="Q789" s="78" t="str">
        <f>IF(ISBLANK('Prediction Log'!$N789), "",IF('Prediction Log'!$M789&lt;&gt;'Prediction Log'!$H789, "Y", IF(AND('Prediction Log'!$M789='Prediction Log'!$H789, ABS((-1*'Prediction Log'!$P789))&gt;ABS('Prediction Log'!$D789)), "Y", IF('Prediction Log'!$D789='Prediction Log'!$P789, "PUSH", "N"))))</f>
        <v/>
      </c>
      <c r="R789" s="79" t="str">
        <f>IF(ISBLANK('Prediction Log'!$N789), "",IF('Prediction Log'!$P789&lt;'Prediction Log'!$D789, "Y", IF('Prediction Log'!$P789='Prediction Log'!$D789, "PUSH", "N")))</f>
        <v/>
      </c>
      <c r="S789" s="79" t="str">
        <f>IF(ISBLANK('Prediction Log'!$N789), "",IF('Prediction Log'!$P789&lt;'Prediction Log'!$E789, "Y", IF('Prediction Log'!$P789='Prediction Log'!$E789, "PUSH", "N")))</f>
        <v/>
      </c>
      <c r="T789" s="80" t="str">
        <f>IF(ISBLANK('Prediction Log'!$N789),"",IF('Prediction Log'!$M789='Prediction Log'!$H789, "Y", "N"))</f>
        <v/>
      </c>
      <c r="U789" s="80" t="str">
        <f>'Prediction Log'!$R789</f>
        <v/>
      </c>
      <c r="V789" s="80" t="str">
        <f>IF(ISBLANK('Prediction Log'!$N789), "",IF(AND('Prediction Log'!$T789="Y", 'Prediction Log'!$U789="Y"), "Y", "N"))</f>
        <v/>
      </c>
      <c r="W789" s="81" t="str">
        <f>IF(ISBLANK('Prediction Log'!$N789),"",IF('Prediction Log'!$M789='Prediction Log'!$I789, "Y", "N"))</f>
        <v/>
      </c>
      <c r="X789" s="81" t="str">
        <f>IF(ISBLANK('Prediction Log'!$N789), "", IF('Prediction Log'!$R789=Games!K771, "Y", "N"))</f>
        <v/>
      </c>
      <c r="Y789" s="82" t="str">
        <f>IF(ISBLANK('Prediction Log'!$N789), "",IF('Prediction Log'!$J789='Prediction Log'!$M789, "Y", "N"))</f>
        <v/>
      </c>
      <c r="Z789" s="81" t="str">
        <f>IF(ISBLANK('Prediction Log'!$N789), "",IF('Prediction Log'!$I789&lt;&gt;'Prediction Log'!$M789, "N",IF(AND('Prediction Log'!$E789&gt;0, 'Prediction Log'!$P789&gt;'Prediction Log'!$E789, 'Prediction Log'!$I789='Prediction Log'!$C789), "Y", IF(AND('Prediction Log'!$E789&lt;0, 'Prediction Log'!$P789&lt;'Prediction Log'!$E789,'Prediction Log'!$I789='Prediction Log'!$B789 ), "Y", IF('Prediction Log'!$P789='Prediction Log'!$E789, "PUSH", "N")))))</f>
        <v/>
      </c>
      <c r="AA789" s="81" t="str">
        <f>IF(ISBLANK('Prediction Log'!$N789), "",IF(AND('Prediction Log'!$W789="Y", 'Prediction Log'!$X789="Y"), "Y", "N"))</f>
        <v/>
      </c>
      <c r="AB789" s="80" t="str">
        <f>IF(ISBLANK('Prediction Log'!$N789), "",IF('Prediction Log'!$D789&gt;0, 'Prediction Log'!$P789-'Prediction Log'!$D789, IF('Prediction Log'!$D789&lt;0, -'Prediction Log'!$P789+'Prediction Log'!$D789, "NA")))</f>
        <v/>
      </c>
      <c r="AC789" s="80" t="str">
        <f>IF(ISBLANK('Prediction Log'!$N789), "",ABS('Prediction Log'!$AB789))</f>
        <v/>
      </c>
      <c r="AD789" s="81" t="str">
        <f>IF(ISBLANK('Prediction Log'!$N789), "",IF('Prediction Log'!$E789&gt;0, 'Prediction Log'!$P789-'Prediction Log'!$E789, IF('Prediction Log'!$E789&lt;0, -'Prediction Log'!$P789+'Prediction Log'!$E789, "NA")))</f>
        <v/>
      </c>
      <c r="AE789" s="81" t="str">
        <f>IF(ISBLANK('Prediction Log'!$N789), "",ABS('Prediction Log'!$AD789))</f>
        <v/>
      </c>
    </row>
    <row r="790" ht="14.25" customHeight="1">
      <c r="A790" s="14" t="str">
        <f>IF(ISBLANK(Games!$B772), "",Games!A772)</f>
        <v/>
      </c>
      <c r="B790" s="67" t="str">
        <f>IF(ISBLANK(Games!$B772), "",Games!B772)</f>
        <v/>
      </c>
      <c r="C790" s="67" t="str">
        <f>IF(ISBLANK(Games!$B772), "",Games!E772)</f>
        <v/>
      </c>
      <c r="D790" s="10" t="str">
        <f>IF(ISBLANK(Games!$B772), "",Games!G772)</f>
        <v/>
      </c>
      <c r="E790" s="10" t="str">
        <f>IF(ISBLANK(Games!$B772), "",Games!H772)</f>
        <v/>
      </c>
      <c r="F790" s="69" t="str">
        <f>Games!D772</f>
        <v/>
      </c>
      <c r="G790" s="70" t="str">
        <f>Games!K772</f>
        <v/>
      </c>
      <c r="H790" s="71" t="str">
        <f>IF(ISBLANK(Games!B772), "", IF('Prediction Log'!$D790&lt;0, 'Prediction Log'!$B790, 'Prediction Log'!$C790))</f>
        <v/>
      </c>
      <c r="I790" s="72" t="str">
        <f>IF(ISBLANK(Games!$B772), "",Games!I772)</f>
        <v/>
      </c>
      <c r="J790" s="72" t="str">
        <f>IF('Prediction Log'!$F790&gt;0.5, 'Prediction Log'!$B790, IF('Prediction Log'!$F790&lt;0.5, 'Prediction Log'!$C790, "PICK"))</f>
        <v/>
      </c>
      <c r="K790" s="73" t="str">
        <f>IF(ISBLANK(Games!B772), "",IF('Prediction Log'!$J790='Prediction Log'!$B790, 'Prediction Log'!$F790, 1-'Prediction Log'!$F790))</f>
        <v/>
      </c>
      <c r="L790" s="74" t="str">
        <f>IF(ISBLANK(Games!$B772), "",Games!L772)</f>
        <v/>
      </c>
      <c r="M790" s="75" t="str">
        <f>IF(ISBLANK('Prediction Log'!$N790), "",IF('Prediction Log'!$N790&gt;'Prediction Log'!$O790,'Prediction Log'!$B790,'Prediction Log'!$C790))</f>
        <v/>
      </c>
      <c r="N790" s="76"/>
      <c r="O790" s="76"/>
      <c r="P790" s="77" t="str">
        <f>IF(ISBLANK('Prediction Log'!$N790), "",'Prediction Log'!$O790-'Prediction Log'!$N790)</f>
        <v/>
      </c>
      <c r="Q790" s="78" t="str">
        <f>IF(ISBLANK('Prediction Log'!$N790), "",IF('Prediction Log'!$M790&lt;&gt;'Prediction Log'!$H790, "Y", IF(AND('Prediction Log'!$M790='Prediction Log'!$H790, ABS((-1*'Prediction Log'!$P790))&gt;ABS('Prediction Log'!$D790)), "Y", IF('Prediction Log'!$D790='Prediction Log'!$P790, "PUSH", "N"))))</f>
        <v/>
      </c>
      <c r="R790" s="79" t="str">
        <f>IF(ISBLANK('Prediction Log'!$N790), "",IF('Prediction Log'!$P790&lt;'Prediction Log'!$D790, "Y", IF('Prediction Log'!$P790='Prediction Log'!$D790, "PUSH", "N")))</f>
        <v/>
      </c>
      <c r="S790" s="79" t="str">
        <f>IF(ISBLANK('Prediction Log'!$N790), "",IF('Prediction Log'!$P790&lt;'Prediction Log'!$E790, "Y", IF('Prediction Log'!$P790='Prediction Log'!$E790, "PUSH", "N")))</f>
        <v/>
      </c>
      <c r="T790" s="80" t="str">
        <f>IF(ISBLANK('Prediction Log'!$N790),"",IF('Prediction Log'!$M790='Prediction Log'!$H790, "Y", "N"))</f>
        <v/>
      </c>
      <c r="U790" s="80" t="str">
        <f>'Prediction Log'!$R790</f>
        <v/>
      </c>
      <c r="V790" s="80" t="str">
        <f>IF(ISBLANK('Prediction Log'!$N790), "",IF(AND('Prediction Log'!$T790="Y", 'Prediction Log'!$U790="Y"), "Y", "N"))</f>
        <v/>
      </c>
      <c r="W790" s="81" t="str">
        <f>IF(ISBLANK('Prediction Log'!$N790),"",IF('Prediction Log'!$M790='Prediction Log'!$I790, "Y", "N"))</f>
        <v/>
      </c>
      <c r="X790" s="81" t="str">
        <f>IF(ISBLANK('Prediction Log'!$N790), "", IF('Prediction Log'!$R790=Games!K772, "Y", "N"))</f>
        <v/>
      </c>
      <c r="Y790" s="82" t="str">
        <f>IF(ISBLANK('Prediction Log'!$N790), "",IF('Prediction Log'!$J790='Prediction Log'!$M790, "Y", "N"))</f>
        <v/>
      </c>
      <c r="Z790" s="81" t="str">
        <f>IF(ISBLANK('Prediction Log'!$N790), "",IF('Prediction Log'!$I790&lt;&gt;'Prediction Log'!$M790, "N",IF(AND('Prediction Log'!$E790&gt;0, 'Prediction Log'!$P790&gt;'Prediction Log'!$E790, 'Prediction Log'!$I790='Prediction Log'!$C790), "Y", IF(AND('Prediction Log'!$E790&lt;0, 'Prediction Log'!$P790&lt;'Prediction Log'!$E790,'Prediction Log'!$I790='Prediction Log'!$B790 ), "Y", IF('Prediction Log'!$P790='Prediction Log'!$E790, "PUSH", "N")))))</f>
        <v/>
      </c>
      <c r="AA790" s="81" t="str">
        <f>IF(ISBLANK('Prediction Log'!$N790), "",IF(AND('Prediction Log'!$W790="Y", 'Prediction Log'!$X790="Y"), "Y", "N"))</f>
        <v/>
      </c>
      <c r="AB790" s="80" t="str">
        <f>IF(ISBLANK('Prediction Log'!$N790), "",IF('Prediction Log'!$D790&gt;0, 'Prediction Log'!$P790-'Prediction Log'!$D790, IF('Prediction Log'!$D790&lt;0, -'Prediction Log'!$P790+'Prediction Log'!$D790, "NA")))</f>
        <v/>
      </c>
      <c r="AC790" s="80" t="str">
        <f>IF(ISBLANK('Prediction Log'!$N790), "",ABS('Prediction Log'!$AB790))</f>
        <v/>
      </c>
      <c r="AD790" s="81" t="str">
        <f>IF(ISBLANK('Prediction Log'!$N790), "",IF('Prediction Log'!$E790&gt;0, 'Prediction Log'!$P790-'Prediction Log'!$E790, IF('Prediction Log'!$E790&lt;0, -'Prediction Log'!$P790+'Prediction Log'!$E790, "NA")))</f>
        <v/>
      </c>
      <c r="AE790" s="81" t="str">
        <f>IF(ISBLANK('Prediction Log'!$N790), "",ABS('Prediction Log'!$AD790))</f>
        <v/>
      </c>
    </row>
    <row r="791" ht="14.25" customHeight="1">
      <c r="A791" s="67" t="str">
        <f>IF(ISBLANK(Games!$B773), "",Games!A773)</f>
        <v/>
      </c>
      <c r="B791" s="67" t="str">
        <f>IF(ISBLANK(Games!$B773), "",Games!B773)</f>
        <v/>
      </c>
      <c r="C791" s="67" t="str">
        <f>IF(ISBLANK(Games!$B773), "",Games!E773)</f>
        <v/>
      </c>
      <c r="D791" s="68" t="str">
        <f>IF(ISBLANK(Games!$B773), "",Games!G773)</f>
        <v/>
      </c>
      <c r="E791" s="68" t="str">
        <f>IF(ISBLANK(Games!$B773), "",Games!H773)</f>
        <v/>
      </c>
      <c r="F791" s="69" t="str">
        <f>Games!D773</f>
        <v/>
      </c>
      <c r="G791" s="70" t="str">
        <f>Games!K773</f>
        <v/>
      </c>
      <c r="H791" s="71" t="str">
        <f>IF(ISBLANK(Games!B773), "", IF('Prediction Log'!$D791&lt;0, 'Prediction Log'!$B791, 'Prediction Log'!$C791))</f>
        <v/>
      </c>
      <c r="I791" s="72" t="str">
        <f>IF(ISBLANK(Games!$B773), "",Games!I773)</f>
        <v/>
      </c>
      <c r="J791" s="72" t="str">
        <f>IF('Prediction Log'!$F791&gt;0.5, 'Prediction Log'!$B791, IF('Prediction Log'!$F791&lt;0.5, 'Prediction Log'!$C791, "PICK"))</f>
        <v/>
      </c>
      <c r="K791" s="73" t="str">
        <f>IF(ISBLANK(Games!B773), "",IF('Prediction Log'!$J791='Prediction Log'!$B791, 'Prediction Log'!$F791, 1-'Prediction Log'!$F791))</f>
        <v/>
      </c>
      <c r="L791" s="74" t="str">
        <f>IF(ISBLANK(Games!$B773), "",Games!L773)</f>
        <v/>
      </c>
      <c r="M791" s="75" t="str">
        <f>IF(ISBLANK('Prediction Log'!$N791), "",IF('Prediction Log'!$N791&gt;'Prediction Log'!$O791,'Prediction Log'!$B791,'Prediction Log'!$C791))</f>
        <v/>
      </c>
      <c r="N791" s="76"/>
      <c r="O791" s="76"/>
      <c r="P791" s="77" t="str">
        <f>IF(ISBLANK('Prediction Log'!$N791), "",'Prediction Log'!$O791-'Prediction Log'!$N791)</f>
        <v/>
      </c>
      <c r="Q791" s="78" t="str">
        <f>IF(ISBLANK('Prediction Log'!$N791), "",IF('Prediction Log'!$M791&lt;&gt;'Prediction Log'!$H791, "Y", IF(AND('Prediction Log'!$M791='Prediction Log'!$H791, ABS((-1*'Prediction Log'!$P791))&gt;ABS('Prediction Log'!$D791)), "Y", IF('Prediction Log'!$D791='Prediction Log'!$P791, "PUSH", "N"))))</f>
        <v/>
      </c>
      <c r="R791" s="79" t="str">
        <f>IF(ISBLANK('Prediction Log'!$N791), "",IF('Prediction Log'!$P791&lt;'Prediction Log'!$D791, "Y", IF('Prediction Log'!$P791='Prediction Log'!$D791, "PUSH", "N")))</f>
        <v/>
      </c>
      <c r="S791" s="79" t="str">
        <f>IF(ISBLANK('Prediction Log'!$N791), "",IF('Prediction Log'!$P791&lt;'Prediction Log'!$E791, "Y", IF('Prediction Log'!$P791='Prediction Log'!$E791, "PUSH", "N")))</f>
        <v/>
      </c>
      <c r="T791" s="80" t="str">
        <f>IF(ISBLANK('Prediction Log'!$N791),"",IF('Prediction Log'!$M791='Prediction Log'!$H791, "Y", "N"))</f>
        <v/>
      </c>
      <c r="U791" s="80" t="str">
        <f>'Prediction Log'!$R791</f>
        <v/>
      </c>
      <c r="V791" s="80" t="str">
        <f>IF(ISBLANK('Prediction Log'!$N791), "",IF(AND('Prediction Log'!$T791="Y", 'Prediction Log'!$U791="Y"), "Y", "N"))</f>
        <v/>
      </c>
      <c r="W791" s="81" t="str">
        <f>IF(ISBLANK('Prediction Log'!$N791),"",IF('Prediction Log'!$M791='Prediction Log'!$I791, "Y", "N"))</f>
        <v/>
      </c>
      <c r="X791" s="81" t="str">
        <f>IF(ISBLANK('Prediction Log'!$N791), "", IF('Prediction Log'!$R791=Games!K773, "Y", "N"))</f>
        <v/>
      </c>
      <c r="Y791" s="82" t="str">
        <f>IF(ISBLANK('Prediction Log'!$N791), "",IF('Prediction Log'!$J791='Prediction Log'!$M791, "Y", "N"))</f>
        <v/>
      </c>
      <c r="Z791" s="81" t="str">
        <f>IF(ISBLANK('Prediction Log'!$N791), "",IF('Prediction Log'!$I791&lt;&gt;'Prediction Log'!$M791, "N",IF(AND('Prediction Log'!$E791&gt;0, 'Prediction Log'!$P791&gt;'Prediction Log'!$E791, 'Prediction Log'!$I791='Prediction Log'!$C791), "Y", IF(AND('Prediction Log'!$E791&lt;0, 'Prediction Log'!$P791&lt;'Prediction Log'!$E791,'Prediction Log'!$I791='Prediction Log'!$B791 ), "Y", IF('Prediction Log'!$P791='Prediction Log'!$E791, "PUSH", "N")))))</f>
        <v/>
      </c>
      <c r="AA791" s="81" t="str">
        <f>IF(ISBLANK('Prediction Log'!$N791), "",IF(AND('Prediction Log'!$W791="Y", 'Prediction Log'!$X791="Y"), "Y", "N"))</f>
        <v/>
      </c>
      <c r="AB791" s="80" t="str">
        <f>IF(ISBLANK('Prediction Log'!$N791), "",IF('Prediction Log'!$D791&gt;0, 'Prediction Log'!$P791-'Prediction Log'!$D791, IF('Prediction Log'!$D791&lt;0, -'Prediction Log'!$P791+'Prediction Log'!$D791, "NA")))</f>
        <v/>
      </c>
      <c r="AC791" s="80" t="str">
        <f>IF(ISBLANK('Prediction Log'!$N791), "",ABS('Prediction Log'!$AB791))</f>
        <v/>
      </c>
      <c r="AD791" s="81" t="str">
        <f>IF(ISBLANK('Prediction Log'!$N791), "",IF('Prediction Log'!$E791&gt;0, 'Prediction Log'!$P791-'Prediction Log'!$E791, IF('Prediction Log'!$E791&lt;0, -'Prediction Log'!$P791+'Prediction Log'!$E791, "NA")))</f>
        <v/>
      </c>
      <c r="AE791" s="81" t="str">
        <f>IF(ISBLANK('Prediction Log'!$N791), "",ABS('Prediction Log'!$AD791))</f>
        <v/>
      </c>
    </row>
    <row r="792" ht="14.25" customHeight="1">
      <c r="A792" s="14" t="str">
        <f>IF(ISBLANK(Games!$B774), "",Games!A774)</f>
        <v/>
      </c>
      <c r="B792" s="67" t="str">
        <f>IF(ISBLANK(Games!$B774), "",Games!B774)</f>
        <v/>
      </c>
      <c r="C792" s="67" t="str">
        <f>IF(ISBLANK(Games!$B774), "",Games!E774)</f>
        <v/>
      </c>
      <c r="D792" s="10" t="str">
        <f>IF(ISBLANK(Games!$B774), "",Games!G774)</f>
        <v/>
      </c>
      <c r="E792" s="10" t="str">
        <f>IF(ISBLANK(Games!$B774), "",Games!H774)</f>
        <v/>
      </c>
      <c r="F792" s="69" t="str">
        <f>Games!D774</f>
        <v/>
      </c>
      <c r="G792" s="70" t="str">
        <f>Games!K774</f>
        <v/>
      </c>
      <c r="H792" s="71" t="str">
        <f>IF(ISBLANK(Games!B774), "", IF('Prediction Log'!$D792&lt;0, 'Prediction Log'!$B792, 'Prediction Log'!$C792))</f>
        <v/>
      </c>
      <c r="I792" s="72" t="str">
        <f>IF(ISBLANK(Games!$B774), "",Games!I774)</f>
        <v/>
      </c>
      <c r="J792" s="72" t="str">
        <f>IF('Prediction Log'!$F792&gt;0.5, 'Prediction Log'!$B792, IF('Prediction Log'!$F792&lt;0.5, 'Prediction Log'!$C792, "PICK"))</f>
        <v/>
      </c>
      <c r="K792" s="73" t="str">
        <f>IF(ISBLANK(Games!B774), "",IF('Prediction Log'!$J792='Prediction Log'!$B792, 'Prediction Log'!$F792, 1-'Prediction Log'!$F792))</f>
        <v/>
      </c>
      <c r="L792" s="74" t="str">
        <f>IF(ISBLANK(Games!$B774), "",Games!L774)</f>
        <v/>
      </c>
      <c r="M792" s="75" t="str">
        <f>IF(ISBLANK('Prediction Log'!$N792), "",IF('Prediction Log'!$N792&gt;'Prediction Log'!$O792,'Prediction Log'!$B792,'Prediction Log'!$C792))</f>
        <v/>
      </c>
      <c r="N792" s="76"/>
      <c r="O792" s="76"/>
      <c r="P792" s="77" t="str">
        <f>IF(ISBLANK('Prediction Log'!$N792), "",'Prediction Log'!$O792-'Prediction Log'!$N792)</f>
        <v/>
      </c>
      <c r="Q792" s="78" t="str">
        <f>IF(ISBLANK('Prediction Log'!$N792), "",IF('Prediction Log'!$M792&lt;&gt;'Prediction Log'!$H792, "Y", IF(AND('Prediction Log'!$M792='Prediction Log'!$H792, ABS((-1*'Prediction Log'!$P792))&gt;ABS('Prediction Log'!$D792)), "Y", IF('Prediction Log'!$D792='Prediction Log'!$P792, "PUSH", "N"))))</f>
        <v/>
      </c>
      <c r="R792" s="79" t="str">
        <f>IF(ISBLANK('Prediction Log'!$N792), "",IF('Prediction Log'!$P792&lt;'Prediction Log'!$D792, "Y", IF('Prediction Log'!$P792='Prediction Log'!$D792, "PUSH", "N")))</f>
        <v/>
      </c>
      <c r="S792" s="79" t="str">
        <f>IF(ISBLANK('Prediction Log'!$N792), "",IF('Prediction Log'!$P792&lt;'Prediction Log'!$E792, "Y", IF('Prediction Log'!$P792='Prediction Log'!$E792, "PUSH", "N")))</f>
        <v/>
      </c>
      <c r="T792" s="80" t="str">
        <f>IF(ISBLANK('Prediction Log'!$N792),"",IF('Prediction Log'!$M792='Prediction Log'!$H792, "Y", "N"))</f>
        <v/>
      </c>
      <c r="U792" s="80" t="str">
        <f>'Prediction Log'!$R792</f>
        <v/>
      </c>
      <c r="V792" s="80" t="str">
        <f>IF(ISBLANK('Prediction Log'!$N792), "",IF(AND('Prediction Log'!$T792="Y", 'Prediction Log'!$U792="Y"), "Y", "N"))</f>
        <v/>
      </c>
      <c r="W792" s="81" t="str">
        <f>IF(ISBLANK('Prediction Log'!$N792),"",IF('Prediction Log'!$M792='Prediction Log'!$I792, "Y", "N"))</f>
        <v/>
      </c>
      <c r="X792" s="81" t="str">
        <f>IF(ISBLANK('Prediction Log'!$N792), "", IF('Prediction Log'!$R792=Games!K774, "Y", "N"))</f>
        <v/>
      </c>
      <c r="Y792" s="82" t="str">
        <f>IF(ISBLANK('Prediction Log'!$N792), "",IF('Prediction Log'!$J792='Prediction Log'!$M792, "Y", "N"))</f>
        <v/>
      </c>
      <c r="Z792" s="81" t="str">
        <f>IF(ISBLANK('Prediction Log'!$N792), "",IF('Prediction Log'!$I792&lt;&gt;'Prediction Log'!$M792, "N",IF(AND('Prediction Log'!$E792&gt;0, 'Prediction Log'!$P792&gt;'Prediction Log'!$E792, 'Prediction Log'!$I792='Prediction Log'!$C792), "Y", IF(AND('Prediction Log'!$E792&lt;0, 'Prediction Log'!$P792&lt;'Prediction Log'!$E792,'Prediction Log'!$I792='Prediction Log'!$B792 ), "Y", IF('Prediction Log'!$P792='Prediction Log'!$E792, "PUSH", "N")))))</f>
        <v/>
      </c>
      <c r="AA792" s="81" t="str">
        <f>IF(ISBLANK('Prediction Log'!$N792), "",IF(AND('Prediction Log'!$W792="Y", 'Prediction Log'!$X792="Y"), "Y", "N"))</f>
        <v/>
      </c>
      <c r="AB792" s="80" t="str">
        <f>IF(ISBLANK('Prediction Log'!$N792), "",IF('Prediction Log'!$D792&gt;0, 'Prediction Log'!$P792-'Prediction Log'!$D792, IF('Prediction Log'!$D792&lt;0, -'Prediction Log'!$P792+'Prediction Log'!$D792, "NA")))</f>
        <v/>
      </c>
      <c r="AC792" s="80" t="str">
        <f>IF(ISBLANK('Prediction Log'!$N792), "",ABS('Prediction Log'!$AB792))</f>
        <v/>
      </c>
      <c r="AD792" s="81" t="str">
        <f>IF(ISBLANK('Prediction Log'!$N792), "",IF('Prediction Log'!$E792&gt;0, 'Prediction Log'!$P792-'Prediction Log'!$E792, IF('Prediction Log'!$E792&lt;0, -'Prediction Log'!$P792+'Prediction Log'!$E792, "NA")))</f>
        <v/>
      </c>
      <c r="AE792" s="81" t="str">
        <f>IF(ISBLANK('Prediction Log'!$N792), "",ABS('Prediction Log'!$AD792))</f>
        <v/>
      </c>
    </row>
    <row r="793" ht="14.25" customHeight="1">
      <c r="A793" s="67" t="str">
        <f>IF(ISBLANK(Games!$B775), "",Games!A775)</f>
        <v/>
      </c>
      <c r="B793" s="67" t="str">
        <f>IF(ISBLANK(Games!$B775), "",Games!B775)</f>
        <v/>
      </c>
      <c r="C793" s="67" t="str">
        <f>IF(ISBLANK(Games!$B775), "",Games!E775)</f>
        <v/>
      </c>
      <c r="D793" s="68" t="str">
        <f>IF(ISBLANK(Games!$B775), "",Games!G775)</f>
        <v/>
      </c>
      <c r="E793" s="68" t="str">
        <f>IF(ISBLANK(Games!$B775), "",Games!H775)</f>
        <v/>
      </c>
      <c r="F793" s="69" t="str">
        <f>Games!D775</f>
        <v/>
      </c>
      <c r="G793" s="70" t="str">
        <f>Games!K775</f>
        <v/>
      </c>
      <c r="H793" s="71" t="str">
        <f>IF(ISBLANK(Games!B775), "", IF('Prediction Log'!$D793&lt;0, 'Prediction Log'!$B793, 'Prediction Log'!$C793))</f>
        <v/>
      </c>
      <c r="I793" s="72" t="str">
        <f>IF(ISBLANK(Games!$B775), "",Games!I775)</f>
        <v/>
      </c>
      <c r="J793" s="72" t="str">
        <f>IF('Prediction Log'!$F793&gt;0.5, 'Prediction Log'!$B793, IF('Prediction Log'!$F793&lt;0.5, 'Prediction Log'!$C793, "PICK"))</f>
        <v/>
      </c>
      <c r="K793" s="73" t="str">
        <f>IF(ISBLANK(Games!B775), "",IF('Prediction Log'!$J793='Prediction Log'!$B793, 'Prediction Log'!$F793, 1-'Prediction Log'!$F793))</f>
        <v/>
      </c>
      <c r="L793" s="74" t="str">
        <f>IF(ISBLANK(Games!$B775), "",Games!L775)</f>
        <v/>
      </c>
      <c r="M793" s="75" t="str">
        <f>IF(ISBLANK('Prediction Log'!$N793), "",IF('Prediction Log'!$N793&gt;'Prediction Log'!$O793,'Prediction Log'!$B793,'Prediction Log'!$C793))</f>
        <v/>
      </c>
      <c r="N793" s="76"/>
      <c r="O793" s="76"/>
      <c r="P793" s="77" t="str">
        <f>IF(ISBLANK('Prediction Log'!$N793), "",'Prediction Log'!$O793-'Prediction Log'!$N793)</f>
        <v/>
      </c>
      <c r="Q793" s="78" t="str">
        <f>IF(ISBLANK('Prediction Log'!$N793), "",IF('Prediction Log'!$M793&lt;&gt;'Prediction Log'!$H793, "Y", IF(AND('Prediction Log'!$M793='Prediction Log'!$H793, ABS((-1*'Prediction Log'!$P793))&gt;ABS('Prediction Log'!$D793)), "Y", IF('Prediction Log'!$D793='Prediction Log'!$P793, "PUSH", "N"))))</f>
        <v/>
      </c>
      <c r="R793" s="79" t="str">
        <f>IF(ISBLANK('Prediction Log'!$N793), "",IF('Prediction Log'!$P793&lt;'Prediction Log'!$D793, "Y", IF('Prediction Log'!$P793='Prediction Log'!$D793, "PUSH", "N")))</f>
        <v/>
      </c>
      <c r="S793" s="79" t="str">
        <f>IF(ISBLANK('Prediction Log'!$N793), "",IF('Prediction Log'!$P793&lt;'Prediction Log'!$E793, "Y", IF('Prediction Log'!$P793='Prediction Log'!$E793, "PUSH", "N")))</f>
        <v/>
      </c>
      <c r="T793" s="80" t="str">
        <f>IF(ISBLANK('Prediction Log'!$N793),"",IF('Prediction Log'!$M793='Prediction Log'!$H793, "Y", "N"))</f>
        <v/>
      </c>
      <c r="U793" s="80" t="str">
        <f>'Prediction Log'!$R793</f>
        <v/>
      </c>
      <c r="V793" s="80" t="str">
        <f>IF(ISBLANK('Prediction Log'!$N793), "",IF(AND('Prediction Log'!$T793="Y", 'Prediction Log'!$U793="Y"), "Y", "N"))</f>
        <v/>
      </c>
      <c r="W793" s="81" t="str">
        <f>IF(ISBLANK('Prediction Log'!$N793),"",IF('Prediction Log'!$M793='Prediction Log'!$I793, "Y", "N"))</f>
        <v/>
      </c>
      <c r="X793" s="81" t="str">
        <f>IF(ISBLANK('Prediction Log'!$N793), "", IF('Prediction Log'!$R793=Games!K775, "Y", "N"))</f>
        <v/>
      </c>
      <c r="Y793" s="82" t="str">
        <f>IF(ISBLANK('Prediction Log'!$N793), "",IF('Prediction Log'!$J793='Prediction Log'!$M793, "Y", "N"))</f>
        <v/>
      </c>
      <c r="Z793" s="81" t="str">
        <f>IF(ISBLANK('Prediction Log'!$N793), "",IF('Prediction Log'!$I793&lt;&gt;'Prediction Log'!$M793, "N",IF(AND('Prediction Log'!$E793&gt;0, 'Prediction Log'!$P793&gt;'Prediction Log'!$E793, 'Prediction Log'!$I793='Prediction Log'!$C793), "Y", IF(AND('Prediction Log'!$E793&lt;0, 'Prediction Log'!$P793&lt;'Prediction Log'!$E793,'Prediction Log'!$I793='Prediction Log'!$B793 ), "Y", IF('Prediction Log'!$P793='Prediction Log'!$E793, "PUSH", "N")))))</f>
        <v/>
      </c>
      <c r="AA793" s="81" t="str">
        <f>IF(ISBLANK('Prediction Log'!$N793), "",IF(AND('Prediction Log'!$W793="Y", 'Prediction Log'!$X793="Y"), "Y", "N"))</f>
        <v/>
      </c>
      <c r="AB793" s="80" t="str">
        <f>IF(ISBLANK('Prediction Log'!$N793), "",IF('Prediction Log'!$D793&gt;0, 'Prediction Log'!$P793-'Prediction Log'!$D793, IF('Prediction Log'!$D793&lt;0, -'Prediction Log'!$P793+'Prediction Log'!$D793, "NA")))</f>
        <v/>
      </c>
      <c r="AC793" s="80" t="str">
        <f>IF(ISBLANK('Prediction Log'!$N793), "",ABS('Prediction Log'!$AB793))</f>
        <v/>
      </c>
      <c r="AD793" s="81" t="str">
        <f>IF(ISBLANK('Prediction Log'!$N793), "",IF('Prediction Log'!$E793&gt;0, 'Prediction Log'!$P793-'Prediction Log'!$E793, IF('Prediction Log'!$E793&lt;0, -'Prediction Log'!$P793+'Prediction Log'!$E793, "NA")))</f>
        <v/>
      </c>
      <c r="AE793" s="81" t="str">
        <f>IF(ISBLANK('Prediction Log'!$N793), "",ABS('Prediction Log'!$AD793))</f>
        <v/>
      </c>
    </row>
    <row r="794" ht="14.25" customHeight="1">
      <c r="A794" s="14" t="str">
        <f>IF(ISBLANK(Games!$B776), "",Games!A776)</f>
        <v/>
      </c>
      <c r="B794" s="67" t="str">
        <f>IF(ISBLANK(Games!$B776), "",Games!B776)</f>
        <v/>
      </c>
      <c r="C794" s="67" t="str">
        <f>IF(ISBLANK(Games!$B776), "",Games!E776)</f>
        <v/>
      </c>
      <c r="D794" s="10" t="str">
        <f>IF(ISBLANK(Games!$B776), "",Games!G776)</f>
        <v/>
      </c>
      <c r="E794" s="10" t="str">
        <f>IF(ISBLANK(Games!$B776), "",Games!H776)</f>
        <v/>
      </c>
      <c r="F794" s="69" t="str">
        <f>Games!D776</f>
        <v/>
      </c>
      <c r="G794" s="70" t="str">
        <f>Games!K776</f>
        <v/>
      </c>
      <c r="H794" s="71" t="str">
        <f>IF(ISBLANK(Games!B776), "", IF('Prediction Log'!$D794&lt;0, 'Prediction Log'!$B794, 'Prediction Log'!$C794))</f>
        <v/>
      </c>
      <c r="I794" s="72" t="str">
        <f>IF(ISBLANK(Games!$B776), "",Games!I776)</f>
        <v/>
      </c>
      <c r="J794" s="72" t="str">
        <f>IF('Prediction Log'!$F794&gt;0.5, 'Prediction Log'!$B794, IF('Prediction Log'!$F794&lt;0.5, 'Prediction Log'!$C794, "PICK"))</f>
        <v/>
      </c>
      <c r="K794" s="73" t="str">
        <f>IF(ISBLANK(Games!B776), "",IF('Prediction Log'!$J794='Prediction Log'!$B794, 'Prediction Log'!$F794, 1-'Prediction Log'!$F794))</f>
        <v/>
      </c>
      <c r="L794" s="74" t="str">
        <f>IF(ISBLANK(Games!$B776), "",Games!L776)</f>
        <v/>
      </c>
      <c r="M794" s="75" t="str">
        <f>IF(ISBLANK('Prediction Log'!$N794), "",IF('Prediction Log'!$N794&gt;'Prediction Log'!$O794,'Prediction Log'!$B794,'Prediction Log'!$C794))</f>
        <v/>
      </c>
      <c r="N794" s="76"/>
      <c r="O794" s="76"/>
      <c r="P794" s="77" t="str">
        <f>IF(ISBLANK('Prediction Log'!$N794), "",'Prediction Log'!$O794-'Prediction Log'!$N794)</f>
        <v/>
      </c>
      <c r="Q794" s="78" t="str">
        <f>IF(ISBLANK('Prediction Log'!$N794), "",IF('Prediction Log'!$M794&lt;&gt;'Prediction Log'!$H794, "Y", IF(AND('Prediction Log'!$M794='Prediction Log'!$H794, ABS((-1*'Prediction Log'!$P794))&gt;ABS('Prediction Log'!$D794)), "Y", IF('Prediction Log'!$D794='Prediction Log'!$P794, "PUSH", "N"))))</f>
        <v/>
      </c>
      <c r="R794" s="79" t="str">
        <f>IF(ISBLANK('Prediction Log'!$N794), "",IF('Prediction Log'!$P794&lt;'Prediction Log'!$D794, "Y", IF('Prediction Log'!$P794='Prediction Log'!$D794, "PUSH", "N")))</f>
        <v/>
      </c>
      <c r="S794" s="79" t="str">
        <f>IF(ISBLANK('Prediction Log'!$N794), "",IF('Prediction Log'!$P794&lt;'Prediction Log'!$E794, "Y", IF('Prediction Log'!$P794='Prediction Log'!$E794, "PUSH", "N")))</f>
        <v/>
      </c>
      <c r="T794" s="80" t="str">
        <f>IF(ISBLANK('Prediction Log'!$N794),"",IF('Prediction Log'!$M794='Prediction Log'!$H794, "Y", "N"))</f>
        <v/>
      </c>
      <c r="U794" s="80" t="str">
        <f>'Prediction Log'!$R794</f>
        <v/>
      </c>
      <c r="V794" s="80" t="str">
        <f>IF(ISBLANK('Prediction Log'!$N794), "",IF(AND('Prediction Log'!$T794="Y", 'Prediction Log'!$U794="Y"), "Y", "N"))</f>
        <v/>
      </c>
      <c r="W794" s="81" t="str">
        <f>IF(ISBLANK('Prediction Log'!$N794),"",IF('Prediction Log'!$M794='Prediction Log'!$I794, "Y", "N"))</f>
        <v/>
      </c>
      <c r="X794" s="81" t="str">
        <f>IF(ISBLANK('Prediction Log'!$N794), "", IF('Prediction Log'!$R794=Games!K776, "Y", "N"))</f>
        <v/>
      </c>
      <c r="Y794" s="82" t="str">
        <f>IF(ISBLANK('Prediction Log'!$N794), "",IF('Prediction Log'!$J794='Prediction Log'!$M794, "Y", "N"))</f>
        <v/>
      </c>
      <c r="Z794" s="81" t="str">
        <f>IF(ISBLANK('Prediction Log'!$N794), "",IF('Prediction Log'!$I794&lt;&gt;'Prediction Log'!$M794, "N",IF(AND('Prediction Log'!$E794&gt;0, 'Prediction Log'!$P794&gt;'Prediction Log'!$E794, 'Prediction Log'!$I794='Prediction Log'!$C794), "Y", IF(AND('Prediction Log'!$E794&lt;0, 'Prediction Log'!$P794&lt;'Prediction Log'!$E794,'Prediction Log'!$I794='Prediction Log'!$B794 ), "Y", IF('Prediction Log'!$P794='Prediction Log'!$E794, "PUSH", "N")))))</f>
        <v/>
      </c>
      <c r="AA794" s="81" t="str">
        <f>IF(ISBLANK('Prediction Log'!$N794), "",IF(AND('Prediction Log'!$W794="Y", 'Prediction Log'!$X794="Y"), "Y", "N"))</f>
        <v/>
      </c>
      <c r="AB794" s="80" t="str">
        <f>IF(ISBLANK('Prediction Log'!$N794), "",IF('Prediction Log'!$D794&gt;0, 'Prediction Log'!$P794-'Prediction Log'!$D794, IF('Prediction Log'!$D794&lt;0, -'Prediction Log'!$P794+'Prediction Log'!$D794, "NA")))</f>
        <v/>
      </c>
      <c r="AC794" s="80" t="str">
        <f>IF(ISBLANK('Prediction Log'!$N794), "",ABS('Prediction Log'!$AB794))</f>
        <v/>
      </c>
      <c r="AD794" s="81" t="str">
        <f>IF(ISBLANK('Prediction Log'!$N794), "",IF('Prediction Log'!$E794&gt;0, 'Prediction Log'!$P794-'Prediction Log'!$E794, IF('Prediction Log'!$E794&lt;0, -'Prediction Log'!$P794+'Prediction Log'!$E794, "NA")))</f>
        <v/>
      </c>
      <c r="AE794" s="81" t="str">
        <f>IF(ISBLANK('Prediction Log'!$N794), "",ABS('Prediction Log'!$AD794))</f>
        <v/>
      </c>
    </row>
    <row r="795" ht="14.25" customHeight="1">
      <c r="A795" s="67" t="str">
        <f>IF(ISBLANK(Games!$B777), "",Games!A777)</f>
        <v/>
      </c>
      <c r="B795" s="67" t="str">
        <f>IF(ISBLANK(Games!$B777), "",Games!B777)</f>
        <v/>
      </c>
      <c r="C795" s="67" t="str">
        <f>IF(ISBLANK(Games!$B777), "",Games!E777)</f>
        <v/>
      </c>
      <c r="D795" s="68" t="str">
        <f>IF(ISBLANK(Games!$B777), "",Games!G777)</f>
        <v/>
      </c>
      <c r="E795" s="68" t="str">
        <f>IF(ISBLANK(Games!$B777), "",Games!H777)</f>
        <v/>
      </c>
      <c r="F795" s="69" t="str">
        <f>Games!D777</f>
        <v/>
      </c>
      <c r="G795" s="70" t="str">
        <f>Games!K777</f>
        <v/>
      </c>
      <c r="H795" s="71" t="str">
        <f>IF(ISBLANK(Games!B777), "", IF('Prediction Log'!$D795&lt;0, 'Prediction Log'!$B795, 'Prediction Log'!$C795))</f>
        <v/>
      </c>
      <c r="I795" s="72" t="str">
        <f>IF(ISBLANK(Games!$B777), "",Games!I777)</f>
        <v/>
      </c>
      <c r="J795" s="72" t="str">
        <f>IF('Prediction Log'!$F795&gt;0.5, 'Prediction Log'!$B795, IF('Prediction Log'!$F795&lt;0.5, 'Prediction Log'!$C795, "PICK"))</f>
        <v/>
      </c>
      <c r="K795" s="73" t="str">
        <f>IF(ISBLANK(Games!B777), "",IF('Prediction Log'!$J795='Prediction Log'!$B795, 'Prediction Log'!$F795, 1-'Prediction Log'!$F795))</f>
        <v/>
      </c>
      <c r="L795" s="74" t="str">
        <f>IF(ISBLANK(Games!$B777), "",Games!L777)</f>
        <v/>
      </c>
      <c r="M795" s="75" t="str">
        <f>IF(ISBLANK('Prediction Log'!$N795), "",IF('Prediction Log'!$N795&gt;'Prediction Log'!$O795,'Prediction Log'!$B795,'Prediction Log'!$C795))</f>
        <v/>
      </c>
      <c r="N795" s="76"/>
      <c r="O795" s="76"/>
      <c r="P795" s="77" t="str">
        <f>IF(ISBLANK('Prediction Log'!$N795), "",'Prediction Log'!$O795-'Prediction Log'!$N795)</f>
        <v/>
      </c>
      <c r="Q795" s="78" t="str">
        <f>IF(ISBLANK('Prediction Log'!$N795), "",IF('Prediction Log'!$M795&lt;&gt;'Prediction Log'!$H795, "Y", IF(AND('Prediction Log'!$M795='Prediction Log'!$H795, ABS((-1*'Prediction Log'!$P795))&gt;ABS('Prediction Log'!$D795)), "Y", IF('Prediction Log'!$D795='Prediction Log'!$P795, "PUSH", "N"))))</f>
        <v/>
      </c>
      <c r="R795" s="79" t="str">
        <f>IF(ISBLANK('Prediction Log'!$N795), "",IF('Prediction Log'!$P795&lt;'Prediction Log'!$D795, "Y", IF('Prediction Log'!$P795='Prediction Log'!$D795, "PUSH", "N")))</f>
        <v/>
      </c>
      <c r="S795" s="79" t="str">
        <f>IF(ISBLANK('Prediction Log'!$N795), "",IF('Prediction Log'!$P795&lt;'Prediction Log'!$E795, "Y", IF('Prediction Log'!$P795='Prediction Log'!$E795, "PUSH", "N")))</f>
        <v/>
      </c>
      <c r="T795" s="80" t="str">
        <f>IF(ISBLANK('Prediction Log'!$N795),"",IF('Prediction Log'!$M795='Prediction Log'!$H795, "Y", "N"))</f>
        <v/>
      </c>
      <c r="U795" s="80" t="str">
        <f>'Prediction Log'!$R795</f>
        <v/>
      </c>
      <c r="V795" s="80" t="str">
        <f>IF(ISBLANK('Prediction Log'!$N795), "",IF(AND('Prediction Log'!$T795="Y", 'Prediction Log'!$U795="Y"), "Y", "N"))</f>
        <v/>
      </c>
      <c r="W795" s="81" t="str">
        <f>IF(ISBLANK('Prediction Log'!$N795),"",IF('Prediction Log'!$M795='Prediction Log'!$I795, "Y", "N"))</f>
        <v/>
      </c>
      <c r="X795" s="81" t="str">
        <f>IF(ISBLANK('Prediction Log'!$N795), "", IF('Prediction Log'!$R795=Games!K777, "Y", "N"))</f>
        <v/>
      </c>
      <c r="Y795" s="82" t="str">
        <f>IF(ISBLANK('Prediction Log'!$N795), "",IF('Prediction Log'!$J795='Prediction Log'!$M795, "Y", "N"))</f>
        <v/>
      </c>
      <c r="Z795" s="81" t="str">
        <f>IF(ISBLANK('Prediction Log'!$N795), "",IF('Prediction Log'!$I795&lt;&gt;'Prediction Log'!$M795, "N",IF(AND('Prediction Log'!$E795&gt;0, 'Prediction Log'!$P795&gt;'Prediction Log'!$E795, 'Prediction Log'!$I795='Prediction Log'!$C795), "Y", IF(AND('Prediction Log'!$E795&lt;0, 'Prediction Log'!$P795&lt;'Prediction Log'!$E795,'Prediction Log'!$I795='Prediction Log'!$B795 ), "Y", IF('Prediction Log'!$P795='Prediction Log'!$E795, "PUSH", "N")))))</f>
        <v/>
      </c>
      <c r="AA795" s="81" t="str">
        <f>IF(ISBLANK('Prediction Log'!$N795), "",IF(AND('Prediction Log'!$W795="Y", 'Prediction Log'!$X795="Y"), "Y", "N"))</f>
        <v/>
      </c>
      <c r="AB795" s="80" t="str">
        <f>IF(ISBLANK('Prediction Log'!$N795), "",IF('Prediction Log'!$D795&gt;0, 'Prediction Log'!$P795-'Prediction Log'!$D795, IF('Prediction Log'!$D795&lt;0, -'Prediction Log'!$P795+'Prediction Log'!$D795, "NA")))</f>
        <v/>
      </c>
      <c r="AC795" s="80" t="str">
        <f>IF(ISBLANK('Prediction Log'!$N795), "",ABS('Prediction Log'!$AB795))</f>
        <v/>
      </c>
      <c r="AD795" s="81" t="str">
        <f>IF(ISBLANK('Prediction Log'!$N795), "",IF('Prediction Log'!$E795&gt;0, 'Prediction Log'!$P795-'Prediction Log'!$E795, IF('Prediction Log'!$E795&lt;0, -'Prediction Log'!$P795+'Prediction Log'!$E795, "NA")))</f>
        <v/>
      </c>
      <c r="AE795" s="81" t="str">
        <f>IF(ISBLANK('Prediction Log'!$N795), "",ABS('Prediction Log'!$AD795))</f>
        <v/>
      </c>
    </row>
    <row r="796" ht="14.25" customHeight="1">
      <c r="A796" s="14" t="str">
        <f>IF(ISBLANK(Games!$B778), "",Games!A778)</f>
        <v/>
      </c>
      <c r="B796" s="67" t="str">
        <f>IF(ISBLANK(Games!$B778), "",Games!B778)</f>
        <v/>
      </c>
      <c r="C796" s="67" t="str">
        <f>IF(ISBLANK(Games!$B778), "",Games!E778)</f>
        <v/>
      </c>
      <c r="D796" s="10" t="str">
        <f>IF(ISBLANK(Games!$B778), "",Games!G778)</f>
        <v/>
      </c>
      <c r="E796" s="10" t="str">
        <f>IF(ISBLANK(Games!$B778), "",Games!H778)</f>
        <v/>
      </c>
      <c r="F796" s="69" t="str">
        <f>Games!D778</f>
        <v/>
      </c>
      <c r="G796" s="70" t="str">
        <f>Games!K778</f>
        <v/>
      </c>
      <c r="H796" s="71" t="str">
        <f>IF(ISBLANK(Games!B778), "", IF('Prediction Log'!$D796&lt;0, 'Prediction Log'!$B796, 'Prediction Log'!$C796))</f>
        <v/>
      </c>
      <c r="I796" s="72" t="str">
        <f>IF(ISBLANK(Games!$B778), "",Games!I778)</f>
        <v/>
      </c>
      <c r="J796" s="72" t="str">
        <f>IF('Prediction Log'!$F796&gt;0.5, 'Prediction Log'!$B796, IF('Prediction Log'!$F796&lt;0.5, 'Prediction Log'!$C796, "PICK"))</f>
        <v/>
      </c>
      <c r="K796" s="73" t="str">
        <f>IF(ISBLANK(Games!B778), "",IF('Prediction Log'!$J796='Prediction Log'!$B796, 'Prediction Log'!$F796, 1-'Prediction Log'!$F796))</f>
        <v/>
      </c>
      <c r="L796" s="74" t="str">
        <f>IF(ISBLANK(Games!$B778), "",Games!L778)</f>
        <v/>
      </c>
      <c r="M796" s="75" t="str">
        <f>IF(ISBLANK('Prediction Log'!$N796), "",IF('Prediction Log'!$N796&gt;'Prediction Log'!$O796,'Prediction Log'!$B796,'Prediction Log'!$C796))</f>
        <v/>
      </c>
      <c r="N796" s="76"/>
      <c r="O796" s="76"/>
      <c r="P796" s="77" t="str">
        <f>IF(ISBLANK('Prediction Log'!$N796), "",'Prediction Log'!$O796-'Prediction Log'!$N796)</f>
        <v/>
      </c>
      <c r="Q796" s="78" t="str">
        <f>IF(ISBLANK('Prediction Log'!$N796), "",IF('Prediction Log'!$M796&lt;&gt;'Prediction Log'!$H796, "Y", IF(AND('Prediction Log'!$M796='Prediction Log'!$H796, ABS((-1*'Prediction Log'!$P796))&gt;ABS('Prediction Log'!$D796)), "Y", IF('Prediction Log'!$D796='Prediction Log'!$P796, "PUSH", "N"))))</f>
        <v/>
      </c>
      <c r="R796" s="79" t="str">
        <f>IF(ISBLANK('Prediction Log'!$N796), "",IF('Prediction Log'!$P796&lt;'Prediction Log'!$D796, "Y", IF('Prediction Log'!$P796='Prediction Log'!$D796, "PUSH", "N")))</f>
        <v/>
      </c>
      <c r="S796" s="79" t="str">
        <f>IF(ISBLANK('Prediction Log'!$N796), "",IF('Prediction Log'!$P796&lt;'Prediction Log'!$E796, "Y", IF('Prediction Log'!$P796='Prediction Log'!$E796, "PUSH", "N")))</f>
        <v/>
      </c>
      <c r="T796" s="80" t="str">
        <f>IF(ISBLANK('Prediction Log'!$N796),"",IF('Prediction Log'!$M796='Prediction Log'!$H796, "Y", "N"))</f>
        <v/>
      </c>
      <c r="U796" s="80" t="str">
        <f>'Prediction Log'!$R796</f>
        <v/>
      </c>
      <c r="V796" s="80" t="str">
        <f>IF(ISBLANK('Prediction Log'!$N796), "",IF(AND('Prediction Log'!$T796="Y", 'Prediction Log'!$U796="Y"), "Y", "N"))</f>
        <v/>
      </c>
      <c r="W796" s="81" t="str">
        <f>IF(ISBLANK('Prediction Log'!$N796),"",IF('Prediction Log'!$M796='Prediction Log'!$I796, "Y", "N"))</f>
        <v/>
      </c>
      <c r="X796" s="81" t="str">
        <f>IF(ISBLANK('Prediction Log'!$N796), "", IF('Prediction Log'!$R796=Games!K778, "Y", "N"))</f>
        <v/>
      </c>
      <c r="Y796" s="82" t="str">
        <f>IF(ISBLANK('Prediction Log'!$N796), "",IF('Prediction Log'!$J796='Prediction Log'!$M796, "Y", "N"))</f>
        <v/>
      </c>
      <c r="Z796" s="81" t="str">
        <f>IF(ISBLANK('Prediction Log'!$N796), "",IF('Prediction Log'!$I796&lt;&gt;'Prediction Log'!$M796, "N",IF(AND('Prediction Log'!$E796&gt;0, 'Prediction Log'!$P796&gt;'Prediction Log'!$E796, 'Prediction Log'!$I796='Prediction Log'!$C796), "Y", IF(AND('Prediction Log'!$E796&lt;0, 'Prediction Log'!$P796&lt;'Prediction Log'!$E796,'Prediction Log'!$I796='Prediction Log'!$B796 ), "Y", IF('Prediction Log'!$P796='Prediction Log'!$E796, "PUSH", "N")))))</f>
        <v/>
      </c>
      <c r="AA796" s="81" t="str">
        <f>IF(ISBLANK('Prediction Log'!$N796), "",IF(AND('Prediction Log'!$W796="Y", 'Prediction Log'!$X796="Y"), "Y", "N"))</f>
        <v/>
      </c>
      <c r="AB796" s="80" t="str">
        <f>IF(ISBLANK('Prediction Log'!$N796), "",IF('Prediction Log'!$D796&gt;0, 'Prediction Log'!$P796-'Prediction Log'!$D796, IF('Prediction Log'!$D796&lt;0, -'Prediction Log'!$P796+'Prediction Log'!$D796, "NA")))</f>
        <v/>
      </c>
      <c r="AC796" s="80" t="str">
        <f>IF(ISBLANK('Prediction Log'!$N796), "",ABS('Prediction Log'!$AB796))</f>
        <v/>
      </c>
      <c r="AD796" s="81" t="str">
        <f>IF(ISBLANK('Prediction Log'!$N796), "",IF('Prediction Log'!$E796&gt;0, 'Prediction Log'!$P796-'Prediction Log'!$E796, IF('Prediction Log'!$E796&lt;0, -'Prediction Log'!$P796+'Prediction Log'!$E796, "NA")))</f>
        <v/>
      </c>
      <c r="AE796" s="81" t="str">
        <f>IF(ISBLANK('Prediction Log'!$N796), "",ABS('Prediction Log'!$AD796))</f>
        <v/>
      </c>
    </row>
    <row r="797" ht="14.25" customHeight="1">
      <c r="A797" s="67" t="str">
        <f>IF(ISBLANK(Games!$B779), "",Games!A779)</f>
        <v/>
      </c>
      <c r="B797" s="67" t="str">
        <f>IF(ISBLANK(Games!$B779), "",Games!B779)</f>
        <v/>
      </c>
      <c r="C797" s="67" t="str">
        <f>IF(ISBLANK(Games!$B779), "",Games!E779)</f>
        <v/>
      </c>
      <c r="D797" s="68" t="str">
        <f>IF(ISBLANK(Games!$B779), "",Games!G779)</f>
        <v/>
      </c>
      <c r="E797" s="68" t="str">
        <f>IF(ISBLANK(Games!$B779), "",Games!H779)</f>
        <v/>
      </c>
      <c r="F797" s="69" t="str">
        <f>Games!D779</f>
        <v/>
      </c>
      <c r="G797" s="70" t="str">
        <f>Games!K779</f>
        <v/>
      </c>
      <c r="H797" s="71" t="str">
        <f>IF(ISBLANK(Games!B779), "", IF('Prediction Log'!$D797&lt;0, 'Prediction Log'!$B797, 'Prediction Log'!$C797))</f>
        <v/>
      </c>
      <c r="I797" s="72" t="str">
        <f>IF(ISBLANK(Games!$B779), "",Games!I779)</f>
        <v/>
      </c>
      <c r="J797" s="72" t="str">
        <f>IF('Prediction Log'!$F797&gt;0.5, 'Prediction Log'!$B797, IF('Prediction Log'!$F797&lt;0.5, 'Prediction Log'!$C797, "PICK"))</f>
        <v/>
      </c>
      <c r="K797" s="73" t="str">
        <f>IF(ISBLANK(Games!B779), "",IF('Prediction Log'!$J797='Prediction Log'!$B797, 'Prediction Log'!$F797, 1-'Prediction Log'!$F797))</f>
        <v/>
      </c>
      <c r="L797" s="74" t="str">
        <f>IF(ISBLANK(Games!$B779), "",Games!L779)</f>
        <v/>
      </c>
      <c r="M797" s="75" t="str">
        <f>IF(ISBLANK('Prediction Log'!$N797), "",IF('Prediction Log'!$N797&gt;'Prediction Log'!$O797,'Prediction Log'!$B797,'Prediction Log'!$C797))</f>
        <v/>
      </c>
      <c r="N797" s="76"/>
      <c r="O797" s="76"/>
      <c r="P797" s="77" t="str">
        <f>IF(ISBLANK('Prediction Log'!$N797), "",'Prediction Log'!$O797-'Prediction Log'!$N797)</f>
        <v/>
      </c>
      <c r="Q797" s="78" t="str">
        <f>IF(ISBLANK('Prediction Log'!$N797), "",IF('Prediction Log'!$M797&lt;&gt;'Prediction Log'!$H797, "Y", IF(AND('Prediction Log'!$M797='Prediction Log'!$H797, ABS((-1*'Prediction Log'!$P797))&gt;ABS('Prediction Log'!$D797)), "Y", IF('Prediction Log'!$D797='Prediction Log'!$P797, "PUSH", "N"))))</f>
        <v/>
      </c>
      <c r="R797" s="79" t="str">
        <f>IF(ISBLANK('Prediction Log'!$N797), "",IF('Prediction Log'!$P797&lt;'Prediction Log'!$D797, "Y", IF('Prediction Log'!$P797='Prediction Log'!$D797, "PUSH", "N")))</f>
        <v/>
      </c>
      <c r="S797" s="79" t="str">
        <f>IF(ISBLANK('Prediction Log'!$N797), "",IF('Prediction Log'!$P797&lt;'Prediction Log'!$E797, "Y", IF('Prediction Log'!$P797='Prediction Log'!$E797, "PUSH", "N")))</f>
        <v/>
      </c>
      <c r="T797" s="80" t="str">
        <f>IF(ISBLANK('Prediction Log'!$N797),"",IF('Prediction Log'!$M797='Prediction Log'!$H797, "Y", "N"))</f>
        <v/>
      </c>
      <c r="U797" s="80" t="str">
        <f>'Prediction Log'!$R797</f>
        <v/>
      </c>
      <c r="V797" s="80" t="str">
        <f>IF(ISBLANK('Prediction Log'!$N797), "",IF(AND('Prediction Log'!$T797="Y", 'Prediction Log'!$U797="Y"), "Y", "N"))</f>
        <v/>
      </c>
      <c r="W797" s="81" t="str">
        <f>IF(ISBLANK('Prediction Log'!$N797),"",IF('Prediction Log'!$M797='Prediction Log'!$I797, "Y", "N"))</f>
        <v/>
      </c>
      <c r="X797" s="81" t="str">
        <f>IF(ISBLANK('Prediction Log'!$N797), "", IF('Prediction Log'!$R797=Games!K779, "Y", "N"))</f>
        <v/>
      </c>
      <c r="Y797" s="82" t="str">
        <f>IF(ISBLANK('Prediction Log'!$N797), "",IF('Prediction Log'!$J797='Prediction Log'!$M797, "Y", "N"))</f>
        <v/>
      </c>
      <c r="Z797" s="81" t="str">
        <f>IF(ISBLANK('Prediction Log'!$N797), "",IF('Prediction Log'!$I797&lt;&gt;'Prediction Log'!$M797, "N",IF(AND('Prediction Log'!$E797&gt;0, 'Prediction Log'!$P797&gt;'Prediction Log'!$E797, 'Prediction Log'!$I797='Prediction Log'!$C797), "Y", IF(AND('Prediction Log'!$E797&lt;0, 'Prediction Log'!$P797&lt;'Prediction Log'!$E797,'Prediction Log'!$I797='Prediction Log'!$B797 ), "Y", IF('Prediction Log'!$P797='Prediction Log'!$E797, "PUSH", "N")))))</f>
        <v/>
      </c>
      <c r="AA797" s="81" t="str">
        <f>IF(ISBLANK('Prediction Log'!$N797), "",IF(AND('Prediction Log'!$W797="Y", 'Prediction Log'!$X797="Y"), "Y", "N"))</f>
        <v/>
      </c>
      <c r="AB797" s="80" t="str">
        <f>IF(ISBLANK('Prediction Log'!$N797), "",IF('Prediction Log'!$D797&gt;0, 'Prediction Log'!$P797-'Prediction Log'!$D797, IF('Prediction Log'!$D797&lt;0, -'Prediction Log'!$P797+'Prediction Log'!$D797, "NA")))</f>
        <v/>
      </c>
      <c r="AC797" s="80" t="str">
        <f>IF(ISBLANK('Prediction Log'!$N797), "",ABS('Prediction Log'!$AB797))</f>
        <v/>
      </c>
      <c r="AD797" s="81" t="str">
        <f>IF(ISBLANK('Prediction Log'!$N797), "",IF('Prediction Log'!$E797&gt;0, 'Prediction Log'!$P797-'Prediction Log'!$E797, IF('Prediction Log'!$E797&lt;0, -'Prediction Log'!$P797+'Prediction Log'!$E797, "NA")))</f>
        <v/>
      </c>
      <c r="AE797" s="81" t="str">
        <f>IF(ISBLANK('Prediction Log'!$N797), "",ABS('Prediction Log'!$AD797))</f>
        <v/>
      </c>
    </row>
    <row r="798" ht="14.25" customHeight="1">
      <c r="A798" s="14" t="str">
        <f>IF(ISBLANK(Games!$B780), "",Games!A780)</f>
        <v/>
      </c>
      <c r="B798" s="67" t="str">
        <f>IF(ISBLANK(Games!$B780), "",Games!B780)</f>
        <v/>
      </c>
      <c r="C798" s="67" t="str">
        <f>IF(ISBLANK(Games!$B780), "",Games!E780)</f>
        <v/>
      </c>
      <c r="D798" s="10" t="str">
        <f>IF(ISBLANK(Games!$B780), "",Games!G780)</f>
        <v/>
      </c>
      <c r="E798" s="10" t="str">
        <f>IF(ISBLANK(Games!$B780), "",Games!H780)</f>
        <v/>
      </c>
      <c r="F798" s="69" t="str">
        <f>Games!D780</f>
        <v/>
      </c>
      <c r="G798" s="70" t="str">
        <f>Games!K780</f>
        <v/>
      </c>
      <c r="H798" s="71" t="str">
        <f>IF(ISBLANK(Games!B780), "", IF('Prediction Log'!$D798&lt;0, 'Prediction Log'!$B798, 'Prediction Log'!$C798))</f>
        <v/>
      </c>
      <c r="I798" s="72" t="str">
        <f>IF(ISBLANK(Games!$B780), "",Games!I780)</f>
        <v/>
      </c>
      <c r="J798" s="72" t="str">
        <f>IF('Prediction Log'!$F798&gt;0.5, 'Prediction Log'!$B798, IF('Prediction Log'!$F798&lt;0.5, 'Prediction Log'!$C798, "PICK"))</f>
        <v/>
      </c>
      <c r="K798" s="73" t="str">
        <f>IF(ISBLANK(Games!B780), "",IF('Prediction Log'!$J798='Prediction Log'!$B798, 'Prediction Log'!$F798, 1-'Prediction Log'!$F798))</f>
        <v/>
      </c>
      <c r="L798" s="74" t="str">
        <f>IF(ISBLANK(Games!$B780), "",Games!L780)</f>
        <v/>
      </c>
      <c r="M798" s="75" t="str">
        <f>IF(ISBLANK('Prediction Log'!$N798), "",IF('Prediction Log'!$N798&gt;'Prediction Log'!$O798,'Prediction Log'!$B798,'Prediction Log'!$C798))</f>
        <v/>
      </c>
      <c r="N798" s="76"/>
      <c r="O798" s="76"/>
      <c r="P798" s="77" t="str">
        <f>IF(ISBLANK('Prediction Log'!$N798), "",'Prediction Log'!$O798-'Prediction Log'!$N798)</f>
        <v/>
      </c>
      <c r="Q798" s="78" t="str">
        <f>IF(ISBLANK('Prediction Log'!$N798), "",IF('Prediction Log'!$M798&lt;&gt;'Prediction Log'!$H798, "Y", IF(AND('Prediction Log'!$M798='Prediction Log'!$H798, ABS((-1*'Prediction Log'!$P798))&gt;ABS('Prediction Log'!$D798)), "Y", IF('Prediction Log'!$D798='Prediction Log'!$P798, "PUSH", "N"))))</f>
        <v/>
      </c>
      <c r="R798" s="79" t="str">
        <f>IF(ISBLANK('Prediction Log'!$N798), "",IF('Prediction Log'!$P798&lt;'Prediction Log'!$D798, "Y", IF('Prediction Log'!$P798='Prediction Log'!$D798, "PUSH", "N")))</f>
        <v/>
      </c>
      <c r="S798" s="79" t="str">
        <f>IF(ISBLANK('Prediction Log'!$N798), "",IF('Prediction Log'!$P798&lt;'Prediction Log'!$E798, "Y", IF('Prediction Log'!$P798='Prediction Log'!$E798, "PUSH", "N")))</f>
        <v/>
      </c>
      <c r="T798" s="80" t="str">
        <f>IF(ISBLANK('Prediction Log'!$N798),"",IF('Prediction Log'!$M798='Prediction Log'!$H798, "Y", "N"))</f>
        <v/>
      </c>
      <c r="U798" s="80" t="str">
        <f>'Prediction Log'!$R798</f>
        <v/>
      </c>
      <c r="V798" s="80" t="str">
        <f>IF(ISBLANK('Prediction Log'!$N798), "",IF(AND('Prediction Log'!$T798="Y", 'Prediction Log'!$U798="Y"), "Y", "N"))</f>
        <v/>
      </c>
      <c r="W798" s="81" t="str">
        <f>IF(ISBLANK('Prediction Log'!$N798),"",IF('Prediction Log'!$M798='Prediction Log'!$I798, "Y", "N"))</f>
        <v/>
      </c>
      <c r="X798" s="81" t="str">
        <f>IF(ISBLANK('Prediction Log'!$N798), "", IF('Prediction Log'!$R798=Games!K780, "Y", "N"))</f>
        <v/>
      </c>
      <c r="Y798" s="82" t="str">
        <f>IF(ISBLANK('Prediction Log'!$N798), "",IF('Prediction Log'!$J798='Prediction Log'!$M798, "Y", "N"))</f>
        <v/>
      </c>
      <c r="Z798" s="81" t="str">
        <f>IF(ISBLANK('Prediction Log'!$N798), "",IF('Prediction Log'!$I798&lt;&gt;'Prediction Log'!$M798, "N",IF(AND('Prediction Log'!$E798&gt;0, 'Prediction Log'!$P798&gt;'Prediction Log'!$E798, 'Prediction Log'!$I798='Prediction Log'!$C798), "Y", IF(AND('Prediction Log'!$E798&lt;0, 'Prediction Log'!$P798&lt;'Prediction Log'!$E798,'Prediction Log'!$I798='Prediction Log'!$B798 ), "Y", IF('Prediction Log'!$P798='Prediction Log'!$E798, "PUSH", "N")))))</f>
        <v/>
      </c>
      <c r="AA798" s="81" t="str">
        <f>IF(ISBLANK('Prediction Log'!$N798), "",IF(AND('Prediction Log'!$W798="Y", 'Prediction Log'!$X798="Y"), "Y", "N"))</f>
        <v/>
      </c>
      <c r="AB798" s="80" t="str">
        <f>IF(ISBLANK('Prediction Log'!$N798), "",IF('Prediction Log'!$D798&gt;0, 'Prediction Log'!$P798-'Prediction Log'!$D798, IF('Prediction Log'!$D798&lt;0, -'Prediction Log'!$P798+'Prediction Log'!$D798, "NA")))</f>
        <v/>
      </c>
      <c r="AC798" s="80" t="str">
        <f>IF(ISBLANK('Prediction Log'!$N798), "",ABS('Prediction Log'!$AB798))</f>
        <v/>
      </c>
      <c r="AD798" s="81" t="str">
        <f>IF(ISBLANK('Prediction Log'!$N798), "",IF('Prediction Log'!$E798&gt;0, 'Prediction Log'!$P798-'Prediction Log'!$E798, IF('Prediction Log'!$E798&lt;0, -'Prediction Log'!$P798+'Prediction Log'!$E798, "NA")))</f>
        <v/>
      </c>
      <c r="AE798" s="81" t="str">
        <f>IF(ISBLANK('Prediction Log'!$N798), "",ABS('Prediction Log'!$AD798))</f>
        <v/>
      </c>
    </row>
    <row r="799" ht="14.25" customHeight="1">
      <c r="A799" s="67" t="str">
        <f>IF(ISBLANK(Games!$B781), "",Games!A781)</f>
        <v/>
      </c>
      <c r="B799" s="67" t="str">
        <f>IF(ISBLANK(Games!$B781), "",Games!B781)</f>
        <v/>
      </c>
      <c r="C799" s="67" t="str">
        <f>IF(ISBLANK(Games!$B781), "",Games!E781)</f>
        <v/>
      </c>
      <c r="D799" s="68" t="str">
        <f>IF(ISBLANK(Games!$B781), "",Games!G781)</f>
        <v/>
      </c>
      <c r="E799" s="68" t="str">
        <f>IF(ISBLANK(Games!$B781), "",Games!H781)</f>
        <v/>
      </c>
      <c r="F799" s="69" t="str">
        <f>Games!D781</f>
        <v/>
      </c>
      <c r="G799" s="70" t="str">
        <f>Games!K781</f>
        <v/>
      </c>
      <c r="H799" s="71" t="str">
        <f>IF(ISBLANK(Games!B781), "", IF('Prediction Log'!$D799&lt;0, 'Prediction Log'!$B799, 'Prediction Log'!$C799))</f>
        <v/>
      </c>
      <c r="I799" s="72" t="str">
        <f>IF(ISBLANK(Games!$B781), "",Games!I781)</f>
        <v/>
      </c>
      <c r="J799" s="72" t="str">
        <f>IF('Prediction Log'!$F799&gt;0.5, 'Prediction Log'!$B799, IF('Prediction Log'!$F799&lt;0.5, 'Prediction Log'!$C799, "PICK"))</f>
        <v/>
      </c>
      <c r="K799" s="73" t="str">
        <f>IF(ISBLANK(Games!B781), "",IF('Prediction Log'!$J799='Prediction Log'!$B799, 'Prediction Log'!$F799, 1-'Prediction Log'!$F799))</f>
        <v/>
      </c>
      <c r="L799" s="74" t="str">
        <f>IF(ISBLANK(Games!$B781), "",Games!L781)</f>
        <v/>
      </c>
      <c r="M799" s="75" t="str">
        <f>IF(ISBLANK('Prediction Log'!$N799), "",IF('Prediction Log'!$N799&gt;'Prediction Log'!$O799,'Prediction Log'!$B799,'Prediction Log'!$C799))</f>
        <v/>
      </c>
      <c r="N799" s="76"/>
      <c r="O799" s="76"/>
      <c r="P799" s="77" t="str">
        <f>IF(ISBLANK('Prediction Log'!$N799), "",'Prediction Log'!$O799-'Prediction Log'!$N799)</f>
        <v/>
      </c>
      <c r="Q799" s="78" t="str">
        <f>IF(ISBLANK('Prediction Log'!$N799), "",IF('Prediction Log'!$M799&lt;&gt;'Prediction Log'!$H799, "Y", IF(AND('Prediction Log'!$M799='Prediction Log'!$H799, ABS((-1*'Prediction Log'!$P799))&gt;ABS('Prediction Log'!$D799)), "Y", IF('Prediction Log'!$D799='Prediction Log'!$P799, "PUSH", "N"))))</f>
        <v/>
      </c>
      <c r="R799" s="79" t="str">
        <f>IF(ISBLANK('Prediction Log'!$N799), "",IF('Prediction Log'!$P799&lt;'Prediction Log'!$D799, "Y", IF('Prediction Log'!$P799='Prediction Log'!$D799, "PUSH", "N")))</f>
        <v/>
      </c>
      <c r="S799" s="79" t="str">
        <f>IF(ISBLANK('Prediction Log'!$N799), "",IF('Prediction Log'!$P799&lt;'Prediction Log'!$E799, "Y", IF('Prediction Log'!$P799='Prediction Log'!$E799, "PUSH", "N")))</f>
        <v/>
      </c>
      <c r="T799" s="80" t="str">
        <f>IF(ISBLANK('Prediction Log'!$N799),"",IF('Prediction Log'!$M799='Prediction Log'!$H799, "Y", "N"))</f>
        <v/>
      </c>
      <c r="U799" s="80" t="str">
        <f>'Prediction Log'!$R799</f>
        <v/>
      </c>
      <c r="V799" s="80" t="str">
        <f>IF(ISBLANK('Prediction Log'!$N799), "",IF(AND('Prediction Log'!$T799="Y", 'Prediction Log'!$U799="Y"), "Y", "N"))</f>
        <v/>
      </c>
      <c r="W799" s="81" t="str">
        <f>IF(ISBLANK('Prediction Log'!$N799),"",IF('Prediction Log'!$M799='Prediction Log'!$I799, "Y", "N"))</f>
        <v/>
      </c>
      <c r="X799" s="81" t="str">
        <f>IF(ISBLANK('Prediction Log'!$N799), "", IF('Prediction Log'!$R799=Games!K781, "Y", "N"))</f>
        <v/>
      </c>
      <c r="Y799" s="82" t="str">
        <f>IF(ISBLANK('Prediction Log'!$N799), "",IF('Prediction Log'!$J799='Prediction Log'!$M799, "Y", "N"))</f>
        <v/>
      </c>
      <c r="Z799" s="81" t="str">
        <f>IF(ISBLANK('Prediction Log'!$N799), "",IF('Prediction Log'!$I799&lt;&gt;'Prediction Log'!$M799, "N",IF(AND('Prediction Log'!$E799&gt;0, 'Prediction Log'!$P799&gt;'Prediction Log'!$E799, 'Prediction Log'!$I799='Prediction Log'!$C799), "Y", IF(AND('Prediction Log'!$E799&lt;0, 'Prediction Log'!$P799&lt;'Prediction Log'!$E799,'Prediction Log'!$I799='Prediction Log'!$B799 ), "Y", IF('Prediction Log'!$P799='Prediction Log'!$E799, "PUSH", "N")))))</f>
        <v/>
      </c>
      <c r="AA799" s="81" t="str">
        <f>IF(ISBLANK('Prediction Log'!$N799), "",IF(AND('Prediction Log'!$W799="Y", 'Prediction Log'!$X799="Y"), "Y", "N"))</f>
        <v/>
      </c>
      <c r="AB799" s="80" t="str">
        <f>IF(ISBLANK('Prediction Log'!$N799), "",IF('Prediction Log'!$D799&gt;0, 'Prediction Log'!$P799-'Prediction Log'!$D799, IF('Prediction Log'!$D799&lt;0, -'Prediction Log'!$P799+'Prediction Log'!$D799, "NA")))</f>
        <v/>
      </c>
      <c r="AC799" s="80" t="str">
        <f>IF(ISBLANK('Prediction Log'!$N799), "",ABS('Prediction Log'!$AB799))</f>
        <v/>
      </c>
      <c r="AD799" s="81" t="str">
        <f>IF(ISBLANK('Prediction Log'!$N799), "",IF('Prediction Log'!$E799&gt;0, 'Prediction Log'!$P799-'Prediction Log'!$E799, IF('Prediction Log'!$E799&lt;0, -'Prediction Log'!$P799+'Prediction Log'!$E799, "NA")))</f>
        <v/>
      </c>
      <c r="AE799" s="81" t="str">
        <f>IF(ISBLANK('Prediction Log'!$N799), "",ABS('Prediction Log'!$AD799))</f>
        <v/>
      </c>
    </row>
    <row r="800" ht="14.25" customHeight="1">
      <c r="A800" s="14" t="str">
        <f>IF(ISBLANK(Games!$B782), "",Games!A782)</f>
        <v/>
      </c>
      <c r="B800" s="67" t="str">
        <f>IF(ISBLANK(Games!$B782), "",Games!B782)</f>
        <v/>
      </c>
      <c r="C800" s="67" t="str">
        <f>IF(ISBLANK(Games!$B782), "",Games!E782)</f>
        <v/>
      </c>
      <c r="D800" s="10" t="str">
        <f>IF(ISBLANK(Games!$B782), "",Games!G782)</f>
        <v/>
      </c>
      <c r="E800" s="10" t="str">
        <f>IF(ISBLANK(Games!$B782), "",Games!H782)</f>
        <v/>
      </c>
      <c r="F800" s="69" t="str">
        <f>Games!D782</f>
        <v/>
      </c>
      <c r="G800" s="70" t="str">
        <f>Games!K782</f>
        <v/>
      </c>
      <c r="H800" s="71" t="str">
        <f>IF(ISBLANK(Games!B782), "", IF('Prediction Log'!$D800&lt;0, 'Prediction Log'!$B800, 'Prediction Log'!$C800))</f>
        <v/>
      </c>
      <c r="I800" s="72" t="str">
        <f>IF(ISBLANK(Games!$B782), "",Games!I782)</f>
        <v/>
      </c>
      <c r="J800" s="72" t="str">
        <f>IF('Prediction Log'!$F800&gt;0.5, 'Prediction Log'!$B800, IF('Prediction Log'!$F800&lt;0.5, 'Prediction Log'!$C800, "PICK"))</f>
        <v/>
      </c>
      <c r="K800" s="73" t="str">
        <f>IF(ISBLANK(Games!B782), "",IF('Prediction Log'!$J800='Prediction Log'!$B800, 'Prediction Log'!$F800, 1-'Prediction Log'!$F800))</f>
        <v/>
      </c>
      <c r="L800" s="74" t="str">
        <f>IF(ISBLANK(Games!$B782), "",Games!L782)</f>
        <v/>
      </c>
      <c r="M800" s="75" t="str">
        <f>IF(ISBLANK('Prediction Log'!$N800), "",IF('Prediction Log'!$N800&gt;'Prediction Log'!$O800,'Prediction Log'!$B800,'Prediction Log'!$C800))</f>
        <v/>
      </c>
      <c r="N800" s="76"/>
      <c r="O800" s="76"/>
      <c r="P800" s="77" t="str">
        <f>IF(ISBLANK('Prediction Log'!$N800), "",'Prediction Log'!$O800-'Prediction Log'!$N800)</f>
        <v/>
      </c>
      <c r="Q800" s="78" t="str">
        <f>IF(ISBLANK('Prediction Log'!$N800), "",IF('Prediction Log'!$M800&lt;&gt;'Prediction Log'!$H800, "Y", IF(AND('Prediction Log'!$M800='Prediction Log'!$H800, ABS((-1*'Prediction Log'!$P800))&gt;ABS('Prediction Log'!$D800)), "Y", IF('Prediction Log'!$D800='Prediction Log'!$P800, "PUSH", "N"))))</f>
        <v/>
      </c>
      <c r="R800" s="79" t="str">
        <f>IF(ISBLANK('Prediction Log'!$N800), "",IF('Prediction Log'!$P800&lt;'Prediction Log'!$D800, "Y", IF('Prediction Log'!$P800='Prediction Log'!$D800, "PUSH", "N")))</f>
        <v/>
      </c>
      <c r="S800" s="79" t="str">
        <f>IF(ISBLANK('Prediction Log'!$N800), "",IF('Prediction Log'!$P800&lt;'Prediction Log'!$E800, "Y", IF('Prediction Log'!$P800='Prediction Log'!$E800, "PUSH", "N")))</f>
        <v/>
      </c>
      <c r="T800" s="80" t="str">
        <f>IF(ISBLANK('Prediction Log'!$N800),"",IF('Prediction Log'!$M800='Prediction Log'!$H800, "Y", "N"))</f>
        <v/>
      </c>
      <c r="U800" s="80" t="str">
        <f>'Prediction Log'!$R800</f>
        <v/>
      </c>
      <c r="V800" s="80" t="str">
        <f>IF(ISBLANK('Prediction Log'!$N800), "",IF(AND('Prediction Log'!$T800="Y", 'Prediction Log'!$U800="Y"), "Y", "N"))</f>
        <v/>
      </c>
      <c r="W800" s="81" t="str">
        <f>IF(ISBLANK('Prediction Log'!$N800),"",IF('Prediction Log'!$M800='Prediction Log'!$I800, "Y", "N"))</f>
        <v/>
      </c>
      <c r="X800" s="81" t="str">
        <f>IF(ISBLANK('Prediction Log'!$N800), "", IF('Prediction Log'!$R800=Games!K782, "Y", "N"))</f>
        <v/>
      </c>
      <c r="Y800" s="82" t="str">
        <f>IF(ISBLANK('Prediction Log'!$N800), "",IF('Prediction Log'!$J800='Prediction Log'!$M800, "Y", "N"))</f>
        <v/>
      </c>
      <c r="Z800" s="81" t="str">
        <f>IF(ISBLANK('Prediction Log'!$N800), "",IF('Prediction Log'!$I800&lt;&gt;'Prediction Log'!$M800, "N",IF(AND('Prediction Log'!$E800&gt;0, 'Prediction Log'!$P800&gt;'Prediction Log'!$E800, 'Prediction Log'!$I800='Prediction Log'!$C800), "Y", IF(AND('Prediction Log'!$E800&lt;0, 'Prediction Log'!$P800&lt;'Prediction Log'!$E800,'Prediction Log'!$I800='Prediction Log'!$B800 ), "Y", IF('Prediction Log'!$P800='Prediction Log'!$E800, "PUSH", "N")))))</f>
        <v/>
      </c>
      <c r="AA800" s="81" t="str">
        <f>IF(ISBLANK('Prediction Log'!$N800), "",IF(AND('Prediction Log'!$W800="Y", 'Prediction Log'!$X800="Y"), "Y", "N"))</f>
        <v/>
      </c>
      <c r="AB800" s="80" t="str">
        <f>IF(ISBLANK('Prediction Log'!$N800), "",IF('Prediction Log'!$D800&gt;0, 'Prediction Log'!$P800-'Prediction Log'!$D800, IF('Prediction Log'!$D800&lt;0, -'Prediction Log'!$P800+'Prediction Log'!$D800, "NA")))</f>
        <v/>
      </c>
      <c r="AC800" s="80" t="str">
        <f>IF(ISBLANK('Prediction Log'!$N800), "",ABS('Prediction Log'!$AB800))</f>
        <v/>
      </c>
      <c r="AD800" s="81" t="str">
        <f>IF(ISBLANK('Prediction Log'!$N800), "",IF('Prediction Log'!$E800&gt;0, 'Prediction Log'!$P800-'Prediction Log'!$E800, IF('Prediction Log'!$E800&lt;0, -'Prediction Log'!$P800+'Prediction Log'!$E800, "NA")))</f>
        <v/>
      </c>
      <c r="AE800" s="81" t="str">
        <f>IF(ISBLANK('Prediction Log'!$N800), "",ABS('Prediction Log'!$AD800))</f>
        <v/>
      </c>
    </row>
    <row r="801" ht="14.25" customHeight="1">
      <c r="A801" s="67" t="str">
        <f>IF(ISBLANK(Games!$B783), "",Games!A783)</f>
        <v/>
      </c>
      <c r="B801" s="67" t="str">
        <f>IF(ISBLANK(Games!$B783), "",Games!B783)</f>
        <v/>
      </c>
      <c r="C801" s="67" t="str">
        <f>IF(ISBLANK(Games!$B783), "",Games!E783)</f>
        <v/>
      </c>
      <c r="D801" s="68" t="str">
        <f>IF(ISBLANK(Games!$B783), "",Games!G783)</f>
        <v/>
      </c>
      <c r="E801" s="68" t="str">
        <f>IF(ISBLANK(Games!$B783), "",Games!H783)</f>
        <v/>
      </c>
      <c r="F801" s="69" t="str">
        <f>Games!D783</f>
        <v/>
      </c>
      <c r="G801" s="70" t="str">
        <f>Games!K783</f>
        <v/>
      </c>
      <c r="H801" s="71" t="str">
        <f>IF(ISBLANK(Games!B783), "", IF('Prediction Log'!$D801&lt;0, 'Prediction Log'!$B801, 'Prediction Log'!$C801))</f>
        <v/>
      </c>
      <c r="I801" s="72" t="str">
        <f>IF(ISBLANK(Games!$B783), "",Games!I783)</f>
        <v/>
      </c>
      <c r="J801" s="72" t="str">
        <f>IF('Prediction Log'!$F801&gt;0.5, 'Prediction Log'!$B801, IF('Prediction Log'!$F801&lt;0.5, 'Prediction Log'!$C801, "PICK"))</f>
        <v/>
      </c>
      <c r="K801" s="73" t="str">
        <f>IF(ISBLANK(Games!B783), "",IF('Prediction Log'!$J801='Prediction Log'!$B801, 'Prediction Log'!$F801, 1-'Prediction Log'!$F801))</f>
        <v/>
      </c>
      <c r="L801" s="74" t="str">
        <f>IF(ISBLANK(Games!$B783), "",Games!L783)</f>
        <v/>
      </c>
      <c r="M801" s="75" t="str">
        <f>IF(ISBLANK('Prediction Log'!$N801), "",IF('Prediction Log'!$N801&gt;'Prediction Log'!$O801,'Prediction Log'!$B801,'Prediction Log'!$C801))</f>
        <v/>
      </c>
      <c r="N801" s="76"/>
      <c r="O801" s="76"/>
      <c r="P801" s="77" t="str">
        <f>IF(ISBLANK('Prediction Log'!$N801), "",'Prediction Log'!$O801-'Prediction Log'!$N801)</f>
        <v/>
      </c>
      <c r="Q801" s="78" t="str">
        <f>IF(ISBLANK('Prediction Log'!$N801), "",IF('Prediction Log'!$M801&lt;&gt;'Prediction Log'!$H801, "Y", IF(AND('Prediction Log'!$M801='Prediction Log'!$H801, ABS((-1*'Prediction Log'!$P801))&gt;ABS('Prediction Log'!$D801)), "Y", IF('Prediction Log'!$D801='Prediction Log'!$P801, "PUSH", "N"))))</f>
        <v/>
      </c>
      <c r="R801" s="79" t="str">
        <f>IF(ISBLANK('Prediction Log'!$N801), "",IF('Prediction Log'!$P801&lt;'Prediction Log'!$D801, "Y", IF('Prediction Log'!$P801='Prediction Log'!$D801, "PUSH", "N")))</f>
        <v/>
      </c>
      <c r="S801" s="79" t="str">
        <f>IF(ISBLANK('Prediction Log'!$N801), "",IF('Prediction Log'!$P801&lt;'Prediction Log'!$E801, "Y", IF('Prediction Log'!$P801='Prediction Log'!$E801, "PUSH", "N")))</f>
        <v/>
      </c>
      <c r="T801" s="80" t="str">
        <f>IF(ISBLANK('Prediction Log'!$N801),"",IF('Prediction Log'!$M801='Prediction Log'!$H801, "Y", "N"))</f>
        <v/>
      </c>
      <c r="U801" s="80" t="str">
        <f>'Prediction Log'!$R801</f>
        <v/>
      </c>
      <c r="V801" s="80" t="str">
        <f>IF(ISBLANK('Prediction Log'!$N801), "",IF(AND('Prediction Log'!$T801="Y", 'Prediction Log'!$U801="Y"), "Y", "N"))</f>
        <v/>
      </c>
      <c r="W801" s="81" t="str">
        <f>IF(ISBLANK('Prediction Log'!$N801),"",IF('Prediction Log'!$M801='Prediction Log'!$I801, "Y", "N"))</f>
        <v/>
      </c>
      <c r="X801" s="81" t="str">
        <f>IF(ISBLANK('Prediction Log'!$N801), "", IF('Prediction Log'!$R801=Games!K783, "Y", "N"))</f>
        <v/>
      </c>
      <c r="Y801" s="82" t="str">
        <f>IF(ISBLANK('Prediction Log'!$N801), "",IF('Prediction Log'!$J801='Prediction Log'!$M801, "Y", "N"))</f>
        <v/>
      </c>
      <c r="Z801" s="81" t="str">
        <f>IF(ISBLANK('Prediction Log'!$N801), "",IF('Prediction Log'!$I801&lt;&gt;'Prediction Log'!$M801, "N",IF(AND('Prediction Log'!$E801&gt;0, 'Prediction Log'!$P801&gt;'Prediction Log'!$E801, 'Prediction Log'!$I801='Prediction Log'!$C801), "Y", IF(AND('Prediction Log'!$E801&lt;0, 'Prediction Log'!$P801&lt;'Prediction Log'!$E801,'Prediction Log'!$I801='Prediction Log'!$B801 ), "Y", IF('Prediction Log'!$P801='Prediction Log'!$E801, "PUSH", "N")))))</f>
        <v/>
      </c>
      <c r="AA801" s="81" t="str">
        <f>IF(ISBLANK('Prediction Log'!$N801), "",IF(AND('Prediction Log'!$W801="Y", 'Prediction Log'!$X801="Y"), "Y", "N"))</f>
        <v/>
      </c>
      <c r="AB801" s="80" t="str">
        <f>IF(ISBLANK('Prediction Log'!$N801), "",IF('Prediction Log'!$D801&gt;0, 'Prediction Log'!$P801-'Prediction Log'!$D801, IF('Prediction Log'!$D801&lt;0, -'Prediction Log'!$P801+'Prediction Log'!$D801, "NA")))</f>
        <v/>
      </c>
      <c r="AC801" s="80" t="str">
        <f>IF(ISBLANK('Prediction Log'!$N801), "",ABS('Prediction Log'!$AB801))</f>
        <v/>
      </c>
      <c r="AD801" s="81" t="str">
        <f>IF(ISBLANK('Prediction Log'!$N801), "",IF('Prediction Log'!$E801&gt;0, 'Prediction Log'!$P801-'Prediction Log'!$E801, IF('Prediction Log'!$E801&lt;0, -'Prediction Log'!$P801+'Prediction Log'!$E801, "NA")))</f>
        <v/>
      </c>
      <c r="AE801" s="81" t="str">
        <f>IF(ISBLANK('Prediction Log'!$N801), "",ABS('Prediction Log'!$AD801))</f>
        <v/>
      </c>
    </row>
    <row r="802" ht="14.25" customHeight="1">
      <c r="A802" s="14" t="str">
        <f>IF(ISBLANK(Games!$B784), "",Games!A784)</f>
        <v/>
      </c>
      <c r="B802" s="67" t="str">
        <f>IF(ISBLANK(Games!$B784), "",Games!B784)</f>
        <v/>
      </c>
      <c r="C802" s="67" t="str">
        <f>IF(ISBLANK(Games!$B784), "",Games!E784)</f>
        <v/>
      </c>
      <c r="D802" s="10" t="str">
        <f>IF(ISBLANK(Games!$B784), "",Games!G784)</f>
        <v/>
      </c>
      <c r="E802" s="10" t="str">
        <f>IF(ISBLANK(Games!$B784), "",Games!H784)</f>
        <v/>
      </c>
      <c r="F802" s="69" t="str">
        <f>Games!D784</f>
        <v/>
      </c>
      <c r="G802" s="70" t="str">
        <f>Games!K784</f>
        <v/>
      </c>
      <c r="H802" s="71" t="str">
        <f>IF(ISBLANK(Games!B784), "", IF('Prediction Log'!$D802&lt;0, 'Prediction Log'!$B802, 'Prediction Log'!$C802))</f>
        <v/>
      </c>
      <c r="I802" s="72" t="str">
        <f>IF(ISBLANK(Games!$B784), "",Games!I784)</f>
        <v/>
      </c>
      <c r="J802" s="72" t="str">
        <f>IF('Prediction Log'!$F802&gt;0.5, 'Prediction Log'!$B802, IF('Prediction Log'!$F802&lt;0.5, 'Prediction Log'!$C802, "PICK"))</f>
        <v/>
      </c>
      <c r="K802" s="73" t="str">
        <f>IF(ISBLANK(Games!B784), "",IF('Prediction Log'!$J802='Prediction Log'!$B802, 'Prediction Log'!$F802, 1-'Prediction Log'!$F802))</f>
        <v/>
      </c>
      <c r="L802" s="74" t="str">
        <f>IF(ISBLANK(Games!$B784), "",Games!L784)</f>
        <v/>
      </c>
      <c r="M802" s="75" t="str">
        <f>IF(ISBLANK('Prediction Log'!$N802), "",IF('Prediction Log'!$N802&gt;'Prediction Log'!$O802,'Prediction Log'!$B802,'Prediction Log'!$C802))</f>
        <v/>
      </c>
      <c r="N802" s="76"/>
      <c r="O802" s="76"/>
      <c r="P802" s="77" t="str">
        <f>IF(ISBLANK('Prediction Log'!$N802), "",'Prediction Log'!$O802-'Prediction Log'!$N802)</f>
        <v/>
      </c>
      <c r="Q802" s="78" t="str">
        <f>IF(ISBLANK('Prediction Log'!$N802), "",IF('Prediction Log'!$M802&lt;&gt;'Prediction Log'!$H802, "Y", IF(AND('Prediction Log'!$M802='Prediction Log'!$H802, ABS((-1*'Prediction Log'!$P802))&gt;ABS('Prediction Log'!$D802)), "Y", IF('Prediction Log'!$D802='Prediction Log'!$P802, "PUSH", "N"))))</f>
        <v/>
      </c>
      <c r="R802" s="79" t="str">
        <f>IF(ISBLANK('Prediction Log'!$N802), "",IF('Prediction Log'!$P802&lt;'Prediction Log'!$D802, "Y", IF('Prediction Log'!$P802='Prediction Log'!$D802, "PUSH", "N")))</f>
        <v/>
      </c>
      <c r="S802" s="79" t="str">
        <f>IF(ISBLANK('Prediction Log'!$N802), "",IF('Prediction Log'!$P802&lt;'Prediction Log'!$E802, "Y", IF('Prediction Log'!$P802='Prediction Log'!$E802, "PUSH", "N")))</f>
        <v/>
      </c>
      <c r="T802" s="80" t="str">
        <f>IF(ISBLANK('Prediction Log'!$N802),"",IF('Prediction Log'!$M802='Prediction Log'!$H802, "Y", "N"))</f>
        <v/>
      </c>
      <c r="U802" s="80" t="str">
        <f>'Prediction Log'!$R802</f>
        <v/>
      </c>
      <c r="V802" s="80" t="str">
        <f>IF(ISBLANK('Prediction Log'!$N802), "",IF(AND('Prediction Log'!$T802="Y", 'Prediction Log'!$U802="Y"), "Y", "N"))</f>
        <v/>
      </c>
      <c r="W802" s="81" t="str">
        <f>IF(ISBLANK('Prediction Log'!$N802),"",IF('Prediction Log'!$M802='Prediction Log'!$I802, "Y", "N"))</f>
        <v/>
      </c>
      <c r="X802" s="81" t="str">
        <f>IF(ISBLANK('Prediction Log'!$N802), "", IF('Prediction Log'!$R802=Games!K784, "Y", "N"))</f>
        <v/>
      </c>
      <c r="Y802" s="82" t="str">
        <f>IF(ISBLANK('Prediction Log'!$N802), "",IF('Prediction Log'!$J802='Prediction Log'!$M802, "Y", "N"))</f>
        <v/>
      </c>
      <c r="Z802" s="81" t="str">
        <f>IF(ISBLANK('Prediction Log'!$N802), "",IF('Prediction Log'!$I802&lt;&gt;'Prediction Log'!$M802, "N",IF(AND('Prediction Log'!$E802&gt;0, 'Prediction Log'!$P802&gt;'Prediction Log'!$E802, 'Prediction Log'!$I802='Prediction Log'!$C802), "Y", IF(AND('Prediction Log'!$E802&lt;0, 'Prediction Log'!$P802&lt;'Prediction Log'!$E802,'Prediction Log'!$I802='Prediction Log'!$B802 ), "Y", IF('Prediction Log'!$P802='Prediction Log'!$E802, "PUSH", "N")))))</f>
        <v/>
      </c>
      <c r="AA802" s="81" t="str">
        <f>IF(ISBLANK('Prediction Log'!$N802), "",IF(AND('Prediction Log'!$W802="Y", 'Prediction Log'!$X802="Y"), "Y", "N"))</f>
        <v/>
      </c>
      <c r="AB802" s="80" t="str">
        <f>IF(ISBLANK('Prediction Log'!$N802), "",IF('Prediction Log'!$D802&gt;0, 'Prediction Log'!$P802-'Prediction Log'!$D802, IF('Prediction Log'!$D802&lt;0, -'Prediction Log'!$P802+'Prediction Log'!$D802, "NA")))</f>
        <v/>
      </c>
      <c r="AC802" s="80" t="str">
        <f>IF(ISBLANK('Prediction Log'!$N802), "",ABS('Prediction Log'!$AB802))</f>
        <v/>
      </c>
      <c r="AD802" s="81" t="str">
        <f>IF(ISBLANK('Prediction Log'!$N802), "",IF('Prediction Log'!$E802&gt;0, 'Prediction Log'!$P802-'Prediction Log'!$E802, IF('Prediction Log'!$E802&lt;0, -'Prediction Log'!$P802+'Prediction Log'!$E802, "NA")))</f>
        <v/>
      </c>
      <c r="AE802" s="81" t="str">
        <f>IF(ISBLANK('Prediction Log'!$N802), "",ABS('Prediction Log'!$AD802))</f>
        <v/>
      </c>
    </row>
    <row r="803" ht="14.25" customHeight="1">
      <c r="A803" s="67" t="str">
        <f>IF(ISBLANK(Games!$B785), "",Games!A785)</f>
        <v/>
      </c>
      <c r="B803" s="67" t="str">
        <f>IF(ISBLANK(Games!$B785), "",Games!B785)</f>
        <v/>
      </c>
      <c r="C803" s="67" t="str">
        <f>IF(ISBLANK(Games!$B785), "",Games!E785)</f>
        <v/>
      </c>
      <c r="D803" s="68" t="str">
        <f>IF(ISBLANK(Games!$B785), "",Games!G785)</f>
        <v/>
      </c>
      <c r="E803" s="68" t="str">
        <f>IF(ISBLANK(Games!$B785), "",Games!H785)</f>
        <v/>
      </c>
      <c r="F803" s="69" t="str">
        <f>Games!D785</f>
        <v/>
      </c>
      <c r="G803" s="70" t="str">
        <f>Games!K785</f>
        <v/>
      </c>
      <c r="H803" s="71" t="str">
        <f>IF(ISBLANK(Games!B785), "", IF('Prediction Log'!$D803&lt;0, 'Prediction Log'!$B803, 'Prediction Log'!$C803))</f>
        <v/>
      </c>
      <c r="I803" s="72" t="str">
        <f>IF(ISBLANK(Games!$B785), "",Games!I785)</f>
        <v/>
      </c>
      <c r="J803" s="72" t="str">
        <f>IF('Prediction Log'!$F803&gt;0.5, 'Prediction Log'!$B803, IF('Prediction Log'!$F803&lt;0.5, 'Prediction Log'!$C803, "PICK"))</f>
        <v/>
      </c>
      <c r="K803" s="73" t="str">
        <f>IF(ISBLANK(Games!B785), "",IF('Prediction Log'!$J803='Prediction Log'!$B803, 'Prediction Log'!$F803, 1-'Prediction Log'!$F803))</f>
        <v/>
      </c>
      <c r="L803" s="74" t="str">
        <f>IF(ISBLANK(Games!$B785), "",Games!L785)</f>
        <v/>
      </c>
      <c r="M803" s="75" t="str">
        <f>IF(ISBLANK('Prediction Log'!$N803), "",IF('Prediction Log'!$N803&gt;'Prediction Log'!$O803,'Prediction Log'!$B803,'Prediction Log'!$C803))</f>
        <v/>
      </c>
      <c r="N803" s="76"/>
      <c r="O803" s="76"/>
      <c r="P803" s="77" t="str">
        <f>IF(ISBLANK('Prediction Log'!$N803), "",'Prediction Log'!$O803-'Prediction Log'!$N803)</f>
        <v/>
      </c>
      <c r="Q803" s="78" t="str">
        <f>IF(ISBLANK('Prediction Log'!$N803), "",IF('Prediction Log'!$M803&lt;&gt;'Prediction Log'!$H803, "Y", IF(AND('Prediction Log'!$M803='Prediction Log'!$H803, ABS((-1*'Prediction Log'!$P803))&gt;ABS('Prediction Log'!$D803)), "Y", IF('Prediction Log'!$D803='Prediction Log'!$P803, "PUSH", "N"))))</f>
        <v/>
      </c>
      <c r="R803" s="79" t="str">
        <f>IF(ISBLANK('Prediction Log'!$N803), "",IF('Prediction Log'!$P803&lt;'Prediction Log'!$D803, "Y", IF('Prediction Log'!$P803='Prediction Log'!$D803, "PUSH", "N")))</f>
        <v/>
      </c>
      <c r="S803" s="79" t="str">
        <f>IF(ISBLANK('Prediction Log'!$N803), "",IF('Prediction Log'!$P803&lt;'Prediction Log'!$E803, "Y", IF('Prediction Log'!$P803='Prediction Log'!$E803, "PUSH", "N")))</f>
        <v/>
      </c>
      <c r="T803" s="80" t="str">
        <f>IF(ISBLANK('Prediction Log'!$N803),"",IF('Prediction Log'!$M803='Prediction Log'!$H803, "Y", "N"))</f>
        <v/>
      </c>
      <c r="U803" s="80" t="str">
        <f>'Prediction Log'!$R803</f>
        <v/>
      </c>
      <c r="V803" s="80" t="str">
        <f>IF(ISBLANK('Prediction Log'!$N803), "",IF(AND('Prediction Log'!$T803="Y", 'Prediction Log'!$U803="Y"), "Y", "N"))</f>
        <v/>
      </c>
      <c r="W803" s="81" t="str">
        <f>IF(ISBLANK('Prediction Log'!$N803),"",IF('Prediction Log'!$M803='Prediction Log'!$I803, "Y", "N"))</f>
        <v/>
      </c>
      <c r="X803" s="81" t="str">
        <f>IF(ISBLANK('Prediction Log'!$N803), "", IF('Prediction Log'!$R803=Games!K785, "Y", "N"))</f>
        <v/>
      </c>
      <c r="Y803" s="82" t="str">
        <f>IF(ISBLANK('Prediction Log'!$N803), "",IF('Prediction Log'!$J803='Prediction Log'!$M803, "Y", "N"))</f>
        <v/>
      </c>
      <c r="Z803" s="81" t="str">
        <f>IF(ISBLANK('Prediction Log'!$N803), "",IF('Prediction Log'!$I803&lt;&gt;'Prediction Log'!$M803, "N",IF(AND('Prediction Log'!$E803&gt;0, 'Prediction Log'!$P803&gt;'Prediction Log'!$E803, 'Prediction Log'!$I803='Prediction Log'!$C803), "Y", IF(AND('Prediction Log'!$E803&lt;0, 'Prediction Log'!$P803&lt;'Prediction Log'!$E803,'Prediction Log'!$I803='Prediction Log'!$B803 ), "Y", IF('Prediction Log'!$P803='Prediction Log'!$E803, "PUSH", "N")))))</f>
        <v/>
      </c>
      <c r="AA803" s="81" t="str">
        <f>IF(ISBLANK('Prediction Log'!$N803), "",IF(AND('Prediction Log'!$W803="Y", 'Prediction Log'!$X803="Y"), "Y", "N"))</f>
        <v/>
      </c>
      <c r="AB803" s="80" t="str">
        <f>IF(ISBLANK('Prediction Log'!$N803), "",IF('Prediction Log'!$D803&gt;0, 'Prediction Log'!$P803-'Prediction Log'!$D803, IF('Prediction Log'!$D803&lt;0, -'Prediction Log'!$P803+'Prediction Log'!$D803, "NA")))</f>
        <v/>
      </c>
      <c r="AC803" s="80" t="str">
        <f>IF(ISBLANK('Prediction Log'!$N803), "",ABS('Prediction Log'!$AB803))</f>
        <v/>
      </c>
      <c r="AD803" s="81" t="str">
        <f>IF(ISBLANK('Prediction Log'!$N803), "",IF('Prediction Log'!$E803&gt;0, 'Prediction Log'!$P803-'Prediction Log'!$E803, IF('Prediction Log'!$E803&lt;0, -'Prediction Log'!$P803+'Prediction Log'!$E803, "NA")))</f>
        <v/>
      </c>
      <c r="AE803" s="81" t="str">
        <f>IF(ISBLANK('Prediction Log'!$N803), "",ABS('Prediction Log'!$AD803))</f>
        <v/>
      </c>
    </row>
    <row r="804" ht="14.25" customHeight="1">
      <c r="A804" s="14" t="str">
        <f>IF(ISBLANK(Games!$B786), "",Games!A786)</f>
        <v/>
      </c>
      <c r="B804" s="67" t="str">
        <f>IF(ISBLANK(Games!$B786), "",Games!B786)</f>
        <v/>
      </c>
      <c r="C804" s="67" t="str">
        <f>IF(ISBLANK(Games!$B786), "",Games!E786)</f>
        <v/>
      </c>
      <c r="D804" s="10" t="str">
        <f>IF(ISBLANK(Games!$B786), "",Games!G786)</f>
        <v/>
      </c>
      <c r="E804" s="10" t="str">
        <f>IF(ISBLANK(Games!$B786), "",Games!H786)</f>
        <v/>
      </c>
      <c r="F804" s="69" t="str">
        <f>Games!D786</f>
        <v/>
      </c>
      <c r="G804" s="70" t="str">
        <f>Games!K786</f>
        <v/>
      </c>
      <c r="H804" s="71" t="str">
        <f>IF(ISBLANK(Games!B786), "", IF('Prediction Log'!$D804&lt;0, 'Prediction Log'!$B804, 'Prediction Log'!$C804))</f>
        <v/>
      </c>
      <c r="I804" s="72" t="str">
        <f>IF(ISBLANK(Games!$B786), "",Games!I786)</f>
        <v/>
      </c>
      <c r="J804" s="72" t="str">
        <f>IF('Prediction Log'!$F804&gt;0.5, 'Prediction Log'!$B804, IF('Prediction Log'!$F804&lt;0.5, 'Prediction Log'!$C804, "PICK"))</f>
        <v/>
      </c>
      <c r="K804" s="73" t="str">
        <f>IF(ISBLANK(Games!B786), "",IF('Prediction Log'!$J804='Prediction Log'!$B804, 'Prediction Log'!$F804, 1-'Prediction Log'!$F804))</f>
        <v/>
      </c>
      <c r="L804" s="74" t="str">
        <f>IF(ISBLANK(Games!$B786), "",Games!L786)</f>
        <v/>
      </c>
      <c r="M804" s="75" t="str">
        <f>IF(ISBLANK('Prediction Log'!$N804), "",IF('Prediction Log'!$N804&gt;'Prediction Log'!$O804,'Prediction Log'!$B804,'Prediction Log'!$C804))</f>
        <v/>
      </c>
      <c r="N804" s="76"/>
      <c r="O804" s="76"/>
      <c r="P804" s="77" t="str">
        <f>IF(ISBLANK('Prediction Log'!$N804), "",'Prediction Log'!$O804-'Prediction Log'!$N804)</f>
        <v/>
      </c>
      <c r="Q804" s="78" t="str">
        <f>IF(ISBLANK('Prediction Log'!$N804), "",IF('Prediction Log'!$M804&lt;&gt;'Prediction Log'!$H804, "Y", IF(AND('Prediction Log'!$M804='Prediction Log'!$H804, ABS((-1*'Prediction Log'!$P804))&gt;ABS('Prediction Log'!$D804)), "Y", IF('Prediction Log'!$D804='Prediction Log'!$P804, "PUSH", "N"))))</f>
        <v/>
      </c>
      <c r="R804" s="79" t="str">
        <f>IF(ISBLANK('Prediction Log'!$N804), "",IF('Prediction Log'!$P804&lt;'Prediction Log'!$D804, "Y", IF('Prediction Log'!$P804='Prediction Log'!$D804, "PUSH", "N")))</f>
        <v/>
      </c>
      <c r="S804" s="79" t="str">
        <f>IF(ISBLANK('Prediction Log'!$N804), "",IF('Prediction Log'!$P804&lt;'Prediction Log'!$E804, "Y", IF('Prediction Log'!$P804='Prediction Log'!$E804, "PUSH", "N")))</f>
        <v/>
      </c>
      <c r="T804" s="80" t="str">
        <f>IF(ISBLANK('Prediction Log'!$N804),"",IF('Prediction Log'!$M804='Prediction Log'!$H804, "Y", "N"))</f>
        <v/>
      </c>
      <c r="U804" s="80" t="str">
        <f>'Prediction Log'!$R804</f>
        <v/>
      </c>
      <c r="V804" s="80" t="str">
        <f>IF(ISBLANK('Prediction Log'!$N804), "",IF(AND('Prediction Log'!$T804="Y", 'Prediction Log'!$U804="Y"), "Y", "N"))</f>
        <v/>
      </c>
      <c r="W804" s="81" t="str">
        <f>IF(ISBLANK('Prediction Log'!$N804),"",IF('Prediction Log'!$M804='Prediction Log'!$I804, "Y", "N"))</f>
        <v/>
      </c>
      <c r="X804" s="81" t="str">
        <f>IF(ISBLANK('Prediction Log'!$N804), "", IF('Prediction Log'!$R804=Games!K786, "Y", "N"))</f>
        <v/>
      </c>
      <c r="Y804" s="82" t="str">
        <f>IF(ISBLANK('Prediction Log'!$N804), "",IF('Prediction Log'!$J804='Prediction Log'!$M804, "Y", "N"))</f>
        <v/>
      </c>
      <c r="Z804" s="81" t="str">
        <f>IF(ISBLANK('Prediction Log'!$N804), "",IF('Prediction Log'!$I804&lt;&gt;'Prediction Log'!$M804, "N",IF(AND('Prediction Log'!$E804&gt;0, 'Prediction Log'!$P804&gt;'Prediction Log'!$E804, 'Prediction Log'!$I804='Prediction Log'!$C804), "Y", IF(AND('Prediction Log'!$E804&lt;0, 'Prediction Log'!$P804&lt;'Prediction Log'!$E804,'Prediction Log'!$I804='Prediction Log'!$B804 ), "Y", IF('Prediction Log'!$P804='Prediction Log'!$E804, "PUSH", "N")))))</f>
        <v/>
      </c>
      <c r="AA804" s="81" t="str">
        <f>IF(ISBLANK('Prediction Log'!$N804), "",IF(AND('Prediction Log'!$W804="Y", 'Prediction Log'!$X804="Y"), "Y", "N"))</f>
        <v/>
      </c>
      <c r="AB804" s="80" t="str">
        <f>IF(ISBLANK('Prediction Log'!$N804), "",IF('Prediction Log'!$D804&gt;0, 'Prediction Log'!$P804-'Prediction Log'!$D804, IF('Prediction Log'!$D804&lt;0, -'Prediction Log'!$P804+'Prediction Log'!$D804, "NA")))</f>
        <v/>
      </c>
      <c r="AC804" s="80" t="str">
        <f>IF(ISBLANK('Prediction Log'!$N804), "",ABS('Prediction Log'!$AB804))</f>
        <v/>
      </c>
      <c r="AD804" s="81" t="str">
        <f>IF(ISBLANK('Prediction Log'!$N804), "",IF('Prediction Log'!$E804&gt;0, 'Prediction Log'!$P804-'Prediction Log'!$E804, IF('Prediction Log'!$E804&lt;0, -'Prediction Log'!$P804+'Prediction Log'!$E804, "NA")))</f>
        <v/>
      </c>
      <c r="AE804" s="81" t="str">
        <f>IF(ISBLANK('Prediction Log'!$N804), "",ABS('Prediction Log'!$AD804))</f>
        <v/>
      </c>
    </row>
    <row r="805" ht="14.25" customHeight="1">
      <c r="A805" s="67" t="str">
        <f>IF(ISBLANK(Games!$B787), "",Games!A787)</f>
        <v/>
      </c>
      <c r="B805" s="67" t="str">
        <f>IF(ISBLANK(Games!$B787), "",Games!B787)</f>
        <v/>
      </c>
      <c r="C805" s="67" t="str">
        <f>IF(ISBLANK(Games!$B787), "",Games!E787)</f>
        <v/>
      </c>
      <c r="D805" s="68" t="str">
        <f>IF(ISBLANK(Games!$B787), "",Games!G787)</f>
        <v/>
      </c>
      <c r="E805" s="68" t="str">
        <f>IF(ISBLANK(Games!$B787), "",Games!H787)</f>
        <v/>
      </c>
      <c r="F805" s="69" t="str">
        <f>Games!D787</f>
        <v/>
      </c>
      <c r="G805" s="70" t="str">
        <f>Games!K787</f>
        <v/>
      </c>
      <c r="H805" s="71" t="str">
        <f>IF(ISBLANK(Games!B787), "", IF('Prediction Log'!$D805&lt;0, 'Prediction Log'!$B805, 'Prediction Log'!$C805))</f>
        <v/>
      </c>
      <c r="I805" s="72" t="str">
        <f>IF(ISBLANK(Games!$B787), "",Games!I787)</f>
        <v/>
      </c>
      <c r="J805" s="72" t="str">
        <f>IF('Prediction Log'!$F805&gt;0.5, 'Prediction Log'!$B805, IF('Prediction Log'!$F805&lt;0.5, 'Prediction Log'!$C805, "PICK"))</f>
        <v/>
      </c>
      <c r="K805" s="73" t="str">
        <f>IF(ISBLANK(Games!B787), "",IF('Prediction Log'!$J805='Prediction Log'!$B805, 'Prediction Log'!$F805, 1-'Prediction Log'!$F805))</f>
        <v/>
      </c>
      <c r="L805" s="74" t="str">
        <f>IF(ISBLANK(Games!$B787), "",Games!L787)</f>
        <v/>
      </c>
      <c r="M805" s="75" t="str">
        <f>IF(ISBLANK('Prediction Log'!$N805), "",IF('Prediction Log'!$N805&gt;'Prediction Log'!$O805,'Prediction Log'!$B805,'Prediction Log'!$C805))</f>
        <v/>
      </c>
      <c r="N805" s="76"/>
      <c r="O805" s="76"/>
      <c r="P805" s="77" t="str">
        <f>IF(ISBLANK('Prediction Log'!$N805), "",'Prediction Log'!$O805-'Prediction Log'!$N805)</f>
        <v/>
      </c>
      <c r="Q805" s="78" t="str">
        <f>IF(ISBLANK('Prediction Log'!$N805), "",IF('Prediction Log'!$M805&lt;&gt;'Prediction Log'!$H805, "Y", IF(AND('Prediction Log'!$M805='Prediction Log'!$H805, ABS((-1*'Prediction Log'!$P805))&gt;ABS('Prediction Log'!$D805)), "Y", IF('Prediction Log'!$D805='Prediction Log'!$P805, "PUSH", "N"))))</f>
        <v/>
      </c>
      <c r="R805" s="79" t="str">
        <f>IF(ISBLANK('Prediction Log'!$N805), "",IF('Prediction Log'!$P805&lt;'Prediction Log'!$D805, "Y", IF('Prediction Log'!$P805='Prediction Log'!$D805, "PUSH", "N")))</f>
        <v/>
      </c>
      <c r="S805" s="79" t="str">
        <f>IF(ISBLANK('Prediction Log'!$N805), "",IF('Prediction Log'!$P805&lt;'Prediction Log'!$E805, "Y", IF('Prediction Log'!$P805='Prediction Log'!$E805, "PUSH", "N")))</f>
        <v/>
      </c>
      <c r="T805" s="80" t="str">
        <f>IF(ISBLANK('Prediction Log'!$N805),"",IF('Prediction Log'!$M805='Prediction Log'!$H805, "Y", "N"))</f>
        <v/>
      </c>
      <c r="U805" s="80" t="str">
        <f>'Prediction Log'!$R805</f>
        <v/>
      </c>
      <c r="V805" s="80" t="str">
        <f>IF(ISBLANK('Prediction Log'!$N805), "",IF(AND('Prediction Log'!$T805="Y", 'Prediction Log'!$U805="Y"), "Y", "N"))</f>
        <v/>
      </c>
      <c r="W805" s="81" t="str">
        <f>IF(ISBLANK('Prediction Log'!$N805),"",IF('Prediction Log'!$M805='Prediction Log'!$I805, "Y", "N"))</f>
        <v/>
      </c>
      <c r="X805" s="81" t="str">
        <f>IF(ISBLANK('Prediction Log'!$N805), "", IF('Prediction Log'!$R805=Games!K787, "Y", "N"))</f>
        <v/>
      </c>
      <c r="Y805" s="82" t="str">
        <f>IF(ISBLANK('Prediction Log'!$N805), "",IF('Prediction Log'!$J805='Prediction Log'!$M805, "Y", "N"))</f>
        <v/>
      </c>
      <c r="Z805" s="81" t="str">
        <f>IF(ISBLANK('Prediction Log'!$N805), "",IF('Prediction Log'!$I805&lt;&gt;'Prediction Log'!$M805, "N",IF(AND('Prediction Log'!$E805&gt;0, 'Prediction Log'!$P805&gt;'Prediction Log'!$E805, 'Prediction Log'!$I805='Prediction Log'!$C805), "Y", IF(AND('Prediction Log'!$E805&lt;0, 'Prediction Log'!$P805&lt;'Prediction Log'!$E805,'Prediction Log'!$I805='Prediction Log'!$B805 ), "Y", IF('Prediction Log'!$P805='Prediction Log'!$E805, "PUSH", "N")))))</f>
        <v/>
      </c>
      <c r="AA805" s="81" t="str">
        <f>IF(ISBLANK('Prediction Log'!$N805), "",IF(AND('Prediction Log'!$W805="Y", 'Prediction Log'!$X805="Y"), "Y", "N"))</f>
        <v/>
      </c>
      <c r="AB805" s="80" t="str">
        <f>IF(ISBLANK('Prediction Log'!$N805), "",IF('Prediction Log'!$D805&gt;0, 'Prediction Log'!$P805-'Prediction Log'!$D805, IF('Prediction Log'!$D805&lt;0, -'Prediction Log'!$P805+'Prediction Log'!$D805, "NA")))</f>
        <v/>
      </c>
      <c r="AC805" s="80" t="str">
        <f>IF(ISBLANK('Prediction Log'!$N805), "",ABS('Prediction Log'!$AB805))</f>
        <v/>
      </c>
      <c r="AD805" s="81" t="str">
        <f>IF(ISBLANK('Prediction Log'!$N805), "",IF('Prediction Log'!$E805&gt;0, 'Prediction Log'!$P805-'Prediction Log'!$E805, IF('Prediction Log'!$E805&lt;0, -'Prediction Log'!$P805+'Prediction Log'!$E805, "NA")))</f>
        <v/>
      </c>
      <c r="AE805" s="81" t="str">
        <f>IF(ISBLANK('Prediction Log'!$N805), "",ABS('Prediction Log'!$AD805))</f>
        <v/>
      </c>
    </row>
    <row r="806" ht="14.25" customHeight="1">
      <c r="A806" s="14" t="str">
        <f>IF(ISBLANK(Games!$B788), "",Games!A788)</f>
        <v/>
      </c>
      <c r="B806" s="67" t="str">
        <f>IF(ISBLANK(Games!$B788), "",Games!B788)</f>
        <v/>
      </c>
      <c r="C806" s="67" t="str">
        <f>IF(ISBLANK(Games!$B788), "",Games!E788)</f>
        <v/>
      </c>
      <c r="D806" s="10" t="str">
        <f>IF(ISBLANK(Games!$B788), "",Games!G788)</f>
        <v/>
      </c>
      <c r="E806" s="10" t="str">
        <f>IF(ISBLANK(Games!$B788), "",Games!H788)</f>
        <v/>
      </c>
      <c r="F806" s="69" t="str">
        <f>Games!D788</f>
        <v/>
      </c>
      <c r="G806" s="70" t="str">
        <f>Games!K788</f>
        <v/>
      </c>
      <c r="H806" s="71" t="str">
        <f>IF(ISBLANK(Games!B788), "", IF('Prediction Log'!$D806&lt;0, 'Prediction Log'!$B806, 'Prediction Log'!$C806))</f>
        <v/>
      </c>
      <c r="I806" s="72" t="str">
        <f>IF(ISBLANK(Games!$B788), "",Games!I788)</f>
        <v/>
      </c>
      <c r="J806" s="72" t="str">
        <f>IF('Prediction Log'!$F806&gt;0.5, 'Prediction Log'!$B806, IF('Prediction Log'!$F806&lt;0.5, 'Prediction Log'!$C806, "PICK"))</f>
        <v/>
      </c>
      <c r="K806" s="73" t="str">
        <f>IF(ISBLANK(Games!B788), "",IF('Prediction Log'!$J806='Prediction Log'!$B806, 'Prediction Log'!$F806, 1-'Prediction Log'!$F806))</f>
        <v/>
      </c>
      <c r="L806" s="74" t="str">
        <f>IF(ISBLANK(Games!$B788), "",Games!L788)</f>
        <v/>
      </c>
      <c r="M806" s="75" t="str">
        <f>IF(ISBLANK('Prediction Log'!$N806), "",IF('Prediction Log'!$N806&gt;'Prediction Log'!$O806,'Prediction Log'!$B806,'Prediction Log'!$C806))</f>
        <v/>
      </c>
      <c r="N806" s="76"/>
      <c r="O806" s="76"/>
      <c r="P806" s="77" t="str">
        <f>IF(ISBLANK('Prediction Log'!$N806), "",'Prediction Log'!$O806-'Prediction Log'!$N806)</f>
        <v/>
      </c>
      <c r="Q806" s="78" t="str">
        <f>IF(ISBLANK('Prediction Log'!$N806), "",IF('Prediction Log'!$M806&lt;&gt;'Prediction Log'!$H806, "Y", IF(AND('Prediction Log'!$M806='Prediction Log'!$H806, ABS((-1*'Prediction Log'!$P806))&gt;ABS('Prediction Log'!$D806)), "Y", IF('Prediction Log'!$D806='Prediction Log'!$P806, "PUSH", "N"))))</f>
        <v/>
      </c>
      <c r="R806" s="79" t="str">
        <f>IF(ISBLANK('Prediction Log'!$N806), "",IF('Prediction Log'!$P806&lt;'Prediction Log'!$D806, "Y", IF('Prediction Log'!$P806='Prediction Log'!$D806, "PUSH", "N")))</f>
        <v/>
      </c>
      <c r="S806" s="79" t="str">
        <f>IF(ISBLANK('Prediction Log'!$N806), "",IF('Prediction Log'!$P806&lt;'Prediction Log'!$E806, "Y", IF('Prediction Log'!$P806='Prediction Log'!$E806, "PUSH", "N")))</f>
        <v/>
      </c>
      <c r="T806" s="80" t="str">
        <f>IF(ISBLANK('Prediction Log'!$N806),"",IF('Prediction Log'!$M806='Prediction Log'!$H806, "Y", "N"))</f>
        <v/>
      </c>
      <c r="U806" s="80" t="str">
        <f>'Prediction Log'!$R806</f>
        <v/>
      </c>
      <c r="V806" s="80" t="str">
        <f>IF(ISBLANK('Prediction Log'!$N806), "",IF(AND('Prediction Log'!$T806="Y", 'Prediction Log'!$U806="Y"), "Y", "N"))</f>
        <v/>
      </c>
      <c r="W806" s="81" t="str">
        <f>IF(ISBLANK('Prediction Log'!$N806),"",IF('Prediction Log'!$M806='Prediction Log'!$I806, "Y", "N"))</f>
        <v/>
      </c>
      <c r="X806" s="81" t="str">
        <f>IF(ISBLANK('Prediction Log'!$N806), "", IF('Prediction Log'!$R806=Games!K788, "Y", "N"))</f>
        <v/>
      </c>
      <c r="Y806" s="82" t="str">
        <f>IF(ISBLANK('Prediction Log'!$N806), "",IF('Prediction Log'!$J806='Prediction Log'!$M806, "Y", "N"))</f>
        <v/>
      </c>
      <c r="Z806" s="81" t="str">
        <f>IF(ISBLANK('Prediction Log'!$N806), "",IF('Prediction Log'!$I806&lt;&gt;'Prediction Log'!$M806, "N",IF(AND('Prediction Log'!$E806&gt;0, 'Prediction Log'!$P806&gt;'Prediction Log'!$E806, 'Prediction Log'!$I806='Prediction Log'!$C806), "Y", IF(AND('Prediction Log'!$E806&lt;0, 'Prediction Log'!$P806&lt;'Prediction Log'!$E806,'Prediction Log'!$I806='Prediction Log'!$B806 ), "Y", IF('Prediction Log'!$P806='Prediction Log'!$E806, "PUSH", "N")))))</f>
        <v/>
      </c>
      <c r="AA806" s="81" t="str">
        <f>IF(ISBLANK('Prediction Log'!$N806), "",IF(AND('Prediction Log'!$W806="Y", 'Prediction Log'!$X806="Y"), "Y", "N"))</f>
        <v/>
      </c>
      <c r="AB806" s="80" t="str">
        <f>IF(ISBLANK('Prediction Log'!$N806), "",IF('Prediction Log'!$D806&gt;0, 'Prediction Log'!$P806-'Prediction Log'!$D806, IF('Prediction Log'!$D806&lt;0, -'Prediction Log'!$P806+'Prediction Log'!$D806, "NA")))</f>
        <v/>
      </c>
      <c r="AC806" s="80" t="str">
        <f>IF(ISBLANK('Prediction Log'!$N806), "",ABS('Prediction Log'!$AB806))</f>
        <v/>
      </c>
      <c r="AD806" s="81" t="str">
        <f>IF(ISBLANK('Prediction Log'!$N806), "",IF('Prediction Log'!$E806&gt;0, 'Prediction Log'!$P806-'Prediction Log'!$E806, IF('Prediction Log'!$E806&lt;0, -'Prediction Log'!$P806+'Prediction Log'!$E806, "NA")))</f>
        <v/>
      </c>
      <c r="AE806" s="81" t="str">
        <f>IF(ISBLANK('Prediction Log'!$N806), "",ABS('Prediction Log'!$AD806))</f>
        <v/>
      </c>
    </row>
    <row r="807" ht="14.25" customHeight="1">
      <c r="A807" s="67" t="str">
        <f>IF(ISBLANK(Games!$B789), "",Games!A789)</f>
        <v/>
      </c>
      <c r="B807" s="67" t="str">
        <f>IF(ISBLANK(Games!$B789), "",Games!B789)</f>
        <v/>
      </c>
      <c r="C807" s="67" t="str">
        <f>IF(ISBLANK(Games!$B789), "",Games!E789)</f>
        <v/>
      </c>
      <c r="D807" s="68" t="str">
        <f>IF(ISBLANK(Games!$B789), "",Games!G789)</f>
        <v/>
      </c>
      <c r="E807" s="68" t="str">
        <f>IF(ISBLANK(Games!$B789), "",Games!H789)</f>
        <v/>
      </c>
      <c r="F807" s="69" t="str">
        <f>Games!D789</f>
        <v/>
      </c>
      <c r="G807" s="70" t="str">
        <f>Games!K789</f>
        <v/>
      </c>
      <c r="H807" s="71" t="str">
        <f>IF(ISBLANK(Games!B789), "", IF('Prediction Log'!$D807&lt;0, 'Prediction Log'!$B807, 'Prediction Log'!$C807))</f>
        <v/>
      </c>
      <c r="I807" s="72" t="str">
        <f>IF(ISBLANK(Games!$B789), "",Games!I789)</f>
        <v/>
      </c>
      <c r="J807" s="72" t="str">
        <f>IF('Prediction Log'!$F807&gt;0.5, 'Prediction Log'!$B807, IF('Prediction Log'!$F807&lt;0.5, 'Prediction Log'!$C807, "PICK"))</f>
        <v/>
      </c>
      <c r="K807" s="73" t="str">
        <f>IF(ISBLANK(Games!B789), "",IF('Prediction Log'!$J807='Prediction Log'!$B807, 'Prediction Log'!$F807, 1-'Prediction Log'!$F807))</f>
        <v/>
      </c>
      <c r="L807" s="74" t="str">
        <f>IF(ISBLANK(Games!$B789), "",Games!L789)</f>
        <v/>
      </c>
      <c r="M807" s="75" t="str">
        <f>IF(ISBLANK('Prediction Log'!$N807), "",IF('Prediction Log'!$N807&gt;'Prediction Log'!$O807,'Prediction Log'!$B807,'Prediction Log'!$C807))</f>
        <v/>
      </c>
      <c r="N807" s="76"/>
      <c r="O807" s="76"/>
      <c r="P807" s="77" t="str">
        <f>IF(ISBLANK('Prediction Log'!$N807), "",'Prediction Log'!$O807-'Prediction Log'!$N807)</f>
        <v/>
      </c>
      <c r="Q807" s="78" t="str">
        <f>IF(ISBLANK('Prediction Log'!$N807), "",IF('Prediction Log'!$M807&lt;&gt;'Prediction Log'!$H807, "Y", IF(AND('Prediction Log'!$M807='Prediction Log'!$H807, ABS((-1*'Prediction Log'!$P807))&gt;ABS('Prediction Log'!$D807)), "Y", IF('Prediction Log'!$D807='Prediction Log'!$P807, "PUSH", "N"))))</f>
        <v/>
      </c>
      <c r="R807" s="79" t="str">
        <f>IF(ISBLANK('Prediction Log'!$N807), "",IF('Prediction Log'!$P807&lt;'Prediction Log'!$D807, "Y", IF('Prediction Log'!$P807='Prediction Log'!$D807, "PUSH", "N")))</f>
        <v/>
      </c>
      <c r="S807" s="79" t="str">
        <f>IF(ISBLANK('Prediction Log'!$N807), "",IF('Prediction Log'!$P807&lt;'Prediction Log'!$E807, "Y", IF('Prediction Log'!$P807='Prediction Log'!$E807, "PUSH", "N")))</f>
        <v/>
      </c>
      <c r="T807" s="80" t="str">
        <f>IF(ISBLANK('Prediction Log'!$N807),"",IF('Prediction Log'!$M807='Prediction Log'!$H807, "Y", "N"))</f>
        <v/>
      </c>
      <c r="U807" s="80" t="str">
        <f>'Prediction Log'!$R807</f>
        <v/>
      </c>
      <c r="V807" s="80" t="str">
        <f>IF(ISBLANK('Prediction Log'!$N807), "",IF(AND('Prediction Log'!$T807="Y", 'Prediction Log'!$U807="Y"), "Y", "N"))</f>
        <v/>
      </c>
      <c r="W807" s="81" t="str">
        <f>IF(ISBLANK('Prediction Log'!$N807),"",IF('Prediction Log'!$M807='Prediction Log'!$I807, "Y", "N"))</f>
        <v/>
      </c>
      <c r="X807" s="81" t="str">
        <f>IF(ISBLANK('Prediction Log'!$N807), "", IF('Prediction Log'!$R807=Games!K789, "Y", "N"))</f>
        <v/>
      </c>
      <c r="Y807" s="82" t="str">
        <f>IF(ISBLANK('Prediction Log'!$N807), "",IF('Prediction Log'!$J807='Prediction Log'!$M807, "Y", "N"))</f>
        <v/>
      </c>
      <c r="Z807" s="81" t="str">
        <f>IF(ISBLANK('Prediction Log'!$N807), "",IF('Prediction Log'!$I807&lt;&gt;'Prediction Log'!$M807, "N",IF(AND('Prediction Log'!$E807&gt;0, 'Prediction Log'!$P807&gt;'Prediction Log'!$E807, 'Prediction Log'!$I807='Prediction Log'!$C807), "Y", IF(AND('Prediction Log'!$E807&lt;0, 'Prediction Log'!$P807&lt;'Prediction Log'!$E807,'Prediction Log'!$I807='Prediction Log'!$B807 ), "Y", IF('Prediction Log'!$P807='Prediction Log'!$E807, "PUSH", "N")))))</f>
        <v/>
      </c>
      <c r="AA807" s="81" t="str">
        <f>IF(ISBLANK('Prediction Log'!$N807), "",IF(AND('Prediction Log'!$W807="Y", 'Prediction Log'!$X807="Y"), "Y", "N"))</f>
        <v/>
      </c>
      <c r="AB807" s="80" t="str">
        <f>IF(ISBLANK('Prediction Log'!$N807), "",IF('Prediction Log'!$D807&gt;0, 'Prediction Log'!$P807-'Prediction Log'!$D807, IF('Prediction Log'!$D807&lt;0, -'Prediction Log'!$P807+'Prediction Log'!$D807, "NA")))</f>
        <v/>
      </c>
      <c r="AC807" s="80" t="str">
        <f>IF(ISBLANK('Prediction Log'!$N807), "",ABS('Prediction Log'!$AB807))</f>
        <v/>
      </c>
      <c r="AD807" s="81" t="str">
        <f>IF(ISBLANK('Prediction Log'!$N807), "",IF('Prediction Log'!$E807&gt;0, 'Prediction Log'!$P807-'Prediction Log'!$E807, IF('Prediction Log'!$E807&lt;0, -'Prediction Log'!$P807+'Prediction Log'!$E807, "NA")))</f>
        <v/>
      </c>
      <c r="AE807" s="81" t="str">
        <f>IF(ISBLANK('Prediction Log'!$N807), "",ABS('Prediction Log'!$AD807))</f>
        <v/>
      </c>
    </row>
    <row r="808" ht="14.25" customHeight="1">
      <c r="A808" s="14" t="str">
        <f>IF(ISBLANK(Games!$B790), "",Games!A790)</f>
        <v/>
      </c>
      <c r="B808" s="67" t="str">
        <f>IF(ISBLANK(Games!$B790), "",Games!B790)</f>
        <v/>
      </c>
      <c r="C808" s="67" t="str">
        <f>IF(ISBLANK(Games!$B790), "",Games!E790)</f>
        <v/>
      </c>
      <c r="D808" s="10" t="str">
        <f>IF(ISBLANK(Games!$B790), "",Games!G790)</f>
        <v/>
      </c>
      <c r="E808" s="10" t="str">
        <f>IF(ISBLANK(Games!$B790), "",Games!H790)</f>
        <v/>
      </c>
      <c r="F808" s="69" t="str">
        <f>Games!D790</f>
        <v/>
      </c>
      <c r="G808" s="70" t="str">
        <f>Games!K790</f>
        <v/>
      </c>
      <c r="H808" s="71" t="str">
        <f>IF(ISBLANK(Games!B790), "", IF('Prediction Log'!$D808&lt;0, 'Prediction Log'!$B808, 'Prediction Log'!$C808))</f>
        <v/>
      </c>
      <c r="I808" s="72" t="str">
        <f>IF(ISBLANK(Games!$B790), "",Games!I790)</f>
        <v/>
      </c>
      <c r="J808" s="72" t="str">
        <f>IF('Prediction Log'!$F808&gt;0.5, 'Prediction Log'!$B808, IF('Prediction Log'!$F808&lt;0.5, 'Prediction Log'!$C808, "PICK"))</f>
        <v/>
      </c>
      <c r="K808" s="73" t="str">
        <f>IF(ISBLANK(Games!B790), "",IF('Prediction Log'!$J808='Prediction Log'!$B808, 'Prediction Log'!$F808, 1-'Prediction Log'!$F808))</f>
        <v/>
      </c>
      <c r="L808" s="74" t="str">
        <f>IF(ISBLANK(Games!$B790), "",Games!L790)</f>
        <v/>
      </c>
      <c r="M808" s="75" t="str">
        <f>IF(ISBLANK('Prediction Log'!$N808), "",IF('Prediction Log'!$N808&gt;'Prediction Log'!$O808,'Prediction Log'!$B808,'Prediction Log'!$C808))</f>
        <v/>
      </c>
      <c r="N808" s="76"/>
      <c r="O808" s="76"/>
      <c r="P808" s="77" t="str">
        <f>IF(ISBLANK('Prediction Log'!$N808), "",'Prediction Log'!$O808-'Prediction Log'!$N808)</f>
        <v/>
      </c>
      <c r="Q808" s="78" t="str">
        <f>IF(ISBLANK('Prediction Log'!$N808), "",IF('Prediction Log'!$M808&lt;&gt;'Prediction Log'!$H808, "Y", IF(AND('Prediction Log'!$M808='Prediction Log'!$H808, ABS((-1*'Prediction Log'!$P808))&gt;ABS('Prediction Log'!$D808)), "Y", IF('Prediction Log'!$D808='Prediction Log'!$P808, "PUSH", "N"))))</f>
        <v/>
      </c>
      <c r="R808" s="79" t="str">
        <f>IF(ISBLANK('Prediction Log'!$N808), "",IF('Prediction Log'!$P808&lt;'Prediction Log'!$D808, "Y", IF('Prediction Log'!$P808='Prediction Log'!$D808, "PUSH", "N")))</f>
        <v/>
      </c>
      <c r="S808" s="79" t="str">
        <f>IF(ISBLANK('Prediction Log'!$N808), "",IF('Prediction Log'!$P808&lt;'Prediction Log'!$E808, "Y", IF('Prediction Log'!$P808='Prediction Log'!$E808, "PUSH", "N")))</f>
        <v/>
      </c>
      <c r="T808" s="80" t="str">
        <f>IF(ISBLANK('Prediction Log'!$N808),"",IF('Prediction Log'!$M808='Prediction Log'!$H808, "Y", "N"))</f>
        <v/>
      </c>
      <c r="U808" s="80" t="str">
        <f>'Prediction Log'!$R808</f>
        <v/>
      </c>
      <c r="V808" s="80" t="str">
        <f>IF(ISBLANK('Prediction Log'!$N808), "",IF(AND('Prediction Log'!$T808="Y", 'Prediction Log'!$U808="Y"), "Y", "N"))</f>
        <v/>
      </c>
      <c r="W808" s="81" t="str">
        <f>IF(ISBLANK('Prediction Log'!$N808),"",IF('Prediction Log'!$M808='Prediction Log'!$I808, "Y", "N"))</f>
        <v/>
      </c>
      <c r="X808" s="81" t="str">
        <f>IF(ISBLANK('Prediction Log'!$N808), "", IF('Prediction Log'!$R808=Games!K790, "Y", "N"))</f>
        <v/>
      </c>
      <c r="Y808" s="82" t="str">
        <f>IF(ISBLANK('Prediction Log'!$N808), "",IF('Prediction Log'!$J808='Prediction Log'!$M808, "Y", "N"))</f>
        <v/>
      </c>
      <c r="Z808" s="81" t="str">
        <f>IF(ISBLANK('Prediction Log'!$N808), "",IF('Prediction Log'!$I808&lt;&gt;'Prediction Log'!$M808, "N",IF(AND('Prediction Log'!$E808&gt;0, 'Prediction Log'!$P808&gt;'Prediction Log'!$E808, 'Prediction Log'!$I808='Prediction Log'!$C808), "Y", IF(AND('Prediction Log'!$E808&lt;0, 'Prediction Log'!$P808&lt;'Prediction Log'!$E808,'Prediction Log'!$I808='Prediction Log'!$B808 ), "Y", IF('Prediction Log'!$P808='Prediction Log'!$E808, "PUSH", "N")))))</f>
        <v/>
      </c>
      <c r="AA808" s="81" t="str">
        <f>IF(ISBLANK('Prediction Log'!$N808), "",IF(AND('Prediction Log'!$W808="Y", 'Prediction Log'!$X808="Y"), "Y", "N"))</f>
        <v/>
      </c>
      <c r="AB808" s="80" t="str">
        <f>IF(ISBLANK('Prediction Log'!$N808), "",IF('Prediction Log'!$D808&gt;0, 'Prediction Log'!$P808-'Prediction Log'!$D808, IF('Prediction Log'!$D808&lt;0, -'Prediction Log'!$P808+'Prediction Log'!$D808, "NA")))</f>
        <v/>
      </c>
      <c r="AC808" s="80" t="str">
        <f>IF(ISBLANK('Prediction Log'!$N808), "",ABS('Prediction Log'!$AB808))</f>
        <v/>
      </c>
      <c r="AD808" s="81" t="str">
        <f>IF(ISBLANK('Prediction Log'!$N808), "",IF('Prediction Log'!$E808&gt;0, 'Prediction Log'!$P808-'Prediction Log'!$E808, IF('Prediction Log'!$E808&lt;0, -'Prediction Log'!$P808+'Prediction Log'!$E808, "NA")))</f>
        <v/>
      </c>
      <c r="AE808" s="81" t="str">
        <f>IF(ISBLANK('Prediction Log'!$N808), "",ABS('Prediction Log'!$AD808))</f>
        <v/>
      </c>
    </row>
    <row r="809" ht="14.25" customHeight="1">
      <c r="A809" s="67" t="str">
        <f>IF(ISBLANK(Games!$B791), "",Games!A791)</f>
        <v/>
      </c>
      <c r="B809" s="67" t="str">
        <f>IF(ISBLANK(Games!$B791), "",Games!B791)</f>
        <v/>
      </c>
      <c r="C809" s="67" t="str">
        <f>IF(ISBLANK(Games!$B791), "",Games!E791)</f>
        <v/>
      </c>
      <c r="D809" s="68" t="str">
        <f>IF(ISBLANK(Games!$B791), "",Games!G791)</f>
        <v/>
      </c>
      <c r="E809" s="68" t="str">
        <f>IF(ISBLANK(Games!$B791), "",Games!H791)</f>
        <v/>
      </c>
      <c r="F809" s="69" t="str">
        <f>Games!D791</f>
        <v/>
      </c>
      <c r="G809" s="70" t="str">
        <f>Games!K791</f>
        <v/>
      </c>
      <c r="H809" s="71" t="str">
        <f>IF(ISBLANK(Games!B791), "", IF('Prediction Log'!$D809&lt;0, 'Prediction Log'!$B809, 'Prediction Log'!$C809))</f>
        <v/>
      </c>
      <c r="I809" s="72" t="str">
        <f>IF(ISBLANK(Games!$B791), "",Games!I791)</f>
        <v/>
      </c>
      <c r="J809" s="72" t="str">
        <f>IF('Prediction Log'!$F809&gt;0.5, 'Prediction Log'!$B809, IF('Prediction Log'!$F809&lt;0.5, 'Prediction Log'!$C809, "PICK"))</f>
        <v/>
      </c>
      <c r="K809" s="73" t="str">
        <f>IF(ISBLANK(Games!B791), "",IF('Prediction Log'!$J809='Prediction Log'!$B809, 'Prediction Log'!$F809, 1-'Prediction Log'!$F809))</f>
        <v/>
      </c>
      <c r="L809" s="74" t="str">
        <f>IF(ISBLANK(Games!$B791), "",Games!L791)</f>
        <v/>
      </c>
      <c r="M809" s="75" t="str">
        <f>IF(ISBLANK('Prediction Log'!$N809), "",IF('Prediction Log'!$N809&gt;'Prediction Log'!$O809,'Prediction Log'!$B809,'Prediction Log'!$C809))</f>
        <v/>
      </c>
      <c r="N809" s="76"/>
      <c r="O809" s="76"/>
      <c r="P809" s="77" t="str">
        <f>IF(ISBLANK('Prediction Log'!$N809), "",'Prediction Log'!$O809-'Prediction Log'!$N809)</f>
        <v/>
      </c>
      <c r="Q809" s="78" t="str">
        <f>IF(ISBLANK('Prediction Log'!$N809), "",IF('Prediction Log'!$M809&lt;&gt;'Prediction Log'!$H809, "Y", IF(AND('Prediction Log'!$M809='Prediction Log'!$H809, ABS((-1*'Prediction Log'!$P809))&gt;ABS('Prediction Log'!$D809)), "Y", IF('Prediction Log'!$D809='Prediction Log'!$P809, "PUSH", "N"))))</f>
        <v/>
      </c>
      <c r="R809" s="79" t="str">
        <f>IF(ISBLANK('Prediction Log'!$N809), "",IF('Prediction Log'!$P809&lt;'Prediction Log'!$D809, "Y", IF('Prediction Log'!$P809='Prediction Log'!$D809, "PUSH", "N")))</f>
        <v/>
      </c>
      <c r="S809" s="79" t="str">
        <f>IF(ISBLANK('Prediction Log'!$N809), "",IF('Prediction Log'!$P809&lt;'Prediction Log'!$E809, "Y", IF('Prediction Log'!$P809='Prediction Log'!$E809, "PUSH", "N")))</f>
        <v/>
      </c>
      <c r="T809" s="80" t="str">
        <f>IF(ISBLANK('Prediction Log'!$N809),"",IF('Prediction Log'!$M809='Prediction Log'!$H809, "Y", "N"))</f>
        <v/>
      </c>
      <c r="U809" s="80" t="str">
        <f>'Prediction Log'!$R809</f>
        <v/>
      </c>
      <c r="V809" s="80" t="str">
        <f>IF(ISBLANK('Prediction Log'!$N809), "",IF(AND('Prediction Log'!$T809="Y", 'Prediction Log'!$U809="Y"), "Y", "N"))</f>
        <v/>
      </c>
      <c r="W809" s="81" t="str">
        <f>IF(ISBLANK('Prediction Log'!$N809),"",IF('Prediction Log'!$M809='Prediction Log'!$I809, "Y", "N"))</f>
        <v/>
      </c>
      <c r="X809" s="81" t="str">
        <f>IF(ISBLANK('Prediction Log'!$N809), "", IF('Prediction Log'!$R809=Games!K791, "Y", "N"))</f>
        <v/>
      </c>
      <c r="Y809" s="82" t="str">
        <f>IF(ISBLANK('Prediction Log'!$N809), "",IF('Prediction Log'!$J809='Prediction Log'!$M809, "Y", "N"))</f>
        <v/>
      </c>
      <c r="Z809" s="81" t="str">
        <f>IF(ISBLANK('Prediction Log'!$N809), "",IF('Prediction Log'!$I809&lt;&gt;'Prediction Log'!$M809, "N",IF(AND('Prediction Log'!$E809&gt;0, 'Prediction Log'!$P809&gt;'Prediction Log'!$E809, 'Prediction Log'!$I809='Prediction Log'!$C809), "Y", IF(AND('Prediction Log'!$E809&lt;0, 'Prediction Log'!$P809&lt;'Prediction Log'!$E809,'Prediction Log'!$I809='Prediction Log'!$B809 ), "Y", IF('Prediction Log'!$P809='Prediction Log'!$E809, "PUSH", "N")))))</f>
        <v/>
      </c>
      <c r="AA809" s="81" t="str">
        <f>IF(ISBLANK('Prediction Log'!$N809), "",IF(AND('Prediction Log'!$W809="Y", 'Prediction Log'!$X809="Y"), "Y", "N"))</f>
        <v/>
      </c>
      <c r="AB809" s="80" t="str">
        <f>IF(ISBLANK('Prediction Log'!$N809), "",IF('Prediction Log'!$D809&gt;0, 'Prediction Log'!$P809-'Prediction Log'!$D809, IF('Prediction Log'!$D809&lt;0, -'Prediction Log'!$P809+'Prediction Log'!$D809, "NA")))</f>
        <v/>
      </c>
      <c r="AC809" s="80" t="str">
        <f>IF(ISBLANK('Prediction Log'!$N809), "",ABS('Prediction Log'!$AB809))</f>
        <v/>
      </c>
      <c r="AD809" s="81" t="str">
        <f>IF(ISBLANK('Prediction Log'!$N809), "",IF('Prediction Log'!$E809&gt;0, 'Prediction Log'!$P809-'Prediction Log'!$E809, IF('Prediction Log'!$E809&lt;0, -'Prediction Log'!$P809+'Prediction Log'!$E809, "NA")))</f>
        <v/>
      </c>
      <c r="AE809" s="81" t="str">
        <f>IF(ISBLANK('Prediction Log'!$N809), "",ABS('Prediction Log'!$AD809))</f>
        <v/>
      </c>
    </row>
    <row r="810" ht="14.25" customHeight="1">
      <c r="A810" s="14" t="str">
        <f>IF(ISBLANK(Games!$B792), "",Games!A792)</f>
        <v/>
      </c>
      <c r="B810" s="67" t="str">
        <f>IF(ISBLANK(Games!$B792), "",Games!B792)</f>
        <v/>
      </c>
      <c r="C810" s="67" t="str">
        <f>IF(ISBLANK(Games!$B792), "",Games!E792)</f>
        <v/>
      </c>
      <c r="D810" s="10" t="str">
        <f>IF(ISBLANK(Games!$B792), "",Games!G792)</f>
        <v/>
      </c>
      <c r="E810" s="10" t="str">
        <f>IF(ISBLANK(Games!$B792), "",Games!H792)</f>
        <v/>
      </c>
      <c r="F810" s="69" t="str">
        <f>Games!D792</f>
        <v/>
      </c>
      <c r="G810" s="70" t="str">
        <f>Games!K792</f>
        <v/>
      </c>
      <c r="H810" s="71" t="str">
        <f>IF(ISBLANK(Games!B792), "", IF('Prediction Log'!$D810&lt;0, 'Prediction Log'!$B810, 'Prediction Log'!$C810))</f>
        <v/>
      </c>
      <c r="I810" s="72" t="str">
        <f>IF(ISBLANK(Games!$B792), "",Games!I792)</f>
        <v/>
      </c>
      <c r="J810" s="72" t="str">
        <f>IF('Prediction Log'!$F810&gt;0.5, 'Prediction Log'!$B810, IF('Prediction Log'!$F810&lt;0.5, 'Prediction Log'!$C810, "PICK"))</f>
        <v/>
      </c>
      <c r="K810" s="73" t="str">
        <f>IF(ISBLANK(Games!B792), "",IF('Prediction Log'!$J810='Prediction Log'!$B810, 'Prediction Log'!$F810, 1-'Prediction Log'!$F810))</f>
        <v/>
      </c>
      <c r="L810" s="74" t="str">
        <f>IF(ISBLANK(Games!$B792), "",Games!L792)</f>
        <v/>
      </c>
      <c r="M810" s="75" t="str">
        <f>IF(ISBLANK('Prediction Log'!$N810), "",IF('Prediction Log'!$N810&gt;'Prediction Log'!$O810,'Prediction Log'!$B810,'Prediction Log'!$C810))</f>
        <v/>
      </c>
      <c r="N810" s="76"/>
      <c r="O810" s="76"/>
      <c r="P810" s="77" t="str">
        <f>IF(ISBLANK('Prediction Log'!$N810), "",'Prediction Log'!$O810-'Prediction Log'!$N810)</f>
        <v/>
      </c>
      <c r="Q810" s="78" t="str">
        <f>IF(ISBLANK('Prediction Log'!$N810), "",IF('Prediction Log'!$M810&lt;&gt;'Prediction Log'!$H810, "Y", IF(AND('Prediction Log'!$M810='Prediction Log'!$H810, ABS((-1*'Prediction Log'!$P810))&gt;ABS('Prediction Log'!$D810)), "Y", IF('Prediction Log'!$D810='Prediction Log'!$P810, "PUSH", "N"))))</f>
        <v/>
      </c>
      <c r="R810" s="79" t="str">
        <f>IF(ISBLANK('Prediction Log'!$N810), "",IF('Prediction Log'!$P810&lt;'Prediction Log'!$D810, "Y", IF('Prediction Log'!$P810='Prediction Log'!$D810, "PUSH", "N")))</f>
        <v/>
      </c>
      <c r="S810" s="79" t="str">
        <f>IF(ISBLANK('Prediction Log'!$N810), "",IF('Prediction Log'!$P810&lt;'Prediction Log'!$E810, "Y", IF('Prediction Log'!$P810='Prediction Log'!$E810, "PUSH", "N")))</f>
        <v/>
      </c>
      <c r="T810" s="80" t="str">
        <f>IF(ISBLANK('Prediction Log'!$N810),"",IF('Prediction Log'!$M810='Prediction Log'!$H810, "Y", "N"))</f>
        <v/>
      </c>
      <c r="U810" s="80" t="str">
        <f>'Prediction Log'!$R810</f>
        <v/>
      </c>
      <c r="V810" s="80" t="str">
        <f>IF(ISBLANK('Prediction Log'!$N810), "",IF(AND('Prediction Log'!$T810="Y", 'Prediction Log'!$U810="Y"), "Y", "N"))</f>
        <v/>
      </c>
      <c r="W810" s="81" t="str">
        <f>IF(ISBLANK('Prediction Log'!$N810),"",IF('Prediction Log'!$M810='Prediction Log'!$I810, "Y", "N"))</f>
        <v/>
      </c>
      <c r="X810" s="81" t="str">
        <f>IF(ISBLANK('Prediction Log'!$N810), "", IF('Prediction Log'!$R810=Games!K792, "Y", "N"))</f>
        <v/>
      </c>
      <c r="Y810" s="82" t="str">
        <f>IF(ISBLANK('Prediction Log'!$N810), "",IF('Prediction Log'!$J810='Prediction Log'!$M810, "Y", "N"))</f>
        <v/>
      </c>
      <c r="Z810" s="81" t="str">
        <f>IF(ISBLANK('Prediction Log'!$N810), "",IF('Prediction Log'!$I810&lt;&gt;'Prediction Log'!$M810, "N",IF(AND('Prediction Log'!$E810&gt;0, 'Prediction Log'!$P810&gt;'Prediction Log'!$E810, 'Prediction Log'!$I810='Prediction Log'!$C810), "Y", IF(AND('Prediction Log'!$E810&lt;0, 'Prediction Log'!$P810&lt;'Prediction Log'!$E810,'Prediction Log'!$I810='Prediction Log'!$B810 ), "Y", IF('Prediction Log'!$P810='Prediction Log'!$E810, "PUSH", "N")))))</f>
        <v/>
      </c>
      <c r="AA810" s="81" t="str">
        <f>IF(ISBLANK('Prediction Log'!$N810), "",IF(AND('Prediction Log'!$W810="Y", 'Prediction Log'!$X810="Y"), "Y", "N"))</f>
        <v/>
      </c>
      <c r="AB810" s="80" t="str">
        <f>IF(ISBLANK('Prediction Log'!$N810), "",IF('Prediction Log'!$D810&gt;0, 'Prediction Log'!$P810-'Prediction Log'!$D810, IF('Prediction Log'!$D810&lt;0, -'Prediction Log'!$P810+'Prediction Log'!$D810, "NA")))</f>
        <v/>
      </c>
      <c r="AC810" s="80" t="str">
        <f>IF(ISBLANK('Prediction Log'!$N810), "",ABS('Prediction Log'!$AB810))</f>
        <v/>
      </c>
      <c r="AD810" s="81" t="str">
        <f>IF(ISBLANK('Prediction Log'!$N810), "",IF('Prediction Log'!$E810&gt;0, 'Prediction Log'!$P810-'Prediction Log'!$E810, IF('Prediction Log'!$E810&lt;0, -'Prediction Log'!$P810+'Prediction Log'!$E810, "NA")))</f>
        <v/>
      </c>
      <c r="AE810" s="81" t="str">
        <f>IF(ISBLANK('Prediction Log'!$N810), "",ABS('Prediction Log'!$AD810))</f>
        <v/>
      </c>
    </row>
    <row r="811" ht="14.25" customHeight="1">
      <c r="A811" s="67" t="str">
        <f>IF(ISBLANK(Games!$B793), "",Games!A793)</f>
        <v/>
      </c>
      <c r="B811" s="67" t="str">
        <f>IF(ISBLANK(Games!$B793), "",Games!B793)</f>
        <v/>
      </c>
      <c r="C811" s="67" t="str">
        <f>IF(ISBLANK(Games!$B793), "",Games!E793)</f>
        <v/>
      </c>
      <c r="D811" s="68" t="str">
        <f>IF(ISBLANK(Games!$B793), "",Games!G793)</f>
        <v/>
      </c>
      <c r="E811" s="68" t="str">
        <f>IF(ISBLANK(Games!$B793), "",Games!H793)</f>
        <v/>
      </c>
      <c r="F811" s="69" t="str">
        <f>Games!D793</f>
        <v/>
      </c>
      <c r="G811" s="70" t="str">
        <f>Games!K793</f>
        <v/>
      </c>
      <c r="H811" s="71" t="str">
        <f>IF(ISBLANK(Games!B793), "", IF('Prediction Log'!$D811&lt;0, 'Prediction Log'!$B811, 'Prediction Log'!$C811))</f>
        <v/>
      </c>
      <c r="I811" s="72" t="str">
        <f>IF(ISBLANK(Games!$B793), "",Games!I793)</f>
        <v/>
      </c>
      <c r="J811" s="72" t="str">
        <f>IF('Prediction Log'!$F811&gt;0.5, 'Prediction Log'!$B811, IF('Prediction Log'!$F811&lt;0.5, 'Prediction Log'!$C811, "PICK"))</f>
        <v/>
      </c>
      <c r="K811" s="73" t="str">
        <f>IF(ISBLANK(Games!B793), "",IF('Prediction Log'!$J811='Prediction Log'!$B811, 'Prediction Log'!$F811, 1-'Prediction Log'!$F811))</f>
        <v/>
      </c>
      <c r="L811" s="74" t="str">
        <f>IF(ISBLANK(Games!$B793), "",Games!L793)</f>
        <v/>
      </c>
      <c r="M811" s="75" t="str">
        <f>IF(ISBLANK('Prediction Log'!$N811), "",IF('Prediction Log'!$N811&gt;'Prediction Log'!$O811,'Prediction Log'!$B811,'Prediction Log'!$C811))</f>
        <v/>
      </c>
      <c r="N811" s="76"/>
      <c r="O811" s="76"/>
      <c r="P811" s="77" t="str">
        <f>IF(ISBLANK('Prediction Log'!$N811), "",'Prediction Log'!$O811-'Prediction Log'!$N811)</f>
        <v/>
      </c>
      <c r="Q811" s="78" t="str">
        <f>IF(ISBLANK('Prediction Log'!$N811), "",IF('Prediction Log'!$M811&lt;&gt;'Prediction Log'!$H811, "Y", IF(AND('Prediction Log'!$M811='Prediction Log'!$H811, ABS((-1*'Prediction Log'!$P811))&gt;ABS('Prediction Log'!$D811)), "Y", IF('Prediction Log'!$D811='Prediction Log'!$P811, "PUSH", "N"))))</f>
        <v/>
      </c>
      <c r="R811" s="79" t="str">
        <f>IF(ISBLANK('Prediction Log'!$N811), "",IF('Prediction Log'!$P811&lt;'Prediction Log'!$D811, "Y", IF('Prediction Log'!$P811='Prediction Log'!$D811, "PUSH", "N")))</f>
        <v/>
      </c>
      <c r="S811" s="79" t="str">
        <f>IF(ISBLANK('Prediction Log'!$N811), "",IF('Prediction Log'!$P811&lt;'Prediction Log'!$E811, "Y", IF('Prediction Log'!$P811='Prediction Log'!$E811, "PUSH", "N")))</f>
        <v/>
      </c>
      <c r="T811" s="80" t="str">
        <f>IF(ISBLANK('Prediction Log'!$N811),"",IF('Prediction Log'!$M811='Prediction Log'!$H811, "Y", "N"))</f>
        <v/>
      </c>
      <c r="U811" s="80" t="str">
        <f>'Prediction Log'!$R811</f>
        <v/>
      </c>
      <c r="V811" s="80" t="str">
        <f>IF(ISBLANK('Prediction Log'!$N811), "",IF(AND('Prediction Log'!$T811="Y", 'Prediction Log'!$U811="Y"), "Y", "N"))</f>
        <v/>
      </c>
      <c r="W811" s="81" t="str">
        <f>IF(ISBLANK('Prediction Log'!$N811),"",IF('Prediction Log'!$M811='Prediction Log'!$I811, "Y", "N"))</f>
        <v/>
      </c>
      <c r="X811" s="81" t="str">
        <f>IF(ISBLANK('Prediction Log'!$N811), "", IF('Prediction Log'!$R811=Games!K793, "Y", "N"))</f>
        <v/>
      </c>
      <c r="Y811" s="82" t="str">
        <f>IF(ISBLANK('Prediction Log'!$N811), "",IF('Prediction Log'!$J811='Prediction Log'!$M811, "Y", "N"))</f>
        <v/>
      </c>
      <c r="Z811" s="81" t="str">
        <f>IF(ISBLANK('Prediction Log'!$N811), "",IF('Prediction Log'!$I811&lt;&gt;'Prediction Log'!$M811, "N",IF(AND('Prediction Log'!$E811&gt;0, 'Prediction Log'!$P811&gt;'Prediction Log'!$E811, 'Prediction Log'!$I811='Prediction Log'!$C811), "Y", IF(AND('Prediction Log'!$E811&lt;0, 'Prediction Log'!$P811&lt;'Prediction Log'!$E811,'Prediction Log'!$I811='Prediction Log'!$B811 ), "Y", IF('Prediction Log'!$P811='Prediction Log'!$E811, "PUSH", "N")))))</f>
        <v/>
      </c>
      <c r="AA811" s="81" t="str">
        <f>IF(ISBLANK('Prediction Log'!$N811), "",IF(AND('Prediction Log'!$W811="Y", 'Prediction Log'!$X811="Y"), "Y", "N"))</f>
        <v/>
      </c>
      <c r="AB811" s="80" t="str">
        <f>IF(ISBLANK('Prediction Log'!$N811), "",IF('Prediction Log'!$D811&gt;0, 'Prediction Log'!$P811-'Prediction Log'!$D811, IF('Prediction Log'!$D811&lt;0, -'Prediction Log'!$P811+'Prediction Log'!$D811, "NA")))</f>
        <v/>
      </c>
      <c r="AC811" s="80" t="str">
        <f>IF(ISBLANK('Prediction Log'!$N811), "",ABS('Prediction Log'!$AB811))</f>
        <v/>
      </c>
      <c r="AD811" s="81" t="str">
        <f>IF(ISBLANK('Prediction Log'!$N811), "",IF('Prediction Log'!$E811&gt;0, 'Prediction Log'!$P811-'Prediction Log'!$E811, IF('Prediction Log'!$E811&lt;0, -'Prediction Log'!$P811+'Prediction Log'!$E811, "NA")))</f>
        <v/>
      </c>
      <c r="AE811" s="81" t="str">
        <f>IF(ISBLANK('Prediction Log'!$N811), "",ABS('Prediction Log'!$AD811))</f>
        <v/>
      </c>
    </row>
    <row r="812" ht="14.25" customHeight="1">
      <c r="A812" s="14" t="str">
        <f>IF(ISBLANK(Games!$B794), "",Games!A794)</f>
        <v/>
      </c>
      <c r="B812" s="67" t="str">
        <f>IF(ISBLANK(Games!$B794), "",Games!B794)</f>
        <v/>
      </c>
      <c r="C812" s="67" t="str">
        <f>IF(ISBLANK(Games!$B794), "",Games!E794)</f>
        <v/>
      </c>
      <c r="D812" s="10" t="str">
        <f>IF(ISBLANK(Games!$B794), "",Games!G794)</f>
        <v/>
      </c>
      <c r="E812" s="10" t="str">
        <f>IF(ISBLANK(Games!$B794), "",Games!H794)</f>
        <v/>
      </c>
      <c r="F812" s="69" t="str">
        <f>Games!D794</f>
        <v/>
      </c>
      <c r="G812" s="70" t="str">
        <f>Games!K794</f>
        <v/>
      </c>
      <c r="H812" s="71" t="str">
        <f>IF(ISBLANK(Games!B794), "", IF('Prediction Log'!$D812&lt;0, 'Prediction Log'!$B812, 'Prediction Log'!$C812))</f>
        <v/>
      </c>
      <c r="I812" s="72" t="str">
        <f>IF(ISBLANK(Games!$B794), "",Games!I794)</f>
        <v/>
      </c>
      <c r="J812" s="72" t="str">
        <f>IF('Prediction Log'!$F812&gt;0.5, 'Prediction Log'!$B812, IF('Prediction Log'!$F812&lt;0.5, 'Prediction Log'!$C812, "PICK"))</f>
        <v/>
      </c>
      <c r="K812" s="73" t="str">
        <f>IF(ISBLANK(Games!B794), "",IF('Prediction Log'!$J812='Prediction Log'!$B812, 'Prediction Log'!$F812, 1-'Prediction Log'!$F812))</f>
        <v/>
      </c>
      <c r="L812" s="74" t="str">
        <f>IF(ISBLANK(Games!$B794), "",Games!L794)</f>
        <v/>
      </c>
      <c r="M812" s="75" t="str">
        <f>IF(ISBLANK('Prediction Log'!$N812), "",IF('Prediction Log'!$N812&gt;'Prediction Log'!$O812,'Prediction Log'!$B812,'Prediction Log'!$C812))</f>
        <v/>
      </c>
      <c r="N812" s="76"/>
      <c r="O812" s="76"/>
      <c r="P812" s="77" t="str">
        <f>IF(ISBLANK('Prediction Log'!$N812), "",'Prediction Log'!$O812-'Prediction Log'!$N812)</f>
        <v/>
      </c>
      <c r="Q812" s="78" t="str">
        <f>IF(ISBLANK('Prediction Log'!$N812), "",IF('Prediction Log'!$M812&lt;&gt;'Prediction Log'!$H812, "Y", IF(AND('Prediction Log'!$M812='Prediction Log'!$H812, ABS((-1*'Prediction Log'!$P812))&gt;ABS('Prediction Log'!$D812)), "Y", IF('Prediction Log'!$D812='Prediction Log'!$P812, "PUSH", "N"))))</f>
        <v/>
      </c>
      <c r="R812" s="79" t="str">
        <f>IF(ISBLANK('Prediction Log'!$N812), "",IF('Prediction Log'!$P812&lt;'Prediction Log'!$D812, "Y", IF('Prediction Log'!$P812='Prediction Log'!$D812, "PUSH", "N")))</f>
        <v/>
      </c>
      <c r="S812" s="79" t="str">
        <f>IF(ISBLANK('Prediction Log'!$N812), "",IF('Prediction Log'!$P812&lt;'Prediction Log'!$E812, "Y", IF('Prediction Log'!$P812='Prediction Log'!$E812, "PUSH", "N")))</f>
        <v/>
      </c>
      <c r="T812" s="80" t="str">
        <f>IF(ISBLANK('Prediction Log'!$N812),"",IF('Prediction Log'!$M812='Prediction Log'!$H812, "Y", "N"))</f>
        <v/>
      </c>
      <c r="U812" s="80" t="str">
        <f>'Prediction Log'!$R812</f>
        <v/>
      </c>
      <c r="V812" s="80" t="str">
        <f>IF(ISBLANK('Prediction Log'!$N812), "",IF(AND('Prediction Log'!$T812="Y", 'Prediction Log'!$U812="Y"), "Y", "N"))</f>
        <v/>
      </c>
      <c r="W812" s="81" t="str">
        <f>IF(ISBLANK('Prediction Log'!$N812),"",IF('Prediction Log'!$M812='Prediction Log'!$I812, "Y", "N"))</f>
        <v/>
      </c>
      <c r="X812" s="81" t="str">
        <f>IF(ISBLANK('Prediction Log'!$N812), "", IF('Prediction Log'!$R812=Games!K794, "Y", "N"))</f>
        <v/>
      </c>
      <c r="Y812" s="82" t="str">
        <f>IF(ISBLANK('Prediction Log'!$N812), "",IF('Prediction Log'!$J812='Prediction Log'!$M812, "Y", "N"))</f>
        <v/>
      </c>
      <c r="Z812" s="81" t="str">
        <f>IF(ISBLANK('Prediction Log'!$N812), "",IF('Prediction Log'!$I812&lt;&gt;'Prediction Log'!$M812, "N",IF(AND('Prediction Log'!$E812&gt;0, 'Prediction Log'!$P812&gt;'Prediction Log'!$E812, 'Prediction Log'!$I812='Prediction Log'!$C812), "Y", IF(AND('Prediction Log'!$E812&lt;0, 'Prediction Log'!$P812&lt;'Prediction Log'!$E812,'Prediction Log'!$I812='Prediction Log'!$B812 ), "Y", IF('Prediction Log'!$P812='Prediction Log'!$E812, "PUSH", "N")))))</f>
        <v/>
      </c>
      <c r="AA812" s="81" t="str">
        <f>IF(ISBLANK('Prediction Log'!$N812), "",IF(AND('Prediction Log'!$W812="Y", 'Prediction Log'!$X812="Y"), "Y", "N"))</f>
        <v/>
      </c>
      <c r="AB812" s="80" t="str">
        <f>IF(ISBLANK('Prediction Log'!$N812), "",IF('Prediction Log'!$D812&gt;0, 'Prediction Log'!$P812-'Prediction Log'!$D812, IF('Prediction Log'!$D812&lt;0, -'Prediction Log'!$P812+'Prediction Log'!$D812, "NA")))</f>
        <v/>
      </c>
      <c r="AC812" s="80" t="str">
        <f>IF(ISBLANK('Prediction Log'!$N812), "",ABS('Prediction Log'!$AB812))</f>
        <v/>
      </c>
      <c r="AD812" s="81" t="str">
        <f>IF(ISBLANK('Prediction Log'!$N812), "",IF('Prediction Log'!$E812&gt;0, 'Prediction Log'!$P812-'Prediction Log'!$E812, IF('Prediction Log'!$E812&lt;0, -'Prediction Log'!$P812+'Prediction Log'!$E812, "NA")))</f>
        <v/>
      </c>
      <c r="AE812" s="81" t="str">
        <f>IF(ISBLANK('Prediction Log'!$N812), "",ABS('Prediction Log'!$AD812))</f>
        <v/>
      </c>
    </row>
    <row r="813" ht="14.25" customHeight="1">
      <c r="A813" s="67" t="str">
        <f>IF(ISBLANK(Games!$B795), "",Games!A795)</f>
        <v/>
      </c>
      <c r="B813" s="67" t="str">
        <f>IF(ISBLANK(Games!$B795), "",Games!B795)</f>
        <v/>
      </c>
      <c r="C813" s="67" t="str">
        <f>IF(ISBLANK(Games!$B795), "",Games!E795)</f>
        <v/>
      </c>
      <c r="D813" s="68" t="str">
        <f>IF(ISBLANK(Games!$B795), "",Games!G795)</f>
        <v/>
      </c>
      <c r="E813" s="68" t="str">
        <f>IF(ISBLANK(Games!$B795), "",Games!H795)</f>
        <v/>
      </c>
      <c r="F813" s="69" t="str">
        <f>Games!D795</f>
        <v/>
      </c>
      <c r="G813" s="70" t="str">
        <f>Games!K795</f>
        <v/>
      </c>
      <c r="H813" s="71" t="str">
        <f>IF(ISBLANK(Games!B795), "", IF('Prediction Log'!$D813&lt;0, 'Prediction Log'!$B813, 'Prediction Log'!$C813))</f>
        <v/>
      </c>
      <c r="I813" s="72" t="str">
        <f>IF(ISBLANK(Games!$B795), "",Games!I795)</f>
        <v/>
      </c>
      <c r="J813" s="72" t="str">
        <f>IF('Prediction Log'!$F813&gt;0.5, 'Prediction Log'!$B813, IF('Prediction Log'!$F813&lt;0.5, 'Prediction Log'!$C813, "PICK"))</f>
        <v/>
      </c>
      <c r="K813" s="73" t="str">
        <f>IF(ISBLANK(Games!B795), "",IF('Prediction Log'!$J813='Prediction Log'!$B813, 'Prediction Log'!$F813, 1-'Prediction Log'!$F813))</f>
        <v/>
      </c>
      <c r="L813" s="74" t="str">
        <f>IF(ISBLANK(Games!$B795), "",Games!L795)</f>
        <v/>
      </c>
      <c r="M813" s="75" t="str">
        <f>IF(ISBLANK('Prediction Log'!$N813), "",IF('Prediction Log'!$N813&gt;'Prediction Log'!$O813,'Prediction Log'!$B813,'Prediction Log'!$C813))</f>
        <v/>
      </c>
      <c r="N813" s="76"/>
      <c r="O813" s="76"/>
      <c r="P813" s="77" t="str">
        <f>IF(ISBLANK('Prediction Log'!$N813), "",'Prediction Log'!$O813-'Prediction Log'!$N813)</f>
        <v/>
      </c>
      <c r="Q813" s="78" t="str">
        <f>IF(ISBLANK('Prediction Log'!$N813), "",IF('Prediction Log'!$M813&lt;&gt;'Prediction Log'!$H813, "Y", IF(AND('Prediction Log'!$M813='Prediction Log'!$H813, ABS((-1*'Prediction Log'!$P813))&gt;ABS('Prediction Log'!$D813)), "Y", IF('Prediction Log'!$D813='Prediction Log'!$P813, "PUSH", "N"))))</f>
        <v/>
      </c>
      <c r="R813" s="79" t="str">
        <f>IF(ISBLANK('Prediction Log'!$N813), "",IF('Prediction Log'!$P813&lt;'Prediction Log'!$D813, "Y", IF('Prediction Log'!$P813='Prediction Log'!$D813, "PUSH", "N")))</f>
        <v/>
      </c>
      <c r="S813" s="79" t="str">
        <f>IF(ISBLANK('Prediction Log'!$N813), "",IF('Prediction Log'!$P813&lt;'Prediction Log'!$E813, "Y", IF('Prediction Log'!$P813='Prediction Log'!$E813, "PUSH", "N")))</f>
        <v/>
      </c>
      <c r="T813" s="80" t="str">
        <f>IF(ISBLANK('Prediction Log'!$N813),"",IF('Prediction Log'!$M813='Prediction Log'!$H813, "Y", "N"))</f>
        <v/>
      </c>
      <c r="U813" s="80" t="str">
        <f>'Prediction Log'!$R813</f>
        <v/>
      </c>
      <c r="V813" s="80" t="str">
        <f>IF(ISBLANK('Prediction Log'!$N813), "",IF(AND('Prediction Log'!$T813="Y", 'Prediction Log'!$U813="Y"), "Y", "N"))</f>
        <v/>
      </c>
      <c r="W813" s="81" t="str">
        <f>IF(ISBLANK('Prediction Log'!$N813),"",IF('Prediction Log'!$M813='Prediction Log'!$I813, "Y", "N"))</f>
        <v/>
      </c>
      <c r="X813" s="81" t="str">
        <f>IF(ISBLANK('Prediction Log'!$N813), "", IF('Prediction Log'!$R813=Games!K795, "Y", "N"))</f>
        <v/>
      </c>
      <c r="Y813" s="82" t="str">
        <f>IF(ISBLANK('Prediction Log'!$N813), "",IF('Prediction Log'!$J813='Prediction Log'!$M813, "Y", "N"))</f>
        <v/>
      </c>
      <c r="Z813" s="81" t="str">
        <f>IF(ISBLANK('Prediction Log'!$N813), "",IF('Prediction Log'!$I813&lt;&gt;'Prediction Log'!$M813, "N",IF(AND('Prediction Log'!$E813&gt;0, 'Prediction Log'!$P813&gt;'Prediction Log'!$E813, 'Prediction Log'!$I813='Prediction Log'!$C813), "Y", IF(AND('Prediction Log'!$E813&lt;0, 'Prediction Log'!$P813&lt;'Prediction Log'!$E813,'Prediction Log'!$I813='Prediction Log'!$B813 ), "Y", IF('Prediction Log'!$P813='Prediction Log'!$E813, "PUSH", "N")))))</f>
        <v/>
      </c>
      <c r="AA813" s="81" t="str">
        <f>IF(ISBLANK('Prediction Log'!$N813), "",IF(AND('Prediction Log'!$W813="Y", 'Prediction Log'!$X813="Y"), "Y", "N"))</f>
        <v/>
      </c>
      <c r="AB813" s="80" t="str">
        <f>IF(ISBLANK('Prediction Log'!$N813), "",IF('Prediction Log'!$D813&gt;0, 'Prediction Log'!$P813-'Prediction Log'!$D813, IF('Prediction Log'!$D813&lt;0, -'Prediction Log'!$P813+'Prediction Log'!$D813, "NA")))</f>
        <v/>
      </c>
      <c r="AC813" s="80" t="str">
        <f>IF(ISBLANK('Prediction Log'!$N813), "",ABS('Prediction Log'!$AB813))</f>
        <v/>
      </c>
      <c r="AD813" s="81" t="str">
        <f>IF(ISBLANK('Prediction Log'!$N813), "",IF('Prediction Log'!$E813&gt;0, 'Prediction Log'!$P813-'Prediction Log'!$E813, IF('Prediction Log'!$E813&lt;0, -'Prediction Log'!$P813+'Prediction Log'!$E813, "NA")))</f>
        <v/>
      </c>
      <c r="AE813" s="81" t="str">
        <f>IF(ISBLANK('Prediction Log'!$N813), "",ABS('Prediction Log'!$AD813))</f>
        <v/>
      </c>
    </row>
    <row r="814" ht="14.25" customHeight="1">
      <c r="A814" s="14" t="str">
        <f>IF(ISBLANK(Games!$B796), "",Games!A796)</f>
        <v/>
      </c>
      <c r="B814" s="67" t="str">
        <f>IF(ISBLANK(Games!$B796), "",Games!B796)</f>
        <v/>
      </c>
      <c r="C814" s="67" t="str">
        <f>IF(ISBLANK(Games!$B796), "",Games!E796)</f>
        <v/>
      </c>
      <c r="D814" s="10" t="str">
        <f>IF(ISBLANK(Games!$B796), "",Games!G796)</f>
        <v/>
      </c>
      <c r="E814" s="10" t="str">
        <f>IF(ISBLANK(Games!$B796), "",Games!H796)</f>
        <v/>
      </c>
      <c r="F814" s="69" t="str">
        <f>Games!D796</f>
        <v/>
      </c>
      <c r="G814" s="70" t="str">
        <f>Games!K796</f>
        <v/>
      </c>
      <c r="H814" s="71" t="str">
        <f>IF(ISBLANK(Games!B796), "", IF('Prediction Log'!$D814&lt;0, 'Prediction Log'!$B814, 'Prediction Log'!$C814))</f>
        <v/>
      </c>
      <c r="I814" s="72" t="str">
        <f>IF(ISBLANK(Games!$B796), "",Games!I796)</f>
        <v/>
      </c>
      <c r="J814" s="72" t="str">
        <f>IF('Prediction Log'!$F814&gt;0.5, 'Prediction Log'!$B814, IF('Prediction Log'!$F814&lt;0.5, 'Prediction Log'!$C814, "PICK"))</f>
        <v/>
      </c>
      <c r="K814" s="73" t="str">
        <f>IF(ISBLANK(Games!B796), "",IF('Prediction Log'!$J814='Prediction Log'!$B814, 'Prediction Log'!$F814, 1-'Prediction Log'!$F814))</f>
        <v/>
      </c>
      <c r="L814" s="74" t="str">
        <f>IF(ISBLANK(Games!$B796), "",Games!L796)</f>
        <v/>
      </c>
      <c r="M814" s="75" t="str">
        <f>IF(ISBLANK('Prediction Log'!$N814), "",IF('Prediction Log'!$N814&gt;'Prediction Log'!$O814,'Prediction Log'!$B814,'Prediction Log'!$C814))</f>
        <v/>
      </c>
      <c r="N814" s="76"/>
      <c r="O814" s="76"/>
      <c r="P814" s="77" t="str">
        <f>IF(ISBLANK('Prediction Log'!$N814), "",'Prediction Log'!$O814-'Prediction Log'!$N814)</f>
        <v/>
      </c>
      <c r="Q814" s="78" t="str">
        <f>IF(ISBLANK('Prediction Log'!$N814), "",IF('Prediction Log'!$M814&lt;&gt;'Prediction Log'!$H814, "Y", IF(AND('Prediction Log'!$M814='Prediction Log'!$H814, ABS((-1*'Prediction Log'!$P814))&gt;ABS('Prediction Log'!$D814)), "Y", IF('Prediction Log'!$D814='Prediction Log'!$P814, "PUSH", "N"))))</f>
        <v/>
      </c>
      <c r="R814" s="79" t="str">
        <f>IF(ISBLANK('Prediction Log'!$N814), "",IF('Prediction Log'!$P814&lt;'Prediction Log'!$D814, "Y", IF('Prediction Log'!$P814='Prediction Log'!$D814, "PUSH", "N")))</f>
        <v/>
      </c>
      <c r="S814" s="79" t="str">
        <f>IF(ISBLANK('Prediction Log'!$N814), "",IF('Prediction Log'!$P814&lt;'Prediction Log'!$E814, "Y", IF('Prediction Log'!$P814='Prediction Log'!$E814, "PUSH", "N")))</f>
        <v/>
      </c>
      <c r="T814" s="80" t="str">
        <f>IF(ISBLANK('Prediction Log'!$N814),"",IF('Prediction Log'!$M814='Prediction Log'!$H814, "Y", "N"))</f>
        <v/>
      </c>
      <c r="U814" s="80" t="str">
        <f>'Prediction Log'!$R814</f>
        <v/>
      </c>
      <c r="V814" s="80" t="str">
        <f>IF(ISBLANK('Prediction Log'!$N814), "",IF(AND('Prediction Log'!$T814="Y", 'Prediction Log'!$U814="Y"), "Y", "N"))</f>
        <v/>
      </c>
      <c r="W814" s="81" t="str">
        <f>IF(ISBLANK('Prediction Log'!$N814),"",IF('Prediction Log'!$M814='Prediction Log'!$I814, "Y", "N"))</f>
        <v/>
      </c>
      <c r="X814" s="81" t="str">
        <f>IF(ISBLANK('Prediction Log'!$N814), "", IF('Prediction Log'!$R814=Games!K796, "Y", "N"))</f>
        <v/>
      </c>
      <c r="Y814" s="82" t="str">
        <f>IF(ISBLANK('Prediction Log'!$N814), "",IF('Prediction Log'!$J814='Prediction Log'!$M814, "Y", "N"))</f>
        <v/>
      </c>
      <c r="Z814" s="81" t="str">
        <f>IF(ISBLANK('Prediction Log'!$N814), "",IF('Prediction Log'!$I814&lt;&gt;'Prediction Log'!$M814, "N",IF(AND('Prediction Log'!$E814&gt;0, 'Prediction Log'!$P814&gt;'Prediction Log'!$E814, 'Prediction Log'!$I814='Prediction Log'!$C814), "Y", IF(AND('Prediction Log'!$E814&lt;0, 'Prediction Log'!$P814&lt;'Prediction Log'!$E814,'Prediction Log'!$I814='Prediction Log'!$B814 ), "Y", IF('Prediction Log'!$P814='Prediction Log'!$E814, "PUSH", "N")))))</f>
        <v/>
      </c>
      <c r="AA814" s="81" t="str">
        <f>IF(ISBLANK('Prediction Log'!$N814), "",IF(AND('Prediction Log'!$W814="Y", 'Prediction Log'!$X814="Y"), "Y", "N"))</f>
        <v/>
      </c>
      <c r="AB814" s="80" t="str">
        <f>IF(ISBLANK('Prediction Log'!$N814), "",IF('Prediction Log'!$D814&gt;0, 'Prediction Log'!$P814-'Prediction Log'!$D814, IF('Prediction Log'!$D814&lt;0, -'Prediction Log'!$P814+'Prediction Log'!$D814, "NA")))</f>
        <v/>
      </c>
      <c r="AC814" s="80" t="str">
        <f>IF(ISBLANK('Prediction Log'!$N814), "",ABS('Prediction Log'!$AB814))</f>
        <v/>
      </c>
      <c r="AD814" s="81" t="str">
        <f>IF(ISBLANK('Prediction Log'!$N814), "",IF('Prediction Log'!$E814&gt;0, 'Prediction Log'!$P814-'Prediction Log'!$E814, IF('Prediction Log'!$E814&lt;0, -'Prediction Log'!$P814+'Prediction Log'!$E814, "NA")))</f>
        <v/>
      </c>
      <c r="AE814" s="81" t="str">
        <f>IF(ISBLANK('Prediction Log'!$N814), "",ABS('Prediction Log'!$AD814))</f>
        <v/>
      </c>
    </row>
    <row r="815" ht="14.25" customHeight="1">
      <c r="A815" s="67" t="str">
        <f>IF(ISBLANK(Games!$B797), "",Games!A797)</f>
        <v/>
      </c>
      <c r="B815" s="67" t="str">
        <f>IF(ISBLANK(Games!$B797), "",Games!B797)</f>
        <v/>
      </c>
      <c r="C815" s="67" t="str">
        <f>IF(ISBLANK(Games!$B797), "",Games!E797)</f>
        <v/>
      </c>
      <c r="D815" s="68" t="str">
        <f>IF(ISBLANK(Games!$B797), "",Games!G797)</f>
        <v/>
      </c>
      <c r="E815" s="68" t="str">
        <f>IF(ISBLANK(Games!$B797), "",Games!H797)</f>
        <v/>
      </c>
      <c r="F815" s="69" t="str">
        <f>Games!D797</f>
        <v/>
      </c>
      <c r="G815" s="70" t="str">
        <f>Games!K797</f>
        <v/>
      </c>
      <c r="H815" s="71" t="str">
        <f>IF(ISBLANK(Games!B797), "", IF('Prediction Log'!$D815&lt;0, 'Prediction Log'!$B815, 'Prediction Log'!$C815))</f>
        <v/>
      </c>
      <c r="I815" s="72" t="str">
        <f>IF(ISBLANK(Games!$B797), "",Games!I797)</f>
        <v/>
      </c>
      <c r="J815" s="72" t="str">
        <f>IF('Prediction Log'!$F815&gt;0.5, 'Prediction Log'!$B815, IF('Prediction Log'!$F815&lt;0.5, 'Prediction Log'!$C815, "PICK"))</f>
        <v/>
      </c>
      <c r="K815" s="73" t="str">
        <f>IF(ISBLANK(Games!B797), "",IF('Prediction Log'!$J815='Prediction Log'!$B815, 'Prediction Log'!$F815, 1-'Prediction Log'!$F815))</f>
        <v/>
      </c>
      <c r="L815" s="74" t="str">
        <f>IF(ISBLANK(Games!$B797), "",Games!L797)</f>
        <v/>
      </c>
      <c r="M815" s="75" t="str">
        <f>IF(ISBLANK('Prediction Log'!$N815), "",IF('Prediction Log'!$N815&gt;'Prediction Log'!$O815,'Prediction Log'!$B815,'Prediction Log'!$C815))</f>
        <v/>
      </c>
      <c r="N815" s="76"/>
      <c r="O815" s="76"/>
      <c r="P815" s="77" t="str">
        <f>IF(ISBLANK('Prediction Log'!$N815), "",'Prediction Log'!$O815-'Prediction Log'!$N815)</f>
        <v/>
      </c>
      <c r="Q815" s="78" t="str">
        <f>IF(ISBLANK('Prediction Log'!$N815), "",IF('Prediction Log'!$M815&lt;&gt;'Prediction Log'!$H815, "Y", IF(AND('Prediction Log'!$M815='Prediction Log'!$H815, ABS((-1*'Prediction Log'!$P815))&gt;ABS('Prediction Log'!$D815)), "Y", IF('Prediction Log'!$D815='Prediction Log'!$P815, "PUSH", "N"))))</f>
        <v/>
      </c>
      <c r="R815" s="79" t="str">
        <f>IF(ISBLANK('Prediction Log'!$N815), "",IF('Prediction Log'!$P815&lt;'Prediction Log'!$D815, "Y", IF('Prediction Log'!$P815='Prediction Log'!$D815, "PUSH", "N")))</f>
        <v/>
      </c>
      <c r="S815" s="79" t="str">
        <f>IF(ISBLANK('Prediction Log'!$N815), "",IF('Prediction Log'!$P815&lt;'Prediction Log'!$E815, "Y", IF('Prediction Log'!$P815='Prediction Log'!$E815, "PUSH", "N")))</f>
        <v/>
      </c>
      <c r="T815" s="80" t="str">
        <f>IF(ISBLANK('Prediction Log'!$N815),"",IF('Prediction Log'!$M815='Prediction Log'!$H815, "Y", "N"))</f>
        <v/>
      </c>
      <c r="U815" s="80" t="str">
        <f>'Prediction Log'!$R815</f>
        <v/>
      </c>
      <c r="V815" s="80" t="str">
        <f>IF(ISBLANK('Prediction Log'!$N815), "",IF(AND('Prediction Log'!$T815="Y", 'Prediction Log'!$U815="Y"), "Y", "N"))</f>
        <v/>
      </c>
      <c r="W815" s="81" t="str">
        <f>IF(ISBLANK('Prediction Log'!$N815),"",IF('Prediction Log'!$M815='Prediction Log'!$I815, "Y", "N"))</f>
        <v/>
      </c>
      <c r="X815" s="81" t="str">
        <f>IF(ISBLANK('Prediction Log'!$N815), "", IF('Prediction Log'!$R815=Games!K797, "Y", "N"))</f>
        <v/>
      </c>
      <c r="Y815" s="82" t="str">
        <f>IF(ISBLANK('Prediction Log'!$N815), "",IF('Prediction Log'!$J815='Prediction Log'!$M815, "Y", "N"))</f>
        <v/>
      </c>
      <c r="Z815" s="81" t="str">
        <f>IF(ISBLANK('Prediction Log'!$N815), "",IF('Prediction Log'!$I815&lt;&gt;'Prediction Log'!$M815, "N",IF(AND('Prediction Log'!$E815&gt;0, 'Prediction Log'!$P815&gt;'Prediction Log'!$E815, 'Prediction Log'!$I815='Prediction Log'!$C815), "Y", IF(AND('Prediction Log'!$E815&lt;0, 'Prediction Log'!$P815&lt;'Prediction Log'!$E815,'Prediction Log'!$I815='Prediction Log'!$B815 ), "Y", IF('Prediction Log'!$P815='Prediction Log'!$E815, "PUSH", "N")))))</f>
        <v/>
      </c>
      <c r="AA815" s="81" t="str">
        <f>IF(ISBLANK('Prediction Log'!$N815), "",IF(AND('Prediction Log'!$W815="Y", 'Prediction Log'!$X815="Y"), "Y", "N"))</f>
        <v/>
      </c>
      <c r="AB815" s="80" t="str">
        <f>IF(ISBLANK('Prediction Log'!$N815), "",IF('Prediction Log'!$D815&gt;0, 'Prediction Log'!$P815-'Prediction Log'!$D815, IF('Prediction Log'!$D815&lt;0, -'Prediction Log'!$P815+'Prediction Log'!$D815, "NA")))</f>
        <v/>
      </c>
      <c r="AC815" s="80" t="str">
        <f>IF(ISBLANK('Prediction Log'!$N815), "",ABS('Prediction Log'!$AB815))</f>
        <v/>
      </c>
      <c r="AD815" s="81" t="str">
        <f>IF(ISBLANK('Prediction Log'!$N815), "",IF('Prediction Log'!$E815&gt;0, 'Prediction Log'!$P815-'Prediction Log'!$E815, IF('Prediction Log'!$E815&lt;0, -'Prediction Log'!$P815+'Prediction Log'!$E815, "NA")))</f>
        <v/>
      </c>
      <c r="AE815" s="81" t="str">
        <f>IF(ISBLANK('Prediction Log'!$N815), "",ABS('Prediction Log'!$AD815))</f>
        <v/>
      </c>
    </row>
    <row r="816" ht="14.25" customHeight="1">
      <c r="A816" s="14" t="str">
        <f>IF(ISBLANK(Games!$B798), "",Games!A798)</f>
        <v/>
      </c>
      <c r="B816" s="67" t="str">
        <f>IF(ISBLANK(Games!$B798), "",Games!B798)</f>
        <v/>
      </c>
      <c r="C816" s="67" t="str">
        <f>IF(ISBLANK(Games!$B798), "",Games!E798)</f>
        <v/>
      </c>
      <c r="D816" s="10" t="str">
        <f>IF(ISBLANK(Games!$B798), "",Games!G798)</f>
        <v/>
      </c>
      <c r="E816" s="10" t="str">
        <f>IF(ISBLANK(Games!$B798), "",Games!H798)</f>
        <v/>
      </c>
      <c r="F816" s="69" t="str">
        <f>Games!D798</f>
        <v/>
      </c>
      <c r="G816" s="70" t="str">
        <f>Games!K798</f>
        <v/>
      </c>
      <c r="H816" s="71" t="str">
        <f>IF(ISBLANK(Games!B798), "", IF('Prediction Log'!$D816&lt;0, 'Prediction Log'!$B816, 'Prediction Log'!$C816))</f>
        <v/>
      </c>
      <c r="I816" s="72" t="str">
        <f>IF(ISBLANK(Games!$B798), "",Games!I798)</f>
        <v/>
      </c>
      <c r="J816" s="72" t="str">
        <f>IF('Prediction Log'!$F816&gt;0.5, 'Prediction Log'!$B816, IF('Prediction Log'!$F816&lt;0.5, 'Prediction Log'!$C816, "PICK"))</f>
        <v/>
      </c>
      <c r="K816" s="73" t="str">
        <f>IF(ISBLANK(Games!B798), "",IF('Prediction Log'!$J816='Prediction Log'!$B816, 'Prediction Log'!$F816, 1-'Prediction Log'!$F816))</f>
        <v/>
      </c>
      <c r="L816" s="74" t="str">
        <f>IF(ISBLANK(Games!$B798), "",Games!L798)</f>
        <v/>
      </c>
      <c r="M816" s="75" t="str">
        <f>IF(ISBLANK('Prediction Log'!$N816), "",IF('Prediction Log'!$N816&gt;'Prediction Log'!$O816,'Prediction Log'!$B816,'Prediction Log'!$C816))</f>
        <v/>
      </c>
      <c r="N816" s="76"/>
      <c r="O816" s="76"/>
      <c r="P816" s="77" t="str">
        <f>IF(ISBLANK('Prediction Log'!$N816), "",'Prediction Log'!$O816-'Prediction Log'!$N816)</f>
        <v/>
      </c>
      <c r="Q816" s="78" t="str">
        <f>IF(ISBLANK('Prediction Log'!$N816), "",IF('Prediction Log'!$M816&lt;&gt;'Prediction Log'!$H816, "Y", IF(AND('Prediction Log'!$M816='Prediction Log'!$H816, ABS((-1*'Prediction Log'!$P816))&gt;ABS('Prediction Log'!$D816)), "Y", IF('Prediction Log'!$D816='Prediction Log'!$P816, "PUSH", "N"))))</f>
        <v/>
      </c>
      <c r="R816" s="79" t="str">
        <f>IF(ISBLANK('Prediction Log'!$N816), "",IF('Prediction Log'!$P816&lt;'Prediction Log'!$D816, "Y", IF('Prediction Log'!$P816='Prediction Log'!$D816, "PUSH", "N")))</f>
        <v/>
      </c>
      <c r="S816" s="79" t="str">
        <f>IF(ISBLANK('Prediction Log'!$N816), "",IF('Prediction Log'!$P816&lt;'Prediction Log'!$E816, "Y", IF('Prediction Log'!$P816='Prediction Log'!$E816, "PUSH", "N")))</f>
        <v/>
      </c>
      <c r="T816" s="80" t="str">
        <f>IF(ISBLANK('Prediction Log'!$N816),"",IF('Prediction Log'!$M816='Prediction Log'!$H816, "Y", "N"))</f>
        <v/>
      </c>
      <c r="U816" s="80" t="str">
        <f>'Prediction Log'!$R816</f>
        <v/>
      </c>
      <c r="V816" s="80" t="str">
        <f>IF(ISBLANK('Prediction Log'!$N816), "",IF(AND('Prediction Log'!$T816="Y", 'Prediction Log'!$U816="Y"), "Y", "N"))</f>
        <v/>
      </c>
      <c r="W816" s="81" t="str">
        <f>IF(ISBLANK('Prediction Log'!$N816),"",IF('Prediction Log'!$M816='Prediction Log'!$I816, "Y", "N"))</f>
        <v/>
      </c>
      <c r="X816" s="81" t="str">
        <f>IF(ISBLANK('Prediction Log'!$N816), "", IF('Prediction Log'!$R816=Games!K798, "Y", "N"))</f>
        <v/>
      </c>
      <c r="Y816" s="82" t="str">
        <f>IF(ISBLANK('Prediction Log'!$N816), "",IF('Prediction Log'!$J816='Prediction Log'!$M816, "Y", "N"))</f>
        <v/>
      </c>
      <c r="Z816" s="81" t="str">
        <f>IF(ISBLANK('Prediction Log'!$N816), "",IF('Prediction Log'!$I816&lt;&gt;'Prediction Log'!$M816, "N",IF(AND('Prediction Log'!$E816&gt;0, 'Prediction Log'!$P816&gt;'Prediction Log'!$E816, 'Prediction Log'!$I816='Prediction Log'!$C816), "Y", IF(AND('Prediction Log'!$E816&lt;0, 'Prediction Log'!$P816&lt;'Prediction Log'!$E816,'Prediction Log'!$I816='Prediction Log'!$B816 ), "Y", IF('Prediction Log'!$P816='Prediction Log'!$E816, "PUSH", "N")))))</f>
        <v/>
      </c>
      <c r="AA816" s="81" t="str">
        <f>IF(ISBLANK('Prediction Log'!$N816), "",IF(AND('Prediction Log'!$W816="Y", 'Prediction Log'!$X816="Y"), "Y", "N"))</f>
        <v/>
      </c>
      <c r="AB816" s="80" t="str">
        <f>IF(ISBLANK('Prediction Log'!$N816), "",IF('Prediction Log'!$D816&gt;0, 'Prediction Log'!$P816-'Prediction Log'!$D816, IF('Prediction Log'!$D816&lt;0, -'Prediction Log'!$P816+'Prediction Log'!$D816, "NA")))</f>
        <v/>
      </c>
      <c r="AC816" s="80" t="str">
        <f>IF(ISBLANK('Prediction Log'!$N816), "",ABS('Prediction Log'!$AB816))</f>
        <v/>
      </c>
      <c r="AD816" s="81" t="str">
        <f>IF(ISBLANK('Prediction Log'!$N816), "",IF('Prediction Log'!$E816&gt;0, 'Prediction Log'!$P816-'Prediction Log'!$E816, IF('Prediction Log'!$E816&lt;0, -'Prediction Log'!$P816+'Prediction Log'!$E816, "NA")))</f>
        <v/>
      </c>
      <c r="AE816" s="81" t="str">
        <f>IF(ISBLANK('Prediction Log'!$N816), "",ABS('Prediction Log'!$AD816))</f>
        <v/>
      </c>
    </row>
    <row r="817" ht="14.25" customHeight="1">
      <c r="A817" s="67" t="str">
        <f>IF(ISBLANK(Games!$B799), "",Games!A799)</f>
        <v/>
      </c>
      <c r="B817" s="67" t="str">
        <f>IF(ISBLANK(Games!$B799), "",Games!B799)</f>
        <v/>
      </c>
      <c r="C817" s="67" t="str">
        <f>IF(ISBLANK(Games!$B799), "",Games!E799)</f>
        <v/>
      </c>
      <c r="D817" s="68" t="str">
        <f>IF(ISBLANK(Games!$B799), "",Games!G799)</f>
        <v/>
      </c>
      <c r="E817" s="68" t="str">
        <f>IF(ISBLANK(Games!$B799), "",Games!H799)</f>
        <v/>
      </c>
      <c r="F817" s="69" t="str">
        <f>Games!D799</f>
        <v/>
      </c>
      <c r="G817" s="70" t="str">
        <f>Games!K799</f>
        <v/>
      </c>
      <c r="H817" s="71" t="str">
        <f>IF(ISBLANK(Games!B799), "", IF('Prediction Log'!$D817&lt;0, 'Prediction Log'!$B817, 'Prediction Log'!$C817))</f>
        <v/>
      </c>
      <c r="I817" s="72" t="str">
        <f>IF(ISBLANK(Games!$B799), "",Games!I799)</f>
        <v/>
      </c>
      <c r="J817" s="72" t="str">
        <f>IF('Prediction Log'!$F817&gt;0.5, 'Prediction Log'!$B817, IF('Prediction Log'!$F817&lt;0.5, 'Prediction Log'!$C817, "PICK"))</f>
        <v/>
      </c>
      <c r="K817" s="73" t="str">
        <f>IF(ISBLANK(Games!B799), "",IF('Prediction Log'!$J817='Prediction Log'!$B817, 'Prediction Log'!$F817, 1-'Prediction Log'!$F817))</f>
        <v/>
      </c>
      <c r="L817" s="74" t="str">
        <f>IF(ISBLANK(Games!$B799), "",Games!L799)</f>
        <v/>
      </c>
      <c r="M817" s="75" t="str">
        <f>IF(ISBLANK('Prediction Log'!$N817), "",IF('Prediction Log'!$N817&gt;'Prediction Log'!$O817,'Prediction Log'!$B817,'Prediction Log'!$C817))</f>
        <v/>
      </c>
      <c r="N817" s="76"/>
      <c r="O817" s="76"/>
      <c r="P817" s="77" t="str">
        <f>IF(ISBLANK('Prediction Log'!$N817), "",'Prediction Log'!$O817-'Prediction Log'!$N817)</f>
        <v/>
      </c>
      <c r="Q817" s="78" t="str">
        <f>IF(ISBLANK('Prediction Log'!$N817), "",IF('Prediction Log'!$M817&lt;&gt;'Prediction Log'!$H817, "Y", IF(AND('Prediction Log'!$M817='Prediction Log'!$H817, ABS((-1*'Prediction Log'!$P817))&gt;ABS('Prediction Log'!$D817)), "Y", IF('Prediction Log'!$D817='Prediction Log'!$P817, "PUSH", "N"))))</f>
        <v/>
      </c>
      <c r="R817" s="79" t="str">
        <f>IF(ISBLANK('Prediction Log'!$N817), "",IF('Prediction Log'!$P817&lt;'Prediction Log'!$D817, "Y", IF('Prediction Log'!$P817='Prediction Log'!$D817, "PUSH", "N")))</f>
        <v/>
      </c>
      <c r="S817" s="79" t="str">
        <f>IF(ISBLANK('Prediction Log'!$N817), "",IF('Prediction Log'!$P817&lt;'Prediction Log'!$E817, "Y", IF('Prediction Log'!$P817='Prediction Log'!$E817, "PUSH", "N")))</f>
        <v/>
      </c>
      <c r="T817" s="80" t="str">
        <f>IF(ISBLANK('Prediction Log'!$N817),"",IF('Prediction Log'!$M817='Prediction Log'!$H817, "Y", "N"))</f>
        <v/>
      </c>
      <c r="U817" s="80" t="str">
        <f>'Prediction Log'!$R817</f>
        <v/>
      </c>
      <c r="V817" s="80" t="str">
        <f>IF(ISBLANK('Prediction Log'!$N817), "",IF(AND('Prediction Log'!$T817="Y", 'Prediction Log'!$U817="Y"), "Y", "N"))</f>
        <v/>
      </c>
      <c r="W817" s="81" t="str">
        <f>IF(ISBLANK('Prediction Log'!$N817),"",IF('Prediction Log'!$M817='Prediction Log'!$I817, "Y", "N"))</f>
        <v/>
      </c>
      <c r="X817" s="81" t="str">
        <f>IF(ISBLANK('Prediction Log'!$N817), "", IF('Prediction Log'!$R817=Games!K799, "Y", "N"))</f>
        <v/>
      </c>
      <c r="Y817" s="82" t="str">
        <f>IF(ISBLANK('Prediction Log'!$N817), "",IF('Prediction Log'!$J817='Prediction Log'!$M817, "Y", "N"))</f>
        <v/>
      </c>
      <c r="Z817" s="81" t="str">
        <f>IF(ISBLANK('Prediction Log'!$N817), "",IF('Prediction Log'!$I817&lt;&gt;'Prediction Log'!$M817, "N",IF(AND('Prediction Log'!$E817&gt;0, 'Prediction Log'!$P817&gt;'Prediction Log'!$E817, 'Prediction Log'!$I817='Prediction Log'!$C817), "Y", IF(AND('Prediction Log'!$E817&lt;0, 'Prediction Log'!$P817&lt;'Prediction Log'!$E817,'Prediction Log'!$I817='Prediction Log'!$B817 ), "Y", IF('Prediction Log'!$P817='Prediction Log'!$E817, "PUSH", "N")))))</f>
        <v/>
      </c>
      <c r="AA817" s="81" t="str">
        <f>IF(ISBLANK('Prediction Log'!$N817), "",IF(AND('Prediction Log'!$W817="Y", 'Prediction Log'!$X817="Y"), "Y", "N"))</f>
        <v/>
      </c>
      <c r="AB817" s="80" t="str">
        <f>IF(ISBLANK('Prediction Log'!$N817), "",IF('Prediction Log'!$D817&gt;0, 'Prediction Log'!$P817-'Prediction Log'!$D817, IF('Prediction Log'!$D817&lt;0, -'Prediction Log'!$P817+'Prediction Log'!$D817, "NA")))</f>
        <v/>
      </c>
      <c r="AC817" s="80" t="str">
        <f>IF(ISBLANK('Prediction Log'!$N817), "",ABS('Prediction Log'!$AB817))</f>
        <v/>
      </c>
      <c r="AD817" s="81" t="str">
        <f>IF(ISBLANK('Prediction Log'!$N817), "",IF('Prediction Log'!$E817&gt;0, 'Prediction Log'!$P817-'Prediction Log'!$E817, IF('Prediction Log'!$E817&lt;0, -'Prediction Log'!$P817+'Prediction Log'!$E817, "NA")))</f>
        <v/>
      </c>
      <c r="AE817" s="81" t="str">
        <f>IF(ISBLANK('Prediction Log'!$N817), "",ABS('Prediction Log'!$AD817))</f>
        <v/>
      </c>
    </row>
    <row r="818" ht="14.25" customHeight="1">
      <c r="A818" s="14" t="str">
        <f>IF(ISBLANK(Games!$B800), "",Games!A800)</f>
        <v/>
      </c>
      <c r="B818" s="67" t="str">
        <f>IF(ISBLANK(Games!$B800), "",Games!B800)</f>
        <v/>
      </c>
      <c r="C818" s="67" t="str">
        <f>IF(ISBLANK(Games!$B800), "",Games!E800)</f>
        <v/>
      </c>
      <c r="D818" s="10" t="str">
        <f>IF(ISBLANK(Games!$B800), "",Games!G800)</f>
        <v/>
      </c>
      <c r="E818" s="10" t="str">
        <f>IF(ISBLANK(Games!$B800), "",Games!H800)</f>
        <v/>
      </c>
      <c r="F818" s="69" t="str">
        <f>Games!D800</f>
        <v/>
      </c>
      <c r="G818" s="70" t="str">
        <f>Games!K800</f>
        <v/>
      </c>
      <c r="H818" s="71" t="str">
        <f>IF(ISBLANK(Games!B800), "", IF('Prediction Log'!$D818&lt;0, 'Prediction Log'!$B818, 'Prediction Log'!$C818))</f>
        <v/>
      </c>
      <c r="I818" s="72" t="str">
        <f>IF(ISBLANK(Games!$B800), "",Games!I800)</f>
        <v/>
      </c>
      <c r="J818" s="72" t="str">
        <f>IF('Prediction Log'!$F818&gt;0.5, 'Prediction Log'!$B818, IF('Prediction Log'!$F818&lt;0.5, 'Prediction Log'!$C818, "PICK"))</f>
        <v/>
      </c>
      <c r="K818" s="73" t="str">
        <f>IF(ISBLANK(Games!B800), "",IF('Prediction Log'!$J818='Prediction Log'!$B818, 'Prediction Log'!$F818, 1-'Prediction Log'!$F818))</f>
        <v/>
      </c>
      <c r="L818" s="74" t="str">
        <f>IF(ISBLANK(Games!$B800), "",Games!L800)</f>
        <v/>
      </c>
      <c r="M818" s="75" t="str">
        <f>IF(ISBLANK('Prediction Log'!$N818), "",IF('Prediction Log'!$N818&gt;'Prediction Log'!$O818,'Prediction Log'!$B818,'Prediction Log'!$C818))</f>
        <v/>
      </c>
      <c r="N818" s="76"/>
      <c r="O818" s="76"/>
      <c r="P818" s="77" t="str">
        <f>IF(ISBLANK('Prediction Log'!$N818), "",'Prediction Log'!$O818-'Prediction Log'!$N818)</f>
        <v/>
      </c>
      <c r="Q818" s="78" t="str">
        <f>IF(ISBLANK('Prediction Log'!$N818), "",IF('Prediction Log'!$M818&lt;&gt;'Prediction Log'!$H818, "Y", IF(AND('Prediction Log'!$M818='Prediction Log'!$H818, ABS((-1*'Prediction Log'!$P818))&gt;ABS('Prediction Log'!$D818)), "Y", IF('Prediction Log'!$D818='Prediction Log'!$P818, "PUSH", "N"))))</f>
        <v/>
      </c>
      <c r="R818" s="79" t="str">
        <f>IF(ISBLANK('Prediction Log'!$N818), "",IF('Prediction Log'!$P818&lt;'Prediction Log'!$D818, "Y", IF('Prediction Log'!$P818='Prediction Log'!$D818, "PUSH", "N")))</f>
        <v/>
      </c>
      <c r="S818" s="79" t="str">
        <f>IF(ISBLANK('Prediction Log'!$N818), "",IF('Prediction Log'!$P818&lt;'Prediction Log'!$E818, "Y", IF('Prediction Log'!$P818='Prediction Log'!$E818, "PUSH", "N")))</f>
        <v/>
      </c>
      <c r="T818" s="80" t="str">
        <f>IF(ISBLANK('Prediction Log'!$N818),"",IF('Prediction Log'!$M818='Prediction Log'!$H818, "Y", "N"))</f>
        <v/>
      </c>
      <c r="U818" s="80" t="str">
        <f>'Prediction Log'!$R818</f>
        <v/>
      </c>
      <c r="V818" s="80" t="str">
        <f>IF(ISBLANK('Prediction Log'!$N818), "",IF(AND('Prediction Log'!$T818="Y", 'Prediction Log'!$U818="Y"), "Y", "N"))</f>
        <v/>
      </c>
      <c r="W818" s="81" t="str">
        <f>IF(ISBLANK('Prediction Log'!$N818),"",IF('Prediction Log'!$M818='Prediction Log'!$I818, "Y", "N"))</f>
        <v/>
      </c>
      <c r="X818" s="81" t="str">
        <f>IF(ISBLANK('Prediction Log'!$N818), "", IF('Prediction Log'!$R818=Games!K800, "Y", "N"))</f>
        <v/>
      </c>
      <c r="Y818" s="82" t="str">
        <f>IF(ISBLANK('Prediction Log'!$N818), "",IF('Prediction Log'!$J818='Prediction Log'!$M818, "Y", "N"))</f>
        <v/>
      </c>
      <c r="Z818" s="81" t="str">
        <f>IF(ISBLANK('Prediction Log'!$N818), "",IF('Prediction Log'!$I818&lt;&gt;'Prediction Log'!$M818, "N",IF(AND('Prediction Log'!$E818&gt;0, 'Prediction Log'!$P818&gt;'Prediction Log'!$E818, 'Prediction Log'!$I818='Prediction Log'!$C818), "Y", IF(AND('Prediction Log'!$E818&lt;0, 'Prediction Log'!$P818&lt;'Prediction Log'!$E818,'Prediction Log'!$I818='Prediction Log'!$B818 ), "Y", IF('Prediction Log'!$P818='Prediction Log'!$E818, "PUSH", "N")))))</f>
        <v/>
      </c>
      <c r="AA818" s="81" t="str">
        <f>IF(ISBLANK('Prediction Log'!$N818), "",IF(AND('Prediction Log'!$W818="Y", 'Prediction Log'!$X818="Y"), "Y", "N"))</f>
        <v/>
      </c>
      <c r="AB818" s="80" t="str">
        <f>IF(ISBLANK('Prediction Log'!$N818), "",IF('Prediction Log'!$D818&gt;0, 'Prediction Log'!$P818-'Prediction Log'!$D818, IF('Prediction Log'!$D818&lt;0, -'Prediction Log'!$P818+'Prediction Log'!$D818, "NA")))</f>
        <v/>
      </c>
      <c r="AC818" s="80" t="str">
        <f>IF(ISBLANK('Prediction Log'!$N818), "",ABS('Prediction Log'!$AB818))</f>
        <v/>
      </c>
      <c r="AD818" s="81" t="str">
        <f>IF(ISBLANK('Prediction Log'!$N818), "",IF('Prediction Log'!$E818&gt;0, 'Prediction Log'!$P818-'Prediction Log'!$E818, IF('Prediction Log'!$E818&lt;0, -'Prediction Log'!$P818+'Prediction Log'!$E818, "NA")))</f>
        <v/>
      </c>
      <c r="AE818" s="81" t="str">
        <f>IF(ISBLANK('Prediction Log'!$N818), "",ABS('Prediction Log'!$AD818))</f>
        <v/>
      </c>
    </row>
    <row r="819" ht="14.25" customHeight="1">
      <c r="A819" s="67" t="str">
        <f>IF(ISBLANK(Games!$B801), "",Games!A801)</f>
        <v/>
      </c>
      <c r="B819" s="67" t="str">
        <f>IF(ISBLANK(Games!$B801), "",Games!B801)</f>
        <v/>
      </c>
      <c r="C819" s="67" t="str">
        <f>IF(ISBLANK(Games!$B801), "",Games!E801)</f>
        <v/>
      </c>
      <c r="D819" s="68" t="str">
        <f>IF(ISBLANK(Games!$B801), "",Games!G801)</f>
        <v/>
      </c>
      <c r="E819" s="68" t="str">
        <f>IF(ISBLANK(Games!$B801), "",Games!H801)</f>
        <v/>
      </c>
      <c r="F819" s="69" t="str">
        <f>Games!D801</f>
        <v/>
      </c>
      <c r="G819" s="70" t="str">
        <f>Games!K801</f>
        <v/>
      </c>
      <c r="H819" s="71" t="str">
        <f>IF(ISBLANK(Games!B801), "", IF('Prediction Log'!$D819&lt;0, 'Prediction Log'!$B819, 'Prediction Log'!$C819))</f>
        <v/>
      </c>
      <c r="I819" s="72" t="str">
        <f>IF(ISBLANK(Games!$B801), "",Games!I801)</f>
        <v/>
      </c>
      <c r="J819" s="72" t="str">
        <f>IF('Prediction Log'!$F819&gt;0.5, 'Prediction Log'!$B819, IF('Prediction Log'!$F819&lt;0.5, 'Prediction Log'!$C819, "PICK"))</f>
        <v/>
      </c>
      <c r="K819" s="73" t="str">
        <f>IF(ISBLANK(Games!B801), "",IF('Prediction Log'!$J819='Prediction Log'!$B819, 'Prediction Log'!$F819, 1-'Prediction Log'!$F819))</f>
        <v/>
      </c>
      <c r="L819" s="74" t="str">
        <f>IF(ISBLANK(Games!$B801), "",Games!L801)</f>
        <v/>
      </c>
      <c r="M819" s="75" t="str">
        <f>IF(ISBLANK('Prediction Log'!$N819), "",IF('Prediction Log'!$N819&gt;'Prediction Log'!$O819,'Prediction Log'!$B819,'Prediction Log'!$C819))</f>
        <v/>
      </c>
      <c r="N819" s="76"/>
      <c r="O819" s="76"/>
      <c r="P819" s="77" t="str">
        <f>IF(ISBLANK('Prediction Log'!$N819), "",'Prediction Log'!$O819-'Prediction Log'!$N819)</f>
        <v/>
      </c>
      <c r="Q819" s="78" t="str">
        <f>IF(ISBLANK('Prediction Log'!$N819), "",IF('Prediction Log'!$M819&lt;&gt;'Prediction Log'!$H819, "Y", IF(AND('Prediction Log'!$M819='Prediction Log'!$H819, ABS((-1*'Prediction Log'!$P819))&gt;ABS('Prediction Log'!$D819)), "Y", IF('Prediction Log'!$D819='Prediction Log'!$P819, "PUSH", "N"))))</f>
        <v/>
      </c>
      <c r="R819" s="79" t="str">
        <f>IF(ISBLANK('Prediction Log'!$N819), "",IF('Prediction Log'!$P819&lt;'Prediction Log'!$D819, "Y", IF('Prediction Log'!$P819='Prediction Log'!$D819, "PUSH", "N")))</f>
        <v/>
      </c>
      <c r="S819" s="79" t="str">
        <f>IF(ISBLANK('Prediction Log'!$N819), "",IF('Prediction Log'!$P819&lt;'Prediction Log'!$E819, "Y", IF('Prediction Log'!$P819='Prediction Log'!$E819, "PUSH", "N")))</f>
        <v/>
      </c>
      <c r="T819" s="80" t="str">
        <f>IF(ISBLANK('Prediction Log'!$N819),"",IF('Prediction Log'!$M819='Prediction Log'!$H819, "Y", "N"))</f>
        <v/>
      </c>
      <c r="U819" s="80" t="str">
        <f>'Prediction Log'!$R819</f>
        <v/>
      </c>
      <c r="V819" s="80" t="str">
        <f>IF(ISBLANK('Prediction Log'!$N819), "",IF(AND('Prediction Log'!$T819="Y", 'Prediction Log'!$U819="Y"), "Y", "N"))</f>
        <v/>
      </c>
      <c r="W819" s="81" t="str">
        <f>IF(ISBLANK('Prediction Log'!$N819),"",IF('Prediction Log'!$M819='Prediction Log'!$I819, "Y", "N"))</f>
        <v/>
      </c>
      <c r="X819" s="81" t="str">
        <f>IF(ISBLANK('Prediction Log'!$N819), "", IF('Prediction Log'!$R819=Games!K801, "Y", "N"))</f>
        <v/>
      </c>
      <c r="Y819" s="82" t="str">
        <f>IF(ISBLANK('Prediction Log'!$N819), "",IF('Prediction Log'!$J819='Prediction Log'!$M819, "Y", "N"))</f>
        <v/>
      </c>
      <c r="Z819" s="81" t="str">
        <f>IF(ISBLANK('Prediction Log'!$N819), "",IF('Prediction Log'!$I819&lt;&gt;'Prediction Log'!$M819, "N",IF(AND('Prediction Log'!$E819&gt;0, 'Prediction Log'!$P819&gt;'Prediction Log'!$E819, 'Prediction Log'!$I819='Prediction Log'!$C819), "Y", IF(AND('Prediction Log'!$E819&lt;0, 'Prediction Log'!$P819&lt;'Prediction Log'!$E819,'Prediction Log'!$I819='Prediction Log'!$B819 ), "Y", IF('Prediction Log'!$P819='Prediction Log'!$E819, "PUSH", "N")))))</f>
        <v/>
      </c>
      <c r="AA819" s="81" t="str">
        <f>IF(ISBLANK('Prediction Log'!$N819), "",IF(AND('Prediction Log'!$W819="Y", 'Prediction Log'!$X819="Y"), "Y", "N"))</f>
        <v/>
      </c>
      <c r="AB819" s="80" t="str">
        <f>IF(ISBLANK('Prediction Log'!$N819), "",IF('Prediction Log'!$D819&gt;0, 'Prediction Log'!$P819-'Prediction Log'!$D819, IF('Prediction Log'!$D819&lt;0, -'Prediction Log'!$P819+'Prediction Log'!$D819, "NA")))</f>
        <v/>
      </c>
      <c r="AC819" s="80" t="str">
        <f>IF(ISBLANK('Prediction Log'!$N819), "",ABS('Prediction Log'!$AB819))</f>
        <v/>
      </c>
      <c r="AD819" s="81" t="str">
        <f>IF(ISBLANK('Prediction Log'!$N819), "",IF('Prediction Log'!$E819&gt;0, 'Prediction Log'!$P819-'Prediction Log'!$E819, IF('Prediction Log'!$E819&lt;0, -'Prediction Log'!$P819+'Prediction Log'!$E819, "NA")))</f>
        <v/>
      </c>
      <c r="AE819" s="81" t="str">
        <f>IF(ISBLANK('Prediction Log'!$N819), "",ABS('Prediction Log'!$AD819))</f>
        <v/>
      </c>
    </row>
    <row r="820" ht="14.25" customHeight="1">
      <c r="A820" s="14" t="str">
        <f>IF(ISBLANK(Games!$B802), "",Games!A802)</f>
        <v/>
      </c>
      <c r="B820" s="67" t="str">
        <f>IF(ISBLANK(Games!$B802), "",Games!B802)</f>
        <v/>
      </c>
      <c r="C820" s="67" t="str">
        <f>IF(ISBLANK(Games!$B802), "",Games!E802)</f>
        <v/>
      </c>
      <c r="D820" s="10" t="str">
        <f>IF(ISBLANK(Games!$B802), "",Games!G802)</f>
        <v/>
      </c>
      <c r="E820" s="10" t="str">
        <f>IF(ISBLANK(Games!$B802), "",Games!H802)</f>
        <v/>
      </c>
      <c r="F820" s="69" t="str">
        <f>Games!D802</f>
        <v/>
      </c>
      <c r="G820" s="70" t="str">
        <f>Games!K802</f>
        <v/>
      </c>
      <c r="H820" s="71" t="str">
        <f>IF(ISBLANK(Games!B802), "", IF('Prediction Log'!$D820&lt;0, 'Prediction Log'!$B820, 'Prediction Log'!$C820))</f>
        <v/>
      </c>
      <c r="I820" s="72" t="str">
        <f>IF(ISBLANK(Games!$B802), "",Games!I802)</f>
        <v/>
      </c>
      <c r="J820" s="72" t="str">
        <f>IF('Prediction Log'!$F820&gt;0.5, 'Prediction Log'!$B820, IF('Prediction Log'!$F820&lt;0.5, 'Prediction Log'!$C820, "PICK"))</f>
        <v/>
      </c>
      <c r="K820" s="73" t="str">
        <f>IF(ISBLANK(Games!B802), "",IF('Prediction Log'!$J820='Prediction Log'!$B820, 'Prediction Log'!$F820, 1-'Prediction Log'!$F820))</f>
        <v/>
      </c>
      <c r="L820" s="74" t="str">
        <f>IF(ISBLANK(Games!$B802), "",Games!L802)</f>
        <v/>
      </c>
      <c r="M820" s="75" t="str">
        <f>IF(ISBLANK('Prediction Log'!$N820), "",IF('Prediction Log'!$N820&gt;'Prediction Log'!$O820,'Prediction Log'!$B820,'Prediction Log'!$C820))</f>
        <v/>
      </c>
      <c r="N820" s="14"/>
      <c r="O820" s="14"/>
      <c r="P820" s="77" t="str">
        <f>IF(ISBLANK('Prediction Log'!$N820), "",'Prediction Log'!$O820-'Prediction Log'!$N820)</f>
        <v/>
      </c>
      <c r="Q820" s="78" t="str">
        <f>IF(ISBLANK('Prediction Log'!$N820), "",IF('Prediction Log'!$M820&lt;&gt;'Prediction Log'!$H820, "Y", IF(AND('Prediction Log'!$M820='Prediction Log'!$H820, ABS((-1*'Prediction Log'!$P820))&gt;ABS('Prediction Log'!$D820)), "Y", IF('Prediction Log'!$D820='Prediction Log'!$P820, "PUSH", "N"))))</f>
        <v/>
      </c>
      <c r="R820" s="79" t="str">
        <f>IF(ISBLANK('Prediction Log'!$N820), "",IF('Prediction Log'!$P820&lt;'Prediction Log'!$D820, "Y", IF('Prediction Log'!$P820='Prediction Log'!$D820, "PUSH", "N")))</f>
        <v/>
      </c>
      <c r="S820" s="79" t="str">
        <f>IF(ISBLANK('Prediction Log'!$N820), "",IF('Prediction Log'!$P820&lt;'Prediction Log'!$E820, "Y", IF('Prediction Log'!$P820='Prediction Log'!$E820, "PUSH", "N")))</f>
        <v/>
      </c>
      <c r="T820" s="80" t="str">
        <f>IF(ISBLANK('Prediction Log'!$N820),"",IF('Prediction Log'!$M820='Prediction Log'!$H820, "Y", "N"))</f>
        <v/>
      </c>
      <c r="U820" s="80" t="str">
        <f>'Prediction Log'!$R820</f>
        <v/>
      </c>
      <c r="V820" s="80" t="str">
        <f>IF(ISBLANK('Prediction Log'!$N820), "",IF(AND('Prediction Log'!$T820="Y", 'Prediction Log'!$U820="Y"), "Y", "N"))</f>
        <v/>
      </c>
      <c r="W820" s="81" t="str">
        <f>IF(ISBLANK('Prediction Log'!$N820),"",IF('Prediction Log'!$M820='Prediction Log'!$I820, "Y", "N"))</f>
        <v/>
      </c>
      <c r="X820" s="81" t="str">
        <f>IF(ISBLANK('Prediction Log'!$N820), "", IF('Prediction Log'!$R820=Games!K802, "Y", "N"))</f>
        <v/>
      </c>
      <c r="Y820" s="82" t="str">
        <f>IF(ISBLANK('Prediction Log'!$N820), "",IF('Prediction Log'!$J820='Prediction Log'!$M820, "Y", "N"))</f>
        <v/>
      </c>
      <c r="Z820" s="81" t="str">
        <f>IF(ISBLANK('Prediction Log'!$N820), "",IF('Prediction Log'!$I820&lt;&gt;'Prediction Log'!$M820, "N",IF(AND('Prediction Log'!$E820&gt;0, 'Prediction Log'!$P820&gt;'Prediction Log'!$E820, 'Prediction Log'!$I820='Prediction Log'!$C820), "Y", IF(AND('Prediction Log'!$E820&lt;0, 'Prediction Log'!$P820&lt;'Prediction Log'!$E820,'Prediction Log'!$I820='Prediction Log'!$B820 ), "Y", IF('Prediction Log'!$P820='Prediction Log'!$E820, "PUSH", "N")))))</f>
        <v/>
      </c>
      <c r="AA820" s="81" t="str">
        <f>IF(ISBLANK('Prediction Log'!$N820), "",IF(AND('Prediction Log'!$W820="Y", 'Prediction Log'!$X820="Y"), "Y", "N"))</f>
        <v/>
      </c>
      <c r="AB820" s="80" t="str">
        <f>IF(ISBLANK('Prediction Log'!$N820), "",IF('Prediction Log'!$D820&gt;0, 'Prediction Log'!$P820-'Prediction Log'!$D820, IF('Prediction Log'!$D820&lt;0, -'Prediction Log'!$P820+'Prediction Log'!$D820, "NA")))</f>
        <v/>
      </c>
      <c r="AC820" s="80" t="str">
        <f>IF(ISBLANK('Prediction Log'!$N820), "",ABS('Prediction Log'!$AB820))</f>
        <v/>
      </c>
      <c r="AD820" s="81" t="str">
        <f>IF(ISBLANK('Prediction Log'!$N820), "",IF('Prediction Log'!$E820&gt;0, 'Prediction Log'!$P820-'Prediction Log'!$E820, IF('Prediction Log'!$E820&lt;0, -'Prediction Log'!$P820+'Prediction Log'!$E820, "NA")))</f>
        <v/>
      </c>
      <c r="AE820" s="81" t="str">
        <f>IF(ISBLANK('Prediction Log'!$N820), "",ABS('Prediction Log'!$AD820))</f>
        <v/>
      </c>
    </row>
    <row r="821" ht="14.25" customHeight="1">
      <c r="A821" s="67" t="str">
        <f>IF(ISBLANK(Games!$B803), "",Games!A803)</f>
        <v/>
      </c>
      <c r="B821" s="67" t="str">
        <f>IF(ISBLANK(Games!$B803), "",Games!B803)</f>
        <v/>
      </c>
      <c r="C821" s="67" t="str">
        <f>IF(ISBLANK(Games!$B803), "",Games!E803)</f>
        <v/>
      </c>
      <c r="D821" s="68" t="str">
        <f>IF(ISBLANK(Games!$B803), "",Games!G803)</f>
        <v/>
      </c>
      <c r="E821" s="68" t="str">
        <f>IF(ISBLANK(Games!$B803), "",Games!H803)</f>
        <v/>
      </c>
      <c r="F821" s="69" t="str">
        <f>Games!D803</f>
        <v/>
      </c>
      <c r="G821" s="70" t="str">
        <f>Games!K803</f>
        <v/>
      </c>
      <c r="H821" s="71" t="str">
        <f>IF(ISBLANK(Games!B803), "", IF('Prediction Log'!$D821&lt;0, 'Prediction Log'!$B821, 'Prediction Log'!$C821))</f>
        <v/>
      </c>
      <c r="I821" s="72" t="str">
        <f>IF(ISBLANK(Games!$B803), "",Games!I803)</f>
        <v/>
      </c>
      <c r="J821" s="72" t="str">
        <f>IF('Prediction Log'!$F821&gt;0.5, 'Prediction Log'!$B821, IF('Prediction Log'!$F821&lt;0.5, 'Prediction Log'!$C821, "PICK"))</f>
        <v/>
      </c>
      <c r="K821" s="73" t="str">
        <f>IF(ISBLANK(Games!B803), "",IF('Prediction Log'!$J821='Prediction Log'!$B821, 'Prediction Log'!$F821, 1-'Prediction Log'!$F821))</f>
        <v/>
      </c>
      <c r="L821" s="74" t="str">
        <f>IF(ISBLANK(Games!$B803), "",Games!L803)</f>
        <v/>
      </c>
      <c r="M821" s="75" t="str">
        <f>IF(ISBLANK('Prediction Log'!$N821), "",IF('Prediction Log'!$N821&gt;'Prediction Log'!$O821,'Prediction Log'!$B821,'Prediction Log'!$C821))</f>
        <v/>
      </c>
      <c r="N821" s="67"/>
      <c r="O821" s="67"/>
      <c r="P821" s="77" t="str">
        <f>IF(ISBLANK('Prediction Log'!$N821), "",'Prediction Log'!$O821-'Prediction Log'!$N821)</f>
        <v/>
      </c>
      <c r="Q821" s="78" t="str">
        <f>IF(ISBLANK('Prediction Log'!$N821), "",IF('Prediction Log'!$M821&lt;&gt;'Prediction Log'!$H821, "Y", IF(AND('Prediction Log'!$M821='Prediction Log'!$H821, ABS((-1*'Prediction Log'!$P821))&gt;ABS('Prediction Log'!$D821)), "Y", IF('Prediction Log'!$D821='Prediction Log'!$P821, "PUSH", "N"))))</f>
        <v/>
      </c>
      <c r="R821" s="79" t="str">
        <f>IF(ISBLANK('Prediction Log'!$N821), "",IF('Prediction Log'!$P821&lt;'Prediction Log'!$D821, "Y", IF('Prediction Log'!$P821='Prediction Log'!$D821, "PUSH", "N")))</f>
        <v/>
      </c>
      <c r="S821" s="79" t="str">
        <f>IF(ISBLANK('Prediction Log'!$N821), "",IF('Prediction Log'!$P821&lt;'Prediction Log'!$E821, "Y", IF('Prediction Log'!$P821='Prediction Log'!$E821, "PUSH", "N")))</f>
        <v/>
      </c>
      <c r="T821" s="80" t="str">
        <f>IF(ISBLANK('Prediction Log'!$N821),"",IF('Prediction Log'!$M821='Prediction Log'!$H821, "Y", "N"))</f>
        <v/>
      </c>
      <c r="U821" s="80" t="str">
        <f>'Prediction Log'!$R821</f>
        <v/>
      </c>
      <c r="V821" s="80" t="str">
        <f>IF(ISBLANK('Prediction Log'!$N821), "",IF(AND('Prediction Log'!$T821="Y", 'Prediction Log'!$U821="Y"), "Y", "N"))</f>
        <v/>
      </c>
      <c r="W821" s="81" t="str">
        <f>IF(ISBLANK('Prediction Log'!$N821),"",IF('Prediction Log'!$M821='Prediction Log'!$I821, "Y", "N"))</f>
        <v/>
      </c>
      <c r="X821" s="81" t="str">
        <f>IF(ISBLANK('Prediction Log'!$N821), "", IF('Prediction Log'!$R821=Games!K803, "Y", "N"))</f>
        <v/>
      </c>
      <c r="Y821" s="82" t="str">
        <f>IF(ISBLANK('Prediction Log'!$N821), "",IF('Prediction Log'!$J821='Prediction Log'!$M821, "Y", "N"))</f>
        <v/>
      </c>
      <c r="Z821" s="81" t="str">
        <f>IF(ISBLANK('Prediction Log'!$N821), "",IF('Prediction Log'!$I821&lt;&gt;'Prediction Log'!$M821, "N",IF(AND('Prediction Log'!$E821&gt;0, 'Prediction Log'!$P821&gt;'Prediction Log'!$E821, 'Prediction Log'!$I821='Prediction Log'!$C821), "Y", IF(AND('Prediction Log'!$E821&lt;0, 'Prediction Log'!$P821&lt;'Prediction Log'!$E821,'Prediction Log'!$I821='Prediction Log'!$B821 ), "Y", IF('Prediction Log'!$P821='Prediction Log'!$E821, "PUSH", "N")))))</f>
        <v/>
      </c>
      <c r="AA821" s="81" t="str">
        <f>IF(ISBLANK('Prediction Log'!$N821), "",IF(AND('Prediction Log'!$W821="Y", 'Prediction Log'!$X821="Y"), "Y", "N"))</f>
        <v/>
      </c>
      <c r="AB821" s="80" t="str">
        <f>IF(ISBLANK('Prediction Log'!$N821), "",IF('Prediction Log'!$D821&gt;0, 'Prediction Log'!$P821-'Prediction Log'!$D821, IF('Prediction Log'!$D821&lt;0, -'Prediction Log'!$P821+'Prediction Log'!$D821, "NA")))</f>
        <v/>
      </c>
      <c r="AC821" s="80" t="str">
        <f>IF(ISBLANK('Prediction Log'!$N821), "",ABS('Prediction Log'!$AB821))</f>
        <v/>
      </c>
      <c r="AD821" s="81" t="str">
        <f>IF(ISBLANK('Prediction Log'!$N821), "",IF('Prediction Log'!$E821&gt;0, 'Prediction Log'!$P821-'Prediction Log'!$E821, IF('Prediction Log'!$E821&lt;0, -'Prediction Log'!$P821+'Prediction Log'!$E821, "NA")))</f>
        <v/>
      </c>
      <c r="AE821" s="81" t="str">
        <f>IF(ISBLANK('Prediction Log'!$N821), "",ABS('Prediction Log'!$AD821))</f>
        <v/>
      </c>
    </row>
    <row r="822" ht="14.25" customHeight="1">
      <c r="A822" s="14" t="str">
        <f>IF(ISBLANK(Games!$B804), "",Games!A804)</f>
        <v/>
      </c>
      <c r="B822" s="67" t="str">
        <f>IF(ISBLANK(Games!$B804), "",Games!B804)</f>
        <v/>
      </c>
      <c r="C822" s="67" t="str">
        <f>IF(ISBLANK(Games!$B804), "",Games!E804)</f>
        <v/>
      </c>
      <c r="D822" s="10" t="str">
        <f>IF(ISBLANK(Games!$B804), "",Games!G804)</f>
        <v/>
      </c>
      <c r="E822" s="10" t="str">
        <f>IF(ISBLANK(Games!$B804), "",Games!H804)</f>
        <v/>
      </c>
      <c r="F822" s="69" t="str">
        <f>Games!D804</f>
        <v/>
      </c>
      <c r="G822" s="70" t="str">
        <f>Games!K804</f>
        <v/>
      </c>
      <c r="H822" s="71" t="str">
        <f>IF(ISBLANK(Games!B804), "", IF('Prediction Log'!$D822&lt;0, 'Prediction Log'!$B822, 'Prediction Log'!$C822))</f>
        <v/>
      </c>
      <c r="I822" s="72" t="str">
        <f>IF(ISBLANK(Games!$B804), "",Games!I804)</f>
        <v/>
      </c>
      <c r="J822" s="72" t="str">
        <f>IF('Prediction Log'!$F822&gt;0.5, 'Prediction Log'!$B822, IF('Prediction Log'!$F822&lt;0.5, 'Prediction Log'!$C822, "PICK"))</f>
        <v/>
      </c>
      <c r="K822" s="73" t="str">
        <f>IF(ISBLANK(Games!B804), "",IF('Prediction Log'!$J822='Prediction Log'!$B822, 'Prediction Log'!$F822, 1-'Prediction Log'!$F822))</f>
        <v/>
      </c>
      <c r="L822" s="74" t="str">
        <f>IF(ISBLANK(Games!$B804), "",Games!L804)</f>
        <v/>
      </c>
      <c r="M822" s="75" t="str">
        <f>IF(ISBLANK('Prediction Log'!$N822), "",IF('Prediction Log'!$N822&gt;'Prediction Log'!$O822,'Prediction Log'!$B822,'Prediction Log'!$C822))</f>
        <v/>
      </c>
      <c r="N822" s="14"/>
      <c r="O822" s="14"/>
      <c r="P822" s="77" t="str">
        <f>IF(ISBLANK('Prediction Log'!$N822), "",'Prediction Log'!$O822-'Prediction Log'!$N822)</f>
        <v/>
      </c>
      <c r="Q822" s="78" t="str">
        <f>IF(ISBLANK('Prediction Log'!$N822), "",IF('Prediction Log'!$M822&lt;&gt;'Prediction Log'!$H822, "Y", IF(AND('Prediction Log'!$M822='Prediction Log'!$H822, ABS((-1*'Prediction Log'!$P822))&gt;ABS('Prediction Log'!$D822)), "Y", IF('Prediction Log'!$D822='Prediction Log'!$P822, "PUSH", "N"))))</f>
        <v/>
      </c>
      <c r="R822" s="79" t="str">
        <f>IF(ISBLANK('Prediction Log'!$N822), "",IF('Prediction Log'!$P822&lt;'Prediction Log'!$D822, "Y", IF('Prediction Log'!$P822='Prediction Log'!$D822, "PUSH", "N")))</f>
        <v/>
      </c>
      <c r="S822" s="79" t="str">
        <f>IF(ISBLANK('Prediction Log'!$N822), "",IF('Prediction Log'!$P822&lt;'Prediction Log'!$E822, "Y", IF('Prediction Log'!$P822='Prediction Log'!$E822, "PUSH", "N")))</f>
        <v/>
      </c>
      <c r="T822" s="80" t="str">
        <f>IF(ISBLANK('Prediction Log'!$N822),"",IF('Prediction Log'!$M822='Prediction Log'!$H822, "Y", "N"))</f>
        <v/>
      </c>
      <c r="U822" s="80" t="str">
        <f>'Prediction Log'!$R822</f>
        <v/>
      </c>
      <c r="V822" s="80" t="str">
        <f>IF(ISBLANK('Prediction Log'!$N822), "",IF(AND('Prediction Log'!$T822="Y", 'Prediction Log'!$U822="Y"), "Y", "N"))</f>
        <v/>
      </c>
      <c r="W822" s="81" t="str">
        <f>IF(ISBLANK('Prediction Log'!$N822),"",IF('Prediction Log'!$M822='Prediction Log'!$I822, "Y", "N"))</f>
        <v/>
      </c>
      <c r="X822" s="81" t="str">
        <f>IF(ISBLANK('Prediction Log'!$N822), "", IF('Prediction Log'!$R822=Games!K804, "Y", "N"))</f>
        <v/>
      </c>
      <c r="Y822" s="82" t="str">
        <f>IF(ISBLANK('Prediction Log'!$N822), "",IF('Prediction Log'!$J822='Prediction Log'!$M822, "Y", "N"))</f>
        <v/>
      </c>
      <c r="Z822" s="81" t="str">
        <f>IF(ISBLANK('Prediction Log'!$N822), "",IF('Prediction Log'!$I822&lt;&gt;'Prediction Log'!$M822, "N",IF(AND('Prediction Log'!$E822&gt;0, 'Prediction Log'!$P822&gt;'Prediction Log'!$E822, 'Prediction Log'!$I822='Prediction Log'!$C822), "Y", IF(AND('Prediction Log'!$E822&lt;0, 'Prediction Log'!$P822&lt;'Prediction Log'!$E822,'Prediction Log'!$I822='Prediction Log'!$B822 ), "Y", IF('Prediction Log'!$P822='Prediction Log'!$E822, "PUSH", "N")))))</f>
        <v/>
      </c>
      <c r="AA822" s="81" t="str">
        <f>IF(ISBLANK('Prediction Log'!$N822), "",IF(AND('Prediction Log'!$W822="Y", 'Prediction Log'!$X822="Y"), "Y", "N"))</f>
        <v/>
      </c>
      <c r="AB822" s="80" t="str">
        <f>IF(ISBLANK('Prediction Log'!$N822), "",IF('Prediction Log'!$D822&gt;0, 'Prediction Log'!$P822-'Prediction Log'!$D822, IF('Prediction Log'!$D822&lt;0, -'Prediction Log'!$P822+'Prediction Log'!$D822, "NA")))</f>
        <v/>
      </c>
      <c r="AC822" s="80" t="str">
        <f>IF(ISBLANK('Prediction Log'!$N822), "",ABS('Prediction Log'!$AB822))</f>
        <v/>
      </c>
      <c r="AD822" s="81" t="str">
        <f>IF(ISBLANK('Prediction Log'!$N822), "",IF('Prediction Log'!$E822&gt;0, 'Prediction Log'!$P822-'Prediction Log'!$E822, IF('Prediction Log'!$E822&lt;0, -'Prediction Log'!$P822+'Prediction Log'!$E822, "NA")))</f>
        <v/>
      </c>
      <c r="AE822" s="81" t="str">
        <f>IF(ISBLANK('Prediction Log'!$N822), "",ABS('Prediction Log'!$AD822))</f>
        <v/>
      </c>
    </row>
    <row r="823" ht="14.25" customHeight="1">
      <c r="A823" s="67" t="str">
        <f>IF(ISBLANK(Games!$B805), "",Games!A805)</f>
        <v/>
      </c>
      <c r="B823" s="67" t="str">
        <f>IF(ISBLANK(Games!$B805), "",Games!B805)</f>
        <v/>
      </c>
      <c r="C823" s="67" t="str">
        <f>IF(ISBLANK(Games!$B805), "",Games!E805)</f>
        <v/>
      </c>
      <c r="D823" s="68" t="str">
        <f>IF(ISBLANK(Games!$B805), "",Games!G805)</f>
        <v/>
      </c>
      <c r="E823" s="68" t="str">
        <f>IF(ISBLANK(Games!$B805), "",Games!H805)</f>
        <v/>
      </c>
      <c r="F823" s="69" t="str">
        <f>Games!D805</f>
        <v/>
      </c>
      <c r="G823" s="70" t="str">
        <f>Games!K805</f>
        <v/>
      </c>
      <c r="H823" s="71" t="str">
        <f>IF(ISBLANK(Games!B805), "", IF('Prediction Log'!$D823&lt;0, 'Prediction Log'!$B823, 'Prediction Log'!$C823))</f>
        <v/>
      </c>
      <c r="I823" s="72" t="str">
        <f>IF(ISBLANK(Games!$B805), "",Games!I805)</f>
        <v/>
      </c>
      <c r="J823" s="72" t="str">
        <f>IF('Prediction Log'!$F823&gt;0.5, 'Prediction Log'!$B823, IF('Prediction Log'!$F823&lt;0.5, 'Prediction Log'!$C823, "PICK"))</f>
        <v/>
      </c>
      <c r="K823" s="73" t="str">
        <f>IF(ISBLANK(Games!B805), "",IF('Prediction Log'!$J823='Prediction Log'!$B823, 'Prediction Log'!$F823, 1-'Prediction Log'!$F823))</f>
        <v/>
      </c>
      <c r="L823" s="74" t="str">
        <f>IF(ISBLANK(Games!$B805), "",Games!L805)</f>
        <v/>
      </c>
      <c r="M823" s="75" t="str">
        <f>IF(ISBLANK('Prediction Log'!$N823), "",IF('Prediction Log'!$N823&gt;'Prediction Log'!$O823,'Prediction Log'!$B823,'Prediction Log'!$C823))</f>
        <v/>
      </c>
      <c r="N823" s="67"/>
      <c r="O823" s="67"/>
      <c r="P823" s="77" t="str">
        <f>IF(ISBLANK('Prediction Log'!$N823), "",'Prediction Log'!$O823-'Prediction Log'!$N823)</f>
        <v/>
      </c>
      <c r="Q823" s="78" t="str">
        <f>IF(ISBLANK('Prediction Log'!$N823), "",IF('Prediction Log'!$M823&lt;&gt;'Prediction Log'!$H823, "Y", IF(AND('Prediction Log'!$M823='Prediction Log'!$H823, ABS((-1*'Prediction Log'!$P823))&gt;ABS('Prediction Log'!$D823)), "Y", IF('Prediction Log'!$D823='Prediction Log'!$P823, "PUSH", "N"))))</f>
        <v/>
      </c>
      <c r="R823" s="79" t="str">
        <f>IF(ISBLANK('Prediction Log'!$N823), "",IF('Prediction Log'!$P823&lt;'Prediction Log'!$D823, "Y", IF('Prediction Log'!$P823='Prediction Log'!$D823, "PUSH", "N")))</f>
        <v/>
      </c>
      <c r="S823" s="79" t="str">
        <f>IF(ISBLANK('Prediction Log'!$N823), "",IF('Prediction Log'!$P823&lt;'Prediction Log'!$E823, "Y", IF('Prediction Log'!$P823='Prediction Log'!$E823, "PUSH", "N")))</f>
        <v/>
      </c>
      <c r="T823" s="80" t="str">
        <f>IF(ISBLANK('Prediction Log'!$N823),"",IF('Prediction Log'!$M823='Prediction Log'!$H823, "Y", "N"))</f>
        <v/>
      </c>
      <c r="U823" s="80" t="str">
        <f>'Prediction Log'!$R823</f>
        <v/>
      </c>
      <c r="V823" s="80" t="str">
        <f>IF(ISBLANK('Prediction Log'!$N823), "",IF(AND('Prediction Log'!$T823="Y", 'Prediction Log'!$U823="Y"), "Y", "N"))</f>
        <v/>
      </c>
      <c r="W823" s="81" t="str">
        <f>IF(ISBLANK('Prediction Log'!$N823),"",IF('Prediction Log'!$M823='Prediction Log'!$I823, "Y", "N"))</f>
        <v/>
      </c>
      <c r="X823" s="81" t="str">
        <f>IF(ISBLANK('Prediction Log'!$N823), "", IF('Prediction Log'!$R823=Games!K805, "Y", "N"))</f>
        <v/>
      </c>
      <c r="Y823" s="82" t="str">
        <f>IF(ISBLANK('Prediction Log'!$N823), "",IF('Prediction Log'!$J823='Prediction Log'!$M823, "Y", "N"))</f>
        <v/>
      </c>
      <c r="Z823" s="81" t="str">
        <f>IF(ISBLANK('Prediction Log'!$N823), "",IF('Prediction Log'!$I823&lt;&gt;'Prediction Log'!$M823, "N",IF(AND('Prediction Log'!$E823&gt;0, 'Prediction Log'!$P823&gt;'Prediction Log'!$E823, 'Prediction Log'!$I823='Prediction Log'!$C823), "Y", IF(AND('Prediction Log'!$E823&lt;0, 'Prediction Log'!$P823&lt;'Prediction Log'!$E823,'Prediction Log'!$I823='Prediction Log'!$B823 ), "Y", IF('Prediction Log'!$P823='Prediction Log'!$E823, "PUSH", "N")))))</f>
        <v/>
      </c>
      <c r="AA823" s="81" t="str">
        <f>IF(ISBLANK('Prediction Log'!$N823), "",IF(AND('Prediction Log'!$W823="Y", 'Prediction Log'!$X823="Y"), "Y", "N"))</f>
        <v/>
      </c>
      <c r="AB823" s="80" t="str">
        <f>IF(ISBLANK('Prediction Log'!$N823), "",IF('Prediction Log'!$D823&gt;0, 'Prediction Log'!$P823-'Prediction Log'!$D823, IF('Prediction Log'!$D823&lt;0, -'Prediction Log'!$P823+'Prediction Log'!$D823, "NA")))</f>
        <v/>
      </c>
      <c r="AC823" s="80" t="str">
        <f>IF(ISBLANK('Prediction Log'!$N823), "",ABS('Prediction Log'!$AB823))</f>
        <v/>
      </c>
      <c r="AD823" s="81" t="str">
        <f>IF(ISBLANK('Prediction Log'!$N823), "",IF('Prediction Log'!$E823&gt;0, 'Prediction Log'!$P823-'Prediction Log'!$E823, IF('Prediction Log'!$E823&lt;0, -'Prediction Log'!$P823+'Prediction Log'!$E823, "NA")))</f>
        <v/>
      </c>
      <c r="AE823" s="81" t="str">
        <f>IF(ISBLANK('Prediction Log'!$N823), "",ABS('Prediction Log'!$AD823))</f>
        <v/>
      </c>
    </row>
    <row r="824" ht="14.25" customHeight="1">
      <c r="A824" s="14" t="str">
        <f>IF(ISBLANK(Games!$B806), "",Games!A806)</f>
        <v/>
      </c>
      <c r="B824" s="67" t="str">
        <f>IF(ISBLANK(Games!$B806), "",Games!B806)</f>
        <v/>
      </c>
      <c r="C824" s="67" t="str">
        <f>IF(ISBLANK(Games!$B806), "",Games!E806)</f>
        <v/>
      </c>
      <c r="D824" s="10" t="str">
        <f>IF(ISBLANK(Games!$B806), "",Games!G806)</f>
        <v/>
      </c>
      <c r="E824" s="10" t="str">
        <f>IF(ISBLANK(Games!$B806), "",Games!H806)</f>
        <v/>
      </c>
      <c r="F824" s="69" t="str">
        <f>Games!D806</f>
        <v/>
      </c>
      <c r="G824" s="70" t="str">
        <f>Games!K806</f>
        <v/>
      </c>
      <c r="H824" s="71" t="str">
        <f>IF(ISBLANK(Games!B806), "", IF('Prediction Log'!$D824&lt;0, 'Prediction Log'!$B824, 'Prediction Log'!$C824))</f>
        <v/>
      </c>
      <c r="I824" s="72" t="str">
        <f>IF(ISBLANK(Games!$B806), "",Games!I806)</f>
        <v/>
      </c>
      <c r="J824" s="72" t="str">
        <f>IF('Prediction Log'!$F824&gt;0.5, 'Prediction Log'!$B824, IF('Prediction Log'!$F824&lt;0.5, 'Prediction Log'!$C824, "PICK"))</f>
        <v/>
      </c>
      <c r="K824" s="73" t="str">
        <f>IF(ISBLANK(Games!B806), "",IF('Prediction Log'!$J824='Prediction Log'!$B824, 'Prediction Log'!$F824, 1-'Prediction Log'!$F824))</f>
        <v/>
      </c>
      <c r="L824" s="74" t="str">
        <f>IF(ISBLANK(Games!$B806), "",Games!L806)</f>
        <v/>
      </c>
      <c r="M824" s="75" t="str">
        <f>IF(ISBLANK('Prediction Log'!$N824), "",IF('Prediction Log'!$N824&gt;'Prediction Log'!$O824,'Prediction Log'!$B824,'Prediction Log'!$C824))</f>
        <v/>
      </c>
      <c r="N824" s="14"/>
      <c r="O824" s="14"/>
      <c r="P824" s="77" t="str">
        <f>IF(ISBLANK('Prediction Log'!$N824), "",'Prediction Log'!$O824-'Prediction Log'!$N824)</f>
        <v/>
      </c>
      <c r="Q824" s="78" t="str">
        <f>IF(ISBLANK('Prediction Log'!$N824), "",IF('Prediction Log'!$M824&lt;&gt;'Prediction Log'!$H824, "Y", IF(AND('Prediction Log'!$M824='Prediction Log'!$H824, ABS((-1*'Prediction Log'!$P824))&gt;ABS('Prediction Log'!$D824)), "Y", IF('Prediction Log'!$D824='Prediction Log'!$P824, "PUSH", "N"))))</f>
        <v/>
      </c>
      <c r="R824" s="79" t="str">
        <f>IF(ISBLANK('Prediction Log'!$N824), "",IF('Prediction Log'!$P824&lt;'Prediction Log'!$D824, "Y", IF('Prediction Log'!$P824='Prediction Log'!$D824, "PUSH", "N")))</f>
        <v/>
      </c>
      <c r="S824" s="79" t="str">
        <f>IF(ISBLANK('Prediction Log'!$N824), "",IF('Prediction Log'!$P824&lt;'Prediction Log'!$E824, "Y", IF('Prediction Log'!$P824='Prediction Log'!$E824, "PUSH", "N")))</f>
        <v/>
      </c>
      <c r="T824" s="80" t="str">
        <f>IF(ISBLANK('Prediction Log'!$N824),"",IF('Prediction Log'!$M824='Prediction Log'!$H824, "Y", "N"))</f>
        <v/>
      </c>
      <c r="U824" s="80" t="str">
        <f>'Prediction Log'!$R824</f>
        <v/>
      </c>
      <c r="V824" s="80" t="str">
        <f>IF(ISBLANK('Prediction Log'!$N824), "",IF(AND('Prediction Log'!$T824="Y", 'Prediction Log'!$U824="Y"), "Y", "N"))</f>
        <v/>
      </c>
      <c r="W824" s="81" t="str">
        <f>IF(ISBLANK('Prediction Log'!$N824),"",IF('Prediction Log'!$M824='Prediction Log'!$I824, "Y", "N"))</f>
        <v/>
      </c>
      <c r="X824" s="81" t="str">
        <f>IF(ISBLANK('Prediction Log'!$N824), "", IF('Prediction Log'!$R824=Games!K806, "Y", "N"))</f>
        <v/>
      </c>
      <c r="Y824" s="82" t="str">
        <f>IF(ISBLANK('Prediction Log'!$N824), "",IF('Prediction Log'!$J824='Prediction Log'!$M824, "Y", "N"))</f>
        <v/>
      </c>
      <c r="Z824" s="81" t="str">
        <f>IF(ISBLANK('Prediction Log'!$N824), "",IF('Prediction Log'!$I824&lt;&gt;'Prediction Log'!$M824, "N",IF(AND('Prediction Log'!$E824&gt;0, 'Prediction Log'!$P824&gt;'Prediction Log'!$E824, 'Prediction Log'!$I824='Prediction Log'!$C824), "Y", IF(AND('Prediction Log'!$E824&lt;0, 'Prediction Log'!$P824&lt;'Prediction Log'!$E824,'Prediction Log'!$I824='Prediction Log'!$B824 ), "Y", IF('Prediction Log'!$P824='Prediction Log'!$E824, "PUSH", "N")))))</f>
        <v/>
      </c>
      <c r="AA824" s="81" t="str">
        <f>IF(ISBLANK('Prediction Log'!$N824), "",IF(AND('Prediction Log'!$W824="Y", 'Prediction Log'!$X824="Y"), "Y", "N"))</f>
        <v/>
      </c>
      <c r="AB824" s="80" t="str">
        <f>IF(ISBLANK('Prediction Log'!$N824), "",IF('Prediction Log'!$D824&gt;0, 'Prediction Log'!$P824-'Prediction Log'!$D824, IF('Prediction Log'!$D824&lt;0, -'Prediction Log'!$P824+'Prediction Log'!$D824, "NA")))</f>
        <v/>
      </c>
      <c r="AC824" s="80" t="str">
        <f>IF(ISBLANK('Prediction Log'!$N824), "",ABS('Prediction Log'!$AB824))</f>
        <v/>
      </c>
      <c r="AD824" s="81" t="str">
        <f>IF(ISBLANK('Prediction Log'!$N824), "",IF('Prediction Log'!$E824&gt;0, 'Prediction Log'!$P824-'Prediction Log'!$E824, IF('Prediction Log'!$E824&lt;0, -'Prediction Log'!$P824+'Prediction Log'!$E824, "NA")))</f>
        <v/>
      </c>
      <c r="AE824" s="81" t="str">
        <f>IF(ISBLANK('Prediction Log'!$N824), "",ABS('Prediction Log'!$AD824))</f>
        <v/>
      </c>
    </row>
    <row r="825" ht="14.25" customHeight="1">
      <c r="A825" s="67" t="str">
        <f>IF(ISBLANK(Games!$B807), "",Games!A807)</f>
        <v/>
      </c>
      <c r="B825" s="67" t="str">
        <f>IF(ISBLANK(Games!$B807), "",Games!B807)</f>
        <v/>
      </c>
      <c r="C825" s="67" t="str">
        <f>IF(ISBLANK(Games!$B807), "",Games!E807)</f>
        <v/>
      </c>
      <c r="D825" s="68" t="str">
        <f>IF(ISBLANK(Games!$B807), "",Games!G807)</f>
        <v/>
      </c>
      <c r="E825" s="68" t="str">
        <f>IF(ISBLANK(Games!$B807), "",Games!H807)</f>
        <v/>
      </c>
      <c r="F825" s="69" t="str">
        <f>Games!D807</f>
        <v/>
      </c>
      <c r="G825" s="70" t="str">
        <f>Games!K807</f>
        <v/>
      </c>
      <c r="H825" s="71" t="str">
        <f>IF(ISBLANK(Games!B807), "", IF('Prediction Log'!$D825&lt;0, 'Prediction Log'!$B825, 'Prediction Log'!$C825))</f>
        <v/>
      </c>
      <c r="I825" s="72" t="str">
        <f>IF(ISBLANK(Games!$B807), "",Games!I807)</f>
        <v/>
      </c>
      <c r="J825" s="72" t="str">
        <f>IF('Prediction Log'!$F825&gt;0.5, 'Prediction Log'!$B825, IF('Prediction Log'!$F825&lt;0.5, 'Prediction Log'!$C825, "PICK"))</f>
        <v/>
      </c>
      <c r="K825" s="73" t="str">
        <f>IF(ISBLANK(Games!B807), "",IF('Prediction Log'!$J825='Prediction Log'!$B825, 'Prediction Log'!$F825, 1-'Prediction Log'!$F825))</f>
        <v/>
      </c>
      <c r="L825" s="74" t="str">
        <f>IF(ISBLANK(Games!$B807), "",Games!L807)</f>
        <v/>
      </c>
      <c r="M825" s="75" t="str">
        <f>IF(ISBLANK('Prediction Log'!$N825), "",IF('Prediction Log'!$N825&gt;'Prediction Log'!$O825,'Prediction Log'!$B825,'Prediction Log'!$C825))</f>
        <v/>
      </c>
      <c r="N825" s="67"/>
      <c r="O825" s="67"/>
      <c r="P825" s="77" t="str">
        <f>IF(ISBLANK('Prediction Log'!$N825), "",'Prediction Log'!$O825-'Prediction Log'!$N825)</f>
        <v/>
      </c>
      <c r="Q825" s="78" t="str">
        <f>IF(ISBLANK('Prediction Log'!$N825), "",IF('Prediction Log'!$M825&lt;&gt;'Prediction Log'!$H825, "Y", IF(AND('Prediction Log'!$M825='Prediction Log'!$H825, ABS((-1*'Prediction Log'!$P825))&gt;ABS('Prediction Log'!$D825)), "Y", IF('Prediction Log'!$D825='Prediction Log'!$P825, "PUSH", "N"))))</f>
        <v/>
      </c>
      <c r="R825" s="79" t="str">
        <f>IF(ISBLANK('Prediction Log'!$N825), "",IF('Prediction Log'!$P825&lt;'Prediction Log'!$D825, "Y", IF('Prediction Log'!$P825='Prediction Log'!$D825, "PUSH", "N")))</f>
        <v/>
      </c>
      <c r="S825" s="79" t="str">
        <f>IF(ISBLANK('Prediction Log'!$N825), "",IF('Prediction Log'!$P825&lt;'Prediction Log'!$E825, "Y", IF('Prediction Log'!$P825='Prediction Log'!$E825, "PUSH", "N")))</f>
        <v/>
      </c>
      <c r="T825" s="80" t="str">
        <f>IF(ISBLANK('Prediction Log'!$N825),"",IF('Prediction Log'!$M825='Prediction Log'!$H825, "Y", "N"))</f>
        <v/>
      </c>
      <c r="U825" s="80" t="str">
        <f>'Prediction Log'!$R825</f>
        <v/>
      </c>
      <c r="V825" s="80" t="str">
        <f>IF(ISBLANK('Prediction Log'!$N825), "",IF(AND('Prediction Log'!$T825="Y", 'Prediction Log'!$U825="Y"), "Y", "N"))</f>
        <v/>
      </c>
      <c r="W825" s="81" t="str">
        <f>IF(ISBLANK('Prediction Log'!$N825),"",IF('Prediction Log'!$M825='Prediction Log'!$I825, "Y", "N"))</f>
        <v/>
      </c>
      <c r="X825" s="81" t="str">
        <f>IF(ISBLANK('Prediction Log'!$N825), "", IF('Prediction Log'!$R825=Games!K807, "Y", "N"))</f>
        <v/>
      </c>
      <c r="Y825" s="82" t="str">
        <f>IF(ISBLANK('Prediction Log'!$N825), "",IF('Prediction Log'!$J825='Prediction Log'!$M825, "Y", "N"))</f>
        <v/>
      </c>
      <c r="Z825" s="81" t="str">
        <f>IF(ISBLANK('Prediction Log'!$N825), "",IF('Prediction Log'!$I825&lt;&gt;'Prediction Log'!$M825, "N",IF(AND('Prediction Log'!$E825&gt;0, 'Prediction Log'!$P825&gt;'Prediction Log'!$E825, 'Prediction Log'!$I825='Prediction Log'!$C825), "Y", IF(AND('Prediction Log'!$E825&lt;0, 'Prediction Log'!$P825&lt;'Prediction Log'!$E825,'Prediction Log'!$I825='Prediction Log'!$B825 ), "Y", IF('Prediction Log'!$P825='Prediction Log'!$E825, "PUSH", "N")))))</f>
        <v/>
      </c>
      <c r="AA825" s="81" t="str">
        <f>IF(ISBLANK('Prediction Log'!$N825), "",IF(AND('Prediction Log'!$W825="Y", 'Prediction Log'!$X825="Y"), "Y", "N"))</f>
        <v/>
      </c>
      <c r="AB825" s="80" t="str">
        <f>IF(ISBLANK('Prediction Log'!$N825), "",IF('Prediction Log'!$D825&gt;0, 'Prediction Log'!$P825-'Prediction Log'!$D825, IF('Prediction Log'!$D825&lt;0, -'Prediction Log'!$P825+'Prediction Log'!$D825, "NA")))</f>
        <v/>
      </c>
      <c r="AC825" s="80" t="str">
        <f>IF(ISBLANK('Prediction Log'!$N825), "",ABS('Prediction Log'!$AB825))</f>
        <v/>
      </c>
      <c r="AD825" s="81" t="str">
        <f>IF(ISBLANK('Prediction Log'!$N825), "",IF('Prediction Log'!$E825&gt;0, 'Prediction Log'!$P825-'Prediction Log'!$E825, IF('Prediction Log'!$E825&lt;0, -'Prediction Log'!$P825+'Prediction Log'!$E825, "NA")))</f>
        <v/>
      </c>
      <c r="AE825" s="81" t="str">
        <f>IF(ISBLANK('Prediction Log'!$N825), "",ABS('Prediction Log'!$AD825))</f>
        <v/>
      </c>
    </row>
    <row r="826" ht="14.25" customHeight="1">
      <c r="A826" s="14" t="str">
        <f>IF(ISBLANK(Games!$B808), "",Games!A808)</f>
        <v/>
      </c>
      <c r="B826" s="67" t="str">
        <f>IF(ISBLANK(Games!$B808), "",Games!B808)</f>
        <v/>
      </c>
      <c r="C826" s="67" t="str">
        <f>IF(ISBLANK(Games!$B808), "",Games!E808)</f>
        <v/>
      </c>
      <c r="D826" s="10" t="str">
        <f>IF(ISBLANK(Games!$B808), "",Games!G808)</f>
        <v/>
      </c>
      <c r="E826" s="10" t="str">
        <f>IF(ISBLANK(Games!$B808), "",Games!H808)</f>
        <v/>
      </c>
      <c r="F826" s="69" t="str">
        <f>Games!D808</f>
        <v/>
      </c>
      <c r="G826" s="70" t="str">
        <f>Games!K808</f>
        <v/>
      </c>
      <c r="H826" s="71" t="str">
        <f>IF(ISBLANK(Games!B808), "", IF('Prediction Log'!$D826&lt;0, 'Prediction Log'!$B826, 'Prediction Log'!$C826))</f>
        <v/>
      </c>
      <c r="I826" s="72" t="str">
        <f>IF(ISBLANK(Games!$B808), "",Games!I808)</f>
        <v/>
      </c>
      <c r="J826" s="72" t="str">
        <f>IF('Prediction Log'!$F826&gt;0.5, 'Prediction Log'!$B826, IF('Prediction Log'!$F826&lt;0.5, 'Prediction Log'!$C826, "PICK"))</f>
        <v/>
      </c>
      <c r="K826" s="73" t="str">
        <f>IF(ISBLANK(Games!B808), "",IF('Prediction Log'!$J826='Prediction Log'!$B826, 'Prediction Log'!$F826, 1-'Prediction Log'!$F826))</f>
        <v/>
      </c>
      <c r="L826" s="74" t="str">
        <f>IF(ISBLANK(Games!$B808), "",Games!L808)</f>
        <v/>
      </c>
      <c r="M826" s="75" t="str">
        <f>IF(ISBLANK('Prediction Log'!$N826), "",IF('Prediction Log'!$N826&gt;'Prediction Log'!$O826,'Prediction Log'!$B826,'Prediction Log'!$C826))</f>
        <v/>
      </c>
      <c r="N826" s="14"/>
      <c r="O826" s="14"/>
      <c r="P826" s="77" t="str">
        <f>IF(ISBLANK('Prediction Log'!$N826), "",'Prediction Log'!$O826-'Prediction Log'!$N826)</f>
        <v/>
      </c>
      <c r="Q826" s="78" t="str">
        <f>IF(ISBLANK('Prediction Log'!$N826), "",IF('Prediction Log'!$M826&lt;&gt;'Prediction Log'!$H826, "Y", IF(AND('Prediction Log'!$M826='Prediction Log'!$H826, ABS((-1*'Prediction Log'!$P826))&gt;ABS('Prediction Log'!$D826)), "Y", IF('Prediction Log'!$D826='Prediction Log'!$P826, "PUSH", "N"))))</f>
        <v/>
      </c>
      <c r="R826" s="79" t="str">
        <f>IF(ISBLANK('Prediction Log'!$N826), "",IF('Prediction Log'!$P826&lt;'Prediction Log'!$D826, "Y", IF('Prediction Log'!$P826='Prediction Log'!$D826, "PUSH", "N")))</f>
        <v/>
      </c>
      <c r="S826" s="79" t="str">
        <f>IF(ISBLANK('Prediction Log'!$N826), "",IF('Prediction Log'!$P826&lt;'Prediction Log'!$E826, "Y", IF('Prediction Log'!$P826='Prediction Log'!$E826, "PUSH", "N")))</f>
        <v/>
      </c>
      <c r="T826" s="80" t="str">
        <f>IF(ISBLANK('Prediction Log'!$N826),"",IF('Prediction Log'!$M826='Prediction Log'!$H826, "Y", "N"))</f>
        <v/>
      </c>
      <c r="U826" s="80" t="str">
        <f>'Prediction Log'!$R826</f>
        <v/>
      </c>
      <c r="V826" s="80" t="str">
        <f>IF(ISBLANK('Prediction Log'!$N826), "",IF(AND('Prediction Log'!$T826="Y", 'Prediction Log'!$U826="Y"), "Y", "N"))</f>
        <v/>
      </c>
      <c r="W826" s="81" t="str">
        <f>IF(ISBLANK('Prediction Log'!$N826),"",IF('Prediction Log'!$M826='Prediction Log'!$I826, "Y", "N"))</f>
        <v/>
      </c>
      <c r="X826" s="81" t="str">
        <f>IF(ISBLANK('Prediction Log'!$N826), "", IF('Prediction Log'!$R826=Games!K808, "Y", "N"))</f>
        <v/>
      </c>
      <c r="Y826" s="82" t="str">
        <f>IF(ISBLANK('Prediction Log'!$N826), "",IF('Prediction Log'!$J826='Prediction Log'!$M826, "Y", "N"))</f>
        <v/>
      </c>
      <c r="Z826" s="81" t="str">
        <f>IF(ISBLANK('Prediction Log'!$N826), "",IF('Prediction Log'!$I826&lt;&gt;'Prediction Log'!$M826, "N",IF(AND('Prediction Log'!$E826&gt;0, 'Prediction Log'!$P826&gt;'Prediction Log'!$E826, 'Prediction Log'!$I826='Prediction Log'!$C826), "Y", IF(AND('Prediction Log'!$E826&lt;0, 'Prediction Log'!$P826&lt;'Prediction Log'!$E826,'Prediction Log'!$I826='Prediction Log'!$B826 ), "Y", IF('Prediction Log'!$P826='Prediction Log'!$E826, "PUSH", "N")))))</f>
        <v/>
      </c>
      <c r="AA826" s="81" t="str">
        <f>IF(ISBLANK('Prediction Log'!$N826), "",IF(AND('Prediction Log'!$W826="Y", 'Prediction Log'!$X826="Y"), "Y", "N"))</f>
        <v/>
      </c>
      <c r="AB826" s="80" t="str">
        <f>IF(ISBLANK('Prediction Log'!$N826), "",IF('Prediction Log'!$D826&gt;0, 'Prediction Log'!$P826-'Prediction Log'!$D826, IF('Prediction Log'!$D826&lt;0, -'Prediction Log'!$P826+'Prediction Log'!$D826, "NA")))</f>
        <v/>
      </c>
      <c r="AC826" s="80" t="str">
        <f>IF(ISBLANK('Prediction Log'!$N826), "",ABS('Prediction Log'!$AB826))</f>
        <v/>
      </c>
      <c r="AD826" s="81" t="str">
        <f>IF(ISBLANK('Prediction Log'!$N826), "",IF('Prediction Log'!$E826&gt;0, 'Prediction Log'!$P826-'Prediction Log'!$E826, IF('Prediction Log'!$E826&lt;0, -'Prediction Log'!$P826+'Prediction Log'!$E826, "NA")))</f>
        <v/>
      </c>
      <c r="AE826" s="81" t="str">
        <f>IF(ISBLANK('Prediction Log'!$N826), "",ABS('Prediction Log'!$AD826))</f>
        <v/>
      </c>
    </row>
    <row r="827" ht="14.25" customHeight="1">
      <c r="A827" s="67" t="str">
        <f>IF(ISBLANK(Games!$B809), "",Games!A809)</f>
        <v/>
      </c>
      <c r="B827" s="67" t="str">
        <f>IF(ISBLANK(Games!$B809), "",Games!B809)</f>
        <v/>
      </c>
      <c r="C827" s="67" t="str">
        <f>IF(ISBLANK(Games!$B809), "",Games!E809)</f>
        <v/>
      </c>
      <c r="D827" s="68" t="str">
        <f>IF(ISBLANK(Games!$B809), "",Games!G809)</f>
        <v/>
      </c>
      <c r="E827" s="68" t="str">
        <f>IF(ISBLANK(Games!$B809), "",Games!H809)</f>
        <v/>
      </c>
      <c r="F827" s="69" t="str">
        <f>Games!D809</f>
        <v/>
      </c>
      <c r="G827" s="70" t="str">
        <f>Games!K809</f>
        <v/>
      </c>
      <c r="H827" s="71" t="str">
        <f>IF(ISBLANK(Games!B809), "", IF('Prediction Log'!$D827&lt;0, 'Prediction Log'!$B827, 'Prediction Log'!$C827))</f>
        <v/>
      </c>
      <c r="I827" s="72" t="str">
        <f>IF(ISBLANK(Games!$B809), "",Games!I809)</f>
        <v/>
      </c>
      <c r="J827" s="72" t="str">
        <f>IF('Prediction Log'!$F827&gt;0.5, 'Prediction Log'!$B827, IF('Prediction Log'!$F827&lt;0.5, 'Prediction Log'!$C827, "PICK"))</f>
        <v/>
      </c>
      <c r="K827" s="73" t="str">
        <f>IF(ISBLANK(Games!B809), "",IF('Prediction Log'!$J827='Prediction Log'!$B827, 'Prediction Log'!$F827, 1-'Prediction Log'!$F827))</f>
        <v/>
      </c>
      <c r="L827" s="74" t="str">
        <f>IF(ISBLANK(Games!$B809), "",Games!L809)</f>
        <v/>
      </c>
      <c r="M827" s="75" t="str">
        <f>IF(ISBLANK('Prediction Log'!$N827), "",IF('Prediction Log'!$N827&gt;'Prediction Log'!$O827,'Prediction Log'!$B827,'Prediction Log'!$C827))</f>
        <v/>
      </c>
      <c r="N827" s="67"/>
      <c r="O827" s="67"/>
      <c r="P827" s="77" t="str">
        <f>IF(ISBLANK('Prediction Log'!$N827), "",'Prediction Log'!$O827-'Prediction Log'!$N827)</f>
        <v/>
      </c>
      <c r="Q827" s="78" t="str">
        <f>IF(ISBLANK('Prediction Log'!$N827), "",IF('Prediction Log'!$M827&lt;&gt;'Prediction Log'!$H827, "Y", IF(AND('Prediction Log'!$M827='Prediction Log'!$H827, ABS((-1*'Prediction Log'!$P827))&gt;ABS('Prediction Log'!$D827)), "Y", IF('Prediction Log'!$D827='Prediction Log'!$P827, "PUSH", "N"))))</f>
        <v/>
      </c>
      <c r="R827" s="79" t="str">
        <f>IF(ISBLANK('Prediction Log'!$N827), "",IF('Prediction Log'!$P827&lt;'Prediction Log'!$D827, "Y", IF('Prediction Log'!$P827='Prediction Log'!$D827, "PUSH", "N")))</f>
        <v/>
      </c>
      <c r="S827" s="79" t="str">
        <f>IF(ISBLANK('Prediction Log'!$N827), "",IF('Prediction Log'!$P827&lt;'Prediction Log'!$E827, "Y", IF('Prediction Log'!$P827='Prediction Log'!$E827, "PUSH", "N")))</f>
        <v/>
      </c>
      <c r="T827" s="80" t="str">
        <f>IF(ISBLANK('Prediction Log'!$N827),"",IF('Prediction Log'!$M827='Prediction Log'!$H827, "Y", "N"))</f>
        <v/>
      </c>
      <c r="U827" s="80" t="str">
        <f>'Prediction Log'!$R827</f>
        <v/>
      </c>
      <c r="V827" s="80" t="str">
        <f>IF(ISBLANK('Prediction Log'!$N827), "",IF(AND('Prediction Log'!$T827="Y", 'Prediction Log'!$U827="Y"), "Y", "N"))</f>
        <v/>
      </c>
      <c r="W827" s="81" t="str">
        <f>IF(ISBLANK('Prediction Log'!$N827),"",IF('Prediction Log'!$M827='Prediction Log'!$I827, "Y", "N"))</f>
        <v/>
      </c>
      <c r="X827" s="81" t="str">
        <f>IF(ISBLANK('Prediction Log'!$N827), "", IF('Prediction Log'!$R827=Games!K809, "Y", "N"))</f>
        <v/>
      </c>
      <c r="Y827" s="82" t="str">
        <f>IF(ISBLANK('Prediction Log'!$N827), "",IF('Prediction Log'!$J827='Prediction Log'!$M827, "Y", "N"))</f>
        <v/>
      </c>
      <c r="Z827" s="81" t="str">
        <f>IF(ISBLANK('Prediction Log'!$N827), "",IF('Prediction Log'!$I827&lt;&gt;'Prediction Log'!$M827, "N",IF(AND('Prediction Log'!$E827&gt;0, 'Prediction Log'!$P827&gt;'Prediction Log'!$E827, 'Prediction Log'!$I827='Prediction Log'!$C827), "Y", IF(AND('Prediction Log'!$E827&lt;0, 'Prediction Log'!$P827&lt;'Prediction Log'!$E827,'Prediction Log'!$I827='Prediction Log'!$B827 ), "Y", IF('Prediction Log'!$P827='Prediction Log'!$E827, "PUSH", "N")))))</f>
        <v/>
      </c>
      <c r="AA827" s="81" t="str">
        <f>IF(ISBLANK('Prediction Log'!$N827), "",IF(AND('Prediction Log'!$W827="Y", 'Prediction Log'!$X827="Y"), "Y", "N"))</f>
        <v/>
      </c>
      <c r="AB827" s="80" t="str">
        <f>IF(ISBLANK('Prediction Log'!$N827), "",IF('Prediction Log'!$D827&gt;0, 'Prediction Log'!$P827-'Prediction Log'!$D827, IF('Prediction Log'!$D827&lt;0, -'Prediction Log'!$P827+'Prediction Log'!$D827, "NA")))</f>
        <v/>
      </c>
      <c r="AC827" s="80" t="str">
        <f>IF(ISBLANK('Prediction Log'!$N827), "",ABS('Prediction Log'!$AB827))</f>
        <v/>
      </c>
      <c r="AD827" s="81" t="str">
        <f>IF(ISBLANK('Prediction Log'!$N827), "",IF('Prediction Log'!$E827&gt;0, 'Prediction Log'!$P827-'Prediction Log'!$E827, IF('Prediction Log'!$E827&lt;0, -'Prediction Log'!$P827+'Prediction Log'!$E827, "NA")))</f>
        <v/>
      </c>
      <c r="AE827" s="81" t="str">
        <f>IF(ISBLANK('Prediction Log'!$N827), "",ABS('Prediction Log'!$AD827))</f>
        <v/>
      </c>
    </row>
    <row r="828" ht="14.25" customHeight="1">
      <c r="A828" s="14" t="str">
        <f>IF(ISBLANK(Games!$B810), "",Games!A810)</f>
        <v/>
      </c>
      <c r="B828" s="67" t="str">
        <f>IF(ISBLANK(Games!$B810), "",Games!B810)</f>
        <v/>
      </c>
      <c r="C828" s="67" t="str">
        <f>IF(ISBLANK(Games!$B810), "",Games!E810)</f>
        <v/>
      </c>
      <c r="D828" s="10" t="str">
        <f>IF(ISBLANK(Games!$B810), "",Games!G810)</f>
        <v/>
      </c>
      <c r="E828" s="10" t="str">
        <f>IF(ISBLANK(Games!$B810), "",Games!H810)</f>
        <v/>
      </c>
      <c r="F828" s="69" t="str">
        <f>Games!D810</f>
        <v/>
      </c>
      <c r="G828" s="70" t="str">
        <f>Games!K810</f>
        <v/>
      </c>
      <c r="H828" s="71" t="str">
        <f>IF(ISBLANK(Games!B810), "", IF('Prediction Log'!$D828&lt;0, 'Prediction Log'!$B828, 'Prediction Log'!$C828))</f>
        <v/>
      </c>
      <c r="I828" s="72" t="str">
        <f>IF(ISBLANK(Games!$B810), "",Games!I810)</f>
        <v/>
      </c>
      <c r="J828" s="72" t="str">
        <f>IF('Prediction Log'!$F828&gt;0.5, 'Prediction Log'!$B828, IF('Prediction Log'!$F828&lt;0.5, 'Prediction Log'!$C828, "PICK"))</f>
        <v/>
      </c>
      <c r="K828" s="73" t="str">
        <f>IF(ISBLANK(Games!B810), "",IF('Prediction Log'!$J828='Prediction Log'!$B828, 'Prediction Log'!$F828, 1-'Prediction Log'!$F828))</f>
        <v/>
      </c>
      <c r="L828" s="74" t="str">
        <f>IF(ISBLANK(Games!$B810), "",Games!L810)</f>
        <v/>
      </c>
      <c r="M828" s="75" t="str">
        <f>IF(ISBLANK('Prediction Log'!$N828), "",IF('Prediction Log'!$N828&gt;'Prediction Log'!$O828,'Prediction Log'!$B828,'Prediction Log'!$C828))</f>
        <v/>
      </c>
      <c r="N828" s="14"/>
      <c r="O828" s="14"/>
      <c r="P828" s="77" t="str">
        <f>IF(ISBLANK('Prediction Log'!$N828), "",'Prediction Log'!$O828-'Prediction Log'!$N828)</f>
        <v/>
      </c>
      <c r="Q828" s="78" t="str">
        <f>IF(ISBLANK('Prediction Log'!$N828), "",IF('Prediction Log'!$M828&lt;&gt;'Prediction Log'!$H828, "Y", IF(AND('Prediction Log'!$M828='Prediction Log'!$H828, ABS((-1*'Prediction Log'!$P828))&gt;ABS('Prediction Log'!$D828)), "Y", IF('Prediction Log'!$D828='Prediction Log'!$P828, "PUSH", "N"))))</f>
        <v/>
      </c>
      <c r="R828" s="79" t="str">
        <f>IF(ISBLANK('Prediction Log'!$N828), "",IF('Prediction Log'!$P828&lt;'Prediction Log'!$D828, "Y", IF('Prediction Log'!$P828='Prediction Log'!$D828, "PUSH", "N")))</f>
        <v/>
      </c>
      <c r="S828" s="79" t="str">
        <f>IF(ISBLANK('Prediction Log'!$N828), "",IF('Prediction Log'!$P828&lt;'Prediction Log'!$E828, "Y", IF('Prediction Log'!$P828='Prediction Log'!$E828, "PUSH", "N")))</f>
        <v/>
      </c>
      <c r="T828" s="80" t="str">
        <f>IF(ISBLANK('Prediction Log'!$N828),"",IF('Prediction Log'!$M828='Prediction Log'!$H828, "Y", "N"))</f>
        <v/>
      </c>
      <c r="U828" s="80" t="str">
        <f>'Prediction Log'!$R828</f>
        <v/>
      </c>
      <c r="V828" s="80" t="str">
        <f>IF(ISBLANK('Prediction Log'!$N828), "",IF(AND('Prediction Log'!$T828="Y", 'Prediction Log'!$U828="Y"), "Y", "N"))</f>
        <v/>
      </c>
      <c r="W828" s="81" t="str">
        <f>IF(ISBLANK('Prediction Log'!$N828),"",IF('Prediction Log'!$M828='Prediction Log'!$I828, "Y", "N"))</f>
        <v/>
      </c>
      <c r="X828" s="81" t="str">
        <f>IF(ISBLANK('Prediction Log'!$N828), "", IF('Prediction Log'!$R828=Games!K810, "Y", "N"))</f>
        <v/>
      </c>
      <c r="Y828" s="82" t="str">
        <f>IF(ISBLANK('Prediction Log'!$N828), "",IF('Prediction Log'!$J828='Prediction Log'!$M828, "Y", "N"))</f>
        <v/>
      </c>
      <c r="Z828" s="81" t="str">
        <f>IF(ISBLANK('Prediction Log'!$N828), "",IF('Prediction Log'!$I828&lt;&gt;'Prediction Log'!$M828, "N",IF(AND('Prediction Log'!$E828&gt;0, 'Prediction Log'!$P828&gt;'Prediction Log'!$E828, 'Prediction Log'!$I828='Prediction Log'!$C828), "Y", IF(AND('Prediction Log'!$E828&lt;0, 'Prediction Log'!$P828&lt;'Prediction Log'!$E828,'Prediction Log'!$I828='Prediction Log'!$B828 ), "Y", IF('Prediction Log'!$P828='Prediction Log'!$E828, "PUSH", "N")))))</f>
        <v/>
      </c>
      <c r="AA828" s="81" t="str">
        <f>IF(ISBLANK('Prediction Log'!$N828), "",IF(AND('Prediction Log'!$W828="Y", 'Prediction Log'!$X828="Y"), "Y", "N"))</f>
        <v/>
      </c>
      <c r="AB828" s="80" t="str">
        <f>IF(ISBLANK('Prediction Log'!$N828), "",IF('Prediction Log'!$D828&gt;0, 'Prediction Log'!$P828-'Prediction Log'!$D828, IF('Prediction Log'!$D828&lt;0, -'Prediction Log'!$P828+'Prediction Log'!$D828, "NA")))</f>
        <v/>
      </c>
      <c r="AC828" s="80" t="str">
        <f>IF(ISBLANK('Prediction Log'!$N828), "",ABS('Prediction Log'!$AB828))</f>
        <v/>
      </c>
      <c r="AD828" s="81" t="str">
        <f>IF(ISBLANK('Prediction Log'!$N828), "",IF('Prediction Log'!$E828&gt;0, 'Prediction Log'!$P828-'Prediction Log'!$E828, IF('Prediction Log'!$E828&lt;0, -'Prediction Log'!$P828+'Prediction Log'!$E828, "NA")))</f>
        <v/>
      </c>
      <c r="AE828" s="81" t="str">
        <f>IF(ISBLANK('Prediction Log'!$N828), "",ABS('Prediction Log'!$AD828))</f>
        <v/>
      </c>
    </row>
    <row r="829" ht="14.25" customHeight="1">
      <c r="A829" s="67" t="str">
        <f>IF(ISBLANK(Games!$B811), "",Games!A811)</f>
        <v/>
      </c>
      <c r="B829" s="67" t="str">
        <f>IF(ISBLANK(Games!$B811), "",Games!B811)</f>
        <v/>
      </c>
      <c r="C829" s="67" t="str">
        <f>IF(ISBLANK(Games!$B811), "",Games!E811)</f>
        <v/>
      </c>
      <c r="D829" s="68" t="str">
        <f>IF(ISBLANK(Games!$B811), "",Games!G811)</f>
        <v/>
      </c>
      <c r="E829" s="68" t="str">
        <f>IF(ISBLANK(Games!$B811), "",Games!H811)</f>
        <v/>
      </c>
      <c r="F829" s="69" t="str">
        <f>Games!D811</f>
        <v/>
      </c>
      <c r="G829" s="70" t="str">
        <f>Games!K811</f>
        <v/>
      </c>
      <c r="H829" s="71" t="str">
        <f>IF(ISBLANK(Games!B811), "", IF('Prediction Log'!$D829&lt;0, 'Prediction Log'!$B829, 'Prediction Log'!$C829))</f>
        <v/>
      </c>
      <c r="I829" s="72" t="str">
        <f>IF(ISBLANK(Games!$B811), "",Games!I811)</f>
        <v/>
      </c>
      <c r="J829" s="72" t="str">
        <f>IF('Prediction Log'!$F829&gt;0.5, 'Prediction Log'!$B829, IF('Prediction Log'!$F829&lt;0.5, 'Prediction Log'!$C829, "PICK"))</f>
        <v/>
      </c>
      <c r="K829" s="73" t="str">
        <f>IF(ISBLANK(Games!B811), "",IF('Prediction Log'!$J829='Prediction Log'!$B829, 'Prediction Log'!$F829, 1-'Prediction Log'!$F829))</f>
        <v/>
      </c>
      <c r="L829" s="74" t="str">
        <f>IF(ISBLANK(Games!$B811), "",Games!L811)</f>
        <v/>
      </c>
      <c r="M829" s="75" t="str">
        <f>IF(ISBLANK('Prediction Log'!$N829), "",IF('Prediction Log'!$N829&gt;'Prediction Log'!$O829,'Prediction Log'!$B829,'Prediction Log'!$C829))</f>
        <v/>
      </c>
      <c r="N829" s="67"/>
      <c r="O829" s="67"/>
      <c r="P829" s="77" t="str">
        <f>IF(ISBLANK('Prediction Log'!$N829), "",'Prediction Log'!$O829-'Prediction Log'!$N829)</f>
        <v/>
      </c>
      <c r="Q829" s="78" t="str">
        <f>IF(ISBLANK('Prediction Log'!$N829), "",IF('Prediction Log'!$M829&lt;&gt;'Prediction Log'!$H829, "Y", IF(AND('Prediction Log'!$M829='Prediction Log'!$H829, ABS((-1*'Prediction Log'!$P829))&gt;ABS('Prediction Log'!$D829)), "Y", IF('Prediction Log'!$D829='Prediction Log'!$P829, "PUSH", "N"))))</f>
        <v/>
      </c>
      <c r="R829" s="79" t="str">
        <f>IF(ISBLANK('Prediction Log'!$N829), "",IF('Prediction Log'!$P829&lt;'Prediction Log'!$D829, "Y", IF('Prediction Log'!$P829='Prediction Log'!$D829, "PUSH", "N")))</f>
        <v/>
      </c>
      <c r="S829" s="79" t="str">
        <f>IF(ISBLANK('Prediction Log'!$N829), "",IF('Prediction Log'!$P829&lt;'Prediction Log'!$E829, "Y", IF('Prediction Log'!$P829='Prediction Log'!$E829, "PUSH", "N")))</f>
        <v/>
      </c>
      <c r="T829" s="80" t="str">
        <f>IF(ISBLANK('Prediction Log'!$N829),"",IF('Prediction Log'!$M829='Prediction Log'!$H829, "Y", "N"))</f>
        <v/>
      </c>
      <c r="U829" s="80" t="str">
        <f>'Prediction Log'!$R829</f>
        <v/>
      </c>
      <c r="V829" s="80" t="str">
        <f>IF(ISBLANK('Prediction Log'!$N829), "",IF(AND('Prediction Log'!$T829="Y", 'Prediction Log'!$U829="Y"), "Y", "N"))</f>
        <v/>
      </c>
      <c r="W829" s="81" t="str">
        <f>IF(ISBLANK('Prediction Log'!$N829),"",IF('Prediction Log'!$M829='Prediction Log'!$I829, "Y", "N"))</f>
        <v/>
      </c>
      <c r="X829" s="81" t="str">
        <f>IF(ISBLANK('Prediction Log'!$N829), "", IF('Prediction Log'!$R829=Games!K811, "Y", "N"))</f>
        <v/>
      </c>
      <c r="Y829" s="82" t="str">
        <f>IF(ISBLANK('Prediction Log'!$N829), "",IF('Prediction Log'!$J829='Prediction Log'!$M829, "Y", "N"))</f>
        <v/>
      </c>
      <c r="Z829" s="81" t="str">
        <f>IF(ISBLANK('Prediction Log'!$N829), "",IF('Prediction Log'!$I829&lt;&gt;'Prediction Log'!$M829, "N",IF(AND('Prediction Log'!$E829&gt;0, 'Prediction Log'!$P829&gt;'Prediction Log'!$E829, 'Prediction Log'!$I829='Prediction Log'!$C829), "Y", IF(AND('Prediction Log'!$E829&lt;0, 'Prediction Log'!$P829&lt;'Prediction Log'!$E829,'Prediction Log'!$I829='Prediction Log'!$B829 ), "Y", IF('Prediction Log'!$P829='Prediction Log'!$E829, "PUSH", "N")))))</f>
        <v/>
      </c>
      <c r="AA829" s="81" t="str">
        <f>IF(ISBLANK('Prediction Log'!$N829), "",IF(AND('Prediction Log'!$W829="Y", 'Prediction Log'!$X829="Y"), "Y", "N"))</f>
        <v/>
      </c>
      <c r="AB829" s="80" t="str">
        <f>IF(ISBLANK('Prediction Log'!$N829), "",IF('Prediction Log'!$D829&gt;0, 'Prediction Log'!$P829-'Prediction Log'!$D829, IF('Prediction Log'!$D829&lt;0, -'Prediction Log'!$P829+'Prediction Log'!$D829, "NA")))</f>
        <v/>
      </c>
      <c r="AC829" s="80" t="str">
        <f>IF(ISBLANK('Prediction Log'!$N829), "",ABS('Prediction Log'!$AB829))</f>
        <v/>
      </c>
      <c r="AD829" s="81" t="str">
        <f>IF(ISBLANK('Prediction Log'!$N829), "",IF('Prediction Log'!$E829&gt;0, 'Prediction Log'!$P829-'Prediction Log'!$E829, IF('Prediction Log'!$E829&lt;0, -'Prediction Log'!$P829+'Prediction Log'!$E829, "NA")))</f>
        <v/>
      </c>
      <c r="AE829" s="81" t="str">
        <f>IF(ISBLANK('Prediction Log'!$N829), "",ABS('Prediction Log'!$AD829))</f>
        <v/>
      </c>
    </row>
    <row r="830" ht="14.25" customHeight="1">
      <c r="A830" s="14" t="str">
        <f>IF(ISBLANK(Games!$B812), "",Games!A812)</f>
        <v/>
      </c>
      <c r="B830" s="67" t="str">
        <f>IF(ISBLANK(Games!$B812), "",Games!B812)</f>
        <v/>
      </c>
      <c r="C830" s="67" t="str">
        <f>IF(ISBLANK(Games!$B812), "",Games!E812)</f>
        <v/>
      </c>
      <c r="D830" s="10" t="str">
        <f>IF(ISBLANK(Games!$B812), "",Games!G812)</f>
        <v/>
      </c>
      <c r="E830" s="10" t="str">
        <f>IF(ISBLANK(Games!$B812), "",Games!H812)</f>
        <v/>
      </c>
      <c r="F830" s="69" t="str">
        <f>Games!D812</f>
        <v/>
      </c>
      <c r="G830" s="70" t="str">
        <f>Games!K812</f>
        <v/>
      </c>
      <c r="H830" s="71" t="str">
        <f>IF(ISBLANK(Games!B812), "", IF('Prediction Log'!$D830&lt;0, 'Prediction Log'!$B830, 'Prediction Log'!$C830))</f>
        <v/>
      </c>
      <c r="I830" s="72" t="str">
        <f>IF(ISBLANK(Games!$B812), "",Games!I812)</f>
        <v/>
      </c>
      <c r="J830" s="72" t="str">
        <f>IF('Prediction Log'!$F830&gt;0.5, 'Prediction Log'!$B830, IF('Prediction Log'!$F830&lt;0.5, 'Prediction Log'!$C830, "PICK"))</f>
        <v/>
      </c>
      <c r="K830" s="73" t="str">
        <f>IF(ISBLANK(Games!B812), "",IF('Prediction Log'!$J830='Prediction Log'!$B830, 'Prediction Log'!$F830, 1-'Prediction Log'!$F830))</f>
        <v/>
      </c>
      <c r="L830" s="74" t="str">
        <f>IF(ISBLANK(Games!$B812), "",Games!L812)</f>
        <v/>
      </c>
      <c r="M830" s="75" t="str">
        <f>IF(ISBLANK('Prediction Log'!$N830), "",IF('Prediction Log'!$N830&gt;'Prediction Log'!$O830,'Prediction Log'!$B830,'Prediction Log'!$C830))</f>
        <v/>
      </c>
      <c r="N830" s="14"/>
      <c r="O830" s="14"/>
      <c r="P830" s="77" t="str">
        <f>IF(ISBLANK('Prediction Log'!$N830), "",'Prediction Log'!$O830-'Prediction Log'!$N830)</f>
        <v/>
      </c>
      <c r="Q830" s="78" t="str">
        <f>IF(ISBLANK('Prediction Log'!$N830), "",IF('Prediction Log'!$M830&lt;&gt;'Prediction Log'!$H830, "Y", IF(AND('Prediction Log'!$M830='Prediction Log'!$H830, ABS((-1*'Prediction Log'!$P830))&gt;ABS('Prediction Log'!$D830)), "Y", IF('Prediction Log'!$D830='Prediction Log'!$P830, "PUSH", "N"))))</f>
        <v/>
      </c>
      <c r="R830" s="79" t="str">
        <f>IF(ISBLANK('Prediction Log'!$N830), "",IF('Prediction Log'!$P830&lt;'Prediction Log'!$D830, "Y", IF('Prediction Log'!$P830='Prediction Log'!$D830, "PUSH", "N")))</f>
        <v/>
      </c>
      <c r="S830" s="79" t="str">
        <f>IF(ISBLANK('Prediction Log'!$N830), "",IF('Prediction Log'!$P830&lt;'Prediction Log'!$E830, "Y", IF('Prediction Log'!$P830='Prediction Log'!$E830, "PUSH", "N")))</f>
        <v/>
      </c>
      <c r="T830" s="80" t="str">
        <f>IF(ISBLANK('Prediction Log'!$N830),"",IF('Prediction Log'!$M830='Prediction Log'!$H830, "Y", "N"))</f>
        <v/>
      </c>
      <c r="U830" s="80" t="str">
        <f>'Prediction Log'!$R830</f>
        <v/>
      </c>
      <c r="V830" s="80" t="str">
        <f>IF(ISBLANK('Prediction Log'!$N830), "",IF(AND('Prediction Log'!$T830="Y", 'Prediction Log'!$U830="Y"), "Y", "N"))</f>
        <v/>
      </c>
      <c r="W830" s="81" t="str">
        <f>IF(ISBLANK('Prediction Log'!$N830),"",IF('Prediction Log'!$M830='Prediction Log'!$I830, "Y", "N"))</f>
        <v/>
      </c>
      <c r="X830" s="81" t="str">
        <f>IF(ISBLANK('Prediction Log'!$N830), "", IF('Prediction Log'!$R830=Games!K812, "Y", "N"))</f>
        <v/>
      </c>
      <c r="Y830" s="82" t="str">
        <f>IF(ISBLANK('Prediction Log'!$N830), "",IF('Prediction Log'!$J830='Prediction Log'!$M830, "Y", "N"))</f>
        <v/>
      </c>
      <c r="Z830" s="81" t="str">
        <f>IF(ISBLANK('Prediction Log'!$N830), "",IF('Prediction Log'!$I830&lt;&gt;'Prediction Log'!$M830, "N",IF(AND('Prediction Log'!$E830&gt;0, 'Prediction Log'!$P830&gt;'Prediction Log'!$E830, 'Prediction Log'!$I830='Prediction Log'!$C830), "Y", IF(AND('Prediction Log'!$E830&lt;0, 'Prediction Log'!$P830&lt;'Prediction Log'!$E830,'Prediction Log'!$I830='Prediction Log'!$B830 ), "Y", IF('Prediction Log'!$P830='Prediction Log'!$E830, "PUSH", "N")))))</f>
        <v/>
      </c>
      <c r="AA830" s="81" t="str">
        <f>IF(ISBLANK('Prediction Log'!$N830), "",IF(AND('Prediction Log'!$W830="Y", 'Prediction Log'!$X830="Y"), "Y", "N"))</f>
        <v/>
      </c>
      <c r="AB830" s="80" t="str">
        <f>IF(ISBLANK('Prediction Log'!$N830), "",IF('Prediction Log'!$D830&gt;0, 'Prediction Log'!$P830-'Prediction Log'!$D830, IF('Prediction Log'!$D830&lt;0, -'Prediction Log'!$P830+'Prediction Log'!$D830, "NA")))</f>
        <v/>
      </c>
      <c r="AC830" s="80" t="str">
        <f>IF(ISBLANK('Prediction Log'!$N830), "",ABS('Prediction Log'!$AB830))</f>
        <v/>
      </c>
      <c r="AD830" s="81" t="str">
        <f>IF(ISBLANK('Prediction Log'!$N830), "",IF('Prediction Log'!$E830&gt;0, 'Prediction Log'!$P830-'Prediction Log'!$E830, IF('Prediction Log'!$E830&lt;0, -'Prediction Log'!$P830+'Prediction Log'!$E830, "NA")))</f>
        <v/>
      </c>
      <c r="AE830" s="81" t="str">
        <f>IF(ISBLANK('Prediction Log'!$N830), "",ABS('Prediction Log'!$AD830))</f>
        <v/>
      </c>
    </row>
    <row r="831" ht="14.25" customHeight="1">
      <c r="A831" s="67" t="str">
        <f>IF(ISBLANK(Games!$B813), "",Games!A813)</f>
        <v/>
      </c>
      <c r="B831" s="67" t="str">
        <f>IF(ISBLANK(Games!$B813), "",Games!B813)</f>
        <v/>
      </c>
      <c r="C831" s="67" t="str">
        <f>IF(ISBLANK(Games!$B813), "",Games!E813)</f>
        <v/>
      </c>
      <c r="D831" s="68" t="str">
        <f>IF(ISBLANK(Games!$B813), "",Games!G813)</f>
        <v/>
      </c>
      <c r="E831" s="68" t="str">
        <f>IF(ISBLANK(Games!$B813), "",Games!H813)</f>
        <v/>
      </c>
      <c r="F831" s="69" t="str">
        <f>Games!D813</f>
        <v/>
      </c>
      <c r="G831" s="70" t="str">
        <f>Games!K813</f>
        <v/>
      </c>
      <c r="H831" s="71" t="str">
        <f>IF(ISBLANK(Games!B813), "", IF('Prediction Log'!$D831&lt;0, 'Prediction Log'!$B831, 'Prediction Log'!$C831))</f>
        <v/>
      </c>
      <c r="I831" s="72" t="str">
        <f>IF(ISBLANK(Games!$B813), "",Games!I813)</f>
        <v/>
      </c>
      <c r="J831" s="72" t="str">
        <f>IF('Prediction Log'!$F831&gt;0.5, 'Prediction Log'!$B831, IF('Prediction Log'!$F831&lt;0.5, 'Prediction Log'!$C831, "PICK"))</f>
        <v/>
      </c>
      <c r="K831" s="73" t="str">
        <f>IF(ISBLANK(Games!B813), "",IF('Prediction Log'!$J831='Prediction Log'!$B831, 'Prediction Log'!$F831, 1-'Prediction Log'!$F831))</f>
        <v/>
      </c>
      <c r="L831" s="74" t="str">
        <f>IF(ISBLANK(Games!$B813), "",Games!L813)</f>
        <v/>
      </c>
      <c r="M831" s="75" t="str">
        <f>IF(ISBLANK('Prediction Log'!$N831), "",IF('Prediction Log'!$N831&gt;'Prediction Log'!$O831,'Prediction Log'!$B831,'Prediction Log'!$C831))</f>
        <v/>
      </c>
      <c r="N831" s="67"/>
      <c r="O831" s="67"/>
      <c r="P831" s="77" t="str">
        <f>IF(ISBLANK('Prediction Log'!$N831), "",'Prediction Log'!$O831-'Prediction Log'!$N831)</f>
        <v/>
      </c>
      <c r="Q831" s="78" t="str">
        <f>IF(ISBLANK('Prediction Log'!$N831), "",IF('Prediction Log'!$M831&lt;&gt;'Prediction Log'!$H831, "Y", IF(AND('Prediction Log'!$M831='Prediction Log'!$H831, ABS((-1*'Prediction Log'!$P831))&gt;ABS('Prediction Log'!$D831)), "Y", IF('Prediction Log'!$D831='Prediction Log'!$P831, "PUSH", "N"))))</f>
        <v/>
      </c>
      <c r="R831" s="79" t="str">
        <f>IF(ISBLANK('Prediction Log'!$N831), "",IF('Prediction Log'!$P831&lt;'Prediction Log'!$D831, "Y", IF('Prediction Log'!$P831='Prediction Log'!$D831, "PUSH", "N")))</f>
        <v/>
      </c>
      <c r="S831" s="79" t="str">
        <f>IF(ISBLANK('Prediction Log'!$N831), "",IF('Prediction Log'!$P831&lt;'Prediction Log'!$E831, "Y", IF('Prediction Log'!$P831='Prediction Log'!$E831, "PUSH", "N")))</f>
        <v/>
      </c>
      <c r="T831" s="80" t="str">
        <f>IF(ISBLANK('Prediction Log'!$N831),"",IF('Prediction Log'!$M831='Prediction Log'!$H831, "Y", "N"))</f>
        <v/>
      </c>
      <c r="U831" s="80" t="str">
        <f>'Prediction Log'!$R831</f>
        <v/>
      </c>
      <c r="V831" s="80" t="str">
        <f>IF(ISBLANK('Prediction Log'!$N831), "",IF(AND('Prediction Log'!$T831="Y", 'Prediction Log'!$U831="Y"), "Y", "N"))</f>
        <v/>
      </c>
      <c r="W831" s="81" t="str">
        <f>IF(ISBLANK('Prediction Log'!$N831),"",IF('Prediction Log'!$M831='Prediction Log'!$I831, "Y", "N"))</f>
        <v/>
      </c>
      <c r="X831" s="81" t="str">
        <f>IF(ISBLANK('Prediction Log'!$N831), "", IF('Prediction Log'!$R831=Games!K813, "Y", "N"))</f>
        <v/>
      </c>
      <c r="Y831" s="82" t="str">
        <f>IF(ISBLANK('Prediction Log'!$N831), "",IF('Prediction Log'!$J831='Prediction Log'!$M831, "Y", "N"))</f>
        <v/>
      </c>
      <c r="Z831" s="81" t="str">
        <f>IF(ISBLANK('Prediction Log'!$N831), "",IF('Prediction Log'!$I831&lt;&gt;'Prediction Log'!$M831, "N",IF(AND('Prediction Log'!$E831&gt;0, 'Prediction Log'!$P831&gt;'Prediction Log'!$E831, 'Prediction Log'!$I831='Prediction Log'!$C831), "Y", IF(AND('Prediction Log'!$E831&lt;0, 'Prediction Log'!$P831&lt;'Prediction Log'!$E831,'Prediction Log'!$I831='Prediction Log'!$B831 ), "Y", IF('Prediction Log'!$P831='Prediction Log'!$E831, "PUSH", "N")))))</f>
        <v/>
      </c>
      <c r="AA831" s="81" t="str">
        <f>IF(ISBLANK('Prediction Log'!$N831), "",IF(AND('Prediction Log'!$W831="Y", 'Prediction Log'!$X831="Y"), "Y", "N"))</f>
        <v/>
      </c>
      <c r="AB831" s="80" t="str">
        <f>IF(ISBLANK('Prediction Log'!$N831), "",IF('Prediction Log'!$D831&gt;0, 'Prediction Log'!$P831-'Prediction Log'!$D831, IF('Prediction Log'!$D831&lt;0, -'Prediction Log'!$P831+'Prediction Log'!$D831, "NA")))</f>
        <v/>
      </c>
      <c r="AC831" s="80" t="str">
        <f>IF(ISBLANK('Prediction Log'!$N831), "",ABS('Prediction Log'!$AB831))</f>
        <v/>
      </c>
      <c r="AD831" s="81" t="str">
        <f>IF(ISBLANK('Prediction Log'!$N831), "",IF('Prediction Log'!$E831&gt;0, 'Prediction Log'!$P831-'Prediction Log'!$E831, IF('Prediction Log'!$E831&lt;0, -'Prediction Log'!$P831+'Prediction Log'!$E831, "NA")))</f>
        <v/>
      </c>
      <c r="AE831" s="81" t="str">
        <f>IF(ISBLANK('Prediction Log'!$N831), "",ABS('Prediction Log'!$AD831))</f>
        <v/>
      </c>
    </row>
    <row r="832" ht="14.25" customHeight="1">
      <c r="A832" s="14" t="str">
        <f>IF(ISBLANK(Games!$B814), "",Games!A814)</f>
        <v/>
      </c>
      <c r="B832" s="67" t="str">
        <f>IF(ISBLANK(Games!$B814), "",Games!B814)</f>
        <v/>
      </c>
      <c r="C832" s="67" t="str">
        <f>IF(ISBLANK(Games!$B814), "",Games!E814)</f>
        <v/>
      </c>
      <c r="D832" s="10" t="str">
        <f>IF(ISBLANK(Games!$B814), "",Games!G814)</f>
        <v/>
      </c>
      <c r="E832" s="10" t="str">
        <f>IF(ISBLANK(Games!$B814), "",Games!H814)</f>
        <v/>
      </c>
      <c r="F832" s="69" t="str">
        <f>Games!D814</f>
        <v/>
      </c>
      <c r="G832" s="70" t="str">
        <f>Games!K814</f>
        <v/>
      </c>
      <c r="H832" s="71" t="str">
        <f>IF(ISBLANK(Games!B814), "", IF('Prediction Log'!$D832&lt;0, 'Prediction Log'!$B832, 'Prediction Log'!$C832))</f>
        <v/>
      </c>
      <c r="I832" s="72" t="str">
        <f>IF(ISBLANK(Games!$B814), "",Games!I814)</f>
        <v/>
      </c>
      <c r="J832" s="72" t="str">
        <f>IF('Prediction Log'!$F832&gt;0.5, 'Prediction Log'!$B832, IF('Prediction Log'!$F832&lt;0.5, 'Prediction Log'!$C832, "PICK"))</f>
        <v/>
      </c>
      <c r="K832" s="73" t="str">
        <f>IF(ISBLANK(Games!B814), "",IF('Prediction Log'!$J832='Prediction Log'!$B832, 'Prediction Log'!$F832, 1-'Prediction Log'!$F832))</f>
        <v/>
      </c>
      <c r="L832" s="74" t="str">
        <f>IF(ISBLANK(Games!$B814), "",Games!L814)</f>
        <v/>
      </c>
      <c r="M832" s="75" t="str">
        <f>IF(ISBLANK('Prediction Log'!$N832), "",IF('Prediction Log'!$N832&gt;'Prediction Log'!$O832,'Prediction Log'!$B832,'Prediction Log'!$C832))</f>
        <v/>
      </c>
      <c r="N832" s="14"/>
      <c r="O832" s="14"/>
      <c r="P832" s="77" t="str">
        <f>IF(ISBLANK('Prediction Log'!$N832), "",'Prediction Log'!$O832-'Prediction Log'!$N832)</f>
        <v/>
      </c>
      <c r="Q832" s="78" t="str">
        <f>IF(ISBLANK('Prediction Log'!$N832), "",IF('Prediction Log'!$M832&lt;&gt;'Prediction Log'!$H832, "Y", IF(AND('Prediction Log'!$M832='Prediction Log'!$H832, ABS((-1*'Prediction Log'!$P832))&gt;ABS('Prediction Log'!$D832)), "Y", IF('Prediction Log'!$D832='Prediction Log'!$P832, "PUSH", "N"))))</f>
        <v/>
      </c>
      <c r="R832" s="79" t="str">
        <f>IF(ISBLANK('Prediction Log'!$N832), "",IF('Prediction Log'!$P832&lt;'Prediction Log'!$D832, "Y", IF('Prediction Log'!$P832='Prediction Log'!$D832, "PUSH", "N")))</f>
        <v/>
      </c>
      <c r="S832" s="79" t="str">
        <f>IF(ISBLANK('Prediction Log'!$N832), "",IF('Prediction Log'!$P832&lt;'Prediction Log'!$E832, "Y", IF('Prediction Log'!$P832='Prediction Log'!$E832, "PUSH", "N")))</f>
        <v/>
      </c>
      <c r="T832" s="80" t="str">
        <f>IF(ISBLANK('Prediction Log'!$N832),"",IF('Prediction Log'!$M832='Prediction Log'!$H832, "Y", "N"))</f>
        <v/>
      </c>
      <c r="U832" s="80" t="str">
        <f>'Prediction Log'!$R832</f>
        <v/>
      </c>
      <c r="V832" s="80" t="str">
        <f>IF(ISBLANK('Prediction Log'!$N832), "",IF(AND('Prediction Log'!$T832="Y", 'Prediction Log'!$U832="Y"), "Y", "N"))</f>
        <v/>
      </c>
      <c r="W832" s="81" t="str">
        <f>IF(ISBLANK('Prediction Log'!$N832),"",IF('Prediction Log'!$M832='Prediction Log'!$I832, "Y", "N"))</f>
        <v/>
      </c>
      <c r="X832" s="81" t="str">
        <f>IF(ISBLANK('Prediction Log'!$N832), "", IF('Prediction Log'!$R832=Games!K814, "Y", "N"))</f>
        <v/>
      </c>
      <c r="Y832" s="82" t="str">
        <f>IF(ISBLANK('Prediction Log'!$N832), "",IF('Prediction Log'!$J832='Prediction Log'!$M832, "Y", "N"))</f>
        <v/>
      </c>
      <c r="Z832" s="81" t="str">
        <f>IF(ISBLANK('Prediction Log'!$N832), "",IF('Prediction Log'!$I832&lt;&gt;'Prediction Log'!$M832, "N",IF(AND('Prediction Log'!$E832&gt;0, 'Prediction Log'!$P832&gt;'Prediction Log'!$E832, 'Prediction Log'!$I832='Prediction Log'!$C832), "Y", IF(AND('Prediction Log'!$E832&lt;0, 'Prediction Log'!$P832&lt;'Prediction Log'!$E832,'Prediction Log'!$I832='Prediction Log'!$B832 ), "Y", IF('Prediction Log'!$P832='Prediction Log'!$E832, "PUSH", "N")))))</f>
        <v/>
      </c>
      <c r="AA832" s="81" t="str">
        <f>IF(ISBLANK('Prediction Log'!$N832), "",IF(AND('Prediction Log'!$W832="Y", 'Prediction Log'!$X832="Y"), "Y", "N"))</f>
        <v/>
      </c>
      <c r="AB832" s="80" t="str">
        <f>IF(ISBLANK('Prediction Log'!$N832), "",IF('Prediction Log'!$D832&gt;0, 'Prediction Log'!$P832-'Prediction Log'!$D832, IF('Prediction Log'!$D832&lt;0, -'Prediction Log'!$P832+'Prediction Log'!$D832, "NA")))</f>
        <v/>
      </c>
      <c r="AC832" s="80" t="str">
        <f>IF(ISBLANK('Prediction Log'!$N832), "",ABS('Prediction Log'!$AB832))</f>
        <v/>
      </c>
      <c r="AD832" s="81" t="str">
        <f>IF(ISBLANK('Prediction Log'!$N832), "",IF('Prediction Log'!$E832&gt;0, 'Prediction Log'!$P832-'Prediction Log'!$E832, IF('Prediction Log'!$E832&lt;0, -'Prediction Log'!$P832+'Prediction Log'!$E832, "NA")))</f>
        <v/>
      </c>
      <c r="AE832" s="81" t="str">
        <f>IF(ISBLANK('Prediction Log'!$N832), "",ABS('Prediction Log'!$AD832))</f>
        <v/>
      </c>
    </row>
    <row r="833" ht="14.25" customHeight="1">
      <c r="A833" s="67" t="str">
        <f>IF(ISBLANK(Games!$B815), "",Games!A815)</f>
        <v/>
      </c>
      <c r="B833" s="67" t="str">
        <f>IF(ISBLANK(Games!$B815), "",Games!B815)</f>
        <v/>
      </c>
      <c r="C833" s="67" t="str">
        <f>IF(ISBLANK(Games!$B815), "",Games!E815)</f>
        <v/>
      </c>
      <c r="D833" s="68" t="str">
        <f>IF(ISBLANK(Games!$B815), "",Games!G815)</f>
        <v/>
      </c>
      <c r="E833" s="68" t="str">
        <f>IF(ISBLANK(Games!$B815), "",Games!H815)</f>
        <v/>
      </c>
      <c r="F833" s="69" t="str">
        <f>Games!D815</f>
        <v/>
      </c>
      <c r="G833" s="70" t="str">
        <f>Games!K815</f>
        <v/>
      </c>
      <c r="H833" s="71" t="str">
        <f>IF(ISBLANK(Games!B815), "", IF('Prediction Log'!$D833&lt;0, 'Prediction Log'!$B833, 'Prediction Log'!$C833))</f>
        <v/>
      </c>
      <c r="I833" s="72" t="str">
        <f>IF(ISBLANK(Games!$B815), "",Games!I815)</f>
        <v/>
      </c>
      <c r="J833" s="72" t="str">
        <f>IF('Prediction Log'!$F833&gt;0.5, 'Prediction Log'!$B833, IF('Prediction Log'!$F833&lt;0.5, 'Prediction Log'!$C833, "PICK"))</f>
        <v/>
      </c>
      <c r="K833" s="73" t="str">
        <f>IF(ISBLANK(Games!B815), "",IF('Prediction Log'!$J833='Prediction Log'!$B833, 'Prediction Log'!$F833, 1-'Prediction Log'!$F833))</f>
        <v/>
      </c>
      <c r="L833" s="74" t="str">
        <f>IF(ISBLANK(Games!$B815), "",Games!L815)</f>
        <v/>
      </c>
      <c r="M833" s="75" t="str">
        <f>IF(ISBLANK('Prediction Log'!$N833), "",IF('Prediction Log'!$N833&gt;'Prediction Log'!$O833,'Prediction Log'!$B833,'Prediction Log'!$C833))</f>
        <v/>
      </c>
      <c r="N833" s="67"/>
      <c r="O833" s="67"/>
      <c r="P833" s="77" t="str">
        <f>IF(ISBLANK('Prediction Log'!$N833), "",'Prediction Log'!$O833-'Prediction Log'!$N833)</f>
        <v/>
      </c>
      <c r="Q833" s="78" t="str">
        <f>IF(ISBLANK('Prediction Log'!$N833), "",IF('Prediction Log'!$M833&lt;&gt;'Prediction Log'!$H833, "Y", IF(AND('Prediction Log'!$M833='Prediction Log'!$H833, ABS((-1*'Prediction Log'!$P833))&gt;ABS('Prediction Log'!$D833)), "Y", IF('Prediction Log'!$D833='Prediction Log'!$P833, "PUSH", "N"))))</f>
        <v/>
      </c>
      <c r="R833" s="79" t="str">
        <f>IF(ISBLANK('Prediction Log'!$N833), "",IF('Prediction Log'!$P833&lt;'Prediction Log'!$D833, "Y", IF('Prediction Log'!$P833='Prediction Log'!$D833, "PUSH", "N")))</f>
        <v/>
      </c>
      <c r="S833" s="79" t="str">
        <f>IF(ISBLANK('Prediction Log'!$N833), "",IF('Prediction Log'!$P833&lt;'Prediction Log'!$E833, "Y", IF('Prediction Log'!$P833='Prediction Log'!$E833, "PUSH", "N")))</f>
        <v/>
      </c>
      <c r="T833" s="80" t="str">
        <f>IF(ISBLANK('Prediction Log'!$N833),"",IF('Prediction Log'!$M833='Prediction Log'!$H833, "Y", "N"))</f>
        <v/>
      </c>
      <c r="U833" s="80" t="str">
        <f>'Prediction Log'!$R833</f>
        <v/>
      </c>
      <c r="V833" s="80" t="str">
        <f>IF(ISBLANK('Prediction Log'!$N833), "",IF(AND('Prediction Log'!$T833="Y", 'Prediction Log'!$U833="Y"), "Y", "N"))</f>
        <v/>
      </c>
      <c r="W833" s="81" t="str">
        <f>IF(ISBLANK('Prediction Log'!$N833),"",IF('Prediction Log'!$M833='Prediction Log'!$I833, "Y", "N"))</f>
        <v/>
      </c>
      <c r="X833" s="81" t="str">
        <f>IF(ISBLANK('Prediction Log'!$N833), "", IF('Prediction Log'!$R833=Games!K815, "Y", "N"))</f>
        <v/>
      </c>
      <c r="Y833" s="82" t="str">
        <f>IF(ISBLANK('Prediction Log'!$N833), "",IF('Prediction Log'!$J833='Prediction Log'!$M833, "Y", "N"))</f>
        <v/>
      </c>
      <c r="Z833" s="81" t="str">
        <f>IF(ISBLANK('Prediction Log'!$N833), "",IF('Prediction Log'!$I833&lt;&gt;'Prediction Log'!$M833, "N",IF(AND('Prediction Log'!$E833&gt;0, 'Prediction Log'!$P833&gt;'Prediction Log'!$E833, 'Prediction Log'!$I833='Prediction Log'!$C833), "Y", IF(AND('Prediction Log'!$E833&lt;0, 'Prediction Log'!$P833&lt;'Prediction Log'!$E833,'Prediction Log'!$I833='Prediction Log'!$B833 ), "Y", IF('Prediction Log'!$P833='Prediction Log'!$E833, "PUSH", "N")))))</f>
        <v/>
      </c>
      <c r="AA833" s="81" t="str">
        <f>IF(ISBLANK('Prediction Log'!$N833), "",IF(AND('Prediction Log'!$W833="Y", 'Prediction Log'!$X833="Y"), "Y", "N"))</f>
        <v/>
      </c>
      <c r="AB833" s="80" t="str">
        <f>IF(ISBLANK('Prediction Log'!$N833), "",IF('Prediction Log'!$D833&gt;0, 'Prediction Log'!$P833-'Prediction Log'!$D833, IF('Prediction Log'!$D833&lt;0, -'Prediction Log'!$P833+'Prediction Log'!$D833, "NA")))</f>
        <v/>
      </c>
      <c r="AC833" s="80" t="str">
        <f>IF(ISBLANK('Prediction Log'!$N833), "",ABS('Prediction Log'!$AB833))</f>
        <v/>
      </c>
      <c r="AD833" s="81" t="str">
        <f>IF(ISBLANK('Prediction Log'!$N833), "",IF('Prediction Log'!$E833&gt;0, 'Prediction Log'!$P833-'Prediction Log'!$E833, IF('Prediction Log'!$E833&lt;0, -'Prediction Log'!$P833+'Prediction Log'!$E833, "NA")))</f>
        <v/>
      </c>
      <c r="AE833" s="81" t="str">
        <f>IF(ISBLANK('Prediction Log'!$N833), "",ABS('Prediction Log'!$AD833))</f>
        <v/>
      </c>
    </row>
    <row r="834" ht="14.25" customHeight="1">
      <c r="A834" s="14" t="str">
        <f>IF(ISBLANK(Games!$B816), "",Games!A816)</f>
        <v/>
      </c>
      <c r="B834" s="67" t="str">
        <f>IF(ISBLANK(Games!$B816), "",Games!B816)</f>
        <v/>
      </c>
      <c r="C834" s="67" t="str">
        <f>IF(ISBLANK(Games!$B816), "",Games!E816)</f>
        <v/>
      </c>
      <c r="D834" s="10" t="str">
        <f>IF(ISBLANK(Games!$B816), "",Games!G816)</f>
        <v/>
      </c>
      <c r="E834" s="10" t="str">
        <f>IF(ISBLANK(Games!$B816), "",Games!H816)</f>
        <v/>
      </c>
      <c r="F834" s="69" t="str">
        <f>Games!D816</f>
        <v/>
      </c>
      <c r="G834" s="70" t="str">
        <f>Games!K816</f>
        <v/>
      </c>
      <c r="H834" s="71" t="str">
        <f>IF(ISBLANK(Games!B816), "", IF('Prediction Log'!$D834&lt;0, 'Prediction Log'!$B834, 'Prediction Log'!$C834))</f>
        <v/>
      </c>
      <c r="I834" s="72" t="str">
        <f>IF(ISBLANK(Games!$B816), "",Games!I816)</f>
        <v/>
      </c>
      <c r="J834" s="72" t="str">
        <f>IF('Prediction Log'!$F834&gt;0.5, 'Prediction Log'!$B834, IF('Prediction Log'!$F834&lt;0.5, 'Prediction Log'!$C834, "PICK"))</f>
        <v/>
      </c>
      <c r="K834" s="73" t="str">
        <f>IF(ISBLANK(Games!B816), "",IF('Prediction Log'!$J834='Prediction Log'!$B834, 'Prediction Log'!$F834, 1-'Prediction Log'!$F834))</f>
        <v/>
      </c>
      <c r="L834" s="74" t="str">
        <f>IF(ISBLANK(Games!$B816), "",Games!L816)</f>
        <v/>
      </c>
      <c r="M834" s="75" t="str">
        <f>IF(ISBLANK('Prediction Log'!$N834), "",IF('Prediction Log'!$N834&gt;'Prediction Log'!$O834,'Prediction Log'!$B834,'Prediction Log'!$C834))</f>
        <v/>
      </c>
      <c r="N834" s="14"/>
      <c r="O834" s="14"/>
      <c r="P834" s="77" t="str">
        <f>IF(ISBLANK('Prediction Log'!$N834), "",'Prediction Log'!$O834-'Prediction Log'!$N834)</f>
        <v/>
      </c>
      <c r="Q834" s="78" t="str">
        <f>IF(ISBLANK('Prediction Log'!$N834), "",IF('Prediction Log'!$M834&lt;&gt;'Prediction Log'!$H834, "Y", IF(AND('Prediction Log'!$M834='Prediction Log'!$H834, ABS((-1*'Prediction Log'!$P834))&gt;ABS('Prediction Log'!$D834)), "Y", IF('Prediction Log'!$D834='Prediction Log'!$P834, "PUSH", "N"))))</f>
        <v/>
      </c>
      <c r="R834" s="79" t="str">
        <f>IF(ISBLANK('Prediction Log'!$N834), "",IF('Prediction Log'!$P834&lt;'Prediction Log'!$D834, "Y", IF('Prediction Log'!$P834='Prediction Log'!$D834, "PUSH", "N")))</f>
        <v/>
      </c>
      <c r="S834" s="79" t="str">
        <f>IF(ISBLANK('Prediction Log'!$N834), "",IF('Prediction Log'!$P834&lt;'Prediction Log'!$E834, "Y", IF('Prediction Log'!$P834='Prediction Log'!$E834, "PUSH", "N")))</f>
        <v/>
      </c>
      <c r="T834" s="80" t="str">
        <f>IF(ISBLANK('Prediction Log'!$N834),"",IF('Prediction Log'!$M834='Prediction Log'!$H834, "Y", "N"))</f>
        <v/>
      </c>
      <c r="U834" s="80" t="str">
        <f>'Prediction Log'!$R834</f>
        <v/>
      </c>
      <c r="V834" s="80" t="str">
        <f>IF(ISBLANK('Prediction Log'!$N834), "",IF(AND('Prediction Log'!$T834="Y", 'Prediction Log'!$U834="Y"), "Y", "N"))</f>
        <v/>
      </c>
      <c r="W834" s="81" t="str">
        <f>IF(ISBLANK('Prediction Log'!$N834),"",IF('Prediction Log'!$M834='Prediction Log'!$I834, "Y", "N"))</f>
        <v/>
      </c>
      <c r="X834" s="81" t="str">
        <f>IF(ISBLANK('Prediction Log'!$N834), "", IF('Prediction Log'!$R834=Games!K816, "Y", "N"))</f>
        <v/>
      </c>
      <c r="Y834" s="82" t="str">
        <f>IF(ISBLANK('Prediction Log'!$N834), "",IF('Prediction Log'!$J834='Prediction Log'!$M834, "Y", "N"))</f>
        <v/>
      </c>
      <c r="Z834" s="81" t="str">
        <f>IF(ISBLANK('Prediction Log'!$N834), "",IF('Prediction Log'!$I834&lt;&gt;'Prediction Log'!$M834, "N",IF(AND('Prediction Log'!$E834&gt;0, 'Prediction Log'!$P834&gt;'Prediction Log'!$E834, 'Prediction Log'!$I834='Prediction Log'!$C834), "Y", IF(AND('Prediction Log'!$E834&lt;0, 'Prediction Log'!$P834&lt;'Prediction Log'!$E834,'Prediction Log'!$I834='Prediction Log'!$B834 ), "Y", IF('Prediction Log'!$P834='Prediction Log'!$E834, "PUSH", "N")))))</f>
        <v/>
      </c>
      <c r="AA834" s="81" t="str">
        <f>IF(ISBLANK('Prediction Log'!$N834), "",IF(AND('Prediction Log'!$W834="Y", 'Prediction Log'!$X834="Y"), "Y", "N"))</f>
        <v/>
      </c>
      <c r="AB834" s="80" t="str">
        <f>IF(ISBLANK('Prediction Log'!$N834), "",IF('Prediction Log'!$D834&gt;0, 'Prediction Log'!$P834-'Prediction Log'!$D834, IF('Prediction Log'!$D834&lt;0, -'Prediction Log'!$P834+'Prediction Log'!$D834, "NA")))</f>
        <v/>
      </c>
      <c r="AC834" s="80" t="str">
        <f>IF(ISBLANK('Prediction Log'!$N834), "",ABS('Prediction Log'!$AB834))</f>
        <v/>
      </c>
      <c r="AD834" s="81" t="str">
        <f>IF(ISBLANK('Prediction Log'!$N834), "",IF('Prediction Log'!$E834&gt;0, 'Prediction Log'!$P834-'Prediction Log'!$E834, IF('Prediction Log'!$E834&lt;0, -'Prediction Log'!$P834+'Prediction Log'!$E834, "NA")))</f>
        <v/>
      </c>
      <c r="AE834" s="81" t="str">
        <f>IF(ISBLANK('Prediction Log'!$N834), "",ABS('Prediction Log'!$AD834))</f>
        <v/>
      </c>
    </row>
    <row r="835" ht="14.25" customHeight="1">
      <c r="A835" s="67" t="str">
        <f>IF(ISBLANK(Games!$B817), "",Games!A817)</f>
        <v/>
      </c>
      <c r="B835" s="67" t="str">
        <f>IF(ISBLANK(Games!$B817), "",Games!B817)</f>
        <v/>
      </c>
      <c r="C835" s="67" t="str">
        <f>IF(ISBLANK(Games!$B817), "",Games!E817)</f>
        <v/>
      </c>
      <c r="D835" s="68" t="str">
        <f>IF(ISBLANK(Games!$B817), "",Games!G817)</f>
        <v/>
      </c>
      <c r="E835" s="68" t="str">
        <f>IF(ISBLANK(Games!$B817), "",Games!H817)</f>
        <v/>
      </c>
      <c r="F835" s="69" t="str">
        <f>Games!D817</f>
        <v/>
      </c>
      <c r="G835" s="70" t="str">
        <f>Games!K817</f>
        <v/>
      </c>
      <c r="H835" s="71" t="str">
        <f>IF(ISBLANK(Games!B817), "", IF('Prediction Log'!$D835&lt;0, 'Prediction Log'!$B835, 'Prediction Log'!$C835))</f>
        <v/>
      </c>
      <c r="I835" s="72" t="str">
        <f>IF(ISBLANK(Games!$B817), "",Games!I817)</f>
        <v/>
      </c>
      <c r="J835" s="72" t="str">
        <f>IF('Prediction Log'!$F835&gt;0.5, 'Prediction Log'!$B835, IF('Prediction Log'!$F835&lt;0.5, 'Prediction Log'!$C835, "PICK"))</f>
        <v/>
      </c>
      <c r="K835" s="73" t="str">
        <f>IF(ISBLANK(Games!B817), "",IF('Prediction Log'!$J835='Prediction Log'!$B835, 'Prediction Log'!$F835, 1-'Prediction Log'!$F835))</f>
        <v/>
      </c>
      <c r="L835" s="74" t="str">
        <f>IF(ISBLANK(Games!$B817), "",Games!L817)</f>
        <v/>
      </c>
      <c r="M835" s="75" t="str">
        <f>IF(ISBLANK('Prediction Log'!$N835), "",IF('Prediction Log'!$N835&gt;'Prediction Log'!$O835,'Prediction Log'!$B835,'Prediction Log'!$C835))</f>
        <v/>
      </c>
      <c r="N835" s="67"/>
      <c r="O835" s="67"/>
      <c r="P835" s="77" t="str">
        <f>IF(ISBLANK('Prediction Log'!$N835), "",'Prediction Log'!$O835-'Prediction Log'!$N835)</f>
        <v/>
      </c>
      <c r="Q835" s="78" t="str">
        <f>IF(ISBLANK('Prediction Log'!$N835), "",IF('Prediction Log'!$M835&lt;&gt;'Prediction Log'!$H835, "Y", IF(AND('Prediction Log'!$M835='Prediction Log'!$H835, ABS((-1*'Prediction Log'!$P835))&gt;ABS('Prediction Log'!$D835)), "Y", IF('Prediction Log'!$D835='Prediction Log'!$P835, "PUSH", "N"))))</f>
        <v/>
      </c>
      <c r="R835" s="79" t="str">
        <f>IF(ISBLANK('Prediction Log'!$N835), "",IF('Prediction Log'!$P835&lt;'Prediction Log'!$D835, "Y", IF('Prediction Log'!$P835='Prediction Log'!$D835, "PUSH", "N")))</f>
        <v/>
      </c>
      <c r="S835" s="79" t="str">
        <f>IF(ISBLANK('Prediction Log'!$N835), "",IF('Prediction Log'!$P835&lt;'Prediction Log'!$E835, "Y", IF('Prediction Log'!$P835='Prediction Log'!$E835, "PUSH", "N")))</f>
        <v/>
      </c>
      <c r="T835" s="80" t="str">
        <f>IF(ISBLANK('Prediction Log'!$N835),"",IF('Prediction Log'!$M835='Prediction Log'!$H835, "Y", "N"))</f>
        <v/>
      </c>
      <c r="U835" s="80" t="str">
        <f>'Prediction Log'!$R835</f>
        <v/>
      </c>
      <c r="V835" s="80" t="str">
        <f>IF(ISBLANK('Prediction Log'!$N835), "",IF(AND('Prediction Log'!$T835="Y", 'Prediction Log'!$U835="Y"), "Y", "N"))</f>
        <v/>
      </c>
      <c r="W835" s="81" t="str">
        <f>IF(ISBLANK('Prediction Log'!$N835),"",IF('Prediction Log'!$M835='Prediction Log'!$I835, "Y", "N"))</f>
        <v/>
      </c>
      <c r="X835" s="81" t="str">
        <f>IF(ISBLANK('Prediction Log'!$N835), "", IF('Prediction Log'!$R835=Games!K817, "Y", "N"))</f>
        <v/>
      </c>
      <c r="Y835" s="82" t="str">
        <f>IF(ISBLANK('Prediction Log'!$N835), "",IF('Prediction Log'!$J835='Prediction Log'!$M835, "Y", "N"))</f>
        <v/>
      </c>
      <c r="Z835" s="81" t="str">
        <f>IF(ISBLANK('Prediction Log'!$N835), "",IF('Prediction Log'!$I835&lt;&gt;'Prediction Log'!$M835, "N",IF(AND('Prediction Log'!$E835&gt;0, 'Prediction Log'!$P835&gt;'Prediction Log'!$E835, 'Prediction Log'!$I835='Prediction Log'!$C835), "Y", IF(AND('Prediction Log'!$E835&lt;0, 'Prediction Log'!$P835&lt;'Prediction Log'!$E835,'Prediction Log'!$I835='Prediction Log'!$B835 ), "Y", IF('Prediction Log'!$P835='Prediction Log'!$E835, "PUSH", "N")))))</f>
        <v/>
      </c>
      <c r="AA835" s="81" t="str">
        <f>IF(ISBLANK('Prediction Log'!$N835), "",IF(AND('Prediction Log'!$W835="Y", 'Prediction Log'!$X835="Y"), "Y", "N"))</f>
        <v/>
      </c>
      <c r="AB835" s="80" t="str">
        <f>IF(ISBLANK('Prediction Log'!$N835), "",IF('Prediction Log'!$D835&gt;0, 'Prediction Log'!$P835-'Prediction Log'!$D835, IF('Prediction Log'!$D835&lt;0, -'Prediction Log'!$P835+'Prediction Log'!$D835, "NA")))</f>
        <v/>
      </c>
      <c r="AC835" s="80" t="str">
        <f>IF(ISBLANK('Prediction Log'!$N835), "",ABS('Prediction Log'!$AB835))</f>
        <v/>
      </c>
      <c r="AD835" s="81" t="str">
        <f>IF(ISBLANK('Prediction Log'!$N835), "",IF('Prediction Log'!$E835&gt;0, 'Prediction Log'!$P835-'Prediction Log'!$E835, IF('Prediction Log'!$E835&lt;0, -'Prediction Log'!$P835+'Prediction Log'!$E835, "NA")))</f>
        <v/>
      </c>
      <c r="AE835" s="81" t="str">
        <f>IF(ISBLANK('Prediction Log'!$N835), "",ABS('Prediction Log'!$AD835))</f>
        <v/>
      </c>
    </row>
    <row r="836" ht="14.25" customHeight="1">
      <c r="A836" s="14" t="str">
        <f>IF(ISBLANK(Games!$B818), "",Games!A818)</f>
        <v/>
      </c>
      <c r="B836" s="67" t="str">
        <f>IF(ISBLANK(Games!$B818), "",Games!B818)</f>
        <v/>
      </c>
      <c r="C836" s="67" t="str">
        <f>IF(ISBLANK(Games!$B818), "",Games!E818)</f>
        <v/>
      </c>
      <c r="D836" s="10" t="str">
        <f>IF(ISBLANK(Games!$B818), "",Games!G818)</f>
        <v/>
      </c>
      <c r="E836" s="10" t="str">
        <f>IF(ISBLANK(Games!$B818), "",Games!H818)</f>
        <v/>
      </c>
      <c r="F836" s="69" t="str">
        <f>Games!D818</f>
        <v/>
      </c>
      <c r="G836" s="70" t="str">
        <f>Games!K818</f>
        <v/>
      </c>
      <c r="H836" s="71" t="str">
        <f>IF(ISBLANK(Games!B818), "", IF('Prediction Log'!$D836&lt;0, 'Prediction Log'!$B836, 'Prediction Log'!$C836))</f>
        <v/>
      </c>
      <c r="I836" s="72" t="str">
        <f>IF(ISBLANK(Games!$B818), "",Games!I818)</f>
        <v/>
      </c>
      <c r="J836" s="72" t="str">
        <f>IF('Prediction Log'!$F836&gt;0.5, 'Prediction Log'!$B836, IF('Prediction Log'!$F836&lt;0.5, 'Prediction Log'!$C836, "PICK"))</f>
        <v/>
      </c>
      <c r="K836" s="73" t="str">
        <f>IF(ISBLANK(Games!B818), "",IF('Prediction Log'!$J836='Prediction Log'!$B836, 'Prediction Log'!$F836, 1-'Prediction Log'!$F836))</f>
        <v/>
      </c>
      <c r="L836" s="74" t="str">
        <f>IF(ISBLANK(Games!$B818), "",Games!L818)</f>
        <v/>
      </c>
      <c r="M836" s="75" t="str">
        <f>IF(ISBLANK('Prediction Log'!$N836), "",IF('Prediction Log'!$N836&gt;'Prediction Log'!$O836,'Prediction Log'!$B836,'Prediction Log'!$C836))</f>
        <v/>
      </c>
      <c r="N836" s="14"/>
      <c r="O836" s="14"/>
      <c r="P836" s="77" t="str">
        <f>IF(ISBLANK('Prediction Log'!$N836), "",'Prediction Log'!$O836-'Prediction Log'!$N836)</f>
        <v/>
      </c>
      <c r="Q836" s="78" t="str">
        <f>IF(ISBLANK('Prediction Log'!$N836), "",IF('Prediction Log'!$M836&lt;&gt;'Prediction Log'!$H836, "Y", IF(AND('Prediction Log'!$M836='Prediction Log'!$H836, ABS((-1*'Prediction Log'!$P836))&gt;ABS('Prediction Log'!$D836)), "Y", IF('Prediction Log'!$D836='Prediction Log'!$P836, "PUSH", "N"))))</f>
        <v/>
      </c>
      <c r="R836" s="79" t="str">
        <f>IF(ISBLANK('Prediction Log'!$N836), "",IF('Prediction Log'!$P836&lt;'Prediction Log'!$D836, "Y", IF('Prediction Log'!$P836='Prediction Log'!$D836, "PUSH", "N")))</f>
        <v/>
      </c>
      <c r="S836" s="79" t="str">
        <f>IF(ISBLANK('Prediction Log'!$N836), "",IF('Prediction Log'!$P836&lt;'Prediction Log'!$E836, "Y", IF('Prediction Log'!$P836='Prediction Log'!$E836, "PUSH", "N")))</f>
        <v/>
      </c>
      <c r="T836" s="80" t="str">
        <f>IF(ISBLANK('Prediction Log'!$N836),"",IF('Prediction Log'!$M836='Prediction Log'!$H836, "Y", "N"))</f>
        <v/>
      </c>
      <c r="U836" s="80" t="str">
        <f>'Prediction Log'!$R836</f>
        <v/>
      </c>
      <c r="V836" s="80" t="str">
        <f>IF(ISBLANK('Prediction Log'!$N836), "",IF(AND('Prediction Log'!$T836="Y", 'Prediction Log'!$U836="Y"), "Y", "N"))</f>
        <v/>
      </c>
      <c r="W836" s="81" t="str">
        <f>IF(ISBLANK('Prediction Log'!$N836),"",IF('Prediction Log'!$M836='Prediction Log'!$I836, "Y", "N"))</f>
        <v/>
      </c>
      <c r="X836" s="81" t="str">
        <f>IF(ISBLANK('Prediction Log'!$N836), "", IF('Prediction Log'!$R836=Games!K818, "Y", "N"))</f>
        <v/>
      </c>
      <c r="Y836" s="82" t="str">
        <f>IF(ISBLANK('Prediction Log'!$N836), "",IF('Prediction Log'!$J836='Prediction Log'!$M836, "Y", "N"))</f>
        <v/>
      </c>
      <c r="Z836" s="81" t="str">
        <f>IF(ISBLANK('Prediction Log'!$N836), "",IF('Prediction Log'!$I836&lt;&gt;'Prediction Log'!$M836, "N",IF(AND('Prediction Log'!$E836&gt;0, 'Prediction Log'!$P836&gt;'Prediction Log'!$E836, 'Prediction Log'!$I836='Prediction Log'!$C836), "Y", IF(AND('Prediction Log'!$E836&lt;0, 'Prediction Log'!$P836&lt;'Prediction Log'!$E836,'Prediction Log'!$I836='Prediction Log'!$B836 ), "Y", IF('Prediction Log'!$P836='Prediction Log'!$E836, "PUSH", "N")))))</f>
        <v/>
      </c>
      <c r="AA836" s="81" t="str">
        <f>IF(ISBLANK('Prediction Log'!$N836), "",IF(AND('Prediction Log'!$W836="Y", 'Prediction Log'!$X836="Y"), "Y", "N"))</f>
        <v/>
      </c>
      <c r="AB836" s="80" t="str">
        <f>IF(ISBLANK('Prediction Log'!$N836), "",IF('Prediction Log'!$D836&gt;0, 'Prediction Log'!$P836-'Prediction Log'!$D836, IF('Prediction Log'!$D836&lt;0, -'Prediction Log'!$P836+'Prediction Log'!$D836, "NA")))</f>
        <v/>
      </c>
      <c r="AC836" s="80" t="str">
        <f>IF(ISBLANK('Prediction Log'!$N836), "",ABS('Prediction Log'!$AB836))</f>
        <v/>
      </c>
      <c r="AD836" s="81" t="str">
        <f>IF(ISBLANK('Prediction Log'!$N836), "",IF('Prediction Log'!$E836&gt;0, 'Prediction Log'!$P836-'Prediction Log'!$E836, IF('Prediction Log'!$E836&lt;0, -'Prediction Log'!$P836+'Prediction Log'!$E836, "NA")))</f>
        <v/>
      </c>
      <c r="AE836" s="81" t="str">
        <f>IF(ISBLANK('Prediction Log'!$N836), "",ABS('Prediction Log'!$AD836))</f>
        <v/>
      </c>
    </row>
    <row r="837" ht="14.25" customHeight="1">
      <c r="A837" s="67" t="str">
        <f>IF(ISBLANK(Games!$B819), "",Games!A819)</f>
        <v/>
      </c>
      <c r="B837" s="67" t="str">
        <f>IF(ISBLANK(Games!$B819), "",Games!B819)</f>
        <v/>
      </c>
      <c r="C837" s="67" t="str">
        <f>IF(ISBLANK(Games!$B819), "",Games!E819)</f>
        <v/>
      </c>
      <c r="D837" s="68" t="str">
        <f>IF(ISBLANK(Games!$B819), "",Games!G819)</f>
        <v/>
      </c>
      <c r="E837" s="68" t="str">
        <f>IF(ISBLANK(Games!$B819), "",Games!H819)</f>
        <v/>
      </c>
      <c r="F837" s="69" t="str">
        <f>Games!D819</f>
        <v/>
      </c>
      <c r="G837" s="70" t="str">
        <f>Games!K819</f>
        <v/>
      </c>
      <c r="H837" s="71" t="str">
        <f>IF(ISBLANK(Games!B819), "", IF('Prediction Log'!$D837&lt;0, 'Prediction Log'!$B837, 'Prediction Log'!$C837))</f>
        <v/>
      </c>
      <c r="I837" s="72" t="str">
        <f>IF(ISBLANK(Games!$B819), "",Games!I819)</f>
        <v/>
      </c>
      <c r="J837" s="72" t="str">
        <f>IF('Prediction Log'!$F837&gt;0.5, 'Prediction Log'!$B837, IF('Prediction Log'!$F837&lt;0.5, 'Prediction Log'!$C837, "PICK"))</f>
        <v/>
      </c>
      <c r="K837" s="73" t="str">
        <f>IF(ISBLANK(Games!B819), "",IF('Prediction Log'!$J837='Prediction Log'!$B837, 'Prediction Log'!$F837, 1-'Prediction Log'!$F837))</f>
        <v/>
      </c>
      <c r="L837" s="74" t="str">
        <f>IF(ISBLANK(Games!$B819), "",Games!L819)</f>
        <v/>
      </c>
      <c r="M837" s="75" t="str">
        <f>IF(ISBLANK('Prediction Log'!$N837), "",IF('Prediction Log'!$N837&gt;'Prediction Log'!$O837,'Prediction Log'!$B837,'Prediction Log'!$C837))</f>
        <v/>
      </c>
      <c r="N837" s="67"/>
      <c r="O837" s="67"/>
      <c r="P837" s="77" t="str">
        <f>IF(ISBLANK('Prediction Log'!$N837), "",'Prediction Log'!$O837-'Prediction Log'!$N837)</f>
        <v/>
      </c>
      <c r="Q837" s="78" t="str">
        <f>IF(ISBLANK('Prediction Log'!$N837), "",IF('Prediction Log'!$M837&lt;&gt;'Prediction Log'!$H837, "Y", IF(AND('Prediction Log'!$M837='Prediction Log'!$H837, ABS((-1*'Prediction Log'!$P837))&gt;ABS('Prediction Log'!$D837)), "Y", IF('Prediction Log'!$D837='Prediction Log'!$P837, "PUSH", "N"))))</f>
        <v/>
      </c>
      <c r="R837" s="79" t="str">
        <f>IF(ISBLANK('Prediction Log'!$N837), "",IF('Prediction Log'!$P837&lt;'Prediction Log'!$D837, "Y", IF('Prediction Log'!$P837='Prediction Log'!$D837, "PUSH", "N")))</f>
        <v/>
      </c>
      <c r="S837" s="79" t="str">
        <f>IF(ISBLANK('Prediction Log'!$N837), "",IF('Prediction Log'!$P837&lt;'Prediction Log'!$E837, "Y", IF('Prediction Log'!$P837='Prediction Log'!$E837, "PUSH", "N")))</f>
        <v/>
      </c>
      <c r="T837" s="80" t="str">
        <f>IF(ISBLANK('Prediction Log'!$N837),"",IF('Prediction Log'!$M837='Prediction Log'!$H837, "Y", "N"))</f>
        <v/>
      </c>
      <c r="U837" s="80" t="str">
        <f>'Prediction Log'!$R837</f>
        <v/>
      </c>
      <c r="V837" s="80" t="str">
        <f>IF(ISBLANK('Prediction Log'!$N837), "",IF(AND('Prediction Log'!$T837="Y", 'Prediction Log'!$U837="Y"), "Y", "N"))</f>
        <v/>
      </c>
      <c r="W837" s="81" t="str">
        <f>IF(ISBLANK('Prediction Log'!$N837),"",IF('Prediction Log'!$M837='Prediction Log'!$I837, "Y", "N"))</f>
        <v/>
      </c>
      <c r="X837" s="81" t="str">
        <f>IF(ISBLANK('Prediction Log'!$N837), "", IF('Prediction Log'!$R837=Games!K819, "Y", "N"))</f>
        <v/>
      </c>
      <c r="Y837" s="82" t="str">
        <f>IF(ISBLANK('Prediction Log'!$N837), "",IF('Prediction Log'!$J837='Prediction Log'!$M837, "Y", "N"))</f>
        <v/>
      </c>
      <c r="Z837" s="81" t="str">
        <f>IF(ISBLANK('Prediction Log'!$N837), "",IF('Prediction Log'!$I837&lt;&gt;'Prediction Log'!$M837, "N",IF(AND('Prediction Log'!$E837&gt;0, 'Prediction Log'!$P837&gt;'Prediction Log'!$E837, 'Prediction Log'!$I837='Prediction Log'!$C837), "Y", IF(AND('Prediction Log'!$E837&lt;0, 'Prediction Log'!$P837&lt;'Prediction Log'!$E837,'Prediction Log'!$I837='Prediction Log'!$B837 ), "Y", IF('Prediction Log'!$P837='Prediction Log'!$E837, "PUSH", "N")))))</f>
        <v/>
      </c>
      <c r="AA837" s="81" t="str">
        <f>IF(ISBLANK('Prediction Log'!$N837), "",IF(AND('Prediction Log'!$W837="Y", 'Prediction Log'!$X837="Y"), "Y", "N"))</f>
        <v/>
      </c>
      <c r="AB837" s="80" t="str">
        <f>IF(ISBLANK('Prediction Log'!$N837), "",IF('Prediction Log'!$D837&gt;0, 'Prediction Log'!$P837-'Prediction Log'!$D837, IF('Prediction Log'!$D837&lt;0, -'Prediction Log'!$P837+'Prediction Log'!$D837, "NA")))</f>
        <v/>
      </c>
      <c r="AC837" s="80" t="str">
        <f>IF(ISBLANK('Prediction Log'!$N837), "",ABS('Prediction Log'!$AB837))</f>
        <v/>
      </c>
      <c r="AD837" s="81" t="str">
        <f>IF(ISBLANK('Prediction Log'!$N837), "",IF('Prediction Log'!$E837&gt;0, 'Prediction Log'!$P837-'Prediction Log'!$E837, IF('Prediction Log'!$E837&lt;0, -'Prediction Log'!$P837+'Prediction Log'!$E837, "NA")))</f>
        <v/>
      </c>
      <c r="AE837" s="81" t="str">
        <f>IF(ISBLANK('Prediction Log'!$N837), "",ABS('Prediction Log'!$AD837))</f>
        <v/>
      </c>
    </row>
    <row r="838" ht="14.25" customHeight="1">
      <c r="A838" s="14" t="str">
        <f>IF(ISBLANK(Games!$B820), "",Games!A820)</f>
        <v/>
      </c>
      <c r="B838" s="67" t="str">
        <f>IF(ISBLANK(Games!$B820), "",Games!B820)</f>
        <v/>
      </c>
      <c r="C838" s="67" t="str">
        <f>IF(ISBLANK(Games!$B820), "",Games!E820)</f>
        <v/>
      </c>
      <c r="D838" s="10" t="str">
        <f>IF(ISBLANK(Games!$B820), "",Games!G820)</f>
        <v/>
      </c>
      <c r="E838" s="10" t="str">
        <f>IF(ISBLANK(Games!$B820), "",Games!H820)</f>
        <v/>
      </c>
      <c r="F838" s="69" t="str">
        <f>Games!D820</f>
        <v/>
      </c>
      <c r="G838" s="70" t="str">
        <f>Games!K820</f>
        <v/>
      </c>
      <c r="H838" s="71" t="str">
        <f>IF(ISBLANK(Games!B820), "", IF('Prediction Log'!$D838&lt;0, 'Prediction Log'!$B838, 'Prediction Log'!$C838))</f>
        <v/>
      </c>
      <c r="I838" s="72" t="str">
        <f>IF(ISBLANK(Games!$B820), "",Games!I820)</f>
        <v/>
      </c>
      <c r="J838" s="72" t="str">
        <f>IF('Prediction Log'!$F838&gt;0.5, 'Prediction Log'!$B838, IF('Prediction Log'!$F838&lt;0.5, 'Prediction Log'!$C838, "PICK"))</f>
        <v/>
      </c>
      <c r="K838" s="73" t="str">
        <f>IF(ISBLANK(Games!B820), "",IF('Prediction Log'!$J838='Prediction Log'!$B838, 'Prediction Log'!$F838, 1-'Prediction Log'!$F838))</f>
        <v/>
      </c>
      <c r="L838" s="74" t="str">
        <f>IF(ISBLANK(Games!$B820), "",Games!L820)</f>
        <v/>
      </c>
      <c r="M838" s="75" t="str">
        <f>IF(ISBLANK('Prediction Log'!$N838), "",IF('Prediction Log'!$N838&gt;'Prediction Log'!$O838,'Prediction Log'!$B838,'Prediction Log'!$C838))</f>
        <v/>
      </c>
      <c r="N838" s="14"/>
      <c r="O838" s="14"/>
      <c r="P838" s="77" t="str">
        <f>IF(ISBLANK('Prediction Log'!$N838), "",'Prediction Log'!$O838-'Prediction Log'!$N838)</f>
        <v/>
      </c>
      <c r="Q838" s="78" t="str">
        <f>IF(ISBLANK('Prediction Log'!$N838), "",IF('Prediction Log'!$M838&lt;&gt;'Prediction Log'!$H838, "Y", IF(AND('Prediction Log'!$M838='Prediction Log'!$H838, ABS((-1*'Prediction Log'!$P838))&gt;ABS('Prediction Log'!$D838)), "Y", IF('Prediction Log'!$D838='Prediction Log'!$P838, "PUSH", "N"))))</f>
        <v/>
      </c>
      <c r="R838" s="79" t="str">
        <f>IF(ISBLANK('Prediction Log'!$N838), "",IF('Prediction Log'!$P838&lt;'Prediction Log'!$D838, "Y", IF('Prediction Log'!$P838='Prediction Log'!$D838, "PUSH", "N")))</f>
        <v/>
      </c>
      <c r="S838" s="79" t="str">
        <f>IF(ISBLANK('Prediction Log'!$N838), "",IF('Prediction Log'!$P838&lt;'Prediction Log'!$E838, "Y", IF('Prediction Log'!$P838='Prediction Log'!$E838, "PUSH", "N")))</f>
        <v/>
      </c>
      <c r="T838" s="80" t="str">
        <f>IF(ISBLANK('Prediction Log'!$N838),"",IF('Prediction Log'!$M838='Prediction Log'!$H838, "Y", "N"))</f>
        <v/>
      </c>
      <c r="U838" s="80" t="str">
        <f>'Prediction Log'!$R838</f>
        <v/>
      </c>
      <c r="V838" s="80" t="str">
        <f>IF(ISBLANK('Prediction Log'!$N838), "",IF(AND('Prediction Log'!$T838="Y", 'Prediction Log'!$U838="Y"), "Y", "N"))</f>
        <v/>
      </c>
      <c r="W838" s="81" t="str">
        <f>IF(ISBLANK('Prediction Log'!$N838),"",IF('Prediction Log'!$M838='Prediction Log'!$I838, "Y", "N"))</f>
        <v/>
      </c>
      <c r="X838" s="81" t="str">
        <f>IF(ISBLANK('Prediction Log'!$N838), "", IF('Prediction Log'!$R838=Games!K820, "Y", "N"))</f>
        <v/>
      </c>
      <c r="Y838" s="82" t="str">
        <f>IF(ISBLANK('Prediction Log'!$N838), "",IF('Prediction Log'!$J838='Prediction Log'!$M838, "Y", "N"))</f>
        <v/>
      </c>
      <c r="Z838" s="81" t="str">
        <f>IF(ISBLANK('Prediction Log'!$N838), "",IF('Prediction Log'!$I838&lt;&gt;'Prediction Log'!$M838, "N",IF(AND('Prediction Log'!$E838&gt;0, 'Prediction Log'!$P838&gt;'Prediction Log'!$E838, 'Prediction Log'!$I838='Prediction Log'!$C838), "Y", IF(AND('Prediction Log'!$E838&lt;0, 'Prediction Log'!$P838&lt;'Prediction Log'!$E838,'Prediction Log'!$I838='Prediction Log'!$B838 ), "Y", IF('Prediction Log'!$P838='Prediction Log'!$E838, "PUSH", "N")))))</f>
        <v/>
      </c>
      <c r="AA838" s="81" t="str">
        <f>IF(ISBLANK('Prediction Log'!$N838), "",IF(AND('Prediction Log'!$W838="Y", 'Prediction Log'!$X838="Y"), "Y", "N"))</f>
        <v/>
      </c>
      <c r="AB838" s="80" t="str">
        <f>IF(ISBLANK('Prediction Log'!$N838), "",IF('Prediction Log'!$D838&gt;0, 'Prediction Log'!$P838-'Prediction Log'!$D838, IF('Prediction Log'!$D838&lt;0, -'Prediction Log'!$P838+'Prediction Log'!$D838, "NA")))</f>
        <v/>
      </c>
      <c r="AC838" s="80" t="str">
        <f>IF(ISBLANK('Prediction Log'!$N838), "",ABS('Prediction Log'!$AB838))</f>
        <v/>
      </c>
      <c r="AD838" s="81" t="str">
        <f>IF(ISBLANK('Prediction Log'!$N838), "",IF('Prediction Log'!$E838&gt;0, 'Prediction Log'!$P838-'Prediction Log'!$E838, IF('Prediction Log'!$E838&lt;0, -'Prediction Log'!$P838+'Prediction Log'!$E838, "NA")))</f>
        <v/>
      </c>
      <c r="AE838" s="81" t="str">
        <f>IF(ISBLANK('Prediction Log'!$N838), "",ABS('Prediction Log'!$AD838))</f>
        <v/>
      </c>
    </row>
    <row r="839" ht="14.25" customHeight="1">
      <c r="A839" s="67" t="str">
        <f>IF(ISBLANK(Games!$B821), "",Games!A821)</f>
        <v/>
      </c>
      <c r="B839" s="67" t="str">
        <f>IF(ISBLANK(Games!$B821), "",Games!B821)</f>
        <v/>
      </c>
      <c r="C839" s="67" t="str">
        <f>IF(ISBLANK(Games!$B821), "",Games!E821)</f>
        <v/>
      </c>
      <c r="D839" s="68" t="str">
        <f>IF(ISBLANK(Games!$B821), "",Games!G821)</f>
        <v/>
      </c>
      <c r="E839" s="68" t="str">
        <f>IF(ISBLANK(Games!$B821), "",Games!H821)</f>
        <v/>
      </c>
      <c r="F839" s="69" t="str">
        <f>Games!D821</f>
        <v/>
      </c>
      <c r="G839" s="70" t="str">
        <f>Games!K821</f>
        <v/>
      </c>
      <c r="H839" s="71" t="str">
        <f>IF(ISBLANK(Games!B821), "", IF('Prediction Log'!$D839&lt;0, 'Prediction Log'!$B839, 'Prediction Log'!$C839))</f>
        <v/>
      </c>
      <c r="I839" s="72" t="str">
        <f>IF(ISBLANK(Games!$B821), "",Games!I821)</f>
        <v/>
      </c>
      <c r="J839" s="72" t="str">
        <f>IF('Prediction Log'!$F839&gt;0.5, 'Prediction Log'!$B839, IF('Prediction Log'!$F839&lt;0.5, 'Prediction Log'!$C839, "PICK"))</f>
        <v/>
      </c>
      <c r="K839" s="73" t="str">
        <f>IF(ISBLANK(Games!B821), "",IF('Prediction Log'!$J839='Prediction Log'!$B839, 'Prediction Log'!$F839, 1-'Prediction Log'!$F839))</f>
        <v/>
      </c>
      <c r="L839" s="74" t="str">
        <f>IF(ISBLANK(Games!$B821), "",Games!L821)</f>
        <v/>
      </c>
      <c r="M839" s="75" t="str">
        <f>IF(ISBLANK('Prediction Log'!$N839), "",IF('Prediction Log'!$N839&gt;'Prediction Log'!$O839,'Prediction Log'!$B839,'Prediction Log'!$C839))</f>
        <v/>
      </c>
      <c r="N839" s="67"/>
      <c r="O839" s="67"/>
      <c r="P839" s="77" t="str">
        <f>IF(ISBLANK('Prediction Log'!$N839), "",'Prediction Log'!$O839-'Prediction Log'!$N839)</f>
        <v/>
      </c>
      <c r="Q839" s="78" t="str">
        <f>IF(ISBLANK('Prediction Log'!$N839), "",IF('Prediction Log'!$M839&lt;&gt;'Prediction Log'!$H839, "Y", IF(AND('Prediction Log'!$M839='Prediction Log'!$H839, ABS((-1*'Prediction Log'!$P839))&gt;ABS('Prediction Log'!$D839)), "Y", IF('Prediction Log'!$D839='Prediction Log'!$P839, "PUSH", "N"))))</f>
        <v/>
      </c>
      <c r="R839" s="79" t="str">
        <f>IF(ISBLANK('Prediction Log'!$N839), "",IF('Prediction Log'!$P839&lt;'Prediction Log'!$D839, "Y", IF('Prediction Log'!$P839='Prediction Log'!$D839, "PUSH", "N")))</f>
        <v/>
      </c>
      <c r="S839" s="79" t="str">
        <f>IF(ISBLANK('Prediction Log'!$N839), "",IF('Prediction Log'!$P839&lt;'Prediction Log'!$E839, "Y", IF('Prediction Log'!$P839='Prediction Log'!$E839, "PUSH", "N")))</f>
        <v/>
      </c>
      <c r="T839" s="80" t="str">
        <f>IF(ISBLANK('Prediction Log'!$N839),"",IF('Prediction Log'!$M839='Prediction Log'!$H839, "Y", "N"))</f>
        <v/>
      </c>
      <c r="U839" s="80" t="str">
        <f>'Prediction Log'!$R839</f>
        <v/>
      </c>
      <c r="V839" s="80" t="str">
        <f>IF(ISBLANK('Prediction Log'!$N839), "",IF(AND('Prediction Log'!$T839="Y", 'Prediction Log'!$U839="Y"), "Y", "N"))</f>
        <v/>
      </c>
      <c r="W839" s="81" t="str">
        <f>IF(ISBLANK('Prediction Log'!$N839),"",IF('Prediction Log'!$M839='Prediction Log'!$I839, "Y", "N"))</f>
        <v/>
      </c>
      <c r="X839" s="81" t="str">
        <f>IF(ISBLANK('Prediction Log'!$N839), "", IF('Prediction Log'!$R839=Games!K821, "Y", "N"))</f>
        <v/>
      </c>
      <c r="Y839" s="82" t="str">
        <f>IF(ISBLANK('Prediction Log'!$N839), "",IF('Prediction Log'!$J839='Prediction Log'!$M839, "Y", "N"))</f>
        <v/>
      </c>
      <c r="Z839" s="81" t="str">
        <f>IF(ISBLANK('Prediction Log'!$N839), "",IF('Prediction Log'!$I839&lt;&gt;'Prediction Log'!$M839, "N",IF(AND('Prediction Log'!$E839&gt;0, 'Prediction Log'!$P839&gt;'Prediction Log'!$E839, 'Prediction Log'!$I839='Prediction Log'!$C839), "Y", IF(AND('Prediction Log'!$E839&lt;0, 'Prediction Log'!$P839&lt;'Prediction Log'!$E839,'Prediction Log'!$I839='Prediction Log'!$B839 ), "Y", IF('Prediction Log'!$P839='Prediction Log'!$E839, "PUSH", "N")))))</f>
        <v/>
      </c>
      <c r="AA839" s="81" t="str">
        <f>IF(ISBLANK('Prediction Log'!$N839), "",IF(AND('Prediction Log'!$W839="Y", 'Prediction Log'!$X839="Y"), "Y", "N"))</f>
        <v/>
      </c>
      <c r="AB839" s="80" t="str">
        <f>IF(ISBLANK('Prediction Log'!$N839), "",IF('Prediction Log'!$D839&gt;0, 'Prediction Log'!$P839-'Prediction Log'!$D839, IF('Prediction Log'!$D839&lt;0, -'Prediction Log'!$P839+'Prediction Log'!$D839, "NA")))</f>
        <v/>
      </c>
      <c r="AC839" s="80" t="str">
        <f>IF(ISBLANK('Prediction Log'!$N839), "",ABS('Prediction Log'!$AB839))</f>
        <v/>
      </c>
      <c r="AD839" s="81" t="str">
        <f>IF(ISBLANK('Prediction Log'!$N839), "",IF('Prediction Log'!$E839&gt;0, 'Prediction Log'!$P839-'Prediction Log'!$E839, IF('Prediction Log'!$E839&lt;0, -'Prediction Log'!$P839+'Prediction Log'!$E839, "NA")))</f>
        <v/>
      </c>
      <c r="AE839" s="81" t="str">
        <f>IF(ISBLANK('Prediction Log'!$N839), "",ABS('Prediction Log'!$AD839))</f>
        <v/>
      </c>
    </row>
    <row r="840" ht="14.25" customHeight="1">
      <c r="A840" s="14" t="str">
        <f>IF(ISBLANK(Games!$B822), "",Games!A822)</f>
        <v/>
      </c>
      <c r="B840" s="67" t="str">
        <f>IF(ISBLANK(Games!$B822), "",Games!B822)</f>
        <v/>
      </c>
      <c r="C840" s="67" t="str">
        <f>IF(ISBLANK(Games!$B822), "",Games!E822)</f>
        <v/>
      </c>
      <c r="D840" s="10" t="str">
        <f>IF(ISBLANK(Games!$B822), "",Games!G822)</f>
        <v/>
      </c>
      <c r="E840" s="10" t="str">
        <f>IF(ISBLANK(Games!$B822), "",Games!H822)</f>
        <v/>
      </c>
      <c r="F840" s="69" t="str">
        <f>Games!D822</f>
        <v/>
      </c>
      <c r="G840" s="70" t="str">
        <f>Games!K822</f>
        <v/>
      </c>
      <c r="H840" s="71" t="str">
        <f>IF(ISBLANK(Games!B822), "", IF('Prediction Log'!$D840&lt;0, 'Prediction Log'!$B840, 'Prediction Log'!$C840))</f>
        <v/>
      </c>
      <c r="I840" s="72" t="str">
        <f>IF(ISBLANK(Games!$B822), "",Games!I822)</f>
        <v/>
      </c>
      <c r="J840" s="72" t="str">
        <f>IF('Prediction Log'!$F840&gt;0.5, 'Prediction Log'!$B840, IF('Prediction Log'!$F840&lt;0.5, 'Prediction Log'!$C840, "PICK"))</f>
        <v/>
      </c>
      <c r="K840" s="73" t="str">
        <f>IF(ISBLANK(Games!B822), "",IF('Prediction Log'!$J840='Prediction Log'!$B840, 'Prediction Log'!$F840, 1-'Prediction Log'!$F840))</f>
        <v/>
      </c>
      <c r="L840" s="74" t="str">
        <f>IF(ISBLANK(Games!$B822), "",Games!L822)</f>
        <v/>
      </c>
      <c r="M840" s="75" t="str">
        <f>IF(ISBLANK('Prediction Log'!$N840), "",IF('Prediction Log'!$N840&gt;'Prediction Log'!$O840,'Prediction Log'!$B840,'Prediction Log'!$C840))</f>
        <v/>
      </c>
      <c r="N840" s="14"/>
      <c r="O840" s="14"/>
      <c r="P840" s="77" t="str">
        <f>IF(ISBLANK('Prediction Log'!$N840), "",'Prediction Log'!$O840-'Prediction Log'!$N840)</f>
        <v/>
      </c>
      <c r="Q840" s="78" t="str">
        <f>IF(ISBLANK('Prediction Log'!$N840), "",IF('Prediction Log'!$M840&lt;&gt;'Prediction Log'!$H840, "Y", IF(AND('Prediction Log'!$M840='Prediction Log'!$H840, ABS((-1*'Prediction Log'!$P840))&gt;ABS('Prediction Log'!$D840)), "Y", IF('Prediction Log'!$D840='Prediction Log'!$P840, "PUSH", "N"))))</f>
        <v/>
      </c>
      <c r="R840" s="79" t="str">
        <f>IF(ISBLANK('Prediction Log'!$N840), "",IF('Prediction Log'!$P840&lt;'Prediction Log'!$D840, "Y", IF('Prediction Log'!$P840='Prediction Log'!$D840, "PUSH", "N")))</f>
        <v/>
      </c>
      <c r="S840" s="79" t="str">
        <f>IF(ISBLANK('Prediction Log'!$N840), "",IF('Prediction Log'!$P840&lt;'Prediction Log'!$E840, "Y", IF('Prediction Log'!$P840='Prediction Log'!$E840, "PUSH", "N")))</f>
        <v/>
      </c>
      <c r="T840" s="80" t="str">
        <f>IF(ISBLANK('Prediction Log'!$N840),"",IF('Prediction Log'!$M840='Prediction Log'!$H840, "Y", "N"))</f>
        <v/>
      </c>
      <c r="U840" s="80" t="str">
        <f>'Prediction Log'!$R840</f>
        <v/>
      </c>
      <c r="V840" s="80" t="str">
        <f>IF(ISBLANK('Prediction Log'!$N840), "",IF(AND('Prediction Log'!$T840="Y", 'Prediction Log'!$U840="Y"), "Y", "N"))</f>
        <v/>
      </c>
      <c r="W840" s="81" t="str">
        <f>IF(ISBLANK('Prediction Log'!$N840),"",IF('Prediction Log'!$M840='Prediction Log'!$I840, "Y", "N"))</f>
        <v/>
      </c>
      <c r="X840" s="81" t="str">
        <f>IF(ISBLANK('Prediction Log'!$N840), "", IF('Prediction Log'!$R840=Games!K822, "Y", "N"))</f>
        <v/>
      </c>
      <c r="Y840" s="82" t="str">
        <f>IF(ISBLANK('Prediction Log'!$N840), "",IF('Prediction Log'!$J840='Prediction Log'!$M840, "Y", "N"))</f>
        <v/>
      </c>
      <c r="Z840" s="81" t="str">
        <f>IF(ISBLANK('Prediction Log'!$N840), "",IF('Prediction Log'!$I840&lt;&gt;'Prediction Log'!$M840, "N",IF(AND('Prediction Log'!$E840&gt;0, 'Prediction Log'!$P840&gt;'Prediction Log'!$E840, 'Prediction Log'!$I840='Prediction Log'!$C840), "Y", IF(AND('Prediction Log'!$E840&lt;0, 'Prediction Log'!$P840&lt;'Prediction Log'!$E840,'Prediction Log'!$I840='Prediction Log'!$B840 ), "Y", IF('Prediction Log'!$P840='Prediction Log'!$E840, "PUSH", "N")))))</f>
        <v/>
      </c>
      <c r="AA840" s="81" t="str">
        <f>IF(ISBLANK('Prediction Log'!$N840), "",IF(AND('Prediction Log'!$W840="Y", 'Prediction Log'!$X840="Y"), "Y", "N"))</f>
        <v/>
      </c>
      <c r="AB840" s="80" t="str">
        <f>IF(ISBLANK('Prediction Log'!$N840), "",IF('Prediction Log'!$D840&gt;0, 'Prediction Log'!$P840-'Prediction Log'!$D840, IF('Prediction Log'!$D840&lt;0, -'Prediction Log'!$P840+'Prediction Log'!$D840, "NA")))</f>
        <v/>
      </c>
      <c r="AC840" s="80" t="str">
        <f>IF(ISBLANK('Prediction Log'!$N840), "",ABS('Prediction Log'!$AB840))</f>
        <v/>
      </c>
      <c r="AD840" s="81" t="str">
        <f>IF(ISBLANK('Prediction Log'!$N840), "",IF('Prediction Log'!$E840&gt;0, 'Prediction Log'!$P840-'Prediction Log'!$E840, IF('Prediction Log'!$E840&lt;0, -'Prediction Log'!$P840+'Prediction Log'!$E840, "NA")))</f>
        <v/>
      </c>
      <c r="AE840" s="81" t="str">
        <f>IF(ISBLANK('Prediction Log'!$N840), "",ABS('Prediction Log'!$AD840))</f>
        <v/>
      </c>
    </row>
    <row r="841" ht="14.25" customHeight="1">
      <c r="A841" s="67" t="str">
        <f>IF(ISBLANK(Games!$B823), "",Games!A823)</f>
        <v/>
      </c>
      <c r="B841" s="67" t="str">
        <f>IF(ISBLANK(Games!$B823), "",Games!B823)</f>
        <v/>
      </c>
      <c r="C841" s="67" t="str">
        <f>IF(ISBLANK(Games!$B823), "",Games!E823)</f>
        <v/>
      </c>
      <c r="D841" s="68" t="str">
        <f>IF(ISBLANK(Games!$B823), "",Games!G823)</f>
        <v/>
      </c>
      <c r="E841" s="68" t="str">
        <f>IF(ISBLANK(Games!$B823), "",Games!H823)</f>
        <v/>
      </c>
      <c r="F841" s="69" t="str">
        <f>Games!D823</f>
        <v/>
      </c>
      <c r="G841" s="70" t="str">
        <f>Games!K823</f>
        <v/>
      </c>
      <c r="H841" s="71" t="str">
        <f>IF(ISBLANK(Games!B823), "", IF('Prediction Log'!$D841&lt;0, 'Prediction Log'!$B841, 'Prediction Log'!$C841))</f>
        <v/>
      </c>
      <c r="I841" s="72" t="str">
        <f>IF(ISBLANK(Games!$B823), "",Games!I823)</f>
        <v/>
      </c>
      <c r="J841" s="72" t="str">
        <f>IF('Prediction Log'!$F841&gt;0.5, 'Prediction Log'!$B841, IF('Prediction Log'!$F841&lt;0.5, 'Prediction Log'!$C841, "PICK"))</f>
        <v/>
      </c>
      <c r="K841" s="73" t="str">
        <f>IF(ISBLANK(Games!B823), "",IF('Prediction Log'!$J841='Prediction Log'!$B841, 'Prediction Log'!$F841, 1-'Prediction Log'!$F841))</f>
        <v/>
      </c>
      <c r="L841" s="74" t="str">
        <f>IF(ISBLANK(Games!$B823), "",Games!L823)</f>
        <v/>
      </c>
      <c r="M841" s="75" t="str">
        <f>IF(ISBLANK('Prediction Log'!$N841), "",IF('Prediction Log'!$N841&gt;'Prediction Log'!$O841,'Prediction Log'!$B841,'Prediction Log'!$C841))</f>
        <v/>
      </c>
      <c r="N841" s="67"/>
      <c r="O841" s="67"/>
      <c r="P841" s="77" t="str">
        <f>IF(ISBLANK('Prediction Log'!$N841), "",'Prediction Log'!$O841-'Prediction Log'!$N841)</f>
        <v/>
      </c>
      <c r="Q841" s="78" t="str">
        <f>IF(ISBLANK('Prediction Log'!$N841), "",IF('Prediction Log'!$M841&lt;&gt;'Prediction Log'!$H841, "Y", IF(AND('Prediction Log'!$M841='Prediction Log'!$H841, ABS((-1*'Prediction Log'!$P841))&gt;ABS('Prediction Log'!$D841)), "Y", IF('Prediction Log'!$D841='Prediction Log'!$P841, "PUSH", "N"))))</f>
        <v/>
      </c>
      <c r="R841" s="79" t="str">
        <f>IF(ISBLANK('Prediction Log'!$N841), "",IF('Prediction Log'!$P841&lt;'Prediction Log'!$D841, "Y", IF('Prediction Log'!$P841='Prediction Log'!$D841, "PUSH", "N")))</f>
        <v/>
      </c>
      <c r="S841" s="79" t="str">
        <f>IF(ISBLANK('Prediction Log'!$N841), "",IF('Prediction Log'!$P841&lt;'Prediction Log'!$E841, "Y", IF('Prediction Log'!$P841='Prediction Log'!$E841, "PUSH", "N")))</f>
        <v/>
      </c>
      <c r="T841" s="80" t="str">
        <f>IF(ISBLANK('Prediction Log'!$N841),"",IF('Prediction Log'!$M841='Prediction Log'!$H841, "Y", "N"))</f>
        <v/>
      </c>
      <c r="U841" s="80" t="str">
        <f>'Prediction Log'!$R841</f>
        <v/>
      </c>
      <c r="V841" s="80" t="str">
        <f>IF(ISBLANK('Prediction Log'!$N841), "",IF(AND('Prediction Log'!$T841="Y", 'Prediction Log'!$U841="Y"), "Y", "N"))</f>
        <v/>
      </c>
      <c r="W841" s="81" t="str">
        <f>IF(ISBLANK('Prediction Log'!$N841),"",IF('Prediction Log'!$M841='Prediction Log'!$I841, "Y", "N"))</f>
        <v/>
      </c>
      <c r="X841" s="81" t="str">
        <f>IF(ISBLANK('Prediction Log'!$N841), "", IF('Prediction Log'!$R841=Games!K823, "Y", "N"))</f>
        <v/>
      </c>
      <c r="Y841" s="82" t="str">
        <f>IF(ISBLANK('Prediction Log'!$N841), "",IF('Prediction Log'!$J841='Prediction Log'!$M841, "Y", "N"))</f>
        <v/>
      </c>
      <c r="Z841" s="81" t="str">
        <f>IF(ISBLANK('Prediction Log'!$N841), "",IF('Prediction Log'!$I841&lt;&gt;'Prediction Log'!$M841, "N",IF(AND('Prediction Log'!$E841&gt;0, 'Prediction Log'!$P841&gt;'Prediction Log'!$E841, 'Prediction Log'!$I841='Prediction Log'!$C841), "Y", IF(AND('Prediction Log'!$E841&lt;0, 'Prediction Log'!$P841&lt;'Prediction Log'!$E841,'Prediction Log'!$I841='Prediction Log'!$B841 ), "Y", IF('Prediction Log'!$P841='Prediction Log'!$E841, "PUSH", "N")))))</f>
        <v/>
      </c>
      <c r="AA841" s="81" t="str">
        <f>IF(ISBLANK('Prediction Log'!$N841), "",IF(AND('Prediction Log'!$W841="Y", 'Prediction Log'!$X841="Y"), "Y", "N"))</f>
        <v/>
      </c>
      <c r="AB841" s="80" t="str">
        <f>IF(ISBLANK('Prediction Log'!$N841), "",IF('Prediction Log'!$D841&gt;0, 'Prediction Log'!$P841-'Prediction Log'!$D841, IF('Prediction Log'!$D841&lt;0, -'Prediction Log'!$P841+'Prediction Log'!$D841, "NA")))</f>
        <v/>
      </c>
      <c r="AC841" s="80" t="str">
        <f>IF(ISBLANK('Prediction Log'!$N841), "",ABS('Prediction Log'!$AB841))</f>
        <v/>
      </c>
      <c r="AD841" s="81" t="str">
        <f>IF(ISBLANK('Prediction Log'!$N841), "",IF('Prediction Log'!$E841&gt;0, 'Prediction Log'!$P841-'Prediction Log'!$E841, IF('Prediction Log'!$E841&lt;0, -'Prediction Log'!$P841+'Prediction Log'!$E841, "NA")))</f>
        <v/>
      </c>
      <c r="AE841" s="81" t="str">
        <f>IF(ISBLANK('Prediction Log'!$N841), "",ABS('Prediction Log'!$AD841))</f>
        <v/>
      </c>
    </row>
    <row r="842" ht="14.25" customHeight="1">
      <c r="A842" s="14" t="str">
        <f>IF(ISBLANK(Games!$B824), "",Games!A824)</f>
        <v/>
      </c>
      <c r="B842" s="67" t="str">
        <f>IF(ISBLANK(Games!$B824), "",Games!B824)</f>
        <v/>
      </c>
      <c r="C842" s="67" t="str">
        <f>IF(ISBLANK(Games!$B824), "",Games!E824)</f>
        <v/>
      </c>
      <c r="D842" s="10" t="str">
        <f>IF(ISBLANK(Games!$B824), "",Games!G824)</f>
        <v/>
      </c>
      <c r="E842" s="10" t="str">
        <f>IF(ISBLANK(Games!$B824), "",Games!H824)</f>
        <v/>
      </c>
      <c r="F842" s="69" t="str">
        <f>Games!D824</f>
        <v/>
      </c>
      <c r="G842" s="70" t="str">
        <f>Games!K824</f>
        <v/>
      </c>
      <c r="H842" s="71" t="str">
        <f>IF(ISBLANK(Games!B824), "", IF('Prediction Log'!$D842&lt;0, 'Prediction Log'!$B842, 'Prediction Log'!$C842))</f>
        <v/>
      </c>
      <c r="I842" s="72" t="str">
        <f>IF(ISBLANK(Games!$B824), "",Games!I824)</f>
        <v/>
      </c>
      <c r="J842" s="72" t="str">
        <f>IF('Prediction Log'!$F842&gt;0.5, 'Prediction Log'!$B842, IF('Prediction Log'!$F842&lt;0.5, 'Prediction Log'!$C842, "PICK"))</f>
        <v/>
      </c>
      <c r="K842" s="73" t="str">
        <f>IF(ISBLANK(Games!B824), "",IF('Prediction Log'!$J842='Prediction Log'!$B842, 'Prediction Log'!$F842, 1-'Prediction Log'!$F842))</f>
        <v/>
      </c>
      <c r="L842" s="74" t="str">
        <f>IF(ISBLANK(Games!$B824), "",Games!L824)</f>
        <v/>
      </c>
      <c r="M842" s="75" t="str">
        <f>IF(ISBLANK('Prediction Log'!$N842), "",IF('Prediction Log'!$N842&gt;'Prediction Log'!$O842,'Prediction Log'!$B842,'Prediction Log'!$C842))</f>
        <v/>
      </c>
      <c r="N842" s="14"/>
      <c r="O842" s="14"/>
      <c r="P842" s="77" t="str">
        <f>IF(ISBLANK('Prediction Log'!$N842), "",'Prediction Log'!$O842-'Prediction Log'!$N842)</f>
        <v/>
      </c>
      <c r="Q842" s="78" t="str">
        <f>IF(ISBLANK('Prediction Log'!$N842), "",IF('Prediction Log'!$M842&lt;&gt;'Prediction Log'!$H842, "Y", IF(AND('Prediction Log'!$M842='Prediction Log'!$H842, ABS((-1*'Prediction Log'!$P842))&gt;ABS('Prediction Log'!$D842)), "Y", IF('Prediction Log'!$D842='Prediction Log'!$P842, "PUSH", "N"))))</f>
        <v/>
      </c>
      <c r="R842" s="79" t="str">
        <f>IF(ISBLANK('Prediction Log'!$N842), "",IF('Prediction Log'!$P842&lt;'Prediction Log'!$D842, "Y", IF('Prediction Log'!$P842='Prediction Log'!$D842, "PUSH", "N")))</f>
        <v/>
      </c>
      <c r="S842" s="79" t="str">
        <f>IF(ISBLANK('Prediction Log'!$N842), "",IF('Prediction Log'!$P842&lt;'Prediction Log'!$E842, "Y", IF('Prediction Log'!$P842='Prediction Log'!$E842, "PUSH", "N")))</f>
        <v/>
      </c>
      <c r="T842" s="80" t="str">
        <f>IF(ISBLANK('Prediction Log'!$N842),"",IF('Prediction Log'!$M842='Prediction Log'!$H842, "Y", "N"))</f>
        <v/>
      </c>
      <c r="U842" s="80" t="str">
        <f>'Prediction Log'!$R842</f>
        <v/>
      </c>
      <c r="V842" s="80" t="str">
        <f>IF(ISBLANK('Prediction Log'!$N842), "",IF(AND('Prediction Log'!$T842="Y", 'Prediction Log'!$U842="Y"), "Y", "N"))</f>
        <v/>
      </c>
      <c r="W842" s="81" t="str">
        <f>IF(ISBLANK('Prediction Log'!$N842),"",IF('Prediction Log'!$M842='Prediction Log'!$I842, "Y", "N"))</f>
        <v/>
      </c>
      <c r="X842" s="81" t="str">
        <f>IF(ISBLANK('Prediction Log'!$N842), "", IF('Prediction Log'!$R842=Games!K824, "Y", "N"))</f>
        <v/>
      </c>
      <c r="Y842" s="82" t="str">
        <f>IF(ISBLANK('Prediction Log'!$N842), "",IF('Prediction Log'!$J842='Prediction Log'!$M842, "Y", "N"))</f>
        <v/>
      </c>
      <c r="Z842" s="81" t="str">
        <f>IF(ISBLANK('Prediction Log'!$N842), "",IF('Prediction Log'!$I842&lt;&gt;'Prediction Log'!$M842, "N",IF(AND('Prediction Log'!$E842&gt;0, 'Prediction Log'!$P842&gt;'Prediction Log'!$E842, 'Prediction Log'!$I842='Prediction Log'!$C842), "Y", IF(AND('Prediction Log'!$E842&lt;0, 'Prediction Log'!$P842&lt;'Prediction Log'!$E842,'Prediction Log'!$I842='Prediction Log'!$B842 ), "Y", IF('Prediction Log'!$P842='Prediction Log'!$E842, "PUSH", "N")))))</f>
        <v/>
      </c>
      <c r="AA842" s="81" t="str">
        <f>IF(ISBLANK('Prediction Log'!$N842), "",IF(AND('Prediction Log'!$W842="Y", 'Prediction Log'!$X842="Y"), "Y", "N"))</f>
        <v/>
      </c>
      <c r="AB842" s="80" t="str">
        <f>IF(ISBLANK('Prediction Log'!$N842), "",IF('Prediction Log'!$D842&gt;0, 'Prediction Log'!$P842-'Prediction Log'!$D842, IF('Prediction Log'!$D842&lt;0, -'Prediction Log'!$P842+'Prediction Log'!$D842, "NA")))</f>
        <v/>
      </c>
      <c r="AC842" s="80" t="str">
        <f>IF(ISBLANK('Prediction Log'!$N842), "",ABS('Prediction Log'!$AB842))</f>
        <v/>
      </c>
      <c r="AD842" s="81" t="str">
        <f>IF(ISBLANK('Prediction Log'!$N842), "",IF('Prediction Log'!$E842&gt;0, 'Prediction Log'!$P842-'Prediction Log'!$E842, IF('Prediction Log'!$E842&lt;0, -'Prediction Log'!$P842+'Prediction Log'!$E842, "NA")))</f>
        <v/>
      </c>
      <c r="AE842" s="81" t="str">
        <f>IF(ISBLANK('Prediction Log'!$N842), "",ABS('Prediction Log'!$AD842))</f>
        <v/>
      </c>
    </row>
    <row r="843" ht="14.25" customHeight="1">
      <c r="A843" s="67" t="str">
        <f>IF(ISBLANK(Games!$B825), "",Games!A825)</f>
        <v/>
      </c>
      <c r="B843" s="67" t="str">
        <f>IF(ISBLANK(Games!$B825), "",Games!B825)</f>
        <v/>
      </c>
      <c r="C843" s="67" t="str">
        <f>IF(ISBLANK(Games!$B825), "",Games!E825)</f>
        <v/>
      </c>
      <c r="D843" s="68" t="str">
        <f>IF(ISBLANK(Games!$B825), "",Games!G825)</f>
        <v/>
      </c>
      <c r="E843" s="68" t="str">
        <f>IF(ISBLANK(Games!$B825), "",Games!H825)</f>
        <v/>
      </c>
      <c r="F843" s="69" t="str">
        <f>Games!D825</f>
        <v/>
      </c>
      <c r="G843" s="70" t="str">
        <f>Games!K825</f>
        <v/>
      </c>
      <c r="H843" s="71" t="str">
        <f>IF(ISBLANK(Games!B825), "", IF('Prediction Log'!$D843&lt;0, 'Prediction Log'!$B843, 'Prediction Log'!$C843))</f>
        <v/>
      </c>
      <c r="I843" s="72" t="str">
        <f>IF(ISBLANK(Games!$B825), "",Games!I825)</f>
        <v/>
      </c>
      <c r="J843" s="72" t="str">
        <f>IF('Prediction Log'!$F843&gt;0.5, 'Prediction Log'!$B843, IF('Prediction Log'!$F843&lt;0.5, 'Prediction Log'!$C843, "PICK"))</f>
        <v/>
      </c>
      <c r="K843" s="73" t="str">
        <f>IF(ISBLANK(Games!B825), "",IF('Prediction Log'!$J843='Prediction Log'!$B843, 'Prediction Log'!$F843, 1-'Prediction Log'!$F843))</f>
        <v/>
      </c>
      <c r="L843" s="74" t="str">
        <f>IF(ISBLANK(Games!$B825), "",Games!L825)</f>
        <v/>
      </c>
      <c r="M843" s="75" t="str">
        <f>IF(ISBLANK('Prediction Log'!$N843), "",IF('Prediction Log'!$N843&gt;'Prediction Log'!$O843,'Prediction Log'!$B843,'Prediction Log'!$C843))</f>
        <v/>
      </c>
      <c r="N843" s="67"/>
      <c r="O843" s="67"/>
      <c r="P843" s="77" t="str">
        <f>IF(ISBLANK('Prediction Log'!$N843), "",'Prediction Log'!$O843-'Prediction Log'!$N843)</f>
        <v/>
      </c>
      <c r="Q843" s="78" t="str">
        <f>IF(ISBLANK('Prediction Log'!$N843), "",IF('Prediction Log'!$M843&lt;&gt;'Prediction Log'!$H843, "Y", IF(AND('Prediction Log'!$M843='Prediction Log'!$H843, ABS((-1*'Prediction Log'!$P843))&gt;ABS('Prediction Log'!$D843)), "Y", IF('Prediction Log'!$D843='Prediction Log'!$P843, "PUSH", "N"))))</f>
        <v/>
      </c>
      <c r="R843" s="79" t="str">
        <f>IF(ISBLANK('Prediction Log'!$N843), "",IF('Prediction Log'!$P843&lt;'Prediction Log'!$D843, "Y", IF('Prediction Log'!$P843='Prediction Log'!$D843, "PUSH", "N")))</f>
        <v/>
      </c>
      <c r="S843" s="79" t="str">
        <f>IF(ISBLANK('Prediction Log'!$N843), "",IF('Prediction Log'!$P843&lt;'Prediction Log'!$E843, "Y", IF('Prediction Log'!$P843='Prediction Log'!$E843, "PUSH", "N")))</f>
        <v/>
      </c>
      <c r="T843" s="80" t="str">
        <f>IF(ISBLANK('Prediction Log'!$N843),"",IF('Prediction Log'!$M843='Prediction Log'!$H843, "Y", "N"))</f>
        <v/>
      </c>
      <c r="U843" s="80" t="str">
        <f>'Prediction Log'!$R843</f>
        <v/>
      </c>
      <c r="V843" s="80" t="str">
        <f>IF(ISBLANK('Prediction Log'!$N843), "",IF(AND('Prediction Log'!$T843="Y", 'Prediction Log'!$U843="Y"), "Y", "N"))</f>
        <v/>
      </c>
      <c r="W843" s="81" t="str">
        <f>IF(ISBLANK('Prediction Log'!$N843),"",IF('Prediction Log'!$M843='Prediction Log'!$I843, "Y", "N"))</f>
        <v/>
      </c>
      <c r="X843" s="81" t="str">
        <f>IF(ISBLANK('Prediction Log'!$N843), "", IF('Prediction Log'!$R843=Games!K825, "Y", "N"))</f>
        <v/>
      </c>
      <c r="Y843" s="82" t="str">
        <f>IF(ISBLANK('Prediction Log'!$N843), "",IF('Prediction Log'!$J843='Prediction Log'!$M843, "Y", "N"))</f>
        <v/>
      </c>
      <c r="Z843" s="81" t="str">
        <f>IF(ISBLANK('Prediction Log'!$N843), "",IF('Prediction Log'!$I843&lt;&gt;'Prediction Log'!$M843, "N",IF(AND('Prediction Log'!$E843&gt;0, 'Prediction Log'!$P843&gt;'Prediction Log'!$E843, 'Prediction Log'!$I843='Prediction Log'!$C843), "Y", IF(AND('Prediction Log'!$E843&lt;0, 'Prediction Log'!$P843&lt;'Prediction Log'!$E843,'Prediction Log'!$I843='Prediction Log'!$B843 ), "Y", IF('Prediction Log'!$P843='Prediction Log'!$E843, "PUSH", "N")))))</f>
        <v/>
      </c>
      <c r="AA843" s="81" t="str">
        <f>IF(ISBLANK('Prediction Log'!$N843), "",IF(AND('Prediction Log'!$W843="Y", 'Prediction Log'!$X843="Y"), "Y", "N"))</f>
        <v/>
      </c>
      <c r="AB843" s="80" t="str">
        <f>IF(ISBLANK('Prediction Log'!$N843), "",IF('Prediction Log'!$D843&gt;0, 'Prediction Log'!$P843-'Prediction Log'!$D843, IF('Prediction Log'!$D843&lt;0, -'Prediction Log'!$P843+'Prediction Log'!$D843, "NA")))</f>
        <v/>
      </c>
      <c r="AC843" s="80" t="str">
        <f>IF(ISBLANK('Prediction Log'!$N843), "",ABS('Prediction Log'!$AB843))</f>
        <v/>
      </c>
      <c r="AD843" s="81" t="str">
        <f>IF(ISBLANK('Prediction Log'!$N843), "",IF('Prediction Log'!$E843&gt;0, 'Prediction Log'!$P843-'Prediction Log'!$E843, IF('Prediction Log'!$E843&lt;0, -'Prediction Log'!$P843+'Prediction Log'!$E843, "NA")))</f>
        <v/>
      </c>
      <c r="AE843" s="81" t="str">
        <f>IF(ISBLANK('Prediction Log'!$N843), "",ABS('Prediction Log'!$AD843))</f>
        <v/>
      </c>
    </row>
    <row r="844" ht="14.25" customHeight="1">
      <c r="A844" s="14" t="str">
        <f>IF(ISBLANK(Games!$B826), "",Games!A826)</f>
        <v/>
      </c>
      <c r="B844" s="67" t="str">
        <f>IF(ISBLANK(Games!$B826), "",Games!B826)</f>
        <v/>
      </c>
      <c r="C844" s="67" t="str">
        <f>IF(ISBLANK(Games!$B826), "",Games!E826)</f>
        <v/>
      </c>
      <c r="D844" s="10" t="str">
        <f>IF(ISBLANK(Games!$B826), "",Games!G826)</f>
        <v/>
      </c>
      <c r="E844" s="10" t="str">
        <f>IF(ISBLANK(Games!$B826), "",Games!H826)</f>
        <v/>
      </c>
      <c r="F844" s="69" t="str">
        <f>Games!D826</f>
        <v/>
      </c>
      <c r="G844" s="70" t="str">
        <f>Games!K826</f>
        <v/>
      </c>
      <c r="H844" s="71" t="str">
        <f>IF(ISBLANK(Games!B826), "", IF('Prediction Log'!$D844&lt;0, 'Prediction Log'!$B844, 'Prediction Log'!$C844))</f>
        <v/>
      </c>
      <c r="I844" s="72" t="str">
        <f>IF(ISBLANK(Games!$B826), "",Games!I826)</f>
        <v/>
      </c>
      <c r="J844" s="72" t="str">
        <f>IF('Prediction Log'!$F844&gt;0.5, 'Prediction Log'!$B844, IF('Prediction Log'!$F844&lt;0.5, 'Prediction Log'!$C844, "PICK"))</f>
        <v/>
      </c>
      <c r="K844" s="73" t="str">
        <f>IF(ISBLANK(Games!B826), "",IF('Prediction Log'!$J844='Prediction Log'!$B844, 'Prediction Log'!$F844, 1-'Prediction Log'!$F844))</f>
        <v/>
      </c>
      <c r="L844" s="74" t="str">
        <f>IF(ISBLANK(Games!$B826), "",Games!L826)</f>
        <v/>
      </c>
      <c r="M844" s="75" t="str">
        <f>IF(ISBLANK('Prediction Log'!$N844), "",IF('Prediction Log'!$N844&gt;'Prediction Log'!$O844,'Prediction Log'!$B844,'Prediction Log'!$C844))</f>
        <v/>
      </c>
      <c r="N844" s="14"/>
      <c r="O844" s="14"/>
      <c r="P844" s="77" t="str">
        <f>IF(ISBLANK('Prediction Log'!$N844), "",'Prediction Log'!$O844-'Prediction Log'!$N844)</f>
        <v/>
      </c>
      <c r="Q844" s="78" t="str">
        <f>IF(ISBLANK('Prediction Log'!$N844), "",IF('Prediction Log'!$M844&lt;&gt;'Prediction Log'!$H844, "Y", IF(AND('Prediction Log'!$M844='Prediction Log'!$H844, ABS((-1*'Prediction Log'!$P844))&gt;ABS('Prediction Log'!$D844)), "Y", IF('Prediction Log'!$D844='Prediction Log'!$P844, "PUSH", "N"))))</f>
        <v/>
      </c>
      <c r="R844" s="79" t="str">
        <f>IF(ISBLANK('Prediction Log'!$N844), "",IF('Prediction Log'!$P844&lt;'Prediction Log'!$D844, "Y", IF('Prediction Log'!$P844='Prediction Log'!$D844, "PUSH", "N")))</f>
        <v/>
      </c>
      <c r="S844" s="79" t="str">
        <f>IF(ISBLANK('Prediction Log'!$N844), "",IF('Prediction Log'!$P844&lt;'Prediction Log'!$E844, "Y", IF('Prediction Log'!$P844='Prediction Log'!$E844, "PUSH", "N")))</f>
        <v/>
      </c>
      <c r="T844" s="80" t="str">
        <f>IF(ISBLANK('Prediction Log'!$N844),"",IF('Prediction Log'!$M844='Prediction Log'!$H844, "Y", "N"))</f>
        <v/>
      </c>
      <c r="U844" s="80" t="str">
        <f>'Prediction Log'!$R844</f>
        <v/>
      </c>
      <c r="V844" s="80" t="str">
        <f>IF(ISBLANK('Prediction Log'!$N844), "",IF(AND('Prediction Log'!$T844="Y", 'Prediction Log'!$U844="Y"), "Y", "N"))</f>
        <v/>
      </c>
      <c r="W844" s="81" t="str">
        <f>IF(ISBLANK('Prediction Log'!$N844),"",IF('Prediction Log'!$M844='Prediction Log'!$I844, "Y", "N"))</f>
        <v/>
      </c>
      <c r="X844" s="81" t="str">
        <f>IF(ISBLANK('Prediction Log'!$N844), "", IF('Prediction Log'!$R844=Games!K826, "Y", "N"))</f>
        <v/>
      </c>
      <c r="Y844" s="82" t="str">
        <f>IF(ISBLANK('Prediction Log'!$N844), "",IF('Prediction Log'!$J844='Prediction Log'!$M844, "Y", "N"))</f>
        <v/>
      </c>
      <c r="Z844" s="81" t="str">
        <f>IF(ISBLANK('Prediction Log'!$N844), "",IF('Prediction Log'!$I844&lt;&gt;'Prediction Log'!$M844, "N",IF(AND('Prediction Log'!$E844&gt;0, 'Prediction Log'!$P844&gt;'Prediction Log'!$E844, 'Prediction Log'!$I844='Prediction Log'!$C844), "Y", IF(AND('Prediction Log'!$E844&lt;0, 'Prediction Log'!$P844&lt;'Prediction Log'!$E844,'Prediction Log'!$I844='Prediction Log'!$B844 ), "Y", IF('Prediction Log'!$P844='Prediction Log'!$E844, "PUSH", "N")))))</f>
        <v/>
      </c>
      <c r="AA844" s="81" t="str">
        <f>IF(ISBLANK('Prediction Log'!$N844), "",IF(AND('Prediction Log'!$W844="Y", 'Prediction Log'!$X844="Y"), "Y", "N"))</f>
        <v/>
      </c>
      <c r="AB844" s="80" t="str">
        <f>IF(ISBLANK('Prediction Log'!$N844), "",IF('Prediction Log'!$D844&gt;0, 'Prediction Log'!$P844-'Prediction Log'!$D844, IF('Prediction Log'!$D844&lt;0, -'Prediction Log'!$P844+'Prediction Log'!$D844, "NA")))</f>
        <v/>
      </c>
      <c r="AC844" s="80" t="str">
        <f>IF(ISBLANK('Prediction Log'!$N844), "",ABS('Prediction Log'!$AB844))</f>
        <v/>
      </c>
      <c r="AD844" s="81" t="str">
        <f>IF(ISBLANK('Prediction Log'!$N844), "",IF('Prediction Log'!$E844&gt;0, 'Prediction Log'!$P844-'Prediction Log'!$E844, IF('Prediction Log'!$E844&lt;0, -'Prediction Log'!$P844+'Prediction Log'!$E844, "NA")))</f>
        <v/>
      </c>
      <c r="AE844" s="81" t="str">
        <f>IF(ISBLANK('Prediction Log'!$N844), "",ABS('Prediction Log'!$AD844))</f>
        <v/>
      </c>
    </row>
    <row r="845" ht="14.25" customHeight="1">
      <c r="A845" s="67" t="str">
        <f>IF(ISBLANK(Games!$B827), "",Games!A827)</f>
        <v/>
      </c>
      <c r="B845" s="67" t="str">
        <f>IF(ISBLANK(Games!$B827), "",Games!B827)</f>
        <v/>
      </c>
      <c r="C845" s="67" t="str">
        <f>IF(ISBLANK(Games!$B827), "",Games!E827)</f>
        <v/>
      </c>
      <c r="D845" s="68" t="str">
        <f>IF(ISBLANK(Games!$B827), "",Games!G827)</f>
        <v/>
      </c>
      <c r="E845" s="68" t="str">
        <f>IF(ISBLANK(Games!$B827), "",Games!H827)</f>
        <v/>
      </c>
      <c r="F845" s="69" t="str">
        <f>Games!D827</f>
        <v/>
      </c>
      <c r="G845" s="70" t="str">
        <f>Games!K827</f>
        <v/>
      </c>
      <c r="H845" s="71" t="str">
        <f>IF(ISBLANK(Games!B827), "", IF('Prediction Log'!$D845&lt;0, 'Prediction Log'!$B845, 'Prediction Log'!$C845))</f>
        <v/>
      </c>
      <c r="I845" s="72" t="str">
        <f>IF(ISBLANK(Games!$B827), "",Games!I827)</f>
        <v/>
      </c>
      <c r="J845" s="72" t="str">
        <f>IF('Prediction Log'!$F845&gt;0.5, 'Prediction Log'!$B845, IF('Prediction Log'!$F845&lt;0.5, 'Prediction Log'!$C845, "PICK"))</f>
        <v/>
      </c>
      <c r="K845" s="73" t="str">
        <f>IF(ISBLANK(Games!B827), "",IF('Prediction Log'!$J845='Prediction Log'!$B845, 'Prediction Log'!$F845, 1-'Prediction Log'!$F845))</f>
        <v/>
      </c>
      <c r="L845" s="74" t="str">
        <f>IF(ISBLANK(Games!$B827), "",Games!L827)</f>
        <v/>
      </c>
      <c r="M845" s="75" t="str">
        <f>IF(ISBLANK('Prediction Log'!$N845), "",IF('Prediction Log'!$N845&gt;'Prediction Log'!$O845,'Prediction Log'!$B845,'Prediction Log'!$C845))</f>
        <v/>
      </c>
      <c r="N845" s="67"/>
      <c r="O845" s="67"/>
      <c r="P845" s="77" t="str">
        <f>IF(ISBLANK('Prediction Log'!$N845), "",'Prediction Log'!$O845-'Prediction Log'!$N845)</f>
        <v/>
      </c>
      <c r="Q845" s="78" t="str">
        <f>IF(ISBLANK('Prediction Log'!$N845), "",IF('Prediction Log'!$M845&lt;&gt;'Prediction Log'!$H845, "Y", IF(AND('Prediction Log'!$M845='Prediction Log'!$H845, ABS((-1*'Prediction Log'!$P845))&gt;ABS('Prediction Log'!$D845)), "Y", IF('Prediction Log'!$D845='Prediction Log'!$P845, "PUSH", "N"))))</f>
        <v/>
      </c>
      <c r="R845" s="79" t="str">
        <f>IF(ISBLANK('Prediction Log'!$N845), "",IF('Prediction Log'!$P845&lt;'Prediction Log'!$D845, "Y", IF('Prediction Log'!$P845='Prediction Log'!$D845, "PUSH", "N")))</f>
        <v/>
      </c>
      <c r="S845" s="79" t="str">
        <f>IF(ISBLANK('Prediction Log'!$N845), "",IF('Prediction Log'!$P845&lt;'Prediction Log'!$E845, "Y", IF('Prediction Log'!$P845='Prediction Log'!$E845, "PUSH", "N")))</f>
        <v/>
      </c>
      <c r="T845" s="80" t="str">
        <f>IF(ISBLANK('Prediction Log'!$N845),"",IF('Prediction Log'!$M845='Prediction Log'!$H845, "Y", "N"))</f>
        <v/>
      </c>
      <c r="U845" s="80" t="str">
        <f>'Prediction Log'!$R845</f>
        <v/>
      </c>
      <c r="V845" s="80" t="str">
        <f>IF(ISBLANK('Prediction Log'!$N845), "",IF(AND('Prediction Log'!$T845="Y", 'Prediction Log'!$U845="Y"), "Y", "N"))</f>
        <v/>
      </c>
      <c r="W845" s="81" t="str">
        <f>IF(ISBLANK('Prediction Log'!$N845),"",IF('Prediction Log'!$M845='Prediction Log'!$I845, "Y", "N"))</f>
        <v/>
      </c>
      <c r="X845" s="81" t="str">
        <f>IF(ISBLANK('Prediction Log'!$N845), "", IF('Prediction Log'!$R845=Games!K827, "Y", "N"))</f>
        <v/>
      </c>
      <c r="Y845" s="82" t="str">
        <f>IF(ISBLANK('Prediction Log'!$N845), "",IF('Prediction Log'!$J845='Prediction Log'!$M845, "Y", "N"))</f>
        <v/>
      </c>
      <c r="Z845" s="81" t="str">
        <f>IF(ISBLANK('Prediction Log'!$N845), "",IF('Prediction Log'!$I845&lt;&gt;'Prediction Log'!$M845, "N",IF(AND('Prediction Log'!$E845&gt;0, 'Prediction Log'!$P845&gt;'Prediction Log'!$E845, 'Prediction Log'!$I845='Prediction Log'!$C845), "Y", IF(AND('Prediction Log'!$E845&lt;0, 'Prediction Log'!$P845&lt;'Prediction Log'!$E845,'Prediction Log'!$I845='Prediction Log'!$B845 ), "Y", IF('Prediction Log'!$P845='Prediction Log'!$E845, "PUSH", "N")))))</f>
        <v/>
      </c>
      <c r="AA845" s="81" t="str">
        <f>IF(ISBLANK('Prediction Log'!$N845), "",IF(AND('Prediction Log'!$W845="Y", 'Prediction Log'!$X845="Y"), "Y", "N"))</f>
        <v/>
      </c>
      <c r="AB845" s="80" t="str">
        <f>IF(ISBLANK('Prediction Log'!$N845), "",IF('Prediction Log'!$D845&gt;0, 'Prediction Log'!$P845-'Prediction Log'!$D845, IF('Prediction Log'!$D845&lt;0, -'Prediction Log'!$P845+'Prediction Log'!$D845, "NA")))</f>
        <v/>
      </c>
      <c r="AC845" s="80" t="str">
        <f>IF(ISBLANK('Prediction Log'!$N845), "",ABS('Prediction Log'!$AB845))</f>
        <v/>
      </c>
      <c r="AD845" s="81" t="str">
        <f>IF(ISBLANK('Prediction Log'!$N845), "",IF('Prediction Log'!$E845&gt;0, 'Prediction Log'!$P845-'Prediction Log'!$E845, IF('Prediction Log'!$E845&lt;0, -'Prediction Log'!$P845+'Prediction Log'!$E845, "NA")))</f>
        <v/>
      </c>
      <c r="AE845" s="81" t="str">
        <f>IF(ISBLANK('Prediction Log'!$N845), "",ABS('Prediction Log'!$AD845))</f>
        <v/>
      </c>
    </row>
    <row r="846" ht="14.25" customHeight="1">
      <c r="A846" s="14" t="str">
        <f>IF(ISBLANK(Games!$B828), "",Games!A828)</f>
        <v/>
      </c>
      <c r="B846" s="67" t="str">
        <f>IF(ISBLANK(Games!$B828), "",Games!B828)</f>
        <v/>
      </c>
      <c r="C846" s="67" t="str">
        <f>IF(ISBLANK(Games!$B828), "",Games!E828)</f>
        <v/>
      </c>
      <c r="D846" s="10" t="str">
        <f>IF(ISBLANK(Games!$B828), "",Games!G828)</f>
        <v/>
      </c>
      <c r="E846" s="10" t="str">
        <f>IF(ISBLANK(Games!$B828), "",Games!H828)</f>
        <v/>
      </c>
      <c r="F846" s="69" t="str">
        <f>Games!D828</f>
        <v/>
      </c>
      <c r="G846" s="70" t="str">
        <f>Games!K828</f>
        <v/>
      </c>
      <c r="H846" s="71" t="str">
        <f>IF(ISBLANK(Games!B828), "", IF('Prediction Log'!$D846&lt;0, 'Prediction Log'!$B846, 'Prediction Log'!$C846))</f>
        <v/>
      </c>
      <c r="I846" s="72" t="str">
        <f>IF(ISBLANK(Games!$B828), "",Games!I828)</f>
        <v/>
      </c>
      <c r="J846" s="72" t="str">
        <f>IF('Prediction Log'!$F846&gt;0.5, 'Prediction Log'!$B846, IF('Prediction Log'!$F846&lt;0.5, 'Prediction Log'!$C846, "PICK"))</f>
        <v/>
      </c>
      <c r="K846" s="73" t="str">
        <f>IF(ISBLANK(Games!B828), "",IF('Prediction Log'!$J846='Prediction Log'!$B846, 'Prediction Log'!$F846, 1-'Prediction Log'!$F846))</f>
        <v/>
      </c>
      <c r="L846" s="74" t="str">
        <f>IF(ISBLANK(Games!$B828), "",Games!L828)</f>
        <v/>
      </c>
      <c r="M846" s="75" t="str">
        <f>IF(ISBLANK('Prediction Log'!$N846), "",IF('Prediction Log'!$N846&gt;'Prediction Log'!$O846,'Prediction Log'!$B846,'Prediction Log'!$C846))</f>
        <v/>
      </c>
      <c r="N846" s="14"/>
      <c r="O846" s="14"/>
      <c r="P846" s="77" t="str">
        <f>IF(ISBLANK('Prediction Log'!$N846), "",'Prediction Log'!$O846-'Prediction Log'!$N846)</f>
        <v/>
      </c>
      <c r="Q846" s="78" t="str">
        <f>IF(ISBLANK('Prediction Log'!$N846), "",IF('Prediction Log'!$M846&lt;&gt;'Prediction Log'!$H846, "Y", IF(AND('Prediction Log'!$M846='Prediction Log'!$H846, ABS((-1*'Prediction Log'!$P846))&gt;ABS('Prediction Log'!$D846)), "Y", IF('Prediction Log'!$D846='Prediction Log'!$P846, "PUSH", "N"))))</f>
        <v/>
      </c>
      <c r="R846" s="79" t="str">
        <f>IF(ISBLANK('Prediction Log'!$N846), "",IF('Prediction Log'!$P846&lt;'Prediction Log'!$D846, "Y", IF('Prediction Log'!$P846='Prediction Log'!$D846, "PUSH", "N")))</f>
        <v/>
      </c>
      <c r="S846" s="79" t="str">
        <f>IF(ISBLANK('Prediction Log'!$N846), "",IF('Prediction Log'!$P846&lt;'Prediction Log'!$E846, "Y", IF('Prediction Log'!$P846='Prediction Log'!$E846, "PUSH", "N")))</f>
        <v/>
      </c>
      <c r="T846" s="80" t="str">
        <f>IF(ISBLANK('Prediction Log'!$N846),"",IF('Prediction Log'!$M846='Prediction Log'!$H846, "Y", "N"))</f>
        <v/>
      </c>
      <c r="U846" s="80" t="str">
        <f>'Prediction Log'!$R846</f>
        <v/>
      </c>
      <c r="V846" s="80" t="str">
        <f>IF(ISBLANK('Prediction Log'!$N846), "",IF(AND('Prediction Log'!$T846="Y", 'Prediction Log'!$U846="Y"), "Y", "N"))</f>
        <v/>
      </c>
      <c r="W846" s="81" t="str">
        <f>IF(ISBLANK('Prediction Log'!$N846),"",IF('Prediction Log'!$M846='Prediction Log'!$I846, "Y", "N"))</f>
        <v/>
      </c>
      <c r="X846" s="81" t="str">
        <f>IF(ISBLANK('Prediction Log'!$N846), "", IF('Prediction Log'!$R846=Games!K828, "Y", "N"))</f>
        <v/>
      </c>
      <c r="Y846" s="82" t="str">
        <f>IF(ISBLANK('Prediction Log'!$N846), "",IF('Prediction Log'!$J846='Prediction Log'!$M846, "Y", "N"))</f>
        <v/>
      </c>
      <c r="Z846" s="81" t="str">
        <f>IF(ISBLANK('Prediction Log'!$N846), "",IF('Prediction Log'!$I846&lt;&gt;'Prediction Log'!$M846, "N",IF(AND('Prediction Log'!$E846&gt;0, 'Prediction Log'!$P846&gt;'Prediction Log'!$E846, 'Prediction Log'!$I846='Prediction Log'!$C846), "Y", IF(AND('Prediction Log'!$E846&lt;0, 'Prediction Log'!$P846&lt;'Prediction Log'!$E846,'Prediction Log'!$I846='Prediction Log'!$B846 ), "Y", IF('Prediction Log'!$P846='Prediction Log'!$E846, "PUSH", "N")))))</f>
        <v/>
      </c>
      <c r="AA846" s="81" t="str">
        <f>IF(ISBLANK('Prediction Log'!$N846), "",IF(AND('Prediction Log'!$W846="Y", 'Prediction Log'!$X846="Y"), "Y", "N"))</f>
        <v/>
      </c>
      <c r="AB846" s="80" t="str">
        <f>IF(ISBLANK('Prediction Log'!$N846), "",IF('Prediction Log'!$D846&gt;0, 'Prediction Log'!$P846-'Prediction Log'!$D846, IF('Prediction Log'!$D846&lt;0, -'Prediction Log'!$P846+'Prediction Log'!$D846, "NA")))</f>
        <v/>
      </c>
      <c r="AC846" s="80" t="str">
        <f>IF(ISBLANK('Prediction Log'!$N846), "",ABS('Prediction Log'!$AB846))</f>
        <v/>
      </c>
      <c r="AD846" s="81" t="str">
        <f>IF(ISBLANK('Prediction Log'!$N846), "",IF('Prediction Log'!$E846&gt;0, 'Prediction Log'!$P846-'Prediction Log'!$E846, IF('Prediction Log'!$E846&lt;0, -'Prediction Log'!$P846+'Prediction Log'!$E846, "NA")))</f>
        <v/>
      </c>
      <c r="AE846" s="81" t="str">
        <f>IF(ISBLANK('Prediction Log'!$N846), "",ABS('Prediction Log'!$AD846))</f>
        <v/>
      </c>
    </row>
    <row r="847" ht="14.25" customHeight="1">
      <c r="A847" s="67" t="str">
        <f>IF(ISBLANK(Games!$B829), "",Games!A829)</f>
        <v/>
      </c>
      <c r="B847" s="67" t="str">
        <f>IF(ISBLANK(Games!$B829), "",Games!B829)</f>
        <v/>
      </c>
      <c r="C847" s="67" t="str">
        <f>IF(ISBLANK(Games!$B829), "",Games!E829)</f>
        <v/>
      </c>
      <c r="D847" s="68" t="str">
        <f>IF(ISBLANK(Games!$B829), "",Games!G829)</f>
        <v/>
      </c>
      <c r="E847" s="68" t="str">
        <f>IF(ISBLANK(Games!$B829), "",Games!H829)</f>
        <v/>
      </c>
      <c r="F847" s="69" t="str">
        <f>Games!D829</f>
        <v/>
      </c>
      <c r="G847" s="70" t="str">
        <f>Games!K829</f>
        <v/>
      </c>
      <c r="H847" s="71" t="str">
        <f>IF(ISBLANK(Games!B829), "", IF('Prediction Log'!$D847&lt;0, 'Prediction Log'!$B847, 'Prediction Log'!$C847))</f>
        <v/>
      </c>
      <c r="I847" s="72" t="str">
        <f>IF(ISBLANK(Games!$B829), "",Games!I829)</f>
        <v/>
      </c>
      <c r="J847" s="72" t="str">
        <f>IF('Prediction Log'!$F847&gt;0.5, 'Prediction Log'!$B847, IF('Prediction Log'!$F847&lt;0.5, 'Prediction Log'!$C847, "PICK"))</f>
        <v/>
      </c>
      <c r="K847" s="73" t="str">
        <f>IF(ISBLANK(Games!B829), "",IF('Prediction Log'!$J847='Prediction Log'!$B847, 'Prediction Log'!$F847, 1-'Prediction Log'!$F847))</f>
        <v/>
      </c>
      <c r="L847" s="74" t="str">
        <f>IF(ISBLANK(Games!$B829), "",Games!L829)</f>
        <v/>
      </c>
      <c r="M847" s="75" t="str">
        <f>IF(ISBLANK('Prediction Log'!$N847), "",IF('Prediction Log'!$N847&gt;'Prediction Log'!$O847,'Prediction Log'!$B847,'Prediction Log'!$C847))</f>
        <v/>
      </c>
      <c r="N847" s="67"/>
      <c r="O847" s="67"/>
      <c r="P847" s="77" t="str">
        <f>IF(ISBLANK('Prediction Log'!$N847), "",'Prediction Log'!$O847-'Prediction Log'!$N847)</f>
        <v/>
      </c>
      <c r="Q847" s="78" t="str">
        <f>IF(ISBLANK('Prediction Log'!$N847), "",IF('Prediction Log'!$M847&lt;&gt;'Prediction Log'!$H847, "Y", IF(AND('Prediction Log'!$M847='Prediction Log'!$H847, ABS((-1*'Prediction Log'!$P847))&gt;ABS('Prediction Log'!$D847)), "Y", IF('Prediction Log'!$D847='Prediction Log'!$P847, "PUSH", "N"))))</f>
        <v/>
      </c>
      <c r="R847" s="79" t="str">
        <f>IF(ISBLANK('Prediction Log'!$N847), "",IF('Prediction Log'!$P847&lt;'Prediction Log'!$D847, "Y", IF('Prediction Log'!$P847='Prediction Log'!$D847, "PUSH", "N")))</f>
        <v/>
      </c>
      <c r="S847" s="79" t="str">
        <f>IF(ISBLANK('Prediction Log'!$N847), "",IF('Prediction Log'!$P847&lt;'Prediction Log'!$E847, "Y", IF('Prediction Log'!$P847='Prediction Log'!$E847, "PUSH", "N")))</f>
        <v/>
      </c>
      <c r="T847" s="80" t="str">
        <f>IF(ISBLANK('Prediction Log'!$N847),"",IF('Prediction Log'!$M847='Prediction Log'!$H847, "Y", "N"))</f>
        <v/>
      </c>
      <c r="U847" s="80" t="str">
        <f>'Prediction Log'!$R847</f>
        <v/>
      </c>
      <c r="V847" s="80" t="str">
        <f>IF(ISBLANK('Prediction Log'!$N847), "",IF(AND('Prediction Log'!$T847="Y", 'Prediction Log'!$U847="Y"), "Y", "N"))</f>
        <v/>
      </c>
      <c r="W847" s="81" t="str">
        <f>IF(ISBLANK('Prediction Log'!$N847),"",IF('Prediction Log'!$M847='Prediction Log'!$I847, "Y", "N"))</f>
        <v/>
      </c>
      <c r="X847" s="81" t="str">
        <f>IF(ISBLANK('Prediction Log'!$N847), "", IF('Prediction Log'!$R847=Games!K829, "Y", "N"))</f>
        <v/>
      </c>
      <c r="Y847" s="82" t="str">
        <f>IF(ISBLANK('Prediction Log'!$N847), "",IF('Prediction Log'!$J847='Prediction Log'!$M847, "Y", "N"))</f>
        <v/>
      </c>
      <c r="Z847" s="81" t="str">
        <f>IF(ISBLANK('Prediction Log'!$N847), "",IF('Prediction Log'!$I847&lt;&gt;'Prediction Log'!$M847, "N",IF(AND('Prediction Log'!$E847&gt;0, 'Prediction Log'!$P847&gt;'Prediction Log'!$E847, 'Prediction Log'!$I847='Prediction Log'!$C847), "Y", IF(AND('Prediction Log'!$E847&lt;0, 'Prediction Log'!$P847&lt;'Prediction Log'!$E847,'Prediction Log'!$I847='Prediction Log'!$B847 ), "Y", IF('Prediction Log'!$P847='Prediction Log'!$E847, "PUSH", "N")))))</f>
        <v/>
      </c>
      <c r="AA847" s="81" t="str">
        <f>IF(ISBLANK('Prediction Log'!$N847), "",IF(AND('Prediction Log'!$W847="Y", 'Prediction Log'!$X847="Y"), "Y", "N"))</f>
        <v/>
      </c>
      <c r="AB847" s="80" t="str">
        <f>IF(ISBLANK('Prediction Log'!$N847), "",IF('Prediction Log'!$D847&gt;0, 'Prediction Log'!$P847-'Prediction Log'!$D847, IF('Prediction Log'!$D847&lt;0, -'Prediction Log'!$P847+'Prediction Log'!$D847, "NA")))</f>
        <v/>
      </c>
      <c r="AC847" s="80" t="str">
        <f>IF(ISBLANK('Prediction Log'!$N847), "",ABS('Prediction Log'!$AB847))</f>
        <v/>
      </c>
      <c r="AD847" s="81" t="str">
        <f>IF(ISBLANK('Prediction Log'!$N847), "",IF('Prediction Log'!$E847&gt;0, 'Prediction Log'!$P847-'Prediction Log'!$E847, IF('Prediction Log'!$E847&lt;0, -'Prediction Log'!$P847+'Prediction Log'!$E847, "NA")))</f>
        <v/>
      </c>
      <c r="AE847" s="81" t="str">
        <f>IF(ISBLANK('Prediction Log'!$N847), "",ABS('Prediction Log'!$AD847))</f>
        <v/>
      </c>
    </row>
    <row r="848" ht="14.25" customHeight="1">
      <c r="A848" s="14" t="str">
        <f>IF(ISBLANK(Games!$B830), "",Games!A830)</f>
        <v/>
      </c>
      <c r="B848" s="67" t="str">
        <f>IF(ISBLANK(Games!$B830), "",Games!B830)</f>
        <v/>
      </c>
      <c r="C848" s="67" t="str">
        <f>IF(ISBLANK(Games!$B830), "",Games!E830)</f>
        <v/>
      </c>
      <c r="D848" s="10" t="str">
        <f>IF(ISBLANK(Games!$B830), "",Games!G830)</f>
        <v/>
      </c>
      <c r="E848" s="10" t="str">
        <f>IF(ISBLANK(Games!$B830), "",Games!H830)</f>
        <v/>
      </c>
      <c r="F848" s="69" t="str">
        <f>Games!D830</f>
        <v/>
      </c>
      <c r="G848" s="70" t="str">
        <f>Games!K830</f>
        <v/>
      </c>
      <c r="H848" s="71" t="str">
        <f>IF(ISBLANK(Games!B830), "", IF('Prediction Log'!$D848&lt;0, 'Prediction Log'!$B848, 'Prediction Log'!$C848))</f>
        <v/>
      </c>
      <c r="I848" s="72" t="str">
        <f>IF(ISBLANK(Games!$B830), "",Games!I830)</f>
        <v/>
      </c>
      <c r="J848" s="72" t="str">
        <f>IF('Prediction Log'!$F848&gt;0.5, 'Prediction Log'!$B848, IF('Prediction Log'!$F848&lt;0.5, 'Prediction Log'!$C848, "PICK"))</f>
        <v/>
      </c>
      <c r="K848" s="73" t="str">
        <f>IF(ISBLANK(Games!B830), "",IF('Prediction Log'!$J848='Prediction Log'!$B848, 'Prediction Log'!$F848, 1-'Prediction Log'!$F848))</f>
        <v/>
      </c>
      <c r="L848" s="74" t="str">
        <f>IF(ISBLANK(Games!$B830), "",Games!L830)</f>
        <v/>
      </c>
      <c r="M848" s="75" t="str">
        <f>IF(ISBLANK('Prediction Log'!$N848), "",IF('Prediction Log'!$N848&gt;'Prediction Log'!$O848,'Prediction Log'!$B848,'Prediction Log'!$C848))</f>
        <v/>
      </c>
      <c r="N848" s="14"/>
      <c r="O848" s="14"/>
      <c r="P848" s="77" t="str">
        <f>IF(ISBLANK('Prediction Log'!$N848), "",'Prediction Log'!$O848-'Prediction Log'!$N848)</f>
        <v/>
      </c>
      <c r="Q848" s="78" t="str">
        <f>IF(ISBLANK('Prediction Log'!$N848), "",IF('Prediction Log'!$M848&lt;&gt;'Prediction Log'!$H848, "Y", IF(AND('Prediction Log'!$M848='Prediction Log'!$H848, ABS((-1*'Prediction Log'!$P848))&gt;ABS('Prediction Log'!$D848)), "Y", IF('Prediction Log'!$D848='Prediction Log'!$P848, "PUSH", "N"))))</f>
        <v/>
      </c>
      <c r="R848" s="79" t="str">
        <f>IF(ISBLANK('Prediction Log'!$N848), "",IF('Prediction Log'!$P848&lt;'Prediction Log'!$D848, "Y", IF('Prediction Log'!$P848='Prediction Log'!$D848, "PUSH", "N")))</f>
        <v/>
      </c>
      <c r="S848" s="79" t="str">
        <f>IF(ISBLANK('Prediction Log'!$N848), "",IF('Prediction Log'!$P848&lt;'Prediction Log'!$E848, "Y", IF('Prediction Log'!$P848='Prediction Log'!$E848, "PUSH", "N")))</f>
        <v/>
      </c>
      <c r="T848" s="80" t="str">
        <f>IF(ISBLANK('Prediction Log'!$N848),"",IF('Prediction Log'!$M848='Prediction Log'!$H848, "Y", "N"))</f>
        <v/>
      </c>
      <c r="U848" s="80" t="str">
        <f>'Prediction Log'!$R848</f>
        <v/>
      </c>
      <c r="V848" s="80" t="str">
        <f>IF(ISBLANK('Prediction Log'!$N848), "",IF(AND('Prediction Log'!$T848="Y", 'Prediction Log'!$U848="Y"), "Y", "N"))</f>
        <v/>
      </c>
      <c r="W848" s="81" t="str">
        <f>IF(ISBLANK('Prediction Log'!$N848),"",IF('Prediction Log'!$M848='Prediction Log'!$I848, "Y", "N"))</f>
        <v/>
      </c>
      <c r="X848" s="81" t="str">
        <f>IF(ISBLANK('Prediction Log'!$N848), "", IF('Prediction Log'!$R848=Games!K830, "Y", "N"))</f>
        <v/>
      </c>
      <c r="Y848" s="82" t="str">
        <f>IF(ISBLANK('Prediction Log'!$N848), "",IF('Prediction Log'!$J848='Prediction Log'!$M848, "Y", "N"))</f>
        <v/>
      </c>
      <c r="Z848" s="81" t="str">
        <f>IF(ISBLANK('Prediction Log'!$N848), "",IF('Prediction Log'!$I848&lt;&gt;'Prediction Log'!$M848, "N",IF(AND('Prediction Log'!$E848&gt;0, 'Prediction Log'!$P848&gt;'Prediction Log'!$E848, 'Prediction Log'!$I848='Prediction Log'!$C848), "Y", IF(AND('Prediction Log'!$E848&lt;0, 'Prediction Log'!$P848&lt;'Prediction Log'!$E848,'Prediction Log'!$I848='Prediction Log'!$B848 ), "Y", IF('Prediction Log'!$P848='Prediction Log'!$E848, "PUSH", "N")))))</f>
        <v/>
      </c>
      <c r="AA848" s="81" t="str">
        <f>IF(ISBLANK('Prediction Log'!$N848), "",IF(AND('Prediction Log'!$W848="Y", 'Prediction Log'!$X848="Y"), "Y", "N"))</f>
        <v/>
      </c>
      <c r="AB848" s="80" t="str">
        <f>IF(ISBLANK('Prediction Log'!$N848), "",IF('Prediction Log'!$D848&gt;0, 'Prediction Log'!$P848-'Prediction Log'!$D848, IF('Prediction Log'!$D848&lt;0, -'Prediction Log'!$P848+'Prediction Log'!$D848, "NA")))</f>
        <v/>
      </c>
      <c r="AC848" s="80" t="str">
        <f>IF(ISBLANK('Prediction Log'!$N848), "",ABS('Prediction Log'!$AB848))</f>
        <v/>
      </c>
      <c r="AD848" s="81" t="str">
        <f>IF(ISBLANK('Prediction Log'!$N848), "",IF('Prediction Log'!$E848&gt;0, 'Prediction Log'!$P848-'Prediction Log'!$E848, IF('Prediction Log'!$E848&lt;0, -'Prediction Log'!$P848+'Prediction Log'!$E848, "NA")))</f>
        <v/>
      </c>
      <c r="AE848" s="81" t="str">
        <f>IF(ISBLANK('Prediction Log'!$N848), "",ABS('Prediction Log'!$AD848))</f>
        <v/>
      </c>
    </row>
  </sheetData>
  <mergeCells count="19">
    <mergeCell ref="G4:H4"/>
    <mergeCell ref="G5:H5"/>
    <mergeCell ref="G6:H6"/>
    <mergeCell ref="G8:H8"/>
    <mergeCell ref="A7:C7"/>
    <mergeCell ref="D7:F7"/>
    <mergeCell ref="G7:H7"/>
    <mergeCell ref="A10:C10"/>
    <mergeCell ref="D10:F10"/>
    <mergeCell ref="A13:B13"/>
    <mergeCell ref="A14:B14"/>
    <mergeCell ref="A16:B16"/>
    <mergeCell ref="A1:C1"/>
    <mergeCell ref="D1:F1"/>
    <mergeCell ref="G1:H1"/>
    <mergeCell ref="G2:H2"/>
    <mergeCell ref="G3:H3"/>
    <mergeCell ref="A4:C4"/>
    <mergeCell ref="D4:F4"/>
  </mergeCells>
  <conditionalFormatting sqref="A15 A17">
    <cfRule type="cellIs" dxfId="3" priority="1" operator="equal">
      <formula>0</formula>
    </cfRule>
    <cfRule type="cellIs" dxfId="1" priority="2" operator="lessThan">
      <formula>0</formula>
    </cfRule>
    <cfRule type="cellIs" dxfId="0" priority="3" operator="greaterThan">
      <formula>0</formula>
    </cfRule>
  </conditionalFormatting>
  <dataValidations count="1">
    <dataValidation type="list" allowBlank="1" showErrorMessage="1" sqref="M169:M848">
      <formula1>B169:C169</formula1>
    </dataValidation>
  </dataValidations>
  <pageMargins bottom="0.75" footer="0.0" header="0.0" left="0.7" right="0.7" top="0.75"/>
  <pageSetup paperSize="9" orientation="portrait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" hidden="0" customWidth="1"/>
    <col min="2" max="2" width="13.86" hidden="0" customWidth="1"/>
    <col min="3" max="3" width="13.86" hidden="0" customWidth="1"/>
    <col min="4" max="4" width="9" hidden="0" customWidth="1"/>
    <col min="5" max="5" width="10.86" hidden="0" customWidth="1"/>
    <col min="6" max="6" width="14.29" hidden="0" customWidth="1"/>
    <col min="7" max="7" width="14.29" hidden="0" customWidth="1"/>
    <col min="8" max="8" width="11.29" hidden="0" customWidth="1"/>
    <col min="9" max="9" width="9.57" hidden="0" customWidth="1"/>
    <col min="10" max="10" width="9.57" hidden="0" customWidth="1"/>
    <col min="11" max="11" width="9.57" hidden="0" customWidth="1"/>
    <col min="12" max="12" width="9.57" hidden="0" customWidth="1"/>
    <col min="13" max="13" width="18.29" hidden="1" customWidth="1"/>
    <col min="14" max="14" width="17" hidden="0" customWidth="1"/>
    <col min="15" max="15" width="16.71" hidden="0" customWidth="1"/>
    <col min="16" max="16" width="3.29" hidden="1" customWidth="1"/>
    <col min="17" max="17" width="17" hidden="0" customWidth="1"/>
    <col min="18" max="18" width="18.29" hidden="0" customWidth="1"/>
    <col min="19" max="19" width="9.71" hidden="1" customWidth="1"/>
    <col min="20" max="20" width="16" hidden="1" customWidth="1"/>
    <col min="21" max="21" width="17.29" hidden="1" customWidth="1"/>
    <col min="22" max="22" width="17.29" hidden="1" customWidth="1"/>
    <col min="23" max="23" width="17.29" hidden="1" customWidth="1"/>
    <col min="24" max="24" width="17.29" hidden="1" customWidth="1"/>
    <col min="25" max="25" width="17.29" hidden="1" customWidth="1"/>
    <col min="26" max="26" width="13.43" hidden="0" customWidth="1"/>
    <col min="27" max="27" width="10.57" hidden="0" customWidth="1"/>
    <col min="28" max="28" width="10.57" hidden="0" customWidth="1"/>
    <col min="29" max="29" width="10.57" hidden="0" customWidth="1"/>
    <col min="30" max="30" width="15.57" hidden="1" customWidth="1"/>
    <col min="31" max="31" width="15.57" hidden="1" customWidth="1"/>
    <col min="32" max="32" width="15.57" hidden="1" customWidth="1"/>
  </cols>
  <sheetData>
    <row r="1" ht="14.25" customHeight="1">
      <c r="A1" s="98" t="s">
        <v>205</v>
      </c>
      <c r="B1" s="37"/>
      <c r="C1" s="37"/>
      <c r="D1" s="37"/>
      <c r="E1" s="99" t="s">
        <v>206</v>
      </c>
      <c r="F1" s="37"/>
      <c r="G1" s="37"/>
      <c r="H1" s="37"/>
      <c r="I1" s="100" t="s">
        <v>207</v>
      </c>
      <c r="J1" s="37"/>
      <c r="K1" s="37"/>
      <c r="L1" s="37"/>
    </row>
    <row r="2" ht="14.25" customHeight="1">
      <c r="A2" s="10" t="s">
        <v>161</v>
      </c>
      <c r="B2" s="10" t="s">
        <v>162</v>
      </c>
      <c r="C2" s="14" t="s">
        <v>163</v>
      </c>
      <c r="D2" s="14" t="s">
        <v>208</v>
      </c>
      <c r="E2" s="10" t="s">
        <v>161</v>
      </c>
      <c r="F2" s="10" t="s">
        <v>162</v>
      </c>
      <c r="G2" s="14" t="s">
        <v>163</v>
      </c>
      <c r="H2" s="14" t="s">
        <v>208</v>
      </c>
      <c r="I2" s="10" t="s">
        <v>161</v>
      </c>
      <c r="J2" s="10" t="s">
        <v>162</v>
      </c>
      <c r="K2" s="14" t="s">
        <v>163</v>
      </c>
      <c r="L2" s="14" t="s">
        <v>208</v>
      </c>
    </row>
    <row r="3" ht="14.25" customHeight="1">
      <c r="A3" s="14" t="n">
        <f>COUNTIF($Z$6:$Z$1048576, "W")</f>
        <v>16</v>
      </c>
      <c r="B3" s="14" t="n">
        <f>COUNTIF($Z$6:$Z$1048576, "L")</f>
        <v>8</v>
      </c>
      <c r="C3" s="34" t="n">
        <f>A3/SUM(A3:B3)</f>
        <v>0.6666666667</v>
      </c>
      <c r="D3" s="101" t="n">
        <f>SUM(AA6:AA1048576)</f>
        <v>22.63296942</v>
      </c>
      <c r="E3" s="14" t="n">
        <f>COUNTIF($AB$6:$AB$1048576, "W")</f>
        <v>24</v>
      </c>
      <c r="F3" s="14" t="n">
        <f>COUNTIF($AB$6:$AB$1048576, "L")</f>
        <v>14</v>
      </c>
      <c r="G3" s="34" t="n">
        <f>E3/SUM(E3:F3)</f>
        <v>0.6315789474</v>
      </c>
      <c r="H3" s="101" t="n">
        <f>SUM('Bet Log'!$AC$6:$AC$804)</f>
        <v>31.50634155</v>
      </c>
      <c r="I3" s="14" t="n">
        <f t="shared" ref="I3:J3" si="1">E3+A3</f>
        <v>40</v>
      </c>
      <c r="J3" s="14" t="n">
        <f t="shared" si="1"/>
        <v>22</v>
      </c>
      <c r="K3" s="34" t="n">
        <f>I3/SUM(I3:J3)</f>
        <v>0.6451612903</v>
      </c>
      <c r="L3" s="101" t="n">
        <f>H3+D3</f>
        <v>54.13931097</v>
      </c>
    </row>
    <row r="4" ht="14.25" customHeight="1"/>
    <row r="5" ht="33.0" customHeight="1">
      <c r="A5" s="102" t="s">
        <v>0</v>
      </c>
      <c r="B5" s="102" t="s">
        <v>1</v>
      </c>
      <c r="C5" s="102" t="s">
        <v>3</v>
      </c>
      <c r="D5" s="102" t="s">
        <v>4</v>
      </c>
      <c r="E5" s="102" t="s">
        <v>5</v>
      </c>
      <c r="F5" s="102" t="s">
        <v>6</v>
      </c>
      <c r="G5" s="102" t="s">
        <v>209</v>
      </c>
      <c r="H5" s="102" t="s">
        <v>7</v>
      </c>
      <c r="I5" s="102" t="s">
        <v>10</v>
      </c>
      <c r="J5" s="102" t="s">
        <v>210</v>
      </c>
      <c r="K5" s="102" t="s">
        <v>11</v>
      </c>
      <c r="L5" s="102" t="s">
        <v>13</v>
      </c>
      <c r="M5" s="102" t="s">
        <v>211</v>
      </c>
      <c r="N5" s="103" t="s">
        <v>212</v>
      </c>
      <c r="O5" s="103" t="s">
        <v>213</v>
      </c>
      <c r="P5" s="87" t="s">
        <v>214</v>
      </c>
      <c r="Q5" s="87" t="s">
        <v>215</v>
      </c>
      <c r="R5" s="87" t="s">
        <v>216</v>
      </c>
      <c r="S5" s="87" t="s">
        <v>217</v>
      </c>
      <c r="T5" s="88" t="s">
        <v>218</v>
      </c>
      <c r="U5" s="88" t="s">
        <v>219</v>
      </c>
      <c r="V5" s="88" t="s">
        <v>220</v>
      </c>
      <c r="W5" s="88" t="s">
        <v>221</v>
      </c>
      <c r="X5" s="88" t="s">
        <v>222</v>
      </c>
      <c r="Y5" s="88" t="s">
        <v>223</v>
      </c>
      <c r="Z5" s="89" t="s">
        <v>224</v>
      </c>
      <c r="AA5" s="90" t="s">
        <v>225</v>
      </c>
      <c r="AB5" s="89" t="s">
        <v>226</v>
      </c>
      <c r="AC5" s="89" t="s">
        <v>227</v>
      </c>
      <c r="AD5" s="89" t="s">
        <v>228</v>
      </c>
      <c r="AE5" s="89" t="s">
        <v>229</v>
      </c>
      <c r="AF5" s="91" t="s">
        <v>230</v>
      </c>
    </row>
    <row r="6" ht="14.25" customHeight="1">
      <c r="A6" s="92" t="n">
        <f>Games!A2</f>
        <v>8</v>
      </c>
      <c r="B6" s="92" t="str">
        <f>IF('Prediction Log'!B21=0, "",'Prediction Log'!B21)</f>
        <v>Temple</v>
      </c>
      <c r="C6" s="92" t="str">
        <f>IF('Prediction Log'!C21=0, "",'Prediction Log'!C21)</f>
        <v>SMU</v>
      </c>
      <c r="D6" s="92" t="n">
        <f>IF('Prediction Log'!D21=0, "",'Prediction Log'!D21)</f>
        <v>24</v>
      </c>
      <c r="E6" s="92" t="n">
        <f>IF('Prediction Log'!E21=0, "",'Prediction Log'!E21)</f>
        <v>45.3</v>
      </c>
      <c r="F6" s="92" t="str">
        <f>IF('Prediction Log'!I21=0, "",'Prediction Log'!I21)</f>
        <v>SMU</v>
      </c>
      <c r="G6" s="70" t="str">
        <f>IF(ISBLANK(Games!B2), "",'Prediction Log'!$J21)</f>
        <v>SMU</v>
      </c>
      <c r="H6" s="93" t="n">
        <f>'Prediction Log'!$K21</f>
        <v>0.999835</v>
      </c>
      <c r="I6" s="92" t="str">
        <f>IF(ISBLANK(Games!M2), "",IF(AND(Games!M2="",Games!N2=""),"",IF(ISTEXT(Games!N2), "Side",Games!M2)))</f>
        <v/>
      </c>
      <c r="J6" s="92" t="str">
        <f>IF(ISBLANK(Games!M2), "",IF('Bet Log'!$I6="Spread", Games!O2, ""))</f>
        <v/>
      </c>
      <c r="K6" s="92" t="str">
        <f>IF(ISBLANK(Games!N2), "",IF(ISTEXT(Games!N2), Games!N2, ""))</f>
        <v/>
      </c>
      <c r="L6" s="92" t="str">
        <f>IF(ISBLANK(Games!Q2), "", Games!Q2)</f>
        <v/>
      </c>
      <c r="M6" s="92"/>
      <c r="N6" s="94"/>
      <c r="O6" s="94"/>
      <c r="P6" s="95"/>
      <c r="Q6" s="95"/>
      <c r="R6" s="95"/>
      <c r="S6" s="95"/>
      <c r="T6" s="96" t="n">
        <f t="shared" ref="T6:T804" si="2">N6+IF(Q6&lt;0, (N6/(Q6/-100)), N6*(Q6/100))</f>
        <v>0</v>
      </c>
      <c r="U6" s="96" t="n">
        <f t="shared" ref="U6:U804" si="3">T6-N6</f>
        <v>0</v>
      </c>
      <c r="V6" s="96" t="n">
        <f t="shared" ref="V6:V804" si="4">O6+IF(R6&lt;0, (O6/(R6/-100)), O6*(R6/100))</f>
        <v>0</v>
      </c>
      <c r="W6" s="96" t="n">
        <f t="shared" ref="W6:W804" si="5">V6-O6</f>
        <v>0</v>
      </c>
      <c r="X6" s="96" t="n">
        <f t="shared" ref="X6:X804" si="6">P6+IF(S6&lt;0, (P6/(S6/-100)), P6*(S6/100))</f>
        <v>0</v>
      </c>
      <c r="Y6" s="96" t="n">
        <f t="shared" ref="Y6:Y804" si="7">S6-P6</f>
        <v>0</v>
      </c>
      <c r="Z6" s="95" t="str">
        <f>IF(OR(ISBLANK('Prediction Log'!N21),ISBLANK('Bet Log'!$N6)), "", IF('Prediction Log'!W21="Y", "W", "L"))</f>
        <v/>
      </c>
      <c r="AA6" s="96" t="str">
        <f t="shared" ref="AA6:AA804" si="8">IF(Z6="W", U6, IF(Z6="L",-N6, ""))</f>
        <v/>
      </c>
      <c r="AB6" s="95" t="str">
        <f>IF(OR(ISBLANK('Prediction Log'!N21),ISBLANK('Bet Log'!$O6)), "", IF('Prediction Log'!X21="Y", "W", "L"))</f>
        <v/>
      </c>
      <c r="AC6" s="96" t="str">
        <f t="shared" ref="AC6:AC804" si="9">IF(AB6="W", W6, IF(AB6="L",-O6, ""))</f>
        <v/>
      </c>
      <c r="AD6" s="95"/>
      <c r="AE6" s="92" t="str">
        <f t="shared" ref="AE6:AE804" si="10">IF(AD6="W", Y6, IF(AD6="L",-R6, ""))</f>
        <v/>
      </c>
      <c r="AF6" s="97" t="n">
        <f>IF(ISERROR('Bet Log'!$AA6+'Bet Log'!$AC6+'Bet Log'!$AE6), "", 'Bet Log'!$AA6+'Bet Log'!$AC6+'Bet Log'!$AE6)</f>
        <v>0</v>
      </c>
    </row>
    <row r="7" ht="14.25" customHeight="1">
      <c r="A7" s="92" t="n">
        <f>Games!A3</f>
        <v>8</v>
      </c>
      <c r="B7" s="92" t="str">
        <f>IF('Prediction Log'!B22=0, "",'Prediction Log'!B22)</f>
        <v>Ohio State</v>
      </c>
      <c r="C7" s="92" t="str">
        <f>IF('Prediction Log'!C22=0, "",'Prediction Log'!C22)</f>
        <v>Penn State</v>
      </c>
      <c r="D7" s="92" t="n">
        <f>IF('Prediction Log'!D22=0, "",'Prediction Log'!D22)</f>
        <v>-5.5</v>
      </c>
      <c r="E7" s="92" t="n">
        <f>IF('Prediction Log'!E22=0, "",'Prediction Log'!E22)</f>
        <v>-8.2</v>
      </c>
      <c r="F7" s="92" t="str">
        <f>IF('Prediction Log'!I22=0, "",'Prediction Log'!I22)</f>
        <v>Ohio State</v>
      </c>
      <c r="G7" s="70" t="str">
        <f>IF(ISBLANK(Games!B3), "",'Prediction Log'!$J22)</f>
        <v>Ohio State</v>
      </c>
      <c r="H7" s="93" t="n">
        <f>'Prediction Log'!$K22</f>
        <v>0.959652</v>
      </c>
      <c r="I7" s="92" t="str">
        <f>IF(ISBLANK(Games!M3), "",IF(AND(Games!M3="",Games!N3=""),"",IF(ISTEXT(Games!N3), "Side",Games!M3)))</f>
        <v/>
      </c>
      <c r="J7" s="92" t="str">
        <f>IF(ISBLANK(Games!M3), "",IF('Bet Log'!$I7="Spread", Games!O3, ""))</f>
        <v/>
      </c>
      <c r="K7" s="92" t="str">
        <f>IF(ISBLANK(Games!N3), "",IF(ISTEXT(Games!N3), Games!N3, ""))</f>
        <v/>
      </c>
      <c r="L7" s="92" t="str">
        <f>IF(ISBLANK(Games!Q3), "", Games!Q3)</f>
        <v/>
      </c>
      <c r="M7" s="92"/>
      <c r="N7" s="94"/>
      <c r="O7" s="94"/>
      <c r="P7" s="95"/>
      <c r="Q7" s="95"/>
      <c r="R7" s="95"/>
      <c r="S7" s="95"/>
      <c r="T7" s="96" t="n">
        <f t="shared" si="2"/>
        <v>0</v>
      </c>
      <c r="U7" s="96" t="n">
        <f t="shared" si="3"/>
        <v>0</v>
      </c>
      <c r="V7" s="96" t="n">
        <f t="shared" si="4"/>
        <v>0</v>
      </c>
      <c r="W7" s="96" t="n">
        <f t="shared" si="5"/>
        <v>0</v>
      </c>
      <c r="X7" s="96" t="n">
        <f t="shared" si="6"/>
        <v>0</v>
      </c>
      <c r="Y7" s="96" t="n">
        <f t="shared" si="7"/>
        <v>0</v>
      </c>
      <c r="Z7" s="95" t="str">
        <f>IF(OR(ISBLANK('Prediction Log'!N22),ISBLANK('Bet Log'!$N7)), "", IF('Prediction Log'!W22="Y", "W", "L"))</f>
        <v/>
      </c>
      <c r="AA7" s="96" t="str">
        <f t="shared" si="8"/>
        <v/>
      </c>
      <c r="AB7" s="95" t="str">
        <f>IF(OR(ISBLANK('Prediction Log'!N22),ISBLANK('Bet Log'!$O7)), "", IF('Prediction Log'!X22="Y", "W", "L"))</f>
        <v/>
      </c>
      <c r="AC7" s="96" t="str">
        <f t="shared" si="9"/>
        <v/>
      </c>
      <c r="AD7" s="95"/>
      <c r="AE7" s="92" t="str">
        <f t="shared" si="10"/>
        <v/>
      </c>
      <c r="AF7" s="97" t="n">
        <f>IF(ISERROR('Bet Log'!$AA7+'Bet Log'!$AC7+'Bet Log'!$AE7), "", 'Bet Log'!$AA7+'Bet Log'!$AC7+'Bet Log'!$AE7)</f>
        <v>0</v>
      </c>
    </row>
    <row r="8" ht="14.25" customHeight="1">
      <c r="A8" s="92" t="n">
        <f>Games!A4</f>
        <v>8</v>
      </c>
      <c r="B8" s="92" t="str">
        <f>IF('Prediction Log'!B23=0, "",'Prediction Log'!B23)</f>
        <v>Oklahoma</v>
      </c>
      <c r="C8" s="92" t="str">
        <f>IF('Prediction Log'!C23=0, "",'Prediction Log'!C23)</f>
        <v>UCF</v>
      </c>
      <c r="D8" s="92" t="n">
        <f>IF('Prediction Log'!D23=0, "",'Prediction Log'!D23)</f>
        <v>-17.5</v>
      </c>
      <c r="E8" s="92" t="n">
        <f>IF('Prediction Log'!E23=0, "",'Prediction Log'!E23)</f>
        <v>-23.3</v>
      </c>
      <c r="F8" s="92" t="str">
        <f>IF('Prediction Log'!I23=0, "",'Prediction Log'!I23)</f>
        <v>Oklahoma</v>
      </c>
      <c r="G8" s="70" t="str">
        <f>IF(ISBLANK(Games!B4), "",'Prediction Log'!$J23)</f>
        <v>Oklahoma</v>
      </c>
      <c r="H8" s="93" t="n">
        <f>'Prediction Log'!$K23</f>
        <v>0.99889</v>
      </c>
      <c r="I8" s="92" t="str">
        <f>IF(ISBLANK(Games!M4), "",IF(AND(Games!M4="",Games!N4=""),"",IF(ISTEXT(Games!N4), "Side",Games!M4)))</f>
        <v/>
      </c>
      <c r="J8" s="92" t="str">
        <f>IF(ISBLANK(Games!M4), "",IF('Bet Log'!$I8="Spread", Games!O4, ""))</f>
        <v/>
      </c>
      <c r="K8" s="92" t="str">
        <f>IF(ISBLANK(Games!N4), "",IF(ISTEXT(Games!N4), Games!N4, ""))</f>
        <v/>
      </c>
      <c r="L8" s="92" t="str">
        <f>IF(ISBLANK(Games!Q4), "", Games!Q4)</f>
        <v/>
      </c>
      <c r="M8" s="92"/>
      <c r="N8" s="94"/>
      <c r="O8" s="94"/>
      <c r="P8" s="95"/>
      <c r="Q8" s="95"/>
      <c r="R8" s="95"/>
      <c r="S8" s="95"/>
      <c r="T8" s="96" t="n">
        <f t="shared" si="2"/>
        <v>0</v>
      </c>
      <c r="U8" s="96" t="n">
        <f t="shared" si="3"/>
        <v>0</v>
      </c>
      <c r="V8" s="96" t="n">
        <f t="shared" si="4"/>
        <v>0</v>
      </c>
      <c r="W8" s="96" t="n">
        <f t="shared" si="5"/>
        <v>0</v>
      </c>
      <c r="X8" s="96" t="n">
        <f t="shared" si="6"/>
        <v>0</v>
      </c>
      <c r="Y8" s="96" t="n">
        <f t="shared" si="7"/>
        <v>0</v>
      </c>
      <c r="Z8" s="95" t="str">
        <f>IF(OR(ISBLANK('Prediction Log'!N23),ISBLANK('Bet Log'!$N8)), "", IF('Prediction Log'!W23="Y", "W", "L"))</f>
        <v/>
      </c>
      <c r="AA8" s="96" t="str">
        <f t="shared" si="8"/>
        <v/>
      </c>
      <c r="AB8" s="95" t="str">
        <f>IF(OR(ISBLANK('Prediction Log'!N23),ISBLANK('Bet Log'!$O8)), "", IF('Prediction Log'!X23="Y", "W", "L"))</f>
        <v/>
      </c>
      <c r="AC8" s="96" t="str">
        <f t="shared" si="9"/>
        <v/>
      </c>
      <c r="AD8" s="95"/>
      <c r="AE8" s="92" t="str">
        <f t="shared" si="10"/>
        <v/>
      </c>
      <c r="AF8" s="97" t="n">
        <f>IF(ISERROR('Bet Log'!$AA8+'Bet Log'!$AC8+'Bet Log'!$AE8), "", 'Bet Log'!$AA8+'Bet Log'!$AC8+'Bet Log'!$AE8)</f>
        <v>0</v>
      </c>
    </row>
    <row r="9" ht="14.25" customHeight="1">
      <c r="A9" s="92" t="n">
        <f>Games!A5</f>
        <v>8</v>
      </c>
      <c r="B9" s="92" t="str">
        <f>IF('Prediction Log'!B24=0, "",'Prediction Log'!B24)</f>
        <v>Alabama</v>
      </c>
      <c r="C9" s="92" t="str">
        <f>IF('Prediction Log'!C24=0, "",'Prediction Log'!C24)</f>
        <v>Tennessee</v>
      </c>
      <c r="D9" s="92" t="n">
        <f>IF('Prediction Log'!D24=0, "",'Prediction Log'!D24)</f>
        <v>-8.5</v>
      </c>
      <c r="E9" s="92" t="n">
        <f>IF('Prediction Log'!E24=0, "",'Prediction Log'!E24)</f>
        <v>-12.4</v>
      </c>
      <c r="F9" s="92" t="str">
        <f>IF('Prediction Log'!I24=0, "",'Prediction Log'!I24)</f>
        <v>Alabama</v>
      </c>
      <c r="G9" s="70" t="str">
        <f>IF(ISBLANK(Games!B5), "",'Prediction Log'!$J24)</f>
        <v>Alabama</v>
      </c>
      <c r="H9" s="93" t="n">
        <f>'Prediction Log'!$K24</f>
        <v>0.959678</v>
      </c>
      <c r="I9" s="92" t="str">
        <f>IF(ISBLANK(Games!M5), "",IF(AND(Games!M5="",Games!N5=""),"",IF(ISTEXT(Games!N5), "Side",Games!M5)))</f>
        <v/>
      </c>
      <c r="J9" s="92" t="str">
        <f>IF(ISBLANK(Games!M5), "",IF('Bet Log'!$I9="Spread", Games!O5, ""))</f>
        <v/>
      </c>
      <c r="K9" s="92" t="str">
        <f>IF(ISBLANK(Games!N5), "",IF(ISTEXT(Games!N5), Games!N5, ""))</f>
        <v/>
      </c>
      <c r="L9" s="92" t="str">
        <f>IF(ISBLANK(Games!Q5), "", Games!Q5)</f>
        <v/>
      </c>
      <c r="M9" s="92"/>
      <c r="N9" s="94"/>
      <c r="O9" s="94"/>
      <c r="P9" s="95"/>
      <c r="Q9" s="95"/>
      <c r="R9" s="95"/>
      <c r="S9" s="95"/>
      <c r="T9" s="96" t="n">
        <f t="shared" si="2"/>
        <v>0</v>
      </c>
      <c r="U9" s="96" t="n">
        <f t="shared" si="3"/>
        <v>0</v>
      </c>
      <c r="V9" s="96" t="n">
        <f t="shared" si="4"/>
        <v>0</v>
      </c>
      <c r="W9" s="96" t="n">
        <f t="shared" si="5"/>
        <v>0</v>
      </c>
      <c r="X9" s="96" t="n">
        <f t="shared" si="6"/>
        <v>0</v>
      </c>
      <c r="Y9" s="96" t="n">
        <f t="shared" si="7"/>
        <v>0</v>
      </c>
      <c r="Z9" s="95" t="str">
        <f>IF(OR(ISBLANK('Prediction Log'!N24),ISBLANK('Bet Log'!$N9)), "", IF('Prediction Log'!W24="Y", "W", "L"))</f>
        <v/>
      </c>
      <c r="AA9" s="96" t="str">
        <f t="shared" si="8"/>
        <v/>
      </c>
      <c r="AB9" s="95" t="str">
        <f>IF(OR(ISBLANK('Prediction Log'!N24),ISBLANK('Bet Log'!$O9)), "", IF('Prediction Log'!X24="Y", "W", "L"))</f>
        <v/>
      </c>
      <c r="AC9" s="96" t="str">
        <f t="shared" si="9"/>
        <v/>
      </c>
      <c r="AD9" s="95"/>
      <c r="AE9" s="92" t="str">
        <f t="shared" si="10"/>
        <v/>
      </c>
      <c r="AF9" s="97" t="n">
        <f>IF(ISERROR('Bet Log'!$AA9+'Bet Log'!$AC9+'Bet Log'!$AE9), "", 'Bet Log'!$AA9+'Bet Log'!$AC9+'Bet Log'!$AE9)</f>
        <v>0</v>
      </c>
    </row>
    <row r="10" ht="14.25" customHeight="1">
      <c r="A10" s="92" t="n">
        <f>Games!A6</f>
        <v>8</v>
      </c>
      <c r="B10" s="92" t="str">
        <f>IF('Prediction Log'!B25=0, "",'Prediction Log'!B25)</f>
        <v>Iowa</v>
      </c>
      <c r="C10" s="92" t="str">
        <f>IF('Prediction Log'!C25=0, "",'Prediction Log'!C25)</f>
        <v>Minnesota</v>
      </c>
      <c r="D10" s="92" t="n">
        <f>IF('Prediction Log'!D25=0, "",'Prediction Log'!D25)</f>
        <v>-3.5</v>
      </c>
      <c r="E10" s="92" t="n">
        <f>IF('Prediction Log'!E25=0, "",'Prediction Log'!E25)</f>
        <v>-5.4</v>
      </c>
      <c r="F10" s="92" t="str">
        <f>IF('Prediction Log'!I25=0, "",'Prediction Log'!I25)</f>
        <v>Iowa</v>
      </c>
      <c r="G10" s="70" t="str">
        <f>IF(ISBLANK(Games!B6), "",'Prediction Log'!$J25)</f>
        <v>Iowa</v>
      </c>
      <c r="H10" s="93" t="n">
        <f>'Prediction Log'!$K25</f>
        <v>0.813324</v>
      </c>
      <c r="I10" s="92" t="str">
        <f>IF(ISBLANK(Games!M6), "",IF(AND(Games!M6="",Games!N6=""),"",IF(ISTEXT(Games!N6), "Side",Games!M6)))</f>
        <v/>
      </c>
      <c r="J10" s="92" t="str">
        <f>IF(ISBLANK(Games!M6), "",IF('Bet Log'!$I10="Spread", Games!O6, ""))</f>
        <v/>
      </c>
      <c r="K10" s="92" t="str">
        <f>IF(ISBLANK(Games!N6), "",IF(ISTEXT(Games!N6), Games!N6, ""))</f>
        <v/>
      </c>
      <c r="L10" s="92" t="str">
        <f>IF(ISBLANK(Games!Q6), "", Games!Q6)</f>
        <v/>
      </c>
      <c r="M10" s="92"/>
      <c r="N10" s="94"/>
      <c r="O10" s="94"/>
      <c r="P10" s="95"/>
      <c r="Q10" s="95"/>
      <c r="R10" s="95"/>
      <c r="S10" s="95"/>
      <c r="T10" s="96" t="n">
        <f t="shared" si="2"/>
        <v>0</v>
      </c>
      <c r="U10" s="96" t="n">
        <f t="shared" si="3"/>
        <v>0</v>
      </c>
      <c r="V10" s="96" t="n">
        <f t="shared" si="4"/>
        <v>0</v>
      </c>
      <c r="W10" s="96" t="n">
        <f t="shared" si="5"/>
        <v>0</v>
      </c>
      <c r="X10" s="96" t="n">
        <f t="shared" si="6"/>
        <v>0</v>
      </c>
      <c r="Y10" s="96" t="n">
        <f t="shared" si="7"/>
        <v>0</v>
      </c>
      <c r="Z10" s="95" t="str">
        <f>IF(OR(ISBLANK('Prediction Log'!N25),ISBLANK('Bet Log'!$N10)), "", IF('Prediction Log'!W25="Y", "W", "L"))</f>
        <v/>
      </c>
      <c r="AA10" s="96" t="str">
        <f t="shared" si="8"/>
        <v/>
      </c>
      <c r="AB10" s="95" t="str">
        <f>IF(OR(ISBLANK('Prediction Log'!N25),ISBLANK('Bet Log'!$O10)), "", IF('Prediction Log'!X25="Y", "W", "L"))</f>
        <v/>
      </c>
      <c r="AC10" s="96" t="str">
        <f t="shared" si="9"/>
        <v/>
      </c>
      <c r="AD10" s="95"/>
      <c r="AE10" s="92" t="str">
        <f t="shared" si="10"/>
        <v/>
      </c>
      <c r="AF10" s="97" t="n">
        <f>IF(ISERROR('Bet Log'!$AA10+'Bet Log'!$AC10+'Bet Log'!$AE10), "", 'Bet Log'!$AA10+'Bet Log'!$AC10+'Bet Log'!$AE10)</f>
        <v>0</v>
      </c>
    </row>
    <row r="11" ht="14.25" customHeight="1">
      <c r="A11" s="92" t="n">
        <f>Games!A7</f>
        <v>8</v>
      </c>
      <c r="B11" s="92" t="str">
        <f>IF('Prediction Log'!B26=0, "",'Prediction Log'!B26)</f>
        <v>Oregon</v>
      </c>
      <c r="C11" s="92" t="str">
        <f>IF('Prediction Log'!C26=0, "",'Prediction Log'!C26)</f>
        <v>Washington State</v>
      </c>
      <c r="D11" s="92" t="n">
        <f>IF('Prediction Log'!D26=0, "",'Prediction Log'!D26)</f>
        <v>-19.5</v>
      </c>
      <c r="E11" s="92" t="n">
        <f>IF('Prediction Log'!E26=0, "",'Prediction Log'!E26)</f>
        <v>-25.8</v>
      </c>
      <c r="F11" s="92" t="str">
        <f>IF('Prediction Log'!I26=0, "",'Prediction Log'!I26)</f>
        <v>Oregon</v>
      </c>
      <c r="G11" s="70" t="str">
        <f>IF(ISBLANK(Games!B7), "",'Prediction Log'!$J26)</f>
        <v>Oregon</v>
      </c>
      <c r="H11" s="93" t="n">
        <f>'Prediction Log'!$K26</f>
        <v>0.998015</v>
      </c>
      <c r="I11" s="92" t="str">
        <f>IF(ISBLANK(Games!M7), "",IF(AND(Games!M7="",Games!N7=""),"",IF(ISTEXT(Games!N7), "Side",Games!M7)))</f>
        <v/>
      </c>
      <c r="J11" s="92" t="str">
        <f>IF(ISBLANK(Games!M7), "",IF('Bet Log'!$I11="Spread", Games!O7, ""))</f>
        <v/>
      </c>
      <c r="K11" s="92" t="str">
        <f>IF(ISBLANK(Games!N7), "",IF(ISTEXT(Games!N7), Games!N7, ""))</f>
        <v/>
      </c>
      <c r="L11" s="92" t="str">
        <f>IF(ISBLANK(Games!Q7), "", Games!Q7)</f>
        <v/>
      </c>
      <c r="M11" s="92"/>
      <c r="N11" s="94"/>
      <c r="O11" s="94"/>
      <c r="P11" s="95"/>
      <c r="Q11" s="95"/>
      <c r="R11" s="95"/>
      <c r="S11" s="95"/>
      <c r="T11" s="96" t="n">
        <f t="shared" si="2"/>
        <v>0</v>
      </c>
      <c r="U11" s="96" t="n">
        <f t="shared" si="3"/>
        <v>0</v>
      </c>
      <c r="V11" s="96" t="n">
        <f t="shared" si="4"/>
        <v>0</v>
      </c>
      <c r="W11" s="96" t="n">
        <f t="shared" si="5"/>
        <v>0</v>
      </c>
      <c r="X11" s="96" t="n">
        <f t="shared" si="6"/>
        <v>0</v>
      </c>
      <c r="Y11" s="96" t="n">
        <f t="shared" si="7"/>
        <v>0</v>
      </c>
      <c r="Z11" s="95" t="str">
        <f>IF(OR(ISBLANK('Prediction Log'!N26),ISBLANK('Bet Log'!$N11)), "", IF('Prediction Log'!W26="Y", "W", "L"))</f>
        <v/>
      </c>
      <c r="AA11" s="96" t="str">
        <f t="shared" si="8"/>
        <v/>
      </c>
      <c r="AB11" s="95" t="str">
        <f>IF(OR(ISBLANK('Prediction Log'!N26),ISBLANK('Bet Log'!$O11)), "", IF('Prediction Log'!X26="Y", "W", "L"))</f>
        <v/>
      </c>
      <c r="AC11" s="96" t="str">
        <f t="shared" si="9"/>
        <v/>
      </c>
      <c r="AD11" s="95"/>
      <c r="AE11" s="92" t="str">
        <f t="shared" si="10"/>
        <v/>
      </c>
      <c r="AF11" s="97" t="n">
        <f>IF(ISERROR('Bet Log'!$AA11+'Bet Log'!$AC11+'Bet Log'!$AE11), "", 'Bet Log'!$AA11+'Bet Log'!$AC11+'Bet Log'!$AE11)</f>
        <v>0</v>
      </c>
    </row>
    <row r="12" ht="14.25" customHeight="1">
      <c r="A12" s="92" t="n">
        <f>Games!A8</f>
        <v>8</v>
      </c>
      <c r="B12" s="92" t="str">
        <f>IF('Prediction Log'!B27=0, "",'Prediction Log'!B27)</f>
        <v>Tulane</v>
      </c>
      <c r="C12" s="92" t="str">
        <f>IF('Prediction Log'!C27=0, "",'Prediction Log'!C27)</f>
        <v>North Texas</v>
      </c>
      <c r="D12" s="92" t="n">
        <f>IF('Prediction Log'!D27=0, "",'Prediction Log'!D27)</f>
        <v>-20.5</v>
      </c>
      <c r="E12" s="92" t="n">
        <f>IF('Prediction Log'!E27=0, "",'Prediction Log'!E27)</f>
        <v>-7.2</v>
      </c>
      <c r="F12" s="92" t="str">
        <f>IF('Prediction Log'!I27=0, "",'Prediction Log'!I27)</f>
        <v>Tulane</v>
      </c>
      <c r="G12" s="70" t="str">
        <f>IF(ISBLANK(Games!B8), "",'Prediction Log'!$J27)</f>
        <v>Tulane</v>
      </c>
      <c r="H12" s="93" t="n">
        <f>'Prediction Log'!$K27</f>
        <v>0.917523</v>
      </c>
      <c r="I12" s="92" t="str">
        <f>IF(ISBLANK(Games!M8), "",IF(AND(Games!M8="",Games!N8=""),"",IF(ISTEXT(Games!N8), "Side",Games!M8)))</f>
        <v/>
      </c>
      <c r="J12" s="92" t="str">
        <f>IF(ISBLANK(Games!M8), "",IF('Bet Log'!$I12="Spread", Games!O8, ""))</f>
        <v/>
      </c>
      <c r="K12" s="92" t="str">
        <f>IF(ISBLANK(Games!N8), "",IF(ISTEXT(Games!N8), Games!N8, ""))</f>
        <v/>
      </c>
      <c r="L12" s="92" t="str">
        <f>IF(ISBLANK(Games!Q8), "", Games!Q8)</f>
        <v/>
      </c>
      <c r="M12" s="92"/>
      <c r="N12" s="94"/>
      <c r="O12" s="94"/>
      <c r="P12" s="95"/>
      <c r="Q12" s="95"/>
      <c r="R12" s="95"/>
      <c r="S12" s="95"/>
      <c r="T12" s="96" t="n">
        <f t="shared" si="2"/>
        <v>0</v>
      </c>
      <c r="U12" s="96" t="n">
        <f t="shared" si="3"/>
        <v>0</v>
      </c>
      <c r="V12" s="96" t="n">
        <f t="shared" si="4"/>
        <v>0</v>
      </c>
      <c r="W12" s="96" t="n">
        <f t="shared" si="5"/>
        <v>0</v>
      </c>
      <c r="X12" s="96" t="n">
        <f t="shared" si="6"/>
        <v>0</v>
      </c>
      <c r="Y12" s="96" t="n">
        <f t="shared" si="7"/>
        <v>0</v>
      </c>
      <c r="Z12" s="95" t="str">
        <f>IF(OR(ISBLANK('Prediction Log'!N27),ISBLANK('Bet Log'!$N12)), "", IF('Prediction Log'!W27="Y", "W", "L"))</f>
        <v/>
      </c>
      <c r="AA12" s="96" t="str">
        <f t="shared" si="8"/>
        <v/>
      </c>
      <c r="AB12" s="95" t="str">
        <f>IF(OR(ISBLANK('Prediction Log'!N27),ISBLANK('Bet Log'!$O12)), "", IF('Prediction Log'!X27="Y", "W", "L"))</f>
        <v/>
      </c>
      <c r="AC12" s="96" t="str">
        <f t="shared" si="9"/>
        <v/>
      </c>
      <c r="AD12" s="95"/>
      <c r="AE12" s="92" t="str">
        <f t="shared" si="10"/>
        <v/>
      </c>
      <c r="AF12" s="97" t="n">
        <f>IF(ISERROR('Bet Log'!$AA12+'Bet Log'!$AC12+'Bet Log'!$AE12), "", 'Bet Log'!$AA12+'Bet Log'!$AC12+'Bet Log'!$AE12)</f>
        <v>0</v>
      </c>
    </row>
    <row r="13" ht="14.25" customHeight="1">
      <c r="A13" s="92" t="n">
        <f>Games!A9</f>
        <v>8</v>
      </c>
      <c r="B13" s="92" t="str">
        <f>IF('Prediction Log'!B28=0, "",'Prediction Log'!B28)</f>
        <v>Houston</v>
      </c>
      <c r="C13" s="92" t="str">
        <f>IF('Prediction Log'!C28=0, "",'Prediction Log'!C28)</f>
        <v>Texas</v>
      </c>
      <c r="D13" s="92" t="n">
        <f>IF('Prediction Log'!D28=0, "",'Prediction Log'!D28)</f>
        <v>22.5</v>
      </c>
      <c r="E13" s="92" t="n">
        <f>IF('Prediction Log'!E28=0, "",'Prediction Log'!E28)</f>
        <v>8.7</v>
      </c>
      <c r="F13" s="92" t="str">
        <f>IF('Prediction Log'!I28=0, "",'Prediction Log'!I28)</f>
        <v>Texas</v>
      </c>
      <c r="G13" s="70" t="str">
        <f>IF(ISBLANK(Games!B9), "",'Prediction Log'!$J28)</f>
        <v>Texas</v>
      </c>
      <c r="H13" s="93" t="n">
        <f>'Prediction Log'!$K28</f>
        <v>0.921554</v>
      </c>
      <c r="I13" s="92" t="str">
        <f>IF(ISBLANK(Games!M9), "",IF(AND(Games!M9="",Games!N9=""),"",IF(ISTEXT(Games!N9), "Side",Games!M9)))</f>
        <v/>
      </c>
      <c r="J13" s="92" t="str">
        <f>IF(ISBLANK(Games!M9), "",IF('Bet Log'!$I13="Spread", Games!O9, ""))</f>
        <v/>
      </c>
      <c r="K13" s="92" t="str">
        <f>IF(ISBLANK(Games!N9), "",IF(ISTEXT(Games!N9), Games!N9, ""))</f>
        <v/>
      </c>
      <c r="L13" s="92" t="str">
        <f>IF(ISBLANK(Games!Q9), "", Games!Q9)</f>
        <v/>
      </c>
      <c r="M13" s="92"/>
      <c r="N13" s="94"/>
      <c r="O13" s="94"/>
      <c r="P13" s="95"/>
      <c r="Q13" s="95"/>
      <c r="R13" s="95"/>
      <c r="S13" s="95"/>
      <c r="T13" s="96" t="n">
        <f t="shared" si="2"/>
        <v>0</v>
      </c>
      <c r="U13" s="96" t="n">
        <f t="shared" si="3"/>
        <v>0</v>
      </c>
      <c r="V13" s="96" t="n">
        <f t="shared" si="4"/>
        <v>0</v>
      </c>
      <c r="W13" s="96" t="n">
        <f t="shared" si="5"/>
        <v>0</v>
      </c>
      <c r="X13" s="96" t="n">
        <f t="shared" si="6"/>
        <v>0</v>
      </c>
      <c r="Y13" s="96" t="n">
        <f t="shared" si="7"/>
        <v>0</v>
      </c>
      <c r="Z13" s="95" t="str">
        <f>IF(OR(ISBLANK('Prediction Log'!N28),ISBLANK('Bet Log'!$N13)), "", IF('Prediction Log'!W28="Y", "W", "L"))</f>
        <v/>
      </c>
      <c r="AA13" s="96" t="str">
        <f t="shared" si="8"/>
        <v/>
      </c>
      <c r="AB13" s="95" t="str">
        <f>IF(OR(ISBLANK('Prediction Log'!N28),ISBLANK('Bet Log'!$O13)), "", IF('Prediction Log'!X28="Y", "W", "L"))</f>
        <v/>
      </c>
      <c r="AC13" s="96" t="str">
        <f t="shared" si="9"/>
        <v/>
      </c>
      <c r="AD13" s="95"/>
      <c r="AE13" s="92" t="str">
        <f t="shared" si="10"/>
        <v/>
      </c>
      <c r="AF13" s="97" t="n">
        <f>IF(ISERROR('Bet Log'!$AA13+'Bet Log'!$AC13+'Bet Log'!$AE13), "", 'Bet Log'!$AA13+'Bet Log'!$AC13+'Bet Log'!$AE13)</f>
        <v>0</v>
      </c>
    </row>
    <row r="14" ht="14.25" customHeight="1">
      <c r="A14" s="92" t="n">
        <f>Games!A10</f>
        <v>8</v>
      </c>
      <c r="B14" s="92" t="str">
        <f>IF('Prediction Log'!B29=0, "",'Prediction Log'!B29)</f>
        <v>Navy</v>
      </c>
      <c r="C14" s="92" t="str">
        <f>IF('Prediction Log'!C29=0, "",'Prediction Log'!C29)</f>
        <v>Air Force</v>
      </c>
      <c r="D14" s="92" t="n">
        <f>IF('Prediction Log'!D29=0, "",'Prediction Log'!D29)</f>
        <v>9.5</v>
      </c>
      <c r="E14" s="92" t="n">
        <f>IF('Prediction Log'!E29=0, "",'Prediction Log'!E29)</f>
        <v>19.1</v>
      </c>
      <c r="F14" s="92" t="str">
        <f>IF('Prediction Log'!I29=0, "",'Prediction Log'!I29)</f>
        <v>Air Force</v>
      </c>
      <c r="G14" s="70" t="str">
        <f>IF(ISBLANK(Games!B10), "",'Prediction Log'!$J29)</f>
        <v>Air Force</v>
      </c>
      <c r="H14" s="93" t="n">
        <f>'Prediction Log'!$K29</f>
        <v>0.99739</v>
      </c>
      <c r="I14" s="92" t="str">
        <f>IF(ISBLANK(Games!M10), "",IF(AND(Games!M10="",Games!N10=""),"",IF(ISTEXT(Games!N10), "Side",Games!M10)))</f>
        <v/>
      </c>
      <c r="J14" s="92" t="str">
        <f>IF(ISBLANK(Games!M10), "",IF('Bet Log'!$I14="Spread", Games!O10, ""))</f>
        <v/>
      </c>
      <c r="K14" s="92" t="str">
        <f>IF(ISBLANK(Games!N10), "",IF(ISTEXT(Games!N10), Games!N10, ""))</f>
        <v/>
      </c>
      <c r="L14" s="92" t="str">
        <f>IF(ISBLANK(Games!Q10), "", Games!Q10)</f>
        <v/>
      </c>
      <c r="M14" s="92"/>
      <c r="N14" s="94"/>
      <c r="O14" s="94"/>
      <c r="P14" s="95"/>
      <c r="Q14" s="95"/>
      <c r="R14" s="95"/>
      <c r="S14" s="95"/>
      <c r="T14" s="96" t="n">
        <f t="shared" si="2"/>
        <v>0</v>
      </c>
      <c r="U14" s="96" t="n">
        <f t="shared" si="3"/>
        <v>0</v>
      </c>
      <c r="V14" s="96" t="n">
        <f t="shared" si="4"/>
        <v>0</v>
      </c>
      <c r="W14" s="96" t="n">
        <f t="shared" si="5"/>
        <v>0</v>
      </c>
      <c r="X14" s="96" t="n">
        <f t="shared" si="6"/>
        <v>0</v>
      </c>
      <c r="Y14" s="96" t="n">
        <f t="shared" si="7"/>
        <v>0</v>
      </c>
      <c r="Z14" s="95" t="str">
        <f>IF(OR(ISBLANK('Prediction Log'!N29),ISBLANK('Bet Log'!$N14)), "", IF('Prediction Log'!W29="Y", "W", "L"))</f>
        <v/>
      </c>
      <c r="AA14" s="96" t="str">
        <f t="shared" si="8"/>
        <v/>
      </c>
      <c r="AB14" s="95" t="str">
        <f>IF(OR(ISBLANK('Prediction Log'!N29),ISBLANK('Bet Log'!$O14)), "", IF('Prediction Log'!X29="Y", "W", "L"))</f>
        <v/>
      </c>
      <c r="AC14" s="96" t="str">
        <f t="shared" si="9"/>
        <v/>
      </c>
      <c r="AD14" s="95"/>
      <c r="AE14" s="92" t="str">
        <f t="shared" si="10"/>
        <v/>
      </c>
      <c r="AF14" s="97" t="n">
        <f>IF(ISERROR('Bet Log'!$AA14+'Bet Log'!$AC14+'Bet Log'!$AE14), "", 'Bet Log'!$AA14+'Bet Log'!$AC14+'Bet Log'!$AE14)</f>
        <v>0</v>
      </c>
    </row>
    <row r="15" ht="14.25" customHeight="1">
      <c r="A15" s="92" t="n">
        <f>Games!A11</f>
        <v>8</v>
      </c>
      <c r="B15" s="92" t="str">
        <f>IF('Prediction Log'!B30=0, "",'Prediction Log'!B30)</f>
        <v>North Carolina</v>
      </c>
      <c r="C15" s="92" t="str">
        <f>IF('Prediction Log'!C30=0, "",'Prediction Log'!C30)</f>
        <v>Virginia</v>
      </c>
      <c r="D15" s="92" t="n">
        <f>IF('Prediction Log'!D30=0, "",'Prediction Log'!D30)</f>
        <v>-23.5</v>
      </c>
      <c r="E15" s="92" t="n">
        <f>IF('Prediction Log'!E30=0, "",'Prediction Log'!E30)</f>
        <v>-16.3</v>
      </c>
      <c r="F15" s="92" t="str">
        <f>IF('Prediction Log'!I30=0, "",'Prediction Log'!I30)</f>
        <v>North Carolina</v>
      </c>
      <c r="G15" s="70" t="str">
        <f>IF(ISBLANK(Games!B11), "",'Prediction Log'!$J30)</f>
        <v>North Carolina</v>
      </c>
      <c r="H15" s="93" t="n">
        <f>'Prediction Log'!$K30</f>
        <v>0.98254</v>
      </c>
      <c r="I15" s="92" t="str">
        <f>IF(ISBLANK(Games!M11), "",IF(AND(Games!M11="",Games!N11=""),"",IF(ISTEXT(Games!N11), "Side",Games!M11)))</f>
        <v/>
      </c>
      <c r="J15" s="92" t="str">
        <f>IF(ISBLANK(Games!M11), "",IF('Bet Log'!$I15="Spread", Games!O11, ""))</f>
        <v/>
      </c>
      <c r="K15" s="92" t="str">
        <f>IF(ISBLANK(Games!N11), "",IF(ISTEXT(Games!N11), Games!N11, ""))</f>
        <v/>
      </c>
      <c r="L15" s="92" t="str">
        <f>IF(ISBLANK(Games!Q11), "", Games!Q11)</f>
        <v/>
      </c>
      <c r="M15" s="92"/>
      <c r="N15" s="94"/>
      <c r="O15" s="94"/>
      <c r="P15" s="95"/>
      <c r="Q15" s="95"/>
      <c r="R15" s="95"/>
      <c r="S15" s="95"/>
      <c r="T15" s="96" t="n">
        <f t="shared" si="2"/>
        <v>0</v>
      </c>
      <c r="U15" s="96" t="n">
        <f t="shared" si="3"/>
        <v>0</v>
      </c>
      <c r="V15" s="96" t="n">
        <f t="shared" si="4"/>
        <v>0</v>
      </c>
      <c r="W15" s="96" t="n">
        <f t="shared" si="5"/>
        <v>0</v>
      </c>
      <c r="X15" s="96" t="n">
        <f t="shared" si="6"/>
        <v>0</v>
      </c>
      <c r="Y15" s="96" t="n">
        <f t="shared" si="7"/>
        <v>0</v>
      </c>
      <c r="Z15" s="95" t="str">
        <f>IF(OR(ISBLANK('Prediction Log'!N30),ISBLANK('Bet Log'!$N15)), "", IF('Prediction Log'!W30="Y", "W", "L"))</f>
        <v/>
      </c>
      <c r="AA15" s="96" t="str">
        <f t="shared" si="8"/>
        <v/>
      </c>
      <c r="AB15" s="95" t="str">
        <f>IF(OR(ISBLANK('Prediction Log'!N30),ISBLANK('Bet Log'!$O15)), "", IF('Prediction Log'!X30="Y", "W", "L"))</f>
        <v/>
      </c>
      <c r="AC15" s="96" t="str">
        <f t="shared" si="9"/>
        <v/>
      </c>
      <c r="AD15" s="95"/>
      <c r="AE15" s="92" t="str">
        <f t="shared" si="10"/>
        <v/>
      </c>
      <c r="AF15" s="97" t="n">
        <f>IF(ISERROR('Bet Log'!$AA15+'Bet Log'!$AC15+'Bet Log'!$AE15), "", 'Bet Log'!$AA15+'Bet Log'!$AC15+'Bet Log'!$AE15)</f>
        <v>0</v>
      </c>
    </row>
    <row r="16" ht="14.25" customHeight="1">
      <c r="A16" s="92" t="n">
        <f>Games!A12</f>
        <v>8</v>
      </c>
      <c r="B16" s="92" t="str">
        <f>IF('Prediction Log'!B31=0, "",'Prediction Log'!B31)</f>
        <v>Michigan State</v>
      </c>
      <c r="C16" s="92" t="str">
        <f>IF('Prediction Log'!C31=0, "",'Prediction Log'!C31)</f>
        <v>Michigan</v>
      </c>
      <c r="D16" s="92" t="n">
        <f>IF('Prediction Log'!D31=0, "",'Prediction Log'!D31)</f>
        <v>24.5</v>
      </c>
      <c r="E16" s="92" t="n">
        <f>IF('Prediction Log'!E31=0, "",'Prediction Log'!E31)</f>
        <v>45.4</v>
      </c>
      <c r="F16" s="92" t="str">
        <f>IF('Prediction Log'!I31=0, "",'Prediction Log'!I31)</f>
        <v>Michigan</v>
      </c>
      <c r="G16" s="70" t="str">
        <f>IF(ISBLANK(Games!B12), "",'Prediction Log'!$J31)</f>
        <v>Michigan</v>
      </c>
      <c r="H16" s="93" t="n">
        <f>'Prediction Log'!$K31</f>
        <v>0.999995</v>
      </c>
      <c r="I16" s="92" t="str">
        <f>IF(ISBLANK(Games!M12), "",IF(AND(Games!M12="",Games!N12=""),"",IF(ISTEXT(Games!N12), "Side",Games!M12)))</f>
        <v/>
      </c>
      <c r="J16" s="92" t="str">
        <f>IF(ISBLANK(Games!M12), "",IF('Bet Log'!$I16="Spread", Games!O12, ""))</f>
        <v/>
      </c>
      <c r="K16" s="92" t="str">
        <f>IF(ISBLANK(Games!N12), "",IF(ISTEXT(Games!N12), Games!N12, ""))</f>
        <v/>
      </c>
      <c r="L16" s="92" t="str">
        <f>IF(ISBLANK(Games!Q12), "", Games!Q12)</f>
        <v/>
      </c>
      <c r="M16" s="92"/>
      <c r="N16" s="94"/>
      <c r="O16" s="94"/>
      <c r="P16" s="95"/>
      <c r="Q16" s="95"/>
      <c r="R16" s="95"/>
      <c r="S16" s="95"/>
      <c r="T16" s="96" t="n">
        <f t="shared" si="2"/>
        <v>0</v>
      </c>
      <c r="U16" s="96" t="n">
        <f t="shared" si="3"/>
        <v>0</v>
      </c>
      <c r="V16" s="96" t="n">
        <f t="shared" si="4"/>
        <v>0</v>
      </c>
      <c r="W16" s="96" t="n">
        <f t="shared" si="5"/>
        <v>0</v>
      </c>
      <c r="X16" s="96" t="n">
        <f t="shared" si="6"/>
        <v>0</v>
      </c>
      <c r="Y16" s="96" t="n">
        <f t="shared" si="7"/>
        <v>0</v>
      </c>
      <c r="Z16" s="95" t="str">
        <f>IF(OR(ISBLANK('Prediction Log'!N31),ISBLANK('Bet Log'!$N16)), "", IF('Prediction Log'!W31="Y", "W", "L"))</f>
        <v/>
      </c>
      <c r="AA16" s="96" t="str">
        <f t="shared" si="8"/>
        <v/>
      </c>
      <c r="AB16" s="95" t="str">
        <f>IF(OR(ISBLANK('Prediction Log'!N31),ISBLANK('Bet Log'!$O16)), "", IF('Prediction Log'!X31="Y", "W", "L"))</f>
        <v/>
      </c>
      <c r="AC16" s="96" t="str">
        <f t="shared" si="9"/>
        <v/>
      </c>
      <c r="AD16" s="95"/>
      <c r="AE16" s="92" t="str">
        <f t="shared" si="10"/>
        <v/>
      </c>
      <c r="AF16" s="97" t="n">
        <f>IF(ISERROR('Bet Log'!$AA16+'Bet Log'!$AC16+'Bet Log'!$AE16), "", 'Bet Log'!$AA16+'Bet Log'!$AC16+'Bet Log'!$AE16)</f>
        <v>0</v>
      </c>
    </row>
    <row r="17" ht="14.25" customHeight="1">
      <c r="A17" s="92" t="n">
        <f>Games!A13</f>
        <v>8</v>
      </c>
      <c r="B17" s="92" t="str">
        <f>IF('Prediction Log'!B32=0, "",'Prediction Log'!B32)</f>
        <v>Florida State</v>
      </c>
      <c r="C17" s="92" t="str">
        <f>IF('Prediction Log'!C32=0, "",'Prediction Log'!C32)</f>
        <v>Duke</v>
      </c>
      <c r="D17" s="92" t="n">
        <f>IF('Prediction Log'!D32=0, "",'Prediction Log'!D32)</f>
        <v>-14.5</v>
      </c>
      <c r="E17" s="92" t="n">
        <f>IF('Prediction Log'!E32=0, "",'Prediction Log'!E32)</f>
        <v>-21.1</v>
      </c>
      <c r="F17" s="92" t="str">
        <f>IF('Prediction Log'!I32=0, "",'Prediction Log'!I32)</f>
        <v>Florida State</v>
      </c>
      <c r="G17" s="70" t="str">
        <f>IF(ISBLANK(Games!B13), "",'Prediction Log'!$J32)</f>
        <v>Florida State</v>
      </c>
      <c r="H17" s="93" t="n">
        <f>'Prediction Log'!$K32</f>
        <v>0.996789</v>
      </c>
      <c r="I17" s="92" t="str">
        <f>IF(ISBLANK(Games!M13), "",IF(AND(Games!M13="",Games!N13=""),"",IF(ISTEXT(Games!N13), "Side",Games!M13)))</f>
        <v/>
      </c>
      <c r="J17" s="92" t="str">
        <f>IF(ISBLANK(Games!M13), "",IF('Bet Log'!$I17="Spread", Games!O13, ""))</f>
        <v/>
      </c>
      <c r="K17" s="92" t="str">
        <f>IF(ISBLANK(Games!N13), "",IF(ISTEXT(Games!N13), Games!N13, ""))</f>
        <v/>
      </c>
      <c r="L17" s="92" t="str">
        <f>IF(ISBLANK(Games!Q13), "", Games!Q13)</f>
        <v/>
      </c>
      <c r="M17" s="92"/>
      <c r="N17" s="94"/>
      <c r="O17" s="94"/>
      <c r="P17" s="95"/>
      <c r="Q17" s="95"/>
      <c r="R17" s="95"/>
      <c r="S17" s="95"/>
      <c r="T17" s="96" t="n">
        <f t="shared" si="2"/>
        <v>0</v>
      </c>
      <c r="U17" s="96" t="n">
        <f t="shared" si="3"/>
        <v>0</v>
      </c>
      <c r="V17" s="96" t="n">
        <f t="shared" si="4"/>
        <v>0</v>
      </c>
      <c r="W17" s="96" t="n">
        <f t="shared" si="5"/>
        <v>0</v>
      </c>
      <c r="X17" s="96" t="n">
        <f t="shared" si="6"/>
        <v>0</v>
      </c>
      <c r="Y17" s="96" t="n">
        <f t="shared" si="7"/>
        <v>0</v>
      </c>
      <c r="Z17" s="95" t="str">
        <f>IF(OR(ISBLANK('Prediction Log'!N32),ISBLANK('Bet Log'!$N17)), "", IF('Prediction Log'!W32="Y", "W", "L"))</f>
        <v/>
      </c>
      <c r="AA17" s="96" t="str">
        <f t="shared" si="8"/>
        <v/>
      </c>
      <c r="AB17" s="95" t="str">
        <f>IF(OR(ISBLANK('Prediction Log'!N32),ISBLANK('Bet Log'!$O17)), "", IF('Prediction Log'!X32="Y", "W", "L"))</f>
        <v/>
      </c>
      <c r="AC17" s="96" t="str">
        <f t="shared" si="9"/>
        <v/>
      </c>
      <c r="AD17" s="95"/>
      <c r="AE17" s="92" t="str">
        <f t="shared" si="10"/>
        <v/>
      </c>
      <c r="AF17" s="97" t="n">
        <f>IF(ISERROR('Bet Log'!$AA17+'Bet Log'!$AC17+'Bet Log'!$AE17), "", 'Bet Log'!$AA17+'Bet Log'!$AC17+'Bet Log'!$AE17)</f>
        <v>0</v>
      </c>
    </row>
    <row r="18" ht="14.25" customHeight="1">
      <c r="A18" s="92" t="n">
        <f>Games!A14</f>
        <v>8</v>
      </c>
      <c r="B18" s="92" t="str">
        <f>IF('Prediction Log'!B33=0, "",'Prediction Log'!B33)</f>
        <v>LSU</v>
      </c>
      <c r="C18" s="92" t="str">
        <f>IF('Prediction Log'!C33=0, "",'Prediction Log'!C33)</f>
        <v>Army</v>
      </c>
      <c r="D18" s="92" t="n">
        <f>IF('Prediction Log'!D33=0, "",'Prediction Log'!D33)</f>
        <v>-30.5</v>
      </c>
      <c r="E18" s="92" t="n">
        <f>IF('Prediction Log'!E33=0, "",'Prediction Log'!E33)</f>
        <v>-41</v>
      </c>
      <c r="F18" s="92" t="str">
        <f>IF('Prediction Log'!I33=0, "",'Prediction Log'!I33)</f>
        <v>LSU</v>
      </c>
      <c r="G18" s="70" t="str">
        <f>IF(ISBLANK(Games!B14), "",'Prediction Log'!$J33)</f>
        <v>LSU</v>
      </c>
      <c r="H18" s="93" t="n">
        <f>'Prediction Log'!$K33</f>
        <v>0.999949</v>
      </c>
      <c r="I18" s="92" t="str">
        <f>IF(ISBLANK(Games!M14), "",IF(AND(Games!M14="",Games!N14=""),"",IF(ISTEXT(Games!N14), "Side",Games!M14)))</f>
        <v/>
      </c>
      <c r="J18" s="92" t="str">
        <f>IF(ISBLANK(Games!M14), "",IF('Bet Log'!$I18="Spread", Games!O14, ""))</f>
        <v/>
      </c>
      <c r="K18" s="92" t="str">
        <f>IF(ISBLANK(Games!N14), "",IF(ISTEXT(Games!N14), Games!N14, ""))</f>
        <v/>
      </c>
      <c r="L18" s="92" t="str">
        <f>IF(ISBLANK(Games!Q14), "", Games!Q14)</f>
        <v/>
      </c>
      <c r="M18" s="92"/>
      <c r="N18" s="94"/>
      <c r="O18" s="94"/>
      <c r="P18" s="95"/>
      <c r="Q18" s="95"/>
      <c r="R18" s="95"/>
      <c r="S18" s="95"/>
      <c r="T18" s="96" t="n">
        <f t="shared" si="2"/>
        <v>0</v>
      </c>
      <c r="U18" s="96" t="n">
        <f t="shared" si="3"/>
        <v>0</v>
      </c>
      <c r="V18" s="96" t="n">
        <f t="shared" si="4"/>
        <v>0</v>
      </c>
      <c r="W18" s="96" t="n">
        <f t="shared" si="5"/>
        <v>0</v>
      </c>
      <c r="X18" s="96" t="n">
        <f t="shared" si="6"/>
        <v>0</v>
      </c>
      <c r="Y18" s="96" t="n">
        <f t="shared" si="7"/>
        <v>0</v>
      </c>
      <c r="Z18" s="95" t="str">
        <f>IF(OR(ISBLANK('Prediction Log'!N33),ISBLANK('Bet Log'!$N18)), "", IF('Prediction Log'!W33="Y", "W", "L"))</f>
        <v/>
      </c>
      <c r="AA18" s="96" t="str">
        <f t="shared" si="8"/>
        <v/>
      </c>
      <c r="AB18" s="95" t="str">
        <f>IF(OR(ISBLANK('Prediction Log'!N33),ISBLANK('Bet Log'!$O18)), "", IF('Prediction Log'!X33="Y", "W", "L"))</f>
        <v/>
      </c>
      <c r="AC18" s="96" t="str">
        <f t="shared" si="9"/>
        <v/>
      </c>
      <c r="AD18" s="95"/>
      <c r="AE18" s="92" t="str">
        <f t="shared" si="10"/>
        <v/>
      </c>
      <c r="AF18" s="97" t="n">
        <f>IF(ISERROR('Bet Log'!$AA18+'Bet Log'!$AC18+'Bet Log'!$AE18), "", 'Bet Log'!$AA18+'Bet Log'!$AC18+'Bet Log'!$AE18)</f>
        <v>0</v>
      </c>
    </row>
    <row r="19" ht="14.25" customHeight="1">
      <c r="A19" s="92" t="n">
        <f>Games!A15</f>
        <v>8</v>
      </c>
      <c r="B19" s="92" t="str">
        <f>IF('Prediction Log'!B34=0, "",'Prediction Log'!B34)</f>
        <v>Washington</v>
      </c>
      <c r="C19" s="92" t="str">
        <f>IF('Prediction Log'!C34=0, "",'Prediction Log'!C34)</f>
        <v>Arizona State</v>
      </c>
      <c r="D19" s="92" t="n">
        <f>IF('Prediction Log'!D34=0, "",'Prediction Log'!D34)</f>
        <v>-28.5</v>
      </c>
      <c r="E19" s="92" t="n">
        <f>IF('Prediction Log'!E34=0, "",'Prediction Log'!E34)</f>
        <v>-36.5</v>
      </c>
      <c r="F19" s="92" t="str">
        <f>IF('Prediction Log'!I34=0, "",'Prediction Log'!I34)</f>
        <v>Washington</v>
      </c>
      <c r="G19" s="70" t="str">
        <f>IF(ISBLANK(Games!B15), "",'Prediction Log'!$J34)</f>
        <v>Washington</v>
      </c>
      <c r="H19" s="93" t="n">
        <f>'Prediction Log'!$K34</f>
        <v>0.999965</v>
      </c>
      <c r="I19" s="92" t="str">
        <f>IF(ISBLANK(Games!M15), "",IF(AND(Games!M15="",Games!N15=""),"",IF(ISTEXT(Games!N15), "Side",Games!M15)))</f>
        <v/>
      </c>
      <c r="J19" s="92" t="str">
        <f>IF(ISBLANK(Games!M15), "",IF('Bet Log'!$I19="Spread", Games!O15, ""))</f>
        <v/>
      </c>
      <c r="K19" s="92" t="str">
        <f>IF(ISBLANK(Games!N15), "",IF(ISTEXT(Games!N15), Games!N15, ""))</f>
        <v/>
      </c>
      <c r="L19" s="92" t="str">
        <f>IF(ISBLANK(Games!Q15), "", Games!Q15)</f>
        <v/>
      </c>
      <c r="M19" s="92"/>
      <c r="N19" s="94"/>
      <c r="O19" s="94"/>
      <c r="P19" s="95"/>
      <c r="Q19" s="95"/>
      <c r="R19" s="95"/>
      <c r="S19" s="95"/>
      <c r="T19" s="96" t="n">
        <f t="shared" si="2"/>
        <v>0</v>
      </c>
      <c r="U19" s="96" t="n">
        <f t="shared" si="3"/>
        <v>0</v>
      </c>
      <c r="V19" s="96" t="n">
        <f t="shared" si="4"/>
        <v>0</v>
      </c>
      <c r="W19" s="96" t="n">
        <f t="shared" si="5"/>
        <v>0</v>
      </c>
      <c r="X19" s="96" t="n">
        <f t="shared" si="6"/>
        <v>0</v>
      </c>
      <c r="Y19" s="96" t="n">
        <f t="shared" si="7"/>
        <v>0</v>
      </c>
      <c r="Z19" s="95" t="str">
        <f>IF(OR(ISBLANK('Prediction Log'!N34),ISBLANK('Bet Log'!$N19)), "", IF('Prediction Log'!W34="Y", "W", "L"))</f>
        <v/>
      </c>
      <c r="AA19" s="96" t="str">
        <f t="shared" si="8"/>
        <v/>
      </c>
      <c r="AB19" s="95" t="str">
        <f>IF(OR(ISBLANK('Prediction Log'!N34),ISBLANK('Bet Log'!$O19)), "", IF('Prediction Log'!X34="Y", "W", "L"))</f>
        <v/>
      </c>
      <c r="AC19" s="96" t="str">
        <f t="shared" si="9"/>
        <v/>
      </c>
      <c r="AD19" s="95"/>
      <c r="AE19" s="92" t="str">
        <f t="shared" si="10"/>
        <v/>
      </c>
      <c r="AF19" s="97" t="n">
        <f>IF(ISERROR('Bet Log'!$AA19+'Bet Log'!$AC19+'Bet Log'!$AE19), "", 'Bet Log'!$AA19+'Bet Log'!$AC19+'Bet Log'!$AE19)</f>
        <v>0</v>
      </c>
    </row>
    <row r="20" ht="14.25" customHeight="1">
      <c r="A20" s="92" t="n">
        <f>Games!A16</f>
        <v>8</v>
      </c>
      <c r="B20" s="92" t="str">
        <f>IF('Prediction Log'!B35=0, "",'Prediction Log'!B35)</f>
        <v>UAB</v>
      </c>
      <c r="C20" s="92" t="str">
        <f>IF('Prediction Log'!C35=0, "",'Prediction Log'!C35)</f>
        <v>Memphis</v>
      </c>
      <c r="D20" s="92" t="n">
        <f>IF('Prediction Log'!D35=0, "",'Prediction Log'!D35)</f>
        <v>7</v>
      </c>
      <c r="E20" s="92" t="n">
        <f>IF('Prediction Log'!E35=0, "",'Prediction Log'!E35)</f>
        <v>15.1</v>
      </c>
      <c r="F20" s="92" t="str">
        <f>IF('Prediction Log'!I35=0, "",'Prediction Log'!I35)</f>
        <v>Memphis</v>
      </c>
      <c r="G20" s="70" t="str">
        <f>IF(ISBLANK(Games!B16), "",'Prediction Log'!$J35)</f>
        <v>Memphis</v>
      </c>
      <c r="H20" s="93" t="n">
        <f>'Prediction Log'!$K35</f>
        <v>0.97878</v>
      </c>
      <c r="I20" s="92" t="str">
        <f>IF(ISBLANK(Games!M16), "",IF(AND(Games!M16="",Games!N16=""),"",IF(ISTEXT(Games!N16), "Side",Games!M16)))</f>
        <v/>
      </c>
      <c r="J20" s="92" t="str">
        <f>IF(ISBLANK(Games!M16), "",IF('Bet Log'!$I20="Spread", Games!O16, ""))</f>
        <v/>
      </c>
      <c r="K20" s="92" t="str">
        <f>IF(ISBLANK(Games!N16), "",IF(ISTEXT(Games!N16), Games!N16, ""))</f>
        <v/>
      </c>
      <c r="L20" s="92" t="str">
        <f>IF(ISBLANK(Games!Q16), "", Games!Q16)</f>
        <v/>
      </c>
      <c r="M20" s="92"/>
      <c r="N20" s="94"/>
      <c r="O20" s="94"/>
      <c r="P20" s="95"/>
      <c r="Q20" s="95"/>
      <c r="R20" s="95"/>
      <c r="S20" s="95"/>
      <c r="T20" s="96" t="n">
        <f t="shared" si="2"/>
        <v>0</v>
      </c>
      <c r="U20" s="96" t="n">
        <f t="shared" si="3"/>
        <v>0</v>
      </c>
      <c r="V20" s="96" t="n">
        <f t="shared" si="4"/>
        <v>0</v>
      </c>
      <c r="W20" s="96" t="n">
        <f t="shared" si="5"/>
        <v>0</v>
      </c>
      <c r="X20" s="96" t="n">
        <f t="shared" si="6"/>
        <v>0</v>
      </c>
      <c r="Y20" s="96" t="n">
        <f t="shared" si="7"/>
        <v>0</v>
      </c>
      <c r="Z20" s="95" t="str">
        <f>IF(OR(ISBLANK('Prediction Log'!N35),ISBLANK('Bet Log'!$N20)), "", IF('Prediction Log'!W35="Y", "W", "L"))</f>
        <v/>
      </c>
      <c r="AA20" s="96" t="str">
        <f t="shared" si="8"/>
        <v/>
      </c>
      <c r="AB20" s="95" t="str">
        <f>IF(OR(ISBLANK('Prediction Log'!N35),ISBLANK('Bet Log'!$O20)), "", IF('Prediction Log'!X35="Y", "W", "L"))</f>
        <v/>
      </c>
      <c r="AC20" s="96" t="str">
        <f t="shared" si="9"/>
        <v/>
      </c>
      <c r="AD20" s="95"/>
      <c r="AE20" s="92" t="str">
        <f t="shared" si="10"/>
        <v/>
      </c>
      <c r="AF20" s="97" t="n">
        <f>IF(ISERROR('Bet Log'!$AA20+'Bet Log'!$AC20+'Bet Log'!$AE20), "", 'Bet Log'!$AA20+'Bet Log'!$AC20+'Bet Log'!$AE20)</f>
        <v>0</v>
      </c>
    </row>
    <row r="21" ht="14.25" customHeight="1">
      <c r="A21" s="92" t="n">
        <f>Games!A17</f>
        <v>8</v>
      </c>
      <c r="B21" s="92" t="str">
        <f>IF('Prediction Log'!B36=0, "",'Prediction Log'!B36)</f>
        <v>West Virginia</v>
      </c>
      <c r="C21" s="92" t="str">
        <f>IF('Prediction Log'!C36=0, "",'Prediction Log'!C36)</f>
        <v>Oklahoma State</v>
      </c>
      <c r="D21" s="92" t="n">
        <f>IF('Prediction Log'!D36=0, "",'Prediction Log'!D36)</f>
        <v>3</v>
      </c>
      <c r="E21" s="92" t="n">
        <f>IF('Prediction Log'!E36=0, "",'Prediction Log'!E36)</f>
        <v>5.8</v>
      </c>
      <c r="F21" s="92" t="str">
        <f>IF('Prediction Log'!I36=0, "",'Prediction Log'!I36)</f>
        <v>Oklahoma State</v>
      </c>
      <c r="G21" s="70" t="str">
        <f>IF(ISBLANK(Games!B17), "",'Prediction Log'!$J36)</f>
        <v>Oklahoma State</v>
      </c>
      <c r="H21" s="93" t="n">
        <f>'Prediction Log'!$K36</f>
        <v>0.89073</v>
      </c>
      <c r="I21" s="92" t="str">
        <f>IF(ISBLANK(Games!M17), "",IF(AND(Games!M17="",Games!N17=""),"",IF(ISTEXT(Games!N17), "Side",Games!M17)))</f>
        <v/>
      </c>
      <c r="J21" s="92" t="str">
        <f>IF(ISBLANK(Games!M17), "",IF('Bet Log'!$I21="Spread", Games!O17, ""))</f>
        <v/>
      </c>
      <c r="K21" s="92" t="str">
        <f>IF(ISBLANK(Games!N17), "",IF(ISTEXT(Games!N17), Games!N17, ""))</f>
        <v/>
      </c>
      <c r="L21" s="92" t="str">
        <f>IF(ISBLANK(Games!Q17), "", Games!Q17)</f>
        <v/>
      </c>
      <c r="M21" s="92"/>
      <c r="N21" s="94"/>
      <c r="O21" s="94"/>
      <c r="P21" s="95"/>
      <c r="Q21" s="95"/>
      <c r="R21" s="95"/>
      <c r="S21" s="95"/>
      <c r="T21" s="96" t="n">
        <f t="shared" si="2"/>
        <v>0</v>
      </c>
      <c r="U21" s="96" t="n">
        <f t="shared" si="3"/>
        <v>0</v>
      </c>
      <c r="V21" s="96" t="n">
        <f t="shared" si="4"/>
        <v>0</v>
      </c>
      <c r="W21" s="96" t="n">
        <f t="shared" si="5"/>
        <v>0</v>
      </c>
      <c r="X21" s="96" t="n">
        <f t="shared" si="6"/>
        <v>0</v>
      </c>
      <c r="Y21" s="96" t="n">
        <f t="shared" si="7"/>
        <v>0</v>
      </c>
      <c r="Z21" s="95" t="str">
        <f>IF(OR(ISBLANK('Prediction Log'!N36),ISBLANK('Bet Log'!$N21)), "", IF('Prediction Log'!W36="Y", "W", "L"))</f>
        <v/>
      </c>
      <c r="AA21" s="96" t="str">
        <f t="shared" si="8"/>
        <v/>
      </c>
      <c r="AB21" s="95" t="str">
        <f>IF(OR(ISBLANK('Prediction Log'!N36),ISBLANK('Bet Log'!$O21)), "", IF('Prediction Log'!X36="Y", "W", "L"))</f>
        <v/>
      </c>
      <c r="AC21" s="96" t="str">
        <f t="shared" si="9"/>
        <v/>
      </c>
      <c r="AD21" s="95"/>
      <c r="AE21" s="92" t="str">
        <f t="shared" si="10"/>
        <v/>
      </c>
      <c r="AF21" s="97" t="n">
        <f>IF(ISERROR('Bet Log'!$AA21+'Bet Log'!$AC21+'Bet Log'!$AE21), "", 'Bet Log'!$AA21+'Bet Log'!$AC21+'Bet Log'!$AE21)</f>
        <v>0</v>
      </c>
    </row>
    <row r="22" ht="14.25" customHeight="1">
      <c r="A22" s="92" t="n">
        <f>Games!A18</f>
        <v>8</v>
      </c>
      <c r="B22" s="92" t="str">
        <f>IF('Prediction Log'!B37=0, "",'Prediction Log'!B37)</f>
        <v>Miami (OH)</v>
      </c>
      <c r="C22" s="92" t="str">
        <f>IF('Prediction Log'!C37=0, "",'Prediction Log'!C37)</f>
        <v>Toledo</v>
      </c>
      <c r="D22" s="92" t="n">
        <f>IF('Prediction Log'!D37=0, "",'Prediction Log'!D37)</f>
        <v>2</v>
      </c>
      <c r="E22" s="92" t="n">
        <f>IF('Prediction Log'!E37=0, "",'Prediction Log'!E37)</f>
        <v>0.5</v>
      </c>
      <c r="F22" s="92" t="str">
        <f>IF('Prediction Log'!I37=0, "",'Prediction Log'!I37)</f>
        <v>Toledo</v>
      </c>
      <c r="G22" s="70" t="str">
        <f>IF(ISBLANK(Games!B18), "",'Prediction Log'!$J37)</f>
        <v>Miami (OH)</v>
      </c>
      <c r="H22" s="93" t="n">
        <f>'Prediction Log'!$K37</f>
        <v>0.605218</v>
      </c>
      <c r="I22" s="92" t="str">
        <f>IF(ISBLANK(Games!M18), "",IF(AND(Games!M18="",Games!N18=""),"",IF(ISTEXT(Games!N18), "Side",Games!M18)))</f>
        <v/>
      </c>
      <c r="J22" s="92" t="str">
        <f>IF(ISBLANK(Games!M18), "",IF('Bet Log'!$I22="Spread", Games!O18, ""))</f>
        <v/>
      </c>
      <c r="K22" s="92" t="str">
        <f>IF(ISBLANK(Games!N18), "",IF(ISTEXT(Games!N18), Games!N18, ""))</f>
        <v/>
      </c>
      <c r="L22" s="92" t="str">
        <f>IF(ISBLANK(Games!Q18), "", Games!Q18)</f>
        <v/>
      </c>
      <c r="M22" s="92"/>
      <c r="N22" s="94"/>
      <c r="O22" s="94"/>
      <c r="P22" s="95"/>
      <c r="Q22" s="95"/>
      <c r="R22" s="95"/>
      <c r="S22" s="95"/>
      <c r="T22" s="96" t="n">
        <f t="shared" si="2"/>
        <v>0</v>
      </c>
      <c r="U22" s="96" t="n">
        <f t="shared" si="3"/>
        <v>0</v>
      </c>
      <c r="V22" s="96" t="n">
        <f t="shared" si="4"/>
        <v>0</v>
      </c>
      <c r="W22" s="96" t="n">
        <f t="shared" si="5"/>
        <v>0</v>
      </c>
      <c r="X22" s="96" t="n">
        <f t="shared" si="6"/>
        <v>0</v>
      </c>
      <c r="Y22" s="96" t="n">
        <f t="shared" si="7"/>
        <v>0</v>
      </c>
      <c r="Z22" s="95" t="str">
        <f>IF(OR(ISBLANK('Prediction Log'!N37),ISBLANK('Bet Log'!$N22)), "", IF('Prediction Log'!W37="Y", "W", "L"))</f>
        <v/>
      </c>
      <c r="AA22" s="96" t="str">
        <f t="shared" si="8"/>
        <v/>
      </c>
      <c r="AB22" s="95" t="str">
        <f>IF(OR(ISBLANK('Prediction Log'!N37),ISBLANK('Bet Log'!$O22)), "", IF('Prediction Log'!X37="Y", "W", "L"))</f>
        <v/>
      </c>
      <c r="AC22" s="96" t="str">
        <f t="shared" si="9"/>
        <v/>
      </c>
      <c r="AD22" s="95"/>
      <c r="AE22" s="92" t="str">
        <f t="shared" si="10"/>
        <v/>
      </c>
      <c r="AF22" s="97" t="n">
        <f>IF(ISERROR('Bet Log'!$AA22+'Bet Log'!$AC22+'Bet Log'!$AE22), "", 'Bet Log'!$AA22+'Bet Log'!$AC22+'Bet Log'!$AE22)</f>
        <v>0</v>
      </c>
    </row>
    <row r="23" ht="14.25" customHeight="1">
      <c r="A23" s="92" t="n">
        <f>Games!A19</f>
        <v>8</v>
      </c>
      <c r="B23" s="92" t="str">
        <f>IF('Prediction Log'!B38=0, "",'Prediction Log'!B38)</f>
        <v>Florida Atlantic</v>
      </c>
      <c r="C23" s="92" t="str">
        <f>IF('Prediction Log'!C38=0, "",'Prediction Log'!C38)</f>
        <v>UT San Antonio</v>
      </c>
      <c r="D23" s="92" t="n">
        <f>IF('Prediction Log'!D38=0, "",'Prediction Log'!D38)</f>
        <v>2.5</v>
      </c>
      <c r="E23" s="92" t="n">
        <f>IF('Prediction Log'!E38=0, "",'Prediction Log'!E38)</f>
        <v>13</v>
      </c>
      <c r="F23" s="92" t="str">
        <f>IF('Prediction Log'!I38=0, "",'Prediction Log'!I38)</f>
        <v>UT San Antonio</v>
      </c>
      <c r="G23" s="70" t="str">
        <f>IF(ISBLANK(Games!B19), "",'Prediction Log'!$J38)</f>
        <v>UT San Antonio</v>
      </c>
      <c r="H23" s="93" t="n">
        <f>'Prediction Log'!$K38</f>
        <v>0.863858</v>
      </c>
      <c r="I23" s="92" t="str">
        <f>IF(ISBLANK(Games!M19), "",IF(AND(Games!M19="",Games!N19=""),"",IF(ISTEXT(Games!N19), "Side",Games!M19)))</f>
        <v/>
      </c>
      <c r="J23" s="92" t="str">
        <f>IF(ISBLANK(Games!M19), "",IF('Bet Log'!$I23="Spread", Games!O19, ""))</f>
        <v/>
      </c>
      <c r="K23" s="92" t="str">
        <f>IF(ISBLANK(Games!N19), "",IF(ISTEXT(Games!N19), Games!N19, ""))</f>
        <v/>
      </c>
      <c r="L23" s="92" t="str">
        <f>IF(ISBLANK(Games!Q19), "", Games!Q19)</f>
        <v/>
      </c>
      <c r="M23" s="92"/>
      <c r="N23" s="94"/>
      <c r="O23" s="94"/>
      <c r="P23" s="95"/>
      <c r="Q23" s="95"/>
      <c r="R23" s="95"/>
      <c r="S23" s="95"/>
      <c r="T23" s="96" t="n">
        <f t="shared" si="2"/>
        <v>0</v>
      </c>
      <c r="U23" s="96" t="n">
        <f t="shared" si="3"/>
        <v>0</v>
      </c>
      <c r="V23" s="96" t="n">
        <f t="shared" si="4"/>
        <v>0</v>
      </c>
      <c r="W23" s="96" t="n">
        <f t="shared" si="5"/>
        <v>0</v>
      </c>
      <c r="X23" s="96" t="n">
        <f t="shared" si="6"/>
        <v>0</v>
      </c>
      <c r="Y23" s="96" t="n">
        <f t="shared" si="7"/>
        <v>0</v>
      </c>
      <c r="Z23" s="95" t="str">
        <f>IF(OR(ISBLANK('Prediction Log'!N38),ISBLANK('Bet Log'!$N23)), "", IF('Prediction Log'!W38="Y", "W", "L"))</f>
        <v/>
      </c>
      <c r="AA23" s="96" t="str">
        <f t="shared" si="8"/>
        <v/>
      </c>
      <c r="AB23" s="95" t="str">
        <f>IF(OR(ISBLANK('Prediction Log'!N38),ISBLANK('Bet Log'!$O23)), "", IF('Prediction Log'!X38="Y", "W", "L"))</f>
        <v/>
      </c>
      <c r="AC23" s="96" t="str">
        <f t="shared" si="9"/>
        <v/>
      </c>
      <c r="AD23" s="95"/>
      <c r="AE23" s="92" t="str">
        <f t="shared" si="10"/>
        <v/>
      </c>
      <c r="AF23" s="97" t="n">
        <f>IF(ISERROR('Bet Log'!$AA23+'Bet Log'!$AC23+'Bet Log'!$AE23), "", 'Bet Log'!$AA23+'Bet Log'!$AC23+'Bet Log'!$AE23)</f>
        <v>0</v>
      </c>
    </row>
    <row r="24" ht="14.25" customHeight="1">
      <c r="A24" s="92" t="n">
        <f>Games!A20</f>
        <v>8</v>
      </c>
      <c r="B24" s="92" t="str">
        <f>IF('Prediction Log'!B39=0, "",'Prediction Log'!B39)</f>
        <v>Auburn</v>
      </c>
      <c r="C24" s="92" t="str">
        <f>IF('Prediction Log'!C39=0, "",'Prediction Log'!C39)</f>
        <v>Ole Miss</v>
      </c>
      <c r="D24" s="92" t="n">
        <f>IF('Prediction Log'!D39=0, "",'Prediction Log'!D39)</f>
        <v>6.5</v>
      </c>
      <c r="E24" s="92" t="n">
        <f>IF('Prediction Log'!E39=0, "",'Prediction Log'!E39)</f>
        <v>5</v>
      </c>
      <c r="F24" s="92" t="str">
        <f>IF('Prediction Log'!I39=0, "",'Prediction Log'!I39)</f>
        <v>Ole Miss</v>
      </c>
      <c r="G24" s="70" t="str">
        <f>IF(ISBLANK(Games!B20), "",'Prediction Log'!$J39)</f>
        <v>Ole Miss</v>
      </c>
      <c r="H24" s="93" t="n">
        <f>'Prediction Log'!$K39</f>
        <v>0.913691</v>
      </c>
      <c r="I24" s="92" t="str">
        <f>IF(ISBLANK(Games!M20), "",IF(AND(Games!M20="",Games!N20=""),"",IF(ISTEXT(Games!N20), "Side",Games!M20)))</f>
        <v/>
      </c>
      <c r="J24" s="92" t="str">
        <f>IF(ISBLANK(Games!M20), "",IF('Bet Log'!$I24="Spread", Games!O20, ""))</f>
        <v/>
      </c>
      <c r="K24" s="92" t="str">
        <f>IF(ISBLANK(Games!N20), "",IF(ISTEXT(Games!N20), Games!N20, ""))</f>
        <v/>
      </c>
      <c r="L24" s="92" t="str">
        <f>IF(ISBLANK(Games!Q20), "", Games!Q20)</f>
        <v/>
      </c>
      <c r="M24" s="92"/>
      <c r="N24" s="94"/>
      <c r="O24" s="94"/>
      <c r="P24" s="95"/>
      <c r="Q24" s="95"/>
      <c r="R24" s="95"/>
      <c r="S24" s="95"/>
      <c r="T24" s="96" t="n">
        <f t="shared" si="2"/>
        <v>0</v>
      </c>
      <c r="U24" s="96" t="n">
        <f t="shared" si="3"/>
        <v>0</v>
      </c>
      <c r="V24" s="96" t="n">
        <f t="shared" si="4"/>
        <v>0</v>
      </c>
      <c r="W24" s="96" t="n">
        <f t="shared" si="5"/>
        <v>0</v>
      </c>
      <c r="X24" s="96" t="n">
        <f t="shared" si="6"/>
        <v>0</v>
      </c>
      <c r="Y24" s="96" t="n">
        <f t="shared" si="7"/>
        <v>0</v>
      </c>
      <c r="Z24" s="95" t="str">
        <f>IF(OR(ISBLANK('Prediction Log'!N39),ISBLANK('Bet Log'!$N24)), "", IF('Prediction Log'!W39="Y", "W", "L"))</f>
        <v/>
      </c>
      <c r="AA24" s="96" t="str">
        <f t="shared" si="8"/>
        <v/>
      </c>
      <c r="AB24" s="95" t="str">
        <f>IF(OR(ISBLANK('Prediction Log'!N39),ISBLANK('Bet Log'!$O24)), "", IF('Prediction Log'!X39="Y", "W", "L"))</f>
        <v/>
      </c>
      <c r="AC24" s="96" t="str">
        <f t="shared" si="9"/>
        <v/>
      </c>
      <c r="AD24" s="95"/>
      <c r="AE24" s="92" t="str">
        <f t="shared" si="10"/>
        <v/>
      </c>
      <c r="AF24" s="97" t="n">
        <f>IF(ISERROR('Bet Log'!$AA24+'Bet Log'!$AC24+'Bet Log'!$AE24), "", 'Bet Log'!$AA24+'Bet Log'!$AC24+'Bet Log'!$AE24)</f>
        <v>0</v>
      </c>
    </row>
    <row r="25" ht="14.25" customHeight="1">
      <c r="A25" s="92" t="n">
        <f>Games!A21</f>
        <v>8</v>
      </c>
      <c r="B25" s="92" t="str">
        <f>IF('Prediction Log'!B40=0, "",'Prediction Log'!B40)</f>
        <v>USC</v>
      </c>
      <c r="C25" s="92" t="str">
        <f>IF('Prediction Log'!C40=0, "",'Prediction Log'!C40)</f>
        <v>Utah</v>
      </c>
      <c r="D25" s="92" t="n">
        <f>IF('Prediction Log'!D40=0, "",'Prediction Log'!D40)</f>
        <v>-7</v>
      </c>
      <c r="E25" s="92" t="n">
        <f>IF('Prediction Log'!E40=0, "",'Prediction Log'!E40)</f>
        <v>-3.2</v>
      </c>
      <c r="F25" s="92" t="str">
        <f>IF('Prediction Log'!I40=0, "",'Prediction Log'!I40)</f>
        <v>USC</v>
      </c>
      <c r="G25" s="70" t="str">
        <f>IF(ISBLANK(Games!B21), "",'Prediction Log'!$J40)</f>
        <v>USC</v>
      </c>
      <c r="H25" s="93" t="n">
        <f>'Prediction Log'!$K40</f>
        <v>0.70601</v>
      </c>
      <c r="I25" s="92" t="str">
        <f>IF(ISBLANK(Games!M21), "",IF(AND(Games!M21="",Games!N21=""),"",IF(ISTEXT(Games!N21), "Side",Games!M21)))</f>
        <v/>
      </c>
      <c r="J25" s="92" t="str">
        <f>IF(ISBLANK(Games!M21), "",IF('Bet Log'!$I25="Spread", Games!O21, ""))</f>
        <v/>
      </c>
      <c r="K25" s="92" t="str">
        <f>IF(ISBLANK(Games!N21), "",IF(ISTEXT(Games!N21), Games!N21, ""))</f>
        <v/>
      </c>
      <c r="L25" s="92" t="str">
        <f>IF(ISBLANK(Games!Q21), "", Games!Q21)</f>
        <v/>
      </c>
      <c r="M25" s="92"/>
      <c r="N25" s="94"/>
      <c r="O25" s="94"/>
      <c r="P25" s="95"/>
      <c r="Q25" s="95"/>
      <c r="R25" s="95"/>
      <c r="S25" s="95"/>
      <c r="T25" s="96" t="n">
        <f t="shared" si="2"/>
        <v>0</v>
      </c>
      <c r="U25" s="96" t="n">
        <f t="shared" si="3"/>
        <v>0</v>
      </c>
      <c r="V25" s="96" t="n">
        <f t="shared" si="4"/>
        <v>0</v>
      </c>
      <c r="W25" s="96" t="n">
        <f t="shared" si="5"/>
        <v>0</v>
      </c>
      <c r="X25" s="96" t="n">
        <f t="shared" si="6"/>
        <v>0</v>
      </c>
      <c r="Y25" s="96" t="n">
        <f t="shared" si="7"/>
        <v>0</v>
      </c>
      <c r="Z25" s="95" t="str">
        <f>IF(OR(ISBLANK('Prediction Log'!N40),ISBLANK('Bet Log'!$N25)), "", IF('Prediction Log'!W40="Y", "W", "L"))</f>
        <v/>
      </c>
      <c r="AA25" s="96" t="str">
        <f t="shared" si="8"/>
        <v/>
      </c>
      <c r="AB25" s="95" t="str">
        <f>IF(OR(ISBLANK('Prediction Log'!N40),ISBLANK('Bet Log'!$O25)), "", IF('Prediction Log'!X40="Y", "W", "L"))</f>
        <v/>
      </c>
      <c r="AC25" s="96" t="str">
        <f t="shared" si="9"/>
        <v/>
      </c>
      <c r="AD25" s="95"/>
      <c r="AE25" s="92" t="str">
        <f t="shared" si="10"/>
        <v/>
      </c>
      <c r="AF25" s="97" t="n">
        <f>IF(ISERROR('Bet Log'!$AA25+'Bet Log'!$AC25+'Bet Log'!$AE25), "", 'Bet Log'!$AA25+'Bet Log'!$AC25+'Bet Log'!$AE25)</f>
        <v>0</v>
      </c>
    </row>
    <row r="26" ht="14.25" customHeight="1">
      <c r="A26" s="92" t="n">
        <f>Games!A22</f>
        <v>8</v>
      </c>
      <c r="B26" s="92" t="str">
        <f>IF('Prediction Log'!B41=0, "",'Prediction Log'!B41)</f>
        <v>Miami</v>
      </c>
      <c r="C26" s="92" t="str">
        <f>IF('Prediction Log'!C41=0, "",'Prediction Log'!C41)</f>
        <v>Clemson</v>
      </c>
      <c r="D26" s="92" t="n">
        <f>IF('Prediction Log'!D41=0, "",'Prediction Log'!D41)</f>
        <v>3</v>
      </c>
      <c r="E26" s="92" t="n">
        <f>IF('Prediction Log'!E41=0, "",'Prediction Log'!E41)</f>
        <v>2</v>
      </c>
      <c r="F26" s="92" t="str">
        <f>IF('Prediction Log'!I41=0, "",'Prediction Log'!I41)</f>
        <v>Clemson</v>
      </c>
      <c r="G26" s="70" t="str">
        <f>IF(ISBLANK(Games!B22), "",'Prediction Log'!$J41)</f>
        <v>Miami</v>
      </c>
      <c r="H26" s="93" t="n">
        <f>'Prediction Log'!$K41</f>
        <v>0.667112</v>
      </c>
      <c r="I26" s="92" t="str">
        <f>IF(ISBLANK(Games!M22), "",IF(AND(Games!M22="",Games!N22=""),"",IF(ISTEXT(Games!N22), "Side",Games!M22)))</f>
        <v/>
      </c>
      <c r="J26" s="92" t="str">
        <f>IF(ISBLANK(Games!M22), "",IF('Bet Log'!$I26="Spread", Games!O22, ""))</f>
        <v/>
      </c>
      <c r="K26" s="92" t="str">
        <f>IF(ISBLANK(Games!N22), "",IF(ISTEXT(Games!N22), Games!N22, ""))</f>
        <v/>
      </c>
      <c r="L26" s="92" t="str">
        <f>IF(ISBLANK(Games!Q22), "", Games!Q22)</f>
        <v/>
      </c>
      <c r="M26" s="92"/>
      <c r="N26" s="94"/>
      <c r="O26" s="94"/>
      <c r="P26" s="95"/>
      <c r="Q26" s="95"/>
      <c r="R26" s="95"/>
      <c r="S26" s="95"/>
      <c r="T26" s="96" t="n">
        <f t="shared" si="2"/>
        <v>0</v>
      </c>
      <c r="U26" s="96" t="n">
        <f t="shared" si="3"/>
        <v>0</v>
      </c>
      <c r="V26" s="96" t="n">
        <f t="shared" si="4"/>
        <v>0</v>
      </c>
      <c r="W26" s="96" t="n">
        <f t="shared" si="5"/>
        <v>0</v>
      </c>
      <c r="X26" s="96" t="n">
        <f t="shared" si="6"/>
        <v>0</v>
      </c>
      <c r="Y26" s="96" t="n">
        <f t="shared" si="7"/>
        <v>0</v>
      </c>
      <c r="Z26" s="95" t="str">
        <f>IF(OR(ISBLANK('Prediction Log'!N41),ISBLANK('Bet Log'!$N26)), "", IF('Prediction Log'!W41="Y", "W", "L"))</f>
        <v/>
      </c>
      <c r="AA26" s="96" t="str">
        <f t="shared" si="8"/>
        <v/>
      </c>
      <c r="AB26" s="95" t="str">
        <f>IF(OR(ISBLANK('Prediction Log'!N41),ISBLANK('Bet Log'!$O26)), "", IF('Prediction Log'!X41="Y", "W", "L"))</f>
        <v/>
      </c>
      <c r="AC26" s="96" t="str">
        <f t="shared" si="9"/>
        <v/>
      </c>
      <c r="AD26" s="95"/>
      <c r="AE26" s="92" t="str">
        <f t="shared" si="10"/>
        <v/>
      </c>
      <c r="AF26" s="97" t="n">
        <f>IF(ISERROR('Bet Log'!$AA26+'Bet Log'!$AC26+'Bet Log'!$AE26), "", 'Bet Log'!$AA26+'Bet Log'!$AC26+'Bet Log'!$AE26)</f>
        <v>0</v>
      </c>
    </row>
    <row r="27" ht="14.25" customHeight="1">
      <c r="A27" s="92" t="n">
        <f>Games!A23</f>
        <v>8</v>
      </c>
      <c r="B27" s="92" t="str">
        <f>IF('Prediction Log'!B42=0, "",'Prediction Log'!B42)</f>
        <v>Louisiana</v>
      </c>
      <c r="C27" s="92" t="str">
        <f>IF('Prediction Log'!C42=0, "",'Prediction Log'!C42)</f>
        <v>Georgia State</v>
      </c>
      <c r="D27" s="92" t="n">
        <f>IF('Prediction Log'!D42=0, "",'Prediction Log'!D42)</f>
        <v>-3.5</v>
      </c>
      <c r="E27" s="92" t="n">
        <f>IF('Prediction Log'!E42=0, "",'Prediction Log'!E42)</f>
        <v>1.3</v>
      </c>
      <c r="F27" s="92" t="str">
        <f>IF('Prediction Log'!I42=0, "",'Prediction Log'!I42)</f>
        <v>Georgia State</v>
      </c>
      <c r="G27" s="70" t="str">
        <f>IF(ISBLANK(Games!B23), "",'Prediction Log'!$J42)</f>
        <v>Georgia State</v>
      </c>
      <c r="H27" s="93" t="n">
        <f>'Prediction Log'!$K42</f>
        <v>0.563309</v>
      </c>
      <c r="I27" s="92" t="str">
        <f>IF(ISBLANK(Games!M23), "",IF(AND(Games!M23="",Games!N23=""),"",IF(ISTEXT(Games!N23), "Side",Games!M23)))</f>
        <v/>
      </c>
      <c r="J27" s="92" t="str">
        <f>IF(ISBLANK(Games!M23), "",IF('Bet Log'!$I27="Spread", Games!O23, ""))</f>
        <v/>
      </c>
      <c r="K27" s="92" t="str">
        <f>IF(ISBLANK(Games!N23), "",IF(ISTEXT(Games!N23), Games!N23, ""))</f>
        <v/>
      </c>
      <c r="L27" s="92" t="str">
        <f>IF(ISBLANK(Games!Q23), "", Games!Q23)</f>
        <v/>
      </c>
      <c r="M27" s="92"/>
      <c r="N27" s="94"/>
      <c r="O27" s="94"/>
      <c r="P27" s="95"/>
      <c r="Q27" s="95"/>
      <c r="R27" s="95"/>
      <c r="S27" s="95"/>
      <c r="T27" s="96" t="n">
        <f t="shared" si="2"/>
        <v>0</v>
      </c>
      <c r="U27" s="96" t="n">
        <f t="shared" si="3"/>
        <v>0</v>
      </c>
      <c r="V27" s="96" t="n">
        <f t="shared" si="4"/>
        <v>0</v>
      </c>
      <c r="W27" s="96" t="n">
        <f t="shared" si="5"/>
        <v>0</v>
      </c>
      <c r="X27" s="96" t="n">
        <f t="shared" si="6"/>
        <v>0</v>
      </c>
      <c r="Y27" s="96" t="n">
        <f t="shared" si="7"/>
        <v>0</v>
      </c>
      <c r="Z27" s="95" t="str">
        <f>IF(OR(ISBLANK('Prediction Log'!N42),ISBLANK('Bet Log'!$N27)), "", IF('Prediction Log'!W42="Y", "W", "L"))</f>
        <v/>
      </c>
      <c r="AA27" s="96" t="str">
        <f t="shared" si="8"/>
        <v/>
      </c>
      <c r="AB27" s="95" t="str">
        <f>IF(OR(ISBLANK('Prediction Log'!N42),ISBLANK('Bet Log'!$O27)), "", IF('Prediction Log'!X42="Y", "W", "L"))</f>
        <v/>
      </c>
      <c r="AC27" s="96" t="str">
        <f t="shared" si="9"/>
        <v/>
      </c>
      <c r="AD27" s="95"/>
      <c r="AE27" s="92" t="str">
        <f t="shared" si="10"/>
        <v/>
      </c>
      <c r="AF27" s="97" t="n">
        <f>IF(ISERROR('Bet Log'!$AA27+'Bet Log'!$AC27+'Bet Log'!$AE27), "", 'Bet Log'!$AA27+'Bet Log'!$AC27+'Bet Log'!$AE27)</f>
        <v>0</v>
      </c>
    </row>
    <row r="28" ht="14.25" customHeight="1">
      <c r="A28" s="92" t="n">
        <f>Games!A24</f>
        <v>8</v>
      </c>
      <c r="B28" s="92" t="str">
        <f>IF('Prediction Log'!B43=0, "",'Prediction Log'!B43)</f>
        <v>Arkansas</v>
      </c>
      <c r="C28" s="92" t="str">
        <f>IF('Prediction Log'!C43=0, "",'Prediction Log'!C43)</f>
        <v>Mississippi State</v>
      </c>
      <c r="D28" s="92" t="n">
        <f>IF('Prediction Log'!D43=0, "",'Prediction Log'!D43)</f>
        <v>-6.5</v>
      </c>
      <c r="E28" s="92" t="n">
        <f>IF('Prediction Log'!E43=0, "",'Prediction Log'!E43)</f>
        <v>0.1</v>
      </c>
      <c r="F28" s="92" t="str">
        <f>IF('Prediction Log'!I43=0, "",'Prediction Log'!I43)</f>
        <v>Mississippi State</v>
      </c>
      <c r="G28" s="70" t="str">
        <f>IF(ISBLANK(Games!B24), "",'Prediction Log'!$J43)</f>
        <v>Mississippi State</v>
      </c>
      <c r="H28" s="93" t="n">
        <f>'Prediction Log'!$K43</f>
        <v>0.69711</v>
      </c>
      <c r="I28" s="92" t="str">
        <f>IF(ISBLANK(Games!M24), "",IF(AND(Games!M24="",Games!N24=""),"",IF(ISTEXT(Games!N24), "Side",Games!M24)))</f>
        <v/>
      </c>
      <c r="J28" s="92" t="str">
        <f>IF(ISBLANK(Games!M24), "",IF('Bet Log'!$I28="Spread", Games!O24, ""))</f>
        <v/>
      </c>
      <c r="K28" s="92" t="str">
        <f>IF(ISBLANK(Games!N24), "",IF(ISTEXT(Games!N24), Games!N24, ""))</f>
        <v/>
      </c>
      <c r="L28" s="92" t="str">
        <f>IF(ISBLANK(Games!Q24), "", Games!Q24)</f>
        <v/>
      </c>
      <c r="M28" s="92"/>
      <c r="N28" s="94"/>
      <c r="O28" s="94"/>
      <c r="P28" s="95"/>
      <c r="Q28" s="95"/>
      <c r="R28" s="95"/>
      <c r="S28" s="95"/>
      <c r="T28" s="96" t="n">
        <f t="shared" si="2"/>
        <v>0</v>
      </c>
      <c r="U28" s="96" t="n">
        <f t="shared" si="3"/>
        <v>0</v>
      </c>
      <c r="V28" s="96" t="n">
        <f t="shared" si="4"/>
        <v>0</v>
      </c>
      <c r="W28" s="96" t="n">
        <f t="shared" si="5"/>
        <v>0</v>
      </c>
      <c r="X28" s="96" t="n">
        <f t="shared" si="6"/>
        <v>0</v>
      </c>
      <c r="Y28" s="96" t="n">
        <f t="shared" si="7"/>
        <v>0</v>
      </c>
      <c r="Z28" s="95" t="str">
        <f>IF(OR(ISBLANK('Prediction Log'!N43),ISBLANK('Bet Log'!$N28)), "", IF('Prediction Log'!W43="Y", "W", "L"))</f>
        <v/>
      </c>
      <c r="AA28" s="96" t="str">
        <f t="shared" si="8"/>
        <v/>
      </c>
      <c r="AB28" s="95" t="str">
        <f>IF(OR(ISBLANK('Prediction Log'!N43),ISBLANK('Bet Log'!$O28)), "", IF('Prediction Log'!X43="Y", "W", "L"))</f>
        <v/>
      </c>
      <c r="AC28" s="96" t="str">
        <f t="shared" si="9"/>
        <v/>
      </c>
      <c r="AD28" s="95"/>
      <c r="AE28" s="92" t="str">
        <f t="shared" si="10"/>
        <v/>
      </c>
      <c r="AF28" s="97" t="n">
        <f>IF(ISERROR('Bet Log'!$AA28+'Bet Log'!$AC28+'Bet Log'!$AE28), "", 'Bet Log'!$AA28+'Bet Log'!$AC28+'Bet Log'!$AE28)</f>
        <v>0</v>
      </c>
    </row>
    <row r="29" ht="14.25" customHeight="1">
      <c r="A29" s="92" t="n">
        <f>Games!A25</f>
        <v>8</v>
      </c>
      <c r="B29" s="92" t="str">
        <f>IF('Prediction Log'!B44=0, "",'Prediction Log'!B44)</f>
        <v>Cincinnati</v>
      </c>
      <c r="C29" s="92" t="str">
        <f>IF('Prediction Log'!C44=0, "",'Prediction Log'!C44)</f>
        <v>Baylor</v>
      </c>
      <c r="D29" s="92" t="n">
        <f>IF('Prediction Log'!D44=0, "",'Prediction Log'!D44)</f>
        <v>-3.5</v>
      </c>
      <c r="E29" s="92" t="n">
        <f>IF('Prediction Log'!E44=0, "",'Prediction Log'!E44)</f>
        <v>-12</v>
      </c>
      <c r="F29" s="92" t="str">
        <f>IF('Prediction Log'!I44=0, "",'Prediction Log'!I44)</f>
        <v>Cincinnati</v>
      </c>
      <c r="G29" s="70" t="str">
        <f>IF(ISBLANK(Games!B25), "",'Prediction Log'!$J44)</f>
        <v>Cincinnati</v>
      </c>
      <c r="H29" s="93" t="n">
        <f>'Prediction Log'!$K44</f>
        <v>0.888846</v>
      </c>
      <c r="I29" s="92" t="str">
        <f>IF(ISBLANK(Games!M25), "",IF(AND(Games!M25="",Games!N25=""),"",IF(ISTEXT(Games!N25), "Side",Games!M25)))</f>
        <v/>
      </c>
      <c r="J29" s="92" t="str">
        <f>IF(ISBLANK(Games!M25), "",IF('Bet Log'!$I29="Spread", Games!O25, ""))</f>
        <v/>
      </c>
      <c r="K29" s="92" t="str">
        <f>IF(ISBLANK(Games!N25), "",IF(ISTEXT(Games!N25), Games!N25, ""))</f>
        <v/>
      </c>
      <c r="L29" s="92" t="str">
        <f>IF(ISBLANK(Games!Q25), "", Games!Q25)</f>
        <v/>
      </c>
      <c r="M29" s="92"/>
      <c r="N29" s="94"/>
      <c r="O29" s="94"/>
      <c r="P29" s="95"/>
      <c r="Q29" s="95"/>
      <c r="R29" s="95"/>
      <c r="S29" s="95"/>
      <c r="T29" s="96" t="n">
        <f t="shared" si="2"/>
        <v>0</v>
      </c>
      <c r="U29" s="96" t="n">
        <f t="shared" si="3"/>
        <v>0</v>
      </c>
      <c r="V29" s="96" t="n">
        <f t="shared" si="4"/>
        <v>0</v>
      </c>
      <c r="W29" s="96" t="n">
        <f t="shared" si="5"/>
        <v>0</v>
      </c>
      <c r="X29" s="96" t="n">
        <f t="shared" si="6"/>
        <v>0</v>
      </c>
      <c r="Y29" s="96" t="n">
        <f t="shared" si="7"/>
        <v>0</v>
      </c>
      <c r="Z29" s="95" t="str">
        <f>IF(OR(ISBLANK('Prediction Log'!N44),ISBLANK('Bet Log'!$N29)), "", IF('Prediction Log'!W44="Y", "W", "L"))</f>
        <v/>
      </c>
      <c r="AA29" s="96" t="str">
        <f t="shared" si="8"/>
        <v/>
      </c>
      <c r="AB29" s="95" t="str">
        <f>IF(OR(ISBLANK('Prediction Log'!N44),ISBLANK('Bet Log'!$O29)), "", IF('Prediction Log'!X44="Y", "W", "L"))</f>
        <v/>
      </c>
      <c r="AC29" s="96" t="str">
        <f t="shared" si="9"/>
        <v/>
      </c>
      <c r="AD29" s="95"/>
      <c r="AE29" s="92" t="str">
        <f t="shared" si="10"/>
        <v/>
      </c>
      <c r="AF29" s="97" t="n">
        <f>IF(ISERROR('Bet Log'!$AA29+'Bet Log'!$AC29+'Bet Log'!$AE29), "", 'Bet Log'!$AA29+'Bet Log'!$AC29+'Bet Log'!$AE29)</f>
        <v>0</v>
      </c>
    </row>
    <row r="30" ht="14.25" customHeight="1">
      <c r="A30" s="92" t="n">
        <f>Games!A26</f>
        <v>8</v>
      </c>
      <c r="B30" s="92" t="str">
        <f>IF('Prediction Log'!B45=0, "",'Prediction Log'!B45)</f>
        <v>Indiana</v>
      </c>
      <c r="C30" s="92" t="str">
        <f>IF('Prediction Log'!C45=0, "",'Prediction Log'!C45)</f>
        <v>Rutgers</v>
      </c>
      <c r="D30" s="92" t="n">
        <f>IF('Prediction Log'!D45=0, "",'Prediction Log'!D45)</f>
        <v>5.5</v>
      </c>
      <c r="E30" s="92" t="n">
        <f>IF('Prediction Log'!E45=0, "",'Prediction Log'!E45)</f>
        <v>6.3</v>
      </c>
      <c r="F30" s="92" t="str">
        <f>IF('Prediction Log'!I45=0, "",'Prediction Log'!I45)</f>
        <v>Rutgers</v>
      </c>
      <c r="G30" s="70" t="str">
        <f>IF(ISBLANK(Games!B26), "",'Prediction Log'!$J45)</f>
        <v>Rutgers</v>
      </c>
      <c r="H30" s="93" t="n">
        <f>'Prediction Log'!$K45</f>
        <v>0.790658</v>
      </c>
      <c r="I30" s="92" t="str">
        <f>IF(ISBLANK(Games!M26), "",IF(AND(Games!M26="",Games!N26=""),"",IF(ISTEXT(Games!N26), "Side",Games!M26)))</f>
        <v/>
      </c>
      <c r="J30" s="92" t="str">
        <f>IF(ISBLANK(Games!M26), "",IF('Bet Log'!$I30="Spread", Games!O26, ""))</f>
        <v/>
      </c>
      <c r="K30" s="92" t="str">
        <f>IF(ISBLANK(Games!N26), "",IF(ISTEXT(Games!N26), Games!N26, ""))</f>
        <v/>
      </c>
      <c r="L30" s="92" t="str">
        <f>IF(ISBLANK(Games!Q26), "", Games!Q26)</f>
        <v/>
      </c>
      <c r="M30" s="92"/>
      <c r="N30" s="94"/>
      <c r="O30" s="94"/>
      <c r="P30" s="95"/>
      <c r="Q30" s="95"/>
      <c r="R30" s="95"/>
      <c r="S30" s="95"/>
      <c r="T30" s="96" t="n">
        <f t="shared" si="2"/>
        <v>0</v>
      </c>
      <c r="U30" s="96" t="n">
        <f t="shared" si="3"/>
        <v>0</v>
      </c>
      <c r="V30" s="96" t="n">
        <f t="shared" si="4"/>
        <v>0</v>
      </c>
      <c r="W30" s="96" t="n">
        <f t="shared" si="5"/>
        <v>0</v>
      </c>
      <c r="X30" s="96" t="n">
        <f t="shared" si="6"/>
        <v>0</v>
      </c>
      <c r="Y30" s="96" t="n">
        <f t="shared" si="7"/>
        <v>0</v>
      </c>
      <c r="Z30" s="95" t="str">
        <f>IF(OR(ISBLANK('Prediction Log'!N45),ISBLANK('Bet Log'!$N30)), "", IF('Prediction Log'!W45="Y", "W", "L"))</f>
        <v/>
      </c>
      <c r="AA30" s="96" t="str">
        <f t="shared" si="8"/>
        <v/>
      </c>
      <c r="AB30" s="95" t="str">
        <f>IF(OR(ISBLANK('Prediction Log'!N45),ISBLANK('Bet Log'!$O30)), "", IF('Prediction Log'!X45="Y", "W", "L"))</f>
        <v/>
      </c>
      <c r="AC30" s="96" t="str">
        <f t="shared" si="9"/>
        <v/>
      </c>
      <c r="AD30" s="95"/>
      <c r="AE30" s="92" t="str">
        <f t="shared" si="10"/>
        <v/>
      </c>
      <c r="AF30" s="97" t="n">
        <f>IF(ISERROR('Bet Log'!$AA30+'Bet Log'!$AC30+'Bet Log'!$AE30), "", 'Bet Log'!$AA30+'Bet Log'!$AC30+'Bet Log'!$AE30)</f>
        <v>0</v>
      </c>
    </row>
    <row r="31" ht="14.25" customHeight="1">
      <c r="A31" s="92" t="n">
        <f>Games!A27</f>
        <v>8</v>
      </c>
      <c r="B31" s="92" t="str">
        <f>IF('Prediction Log'!B46=0, "",'Prediction Log'!B46)</f>
        <v>Ohio</v>
      </c>
      <c r="C31" s="92" t="str">
        <f>IF('Prediction Log'!C46=0, "",'Prediction Log'!C46)</f>
        <v>Western Michigan</v>
      </c>
      <c r="D31" s="92" t="n">
        <f>IF('Prediction Log'!D46=0, "",'Prediction Log'!D46)</f>
        <v>-16.5</v>
      </c>
      <c r="E31" s="92" t="n">
        <f>IF('Prediction Log'!E46=0, "",'Prediction Log'!E46)</f>
        <v>-10.7</v>
      </c>
      <c r="F31" s="92" t="str">
        <f>IF('Prediction Log'!I46=0, "",'Prediction Log'!I46)</f>
        <v>Ohio</v>
      </c>
      <c r="G31" s="70" t="str">
        <f>IF(ISBLANK(Games!B27), "",'Prediction Log'!$J46)</f>
        <v>Ohio</v>
      </c>
      <c r="H31" s="93" t="n">
        <f>'Prediction Log'!$K46</f>
        <v>0.983076</v>
      </c>
      <c r="I31" s="92" t="str">
        <f>IF(ISBLANK(Games!M27), "",IF(AND(Games!M27="",Games!N27=""),"",IF(ISTEXT(Games!N27), "Side",Games!M27)))</f>
        <v/>
      </c>
      <c r="J31" s="92" t="str">
        <f>IF(ISBLANK(Games!M27), "",IF('Bet Log'!$I31="Spread", Games!O27, ""))</f>
        <v/>
      </c>
      <c r="K31" s="92" t="str">
        <f>IF(ISBLANK(Games!N27), "",IF(ISTEXT(Games!N27), Games!N27, ""))</f>
        <v/>
      </c>
      <c r="L31" s="92" t="str">
        <f>IF(ISBLANK(Games!Q27), "", Games!Q27)</f>
        <v/>
      </c>
      <c r="M31" s="92"/>
      <c r="N31" s="94"/>
      <c r="O31" s="94"/>
      <c r="P31" s="95"/>
      <c r="Q31" s="95"/>
      <c r="R31" s="95"/>
      <c r="S31" s="95"/>
      <c r="T31" s="96" t="n">
        <f t="shared" si="2"/>
        <v>0</v>
      </c>
      <c r="U31" s="96" t="n">
        <f t="shared" si="3"/>
        <v>0</v>
      </c>
      <c r="V31" s="96" t="n">
        <f t="shared" si="4"/>
        <v>0</v>
      </c>
      <c r="W31" s="96" t="n">
        <f t="shared" si="5"/>
        <v>0</v>
      </c>
      <c r="X31" s="96" t="n">
        <f t="shared" si="6"/>
        <v>0</v>
      </c>
      <c r="Y31" s="96" t="n">
        <f t="shared" si="7"/>
        <v>0</v>
      </c>
      <c r="Z31" s="95" t="str">
        <f>IF(OR(ISBLANK('Prediction Log'!N46),ISBLANK('Bet Log'!$N31)), "", IF('Prediction Log'!W46="Y", "W", "L"))</f>
        <v/>
      </c>
      <c r="AA31" s="96" t="str">
        <f t="shared" si="8"/>
        <v/>
      </c>
      <c r="AB31" s="95" t="str">
        <f>IF(OR(ISBLANK('Prediction Log'!N46),ISBLANK('Bet Log'!$O31)), "", IF('Prediction Log'!X46="Y", "W", "L"))</f>
        <v/>
      </c>
      <c r="AC31" s="96" t="str">
        <f t="shared" si="9"/>
        <v/>
      </c>
      <c r="AD31" s="95"/>
      <c r="AE31" s="92" t="str">
        <f t="shared" si="10"/>
        <v/>
      </c>
      <c r="AF31" s="97" t="n">
        <f>IF(ISERROR('Bet Log'!$AA31+'Bet Log'!$AC31+'Bet Log'!$AE31), "", 'Bet Log'!$AA31+'Bet Log'!$AC31+'Bet Log'!$AE31)</f>
        <v>0</v>
      </c>
    </row>
    <row r="32" ht="14.25" customHeight="1">
      <c r="A32" s="92" t="n">
        <f>Games!A28</f>
        <v>8</v>
      </c>
      <c r="B32" s="92" t="str">
        <f>IF('Prediction Log'!B47=0, "",'Prediction Log'!B47)</f>
        <v>Georgia Tech</v>
      </c>
      <c r="C32" s="92" t="str">
        <f>IF('Prediction Log'!C47=0, "",'Prediction Log'!C47)</f>
        <v>Boston College</v>
      </c>
      <c r="D32" s="92" t="n">
        <f>IF('Prediction Log'!D47=0, "",'Prediction Log'!D47)</f>
        <v>-5.5</v>
      </c>
      <c r="E32" s="92" t="n">
        <f>IF('Prediction Log'!E47=0, "",'Prediction Log'!E47)</f>
        <v>-0.1</v>
      </c>
      <c r="F32" s="92" t="str">
        <f>IF('Prediction Log'!I47=0, "",'Prediction Log'!I47)</f>
        <v>Georgia Tech</v>
      </c>
      <c r="G32" s="70" t="str">
        <f>IF(ISBLANK(Games!B28), "",'Prediction Log'!$J47)</f>
        <v>Boston College</v>
      </c>
      <c r="H32" s="93" t="n">
        <f>'Prediction Log'!$K47</f>
        <v>0.592845</v>
      </c>
      <c r="I32" s="92" t="str">
        <f>IF(ISBLANK(Games!M28), "",IF(AND(Games!M28="",Games!N28=""),"",IF(ISTEXT(Games!N28), "Side",Games!M28)))</f>
        <v/>
      </c>
      <c r="J32" s="92" t="str">
        <f>IF(ISBLANK(Games!M28), "",IF('Bet Log'!$I32="Spread", Games!O28, ""))</f>
        <v/>
      </c>
      <c r="K32" s="92" t="str">
        <f>IF(ISBLANK(Games!N28), "",IF(ISTEXT(Games!N28), Games!N28, ""))</f>
        <v/>
      </c>
      <c r="L32" s="92" t="str">
        <f>IF(ISBLANK(Games!Q28), "", Games!Q28)</f>
        <v/>
      </c>
      <c r="M32" s="92"/>
      <c r="N32" s="94"/>
      <c r="O32" s="94"/>
      <c r="P32" s="95"/>
      <c r="Q32" s="95"/>
      <c r="R32" s="95"/>
      <c r="S32" s="95"/>
      <c r="T32" s="96" t="n">
        <f t="shared" si="2"/>
        <v>0</v>
      </c>
      <c r="U32" s="96" t="n">
        <f t="shared" si="3"/>
        <v>0</v>
      </c>
      <c r="V32" s="96" t="n">
        <f t="shared" si="4"/>
        <v>0</v>
      </c>
      <c r="W32" s="96" t="n">
        <f t="shared" si="5"/>
        <v>0</v>
      </c>
      <c r="X32" s="96" t="n">
        <f t="shared" si="6"/>
        <v>0</v>
      </c>
      <c r="Y32" s="96" t="n">
        <f t="shared" si="7"/>
        <v>0</v>
      </c>
      <c r="Z32" s="95" t="str">
        <f>IF(OR(ISBLANK('Prediction Log'!N47),ISBLANK('Bet Log'!$N32)), "", IF('Prediction Log'!W47="Y", "W", "L"))</f>
        <v/>
      </c>
      <c r="AA32" s="96" t="str">
        <f t="shared" si="8"/>
        <v/>
      </c>
      <c r="AB32" s="95" t="str">
        <f>IF(OR(ISBLANK('Prediction Log'!N47),ISBLANK('Bet Log'!$O32)), "", IF('Prediction Log'!X47="Y", "W", "L"))</f>
        <v/>
      </c>
      <c r="AC32" s="96" t="str">
        <f t="shared" si="9"/>
        <v/>
      </c>
      <c r="AD32" s="95"/>
      <c r="AE32" s="92" t="str">
        <f t="shared" si="10"/>
        <v/>
      </c>
      <c r="AF32" s="97" t="n">
        <f>IF(ISERROR('Bet Log'!$AA32+'Bet Log'!$AC32+'Bet Log'!$AE32), "", 'Bet Log'!$AA32+'Bet Log'!$AC32+'Bet Log'!$AE32)</f>
        <v>0</v>
      </c>
    </row>
    <row r="33" ht="14.25" customHeight="1">
      <c r="A33" s="92" t="n">
        <f>Games!A29</f>
        <v>8</v>
      </c>
      <c r="B33" s="92" t="str">
        <f>IF('Prediction Log'!B48=0, "",'Prediction Log'!B48)</f>
        <v>Bowling Green</v>
      </c>
      <c r="C33" s="92" t="str">
        <f>IF('Prediction Log'!C48=0, "",'Prediction Log'!C48)</f>
        <v>Akron</v>
      </c>
      <c r="D33" s="92" t="n">
        <f>IF('Prediction Log'!D48=0, "",'Prediction Log'!D48)</f>
        <v>-7.5</v>
      </c>
      <c r="E33" s="92" t="n">
        <f>IF('Prediction Log'!E48=0, "",'Prediction Log'!E48)</f>
        <v>-24</v>
      </c>
      <c r="F33" s="92" t="str">
        <f>IF('Prediction Log'!I48=0, "",'Prediction Log'!I48)</f>
        <v>Bowling Green</v>
      </c>
      <c r="G33" s="70" t="str">
        <f>IF(ISBLANK(Games!B29), "",'Prediction Log'!$J48)</f>
        <v>Bowling Green</v>
      </c>
      <c r="H33" s="93" t="n">
        <f>'Prediction Log'!$K48</f>
        <v>0.999218</v>
      </c>
      <c r="I33" s="92" t="str">
        <f>IF(ISBLANK(Games!M29), "",IF(AND(Games!M29="",Games!N29=""),"",IF(ISTEXT(Games!N29), "Side",Games!M29)))</f>
        <v/>
      </c>
      <c r="J33" s="92" t="str">
        <f>IF(ISBLANK(Games!M29), "",IF('Bet Log'!$I33="Spread", Games!O29, ""))</f>
        <v/>
      </c>
      <c r="K33" s="92" t="str">
        <f>IF(ISBLANK(Games!N29), "",IF(ISTEXT(Games!N29), Games!N29, ""))</f>
        <v/>
      </c>
      <c r="L33" s="92" t="str">
        <f>IF(ISBLANK(Games!Q29), "", Games!Q29)</f>
        <v/>
      </c>
      <c r="M33" s="92"/>
      <c r="N33" s="94"/>
      <c r="O33" s="94"/>
      <c r="P33" s="95"/>
      <c r="Q33" s="95"/>
      <c r="R33" s="95"/>
      <c r="S33" s="95"/>
      <c r="T33" s="96" t="n">
        <f t="shared" si="2"/>
        <v>0</v>
      </c>
      <c r="U33" s="96" t="n">
        <f t="shared" si="3"/>
        <v>0</v>
      </c>
      <c r="V33" s="96" t="n">
        <f t="shared" si="4"/>
        <v>0</v>
      </c>
      <c r="W33" s="96" t="n">
        <f t="shared" si="5"/>
        <v>0</v>
      </c>
      <c r="X33" s="96" t="n">
        <f t="shared" si="6"/>
        <v>0</v>
      </c>
      <c r="Y33" s="96" t="n">
        <f t="shared" si="7"/>
        <v>0</v>
      </c>
      <c r="Z33" s="95" t="str">
        <f>IF(OR(ISBLANK('Prediction Log'!N48),ISBLANK('Bet Log'!$N33)), "", IF('Prediction Log'!W48="Y", "W", "L"))</f>
        <v/>
      </c>
      <c r="AA33" s="96" t="str">
        <f t="shared" si="8"/>
        <v/>
      </c>
      <c r="AB33" s="95" t="str">
        <f>IF(OR(ISBLANK('Prediction Log'!N48),ISBLANK('Bet Log'!$O33)), "", IF('Prediction Log'!X48="Y", "W", "L"))</f>
        <v/>
      </c>
      <c r="AC33" s="96" t="str">
        <f t="shared" si="9"/>
        <v/>
      </c>
      <c r="AD33" s="95"/>
      <c r="AE33" s="92" t="str">
        <f t="shared" si="10"/>
        <v/>
      </c>
      <c r="AF33" s="97" t="n">
        <f>IF(ISERROR('Bet Log'!$AA33+'Bet Log'!$AC33+'Bet Log'!$AE33), "", 'Bet Log'!$AA33+'Bet Log'!$AC33+'Bet Log'!$AE33)</f>
        <v>0</v>
      </c>
    </row>
    <row r="34" ht="14.25" customHeight="1">
      <c r="A34" s="92" t="n">
        <f>Games!A30</f>
        <v>8</v>
      </c>
      <c r="B34" s="92" t="str">
        <f>IF('Prediction Log'!B49=0, "",'Prediction Log'!B49)</f>
        <v>Illinois</v>
      </c>
      <c r="C34" s="92" t="str">
        <f>IF('Prediction Log'!C49=0, "",'Prediction Log'!C49)</f>
        <v>Wisconsin</v>
      </c>
      <c r="D34" s="92" t="n">
        <f>IF('Prediction Log'!D49=0, "",'Prediction Log'!D49)</f>
        <v>2.5</v>
      </c>
      <c r="E34" s="92" t="n">
        <f>IF('Prediction Log'!E49=0, "",'Prediction Log'!E49)</f>
        <v>11.5</v>
      </c>
      <c r="F34" s="92" t="str">
        <f>IF('Prediction Log'!I49=0, "",'Prediction Log'!I49)</f>
        <v>Wisconsin</v>
      </c>
      <c r="G34" s="70" t="str">
        <f>IF(ISBLANK(Games!B30), "",'Prediction Log'!$J49)</f>
        <v>Wisconsin</v>
      </c>
      <c r="H34" s="93" t="n">
        <f>'Prediction Log'!$K49</f>
        <v>0.910441</v>
      </c>
      <c r="I34" s="92" t="str">
        <f>IF(ISBLANK(Games!M30), "",IF(AND(Games!M30="",Games!N30=""),"",IF(ISTEXT(Games!N30), "Side",Games!M30)))</f>
        <v/>
      </c>
      <c r="J34" s="92" t="str">
        <f>IF(ISBLANK(Games!M30), "",IF('Bet Log'!$I34="Spread", Games!O30, ""))</f>
        <v/>
      </c>
      <c r="K34" s="92" t="str">
        <f>IF(ISBLANK(Games!N30), "",IF(ISTEXT(Games!N30), Games!N30, ""))</f>
        <v/>
      </c>
      <c r="L34" s="92" t="str">
        <f>IF(ISBLANK(Games!Q30), "", Games!Q30)</f>
        <v/>
      </c>
      <c r="M34" s="92"/>
      <c r="N34" s="94"/>
      <c r="O34" s="94"/>
      <c r="P34" s="95"/>
      <c r="Q34" s="95"/>
      <c r="R34" s="95"/>
      <c r="S34" s="95"/>
      <c r="T34" s="96" t="n">
        <f t="shared" si="2"/>
        <v>0</v>
      </c>
      <c r="U34" s="96" t="n">
        <f t="shared" si="3"/>
        <v>0</v>
      </c>
      <c r="V34" s="96" t="n">
        <f t="shared" si="4"/>
        <v>0</v>
      </c>
      <c r="W34" s="96" t="n">
        <f t="shared" si="5"/>
        <v>0</v>
      </c>
      <c r="X34" s="96" t="n">
        <f t="shared" si="6"/>
        <v>0</v>
      </c>
      <c r="Y34" s="96" t="n">
        <f t="shared" si="7"/>
        <v>0</v>
      </c>
      <c r="Z34" s="95" t="str">
        <f>IF(OR(ISBLANK('Prediction Log'!N49),ISBLANK('Bet Log'!$N34)), "", IF('Prediction Log'!W49="Y", "W", "L"))</f>
        <v/>
      </c>
      <c r="AA34" s="96" t="str">
        <f t="shared" si="8"/>
        <v/>
      </c>
      <c r="AB34" s="95" t="str">
        <f>IF(OR(ISBLANK('Prediction Log'!N49),ISBLANK('Bet Log'!$O34)), "", IF('Prediction Log'!X49="Y", "W", "L"))</f>
        <v/>
      </c>
      <c r="AC34" s="96" t="str">
        <f t="shared" si="9"/>
        <v/>
      </c>
      <c r="AD34" s="95"/>
      <c r="AE34" s="92" t="str">
        <f t="shared" si="10"/>
        <v/>
      </c>
      <c r="AF34" s="97" t="n">
        <f>IF(ISERROR('Bet Log'!$AA34+'Bet Log'!$AC34+'Bet Log'!$AE34), "", 'Bet Log'!$AA34+'Bet Log'!$AC34+'Bet Log'!$AE34)</f>
        <v>0</v>
      </c>
    </row>
    <row r="35" ht="14.25" customHeight="1">
      <c r="A35" s="92" t="n">
        <f>Games!A31</f>
        <v>8</v>
      </c>
      <c r="B35" s="92" t="str">
        <f>IF('Prediction Log'!B50=0, "",'Prediction Log'!B50)</f>
        <v>Wake Forest</v>
      </c>
      <c r="C35" s="92" t="str">
        <f>IF('Prediction Log'!C50=0, "",'Prediction Log'!C50)</f>
        <v>Pittsburgh</v>
      </c>
      <c r="D35" s="92" t="n">
        <f>IF('Prediction Log'!D50=0, "",'Prediction Log'!D50)</f>
        <v>-1.5</v>
      </c>
      <c r="E35" s="92" t="n">
        <f>IF('Prediction Log'!E50=0, "",'Prediction Log'!E50)</f>
        <v>2.4</v>
      </c>
      <c r="F35" s="92" t="str">
        <f>IF('Prediction Log'!I50=0, "",'Prediction Log'!I50)</f>
        <v>Pittsburgh</v>
      </c>
      <c r="G35" s="70" t="str">
        <f>IF(ISBLANK(Games!B31), "",'Prediction Log'!$J50)</f>
        <v>Wake Forest</v>
      </c>
      <c r="H35" s="93" t="n">
        <f>'Prediction Log'!$K50</f>
        <v>0.741731</v>
      </c>
      <c r="I35" s="92" t="str">
        <f>IF(ISBLANK(Games!M31), "",IF(AND(Games!M31="",Games!N31=""),"",IF(ISTEXT(Games!N31), "Side",Games!M31)))</f>
        <v/>
      </c>
      <c r="J35" s="92" t="str">
        <f>IF(ISBLANK(Games!M31), "",IF('Bet Log'!$I35="Spread", Games!O31, ""))</f>
        <v/>
      </c>
      <c r="K35" s="92" t="str">
        <f>IF(ISBLANK(Games!N31), "",IF(ISTEXT(Games!N31), Games!N31, ""))</f>
        <v/>
      </c>
      <c r="L35" s="92" t="str">
        <f>IF(ISBLANK(Games!Q31), "", Games!Q31)</f>
        <v/>
      </c>
      <c r="M35" s="92"/>
      <c r="N35" s="94"/>
      <c r="O35" s="94"/>
      <c r="P35" s="95"/>
      <c r="Q35" s="95"/>
      <c r="R35" s="95"/>
      <c r="S35" s="95"/>
      <c r="T35" s="96" t="n">
        <f t="shared" si="2"/>
        <v>0</v>
      </c>
      <c r="U35" s="96" t="n">
        <f t="shared" si="3"/>
        <v>0</v>
      </c>
      <c r="V35" s="96" t="n">
        <f t="shared" si="4"/>
        <v>0</v>
      </c>
      <c r="W35" s="96" t="n">
        <f t="shared" si="5"/>
        <v>0</v>
      </c>
      <c r="X35" s="96" t="n">
        <f t="shared" si="6"/>
        <v>0</v>
      </c>
      <c r="Y35" s="96" t="n">
        <f t="shared" si="7"/>
        <v>0</v>
      </c>
      <c r="Z35" s="95" t="str">
        <f>IF(OR(ISBLANK('Prediction Log'!N50),ISBLANK('Bet Log'!$N35)), "", IF('Prediction Log'!W50="Y", "W", "L"))</f>
        <v/>
      </c>
      <c r="AA35" s="96" t="str">
        <f t="shared" si="8"/>
        <v/>
      </c>
      <c r="AB35" s="95" t="str">
        <f>IF(OR(ISBLANK('Prediction Log'!N50),ISBLANK('Bet Log'!$O35)), "", IF('Prediction Log'!X50="Y", "W", "L"))</f>
        <v/>
      </c>
      <c r="AC35" s="96" t="str">
        <f t="shared" si="9"/>
        <v/>
      </c>
      <c r="AD35" s="95"/>
      <c r="AE35" s="92" t="str">
        <f t="shared" si="10"/>
        <v/>
      </c>
      <c r="AF35" s="97" t="n">
        <f>IF(ISERROR('Bet Log'!$AA35+'Bet Log'!$AC35+'Bet Log'!$AE35), "", 'Bet Log'!$AA35+'Bet Log'!$AC35+'Bet Log'!$AE35)</f>
        <v>0</v>
      </c>
    </row>
    <row r="36" ht="14.25" customHeight="1">
      <c r="A36" s="92" t="n">
        <f>Games!A32</f>
        <v>8</v>
      </c>
      <c r="B36" s="92" t="str">
        <f>IF('Prediction Log'!B51=0, "",'Prediction Log'!B51)</f>
        <v>Nebraska</v>
      </c>
      <c r="C36" s="92" t="str">
        <f>IF('Prediction Log'!C51=0, "",'Prediction Log'!C51)</f>
        <v>Northwestern</v>
      </c>
      <c r="D36" s="92" t="n">
        <f>IF('Prediction Log'!D51=0, "",'Prediction Log'!D51)</f>
        <v>-11.5</v>
      </c>
      <c r="E36" s="92" t="n">
        <f>IF('Prediction Log'!E51=0, "",'Prediction Log'!E51)</f>
        <v>-0.8</v>
      </c>
      <c r="F36" s="92" t="str">
        <f>IF('Prediction Log'!I51=0, "",'Prediction Log'!I51)</f>
        <v>Nebraska</v>
      </c>
      <c r="G36" s="70" t="str">
        <f>IF(ISBLANK(Games!B32), "",'Prediction Log'!$J51)</f>
        <v>Northwestern</v>
      </c>
      <c r="H36" s="93" t="n">
        <f>'Prediction Log'!$K51</f>
        <v>0.585619</v>
      </c>
      <c r="I36" s="92" t="str">
        <f>IF(ISBLANK(Games!M32), "",IF(AND(Games!M32="",Games!N32=""),"",IF(ISTEXT(Games!N32), "Side",Games!M32)))</f>
        <v/>
      </c>
      <c r="J36" s="92" t="str">
        <f>IF(ISBLANK(Games!M32), "",IF('Bet Log'!$I36="Spread", Games!O32, ""))</f>
        <v/>
      </c>
      <c r="K36" s="92" t="str">
        <f>IF(ISBLANK(Games!N32), "",IF(ISTEXT(Games!N32), Games!N32, ""))</f>
        <v/>
      </c>
      <c r="L36" s="92" t="str">
        <f>IF(ISBLANK(Games!Q32), "", Games!Q32)</f>
        <v/>
      </c>
      <c r="M36" s="92"/>
      <c r="N36" s="94"/>
      <c r="O36" s="94"/>
      <c r="P36" s="95"/>
      <c r="Q36" s="95"/>
      <c r="R36" s="95"/>
      <c r="S36" s="95"/>
      <c r="T36" s="96" t="n">
        <f t="shared" si="2"/>
        <v>0</v>
      </c>
      <c r="U36" s="96" t="n">
        <f t="shared" si="3"/>
        <v>0</v>
      </c>
      <c r="V36" s="96" t="n">
        <f t="shared" si="4"/>
        <v>0</v>
      </c>
      <c r="W36" s="96" t="n">
        <f t="shared" si="5"/>
        <v>0</v>
      </c>
      <c r="X36" s="96" t="n">
        <f t="shared" si="6"/>
        <v>0</v>
      </c>
      <c r="Y36" s="96" t="n">
        <f t="shared" si="7"/>
        <v>0</v>
      </c>
      <c r="Z36" s="95" t="str">
        <f>IF(OR(ISBLANK('Prediction Log'!N51),ISBLANK('Bet Log'!$N36)), "", IF('Prediction Log'!W51="Y", "W", "L"))</f>
        <v/>
      </c>
      <c r="AA36" s="96" t="str">
        <f t="shared" si="8"/>
        <v/>
      </c>
      <c r="AB36" s="95" t="str">
        <f>IF(OR(ISBLANK('Prediction Log'!N51),ISBLANK('Bet Log'!$O36)), "", IF('Prediction Log'!X51="Y", "W", "L"))</f>
        <v/>
      </c>
      <c r="AC36" s="96" t="str">
        <f t="shared" si="9"/>
        <v/>
      </c>
      <c r="AD36" s="95"/>
      <c r="AE36" s="92" t="str">
        <f t="shared" si="10"/>
        <v/>
      </c>
      <c r="AF36" s="97" t="n">
        <f>IF(ISERROR('Bet Log'!$AA36+'Bet Log'!$AC36+'Bet Log'!$AE36), "", 'Bet Log'!$AA36+'Bet Log'!$AC36+'Bet Log'!$AE36)</f>
        <v>0</v>
      </c>
    </row>
    <row r="37" ht="14.25" customHeight="1">
      <c r="A37" s="92" t="n">
        <f>Games!A33</f>
        <v>8</v>
      </c>
      <c r="B37" s="92" t="str">
        <f>IF('Prediction Log'!B52=0, "",'Prediction Log'!B52)</f>
        <v>Missouri</v>
      </c>
      <c r="C37" s="92" t="str">
        <f>IF('Prediction Log'!C52=0, "",'Prediction Log'!C52)</f>
        <v>South Carolina</v>
      </c>
      <c r="D37" s="92" t="n">
        <f>IF('Prediction Log'!D52=0, "",'Prediction Log'!D52)</f>
        <v>-7.5</v>
      </c>
      <c r="E37" s="92" t="n">
        <f>IF('Prediction Log'!E52=0, "",'Prediction Log'!E52)</f>
        <v>-5.5</v>
      </c>
      <c r="F37" s="92" t="str">
        <f>IF('Prediction Log'!I52=0, "",'Prediction Log'!I52)</f>
        <v>Missouri</v>
      </c>
      <c r="G37" s="70" t="str">
        <f>IF(ISBLANK(Games!B33), "",'Prediction Log'!$J52)</f>
        <v>Missouri</v>
      </c>
      <c r="H37" s="93" t="n">
        <f>'Prediction Log'!$K52</f>
        <v>0.955788</v>
      </c>
      <c r="I37" s="92" t="str">
        <f>IF(ISBLANK(Games!M33), "",IF(AND(Games!M33="",Games!N33=""),"",IF(ISTEXT(Games!N33), "Side",Games!M33)))</f>
        <v/>
      </c>
      <c r="J37" s="92" t="str">
        <f>IF(ISBLANK(Games!M33), "",IF('Bet Log'!$I37="Spread", Games!O33, ""))</f>
        <v/>
      </c>
      <c r="K37" s="92" t="str">
        <f>IF(ISBLANK(Games!N33), "",IF(ISTEXT(Games!N33), Games!N33, ""))</f>
        <v/>
      </c>
      <c r="L37" s="92" t="str">
        <f>IF(ISBLANK(Games!Q33), "", Games!Q33)</f>
        <v/>
      </c>
      <c r="M37" s="92"/>
      <c r="N37" s="94"/>
      <c r="O37" s="94"/>
      <c r="P37" s="95"/>
      <c r="Q37" s="95"/>
      <c r="R37" s="95"/>
      <c r="S37" s="95"/>
      <c r="T37" s="96" t="n">
        <f t="shared" si="2"/>
        <v>0</v>
      </c>
      <c r="U37" s="96" t="n">
        <f t="shared" si="3"/>
        <v>0</v>
      </c>
      <c r="V37" s="96" t="n">
        <f t="shared" si="4"/>
        <v>0</v>
      </c>
      <c r="W37" s="96" t="n">
        <f t="shared" si="5"/>
        <v>0</v>
      </c>
      <c r="X37" s="96" t="n">
        <f t="shared" si="6"/>
        <v>0</v>
      </c>
      <c r="Y37" s="96" t="n">
        <f t="shared" si="7"/>
        <v>0</v>
      </c>
      <c r="Z37" s="95" t="str">
        <f>IF(OR(ISBLANK('Prediction Log'!N52),ISBLANK('Bet Log'!$N37)), "", IF('Prediction Log'!W52="Y", "W", "L"))</f>
        <v/>
      </c>
      <c r="AA37" s="96" t="str">
        <f t="shared" si="8"/>
        <v/>
      </c>
      <c r="AB37" s="95" t="str">
        <f>IF(OR(ISBLANK('Prediction Log'!N52),ISBLANK('Bet Log'!$O37)), "", IF('Prediction Log'!X52="Y", "W", "L"))</f>
        <v/>
      </c>
      <c r="AC37" s="96" t="str">
        <f t="shared" si="9"/>
        <v/>
      </c>
      <c r="AD37" s="95"/>
      <c r="AE37" s="92" t="str">
        <f t="shared" si="10"/>
        <v/>
      </c>
      <c r="AF37" s="97" t="n">
        <f>IF(ISERROR('Bet Log'!$AA37+'Bet Log'!$AC37+'Bet Log'!$AE37), "", 'Bet Log'!$AA37+'Bet Log'!$AC37+'Bet Log'!$AE37)</f>
        <v>0</v>
      </c>
    </row>
    <row r="38" ht="14.25" customHeight="1">
      <c r="A38" s="92" t="n">
        <f>Games!A34</f>
        <v>8</v>
      </c>
      <c r="B38" s="92" t="str">
        <f>IF('Prediction Log'!B53=0, "",'Prediction Log'!B53)</f>
        <v>Northern Illinois</v>
      </c>
      <c r="C38" s="92" t="str">
        <f>IF('Prediction Log'!C53=0, "",'Prediction Log'!C53)</f>
        <v>Eastern Michigan</v>
      </c>
      <c r="D38" s="92" t="n">
        <f>IF('Prediction Log'!D53=0, "",'Prediction Log'!D53)</f>
        <v>-11.5</v>
      </c>
      <c r="E38" s="92" t="n">
        <f>IF('Prediction Log'!E53=0, "",'Prediction Log'!E53)</f>
        <v>0.9</v>
      </c>
      <c r="F38" s="92" t="str">
        <f>IF('Prediction Log'!I53=0, "",'Prediction Log'!I53)</f>
        <v>Eastern Michigan</v>
      </c>
      <c r="G38" s="70" t="str">
        <f>IF(ISBLANK(Games!B34), "",'Prediction Log'!$J53)</f>
        <v>Northern Illinois</v>
      </c>
      <c r="H38" s="93" t="n">
        <f>'Prediction Log'!$K53</f>
        <v>0.532033</v>
      </c>
      <c r="I38" s="92" t="str">
        <f>IF(ISBLANK(Games!M34), "",IF(AND(Games!M34="",Games!N34=""),"",IF(ISTEXT(Games!N34), "Side",Games!M34)))</f>
        <v/>
      </c>
      <c r="J38" s="92" t="str">
        <f>IF(ISBLANK(Games!M34), "",IF('Bet Log'!$I38="Spread", Games!O34, ""))</f>
        <v/>
      </c>
      <c r="K38" s="92" t="str">
        <f>IF(ISBLANK(Games!N34), "",IF(ISTEXT(Games!N34), Games!N34, ""))</f>
        <v/>
      </c>
      <c r="L38" s="92" t="str">
        <f>IF(ISBLANK(Games!Q34), "", Games!Q34)</f>
        <v/>
      </c>
      <c r="M38" s="92"/>
      <c r="N38" s="94"/>
      <c r="O38" s="94"/>
      <c r="P38" s="95"/>
      <c r="Q38" s="95"/>
      <c r="R38" s="95"/>
      <c r="S38" s="95"/>
      <c r="T38" s="96" t="n">
        <f t="shared" si="2"/>
        <v>0</v>
      </c>
      <c r="U38" s="96" t="n">
        <f t="shared" si="3"/>
        <v>0</v>
      </c>
      <c r="V38" s="96" t="n">
        <f t="shared" si="4"/>
        <v>0</v>
      </c>
      <c r="W38" s="96" t="n">
        <f t="shared" si="5"/>
        <v>0</v>
      </c>
      <c r="X38" s="96" t="n">
        <f t="shared" si="6"/>
        <v>0</v>
      </c>
      <c r="Y38" s="96" t="n">
        <f t="shared" si="7"/>
        <v>0</v>
      </c>
      <c r="Z38" s="95" t="str">
        <f>IF(OR(ISBLANK('Prediction Log'!N53),ISBLANK('Bet Log'!$N38)), "", IF('Prediction Log'!W53="Y", "W", "L"))</f>
        <v/>
      </c>
      <c r="AA38" s="96" t="str">
        <f t="shared" si="8"/>
        <v/>
      </c>
      <c r="AB38" s="95" t="str">
        <f>IF(OR(ISBLANK('Prediction Log'!N53),ISBLANK('Bet Log'!$O38)), "", IF('Prediction Log'!X53="Y", "W", "L"))</f>
        <v/>
      </c>
      <c r="AC38" s="96" t="str">
        <f t="shared" si="9"/>
        <v/>
      </c>
      <c r="AD38" s="95"/>
      <c r="AE38" s="92" t="str">
        <f t="shared" si="10"/>
        <v/>
      </c>
      <c r="AF38" s="97" t="n">
        <f>IF(ISERROR('Bet Log'!$AA38+'Bet Log'!$AC38+'Bet Log'!$AE38), "", 'Bet Log'!$AA38+'Bet Log'!$AC38+'Bet Log'!$AE38)</f>
        <v>0</v>
      </c>
    </row>
    <row r="39" ht="14.25" customHeight="1">
      <c r="A39" s="92" t="n">
        <f>Games!A35</f>
        <v>8</v>
      </c>
      <c r="B39" s="92" t="str">
        <f>IF('Prediction Log'!B54=0, "",'Prediction Log'!B54)</f>
        <v>UNLV</v>
      </c>
      <c r="C39" s="92" t="str">
        <f>IF('Prediction Log'!C54=0, "",'Prediction Log'!C54)</f>
        <v>Colorado State</v>
      </c>
      <c r="D39" s="92" t="n">
        <f>IF('Prediction Log'!D54=0, "",'Prediction Log'!D54)</f>
        <v>-7.5</v>
      </c>
      <c r="E39" s="92" t="n">
        <f>IF('Prediction Log'!E54=0, "",'Prediction Log'!E54)</f>
        <v>-13.1</v>
      </c>
      <c r="F39" s="92" t="str">
        <f>IF('Prediction Log'!I54=0, "",'Prediction Log'!I54)</f>
        <v>UNLV</v>
      </c>
      <c r="G39" s="70" t="str">
        <f>IF(ISBLANK(Games!B35), "",'Prediction Log'!$J54)</f>
        <v>UNLV</v>
      </c>
      <c r="H39" s="93" t="n">
        <f>'Prediction Log'!$K54</f>
        <v>0.975489</v>
      </c>
      <c r="I39" s="92" t="str">
        <f>IF(ISBLANK(Games!M35), "",IF(AND(Games!M35="",Games!N35=""),"",IF(ISTEXT(Games!N35), "Side",Games!M35)))</f>
        <v/>
      </c>
      <c r="J39" s="92" t="str">
        <f>IF(ISBLANK(Games!M35), "",IF('Bet Log'!$I39="Spread", Games!O35, ""))</f>
        <v/>
      </c>
      <c r="K39" s="92" t="str">
        <f>IF(ISBLANK(Games!N35), "",IF(ISTEXT(Games!N35), Games!N35, ""))</f>
        <v/>
      </c>
      <c r="L39" s="92" t="str">
        <f>IF(ISBLANK(Games!Q35), "", Games!Q35)</f>
        <v/>
      </c>
      <c r="M39" s="92"/>
      <c r="N39" s="94"/>
      <c r="O39" s="94"/>
      <c r="P39" s="95"/>
      <c r="Q39" s="95"/>
      <c r="R39" s="95"/>
      <c r="S39" s="95"/>
      <c r="T39" s="96" t="n">
        <f t="shared" si="2"/>
        <v>0</v>
      </c>
      <c r="U39" s="96" t="n">
        <f t="shared" si="3"/>
        <v>0</v>
      </c>
      <c r="V39" s="96" t="n">
        <f t="shared" si="4"/>
        <v>0</v>
      </c>
      <c r="W39" s="96" t="n">
        <f t="shared" si="5"/>
        <v>0</v>
      </c>
      <c r="X39" s="96" t="n">
        <f t="shared" si="6"/>
        <v>0</v>
      </c>
      <c r="Y39" s="96" t="n">
        <f t="shared" si="7"/>
        <v>0</v>
      </c>
      <c r="Z39" s="95" t="str">
        <f>IF(OR(ISBLANK('Prediction Log'!N54),ISBLANK('Bet Log'!$N39)), "", IF('Prediction Log'!W54="Y", "W", "L"))</f>
        <v/>
      </c>
      <c r="AA39" s="96" t="str">
        <f t="shared" si="8"/>
        <v/>
      </c>
      <c r="AB39" s="95" t="str">
        <f>IF(OR(ISBLANK('Prediction Log'!N54),ISBLANK('Bet Log'!$O39)), "", IF('Prediction Log'!X54="Y", "W", "L"))</f>
        <v/>
      </c>
      <c r="AC39" s="96" t="str">
        <f t="shared" si="9"/>
        <v/>
      </c>
      <c r="AD39" s="95"/>
      <c r="AE39" s="92" t="str">
        <f t="shared" si="10"/>
        <v/>
      </c>
      <c r="AF39" s="97" t="n">
        <f>IF(ISERROR('Bet Log'!$AA39+'Bet Log'!$AC39+'Bet Log'!$AE39), "", 'Bet Log'!$AA39+'Bet Log'!$AC39+'Bet Log'!$AE39)</f>
        <v>0</v>
      </c>
    </row>
    <row r="40" ht="14.25" customHeight="1">
      <c r="A40" s="92" t="n">
        <f>Games!A36</f>
        <v>8</v>
      </c>
      <c r="B40" s="92" t="str">
        <f>IF('Prediction Log'!B55=0, "",'Prediction Log'!B55)</f>
        <v>San Diego State</v>
      </c>
      <c r="C40" s="92" t="str">
        <f>IF('Prediction Log'!C55=0, "",'Prediction Log'!C55)</f>
        <v>Nevada</v>
      </c>
      <c r="D40" s="92" t="n">
        <f>IF('Prediction Log'!D55=0, "",'Prediction Log'!D55)</f>
        <v>-11.5</v>
      </c>
      <c r="E40" s="92" t="n">
        <f>IF('Prediction Log'!E55=0, "",'Prediction Log'!E55)</f>
        <v>-4.8</v>
      </c>
      <c r="F40" s="92" t="str">
        <f>IF('Prediction Log'!I55=0, "",'Prediction Log'!I55)</f>
        <v>San Diego State</v>
      </c>
      <c r="G40" s="70" t="str">
        <f>IF(ISBLANK(Games!B36), "",'Prediction Log'!$J55)</f>
        <v>San Diego State</v>
      </c>
      <c r="H40" s="93" t="n">
        <f>'Prediction Log'!$K55</f>
        <v>0.810438</v>
      </c>
      <c r="I40" s="92" t="str">
        <f>IF(ISBLANK(Games!M36), "",IF(AND(Games!M36="",Games!N36=""),"",IF(ISTEXT(Games!N36), "Side",Games!M36)))</f>
        <v/>
      </c>
      <c r="J40" s="92" t="str">
        <f>IF(ISBLANK(Games!M36), "",IF('Bet Log'!$I40="Spread", Games!O36, ""))</f>
        <v/>
      </c>
      <c r="K40" s="92" t="str">
        <f>IF(ISBLANK(Games!N36), "",IF(ISTEXT(Games!N36), Games!N36, ""))</f>
        <v/>
      </c>
      <c r="L40" s="92" t="str">
        <f>IF(ISBLANK(Games!Q36), "", Games!Q36)</f>
        <v/>
      </c>
      <c r="M40" s="92"/>
      <c r="N40" s="94"/>
      <c r="O40" s="94"/>
      <c r="P40" s="95"/>
      <c r="Q40" s="95"/>
      <c r="R40" s="95"/>
      <c r="S40" s="95"/>
      <c r="T40" s="96" t="n">
        <f t="shared" si="2"/>
        <v>0</v>
      </c>
      <c r="U40" s="96" t="n">
        <f t="shared" si="3"/>
        <v>0</v>
      </c>
      <c r="V40" s="96" t="n">
        <f t="shared" si="4"/>
        <v>0</v>
      </c>
      <c r="W40" s="96" t="n">
        <f t="shared" si="5"/>
        <v>0</v>
      </c>
      <c r="X40" s="96" t="n">
        <f t="shared" si="6"/>
        <v>0</v>
      </c>
      <c r="Y40" s="96" t="n">
        <f t="shared" si="7"/>
        <v>0</v>
      </c>
      <c r="Z40" s="95" t="str">
        <f>IF(OR(ISBLANK('Prediction Log'!N55),ISBLANK('Bet Log'!$N40)), "", IF('Prediction Log'!W55="Y", "W", "L"))</f>
        <v/>
      </c>
      <c r="AA40" s="96" t="str">
        <f t="shared" si="8"/>
        <v/>
      </c>
      <c r="AB40" s="95" t="str">
        <f>IF(OR(ISBLANK('Prediction Log'!N55),ISBLANK('Bet Log'!$O40)), "", IF('Prediction Log'!X55="Y", "W", "L"))</f>
        <v/>
      </c>
      <c r="AC40" s="96" t="str">
        <f t="shared" si="9"/>
        <v/>
      </c>
      <c r="AD40" s="95"/>
      <c r="AE40" s="92" t="str">
        <f t="shared" si="10"/>
        <v/>
      </c>
      <c r="AF40" s="97" t="n">
        <f>IF(ISERROR('Bet Log'!$AA40+'Bet Log'!$AC40+'Bet Log'!$AE40), "", 'Bet Log'!$AA40+'Bet Log'!$AC40+'Bet Log'!$AE40)</f>
        <v>0</v>
      </c>
    </row>
    <row r="41" ht="14.25" customHeight="1">
      <c r="A41" s="92" t="n">
        <f>Games!A37</f>
        <v>8</v>
      </c>
      <c r="B41" s="92" t="str">
        <f>IF('Prediction Log'!B56=0, "",'Prediction Log'!B56)</f>
        <v>Stanford</v>
      </c>
      <c r="C41" s="92" t="str">
        <f>IF('Prediction Log'!C56=0, "",'Prediction Log'!C56)</f>
        <v>UCLA</v>
      </c>
      <c r="D41" s="92" t="n">
        <f>IF('Prediction Log'!D56=0, "",'Prediction Log'!D56)</f>
        <v>17.5</v>
      </c>
      <c r="E41" s="92" t="n">
        <f>IF('Prediction Log'!E56=0, "",'Prediction Log'!E56)</f>
        <v>22</v>
      </c>
      <c r="F41" s="92" t="str">
        <f>IF('Prediction Log'!I56=0, "",'Prediction Log'!I56)</f>
        <v>UCLA</v>
      </c>
      <c r="G41" s="70" t="str">
        <f>IF(ISBLANK(Games!B37), "",'Prediction Log'!$J56)</f>
        <v>UCLA</v>
      </c>
      <c r="H41" s="93" t="n">
        <f>'Prediction Log'!$K56</f>
        <v>0.993024</v>
      </c>
      <c r="I41" s="92" t="str">
        <f>IF(ISBLANK(Games!M37), "",IF(AND(Games!M37="",Games!N37=""),"",IF(ISTEXT(Games!N37), "Side",Games!M37)))</f>
        <v/>
      </c>
      <c r="J41" s="92" t="str">
        <f>IF(ISBLANK(Games!M37), "",IF('Bet Log'!$I41="Spread", Games!O37, ""))</f>
        <v/>
      </c>
      <c r="K41" s="92" t="str">
        <f>IF(ISBLANK(Games!N37), "",IF(ISTEXT(Games!N37), Games!N37, ""))</f>
        <v/>
      </c>
      <c r="L41" s="92" t="str">
        <f>IF(ISBLANK(Games!Q37), "", Games!Q37)</f>
        <v/>
      </c>
      <c r="M41" s="92"/>
      <c r="N41" s="94"/>
      <c r="O41" s="94"/>
      <c r="P41" s="95"/>
      <c r="Q41" s="95"/>
      <c r="R41" s="95"/>
      <c r="S41" s="95"/>
      <c r="T41" s="96" t="n">
        <f t="shared" si="2"/>
        <v>0</v>
      </c>
      <c r="U41" s="96" t="n">
        <f t="shared" si="3"/>
        <v>0</v>
      </c>
      <c r="V41" s="96" t="n">
        <f t="shared" si="4"/>
        <v>0</v>
      </c>
      <c r="W41" s="96" t="n">
        <f t="shared" si="5"/>
        <v>0</v>
      </c>
      <c r="X41" s="96" t="n">
        <f t="shared" si="6"/>
        <v>0</v>
      </c>
      <c r="Y41" s="96" t="n">
        <f t="shared" si="7"/>
        <v>0</v>
      </c>
      <c r="Z41" s="95" t="str">
        <f>IF(OR(ISBLANK('Prediction Log'!N56),ISBLANK('Bet Log'!$N41)), "", IF('Prediction Log'!W56="Y", "W", "L"))</f>
        <v/>
      </c>
      <c r="AA41" s="96" t="str">
        <f t="shared" si="8"/>
        <v/>
      </c>
      <c r="AB41" s="95" t="str">
        <f>IF(OR(ISBLANK('Prediction Log'!N56),ISBLANK('Bet Log'!$O41)), "", IF('Prediction Log'!X56="Y", "W", "L"))</f>
        <v/>
      </c>
      <c r="AC41" s="96" t="str">
        <f t="shared" si="9"/>
        <v/>
      </c>
      <c r="AD41" s="95"/>
      <c r="AE41" s="92" t="str">
        <f t="shared" si="10"/>
        <v/>
      </c>
      <c r="AF41" s="97" t="n">
        <f>IF(ISERROR('Bet Log'!$AA41+'Bet Log'!$AC41+'Bet Log'!$AE41), "", 'Bet Log'!$AA41+'Bet Log'!$AC41+'Bet Log'!$AE41)</f>
        <v>0</v>
      </c>
    </row>
    <row r="42" ht="14.25" customHeight="1">
      <c r="A42" s="92" t="n">
        <f>Games!A38</f>
        <v>8</v>
      </c>
      <c r="B42" s="92" t="str">
        <f>IF('Prediction Log'!B57=0, "",'Prediction Log'!B57)</f>
        <v>BYU</v>
      </c>
      <c r="C42" s="92" t="str">
        <f>IF('Prediction Log'!C57=0, "",'Prediction Log'!C57)</f>
        <v>Texas Tech</v>
      </c>
      <c r="D42" s="92" t="n">
        <f>IF('Prediction Log'!D57=0, "",'Prediction Log'!D57)</f>
        <v>2.5</v>
      </c>
      <c r="E42" s="92" t="n">
        <f>IF('Prediction Log'!E57=0, "",'Prediction Log'!E57)</f>
        <v>-8</v>
      </c>
      <c r="F42" s="92" t="str">
        <f>IF('Prediction Log'!I57=0, "",'Prediction Log'!I57)</f>
        <v>BYU</v>
      </c>
      <c r="G42" s="70" t="str">
        <f>IF(ISBLANK(Games!B38), "",'Prediction Log'!$J57)</f>
        <v>BYU</v>
      </c>
      <c r="H42" s="93" t="n">
        <f>'Prediction Log'!$K57</f>
        <v>0.991523</v>
      </c>
      <c r="I42" s="92" t="str">
        <f>IF(ISBLANK(Games!M38), "",IF(AND(Games!M38="",Games!N38=""),"",IF(ISTEXT(Games!N38), "Side",Games!M38)))</f>
        <v/>
      </c>
      <c r="J42" s="92" t="str">
        <f>IF(ISBLANK(Games!M38), "",IF('Bet Log'!$I42="Spread", Games!O38, ""))</f>
        <v/>
      </c>
      <c r="K42" s="92" t="str">
        <f>IF(ISBLANK(Games!N38), "",IF(ISTEXT(Games!N38), Games!N38, ""))</f>
        <v/>
      </c>
      <c r="L42" s="92" t="str">
        <f>IF(ISBLANK(Games!Q38), "", Games!Q38)</f>
        <v/>
      </c>
      <c r="M42" s="92"/>
      <c r="N42" s="94"/>
      <c r="O42" s="94"/>
      <c r="P42" s="95"/>
      <c r="Q42" s="95"/>
      <c r="R42" s="95"/>
      <c r="S42" s="95"/>
      <c r="T42" s="96" t="n">
        <f t="shared" si="2"/>
        <v>0</v>
      </c>
      <c r="U42" s="96" t="n">
        <f t="shared" si="3"/>
        <v>0</v>
      </c>
      <c r="V42" s="96" t="n">
        <f t="shared" si="4"/>
        <v>0</v>
      </c>
      <c r="W42" s="96" t="n">
        <f t="shared" si="5"/>
        <v>0</v>
      </c>
      <c r="X42" s="96" t="n">
        <f t="shared" si="6"/>
        <v>0</v>
      </c>
      <c r="Y42" s="96" t="n">
        <f t="shared" si="7"/>
        <v>0</v>
      </c>
      <c r="Z42" s="95" t="str">
        <f>IF(OR(ISBLANK('Prediction Log'!N57),ISBLANK('Bet Log'!$N42)), "", IF('Prediction Log'!W57="Y", "W", "L"))</f>
        <v/>
      </c>
      <c r="AA42" s="96" t="str">
        <f t="shared" si="8"/>
        <v/>
      </c>
      <c r="AB42" s="95" t="str">
        <f>IF(OR(ISBLANK('Prediction Log'!N57),ISBLANK('Bet Log'!$O42)), "", IF('Prediction Log'!X57="Y", "W", "L"))</f>
        <v/>
      </c>
      <c r="AC42" s="96" t="str">
        <f t="shared" si="9"/>
        <v/>
      </c>
      <c r="AD42" s="95"/>
      <c r="AE42" s="92" t="str">
        <f t="shared" si="10"/>
        <v/>
      </c>
      <c r="AF42" s="97" t="n">
        <f>IF(ISERROR('Bet Log'!$AA42+'Bet Log'!$AC42+'Bet Log'!$AE42), "", 'Bet Log'!$AA42+'Bet Log'!$AC42+'Bet Log'!$AE42)</f>
        <v>0</v>
      </c>
    </row>
    <row r="43" ht="14.25" customHeight="1">
      <c r="A43" s="92" t="n">
        <f>Games!A39</f>
        <v>8</v>
      </c>
      <c r="B43" s="92" t="str">
        <f>IF('Prediction Log'!B58=0, "",'Prediction Log'!B58)</f>
        <v>Kansas State</v>
      </c>
      <c r="C43" s="92" t="str">
        <f>IF('Prediction Log'!C58=0, "",'Prediction Log'!C58)</f>
        <v>TCU</v>
      </c>
      <c r="D43" s="92" t="n">
        <f>IF('Prediction Log'!D58=0, "",'Prediction Log'!D58)</f>
        <v>-5.5</v>
      </c>
      <c r="E43" s="92" t="n">
        <f>IF('Prediction Log'!E58=0, "",'Prediction Log'!E58)</f>
        <v>-23.1</v>
      </c>
      <c r="F43" s="92" t="str">
        <f>IF('Prediction Log'!I58=0, "",'Prediction Log'!I58)</f>
        <v>Kansas State</v>
      </c>
      <c r="G43" s="70" t="str">
        <f>IF(ISBLANK(Games!B39), "",'Prediction Log'!$J58)</f>
        <v>Kansas State</v>
      </c>
      <c r="H43" s="93" t="n">
        <f>'Prediction Log'!$K58</f>
        <v>0.998583</v>
      </c>
      <c r="I43" s="92" t="str">
        <f>IF(ISBLANK(Games!M39), "",IF(AND(Games!M39="",Games!N39=""),"",IF(ISTEXT(Games!N39), "Side",Games!M39)))</f>
        <v/>
      </c>
      <c r="J43" s="92" t="str">
        <f>IF(ISBLANK(Games!M39), "",IF('Bet Log'!$I43="Spread", Games!O39, ""))</f>
        <v/>
      </c>
      <c r="K43" s="92" t="str">
        <f>IF(ISBLANK(Games!N39), "",IF(ISTEXT(Games!N39), Games!N39, ""))</f>
        <v/>
      </c>
      <c r="L43" s="92" t="str">
        <f>IF(ISBLANK(Games!Q39), "", Games!Q39)</f>
        <v/>
      </c>
      <c r="M43" s="92"/>
      <c r="N43" s="94"/>
      <c r="O43" s="94"/>
      <c r="P43" s="95"/>
      <c r="Q43" s="95"/>
      <c r="R43" s="95"/>
      <c r="S43" s="95"/>
      <c r="T43" s="96" t="n">
        <f t="shared" si="2"/>
        <v>0</v>
      </c>
      <c r="U43" s="96" t="n">
        <f t="shared" si="3"/>
        <v>0</v>
      </c>
      <c r="V43" s="96" t="n">
        <f t="shared" si="4"/>
        <v>0</v>
      </c>
      <c r="W43" s="96" t="n">
        <f t="shared" si="5"/>
        <v>0</v>
      </c>
      <c r="X43" s="96" t="n">
        <f t="shared" si="6"/>
        <v>0</v>
      </c>
      <c r="Y43" s="96" t="n">
        <f t="shared" si="7"/>
        <v>0</v>
      </c>
      <c r="Z43" s="95" t="str">
        <f>IF(OR(ISBLANK('Prediction Log'!N58),ISBLANK('Bet Log'!$N43)), "", IF('Prediction Log'!W58="Y", "W", "L"))</f>
        <v/>
      </c>
      <c r="AA43" s="96" t="str">
        <f t="shared" si="8"/>
        <v/>
      </c>
      <c r="AB43" s="95" t="str">
        <f>IF(OR(ISBLANK('Prediction Log'!N58),ISBLANK('Bet Log'!$O43)), "", IF('Prediction Log'!X58="Y", "W", "L"))</f>
        <v/>
      </c>
      <c r="AC43" s="96" t="str">
        <f t="shared" si="9"/>
        <v/>
      </c>
      <c r="AD43" s="95"/>
      <c r="AE43" s="92" t="str">
        <f t="shared" si="10"/>
        <v/>
      </c>
      <c r="AF43" s="97" t="n">
        <f>IF(ISERROR('Bet Log'!$AA43+'Bet Log'!$AC43+'Bet Log'!$AE43), "", 'Bet Log'!$AA43+'Bet Log'!$AC43+'Bet Log'!$AE43)</f>
        <v>0</v>
      </c>
    </row>
    <row r="44" ht="14.25" customHeight="1">
      <c r="A44" s="92" t="n">
        <f>Games!A40</f>
        <v>8</v>
      </c>
      <c r="B44" s="92" t="str">
        <f>IF('Prediction Log'!B59=0, "",'Prediction Log'!B59)</f>
        <v>East Carolina</v>
      </c>
      <c r="C44" s="92" t="str">
        <f>IF('Prediction Log'!C59=0, "",'Prediction Log'!C59)</f>
        <v>Charlotte</v>
      </c>
      <c r="D44" s="92" t="n">
        <f>IF('Prediction Log'!D59=0, "",'Prediction Log'!D59)</f>
        <v>-6</v>
      </c>
      <c r="E44" s="92" t="n">
        <f>IF('Prediction Log'!E59=0, "",'Prediction Log'!E59)</f>
        <v>-8.1</v>
      </c>
      <c r="F44" s="92" t="str">
        <f>IF('Prediction Log'!I59=0, "",'Prediction Log'!I59)</f>
        <v>East Carolina</v>
      </c>
      <c r="G44" s="70" t="str">
        <f>IF(ISBLANK(Games!B40), "",'Prediction Log'!$J59)</f>
        <v>East Carolina</v>
      </c>
      <c r="H44" s="93" t="n">
        <f>'Prediction Log'!$K59</f>
        <v>0.84742</v>
      </c>
      <c r="I44" s="92" t="str">
        <f>IF(ISBLANK(Games!M40), "",IF(AND(Games!M40="",Games!N40=""),"",IF(ISTEXT(Games!N40), "Side",Games!M40)))</f>
        <v/>
      </c>
      <c r="J44" s="92" t="str">
        <f>IF(ISBLANK(Games!M40), "",IF('Bet Log'!$I44="Spread", Games!O40, ""))</f>
        <v/>
      </c>
      <c r="K44" s="92" t="str">
        <f>IF(ISBLANK(Games!N40), "",IF(ISTEXT(Games!N40), Games!N40, ""))</f>
        <v/>
      </c>
      <c r="L44" s="92" t="str">
        <f>IF(ISBLANK(Games!Q40), "", Games!Q40)</f>
        <v/>
      </c>
      <c r="M44" s="92"/>
      <c r="N44" s="94"/>
      <c r="O44" s="94"/>
      <c r="P44" s="95"/>
      <c r="Q44" s="95"/>
      <c r="R44" s="95"/>
      <c r="S44" s="95"/>
      <c r="T44" s="96" t="n">
        <f t="shared" si="2"/>
        <v>0</v>
      </c>
      <c r="U44" s="96" t="n">
        <f t="shared" si="3"/>
        <v>0</v>
      </c>
      <c r="V44" s="96" t="n">
        <f t="shared" si="4"/>
        <v>0</v>
      </c>
      <c r="W44" s="96" t="n">
        <f t="shared" si="5"/>
        <v>0</v>
      </c>
      <c r="X44" s="96" t="n">
        <f t="shared" si="6"/>
        <v>0</v>
      </c>
      <c r="Y44" s="96" t="n">
        <f t="shared" si="7"/>
        <v>0</v>
      </c>
      <c r="Z44" s="95" t="str">
        <f>IF(OR(ISBLANK('Prediction Log'!N59),ISBLANK('Bet Log'!$N44)), "", IF('Prediction Log'!W59="Y", "W", "L"))</f>
        <v/>
      </c>
      <c r="AA44" s="96" t="str">
        <f t="shared" si="8"/>
        <v/>
      </c>
      <c r="AB44" s="95" t="str">
        <f>IF(OR(ISBLANK('Prediction Log'!N59),ISBLANK('Bet Log'!$O44)), "", IF('Prediction Log'!X59="Y", "W", "L"))</f>
        <v/>
      </c>
      <c r="AC44" s="96" t="str">
        <f t="shared" si="9"/>
        <v/>
      </c>
      <c r="AD44" s="95"/>
      <c r="AE44" s="92" t="str">
        <f t="shared" si="10"/>
        <v/>
      </c>
      <c r="AF44" s="97" t="n">
        <f>IF(ISERROR('Bet Log'!$AA44+'Bet Log'!$AC44+'Bet Log'!$AE44), "", 'Bet Log'!$AA44+'Bet Log'!$AC44+'Bet Log'!$AE44)</f>
        <v>0</v>
      </c>
    </row>
    <row r="45" ht="14.25" customHeight="1">
      <c r="A45" s="92" t="n">
        <f>Games!A41</f>
        <v>8</v>
      </c>
      <c r="B45" s="92" t="str">
        <f>IF('Prediction Log'!B60=0, "",'Prediction Log'!B60)</f>
        <v>Connecticut</v>
      </c>
      <c r="C45" s="92" t="str">
        <f>IF('Prediction Log'!C60=0, "",'Prediction Log'!C60)</f>
        <v>South Florida</v>
      </c>
      <c r="D45" s="92" t="n">
        <f>IF('Prediction Log'!D60=0, "",'Prediction Log'!D60)</f>
        <v>-1</v>
      </c>
      <c r="E45" s="92" t="n">
        <f>IF('Prediction Log'!E60=0, "",'Prediction Log'!E60)</f>
        <v>1.8</v>
      </c>
      <c r="F45" s="92" t="str">
        <f>IF('Prediction Log'!I60=0, "",'Prediction Log'!I60)</f>
        <v>South Florida</v>
      </c>
      <c r="G45" s="70" t="str">
        <f>IF(ISBLANK(Games!B41), "",'Prediction Log'!$J60)</f>
        <v>South Florida</v>
      </c>
      <c r="H45" s="93" t="n">
        <f>'Prediction Log'!$K60</f>
        <v>0.684008</v>
      </c>
      <c r="I45" s="92" t="str">
        <f>IF(ISBLANK(Games!M41), "",IF(AND(Games!M41="",Games!N41=""),"",IF(ISTEXT(Games!N41), "Side",Games!M41)))</f>
        <v/>
      </c>
      <c r="J45" s="92" t="str">
        <f>IF(ISBLANK(Games!M41), "",IF('Bet Log'!$I45="Spread", Games!O41, ""))</f>
        <v/>
      </c>
      <c r="K45" s="92" t="str">
        <f>IF(ISBLANK(Games!N41), "",IF(ISTEXT(Games!N41), Games!N41, ""))</f>
        <v/>
      </c>
      <c r="L45" s="92" t="str">
        <f>IF(ISBLANK(Games!Q41), "", Games!Q41)</f>
        <v/>
      </c>
      <c r="M45" s="92"/>
      <c r="N45" s="94"/>
      <c r="O45" s="94"/>
      <c r="P45" s="95"/>
      <c r="Q45" s="95"/>
      <c r="R45" s="95"/>
      <c r="S45" s="95"/>
      <c r="T45" s="96" t="n">
        <f t="shared" si="2"/>
        <v>0</v>
      </c>
      <c r="U45" s="96" t="n">
        <f t="shared" si="3"/>
        <v>0</v>
      </c>
      <c r="V45" s="96" t="n">
        <f t="shared" si="4"/>
        <v>0</v>
      </c>
      <c r="W45" s="96" t="n">
        <f t="shared" si="5"/>
        <v>0</v>
      </c>
      <c r="X45" s="96" t="n">
        <f t="shared" si="6"/>
        <v>0</v>
      </c>
      <c r="Y45" s="96" t="n">
        <f t="shared" si="7"/>
        <v>0</v>
      </c>
      <c r="Z45" s="95" t="str">
        <f>IF(OR(ISBLANK('Prediction Log'!N60),ISBLANK('Bet Log'!$N45)), "", IF('Prediction Log'!W60="Y", "W", "L"))</f>
        <v/>
      </c>
      <c r="AA45" s="96" t="str">
        <f t="shared" si="8"/>
        <v/>
      </c>
      <c r="AB45" s="95" t="str">
        <f>IF(OR(ISBLANK('Prediction Log'!N60),ISBLANK('Bet Log'!$O45)), "", IF('Prediction Log'!X60="Y", "W", "L"))</f>
        <v/>
      </c>
      <c r="AC45" s="96" t="str">
        <f t="shared" si="9"/>
        <v/>
      </c>
      <c r="AD45" s="95"/>
      <c r="AE45" s="92" t="str">
        <f t="shared" si="10"/>
        <v/>
      </c>
      <c r="AF45" s="97" t="n">
        <f>IF(ISERROR('Bet Log'!$AA45+'Bet Log'!$AC45+'Bet Log'!$AE45), "", 'Bet Log'!$AA45+'Bet Log'!$AC45+'Bet Log'!$AE45)</f>
        <v>0</v>
      </c>
    </row>
    <row r="46" ht="14.25" customHeight="1">
      <c r="A46" s="92" t="n">
        <f>Games!A42</f>
        <v>8</v>
      </c>
      <c r="B46" s="92" t="str">
        <f>IF('Prediction Log'!B61=0, "",'Prediction Log'!B61)</f>
        <v>Kent State</v>
      </c>
      <c r="C46" s="92" t="str">
        <f>IF('Prediction Log'!C61=0, "",'Prediction Log'!C61)</f>
        <v>Buffalo</v>
      </c>
      <c r="D46" s="92" t="n">
        <f>IF('Prediction Log'!D61=0, "",'Prediction Log'!D61)</f>
        <v>6.5</v>
      </c>
      <c r="E46" s="92" t="n">
        <f>IF('Prediction Log'!E61=0, "",'Prediction Log'!E61)</f>
        <v>5.8</v>
      </c>
      <c r="F46" s="92" t="str">
        <f>IF('Prediction Log'!I61=0, "",'Prediction Log'!I61)</f>
        <v>Buffalo</v>
      </c>
      <c r="G46" s="70" t="str">
        <f>IF(ISBLANK(Games!B42), "",'Prediction Log'!$J61)</f>
        <v>Buffalo</v>
      </c>
      <c r="H46" s="93" t="n">
        <f>'Prediction Log'!$K61</f>
        <v>0.778287</v>
      </c>
      <c r="I46" s="92" t="str">
        <f>IF(ISBLANK(Games!M42), "",IF(AND(Games!M42="",Games!N42=""),"",IF(ISTEXT(Games!N42), "Side",Games!M42)))</f>
        <v/>
      </c>
      <c r="J46" s="92" t="str">
        <f>IF(ISBLANK(Games!M42), "",IF('Bet Log'!$I46="Spread", Games!O42, ""))</f>
        <v/>
      </c>
      <c r="K46" s="92" t="str">
        <f>IF(ISBLANK(Games!N42), "",IF(ISTEXT(Games!N42), Games!N42, ""))</f>
        <v/>
      </c>
      <c r="L46" s="92" t="str">
        <f>IF(ISBLANK(Games!Q42), "", Games!Q42)</f>
        <v/>
      </c>
      <c r="M46" s="92"/>
      <c r="N46" s="94"/>
      <c r="O46" s="94"/>
      <c r="P46" s="95"/>
      <c r="Q46" s="95"/>
      <c r="R46" s="95"/>
      <c r="S46" s="95"/>
      <c r="T46" s="96" t="n">
        <f t="shared" si="2"/>
        <v>0</v>
      </c>
      <c r="U46" s="96" t="n">
        <f t="shared" si="3"/>
        <v>0</v>
      </c>
      <c r="V46" s="96" t="n">
        <f t="shared" si="4"/>
        <v>0</v>
      </c>
      <c r="W46" s="96" t="n">
        <f t="shared" si="5"/>
        <v>0</v>
      </c>
      <c r="X46" s="96" t="n">
        <f t="shared" si="6"/>
        <v>0</v>
      </c>
      <c r="Y46" s="96" t="n">
        <f t="shared" si="7"/>
        <v>0</v>
      </c>
      <c r="Z46" s="95" t="str">
        <f>IF(OR(ISBLANK('Prediction Log'!N61),ISBLANK('Bet Log'!$N46)), "", IF('Prediction Log'!W61="Y", "W", "L"))</f>
        <v/>
      </c>
      <c r="AA46" s="96" t="str">
        <f t="shared" si="8"/>
        <v/>
      </c>
      <c r="AB46" s="95" t="str">
        <f>IF(OR(ISBLANK('Prediction Log'!N61),ISBLANK('Bet Log'!$O46)), "", IF('Prediction Log'!X61="Y", "W", "L"))</f>
        <v/>
      </c>
      <c r="AC46" s="96" t="str">
        <f t="shared" si="9"/>
        <v/>
      </c>
      <c r="AD46" s="95"/>
      <c r="AE46" s="92" t="str">
        <f t="shared" si="10"/>
        <v/>
      </c>
      <c r="AF46" s="97" t="n">
        <f>IF(ISERROR('Bet Log'!$AA46+'Bet Log'!$AC46+'Bet Log'!$AE46), "", 'Bet Log'!$AA46+'Bet Log'!$AC46+'Bet Log'!$AE46)</f>
        <v>0</v>
      </c>
    </row>
    <row r="47" ht="14.25" customHeight="1">
      <c r="A47" s="92" t="n">
        <f>Games!A43</f>
        <v>8</v>
      </c>
      <c r="B47" s="92" t="str">
        <f>IF('Prediction Log'!B62=0, "",'Prediction Log'!B62)</f>
        <v>Ball State</v>
      </c>
      <c r="C47" s="92" t="str">
        <f>IF('Prediction Log'!C62=0, "",'Prediction Log'!C62)</f>
        <v>Central Michigan</v>
      </c>
      <c r="D47" s="92" t="n">
        <f>IF('Prediction Log'!D62=0, "",'Prediction Log'!D62)</f>
        <v>5</v>
      </c>
      <c r="E47" s="92" t="n">
        <f>IF('Prediction Log'!E62=0, "",'Prediction Log'!E62)</f>
        <v>-0.7</v>
      </c>
      <c r="F47" s="92" t="str">
        <f>IF('Prediction Log'!I62=0, "",'Prediction Log'!I62)</f>
        <v>Ball State</v>
      </c>
      <c r="G47" s="70" t="str">
        <f>IF(ISBLANK(Games!B43), "",'Prediction Log'!$J62)</f>
        <v>Ball State</v>
      </c>
      <c r="H47" s="93" t="n">
        <f>'Prediction Log'!$K62</f>
        <v>0.549304</v>
      </c>
      <c r="I47" s="92" t="str">
        <f>IF(ISBLANK(Games!M43), "",IF(AND(Games!M43="",Games!N43=""),"",IF(ISTEXT(Games!N43), "Side",Games!M43)))</f>
        <v/>
      </c>
      <c r="J47" s="92" t="str">
        <f>IF(ISBLANK(Games!M43), "",IF('Bet Log'!$I47="Spread", Games!O43, ""))</f>
        <v/>
      </c>
      <c r="K47" s="92" t="str">
        <f>IF(ISBLANK(Games!N43), "",IF(ISTEXT(Games!N43), Games!N43, ""))</f>
        <v/>
      </c>
      <c r="L47" s="92" t="str">
        <f>IF(ISBLANK(Games!Q43), "", Games!Q43)</f>
        <v/>
      </c>
      <c r="M47" s="92"/>
      <c r="N47" s="94"/>
      <c r="O47" s="94"/>
      <c r="P47" s="95"/>
      <c r="Q47" s="95"/>
      <c r="R47" s="95"/>
      <c r="S47" s="95"/>
      <c r="T47" s="96" t="n">
        <f t="shared" si="2"/>
        <v>0</v>
      </c>
      <c r="U47" s="96" t="n">
        <f t="shared" si="3"/>
        <v>0</v>
      </c>
      <c r="V47" s="96" t="n">
        <f t="shared" si="4"/>
        <v>0</v>
      </c>
      <c r="W47" s="96" t="n">
        <f t="shared" si="5"/>
        <v>0</v>
      </c>
      <c r="X47" s="96" t="n">
        <f t="shared" si="6"/>
        <v>0</v>
      </c>
      <c r="Y47" s="96" t="n">
        <f t="shared" si="7"/>
        <v>0</v>
      </c>
      <c r="Z47" s="95" t="str">
        <f>IF(OR(ISBLANK('Prediction Log'!N62),ISBLANK('Bet Log'!$N47)), "", IF('Prediction Log'!W62="Y", "W", "L"))</f>
        <v/>
      </c>
      <c r="AA47" s="96" t="str">
        <f t="shared" si="8"/>
        <v/>
      </c>
      <c r="AB47" s="95" t="str">
        <f>IF(OR(ISBLANK('Prediction Log'!N62),ISBLANK('Bet Log'!$O47)), "", IF('Prediction Log'!X62="Y", "W", "L"))</f>
        <v/>
      </c>
      <c r="AC47" s="96" t="str">
        <f t="shared" si="9"/>
        <v/>
      </c>
      <c r="AD47" s="95"/>
      <c r="AE47" s="92" t="str">
        <f t="shared" si="10"/>
        <v/>
      </c>
      <c r="AF47" s="97" t="n">
        <f>IF(ISERROR('Bet Log'!$AA47+'Bet Log'!$AC47+'Bet Log'!$AE47), "", 'Bet Log'!$AA47+'Bet Log'!$AC47+'Bet Log'!$AE47)</f>
        <v>0</v>
      </c>
    </row>
    <row r="48" ht="14.25" customHeight="1">
      <c r="A48" s="92" t="n">
        <f>Games!A44</f>
        <v>9</v>
      </c>
      <c r="B48" s="92" t="str">
        <f>IF('Prediction Log'!B63=0, "",'Prediction Log'!B63)</f>
        <v>Virginia Tech</v>
      </c>
      <c r="C48" s="92" t="str">
        <f>IF('Prediction Log'!C63=0, "",'Prediction Log'!C63)</f>
        <v>Syracuse</v>
      </c>
      <c r="D48" s="92" t="n">
        <f>IF('Prediction Log'!D63=0, "",'Prediction Log'!D63)</f>
        <v>-2.5</v>
      </c>
      <c r="E48" s="92" t="n">
        <f>IF('Prediction Log'!E63=0, "",'Prediction Log'!E63)</f>
        <v>7.9</v>
      </c>
      <c r="F48" s="92" t="str">
        <f>IF('Prediction Log'!I63=0, "",'Prediction Log'!I63)</f>
        <v>Syracuse</v>
      </c>
      <c r="G48" s="70" t="str">
        <f>IF(ISBLANK(Games!B44), "",'Prediction Log'!$J63)</f>
        <v>Syracuse</v>
      </c>
      <c r="H48" s="93" t="n">
        <f>'Prediction Log'!$K63</f>
        <v>0.772322</v>
      </c>
      <c r="I48" s="92" t="str">
        <f>IF(ISBLANK(Games!M44), "",IF(AND(Games!M44="",Games!N44=""),"",IF(ISTEXT(Games!N44), "Side",Games!M44)))</f>
        <v/>
      </c>
      <c r="J48" s="92" t="str">
        <f>IF(ISBLANK(Games!M44), "",IF('Bet Log'!$I48="Spread", Games!O44, ""))</f>
        <v/>
      </c>
      <c r="K48" s="92" t="str">
        <f>IF(ISBLANK(Games!N44), "",IF(ISTEXT(Games!N44), Games!N44, ""))</f>
        <v/>
      </c>
      <c r="L48" s="92" t="str">
        <f>IF(ISBLANK(Games!Q44), "", Games!Q44)</f>
        <v/>
      </c>
      <c r="M48" s="92"/>
      <c r="N48" s="94"/>
      <c r="O48" s="94"/>
      <c r="P48" s="95"/>
      <c r="Q48" s="95"/>
      <c r="R48" s="95"/>
      <c r="S48" s="95"/>
      <c r="T48" s="96" t="n">
        <f t="shared" si="2"/>
        <v>0</v>
      </c>
      <c r="U48" s="96" t="n">
        <f t="shared" si="3"/>
        <v>0</v>
      </c>
      <c r="V48" s="96" t="n">
        <f t="shared" si="4"/>
        <v>0</v>
      </c>
      <c r="W48" s="96" t="n">
        <f t="shared" si="5"/>
        <v>0</v>
      </c>
      <c r="X48" s="96" t="n">
        <f t="shared" si="6"/>
        <v>0</v>
      </c>
      <c r="Y48" s="96" t="n">
        <f t="shared" si="7"/>
        <v>0</v>
      </c>
      <c r="Z48" s="95" t="str">
        <f>IF(OR(ISBLANK('Prediction Log'!N63),ISBLANK('Bet Log'!$N48)), "", IF('Prediction Log'!W63="Y", "W", "L"))</f>
        <v/>
      </c>
      <c r="AA48" s="96" t="str">
        <f t="shared" si="8"/>
        <v/>
      </c>
      <c r="AB48" s="95" t="str">
        <f>IF(OR(ISBLANK('Prediction Log'!N63),ISBLANK('Bet Log'!$O48)), "", IF('Prediction Log'!X63="Y", "W", "L"))</f>
        <v/>
      </c>
      <c r="AC48" s="96" t="str">
        <f t="shared" si="9"/>
        <v/>
      </c>
      <c r="AD48" s="95"/>
      <c r="AE48" s="92" t="str">
        <f t="shared" si="10"/>
        <v/>
      </c>
      <c r="AF48" s="97" t="n">
        <f>IF(ISERROR('Bet Log'!$AA48+'Bet Log'!$AC48+'Bet Log'!$AE48), "", 'Bet Log'!$AA48+'Bet Log'!$AC48+'Bet Log'!$AE48)</f>
        <v>0</v>
      </c>
    </row>
    <row r="49" ht="14.25" customHeight="1">
      <c r="A49" s="92" t="n">
        <f>Games!A45</f>
        <v>9</v>
      </c>
      <c r="B49" s="92" t="str">
        <f>IF('Prediction Log'!B64=0, "",'Prediction Log'!B64)</f>
        <v>Wake Forest</v>
      </c>
      <c r="C49" s="92" t="str">
        <f>IF('Prediction Log'!C64=0, "",'Prediction Log'!C64)</f>
        <v>Florida State</v>
      </c>
      <c r="D49" s="92" t="n">
        <f>IF('Prediction Log'!D64=0, "",'Prediction Log'!D64)</f>
        <v>20.5</v>
      </c>
      <c r="E49" s="92" t="n">
        <f>IF('Prediction Log'!E64=0, "",'Prediction Log'!E64)</f>
        <v>17.2</v>
      </c>
      <c r="F49" s="92" t="str">
        <f>IF('Prediction Log'!I64=0, "",'Prediction Log'!I64)</f>
        <v>Florida State</v>
      </c>
      <c r="G49" s="70" t="str">
        <f>IF(ISBLANK(Games!B45), "",'Prediction Log'!$J64)</f>
        <v>Florida State</v>
      </c>
      <c r="H49" s="93" t="n">
        <f>'Prediction Log'!$K64</f>
        <v>0.988906</v>
      </c>
      <c r="I49" s="92" t="str">
        <f>IF(ISBLANK(Games!M45), "",IF(AND(Games!M45="",Games!N45=""),"",IF(ISTEXT(Games!N45), "Side",Games!M45)))</f>
        <v/>
      </c>
      <c r="J49" s="92" t="str">
        <f>IF(ISBLANK(Games!M45), "",IF('Bet Log'!$I49="Spread", Games!O45, ""))</f>
        <v/>
      </c>
      <c r="K49" s="92" t="str">
        <f>IF(ISBLANK(Games!N45), "",IF(ISTEXT(Games!N45), Games!N45, ""))</f>
        <v/>
      </c>
      <c r="L49" s="92" t="str">
        <f>IF(ISBLANK(Games!Q45), "", Games!Q45)</f>
        <v/>
      </c>
      <c r="M49" s="92"/>
      <c r="N49" s="94"/>
      <c r="O49" s="94"/>
      <c r="P49" s="95"/>
      <c r="Q49" s="95"/>
      <c r="R49" s="95"/>
      <c r="S49" s="95"/>
      <c r="T49" s="96" t="n">
        <f t="shared" si="2"/>
        <v>0</v>
      </c>
      <c r="U49" s="96" t="n">
        <f t="shared" si="3"/>
        <v>0</v>
      </c>
      <c r="V49" s="96" t="n">
        <f t="shared" si="4"/>
        <v>0</v>
      </c>
      <c r="W49" s="96" t="n">
        <f t="shared" si="5"/>
        <v>0</v>
      </c>
      <c r="X49" s="96" t="n">
        <f t="shared" si="6"/>
        <v>0</v>
      </c>
      <c r="Y49" s="96" t="n">
        <f t="shared" si="7"/>
        <v>0</v>
      </c>
      <c r="Z49" s="95" t="str">
        <f>IF(OR(ISBLANK('Prediction Log'!N64),ISBLANK('Bet Log'!$N49)), "", IF('Prediction Log'!W64="Y", "W", "L"))</f>
        <v/>
      </c>
      <c r="AA49" s="96" t="str">
        <f t="shared" si="8"/>
        <v/>
      </c>
      <c r="AB49" s="95" t="str">
        <f>IF(OR(ISBLANK('Prediction Log'!N64),ISBLANK('Bet Log'!$O49)), "", IF('Prediction Log'!X64="Y", "W", "L"))</f>
        <v/>
      </c>
      <c r="AC49" s="96" t="str">
        <f t="shared" si="9"/>
        <v/>
      </c>
      <c r="AD49" s="95"/>
      <c r="AE49" s="92" t="str">
        <f t="shared" si="10"/>
        <v/>
      </c>
      <c r="AF49" s="97" t="n">
        <f>IF(ISERROR('Bet Log'!$AA49+'Bet Log'!$AC49+'Bet Log'!$AE49), "", 'Bet Log'!$AA49+'Bet Log'!$AC49+'Bet Log'!$AE49)</f>
        <v>0</v>
      </c>
    </row>
    <row r="50" ht="14.25" customHeight="1">
      <c r="A50" s="92" t="n">
        <f>Games!A46</f>
        <v>9</v>
      </c>
      <c r="B50" s="92" t="str">
        <f>IF('Prediction Log'!B65=0, "",'Prediction Log'!B65)</f>
        <v>Kansas</v>
      </c>
      <c r="C50" s="92" t="str">
        <f>IF('Prediction Log'!C65=0, "",'Prediction Log'!C65)</f>
        <v>Oklahoma</v>
      </c>
      <c r="D50" s="92" t="n">
        <f>IF('Prediction Log'!D65=0, "",'Prediction Log'!D65)</f>
        <v>10.5</v>
      </c>
      <c r="E50" s="92" t="n">
        <f>IF('Prediction Log'!E65=0, "",'Prediction Log'!E65)</f>
        <v>24.2</v>
      </c>
      <c r="F50" s="92" t="str">
        <f>IF('Prediction Log'!I65=0, "",'Prediction Log'!I65)</f>
        <v>Oklahoma</v>
      </c>
      <c r="G50" s="70" t="str">
        <f>IF(ISBLANK(Games!B46), "",'Prediction Log'!$J65)</f>
        <v>Oklahoma</v>
      </c>
      <c r="H50" s="93" t="n">
        <f>'Prediction Log'!$K65</f>
        <v>0.998375</v>
      </c>
      <c r="I50" s="92" t="str">
        <f>IF(ISBLANK(Games!M46), "",IF(AND(Games!M46="",Games!N46=""),"",IF(ISTEXT(Games!N46), "Side",Games!M46)))</f>
        <v/>
      </c>
      <c r="J50" s="92" t="str">
        <f>IF(ISBLANK(Games!M46), "",IF('Bet Log'!$I50="Spread", Games!O46, ""))</f>
        <v/>
      </c>
      <c r="K50" s="92" t="str">
        <f>IF(ISBLANK(Games!N46), "",IF(ISTEXT(Games!N46), Games!N46, ""))</f>
        <v/>
      </c>
      <c r="L50" s="92" t="str">
        <f>IF(ISBLANK(Games!Q46), "", Games!Q46)</f>
        <v/>
      </c>
      <c r="M50" s="92"/>
      <c r="N50" s="94"/>
      <c r="O50" s="94"/>
      <c r="P50" s="95"/>
      <c r="Q50" s="95"/>
      <c r="R50" s="95"/>
      <c r="S50" s="95"/>
      <c r="T50" s="96" t="n">
        <f t="shared" si="2"/>
        <v>0</v>
      </c>
      <c r="U50" s="96" t="n">
        <f t="shared" si="3"/>
        <v>0</v>
      </c>
      <c r="V50" s="96" t="n">
        <f t="shared" si="4"/>
        <v>0</v>
      </c>
      <c r="W50" s="96" t="n">
        <f t="shared" si="5"/>
        <v>0</v>
      </c>
      <c r="X50" s="96" t="n">
        <f t="shared" si="6"/>
        <v>0</v>
      </c>
      <c r="Y50" s="96" t="n">
        <f t="shared" si="7"/>
        <v>0</v>
      </c>
      <c r="Z50" s="95" t="str">
        <f>IF(OR(ISBLANK('Prediction Log'!N65),ISBLANK('Bet Log'!$N50)), "", IF('Prediction Log'!W65="Y", "W", "L"))</f>
        <v/>
      </c>
      <c r="AA50" s="96" t="str">
        <f t="shared" si="8"/>
        <v/>
      </c>
      <c r="AB50" s="95" t="str">
        <f>IF(OR(ISBLANK('Prediction Log'!N65),ISBLANK('Bet Log'!$O50)), "", IF('Prediction Log'!X65="Y", "W", "L"))</f>
        <v/>
      </c>
      <c r="AC50" s="96" t="str">
        <f t="shared" si="9"/>
        <v/>
      </c>
      <c r="AD50" s="95"/>
      <c r="AE50" s="92" t="str">
        <f t="shared" si="10"/>
        <v/>
      </c>
      <c r="AF50" s="97" t="n">
        <f>IF(ISERROR('Bet Log'!$AA50+'Bet Log'!$AC50+'Bet Log'!$AE50), "", 'Bet Log'!$AA50+'Bet Log'!$AC50+'Bet Log'!$AE50)</f>
        <v>0</v>
      </c>
    </row>
    <row r="51" ht="14.25" customHeight="1">
      <c r="A51" s="92" t="n">
        <f>Games!A47</f>
        <v>9</v>
      </c>
      <c r="B51" s="92" t="str">
        <f>IF('Prediction Log'!B66=0, "",'Prediction Log'!B66)</f>
        <v>Florida</v>
      </c>
      <c r="C51" s="92" t="str">
        <f>IF('Prediction Log'!C66=0, "",'Prediction Log'!C66)</f>
        <v>Georgia</v>
      </c>
      <c r="D51" s="92" t="n">
        <f>IF('Prediction Log'!D66=0, "",'Prediction Log'!D66)</f>
        <v>14.5</v>
      </c>
      <c r="E51" s="92" t="n">
        <f>IF('Prediction Log'!E66=0, "",'Prediction Log'!E66)</f>
        <v>20</v>
      </c>
      <c r="F51" s="92" t="str">
        <f>IF('Prediction Log'!I66=0, "",'Prediction Log'!I66)</f>
        <v>Georgia</v>
      </c>
      <c r="G51" s="70" t="str">
        <f>IF(ISBLANK(Games!B47), "",'Prediction Log'!$J66)</f>
        <v>Georgia</v>
      </c>
      <c r="H51" s="93" t="n">
        <f>'Prediction Log'!$K66</f>
        <v>0.990633</v>
      </c>
      <c r="I51" s="92" t="str">
        <f>IF(ISBLANK(Games!M47), "",IF(AND(Games!M47="",Games!N47=""),"",IF(ISTEXT(Games!N47), "Side",Games!M47)))</f>
        <v>Side</v>
      </c>
      <c r="J51" s="92" t="str">
        <f>IF(ISBLANK(Games!M47), "",IF('Bet Log'!$I51="Spread", Games!O47, ""))</f>
        <v/>
      </c>
      <c r="K51" s="92" t="str">
        <f>IF(ISBLANK(Games!N47), "",IF(ISTEXT(Games!N47), Games!N47, ""))</f>
        <v>Georgia</v>
      </c>
      <c r="L51" s="92" t="str">
        <f>IF(ISBLANK(Games!Q47), "", Games!Q47)</f>
        <v/>
      </c>
      <c r="M51" s="92"/>
      <c r="N51" s="94" t="n">
        <v>1.0</v>
      </c>
      <c r="O51" s="94"/>
      <c r="P51" s="95"/>
      <c r="Q51" s="95" t="n">
        <v>-630.0</v>
      </c>
      <c r="R51" s="95"/>
      <c r="S51" s="95"/>
      <c r="T51" s="96" t="n">
        <f t="shared" si="2"/>
        <v>1.158730159</v>
      </c>
      <c r="U51" s="96" t="n">
        <f t="shared" si="3"/>
        <v>0.1587301587</v>
      </c>
      <c r="V51" s="96" t="n">
        <f t="shared" si="4"/>
        <v>0</v>
      </c>
      <c r="W51" s="96" t="n">
        <f t="shared" si="5"/>
        <v>0</v>
      </c>
      <c r="X51" s="96" t="n">
        <f t="shared" si="6"/>
        <v>0</v>
      </c>
      <c r="Y51" s="96" t="n">
        <f t="shared" si="7"/>
        <v>0</v>
      </c>
      <c r="Z51" s="95" t="str">
        <f>IF(OR(ISBLANK('Prediction Log'!N66),ISBLANK('Bet Log'!$N51)), "", IF('Prediction Log'!W66="Y", "W", "L"))</f>
        <v>W</v>
      </c>
      <c r="AA51" s="96" t="n">
        <f t="shared" si="8"/>
        <v>0.1587301587</v>
      </c>
      <c r="AB51" s="95" t="str">
        <f>IF(OR(ISBLANK('Prediction Log'!N66),ISBLANK('Bet Log'!$O51)), "", IF('Prediction Log'!X66="Y", "W", "L"))</f>
        <v/>
      </c>
      <c r="AC51" s="96" t="str">
        <f t="shared" si="9"/>
        <v/>
      </c>
      <c r="AD51" s="95"/>
      <c r="AE51" s="92" t="str">
        <f t="shared" si="10"/>
        <v/>
      </c>
      <c r="AF51" s="97" t="n">
        <f>IF(ISERROR('Bet Log'!$AA51+'Bet Log'!$AC51+'Bet Log'!$AE51), "", 'Bet Log'!$AA51+'Bet Log'!$AC51+'Bet Log'!$AE51)</f>
        <v>0.1587301587</v>
      </c>
    </row>
    <row r="52" ht="14.25" customHeight="1">
      <c r="A52" s="92" t="n">
        <f>Games!A48</f>
        <v>9</v>
      </c>
      <c r="B52" s="92" t="str">
        <f>IF('Prediction Log'!B67=0, "",'Prediction Log'!B67)</f>
        <v>Texas</v>
      </c>
      <c r="C52" s="92" t="str">
        <f>IF('Prediction Log'!C67=0, "",'Prediction Log'!C67)</f>
        <v>BYU</v>
      </c>
      <c r="D52" s="92" t="n">
        <f>IF('Prediction Log'!D67=0, "",'Prediction Log'!D67)</f>
        <v>-17.5</v>
      </c>
      <c r="E52" s="92" t="n">
        <f>IF('Prediction Log'!E67=0, "",'Prediction Log'!E67)</f>
        <v>-18</v>
      </c>
      <c r="F52" s="92" t="str">
        <f>IF('Prediction Log'!I67=0, "",'Prediction Log'!I67)</f>
        <v>Texas</v>
      </c>
      <c r="G52" s="70" t="str">
        <f>IF(ISBLANK(Games!B48), "",'Prediction Log'!$J67)</f>
        <v>Texas</v>
      </c>
      <c r="H52" s="93" t="n">
        <f>'Prediction Log'!$K67</f>
        <v>0.947699</v>
      </c>
      <c r="I52" s="92" t="str">
        <f>IF(ISBLANK(Games!M48), "",IF(AND(Games!M48="",Games!N48=""),"",IF(ISTEXT(Games!N48), "Side",Games!M48)))</f>
        <v>Spread</v>
      </c>
      <c r="J52" s="92" t="str">
        <f>IF(ISBLANK(Games!M48), "",IF('Bet Log'!$I52="Spread", Games!O48, ""))</f>
        <v>BYU</v>
      </c>
      <c r="K52" s="92" t="str">
        <f>IF(ISBLANK(Games!N48), "",IF(ISTEXT(Games!N48), Games!N48, ""))</f>
        <v/>
      </c>
      <c r="L52" s="92" t="n">
        <f>IF(ISBLANK(Games!Q48), "", Games!Q48)</f>
        <v>-17.5</v>
      </c>
      <c r="M52" s="92"/>
      <c r="N52" s="94"/>
      <c r="O52" s="94"/>
      <c r="P52" s="95"/>
      <c r="Q52" s="95"/>
      <c r="R52" s="95"/>
      <c r="S52" s="95"/>
      <c r="T52" s="96" t="n">
        <f t="shared" si="2"/>
        <v>0</v>
      </c>
      <c r="U52" s="96" t="n">
        <f t="shared" si="3"/>
        <v>0</v>
      </c>
      <c r="V52" s="96" t="n">
        <f t="shared" si="4"/>
        <v>0</v>
      </c>
      <c r="W52" s="96" t="n">
        <f t="shared" si="5"/>
        <v>0</v>
      </c>
      <c r="X52" s="96" t="n">
        <f t="shared" si="6"/>
        <v>0</v>
      </c>
      <c r="Y52" s="96" t="n">
        <f t="shared" si="7"/>
        <v>0</v>
      </c>
      <c r="Z52" s="95" t="str">
        <f>IF(OR(ISBLANK('Prediction Log'!N67),ISBLANK('Bet Log'!$N52)), "", IF('Prediction Log'!W67="Y", "W", "L"))</f>
        <v/>
      </c>
      <c r="AA52" s="96" t="str">
        <f t="shared" si="8"/>
        <v/>
      </c>
      <c r="AB52" s="95" t="str">
        <f>IF(OR(ISBLANK('Prediction Log'!N67),ISBLANK('Bet Log'!$O52)), "", IF('Prediction Log'!X67="Y", "W", "L"))</f>
        <v/>
      </c>
      <c r="AC52" s="96" t="str">
        <f t="shared" si="9"/>
        <v/>
      </c>
      <c r="AD52" s="95"/>
      <c r="AE52" s="92" t="str">
        <f t="shared" si="10"/>
        <v/>
      </c>
      <c r="AF52" s="97" t="n">
        <f>IF(ISERROR('Bet Log'!$AA52+'Bet Log'!$AC52+'Bet Log'!$AE52), "", 'Bet Log'!$AA52+'Bet Log'!$AC52+'Bet Log'!$AE52)</f>
        <v>0</v>
      </c>
    </row>
    <row r="53" ht="14.25" customHeight="1">
      <c r="A53" s="92" t="n">
        <f>Games!A49</f>
        <v>9</v>
      </c>
      <c r="B53" s="92" t="str">
        <f>IF('Prediction Log'!B68=0, "",'Prediction Log'!B68)</f>
        <v>Utah</v>
      </c>
      <c r="C53" s="92" t="str">
        <f>IF('Prediction Log'!C68=0, "",'Prediction Log'!C68)</f>
        <v>Oregon</v>
      </c>
      <c r="D53" s="92" t="n">
        <f>IF('Prediction Log'!D68=0, "",'Prediction Log'!D68)</f>
        <v>6.5</v>
      </c>
      <c r="E53" s="92" t="n">
        <f>IF('Prediction Log'!E68=0, "",'Prediction Log'!E68)</f>
        <v>5.8</v>
      </c>
      <c r="F53" s="92" t="str">
        <f>IF('Prediction Log'!I68=0, "",'Prediction Log'!I68)</f>
        <v>Oregon</v>
      </c>
      <c r="G53" s="70" t="str">
        <f>IF(ISBLANK(Games!B49), "",'Prediction Log'!$J68)</f>
        <v>Oregon</v>
      </c>
      <c r="H53" s="93" t="n">
        <f>'Prediction Log'!$K68</f>
        <v>0.638057</v>
      </c>
      <c r="I53" s="92" t="str">
        <f>IF(ISBLANK(Games!M49), "",IF(AND(Games!M49="",Games!N49=""),"",IF(ISTEXT(Games!N49), "Side",Games!M49)))</f>
        <v/>
      </c>
      <c r="J53" s="92" t="str">
        <f>IF(ISBLANK(Games!M49), "",IF('Bet Log'!$I53="Spread", Games!O49, ""))</f>
        <v/>
      </c>
      <c r="K53" s="92" t="str">
        <f>IF(ISBLANK(Games!N49), "",IF(ISTEXT(Games!N49), Games!N49, ""))</f>
        <v/>
      </c>
      <c r="L53" s="92" t="str">
        <f>IF(ISBLANK(Games!Q49), "", Games!Q49)</f>
        <v/>
      </c>
      <c r="M53" s="92"/>
      <c r="N53" s="94"/>
      <c r="O53" s="94"/>
      <c r="P53" s="95"/>
      <c r="Q53" s="95"/>
      <c r="R53" s="95"/>
      <c r="S53" s="95"/>
      <c r="T53" s="96" t="n">
        <f t="shared" si="2"/>
        <v>0</v>
      </c>
      <c r="U53" s="96" t="n">
        <f t="shared" si="3"/>
        <v>0</v>
      </c>
      <c r="V53" s="96" t="n">
        <f t="shared" si="4"/>
        <v>0</v>
      </c>
      <c r="W53" s="96" t="n">
        <f t="shared" si="5"/>
        <v>0</v>
      </c>
      <c r="X53" s="96" t="n">
        <f t="shared" si="6"/>
        <v>0</v>
      </c>
      <c r="Y53" s="96" t="n">
        <f t="shared" si="7"/>
        <v>0</v>
      </c>
      <c r="Z53" s="95" t="str">
        <f>IF(OR(ISBLANK('Prediction Log'!N68),ISBLANK('Bet Log'!$N53)), "", IF('Prediction Log'!W68="Y", "W", "L"))</f>
        <v/>
      </c>
      <c r="AA53" s="96" t="str">
        <f t="shared" si="8"/>
        <v/>
      </c>
      <c r="AB53" s="95" t="str">
        <f>IF(OR(ISBLANK('Prediction Log'!N68),ISBLANK('Bet Log'!$O53)), "", IF('Prediction Log'!X68="Y", "W", "L"))</f>
        <v/>
      </c>
      <c r="AC53" s="96" t="str">
        <f t="shared" si="9"/>
        <v/>
      </c>
      <c r="AD53" s="95"/>
      <c r="AE53" s="92" t="str">
        <f t="shared" si="10"/>
        <v/>
      </c>
      <c r="AF53" s="97" t="n">
        <f>IF(ISERROR('Bet Log'!$AA53+'Bet Log'!$AC53+'Bet Log'!$AE53), "", 'Bet Log'!$AA53+'Bet Log'!$AC53+'Bet Log'!$AE53)</f>
        <v>0</v>
      </c>
    </row>
    <row r="54" ht="14.25" customHeight="1">
      <c r="A54" s="92" t="n">
        <f>Games!A50</f>
        <v>9</v>
      </c>
      <c r="B54" s="92" t="str">
        <f>IF('Prediction Log'!B69=0, "",'Prediction Log'!B69)</f>
        <v>Rice</v>
      </c>
      <c r="C54" s="92" t="str">
        <f>IF('Prediction Log'!C69=0, "",'Prediction Log'!C69)</f>
        <v>Tulane</v>
      </c>
      <c r="D54" s="92" t="n">
        <f>IF('Prediction Log'!D69=0, "",'Prediction Log'!D69)</f>
        <v>11.5</v>
      </c>
      <c r="E54" s="92" t="n">
        <f>IF('Prediction Log'!E69=0, "",'Prediction Log'!E69)</f>
        <v>1.9</v>
      </c>
      <c r="F54" s="92" t="str">
        <f>IF('Prediction Log'!I69=0, "",'Prediction Log'!I69)</f>
        <v>Tulane</v>
      </c>
      <c r="G54" s="70" t="str">
        <f>IF(ISBLANK(Games!B50), "",'Prediction Log'!$J69)</f>
        <v>Tulane</v>
      </c>
      <c r="H54" s="93" t="n">
        <f>'Prediction Log'!$K69</f>
        <v>0.837078</v>
      </c>
      <c r="I54" s="92" t="str">
        <f>IF(ISBLANK(Games!M50), "",IF(AND(Games!M50="",Games!N50=""),"",IF(ISTEXT(Games!N50), "Side",Games!M50)))</f>
        <v>Spread</v>
      </c>
      <c r="J54" s="92" t="str">
        <f>IF(ISBLANK(Games!M50), "",IF('Bet Log'!$I54="Spread", Games!O50, ""))</f>
        <v>Rice</v>
      </c>
      <c r="K54" s="92" t="str">
        <f>IF(ISBLANK(Games!N50), "",IF(ISTEXT(Games!N50), Games!N50, ""))</f>
        <v/>
      </c>
      <c r="L54" s="92" t="n">
        <f>IF(ISBLANK(Games!Q50), "", Games!Q50)</f>
        <v>11.5</v>
      </c>
      <c r="M54" s="92"/>
      <c r="N54" s="94"/>
      <c r="O54" s="94" t="n">
        <v>1.5</v>
      </c>
      <c r="P54" s="95"/>
      <c r="Q54" s="95"/>
      <c r="R54" s="95" t="n">
        <v>-132.0</v>
      </c>
      <c r="S54" s="95"/>
      <c r="T54" s="96" t="n">
        <f t="shared" si="2"/>
        <v>0</v>
      </c>
      <c r="U54" s="96" t="n">
        <f t="shared" si="3"/>
        <v>0</v>
      </c>
      <c r="V54" s="96" t="n">
        <f t="shared" si="4"/>
        <v>2.636363636</v>
      </c>
      <c r="W54" s="96" t="n">
        <f t="shared" si="5"/>
        <v>1.136363636</v>
      </c>
      <c r="X54" s="96" t="n">
        <f t="shared" si="6"/>
        <v>0</v>
      </c>
      <c r="Y54" s="96" t="n">
        <f t="shared" si="7"/>
        <v>0</v>
      </c>
      <c r="Z54" s="95" t="str">
        <f>IF(OR(ISBLANK('Prediction Log'!N69),ISBLANK('Bet Log'!$N54)), "", IF('Prediction Log'!W69="Y", "W", "L"))</f>
        <v/>
      </c>
      <c r="AA54" s="96" t="str">
        <f t="shared" si="8"/>
        <v/>
      </c>
      <c r="AB54" s="95" t="str">
        <f>IF(OR(ISBLANK('Prediction Log'!N69),ISBLANK('Bet Log'!$O54)), "", IF('Prediction Log'!X69="Y", "W", "L"))</f>
        <v>W</v>
      </c>
      <c r="AC54" s="96" t="n">
        <f t="shared" si="9"/>
        <v>1.136363636</v>
      </c>
      <c r="AD54" s="95"/>
      <c r="AE54" s="92" t="str">
        <f t="shared" si="10"/>
        <v/>
      </c>
      <c r="AF54" s="97" t="n">
        <f>IF(ISERROR('Bet Log'!$AA54+'Bet Log'!$AC54+'Bet Log'!$AE54), "", 'Bet Log'!$AA54+'Bet Log'!$AC54+'Bet Log'!$AE54)</f>
        <v>1.136363636</v>
      </c>
    </row>
    <row r="55" ht="14.25" customHeight="1">
      <c r="A55" s="92" t="n">
        <f>Games!A51</f>
        <v>9</v>
      </c>
      <c r="B55" s="92" t="str">
        <f>IF('Prediction Log'!B70=0, "",'Prediction Log'!B70)</f>
        <v>Colorado State</v>
      </c>
      <c r="C55" s="92" t="str">
        <f>IF('Prediction Log'!C70=0, "",'Prediction Log'!C70)</f>
        <v>Air Force</v>
      </c>
      <c r="D55" s="92" t="n">
        <f>IF('Prediction Log'!D70=0, "",'Prediction Log'!D70)</f>
        <v>11.5</v>
      </c>
      <c r="E55" s="92" t="n">
        <f>IF('Prediction Log'!E70=0, "",'Prediction Log'!E70)</f>
        <v>19.1</v>
      </c>
      <c r="F55" s="92" t="str">
        <f>IF('Prediction Log'!I70=0, "",'Prediction Log'!I70)</f>
        <v>Air Force</v>
      </c>
      <c r="G55" s="70" t="str">
        <f>IF(ISBLANK(Games!B51), "",'Prediction Log'!$J70)</f>
        <v>Air Force</v>
      </c>
      <c r="H55" s="93" t="n">
        <f>'Prediction Log'!$K70</f>
        <v>0.996376</v>
      </c>
      <c r="I55" s="92" t="str">
        <f>IF(ISBLANK(Games!M51), "",IF(AND(Games!M51="",Games!N51=""),"",IF(ISTEXT(Games!N51), "Side",Games!M51)))</f>
        <v>Spread</v>
      </c>
      <c r="J55" s="92" t="str">
        <f>IF(ISBLANK(Games!M51), "",IF('Bet Log'!$I55="Spread", Games!O51, ""))</f>
        <v>Air Force</v>
      </c>
      <c r="K55" s="92" t="str">
        <f>IF(ISBLANK(Games!N51), "",IF(ISTEXT(Games!N51), Games!N51, ""))</f>
        <v/>
      </c>
      <c r="L55" s="92" t="n">
        <f>IF(ISBLANK(Games!Q51), "", Games!Q51)</f>
        <v>11.5</v>
      </c>
      <c r="M55" s="92"/>
      <c r="N55" s="94"/>
      <c r="O55" s="94" t="n">
        <v>1.0</v>
      </c>
      <c r="P55" s="95"/>
      <c r="Q55" s="95"/>
      <c r="R55" s="95" t="n">
        <v>-148.0</v>
      </c>
      <c r="S55" s="95"/>
      <c r="T55" s="96" t="n">
        <f t="shared" si="2"/>
        <v>0</v>
      </c>
      <c r="U55" s="96" t="n">
        <f t="shared" si="3"/>
        <v>0</v>
      </c>
      <c r="V55" s="96" t="n">
        <f t="shared" si="4"/>
        <v>1.675675676</v>
      </c>
      <c r="W55" s="96" t="n">
        <f t="shared" si="5"/>
        <v>0.6756756757</v>
      </c>
      <c r="X55" s="96" t="n">
        <f t="shared" si="6"/>
        <v>0</v>
      </c>
      <c r="Y55" s="96" t="n">
        <f t="shared" si="7"/>
        <v>0</v>
      </c>
      <c r="Z55" s="95" t="str">
        <f>IF(OR(ISBLANK('Prediction Log'!N70),ISBLANK('Bet Log'!$N55)), "", IF('Prediction Log'!W70="Y", "W", "L"))</f>
        <v/>
      </c>
      <c r="AA55" s="96" t="str">
        <f t="shared" si="8"/>
        <v/>
      </c>
      <c r="AB55" s="95" t="str">
        <f>IF(OR(ISBLANK('Prediction Log'!N70),ISBLANK('Bet Log'!$O55)), "", IF('Prediction Log'!X70="Y", "W", "L"))</f>
        <v>W</v>
      </c>
      <c r="AC55" s="96" t="n">
        <f t="shared" si="9"/>
        <v>0.6756756757</v>
      </c>
      <c r="AD55" s="95"/>
      <c r="AE55" s="92" t="str">
        <f t="shared" si="10"/>
        <v/>
      </c>
      <c r="AF55" s="97" t="n">
        <f>IF(ISERROR('Bet Log'!$AA55+'Bet Log'!$AC55+'Bet Log'!$AE55), "", 'Bet Log'!$AA55+'Bet Log'!$AC55+'Bet Log'!$AE55)</f>
        <v>0.6756756757</v>
      </c>
    </row>
    <row r="56" ht="14.25" customHeight="1">
      <c r="A56" s="92" t="n">
        <f>Games!A52</f>
        <v>9</v>
      </c>
      <c r="B56" s="92" t="str">
        <f>IF('Prediction Log'!B71=0, "",'Prediction Log'!B71)</f>
        <v>Wisconsin</v>
      </c>
      <c r="C56" s="92" t="str">
        <f>IF('Prediction Log'!C71=0, "",'Prediction Log'!C71)</f>
        <v>Ohio State</v>
      </c>
      <c r="D56" s="92" t="n">
        <f>IF('Prediction Log'!D71=0, "",'Prediction Log'!D71)</f>
        <v>14.5</v>
      </c>
      <c r="E56" s="92" t="n">
        <f>IF('Prediction Log'!E71=0, "",'Prediction Log'!E71)</f>
        <v>20.6</v>
      </c>
      <c r="F56" s="92" t="str">
        <f>IF('Prediction Log'!I71=0, "",'Prediction Log'!I71)</f>
        <v>Ohio State</v>
      </c>
      <c r="G56" s="70" t="str">
        <f>IF(ISBLANK(Games!B52), "",'Prediction Log'!$J71)</f>
        <v>Ohio State</v>
      </c>
      <c r="H56" s="93" t="n">
        <f>'Prediction Log'!$K71</f>
        <v>0.995493</v>
      </c>
      <c r="I56" s="92" t="str">
        <f>IF(ISBLANK(Games!M52), "",IF(AND(Games!M52="",Games!N52=""),"",IF(ISTEXT(Games!N52), "Side",Games!M52)))</f>
        <v/>
      </c>
      <c r="J56" s="92" t="str">
        <f>IF(ISBLANK(Games!M52), "",IF('Bet Log'!$I56="Spread", Games!O52, ""))</f>
        <v/>
      </c>
      <c r="K56" s="92" t="str">
        <f>IF(ISBLANK(Games!N52), "",IF(ISTEXT(Games!N52), Games!N52, ""))</f>
        <v/>
      </c>
      <c r="L56" s="92" t="str">
        <f>IF(ISBLANK(Games!Q52), "", Games!Q52)</f>
        <v/>
      </c>
      <c r="M56" s="92"/>
      <c r="N56" s="94"/>
      <c r="O56" s="94"/>
      <c r="P56" s="95"/>
      <c r="Q56" s="95"/>
      <c r="R56" s="95"/>
      <c r="S56" s="95"/>
      <c r="T56" s="96" t="n">
        <f t="shared" si="2"/>
        <v>0</v>
      </c>
      <c r="U56" s="96" t="n">
        <f t="shared" si="3"/>
        <v>0</v>
      </c>
      <c r="V56" s="96" t="n">
        <f t="shared" si="4"/>
        <v>0</v>
      </c>
      <c r="W56" s="96" t="n">
        <f t="shared" si="5"/>
        <v>0</v>
      </c>
      <c r="X56" s="96" t="n">
        <f t="shared" si="6"/>
        <v>0</v>
      </c>
      <c r="Y56" s="96" t="n">
        <f t="shared" si="7"/>
        <v>0</v>
      </c>
      <c r="Z56" s="95" t="str">
        <f>IF(OR(ISBLANK('Prediction Log'!N71),ISBLANK('Bet Log'!$N56)), "", IF('Prediction Log'!W71="Y", "W", "L"))</f>
        <v/>
      </c>
      <c r="AA56" s="96" t="str">
        <f t="shared" si="8"/>
        <v/>
      </c>
      <c r="AB56" s="95" t="str">
        <f>IF(OR(ISBLANK('Prediction Log'!N71),ISBLANK('Bet Log'!$O56)), "", IF('Prediction Log'!X71="Y", "W", "L"))</f>
        <v/>
      </c>
      <c r="AC56" s="96" t="str">
        <f t="shared" si="9"/>
        <v/>
      </c>
      <c r="AD56" s="95"/>
      <c r="AE56" s="92" t="str">
        <f t="shared" si="10"/>
        <v/>
      </c>
      <c r="AF56" s="97" t="n">
        <f>IF(ISERROR('Bet Log'!$AA56+'Bet Log'!$AC56+'Bet Log'!$AE56), "", 'Bet Log'!$AA56+'Bet Log'!$AC56+'Bet Log'!$AE56)</f>
        <v>0</v>
      </c>
    </row>
    <row r="57" ht="14.25" customHeight="1">
      <c r="A57" s="92" t="n">
        <f>Games!A53</f>
        <v>9</v>
      </c>
      <c r="B57" s="92" t="str">
        <f>IF('Prediction Log'!B72=0, "",'Prediction Log'!B72)</f>
        <v>Ole Miss</v>
      </c>
      <c r="C57" s="92" t="str">
        <f>IF('Prediction Log'!C72=0, "",'Prediction Log'!C72)</f>
        <v>Vanderbilt</v>
      </c>
      <c r="D57" s="92" t="n">
        <f>IF('Prediction Log'!D72=0, "",'Prediction Log'!D72)</f>
        <v>-25.5</v>
      </c>
      <c r="E57" s="92" t="n">
        <f>IF('Prediction Log'!E72=0, "",'Prediction Log'!E72)</f>
        <v>-21.6</v>
      </c>
      <c r="F57" s="92" t="str">
        <f>IF('Prediction Log'!I72=0, "",'Prediction Log'!I72)</f>
        <v>Ole Miss</v>
      </c>
      <c r="G57" s="70" t="str">
        <f>IF(ISBLANK(Games!B53), "",'Prediction Log'!$J72)</f>
        <v>Ole Miss</v>
      </c>
      <c r="H57" s="93" t="n">
        <f>'Prediction Log'!$K72</f>
        <v>0.994347</v>
      </c>
      <c r="I57" s="92" t="str">
        <f>IF(ISBLANK(Games!M53), "",IF(AND(Games!M53="",Games!N53=""),"",IF(ISTEXT(Games!N53), "Side",Games!M53)))</f>
        <v/>
      </c>
      <c r="J57" s="92" t="str">
        <f>IF(ISBLANK(Games!M53), "",IF('Bet Log'!$I57="Spread", Games!O53, ""))</f>
        <v/>
      </c>
      <c r="K57" s="92" t="str">
        <f>IF(ISBLANK(Games!N53), "",IF(ISTEXT(Games!N53), Games!N53, ""))</f>
        <v/>
      </c>
      <c r="L57" s="92" t="str">
        <f>IF(ISBLANK(Games!Q53), "", Games!Q53)</f>
        <v/>
      </c>
      <c r="M57" s="92"/>
      <c r="N57" s="94"/>
      <c r="O57" s="94"/>
      <c r="P57" s="95"/>
      <c r="Q57" s="95"/>
      <c r="R57" s="95"/>
      <c r="S57" s="95"/>
      <c r="T57" s="96" t="n">
        <f t="shared" si="2"/>
        <v>0</v>
      </c>
      <c r="U57" s="96" t="n">
        <f t="shared" si="3"/>
        <v>0</v>
      </c>
      <c r="V57" s="96" t="n">
        <f t="shared" si="4"/>
        <v>0</v>
      </c>
      <c r="W57" s="96" t="n">
        <f t="shared" si="5"/>
        <v>0</v>
      </c>
      <c r="X57" s="96" t="n">
        <f t="shared" si="6"/>
        <v>0</v>
      </c>
      <c r="Y57" s="96" t="n">
        <f t="shared" si="7"/>
        <v>0</v>
      </c>
      <c r="Z57" s="95" t="str">
        <f>IF(OR(ISBLANK('Prediction Log'!N72),ISBLANK('Bet Log'!$N57)), "", IF('Prediction Log'!W72="Y", "W", "L"))</f>
        <v/>
      </c>
      <c r="AA57" s="96" t="str">
        <f t="shared" si="8"/>
        <v/>
      </c>
      <c r="AB57" s="95" t="str">
        <f>IF(OR(ISBLANK('Prediction Log'!N72),ISBLANK('Bet Log'!$O57)), "", IF('Prediction Log'!X72="Y", "W", "L"))</f>
        <v/>
      </c>
      <c r="AC57" s="96" t="str">
        <f t="shared" si="9"/>
        <v/>
      </c>
      <c r="AD57" s="95"/>
      <c r="AE57" s="92" t="str">
        <f t="shared" si="10"/>
        <v/>
      </c>
      <c r="AF57" s="97" t="n">
        <f>IF(ISERROR('Bet Log'!$AA57+'Bet Log'!$AC57+'Bet Log'!$AE57), "", 'Bet Log'!$AA57+'Bet Log'!$AC57+'Bet Log'!$AE57)</f>
        <v>0</v>
      </c>
    </row>
    <row r="58" ht="14.25" customHeight="1">
      <c r="A58" s="92" t="n">
        <f>Games!A54</f>
        <v>9</v>
      </c>
      <c r="B58" s="92" t="str">
        <f>IF('Prediction Log'!B73=0, "",'Prediction Log'!B73)</f>
        <v>UCLA</v>
      </c>
      <c r="C58" s="92" t="str">
        <f>IF('Prediction Log'!C73=0, "",'Prediction Log'!C73)</f>
        <v>Colorado</v>
      </c>
      <c r="D58" s="92" t="n">
        <f>IF('Prediction Log'!D73=0, "",'Prediction Log'!D73)</f>
        <v>-17.5</v>
      </c>
      <c r="E58" s="92" t="n">
        <f>IF('Prediction Log'!E73=0, "",'Prediction Log'!E73)</f>
        <v>-19.3</v>
      </c>
      <c r="F58" s="92" t="str">
        <f>IF('Prediction Log'!I73=0, "",'Prediction Log'!I73)</f>
        <v>UCLA</v>
      </c>
      <c r="G58" s="70" t="str">
        <f>IF(ISBLANK(Games!B54), "",'Prediction Log'!$J73)</f>
        <v>UCLA</v>
      </c>
      <c r="H58" s="93" t="n">
        <f>'Prediction Log'!$K73</f>
        <v>0.978315</v>
      </c>
      <c r="I58" s="92" t="str">
        <f>IF(ISBLANK(Games!M54), "",IF(AND(Games!M54="",Games!N54=""),"",IF(ISTEXT(Games!N54), "Side",Games!M54)))</f>
        <v/>
      </c>
      <c r="J58" s="92" t="str">
        <f>IF(ISBLANK(Games!M54), "",IF('Bet Log'!$I58="Spread", Games!O54, ""))</f>
        <v/>
      </c>
      <c r="K58" s="92" t="str">
        <f>IF(ISBLANK(Games!N54), "",IF(ISTEXT(Games!N54), Games!N54, ""))</f>
        <v/>
      </c>
      <c r="L58" s="92" t="str">
        <f>IF(ISBLANK(Games!Q54), "", Games!Q54)</f>
        <v/>
      </c>
      <c r="M58" s="92"/>
      <c r="N58" s="94"/>
      <c r="O58" s="94"/>
      <c r="P58" s="95"/>
      <c r="Q58" s="95"/>
      <c r="R58" s="95"/>
      <c r="S58" s="95"/>
      <c r="T58" s="96" t="n">
        <f t="shared" si="2"/>
        <v>0</v>
      </c>
      <c r="U58" s="96" t="n">
        <f t="shared" si="3"/>
        <v>0</v>
      </c>
      <c r="V58" s="96" t="n">
        <f t="shared" si="4"/>
        <v>0</v>
      </c>
      <c r="W58" s="96" t="n">
        <f t="shared" si="5"/>
        <v>0</v>
      </c>
      <c r="X58" s="96" t="n">
        <f t="shared" si="6"/>
        <v>0</v>
      </c>
      <c r="Y58" s="96" t="n">
        <f t="shared" si="7"/>
        <v>0</v>
      </c>
      <c r="Z58" s="95" t="str">
        <f>IF(OR(ISBLANK('Prediction Log'!N73),ISBLANK('Bet Log'!$N58)), "", IF('Prediction Log'!W73="Y", "W", "L"))</f>
        <v/>
      </c>
      <c r="AA58" s="96" t="str">
        <f t="shared" si="8"/>
        <v/>
      </c>
      <c r="AB58" s="95" t="str">
        <f>IF(OR(ISBLANK('Prediction Log'!N73),ISBLANK('Bet Log'!$O58)), "", IF('Prediction Log'!X73="Y", "W", "L"))</f>
        <v/>
      </c>
      <c r="AC58" s="96" t="str">
        <f t="shared" si="9"/>
        <v/>
      </c>
      <c r="AD58" s="95"/>
      <c r="AE58" s="92" t="str">
        <f t="shared" si="10"/>
        <v/>
      </c>
      <c r="AF58" s="97" t="n">
        <f>IF(ISERROR('Bet Log'!$AA58+'Bet Log'!$AC58+'Bet Log'!$AE58), "", 'Bet Log'!$AA58+'Bet Log'!$AC58+'Bet Log'!$AE58)</f>
        <v>0</v>
      </c>
    </row>
    <row r="59" ht="14.25" customHeight="1">
      <c r="A59" s="92" t="n">
        <f>Games!A55</f>
        <v>9</v>
      </c>
      <c r="B59" s="92" t="str">
        <f>IF('Prediction Log'!B74=0, "",'Prediction Log'!B74)</f>
        <v>Georgia Southern</v>
      </c>
      <c r="C59" s="92" t="str">
        <f>IF('Prediction Log'!C74=0, "",'Prediction Log'!C74)</f>
        <v>Georgia State</v>
      </c>
      <c r="D59" s="92" t="str">
        <f>IF('Prediction Log'!D74=0, "",'Prediction Log'!D74)</f>
        <v/>
      </c>
      <c r="E59" s="92" t="n">
        <f>IF('Prediction Log'!E74=0, "",'Prediction Log'!E74)</f>
        <v>1.5</v>
      </c>
      <c r="F59" s="92" t="str">
        <f>IF('Prediction Log'!I74=0, "",'Prediction Log'!I74)</f>
        <v>Georgia State</v>
      </c>
      <c r="G59" s="70" t="str">
        <f>IF(ISBLANK(Games!B55), "",'Prediction Log'!$J74)</f>
        <v>Georgia Southern</v>
      </c>
      <c r="H59" s="93" t="n">
        <f>'Prediction Log'!$K74</f>
        <v>0.526591</v>
      </c>
      <c r="I59" s="92" t="str">
        <f>IF(ISBLANK(Games!M55), "",IF(AND(Games!M55="",Games!N55=""),"",IF(ISTEXT(Games!N55), "Side",Games!M55)))</f>
        <v/>
      </c>
      <c r="J59" s="92" t="str">
        <f>IF(ISBLANK(Games!M55), "",IF('Bet Log'!$I59="Spread", Games!O55, ""))</f>
        <v/>
      </c>
      <c r="K59" s="92" t="str">
        <f>IF(ISBLANK(Games!N55), "",IF(ISTEXT(Games!N55), Games!N55, ""))</f>
        <v/>
      </c>
      <c r="L59" s="92" t="str">
        <f>IF(ISBLANK(Games!Q55), "", Games!Q55)</f>
        <v/>
      </c>
      <c r="M59" s="92"/>
      <c r="N59" s="94"/>
      <c r="O59" s="94"/>
      <c r="P59" s="95"/>
      <c r="Q59" s="95"/>
      <c r="R59" s="95"/>
      <c r="S59" s="95"/>
      <c r="T59" s="96" t="n">
        <f t="shared" si="2"/>
        <v>0</v>
      </c>
      <c r="U59" s="96" t="n">
        <f t="shared" si="3"/>
        <v>0</v>
      </c>
      <c r="V59" s="96" t="n">
        <f t="shared" si="4"/>
        <v>0</v>
      </c>
      <c r="W59" s="96" t="n">
        <f t="shared" si="5"/>
        <v>0</v>
      </c>
      <c r="X59" s="96" t="n">
        <f t="shared" si="6"/>
        <v>0</v>
      </c>
      <c r="Y59" s="96" t="n">
        <f t="shared" si="7"/>
        <v>0</v>
      </c>
      <c r="Z59" s="95" t="str">
        <f>IF(OR(ISBLANK('Prediction Log'!N74),ISBLANK('Bet Log'!$N59)), "", IF('Prediction Log'!W74="Y", "W", "L"))</f>
        <v/>
      </c>
      <c r="AA59" s="96" t="str">
        <f t="shared" si="8"/>
        <v/>
      </c>
      <c r="AB59" s="95" t="str">
        <f>IF(OR(ISBLANK('Prediction Log'!N74),ISBLANK('Bet Log'!$O59)), "", IF('Prediction Log'!X74="Y", "W", "L"))</f>
        <v/>
      </c>
      <c r="AC59" s="96" t="str">
        <f t="shared" si="9"/>
        <v/>
      </c>
      <c r="AD59" s="95"/>
      <c r="AE59" s="92" t="str">
        <f t="shared" si="10"/>
        <v/>
      </c>
      <c r="AF59" s="97" t="n">
        <f>IF(ISERROR('Bet Log'!$AA59+'Bet Log'!$AC59+'Bet Log'!$AE59), "", 'Bet Log'!$AA59+'Bet Log'!$AC59+'Bet Log'!$AE59)</f>
        <v>0</v>
      </c>
    </row>
    <row r="60" ht="14.25" customHeight="1">
      <c r="A60" s="92" t="n">
        <f>Games!A56</f>
        <v>9</v>
      </c>
      <c r="B60" s="92" t="str">
        <f>IF('Prediction Log'!B75=0, "",'Prediction Log'!B75)</f>
        <v>Charlotte</v>
      </c>
      <c r="C60" s="92" t="str">
        <f>IF('Prediction Log'!C75=0, "",'Prediction Log'!C75)</f>
        <v>Florida Atlantic</v>
      </c>
      <c r="D60" s="92" t="n">
        <f>IF('Prediction Log'!D75=0, "",'Prediction Log'!D75)</f>
        <v>3.5</v>
      </c>
      <c r="E60" s="92" t="n">
        <f>IF('Prediction Log'!E75=0, "",'Prediction Log'!E75)</f>
        <v>7.9</v>
      </c>
      <c r="F60" s="92" t="str">
        <f>IF('Prediction Log'!I75=0, "",'Prediction Log'!I75)</f>
        <v>Florida Atlantic</v>
      </c>
      <c r="G60" s="70" t="str">
        <f>IF(ISBLANK(Games!B56), "",'Prediction Log'!$J75)</f>
        <v>Florida Atlantic</v>
      </c>
      <c r="H60" s="93" t="n">
        <f>'Prediction Log'!$K75</f>
        <v>0.845278</v>
      </c>
      <c r="I60" s="92" t="str">
        <f>IF(ISBLANK(Games!M56), "",IF(AND(Games!M56="",Games!N56=""),"",IF(ISTEXT(Games!N56), "Side",Games!M56)))</f>
        <v/>
      </c>
      <c r="J60" s="92" t="str">
        <f>IF(ISBLANK(Games!M56), "",IF('Bet Log'!$I60="Spread", Games!O56, ""))</f>
        <v/>
      </c>
      <c r="K60" s="92" t="str">
        <f>IF(ISBLANK(Games!N56), "",IF(ISTEXT(Games!N56), Games!N56, ""))</f>
        <v/>
      </c>
      <c r="L60" s="92" t="str">
        <f>IF(ISBLANK(Games!Q56), "", Games!Q56)</f>
        <v/>
      </c>
      <c r="M60" s="92"/>
      <c r="N60" s="94"/>
      <c r="O60" s="94"/>
      <c r="P60" s="95"/>
      <c r="Q60" s="95"/>
      <c r="R60" s="95"/>
      <c r="S60" s="95"/>
      <c r="T60" s="96" t="n">
        <f t="shared" si="2"/>
        <v>0</v>
      </c>
      <c r="U60" s="96" t="n">
        <f t="shared" si="3"/>
        <v>0</v>
      </c>
      <c r="V60" s="96" t="n">
        <f t="shared" si="4"/>
        <v>0</v>
      </c>
      <c r="W60" s="96" t="n">
        <f t="shared" si="5"/>
        <v>0</v>
      </c>
      <c r="X60" s="96" t="n">
        <f t="shared" si="6"/>
        <v>0</v>
      </c>
      <c r="Y60" s="96" t="n">
        <f t="shared" si="7"/>
        <v>0</v>
      </c>
      <c r="Z60" s="95" t="str">
        <f>IF(OR(ISBLANK('Prediction Log'!N75),ISBLANK('Bet Log'!$N60)), "", IF('Prediction Log'!W75="Y", "W", "L"))</f>
        <v/>
      </c>
      <c r="AA60" s="96" t="str">
        <f t="shared" si="8"/>
        <v/>
      </c>
      <c r="AB60" s="95" t="str">
        <f>IF(OR(ISBLANK('Prediction Log'!N75),ISBLANK('Bet Log'!$O60)), "", IF('Prediction Log'!X75="Y", "W", "L"))</f>
        <v/>
      </c>
      <c r="AC60" s="96" t="str">
        <f t="shared" si="9"/>
        <v/>
      </c>
      <c r="AD60" s="95"/>
      <c r="AE60" s="92" t="str">
        <f t="shared" si="10"/>
        <v/>
      </c>
      <c r="AF60" s="97" t="n">
        <f>IF(ISERROR('Bet Log'!$AA60+'Bet Log'!$AC60+'Bet Log'!$AE60), "", 'Bet Log'!$AA60+'Bet Log'!$AC60+'Bet Log'!$AE60)</f>
        <v>0</v>
      </c>
    </row>
    <row r="61" ht="14.25" customHeight="1">
      <c r="A61" s="92" t="n">
        <f>Games!A57</f>
        <v>9</v>
      </c>
      <c r="B61" s="92" t="str">
        <f>IF('Prediction Log'!B76=0, "",'Prediction Log'!B76)</f>
        <v>Penn State</v>
      </c>
      <c r="C61" s="92" t="str">
        <f>IF('Prediction Log'!C76=0, "",'Prediction Log'!C76)</f>
        <v>Indiana</v>
      </c>
      <c r="D61" s="92" t="n">
        <f>IF('Prediction Log'!D76=0, "",'Prediction Log'!D76)</f>
        <v>-32</v>
      </c>
      <c r="E61" s="92" t="n">
        <f>IF('Prediction Log'!E76=0, "",'Prediction Log'!E76)</f>
        <v>-37.9</v>
      </c>
      <c r="F61" s="92" t="str">
        <f>IF('Prediction Log'!I76=0, "",'Prediction Log'!I76)</f>
        <v>Penn State</v>
      </c>
      <c r="G61" s="70" t="str">
        <f>IF(ISBLANK(Games!B57), "",'Prediction Log'!$J76)</f>
        <v>Penn State</v>
      </c>
      <c r="H61" s="93" t="n">
        <f>'Prediction Log'!$K76</f>
        <v>0.999826</v>
      </c>
      <c r="I61" s="92" t="str">
        <f>IF(ISBLANK(Games!M57), "",IF(AND(Games!M57="",Games!N57=""),"",IF(ISTEXT(Games!N57), "Side",Games!M57)))</f>
        <v/>
      </c>
      <c r="J61" s="92" t="str">
        <f>IF(ISBLANK(Games!M57), "",IF('Bet Log'!$I61="Spread", Games!O57, ""))</f>
        <v/>
      </c>
      <c r="K61" s="92" t="str">
        <f>IF(ISBLANK(Games!N57), "",IF(ISTEXT(Games!N57), Games!N57, ""))</f>
        <v/>
      </c>
      <c r="L61" s="92" t="str">
        <f>IF(ISBLANK(Games!Q57), "", Games!Q57)</f>
        <v/>
      </c>
      <c r="M61" s="92"/>
      <c r="N61" s="94"/>
      <c r="O61" s="94"/>
      <c r="P61" s="95"/>
      <c r="Q61" s="95"/>
      <c r="R61" s="95"/>
      <c r="S61" s="95"/>
      <c r="T61" s="96" t="n">
        <f t="shared" si="2"/>
        <v>0</v>
      </c>
      <c r="U61" s="96" t="n">
        <f t="shared" si="3"/>
        <v>0</v>
      </c>
      <c r="V61" s="96" t="n">
        <f t="shared" si="4"/>
        <v>0</v>
      </c>
      <c r="W61" s="96" t="n">
        <f t="shared" si="5"/>
        <v>0</v>
      </c>
      <c r="X61" s="96" t="n">
        <f t="shared" si="6"/>
        <v>0</v>
      </c>
      <c r="Y61" s="96" t="n">
        <f t="shared" si="7"/>
        <v>0</v>
      </c>
      <c r="Z61" s="95" t="str">
        <f>IF(OR(ISBLANK('Prediction Log'!N76),ISBLANK('Bet Log'!$N61)), "", IF('Prediction Log'!W76="Y", "W", "L"))</f>
        <v/>
      </c>
      <c r="AA61" s="96" t="str">
        <f t="shared" si="8"/>
        <v/>
      </c>
      <c r="AB61" s="95" t="str">
        <f>IF(OR(ISBLANK('Prediction Log'!N76),ISBLANK('Bet Log'!$O61)), "", IF('Prediction Log'!X76="Y", "W", "L"))</f>
        <v/>
      </c>
      <c r="AC61" s="96" t="str">
        <f t="shared" si="9"/>
        <v/>
      </c>
      <c r="AD61" s="95"/>
      <c r="AE61" s="92" t="str">
        <f t="shared" si="10"/>
        <v/>
      </c>
      <c r="AF61" s="97" t="n">
        <f>IF(ISERROR('Bet Log'!$AA61+'Bet Log'!$AC61+'Bet Log'!$AE61), "", 'Bet Log'!$AA61+'Bet Log'!$AC61+'Bet Log'!$AE61)</f>
        <v>0</v>
      </c>
    </row>
    <row r="62" ht="14.25" customHeight="1">
      <c r="A62" s="92" t="n">
        <f>Games!A58</f>
        <v>9</v>
      </c>
      <c r="B62" s="92" t="str">
        <f>IF('Prediction Log'!B77=0, "",'Prediction Log'!B77)</f>
        <v>Army</v>
      </c>
      <c r="C62" s="92" t="str">
        <f>IF('Prediction Log'!C77=0, "",'Prediction Log'!C77)</f>
        <v>UMass</v>
      </c>
      <c r="D62" s="92" t="n">
        <f>IF('Prediction Log'!D77=0, "",'Prediction Log'!D77)</f>
        <v>-9.5</v>
      </c>
      <c r="E62" s="92" t="n">
        <f>IF('Prediction Log'!E77=0, "",'Prediction Log'!E77)</f>
        <v>-22.2</v>
      </c>
      <c r="F62" s="92" t="str">
        <f>IF('Prediction Log'!I77=0, "",'Prediction Log'!I77)</f>
        <v>Army</v>
      </c>
      <c r="G62" s="70" t="str">
        <f>IF(ISBLANK(Games!B58), "",'Prediction Log'!$J77)</f>
        <v>Army</v>
      </c>
      <c r="H62" s="93" t="n">
        <f>'Prediction Log'!$K77</f>
        <v>0.995502</v>
      </c>
      <c r="I62" s="92" t="str">
        <f>IF(ISBLANK(Games!M58), "",IF(AND(Games!M58="",Games!N58=""),"",IF(ISTEXT(Games!N58), "Side",Games!M58)))</f>
        <v/>
      </c>
      <c r="J62" s="92" t="str">
        <f>IF(ISBLANK(Games!M58), "",IF('Bet Log'!$I62="Spread", Games!O58, ""))</f>
        <v/>
      </c>
      <c r="K62" s="92" t="str">
        <f>IF(ISBLANK(Games!N58), "",IF(ISTEXT(Games!N58), Games!N58, ""))</f>
        <v/>
      </c>
      <c r="L62" s="92" t="str">
        <f>IF(ISBLANK(Games!Q58), "", Games!Q58)</f>
        <v/>
      </c>
      <c r="M62" s="92"/>
      <c r="N62" s="94"/>
      <c r="O62" s="94"/>
      <c r="P62" s="95"/>
      <c r="Q62" s="95"/>
      <c r="R62" s="95"/>
      <c r="S62" s="95"/>
      <c r="T62" s="96" t="n">
        <f t="shared" si="2"/>
        <v>0</v>
      </c>
      <c r="U62" s="96" t="n">
        <f t="shared" si="3"/>
        <v>0</v>
      </c>
      <c r="V62" s="96" t="n">
        <f t="shared" si="4"/>
        <v>0</v>
      </c>
      <c r="W62" s="96" t="n">
        <f t="shared" si="5"/>
        <v>0</v>
      </c>
      <c r="X62" s="96" t="n">
        <f t="shared" si="6"/>
        <v>0</v>
      </c>
      <c r="Y62" s="96" t="n">
        <f t="shared" si="7"/>
        <v>0</v>
      </c>
      <c r="Z62" s="95" t="str">
        <f>IF(OR(ISBLANK('Prediction Log'!N77),ISBLANK('Bet Log'!$N62)), "", IF('Prediction Log'!W77="Y", "W", "L"))</f>
        <v/>
      </c>
      <c r="AA62" s="96" t="str">
        <f t="shared" si="8"/>
        <v/>
      </c>
      <c r="AB62" s="95" t="str">
        <f>IF(OR(ISBLANK('Prediction Log'!N77),ISBLANK('Bet Log'!$O62)), "", IF('Prediction Log'!X77="Y", "W", "L"))</f>
        <v/>
      </c>
      <c r="AC62" s="96" t="str">
        <f t="shared" si="9"/>
        <v/>
      </c>
      <c r="AD62" s="95"/>
      <c r="AE62" s="92" t="str">
        <f t="shared" si="10"/>
        <v/>
      </c>
      <c r="AF62" s="97" t="n">
        <f>IF(ISERROR('Bet Log'!$AA62+'Bet Log'!$AC62+'Bet Log'!$AE62), "", 'Bet Log'!$AA62+'Bet Log'!$AC62+'Bet Log'!$AE62)</f>
        <v>0</v>
      </c>
    </row>
    <row r="63" ht="14.25" customHeight="1">
      <c r="A63" s="92" t="n">
        <f>Games!A59</f>
        <v>9</v>
      </c>
      <c r="B63" s="92" t="str">
        <f>IF('Prediction Log'!B78=0, "",'Prediction Log'!B78)</f>
        <v>NC State</v>
      </c>
      <c r="C63" s="92" t="str">
        <f>IF('Prediction Log'!C78=0, "",'Prediction Log'!C78)</f>
        <v>Clemson</v>
      </c>
      <c r="D63" s="92" t="n">
        <f>IF('Prediction Log'!D78=0, "",'Prediction Log'!D78)</f>
        <v>9.5</v>
      </c>
      <c r="E63" s="92" t="n">
        <f>IF('Prediction Log'!E78=0, "",'Prediction Log'!E78)</f>
        <v>11.6</v>
      </c>
      <c r="F63" s="92" t="str">
        <f>IF('Prediction Log'!I78=0, "",'Prediction Log'!I78)</f>
        <v>Clemson</v>
      </c>
      <c r="G63" s="70" t="str">
        <f>IF(ISBLANK(Games!B59), "",'Prediction Log'!$J78)</f>
        <v>Clemson</v>
      </c>
      <c r="H63" s="93" t="n">
        <f>'Prediction Log'!$K78</f>
        <v>0.729651</v>
      </c>
      <c r="I63" s="92" t="str">
        <f>IF(ISBLANK(Games!M59), "",IF(AND(Games!M59="",Games!N59=""),"",IF(ISTEXT(Games!N59), "Side",Games!M59)))</f>
        <v/>
      </c>
      <c r="J63" s="92" t="str">
        <f>IF(ISBLANK(Games!M59), "",IF('Bet Log'!$I63="Spread", Games!O59, ""))</f>
        <v/>
      </c>
      <c r="K63" s="92" t="str">
        <f>IF(ISBLANK(Games!N59), "",IF(ISTEXT(Games!N59), Games!N59, ""))</f>
        <v/>
      </c>
      <c r="L63" s="92" t="str">
        <f>IF(ISBLANK(Games!Q59), "", Games!Q59)</f>
        <v/>
      </c>
      <c r="M63" s="92"/>
      <c r="N63" s="94"/>
      <c r="O63" s="94"/>
      <c r="P63" s="95"/>
      <c r="Q63" s="95"/>
      <c r="R63" s="95"/>
      <c r="S63" s="95"/>
      <c r="T63" s="96" t="n">
        <f t="shared" si="2"/>
        <v>0</v>
      </c>
      <c r="U63" s="96" t="n">
        <f t="shared" si="3"/>
        <v>0</v>
      </c>
      <c r="V63" s="96" t="n">
        <f t="shared" si="4"/>
        <v>0</v>
      </c>
      <c r="W63" s="96" t="n">
        <f t="shared" si="5"/>
        <v>0</v>
      </c>
      <c r="X63" s="96" t="n">
        <f t="shared" si="6"/>
        <v>0</v>
      </c>
      <c r="Y63" s="96" t="n">
        <f t="shared" si="7"/>
        <v>0</v>
      </c>
      <c r="Z63" s="95" t="str">
        <f>IF(OR(ISBLANK('Prediction Log'!N78),ISBLANK('Bet Log'!$N63)), "", IF('Prediction Log'!W78="Y", "W", "L"))</f>
        <v/>
      </c>
      <c r="AA63" s="96" t="str">
        <f t="shared" si="8"/>
        <v/>
      </c>
      <c r="AB63" s="95" t="str">
        <f>IF(OR(ISBLANK('Prediction Log'!N78),ISBLANK('Bet Log'!$O63)), "", IF('Prediction Log'!X78="Y", "W", "L"))</f>
        <v/>
      </c>
      <c r="AC63" s="96" t="str">
        <f t="shared" si="9"/>
        <v/>
      </c>
      <c r="AD63" s="95"/>
      <c r="AE63" s="92" t="str">
        <f t="shared" si="10"/>
        <v/>
      </c>
      <c r="AF63" s="97" t="n">
        <f>IF(ISERROR('Bet Log'!$AA63+'Bet Log'!$AC63+'Bet Log'!$AE63), "", 'Bet Log'!$AA63+'Bet Log'!$AC63+'Bet Log'!$AE63)</f>
        <v>0</v>
      </c>
    </row>
    <row r="64" ht="14.25" customHeight="1">
      <c r="A64" s="92" t="n">
        <f>Games!A60</f>
        <v>9</v>
      </c>
      <c r="B64" s="92" t="str">
        <f>IF('Prediction Log'!B79=0, "",'Prediction Log'!B79)</f>
        <v>Louisville</v>
      </c>
      <c r="C64" s="92" t="str">
        <f>IF('Prediction Log'!C79=0, "",'Prediction Log'!C79)</f>
        <v>Duke</v>
      </c>
      <c r="D64" s="92" t="n">
        <f>IF('Prediction Log'!D79=0, "",'Prediction Log'!D79)</f>
        <v>-6.5</v>
      </c>
      <c r="E64" s="92" t="n">
        <f>IF('Prediction Log'!E79=0, "",'Prediction Log'!E79)</f>
        <v>3.8</v>
      </c>
      <c r="F64" s="92" t="str">
        <f>IF('Prediction Log'!I79=0, "",'Prediction Log'!I79)</f>
        <v>Duke</v>
      </c>
      <c r="G64" s="70" t="str">
        <f>IF(ISBLANK(Games!B60), "",'Prediction Log'!$J79)</f>
        <v>Duke</v>
      </c>
      <c r="H64" s="93" t="n">
        <f>'Prediction Log'!$K79</f>
        <v>0.631518</v>
      </c>
      <c r="I64" s="92" t="str">
        <f>IF(ISBLANK(Games!M60), "",IF(AND(Games!M60="",Games!N60=""),"",IF(ISTEXT(Games!N60), "Side",Games!M60)))</f>
        <v>Side</v>
      </c>
      <c r="J64" s="92" t="str">
        <f>IF(ISBLANK(Games!M60), "",IF('Bet Log'!$I64="Spread", Games!O60, ""))</f>
        <v/>
      </c>
      <c r="K64" s="92" t="str">
        <f>IF(ISBLANK(Games!N60), "",IF(ISTEXT(Games!N60), Games!N60, ""))</f>
        <v>Duke</v>
      </c>
      <c r="L64" s="92" t="str">
        <f>IF(ISBLANK(Games!Q60), "", Games!Q60)</f>
        <v/>
      </c>
      <c r="M64" s="92"/>
      <c r="N64" s="94" t="n">
        <v>1.0</v>
      </c>
      <c r="O64" s="94"/>
      <c r="P64" s="95"/>
      <c r="Q64" s="95" t="n">
        <v>198.0</v>
      </c>
      <c r="R64" s="95"/>
      <c r="S64" s="95"/>
      <c r="T64" s="96" t="n">
        <f t="shared" si="2"/>
        <v>2.98</v>
      </c>
      <c r="U64" s="96" t="n">
        <f t="shared" si="3"/>
        <v>1.98</v>
      </c>
      <c r="V64" s="96" t="n">
        <f t="shared" si="4"/>
        <v>0</v>
      </c>
      <c r="W64" s="96" t="n">
        <f t="shared" si="5"/>
        <v>0</v>
      </c>
      <c r="X64" s="96" t="n">
        <f t="shared" si="6"/>
        <v>0</v>
      </c>
      <c r="Y64" s="96" t="n">
        <f t="shared" si="7"/>
        <v>0</v>
      </c>
      <c r="Z64" s="95" t="str">
        <f>IF(OR(ISBLANK('Prediction Log'!N79),ISBLANK('Bet Log'!$N64)), "", IF('Prediction Log'!W79="Y", "W", "L"))</f>
        <v>L</v>
      </c>
      <c r="AA64" s="96" t="n">
        <f t="shared" si="8"/>
        <v>-1</v>
      </c>
      <c r="AB64" s="95" t="str">
        <f>IF(OR(ISBLANK('Prediction Log'!N79),ISBLANK('Bet Log'!$O64)), "", IF('Prediction Log'!X79="Y", "W", "L"))</f>
        <v/>
      </c>
      <c r="AC64" s="96" t="str">
        <f t="shared" si="9"/>
        <v/>
      </c>
      <c r="AD64" s="95"/>
      <c r="AE64" s="92" t="str">
        <f t="shared" si="10"/>
        <v/>
      </c>
      <c r="AF64" s="97" t="n">
        <f>IF(ISERROR('Bet Log'!$AA64+'Bet Log'!$AC64+'Bet Log'!$AE64), "", 'Bet Log'!$AA64+'Bet Log'!$AC64+'Bet Log'!$AE64)</f>
        <v>-1</v>
      </c>
    </row>
    <row r="65" ht="14.25" customHeight="1">
      <c r="A65" s="92" t="n">
        <f>Games!A61</f>
        <v>9</v>
      </c>
      <c r="B65" s="92" t="str">
        <f>IF('Prediction Log'!B80=0, "",'Prediction Log'!B80)</f>
        <v>Baylor</v>
      </c>
      <c r="C65" s="92" t="str">
        <f>IF('Prediction Log'!C80=0, "",'Prediction Log'!C80)</f>
        <v>Iowa State</v>
      </c>
      <c r="D65" s="92" t="n">
        <f>IF('Prediction Log'!D80=0, "",'Prediction Log'!D80)</f>
        <v>2.5</v>
      </c>
      <c r="E65" s="92" t="n">
        <f>IF('Prediction Log'!E80=0, "",'Prediction Log'!E80)</f>
        <v>8.4</v>
      </c>
      <c r="F65" s="92" t="str">
        <f>IF('Prediction Log'!I80=0, "",'Prediction Log'!I80)</f>
        <v>Iowa State</v>
      </c>
      <c r="G65" s="70" t="str">
        <f>IF(ISBLANK(Games!B61), "",'Prediction Log'!$J80)</f>
        <v>Iowa State</v>
      </c>
      <c r="H65" s="93" t="n">
        <f>'Prediction Log'!$K80</f>
        <v>0.720693</v>
      </c>
      <c r="I65" s="92" t="str">
        <f>IF(ISBLANK(Games!M61), "",IF(AND(Games!M61="",Games!N61=""),"",IF(ISTEXT(Games!N61), "Side",Games!M61)))</f>
        <v>Spread</v>
      </c>
      <c r="J65" s="92" t="str">
        <f>IF(ISBLANK(Games!M61), "",IF('Bet Log'!$I65="Spread", Games!O61, ""))</f>
        <v>Iowa State</v>
      </c>
      <c r="K65" s="92" t="str">
        <f>IF(ISBLANK(Games!N61), "",IF(ISTEXT(Games!N61), Games!N61, ""))</f>
        <v/>
      </c>
      <c r="L65" s="92" t="n">
        <f>IF(ISBLANK(Games!Q61), "", Games!Q61)</f>
        <v>2.5</v>
      </c>
      <c r="M65" s="92"/>
      <c r="N65" s="94"/>
      <c r="O65" s="94" t="n">
        <v>1.5</v>
      </c>
      <c r="P65" s="95"/>
      <c r="Q65" s="95"/>
      <c r="R65" s="95" t="n">
        <v>100.0</v>
      </c>
      <c r="S65" s="95"/>
      <c r="T65" s="96" t="n">
        <f t="shared" si="2"/>
        <v>0</v>
      </c>
      <c r="U65" s="96" t="n">
        <f t="shared" si="3"/>
        <v>0</v>
      </c>
      <c r="V65" s="96" t="n">
        <f t="shared" si="4"/>
        <v>3</v>
      </c>
      <c r="W65" s="96" t="n">
        <f t="shared" si="5"/>
        <v>1.5</v>
      </c>
      <c r="X65" s="96" t="n">
        <f t="shared" si="6"/>
        <v>0</v>
      </c>
      <c r="Y65" s="96" t="n">
        <f t="shared" si="7"/>
        <v>0</v>
      </c>
      <c r="Z65" s="95" t="str">
        <f>IF(OR(ISBLANK('Prediction Log'!N80),ISBLANK('Bet Log'!$N65)), "", IF('Prediction Log'!W80="Y", "W", "L"))</f>
        <v/>
      </c>
      <c r="AA65" s="96" t="str">
        <f t="shared" si="8"/>
        <v/>
      </c>
      <c r="AB65" s="95" t="str">
        <f>IF(OR(ISBLANK('Prediction Log'!N80),ISBLANK('Bet Log'!$O65)), "", IF('Prediction Log'!X80="Y", "W", "L"))</f>
        <v>W</v>
      </c>
      <c r="AC65" s="96" t="n">
        <f t="shared" si="9"/>
        <v>1.5</v>
      </c>
      <c r="AD65" s="95"/>
      <c r="AE65" s="92" t="str">
        <f t="shared" si="10"/>
        <v/>
      </c>
      <c r="AF65" s="97" t="n">
        <f>IF(ISERROR('Bet Log'!$AA65+'Bet Log'!$AC65+'Bet Log'!$AE65), "", 'Bet Log'!$AA65+'Bet Log'!$AC65+'Bet Log'!$AE65)</f>
        <v>1.5</v>
      </c>
    </row>
    <row r="66" ht="14.25" customHeight="1">
      <c r="A66" s="92" t="n">
        <f>Games!A62</f>
        <v>9</v>
      </c>
      <c r="B66" s="92" t="str">
        <f>IF('Prediction Log'!B81=0, "",'Prediction Log'!B81)</f>
        <v>Ohio</v>
      </c>
      <c r="C66" s="92" t="str">
        <f>IF('Prediction Log'!C81=0, "",'Prediction Log'!C81)</f>
        <v>Miami (OH)</v>
      </c>
      <c r="D66" s="92" t="n">
        <f>IF('Prediction Log'!D81=0, "",'Prediction Log'!D81)</f>
        <v>-7.5</v>
      </c>
      <c r="E66" s="92" t="n">
        <f>IF('Prediction Log'!E81=0, "",'Prediction Log'!E81)</f>
        <v>4</v>
      </c>
      <c r="F66" s="92" t="str">
        <f>IF('Prediction Log'!I81=0, "",'Prediction Log'!I81)</f>
        <v>Miami (OH)</v>
      </c>
      <c r="G66" s="70" t="str">
        <f>IF(ISBLANK(Games!B62), "",'Prediction Log'!$J81)</f>
        <v>Ohio</v>
      </c>
      <c r="H66" s="93" t="n">
        <f>'Prediction Log'!$K81</f>
        <v>0.539829</v>
      </c>
      <c r="I66" s="92" t="str">
        <f>IF(ISBLANK(Games!M62), "",IF(AND(Games!M62="",Games!N62=""),"",IF(ISTEXT(Games!N62), "Side",Games!M62)))</f>
        <v/>
      </c>
      <c r="J66" s="92" t="str">
        <f>IF(ISBLANK(Games!M62), "",IF('Bet Log'!$I66="Spread", Games!O62, ""))</f>
        <v/>
      </c>
      <c r="K66" s="92" t="str">
        <f>IF(ISBLANK(Games!N62), "",IF(ISTEXT(Games!N62), Games!N62, ""))</f>
        <v/>
      </c>
      <c r="L66" s="92" t="str">
        <f>IF(ISBLANK(Games!Q62), "", Games!Q62)</f>
        <v/>
      </c>
      <c r="M66" s="92"/>
      <c r="N66" s="94"/>
      <c r="O66" s="94"/>
      <c r="P66" s="95"/>
      <c r="Q66" s="95"/>
      <c r="R66" s="95"/>
      <c r="S66" s="95"/>
      <c r="T66" s="96" t="n">
        <f t="shared" si="2"/>
        <v>0</v>
      </c>
      <c r="U66" s="96" t="n">
        <f t="shared" si="3"/>
        <v>0</v>
      </c>
      <c r="V66" s="96" t="n">
        <f t="shared" si="4"/>
        <v>0</v>
      </c>
      <c r="W66" s="96" t="n">
        <f t="shared" si="5"/>
        <v>0</v>
      </c>
      <c r="X66" s="96" t="n">
        <f t="shared" si="6"/>
        <v>0</v>
      </c>
      <c r="Y66" s="96" t="n">
        <f t="shared" si="7"/>
        <v>0</v>
      </c>
      <c r="Z66" s="95" t="str">
        <f>IF(OR(ISBLANK('Prediction Log'!N81),ISBLANK('Bet Log'!$N66)), "", IF('Prediction Log'!W81="Y", "W", "L"))</f>
        <v/>
      </c>
      <c r="AA66" s="96" t="str">
        <f t="shared" si="8"/>
        <v/>
      </c>
      <c r="AB66" s="95" t="str">
        <f>IF(OR(ISBLANK('Prediction Log'!N81),ISBLANK('Bet Log'!$O66)), "", IF('Prediction Log'!X81="Y", "W", "L"))</f>
        <v/>
      </c>
      <c r="AC66" s="96" t="str">
        <f t="shared" si="9"/>
        <v/>
      </c>
      <c r="AD66" s="95"/>
      <c r="AE66" s="92" t="str">
        <f t="shared" si="10"/>
        <v/>
      </c>
      <c r="AF66" s="97" t="n">
        <f>IF(ISERROR('Bet Log'!$AA66+'Bet Log'!$AC66+'Bet Log'!$AE66), "", 'Bet Log'!$AA66+'Bet Log'!$AC66+'Bet Log'!$AE66)</f>
        <v>0</v>
      </c>
    </row>
    <row r="67" ht="14.25" customHeight="1">
      <c r="A67" s="92" t="n">
        <f>Games!A63</f>
        <v>9</v>
      </c>
      <c r="B67" s="92" t="str">
        <f>IF('Prediction Log'!B82=0, "",'Prediction Log'!B82)</f>
        <v>Nebraska</v>
      </c>
      <c r="C67" s="92" t="str">
        <f>IF('Prediction Log'!C82=0, "",'Prediction Log'!C82)</f>
        <v>Purdue</v>
      </c>
      <c r="D67" s="92" t="n">
        <f>IF('Prediction Log'!D82=0, "",'Prediction Log'!D82)</f>
        <v>-2.5</v>
      </c>
      <c r="E67" s="92" t="n">
        <f>IF('Prediction Log'!E82=0, "",'Prediction Log'!E82)</f>
        <v>-0.5</v>
      </c>
      <c r="F67" s="92" t="str">
        <f>IF('Prediction Log'!I82=0, "",'Prediction Log'!I82)</f>
        <v>Nebraska</v>
      </c>
      <c r="G67" s="70" t="str">
        <f>IF(ISBLANK(Games!B63), "",'Prediction Log'!$J82)</f>
        <v>Nebraska</v>
      </c>
      <c r="H67" s="93" t="n">
        <f>'Prediction Log'!$K82</f>
        <v>0.644915</v>
      </c>
      <c r="I67" s="92" t="str">
        <f>IF(ISBLANK(Games!M63), "",IF(AND(Games!M63="",Games!N63=""),"",IF(ISTEXT(Games!N63), "Side",Games!M63)))</f>
        <v/>
      </c>
      <c r="J67" s="92" t="str">
        <f>IF(ISBLANK(Games!M63), "",IF('Bet Log'!$I67="Spread", Games!O63, ""))</f>
        <v/>
      </c>
      <c r="K67" s="92" t="str">
        <f>IF(ISBLANK(Games!N63), "",IF(ISTEXT(Games!N63), Games!N63, ""))</f>
        <v/>
      </c>
      <c r="L67" s="92" t="str">
        <f>IF(ISBLANK(Games!Q63), "", Games!Q63)</f>
        <v/>
      </c>
      <c r="M67" s="92"/>
      <c r="N67" s="94"/>
      <c r="O67" s="94"/>
      <c r="P67" s="95"/>
      <c r="Q67" s="95"/>
      <c r="R67" s="95"/>
      <c r="S67" s="95"/>
      <c r="T67" s="96" t="n">
        <f t="shared" si="2"/>
        <v>0</v>
      </c>
      <c r="U67" s="96" t="n">
        <f t="shared" si="3"/>
        <v>0</v>
      </c>
      <c r="V67" s="96" t="n">
        <f t="shared" si="4"/>
        <v>0</v>
      </c>
      <c r="W67" s="96" t="n">
        <f t="shared" si="5"/>
        <v>0</v>
      </c>
      <c r="X67" s="96" t="n">
        <f t="shared" si="6"/>
        <v>0</v>
      </c>
      <c r="Y67" s="96" t="n">
        <f t="shared" si="7"/>
        <v>0</v>
      </c>
      <c r="Z67" s="95" t="str">
        <f>IF(OR(ISBLANK('Prediction Log'!N82),ISBLANK('Bet Log'!$N67)), "", IF('Prediction Log'!W82="Y", "W", "L"))</f>
        <v/>
      </c>
      <c r="AA67" s="96" t="str">
        <f t="shared" si="8"/>
        <v/>
      </c>
      <c r="AB67" s="95" t="str">
        <f>IF(OR(ISBLANK('Prediction Log'!N82),ISBLANK('Bet Log'!$O67)), "", IF('Prediction Log'!X82="Y", "W", "L"))</f>
        <v/>
      </c>
      <c r="AC67" s="96" t="str">
        <f t="shared" si="9"/>
        <v/>
      </c>
      <c r="AD67" s="95"/>
      <c r="AE67" s="92" t="str">
        <f t="shared" si="10"/>
        <v/>
      </c>
      <c r="AF67" s="97" t="n">
        <f>IF(ISERROR('Bet Log'!$AA67+'Bet Log'!$AC67+'Bet Log'!$AE67), "", 'Bet Log'!$AA67+'Bet Log'!$AC67+'Bet Log'!$AE67)</f>
        <v>0</v>
      </c>
    </row>
    <row r="68" ht="14.25" customHeight="1">
      <c r="A68" s="92" t="n">
        <f>Games!A64</f>
        <v>9</v>
      </c>
      <c r="B68" s="92" t="str">
        <f>IF('Prediction Log'!B83=0, "",'Prediction Log'!B83)</f>
        <v>Boise State</v>
      </c>
      <c r="C68" s="92" t="str">
        <f>IF('Prediction Log'!C83=0, "",'Prediction Log'!C83)</f>
        <v>Wyoming</v>
      </c>
      <c r="D68" s="92" t="n">
        <f>IF('Prediction Log'!D83=0, "",'Prediction Log'!D83)</f>
        <v>-4.5</v>
      </c>
      <c r="E68" s="92" t="n">
        <f>IF('Prediction Log'!E83=0, "",'Prediction Log'!E83)</f>
        <v>-8.3</v>
      </c>
      <c r="F68" s="92" t="str">
        <f>IF('Prediction Log'!I83=0, "",'Prediction Log'!I83)</f>
        <v>Boise State</v>
      </c>
      <c r="G68" s="70" t="str">
        <f>IF(ISBLANK(Games!B64), "",'Prediction Log'!$J83)</f>
        <v>Boise State</v>
      </c>
      <c r="H68" s="93" t="n">
        <f>'Prediction Log'!$K83</f>
        <v>0.755305</v>
      </c>
      <c r="I68" s="92" t="str">
        <f>IF(ISBLANK(Games!M64), "",IF(AND(Games!M64="",Games!N64=""),"",IF(ISTEXT(Games!N64), "Side",Games!M64)))</f>
        <v/>
      </c>
      <c r="J68" s="92" t="str">
        <f>IF(ISBLANK(Games!M64), "",IF('Bet Log'!$I68="Spread", Games!O64, ""))</f>
        <v/>
      </c>
      <c r="K68" s="92" t="str">
        <f>IF(ISBLANK(Games!N64), "",IF(ISTEXT(Games!N64), Games!N64, ""))</f>
        <v/>
      </c>
      <c r="L68" s="92" t="str">
        <f>IF(ISBLANK(Games!Q64), "", Games!Q64)</f>
        <v/>
      </c>
      <c r="M68" s="92"/>
      <c r="N68" s="94"/>
      <c r="O68" s="94"/>
      <c r="P68" s="95"/>
      <c r="Q68" s="95"/>
      <c r="R68" s="95"/>
      <c r="S68" s="95"/>
      <c r="T68" s="96" t="n">
        <f t="shared" si="2"/>
        <v>0</v>
      </c>
      <c r="U68" s="96" t="n">
        <f t="shared" si="3"/>
        <v>0</v>
      </c>
      <c r="V68" s="96" t="n">
        <f t="shared" si="4"/>
        <v>0</v>
      </c>
      <c r="W68" s="96" t="n">
        <f t="shared" si="5"/>
        <v>0</v>
      </c>
      <c r="X68" s="96" t="n">
        <f t="shared" si="6"/>
        <v>0</v>
      </c>
      <c r="Y68" s="96" t="n">
        <f t="shared" si="7"/>
        <v>0</v>
      </c>
      <c r="Z68" s="95" t="str">
        <f>IF(OR(ISBLANK('Prediction Log'!N83),ISBLANK('Bet Log'!$N68)), "", IF('Prediction Log'!W83="Y", "W", "L"))</f>
        <v/>
      </c>
      <c r="AA68" s="96" t="str">
        <f t="shared" si="8"/>
        <v/>
      </c>
      <c r="AB68" s="95" t="str">
        <f>IF(OR(ISBLANK('Prediction Log'!N83),ISBLANK('Bet Log'!$O68)), "", IF('Prediction Log'!X83="Y", "W", "L"))</f>
        <v/>
      </c>
      <c r="AC68" s="96" t="str">
        <f t="shared" si="9"/>
        <v/>
      </c>
      <c r="AD68" s="95"/>
      <c r="AE68" s="92" t="str">
        <f t="shared" si="10"/>
        <v/>
      </c>
      <c r="AF68" s="97" t="n">
        <f>IF(ISERROR('Bet Log'!$AA68+'Bet Log'!$AC68+'Bet Log'!$AE68), "", 'Bet Log'!$AA68+'Bet Log'!$AC68+'Bet Log'!$AE68)</f>
        <v>0</v>
      </c>
    </row>
    <row r="69" ht="14.25" customHeight="1">
      <c r="A69" s="92" t="n">
        <f>Games!A65</f>
        <v>9</v>
      </c>
      <c r="B69" s="92" t="str">
        <f>IF('Prediction Log'!B84=0, "",'Prediction Log'!B84)</f>
        <v>Kentucky</v>
      </c>
      <c r="C69" s="92" t="str">
        <f>IF('Prediction Log'!C84=0, "",'Prediction Log'!C84)</f>
        <v>Tennessee</v>
      </c>
      <c r="D69" s="92" t="n">
        <f>IF('Prediction Log'!D84=0, "",'Prediction Log'!D84)</f>
        <v>3.5</v>
      </c>
      <c r="E69" s="92" t="n">
        <f>IF('Prediction Log'!E84=0, "",'Prediction Log'!E84)</f>
        <v>11.3</v>
      </c>
      <c r="F69" s="92" t="str">
        <f>IF('Prediction Log'!I84=0, "",'Prediction Log'!I84)</f>
        <v>Tennessee</v>
      </c>
      <c r="G69" s="70" t="str">
        <f>IF(ISBLANK(Games!B65), "",'Prediction Log'!$J84)</f>
        <v>Tennessee</v>
      </c>
      <c r="H69" s="93" t="n">
        <f>'Prediction Log'!$K84</f>
        <v>0.941406</v>
      </c>
      <c r="I69" s="92" t="str">
        <f>IF(ISBLANK(Games!M65), "",IF(AND(Games!M65="",Games!N65=""),"",IF(ISTEXT(Games!N65), "Side",Games!M65)))</f>
        <v>Spread</v>
      </c>
      <c r="J69" s="92" t="str">
        <f>IF(ISBLANK(Games!M65), "",IF('Bet Log'!$I69="Spread", Games!O65, ""))</f>
        <v>Tennessee</v>
      </c>
      <c r="K69" s="92" t="str">
        <f>IF(ISBLANK(Games!N65), "",IF(ISTEXT(Games!N65), Games!N65, ""))</f>
        <v/>
      </c>
      <c r="L69" s="92" t="n">
        <f>IF(ISBLANK(Games!Q65), "", Games!Q65)</f>
        <v>3.5</v>
      </c>
      <c r="M69" s="92"/>
      <c r="N69" s="94"/>
      <c r="O69" s="94" t="n">
        <v>1.0</v>
      </c>
      <c r="P69" s="95"/>
      <c r="Q69" s="95"/>
      <c r="R69" s="95" t="n">
        <v>-115.0</v>
      </c>
      <c r="S69" s="95"/>
      <c r="T69" s="96" t="n">
        <f t="shared" si="2"/>
        <v>0</v>
      </c>
      <c r="U69" s="96" t="n">
        <f t="shared" si="3"/>
        <v>0</v>
      </c>
      <c r="V69" s="96" t="n">
        <f t="shared" si="4"/>
        <v>1.869565217</v>
      </c>
      <c r="W69" s="96" t="n">
        <f t="shared" si="5"/>
        <v>0.8695652174</v>
      </c>
      <c r="X69" s="96" t="n">
        <f t="shared" si="6"/>
        <v>0</v>
      </c>
      <c r="Y69" s="96" t="n">
        <f t="shared" si="7"/>
        <v>0</v>
      </c>
      <c r="Z69" s="95" t="str">
        <f>IF(OR(ISBLANK('Prediction Log'!N84),ISBLANK('Bet Log'!$N69)), "", IF('Prediction Log'!W84="Y", "W", "L"))</f>
        <v/>
      </c>
      <c r="AA69" s="96" t="str">
        <f t="shared" si="8"/>
        <v/>
      </c>
      <c r="AB69" s="95" t="str">
        <f>IF(OR(ISBLANK('Prediction Log'!N84),ISBLANK('Bet Log'!$O69)), "", IF('Prediction Log'!X84="Y", "W", "L"))</f>
        <v>W</v>
      </c>
      <c r="AC69" s="96" t="n">
        <f t="shared" si="9"/>
        <v>0.8695652174</v>
      </c>
      <c r="AD69" s="95"/>
      <c r="AE69" s="92" t="str">
        <f t="shared" si="10"/>
        <v/>
      </c>
      <c r="AF69" s="97" t="n">
        <f>IF(ISERROR('Bet Log'!$AA69+'Bet Log'!$AC69+'Bet Log'!$AE69), "", 'Bet Log'!$AA69+'Bet Log'!$AC69+'Bet Log'!$AE69)</f>
        <v>0.8695652174</v>
      </c>
    </row>
    <row r="70" ht="14.25" customHeight="1">
      <c r="A70" s="92" t="n">
        <f>Games!A66</f>
        <v>9</v>
      </c>
      <c r="B70" s="92" t="str">
        <f>IF('Prediction Log'!B85=0, "",'Prediction Log'!B85)</f>
        <v>Texas State</v>
      </c>
      <c r="C70" s="92" t="str">
        <f>IF('Prediction Log'!C85=0, "",'Prediction Log'!C85)</f>
        <v>Troy</v>
      </c>
      <c r="D70" s="92" t="n">
        <f>IF('Prediction Log'!D85=0, "",'Prediction Log'!D85)</f>
        <v>6.5</v>
      </c>
      <c r="E70" s="92" t="n">
        <f>IF('Prediction Log'!E85=0, "",'Prediction Log'!E85)</f>
        <v>8.9</v>
      </c>
      <c r="F70" s="92" t="str">
        <f>IF('Prediction Log'!I85=0, "",'Prediction Log'!I85)</f>
        <v>Troy</v>
      </c>
      <c r="G70" s="70" t="str">
        <f>IF(ISBLANK(Games!B66), "",'Prediction Log'!$J85)</f>
        <v>Troy</v>
      </c>
      <c r="H70" s="93" t="n">
        <f>'Prediction Log'!$K85</f>
        <v>0.766944</v>
      </c>
      <c r="I70" s="92" t="str">
        <f>IF(ISBLANK(Games!M66), "",IF(AND(Games!M66="",Games!N66=""),"",IF(ISTEXT(Games!N66), "Side",Games!M66)))</f>
        <v/>
      </c>
      <c r="J70" s="92" t="str">
        <f>IF(ISBLANK(Games!M66), "",IF('Bet Log'!$I70="Spread", Games!O66, ""))</f>
        <v/>
      </c>
      <c r="K70" s="92" t="str">
        <f>IF(ISBLANK(Games!N66), "",IF(ISTEXT(Games!N66), Games!N66, ""))</f>
        <v/>
      </c>
      <c r="L70" s="92" t="str">
        <f>IF(ISBLANK(Games!Q66), "", Games!Q66)</f>
        <v/>
      </c>
      <c r="M70" s="92"/>
      <c r="N70" s="94"/>
      <c r="O70" s="94"/>
      <c r="P70" s="95"/>
      <c r="Q70" s="95"/>
      <c r="R70" s="95"/>
      <c r="S70" s="95"/>
      <c r="T70" s="96" t="n">
        <f t="shared" si="2"/>
        <v>0</v>
      </c>
      <c r="U70" s="96" t="n">
        <f t="shared" si="3"/>
        <v>0</v>
      </c>
      <c r="V70" s="96" t="n">
        <f t="shared" si="4"/>
        <v>0</v>
      </c>
      <c r="W70" s="96" t="n">
        <f t="shared" si="5"/>
        <v>0</v>
      </c>
      <c r="X70" s="96" t="n">
        <f t="shared" si="6"/>
        <v>0</v>
      </c>
      <c r="Y70" s="96" t="n">
        <f t="shared" si="7"/>
        <v>0</v>
      </c>
      <c r="Z70" s="95" t="str">
        <f>IF(OR(ISBLANK('Prediction Log'!N85),ISBLANK('Bet Log'!$N70)), "", IF('Prediction Log'!W85="Y", "W", "L"))</f>
        <v/>
      </c>
      <c r="AA70" s="96" t="str">
        <f t="shared" si="8"/>
        <v/>
      </c>
      <c r="AB70" s="95" t="str">
        <f>IF(OR(ISBLANK('Prediction Log'!N85),ISBLANK('Bet Log'!$O70)), "", IF('Prediction Log'!X85="Y", "W", "L"))</f>
        <v/>
      </c>
      <c r="AC70" s="96" t="str">
        <f t="shared" si="9"/>
        <v/>
      </c>
      <c r="AD70" s="95"/>
      <c r="AE70" s="92" t="str">
        <f t="shared" si="10"/>
        <v/>
      </c>
      <c r="AF70" s="97" t="n">
        <f>IF(ISERROR('Bet Log'!$AA70+'Bet Log'!$AC70+'Bet Log'!$AE70), "", 'Bet Log'!$AA70+'Bet Log'!$AC70+'Bet Log'!$AE70)</f>
        <v>0</v>
      </c>
    </row>
    <row r="71" ht="14.25" customHeight="1">
      <c r="A71" s="92" t="n">
        <f>Games!A67</f>
        <v>9</v>
      </c>
      <c r="B71" s="92" t="str">
        <f>IF('Prediction Log'!B86=0, "",'Prediction Log'!B86)</f>
        <v>Arizona</v>
      </c>
      <c r="C71" s="92" t="str">
        <f>IF('Prediction Log'!C86=0, "",'Prediction Log'!C86)</f>
        <v>Oregon State</v>
      </c>
      <c r="D71" s="92" t="n">
        <f>IF('Prediction Log'!D86=0, "",'Prediction Log'!D86)</f>
        <v>3.5</v>
      </c>
      <c r="E71" s="92" t="n">
        <f>IF('Prediction Log'!E86=0, "",'Prediction Log'!E86)</f>
        <v>-5.1</v>
      </c>
      <c r="F71" s="92" t="str">
        <f>IF('Prediction Log'!I86=0, "",'Prediction Log'!I86)</f>
        <v>Arizona</v>
      </c>
      <c r="G71" s="70" t="str">
        <f>IF(ISBLANK(Games!B67), "",'Prediction Log'!$J86)</f>
        <v>Arizona</v>
      </c>
      <c r="H71" s="93" t="n">
        <f>'Prediction Log'!$K86</f>
        <v>0.650102</v>
      </c>
      <c r="I71" s="92" t="str">
        <f>IF(ISBLANK(Games!M67), "",IF(AND(Games!M67="",Games!N67=""),"",IF(ISTEXT(Games!N67), "Side",Games!M67)))</f>
        <v>Side</v>
      </c>
      <c r="J71" s="92" t="str">
        <f>IF(ISBLANK(Games!M67), "",IF('Bet Log'!$I71="Spread", Games!O67, ""))</f>
        <v/>
      </c>
      <c r="K71" s="92" t="str">
        <f>IF(ISBLANK(Games!N67), "",IF(ISTEXT(Games!N67), Games!N67, ""))</f>
        <v>Arizona</v>
      </c>
      <c r="L71" s="92" t="str">
        <f>IF(ISBLANK(Games!Q67), "", Games!Q67)</f>
        <v/>
      </c>
      <c r="M71" s="92"/>
      <c r="N71" s="94" t="n">
        <v>1.0</v>
      </c>
      <c r="O71" s="94"/>
      <c r="P71" s="95"/>
      <c r="Q71" s="95" t="n">
        <v>134.0</v>
      </c>
      <c r="R71" s="95"/>
      <c r="S71" s="95"/>
      <c r="T71" s="96" t="n">
        <f t="shared" si="2"/>
        <v>2.34</v>
      </c>
      <c r="U71" s="96" t="n">
        <f t="shared" si="3"/>
        <v>1.34</v>
      </c>
      <c r="V71" s="96" t="n">
        <f t="shared" si="4"/>
        <v>0</v>
      </c>
      <c r="W71" s="96" t="n">
        <f t="shared" si="5"/>
        <v>0</v>
      </c>
      <c r="X71" s="96" t="n">
        <f t="shared" si="6"/>
        <v>0</v>
      </c>
      <c r="Y71" s="96" t="n">
        <f t="shared" si="7"/>
        <v>0</v>
      </c>
      <c r="Z71" s="95" t="str">
        <f>IF(OR(ISBLANK('Prediction Log'!N86),ISBLANK('Bet Log'!$N71)), "", IF('Prediction Log'!W86="Y", "W", "L"))</f>
        <v>W</v>
      </c>
      <c r="AA71" s="96" t="n">
        <f t="shared" si="8"/>
        <v>1.34</v>
      </c>
      <c r="AB71" s="95" t="str">
        <f>IF(OR(ISBLANK('Prediction Log'!N86),ISBLANK('Bet Log'!$O71)), "", IF('Prediction Log'!X86="Y", "W", "L"))</f>
        <v/>
      </c>
      <c r="AC71" s="96" t="str">
        <f t="shared" si="9"/>
        <v/>
      </c>
      <c r="AD71" s="95"/>
      <c r="AE71" s="92" t="str">
        <f t="shared" si="10"/>
        <v/>
      </c>
      <c r="AF71" s="97" t="n">
        <f>IF(ISERROR('Bet Log'!$AA71+'Bet Log'!$AC71+'Bet Log'!$AE71), "", 'Bet Log'!$AA71+'Bet Log'!$AC71+'Bet Log'!$AE71)</f>
        <v>1.34</v>
      </c>
    </row>
    <row r="72" ht="14.25" customHeight="1">
      <c r="A72" s="92" t="n">
        <f>Games!A68</f>
        <v>9</v>
      </c>
      <c r="B72" s="92" t="str">
        <f>IF('Prediction Log'!B87=0, "",'Prediction Log'!B87)</f>
        <v>Fresno State</v>
      </c>
      <c r="C72" s="92" t="str">
        <f>IF('Prediction Log'!C87=0, "",'Prediction Log'!C87)</f>
        <v>UNLV</v>
      </c>
      <c r="D72" s="92" t="n">
        <f>IF('Prediction Log'!D87=0, "",'Prediction Log'!D87)</f>
        <v>8.5</v>
      </c>
      <c r="E72" s="92" t="n">
        <f>IF('Prediction Log'!E87=0, "",'Prediction Log'!E87)</f>
        <v>-37.5</v>
      </c>
      <c r="F72" s="92" t="str">
        <f>IF('Prediction Log'!I87=0, "",'Prediction Log'!I87)</f>
        <v>Fresno State</v>
      </c>
      <c r="G72" s="70" t="str">
        <f>IF(ISBLANK(Games!B68), "",'Prediction Log'!$J87)</f>
        <v>Fresno State</v>
      </c>
      <c r="H72" s="93" t="n">
        <f>'Prediction Log'!$K87</f>
        <v>0.999963</v>
      </c>
      <c r="I72" s="92" t="str">
        <f>IF(ISBLANK(Games!M68), "",IF(AND(Games!M68="",Games!N68=""),"",IF(ISTEXT(Games!N68), "Side",Games!M68)))</f>
        <v/>
      </c>
      <c r="J72" s="92" t="str">
        <f>IF(ISBLANK(Games!M68), "",IF('Bet Log'!$I72="Spread", Games!O68, ""))</f>
        <v/>
      </c>
      <c r="K72" s="92" t="str">
        <f>IF(ISBLANK(Games!N68), "",IF(ISTEXT(Games!N68), Games!N68, ""))</f>
        <v/>
      </c>
      <c r="L72" s="92" t="str">
        <f>IF(ISBLANK(Games!Q68), "", Games!Q68)</f>
        <v/>
      </c>
      <c r="M72" s="92"/>
      <c r="N72" s="94"/>
      <c r="O72" s="94"/>
      <c r="P72" s="95"/>
      <c r="Q72" s="95"/>
      <c r="R72" s="95"/>
      <c r="S72" s="95"/>
      <c r="T72" s="96" t="n">
        <f t="shared" si="2"/>
        <v>0</v>
      </c>
      <c r="U72" s="96" t="n">
        <f t="shared" si="3"/>
        <v>0</v>
      </c>
      <c r="V72" s="96" t="n">
        <f t="shared" si="4"/>
        <v>0</v>
      </c>
      <c r="W72" s="96" t="n">
        <f t="shared" si="5"/>
        <v>0</v>
      </c>
      <c r="X72" s="96" t="n">
        <f t="shared" si="6"/>
        <v>0</v>
      </c>
      <c r="Y72" s="96" t="n">
        <f t="shared" si="7"/>
        <v>0</v>
      </c>
      <c r="Z72" s="95" t="str">
        <f>IF(OR(ISBLANK('Prediction Log'!N87),ISBLANK('Bet Log'!$N72)), "", IF('Prediction Log'!W87="Y", "W", "L"))</f>
        <v/>
      </c>
      <c r="AA72" s="96" t="str">
        <f t="shared" si="8"/>
        <v/>
      </c>
      <c r="AB72" s="95" t="str">
        <f>IF(OR(ISBLANK('Prediction Log'!N87),ISBLANK('Bet Log'!$O72)), "", IF('Prediction Log'!X87="Y", "W", "L"))</f>
        <v/>
      </c>
      <c r="AC72" s="96" t="str">
        <f t="shared" si="9"/>
        <v/>
      </c>
      <c r="AD72" s="95"/>
      <c r="AE72" s="92" t="str">
        <f t="shared" si="10"/>
        <v/>
      </c>
      <c r="AF72" s="97" t="n">
        <f>IF(ISERROR('Bet Log'!$AA72+'Bet Log'!$AC72+'Bet Log'!$AE72), "", 'Bet Log'!$AA72+'Bet Log'!$AC72+'Bet Log'!$AE72)</f>
        <v>0</v>
      </c>
    </row>
    <row r="73" ht="14.25" customHeight="1">
      <c r="A73" s="92" t="n">
        <f>Games!A69</f>
        <v>9</v>
      </c>
      <c r="B73" s="92" t="str">
        <f>IF('Prediction Log'!B88=0, "",'Prediction Log'!B88)</f>
        <v>UCF</v>
      </c>
      <c r="C73" s="92" t="str">
        <f>IF('Prediction Log'!C88=0, "",'Prediction Log'!C88)</f>
        <v>West Virginia</v>
      </c>
      <c r="D73" s="92" t="n">
        <f>IF('Prediction Log'!D88=0, "",'Prediction Log'!D88)</f>
        <v>-7</v>
      </c>
      <c r="E73" s="92" t="n">
        <f>IF('Prediction Log'!E88=0, "",'Prediction Log'!E88)</f>
        <v>-10.1</v>
      </c>
      <c r="F73" s="92" t="str">
        <f>IF('Prediction Log'!I88=0, "",'Prediction Log'!I88)</f>
        <v>UCF</v>
      </c>
      <c r="G73" s="70" t="str">
        <f>IF(ISBLANK(Games!B69), "",'Prediction Log'!$J88)</f>
        <v>UCF</v>
      </c>
      <c r="H73" s="93" t="n">
        <f>'Prediction Log'!$K88</f>
        <v>0.876385</v>
      </c>
      <c r="I73" s="92" t="str">
        <f>IF(ISBLANK(Games!M69), "",IF(AND(Games!M69="",Games!N69=""),"",IF(ISTEXT(Games!N69), "Side",Games!M69)))</f>
        <v/>
      </c>
      <c r="J73" s="92" t="str">
        <f>IF(ISBLANK(Games!M69), "",IF('Bet Log'!$I73="Spread", Games!O69, ""))</f>
        <v/>
      </c>
      <c r="K73" s="92" t="str">
        <f>IF(ISBLANK(Games!N69), "",IF(ISTEXT(Games!N69), Games!N69, ""))</f>
        <v/>
      </c>
      <c r="L73" s="92" t="str">
        <f>IF(ISBLANK(Games!Q69), "", Games!Q69)</f>
        <v/>
      </c>
      <c r="M73" s="92"/>
      <c r="N73" s="94"/>
      <c r="O73" s="94"/>
      <c r="P73" s="95"/>
      <c r="Q73" s="95"/>
      <c r="R73" s="95"/>
      <c r="S73" s="95"/>
      <c r="T73" s="96" t="n">
        <f t="shared" si="2"/>
        <v>0</v>
      </c>
      <c r="U73" s="96" t="n">
        <f t="shared" si="3"/>
        <v>0</v>
      </c>
      <c r="V73" s="96" t="n">
        <f t="shared" si="4"/>
        <v>0</v>
      </c>
      <c r="W73" s="96" t="n">
        <f t="shared" si="5"/>
        <v>0</v>
      </c>
      <c r="X73" s="96" t="n">
        <f t="shared" si="6"/>
        <v>0</v>
      </c>
      <c r="Y73" s="96" t="n">
        <f t="shared" si="7"/>
        <v>0</v>
      </c>
      <c r="Z73" s="95" t="str">
        <f>IF(OR(ISBLANK('Prediction Log'!N88),ISBLANK('Bet Log'!$N73)), "", IF('Prediction Log'!W88="Y", "W", "L"))</f>
        <v/>
      </c>
      <c r="AA73" s="96" t="str">
        <f t="shared" si="8"/>
        <v/>
      </c>
      <c r="AB73" s="95" t="str">
        <f>IF(OR(ISBLANK('Prediction Log'!N88),ISBLANK('Bet Log'!$O73)), "", IF('Prediction Log'!X88="Y", "W", "L"))</f>
        <v/>
      </c>
      <c r="AC73" s="96" t="str">
        <f t="shared" si="9"/>
        <v/>
      </c>
      <c r="AD73" s="95"/>
      <c r="AE73" s="92" t="str">
        <f t="shared" si="10"/>
        <v/>
      </c>
      <c r="AF73" s="97" t="n">
        <f>IF(ISERROR('Bet Log'!$AA73+'Bet Log'!$AC73+'Bet Log'!$AE73), "", 'Bet Log'!$AA73+'Bet Log'!$AC73+'Bet Log'!$AE73)</f>
        <v>0</v>
      </c>
    </row>
    <row r="74" ht="14.25" customHeight="1">
      <c r="A74" s="92" t="n">
        <f>Games!A70</f>
        <v>9</v>
      </c>
      <c r="B74" s="92" t="str">
        <f>IF('Prediction Log'!B89=0, "",'Prediction Log'!B89)</f>
        <v>Texas A&amp;M</v>
      </c>
      <c r="C74" s="92" t="str">
        <f>IF('Prediction Log'!C89=0, "",'Prediction Log'!C89)</f>
        <v>South Carolina</v>
      </c>
      <c r="D74" s="92" t="n">
        <f>IF('Prediction Log'!D89=0, "",'Prediction Log'!D89)</f>
        <v>-16.5</v>
      </c>
      <c r="E74" s="92" t="n">
        <f>IF('Prediction Log'!E89=0, "",'Prediction Log'!E89)</f>
        <v>-11.9</v>
      </c>
      <c r="F74" s="92" t="str">
        <f>IF('Prediction Log'!I89=0, "",'Prediction Log'!I89)</f>
        <v>Texas A&amp;M</v>
      </c>
      <c r="G74" s="70" t="str">
        <f>IF(ISBLANK(Games!B70), "",'Prediction Log'!$J89)</f>
        <v>Texas A&amp;M</v>
      </c>
      <c r="H74" s="93" t="n">
        <f>'Prediction Log'!$K89</f>
        <v>0.970887</v>
      </c>
      <c r="I74" s="92" t="str">
        <f>IF(ISBLANK(Games!M70), "",IF(AND(Games!M70="",Games!N70=""),"",IF(ISTEXT(Games!N70), "Side",Games!M70)))</f>
        <v/>
      </c>
      <c r="J74" s="92" t="str">
        <f>IF(ISBLANK(Games!M70), "",IF('Bet Log'!$I74="Spread", Games!O70, ""))</f>
        <v/>
      </c>
      <c r="K74" s="92" t="str">
        <f>IF(ISBLANK(Games!N70), "",IF(ISTEXT(Games!N70), Games!N70, ""))</f>
        <v/>
      </c>
      <c r="L74" s="92" t="str">
        <f>IF(ISBLANK(Games!Q70), "", Games!Q70)</f>
        <v/>
      </c>
      <c r="M74" s="92"/>
      <c r="N74" s="94"/>
      <c r="O74" s="94"/>
      <c r="P74" s="95"/>
      <c r="Q74" s="95"/>
      <c r="R74" s="95"/>
      <c r="S74" s="95"/>
      <c r="T74" s="96" t="n">
        <f t="shared" si="2"/>
        <v>0</v>
      </c>
      <c r="U74" s="96" t="n">
        <f t="shared" si="3"/>
        <v>0</v>
      </c>
      <c r="V74" s="96" t="n">
        <f t="shared" si="4"/>
        <v>0</v>
      </c>
      <c r="W74" s="96" t="n">
        <f t="shared" si="5"/>
        <v>0</v>
      </c>
      <c r="X74" s="96" t="n">
        <f t="shared" si="6"/>
        <v>0</v>
      </c>
      <c r="Y74" s="96" t="n">
        <f t="shared" si="7"/>
        <v>0</v>
      </c>
      <c r="Z74" s="95" t="str">
        <f>IF(OR(ISBLANK('Prediction Log'!N89),ISBLANK('Bet Log'!$N74)), "", IF('Prediction Log'!W89="Y", "W", "L"))</f>
        <v/>
      </c>
      <c r="AA74" s="96" t="str">
        <f t="shared" si="8"/>
        <v/>
      </c>
      <c r="AB74" s="95" t="str">
        <f>IF(OR(ISBLANK('Prediction Log'!N89),ISBLANK('Bet Log'!$O74)), "", IF('Prediction Log'!X89="Y", "W", "L"))</f>
        <v/>
      </c>
      <c r="AC74" s="96" t="str">
        <f t="shared" si="9"/>
        <v/>
      </c>
      <c r="AD74" s="95"/>
      <c r="AE74" s="92" t="str">
        <f t="shared" si="10"/>
        <v/>
      </c>
      <c r="AF74" s="97" t="n">
        <f>IF(ISERROR('Bet Log'!$AA74+'Bet Log'!$AC74+'Bet Log'!$AE74), "", 'Bet Log'!$AA74+'Bet Log'!$AC74+'Bet Log'!$AE74)</f>
        <v>0</v>
      </c>
    </row>
    <row r="75" ht="14.25" customHeight="1">
      <c r="A75" s="92" t="n">
        <f>Games!A71</f>
        <v>9</v>
      </c>
      <c r="B75" s="92" t="str">
        <f>IF('Prediction Log'!B90=0, "",'Prediction Log'!B90)</f>
        <v>Penn State</v>
      </c>
      <c r="C75" s="92" t="str">
        <f>IF('Prediction Log'!C90=0, "",'Prediction Log'!C90)</f>
        <v>Indiana</v>
      </c>
      <c r="D75" s="92" t="n">
        <f>IF('Prediction Log'!D90=0, "",'Prediction Log'!D90)</f>
        <v>-31.5</v>
      </c>
      <c r="E75" s="92" t="n">
        <f>IF('Prediction Log'!E90=0, "",'Prediction Log'!E90)</f>
        <v>-38.4</v>
      </c>
      <c r="F75" s="92" t="str">
        <f>IF('Prediction Log'!I90=0, "",'Prediction Log'!I90)</f>
        <v>Penn State</v>
      </c>
      <c r="G75" s="70" t="str">
        <f>IF(ISBLANK(Games!B71), "",'Prediction Log'!$J90)</f>
        <v>Penn State</v>
      </c>
      <c r="H75" s="93" t="n">
        <f>'Prediction Log'!$K90</f>
        <v>0.999849</v>
      </c>
      <c r="I75" s="92" t="str">
        <f>IF(ISBLANK(Games!M71), "",IF(AND(Games!M71="",Games!N71=""),"",IF(ISTEXT(Games!N71), "Side",Games!M71)))</f>
        <v/>
      </c>
      <c r="J75" s="92" t="str">
        <f>IF(ISBLANK(Games!M71), "",IF('Bet Log'!$I75="Spread", Games!O71, ""))</f>
        <v/>
      </c>
      <c r="K75" s="92" t="str">
        <f>IF(ISBLANK(Games!N71), "",IF(ISTEXT(Games!N71), Games!N71, ""))</f>
        <v/>
      </c>
      <c r="L75" s="92" t="str">
        <f>IF(ISBLANK(Games!Q71), "", Games!Q71)</f>
        <v/>
      </c>
      <c r="M75" s="92"/>
      <c r="N75" s="94"/>
      <c r="O75" s="94"/>
      <c r="P75" s="95"/>
      <c r="Q75" s="95"/>
      <c r="R75" s="95"/>
      <c r="S75" s="95"/>
      <c r="T75" s="96" t="n">
        <f t="shared" si="2"/>
        <v>0</v>
      </c>
      <c r="U75" s="96" t="n">
        <f t="shared" si="3"/>
        <v>0</v>
      </c>
      <c r="V75" s="96" t="n">
        <f t="shared" si="4"/>
        <v>0</v>
      </c>
      <c r="W75" s="96" t="n">
        <f t="shared" si="5"/>
        <v>0</v>
      </c>
      <c r="X75" s="96" t="n">
        <f t="shared" si="6"/>
        <v>0</v>
      </c>
      <c r="Y75" s="96" t="n">
        <f t="shared" si="7"/>
        <v>0</v>
      </c>
      <c r="Z75" s="95" t="str">
        <f>IF(OR(ISBLANK('Prediction Log'!N90),ISBLANK('Bet Log'!$N75)), "", IF('Prediction Log'!W90="Y", "W", "L"))</f>
        <v/>
      </c>
      <c r="AA75" s="96" t="str">
        <f t="shared" si="8"/>
        <v/>
      </c>
      <c r="AB75" s="95" t="str">
        <f>IF(OR(ISBLANK('Prediction Log'!N90),ISBLANK('Bet Log'!$O75)), "", IF('Prediction Log'!X90="Y", "W", "L"))</f>
        <v/>
      </c>
      <c r="AC75" s="96" t="str">
        <f t="shared" si="9"/>
        <v/>
      </c>
      <c r="AD75" s="95"/>
      <c r="AE75" s="92" t="str">
        <f t="shared" si="10"/>
        <v/>
      </c>
      <c r="AF75" s="97" t="n">
        <f>IF(ISERROR('Bet Log'!$AA75+'Bet Log'!$AC75+'Bet Log'!$AE75), "", 'Bet Log'!$AA75+'Bet Log'!$AC75+'Bet Log'!$AE75)</f>
        <v>0</v>
      </c>
    </row>
    <row r="76" ht="14.25" customHeight="1">
      <c r="A76" s="92" t="n">
        <f>Games!A72</f>
        <v>9</v>
      </c>
      <c r="B76" s="92" t="str">
        <f>IF('Prediction Log'!B91=0, "",'Prediction Log'!B91)</f>
        <v>SMU</v>
      </c>
      <c r="C76" s="92" t="str">
        <f>IF('Prediction Log'!C91=0, "",'Prediction Log'!C91)</f>
        <v>Tulsa</v>
      </c>
      <c r="D76" s="92" t="n">
        <f>IF('Prediction Log'!D91=0, "",'Prediction Log'!D91)</f>
        <v>-20.5</v>
      </c>
      <c r="E76" s="92" t="n">
        <f>IF('Prediction Log'!E91=0, "",'Prediction Log'!E91)</f>
        <v>-28.2</v>
      </c>
      <c r="F76" s="92" t="str">
        <f>IF('Prediction Log'!I91=0, "",'Prediction Log'!I91)</f>
        <v>SMU</v>
      </c>
      <c r="G76" s="70" t="str">
        <f>IF(ISBLANK(Games!B72), "",'Prediction Log'!$J91)</f>
        <v>SMU</v>
      </c>
      <c r="H76" s="93" t="n">
        <f>'Prediction Log'!$K91</f>
        <v>0.996704</v>
      </c>
      <c r="I76" s="92" t="str">
        <f>IF(ISBLANK(Games!M72), "",IF(AND(Games!M72="",Games!N72=""),"",IF(ISTEXT(Games!N72), "Side",Games!M72)))</f>
        <v/>
      </c>
      <c r="J76" s="92" t="str">
        <f>IF(ISBLANK(Games!M72), "",IF('Bet Log'!$I76="Spread", Games!O72, ""))</f>
        <v/>
      </c>
      <c r="K76" s="92" t="str">
        <f>IF(ISBLANK(Games!N72), "",IF(ISTEXT(Games!N72), Games!N72, ""))</f>
        <v/>
      </c>
      <c r="L76" s="92" t="str">
        <f>IF(ISBLANK(Games!Q72), "", Games!Q72)</f>
        <v/>
      </c>
      <c r="M76" s="92"/>
      <c r="N76" s="94"/>
      <c r="O76" s="94"/>
      <c r="P76" s="95"/>
      <c r="Q76" s="95"/>
      <c r="R76" s="95"/>
      <c r="S76" s="95"/>
      <c r="T76" s="96" t="n">
        <f t="shared" si="2"/>
        <v>0</v>
      </c>
      <c r="U76" s="96" t="n">
        <f t="shared" si="3"/>
        <v>0</v>
      </c>
      <c r="V76" s="96" t="n">
        <f t="shared" si="4"/>
        <v>0</v>
      </c>
      <c r="W76" s="96" t="n">
        <f t="shared" si="5"/>
        <v>0</v>
      </c>
      <c r="X76" s="96" t="n">
        <f t="shared" si="6"/>
        <v>0</v>
      </c>
      <c r="Y76" s="96" t="n">
        <f t="shared" si="7"/>
        <v>0</v>
      </c>
      <c r="Z76" s="95" t="str">
        <f>IF(OR(ISBLANK('Prediction Log'!N91),ISBLANK('Bet Log'!$N76)), "", IF('Prediction Log'!W91="Y", "W", "L"))</f>
        <v/>
      </c>
      <c r="AA76" s="96" t="str">
        <f t="shared" si="8"/>
        <v/>
      </c>
      <c r="AB76" s="95" t="str">
        <f>IF(OR(ISBLANK('Prediction Log'!N91),ISBLANK('Bet Log'!$O76)), "", IF('Prediction Log'!X91="Y", "W", "L"))</f>
        <v/>
      </c>
      <c r="AC76" s="96" t="str">
        <f t="shared" si="9"/>
        <v/>
      </c>
      <c r="AD76" s="95"/>
      <c r="AE76" s="92" t="str">
        <f t="shared" si="10"/>
        <v/>
      </c>
      <c r="AF76" s="97" t="n">
        <f>IF(ISERROR('Bet Log'!$AA76+'Bet Log'!$AC76+'Bet Log'!$AE76), "", 'Bet Log'!$AA76+'Bet Log'!$AC76+'Bet Log'!$AE76)</f>
        <v>0</v>
      </c>
    </row>
    <row r="77" ht="14.25" customHeight="1">
      <c r="A77" s="92" t="n">
        <f>Games!A73</f>
        <v>9</v>
      </c>
      <c r="B77" s="92" t="str">
        <f>IF('Prediction Log'!B92=0, "",'Prediction Log'!B92)</f>
        <v>Northwestern</v>
      </c>
      <c r="C77" s="92" t="str">
        <f>IF('Prediction Log'!C92=0, "",'Prediction Log'!C92)</f>
        <v>Maryland</v>
      </c>
      <c r="D77" s="92" t="n">
        <f>IF('Prediction Log'!D92=0, "",'Prediction Log'!D92)</f>
        <v>13.5</v>
      </c>
      <c r="E77" s="92" t="n">
        <f>IF('Prediction Log'!E92=0, "",'Prediction Log'!E92)</f>
        <v>13</v>
      </c>
      <c r="F77" s="92" t="str">
        <f>IF('Prediction Log'!I92=0, "",'Prediction Log'!I92)</f>
        <v>Maryland</v>
      </c>
      <c r="G77" s="70" t="str">
        <f>IF(ISBLANK(Games!B73), "",'Prediction Log'!$J92)</f>
        <v>Maryland</v>
      </c>
      <c r="H77" s="93" t="n">
        <f>'Prediction Log'!$K92</f>
        <v>0.827865</v>
      </c>
      <c r="I77" s="92" t="str">
        <f>IF(ISBLANK(Games!M73), "",IF(AND(Games!M73="",Games!N73=""),"",IF(ISTEXT(Games!N73), "Side",Games!M73)))</f>
        <v/>
      </c>
      <c r="J77" s="92" t="str">
        <f>IF(ISBLANK(Games!M73), "",IF('Bet Log'!$I77="Spread", Games!O73, ""))</f>
        <v/>
      </c>
      <c r="K77" s="92" t="str">
        <f>IF(ISBLANK(Games!N73), "",IF(ISTEXT(Games!N73), Games!N73, ""))</f>
        <v/>
      </c>
      <c r="L77" s="92" t="str">
        <f>IF(ISBLANK(Games!Q73), "", Games!Q73)</f>
        <v/>
      </c>
      <c r="M77" s="92"/>
      <c r="N77" s="94"/>
      <c r="O77" s="94"/>
      <c r="P77" s="95"/>
      <c r="Q77" s="95"/>
      <c r="R77" s="95"/>
      <c r="S77" s="95"/>
      <c r="T77" s="96" t="n">
        <f t="shared" si="2"/>
        <v>0</v>
      </c>
      <c r="U77" s="96" t="n">
        <f t="shared" si="3"/>
        <v>0</v>
      </c>
      <c r="V77" s="96" t="n">
        <f t="shared" si="4"/>
        <v>0</v>
      </c>
      <c r="W77" s="96" t="n">
        <f t="shared" si="5"/>
        <v>0</v>
      </c>
      <c r="X77" s="96" t="n">
        <f t="shared" si="6"/>
        <v>0</v>
      </c>
      <c r="Y77" s="96" t="n">
        <f t="shared" si="7"/>
        <v>0</v>
      </c>
      <c r="Z77" s="95" t="str">
        <f>IF(OR(ISBLANK('Prediction Log'!N92),ISBLANK('Bet Log'!$N77)), "", IF('Prediction Log'!W92="Y", "W", "L"))</f>
        <v/>
      </c>
      <c r="AA77" s="96" t="str">
        <f t="shared" si="8"/>
        <v/>
      </c>
      <c r="AB77" s="95" t="str">
        <f>IF(OR(ISBLANK('Prediction Log'!N92),ISBLANK('Bet Log'!$O77)), "", IF('Prediction Log'!X92="Y", "W", "L"))</f>
        <v/>
      </c>
      <c r="AC77" s="96" t="str">
        <f t="shared" si="9"/>
        <v/>
      </c>
      <c r="AD77" s="95"/>
      <c r="AE77" s="92" t="str">
        <f t="shared" si="10"/>
        <v/>
      </c>
      <c r="AF77" s="97" t="n">
        <f>IF(ISERROR('Bet Log'!$AA77+'Bet Log'!$AC77+'Bet Log'!$AE77), "", 'Bet Log'!$AA77+'Bet Log'!$AC77+'Bet Log'!$AE77)</f>
        <v>0</v>
      </c>
    </row>
    <row r="78" ht="14.25" customHeight="1">
      <c r="A78" s="92" t="n">
        <f>Games!A74</f>
        <v>9</v>
      </c>
      <c r="B78" s="92" t="str">
        <f>IF('Prediction Log'!B93=0, "",'Prediction Log'!B93)</f>
        <v>Kansas State</v>
      </c>
      <c r="C78" s="92" t="str">
        <f>IF('Prediction Log'!C93=0, "",'Prediction Log'!C93)</f>
        <v>Houston</v>
      </c>
      <c r="D78" s="92" t="n">
        <f>IF('Prediction Log'!D93=0, "",'Prediction Log'!D93)</f>
        <v>-17.5</v>
      </c>
      <c r="E78" s="92" t="n">
        <f>IF('Prediction Log'!E93=0, "",'Prediction Log'!E93)</f>
        <v>-20.3</v>
      </c>
      <c r="F78" s="92" t="str">
        <f>IF('Prediction Log'!I93=0, "",'Prediction Log'!I93)</f>
        <v>Kansas State</v>
      </c>
      <c r="G78" s="70" t="str">
        <f>IF(ISBLANK(Games!B74), "",'Prediction Log'!$J93)</f>
        <v>Kansas State</v>
      </c>
      <c r="H78" s="93" t="n">
        <f>'Prediction Log'!$K93</f>
        <v>0.99429</v>
      </c>
      <c r="I78" s="92" t="str">
        <f>IF(ISBLANK(Games!M74), "",IF(AND(Games!M74="",Games!N74=""),"",IF(ISTEXT(Games!N74), "Side",Games!M74)))</f>
        <v/>
      </c>
      <c r="J78" s="92" t="str">
        <f>IF(ISBLANK(Games!M74), "",IF('Bet Log'!$I78="Spread", Games!O74, ""))</f>
        <v/>
      </c>
      <c r="K78" s="92" t="str">
        <f>IF(ISBLANK(Games!N74), "",IF(ISTEXT(Games!N74), Games!N74, ""))</f>
        <v/>
      </c>
      <c r="L78" s="92" t="str">
        <f>IF(ISBLANK(Games!Q74), "", Games!Q74)</f>
        <v/>
      </c>
      <c r="M78" s="92"/>
      <c r="N78" s="94"/>
      <c r="O78" s="94"/>
      <c r="P78" s="95"/>
      <c r="Q78" s="95"/>
      <c r="R78" s="95"/>
      <c r="S78" s="95"/>
      <c r="T78" s="96" t="n">
        <f t="shared" si="2"/>
        <v>0</v>
      </c>
      <c r="U78" s="96" t="n">
        <f t="shared" si="3"/>
        <v>0</v>
      </c>
      <c r="V78" s="96" t="n">
        <f t="shared" si="4"/>
        <v>0</v>
      </c>
      <c r="W78" s="96" t="n">
        <f t="shared" si="5"/>
        <v>0</v>
      </c>
      <c r="X78" s="96" t="n">
        <f t="shared" si="6"/>
        <v>0</v>
      </c>
      <c r="Y78" s="96" t="n">
        <f t="shared" si="7"/>
        <v>0</v>
      </c>
      <c r="Z78" s="95" t="str">
        <f>IF(OR(ISBLANK('Prediction Log'!N93),ISBLANK('Bet Log'!$N78)), "", IF('Prediction Log'!W93="Y", "W", "L"))</f>
        <v/>
      </c>
      <c r="AA78" s="96" t="str">
        <f t="shared" si="8"/>
        <v/>
      </c>
      <c r="AB78" s="95" t="str">
        <f>IF(OR(ISBLANK('Prediction Log'!N93),ISBLANK('Bet Log'!$O78)), "", IF('Prediction Log'!X93="Y", "W", "L"))</f>
        <v/>
      </c>
      <c r="AC78" s="96" t="str">
        <f t="shared" si="9"/>
        <v/>
      </c>
      <c r="AD78" s="95"/>
      <c r="AE78" s="92" t="str">
        <f t="shared" si="10"/>
        <v/>
      </c>
      <c r="AF78" s="97" t="n">
        <f>IF(ISERROR('Bet Log'!$AA78+'Bet Log'!$AC78+'Bet Log'!$AE78), "", 'Bet Log'!$AA78+'Bet Log'!$AC78+'Bet Log'!$AE78)</f>
        <v>0</v>
      </c>
    </row>
    <row r="79" ht="14.25" customHeight="1">
      <c r="A79" s="92" t="n">
        <f>Games!A75</f>
        <v>9</v>
      </c>
      <c r="B79" s="92" t="str">
        <f>IF('Prediction Log'!B94=0, "",'Prediction Log'!B94)</f>
        <v>Boston College</v>
      </c>
      <c r="C79" s="92" t="str">
        <f>IF('Prediction Log'!C94=0, "",'Prediction Log'!C94)</f>
        <v>Connecticut</v>
      </c>
      <c r="D79" s="92" t="n">
        <f>IF('Prediction Log'!D94=0, "",'Prediction Log'!D94)</f>
        <v>-14.5</v>
      </c>
      <c r="E79" s="92" t="n">
        <f>IF('Prediction Log'!E94=0, "",'Prediction Log'!E94)</f>
        <v>-8.8</v>
      </c>
      <c r="F79" s="92" t="str">
        <f>IF('Prediction Log'!I94=0, "",'Prediction Log'!I94)</f>
        <v>Boston College</v>
      </c>
      <c r="G79" s="70" t="str">
        <f>IF(ISBLANK(Games!B75), "",'Prediction Log'!$J94)</f>
        <v>Boston College</v>
      </c>
      <c r="H79" s="93" t="n">
        <f>'Prediction Log'!$K94</f>
        <v>0.963744</v>
      </c>
      <c r="I79" s="92" t="str">
        <f>IF(ISBLANK(Games!M75), "",IF(AND(Games!M75="",Games!N75=""),"",IF(ISTEXT(Games!N75), "Side",Games!M75)))</f>
        <v/>
      </c>
      <c r="J79" s="92" t="str">
        <f>IF(ISBLANK(Games!M75), "",IF('Bet Log'!$I79="Spread", Games!O75, ""))</f>
        <v/>
      </c>
      <c r="K79" s="92" t="str">
        <f>IF(ISBLANK(Games!N75), "",IF(ISTEXT(Games!N75), Games!N75, ""))</f>
        <v/>
      </c>
      <c r="L79" s="92" t="str">
        <f>IF(ISBLANK(Games!Q75), "", Games!Q75)</f>
        <v/>
      </c>
      <c r="M79" s="92"/>
      <c r="N79" s="94"/>
      <c r="O79" s="94"/>
      <c r="P79" s="95"/>
      <c r="Q79" s="95"/>
      <c r="R79" s="95"/>
      <c r="S79" s="95"/>
      <c r="T79" s="96" t="n">
        <f t="shared" si="2"/>
        <v>0</v>
      </c>
      <c r="U79" s="96" t="n">
        <f t="shared" si="3"/>
        <v>0</v>
      </c>
      <c r="V79" s="96" t="n">
        <f t="shared" si="4"/>
        <v>0</v>
      </c>
      <c r="W79" s="96" t="n">
        <f t="shared" si="5"/>
        <v>0</v>
      </c>
      <c r="X79" s="96" t="n">
        <f t="shared" si="6"/>
        <v>0</v>
      </c>
      <c r="Y79" s="96" t="n">
        <f t="shared" si="7"/>
        <v>0</v>
      </c>
      <c r="Z79" s="95" t="str">
        <f>IF(OR(ISBLANK('Prediction Log'!N94),ISBLANK('Bet Log'!$N79)), "", IF('Prediction Log'!W94="Y", "W", "L"))</f>
        <v/>
      </c>
      <c r="AA79" s="96" t="str">
        <f t="shared" si="8"/>
        <v/>
      </c>
      <c r="AB79" s="95" t="str">
        <f>IF(OR(ISBLANK('Prediction Log'!N94),ISBLANK('Bet Log'!$O79)), "", IF('Prediction Log'!X94="Y", "W", "L"))</f>
        <v/>
      </c>
      <c r="AC79" s="96" t="str">
        <f t="shared" si="9"/>
        <v/>
      </c>
      <c r="AD79" s="95"/>
      <c r="AE79" s="92" t="str">
        <f t="shared" si="10"/>
        <v/>
      </c>
      <c r="AF79" s="97" t="n">
        <f>IF(ISERROR('Bet Log'!$AA79+'Bet Log'!$AC79+'Bet Log'!$AE79), "", 'Bet Log'!$AA79+'Bet Log'!$AC79+'Bet Log'!$AE79)</f>
        <v>0</v>
      </c>
    </row>
    <row r="80" ht="14.25" customHeight="1">
      <c r="A80" s="92" t="n">
        <f>Games!A76</f>
        <v>9</v>
      </c>
      <c r="B80" s="92" t="str">
        <f>IF('Prediction Log'!B95=0, "",'Prediction Log'!B95)</f>
        <v>Eastern Michigan</v>
      </c>
      <c r="C80" s="92" t="str">
        <f>IF('Prediction Log'!C95=0, "",'Prediction Log'!C95)</f>
        <v>Western Michigan</v>
      </c>
      <c r="D80" s="92" t="n">
        <f>IF('Prediction Log'!D95=0, "",'Prediction Log'!D95)</f>
        <v>2.5</v>
      </c>
      <c r="E80" s="92" t="n">
        <f>IF('Prediction Log'!E95=0, "",'Prediction Log'!E95)</f>
        <v>-14.8</v>
      </c>
      <c r="F80" s="92" t="str">
        <f>IF('Prediction Log'!I95=0, "",'Prediction Log'!I95)</f>
        <v>Eastern Michigan</v>
      </c>
      <c r="G80" s="70" t="str">
        <f>IF(ISBLANK(Games!B76), "",'Prediction Log'!$J95)</f>
        <v>Eastern Michigan</v>
      </c>
      <c r="H80" s="93" t="n">
        <f>'Prediction Log'!$K95</f>
        <v>0.986997</v>
      </c>
      <c r="I80" s="92" t="str">
        <f>IF(ISBLANK(Games!M76), "",IF(AND(Games!M76="",Games!N76=""),"",IF(ISTEXT(Games!N76), "Side",Games!M76)))</f>
        <v/>
      </c>
      <c r="J80" s="92" t="str">
        <f>IF(ISBLANK(Games!M76), "",IF('Bet Log'!$I80="Spread", Games!O76, ""))</f>
        <v/>
      </c>
      <c r="K80" s="92" t="str">
        <f>IF(ISBLANK(Games!N76), "",IF(ISTEXT(Games!N76), Games!N76, ""))</f>
        <v/>
      </c>
      <c r="L80" s="92" t="str">
        <f>IF(ISBLANK(Games!Q76), "", Games!Q76)</f>
        <v/>
      </c>
      <c r="M80" s="92"/>
      <c r="N80" s="94"/>
      <c r="O80" s="94"/>
      <c r="P80" s="95"/>
      <c r="Q80" s="95"/>
      <c r="R80" s="95"/>
      <c r="S80" s="95"/>
      <c r="T80" s="96" t="n">
        <f t="shared" si="2"/>
        <v>0</v>
      </c>
      <c r="U80" s="96" t="n">
        <f t="shared" si="3"/>
        <v>0</v>
      </c>
      <c r="V80" s="96" t="n">
        <f t="shared" si="4"/>
        <v>0</v>
      </c>
      <c r="W80" s="96" t="n">
        <f t="shared" si="5"/>
        <v>0</v>
      </c>
      <c r="X80" s="96" t="n">
        <f t="shared" si="6"/>
        <v>0</v>
      </c>
      <c r="Y80" s="96" t="n">
        <f t="shared" si="7"/>
        <v>0</v>
      </c>
      <c r="Z80" s="95" t="str">
        <f>IF(OR(ISBLANK('Prediction Log'!N95),ISBLANK('Bet Log'!$N80)), "", IF('Prediction Log'!W95="Y", "W", "L"))</f>
        <v/>
      </c>
      <c r="AA80" s="96" t="str">
        <f t="shared" si="8"/>
        <v/>
      </c>
      <c r="AB80" s="95" t="str">
        <f>IF(OR(ISBLANK('Prediction Log'!N95),ISBLANK('Bet Log'!$O80)), "", IF('Prediction Log'!X95="Y", "W", "L"))</f>
        <v/>
      </c>
      <c r="AC80" s="96" t="str">
        <f t="shared" si="9"/>
        <v/>
      </c>
      <c r="AD80" s="95"/>
      <c r="AE80" s="92" t="str">
        <f t="shared" si="10"/>
        <v/>
      </c>
      <c r="AF80" s="97" t="n">
        <f>IF(ISERROR('Bet Log'!$AA80+'Bet Log'!$AC80+'Bet Log'!$AE80), "", 'Bet Log'!$AA80+'Bet Log'!$AC80+'Bet Log'!$AE80)</f>
        <v>0</v>
      </c>
    </row>
    <row r="81" ht="14.25" customHeight="1">
      <c r="A81" s="92" t="n">
        <f>Games!A77</f>
        <v>9</v>
      </c>
      <c r="B81" s="92" t="str">
        <f>IF('Prediction Log'!B96=0, "",'Prediction Log'!B96)</f>
        <v>North Texas</v>
      </c>
      <c r="C81" s="92" t="str">
        <f>IF('Prediction Log'!C96=0, "",'Prediction Log'!C96)</f>
        <v>Memphis</v>
      </c>
      <c r="D81" s="92" t="n">
        <f>IF('Prediction Log'!D96=0, "",'Prediction Log'!D96)</f>
        <v>6.5</v>
      </c>
      <c r="E81" s="92" t="n">
        <f>IF('Prediction Log'!E96=0, "",'Prediction Log'!E96)</f>
        <v>13.9</v>
      </c>
      <c r="F81" s="92" t="str">
        <f>IF('Prediction Log'!I96=0, "",'Prediction Log'!I96)</f>
        <v>Memphis</v>
      </c>
      <c r="G81" s="70" t="str">
        <f>IF(ISBLANK(Games!B77), "",'Prediction Log'!$J96)</f>
        <v>Memphis</v>
      </c>
      <c r="H81" s="93" t="n">
        <f>'Prediction Log'!$K96</f>
        <v>0.941352</v>
      </c>
      <c r="I81" s="92" t="str">
        <f>IF(ISBLANK(Games!M77), "",IF(AND(Games!M77="",Games!N77=""),"",IF(ISTEXT(Games!N77), "Side",Games!M77)))</f>
        <v/>
      </c>
      <c r="J81" s="92" t="str">
        <f>IF(ISBLANK(Games!M77), "",IF('Bet Log'!$I81="Spread", Games!O77, ""))</f>
        <v/>
      </c>
      <c r="K81" s="92" t="str">
        <f>IF(ISBLANK(Games!N77), "",IF(ISTEXT(Games!N77), Games!N77, ""))</f>
        <v/>
      </c>
      <c r="L81" s="92" t="str">
        <f>IF(ISBLANK(Games!Q77), "", Games!Q77)</f>
        <v/>
      </c>
      <c r="M81" s="92"/>
      <c r="N81" s="94"/>
      <c r="O81" s="94"/>
      <c r="P81" s="95"/>
      <c r="Q81" s="95"/>
      <c r="R81" s="95"/>
      <c r="S81" s="95"/>
      <c r="T81" s="96" t="n">
        <f t="shared" si="2"/>
        <v>0</v>
      </c>
      <c r="U81" s="96" t="n">
        <f t="shared" si="3"/>
        <v>0</v>
      </c>
      <c r="V81" s="96" t="n">
        <f t="shared" si="4"/>
        <v>0</v>
      </c>
      <c r="W81" s="96" t="n">
        <f t="shared" si="5"/>
        <v>0</v>
      </c>
      <c r="X81" s="96" t="n">
        <f t="shared" si="6"/>
        <v>0</v>
      </c>
      <c r="Y81" s="96" t="n">
        <f t="shared" si="7"/>
        <v>0</v>
      </c>
      <c r="Z81" s="95" t="str">
        <f>IF(OR(ISBLANK('Prediction Log'!N96),ISBLANK('Bet Log'!$N81)), "", IF('Prediction Log'!W96="Y", "W", "L"))</f>
        <v/>
      </c>
      <c r="AA81" s="96" t="str">
        <f t="shared" si="8"/>
        <v/>
      </c>
      <c r="AB81" s="95" t="str">
        <f>IF(OR(ISBLANK('Prediction Log'!N96),ISBLANK('Bet Log'!$O81)), "", IF('Prediction Log'!X96="Y", "W", "L"))</f>
        <v/>
      </c>
      <c r="AC81" s="96" t="str">
        <f t="shared" si="9"/>
        <v/>
      </c>
      <c r="AD81" s="95"/>
      <c r="AE81" s="92" t="str">
        <f t="shared" si="10"/>
        <v/>
      </c>
      <c r="AF81" s="97" t="n">
        <f>IF(ISERROR('Bet Log'!$AA81+'Bet Log'!$AC81+'Bet Log'!$AE81), "", 'Bet Log'!$AA81+'Bet Log'!$AC81+'Bet Log'!$AE81)</f>
        <v>0</v>
      </c>
    </row>
    <row r="82" ht="14.25" customHeight="1">
      <c r="A82" s="92" t="n">
        <f>Games!A78</f>
        <v>9</v>
      </c>
      <c r="B82" s="92" t="str">
        <f>IF('Prediction Log'!B97=0, "",'Prediction Log'!B97)</f>
        <v>Notre Dame</v>
      </c>
      <c r="C82" s="92" t="str">
        <f>IF('Prediction Log'!C97=0, "",'Prediction Log'!C97)</f>
        <v>Pittsburgh</v>
      </c>
      <c r="D82" s="92" t="n">
        <f>IF('Prediction Log'!D97=0, "",'Prediction Log'!D97)</f>
        <v>-20.5</v>
      </c>
      <c r="E82" s="92" t="n">
        <f>IF('Prediction Log'!E97=0, "",'Prediction Log'!E97)</f>
        <v>-13.4</v>
      </c>
      <c r="F82" s="92" t="str">
        <f>IF('Prediction Log'!I97=0, "",'Prediction Log'!I97)</f>
        <v>Notre Dame</v>
      </c>
      <c r="G82" s="70" t="str">
        <f>IF(ISBLANK(Games!B78), "",'Prediction Log'!$J97)</f>
        <v>Notre Dame</v>
      </c>
      <c r="H82" s="93" t="n">
        <f>'Prediction Log'!$K97</f>
        <v>0.975897</v>
      </c>
      <c r="I82" s="92" t="str">
        <f>IF(ISBLANK(Games!M78), "",IF(AND(Games!M78="",Games!N78=""),"",IF(ISTEXT(Games!N78), "Side",Games!M78)))</f>
        <v/>
      </c>
      <c r="J82" s="92" t="str">
        <f>IF(ISBLANK(Games!M78), "",IF('Bet Log'!$I82="Spread", Games!O78, ""))</f>
        <v/>
      </c>
      <c r="K82" s="92" t="str">
        <f>IF(ISBLANK(Games!N78), "",IF(ISTEXT(Games!N78), Games!N78, ""))</f>
        <v/>
      </c>
      <c r="L82" s="92" t="str">
        <f>IF(ISBLANK(Games!Q78), "", Games!Q78)</f>
        <v/>
      </c>
      <c r="M82" s="92"/>
      <c r="N82" s="94"/>
      <c r="O82" s="94"/>
      <c r="P82" s="95"/>
      <c r="Q82" s="95"/>
      <c r="R82" s="95"/>
      <c r="S82" s="95"/>
      <c r="T82" s="96" t="n">
        <f t="shared" si="2"/>
        <v>0</v>
      </c>
      <c r="U82" s="96" t="n">
        <f t="shared" si="3"/>
        <v>0</v>
      </c>
      <c r="V82" s="96" t="n">
        <f t="shared" si="4"/>
        <v>0</v>
      </c>
      <c r="W82" s="96" t="n">
        <f t="shared" si="5"/>
        <v>0</v>
      </c>
      <c r="X82" s="96" t="n">
        <f t="shared" si="6"/>
        <v>0</v>
      </c>
      <c r="Y82" s="96" t="n">
        <f t="shared" si="7"/>
        <v>0</v>
      </c>
      <c r="Z82" s="95" t="str">
        <f>IF(OR(ISBLANK('Prediction Log'!N97),ISBLANK('Bet Log'!$N82)), "", IF('Prediction Log'!W97="Y", "W", "L"))</f>
        <v/>
      </c>
      <c r="AA82" s="96" t="str">
        <f t="shared" si="8"/>
        <v/>
      </c>
      <c r="AB82" s="95" t="str">
        <f>IF(OR(ISBLANK('Prediction Log'!N97),ISBLANK('Bet Log'!$O82)), "", IF('Prediction Log'!X97="Y", "W", "L"))</f>
        <v/>
      </c>
      <c r="AC82" s="96" t="str">
        <f t="shared" si="9"/>
        <v/>
      </c>
      <c r="AD82" s="95"/>
      <c r="AE82" s="92" t="str">
        <f t="shared" si="10"/>
        <v/>
      </c>
      <c r="AF82" s="97" t="n">
        <f>IF(ISERROR('Bet Log'!$AA82+'Bet Log'!$AC82+'Bet Log'!$AE82), "", 'Bet Log'!$AA82+'Bet Log'!$AC82+'Bet Log'!$AE82)</f>
        <v>0</v>
      </c>
    </row>
    <row r="83" ht="14.25" customHeight="1">
      <c r="A83" s="92" t="n">
        <f>Games!A79</f>
        <v>9</v>
      </c>
      <c r="B83" s="92" t="str">
        <f>IF('Prediction Log'!B98=0, "",'Prediction Log'!B98)</f>
        <v>Auburn</v>
      </c>
      <c r="C83" s="92" t="str">
        <f>IF('Prediction Log'!C98=0, "",'Prediction Log'!C98)</f>
        <v>Mississippi State</v>
      </c>
      <c r="D83" s="92" t="n">
        <f>IF('Prediction Log'!D98=0, "",'Prediction Log'!D98)</f>
        <v>-6.5</v>
      </c>
      <c r="E83" s="92" t="n">
        <f>IF('Prediction Log'!E98=0, "",'Prediction Log'!E98)</f>
        <v>1</v>
      </c>
      <c r="F83" s="92" t="str">
        <f>IF('Prediction Log'!I98=0, "",'Prediction Log'!I98)</f>
        <v>Mississippi State</v>
      </c>
      <c r="G83" s="70" t="str">
        <f>IF(ISBLANK(Games!B79), "",'Prediction Log'!$J98)</f>
        <v>Auburn</v>
      </c>
      <c r="H83" s="93" t="n">
        <f>'Prediction Log'!$K98</f>
        <v>0.526118</v>
      </c>
      <c r="I83" s="92" t="str">
        <f>IF(ISBLANK(Games!M79), "",IF(AND(Games!M79="",Games!N79=""),"",IF(ISTEXT(Games!N79), "Side",Games!M79)))</f>
        <v/>
      </c>
      <c r="J83" s="92" t="str">
        <f>IF(ISBLANK(Games!M79), "",IF('Bet Log'!$I83="Spread", Games!O79, ""))</f>
        <v/>
      </c>
      <c r="K83" s="92" t="str">
        <f>IF(ISBLANK(Games!N79), "",IF(ISTEXT(Games!N79), Games!N79, ""))</f>
        <v/>
      </c>
      <c r="L83" s="92" t="str">
        <f>IF(ISBLANK(Games!Q79), "", Games!Q79)</f>
        <v/>
      </c>
      <c r="M83" s="92"/>
      <c r="N83" s="94"/>
      <c r="O83" s="94"/>
      <c r="P83" s="95"/>
      <c r="Q83" s="95"/>
      <c r="R83" s="95"/>
      <c r="S83" s="95"/>
      <c r="T83" s="96" t="n">
        <f t="shared" si="2"/>
        <v>0</v>
      </c>
      <c r="U83" s="96" t="n">
        <f t="shared" si="3"/>
        <v>0</v>
      </c>
      <c r="V83" s="96" t="n">
        <f t="shared" si="4"/>
        <v>0</v>
      </c>
      <c r="W83" s="96" t="n">
        <f t="shared" si="5"/>
        <v>0</v>
      </c>
      <c r="X83" s="96" t="n">
        <f t="shared" si="6"/>
        <v>0</v>
      </c>
      <c r="Y83" s="96" t="n">
        <f t="shared" si="7"/>
        <v>0</v>
      </c>
      <c r="Z83" s="95" t="str">
        <f>IF(OR(ISBLANK('Prediction Log'!N98),ISBLANK('Bet Log'!$N83)), "", IF('Prediction Log'!W98="Y", "W", "L"))</f>
        <v/>
      </c>
      <c r="AA83" s="96" t="str">
        <f t="shared" si="8"/>
        <v/>
      </c>
      <c r="AB83" s="95" t="str">
        <f>IF(OR(ISBLANK('Prediction Log'!N98),ISBLANK('Bet Log'!$O83)), "", IF('Prediction Log'!X98="Y", "W", "L"))</f>
        <v/>
      </c>
      <c r="AC83" s="96" t="str">
        <f t="shared" si="9"/>
        <v/>
      </c>
      <c r="AD83" s="95"/>
      <c r="AE83" s="92" t="str">
        <f t="shared" si="10"/>
        <v/>
      </c>
      <c r="AF83" s="97" t="n">
        <f>IF(ISERROR('Bet Log'!$AA83+'Bet Log'!$AC83+'Bet Log'!$AE83), "", 'Bet Log'!$AA83+'Bet Log'!$AC83+'Bet Log'!$AE83)</f>
        <v>0</v>
      </c>
    </row>
    <row r="84" ht="14.25" customHeight="1">
      <c r="A84" s="92" t="n">
        <f>Games!A80</f>
        <v>9</v>
      </c>
      <c r="B84" s="92" t="str">
        <f>IF('Prediction Log'!B99=0, "",'Prediction Log'!B99)</f>
        <v>Miami</v>
      </c>
      <c r="C84" s="92" t="str">
        <f>IF('Prediction Log'!C99=0, "",'Prediction Log'!C99)</f>
        <v>Virginia</v>
      </c>
      <c r="D84" s="92" t="n">
        <f>IF('Prediction Log'!D99=0, "",'Prediction Log'!D99)</f>
        <v>-18.5</v>
      </c>
      <c r="E84" s="92" t="n">
        <f>IF('Prediction Log'!E99=0, "",'Prediction Log'!E99)</f>
        <v>-17.1</v>
      </c>
      <c r="F84" s="92" t="str">
        <f>IF('Prediction Log'!I99=0, "",'Prediction Log'!I99)</f>
        <v>Miami</v>
      </c>
      <c r="G84" s="70" t="str">
        <f>IF(ISBLANK(Games!B80), "",'Prediction Log'!$J99)</f>
        <v>Miami</v>
      </c>
      <c r="H84" s="93" t="n">
        <f>'Prediction Log'!$K99</f>
        <v>0.981509</v>
      </c>
      <c r="I84" s="92" t="str">
        <f>IF(ISBLANK(Games!M80), "",IF(AND(Games!M80="",Games!N80=""),"",IF(ISTEXT(Games!N80), "Side",Games!M80)))</f>
        <v/>
      </c>
      <c r="J84" s="92" t="str">
        <f>IF(ISBLANK(Games!M80), "",IF('Bet Log'!$I84="Spread", Games!O80, ""))</f>
        <v/>
      </c>
      <c r="K84" s="92" t="str">
        <f>IF(ISBLANK(Games!N80), "",IF(ISTEXT(Games!N80), Games!N80, ""))</f>
        <v/>
      </c>
      <c r="L84" s="92" t="str">
        <f>IF(ISBLANK(Games!Q80), "", Games!Q80)</f>
        <v/>
      </c>
      <c r="M84" s="92"/>
      <c r="N84" s="94"/>
      <c r="O84" s="94"/>
      <c r="P84" s="95"/>
      <c r="Q84" s="95"/>
      <c r="R84" s="95"/>
      <c r="S84" s="95"/>
      <c r="T84" s="96" t="n">
        <f t="shared" si="2"/>
        <v>0</v>
      </c>
      <c r="U84" s="96" t="n">
        <f t="shared" si="3"/>
        <v>0</v>
      </c>
      <c r="V84" s="96" t="n">
        <f t="shared" si="4"/>
        <v>0</v>
      </c>
      <c r="W84" s="96" t="n">
        <f t="shared" si="5"/>
        <v>0</v>
      </c>
      <c r="X84" s="96" t="n">
        <f t="shared" si="6"/>
        <v>0</v>
      </c>
      <c r="Y84" s="96" t="n">
        <f t="shared" si="7"/>
        <v>0</v>
      </c>
      <c r="Z84" s="95" t="str">
        <f>IF(OR(ISBLANK('Prediction Log'!N99),ISBLANK('Bet Log'!$N84)), "", IF('Prediction Log'!W99="Y", "W", "L"))</f>
        <v/>
      </c>
      <c r="AA84" s="96" t="str">
        <f t="shared" si="8"/>
        <v/>
      </c>
      <c r="AB84" s="95" t="str">
        <f>IF(OR(ISBLANK('Prediction Log'!N99),ISBLANK('Bet Log'!$O84)), "", IF('Prediction Log'!X99="Y", "W", "L"))</f>
        <v/>
      </c>
      <c r="AC84" s="96" t="str">
        <f t="shared" si="9"/>
        <v/>
      </c>
      <c r="AD84" s="95"/>
      <c r="AE84" s="92" t="str">
        <f t="shared" si="10"/>
        <v/>
      </c>
      <c r="AF84" s="97" t="n">
        <f>IF(ISERROR('Bet Log'!$AA84+'Bet Log'!$AC84+'Bet Log'!$AE84), "", 'Bet Log'!$AA84+'Bet Log'!$AC84+'Bet Log'!$AE84)</f>
        <v>0</v>
      </c>
    </row>
    <row r="85" ht="14.25" customHeight="1">
      <c r="A85" s="92" t="n">
        <f>Games!A81</f>
        <v>9</v>
      </c>
      <c r="B85" s="92" t="str">
        <f>IF('Prediction Log'!B100=0, "",'Prediction Log'!B100)</f>
        <v>California</v>
      </c>
      <c r="C85" s="92" t="str">
        <f>IF('Prediction Log'!C100=0, "",'Prediction Log'!C100)</f>
        <v>USC</v>
      </c>
      <c r="D85" s="92" t="n">
        <f>IF('Prediction Log'!D100=0, "",'Prediction Log'!D100)</f>
        <v>10</v>
      </c>
      <c r="E85" s="92" t="n">
        <f>IF('Prediction Log'!E100=0, "",'Prediction Log'!E100)</f>
        <v>9.5</v>
      </c>
      <c r="F85" s="92" t="str">
        <f>IF('Prediction Log'!I100=0, "",'Prediction Log'!I100)</f>
        <v>USC</v>
      </c>
      <c r="G85" s="70" t="str">
        <f>IF(ISBLANK(Games!B81), "",'Prediction Log'!$J100)</f>
        <v>USC</v>
      </c>
      <c r="H85" s="93" t="n">
        <f>'Prediction Log'!$K100</f>
        <v>0.959108</v>
      </c>
      <c r="I85" s="92" t="str">
        <f>IF(ISBLANK(Games!M81), "",IF(AND(Games!M81="",Games!N81=""),"",IF(ISTEXT(Games!N81), "Side",Games!M81)))</f>
        <v/>
      </c>
      <c r="J85" s="92" t="str">
        <f>IF(ISBLANK(Games!M81), "",IF('Bet Log'!$I85="Spread", Games!O81, ""))</f>
        <v/>
      </c>
      <c r="K85" s="92" t="str">
        <f>IF(ISBLANK(Games!N81), "",IF(ISTEXT(Games!N81), Games!N81, ""))</f>
        <v/>
      </c>
      <c r="L85" s="92" t="str">
        <f>IF(ISBLANK(Games!Q81), "", Games!Q81)</f>
        <v/>
      </c>
      <c r="M85" s="92"/>
      <c r="N85" s="94"/>
      <c r="O85" s="94"/>
      <c r="P85" s="95"/>
      <c r="Q85" s="95"/>
      <c r="R85" s="95"/>
      <c r="S85" s="95"/>
      <c r="T85" s="96" t="n">
        <f t="shared" si="2"/>
        <v>0</v>
      </c>
      <c r="U85" s="96" t="n">
        <f t="shared" si="3"/>
        <v>0</v>
      </c>
      <c r="V85" s="96" t="n">
        <f t="shared" si="4"/>
        <v>0</v>
      </c>
      <c r="W85" s="96" t="n">
        <f t="shared" si="5"/>
        <v>0</v>
      </c>
      <c r="X85" s="96" t="n">
        <f t="shared" si="6"/>
        <v>0</v>
      </c>
      <c r="Y85" s="96" t="n">
        <f t="shared" si="7"/>
        <v>0</v>
      </c>
      <c r="Z85" s="95" t="str">
        <f>IF(OR(ISBLANK('Prediction Log'!N100),ISBLANK('Bet Log'!$N85)), "", IF('Prediction Log'!W100="Y", "W", "L"))</f>
        <v/>
      </c>
      <c r="AA85" s="96" t="str">
        <f t="shared" si="8"/>
        <v/>
      </c>
      <c r="AB85" s="95" t="str">
        <f>IF(OR(ISBLANK('Prediction Log'!N100),ISBLANK('Bet Log'!$O85)), "", IF('Prediction Log'!X100="Y", "W", "L"))</f>
        <v/>
      </c>
      <c r="AC85" s="96" t="str">
        <f t="shared" si="9"/>
        <v/>
      </c>
      <c r="AD85" s="95"/>
      <c r="AE85" s="92" t="str">
        <f t="shared" si="10"/>
        <v/>
      </c>
      <c r="AF85" s="97" t="n">
        <f>IF(ISERROR('Bet Log'!$AA85+'Bet Log'!$AC85+'Bet Log'!$AE85), "", 'Bet Log'!$AA85+'Bet Log'!$AC85+'Bet Log'!$AE85)</f>
        <v>0</v>
      </c>
    </row>
    <row r="86" ht="14.25" customHeight="1">
      <c r="A86" s="92" t="n">
        <f>Games!A82</f>
        <v>9</v>
      </c>
      <c r="B86" s="92" t="str">
        <f>IF('Prediction Log'!B101=0, "",'Prediction Log'!B101)</f>
        <v>South Alabama</v>
      </c>
      <c r="C86" s="92" t="str">
        <f>IF('Prediction Log'!C101=0, "",'Prediction Log'!C101)</f>
        <v>Louisiana</v>
      </c>
      <c r="D86" s="92" t="n">
        <f>IF('Prediction Log'!D101=0, "",'Prediction Log'!D101)</f>
        <v>-11.5</v>
      </c>
      <c r="E86" s="92" t="n">
        <f>IF('Prediction Log'!E101=0, "",'Prediction Log'!E101)</f>
        <v>-5.7</v>
      </c>
      <c r="F86" s="92" t="str">
        <f>IF('Prediction Log'!I101=0, "",'Prediction Log'!I101)</f>
        <v>South Alabama</v>
      </c>
      <c r="G86" s="70" t="str">
        <f>IF(ISBLANK(Games!B82), "",'Prediction Log'!$J101)</f>
        <v>South Alabama</v>
      </c>
      <c r="H86" s="93" t="n">
        <f>'Prediction Log'!$K101</f>
        <v>0.742377</v>
      </c>
      <c r="I86" s="92" t="str">
        <f>IF(ISBLANK(Games!M82), "",IF(AND(Games!M82="",Games!N82=""),"",IF(ISTEXT(Games!N82), "Side",Games!M82)))</f>
        <v>Spread</v>
      </c>
      <c r="J86" s="92" t="str">
        <f>IF(ISBLANK(Games!M82), "",IF('Bet Log'!$I86="Spread", Games!O82, ""))</f>
        <v>Louisiana</v>
      </c>
      <c r="K86" s="92" t="str">
        <f>IF(ISBLANK(Games!N82), "",IF(ISTEXT(Games!N82), Games!N82, ""))</f>
        <v/>
      </c>
      <c r="L86" s="92" t="n">
        <f>IF(ISBLANK(Games!Q82), "", Games!Q82)</f>
        <v>-11.5</v>
      </c>
      <c r="M86" s="92"/>
      <c r="N86" s="94"/>
      <c r="O86" s="94" t="n">
        <v>1.0</v>
      </c>
      <c r="P86" s="95"/>
      <c r="Q86" s="95"/>
      <c r="R86" s="95" t="n">
        <v>-112.0</v>
      </c>
      <c r="S86" s="95"/>
      <c r="T86" s="96" t="n">
        <f t="shared" si="2"/>
        <v>0</v>
      </c>
      <c r="U86" s="96" t="n">
        <f t="shared" si="3"/>
        <v>0</v>
      </c>
      <c r="V86" s="96" t="n">
        <f t="shared" si="4"/>
        <v>1.892857143</v>
      </c>
      <c r="W86" s="96" t="n">
        <f t="shared" si="5"/>
        <v>0.8928571429</v>
      </c>
      <c r="X86" s="96" t="n">
        <f t="shared" si="6"/>
        <v>0</v>
      </c>
      <c r="Y86" s="96" t="n">
        <f t="shared" si="7"/>
        <v>0</v>
      </c>
      <c r="Z86" s="95" t="str">
        <f>IF(OR(ISBLANK('Prediction Log'!N101),ISBLANK('Bet Log'!$N86)), "", IF('Prediction Log'!W101="Y", "W", "L"))</f>
        <v/>
      </c>
      <c r="AA86" s="96" t="str">
        <f t="shared" si="8"/>
        <v/>
      </c>
      <c r="AB86" s="95" t="str">
        <f>IF(OR(ISBLANK('Prediction Log'!N101),ISBLANK('Bet Log'!$O86)), "", IF('Prediction Log'!X101="Y", "W", "L"))</f>
        <v>W</v>
      </c>
      <c r="AC86" s="96" t="n">
        <f t="shared" si="9"/>
        <v>0.8928571429</v>
      </c>
      <c r="AD86" s="95"/>
      <c r="AE86" s="92" t="str">
        <f t="shared" si="10"/>
        <v/>
      </c>
      <c r="AF86" s="97" t="n">
        <f>IF(ISERROR('Bet Log'!$AA86+'Bet Log'!$AC86+'Bet Log'!$AE86), "", 'Bet Log'!$AA86+'Bet Log'!$AC86+'Bet Log'!$AE86)</f>
        <v>0.8928571429</v>
      </c>
    </row>
    <row r="87" ht="14.25" customHeight="1">
      <c r="A87" s="92" t="n">
        <f>Games!A83</f>
        <v>9</v>
      </c>
      <c r="B87" s="92" t="str">
        <f>IF('Prediction Log'!B102=0, "",'Prediction Log'!B102)</f>
        <v>Louisiana Monroe</v>
      </c>
      <c r="C87" s="92" t="str">
        <f>IF('Prediction Log'!C102=0, "",'Prediction Log'!C102)</f>
        <v>Arkansas State</v>
      </c>
      <c r="D87" s="92" t="n">
        <f>IF('Prediction Log'!D102=0, "",'Prediction Log'!D102)</f>
        <v>-2</v>
      </c>
      <c r="E87" s="92" t="n">
        <f>IF('Prediction Log'!E102=0, "",'Prediction Log'!E102)</f>
        <v>0.2</v>
      </c>
      <c r="F87" s="92" t="str">
        <f>IF('Prediction Log'!I102=0, "",'Prediction Log'!I102)</f>
        <v>Arkansas State</v>
      </c>
      <c r="G87" s="70" t="str">
        <f>IF(ISBLANK(Games!B83), "",'Prediction Log'!$J102)</f>
        <v>Louisiana Monroe</v>
      </c>
      <c r="H87" s="93" t="n">
        <f>'Prediction Log'!$K102</f>
        <v>0.709115</v>
      </c>
      <c r="I87" s="92" t="str">
        <f>IF(ISBLANK(Games!M83), "",IF(AND(Games!M83="",Games!N83=""),"",IF(ISTEXT(Games!N83), "Side",Games!M83)))</f>
        <v/>
      </c>
      <c r="J87" s="92" t="str">
        <f>IF(ISBLANK(Games!M83), "",IF('Bet Log'!$I87="Spread", Games!O83, ""))</f>
        <v/>
      </c>
      <c r="K87" s="92" t="str">
        <f>IF(ISBLANK(Games!N83), "",IF(ISTEXT(Games!N83), Games!N83, ""))</f>
        <v/>
      </c>
      <c r="L87" s="92" t="str">
        <f>IF(ISBLANK(Games!Q83), "", Games!Q83)</f>
        <v/>
      </c>
      <c r="M87" s="92"/>
      <c r="N87" s="94"/>
      <c r="O87" s="94"/>
      <c r="P87" s="95"/>
      <c r="Q87" s="95"/>
      <c r="R87" s="95"/>
      <c r="S87" s="95"/>
      <c r="T87" s="96" t="n">
        <f t="shared" si="2"/>
        <v>0</v>
      </c>
      <c r="U87" s="96" t="n">
        <f t="shared" si="3"/>
        <v>0</v>
      </c>
      <c r="V87" s="96" t="n">
        <f t="shared" si="4"/>
        <v>0</v>
      </c>
      <c r="W87" s="96" t="n">
        <f t="shared" si="5"/>
        <v>0</v>
      </c>
      <c r="X87" s="96" t="n">
        <f t="shared" si="6"/>
        <v>0</v>
      </c>
      <c r="Y87" s="96" t="n">
        <f t="shared" si="7"/>
        <v>0</v>
      </c>
      <c r="Z87" s="95" t="str">
        <f>IF(OR(ISBLANK('Prediction Log'!N102),ISBLANK('Bet Log'!$N87)), "", IF('Prediction Log'!W102="Y", "W", "L"))</f>
        <v/>
      </c>
      <c r="AA87" s="96" t="str">
        <f t="shared" si="8"/>
        <v/>
      </c>
      <c r="AB87" s="95" t="str">
        <f>IF(OR(ISBLANK('Prediction Log'!N102),ISBLANK('Bet Log'!$O87)), "", IF('Prediction Log'!X102="Y", "W", "L"))</f>
        <v/>
      </c>
      <c r="AC87" s="96" t="str">
        <f t="shared" si="9"/>
        <v/>
      </c>
      <c r="AD87" s="95"/>
      <c r="AE87" s="92" t="str">
        <f t="shared" si="10"/>
        <v/>
      </c>
      <c r="AF87" s="97" t="n">
        <f>IF(ISERROR('Bet Log'!$AA87+'Bet Log'!$AC87+'Bet Log'!$AE87), "", 'Bet Log'!$AA87+'Bet Log'!$AC87+'Bet Log'!$AE87)</f>
        <v>0</v>
      </c>
    </row>
    <row r="88" ht="14.25" customHeight="1">
      <c r="A88" s="92" t="n">
        <f>Games!A84</f>
        <v>9</v>
      </c>
      <c r="B88" s="92" t="str">
        <f>IF('Prediction Log'!B103=0, "",'Prediction Log'!B103)</f>
        <v>Coastal Carolina</v>
      </c>
      <c r="C88" s="92" t="str">
        <f>IF('Prediction Log'!C103=0, "",'Prediction Log'!C103)</f>
        <v>Marshall</v>
      </c>
      <c r="D88" s="92" t="n">
        <f>IF('Prediction Log'!D103=0, "",'Prediction Log'!D103)</f>
        <v>3.5</v>
      </c>
      <c r="E88" s="92" t="n">
        <f>IF('Prediction Log'!E103=0, "",'Prediction Log'!E103)</f>
        <v>-3.4</v>
      </c>
      <c r="F88" s="92" t="str">
        <f>IF('Prediction Log'!I103=0, "",'Prediction Log'!I103)</f>
        <v>Coastal Carolina</v>
      </c>
      <c r="G88" s="70" t="str">
        <f>IF(ISBLANK(Games!B84), "",'Prediction Log'!$J103)</f>
        <v>Coastal Carolina</v>
      </c>
      <c r="H88" s="93" t="n">
        <f>'Prediction Log'!$K103</f>
        <v>0.652586</v>
      </c>
      <c r="I88" s="92" t="str">
        <f>IF(ISBLANK(Games!M84), "",IF(AND(Games!M84="",Games!N84=""),"",IF(ISTEXT(Games!N84), "Side",Games!M84)))</f>
        <v/>
      </c>
      <c r="J88" s="92" t="str">
        <f>IF(ISBLANK(Games!M84), "",IF('Bet Log'!$I88="Spread", Games!O84, ""))</f>
        <v/>
      </c>
      <c r="K88" s="92" t="str">
        <f>IF(ISBLANK(Games!N84), "",IF(ISTEXT(Games!N84), Games!N84, ""))</f>
        <v/>
      </c>
      <c r="L88" s="92" t="str">
        <f>IF(ISBLANK(Games!Q84), "", Games!Q84)</f>
        <v/>
      </c>
      <c r="M88" s="92"/>
      <c r="N88" s="94"/>
      <c r="O88" s="94"/>
      <c r="P88" s="95"/>
      <c r="Q88" s="95"/>
      <c r="R88" s="95"/>
      <c r="S88" s="95"/>
      <c r="T88" s="96" t="n">
        <f t="shared" si="2"/>
        <v>0</v>
      </c>
      <c r="U88" s="96" t="n">
        <f t="shared" si="3"/>
        <v>0</v>
      </c>
      <c r="V88" s="96" t="n">
        <f t="shared" si="4"/>
        <v>0</v>
      </c>
      <c r="W88" s="96" t="n">
        <f t="shared" si="5"/>
        <v>0</v>
      </c>
      <c r="X88" s="96" t="n">
        <f t="shared" si="6"/>
        <v>0</v>
      </c>
      <c r="Y88" s="96" t="n">
        <f t="shared" si="7"/>
        <v>0</v>
      </c>
      <c r="Z88" s="95" t="str">
        <f>IF(OR(ISBLANK('Prediction Log'!N103),ISBLANK('Bet Log'!$N88)), "", IF('Prediction Log'!W103="Y", "W", "L"))</f>
        <v/>
      </c>
      <c r="AA88" s="96" t="str">
        <f t="shared" si="8"/>
        <v/>
      </c>
      <c r="AB88" s="95" t="str">
        <f>IF(OR(ISBLANK('Prediction Log'!N103),ISBLANK('Bet Log'!$O88)), "", IF('Prediction Log'!X103="Y", "W", "L"))</f>
        <v/>
      </c>
      <c r="AC88" s="96" t="str">
        <f t="shared" si="9"/>
        <v/>
      </c>
      <c r="AD88" s="95"/>
      <c r="AE88" s="92" t="str">
        <f t="shared" si="10"/>
        <v/>
      </c>
      <c r="AF88" s="97" t="n">
        <f>IF(ISERROR('Bet Log'!$AA88+'Bet Log'!$AC88+'Bet Log'!$AE88), "", 'Bet Log'!$AA88+'Bet Log'!$AC88+'Bet Log'!$AE88)</f>
        <v>0</v>
      </c>
    </row>
    <row r="89" ht="14.25" customHeight="1">
      <c r="A89" s="92" t="n">
        <f>Games!A85</f>
        <v>9</v>
      </c>
      <c r="B89" s="92" t="str">
        <f>IF('Prediction Log'!B104=0, "",'Prediction Log'!B104)</f>
        <v>Stanford</v>
      </c>
      <c r="C89" s="92" t="str">
        <f>IF('Prediction Log'!C104=0, "",'Prediction Log'!C104)</f>
        <v>Washington</v>
      </c>
      <c r="D89" s="92" t="n">
        <f>IF('Prediction Log'!D104=0, "",'Prediction Log'!D104)</f>
        <v>26.5</v>
      </c>
      <c r="E89" s="92" t="n">
        <f>IF('Prediction Log'!E104=0, "",'Prediction Log'!E104)</f>
        <v>29.6</v>
      </c>
      <c r="F89" s="92" t="str">
        <f>IF('Prediction Log'!I104=0, "",'Prediction Log'!I104)</f>
        <v>Washington</v>
      </c>
      <c r="G89" s="70" t="str">
        <f>IF(ISBLANK(Games!B85), "",'Prediction Log'!$J104)</f>
        <v>Washington</v>
      </c>
      <c r="H89" s="93" t="n">
        <f>'Prediction Log'!$K104</f>
        <v>0.99941</v>
      </c>
      <c r="I89" s="92" t="str">
        <f>IF(ISBLANK(Games!M85), "",IF(AND(Games!M85="",Games!N85=""),"",IF(ISTEXT(Games!N85), "Side",Games!M85)))</f>
        <v/>
      </c>
      <c r="J89" s="92" t="str">
        <f>IF(ISBLANK(Games!M85), "",IF('Bet Log'!$I89="Spread", Games!O85, ""))</f>
        <v/>
      </c>
      <c r="K89" s="92" t="str">
        <f>IF(ISBLANK(Games!N85), "",IF(ISTEXT(Games!N85), Games!N85, ""))</f>
        <v/>
      </c>
      <c r="L89" s="92" t="str">
        <f>IF(ISBLANK(Games!Q85), "", Games!Q85)</f>
        <v/>
      </c>
      <c r="M89" s="92"/>
      <c r="N89" s="94"/>
      <c r="O89" s="94"/>
      <c r="P89" s="95"/>
      <c r="Q89" s="95"/>
      <c r="R89" s="95"/>
      <c r="S89" s="95"/>
      <c r="T89" s="96" t="n">
        <f t="shared" si="2"/>
        <v>0</v>
      </c>
      <c r="U89" s="96" t="n">
        <f t="shared" si="3"/>
        <v>0</v>
      </c>
      <c r="V89" s="96" t="n">
        <f t="shared" si="4"/>
        <v>0</v>
      </c>
      <c r="W89" s="96" t="n">
        <f t="shared" si="5"/>
        <v>0</v>
      </c>
      <c r="X89" s="96" t="n">
        <f t="shared" si="6"/>
        <v>0</v>
      </c>
      <c r="Y89" s="96" t="n">
        <f t="shared" si="7"/>
        <v>0</v>
      </c>
      <c r="Z89" s="95" t="str">
        <f>IF(OR(ISBLANK('Prediction Log'!N104),ISBLANK('Bet Log'!$N89)), "", IF('Prediction Log'!W104="Y", "W", "L"))</f>
        <v/>
      </c>
      <c r="AA89" s="96" t="str">
        <f t="shared" si="8"/>
        <v/>
      </c>
      <c r="AB89" s="95" t="str">
        <f>IF(OR(ISBLANK('Prediction Log'!N104),ISBLANK('Bet Log'!$O89)), "", IF('Prediction Log'!X104="Y", "W", "L"))</f>
        <v/>
      </c>
      <c r="AC89" s="96" t="str">
        <f t="shared" si="9"/>
        <v/>
      </c>
      <c r="AD89" s="95"/>
      <c r="AE89" s="92" t="str">
        <f t="shared" si="10"/>
        <v/>
      </c>
      <c r="AF89" s="97" t="n">
        <f>IF(ISERROR('Bet Log'!$AA89+'Bet Log'!$AC89+'Bet Log'!$AE89), "", 'Bet Log'!$AA89+'Bet Log'!$AC89+'Bet Log'!$AE89)</f>
        <v>0</v>
      </c>
    </row>
    <row r="90" ht="14.25" customHeight="1">
      <c r="A90" s="92" t="n">
        <f>Games!A86</f>
        <v>9</v>
      </c>
      <c r="B90" s="92" t="str">
        <f>IF('Prediction Log'!B105=0, "",'Prediction Log'!B105)</f>
        <v>James Madison</v>
      </c>
      <c r="C90" s="92" t="str">
        <f>IF('Prediction Log'!C105=0, "",'Prediction Log'!C105)</f>
        <v>Old Dominion</v>
      </c>
      <c r="D90" s="92" t="n">
        <f>IF('Prediction Log'!D105=0, "",'Prediction Log'!D105)</f>
        <v>-20.5</v>
      </c>
      <c r="E90" s="92" t="n">
        <f>IF('Prediction Log'!E105=0, "",'Prediction Log'!E105)</f>
        <v>-5.5</v>
      </c>
      <c r="F90" s="92" t="str">
        <f>IF('Prediction Log'!I105=0, "",'Prediction Log'!I105)</f>
        <v>James Madison</v>
      </c>
      <c r="G90" s="70" t="str">
        <f>IF(ISBLANK(Games!B86), "",'Prediction Log'!$J105)</f>
        <v>James Madison</v>
      </c>
      <c r="H90" s="93" t="n">
        <f>'Prediction Log'!$K105</f>
        <v>0.772556</v>
      </c>
      <c r="I90" s="92" t="str">
        <f>IF(ISBLANK(Games!M86), "",IF(AND(Games!M86="",Games!N86=""),"",IF(ISTEXT(Games!N86), "Side",Games!M86)))</f>
        <v/>
      </c>
      <c r="J90" s="92" t="str">
        <f>IF(ISBLANK(Games!M86), "",IF('Bet Log'!$I90="Spread", Games!O86, ""))</f>
        <v/>
      </c>
      <c r="K90" s="92" t="str">
        <f>IF(ISBLANK(Games!N86), "",IF(ISTEXT(Games!N86), Games!N86, ""))</f>
        <v/>
      </c>
      <c r="L90" s="92" t="str">
        <f>IF(ISBLANK(Games!Q86), "", Games!Q86)</f>
        <v/>
      </c>
      <c r="M90" s="92"/>
      <c r="N90" s="94"/>
      <c r="O90" s="94"/>
      <c r="P90" s="95"/>
      <c r="Q90" s="95"/>
      <c r="R90" s="95"/>
      <c r="S90" s="95"/>
      <c r="T90" s="96" t="n">
        <f t="shared" si="2"/>
        <v>0</v>
      </c>
      <c r="U90" s="96" t="n">
        <f t="shared" si="3"/>
        <v>0</v>
      </c>
      <c r="V90" s="96" t="n">
        <f t="shared" si="4"/>
        <v>0</v>
      </c>
      <c r="W90" s="96" t="n">
        <f t="shared" si="5"/>
        <v>0</v>
      </c>
      <c r="X90" s="96" t="n">
        <f t="shared" si="6"/>
        <v>0</v>
      </c>
      <c r="Y90" s="96" t="n">
        <f t="shared" si="7"/>
        <v>0</v>
      </c>
      <c r="Z90" s="95" t="str">
        <f>IF(OR(ISBLANK('Prediction Log'!N105),ISBLANK('Bet Log'!$N90)), "", IF('Prediction Log'!W105="Y", "W", "L"))</f>
        <v/>
      </c>
      <c r="AA90" s="96" t="str">
        <f t="shared" si="8"/>
        <v/>
      </c>
      <c r="AB90" s="95" t="str">
        <f>IF(OR(ISBLANK('Prediction Log'!N105),ISBLANK('Bet Log'!$O90)), "", IF('Prediction Log'!X105="Y", "W", "L"))</f>
        <v/>
      </c>
      <c r="AC90" s="96" t="str">
        <f t="shared" si="9"/>
        <v/>
      </c>
      <c r="AD90" s="95"/>
      <c r="AE90" s="92" t="str">
        <f t="shared" si="10"/>
        <v/>
      </c>
      <c r="AF90" s="97" t="n">
        <f>IF(ISERROR('Bet Log'!$AA90+'Bet Log'!$AC90+'Bet Log'!$AE90), "", 'Bet Log'!$AA90+'Bet Log'!$AC90+'Bet Log'!$AE90)</f>
        <v>0</v>
      </c>
    </row>
    <row r="91" ht="14.25" customHeight="1">
      <c r="A91" s="92" t="n">
        <f>Games!A87</f>
        <v>9</v>
      </c>
      <c r="B91" s="92" t="str">
        <f>IF('Prediction Log'!B106=0, "",'Prediction Log'!B106)</f>
        <v>Georgia Tech</v>
      </c>
      <c r="C91" s="92" t="str">
        <f>IF('Prediction Log'!C106=0, "",'Prediction Log'!C106)</f>
        <v>North Carolina</v>
      </c>
      <c r="D91" s="92" t="n">
        <f>IF('Prediction Log'!D106=0, "",'Prediction Log'!D106)</f>
        <v>11.5</v>
      </c>
      <c r="E91" s="92" t="n">
        <f>IF('Prediction Log'!E106=0, "",'Prediction Log'!E106)</f>
        <v>12.7</v>
      </c>
      <c r="F91" s="92" t="str">
        <f>IF('Prediction Log'!I106=0, "",'Prediction Log'!I106)</f>
        <v>North Carolina</v>
      </c>
      <c r="G91" s="70" t="str">
        <f>IF(ISBLANK(Games!B87), "",'Prediction Log'!$J106)</f>
        <v>North Carolina</v>
      </c>
      <c r="H91" s="93" t="n">
        <f>'Prediction Log'!$K106</f>
        <v>0.979393</v>
      </c>
      <c r="I91" s="92" t="str">
        <f>IF(ISBLANK(Games!M87), "",IF(AND(Games!M87="",Games!N87=""),"",IF(ISTEXT(Games!N87), "Side",Games!M87)))</f>
        <v/>
      </c>
      <c r="J91" s="92" t="str">
        <f>IF(ISBLANK(Games!M87), "",IF('Bet Log'!$I91="Spread", Games!O87, ""))</f>
        <v/>
      </c>
      <c r="K91" s="92" t="str">
        <f>IF(ISBLANK(Games!N87), "",IF(ISTEXT(Games!N87), Games!N87, ""))</f>
        <v/>
      </c>
      <c r="L91" s="92" t="str">
        <f>IF(ISBLANK(Games!Q87), "", Games!Q87)</f>
        <v/>
      </c>
      <c r="M91" s="92"/>
      <c r="N91" s="94"/>
      <c r="O91" s="94"/>
      <c r="P91" s="95"/>
      <c r="Q91" s="95"/>
      <c r="R91" s="95"/>
      <c r="S91" s="95"/>
      <c r="T91" s="96" t="n">
        <f t="shared" si="2"/>
        <v>0</v>
      </c>
      <c r="U91" s="96" t="n">
        <f t="shared" si="3"/>
        <v>0</v>
      </c>
      <c r="V91" s="96" t="n">
        <f t="shared" si="4"/>
        <v>0</v>
      </c>
      <c r="W91" s="96" t="n">
        <f t="shared" si="5"/>
        <v>0</v>
      </c>
      <c r="X91" s="96" t="n">
        <f t="shared" si="6"/>
        <v>0</v>
      </c>
      <c r="Y91" s="96" t="n">
        <f t="shared" si="7"/>
        <v>0</v>
      </c>
      <c r="Z91" s="95" t="str">
        <f>IF(OR(ISBLANK('Prediction Log'!N106),ISBLANK('Bet Log'!$N91)), "", IF('Prediction Log'!W106="Y", "W", "L"))</f>
        <v/>
      </c>
      <c r="AA91" s="96" t="str">
        <f t="shared" si="8"/>
        <v/>
      </c>
      <c r="AB91" s="95" t="str">
        <f>IF(OR(ISBLANK('Prediction Log'!N106),ISBLANK('Bet Log'!$O91)), "", IF('Prediction Log'!X106="Y", "W", "L"))</f>
        <v/>
      </c>
      <c r="AC91" s="96" t="str">
        <f t="shared" si="9"/>
        <v/>
      </c>
      <c r="AD91" s="95"/>
      <c r="AE91" s="92" t="str">
        <f t="shared" si="10"/>
        <v/>
      </c>
      <c r="AF91" s="97" t="n">
        <f>IF(ISERROR('Bet Log'!$AA91+'Bet Log'!$AC91+'Bet Log'!$AE91), "", 'Bet Log'!$AA91+'Bet Log'!$AC91+'Bet Log'!$AE91)</f>
        <v>0</v>
      </c>
    </row>
    <row r="92" ht="14.25" customHeight="1">
      <c r="A92" s="92" t="n">
        <f>Games!A88</f>
        <v>9</v>
      </c>
      <c r="B92" s="92" t="str">
        <f>IF('Prediction Log'!B107=0, "",'Prediction Log'!B107)</f>
        <v>Appalachian State</v>
      </c>
      <c r="C92" s="92" t="str">
        <f>IF('Prediction Log'!C107=0, "",'Prediction Log'!C107)</f>
        <v>Southern Mississippi</v>
      </c>
      <c r="D92" s="92" t="n">
        <f>IF('Prediction Log'!D107=0, "",'Prediction Log'!D107)</f>
        <v>-16.5</v>
      </c>
      <c r="E92" s="92" t="n">
        <f>IF('Prediction Log'!E107=0, "",'Prediction Log'!E107)</f>
        <v>-22.2</v>
      </c>
      <c r="F92" s="92" t="str">
        <f>IF('Prediction Log'!I107=0, "",'Prediction Log'!I107)</f>
        <v>Appalachian State</v>
      </c>
      <c r="G92" s="70" t="str">
        <f>IF(ISBLANK(Games!B88), "",'Prediction Log'!$J107)</f>
        <v>Appalachian State</v>
      </c>
      <c r="H92" s="93" t="n">
        <f>'Prediction Log'!$K107</f>
        <v>0.996262</v>
      </c>
      <c r="I92" s="92" t="str">
        <f>IF(ISBLANK(Games!M88), "",IF(AND(Games!M88="",Games!N88=""),"",IF(ISTEXT(Games!N88), "Side",Games!M88)))</f>
        <v/>
      </c>
      <c r="J92" s="92" t="str">
        <f>IF(ISBLANK(Games!M88), "",IF('Bet Log'!$I92="Spread", Games!O88, ""))</f>
        <v/>
      </c>
      <c r="K92" s="92" t="str">
        <f>IF(ISBLANK(Games!N88), "",IF(ISTEXT(Games!N88), Games!N88, ""))</f>
        <v/>
      </c>
      <c r="L92" s="92" t="str">
        <f>IF(ISBLANK(Games!Q88), "", Games!Q88)</f>
        <v/>
      </c>
      <c r="M92" s="92"/>
      <c r="N92" s="94"/>
      <c r="O92" s="94"/>
      <c r="P92" s="95"/>
      <c r="Q92" s="95"/>
      <c r="R92" s="95"/>
      <c r="S92" s="95"/>
      <c r="T92" s="96" t="n">
        <f t="shared" si="2"/>
        <v>0</v>
      </c>
      <c r="U92" s="96" t="n">
        <f t="shared" si="3"/>
        <v>0</v>
      </c>
      <c r="V92" s="96" t="n">
        <f t="shared" si="4"/>
        <v>0</v>
      </c>
      <c r="W92" s="96" t="n">
        <f t="shared" si="5"/>
        <v>0</v>
      </c>
      <c r="X92" s="96" t="n">
        <f t="shared" si="6"/>
        <v>0</v>
      </c>
      <c r="Y92" s="96" t="n">
        <f t="shared" si="7"/>
        <v>0</v>
      </c>
      <c r="Z92" s="95" t="str">
        <f>IF(OR(ISBLANK('Prediction Log'!N107),ISBLANK('Bet Log'!$N92)), "", IF('Prediction Log'!W107="Y", "W", "L"))</f>
        <v/>
      </c>
      <c r="AA92" s="96" t="str">
        <f t="shared" si="8"/>
        <v/>
      </c>
      <c r="AB92" s="95" t="str">
        <f>IF(OR(ISBLANK('Prediction Log'!N107),ISBLANK('Bet Log'!$O92)), "", IF('Prediction Log'!X107="Y", "W", "L"))</f>
        <v/>
      </c>
      <c r="AC92" s="96" t="str">
        <f t="shared" si="9"/>
        <v/>
      </c>
      <c r="AD92" s="95"/>
      <c r="AE92" s="92" t="str">
        <f t="shared" si="10"/>
        <v/>
      </c>
      <c r="AF92" s="97" t="n">
        <f>IF(ISERROR('Bet Log'!$AA92+'Bet Log'!$AC92+'Bet Log'!$AE92), "", 'Bet Log'!$AA92+'Bet Log'!$AC92+'Bet Log'!$AE92)</f>
        <v>0</v>
      </c>
    </row>
    <row r="93" ht="14.25" customHeight="1">
      <c r="A93" s="92" t="n">
        <f>Games!A89</f>
        <v>9</v>
      </c>
      <c r="B93" s="92" t="str">
        <f>IF('Prediction Log'!B108=0, "",'Prediction Log'!B108)</f>
        <v>Oklahoma State</v>
      </c>
      <c r="C93" s="92" t="str">
        <f>IF('Prediction Log'!C108=0, "",'Prediction Log'!C108)</f>
        <v>Cincinnati</v>
      </c>
      <c r="D93" s="92" t="n">
        <f>IF('Prediction Log'!D108=0, "",'Prediction Log'!D108)</f>
        <v>-7.5</v>
      </c>
      <c r="E93" s="92" t="n">
        <f>IF('Prediction Log'!E108=0, "",'Prediction Log'!E108)</f>
        <v>0.8</v>
      </c>
      <c r="F93" s="92" t="str">
        <f>IF('Prediction Log'!I108=0, "",'Prediction Log'!I108)</f>
        <v>Cincinnati</v>
      </c>
      <c r="G93" s="70" t="str">
        <f>IF(ISBLANK(Games!B89), "",'Prediction Log'!$J108)</f>
        <v>Oklahoma State</v>
      </c>
      <c r="H93" s="93" t="n">
        <f>'Prediction Log'!$K108</f>
        <v>0.911589</v>
      </c>
      <c r="I93" s="92" t="str">
        <f>IF(ISBLANK(Games!M89), "",IF(AND(Games!M89="",Games!N89=""),"",IF(ISTEXT(Games!N89), "Side",Games!M89)))</f>
        <v/>
      </c>
      <c r="J93" s="92" t="str">
        <f>IF(ISBLANK(Games!M89), "",IF('Bet Log'!$I93="Spread", Games!O89, ""))</f>
        <v/>
      </c>
      <c r="K93" s="92" t="str">
        <f>IF(ISBLANK(Games!N89), "",IF(ISTEXT(Games!N89), Games!N89, ""))</f>
        <v/>
      </c>
      <c r="L93" s="92" t="str">
        <f>IF(ISBLANK(Games!Q89), "", Games!Q89)</f>
        <v/>
      </c>
      <c r="M93" s="92"/>
      <c r="N93" s="94"/>
      <c r="O93" s="94" t="n">
        <v>1.0</v>
      </c>
      <c r="P93" s="95"/>
      <c r="Q93" s="95"/>
      <c r="R93" s="95" t="n">
        <v>-115.0</v>
      </c>
      <c r="S93" s="95"/>
      <c r="T93" s="96" t="n">
        <f t="shared" si="2"/>
        <v>0</v>
      </c>
      <c r="U93" s="96" t="n">
        <f t="shared" si="3"/>
        <v>0</v>
      </c>
      <c r="V93" s="96" t="n">
        <f t="shared" si="4"/>
        <v>1.869565217</v>
      </c>
      <c r="W93" s="96" t="n">
        <f t="shared" si="5"/>
        <v>0.8695652174</v>
      </c>
      <c r="X93" s="96" t="n">
        <f t="shared" si="6"/>
        <v>0</v>
      </c>
      <c r="Y93" s="96" t="n">
        <f t="shared" si="7"/>
        <v>0</v>
      </c>
      <c r="Z93" s="95" t="str">
        <f>IF(OR(ISBLANK('Prediction Log'!N108),ISBLANK('Bet Log'!$N93)), "", IF('Prediction Log'!W108="Y", "W", "L"))</f>
        <v/>
      </c>
      <c r="AA93" s="96" t="str">
        <f t="shared" si="8"/>
        <v/>
      </c>
      <c r="AB93" s="95" t="str">
        <f>IF(OR(ISBLANK('Prediction Log'!N108),ISBLANK('Bet Log'!$O93)), "", IF('Prediction Log'!X108="Y", "W", "L"))</f>
        <v>L</v>
      </c>
      <c r="AC93" s="96" t="n">
        <f t="shared" si="9"/>
        <v>-1</v>
      </c>
      <c r="AD93" s="95"/>
      <c r="AE93" s="92" t="str">
        <f t="shared" si="10"/>
        <v/>
      </c>
      <c r="AF93" s="97" t="n">
        <f>IF(ISERROR('Bet Log'!$AA93+'Bet Log'!$AC93+'Bet Log'!$AE93), "", 'Bet Log'!$AA93+'Bet Log'!$AC93+'Bet Log'!$AE93)</f>
        <v>-1</v>
      </c>
    </row>
    <row r="94" ht="14.25" customHeight="1">
      <c r="A94" s="92" t="n">
        <f>Games!A90</f>
        <v>9</v>
      </c>
      <c r="B94" s="92" t="str">
        <f>IF('Prediction Log'!B109=0, "",'Prediction Log'!B109)</f>
        <v>Arizona State</v>
      </c>
      <c r="C94" s="92" t="str">
        <f>IF('Prediction Log'!C109=0, "",'Prediction Log'!C109)</f>
        <v>Washington State</v>
      </c>
      <c r="D94" s="92" t="n">
        <f>IF('Prediction Log'!D109=0, "",'Prediction Log'!D109)</f>
        <v>5.5</v>
      </c>
      <c r="E94" s="92" t="n">
        <f>IF('Prediction Log'!E109=0, "",'Prediction Log'!E109)</f>
        <v>13.1</v>
      </c>
      <c r="F94" s="92" t="str">
        <f>IF('Prediction Log'!I109=0, "",'Prediction Log'!I109)</f>
        <v>Washington State</v>
      </c>
      <c r="G94" s="70" t="str">
        <f>IF(ISBLANK(Games!B90), "",'Prediction Log'!$J109)</f>
        <v>Washington State</v>
      </c>
      <c r="H94" s="93" t="n">
        <f>'Prediction Log'!$K109</f>
        <v>0.973711</v>
      </c>
      <c r="I94" s="92" t="str">
        <f>IF(ISBLANK(Games!M90), "",IF(AND(Games!M90="",Games!N90=""),"",IF(ISTEXT(Games!N90), "Side",Games!M90)))</f>
        <v/>
      </c>
      <c r="J94" s="92" t="str">
        <f>IF(ISBLANK(Games!M90), "",IF('Bet Log'!$I94="Spread", Games!O90, ""))</f>
        <v/>
      </c>
      <c r="K94" s="92" t="str">
        <f>IF(ISBLANK(Games!N90), "",IF(ISTEXT(Games!N90), Games!N90, ""))</f>
        <v/>
      </c>
      <c r="L94" s="92" t="str">
        <f>IF(ISBLANK(Games!Q90), "", Games!Q90)</f>
        <v/>
      </c>
      <c r="M94" s="92"/>
      <c r="N94" s="94"/>
      <c r="O94" s="94"/>
      <c r="P94" s="95"/>
      <c r="Q94" s="95"/>
      <c r="R94" s="95"/>
      <c r="S94" s="95"/>
      <c r="T94" s="96" t="n">
        <f t="shared" si="2"/>
        <v>0</v>
      </c>
      <c r="U94" s="96" t="n">
        <f t="shared" si="3"/>
        <v>0</v>
      </c>
      <c r="V94" s="96" t="n">
        <f t="shared" si="4"/>
        <v>0</v>
      </c>
      <c r="W94" s="96" t="n">
        <f t="shared" si="5"/>
        <v>0</v>
      </c>
      <c r="X94" s="96" t="n">
        <f t="shared" si="6"/>
        <v>0</v>
      </c>
      <c r="Y94" s="96" t="n">
        <f t="shared" si="7"/>
        <v>0</v>
      </c>
      <c r="Z94" s="95" t="str">
        <f>IF(OR(ISBLANK('Prediction Log'!N109),ISBLANK('Bet Log'!$N94)), "", IF('Prediction Log'!W109="Y", "W", "L"))</f>
        <v/>
      </c>
      <c r="AA94" s="96" t="str">
        <f t="shared" si="8"/>
        <v/>
      </c>
      <c r="AB94" s="95" t="str">
        <f>IF(OR(ISBLANK('Prediction Log'!N109),ISBLANK('Bet Log'!$O94)), "", IF('Prediction Log'!X109="Y", "W", "L"))</f>
        <v/>
      </c>
      <c r="AC94" s="96" t="str">
        <f t="shared" si="9"/>
        <v/>
      </c>
      <c r="AD94" s="95"/>
      <c r="AE94" s="92" t="str">
        <f t="shared" si="10"/>
        <v/>
      </c>
      <c r="AF94" s="97" t="n">
        <f>IF(ISERROR('Bet Log'!$AA94+'Bet Log'!$AC94+'Bet Log'!$AE94), "", 'Bet Log'!$AA94+'Bet Log'!$AC94+'Bet Log'!$AE94)</f>
        <v>0</v>
      </c>
    </row>
    <row r="95" ht="14.25" customHeight="1">
      <c r="A95" s="92" t="n">
        <f>Games!A91</f>
        <v>10</v>
      </c>
      <c r="B95" s="92" t="str">
        <f>IF('Prediction Log'!B110=0, "",'Prediction Log'!B110)</f>
        <v>Bowling Green</v>
      </c>
      <c r="C95" s="92" t="str">
        <f>IF('Prediction Log'!C110=0, "",'Prediction Log'!C110)</f>
        <v>Ball State</v>
      </c>
      <c r="D95" s="92" t="n">
        <f>IF('Prediction Log'!D110=0, "",'Prediction Log'!D110)</f>
        <v>-3.5</v>
      </c>
      <c r="E95" s="92" t="n">
        <f>IF('Prediction Log'!E110=0, "",'Prediction Log'!E110)</f>
        <v>-11.8</v>
      </c>
      <c r="F95" s="92" t="str">
        <f>IF('Prediction Log'!I110=0, "",'Prediction Log'!I110)</f>
        <v>Bowling Green</v>
      </c>
      <c r="G95" s="70" t="str">
        <f>IF(ISBLANK(Games!B91), "",'Prediction Log'!$J110)</f>
        <v>Bowling Green</v>
      </c>
      <c r="H95" s="93" t="n">
        <f>'Prediction Log'!$K110</f>
        <v>0.964937</v>
      </c>
      <c r="I95" s="92" t="str">
        <f>IF(ISBLANK(Games!M91), "",IF(AND(Games!M91="",Games!N91=""),"",IF(ISTEXT(Games!N91), "Side",Games!M91)))</f>
        <v/>
      </c>
      <c r="J95" s="92" t="str">
        <f>IF(ISBLANK(Games!M91), "",IF('Bet Log'!$I95="Spread", Games!O91, ""))</f>
        <v/>
      </c>
      <c r="K95" s="92" t="str">
        <f>IF(ISBLANK(Games!N91), "",IF(ISTEXT(Games!N91), Games!N91, ""))</f>
        <v/>
      </c>
      <c r="L95" s="92" t="str">
        <f>IF(ISBLANK(Games!Q91), "", Games!Q91)</f>
        <v>NA</v>
      </c>
      <c r="M95" s="92"/>
      <c r="N95" s="94"/>
      <c r="O95" s="94"/>
      <c r="P95" s="95"/>
      <c r="Q95" s="95"/>
      <c r="R95" s="95"/>
      <c r="S95" s="95"/>
      <c r="T95" s="96" t="n">
        <f t="shared" si="2"/>
        <v>0</v>
      </c>
      <c r="U95" s="96" t="n">
        <f t="shared" si="3"/>
        <v>0</v>
      </c>
      <c r="V95" s="96" t="n">
        <f t="shared" si="4"/>
        <v>0</v>
      </c>
      <c r="W95" s="96" t="n">
        <f t="shared" si="5"/>
        <v>0</v>
      </c>
      <c r="X95" s="96" t="n">
        <f t="shared" si="6"/>
        <v>0</v>
      </c>
      <c r="Y95" s="96" t="n">
        <f t="shared" si="7"/>
        <v>0</v>
      </c>
      <c r="Z95" s="95" t="str">
        <f>IF(OR(ISBLANK('Prediction Log'!N110),ISBLANK('Bet Log'!$N95)), "", IF('Prediction Log'!W110="Y", "W", "L"))</f>
        <v/>
      </c>
      <c r="AA95" s="96" t="str">
        <f t="shared" si="8"/>
        <v/>
      </c>
      <c r="AB95" s="95" t="str">
        <f>IF(OR(ISBLANK('Prediction Log'!N110),ISBLANK('Bet Log'!$O95)), "", IF('Prediction Log'!X110="Y", "W", "L"))</f>
        <v/>
      </c>
      <c r="AC95" s="96" t="str">
        <f t="shared" si="9"/>
        <v/>
      </c>
      <c r="AD95" s="95"/>
      <c r="AE95" s="92" t="str">
        <f t="shared" si="10"/>
        <v/>
      </c>
      <c r="AF95" s="97" t="n">
        <f>IF(ISERROR('Bet Log'!$AA95+'Bet Log'!$AC95+'Bet Log'!$AE95), "", 'Bet Log'!$AA95+'Bet Log'!$AC95+'Bet Log'!$AE95)</f>
        <v>0</v>
      </c>
    </row>
    <row r="96" ht="14.25" customHeight="1">
      <c r="A96" s="92" t="n">
        <f>Games!A92</f>
        <v>10</v>
      </c>
      <c r="B96" s="92" t="str">
        <f>IF('Prediction Log'!B111=0, "",'Prediction Log'!B111)</f>
        <v>Akron</v>
      </c>
      <c r="C96" s="92" t="str">
        <f>IF('Prediction Log'!C111=0, "",'Prediction Log'!C111)</f>
        <v>Kent State</v>
      </c>
      <c r="D96" s="92" t="n">
        <f>IF('Prediction Log'!D111=0, "",'Prediction Log'!D111)</f>
        <v>-4</v>
      </c>
      <c r="E96" s="92" t="n">
        <f>IF('Prediction Log'!E111=0, "",'Prediction Log'!E111)</f>
        <v>2.2</v>
      </c>
      <c r="F96" s="92" t="str">
        <f>IF('Prediction Log'!I111=0, "",'Prediction Log'!I111)</f>
        <v>Kent State</v>
      </c>
      <c r="G96" s="70" t="str">
        <f>IF(ISBLANK(Games!B92), "",'Prediction Log'!$J111)</f>
        <v>Akron</v>
      </c>
      <c r="H96" s="93" t="n">
        <f>'Prediction Log'!$K111</f>
        <v>0.527002</v>
      </c>
      <c r="I96" s="92" t="str">
        <f>IF(ISBLANK(Games!M92), "",IF(AND(Games!M92="",Games!N92=""),"",IF(ISTEXT(Games!N92), "Side",Games!M92)))</f>
        <v/>
      </c>
      <c r="J96" s="92" t="str">
        <f>IF(ISBLANK(Games!M92), "",IF('Bet Log'!$I96="Spread", Games!O92, ""))</f>
        <v/>
      </c>
      <c r="K96" s="92" t="str">
        <f>IF(ISBLANK(Games!N92), "",IF(ISTEXT(Games!N92), Games!N92, ""))</f>
        <v/>
      </c>
      <c r="L96" s="92" t="str">
        <f>IF(ISBLANK(Games!Q92), "", Games!Q92)</f>
        <v>NA</v>
      </c>
      <c r="M96" s="92"/>
      <c r="N96" s="94"/>
      <c r="O96" s="94"/>
      <c r="P96" s="95"/>
      <c r="Q96" s="95"/>
      <c r="R96" s="95"/>
      <c r="S96" s="95"/>
      <c r="T96" s="96" t="n">
        <f t="shared" si="2"/>
        <v>0</v>
      </c>
      <c r="U96" s="96" t="n">
        <f t="shared" si="3"/>
        <v>0</v>
      </c>
      <c r="V96" s="96" t="n">
        <f t="shared" si="4"/>
        <v>0</v>
      </c>
      <c r="W96" s="96" t="n">
        <f t="shared" si="5"/>
        <v>0</v>
      </c>
      <c r="X96" s="96" t="n">
        <f t="shared" si="6"/>
        <v>0</v>
      </c>
      <c r="Y96" s="96" t="n">
        <f t="shared" si="7"/>
        <v>0</v>
      </c>
      <c r="Z96" s="95" t="str">
        <f>IF(OR(ISBLANK('Prediction Log'!N111),ISBLANK('Bet Log'!$N96)), "", IF('Prediction Log'!W111="Y", "W", "L"))</f>
        <v/>
      </c>
      <c r="AA96" s="96" t="str">
        <f t="shared" si="8"/>
        <v/>
      </c>
      <c r="AB96" s="95" t="str">
        <f>IF(OR(ISBLANK('Prediction Log'!N111),ISBLANK('Bet Log'!$O96)), "", IF('Prediction Log'!X111="Y", "W", "L"))</f>
        <v/>
      </c>
      <c r="AC96" s="96" t="str">
        <f t="shared" si="9"/>
        <v/>
      </c>
      <c r="AD96" s="95"/>
      <c r="AE96" s="92" t="str">
        <f t="shared" si="10"/>
        <v/>
      </c>
      <c r="AF96" s="97" t="n">
        <f>IF(ISERROR('Bet Log'!$AA96+'Bet Log'!$AC96+'Bet Log'!$AE96), "", 'Bet Log'!$AA96+'Bet Log'!$AC96+'Bet Log'!$AE96)</f>
        <v>0</v>
      </c>
    </row>
    <row r="97" ht="14.25" customHeight="1">
      <c r="A97" s="92" t="n">
        <f>Games!A93</f>
        <v>10</v>
      </c>
      <c r="B97" s="92" t="str">
        <f>IF('Prediction Log'!B112=0, "",'Prediction Log'!B112)</f>
        <v>Texas Tech</v>
      </c>
      <c r="C97" s="92" t="str">
        <f>IF('Prediction Log'!C112=0, "",'Prediction Log'!C112)</f>
        <v>TCU</v>
      </c>
      <c r="D97" s="92" t="n">
        <f>IF('Prediction Log'!D112=0, "",'Prediction Log'!D112)</f>
        <v>-3</v>
      </c>
      <c r="E97" s="92" t="n">
        <f>IF('Prediction Log'!E112=0, "",'Prediction Log'!E112)</f>
        <v>3.8</v>
      </c>
      <c r="F97" s="92" t="str">
        <f>IF('Prediction Log'!I112=0, "",'Prediction Log'!I112)</f>
        <v>TCU</v>
      </c>
      <c r="G97" s="70" t="str">
        <f>IF(ISBLANK(Games!B93), "",'Prediction Log'!$J112)</f>
        <v>TCU</v>
      </c>
      <c r="H97" s="93" t="n">
        <f>'Prediction Log'!$K112</f>
        <v>0.655534</v>
      </c>
      <c r="I97" s="92" t="str">
        <f>IF(ISBLANK(Games!M93), "",IF(AND(Games!M93="",Games!N93=""),"",IF(ISTEXT(Games!N93), "Side",Games!M93)))</f>
        <v/>
      </c>
      <c r="J97" s="92" t="str">
        <f>IF(ISBLANK(Games!M93), "",IF('Bet Log'!$I97="Spread", Games!O93, ""))</f>
        <v/>
      </c>
      <c r="K97" s="92" t="str">
        <f>IF(ISBLANK(Games!N93), "",IF(ISTEXT(Games!N93), Games!N93, ""))</f>
        <v/>
      </c>
      <c r="L97" s="92" t="str">
        <f>IF(ISBLANK(Games!Q93), "", Games!Q93)</f>
        <v>NA</v>
      </c>
      <c r="M97" s="92"/>
      <c r="N97" s="94"/>
      <c r="O97" s="94"/>
      <c r="P97" s="95"/>
      <c r="Q97" s="95"/>
      <c r="R97" s="95"/>
      <c r="S97" s="95"/>
      <c r="T97" s="96" t="n">
        <f t="shared" si="2"/>
        <v>0</v>
      </c>
      <c r="U97" s="96" t="n">
        <f t="shared" si="3"/>
        <v>0</v>
      </c>
      <c r="V97" s="96" t="n">
        <f t="shared" si="4"/>
        <v>0</v>
      </c>
      <c r="W97" s="96" t="n">
        <f t="shared" si="5"/>
        <v>0</v>
      </c>
      <c r="X97" s="96" t="n">
        <f t="shared" si="6"/>
        <v>0</v>
      </c>
      <c r="Y97" s="96" t="n">
        <f t="shared" si="7"/>
        <v>0</v>
      </c>
      <c r="Z97" s="95" t="str">
        <f>IF(OR(ISBLANK('Prediction Log'!N112),ISBLANK('Bet Log'!$N97)), "", IF('Prediction Log'!W112="Y", "W", "L"))</f>
        <v/>
      </c>
      <c r="AA97" s="96" t="str">
        <f t="shared" si="8"/>
        <v/>
      </c>
      <c r="AB97" s="95" t="str">
        <f>IF(OR(ISBLANK('Prediction Log'!N112),ISBLANK('Bet Log'!$O97)), "", IF('Prediction Log'!X112="Y", "W", "L"))</f>
        <v/>
      </c>
      <c r="AC97" s="96" t="str">
        <f t="shared" si="9"/>
        <v/>
      </c>
      <c r="AD97" s="95"/>
      <c r="AE97" s="92" t="str">
        <f t="shared" si="10"/>
        <v/>
      </c>
      <c r="AF97" s="97" t="n">
        <f>IF(ISERROR('Bet Log'!$AA97+'Bet Log'!$AC97+'Bet Log'!$AE97), "", 'Bet Log'!$AA97+'Bet Log'!$AC97+'Bet Log'!$AE97)</f>
        <v>0</v>
      </c>
    </row>
    <row r="98" ht="14.25" customHeight="1">
      <c r="A98" s="92" t="n">
        <f>Games!A94</f>
        <v>10</v>
      </c>
      <c r="B98" s="92" t="str">
        <f>IF('Prediction Log'!B113=0, "",'Prediction Log'!B113)</f>
        <v>Duke</v>
      </c>
      <c r="C98" s="92" t="str">
        <f>IF('Prediction Log'!C113=0, "",'Prediction Log'!C113)</f>
        <v>Wake Forest</v>
      </c>
      <c r="D98" s="92" t="n">
        <f>IF('Prediction Log'!D113=0, "",'Prediction Log'!D113)</f>
        <v>-12.5</v>
      </c>
      <c r="E98" s="92" t="n">
        <f>IF('Prediction Log'!E113=0, "",'Prediction Log'!E113)</f>
        <v>-8.8</v>
      </c>
      <c r="F98" s="92" t="str">
        <f>IF('Prediction Log'!I113=0, "",'Prediction Log'!I113)</f>
        <v>Duke</v>
      </c>
      <c r="G98" s="70" t="str">
        <f>IF(ISBLANK(Games!B94), "",'Prediction Log'!$J113)</f>
        <v>Duke</v>
      </c>
      <c r="H98" s="93" t="n">
        <f>'Prediction Log'!$K113</f>
        <v>0.870052</v>
      </c>
      <c r="I98" s="92" t="str">
        <f>IF(ISBLANK(Games!M94), "",IF(AND(Games!M94="",Games!N94=""),"",IF(ISTEXT(Games!N94), "Side",Games!M94)))</f>
        <v/>
      </c>
      <c r="J98" s="92" t="str">
        <f>IF(ISBLANK(Games!M94), "",IF('Bet Log'!$I98="Spread", Games!O94, ""))</f>
        <v/>
      </c>
      <c r="K98" s="92" t="str">
        <f>IF(ISBLANK(Games!N94), "",IF(ISTEXT(Games!N94), Games!N94, ""))</f>
        <v/>
      </c>
      <c r="L98" s="92" t="str">
        <f>IF(ISBLANK(Games!Q94), "", Games!Q94)</f>
        <v>NA</v>
      </c>
      <c r="M98" s="92"/>
      <c r="N98" s="94"/>
      <c r="O98" s="94"/>
      <c r="P98" s="95"/>
      <c r="Q98" s="95"/>
      <c r="R98" s="95"/>
      <c r="S98" s="95"/>
      <c r="T98" s="96" t="n">
        <f t="shared" si="2"/>
        <v>0</v>
      </c>
      <c r="U98" s="96" t="n">
        <f t="shared" si="3"/>
        <v>0</v>
      </c>
      <c r="V98" s="96" t="n">
        <f t="shared" si="4"/>
        <v>0</v>
      </c>
      <c r="W98" s="96" t="n">
        <f t="shared" si="5"/>
        <v>0</v>
      </c>
      <c r="X98" s="96" t="n">
        <f t="shared" si="6"/>
        <v>0</v>
      </c>
      <c r="Y98" s="96" t="n">
        <f t="shared" si="7"/>
        <v>0</v>
      </c>
      <c r="Z98" s="95" t="str">
        <f>IF(OR(ISBLANK('Prediction Log'!N113),ISBLANK('Bet Log'!$N98)), "", IF('Prediction Log'!W113="Y", "W", "L"))</f>
        <v/>
      </c>
      <c r="AA98" s="96" t="str">
        <f t="shared" si="8"/>
        <v/>
      </c>
      <c r="AB98" s="95" t="str">
        <f>IF(OR(ISBLANK('Prediction Log'!N113),ISBLANK('Bet Log'!$O98)), "", IF('Prediction Log'!X113="Y", "W", "L"))</f>
        <v/>
      </c>
      <c r="AC98" s="96" t="str">
        <f t="shared" si="9"/>
        <v/>
      </c>
      <c r="AD98" s="95"/>
      <c r="AE98" s="92" t="str">
        <f t="shared" si="10"/>
        <v/>
      </c>
      <c r="AF98" s="97" t="n">
        <f>IF(ISERROR('Bet Log'!$AA98+'Bet Log'!$AC98+'Bet Log'!$AE98), "", 'Bet Log'!$AA98+'Bet Log'!$AC98+'Bet Log'!$AE98)</f>
        <v>0</v>
      </c>
    </row>
    <row r="99" ht="14.25" customHeight="1">
      <c r="A99" s="92" t="n">
        <f>Games!A95</f>
        <v>10</v>
      </c>
      <c r="B99" s="92" t="str">
        <f>IF('Prediction Log'!B114=0, "",'Prediction Log'!B114)</f>
        <v>Troy</v>
      </c>
      <c r="C99" s="92" t="str">
        <f>IF('Prediction Log'!C114=0, "",'Prediction Log'!C114)</f>
        <v>South Alabama</v>
      </c>
      <c r="D99" s="92" t="n">
        <f>IF('Prediction Log'!D114=0, "",'Prediction Log'!D114)</f>
        <v>-5</v>
      </c>
      <c r="E99" s="92" t="n">
        <f>IF('Prediction Log'!E114=0, "",'Prediction Log'!E114)</f>
        <v>-2.5</v>
      </c>
      <c r="F99" s="92" t="str">
        <f>IF('Prediction Log'!I114=0, "",'Prediction Log'!I114)</f>
        <v>Troy</v>
      </c>
      <c r="G99" s="70" t="str">
        <f>IF(ISBLANK(Games!B95), "",'Prediction Log'!$J114)</f>
        <v>Troy</v>
      </c>
      <c r="H99" s="93" t="n">
        <f>'Prediction Log'!$K114</f>
        <v>0.868322</v>
      </c>
      <c r="I99" s="92" t="str">
        <f>IF(ISBLANK(Games!M95), "",IF(AND(Games!M95="",Games!N95=""),"",IF(ISTEXT(Games!N95), "Side",Games!M95)))</f>
        <v/>
      </c>
      <c r="J99" s="92" t="str">
        <f>IF(ISBLANK(Games!M95), "",IF('Bet Log'!$I99="Spread", Games!O95, ""))</f>
        <v/>
      </c>
      <c r="K99" s="92" t="str">
        <f>IF(ISBLANK(Games!N95), "",IF(ISTEXT(Games!N95), Games!N95, ""))</f>
        <v/>
      </c>
      <c r="L99" s="92" t="str">
        <f>IF(ISBLANK(Games!Q95), "", Games!Q95)</f>
        <v>NA</v>
      </c>
      <c r="M99" s="92"/>
      <c r="N99" s="94"/>
      <c r="O99" s="94"/>
      <c r="P99" s="95"/>
      <c r="Q99" s="95"/>
      <c r="R99" s="95"/>
      <c r="S99" s="95"/>
      <c r="T99" s="96" t="n">
        <f t="shared" si="2"/>
        <v>0</v>
      </c>
      <c r="U99" s="96" t="n">
        <f t="shared" si="3"/>
        <v>0</v>
      </c>
      <c r="V99" s="96" t="n">
        <f t="shared" si="4"/>
        <v>0</v>
      </c>
      <c r="W99" s="96" t="n">
        <f t="shared" si="5"/>
        <v>0</v>
      </c>
      <c r="X99" s="96" t="n">
        <f t="shared" si="6"/>
        <v>0</v>
      </c>
      <c r="Y99" s="96" t="n">
        <f t="shared" si="7"/>
        <v>0</v>
      </c>
      <c r="Z99" s="95" t="str">
        <f>IF(OR(ISBLANK('Prediction Log'!N114),ISBLANK('Bet Log'!$N99)), "", IF('Prediction Log'!W114="Y", "W", "L"))</f>
        <v/>
      </c>
      <c r="AA99" s="96" t="str">
        <f t="shared" si="8"/>
        <v/>
      </c>
      <c r="AB99" s="95" t="str">
        <f>IF(OR(ISBLANK('Prediction Log'!N114),ISBLANK('Bet Log'!$O99)), "", IF('Prediction Log'!X114="Y", "W", "L"))</f>
        <v/>
      </c>
      <c r="AC99" s="96" t="str">
        <f t="shared" si="9"/>
        <v/>
      </c>
      <c r="AD99" s="95"/>
      <c r="AE99" s="92" t="str">
        <f t="shared" si="10"/>
        <v/>
      </c>
      <c r="AF99" s="97" t="n">
        <f>IF(ISERROR('Bet Log'!$AA99+'Bet Log'!$AC99+'Bet Log'!$AE99), "", 'Bet Log'!$AA99+'Bet Log'!$AC99+'Bet Log'!$AE99)</f>
        <v>0</v>
      </c>
    </row>
    <row r="100" ht="14.25" customHeight="1">
      <c r="A100" s="92" t="n">
        <f>Games!A96</f>
        <v>10</v>
      </c>
      <c r="B100" s="92" t="str">
        <f>IF('Prediction Log'!B115=0, "",'Prediction Log'!B115)</f>
        <v>Syracuse</v>
      </c>
      <c r="C100" s="92" t="str">
        <f>IF('Prediction Log'!C115=0, "",'Prediction Log'!C115)</f>
        <v>Boston College</v>
      </c>
      <c r="D100" s="92" t="n">
        <f>IF('Prediction Log'!D115=0, "",'Prediction Log'!D115)</f>
        <v>-2.5</v>
      </c>
      <c r="E100" s="92" t="n">
        <f>IF('Prediction Log'!E115=0, "",'Prediction Log'!E115)</f>
        <v>-11.9</v>
      </c>
      <c r="F100" s="92" t="str">
        <f>IF('Prediction Log'!I115=0, "",'Prediction Log'!I115)</f>
        <v>Syracuse</v>
      </c>
      <c r="G100" s="70" t="str">
        <f>IF(ISBLANK(Games!B96), "",'Prediction Log'!$J115)</f>
        <v>Syracuse</v>
      </c>
      <c r="H100" s="93" t="n">
        <f>'Prediction Log'!$K115</f>
        <v>0.811564</v>
      </c>
      <c r="I100" s="92" t="str">
        <f>IF(ISBLANK(Games!M96), "",IF(AND(Games!M96="",Games!N96=""),"",IF(ISTEXT(Games!N96), "Side",Games!M96)))</f>
        <v/>
      </c>
      <c r="J100" s="92" t="str">
        <f>IF(ISBLANK(Games!M96), "",IF('Bet Log'!$I100="Spread", Games!O96, ""))</f>
        <v/>
      </c>
      <c r="K100" s="92" t="str">
        <f>IF(ISBLANK(Games!N96), "",IF(ISTEXT(Games!N96), Games!N96, ""))</f>
        <v/>
      </c>
      <c r="L100" s="92" t="str">
        <f>IF(ISBLANK(Games!Q96), "", Games!Q96)</f>
        <v>NA</v>
      </c>
      <c r="M100" s="92"/>
      <c r="N100" s="94"/>
      <c r="O100" s="94"/>
      <c r="P100" s="95"/>
      <c r="Q100" s="95"/>
      <c r="R100" s="95"/>
      <c r="S100" s="95"/>
      <c r="T100" s="96" t="n">
        <f t="shared" si="2"/>
        <v>0</v>
      </c>
      <c r="U100" s="96" t="n">
        <f t="shared" si="3"/>
        <v>0</v>
      </c>
      <c r="V100" s="96" t="n">
        <f t="shared" si="4"/>
        <v>0</v>
      </c>
      <c r="W100" s="96" t="n">
        <f t="shared" si="5"/>
        <v>0</v>
      </c>
      <c r="X100" s="96" t="n">
        <f t="shared" si="6"/>
        <v>0</v>
      </c>
      <c r="Y100" s="96" t="n">
        <f t="shared" si="7"/>
        <v>0</v>
      </c>
      <c r="Z100" s="95" t="str">
        <f>IF(OR(ISBLANK('Prediction Log'!N115),ISBLANK('Bet Log'!$N100)), "", IF('Prediction Log'!W115="Y", "W", "L"))</f>
        <v/>
      </c>
      <c r="AA100" s="96" t="str">
        <f t="shared" si="8"/>
        <v/>
      </c>
      <c r="AB100" s="95" t="str">
        <f>IF(OR(ISBLANK('Prediction Log'!N115),ISBLANK('Bet Log'!$O100)), "", IF('Prediction Log'!X115="Y", "W", "L"))</f>
        <v/>
      </c>
      <c r="AC100" s="96" t="str">
        <f t="shared" si="9"/>
        <v/>
      </c>
      <c r="AD100" s="95"/>
      <c r="AE100" s="92" t="str">
        <f t="shared" si="10"/>
        <v/>
      </c>
      <c r="AF100" s="97" t="n">
        <f>IF(ISERROR('Bet Log'!$AA100+'Bet Log'!$AC100+'Bet Log'!$AE100), "", 'Bet Log'!$AA100+'Bet Log'!$AC100+'Bet Log'!$AE100)</f>
        <v>0</v>
      </c>
    </row>
    <row r="101" ht="14.25" customHeight="1">
      <c r="A101" s="92" t="n">
        <f>Games!A97</f>
        <v>10</v>
      </c>
      <c r="B101" s="92" t="str">
        <f>IF('Prediction Log'!B116=0, "",'Prediction Log'!B116)</f>
        <v>Wyoming</v>
      </c>
      <c r="C101" s="92" t="str">
        <f>IF('Prediction Log'!C116=0, "",'Prediction Log'!C116)</f>
        <v>Colorado State</v>
      </c>
      <c r="D101" s="92" t="n">
        <f>IF('Prediction Log'!D116=0, "",'Prediction Log'!D116)</f>
        <v>-6</v>
      </c>
      <c r="E101" s="92" t="n">
        <f>IF('Prediction Log'!E116=0, "",'Prediction Log'!E116)</f>
        <v>-15.5</v>
      </c>
      <c r="F101" s="92" t="str">
        <f>IF('Prediction Log'!I116=0, "",'Prediction Log'!I116)</f>
        <v>Wyoming</v>
      </c>
      <c r="G101" s="70" t="str">
        <f>IF(ISBLANK(Games!B97), "",'Prediction Log'!$J116)</f>
        <v>Wyoming</v>
      </c>
      <c r="H101" s="93" t="n">
        <f>'Prediction Log'!$K116</f>
        <v>0.976996</v>
      </c>
      <c r="I101" s="92" t="str">
        <f>IF(ISBLANK(Games!M97), "",IF(AND(Games!M97="",Games!N97=""),"",IF(ISTEXT(Games!N97), "Side",Games!M97)))</f>
        <v>Spread</v>
      </c>
      <c r="J101" s="92" t="str">
        <f>IF(ISBLANK(Games!M97), "",IF('Bet Log'!$I101="Spread", Games!O97, ""))</f>
        <v>Wyoming</v>
      </c>
      <c r="K101" s="92" t="str">
        <f>IF(ISBLANK(Games!N97), "",IF(ISTEXT(Games!N97), Games!N97, ""))</f>
        <v/>
      </c>
      <c r="L101" s="92" t="n">
        <f>IF(ISBLANK(Games!Q97), "", Games!Q97)</f>
        <v>-6</v>
      </c>
      <c r="M101" s="92"/>
      <c r="N101" s="94"/>
      <c r="O101" s="94" t="n">
        <v>3.0</v>
      </c>
      <c r="P101" s="95"/>
      <c r="Q101" s="95"/>
      <c r="R101" s="95" t="n">
        <v>-115.0</v>
      </c>
      <c r="S101" s="95"/>
      <c r="T101" s="96" t="n">
        <f t="shared" si="2"/>
        <v>0</v>
      </c>
      <c r="U101" s="96" t="n">
        <f t="shared" si="3"/>
        <v>0</v>
      </c>
      <c r="V101" s="96" t="n">
        <f t="shared" si="4"/>
        <v>5.608695652</v>
      </c>
      <c r="W101" s="96" t="n">
        <f t="shared" si="5"/>
        <v>2.608695652</v>
      </c>
      <c r="X101" s="96" t="n">
        <f t="shared" si="6"/>
        <v>0</v>
      </c>
      <c r="Y101" s="96" t="n">
        <f t="shared" si="7"/>
        <v>0</v>
      </c>
      <c r="Z101" s="95" t="str">
        <f>IF(OR(ISBLANK('Prediction Log'!N116),ISBLANK('Bet Log'!$N101)), "", IF('Prediction Log'!W116="Y", "W", "L"))</f>
        <v/>
      </c>
      <c r="AA101" s="96" t="str">
        <f t="shared" si="8"/>
        <v/>
      </c>
      <c r="AB101" s="95" t="str">
        <f>IF(OR(ISBLANK('Prediction Log'!N116),ISBLANK('Bet Log'!$O101)), "", IF('Prediction Log'!X116="Y", "W", "L"))</f>
        <v>W</v>
      </c>
      <c r="AC101" s="96" t="n">
        <f t="shared" si="9"/>
        <v>2.608695652</v>
      </c>
      <c r="AD101" s="95"/>
      <c r="AE101" s="92" t="str">
        <f t="shared" si="10"/>
        <v/>
      </c>
      <c r="AF101" s="97" t="n">
        <f>IF(ISERROR('Bet Log'!$AA101+'Bet Log'!$AC101+'Bet Log'!$AE101), "", 'Bet Log'!$AA101+'Bet Log'!$AC101+'Bet Log'!$AE101)</f>
        <v>2.608695652</v>
      </c>
    </row>
    <row r="102" ht="14.25" customHeight="1">
      <c r="A102" s="92" t="n">
        <f>Games!A98</f>
        <v>10</v>
      </c>
      <c r="B102" s="92" t="str">
        <f>IF('Prediction Log'!B117=0, "",'Prediction Log'!B117)</f>
        <v>Rutgers</v>
      </c>
      <c r="C102" s="92" t="str">
        <f>IF('Prediction Log'!C117=0, "",'Prediction Log'!C117)</f>
        <v>Ohio State</v>
      </c>
      <c r="D102" s="92" t="n">
        <f>IF('Prediction Log'!D117=0, "",'Prediction Log'!D117)</f>
        <v>17.5</v>
      </c>
      <c r="E102" s="92" t="n">
        <f>IF('Prediction Log'!E117=0, "",'Prediction Log'!E117)</f>
        <v>34.8</v>
      </c>
      <c r="F102" s="92" t="str">
        <f>IF('Prediction Log'!I117=0, "",'Prediction Log'!I117)</f>
        <v>Ohio State</v>
      </c>
      <c r="G102" s="70" t="str">
        <f>IF(ISBLANK(Games!B98), "",'Prediction Log'!$J117)</f>
        <v>Ohio State</v>
      </c>
      <c r="H102" s="93" t="n">
        <f>'Prediction Log'!$K117</f>
        <v>0.99919</v>
      </c>
      <c r="I102" s="92" t="str">
        <f>IF(ISBLANK(Games!M98), "",IF(AND(Games!M98="",Games!N98=""),"",IF(ISTEXT(Games!N98), "Side",Games!M98)))</f>
        <v>Spread</v>
      </c>
      <c r="J102" s="92" t="str">
        <f>IF(ISBLANK(Games!M98), "",IF('Bet Log'!$I102="Spread", Games!O98, ""))</f>
        <v>Ohio State</v>
      </c>
      <c r="K102" s="92" t="str">
        <f>IF(ISBLANK(Games!N98), "",IF(ISTEXT(Games!N98), Games!N98, ""))</f>
        <v/>
      </c>
      <c r="L102" s="92" t="n">
        <f>IF(ISBLANK(Games!Q98), "", Games!Q98)</f>
        <v>17.5</v>
      </c>
      <c r="M102" s="92"/>
      <c r="N102" s="94"/>
      <c r="O102" s="94" t="n">
        <v>7.0</v>
      </c>
      <c r="P102" s="95"/>
      <c r="Q102" s="95"/>
      <c r="R102" s="95" t="n">
        <v>-125.0</v>
      </c>
      <c r="S102" s="95"/>
      <c r="T102" s="96" t="n">
        <f t="shared" si="2"/>
        <v>0</v>
      </c>
      <c r="U102" s="96" t="n">
        <f t="shared" si="3"/>
        <v>0</v>
      </c>
      <c r="V102" s="96" t="n">
        <f t="shared" si="4"/>
        <v>12.6</v>
      </c>
      <c r="W102" s="96" t="n">
        <f t="shared" si="5"/>
        <v>5.6</v>
      </c>
      <c r="X102" s="96" t="n">
        <f t="shared" si="6"/>
        <v>0</v>
      </c>
      <c r="Y102" s="96" t="n">
        <f t="shared" si="7"/>
        <v>0</v>
      </c>
      <c r="Z102" s="95" t="str">
        <f>IF(OR(ISBLANK('Prediction Log'!N117),ISBLANK('Bet Log'!$N102)), "", IF('Prediction Log'!W117="Y", "W", "L"))</f>
        <v/>
      </c>
      <c r="AA102" s="96" t="str">
        <f t="shared" si="8"/>
        <v/>
      </c>
      <c r="AB102" s="95" t="str">
        <f>IF(OR(ISBLANK('Prediction Log'!N117),ISBLANK('Bet Log'!$O102)), "", IF('Prediction Log'!X117="Y", "W", "L"))</f>
        <v>W</v>
      </c>
      <c r="AC102" s="96" t="n">
        <f t="shared" si="9"/>
        <v>5.6</v>
      </c>
      <c r="AD102" s="95"/>
      <c r="AE102" s="92" t="str">
        <f t="shared" si="10"/>
        <v/>
      </c>
      <c r="AF102" s="97" t="n">
        <f>IF(ISERROR('Bet Log'!$AA102+'Bet Log'!$AC102+'Bet Log'!$AE102), "", 'Bet Log'!$AA102+'Bet Log'!$AC102+'Bet Log'!$AE102)</f>
        <v>5.6</v>
      </c>
    </row>
    <row r="103" ht="14.25" customHeight="1">
      <c r="A103" s="92" t="n">
        <f>Games!A99</f>
        <v>10</v>
      </c>
      <c r="B103" s="92" t="str">
        <f>IF('Prediction Log'!B118=0, "",'Prediction Log'!B118)</f>
        <v>Texas</v>
      </c>
      <c r="C103" s="92" t="str">
        <f>IF('Prediction Log'!C118=0, "",'Prediction Log'!C118)</f>
        <v>Kansas State</v>
      </c>
      <c r="D103" s="92" t="n">
        <f>IF('Prediction Log'!D118=0, "",'Prediction Log'!D118)</f>
        <v>-4</v>
      </c>
      <c r="E103" s="92" t="n">
        <f>IF('Prediction Log'!E118=0, "",'Prediction Log'!E118)</f>
        <v>-2.6</v>
      </c>
      <c r="F103" s="92" t="str">
        <f>IF('Prediction Log'!I118=0, "",'Prediction Log'!I118)</f>
        <v>Texas</v>
      </c>
      <c r="G103" s="70" t="str">
        <f>IF(ISBLANK(Games!B99), "",'Prediction Log'!$J118)</f>
        <v>Texas</v>
      </c>
      <c r="H103" s="93" t="n">
        <f>'Prediction Log'!$K118</f>
        <v>0.682877</v>
      </c>
      <c r="I103" s="92" t="str">
        <f>IF(ISBLANK(Games!M99), "",IF(AND(Games!M99="",Games!N99=""),"",IF(ISTEXT(Games!N99), "Side",Games!M99)))</f>
        <v/>
      </c>
      <c r="J103" s="92" t="str">
        <f>IF(ISBLANK(Games!M99), "",IF('Bet Log'!$I103="Spread", Games!O99, ""))</f>
        <v/>
      </c>
      <c r="K103" s="92" t="str">
        <f>IF(ISBLANK(Games!N99), "",IF(ISTEXT(Games!N99), Games!N99, ""))</f>
        <v/>
      </c>
      <c r="L103" s="92" t="str">
        <f>IF(ISBLANK(Games!Q99), "", Games!Q99)</f>
        <v>NA</v>
      </c>
      <c r="M103" s="92"/>
      <c r="N103" s="94"/>
      <c r="O103" s="94"/>
      <c r="P103" s="95"/>
      <c r="Q103" s="95"/>
      <c r="R103" s="95"/>
      <c r="S103" s="95"/>
      <c r="T103" s="96" t="n">
        <f t="shared" si="2"/>
        <v>0</v>
      </c>
      <c r="U103" s="96" t="n">
        <f t="shared" si="3"/>
        <v>0</v>
      </c>
      <c r="V103" s="96" t="n">
        <f t="shared" si="4"/>
        <v>0</v>
      </c>
      <c r="W103" s="96" t="n">
        <f t="shared" si="5"/>
        <v>0</v>
      </c>
      <c r="X103" s="96" t="n">
        <f t="shared" si="6"/>
        <v>0</v>
      </c>
      <c r="Y103" s="96" t="n">
        <f t="shared" si="7"/>
        <v>0</v>
      </c>
      <c r="Z103" s="95" t="str">
        <f>IF(OR(ISBLANK('Prediction Log'!N118),ISBLANK('Bet Log'!$N103)), "", IF('Prediction Log'!W118="Y", "W", "L"))</f>
        <v/>
      </c>
      <c r="AA103" s="96" t="str">
        <f t="shared" si="8"/>
        <v/>
      </c>
      <c r="AB103" s="95" t="str">
        <f>IF(OR(ISBLANK('Prediction Log'!N118),ISBLANK('Bet Log'!$O103)), "", IF('Prediction Log'!X118="Y", "W", "L"))</f>
        <v/>
      </c>
      <c r="AC103" s="96" t="str">
        <f t="shared" si="9"/>
        <v/>
      </c>
      <c r="AD103" s="95"/>
      <c r="AE103" s="92" t="str">
        <f t="shared" si="10"/>
        <v/>
      </c>
      <c r="AF103" s="97" t="n">
        <f>IF(ISERROR('Bet Log'!$AA103+'Bet Log'!$AC103+'Bet Log'!$AE103), "", 'Bet Log'!$AA103+'Bet Log'!$AC103+'Bet Log'!$AE103)</f>
        <v>0</v>
      </c>
    </row>
    <row r="104" ht="14.25" customHeight="1">
      <c r="A104" s="92" t="n">
        <f>Games!A100</f>
        <v>10</v>
      </c>
      <c r="B104" s="92" t="str">
        <f>IF('Prediction Log'!B119=0, "",'Prediction Log'!B119)</f>
        <v>South Carolina</v>
      </c>
      <c r="C104" s="92" t="str">
        <f>IF('Prediction Log'!C119=0, "",'Prediction Log'!C119)</f>
        <v>Jacksonville State</v>
      </c>
      <c r="D104" s="92" t="n">
        <f>IF('Prediction Log'!D119=0, "",'Prediction Log'!D119)</f>
        <v>-15.5</v>
      </c>
      <c r="E104" s="92" t="n">
        <f>IF('Prediction Log'!E119=0, "",'Prediction Log'!E119)</f>
        <v>2.6</v>
      </c>
      <c r="F104" s="92" t="str">
        <f>IF('Prediction Log'!I119=0, "",'Prediction Log'!I119)</f>
        <v>Jacksonville State</v>
      </c>
      <c r="G104" s="70" t="str">
        <f>IF(ISBLANK(Games!B100), "",'Prediction Log'!$J119)</f>
        <v>Jacksonville State</v>
      </c>
      <c r="H104" s="93" t="n">
        <f>'Prediction Log'!$K119</f>
        <v>1</v>
      </c>
      <c r="I104" s="92" t="str">
        <f>IF(ISBLANK(Games!M100), "",IF(AND(Games!M100="",Games!N100=""),"",IF(ISTEXT(Games!N100), "Side",Games!M100)))</f>
        <v>Spread</v>
      </c>
      <c r="J104" s="92" t="str">
        <f>IF(ISBLANK(Games!M100), "",IF('Bet Log'!$I104="Spread", Games!O100, ""))</f>
        <v>Jacksonville State</v>
      </c>
      <c r="K104" s="92" t="str">
        <f>IF(ISBLANK(Games!N100), "",IF(ISTEXT(Games!N100), Games!N100, ""))</f>
        <v/>
      </c>
      <c r="L104" s="92" t="n">
        <f>IF(ISBLANK(Games!Q100), "", Games!Q100)</f>
        <v>-15.5</v>
      </c>
      <c r="M104" s="92"/>
      <c r="N104" s="94"/>
      <c r="O104" s="94" t="n">
        <v>2.0</v>
      </c>
      <c r="P104" s="95"/>
      <c r="Q104" s="95"/>
      <c r="R104" s="95" t="n">
        <v>-110.0</v>
      </c>
      <c r="S104" s="95"/>
      <c r="T104" s="96" t="n">
        <f t="shared" si="2"/>
        <v>0</v>
      </c>
      <c r="U104" s="96" t="n">
        <f t="shared" si="3"/>
        <v>0</v>
      </c>
      <c r="V104" s="96" t="n">
        <f t="shared" si="4"/>
        <v>3.818181818</v>
      </c>
      <c r="W104" s="96" t="n">
        <f t="shared" si="5"/>
        <v>1.818181818</v>
      </c>
      <c r="X104" s="96" t="n">
        <f t="shared" si="6"/>
        <v>0</v>
      </c>
      <c r="Y104" s="96" t="n">
        <f t="shared" si="7"/>
        <v>0</v>
      </c>
      <c r="Z104" s="95" t="str">
        <f>IF(OR(ISBLANK('Prediction Log'!N119),ISBLANK('Bet Log'!$N104)), "", IF('Prediction Log'!W119="Y", "W", "L"))</f>
        <v/>
      </c>
      <c r="AA104" s="96" t="str">
        <f t="shared" si="8"/>
        <v/>
      </c>
      <c r="AB104" s="95" t="str">
        <f>IF(OR(ISBLANK('Prediction Log'!N119),ISBLANK('Bet Log'!$O104)), "", IF('Prediction Log'!X119="Y", "W", "L"))</f>
        <v>W</v>
      </c>
      <c r="AC104" s="96" t="n">
        <f t="shared" si="9"/>
        <v>1.818181818</v>
      </c>
      <c r="AD104" s="95"/>
      <c r="AE104" s="92" t="str">
        <f t="shared" si="10"/>
        <v/>
      </c>
      <c r="AF104" s="97" t="n">
        <f>IF(ISERROR('Bet Log'!$AA104+'Bet Log'!$AC104+'Bet Log'!$AE104), "", 'Bet Log'!$AA104+'Bet Log'!$AC104+'Bet Log'!$AE104)</f>
        <v>1.818181818</v>
      </c>
    </row>
    <row r="105" ht="14.25" customHeight="1">
      <c r="A105" s="92" t="n">
        <f>Games!A101</f>
        <v>10</v>
      </c>
      <c r="B105" s="92" t="str">
        <f>IF('Prediction Log'!B120=0, "",'Prediction Log'!B120)</f>
        <v>Florida</v>
      </c>
      <c r="C105" s="92" t="str">
        <f>IF('Prediction Log'!C120=0, "",'Prediction Log'!C120)</f>
        <v>Arkansas</v>
      </c>
      <c r="D105" s="92" t="n">
        <f>IF('Prediction Log'!D120=0, "",'Prediction Log'!D120)</f>
        <v>-5.5</v>
      </c>
      <c r="E105" s="92" t="n">
        <f>IF('Prediction Log'!E120=0, "",'Prediction Log'!E120)</f>
        <v>-0.8</v>
      </c>
      <c r="F105" s="92" t="str">
        <f>IF('Prediction Log'!I120=0, "",'Prediction Log'!I120)</f>
        <v>Florida</v>
      </c>
      <c r="G105" s="70" t="str">
        <f>IF(ISBLANK(Games!B101), "",'Prediction Log'!$J120)</f>
        <v>Florida</v>
      </c>
      <c r="H105" s="93" t="n">
        <f>'Prediction Log'!$K120</f>
        <v>0.888756</v>
      </c>
      <c r="I105" s="92" t="str">
        <f>IF(ISBLANK(Games!M101), "",IF(AND(Games!M101="",Games!N101=""),"",IF(ISTEXT(Games!N101), "Side",Games!M101)))</f>
        <v/>
      </c>
      <c r="J105" s="92" t="str">
        <f>IF(ISBLANK(Games!M101), "",IF('Bet Log'!$I105="Spread", Games!O101, ""))</f>
        <v/>
      </c>
      <c r="K105" s="92" t="str">
        <f>IF(ISBLANK(Games!N101), "",IF(ISTEXT(Games!N101), Games!N101, ""))</f>
        <v/>
      </c>
      <c r="L105" s="92" t="str">
        <f>IF(ISBLANK(Games!Q101), "", Games!Q101)</f>
        <v>NA</v>
      </c>
      <c r="M105" s="92"/>
      <c r="N105" s="94"/>
      <c r="O105" s="94"/>
      <c r="P105" s="95"/>
      <c r="Q105" s="95"/>
      <c r="R105" s="95"/>
      <c r="S105" s="95"/>
      <c r="T105" s="96" t="n">
        <f t="shared" si="2"/>
        <v>0</v>
      </c>
      <c r="U105" s="96" t="n">
        <f t="shared" si="3"/>
        <v>0</v>
      </c>
      <c r="V105" s="96" t="n">
        <f t="shared" si="4"/>
        <v>0</v>
      </c>
      <c r="W105" s="96" t="n">
        <f t="shared" si="5"/>
        <v>0</v>
      </c>
      <c r="X105" s="96" t="n">
        <f t="shared" si="6"/>
        <v>0</v>
      </c>
      <c r="Y105" s="96" t="n">
        <f t="shared" si="7"/>
        <v>0</v>
      </c>
      <c r="Z105" s="95" t="str">
        <f>IF(OR(ISBLANK('Prediction Log'!N120),ISBLANK('Bet Log'!$N105)), "", IF('Prediction Log'!W120="Y", "W", "L"))</f>
        <v/>
      </c>
      <c r="AA105" s="96" t="str">
        <f t="shared" si="8"/>
        <v/>
      </c>
      <c r="AB105" s="95" t="str">
        <f>IF(OR(ISBLANK('Prediction Log'!N120),ISBLANK('Bet Log'!$O105)), "", IF('Prediction Log'!X120="Y", "W", "L"))</f>
        <v/>
      </c>
      <c r="AC105" s="96" t="str">
        <f t="shared" si="9"/>
        <v/>
      </c>
      <c r="AD105" s="95"/>
      <c r="AE105" s="92" t="str">
        <f t="shared" si="10"/>
        <v/>
      </c>
      <c r="AF105" s="97" t="n">
        <f>IF(ISERROR('Bet Log'!$AA105+'Bet Log'!$AC105+'Bet Log'!$AE105), "", 'Bet Log'!$AA105+'Bet Log'!$AC105+'Bet Log'!$AE105)</f>
        <v>0</v>
      </c>
    </row>
    <row r="106" ht="14.25" customHeight="1">
      <c r="A106" s="92" t="n">
        <f>Games!A102</f>
        <v>10</v>
      </c>
      <c r="B106" s="92" t="str">
        <f>IF('Prediction Log'!B121=0, "",'Prediction Log'!B121)</f>
        <v>Ole Miss</v>
      </c>
      <c r="C106" s="92" t="str">
        <f>IF('Prediction Log'!C121=0, "",'Prediction Log'!C121)</f>
        <v>Texas A&amp;M</v>
      </c>
      <c r="D106" s="92" t="n">
        <f>IF('Prediction Log'!D121=0, "",'Prediction Log'!D121)</f>
        <v>-3.5</v>
      </c>
      <c r="E106" s="92" t="n">
        <f>IF('Prediction Log'!E121=0, "",'Prediction Log'!E121)</f>
        <v>0.4</v>
      </c>
      <c r="F106" s="92" t="str">
        <f>IF('Prediction Log'!I121=0, "",'Prediction Log'!I121)</f>
        <v>Texas A&amp;M</v>
      </c>
      <c r="G106" s="70" t="str">
        <f>IF(ISBLANK(Games!B102), "",'Prediction Log'!$J121)</f>
        <v>Ole Miss</v>
      </c>
      <c r="H106" s="93" t="n">
        <f>'Prediction Log'!$K121</f>
        <v>0.575893</v>
      </c>
      <c r="I106" s="92" t="str">
        <f>IF(ISBLANK(Games!M102), "",IF(AND(Games!M102="",Games!N102=""),"",IF(ISTEXT(Games!N102), "Side",Games!M102)))</f>
        <v/>
      </c>
      <c r="J106" s="92" t="str">
        <f>IF(ISBLANK(Games!M102), "",IF('Bet Log'!$I106="Spread", Games!O102, ""))</f>
        <v/>
      </c>
      <c r="K106" s="92" t="str">
        <f>IF(ISBLANK(Games!N102), "",IF(ISTEXT(Games!N102), Games!N102, ""))</f>
        <v/>
      </c>
      <c r="L106" s="92" t="str">
        <f>IF(ISBLANK(Games!Q102), "", Games!Q102)</f>
        <v>NA</v>
      </c>
      <c r="M106" s="92"/>
      <c r="N106" s="94"/>
      <c r="O106" s="94"/>
      <c r="P106" s="95"/>
      <c r="Q106" s="95"/>
      <c r="R106" s="95"/>
      <c r="S106" s="95"/>
      <c r="T106" s="96" t="n">
        <f t="shared" si="2"/>
        <v>0</v>
      </c>
      <c r="U106" s="96" t="n">
        <f t="shared" si="3"/>
        <v>0</v>
      </c>
      <c r="V106" s="96" t="n">
        <f t="shared" si="4"/>
        <v>0</v>
      </c>
      <c r="W106" s="96" t="n">
        <f t="shared" si="5"/>
        <v>0</v>
      </c>
      <c r="X106" s="96" t="n">
        <f t="shared" si="6"/>
        <v>0</v>
      </c>
      <c r="Y106" s="96" t="n">
        <f t="shared" si="7"/>
        <v>0</v>
      </c>
      <c r="Z106" s="95" t="str">
        <f>IF(OR(ISBLANK('Prediction Log'!N121),ISBLANK('Bet Log'!$N106)), "", IF('Prediction Log'!W121="Y", "W", "L"))</f>
        <v/>
      </c>
      <c r="AA106" s="96" t="str">
        <f t="shared" si="8"/>
        <v/>
      </c>
      <c r="AB106" s="95" t="str">
        <f>IF(OR(ISBLANK('Prediction Log'!N121),ISBLANK('Bet Log'!$O106)), "", IF('Prediction Log'!X121="Y", "W", "L"))</f>
        <v/>
      </c>
      <c r="AC106" s="96" t="str">
        <f t="shared" si="9"/>
        <v/>
      </c>
      <c r="AD106" s="95"/>
      <c r="AE106" s="92" t="str">
        <f t="shared" si="10"/>
        <v/>
      </c>
      <c r="AF106" s="97" t="n">
        <f>IF(ISERROR('Bet Log'!$AA106+'Bet Log'!$AC106+'Bet Log'!$AE106), "", 'Bet Log'!$AA106+'Bet Log'!$AC106+'Bet Log'!$AE106)</f>
        <v>0</v>
      </c>
    </row>
    <row r="107" ht="14.25" customHeight="1">
      <c r="A107" s="92" t="n">
        <f>Games!A103</f>
        <v>10</v>
      </c>
      <c r="B107" s="92" t="str">
        <f>IF('Prediction Log'!B122=0, "",'Prediction Log'!B122)</f>
        <v>Arizona</v>
      </c>
      <c r="C107" s="92" t="str">
        <f>IF('Prediction Log'!C122=0, "",'Prediction Log'!C122)</f>
        <v>UCLA</v>
      </c>
      <c r="D107" s="92" t="n">
        <f>IF('Prediction Log'!D122=0, "",'Prediction Log'!D122)</f>
        <v>3</v>
      </c>
      <c r="E107" s="92" t="n">
        <f>IF('Prediction Log'!E122=0, "",'Prediction Log'!E122)</f>
        <v>-10</v>
      </c>
      <c r="F107" s="92" t="str">
        <f>IF('Prediction Log'!I122=0, "",'Prediction Log'!I122)</f>
        <v>Arizona</v>
      </c>
      <c r="G107" s="70" t="str">
        <f>IF(ISBLANK(Games!#REF!), "",'Prediction Log'!$J122)</f>
        <v>#ERROR!</v>
      </c>
      <c r="H107" s="93" t="n">
        <f>'Prediction Log'!$K122</f>
        <v>0.917187</v>
      </c>
      <c r="I107" s="92" t="str">
        <f>IF(ISBLANK(Games!M103), "",IF(AND(Games!M103="",Games!N103=""),"",IF(ISTEXT(Games!N103), "Side",Games!M103)))</f>
        <v/>
      </c>
      <c r="J107" s="92" t="str">
        <f>IF(ISBLANK(Games!M103), "",IF('Bet Log'!$I107="Spread", Games!O103, ""))</f>
        <v/>
      </c>
      <c r="K107" s="92" t="str">
        <f>IF(ISBLANK(Games!N103), "",IF(ISTEXT(Games!N103), Games!N103, ""))</f>
        <v/>
      </c>
      <c r="L107" s="92" t="str">
        <f>IF(ISBLANK(Games!Q103), "", Games!Q103)</f>
        <v>NA</v>
      </c>
      <c r="M107" s="92"/>
      <c r="N107" s="94"/>
      <c r="O107" s="94"/>
      <c r="P107" s="95"/>
      <c r="Q107" s="95"/>
      <c r="R107" s="95"/>
      <c r="S107" s="95"/>
      <c r="T107" s="96" t="n">
        <f t="shared" si="2"/>
        <v>0</v>
      </c>
      <c r="U107" s="96" t="n">
        <f t="shared" si="3"/>
        <v>0</v>
      </c>
      <c r="V107" s="96" t="n">
        <f t="shared" si="4"/>
        <v>0</v>
      </c>
      <c r="W107" s="96" t="n">
        <f t="shared" si="5"/>
        <v>0</v>
      </c>
      <c r="X107" s="96" t="n">
        <f t="shared" si="6"/>
        <v>0</v>
      </c>
      <c r="Y107" s="96" t="n">
        <f t="shared" si="7"/>
        <v>0</v>
      </c>
      <c r="Z107" s="95" t="str">
        <f>IF(OR(ISBLANK('Prediction Log'!N122),ISBLANK('Bet Log'!$N107)), "", IF('Prediction Log'!W122="Y", "W", "L"))</f>
        <v/>
      </c>
      <c r="AA107" s="96" t="str">
        <f t="shared" si="8"/>
        <v/>
      </c>
      <c r="AB107" s="95" t="str">
        <f>IF(OR(ISBLANK('Prediction Log'!N122),ISBLANK('Bet Log'!$O107)), "", IF('Prediction Log'!X122="Y", "W", "L"))</f>
        <v/>
      </c>
      <c r="AC107" s="96" t="str">
        <f t="shared" si="9"/>
        <v/>
      </c>
      <c r="AD107" s="95"/>
      <c r="AE107" s="92" t="str">
        <f t="shared" si="10"/>
        <v/>
      </c>
      <c r="AF107" s="97" t="n">
        <f>IF(ISERROR('Bet Log'!$AA107+'Bet Log'!$AC107+'Bet Log'!$AE107), "", 'Bet Log'!$AA107+'Bet Log'!$AC107+'Bet Log'!$AE107)</f>
        <v>0</v>
      </c>
    </row>
    <row r="108" ht="14.25" customHeight="1">
      <c r="A108" s="92" t="n">
        <f>Games!A104</f>
        <v>10</v>
      </c>
      <c r="B108" s="92" t="str">
        <f>IF('Prediction Log'!B123=0, "",'Prediction Log'!B123)</f>
        <v>Clemson</v>
      </c>
      <c r="C108" s="92" t="str">
        <f>IF('Prediction Log'!C123=0, "",'Prediction Log'!C123)</f>
        <v>Notre Dame</v>
      </c>
      <c r="D108" s="92" t="n">
        <f>IF('Prediction Log'!D123=0, "",'Prediction Log'!D123)</f>
        <v>3</v>
      </c>
      <c r="E108" s="92" t="n">
        <f>IF('Prediction Log'!E123=0, "",'Prediction Log'!E123)</f>
        <v>10</v>
      </c>
      <c r="F108" s="92" t="str">
        <f>IF('Prediction Log'!I123=0, "",'Prediction Log'!I123)</f>
        <v>Notre Dame</v>
      </c>
      <c r="G108" s="70" t="str">
        <f>IF(ISBLANK(Games!B104), "",'Prediction Log'!$J123)</f>
        <v>Notre Dame</v>
      </c>
      <c r="H108" s="93" t="n">
        <f>'Prediction Log'!$K123</f>
        <v>0.933953</v>
      </c>
      <c r="I108" s="92" t="str">
        <f>IF(ISBLANK(Games!M104), "",IF(AND(Games!M104="",Games!N104=""),"",IF(ISTEXT(Games!N104), "Side",Games!M104)))</f>
        <v>Spread</v>
      </c>
      <c r="J108" s="92" t="str">
        <f>IF(ISBLANK(Games!M104), "",IF('Bet Log'!$I108="Spread", Games!O104, ""))</f>
        <v>Notre Dame</v>
      </c>
      <c r="K108" s="92" t="str">
        <f>IF(ISBLANK(Games!N104), "",IF(ISTEXT(Games!N104), Games!N104, ""))</f>
        <v/>
      </c>
      <c r="L108" s="92" t="n">
        <f>IF(ISBLANK(Games!Q104), "", Games!Q104)</f>
        <v>3</v>
      </c>
      <c r="M108" s="92"/>
      <c r="N108" s="94"/>
      <c r="O108" s="94" t="n">
        <v>2.0</v>
      </c>
      <c r="P108" s="95"/>
      <c r="Q108" s="95"/>
      <c r="R108" s="95" t="n">
        <v>-110.0</v>
      </c>
      <c r="S108" s="95"/>
      <c r="T108" s="96" t="n">
        <f t="shared" si="2"/>
        <v>0</v>
      </c>
      <c r="U108" s="96" t="n">
        <f t="shared" si="3"/>
        <v>0</v>
      </c>
      <c r="V108" s="96" t="n">
        <f t="shared" si="4"/>
        <v>3.818181818</v>
      </c>
      <c r="W108" s="96" t="n">
        <f t="shared" si="5"/>
        <v>1.818181818</v>
      </c>
      <c r="X108" s="96" t="n">
        <f t="shared" si="6"/>
        <v>0</v>
      </c>
      <c r="Y108" s="96" t="n">
        <f t="shared" si="7"/>
        <v>0</v>
      </c>
      <c r="Z108" s="95" t="str">
        <f>IF(OR(ISBLANK('Prediction Log'!N123),ISBLANK('Bet Log'!$N108)), "", IF('Prediction Log'!W123="Y", "W", "L"))</f>
        <v/>
      </c>
      <c r="AA108" s="96" t="str">
        <f t="shared" si="8"/>
        <v/>
      </c>
      <c r="AB108" s="95" t="str">
        <f>IF(OR(ISBLANK('Prediction Log'!N123),ISBLANK('Bet Log'!$O108)), "", IF('Prediction Log'!X123="Y", "W", "L"))</f>
        <v>L</v>
      </c>
      <c r="AC108" s="96" t="n">
        <f t="shared" si="9"/>
        <v>-2</v>
      </c>
      <c r="AD108" s="95"/>
      <c r="AE108" s="92" t="str">
        <f t="shared" si="10"/>
        <v/>
      </c>
      <c r="AF108" s="97" t="n">
        <f>IF(ISERROR('Bet Log'!$AA108+'Bet Log'!$AC108+'Bet Log'!$AE108), "", 'Bet Log'!$AA108+'Bet Log'!$AC108+'Bet Log'!$AE108)</f>
        <v>-2</v>
      </c>
    </row>
    <row r="109" ht="14.25" customHeight="1">
      <c r="A109" s="92" t="n">
        <f>Games!A105</f>
        <v>10</v>
      </c>
      <c r="B109" s="92" t="str">
        <f>IF('Prediction Log'!B124=0, "",'Prediction Log'!B124)</f>
        <v>Tennessee</v>
      </c>
      <c r="C109" s="92" t="str">
        <f>IF('Prediction Log'!C124=0, "",'Prediction Log'!C124)</f>
        <v>Connecticut</v>
      </c>
      <c r="D109" s="92" t="n">
        <f>IF('Prediction Log'!D124=0, "",'Prediction Log'!D124)</f>
        <v>-35.5</v>
      </c>
      <c r="E109" s="92" t="n">
        <f>IF('Prediction Log'!E124=0, "",'Prediction Log'!E124)</f>
        <v>-33.1</v>
      </c>
      <c r="F109" s="92" t="str">
        <f>IF('Prediction Log'!I124=0, "",'Prediction Log'!I124)</f>
        <v>Tennessee</v>
      </c>
      <c r="G109" s="70" t="str">
        <f>IF(ISBLANK(Games!B105), "",'Prediction Log'!$J124)</f>
        <v>Tennessee</v>
      </c>
      <c r="H109" s="93" t="n">
        <f>'Prediction Log'!$K124</f>
        <v>0.998939</v>
      </c>
      <c r="I109" s="92" t="str">
        <f>IF(ISBLANK(Games!M105), "",IF(AND(Games!M105="",Games!N105=""),"",IF(ISTEXT(Games!N105), "Side",Games!M105)))</f>
        <v/>
      </c>
      <c r="J109" s="92" t="str">
        <f>IF(ISBLANK(Games!M105), "",IF('Bet Log'!$I109="Spread", Games!O105, ""))</f>
        <v/>
      </c>
      <c r="K109" s="92" t="str">
        <f>IF(ISBLANK(Games!N105), "",IF(ISTEXT(Games!N105), Games!N105, ""))</f>
        <v/>
      </c>
      <c r="L109" s="92" t="str">
        <f>IF(ISBLANK(Games!Q105), "", Games!Q105)</f>
        <v>NA</v>
      </c>
      <c r="M109" s="92"/>
      <c r="N109" s="94"/>
      <c r="O109" s="94"/>
      <c r="P109" s="95"/>
      <c r="Q109" s="95"/>
      <c r="R109" s="95"/>
      <c r="S109" s="95"/>
      <c r="T109" s="96" t="n">
        <f t="shared" si="2"/>
        <v>0</v>
      </c>
      <c r="U109" s="96" t="n">
        <f t="shared" si="3"/>
        <v>0</v>
      </c>
      <c r="V109" s="96" t="n">
        <f t="shared" si="4"/>
        <v>0</v>
      </c>
      <c r="W109" s="96" t="n">
        <f t="shared" si="5"/>
        <v>0</v>
      </c>
      <c r="X109" s="96" t="n">
        <f t="shared" si="6"/>
        <v>0</v>
      </c>
      <c r="Y109" s="96" t="n">
        <f t="shared" si="7"/>
        <v>0</v>
      </c>
      <c r="Z109" s="95" t="str">
        <f>IF(OR(ISBLANK('Prediction Log'!N124),ISBLANK('Bet Log'!$N109)), "", IF('Prediction Log'!W124="Y", "W", "L"))</f>
        <v/>
      </c>
      <c r="AA109" s="96" t="str">
        <f t="shared" si="8"/>
        <v/>
      </c>
      <c r="AB109" s="95" t="str">
        <f>IF(OR(ISBLANK('Prediction Log'!N124),ISBLANK('Bet Log'!$O109)), "", IF('Prediction Log'!X124="Y", "W", "L"))</f>
        <v/>
      </c>
      <c r="AC109" s="96" t="str">
        <f t="shared" si="9"/>
        <v/>
      </c>
      <c r="AD109" s="95"/>
      <c r="AE109" s="92" t="str">
        <f t="shared" si="10"/>
        <v/>
      </c>
      <c r="AF109" s="97" t="n">
        <f>IF(ISERROR('Bet Log'!$AA109+'Bet Log'!$AC109+'Bet Log'!$AE109), "", 'Bet Log'!$AA109+'Bet Log'!$AC109+'Bet Log'!$AE109)</f>
        <v>0</v>
      </c>
    </row>
    <row r="110" ht="14.25" customHeight="1">
      <c r="A110" s="92" t="n">
        <f>Games!A106</f>
        <v>10</v>
      </c>
      <c r="B110" s="92" t="str">
        <f>IF('Prediction Log'!B125=0, "",'Prediction Log'!B125)</f>
        <v>Indiana</v>
      </c>
      <c r="C110" s="92" t="str">
        <f>IF('Prediction Log'!C125=0, "",'Prediction Log'!C125)</f>
        <v>Wisconsin</v>
      </c>
      <c r="D110" s="92" t="n">
        <f>IF('Prediction Log'!D125=0, "",'Prediction Log'!D125)</f>
        <v>9.5</v>
      </c>
      <c r="E110" s="92" t="n">
        <f>IF('Prediction Log'!E125=0, "",'Prediction Log'!E125)</f>
        <v>15.7</v>
      </c>
      <c r="F110" s="92" t="str">
        <f>IF('Prediction Log'!I125=0, "",'Prediction Log'!I125)</f>
        <v>Wisconsin</v>
      </c>
      <c r="G110" s="70" t="str">
        <f>IF(ISBLANK(Games!B106), "",'Prediction Log'!$J125)</f>
        <v>Wisconsin</v>
      </c>
      <c r="H110" s="93" t="n">
        <f>'Prediction Log'!$K125</f>
        <v>0.928996</v>
      </c>
      <c r="I110" s="92" t="str">
        <f>IF(ISBLANK(Games!M106), "",IF(AND(Games!M106="",Games!N106=""),"",IF(ISTEXT(Games!N106), "Side",Games!M106)))</f>
        <v/>
      </c>
      <c r="J110" s="92" t="str">
        <f>IF(ISBLANK(Games!M106), "",IF('Bet Log'!$I110="Spread", Games!O106, ""))</f>
        <v/>
      </c>
      <c r="K110" s="92" t="str">
        <f>IF(ISBLANK(Games!N106), "",IF(ISTEXT(Games!N106), Games!N106, ""))</f>
        <v/>
      </c>
      <c r="L110" s="92" t="str">
        <f>IF(ISBLANK(Games!Q106), "", Games!Q106)</f>
        <v>NA</v>
      </c>
      <c r="M110" s="92"/>
      <c r="N110" s="94"/>
      <c r="O110" s="94"/>
      <c r="P110" s="95"/>
      <c r="Q110" s="95"/>
      <c r="R110" s="95"/>
      <c r="S110" s="95"/>
      <c r="T110" s="96" t="n">
        <f t="shared" si="2"/>
        <v>0</v>
      </c>
      <c r="U110" s="96" t="n">
        <f t="shared" si="3"/>
        <v>0</v>
      </c>
      <c r="V110" s="96" t="n">
        <f t="shared" si="4"/>
        <v>0</v>
      </c>
      <c r="W110" s="96" t="n">
        <f t="shared" si="5"/>
        <v>0</v>
      </c>
      <c r="X110" s="96" t="n">
        <f t="shared" si="6"/>
        <v>0</v>
      </c>
      <c r="Y110" s="96" t="n">
        <f t="shared" si="7"/>
        <v>0</v>
      </c>
      <c r="Z110" s="95" t="str">
        <f>IF(OR(ISBLANK('Prediction Log'!N125),ISBLANK('Bet Log'!$N110)), "", IF('Prediction Log'!W125="Y", "W", "L"))</f>
        <v/>
      </c>
      <c r="AA110" s="96" t="str">
        <f t="shared" si="8"/>
        <v/>
      </c>
      <c r="AB110" s="95" t="str">
        <f>IF(OR(ISBLANK('Prediction Log'!N125),ISBLANK('Bet Log'!$O110)), "", IF('Prediction Log'!X125="Y", "W", "L"))</f>
        <v/>
      </c>
      <c r="AC110" s="96" t="str">
        <f t="shared" si="9"/>
        <v/>
      </c>
      <c r="AD110" s="95"/>
      <c r="AE110" s="92" t="str">
        <f t="shared" si="10"/>
        <v/>
      </c>
      <c r="AF110" s="97" t="n">
        <f>IF(ISERROR('Bet Log'!$AA110+'Bet Log'!$AC110+'Bet Log'!$AE110), "", 'Bet Log'!$AA110+'Bet Log'!$AC110+'Bet Log'!$AE110)</f>
        <v>0</v>
      </c>
    </row>
    <row r="111" ht="14.25" customHeight="1">
      <c r="A111" s="92" t="n">
        <f>Games!A107</f>
        <v>10</v>
      </c>
      <c r="B111" s="92" t="str">
        <f>IF('Prediction Log'!B126=0, "",'Prediction Log'!B126)</f>
        <v>Utah</v>
      </c>
      <c r="C111" s="92" t="str">
        <f>IF('Prediction Log'!C126=0, "",'Prediction Log'!C126)</f>
        <v>Arizona State</v>
      </c>
      <c r="D111" s="92" t="n">
        <f>IF('Prediction Log'!D126=0, "",'Prediction Log'!D126)</f>
        <v>-11.5</v>
      </c>
      <c r="E111" s="92" t="n">
        <f>IF('Prediction Log'!E126=0, "",'Prediction Log'!E126)</f>
        <v>-26.8</v>
      </c>
      <c r="F111" s="92" t="str">
        <f>IF('Prediction Log'!I126=0, "",'Prediction Log'!I126)</f>
        <v>Utah</v>
      </c>
      <c r="G111" s="70" t="str">
        <f>IF(ISBLANK(Games!B107), "",'Prediction Log'!$J126)</f>
        <v>Utah</v>
      </c>
      <c r="H111" s="93" t="n">
        <f>'Prediction Log'!$K126</f>
        <v>0.997149</v>
      </c>
      <c r="I111" s="92" t="str">
        <f>IF(ISBLANK(Games!M107), "",IF(AND(Games!M107="",Games!N107=""),"",IF(ISTEXT(Games!N107), "Side",Games!M107)))</f>
        <v/>
      </c>
      <c r="J111" s="92" t="str">
        <f>IF(ISBLANK(Games!M107), "",IF('Bet Log'!$I111="Spread", Games!O107, ""))</f>
        <v/>
      </c>
      <c r="K111" s="92" t="str">
        <f>IF(ISBLANK(Games!N107), "",IF(ISTEXT(Games!N107), Games!N107, ""))</f>
        <v/>
      </c>
      <c r="L111" s="92" t="str">
        <f>IF(ISBLANK(Games!Q107), "", Games!Q107)</f>
        <v>NA</v>
      </c>
      <c r="M111" s="92"/>
      <c r="N111" s="94"/>
      <c r="O111" s="94"/>
      <c r="P111" s="95"/>
      <c r="Q111" s="95"/>
      <c r="R111" s="95"/>
      <c r="S111" s="95"/>
      <c r="T111" s="96" t="n">
        <f t="shared" si="2"/>
        <v>0</v>
      </c>
      <c r="U111" s="96" t="n">
        <f t="shared" si="3"/>
        <v>0</v>
      </c>
      <c r="V111" s="96" t="n">
        <f t="shared" si="4"/>
        <v>0</v>
      </c>
      <c r="W111" s="96" t="n">
        <f t="shared" si="5"/>
        <v>0</v>
      </c>
      <c r="X111" s="96" t="n">
        <f t="shared" si="6"/>
        <v>0</v>
      </c>
      <c r="Y111" s="96" t="n">
        <f t="shared" si="7"/>
        <v>0</v>
      </c>
      <c r="Z111" s="95" t="str">
        <f>IF(OR(ISBLANK('Prediction Log'!N126),ISBLANK('Bet Log'!$N111)), "", IF('Prediction Log'!W126="Y", "W", "L"))</f>
        <v/>
      </c>
      <c r="AA111" s="96" t="str">
        <f t="shared" si="8"/>
        <v/>
      </c>
      <c r="AB111" s="95" t="str">
        <f>IF(OR(ISBLANK('Prediction Log'!N126),ISBLANK('Bet Log'!$O111)), "", IF('Prediction Log'!X126="Y", "W", "L"))</f>
        <v/>
      </c>
      <c r="AC111" s="96" t="str">
        <f t="shared" si="9"/>
        <v/>
      </c>
      <c r="AD111" s="95"/>
      <c r="AE111" s="92" t="str">
        <f t="shared" si="10"/>
        <v/>
      </c>
      <c r="AF111" s="97" t="n">
        <f>IF(ISERROR('Bet Log'!$AA111+'Bet Log'!$AC111+'Bet Log'!$AE111), "", 'Bet Log'!$AA111+'Bet Log'!$AC111+'Bet Log'!$AE111)</f>
        <v>0</v>
      </c>
    </row>
    <row r="112" ht="14.25" customHeight="1">
      <c r="A112" s="92" t="n">
        <f>Games!A108</f>
        <v>10</v>
      </c>
      <c r="B112" s="92" t="str">
        <f>IF('Prediction Log'!B127=0, "",'Prediction Log'!B127)</f>
        <v>Virginia</v>
      </c>
      <c r="C112" s="92" t="str">
        <f>IF('Prediction Log'!C127=0, "",'Prediction Log'!C127)</f>
        <v>Georgia Tech</v>
      </c>
      <c r="D112" s="92" t="n">
        <f>IF('Prediction Log'!D127=0, "",'Prediction Log'!D127)</f>
        <v>-2.5</v>
      </c>
      <c r="E112" s="92" t="n">
        <f>IF('Prediction Log'!E127=0, "",'Prediction Log'!E127)</f>
        <v>4.8</v>
      </c>
      <c r="F112" s="92" t="str">
        <f>IF('Prediction Log'!I127=0, "",'Prediction Log'!I127)</f>
        <v>Georgia Tech</v>
      </c>
      <c r="G112" s="70" t="str">
        <f>IF(ISBLANK(Games!B108), "",'Prediction Log'!$J127)</f>
        <v>Georgia Tech</v>
      </c>
      <c r="H112" s="93" t="n">
        <f>'Prediction Log'!$K127</f>
        <v>0.745866</v>
      </c>
      <c r="I112" s="92" t="str">
        <f>IF(ISBLANK(Games!M108), "",IF(AND(Games!M108="",Games!N108=""),"",IF(ISTEXT(Games!N108), "Side",Games!M108)))</f>
        <v>Side</v>
      </c>
      <c r="J112" s="92" t="str">
        <f>IF(ISBLANK(Games!M108), "",IF('Bet Log'!$I112="Spread", Games!O108, ""))</f>
        <v/>
      </c>
      <c r="K112" s="92" t="str">
        <f>IF(ISBLANK(Games!N108), "",IF(ISTEXT(Games!N108), Games!N108, ""))</f>
        <v>Georgia Tech</v>
      </c>
      <c r="L112" s="92" t="str">
        <f>IF(ISBLANK(Games!Q108), "", Games!Q108)</f>
        <v>NA</v>
      </c>
      <c r="M112" s="92"/>
      <c r="N112" s="94" t="n">
        <v>3.0</v>
      </c>
      <c r="O112" s="94"/>
      <c r="P112" s="95"/>
      <c r="Q112" s="95" t="n">
        <v>105.0</v>
      </c>
      <c r="R112" s="95"/>
      <c r="S112" s="95"/>
      <c r="T112" s="96" t="n">
        <f t="shared" si="2"/>
        <v>6.15</v>
      </c>
      <c r="U112" s="96" t="n">
        <f t="shared" si="3"/>
        <v>3.15</v>
      </c>
      <c r="V112" s="96" t="n">
        <f t="shared" si="4"/>
        <v>0</v>
      </c>
      <c r="W112" s="96" t="n">
        <f t="shared" si="5"/>
        <v>0</v>
      </c>
      <c r="X112" s="96" t="n">
        <f t="shared" si="6"/>
        <v>0</v>
      </c>
      <c r="Y112" s="96" t="n">
        <f t="shared" si="7"/>
        <v>0</v>
      </c>
      <c r="Z112" s="95" t="str">
        <f>IF(OR(ISBLANK('Prediction Log'!N127),ISBLANK('Bet Log'!$N112)), "", IF('Prediction Log'!W127="Y", "W", "L"))</f>
        <v>W</v>
      </c>
      <c r="AA112" s="96" t="n">
        <f t="shared" si="8"/>
        <v>3.15</v>
      </c>
      <c r="AB112" s="95" t="str">
        <f>IF(OR(ISBLANK('Prediction Log'!N127),ISBLANK('Bet Log'!$O112)), "", IF('Prediction Log'!X127="Y", "W", "L"))</f>
        <v/>
      </c>
      <c r="AC112" s="96" t="str">
        <f t="shared" si="9"/>
        <v/>
      </c>
      <c r="AD112" s="95"/>
      <c r="AE112" s="92" t="str">
        <f t="shared" si="10"/>
        <v/>
      </c>
      <c r="AF112" s="97" t="n">
        <f>IF(ISERROR('Bet Log'!$AA112+'Bet Log'!$AC112+'Bet Log'!$AE112), "", 'Bet Log'!$AA112+'Bet Log'!$AC112+'Bet Log'!$AE112)</f>
        <v>3.15</v>
      </c>
    </row>
    <row r="113" ht="14.25" customHeight="1">
      <c r="A113" s="92" t="n">
        <f>Games!A109</f>
        <v>10</v>
      </c>
      <c r="B113" s="92" t="str">
        <f>IF('Prediction Log'!B128=0, "",'Prediction Log'!B128)</f>
        <v>Temple</v>
      </c>
      <c r="C113" s="92" t="str">
        <f>IF('Prediction Log'!C128=0, "",'Prediction Log'!C128)</f>
        <v>Navy</v>
      </c>
      <c r="D113" s="92" t="n">
        <f>IF('Prediction Log'!D128=0, "",'Prediction Log'!D128)</f>
        <v>7</v>
      </c>
      <c r="E113" s="92" t="n">
        <f>IF('Prediction Log'!E128=0, "",'Prediction Log'!E128)</f>
        <v>18.6</v>
      </c>
      <c r="F113" s="92" t="str">
        <f>IF('Prediction Log'!I128=0, "",'Prediction Log'!I128)</f>
        <v>Navy</v>
      </c>
      <c r="G113" s="70" t="str">
        <f>IF(ISBLANK(Games!B109), "",'Prediction Log'!$J128)</f>
        <v>Navy</v>
      </c>
      <c r="H113" s="93" t="n">
        <f>'Prediction Log'!$K128</f>
        <v>0.957985</v>
      </c>
      <c r="I113" s="92" t="str">
        <f>IF(ISBLANK(Games!M109), "",IF(AND(Games!M109="",Games!N109=""),"",IF(ISTEXT(Games!N109), "Side",Games!M109)))</f>
        <v>Spread</v>
      </c>
      <c r="J113" s="92" t="str">
        <f>IF(ISBLANK(Games!M109), "",IF('Bet Log'!$I113="Spread", Games!O109, ""))</f>
        <v>Navy</v>
      </c>
      <c r="K113" s="92" t="str">
        <f>IF(ISBLANK(Games!N109), "",IF(ISTEXT(Games!N109), Games!N109, ""))</f>
        <v/>
      </c>
      <c r="L113" s="92" t="n">
        <f>IF(ISBLANK(Games!Q109), "", Games!Q109)</f>
        <v>7</v>
      </c>
      <c r="M113" s="92"/>
      <c r="N113" s="94"/>
      <c r="O113" s="94" t="n">
        <v>5.0</v>
      </c>
      <c r="P113" s="95"/>
      <c r="Q113" s="95"/>
      <c r="R113" s="95" t="n">
        <v>-110.0</v>
      </c>
      <c r="S113" s="95"/>
      <c r="T113" s="96" t="n">
        <f t="shared" si="2"/>
        <v>0</v>
      </c>
      <c r="U113" s="96" t="n">
        <f t="shared" si="3"/>
        <v>0</v>
      </c>
      <c r="V113" s="96" t="n">
        <f t="shared" si="4"/>
        <v>9.545454545</v>
      </c>
      <c r="W113" s="96" t="n">
        <f t="shared" si="5"/>
        <v>4.545454545</v>
      </c>
      <c r="X113" s="96" t="n">
        <f t="shared" si="6"/>
        <v>0</v>
      </c>
      <c r="Y113" s="96" t="n">
        <f t="shared" si="7"/>
        <v>0</v>
      </c>
      <c r="Z113" s="95" t="str">
        <f>IF(OR(ISBLANK('Prediction Log'!N128),ISBLANK('Bet Log'!$N113)), "", IF('Prediction Log'!W128="Y", "W", "L"))</f>
        <v/>
      </c>
      <c r="AA113" s="96" t="str">
        <f t="shared" si="8"/>
        <v/>
      </c>
      <c r="AB113" s="95" t="str">
        <f>IF(OR(ISBLANK('Prediction Log'!N128),ISBLANK('Bet Log'!$O113)), "", IF('Prediction Log'!X128="Y", "W", "L"))</f>
        <v>L</v>
      </c>
      <c r="AC113" s="96" t="n">
        <f t="shared" si="9"/>
        <v>-5</v>
      </c>
      <c r="AD113" s="95"/>
      <c r="AE113" s="92" t="str">
        <f t="shared" si="10"/>
        <v/>
      </c>
      <c r="AF113" s="97" t="n">
        <f>IF(ISERROR('Bet Log'!$AA113+'Bet Log'!$AC113+'Bet Log'!$AE113), "", 'Bet Log'!$AA113+'Bet Log'!$AC113+'Bet Log'!$AE113)</f>
        <v>-5</v>
      </c>
    </row>
    <row r="114" ht="14.25" customHeight="1">
      <c r="A114" s="92" t="n">
        <f>Games!A110</f>
        <v>10</v>
      </c>
      <c r="B114" s="92" t="str">
        <f>IF('Prediction Log'!B129=0, "",'Prediction Log'!B129)</f>
        <v>North Texas</v>
      </c>
      <c r="C114" s="92" t="str">
        <f>IF('Prediction Log'!C129=0, "",'Prediction Log'!C129)</f>
        <v>UT San Antonio</v>
      </c>
      <c r="D114" s="92" t="n">
        <f>IF('Prediction Log'!D129=0, "",'Prediction Log'!D129)</f>
        <v>7.5</v>
      </c>
      <c r="E114" s="92" t="n">
        <f>IF('Prediction Log'!E129=0, "",'Prediction Log'!E129)</f>
        <v>11.5</v>
      </c>
      <c r="F114" s="92" t="str">
        <f>IF('Prediction Log'!I129=0, "",'Prediction Log'!I129)</f>
        <v>UT San Antonio</v>
      </c>
      <c r="G114" s="70" t="str">
        <f>IF(ISBLANK(Games!B110), "",'Prediction Log'!$J129)</f>
        <v>UT San Antonio</v>
      </c>
      <c r="H114" s="93" t="n">
        <f>'Prediction Log'!$K129</f>
        <v>0.801547</v>
      </c>
      <c r="I114" s="92" t="str">
        <f>IF(ISBLANK(Games!M110), "",IF(AND(Games!M110="",Games!N110=""),"",IF(ISTEXT(Games!N110), "Side",Games!M110)))</f>
        <v/>
      </c>
      <c r="J114" s="92" t="str">
        <f>IF(ISBLANK(Games!M110), "",IF('Bet Log'!$I114="Spread", Games!O110, ""))</f>
        <v/>
      </c>
      <c r="K114" s="92" t="str">
        <f>IF(ISBLANK(Games!N110), "",IF(ISTEXT(Games!N110), Games!N110, ""))</f>
        <v/>
      </c>
      <c r="L114" s="92" t="str">
        <f>IF(ISBLANK(Games!Q110), "", Games!Q110)</f>
        <v>NA</v>
      </c>
      <c r="M114" s="92"/>
      <c r="N114" s="94"/>
      <c r="O114" s="94"/>
      <c r="P114" s="95"/>
      <c r="Q114" s="95"/>
      <c r="R114" s="95"/>
      <c r="S114" s="95"/>
      <c r="T114" s="96" t="n">
        <f t="shared" si="2"/>
        <v>0</v>
      </c>
      <c r="U114" s="96" t="n">
        <f t="shared" si="3"/>
        <v>0</v>
      </c>
      <c r="V114" s="96" t="n">
        <f t="shared" si="4"/>
        <v>0</v>
      </c>
      <c r="W114" s="96" t="n">
        <f t="shared" si="5"/>
        <v>0</v>
      </c>
      <c r="X114" s="96" t="n">
        <f t="shared" si="6"/>
        <v>0</v>
      </c>
      <c r="Y114" s="96" t="n">
        <f t="shared" si="7"/>
        <v>0</v>
      </c>
      <c r="Z114" s="95" t="str">
        <f>IF(OR(ISBLANK('Prediction Log'!N129),ISBLANK('Bet Log'!$N114)), "", IF('Prediction Log'!W129="Y", "W", "L"))</f>
        <v/>
      </c>
      <c r="AA114" s="96" t="str">
        <f t="shared" si="8"/>
        <v/>
      </c>
      <c r="AB114" s="95" t="str">
        <f>IF(OR(ISBLANK('Prediction Log'!N129),ISBLANK('Bet Log'!$O114)), "", IF('Prediction Log'!X129="Y", "W", "L"))</f>
        <v/>
      </c>
      <c r="AC114" s="96" t="str">
        <f t="shared" si="9"/>
        <v/>
      </c>
      <c r="AD114" s="95"/>
      <c r="AE114" s="92" t="str">
        <f t="shared" si="10"/>
        <v/>
      </c>
      <c r="AF114" s="97" t="n">
        <f>IF(ISERROR('Bet Log'!$AA114+'Bet Log'!$AC114+'Bet Log'!$AE114), "", 'Bet Log'!$AA114+'Bet Log'!$AC114+'Bet Log'!$AE114)</f>
        <v>0</v>
      </c>
    </row>
    <row r="115" ht="14.25" customHeight="1">
      <c r="A115" s="92" t="n">
        <f>Games!A111</f>
        <v>10</v>
      </c>
      <c r="B115" s="92" t="str">
        <f>IF('Prediction Log'!B130=0, "",'Prediction Log'!B130)</f>
        <v>Arkansas State</v>
      </c>
      <c r="C115" s="92" t="str">
        <f>IF('Prediction Log'!C130=0, "",'Prediction Log'!C130)</f>
        <v>Louisiana</v>
      </c>
      <c r="D115" s="92" t="n">
        <f>IF('Prediction Log'!D130=0, "",'Prediction Log'!D130)</f>
        <v>9.5</v>
      </c>
      <c r="E115" s="92" t="n">
        <f>IF('Prediction Log'!E130=0, "",'Prediction Log'!E130)</f>
        <v>19.3</v>
      </c>
      <c r="F115" s="92" t="str">
        <f>IF('Prediction Log'!I130=0, "",'Prediction Log'!I130)</f>
        <v>Louisiana</v>
      </c>
      <c r="G115" s="70" t="str">
        <f>IF(ISBLANK(Games!B111), "",'Prediction Log'!$J130)</f>
        <v>Louisiana</v>
      </c>
      <c r="H115" s="93" t="n">
        <f>'Prediction Log'!$K130</f>
        <v>0.947161</v>
      </c>
      <c r="I115" s="92" t="str">
        <f>IF(ISBLANK(Games!M111), "",IF(AND(Games!M111="",Games!N111=""),"",IF(ISTEXT(Games!N111), "Side",Games!M111)))</f>
        <v/>
      </c>
      <c r="J115" s="92" t="str">
        <f>IF(ISBLANK(Games!M111), "",IF('Bet Log'!$I115="Spread", Games!O111, ""))</f>
        <v/>
      </c>
      <c r="K115" s="92" t="str">
        <f>IF(ISBLANK(Games!N111), "",IF(ISTEXT(Games!N111), Games!N111, ""))</f>
        <v/>
      </c>
      <c r="L115" s="92" t="str">
        <f>IF(ISBLANK(Games!Q111), "", Games!Q111)</f>
        <v>NA</v>
      </c>
      <c r="M115" s="92"/>
      <c r="N115" s="94"/>
      <c r="O115" s="94"/>
      <c r="P115" s="95"/>
      <c r="Q115" s="95"/>
      <c r="R115" s="95"/>
      <c r="S115" s="95"/>
      <c r="T115" s="96" t="n">
        <f t="shared" si="2"/>
        <v>0</v>
      </c>
      <c r="U115" s="96" t="n">
        <f t="shared" si="3"/>
        <v>0</v>
      </c>
      <c r="V115" s="96" t="n">
        <f t="shared" si="4"/>
        <v>0</v>
      </c>
      <c r="W115" s="96" t="n">
        <f t="shared" si="5"/>
        <v>0</v>
      </c>
      <c r="X115" s="96" t="n">
        <f t="shared" si="6"/>
        <v>0</v>
      </c>
      <c r="Y115" s="96" t="n">
        <f t="shared" si="7"/>
        <v>0</v>
      </c>
      <c r="Z115" s="95" t="str">
        <f>IF(OR(ISBLANK('Prediction Log'!N130),ISBLANK('Bet Log'!$N115)), "", IF('Prediction Log'!W130="Y", "W", "L"))</f>
        <v/>
      </c>
      <c r="AA115" s="96" t="str">
        <f t="shared" si="8"/>
        <v/>
      </c>
      <c r="AB115" s="95" t="str">
        <f>IF(OR(ISBLANK('Prediction Log'!N130),ISBLANK('Bet Log'!$O115)), "", IF('Prediction Log'!X130="Y", "W", "L"))</f>
        <v/>
      </c>
      <c r="AC115" s="96" t="str">
        <f t="shared" si="9"/>
        <v/>
      </c>
      <c r="AD115" s="95"/>
      <c r="AE115" s="92" t="str">
        <f t="shared" si="10"/>
        <v/>
      </c>
      <c r="AF115" s="97" t="n">
        <f>IF(ISERROR('Bet Log'!$AA115+'Bet Log'!$AC115+'Bet Log'!$AE115), "", 'Bet Log'!$AA115+'Bet Log'!$AC115+'Bet Log'!$AE115)</f>
        <v>0</v>
      </c>
    </row>
    <row r="116" ht="14.25" customHeight="1">
      <c r="A116" s="92" t="n">
        <f>Games!A112</f>
        <v>10</v>
      </c>
      <c r="B116" s="92" t="str">
        <f>IF('Prediction Log'!B131=0, "",'Prediction Log'!B131)</f>
        <v>Memphis</v>
      </c>
      <c r="C116" s="92" t="str">
        <f>IF('Prediction Log'!C131=0, "",'Prediction Log'!C131)</f>
        <v>South Florida</v>
      </c>
      <c r="D116" s="92" t="n">
        <f>IF('Prediction Log'!D131=0, "",'Prediction Log'!D131)</f>
        <v>-13.5</v>
      </c>
      <c r="E116" s="92" t="n">
        <f>IF('Prediction Log'!E131=0, "",'Prediction Log'!E131)</f>
        <v>-20.6</v>
      </c>
      <c r="F116" s="92" t="str">
        <f>IF('Prediction Log'!I131=0, "",'Prediction Log'!I131)</f>
        <v>Memphis</v>
      </c>
      <c r="G116" s="70" t="str">
        <f>IF(ISBLANK(Games!B112), "",'Prediction Log'!$J131)</f>
        <v>Memphis</v>
      </c>
      <c r="H116" s="93" t="n">
        <f>'Prediction Log'!$K131</f>
        <v>0.975288</v>
      </c>
      <c r="I116" s="92" t="str">
        <f>IF(ISBLANK(Games!M112), "",IF(AND(Games!M112="",Games!N112=""),"",IF(ISTEXT(Games!N112), "Side",Games!M112)))</f>
        <v/>
      </c>
      <c r="J116" s="92" t="str">
        <f>IF(ISBLANK(Games!M112), "",IF('Bet Log'!$I116="Spread", Games!O112, ""))</f>
        <v/>
      </c>
      <c r="K116" s="92" t="str">
        <f>IF(ISBLANK(Games!N112), "",IF(ISTEXT(Games!N112), Games!N112, ""))</f>
        <v/>
      </c>
      <c r="L116" s="92" t="str">
        <f>IF(ISBLANK(Games!Q112), "", Games!Q112)</f>
        <v>NA</v>
      </c>
      <c r="M116" s="92"/>
      <c r="N116" s="94"/>
      <c r="O116" s="94"/>
      <c r="P116" s="95"/>
      <c r="Q116" s="95"/>
      <c r="R116" s="95"/>
      <c r="S116" s="95"/>
      <c r="T116" s="96" t="n">
        <f t="shared" si="2"/>
        <v>0</v>
      </c>
      <c r="U116" s="96" t="n">
        <f t="shared" si="3"/>
        <v>0</v>
      </c>
      <c r="V116" s="96" t="n">
        <f t="shared" si="4"/>
        <v>0</v>
      </c>
      <c r="W116" s="96" t="n">
        <f t="shared" si="5"/>
        <v>0</v>
      </c>
      <c r="X116" s="96" t="n">
        <f t="shared" si="6"/>
        <v>0</v>
      </c>
      <c r="Y116" s="96" t="n">
        <f t="shared" si="7"/>
        <v>0</v>
      </c>
      <c r="Z116" s="95" t="str">
        <f>IF(OR(ISBLANK('Prediction Log'!N131),ISBLANK('Bet Log'!$N116)), "", IF('Prediction Log'!W131="Y", "W", "L"))</f>
        <v/>
      </c>
      <c r="AA116" s="96" t="str">
        <f t="shared" si="8"/>
        <v/>
      </c>
      <c r="AB116" s="95" t="str">
        <f>IF(OR(ISBLANK('Prediction Log'!N131),ISBLANK('Bet Log'!$O116)), "", IF('Prediction Log'!X131="Y", "W", "L"))</f>
        <v/>
      </c>
      <c r="AC116" s="96" t="str">
        <f t="shared" si="9"/>
        <v/>
      </c>
      <c r="AD116" s="95"/>
      <c r="AE116" s="92" t="str">
        <f t="shared" si="10"/>
        <v/>
      </c>
      <c r="AF116" s="97" t="n">
        <f>IF(ISERROR('Bet Log'!$AA116+'Bet Log'!$AC116+'Bet Log'!$AE116), "", 'Bet Log'!$AA116+'Bet Log'!$AC116+'Bet Log'!$AE116)</f>
        <v>0</v>
      </c>
    </row>
    <row r="117" ht="14.25" customHeight="1">
      <c r="A117" s="92" t="n">
        <f>Games!A113</f>
        <v>10</v>
      </c>
      <c r="B117" s="92" t="str">
        <f>IF('Prediction Log'!B132=0, "",'Prediction Log'!B132)</f>
        <v>UAB</v>
      </c>
      <c r="C117" s="92" t="str">
        <f>IF('Prediction Log'!C132=0, "",'Prediction Log'!C132)</f>
        <v>Florida Atlantic</v>
      </c>
      <c r="D117" s="92" t="n">
        <f>IF('Prediction Log'!D132=0, "",'Prediction Log'!D132)</f>
        <v>1.5</v>
      </c>
      <c r="E117" s="92" t="n">
        <f>IF('Prediction Log'!E132=0, "",'Prediction Log'!E132)</f>
        <v>6</v>
      </c>
      <c r="F117" s="92" t="str">
        <f>IF('Prediction Log'!I132=0, "",'Prediction Log'!I132)</f>
        <v>Florida Atlantic</v>
      </c>
      <c r="G117" s="70" t="str">
        <f>IF(ISBLANK(Games!B113), "",'Prediction Log'!$J132)</f>
        <v>Florida Atlantic</v>
      </c>
      <c r="H117" s="93" t="n">
        <f>'Prediction Log'!$K132</f>
        <v>0.80313</v>
      </c>
      <c r="I117" s="92" t="str">
        <f>IF(ISBLANK(Games!M113), "",IF(AND(Games!M113="",Games!N113=""),"",IF(ISTEXT(Games!N113), "Side",Games!M113)))</f>
        <v/>
      </c>
      <c r="J117" s="92" t="str">
        <f>IF(ISBLANK(Games!M113), "",IF('Bet Log'!$I117="Spread", Games!O113, ""))</f>
        <v/>
      </c>
      <c r="K117" s="92" t="str">
        <f>IF(ISBLANK(Games!N113), "",IF(ISTEXT(Games!N113), Games!N113, ""))</f>
        <v/>
      </c>
      <c r="L117" s="92" t="str">
        <f>IF(ISBLANK(Games!Q113), "", Games!Q113)</f>
        <v>NA</v>
      </c>
      <c r="M117" s="92"/>
      <c r="N117" s="94"/>
      <c r="O117" s="94"/>
      <c r="P117" s="95"/>
      <c r="Q117" s="95"/>
      <c r="R117" s="95"/>
      <c r="S117" s="95"/>
      <c r="T117" s="96" t="n">
        <f t="shared" si="2"/>
        <v>0</v>
      </c>
      <c r="U117" s="96" t="n">
        <f t="shared" si="3"/>
        <v>0</v>
      </c>
      <c r="V117" s="96" t="n">
        <f t="shared" si="4"/>
        <v>0</v>
      </c>
      <c r="W117" s="96" t="n">
        <f t="shared" si="5"/>
        <v>0</v>
      </c>
      <c r="X117" s="96" t="n">
        <f t="shared" si="6"/>
        <v>0</v>
      </c>
      <c r="Y117" s="96" t="n">
        <f t="shared" si="7"/>
        <v>0</v>
      </c>
      <c r="Z117" s="95" t="str">
        <f>IF(OR(ISBLANK('Prediction Log'!N132),ISBLANK('Bet Log'!$N117)), "", IF('Prediction Log'!W132="Y", "W", "L"))</f>
        <v/>
      </c>
      <c r="AA117" s="96" t="str">
        <f t="shared" si="8"/>
        <v/>
      </c>
      <c r="AB117" s="95" t="str">
        <f>IF(OR(ISBLANK('Prediction Log'!N132),ISBLANK('Bet Log'!$O117)), "", IF('Prediction Log'!X132="Y", "W", "L"))</f>
        <v/>
      </c>
      <c r="AC117" s="96" t="str">
        <f t="shared" si="9"/>
        <v/>
      </c>
      <c r="AD117" s="95"/>
      <c r="AE117" s="92" t="str">
        <f t="shared" si="10"/>
        <v/>
      </c>
      <c r="AF117" s="97" t="n">
        <f>IF(ISERROR('Bet Log'!$AA117+'Bet Log'!$AC117+'Bet Log'!$AE117), "", 'Bet Log'!$AA117+'Bet Log'!$AC117+'Bet Log'!$AE117)</f>
        <v>0</v>
      </c>
    </row>
    <row r="118" ht="14.25" customHeight="1">
      <c r="A118" s="92" t="n">
        <f>Games!A114</f>
        <v>10</v>
      </c>
      <c r="B118" s="92" t="str">
        <f>IF('Prediction Log'!B133=0, "",'Prediction Log'!B133)</f>
        <v>Georgia State</v>
      </c>
      <c r="C118" s="92" t="str">
        <f>IF('Prediction Log'!C133=0, "",'Prediction Log'!C133)</f>
        <v>James Madison</v>
      </c>
      <c r="D118" s="92" t="n">
        <f>IF('Prediction Log'!D133=0, "",'Prediction Log'!D133)</f>
        <v>5.5</v>
      </c>
      <c r="E118" s="92" t="n">
        <f>IF('Prediction Log'!E133=0, "",'Prediction Log'!E133)</f>
        <v>-3.4</v>
      </c>
      <c r="F118" s="92" t="str">
        <f>IF('Prediction Log'!I133=0, "",'Prediction Log'!I133)</f>
        <v>Georgia State</v>
      </c>
      <c r="G118" s="70" t="str">
        <f>IF(ISBLANK(Games!B114), "",'Prediction Log'!$J133)</f>
        <v>James Madison</v>
      </c>
      <c r="H118" s="93" t="n">
        <f>'Prediction Log'!$K133</f>
        <v>0.521764</v>
      </c>
      <c r="I118" s="92" t="str">
        <f>IF(ISBLANK(Games!M114), "",IF(AND(Games!M114="",Games!N114=""),"",IF(ISTEXT(Games!N114), "Side",Games!M114)))</f>
        <v>Side</v>
      </c>
      <c r="J118" s="92" t="str">
        <f>IF(ISBLANK(Games!M114), "",IF('Bet Log'!$I118="Spread", Games!O114, ""))</f>
        <v/>
      </c>
      <c r="K118" s="92" t="str">
        <f>IF(ISBLANK(Games!N114), "",IF(ISTEXT(Games!N114), Games!N114, ""))</f>
        <v>Georgia State</v>
      </c>
      <c r="L118" s="92" t="str">
        <f>IF(ISBLANK(Games!Q114), "", Games!Q114)</f>
        <v>NA</v>
      </c>
      <c r="M118" s="92"/>
      <c r="N118" s="94" t="n">
        <v>3.0</v>
      </c>
      <c r="O118" s="94"/>
      <c r="P118" s="95"/>
      <c r="Q118" s="95" t="n">
        <v>180.0</v>
      </c>
      <c r="R118" s="95"/>
      <c r="S118" s="95"/>
      <c r="T118" s="96" t="n">
        <f t="shared" si="2"/>
        <v>8.4</v>
      </c>
      <c r="U118" s="96" t="n">
        <f t="shared" si="3"/>
        <v>5.4</v>
      </c>
      <c r="V118" s="96" t="n">
        <f t="shared" si="4"/>
        <v>0</v>
      </c>
      <c r="W118" s="96" t="n">
        <f t="shared" si="5"/>
        <v>0</v>
      </c>
      <c r="X118" s="96" t="n">
        <f t="shared" si="6"/>
        <v>0</v>
      </c>
      <c r="Y118" s="96" t="n">
        <f t="shared" si="7"/>
        <v>0</v>
      </c>
      <c r="Z118" s="95" t="str">
        <f>IF(OR(ISBLANK('Prediction Log'!N133),ISBLANK('Bet Log'!$N118)), "", IF('Prediction Log'!W133="Y", "W", "L"))</f>
        <v>L</v>
      </c>
      <c r="AA118" s="96" t="n">
        <f t="shared" si="8"/>
        <v>-3</v>
      </c>
      <c r="AB118" s="95" t="str">
        <f>IF(OR(ISBLANK('Prediction Log'!N133),ISBLANK('Bet Log'!$O118)), "", IF('Prediction Log'!X133="Y", "W", "L"))</f>
        <v/>
      </c>
      <c r="AC118" s="96" t="str">
        <f t="shared" si="9"/>
        <v/>
      </c>
      <c r="AD118" s="95"/>
      <c r="AE118" s="92" t="str">
        <f t="shared" si="10"/>
        <v/>
      </c>
      <c r="AF118" s="97" t="n">
        <f>IF(ISERROR('Bet Log'!$AA118+'Bet Log'!$AC118+'Bet Log'!$AE118), "", 'Bet Log'!$AA118+'Bet Log'!$AC118+'Bet Log'!$AE118)</f>
        <v>-3</v>
      </c>
    </row>
    <row r="119" ht="14.25" customHeight="1">
      <c r="A119" s="92" t="n">
        <f>Games!A115</f>
        <v>10</v>
      </c>
      <c r="B119" s="92" t="str">
        <f>IF('Prediction Log'!B134=0, "",'Prediction Log'!B134)</f>
        <v>East Carolina</v>
      </c>
      <c r="C119" s="92" t="str">
        <f>IF('Prediction Log'!C134=0, "",'Prediction Log'!C134)</f>
        <v>Tulane</v>
      </c>
      <c r="D119" s="92" t="n">
        <f>IF('Prediction Log'!D134=0, "",'Prediction Log'!D134)</f>
        <v>17</v>
      </c>
      <c r="E119" s="92" t="n">
        <f>IF('Prediction Log'!E134=0, "",'Prediction Log'!E134)</f>
        <v>1.1</v>
      </c>
      <c r="F119" s="92" t="str">
        <f>IF('Prediction Log'!I134=0, "",'Prediction Log'!I134)</f>
        <v>Tulane</v>
      </c>
      <c r="G119" s="70" t="str">
        <f>IF(ISBLANK(Games!B115), "",'Prediction Log'!$J134)</f>
        <v>Tulane</v>
      </c>
      <c r="H119" s="93" t="n">
        <f>'Prediction Log'!$K134</f>
        <v>0.878687</v>
      </c>
      <c r="I119" s="92" t="str">
        <f>IF(ISBLANK(Games!M115), "",IF(AND(Games!M115="",Games!N115=""),"",IF(ISTEXT(Games!N115), "Side",Games!M115)))</f>
        <v>Spread</v>
      </c>
      <c r="J119" s="92" t="str">
        <f>IF(ISBLANK(Games!M115), "",IF('Bet Log'!$I119="Spread", Games!O115, ""))</f>
        <v>East Carolina</v>
      </c>
      <c r="K119" s="92" t="str">
        <f>IF(ISBLANK(Games!N115), "",IF(ISTEXT(Games!N115), Games!N115, ""))</f>
        <v/>
      </c>
      <c r="L119" s="92" t="n">
        <f>IF(ISBLANK(Games!Q115), "", Games!Q115)</f>
        <v>17</v>
      </c>
      <c r="M119" s="92"/>
      <c r="N119" s="94"/>
      <c r="O119" s="94" t="n">
        <v>3.0</v>
      </c>
      <c r="P119" s="95"/>
      <c r="Q119" s="95"/>
      <c r="R119" s="95" t="n">
        <v>-110.0</v>
      </c>
      <c r="S119" s="95"/>
      <c r="T119" s="96" t="n">
        <f t="shared" si="2"/>
        <v>0</v>
      </c>
      <c r="U119" s="96" t="n">
        <f t="shared" si="3"/>
        <v>0</v>
      </c>
      <c r="V119" s="96" t="n">
        <f t="shared" si="4"/>
        <v>5.727272727</v>
      </c>
      <c r="W119" s="96" t="n">
        <f t="shared" si="5"/>
        <v>2.727272727</v>
      </c>
      <c r="X119" s="96" t="n">
        <f t="shared" si="6"/>
        <v>0</v>
      </c>
      <c r="Y119" s="96" t="n">
        <f t="shared" si="7"/>
        <v>0</v>
      </c>
      <c r="Z119" s="95" t="str">
        <f>IF(OR(ISBLANK('Prediction Log'!N134),ISBLANK('Bet Log'!$N119)), "", IF('Prediction Log'!W134="Y", "W", "L"))</f>
        <v/>
      </c>
      <c r="AA119" s="96" t="str">
        <f t="shared" si="8"/>
        <v/>
      </c>
      <c r="AB119" s="95" t="str">
        <f>IF(OR(ISBLANK('Prediction Log'!N134),ISBLANK('Bet Log'!$O119)), "", IF('Prediction Log'!X134="Y", "W", "L"))</f>
        <v>W</v>
      </c>
      <c r="AC119" s="96" t="n">
        <f t="shared" si="9"/>
        <v>2.727272727</v>
      </c>
      <c r="AD119" s="95"/>
      <c r="AE119" s="92" t="str">
        <f t="shared" si="10"/>
        <v/>
      </c>
      <c r="AF119" s="97" t="n">
        <f>IF(ISERROR('Bet Log'!$AA119+'Bet Log'!$AC119+'Bet Log'!$AE119), "", 'Bet Log'!$AA119+'Bet Log'!$AC119+'Bet Log'!$AE119)</f>
        <v>2.727272727</v>
      </c>
    </row>
    <row r="120" ht="14.25" customHeight="1">
      <c r="A120" s="92" t="n">
        <f>Games!A116</f>
        <v>10</v>
      </c>
      <c r="B120" s="92" t="str">
        <f>IF('Prediction Log'!B135=0, "",'Prediction Log'!B135)</f>
        <v>Old Dominion</v>
      </c>
      <c r="C120" s="92" t="str">
        <f>IF('Prediction Log'!C135=0, "",'Prediction Log'!C135)</f>
        <v>Coastal Carolina</v>
      </c>
      <c r="D120" s="92" t="n">
        <f>IF('Prediction Log'!D135=0, "",'Prediction Log'!D135)</f>
        <v>-1</v>
      </c>
      <c r="E120" s="92" t="n">
        <f>IF('Prediction Log'!E135=0, "",'Prediction Log'!E135)</f>
        <v>12.1</v>
      </c>
      <c r="F120" s="92" t="str">
        <f>IF('Prediction Log'!I135=0, "",'Prediction Log'!I135)</f>
        <v>Coastal Carolina</v>
      </c>
      <c r="G120" s="70" t="str">
        <f>IF(ISBLANK(Games!B116), "",'Prediction Log'!$J135)</f>
        <v>Coastal Carolina</v>
      </c>
      <c r="H120" s="93" t="n">
        <f>'Prediction Log'!$K135</f>
        <v>0.61135</v>
      </c>
      <c r="I120" s="92" t="str">
        <f>IF(ISBLANK(Games!M116), "",IF(AND(Games!M116="",Games!N116=""),"",IF(ISTEXT(Games!N116), "Side",Games!M116)))</f>
        <v>Side</v>
      </c>
      <c r="J120" s="92" t="str">
        <f>IF(ISBLANK(Games!M116), "",IF('Bet Log'!$I120="Spread", Games!O116, ""))</f>
        <v/>
      </c>
      <c r="K120" s="92" t="str">
        <f>IF(ISBLANK(Games!N116), "",IF(ISTEXT(Games!N116), Games!N116, ""))</f>
        <v>Coastal Carolina</v>
      </c>
      <c r="L120" s="92" t="str">
        <f>IF(ISBLANK(Games!Q116), "", Games!Q116)</f>
        <v>NA</v>
      </c>
      <c r="M120" s="92"/>
      <c r="N120" s="94" t="n">
        <v>3.0</v>
      </c>
      <c r="O120" s="94"/>
      <c r="P120" s="95"/>
      <c r="Q120" s="95" t="n">
        <v>-105.0</v>
      </c>
      <c r="R120" s="95"/>
      <c r="S120" s="95"/>
      <c r="T120" s="96" t="n">
        <f t="shared" si="2"/>
        <v>5.857142857</v>
      </c>
      <c r="U120" s="96" t="n">
        <f t="shared" si="3"/>
        <v>2.857142857</v>
      </c>
      <c r="V120" s="96" t="n">
        <f t="shared" si="4"/>
        <v>0</v>
      </c>
      <c r="W120" s="96" t="n">
        <f t="shared" si="5"/>
        <v>0</v>
      </c>
      <c r="X120" s="96" t="n">
        <f t="shared" si="6"/>
        <v>0</v>
      </c>
      <c r="Y120" s="96" t="n">
        <f t="shared" si="7"/>
        <v>0</v>
      </c>
      <c r="Z120" s="95" t="str">
        <f>IF(OR(ISBLANK('Prediction Log'!N135),ISBLANK('Bet Log'!$N120)), "", IF('Prediction Log'!W135="Y", "W", "L"))</f>
        <v>W</v>
      </c>
      <c r="AA120" s="96" t="n">
        <f t="shared" si="8"/>
        <v>2.857142857</v>
      </c>
      <c r="AB120" s="95" t="str">
        <f>IF(OR(ISBLANK('Prediction Log'!N135),ISBLANK('Bet Log'!$O120)), "", IF('Prediction Log'!X135="Y", "W", "L"))</f>
        <v/>
      </c>
      <c r="AC120" s="96" t="str">
        <f t="shared" si="9"/>
        <v/>
      </c>
      <c r="AD120" s="95"/>
      <c r="AE120" s="92" t="str">
        <f t="shared" si="10"/>
        <v/>
      </c>
      <c r="AF120" s="97" t="n">
        <f>IF(ISERROR('Bet Log'!$AA120+'Bet Log'!$AC120+'Bet Log'!$AE120), "", 'Bet Log'!$AA120+'Bet Log'!$AC120+'Bet Log'!$AE120)</f>
        <v>2.857142857</v>
      </c>
    </row>
    <row r="121" ht="14.25" customHeight="1">
      <c r="A121" s="92" t="n">
        <f>Games!A117</f>
        <v>10</v>
      </c>
      <c r="B121" s="92" t="str">
        <f>IF('Prediction Log'!B136=0, "",'Prediction Log'!B136)</f>
        <v>Georgia</v>
      </c>
      <c r="C121" s="92" t="str">
        <f>IF('Prediction Log'!C136=0, "",'Prediction Log'!C136)</f>
        <v>Missouri</v>
      </c>
      <c r="D121" s="92" t="n">
        <f>IF('Prediction Log'!D136=0, "",'Prediction Log'!D136)</f>
        <v>15</v>
      </c>
      <c r="E121" s="92" t="n">
        <f>IF('Prediction Log'!E136=0, "",'Prediction Log'!E136)</f>
        <v>-52.9</v>
      </c>
      <c r="F121" s="92" t="str">
        <f>IF('Prediction Log'!I136=0, "",'Prediction Log'!I136)</f>
        <v>Georgia</v>
      </c>
      <c r="G121" s="70" t="str">
        <f>IF(ISBLANK(Games!B117), "",'Prediction Log'!$J136)</f>
        <v>Georgia</v>
      </c>
      <c r="H121" s="93" t="n">
        <f>'Prediction Log'!$K136</f>
        <v>0.999643</v>
      </c>
      <c r="I121" s="92" t="str">
        <f>IF(ISBLANK(Games!M117), "",IF(AND(Games!M117="",Games!N117=""),"",IF(ISTEXT(Games!N117), "Side",Games!M117)))</f>
        <v>Spread</v>
      </c>
      <c r="J121" s="92" t="str">
        <f>IF(ISBLANK(Games!M117), "",IF('Bet Log'!$I121="Spread", Games!O117, ""))</f>
        <v>Georgia</v>
      </c>
      <c r="K121" s="92" t="str">
        <f>IF(ISBLANK(Games!N117), "",IF(ISTEXT(Games!N117), Games!N117, ""))</f>
        <v/>
      </c>
      <c r="L121" s="92" t="n">
        <f>IF(ISBLANK(Games!Q117), "", Games!Q117)</f>
        <v>15</v>
      </c>
      <c r="M121" s="92"/>
      <c r="N121" s="94"/>
      <c r="O121" s="94" t="n">
        <v>2.0</v>
      </c>
      <c r="P121" s="95"/>
      <c r="Q121" s="95"/>
      <c r="R121" s="95" t="n">
        <v>-110.0</v>
      </c>
      <c r="S121" s="95"/>
      <c r="T121" s="96" t="n">
        <f t="shared" si="2"/>
        <v>0</v>
      </c>
      <c r="U121" s="96" t="n">
        <f t="shared" si="3"/>
        <v>0</v>
      </c>
      <c r="V121" s="96" t="n">
        <f t="shared" si="4"/>
        <v>3.818181818</v>
      </c>
      <c r="W121" s="96" t="n">
        <f t="shared" si="5"/>
        <v>1.818181818</v>
      </c>
      <c r="X121" s="96" t="n">
        <f t="shared" si="6"/>
        <v>0</v>
      </c>
      <c r="Y121" s="96" t="n">
        <f t="shared" si="7"/>
        <v>0</v>
      </c>
      <c r="Z121" s="95" t="str">
        <f>IF(OR(ISBLANK('Prediction Log'!N136),ISBLANK('Bet Log'!$N121)), "", IF('Prediction Log'!W136="Y", "W", "L"))</f>
        <v/>
      </c>
      <c r="AA121" s="96" t="str">
        <f t="shared" si="8"/>
        <v/>
      </c>
      <c r="AB121" s="95" t="str">
        <f>IF(OR(ISBLANK('Prediction Log'!N136),ISBLANK('Bet Log'!$O121)), "", IF('Prediction Log'!X136="Y", "W", "L"))</f>
        <v>W</v>
      </c>
      <c r="AC121" s="96" t="n">
        <f t="shared" si="9"/>
        <v>1.818181818</v>
      </c>
      <c r="AD121" s="95"/>
      <c r="AE121" s="92" t="str">
        <f t="shared" si="10"/>
        <v/>
      </c>
      <c r="AF121" s="97" t="n">
        <f>IF(ISERROR('Bet Log'!$AA121+'Bet Log'!$AC121+'Bet Log'!$AE121), "", 'Bet Log'!$AA121+'Bet Log'!$AC121+'Bet Log'!$AE121)</f>
        <v>1.818181818</v>
      </c>
    </row>
    <row r="122" ht="14.25" customHeight="1">
      <c r="A122" s="92" t="n">
        <f>Games!A118</f>
        <v>10</v>
      </c>
      <c r="B122" s="92" t="str">
        <f>IF('Prediction Log'!B137=0, "",'Prediction Log'!B137)</f>
        <v>Louisville</v>
      </c>
      <c r="C122" s="92" t="str">
        <f>IF('Prediction Log'!C137=0, "",'Prediction Log'!C137)</f>
        <v>Virginia Tech</v>
      </c>
      <c r="D122" s="92" t="n">
        <f>IF('Prediction Log'!D137=0, "",'Prediction Log'!D137)</f>
        <v>-9.5</v>
      </c>
      <c r="E122" s="92" t="n">
        <f>IF('Prediction Log'!E137=0, "",'Prediction Log'!E137)</f>
        <v>-11.4</v>
      </c>
      <c r="F122" s="92" t="str">
        <f>IF('Prediction Log'!I137=0, "",'Prediction Log'!I137)</f>
        <v>Louisville</v>
      </c>
      <c r="G122" s="70" t="str">
        <f>IF(ISBLANK(Games!B118), "",'Prediction Log'!$J137)</f>
        <v>Louisville</v>
      </c>
      <c r="H122" s="93" t="n">
        <f>'Prediction Log'!$K137</f>
        <v>0.916901</v>
      </c>
      <c r="I122" s="92" t="str">
        <f>IF(ISBLANK(Games!M118), "",IF(AND(Games!M118="",Games!N118=""),"",IF(ISTEXT(Games!N118), "Side",Games!M118)))</f>
        <v/>
      </c>
      <c r="J122" s="92" t="str">
        <f>IF(ISBLANK(Games!M118), "",IF('Bet Log'!$I122="Spread", Games!O118, ""))</f>
        <v/>
      </c>
      <c r="K122" s="92" t="str">
        <f>IF(ISBLANK(Games!N118), "",IF(ISTEXT(Games!N118), Games!N118, ""))</f>
        <v/>
      </c>
      <c r="L122" s="92" t="str">
        <f>IF(ISBLANK(Games!Q118), "", Games!Q118)</f>
        <v>NA</v>
      </c>
      <c r="M122" s="92"/>
      <c r="N122" s="94"/>
      <c r="O122" s="94"/>
      <c r="P122" s="95"/>
      <c r="Q122" s="95"/>
      <c r="R122" s="95"/>
      <c r="S122" s="95"/>
      <c r="T122" s="96" t="n">
        <f t="shared" si="2"/>
        <v>0</v>
      </c>
      <c r="U122" s="96" t="n">
        <f t="shared" si="3"/>
        <v>0</v>
      </c>
      <c r="V122" s="96" t="n">
        <f t="shared" si="4"/>
        <v>0</v>
      </c>
      <c r="W122" s="96" t="n">
        <f t="shared" si="5"/>
        <v>0</v>
      </c>
      <c r="X122" s="96" t="n">
        <f t="shared" si="6"/>
        <v>0</v>
      </c>
      <c r="Y122" s="96" t="n">
        <f t="shared" si="7"/>
        <v>0</v>
      </c>
      <c r="Z122" s="95" t="str">
        <f>IF(OR(ISBLANK('Prediction Log'!N137),ISBLANK('Bet Log'!$N122)), "", IF('Prediction Log'!W137="Y", "W", "L"))</f>
        <v/>
      </c>
      <c r="AA122" s="96" t="str">
        <f t="shared" si="8"/>
        <v/>
      </c>
      <c r="AB122" s="95" t="str">
        <f>IF(OR(ISBLANK('Prediction Log'!N137),ISBLANK('Bet Log'!$O122)), "", IF('Prediction Log'!X137="Y", "W", "L"))</f>
        <v/>
      </c>
      <c r="AC122" s="96" t="str">
        <f t="shared" si="9"/>
        <v/>
      </c>
      <c r="AD122" s="95"/>
      <c r="AE122" s="92" t="str">
        <f t="shared" si="10"/>
        <v/>
      </c>
      <c r="AF122" s="97" t="n">
        <f>IF(ISERROR('Bet Log'!$AA122+'Bet Log'!$AC122+'Bet Log'!$AE122), "", 'Bet Log'!$AA122+'Bet Log'!$AC122+'Bet Log'!$AE122)</f>
        <v>0</v>
      </c>
    </row>
    <row r="123" ht="14.25" customHeight="1">
      <c r="A123" s="92" t="n">
        <f>Games!A119</f>
        <v>10</v>
      </c>
      <c r="B123" s="92" t="str">
        <f>IF('Prediction Log'!B138=0, "",'Prediction Log'!B138)</f>
        <v>Baylor</v>
      </c>
      <c r="C123" s="92" t="str">
        <f>IF('Prediction Log'!C138=0, "",'Prediction Log'!C138)</f>
        <v>Houston</v>
      </c>
      <c r="D123" s="92" t="n">
        <f>IF('Prediction Log'!D138=0, "",'Prediction Log'!D138)</f>
        <v>-3.5</v>
      </c>
      <c r="E123" s="92" t="n">
        <f>IF('Prediction Log'!E138=0, "",'Prediction Log'!E138)</f>
        <v>4.7</v>
      </c>
      <c r="F123" s="92" t="str">
        <f>IF('Prediction Log'!I138=0, "",'Prediction Log'!I138)</f>
        <v>Houston</v>
      </c>
      <c r="G123" s="70" t="str">
        <f>IF(ISBLANK(Games!B119), "",'Prediction Log'!$J138)</f>
        <v>Baylor</v>
      </c>
      <c r="H123" s="93" t="n">
        <f>'Prediction Log'!$K138</f>
        <v>0.520299</v>
      </c>
      <c r="I123" s="92" t="str">
        <f>IF(ISBLANK(Games!M119), "",IF(AND(Games!M119="",Games!N119=""),"",IF(ISTEXT(Games!N119), "Side",Games!M119)))</f>
        <v>Side</v>
      </c>
      <c r="J123" s="92" t="str">
        <f>IF(ISBLANK(Games!M119), "",IF('Bet Log'!$I123="Spread", Games!O119, ""))</f>
        <v/>
      </c>
      <c r="K123" s="92" t="str">
        <f>IF(ISBLANK(Games!N119), "",IF(ISTEXT(Games!N119), Games!N119, ""))</f>
        <v>Houston</v>
      </c>
      <c r="L123" s="92" t="str">
        <f>IF(ISBLANK(Games!Q119), "", Games!Q119)</f>
        <v>NA</v>
      </c>
      <c r="M123" s="92"/>
      <c r="N123" s="94" t="n">
        <v>3.0</v>
      </c>
      <c r="O123" s="94"/>
      <c r="P123" s="95"/>
      <c r="Q123" s="95" t="n">
        <v>135.0</v>
      </c>
      <c r="R123" s="95"/>
      <c r="S123" s="95"/>
      <c r="T123" s="96" t="n">
        <f t="shared" si="2"/>
        <v>7.05</v>
      </c>
      <c r="U123" s="96" t="n">
        <f t="shared" si="3"/>
        <v>4.05</v>
      </c>
      <c r="V123" s="96" t="n">
        <f t="shared" si="4"/>
        <v>0</v>
      </c>
      <c r="W123" s="96" t="n">
        <f t="shared" si="5"/>
        <v>0</v>
      </c>
      <c r="X123" s="96" t="n">
        <f t="shared" si="6"/>
        <v>0</v>
      </c>
      <c r="Y123" s="96" t="n">
        <f t="shared" si="7"/>
        <v>0</v>
      </c>
      <c r="Z123" s="95" t="str">
        <f>IF(OR(ISBLANK('Prediction Log'!N138),ISBLANK('Bet Log'!$N123)), "", IF('Prediction Log'!W138="Y", "W", "L"))</f>
        <v>W</v>
      </c>
      <c r="AA123" s="96" t="n">
        <f t="shared" si="8"/>
        <v>4.05</v>
      </c>
      <c r="AB123" s="95" t="str">
        <f>IF(OR(ISBLANK('Prediction Log'!N138),ISBLANK('Bet Log'!$O123)), "", IF('Prediction Log'!X138="Y", "W", "L"))</f>
        <v/>
      </c>
      <c r="AC123" s="96" t="str">
        <f t="shared" si="9"/>
        <v/>
      </c>
      <c r="AD123" s="95"/>
      <c r="AE123" s="92" t="str">
        <f t="shared" si="10"/>
        <v/>
      </c>
      <c r="AF123" s="97" t="n">
        <f>IF(ISERROR('Bet Log'!$AA123+'Bet Log'!$AC123+'Bet Log'!$AE123), "", 'Bet Log'!$AA123+'Bet Log'!$AC123+'Bet Log'!$AE123)</f>
        <v>4.05</v>
      </c>
    </row>
    <row r="124" ht="14.25" customHeight="1">
      <c r="A124" s="92" t="n">
        <f>Games!A120</f>
        <v>10</v>
      </c>
      <c r="B124" s="92" t="str">
        <f>IF('Prediction Log'!B139=0, "",'Prediction Log'!B139)</f>
        <v>Pittsburgh</v>
      </c>
      <c r="C124" s="92" t="str">
        <f>IF('Prediction Log'!C139=0, "",'Prediction Log'!C139)</f>
        <v>Florida State</v>
      </c>
      <c r="D124" s="92" t="n">
        <f>IF('Prediction Log'!D139=0, "",'Prediction Log'!D139)</f>
        <v>21.5</v>
      </c>
      <c r="E124" s="92" t="n">
        <f>IF('Prediction Log'!E139=0, "",'Prediction Log'!E139)</f>
        <v>23.3</v>
      </c>
      <c r="F124" s="92" t="str">
        <f>IF('Prediction Log'!I139=0, "",'Prediction Log'!I139)</f>
        <v>Florida State</v>
      </c>
      <c r="G124" s="70" t="str">
        <f>IF(ISBLANK(Games!B120), "",'Prediction Log'!$J139)</f>
        <v>Florida State</v>
      </c>
      <c r="H124" s="93" t="n">
        <f>'Prediction Log'!$K139</f>
        <v>0.997789</v>
      </c>
      <c r="I124" s="92" t="str">
        <f>IF(ISBLANK(Games!M120), "",IF(AND(Games!M120="",Games!N120=""),"",IF(ISTEXT(Games!N120), "Side",Games!M120)))</f>
        <v/>
      </c>
      <c r="J124" s="92" t="str">
        <f>IF(ISBLANK(Games!M120), "",IF('Bet Log'!$I124="Spread", Games!O120, ""))</f>
        <v/>
      </c>
      <c r="K124" s="92" t="str">
        <f>IF(ISBLANK(Games!N120), "",IF(ISTEXT(Games!N120), Games!N120, ""))</f>
        <v/>
      </c>
      <c r="L124" s="92" t="str">
        <f>IF(ISBLANK(Games!Q120), "", Games!Q120)</f>
        <v>NA</v>
      </c>
      <c r="M124" s="92"/>
      <c r="N124" s="94"/>
      <c r="O124" s="94"/>
      <c r="P124" s="95"/>
      <c r="Q124" s="95"/>
      <c r="R124" s="95"/>
      <c r="S124" s="95"/>
      <c r="T124" s="96" t="n">
        <f t="shared" si="2"/>
        <v>0</v>
      </c>
      <c r="U124" s="96" t="n">
        <f t="shared" si="3"/>
        <v>0</v>
      </c>
      <c r="V124" s="96" t="n">
        <f t="shared" si="4"/>
        <v>0</v>
      </c>
      <c r="W124" s="96" t="n">
        <f t="shared" si="5"/>
        <v>0</v>
      </c>
      <c r="X124" s="96" t="n">
        <f t="shared" si="6"/>
        <v>0</v>
      </c>
      <c r="Y124" s="96" t="n">
        <f t="shared" si="7"/>
        <v>0</v>
      </c>
      <c r="Z124" s="95" t="str">
        <f>IF(OR(ISBLANK('Prediction Log'!N139),ISBLANK('Bet Log'!$N124)), "", IF('Prediction Log'!W139="Y", "W", "L"))</f>
        <v/>
      </c>
      <c r="AA124" s="96" t="str">
        <f t="shared" si="8"/>
        <v/>
      </c>
      <c r="AB124" s="95" t="str">
        <f>IF(OR(ISBLANK('Prediction Log'!N139),ISBLANK('Bet Log'!$O124)), "", IF('Prediction Log'!X139="Y", "W", "L"))</f>
        <v/>
      </c>
      <c r="AC124" s="96" t="str">
        <f t="shared" si="9"/>
        <v/>
      </c>
      <c r="AD124" s="95"/>
      <c r="AE124" s="92" t="str">
        <f t="shared" si="10"/>
        <v/>
      </c>
      <c r="AF124" s="97" t="n">
        <f>IF(ISERROR('Bet Log'!$AA124+'Bet Log'!$AC124+'Bet Log'!$AE124), "", 'Bet Log'!$AA124+'Bet Log'!$AC124+'Bet Log'!$AE124)</f>
        <v>0</v>
      </c>
    </row>
    <row r="125" ht="14.25" customHeight="1">
      <c r="A125" s="92" t="n">
        <f>Games!A121</f>
        <v>10</v>
      </c>
      <c r="B125" s="92" t="str">
        <f>IF('Prediction Log'!B140=0, "",'Prediction Log'!B140)</f>
        <v>Minnesota</v>
      </c>
      <c r="C125" s="92" t="str">
        <f>IF('Prediction Log'!C140=0, "",'Prediction Log'!C140)</f>
        <v>Illinois</v>
      </c>
      <c r="D125" s="92" t="n">
        <f>IF('Prediction Log'!D140=0, "",'Prediction Log'!D140)</f>
        <v>-1.5</v>
      </c>
      <c r="E125" s="92" t="n">
        <f>IF('Prediction Log'!E140=0, "",'Prediction Log'!E140)</f>
        <v>-7.8</v>
      </c>
      <c r="F125" s="92" t="str">
        <f>IF('Prediction Log'!I140=0, "",'Prediction Log'!I140)</f>
        <v>Minnesota</v>
      </c>
      <c r="G125" s="70" t="str">
        <f>IF(ISBLANK(Games!B121), "",'Prediction Log'!$J140)</f>
        <v>Minnesota</v>
      </c>
      <c r="H125" s="93" t="n">
        <f>'Prediction Log'!$K140</f>
        <v>0.900534</v>
      </c>
      <c r="I125" s="92" t="str">
        <f>IF(ISBLANK(Games!M121), "",IF(AND(Games!M121="",Games!N121=""),"",IF(ISTEXT(Games!N121), "Side",Games!M121)))</f>
        <v/>
      </c>
      <c r="J125" s="92" t="str">
        <f>IF(ISBLANK(Games!M121), "",IF('Bet Log'!$I125="Spread", Games!O121, ""))</f>
        <v/>
      </c>
      <c r="K125" s="92" t="str">
        <f>IF(ISBLANK(Games!N121), "",IF(ISTEXT(Games!N121), Games!N121, ""))</f>
        <v/>
      </c>
      <c r="L125" s="92" t="str">
        <f>IF(ISBLANK(Games!Q121), "", Games!Q121)</f>
        <v>NA</v>
      </c>
      <c r="M125" s="92"/>
      <c r="N125" s="94"/>
      <c r="O125" s="94"/>
      <c r="P125" s="95"/>
      <c r="Q125" s="95"/>
      <c r="R125" s="95"/>
      <c r="S125" s="95"/>
      <c r="T125" s="96" t="n">
        <f t="shared" si="2"/>
        <v>0</v>
      </c>
      <c r="U125" s="96" t="n">
        <f t="shared" si="3"/>
        <v>0</v>
      </c>
      <c r="V125" s="96" t="n">
        <f t="shared" si="4"/>
        <v>0</v>
      </c>
      <c r="W125" s="96" t="n">
        <f t="shared" si="5"/>
        <v>0</v>
      </c>
      <c r="X125" s="96" t="n">
        <f t="shared" si="6"/>
        <v>0</v>
      </c>
      <c r="Y125" s="96" t="n">
        <f t="shared" si="7"/>
        <v>0</v>
      </c>
      <c r="Z125" s="95" t="str">
        <f>IF(OR(ISBLANK('Prediction Log'!N140),ISBLANK('Bet Log'!$N125)), "", IF('Prediction Log'!W140="Y", "W", "L"))</f>
        <v/>
      </c>
      <c r="AA125" s="96" t="str">
        <f t="shared" si="8"/>
        <v/>
      </c>
      <c r="AB125" s="95" t="str">
        <f>IF(OR(ISBLANK('Prediction Log'!N140),ISBLANK('Bet Log'!$O125)), "", IF('Prediction Log'!X140="Y", "W", "L"))</f>
        <v/>
      </c>
      <c r="AC125" s="96" t="str">
        <f t="shared" si="9"/>
        <v/>
      </c>
      <c r="AD125" s="95"/>
      <c r="AE125" s="92" t="str">
        <f t="shared" si="10"/>
        <v/>
      </c>
      <c r="AF125" s="97" t="n">
        <f>IF(ISERROR('Bet Log'!$AA125+'Bet Log'!$AC125+'Bet Log'!$AE125), "", 'Bet Log'!$AA125+'Bet Log'!$AC125+'Bet Log'!$AE125)</f>
        <v>0</v>
      </c>
    </row>
    <row r="126" ht="14.25" customHeight="1">
      <c r="A126" s="92" t="n">
        <f>Games!A122</f>
        <v>10</v>
      </c>
      <c r="B126" s="92" t="str">
        <f>IF('Prediction Log'!B141=0, "",'Prediction Log'!B141)</f>
        <v>Cincinnati</v>
      </c>
      <c r="C126" s="92" t="str">
        <f>IF('Prediction Log'!C141=0, "",'Prediction Log'!C141)</f>
        <v>UCF</v>
      </c>
      <c r="D126" s="92" t="n">
        <f>IF('Prediction Log'!D141=0, "",'Prediction Log'!D141)</f>
        <v>3.5</v>
      </c>
      <c r="E126" s="92" t="n">
        <f>IF('Prediction Log'!E141=0, "",'Prediction Log'!E141)</f>
        <v>-0.7</v>
      </c>
      <c r="F126" s="92" t="str">
        <f>IF('Prediction Log'!I141=0, "",'Prediction Log'!I141)</f>
        <v>Cincinnati</v>
      </c>
      <c r="G126" s="70" t="str">
        <f>IF(ISBLANK(Games!B122), "",'Prediction Log'!$J141)</f>
        <v>Cincinnati</v>
      </c>
      <c r="H126" s="93" t="n">
        <f>'Prediction Log'!$K141</f>
        <v>0.708424</v>
      </c>
      <c r="I126" s="92" t="str">
        <f>IF(ISBLANK(Games!M122), "",IF(AND(Games!M122="",Games!N122=""),"",IF(ISTEXT(Games!N122), "Side",Games!M122)))</f>
        <v/>
      </c>
      <c r="J126" s="92" t="str">
        <f>IF(ISBLANK(Games!M122), "",IF('Bet Log'!$I126="Spread", Games!O122, ""))</f>
        <v/>
      </c>
      <c r="K126" s="92" t="str">
        <f>IF(ISBLANK(Games!N122), "",IF(ISTEXT(Games!N122), Games!N122, ""))</f>
        <v/>
      </c>
      <c r="L126" s="92" t="str">
        <f>IF(ISBLANK(Games!Q122), "", Games!Q122)</f>
        <v>NA</v>
      </c>
      <c r="M126" s="92"/>
      <c r="N126" s="94"/>
      <c r="O126" s="94"/>
      <c r="P126" s="95"/>
      <c r="Q126" s="95"/>
      <c r="R126" s="95"/>
      <c r="S126" s="95"/>
      <c r="T126" s="96" t="n">
        <f t="shared" si="2"/>
        <v>0</v>
      </c>
      <c r="U126" s="96" t="n">
        <f t="shared" si="3"/>
        <v>0</v>
      </c>
      <c r="V126" s="96" t="n">
        <f t="shared" si="4"/>
        <v>0</v>
      </c>
      <c r="W126" s="96" t="n">
        <f t="shared" si="5"/>
        <v>0</v>
      </c>
      <c r="X126" s="96" t="n">
        <f t="shared" si="6"/>
        <v>0</v>
      </c>
      <c r="Y126" s="96" t="n">
        <f t="shared" si="7"/>
        <v>0</v>
      </c>
      <c r="Z126" s="95" t="str">
        <f>IF(OR(ISBLANK('Prediction Log'!N141),ISBLANK('Bet Log'!$N126)), "", IF('Prediction Log'!W141="Y", "W", "L"))</f>
        <v/>
      </c>
      <c r="AA126" s="96" t="str">
        <f t="shared" si="8"/>
        <v/>
      </c>
      <c r="AB126" s="95" t="str">
        <f>IF(OR(ISBLANK('Prediction Log'!N141),ISBLANK('Bet Log'!$O126)), "", IF('Prediction Log'!X141="Y", "W", "L"))</f>
        <v/>
      </c>
      <c r="AC126" s="96" t="str">
        <f t="shared" si="9"/>
        <v/>
      </c>
      <c r="AD126" s="95"/>
      <c r="AE126" s="92" t="str">
        <f t="shared" si="10"/>
        <v/>
      </c>
      <c r="AF126" s="97" t="n">
        <f>IF(ISERROR('Bet Log'!$AA126+'Bet Log'!$AC126+'Bet Log'!$AE126), "", 'Bet Log'!$AA126+'Bet Log'!$AC126+'Bet Log'!$AE126)</f>
        <v>0</v>
      </c>
    </row>
    <row r="127" ht="14.25" customHeight="1">
      <c r="A127" s="92" t="n">
        <f>Games!A123</f>
        <v>10</v>
      </c>
      <c r="B127" s="92" t="str">
        <f>IF('Prediction Log'!B142=0, "",'Prediction Log'!B142)</f>
        <v>Oklahoma State</v>
      </c>
      <c r="C127" s="92" t="str">
        <f>IF('Prediction Log'!C142=0, "",'Prediction Log'!C142)</f>
        <v>Oklahoma</v>
      </c>
      <c r="D127" s="92" t="n">
        <f>IF('Prediction Log'!D142=0, "",'Prediction Log'!D142)</f>
        <v>5.5</v>
      </c>
      <c r="E127" s="92" t="n">
        <f>IF('Prediction Log'!E142=0, "",'Prediction Log'!E142)</f>
        <v>14.7</v>
      </c>
      <c r="F127" s="92" t="str">
        <f>IF('Prediction Log'!I142=0, "",'Prediction Log'!I142)</f>
        <v>Oklahoma</v>
      </c>
      <c r="G127" s="70" t="str">
        <f>IF(ISBLANK(Games!B123), "",'Prediction Log'!$J142)</f>
        <v>Oklahoma</v>
      </c>
      <c r="H127" s="93" t="n">
        <f>'Prediction Log'!$K142</f>
        <v>0.874489</v>
      </c>
      <c r="I127" s="92" t="str">
        <f>IF(ISBLANK(Games!M123), "",IF(AND(Games!M123="",Games!N123=""),"",IF(ISTEXT(Games!N123), "Side",Games!M123)))</f>
        <v/>
      </c>
      <c r="J127" s="92" t="str">
        <f>IF(ISBLANK(Games!M123), "",IF('Bet Log'!$I127="Spread", Games!O123, ""))</f>
        <v/>
      </c>
      <c r="K127" s="92" t="str">
        <f>IF(ISBLANK(Games!N123), "",IF(ISTEXT(Games!N123), Games!N123, ""))</f>
        <v/>
      </c>
      <c r="L127" s="92" t="str">
        <f>IF(ISBLANK(Games!Q123), "", Games!Q123)</f>
        <v>NA</v>
      </c>
      <c r="M127" s="92"/>
      <c r="N127" s="94"/>
      <c r="O127" s="94"/>
      <c r="P127" s="95"/>
      <c r="Q127" s="95"/>
      <c r="R127" s="95"/>
      <c r="S127" s="95"/>
      <c r="T127" s="96" t="n">
        <f t="shared" si="2"/>
        <v>0</v>
      </c>
      <c r="U127" s="96" t="n">
        <f t="shared" si="3"/>
        <v>0</v>
      </c>
      <c r="V127" s="96" t="n">
        <f t="shared" si="4"/>
        <v>0</v>
      </c>
      <c r="W127" s="96" t="n">
        <f t="shared" si="5"/>
        <v>0</v>
      </c>
      <c r="X127" s="96" t="n">
        <f t="shared" si="6"/>
        <v>0</v>
      </c>
      <c r="Y127" s="96" t="n">
        <f t="shared" si="7"/>
        <v>0</v>
      </c>
      <c r="Z127" s="95" t="str">
        <f>IF(OR(ISBLANK('Prediction Log'!N142),ISBLANK('Bet Log'!$N127)), "", IF('Prediction Log'!W142="Y", "W", "L"))</f>
        <v/>
      </c>
      <c r="AA127" s="96" t="str">
        <f t="shared" si="8"/>
        <v/>
      </c>
      <c r="AB127" s="95" t="str">
        <f>IF(OR(ISBLANK('Prediction Log'!N142),ISBLANK('Bet Log'!$O127)), "", IF('Prediction Log'!X142="Y", "W", "L"))</f>
        <v/>
      </c>
      <c r="AC127" s="96" t="str">
        <f t="shared" si="9"/>
        <v/>
      </c>
      <c r="AD127" s="95"/>
      <c r="AE127" s="92" t="str">
        <f t="shared" si="10"/>
        <v/>
      </c>
      <c r="AF127" s="97" t="n">
        <f>IF(ISERROR('Bet Log'!$AA127+'Bet Log'!$AC127+'Bet Log'!$AE127), "", 'Bet Log'!$AA127+'Bet Log'!$AC127+'Bet Log'!$AE127)</f>
        <v>0</v>
      </c>
    </row>
    <row r="128" ht="14.25" customHeight="1">
      <c r="A128" s="92" t="n">
        <f>Games!A124</f>
        <v>10</v>
      </c>
      <c r="B128" s="92" t="str">
        <f>IF('Prediction Log'!B143=0, "",'Prediction Log'!B143)</f>
        <v>Maryland</v>
      </c>
      <c r="C128" s="92" t="str">
        <f>IF('Prediction Log'!C143=0, "",'Prediction Log'!C143)</f>
        <v>Penn State</v>
      </c>
      <c r="D128" s="92" t="n">
        <f>IF('Prediction Log'!D143=0, "",'Prediction Log'!D143)</f>
        <v>9</v>
      </c>
      <c r="E128" s="92" t="n">
        <f>IF('Prediction Log'!E143=0, "",'Prediction Log'!E143)</f>
        <v>16.6</v>
      </c>
      <c r="F128" s="92" t="str">
        <f>IF('Prediction Log'!I143=0, "",'Prediction Log'!I143)</f>
        <v>Penn State</v>
      </c>
      <c r="G128" s="70" t="str">
        <f>IF(ISBLANK(Games!B124), "",'Prediction Log'!$J143)</f>
        <v>Penn State</v>
      </c>
      <c r="H128" s="93" t="n">
        <f>'Prediction Log'!$K143</f>
        <v>0.972554</v>
      </c>
      <c r="I128" s="92" t="str">
        <f>IF(ISBLANK(Games!M124), "",IF(AND(Games!M124="",Games!N124=""),"",IF(ISTEXT(Games!N124), "Side",Games!M124)))</f>
        <v>Spread</v>
      </c>
      <c r="J128" s="92" t="str">
        <f>IF(ISBLANK(Games!M124), "",IF('Bet Log'!$I128="Spread", Games!O124, ""))</f>
        <v>Penn State</v>
      </c>
      <c r="K128" s="92" t="str">
        <f>IF(ISBLANK(Games!N124), "",IF(ISTEXT(Games!N124), Games!N124, ""))</f>
        <v/>
      </c>
      <c r="L128" s="92" t="n">
        <f>IF(ISBLANK(Games!Q124), "", Games!Q124)</f>
        <v>9</v>
      </c>
      <c r="M128" s="92"/>
      <c r="N128" s="94"/>
      <c r="O128" s="94" t="n">
        <v>5.0</v>
      </c>
      <c r="P128" s="95"/>
      <c r="Q128" s="95"/>
      <c r="R128" s="95" t="n">
        <v>-110.0</v>
      </c>
      <c r="S128" s="95"/>
      <c r="T128" s="96" t="n">
        <f t="shared" si="2"/>
        <v>0</v>
      </c>
      <c r="U128" s="96" t="n">
        <f t="shared" si="3"/>
        <v>0</v>
      </c>
      <c r="V128" s="96" t="n">
        <f t="shared" si="4"/>
        <v>9.545454545</v>
      </c>
      <c r="W128" s="96" t="n">
        <f t="shared" si="5"/>
        <v>4.545454545</v>
      </c>
      <c r="X128" s="96" t="n">
        <f t="shared" si="6"/>
        <v>0</v>
      </c>
      <c r="Y128" s="96" t="n">
        <f t="shared" si="7"/>
        <v>0</v>
      </c>
      <c r="Z128" s="95" t="str">
        <f>IF(OR(ISBLANK('Prediction Log'!N143),ISBLANK('Bet Log'!$N128)), "", IF('Prediction Log'!W143="Y", "W", "L"))</f>
        <v/>
      </c>
      <c r="AA128" s="96" t="str">
        <f t="shared" si="8"/>
        <v/>
      </c>
      <c r="AB128" s="95" t="str">
        <f>IF(OR(ISBLANK('Prediction Log'!N143),ISBLANK('Bet Log'!$O128)), "", IF('Prediction Log'!X143="Y", "W", "L"))</f>
        <v>W</v>
      </c>
      <c r="AC128" s="96" t="n">
        <f t="shared" si="9"/>
        <v>4.545454545</v>
      </c>
      <c r="AD128" s="95"/>
      <c r="AE128" s="92" t="str">
        <f t="shared" si="10"/>
        <v/>
      </c>
      <c r="AF128" s="97" t="n">
        <f>IF(ISERROR('Bet Log'!$AA128+'Bet Log'!$AC128+'Bet Log'!$AE128), "", 'Bet Log'!$AA128+'Bet Log'!$AC128+'Bet Log'!$AE128)</f>
        <v>4.545454545</v>
      </c>
    </row>
    <row r="129" ht="14.25" customHeight="1">
      <c r="A129" s="92" t="n">
        <f>Games!A125</f>
        <v>10</v>
      </c>
      <c r="B129" s="92" t="str">
        <f>IF('Prediction Log'!B144=0, "",'Prediction Log'!B144)</f>
        <v>Northwestern</v>
      </c>
      <c r="C129" s="92" t="str">
        <f>IF('Prediction Log'!C144=0, "",'Prediction Log'!C144)</f>
        <v>Iowa</v>
      </c>
      <c r="D129" s="92" t="n">
        <f>IF('Prediction Log'!D144=0, "",'Prediction Log'!D144)</f>
        <v>5.5</v>
      </c>
      <c r="E129" s="92" t="n">
        <f>IF('Prediction Log'!E144=0, "",'Prediction Log'!E144)</f>
        <v>13.3</v>
      </c>
      <c r="F129" s="92" t="str">
        <f>IF('Prediction Log'!I144=0, "",'Prediction Log'!I144)</f>
        <v>Iowa</v>
      </c>
      <c r="G129" s="70" t="str">
        <f>IF(ISBLANK(Games!B125), "",'Prediction Log'!$J144)</f>
        <v>Iowa</v>
      </c>
      <c r="H129" s="93" t="n">
        <f>'Prediction Log'!$K144</f>
        <v>0.77364</v>
      </c>
      <c r="I129" s="92" t="str">
        <f>IF(ISBLANK(Games!M125), "",IF(AND(Games!M125="",Games!N125=""),"",IF(ISTEXT(Games!N125), "Side",Games!M125)))</f>
        <v/>
      </c>
      <c r="J129" s="92" t="str">
        <f>IF(ISBLANK(Games!M125), "",IF('Bet Log'!$I129="Spread", Games!O125, ""))</f>
        <v/>
      </c>
      <c r="K129" s="92" t="str">
        <f>IF(ISBLANK(Games!N125), "",IF(ISTEXT(Games!N125), Games!N125, ""))</f>
        <v/>
      </c>
      <c r="L129" s="92" t="str">
        <f>IF(ISBLANK(Games!Q125), "", Games!Q125)</f>
        <v>NA</v>
      </c>
      <c r="M129" s="92"/>
      <c r="N129" s="94"/>
      <c r="O129" s="94"/>
      <c r="P129" s="95"/>
      <c r="Q129" s="95"/>
      <c r="R129" s="95"/>
      <c r="S129" s="95"/>
      <c r="T129" s="96" t="n">
        <f t="shared" si="2"/>
        <v>0</v>
      </c>
      <c r="U129" s="96" t="n">
        <f t="shared" si="3"/>
        <v>0</v>
      </c>
      <c r="V129" s="96" t="n">
        <f t="shared" si="4"/>
        <v>0</v>
      </c>
      <c r="W129" s="96" t="n">
        <f t="shared" si="5"/>
        <v>0</v>
      </c>
      <c r="X129" s="96" t="n">
        <f t="shared" si="6"/>
        <v>0</v>
      </c>
      <c r="Y129" s="96" t="n">
        <f t="shared" si="7"/>
        <v>0</v>
      </c>
      <c r="Z129" s="95" t="str">
        <f>IF(OR(ISBLANK('Prediction Log'!N144),ISBLANK('Bet Log'!$N129)), "", IF('Prediction Log'!W144="Y", "W", "L"))</f>
        <v/>
      </c>
      <c r="AA129" s="96" t="str">
        <f t="shared" si="8"/>
        <v/>
      </c>
      <c r="AB129" s="95" t="str">
        <f>IF(OR(ISBLANK('Prediction Log'!N144),ISBLANK('Bet Log'!$O129)), "", IF('Prediction Log'!X144="Y", "W", "L"))</f>
        <v/>
      </c>
      <c r="AC129" s="96" t="str">
        <f t="shared" si="9"/>
        <v/>
      </c>
      <c r="AD129" s="95"/>
      <c r="AE129" s="92" t="str">
        <f t="shared" si="10"/>
        <v/>
      </c>
      <c r="AF129" s="97" t="n">
        <f>IF(ISERROR('Bet Log'!$AA129+'Bet Log'!$AC129+'Bet Log'!$AE129), "", 'Bet Log'!$AA129+'Bet Log'!$AC129+'Bet Log'!$AE129)</f>
        <v>0</v>
      </c>
    </row>
    <row r="130" ht="14.25" customHeight="1">
      <c r="A130" s="92" t="n">
        <f>Games!A126</f>
        <v>10</v>
      </c>
      <c r="B130" s="92" t="str">
        <f>IF('Prediction Log'!B145=0, "",'Prediction Log'!B145)</f>
        <v>Nevada</v>
      </c>
      <c r="C130" s="92" t="str">
        <f>IF('Prediction Log'!C145=0, "",'Prediction Log'!C145)</f>
        <v>Hawai'i</v>
      </c>
      <c r="D130" s="92" t="n">
        <f>IF('Prediction Log'!D145=0, "",'Prediction Log'!D145)</f>
        <v>-3.5</v>
      </c>
      <c r="E130" s="92" t="n">
        <f>IF('Prediction Log'!E145=0, "",'Prediction Log'!E145)</f>
        <v>-13</v>
      </c>
      <c r="F130" s="92" t="str">
        <f>IF('Prediction Log'!I145=0, "",'Prediction Log'!I145)</f>
        <v>Nevada</v>
      </c>
      <c r="G130" s="70" t="str">
        <f>IF(ISBLANK(Games!B126), "",'Prediction Log'!$J145)</f>
        <v>Nevada</v>
      </c>
      <c r="H130" s="93" t="n">
        <f>'Prediction Log'!$K145</f>
        <v>0.96417</v>
      </c>
      <c r="I130" s="92" t="str">
        <f>IF(ISBLANK(Games!M126), "",IF(AND(Games!M126="",Games!N126=""),"",IF(ISTEXT(Games!N126), "Side",Games!M126)))</f>
        <v/>
      </c>
      <c r="J130" s="92" t="str">
        <f>IF(ISBLANK(Games!M126), "",IF('Bet Log'!$I130="Spread", Games!O126, ""))</f>
        <v/>
      </c>
      <c r="K130" s="92" t="str">
        <f>IF(ISBLANK(Games!N126), "",IF(ISTEXT(Games!N126), Games!N126, ""))</f>
        <v/>
      </c>
      <c r="L130" s="92" t="str">
        <f>IF(ISBLANK(Games!Q126), "", Games!Q126)</f>
        <v>NA</v>
      </c>
      <c r="M130" s="92"/>
      <c r="N130" s="94"/>
      <c r="O130" s="94"/>
      <c r="P130" s="95"/>
      <c r="Q130" s="95"/>
      <c r="R130" s="95"/>
      <c r="S130" s="95"/>
      <c r="T130" s="96" t="n">
        <f t="shared" si="2"/>
        <v>0</v>
      </c>
      <c r="U130" s="96" t="n">
        <f t="shared" si="3"/>
        <v>0</v>
      </c>
      <c r="V130" s="96" t="n">
        <f t="shared" si="4"/>
        <v>0</v>
      </c>
      <c r="W130" s="96" t="n">
        <f t="shared" si="5"/>
        <v>0</v>
      </c>
      <c r="X130" s="96" t="n">
        <f t="shared" si="6"/>
        <v>0</v>
      </c>
      <c r="Y130" s="96" t="n">
        <f t="shared" si="7"/>
        <v>0</v>
      </c>
      <c r="Z130" s="95" t="str">
        <f>IF(OR(ISBLANK('Prediction Log'!N145),ISBLANK('Bet Log'!$N130)), "", IF('Prediction Log'!W145="Y", "W", "L"))</f>
        <v/>
      </c>
      <c r="AA130" s="96" t="str">
        <f t="shared" si="8"/>
        <v/>
      </c>
      <c r="AB130" s="95" t="str">
        <f>IF(OR(ISBLANK('Prediction Log'!N145),ISBLANK('Bet Log'!$O130)), "", IF('Prediction Log'!X145="Y", "W", "L"))</f>
        <v/>
      </c>
      <c r="AC130" s="96" t="str">
        <f t="shared" si="9"/>
        <v/>
      </c>
      <c r="AD130" s="95"/>
      <c r="AE130" s="92" t="str">
        <f t="shared" si="10"/>
        <v/>
      </c>
      <c r="AF130" s="97" t="n">
        <f>IF(ISERROR('Bet Log'!$AA130+'Bet Log'!$AC130+'Bet Log'!$AE130), "", 'Bet Log'!$AA130+'Bet Log'!$AC130+'Bet Log'!$AE130)</f>
        <v>0</v>
      </c>
    </row>
    <row r="131" ht="14.25" customHeight="1">
      <c r="A131" s="92" t="n">
        <f>Games!A127</f>
        <v>10</v>
      </c>
      <c r="B131" s="92" t="str">
        <f>IF('Prediction Log'!B146=0, "",'Prediction Log'!B146)</f>
        <v>Tulsa</v>
      </c>
      <c r="C131" s="92" t="str">
        <f>IF('Prediction Log'!C146=0, "",'Prediction Log'!C146)</f>
        <v>Charlotte</v>
      </c>
      <c r="D131" s="92" t="n">
        <f>IF('Prediction Log'!D146=0, "",'Prediction Log'!D146)</f>
        <v>-3.5</v>
      </c>
      <c r="E131" s="92" t="n">
        <f>IF('Prediction Log'!E146=0, "",'Prediction Log'!E146)</f>
        <v>3.7</v>
      </c>
      <c r="F131" s="92" t="str">
        <f>IF('Prediction Log'!I146=0, "",'Prediction Log'!I146)</f>
        <v>Charlotte</v>
      </c>
      <c r="G131" s="70" t="str">
        <f>IF(ISBLANK(Games!B127), "",'Prediction Log'!$J146)</f>
        <v>Tulsa</v>
      </c>
      <c r="H131" s="93" t="n">
        <f>'Prediction Log'!$K146</f>
        <v>0.520483</v>
      </c>
      <c r="I131" s="92" t="str">
        <f>IF(ISBLANK(Games!M127), "",IF(AND(Games!M127="",Games!N127=""),"",IF(ISTEXT(Games!N127), "Side",Games!M127)))</f>
        <v/>
      </c>
      <c r="J131" s="92" t="str">
        <f>IF(ISBLANK(Games!M127), "",IF('Bet Log'!$I131="Spread", Games!O127, ""))</f>
        <v/>
      </c>
      <c r="K131" s="92" t="str">
        <f>IF(ISBLANK(Games!N127), "",IF(ISTEXT(Games!N127), Games!N127, ""))</f>
        <v/>
      </c>
      <c r="L131" s="92" t="str">
        <f>IF(ISBLANK(Games!Q127), "", Games!Q127)</f>
        <v>NA</v>
      </c>
      <c r="M131" s="92"/>
      <c r="N131" s="94"/>
      <c r="O131" s="94"/>
      <c r="P131" s="95"/>
      <c r="Q131" s="95"/>
      <c r="R131" s="95"/>
      <c r="S131" s="95"/>
      <c r="T131" s="96" t="n">
        <f t="shared" si="2"/>
        <v>0</v>
      </c>
      <c r="U131" s="96" t="n">
        <f t="shared" si="3"/>
        <v>0</v>
      </c>
      <c r="V131" s="96" t="n">
        <f t="shared" si="4"/>
        <v>0</v>
      </c>
      <c r="W131" s="96" t="n">
        <f t="shared" si="5"/>
        <v>0</v>
      </c>
      <c r="X131" s="96" t="n">
        <f t="shared" si="6"/>
        <v>0</v>
      </c>
      <c r="Y131" s="96" t="n">
        <f t="shared" si="7"/>
        <v>0</v>
      </c>
      <c r="Z131" s="95" t="str">
        <f>IF(OR(ISBLANK('Prediction Log'!N146),ISBLANK('Bet Log'!$N131)), "", IF('Prediction Log'!W146="Y", "W", "L"))</f>
        <v/>
      </c>
      <c r="AA131" s="96" t="str">
        <f t="shared" si="8"/>
        <v/>
      </c>
      <c r="AB131" s="95" t="str">
        <f>IF(OR(ISBLANK('Prediction Log'!N146),ISBLANK('Bet Log'!$O131)), "", IF('Prediction Log'!X146="Y", "W", "L"))</f>
        <v/>
      </c>
      <c r="AC131" s="96" t="str">
        <f t="shared" si="9"/>
        <v/>
      </c>
      <c r="AD131" s="95"/>
      <c r="AE131" s="92" t="str">
        <f t="shared" si="10"/>
        <v/>
      </c>
      <c r="AF131" s="97" t="n">
        <f>IF(ISERROR('Bet Log'!$AA131+'Bet Log'!$AC131+'Bet Log'!$AE131), "", 'Bet Log'!$AA131+'Bet Log'!$AC131+'Bet Log'!$AE131)</f>
        <v>0</v>
      </c>
    </row>
    <row r="132" ht="14.25" customHeight="1">
      <c r="A132" s="92" t="n">
        <f>Games!A128</f>
        <v>10</v>
      </c>
      <c r="B132" s="92" t="str">
        <f>IF('Prediction Log'!B147=0, "",'Prediction Log'!B147)</f>
        <v>Southern Mississippi</v>
      </c>
      <c r="C132" s="92" t="str">
        <f>IF('Prediction Log'!C147=0, "",'Prediction Log'!C147)</f>
        <v>Louisiana Monroe</v>
      </c>
      <c r="D132" s="92" t="n">
        <f>IF('Prediction Log'!D147=0, "",'Prediction Log'!D147)</f>
        <v>-2.5</v>
      </c>
      <c r="E132" s="92" t="n">
        <f>IF('Prediction Log'!E147=0, "",'Prediction Log'!E147)</f>
        <v>-3.7</v>
      </c>
      <c r="F132" s="92" t="str">
        <f>IF('Prediction Log'!I147=0, "",'Prediction Log'!I147)</f>
        <v>Southern Mississippi</v>
      </c>
      <c r="G132" s="70" t="str">
        <f>IF(ISBLANK(Games!B128), "",'Prediction Log'!$J147)</f>
        <v>Southern Mississippi</v>
      </c>
      <c r="H132" s="93" t="n">
        <f>'Prediction Log'!$K147</f>
        <v>0.532683</v>
      </c>
      <c r="I132" s="92" t="str">
        <f>IF(ISBLANK(Games!M128), "",IF(AND(Games!M128="",Games!N128=""),"",IF(ISTEXT(Games!N128), "Side",Games!M128)))</f>
        <v/>
      </c>
      <c r="J132" s="92" t="str">
        <f>IF(ISBLANK(Games!M128), "",IF('Bet Log'!$I132="Spread", Games!O128, ""))</f>
        <v/>
      </c>
      <c r="K132" s="92" t="str">
        <f>IF(ISBLANK(Games!N128), "",IF(ISTEXT(Games!N128), Games!N128, ""))</f>
        <v/>
      </c>
      <c r="L132" s="92" t="str">
        <f>IF(ISBLANK(Games!Q128), "", Games!Q128)</f>
        <v>NA</v>
      </c>
      <c r="M132" s="92"/>
      <c r="N132" s="94"/>
      <c r="O132" s="94"/>
      <c r="P132" s="95"/>
      <c r="Q132" s="95"/>
      <c r="R132" s="95"/>
      <c r="S132" s="95"/>
      <c r="T132" s="96" t="n">
        <f t="shared" si="2"/>
        <v>0</v>
      </c>
      <c r="U132" s="96" t="n">
        <f t="shared" si="3"/>
        <v>0</v>
      </c>
      <c r="V132" s="96" t="n">
        <f t="shared" si="4"/>
        <v>0</v>
      </c>
      <c r="W132" s="96" t="n">
        <f t="shared" si="5"/>
        <v>0</v>
      </c>
      <c r="X132" s="96" t="n">
        <f t="shared" si="6"/>
        <v>0</v>
      </c>
      <c r="Y132" s="96" t="n">
        <f t="shared" si="7"/>
        <v>0</v>
      </c>
      <c r="Z132" s="95" t="str">
        <f>IF(OR(ISBLANK('Prediction Log'!N147),ISBLANK('Bet Log'!$N132)), "", IF('Prediction Log'!W147="Y", "W", "L"))</f>
        <v/>
      </c>
      <c r="AA132" s="96" t="str">
        <f t="shared" si="8"/>
        <v/>
      </c>
      <c r="AB132" s="95" t="str">
        <f>IF(OR(ISBLANK('Prediction Log'!N147),ISBLANK('Bet Log'!$O132)), "", IF('Prediction Log'!X147="Y", "W", "L"))</f>
        <v/>
      </c>
      <c r="AC132" s="96" t="str">
        <f t="shared" si="9"/>
        <v/>
      </c>
      <c r="AD132" s="95"/>
      <c r="AE132" s="92" t="str">
        <f t="shared" si="10"/>
        <v/>
      </c>
      <c r="AF132" s="97" t="n">
        <f>IF(ISERROR('Bet Log'!$AA132+'Bet Log'!$AC132+'Bet Log'!$AE132), "", 'Bet Log'!$AA132+'Bet Log'!$AC132+'Bet Log'!$AE132)</f>
        <v>0</v>
      </c>
    </row>
    <row r="133" ht="14.25" customHeight="1">
      <c r="A133" s="92" t="n">
        <f>Games!A129</f>
        <v>10</v>
      </c>
      <c r="B133" s="92" t="str">
        <f>IF('Prediction Log'!B148=0, "",'Prediction Log'!B148)</f>
        <v>Vanderbilt</v>
      </c>
      <c r="C133" s="92" t="str">
        <f>IF('Prediction Log'!C148=0, "",'Prediction Log'!C148)</f>
        <v>Auburn</v>
      </c>
      <c r="D133" s="92" t="n">
        <f>IF('Prediction Log'!D148=0, "",'Prediction Log'!D148)</f>
        <v>12.5</v>
      </c>
      <c r="E133" s="92" t="n">
        <f>IF('Prediction Log'!E148=0, "",'Prediction Log'!E148)</f>
        <v>15.2</v>
      </c>
      <c r="F133" s="92" t="str">
        <f>IF('Prediction Log'!I148=0, "",'Prediction Log'!I148)</f>
        <v>Auburn</v>
      </c>
      <c r="G133" s="70" t="str">
        <f>IF(ISBLANK(Games!B129), "",'Prediction Log'!$J148)</f>
        <v>Auburn</v>
      </c>
      <c r="H133" s="93" t="n">
        <f>'Prediction Log'!$K148</f>
        <v>0.925788</v>
      </c>
      <c r="I133" s="92" t="str">
        <f>IF(ISBLANK(Games!M129), "",IF(AND(Games!M129="",Games!N129=""),"",IF(ISTEXT(Games!N129), "Side",Games!M129)))</f>
        <v/>
      </c>
      <c r="J133" s="92" t="str">
        <f>IF(ISBLANK(Games!M129), "",IF('Bet Log'!$I133="Spread", Games!O129, ""))</f>
        <v/>
      </c>
      <c r="K133" s="92" t="str">
        <f>IF(ISBLANK(Games!N129), "",IF(ISTEXT(Games!N129), Games!N129, ""))</f>
        <v/>
      </c>
      <c r="L133" s="92" t="str">
        <f>IF(ISBLANK(Games!Q129), "", Games!Q129)</f>
        <v>NA</v>
      </c>
      <c r="M133" s="92"/>
      <c r="N133" s="94"/>
      <c r="O133" s="94"/>
      <c r="P133" s="95"/>
      <c r="Q133" s="95"/>
      <c r="R133" s="95"/>
      <c r="S133" s="95"/>
      <c r="T133" s="96" t="n">
        <f t="shared" si="2"/>
        <v>0</v>
      </c>
      <c r="U133" s="96" t="n">
        <f t="shared" si="3"/>
        <v>0</v>
      </c>
      <c r="V133" s="96" t="n">
        <f t="shared" si="4"/>
        <v>0</v>
      </c>
      <c r="W133" s="96" t="n">
        <f t="shared" si="5"/>
        <v>0</v>
      </c>
      <c r="X133" s="96" t="n">
        <f t="shared" si="6"/>
        <v>0</v>
      </c>
      <c r="Y133" s="96" t="n">
        <f t="shared" si="7"/>
        <v>0</v>
      </c>
      <c r="Z133" s="95" t="str">
        <f>IF(OR(ISBLANK('Prediction Log'!N148),ISBLANK('Bet Log'!$N133)), "", IF('Prediction Log'!W148="Y", "W", "L"))</f>
        <v/>
      </c>
      <c r="AA133" s="96" t="str">
        <f t="shared" si="8"/>
        <v/>
      </c>
      <c r="AB133" s="95" t="str">
        <f>IF(OR(ISBLANK('Prediction Log'!N148),ISBLANK('Bet Log'!$O133)), "", IF('Prediction Log'!X148="Y", "W", "L"))</f>
        <v/>
      </c>
      <c r="AC133" s="96" t="str">
        <f t="shared" si="9"/>
        <v/>
      </c>
      <c r="AD133" s="95"/>
      <c r="AE133" s="92" t="str">
        <f t="shared" si="10"/>
        <v/>
      </c>
      <c r="AF133" s="97" t="n">
        <f>IF(ISERROR('Bet Log'!$AA133+'Bet Log'!$AC133+'Bet Log'!$AE133), "", 'Bet Log'!$AA133+'Bet Log'!$AC133+'Bet Log'!$AE133)</f>
        <v>0</v>
      </c>
    </row>
    <row r="134" ht="14.25" customHeight="1">
      <c r="A134" s="92" t="n">
        <f>Games!A130</f>
        <v>10</v>
      </c>
      <c r="B134" s="92" t="str">
        <f>IF('Prediction Log'!B149=0, "",'Prediction Log'!B149)</f>
        <v>Texas State</v>
      </c>
      <c r="C134" s="92" t="str">
        <f>IF('Prediction Log'!C149=0, "",'Prediction Log'!C149)</f>
        <v>Georgia Southern</v>
      </c>
      <c r="D134" s="92" t="n">
        <f>IF('Prediction Log'!D149=0, "",'Prediction Log'!D149)</f>
        <v>2.5</v>
      </c>
      <c r="E134" s="92" t="n">
        <f>IF('Prediction Log'!E149=0, "",'Prediction Log'!E149)</f>
        <v>6.1</v>
      </c>
      <c r="F134" s="92" t="str">
        <f>IF('Prediction Log'!I149=0, "",'Prediction Log'!I149)</f>
        <v>Georgia Southern</v>
      </c>
      <c r="G134" s="70" t="str">
        <f>IF(ISBLANK(Games!B130), "",'Prediction Log'!$J149)</f>
        <v>Georgia Southern</v>
      </c>
      <c r="H134" s="93" t="n">
        <f>'Prediction Log'!$K149</f>
        <v>0.762391</v>
      </c>
      <c r="I134" s="92" t="str">
        <f>IF(ISBLANK(Games!M130), "",IF(AND(Games!M130="",Games!N130=""),"",IF(ISTEXT(Games!N130), "Side",Games!M130)))</f>
        <v/>
      </c>
      <c r="J134" s="92" t="str">
        <f>IF(ISBLANK(Games!M130), "",IF('Bet Log'!$I134="Spread", Games!O130, ""))</f>
        <v/>
      </c>
      <c r="K134" s="92" t="str">
        <f>IF(ISBLANK(Games!N130), "",IF(ISTEXT(Games!N130), Games!N130, ""))</f>
        <v/>
      </c>
      <c r="L134" s="92" t="str">
        <f>IF(ISBLANK(Games!Q130), "", Games!Q130)</f>
        <v>NA</v>
      </c>
      <c r="M134" s="92"/>
      <c r="N134" s="94"/>
      <c r="O134" s="94"/>
      <c r="P134" s="95"/>
      <c r="Q134" s="95"/>
      <c r="R134" s="95"/>
      <c r="S134" s="95"/>
      <c r="T134" s="96" t="n">
        <f t="shared" si="2"/>
        <v>0</v>
      </c>
      <c r="U134" s="96" t="n">
        <f t="shared" si="3"/>
        <v>0</v>
      </c>
      <c r="V134" s="96" t="n">
        <f t="shared" si="4"/>
        <v>0</v>
      </c>
      <c r="W134" s="96" t="n">
        <f t="shared" si="5"/>
        <v>0</v>
      </c>
      <c r="X134" s="96" t="n">
        <f t="shared" si="6"/>
        <v>0</v>
      </c>
      <c r="Y134" s="96" t="n">
        <f t="shared" si="7"/>
        <v>0</v>
      </c>
      <c r="Z134" s="95" t="str">
        <f>IF(OR(ISBLANK('Prediction Log'!N149),ISBLANK('Bet Log'!$N134)), "", IF('Prediction Log'!W149="Y", "W", "L"))</f>
        <v/>
      </c>
      <c r="AA134" s="96" t="str">
        <f t="shared" si="8"/>
        <v/>
      </c>
      <c r="AB134" s="95" t="str">
        <f>IF(OR(ISBLANK('Prediction Log'!N149),ISBLANK('Bet Log'!$O134)), "", IF('Prediction Log'!X149="Y", "W", "L"))</f>
        <v/>
      </c>
      <c r="AC134" s="96" t="str">
        <f t="shared" si="9"/>
        <v/>
      </c>
      <c r="AD134" s="95"/>
      <c r="AE134" s="92" t="str">
        <f t="shared" si="10"/>
        <v/>
      </c>
      <c r="AF134" s="97" t="n">
        <f>IF(ISERROR('Bet Log'!$AA134+'Bet Log'!$AC134+'Bet Log'!$AE134), "", 'Bet Log'!$AA134+'Bet Log'!$AC134+'Bet Log'!$AE134)</f>
        <v>0</v>
      </c>
    </row>
    <row r="135" ht="14.25" customHeight="1">
      <c r="A135" s="92" t="n">
        <f>Games!A131</f>
        <v>10</v>
      </c>
      <c r="B135" s="92" t="str">
        <f>IF('Prediction Log'!B150=0, "",'Prediction Log'!B150)</f>
        <v>Oregon</v>
      </c>
      <c r="C135" s="92" t="str">
        <f>IF('Prediction Log'!C150=0, "",'Prediction Log'!C150)</f>
        <v>California</v>
      </c>
      <c r="D135" s="92" t="n">
        <f>IF('Prediction Log'!D150=0, "",'Prediction Log'!D150)</f>
        <v>-24.5</v>
      </c>
      <c r="E135" s="92" t="n">
        <f>IF('Prediction Log'!E150=0, "",'Prediction Log'!E150)</f>
        <v>-21.8</v>
      </c>
      <c r="F135" s="92" t="str">
        <f>IF('Prediction Log'!I150=0, "",'Prediction Log'!I150)</f>
        <v>Oregon</v>
      </c>
      <c r="G135" s="70" t="str">
        <f>IF(ISBLANK(Games!B131), "",'Prediction Log'!$J150)</f>
        <v>Oregon</v>
      </c>
      <c r="H135" s="93" t="n">
        <f>'Prediction Log'!$K150</f>
        <v>0.993834</v>
      </c>
      <c r="I135" s="92" t="str">
        <f>IF(ISBLANK(Games!M131), "",IF(AND(Games!M131="",Games!N131=""),"",IF(ISTEXT(Games!N131), "Side",Games!M131)))</f>
        <v/>
      </c>
      <c r="J135" s="92" t="str">
        <f>IF(ISBLANK(Games!M131), "",IF('Bet Log'!$I135="Spread", Games!O131, ""))</f>
        <v/>
      </c>
      <c r="K135" s="92" t="str">
        <f>IF(ISBLANK(Games!N131), "",IF(ISTEXT(Games!N131), Games!N131, ""))</f>
        <v/>
      </c>
      <c r="L135" s="92" t="str">
        <f>IF(ISBLANK(Games!Q131), "", Games!Q131)</f>
        <v>NA</v>
      </c>
      <c r="M135" s="92"/>
      <c r="N135" s="94"/>
      <c r="O135" s="94"/>
      <c r="P135" s="95"/>
      <c r="Q135" s="95"/>
      <c r="R135" s="95"/>
      <c r="S135" s="95"/>
      <c r="T135" s="96" t="n">
        <f t="shared" si="2"/>
        <v>0</v>
      </c>
      <c r="U135" s="96" t="n">
        <f t="shared" si="3"/>
        <v>0</v>
      </c>
      <c r="V135" s="96" t="n">
        <f t="shared" si="4"/>
        <v>0</v>
      </c>
      <c r="W135" s="96" t="n">
        <f t="shared" si="5"/>
        <v>0</v>
      </c>
      <c r="X135" s="96" t="n">
        <f t="shared" si="6"/>
        <v>0</v>
      </c>
      <c r="Y135" s="96" t="n">
        <f t="shared" si="7"/>
        <v>0</v>
      </c>
      <c r="Z135" s="95" t="str">
        <f>IF(OR(ISBLANK('Prediction Log'!N150),ISBLANK('Bet Log'!$N135)), "", IF('Prediction Log'!W150="Y", "W", "L"))</f>
        <v/>
      </c>
      <c r="AA135" s="96" t="str">
        <f t="shared" si="8"/>
        <v/>
      </c>
      <c r="AB135" s="95" t="str">
        <f>IF(OR(ISBLANK('Prediction Log'!N150),ISBLANK('Bet Log'!$O135)), "", IF('Prediction Log'!X150="Y", "W", "L"))</f>
        <v/>
      </c>
      <c r="AC135" s="96" t="str">
        <f t="shared" si="9"/>
        <v/>
      </c>
      <c r="AD135" s="95"/>
      <c r="AE135" s="92" t="str">
        <f t="shared" si="10"/>
        <v/>
      </c>
      <c r="AF135" s="97" t="n">
        <f>IF(ISERROR('Bet Log'!$AA135+'Bet Log'!$AC135+'Bet Log'!$AE135), "", 'Bet Log'!$AA135+'Bet Log'!$AC135+'Bet Log'!$AE135)</f>
        <v>0</v>
      </c>
    </row>
    <row r="136" ht="14.25" customHeight="1">
      <c r="A136" s="92" t="n">
        <f>Games!A132</f>
        <v>10</v>
      </c>
      <c r="B136" s="92" t="str">
        <f>IF('Prediction Log'!B151=0, "",'Prediction Log'!B151)</f>
        <v>New Mexico</v>
      </c>
      <c r="C136" s="92" t="str">
        <f>IF('Prediction Log'!C151=0, "",'Prediction Log'!C151)</f>
        <v>UNLV</v>
      </c>
      <c r="D136" s="92" t="n">
        <f>IF('Prediction Log'!D151=0, "",'Prediction Log'!D151)</f>
        <v>9.5</v>
      </c>
      <c r="E136" s="92" t="n">
        <f>IF('Prediction Log'!E151=0, "",'Prediction Log'!E151)</f>
        <v>11.6</v>
      </c>
      <c r="F136" s="92" t="str">
        <f>IF('Prediction Log'!I151=0, "",'Prediction Log'!I151)</f>
        <v>UNLV</v>
      </c>
      <c r="G136" s="70" t="str">
        <f>IF(ISBLANK(Games!B132), "",'Prediction Log'!$J151)</f>
        <v>UNLV</v>
      </c>
      <c r="H136" s="93" t="n">
        <f>'Prediction Log'!$K151</f>
        <v>0.899429</v>
      </c>
      <c r="I136" s="92" t="str">
        <f>IF(ISBLANK(Games!M132), "",IF(AND(Games!M132="",Games!N132=""),"",IF(ISTEXT(Games!N132), "Side",Games!M132)))</f>
        <v/>
      </c>
      <c r="J136" s="92" t="str">
        <f>IF(ISBLANK(Games!M132), "",IF('Bet Log'!$I136="Spread", Games!O132, ""))</f>
        <v/>
      </c>
      <c r="K136" s="92" t="str">
        <f>IF(ISBLANK(Games!N132), "",IF(ISTEXT(Games!N132), Games!N132, ""))</f>
        <v/>
      </c>
      <c r="L136" s="92" t="str">
        <f>IF(ISBLANK(Games!Q132), "", Games!Q132)</f>
        <v>NA</v>
      </c>
      <c r="M136" s="92"/>
      <c r="N136" s="94"/>
      <c r="O136" s="94"/>
      <c r="P136" s="95"/>
      <c r="Q136" s="95"/>
      <c r="R136" s="95"/>
      <c r="S136" s="95"/>
      <c r="T136" s="96" t="n">
        <f t="shared" si="2"/>
        <v>0</v>
      </c>
      <c r="U136" s="96" t="n">
        <f t="shared" si="3"/>
        <v>0</v>
      </c>
      <c r="V136" s="96" t="n">
        <f t="shared" si="4"/>
        <v>0</v>
      </c>
      <c r="W136" s="96" t="n">
        <f t="shared" si="5"/>
        <v>0</v>
      </c>
      <c r="X136" s="96" t="n">
        <f t="shared" si="6"/>
        <v>0</v>
      </c>
      <c r="Y136" s="96" t="n">
        <f t="shared" si="7"/>
        <v>0</v>
      </c>
      <c r="Z136" s="95" t="str">
        <f>IF(OR(ISBLANK('Prediction Log'!N151),ISBLANK('Bet Log'!$N136)), "", IF('Prediction Log'!W151="Y", "W", "L"))</f>
        <v/>
      </c>
      <c r="AA136" s="96" t="str">
        <f t="shared" si="8"/>
        <v/>
      </c>
      <c r="AB136" s="95" t="str">
        <f>IF(OR(ISBLANK('Prediction Log'!N151),ISBLANK('Bet Log'!$O136)), "", IF('Prediction Log'!X151="Y", "W", "L"))</f>
        <v/>
      </c>
      <c r="AC136" s="96" t="str">
        <f t="shared" si="9"/>
        <v/>
      </c>
      <c r="AD136" s="95"/>
      <c r="AE136" s="92" t="str">
        <f t="shared" si="10"/>
        <v/>
      </c>
      <c r="AF136" s="97" t="n">
        <f>IF(ISERROR('Bet Log'!$AA136+'Bet Log'!$AC136+'Bet Log'!$AE136), "", 'Bet Log'!$AA136+'Bet Log'!$AC136+'Bet Log'!$AE136)</f>
        <v>0</v>
      </c>
    </row>
    <row r="137" ht="14.25" customHeight="1">
      <c r="A137" s="92" t="n">
        <f>Games!A133</f>
        <v>10</v>
      </c>
      <c r="B137" s="92" t="str">
        <f>IF('Prediction Log'!B152=0, "",'Prediction Log'!B152)</f>
        <v>New Mexico State</v>
      </c>
      <c r="C137" s="92" t="str">
        <f>IF('Prediction Log'!C152=0, "",'Prediction Log'!C152)</f>
        <v>Middle Tennessee</v>
      </c>
      <c r="D137" s="92" t="n">
        <f>IF('Prediction Log'!D152=0, "",'Prediction Log'!D152)</f>
        <v>-3</v>
      </c>
      <c r="E137" s="92" t="n">
        <f>IF('Prediction Log'!E152=0, "",'Prediction Log'!E152)</f>
        <v>-4.9</v>
      </c>
      <c r="F137" s="92" t="str">
        <f>IF('Prediction Log'!I152=0, "",'Prediction Log'!I152)</f>
        <v>New Mexico State</v>
      </c>
      <c r="G137" s="70" t="str">
        <f>IF(ISBLANK(Games!B133), "",'Prediction Log'!$J152)</f>
        <v>New Mexico State</v>
      </c>
      <c r="H137" s="93" t="n">
        <f>'Prediction Log'!$K152</f>
        <v>0.744695</v>
      </c>
      <c r="I137" s="92" t="str">
        <f>IF(ISBLANK(Games!M133), "",IF(AND(Games!M133="",Games!N133=""),"",IF(ISTEXT(Games!N133), "Side",Games!M133)))</f>
        <v/>
      </c>
      <c r="J137" s="92" t="str">
        <f>IF(ISBLANK(Games!M133), "",IF('Bet Log'!$I137="Spread", Games!O133, ""))</f>
        <v/>
      </c>
      <c r="K137" s="92" t="str">
        <f>IF(ISBLANK(Games!N133), "",IF(ISTEXT(Games!N133), Games!N133, ""))</f>
        <v/>
      </c>
      <c r="L137" s="92" t="str">
        <f>IF(ISBLANK(Games!Q133), "", Games!Q133)</f>
        <v>NA</v>
      </c>
      <c r="M137" s="92"/>
      <c r="N137" s="94"/>
      <c r="O137" s="94"/>
      <c r="P137" s="95"/>
      <c r="Q137" s="95"/>
      <c r="R137" s="95"/>
      <c r="S137" s="95"/>
      <c r="T137" s="96" t="n">
        <f t="shared" si="2"/>
        <v>0</v>
      </c>
      <c r="U137" s="96" t="n">
        <f t="shared" si="3"/>
        <v>0</v>
      </c>
      <c r="V137" s="96" t="n">
        <f t="shared" si="4"/>
        <v>0</v>
      </c>
      <c r="W137" s="96" t="n">
        <f t="shared" si="5"/>
        <v>0</v>
      </c>
      <c r="X137" s="96" t="n">
        <f t="shared" si="6"/>
        <v>0</v>
      </c>
      <c r="Y137" s="96" t="n">
        <f t="shared" si="7"/>
        <v>0</v>
      </c>
      <c r="Z137" s="95" t="str">
        <f>IF(OR(ISBLANK('Prediction Log'!N152),ISBLANK('Bet Log'!$N137)), "", IF('Prediction Log'!W152="Y", "W", "L"))</f>
        <v/>
      </c>
      <c r="AA137" s="96" t="str">
        <f t="shared" si="8"/>
        <v/>
      </c>
      <c r="AB137" s="95" t="str">
        <f>IF(OR(ISBLANK('Prediction Log'!N152),ISBLANK('Bet Log'!$O137)), "", IF('Prediction Log'!X152="Y", "W", "L"))</f>
        <v/>
      </c>
      <c r="AC137" s="96" t="str">
        <f t="shared" si="9"/>
        <v/>
      </c>
      <c r="AD137" s="95"/>
      <c r="AE137" s="92" t="str">
        <f t="shared" si="10"/>
        <v/>
      </c>
      <c r="AF137" s="97" t="n">
        <f>IF(ISERROR('Bet Log'!$AA137+'Bet Log'!$AC137+'Bet Log'!$AE137), "", 'Bet Log'!$AA137+'Bet Log'!$AC137+'Bet Log'!$AE137)</f>
        <v>0</v>
      </c>
    </row>
    <row r="138" ht="14.25" customHeight="1">
      <c r="A138" s="92" t="n">
        <f>Games!A134</f>
        <v>10</v>
      </c>
      <c r="B138" s="92" t="str">
        <f>IF('Prediction Log'!B153=0, "",'Prediction Log'!B153)</f>
        <v>Appalachian State</v>
      </c>
      <c r="C138" s="92" t="str">
        <f>IF('Prediction Log'!C153=0, "",'Prediction Log'!C153)</f>
        <v>Marshall</v>
      </c>
      <c r="D138" s="92" t="n">
        <f>IF('Prediction Log'!D153=0, "",'Prediction Log'!D153)</f>
        <v>-3.5</v>
      </c>
      <c r="E138" s="92" t="n">
        <f>IF('Prediction Log'!E153=0, "",'Prediction Log'!E153)</f>
        <v>-2</v>
      </c>
      <c r="F138" s="92" t="str">
        <f>IF('Prediction Log'!I153=0, "",'Prediction Log'!I153)</f>
        <v>Appalachian State</v>
      </c>
      <c r="G138" s="70" t="str">
        <f>IF(ISBLANK(Games!B134), "",'Prediction Log'!$J153)</f>
        <v>Appalachian State</v>
      </c>
      <c r="H138" s="93" t="n">
        <f>'Prediction Log'!$K153</f>
        <v>0.643303</v>
      </c>
      <c r="I138" s="92" t="str">
        <f>IF(ISBLANK(Games!M134), "",IF(AND(Games!M134="",Games!N134=""),"",IF(ISTEXT(Games!N134), "Side",Games!M134)))</f>
        <v/>
      </c>
      <c r="J138" s="92" t="str">
        <f>IF(ISBLANK(Games!M134), "",IF('Bet Log'!$I138="Spread", Games!O134, ""))</f>
        <v/>
      </c>
      <c r="K138" s="92" t="str">
        <f>IF(ISBLANK(Games!N134), "",IF(ISTEXT(Games!N134), Games!N134, ""))</f>
        <v/>
      </c>
      <c r="L138" s="92" t="str">
        <f>IF(ISBLANK(Games!Q134), "", Games!Q134)</f>
        <v>NA</v>
      </c>
      <c r="M138" s="92"/>
      <c r="N138" s="94"/>
      <c r="O138" s="94"/>
      <c r="P138" s="95"/>
      <c r="Q138" s="95"/>
      <c r="R138" s="95"/>
      <c r="S138" s="95"/>
      <c r="T138" s="96" t="n">
        <f t="shared" si="2"/>
        <v>0</v>
      </c>
      <c r="U138" s="96" t="n">
        <f t="shared" si="3"/>
        <v>0</v>
      </c>
      <c r="V138" s="96" t="n">
        <f t="shared" si="4"/>
        <v>0</v>
      </c>
      <c r="W138" s="96" t="n">
        <f t="shared" si="5"/>
        <v>0</v>
      </c>
      <c r="X138" s="96" t="n">
        <f t="shared" si="6"/>
        <v>0</v>
      </c>
      <c r="Y138" s="96" t="n">
        <f t="shared" si="7"/>
        <v>0</v>
      </c>
      <c r="Z138" s="95" t="str">
        <f>IF(OR(ISBLANK('Prediction Log'!N153),ISBLANK('Bet Log'!$N138)), "", IF('Prediction Log'!W153="Y", "W", "L"))</f>
        <v/>
      </c>
      <c r="AA138" s="96" t="str">
        <f t="shared" si="8"/>
        <v/>
      </c>
      <c r="AB138" s="95" t="str">
        <f>IF(OR(ISBLANK('Prediction Log'!N153),ISBLANK('Bet Log'!$O138)), "", IF('Prediction Log'!X153="Y", "W", "L"))</f>
        <v/>
      </c>
      <c r="AC138" s="96" t="str">
        <f t="shared" si="9"/>
        <v/>
      </c>
      <c r="AD138" s="95"/>
      <c r="AE138" s="92" t="str">
        <f t="shared" si="10"/>
        <v/>
      </c>
      <c r="AF138" s="97" t="n">
        <f>IF(ISERROR('Bet Log'!$AA138+'Bet Log'!$AC138+'Bet Log'!$AE138), "", 'Bet Log'!$AA138+'Bet Log'!$AC138+'Bet Log'!$AE138)</f>
        <v>0</v>
      </c>
    </row>
    <row r="139" ht="14.25" customHeight="1">
      <c r="A139" s="92" t="n">
        <f>Games!A135</f>
        <v>10</v>
      </c>
      <c r="B139" s="92" t="str">
        <f>IF('Prediction Log'!B154=0, "",'Prediction Log'!B154)</f>
        <v>Liberty</v>
      </c>
      <c r="C139" s="92" t="str">
        <f>IF('Prediction Log'!C154=0, "",'Prediction Log'!C154)</f>
        <v>Louisiana Tech</v>
      </c>
      <c r="D139" s="92" t="n">
        <f>IF('Prediction Log'!D154=0, "",'Prediction Log'!D154)</f>
        <v>-16.5</v>
      </c>
      <c r="E139" s="92" t="n">
        <f>IF('Prediction Log'!E154=0, "",'Prediction Log'!E154)</f>
        <v>-20.6</v>
      </c>
      <c r="F139" s="92" t="str">
        <f>IF('Prediction Log'!I154=0, "",'Prediction Log'!I154)</f>
        <v>Liberty</v>
      </c>
      <c r="G139" s="70" t="str">
        <f>IF(ISBLANK(Games!B135), "",'Prediction Log'!$J154)</f>
        <v>Liberty</v>
      </c>
      <c r="H139" s="93" t="n">
        <f>'Prediction Log'!$K154</f>
        <v>0.99451</v>
      </c>
      <c r="I139" s="92" t="str">
        <f>IF(ISBLANK(Games!M135), "",IF(AND(Games!M135="",Games!N135=""),"",IF(ISTEXT(Games!N135), "Side",Games!M135)))</f>
        <v/>
      </c>
      <c r="J139" s="92" t="str">
        <f>IF(ISBLANK(Games!M135), "",IF('Bet Log'!$I139="Spread", Games!O135, ""))</f>
        <v/>
      </c>
      <c r="K139" s="92" t="str">
        <f>IF(ISBLANK(Games!N135), "",IF(ISTEXT(Games!N135), Games!N135, ""))</f>
        <v/>
      </c>
      <c r="L139" s="92" t="str">
        <f>IF(ISBLANK(Games!Q135), "", Games!Q135)</f>
        <v>NA</v>
      </c>
      <c r="M139" s="92"/>
      <c r="N139" s="94"/>
      <c r="O139" s="94"/>
      <c r="P139" s="95"/>
      <c r="Q139" s="95"/>
      <c r="R139" s="95"/>
      <c r="S139" s="95"/>
      <c r="T139" s="96" t="n">
        <f t="shared" si="2"/>
        <v>0</v>
      </c>
      <c r="U139" s="96" t="n">
        <f t="shared" si="3"/>
        <v>0</v>
      </c>
      <c r="V139" s="96" t="n">
        <f t="shared" si="4"/>
        <v>0</v>
      </c>
      <c r="W139" s="96" t="n">
        <f t="shared" si="5"/>
        <v>0</v>
      </c>
      <c r="X139" s="96" t="n">
        <f t="shared" si="6"/>
        <v>0</v>
      </c>
      <c r="Y139" s="96" t="n">
        <f t="shared" si="7"/>
        <v>0</v>
      </c>
      <c r="Z139" s="95" t="str">
        <f>IF(OR(ISBLANK('Prediction Log'!N154),ISBLANK('Bet Log'!$N139)), "", IF('Prediction Log'!W154="Y", "W", "L"))</f>
        <v/>
      </c>
      <c r="AA139" s="96" t="str">
        <f t="shared" si="8"/>
        <v/>
      </c>
      <c r="AB139" s="95" t="str">
        <f>IF(OR(ISBLANK('Prediction Log'!N154),ISBLANK('Bet Log'!$O139)), "", IF('Prediction Log'!X154="Y", "W", "L"))</f>
        <v/>
      </c>
      <c r="AC139" s="96" t="str">
        <f t="shared" si="9"/>
        <v/>
      </c>
      <c r="AD139" s="95"/>
      <c r="AE139" s="92" t="str">
        <f t="shared" si="10"/>
        <v/>
      </c>
      <c r="AF139" s="97" t="n">
        <f>IF(ISERROR('Bet Log'!$AA139+'Bet Log'!$AC139+'Bet Log'!$AE139), "", 'Bet Log'!$AA139+'Bet Log'!$AC139+'Bet Log'!$AE139)</f>
        <v>0</v>
      </c>
    </row>
    <row r="140" ht="14.25" customHeight="1">
      <c r="A140" s="92" t="n">
        <f>Games!A136</f>
        <v>10</v>
      </c>
      <c r="B140" s="92" t="str">
        <f>IF('Prediction Log'!B155=0, "",'Prediction Log'!B155)</f>
        <v>San Diego State</v>
      </c>
      <c r="C140" s="92" t="str">
        <f>IF('Prediction Log'!C155=0, "",'Prediction Log'!C155)</f>
        <v>Utah State</v>
      </c>
      <c r="D140" s="92" t="n">
        <f>IF('Prediction Log'!D155=0, "",'Prediction Log'!D155)</f>
        <v>2.5</v>
      </c>
      <c r="E140" s="92" t="n">
        <f>IF('Prediction Log'!E155=0, "",'Prediction Log'!E155)</f>
        <v>2.8</v>
      </c>
      <c r="F140" s="92" t="str">
        <f>IF('Prediction Log'!I155=0, "",'Prediction Log'!I155)</f>
        <v>Utah State</v>
      </c>
      <c r="G140" s="70" t="str">
        <f>IF(ISBLANK(Games!B136), "",'Prediction Log'!$J155)</f>
        <v>Utah State</v>
      </c>
      <c r="H140" s="93" t="n">
        <f>'Prediction Log'!$K155</f>
        <v>0.522856</v>
      </c>
      <c r="I140" s="92" t="str">
        <f>IF(ISBLANK(Games!M136), "",IF(AND(Games!M136="",Games!N136=""),"",IF(ISTEXT(Games!N136), "Side",Games!M136)))</f>
        <v/>
      </c>
      <c r="J140" s="92" t="str">
        <f>IF(ISBLANK(Games!M136), "",IF('Bet Log'!$I140="Spread", Games!O136, ""))</f>
        <v/>
      </c>
      <c r="K140" s="92" t="str">
        <f>IF(ISBLANK(Games!N136), "",IF(ISTEXT(Games!N136), Games!N136, ""))</f>
        <v/>
      </c>
      <c r="L140" s="92" t="str">
        <f>IF(ISBLANK(Games!Q136), "", Games!Q136)</f>
        <v>NA</v>
      </c>
      <c r="M140" s="92"/>
      <c r="N140" s="94"/>
      <c r="O140" s="94"/>
      <c r="P140" s="95"/>
      <c r="Q140" s="95"/>
      <c r="R140" s="95"/>
      <c r="S140" s="95"/>
      <c r="T140" s="96" t="n">
        <f t="shared" si="2"/>
        <v>0</v>
      </c>
      <c r="U140" s="96" t="n">
        <f t="shared" si="3"/>
        <v>0</v>
      </c>
      <c r="V140" s="96" t="n">
        <f t="shared" si="4"/>
        <v>0</v>
      </c>
      <c r="W140" s="96" t="n">
        <f t="shared" si="5"/>
        <v>0</v>
      </c>
      <c r="X140" s="96" t="n">
        <f t="shared" si="6"/>
        <v>0</v>
      </c>
      <c r="Y140" s="96" t="n">
        <f t="shared" si="7"/>
        <v>0</v>
      </c>
      <c r="Z140" s="95" t="str">
        <f>IF(OR(ISBLANK('Prediction Log'!N155),ISBLANK('Bet Log'!$N140)), "", IF('Prediction Log'!W155="Y", "W", "L"))</f>
        <v/>
      </c>
      <c r="AA140" s="96" t="str">
        <f t="shared" si="8"/>
        <v/>
      </c>
      <c r="AB140" s="95" t="str">
        <f>IF(OR(ISBLANK('Prediction Log'!N155),ISBLANK('Bet Log'!$O140)), "", IF('Prediction Log'!X155="Y", "W", "L"))</f>
        <v/>
      </c>
      <c r="AC140" s="96" t="str">
        <f t="shared" si="9"/>
        <v/>
      </c>
      <c r="AD140" s="95"/>
      <c r="AE140" s="92" t="str">
        <f t="shared" si="10"/>
        <v/>
      </c>
      <c r="AF140" s="97" t="n">
        <f>IF(ISERROR('Bet Log'!$AA140+'Bet Log'!$AC140+'Bet Log'!$AE140), "", 'Bet Log'!$AA140+'Bet Log'!$AC140+'Bet Log'!$AE140)</f>
        <v>0</v>
      </c>
    </row>
    <row r="141" ht="14.25" customHeight="1">
      <c r="A141" s="92" t="n">
        <f>Games!A137</f>
        <v>10</v>
      </c>
      <c r="B141" s="92" t="str">
        <f>IF('Prediction Log'!B156=0, "",'Prediction Log'!B156)</f>
        <v>Iowa State</v>
      </c>
      <c r="C141" s="92" t="str">
        <f>IF('Prediction Log'!C156=0, "",'Prediction Log'!C156)</f>
        <v>Kansas</v>
      </c>
      <c r="D141" s="92" t="n">
        <f>IF('Prediction Log'!D156=0, "",'Prediction Log'!D156)</f>
        <v>-2.5</v>
      </c>
      <c r="E141" s="92" t="n">
        <f>IF('Prediction Log'!E156=0, "",'Prediction Log'!E156)</f>
        <v>-10.3</v>
      </c>
      <c r="F141" s="92" t="str">
        <f>IF('Prediction Log'!I156=0, "",'Prediction Log'!I156)</f>
        <v>Iowa State</v>
      </c>
      <c r="G141" s="70" t="str">
        <f>IF(ISBLANK(Games!B137), "",'Prediction Log'!$J156)</f>
        <v>Iowa State</v>
      </c>
      <c r="H141" s="93" t="n">
        <f>'Prediction Log'!$K156</f>
        <v>0.817617</v>
      </c>
      <c r="I141" s="92" t="str">
        <f>IF(ISBLANK(Games!M137), "",IF(AND(Games!M137="",Games!N137=""),"",IF(ISTEXT(Games!N137), "Side",Games!M137)))</f>
        <v>Spread</v>
      </c>
      <c r="J141" s="92" t="str">
        <f>IF(ISBLANK(Games!M137), "",IF('Bet Log'!$I141="Spread", Games!O137, ""))</f>
        <v>Iowa State</v>
      </c>
      <c r="K141" s="92" t="str">
        <f>IF(ISBLANK(Games!N137), "",IF(ISTEXT(Games!N137), Games!N137, ""))</f>
        <v/>
      </c>
      <c r="L141" s="92" t="n">
        <f>IF(ISBLANK(Games!Q137), "", Games!Q137)</f>
        <v>-2.5</v>
      </c>
      <c r="M141" s="92"/>
      <c r="N141" s="94"/>
      <c r="O141" s="94" t="n">
        <v>6.0</v>
      </c>
      <c r="P141" s="95"/>
      <c r="Q141" s="95"/>
      <c r="R141" s="95" t="n">
        <v>-140.0</v>
      </c>
      <c r="S141" s="95"/>
      <c r="T141" s="96" t="n">
        <f t="shared" si="2"/>
        <v>0</v>
      </c>
      <c r="U141" s="96" t="n">
        <f t="shared" si="3"/>
        <v>0</v>
      </c>
      <c r="V141" s="96" t="n">
        <f t="shared" si="4"/>
        <v>10.28571429</v>
      </c>
      <c r="W141" s="96" t="n">
        <f t="shared" si="5"/>
        <v>4.285714286</v>
      </c>
      <c r="X141" s="96" t="n">
        <f t="shared" si="6"/>
        <v>0</v>
      </c>
      <c r="Y141" s="96" t="n">
        <f t="shared" si="7"/>
        <v>0</v>
      </c>
      <c r="Z141" s="95" t="str">
        <f>IF(OR(ISBLANK('Prediction Log'!N156),ISBLANK('Bet Log'!$N141)), "", IF('Prediction Log'!W156="Y", "W", "L"))</f>
        <v/>
      </c>
      <c r="AA141" s="96" t="str">
        <f t="shared" si="8"/>
        <v/>
      </c>
      <c r="AB141" s="95" t="str">
        <f>IF(OR(ISBLANK('Prediction Log'!N156),ISBLANK('Bet Log'!$O141)), "", IF('Prediction Log'!X156="Y", "W", "L"))</f>
        <v>L</v>
      </c>
      <c r="AC141" s="96" t="n">
        <f t="shared" si="9"/>
        <v>-6</v>
      </c>
      <c r="AD141" s="95"/>
      <c r="AE141" s="92" t="str">
        <f t="shared" si="10"/>
        <v/>
      </c>
      <c r="AF141" s="97" t="n">
        <f>IF(ISERROR('Bet Log'!$AA141+'Bet Log'!$AC141+'Bet Log'!$AE141), "", 'Bet Log'!$AA141+'Bet Log'!$AC141+'Bet Log'!$AE141)</f>
        <v>-6</v>
      </c>
    </row>
    <row r="142" ht="14.25" customHeight="1">
      <c r="A142" s="92" t="n">
        <f>Games!A138</f>
        <v>10</v>
      </c>
      <c r="B142" s="92" t="str">
        <f>IF('Prediction Log'!B157=0, "",'Prediction Log'!B157)</f>
        <v>West Virginia</v>
      </c>
      <c r="C142" s="92" t="str">
        <f>IF('Prediction Log'!C157=0, "",'Prediction Log'!C157)</f>
        <v>BYU</v>
      </c>
      <c r="D142" s="92" t="n">
        <f>IF('Prediction Log'!D157=0, "",'Prediction Log'!D157)</f>
        <v>-10</v>
      </c>
      <c r="E142" s="92" t="n">
        <f>IF('Prediction Log'!E157=0, "",'Prediction Log'!E157)</f>
        <v>13.2</v>
      </c>
      <c r="F142" s="92" t="str">
        <f>IF('Prediction Log'!I157=0, "",'Prediction Log'!I157)</f>
        <v>BYU</v>
      </c>
      <c r="G142" s="70" t="str">
        <f>IF(ISBLANK(Games!B138), "",'Prediction Log'!$J157)</f>
        <v>BYU</v>
      </c>
      <c r="H142" s="93" t="n">
        <f>'Prediction Log'!$K157</f>
        <v>0.975245</v>
      </c>
      <c r="I142" s="92" t="str">
        <f>IF(ISBLANK(Games!M138), "",IF(AND(Games!M138="",Games!N138=""),"",IF(ISTEXT(Games!N138), "Side",Games!M138)))</f>
        <v>Side</v>
      </c>
      <c r="J142" s="92" t="str">
        <f>IF(ISBLANK(Games!M138), "",IF('Bet Log'!$I142="Spread", Games!O138, ""))</f>
        <v/>
      </c>
      <c r="K142" s="92" t="str">
        <f>IF(ISBLANK(Games!N138), "",IF(ISTEXT(Games!N138), Games!N138, ""))</f>
        <v>BYU</v>
      </c>
      <c r="L142" s="92" t="str">
        <f>IF(ISBLANK(Games!Q138), "", Games!Q138)</f>
        <v>NA</v>
      </c>
      <c r="M142" s="92"/>
      <c r="N142" s="94" t="n">
        <v>3.0</v>
      </c>
      <c r="O142" s="94"/>
      <c r="P142" s="95"/>
      <c r="Q142" s="95" t="n">
        <v>385.0</v>
      </c>
      <c r="R142" s="95"/>
      <c r="S142" s="95"/>
      <c r="T142" s="96" t="n">
        <f t="shared" si="2"/>
        <v>14.55</v>
      </c>
      <c r="U142" s="96" t="n">
        <f t="shared" si="3"/>
        <v>11.55</v>
      </c>
      <c r="V142" s="96" t="n">
        <f t="shared" si="4"/>
        <v>0</v>
      </c>
      <c r="W142" s="96" t="n">
        <f t="shared" si="5"/>
        <v>0</v>
      </c>
      <c r="X142" s="96" t="n">
        <f t="shared" si="6"/>
        <v>0</v>
      </c>
      <c r="Y142" s="96" t="n">
        <f t="shared" si="7"/>
        <v>0</v>
      </c>
      <c r="Z142" s="95" t="str">
        <f>IF(OR(ISBLANK('Prediction Log'!N157),ISBLANK('Bet Log'!$N142)), "", IF('Prediction Log'!W157="Y", "W", "L"))</f>
        <v>L</v>
      </c>
      <c r="AA142" s="96" t="n">
        <f t="shared" si="8"/>
        <v>-3</v>
      </c>
      <c r="AB142" s="95" t="str">
        <f>IF(OR(ISBLANK('Prediction Log'!N157),ISBLANK('Bet Log'!$O142)), "", IF('Prediction Log'!X157="Y", "W", "L"))</f>
        <v/>
      </c>
      <c r="AC142" s="96" t="str">
        <f t="shared" si="9"/>
        <v/>
      </c>
      <c r="AD142" s="95"/>
      <c r="AE142" s="92" t="str">
        <f t="shared" si="10"/>
        <v/>
      </c>
      <c r="AF142" s="97" t="n">
        <f>IF(ISERROR('Bet Log'!$AA142+'Bet Log'!$AC142+'Bet Log'!$AE142), "", 'Bet Log'!$AA142+'Bet Log'!$AC142+'Bet Log'!$AE142)</f>
        <v>-3</v>
      </c>
    </row>
    <row r="143" ht="14.25" customHeight="1">
      <c r="A143" s="92" t="n">
        <f>Games!A139</f>
        <v>10</v>
      </c>
      <c r="B143" s="92" t="str">
        <f>IF('Prediction Log'!B158=0, "",'Prediction Log'!B158)</f>
        <v>Washington State</v>
      </c>
      <c r="C143" s="92" t="str">
        <f>IF('Prediction Log'!C158=0, "",'Prediction Log'!C158)</f>
        <v>Stanford</v>
      </c>
      <c r="D143" s="92" t="n">
        <f>IF('Prediction Log'!D158=0, "",'Prediction Log'!D158)</f>
        <v>-13.5</v>
      </c>
      <c r="E143" s="92" t="n">
        <f>IF('Prediction Log'!E158=0, "",'Prediction Log'!E158)</f>
        <v>-12.2</v>
      </c>
      <c r="F143" s="92" t="str">
        <f>IF('Prediction Log'!I158=0, "",'Prediction Log'!I158)</f>
        <v>Washington State</v>
      </c>
      <c r="G143" s="70" t="str">
        <f>IF(ISBLANK(Games!B139), "",'Prediction Log'!$J158)</f>
        <v>Washington State</v>
      </c>
      <c r="H143" s="93" t="n">
        <f>'Prediction Log'!$K158</f>
        <v>0.918511</v>
      </c>
      <c r="I143" s="92" t="str">
        <f>IF(ISBLANK(Games!M139), "",IF(AND(Games!M139="",Games!N139=""),"",IF(ISTEXT(Games!N139), "Side",Games!M139)))</f>
        <v/>
      </c>
      <c r="J143" s="92" t="str">
        <f>IF(ISBLANK(Games!M139), "",IF('Bet Log'!$I143="Spread", Games!O139, ""))</f>
        <v/>
      </c>
      <c r="K143" s="92" t="str">
        <f>IF(ISBLANK(Games!N139), "",IF(ISTEXT(Games!N139), Games!N139, ""))</f>
        <v/>
      </c>
      <c r="L143" s="92" t="str">
        <f>IF(ISBLANK(Games!Q139), "", Games!Q139)</f>
        <v>NA</v>
      </c>
      <c r="M143" s="92"/>
      <c r="N143" s="94"/>
      <c r="O143" s="94"/>
      <c r="P143" s="95"/>
      <c r="Q143" s="95"/>
      <c r="R143" s="95"/>
      <c r="S143" s="95"/>
      <c r="T143" s="96" t="n">
        <f t="shared" si="2"/>
        <v>0</v>
      </c>
      <c r="U143" s="96" t="n">
        <f t="shared" si="3"/>
        <v>0</v>
      </c>
      <c r="V143" s="96" t="n">
        <f t="shared" si="4"/>
        <v>0</v>
      </c>
      <c r="W143" s="96" t="n">
        <f t="shared" si="5"/>
        <v>0</v>
      </c>
      <c r="X143" s="96" t="n">
        <f t="shared" si="6"/>
        <v>0</v>
      </c>
      <c r="Y143" s="96" t="n">
        <f t="shared" si="7"/>
        <v>0</v>
      </c>
      <c r="Z143" s="95" t="str">
        <f>IF(OR(ISBLANK('Prediction Log'!N158),ISBLANK('Bet Log'!$N143)), "", IF('Prediction Log'!W158="Y", "W", "L"))</f>
        <v/>
      </c>
      <c r="AA143" s="96" t="str">
        <f t="shared" si="8"/>
        <v/>
      </c>
      <c r="AB143" s="95" t="str">
        <f>IF(OR(ISBLANK('Prediction Log'!N158),ISBLANK('Bet Log'!$O143)), "", IF('Prediction Log'!X158="Y", "W", "L"))</f>
        <v/>
      </c>
      <c r="AC143" s="96" t="str">
        <f t="shared" si="9"/>
        <v/>
      </c>
      <c r="AD143" s="95"/>
      <c r="AE143" s="92" t="str">
        <f t="shared" si="10"/>
        <v/>
      </c>
      <c r="AF143" s="97" t="n">
        <f>IF(ISERROR('Bet Log'!$AA143+'Bet Log'!$AC143+'Bet Log'!$AE143), "", 'Bet Log'!$AA143+'Bet Log'!$AC143+'Bet Log'!$AE143)</f>
        <v>0</v>
      </c>
    </row>
    <row r="144" ht="14.25" customHeight="1">
      <c r="A144" s="92" t="n">
        <f>Games!A140</f>
        <v>10</v>
      </c>
      <c r="B144" s="92" t="str">
        <f>IF('Prediction Log'!B159=0, "",'Prediction Log'!B159)</f>
        <v>Rice</v>
      </c>
      <c r="C144" s="92" t="str">
        <f>IF('Prediction Log'!C159=0, "",'Prediction Log'!C159)</f>
        <v>SMU</v>
      </c>
      <c r="D144" s="92" t="n">
        <f>IF('Prediction Log'!D159=0, "",'Prediction Log'!D159)</f>
        <v>12.5</v>
      </c>
      <c r="E144" s="92" t="n">
        <f>IF('Prediction Log'!E159=0, "",'Prediction Log'!E159)</f>
        <v>24.8</v>
      </c>
      <c r="F144" s="92" t="str">
        <f>IF('Prediction Log'!I159=0, "",'Prediction Log'!I159)</f>
        <v>SMU</v>
      </c>
      <c r="G144" s="70" t="str">
        <f>IF(ISBLANK(Games!B140), "",'Prediction Log'!$J159)</f>
        <v>SMU</v>
      </c>
      <c r="H144" s="93" t="n">
        <f>'Prediction Log'!$K159</f>
        <v>0.978504</v>
      </c>
      <c r="I144" s="92" t="str">
        <f>IF(ISBLANK(Games!M140), "",IF(AND(Games!M140="",Games!N140=""),"",IF(ISTEXT(Games!N140), "Side",Games!M140)))</f>
        <v/>
      </c>
      <c r="J144" s="92" t="str">
        <f>IF(ISBLANK(Games!M140), "",IF('Bet Log'!$I144="Spread", Games!O140, ""))</f>
        <v/>
      </c>
      <c r="K144" s="92" t="str">
        <f>IF(ISBLANK(Games!N140), "",IF(ISTEXT(Games!N140), Games!N140, ""))</f>
        <v/>
      </c>
      <c r="L144" s="92" t="str">
        <f>IF(ISBLANK(Games!Q140), "", Games!Q140)</f>
        <v>NA</v>
      </c>
      <c r="M144" s="92"/>
      <c r="N144" s="94"/>
      <c r="O144" s="94"/>
      <c r="P144" s="95"/>
      <c r="Q144" s="95"/>
      <c r="R144" s="95"/>
      <c r="S144" s="95"/>
      <c r="T144" s="96" t="n">
        <f t="shared" si="2"/>
        <v>0</v>
      </c>
      <c r="U144" s="96" t="n">
        <f t="shared" si="3"/>
        <v>0</v>
      </c>
      <c r="V144" s="96" t="n">
        <f t="shared" si="4"/>
        <v>0</v>
      </c>
      <c r="W144" s="96" t="n">
        <f t="shared" si="5"/>
        <v>0</v>
      </c>
      <c r="X144" s="96" t="n">
        <f t="shared" si="6"/>
        <v>0</v>
      </c>
      <c r="Y144" s="96" t="n">
        <f t="shared" si="7"/>
        <v>0</v>
      </c>
      <c r="Z144" s="95" t="str">
        <f>IF(OR(ISBLANK('Prediction Log'!N159),ISBLANK('Bet Log'!$N144)), "", IF('Prediction Log'!W159="Y", "W", "L"))</f>
        <v/>
      </c>
      <c r="AA144" s="96" t="str">
        <f t="shared" si="8"/>
        <v/>
      </c>
      <c r="AB144" s="95" t="str">
        <f>IF(OR(ISBLANK('Prediction Log'!N159),ISBLANK('Bet Log'!$O144)), "", IF('Prediction Log'!X159="Y", "W", "L"))</f>
        <v/>
      </c>
      <c r="AC144" s="96" t="str">
        <f t="shared" si="9"/>
        <v/>
      </c>
      <c r="AD144" s="95"/>
      <c r="AE144" s="92" t="str">
        <f t="shared" si="10"/>
        <v/>
      </c>
      <c r="AF144" s="97" t="n">
        <f>IF(ISERROR('Bet Log'!$AA144+'Bet Log'!$AC144+'Bet Log'!$AE144), "", 'Bet Log'!$AA144+'Bet Log'!$AC144+'Bet Log'!$AE144)</f>
        <v>0</v>
      </c>
    </row>
    <row r="145" ht="14.25" customHeight="1">
      <c r="A145" s="92" t="n">
        <f>Games!A141</f>
        <v>10</v>
      </c>
      <c r="B145" s="92" t="str">
        <f>IF('Prediction Log'!B160=0, "",'Prediction Log'!B160)</f>
        <v>USC</v>
      </c>
      <c r="C145" s="92" t="str">
        <f>IF('Prediction Log'!C160=0, "",'Prediction Log'!C160)</f>
        <v>Washington</v>
      </c>
      <c r="D145" s="92" t="n">
        <f>IF('Prediction Log'!D160=0, "",'Prediction Log'!D160)</f>
        <v>3</v>
      </c>
      <c r="E145" s="92" t="n">
        <f>IF('Prediction Log'!E160=0, "",'Prediction Log'!E160)</f>
        <v>-0.4</v>
      </c>
      <c r="F145" s="92" t="str">
        <f>IF('Prediction Log'!I160=0, "",'Prediction Log'!I160)</f>
        <v>USC</v>
      </c>
      <c r="G145" s="70" t="str">
        <f>IF(ISBLANK(Games!B141), "",'Prediction Log'!$J160)</f>
        <v>Washington</v>
      </c>
      <c r="H145" s="93" t="n">
        <f>'Prediction Log'!$K160</f>
        <v>0.546185</v>
      </c>
      <c r="I145" s="92" t="str">
        <f>IF(ISBLANK(Games!M141), "",IF(AND(Games!M141="",Games!N141=""),"",IF(ISTEXT(Games!N141), "Side",Games!M141)))</f>
        <v/>
      </c>
      <c r="J145" s="92" t="str">
        <f>IF(ISBLANK(Games!M141), "",IF('Bet Log'!$I145="Spread", Games!O141, ""))</f>
        <v/>
      </c>
      <c r="K145" s="92" t="str">
        <f>IF(ISBLANK(Games!N141), "",IF(ISTEXT(Games!N141), Games!N141, ""))</f>
        <v/>
      </c>
      <c r="L145" s="92" t="str">
        <f>IF(ISBLANK(Games!Q141), "", Games!Q141)</f>
        <v>NA</v>
      </c>
      <c r="M145" s="92"/>
      <c r="N145" s="94"/>
      <c r="O145" s="94"/>
      <c r="P145" s="95"/>
      <c r="Q145" s="95"/>
      <c r="R145" s="95"/>
      <c r="S145" s="95"/>
      <c r="T145" s="96" t="n">
        <f t="shared" si="2"/>
        <v>0</v>
      </c>
      <c r="U145" s="96" t="n">
        <f t="shared" si="3"/>
        <v>0</v>
      </c>
      <c r="V145" s="96" t="n">
        <f t="shared" si="4"/>
        <v>0</v>
      </c>
      <c r="W145" s="96" t="n">
        <f t="shared" si="5"/>
        <v>0</v>
      </c>
      <c r="X145" s="96" t="n">
        <f t="shared" si="6"/>
        <v>0</v>
      </c>
      <c r="Y145" s="96" t="n">
        <f t="shared" si="7"/>
        <v>0</v>
      </c>
      <c r="Z145" s="95" t="str">
        <f>IF(OR(ISBLANK('Prediction Log'!N160),ISBLANK('Bet Log'!$N145)), "", IF('Prediction Log'!W160="Y", "W", "L"))</f>
        <v/>
      </c>
      <c r="AA145" s="96" t="str">
        <f t="shared" si="8"/>
        <v/>
      </c>
      <c r="AB145" s="95" t="str">
        <f>IF(OR(ISBLANK('Prediction Log'!N160),ISBLANK('Bet Log'!$O145)), "", IF('Prediction Log'!X160="Y", "W", "L"))</f>
        <v/>
      </c>
      <c r="AC145" s="96" t="str">
        <f t="shared" si="9"/>
        <v/>
      </c>
      <c r="AD145" s="95"/>
      <c r="AE145" s="92" t="str">
        <f t="shared" si="10"/>
        <v/>
      </c>
      <c r="AF145" s="97" t="n">
        <f>IF(ISERROR('Bet Log'!$AA145+'Bet Log'!$AC145+'Bet Log'!$AE145), "", 'Bet Log'!$AA145+'Bet Log'!$AC145+'Bet Log'!$AE145)</f>
        <v>0</v>
      </c>
    </row>
    <row r="146" ht="14.25" customHeight="1">
      <c r="A146" s="92" t="n">
        <f>Games!A142</f>
        <v>10</v>
      </c>
      <c r="B146" s="92" t="str">
        <f>IF('Prediction Log'!B161=0, "",'Prediction Log'!B161)</f>
        <v>Mississippi State</v>
      </c>
      <c r="C146" s="92" t="str">
        <f>IF('Prediction Log'!C161=0, "",'Prediction Log'!C161)</f>
        <v>Kentucky</v>
      </c>
      <c r="D146" s="92" t="n">
        <f>IF('Prediction Log'!D161=0, "",'Prediction Log'!D161)</f>
        <v>3.5</v>
      </c>
      <c r="E146" s="92" t="n">
        <f>IF('Prediction Log'!E161=0, "",'Prediction Log'!E161)</f>
        <v>-0.4</v>
      </c>
      <c r="F146" s="92" t="str">
        <f>IF('Prediction Log'!I161=0, "",'Prediction Log'!I161)</f>
        <v>Mississippi State</v>
      </c>
      <c r="G146" s="70" t="str">
        <f>IF(ISBLANK(Games!B142), "",'Prediction Log'!$J161)</f>
        <v>Kentucky</v>
      </c>
      <c r="H146" s="93" t="n">
        <f>'Prediction Log'!$K161</f>
        <v>0.571955</v>
      </c>
      <c r="I146" s="92" t="str">
        <f>IF(ISBLANK(Games!M142), "",IF(AND(Games!M142="",Games!N142=""),"",IF(ISTEXT(Games!N142), "Side",Games!M142)))</f>
        <v/>
      </c>
      <c r="J146" s="92" t="str">
        <f>IF(ISBLANK(Games!M142), "",IF('Bet Log'!$I146="Spread", Games!O142, ""))</f>
        <v/>
      </c>
      <c r="K146" s="92" t="str">
        <f>IF(ISBLANK(Games!N142), "",IF(ISTEXT(Games!N142), Games!N142, ""))</f>
        <v/>
      </c>
      <c r="L146" s="92" t="str">
        <f>IF(ISBLANK(Games!Q142), "", Games!Q142)</f>
        <v>NA</v>
      </c>
      <c r="M146" s="92"/>
      <c r="N146" s="94"/>
      <c r="O146" s="94"/>
      <c r="P146" s="95"/>
      <c r="Q146" s="95"/>
      <c r="R146" s="95"/>
      <c r="S146" s="95"/>
      <c r="T146" s="96" t="n">
        <f t="shared" si="2"/>
        <v>0</v>
      </c>
      <c r="U146" s="96" t="n">
        <f t="shared" si="3"/>
        <v>0</v>
      </c>
      <c r="V146" s="96" t="n">
        <f t="shared" si="4"/>
        <v>0</v>
      </c>
      <c r="W146" s="96" t="n">
        <f t="shared" si="5"/>
        <v>0</v>
      </c>
      <c r="X146" s="96" t="n">
        <f t="shared" si="6"/>
        <v>0</v>
      </c>
      <c r="Y146" s="96" t="n">
        <f t="shared" si="7"/>
        <v>0</v>
      </c>
      <c r="Z146" s="95" t="str">
        <f>IF(OR(ISBLANK('Prediction Log'!N161),ISBLANK('Bet Log'!$N146)), "", IF('Prediction Log'!W161="Y", "W", "L"))</f>
        <v/>
      </c>
      <c r="AA146" s="96" t="str">
        <f t="shared" si="8"/>
        <v/>
      </c>
      <c r="AB146" s="95" t="str">
        <f>IF(OR(ISBLANK('Prediction Log'!N161),ISBLANK('Bet Log'!$O146)), "", IF('Prediction Log'!X161="Y", "W", "L"))</f>
        <v/>
      </c>
      <c r="AC146" s="96" t="str">
        <f t="shared" si="9"/>
        <v/>
      </c>
      <c r="AD146" s="95"/>
      <c r="AE146" s="92" t="str">
        <f t="shared" si="10"/>
        <v/>
      </c>
      <c r="AF146" s="97" t="n">
        <f>IF(ISERROR('Bet Log'!$AA146+'Bet Log'!$AC146+'Bet Log'!$AE146), "", 'Bet Log'!$AA146+'Bet Log'!$AC146+'Bet Log'!$AE146)</f>
        <v>0</v>
      </c>
    </row>
    <row r="147" ht="14.25" customHeight="1">
      <c r="A147" s="92" t="n">
        <f>Games!A143</f>
        <v>10</v>
      </c>
      <c r="B147" s="92" t="str">
        <f>IF('Prediction Log'!B162=0, "",'Prediction Log'!B162)</f>
        <v>Alabama</v>
      </c>
      <c r="C147" s="92" t="str">
        <f>IF('Prediction Log'!C162=0, "",'Prediction Log'!C162)</f>
        <v>LSU</v>
      </c>
      <c r="D147" s="92" t="n">
        <f>IF('Prediction Log'!D162=0, "",'Prediction Log'!D162)</f>
        <v>-3</v>
      </c>
      <c r="E147" s="92" t="n">
        <f>IF('Prediction Log'!E162=0, "",'Prediction Log'!E162)</f>
        <v>-7.4</v>
      </c>
      <c r="F147" s="92" t="str">
        <f>IF('Prediction Log'!I162=0, "",'Prediction Log'!I162)</f>
        <v>Alabama</v>
      </c>
      <c r="G147" s="70" t="str">
        <f>IF(ISBLANK(Games!B143), "",'Prediction Log'!$J162)</f>
        <v>Alabama</v>
      </c>
      <c r="H147" s="93" t="n">
        <f>'Prediction Log'!$K162</f>
        <v>0.857378</v>
      </c>
      <c r="I147" s="92" t="str">
        <f>IF(ISBLANK(Games!M143), "",IF(AND(Games!M143="",Games!N143=""),"",IF(ISTEXT(Games!N143), "Side",Games!M143)))</f>
        <v>Side</v>
      </c>
      <c r="J147" s="92" t="str">
        <f>IF(ISBLANK(Games!M143), "",IF('Bet Log'!$I147="Spread", Games!O143, ""))</f>
        <v/>
      </c>
      <c r="K147" s="92" t="str">
        <f>IF(ISBLANK(Games!N143), "",IF(ISTEXT(Games!N143), Games!N143, ""))</f>
        <v>Alabama</v>
      </c>
      <c r="L147" s="92" t="str">
        <f>IF(ISBLANK(Games!Q143), "", Games!Q143)</f>
        <v>NA</v>
      </c>
      <c r="M147" s="92"/>
      <c r="N147" s="94" t="n">
        <v>4.0</v>
      </c>
      <c r="O147" s="94"/>
      <c r="P147" s="95"/>
      <c r="Q147" s="95" t="n">
        <v>-160.0</v>
      </c>
      <c r="R147" s="95"/>
      <c r="S147" s="95"/>
      <c r="T147" s="96" t="n">
        <f t="shared" si="2"/>
        <v>6.5</v>
      </c>
      <c r="U147" s="96" t="n">
        <f t="shared" si="3"/>
        <v>2.5</v>
      </c>
      <c r="V147" s="96" t="n">
        <f t="shared" si="4"/>
        <v>0</v>
      </c>
      <c r="W147" s="96" t="n">
        <f t="shared" si="5"/>
        <v>0</v>
      </c>
      <c r="X147" s="96" t="n">
        <f t="shared" si="6"/>
        <v>0</v>
      </c>
      <c r="Y147" s="96" t="n">
        <f t="shared" si="7"/>
        <v>0</v>
      </c>
      <c r="Z147" s="95" t="str">
        <f>IF(OR(ISBLANK('Prediction Log'!N162),ISBLANK('Bet Log'!$N147)), "", IF('Prediction Log'!W162="Y", "W", "L"))</f>
        <v>W</v>
      </c>
      <c r="AA147" s="96" t="n">
        <f t="shared" si="8"/>
        <v>2.5</v>
      </c>
      <c r="AB147" s="95" t="str">
        <f>IF(OR(ISBLANK('Prediction Log'!N162),ISBLANK('Bet Log'!$O147)), "", IF('Prediction Log'!X162="Y", "W", "L"))</f>
        <v/>
      </c>
      <c r="AC147" s="96" t="str">
        <f t="shared" si="9"/>
        <v/>
      </c>
      <c r="AD147" s="95"/>
      <c r="AE147" s="92" t="str">
        <f t="shared" si="10"/>
        <v/>
      </c>
      <c r="AF147" s="97" t="n">
        <f>IF(ISERROR('Bet Log'!$AA147+'Bet Log'!$AC147+'Bet Log'!$AE147), "", 'Bet Log'!$AA147+'Bet Log'!$AC147+'Bet Log'!$AE147)</f>
        <v>2.5</v>
      </c>
    </row>
    <row r="148" ht="14.25" customHeight="1">
      <c r="A148" s="92" t="n">
        <f>Games!A144</f>
        <v>10</v>
      </c>
      <c r="B148" s="92" t="str">
        <f>IF('Prediction Log'!B163=0, "",'Prediction Log'!B163)</f>
        <v>Michigan</v>
      </c>
      <c r="C148" s="92" t="str">
        <f>IF('Prediction Log'!C163=0, "",'Prediction Log'!C163)</f>
        <v>Purdue</v>
      </c>
      <c r="D148" s="92" t="n">
        <f>IF('Prediction Log'!D163=0, "",'Prediction Log'!D163)</f>
        <v>-32.5</v>
      </c>
      <c r="E148" s="92" t="n">
        <f>IF('Prediction Log'!E163=0, "",'Prediction Log'!E163)</f>
        <v>-42.8</v>
      </c>
      <c r="F148" s="92" t="str">
        <f>IF('Prediction Log'!I163=0, "",'Prediction Log'!I163)</f>
        <v>Michigan</v>
      </c>
      <c r="G148" s="70" t="str">
        <f>IF(ISBLANK(Games!B144), "",'Prediction Log'!$J163)</f>
        <v>Michigan</v>
      </c>
      <c r="H148" s="93" t="n">
        <f>'Prediction Log'!$K163</f>
        <v>0.999957</v>
      </c>
      <c r="I148" s="92" t="str">
        <f>IF(ISBLANK(Games!M144), "",IF(AND(Games!M144="",Games!N144=""),"",IF(ISTEXT(Games!N144), "Side",Games!M144)))</f>
        <v/>
      </c>
      <c r="J148" s="92" t="str">
        <f>IF(ISBLANK(Games!M144), "",IF('Bet Log'!$I148="Spread", Games!O144, ""))</f>
        <v/>
      </c>
      <c r="K148" s="92" t="str">
        <f>IF(ISBLANK(Games!N144), "",IF(ISTEXT(Games!N144), Games!N144, ""))</f>
        <v/>
      </c>
      <c r="L148" s="92" t="str">
        <f>IF(ISBLANK(Games!Q144), "", Games!Q144)</f>
        <v>NA</v>
      </c>
      <c r="M148" s="92"/>
      <c r="N148" s="94"/>
      <c r="O148" s="94"/>
      <c r="P148" s="95"/>
      <c r="Q148" s="95"/>
      <c r="R148" s="95"/>
      <c r="S148" s="95"/>
      <c r="T148" s="96" t="n">
        <f t="shared" si="2"/>
        <v>0</v>
      </c>
      <c r="U148" s="96" t="n">
        <f t="shared" si="3"/>
        <v>0</v>
      </c>
      <c r="V148" s="96" t="n">
        <f t="shared" si="4"/>
        <v>0</v>
      </c>
      <c r="W148" s="96" t="n">
        <f t="shared" si="5"/>
        <v>0</v>
      </c>
      <c r="X148" s="96" t="n">
        <f t="shared" si="6"/>
        <v>0</v>
      </c>
      <c r="Y148" s="96" t="n">
        <f t="shared" si="7"/>
        <v>0</v>
      </c>
      <c r="Z148" s="95" t="str">
        <f>IF(OR(ISBLANK('Prediction Log'!N163),ISBLANK('Bet Log'!$N148)), "", IF('Prediction Log'!W163="Y", "W", "L"))</f>
        <v/>
      </c>
      <c r="AA148" s="96" t="str">
        <f t="shared" si="8"/>
        <v/>
      </c>
      <c r="AB148" s="95" t="str">
        <f>IF(OR(ISBLANK('Prediction Log'!N163),ISBLANK('Bet Log'!$O148)), "", IF('Prediction Log'!X163="Y", "W", "L"))</f>
        <v/>
      </c>
      <c r="AC148" s="96" t="str">
        <f t="shared" si="9"/>
        <v/>
      </c>
      <c r="AD148" s="95"/>
      <c r="AE148" s="92" t="str">
        <f t="shared" si="10"/>
        <v/>
      </c>
      <c r="AF148" s="97" t="n">
        <f>IF(ISERROR('Bet Log'!$AA148+'Bet Log'!$AC148+'Bet Log'!$AE148), "", 'Bet Log'!$AA148+'Bet Log'!$AC148+'Bet Log'!$AE148)</f>
        <v>0</v>
      </c>
    </row>
    <row r="149" ht="14.25" customHeight="1">
      <c r="A149" s="92" t="n">
        <f>Games!A145</f>
        <v>10</v>
      </c>
      <c r="B149" s="92" t="str">
        <f>IF('Prediction Log'!B164=0, "",'Prediction Log'!B164)</f>
        <v>NC State</v>
      </c>
      <c r="C149" s="92" t="str">
        <f>IF('Prediction Log'!C164=0, "",'Prediction Log'!C164)</f>
        <v>Miami</v>
      </c>
      <c r="D149" s="92" t="n">
        <f>IF('Prediction Log'!D164=0, "",'Prediction Log'!D164)</f>
        <v>4.5</v>
      </c>
      <c r="E149" s="92" t="n">
        <f>IF('Prediction Log'!E164=0, "",'Prediction Log'!E164)</f>
        <v>2.8</v>
      </c>
      <c r="F149" s="92" t="str">
        <f>IF('Prediction Log'!I164=0, "",'Prediction Log'!I164)</f>
        <v>Miami</v>
      </c>
      <c r="G149" s="70" t="str">
        <f>IF(ISBLANK(Games!B145), "",'Prediction Log'!$J164)</f>
        <v>NC State</v>
      </c>
      <c r="H149" s="93" t="n">
        <f>'Prediction Log'!$K164</f>
        <v>0.581336</v>
      </c>
      <c r="I149" s="92" t="str">
        <f>IF(ISBLANK(Games!M145), "",IF(AND(Games!M145="",Games!N145=""),"",IF(ISTEXT(Games!N145), "Side",Games!M145)))</f>
        <v/>
      </c>
      <c r="J149" s="92" t="str">
        <f>IF(ISBLANK(Games!M145), "",IF('Bet Log'!$I149="Spread", Games!O145, ""))</f>
        <v/>
      </c>
      <c r="K149" s="92" t="str">
        <f>IF(ISBLANK(Games!N145), "",IF(ISTEXT(Games!N145), Games!N145, ""))</f>
        <v/>
      </c>
      <c r="L149" s="92" t="str">
        <f>IF(ISBLANK(Games!Q145), "", Games!Q145)</f>
        <v>NA</v>
      </c>
      <c r="M149" s="92"/>
      <c r="N149" s="94"/>
      <c r="O149" s="94"/>
      <c r="P149" s="95"/>
      <c r="Q149" s="95"/>
      <c r="R149" s="95"/>
      <c r="S149" s="95"/>
      <c r="T149" s="96" t="n">
        <f t="shared" si="2"/>
        <v>0</v>
      </c>
      <c r="U149" s="96" t="n">
        <f t="shared" si="3"/>
        <v>0</v>
      </c>
      <c r="V149" s="96" t="n">
        <f t="shared" si="4"/>
        <v>0</v>
      </c>
      <c r="W149" s="96" t="n">
        <f t="shared" si="5"/>
        <v>0</v>
      </c>
      <c r="X149" s="96" t="n">
        <f t="shared" si="6"/>
        <v>0</v>
      </c>
      <c r="Y149" s="96" t="n">
        <f t="shared" si="7"/>
        <v>0</v>
      </c>
      <c r="Z149" s="95" t="str">
        <f>IF(OR(ISBLANK('Prediction Log'!N164),ISBLANK('Bet Log'!$N149)), "", IF('Prediction Log'!W164="Y", "W", "L"))</f>
        <v/>
      </c>
      <c r="AA149" s="96" t="str">
        <f t="shared" si="8"/>
        <v/>
      </c>
      <c r="AB149" s="95" t="str">
        <f>IF(OR(ISBLANK('Prediction Log'!N164),ISBLANK('Bet Log'!$O149)), "", IF('Prediction Log'!X164="Y", "W", "L"))</f>
        <v/>
      </c>
      <c r="AC149" s="96" t="str">
        <f t="shared" si="9"/>
        <v/>
      </c>
      <c r="AD149" s="95"/>
      <c r="AE149" s="92" t="str">
        <f t="shared" si="10"/>
        <v/>
      </c>
      <c r="AF149" s="97" t="n">
        <f>IF(ISERROR('Bet Log'!$AA149+'Bet Log'!$AC149+'Bet Log'!$AE149), "", 'Bet Log'!$AA149+'Bet Log'!$AC149+'Bet Log'!$AE149)</f>
        <v>0</v>
      </c>
    </row>
    <row r="150" ht="14.25" customHeight="1">
      <c r="A150" s="92" t="n">
        <f>Games!A146</f>
        <v>10</v>
      </c>
      <c r="B150" s="92" t="str">
        <f>IF('Prediction Log'!B165=0, "",'Prediction Log'!B165)</f>
        <v>UTEP</v>
      </c>
      <c r="C150" s="92" t="str">
        <f>IF('Prediction Log'!C165=0, "",'Prediction Log'!C165)</f>
        <v>Western Kentucky</v>
      </c>
      <c r="D150" s="92" t="n">
        <f>IF('Prediction Log'!D165=0, "",'Prediction Log'!D165)</f>
        <v>8.5</v>
      </c>
      <c r="E150" s="92" t="n">
        <f>IF('Prediction Log'!E165=0, "",'Prediction Log'!E165)</f>
        <v>16.9</v>
      </c>
      <c r="F150" s="92" t="str">
        <f>IF('Prediction Log'!I165=0, "",'Prediction Log'!I165)</f>
        <v>Western Kentucky</v>
      </c>
      <c r="G150" s="70" t="str">
        <f>IF(ISBLANK(Games!B146), "",'Prediction Log'!$J165)</f>
        <v>Western Kentucky</v>
      </c>
      <c r="H150" s="93" t="n">
        <f>'Prediction Log'!$K165</f>
        <v>0.969949</v>
      </c>
      <c r="I150" s="92" t="str">
        <f>IF(ISBLANK(Games!M146), "",IF(AND(Games!M146="",Games!N146=""),"",IF(ISTEXT(Games!N146), "Side",Games!M146)))</f>
        <v/>
      </c>
      <c r="J150" s="92" t="str">
        <f>IF(ISBLANK(Games!M146), "",IF('Bet Log'!$I150="Spread", Games!O146, ""))</f>
        <v/>
      </c>
      <c r="K150" s="92" t="str">
        <f>IF(ISBLANK(Games!N146), "",IF(ISTEXT(Games!N146), Games!N146, ""))</f>
        <v/>
      </c>
      <c r="L150" s="92" t="str">
        <f>IF(ISBLANK(Games!Q146), "", Games!Q146)</f>
        <v>NA</v>
      </c>
      <c r="M150" s="92"/>
      <c r="N150" s="94"/>
      <c r="O150" s="94"/>
      <c r="P150" s="95"/>
      <c r="Q150" s="95"/>
      <c r="R150" s="95"/>
      <c r="S150" s="95"/>
      <c r="T150" s="96" t="n">
        <f t="shared" si="2"/>
        <v>0</v>
      </c>
      <c r="U150" s="96" t="n">
        <f t="shared" si="3"/>
        <v>0</v>
      </c>
      <c r="V150" s="96" t="n">
        <f t="shared" si="4"/>
        <v>0</v>
      </c>
      <c r="W150" s="96" t="n">
        <f t="shared" si="5"/>
        <v>0</v>
      </c>
      <c r="X150" s="96" t="n">
        <f t="shared" si="6"/>
        <v>0</v>
      </c>
      <c r="Y150" s="96" t="n">
        <f t="shared" si="7"/>
        <v>0</v>
      </c>
      <c r="Z150" s="95" t="str">
        <f>IF(OR(ISBLANK('Prediction Log'!N165),ISBLANK('Bet Log'!$N150)), "", IF('Prediction Log'!W165="Y", "W", "L"))</f>
        <v/>
      </c>
      <c r="AA150" s="96" t="str">
        <f t="shared" si="8"/>
        <v/>
      </c>
      <c r="AB150" s="95" t="str">
        <f>IF(OR(ISBLANK('Prediction Log'!N165),ISBLANK('Bet Log'!$O150)), "", IF('Prediction Log'!X165="Y", "W", "L"))</f>
        <v/>
      </c>
      <c r="AC150" s="96" t="str">
        <f t="shared" si="9"/>
        <v/>
      </c>
      <c r="AD150" s="95"/>
      <c r="AE150" s="92" t="str">
        <f t="shared" si="10"/>
        <v/>
      </c>
      <c r="AF150" s="97" t="n">
        <f>IF(ISERROR('Bet Log'!$AA150+'Bet Log'!$AC150+'Bet Log'!$AE150), "", 'Bet Log'!$AA150+'Bet Log'!$AC150+'Bet Log'!$AE150)</f>
        <v>0</v>
      </c>
    </row>
    <row r="151" ht="14.25" customHeight="1">
      <c r="A151" s="92" t="n">
        <f>Games!A147</f>
        <v>10</v>
      </c>
      <c r="B151" s="92" t="str">
        <f>IF('Prediction Log'!B166=0, "",'Prediction Log'!B166)</f>
        <v>Fresno State</v>
      </c>
      <c r="C151" s="92" t="str">
        <f>IF('Prediction Log'!C166=0, "",'Prediction Log'!C166)</f>
        <v>Boise State</v>
      </c>
      <c r="D151" s="92" t="n">
        <f>IF('Prediction Log'!D166=0, "",'Prediction Log'!D166)</f>
        <v>-3</v>
      </c>
      <c r="E151" s="92" t="n">
        <f>IF('Prediction Log'!E166=0, "",'Prediction Log'!E166)</f>
        <v>-10.4</v>
      </c>
      <c r="F151" s="92" t="str">
        <f>IF('Prediction Log'!I166=0, "",'Prediction Log'!I166)</f>
        <v>Fresno State</v>
      </c>
      <c r="G151" s="70" t="str">
        <f>IF(ISBLANK(Games!B147), "",'Prediction Log'!$J166)</f>
        <v>Fresno State</v>
      </c>
      <c r="H151" s="93" t="n">
        <f>'Prediction Log'!$K166</f>
        <v>0.97415</v>
      </c>
      <c r="I151" s="92" t="str">
        <f>IF(ISBLANK(Games!M147), "",IF(AND(Games!M147="",Games!N147=""),"",IF(ISTEXT(Games!N147), "Side",Games!M147)))</f>
        <v/>
      </c>
      <c r="J151" s="92" t="str">
        <f>IF(ISBLANK(Games!M147), "",IF('Bet Log'!$I151="Spread", Games!O147, ""))</f>
        <v/>
      </c>
      <c r="K151" s="92" t="str">
        <f>IF(ISBLANK(Games!N147), "",IF(ISTEXT(Games!N147), Games!N147, ""))</f>
        <v/>
      </c>
      <c r="L151" s="92" t="str">
        <f>IF(ISBLANK(Games!Q147), "", Games!Q147)</f>
        <v>NA</v>
      </c>
      <c r="M151" s="92"/>
      <c r="N151" s="94"/>
      <c r="O151" s="94"/>
      <c r="P151" s="95"/>
      <c r="Q151" s="95"/>
      <c r="R151" s="95"/>
      <c r="S151" s="95"/>
      <c r="T151" s="96" t="n">
        <f t="shared" si="2"/>
        <v>0</v>
      </c>
      <c r="U151" s="96" t="n">
        <f t="shared" si="3"/>
        <v>0</v>
      </c>
      <c r="V151" s="96" t="n">
        <f t="shared" si="4"/>
        <v>0</v>
      </c>
      <c r="W151" s="96" t="n">
        <f t="shared" si="5"/>
        <v>0</v>
      </c>
      <c r="X151" s="96" t="n">
        <f t="shared" si="6"/>
        <v>0</v>
      </c>
      <c r="Y151" s="96" t="n">
        <f t="shared" si="7"/>
        <v>0</v>
      </c>
      <c r="Z151" s="95" t="str">
        <f>IF(OR(ISBLANK('Prediction Log'!N166),ISBLANK('Bet Log'!$N151)), "", IF('Prediction Log'!W166="Y", "W", "L"))</f>
        <v/>
      </c>
      <c r="AA151" s="96" t="str">
        <f t="shared" si="8"/>
        <v/>
      </c>
      <c r="AB151" s="95" t="str">
        <f>IF(OR(ISBLANK('Prediction Log'!N166),ISBLANK('Bet Log'!$O151)), "", IF('Prediction Log'!X166="Y", "W", "L"))</f>
        <v/>
      </c>
      <c r="AC151" s="96" t="str">
        <f t="shared" si="9"/>
        <v/>
      </c>
      <c r="AD151" s="95"/>
      <c r="AE151" s="92" t="str">
        <f t="shared" si="10"/>
        <v/>
      </c>
      <c r="AF151" s="97" t="n">
        <f>IF(ISERROR('Bet Log'!$AA151+'Bet Log'!$AC151+'Bet Log'!$AE151), "", 'Bet Log'!$AA151+'Bet Log'!$AC151+'Bet Log'!$AE151)</f>
        <v>0</v>
      </c>
    </row>
    <row r="152" ht="14.25" customHeight="1">
      <c r="A152" s="92" t="n">
        <f>Games!A148</f>
        <v>10</v>
      </c>
      <c r="B152" s="92" t="str">
        <f>IF('Prediction Log'!B167=0, "",'Prediction Log'!B167)</f>
        <v>Colorado</v>
      </c>
      <c r="C152" s="92" t="str">
        <f>IF('Prediction Log'!C167=0, "",'Prediction Log'!C167)</f>
        <v>Oregon State</v>
      </c>
      <c r="D152" s="92" t="n">
        <f>IF('Prediction Log'!D167=0, "",'Prediction Log'!D167)</f>
        <v>13.5</v>
      </c>
      <c r="E152" s="92" t="n">
        <f>IF('Prediction Log'!E167=0, "",'Prediction Log'!E167)</f>
        <v>14.6</v>
      </c>
      <c r="F152" s="92" t="str">
        <f>IF('Prediction Log'!I167=0, "",'Prediction Log'!I167)</f>
        <v>Oregon State</v>
      </c>
      <c r="G152" s="70" t="str">
        <f>IF(ISBLANK(Games!B148), "",'Prediction Log'!$J167)</f>
        <v>Oregon State</v>
      </c>
      <c r="H152" s="93" t="n">
        <f>'Prediction Log'!$K167</f>
        <v>0.881137</v>
      </c>
      <c r="I152" s="92" t="str">
        <f>IF(ISBLANK(Games!M148), "",IF(AND(Games!M148="",Games!N148=""),"",IF(ISTEXT(Games!N148), "Side",Games!M148)))</f>
        <v/>
      </c>
      <c r="J152" s="92" t="str">
        <f>IF(ISBLANK(Games!M148), "",IF('Bet Log'!$I152="Spread", Games!O148, ""))</f>
        <v/>
      </c>
      <c r="K152" s="92" t="str">
        <f>IF(ISBLANK(Games!N148), "",IF(ISTEXT(Games!N148), Games!N148, ""))</f>
        <v/>
      </c>
      <c r="L152" s="92" t="str">
        <f>IF(ISBLANK(Games!Q148), "", Games!Q148)</f>
        <v>NA</v>
      </c>
      <c r="M152" s="92"/>
      <c r="N152" s="94"/>
      <c r="O152" s="94"/>
      <c r="P152" s="95"/>
      <c r="Q152" s="95"/>
      <c r="R152" s="95"/>
      <c r="S152" s="95"/>
      <c r="T152" s="96" t="n">
        <f t="shared" si="2"/>
        <v>0</v>
      </c>
      <c r="U152" s="96" t="n">
        <f t="shared" si="3"/>
        <v>0</v>
      </c>
      <c r="V152" s="96" t="n">
        <f t="shared" si="4"/>
        <v>0</v>
      </c>
      <c r="W152" s="96" t="n">
        <f t="shared" si="5"/>
        <v>0</v>
      </c>
      <c r="X152" s="96" t="n">
        <f t="shared" si="6"/>
        <v>0</v>
      </c>
      <c r="Y152" s="96" t="n">
        <f t="shared" si="7"/>
        <v>0</v>
      </c>
      <c r="Z152" s="95" t="str">
        <f>IF(OR(ISBLANK('Prediction Log'!N167),ISBLANK('Bet Log'!$N152)), "", IF('Prediction Log'!W167="Y", "W", "L"))</f>
        <v/>
      </c>
      <c r="AA152" s="96" t="str">
        <f t="shared" si="8"/>
        <v/>
      </c>
      <c r="AB152" s="95" t="str">
        <f>IF(OR(ISBLANK('Prediction Log'!N167),ISBLANK('Bet Log'!$O152)), "", IF('Prediction Log'!X167="Y", "W", "L"))</f>
        <v/>
      </c>
      <c r="AC152" s="96" t="str">
        <f t="shared" si="9"/>
        <v/>
      </c>
      <c r="AD152" s="95"/>
      <c r="AE152" s="92" t="str">
        <f t="shared" si="10"/>
        <v/>
      </c>
      <c r="AF152" s="97" t="n">
        <f>IF(ISERROR('Bet Log'!$AA152+'Bet Log'!$AC152+'Bet Log'!$AE152), "", 'Bet Log'!$AA152+'Bet Log'!$AC152+'Bet Log'!$AE152)</f>
        <v>0</v>
      </c>
    </row>
    <row r="153" ht="14.25" customHeight="1">
      <c r="A153" s="92" t="n">
        <f>Games!A149</f>
        <v>10</v>
      </c>
      <c r="B153" s="92" t="str">
        <f>IF('Prediction Log'!B168=0, "",'Prediction Log'!B168)</f>
        <v>Air Force</v>
      </c>
      <c r="C153" s="92" t="str">
        <f>IF('Prediction Log'!C168=0, "",'Prediction Log'!C168)</f>
        <v>Army</v>
      </c>
      <c r="D153" s="92" t="n">
        <f>IF('Prediction Log'!D168=0, "",'Prediction Log'!D168)</f>
        <v>3</v>
      </c>
      <c r="E153" s="92" t="n">
        <f>IF('Prediction Log'!E168=0, "",'Prediction Log'!E168)</f>
        <v>0.8</v>
      </c>
      <c r="F153" s="92" t="str">
        <f>IF('Prediction Log'!I168=0, "",'Prediction Log'!I168)</f>
        <v>Army</v>
      </c>
      <c r="G153" s="70" t="str">
        <f>IF(ISBLANK(Games!B103), "",'Prediction Log'!$J168)</f>
        <v>Army</v>
      </c>
      <c r="H153" s="93" t="n">
        <f>'Prediction Log'!$K168</f>
        <v>1</v>
      </c>
      <c r="I153" s="92" t="str">
        <f>IF(ISBLANK(Games!M149), "",IF(AND(Games!M149="",Games!N149=""),"",IF(ISTEXT(Games!N149), "Side",Games!M149)))</f>
        <v/>
      </c>
      <c r="J153" s="92" t="str">
        <f>IF(ISBLANK(Games!M149), "",IF('Bet Log'!$I153="Spread", Games!O149, ""))</f>
        <v/>
      </c>
      <c r="K153" s="92" t="str">
        <f>IF(ISBLANK(Games!N149), "",IF(ISTEXT(Games!N149), Games!N149, ""))</f>
        <v/>
      </c>
      <c r="L153" s="92" t="str">
        <f>IF(ISBLANK(Games!Q149), "", Games!Q149)</f>
        <v>NA</v>
      </c>
      <c r="M153" s="92"/>
      <c r="N153" s="94"/>
      <c r="O153" s="94"/>
      <c r="P153" s="95"/>
      <c r="Q153" s="95"/>
      <c r="R153" s="95"/>
      <c r="S153" s="95"/>
      <c r="T153" s="96" t="n">
        <f t="shared" si="2"/>
        <v>0</v>
      </c>
      <c r="U153" s="96" t="n">
        <f t="shared" si="3"/>
        <v>0</v>
      </c>
      <c r="V153" s="96" t="n">
        <f t="shared" si="4"/>
        <v>0</v>
      </c>
      <c r="W153" s="96" t="n">
        <f t="shared" si="5"/>
        <v>0</v>
      </c>
      <c r="X153" s="96" t="n">
        <f t="shared" si="6"/>
        <v>0</v>
      </c>
      <c r="Y153" s="96" t="n">
        <f t="shared" si="7"/>
        <v>0</v>
      </c>
      <c r="Z153" s="95" t="str">
        <f>IF(OR(ISBLANK('Prediction Log'!N168),ISBLANK('Bet Log'!$N153)), "", IF('Prediction Log'!W168="Y", "W", "L"))</f>
        <v/>
      </c>
      <c r="AA153" s="96" t="str">
        <f t="shared" si="8"/>
        <v/>
      </c>
      <c r="AB153" s="95" t="str">
        <f>IF(OR(ISBLANK('Prediction Log'!N168),ISBLANK('Bet Log'!$O153)), "", IF('Prediction Log'!X168="Y", "W", "L"))</f>
        <v/>
      </c>
      <c r="AC153" s="96" t="str">
        <f t="shared" si="9"/>
        <v/>
      </c>
      <c r="AD153" s="95"/>
      <c r="AE153" s="92" t="str">
        <f t="shared" si="10"/>
        <v/>
      </c>
      <c r="AF153" s="97" t="n">
        <f>IF(ISERROR('Bet Log'!$AA153+'Bet Log'!$AC153+'Bet Log'!$AE153), "", 'Bet Log'!$AA153+'Bet Log'!$AC153+'Bet Log'!$AE153)</f>
        <v>0</v>
      </c>
    </row>
    <row r="154" ht="14.25" customHeight="1">
      <c r="A154" s="92" t="n">
        <f>Games!A150</f>
        <v>11</v>
      </c>
      <c r="B154" s="92" t="str">
        <f>IF('Prediction Log'!B169=0, "",'Prediction Log'!B169)</f>
        <v>Miami (OH)</v>
      </c>
      <c r="C154" s="92" t="str">
        <f>IF('Prediction Log'!C169=0, "",'Prediction Log'!C169)</f>
        <v>Akron</v>
      </c>
      <c r="D154" s="92" t="str">
        <f>IF('Prediction Log'!D169=0, "",'Prediction Log'!D169)</f>
        <v/>
      </c>
      <c r="E154" s="92" t="n">
        <f>IF('Prediction Log'!E169=0, "",'Prediction Log'!E169)</f>
        <v>-37.9</v>
      </c>
      <c r="F154" s="92" t="str">
        <f>IF('Prediction Log'!I169=0, "",'Prediction Log'!I169)</f>
        <v>Miami (OH)</v>
      </c>
      <c r="G154" s="70" t="str">
        <f>IF(ISBLANK(Games!B150), "",'Prediction Log'!$J169)</f>
        <v>Akron</v>
      </c>
      <c r="H154" s="93" t="n">
        <f>'Prediction Log'!$K169</f>
        <v>1</v>
      </c>
      <c r="I154" s="92" t="str">
        <f>IF(ISBLANK(Games!M150), "",IF(AND(Games!M150="",Games!N150=""),"",IF(ISTEXT(Games!N150), "Side",Games!M150)))</f>
        <v/>
      </c>
      <c r="J154" s="92" t="str">
        <f>IF(ISBLANK(Games!M150), "",IF('Bet Log'!$I154="Spread", Games!O150, ""))</f>
        <v/>
      </c>
      <c r="K154" s="92" t="str">
        <f>IF(ISBLANK(Games!N150), "",IF(ISTEXT(Games!N150), Games!N150, ""))</f>
        <v/>
      </c>
      <c r="L154" s="92" t="str">
        <f>IF(ISBLANK(Games!Q150), "", Games!Q150)</f>
        <v/>
      </c>
      <c r="M154" s="92"/>
      <c r="N154" s="94"/>
      <c r="O154" s="94"/>
      <c r="P154" s="95"/>
      <c r="Q154" s="95"/>
      <c r="R154" s="95"/>
      <c r="S154" s="95"/>
      <c r="T154" s="96" t="n">
        <f t="shared" si="2"/>
        <v>0</v>
      </c>
      <c r="U154" s="96" t="n">
        <f t="shared" si="3"/>
        <v>0</v>
      </c>
      <c r="V154" s="96" t="n">
        <f t="shared" si="4"/>
        <v>0</v>
      </c>
      <c r="W154" s="96" t="n">
        <f t="shared" si="5"/>
        <v>0</v>
      </c>
      <c r="X154" s="96" t="n">
        <f t="shared" si="6"/>
        <v>0</v>
      </c>
      <c r="Y154" s="96" t="n">
        <f t="shared" si="7"/>
        <v>0</v>
      </c>
      <c r="Z154" s="95" t="str">
        <f>IF(OR(ISBLANK('Prediction Log'!N169),ISBLANK('Bet Log'!$N154)), "", IF('Prediction Log'!W169="Y", "W", "L"))</f>
        <v/>
      </c>
      <c r="AA154" s="96" t="str">
        <f t="shared" si="8"/>
        <v/>
      </c>
      <c r="AB154" s="95" t="str">
        <f>IF(OR(ISBLANK('Prediction Log'!N169),ISBLANK('Bet Log'!$O154)), "", IF('Prediction Log'!X169="Y", "W", "L"))</f>
        <v/>
      </c>
      <c r="AC154" s="96" t="str">
        <f t="shared" si="9"/>
        <v/>
      </c>
      <c r="AD154" s="95"/>
      <c r="AE154" s="92" t="str">
        <f t="shared" si="10"/>
        <v/>
      </c>
      <c r="AF154" s="97" t="n">
        <f>IF(ISERROR('Bet Log'!$AA154+'Bet Log'!$AC154+'Bet Log'!$AE154), "", 'Bet Log'!$AA154+'Bet Log'!$AC154+'Bet Log'!$AE154)</f>
        <v>0</v>
      </c>
    </row>
    <row r="155" ht="14.25" customHeight="1">
      <c r="A155" s="92" t="n">
        <f>Games!A151</f>
        <v>11</v>
      </c>
      <c r="B155" s="92" t="str">
        <f>IF('Prediction Log'!B170=0, "",'Prediction Log'!B170)</f>
        <v>Toledo</v>
      </c>
      <c r="C155" s="92" t="str">
        <f>IF('Prediction Log'!C170=0, "",'Prediction Log'!C170)</f>
        <v>Eastern Michigan</v>
      </c>
      <c r="D155" s="92" t="str">
        <f>IF('Prediction Log'!D170=0, "",'Prediction Log'!D170)</f>
        <v/>
      </c>
      <c r="E155" s="92" t="n">
        <f>IF('Prediction Log'!E170=0, "",'Prediction Log'!E170)</f>
        <v>-23</v>
      </c>
      <c r="F155" s="92" t="str">
        <f>IF('Prediction Log'!I170=0, "",'Prediction Log'!I170)</f>
        <v>Toledo</v>
      </c>
      <c r="G155" s="70" t="str">
        <f>IF(ISBLANK(Games!B151), "",'Prediction Log'!$J170)</f>
        <v>Toledo</v>
      </c>
      <c r="H155" s="93" t="n">
        <f>'Prediction Log'!$K170</f>
        <v>0.986776</v>
      </c>
      <c r="I155" s="92" t="str">
        <f>IF(ISBLANK(Games!M151), "",IF(AND(Games!M151="",Games!N151=""),"",IF(ISTEXT(Games!N151), "Side",Games!M151)))</f>
        <v/>
      </c>
      <c r="J155" s="92" t="str">
        <f>IF(ISBLANK(Games!M151), "",IF('Bet Log'!$I155="Spread", Games!O151, ""))</f>
        <v/>
      </c>
      <c r="K155" s="92" t="str">
        <f>IF(ISBLANK(Games!N151), "",IF(ISTEXT(Games!N151), Games!N151, ""))</f>
        <v/>
      </c>
      <c r="L155" s="92" t="str">
        <f>IF(ISBLANK(Games!Q151), "", Games!Q151)</f>
        <v/>
      </c>
      <c r="M155" s="92"/>
      <c r="N155" s="94"/>
      <c r="O155" s="94"/>
      <c r="P155" s="95"/>
      <c r="Q155" s="95"/>
      <c r="R155" s="95"/>
      <c r="S155" s="95"/>
      <c r="T155" s="96" t="n">
        <f t="shared" si="2"/>
        <v>0</v>
      </c>
      <c r="U155" s="96" t="n">
        <f t="shared" si="3"/>
        <v>0</v>
      </c>
      <c r="V155" s="96" t="n">
        <f t="shared" si="4"/>
        <v>0</v>
      </c>
      <c r="W155" s="96" t="n">
        <f t="shared" si="5"/>
        <v>0</v>
      </c>
      <c r="X155" s="96" t="n">
        <f t="shared" si="6"/>
        <v>0</v>
      </c>
      <c r="Y155" s="96" t="n">
        <f t="shared" si="7"/>
        <v>0</v>
      </c>
      <c r="Z155" s="95" t="str">
        <f>IF(OR(ISBLANK('Prediction Log'!N170),ISBLANK('Bet Log'!$N155)), "", IF('Prediction Log'!W170="Y", "W", "L"))</f>
        <v/>
      </c>
      <c r="AA155" s="96" t="str">
        <f t="shared" si="8"/>
        <v/>
      </c>
      <c r="AB155" s="95" t="str">
        <f>IF(OR(ISBLANK('Prediction Log'!N170),ISBLANK('Bet Log'!$O155)), "", IF('Prediction Log'!X170="Y", "W", "L"))</f>
        <v/>
      </c>
      <c r="AC155" s="96" t="str">
        <f t="shared" si="9"/>
        <v/>
      </c>
      <c r="AD155" s="95"/>
      <c r="AE155" s="92" t="str">
        <f t="shared" si="10"/>
        <v/>
      </c>
      <c r="AF155" s="97" t="n">
        <f>IF(ISERROR('Bet Log'!$AA155+'Bet Log'!$AC155+'Bet Log'!$AE155), "", 'Bet Log'!$AA155+'Bet Log'!$AC155+'Bet Log'!$AE155)</f>
        <v>0</v>
      </c>
    </row>
    <row r="156" ht="14.25" customHeight="1">
      <c r="A156" s="92" t="n">
        <f>Games!A152</f>
        <v>11</v>
      </c>
      <c r="B156" s="92" t="str">
        <f>IF('Prediction Log'!B171=0, "",'Prediction Log'!B171)</f>
        <v>Kent State</v>
      </c>
      <c r="C156" s="92" t="str">
        <f>IF('Prediction Log'!C171=0, "",'Prediction Log'!C171)</f>
        <v>Bowling Green</v>
      </c>
      <c r="D156" s="92" t="str">
        <f>IF('Prediction Log'!D171=0, "",'Prediction Log'!D171)</f>
        <v/>
      </c>
      <c r="E156" s="92" t="n">
        <f>IF('Prediction Log'!E171=0, "",'Prediction Log'!E171)</f>
        <v>17.5</v>
      </c>
      <c r="F156" s="92" t="str">
        <f>IF('Prediction Log'!I171=0, "",'Prediction Log'!I171)</f>
        <v>Bowling Green</v>
      </c>
      <c r="G156" s="70" t="str">
        <f>IF(ISBLANK(Games!B152), "",'Prediction Log'!$J171)</f>
        <v>Bowling Green</v>
      </c>
      <c r="H156" s="93" t="n">
        <f>'Prediction Log'!$K171</f>
        <v>0.979542</v>
      </c>
      <c r="I156" s="92" t="str">
        <f>IF(ISBLANK(Games!M152), "",IF(AND(Games!M152="",Games!N152=""),"",IF(ISTEXT(Games!N152), "Side",Games!M152)))</f>
        <v/>
      </c>
      <c r="J156" s="92" t="str">
        <f>IF(ISBLANK(Games!M152), "",IF('Bet Log'!$I156="Spread", Games!O152, ""))</f>
        <v/>
      </c>
      <c r="K156" s="92" t="str">
        <f>IF(ISBLANK(Games!N152), "",IF(ISTEXT(Games!N152), Games!N152, ""))</f>
        <v/>
      </c>
      <c r="L156" s="92" t="str">
        <f>IF(ISBLANK(Games!Q152), "", Games!Q152)</f>
        <v/>
      </c>
      <c r="M156" s="92"/>
      <c r="N156" s="94"/>
      <c r="O156" s="94"/>
      <c r="P156" s="95"/>
      <c r="Q156" s="95"/>
      <c r="R156" s="95"/>
      <c r="S156" s="95"/>
      <c r="T156" s="96" t="n">
        <f t="shared" si="2"/>
        <v>0</v>
      </c>
      <c r="U156" s="96" t="n">
        <f t="shared" si="3"/>
        <v>0</v>
      </c>
      <c r="V156" s="96" t="n">
        <f t="shared" si="4"/>
        <v>0</v>
      </c>
      <c r="W156" s="96" t="n">
        <f t="shared" si="5"/>
        <v>0</v>
      </c>
      <c r="X156" s="96" t="n">
        <f t="shared" si="6"/>
        <v>0</v>
      </c>
      <c r="Y156" s="96" t="n">
        <f t="shared" si="7"/>
        <v>0</v>
      </c>
      <c r="Z156" s="95" t="str">
        <f>IF(OR(ISBLANK('Prediction Log'!N171),ISBLANK('Bet Log'!$N156)), "", IF('Prediction Log'!W171="Y", "W", "L"))</f>
        <v/>
      </c>
      <c r="AA156" s="96" t="str">
        <f t="shared" si="8"/>
        <v/>
      </c>
      <c r="AB156" s="95" t="str">
        <f>IF(OR(ISBLANK('Prediction Log'!N171),ISBLANK('Bet Log'!$O156)), "", IF('Prediction Log'!X171="Y", "W", "L"))</f>
        <v/>
      </c>
      <c r="AC156" s="96" t="str">
        <f t="shared" si="9"/>
        <v/>
      </c>
      <c r="AD156" s="95"/>
      <c r="AE156" s="92" t="str">
        <f t="shared" si="10"/>
        <v/>
      </c>
      <c r="AF156" s="97" t="n">
        <f>IF(ISERROR('Bet Log'!$AA156+'Bet Log'!$AC156+'Bet Log'!$AE156), "", 'Bet Log'!$AA156+'Bet Log'!$AC156+'Bet Log'!$AE156)</f>
        <v>0</v>
      </c>
    </row>
    <row r="157" ht="14.25" customHeight="1">
      <c r="A157" s="92" t="n">
        <f>Games!A153</f>
        <v>11</v>
      </c>
      <c r="B157" s="92" t="str">
        <f>IF('Prediction Log'!B172=0, "",'Prediction Log'!B172)</f>
        <v>Louisiana</v>
      </c>
      <c r="C157" s="92" t="str">
        <f>IF('Prediction Log'!C172=0, "",'Prediction Log'!C172)</f>
        <v>Southern Mississippi</v>
      </c>
      <c r="D157" s="92" t="n">
        <f>IF('Prediction Log'!D172=0, "",'Prediction Log'!D172)</f>
        <v>-10.5</v>
      </c>
      <c r="E157" s="92" t="n">
        <f>IF('Prediction Log'!E172=0, "",'Prediction Log'!E172)</f>
        <v>-20.5</v>
      </c>
      <c r="F157" s="92" t="str">
        <f>IF('Prediction Log'!I172=0, "",'Prediction Log'!I172)</f>
        <v>Louisiana</v>
      </c>
      <c r="G157" s="70" t="str">
        <f>IF(ISBLANK(Games!B153), "",'Prediction Log'!$J172)</f>
        <v>Louisiana</v>
      </c>
      <c r="H157" s="93" t="n">
        <f>'Prediction Log'!$K172</f>
        <v>0.983086</v>
      </c>
      <c r="I157" s="92" t="str">
        <f>IF(ISBLANK(Games!M153), "",IF(AND(Games!M153="",Games!N153=""),"",IF(ISTEXT(Games!N153), "Side",Games!M153)))</f>
        <v/>
      </c>
      <c r="J157" s="92" t="str">
        <f>IF(ISBLANK(Games!M153), "",IF('Bet Log'!$I157="Spread", Games!O153, ""))</f>
        <v/>
      </c>
      <c r="K157" s="92" t="str">
        <f>IF(ISBLANK(Games!N153), "",IF(ISTEXT(Games!N153), Games!N153, ""))</f>
        <v/>
      </c>
      <c r="L157" s="92" t="str">
        <f>IF(ISBLANK(Games!Q153), "", Games!Q153)</f>
        <v/>
      </c>
      <c r="M157" s="92"/>
      <c r="N157" s="94"/>
      <c r="O157" s="94"/>
      <c r="P157" s="95"/>
      <c r="Q157" s="95"/>
      <c r="R157" s="95"/>
      <c r="S157" s="95"/>
      <c r="T157" s="96" t="n">
        <f t="shared" si="2"/>
        <v>0</v>
      </c>
      <c r="U157" s="96" t="n">
        <f t="shared" si="3"/>
        <v>0</v>
      </c>
      <c r="V157" s="96" t="n">
        <f t="shared" si="4"/>
        <v>0</v>
      </c>
      <c r="W157" s="96" t="n">
        <f t="shared" si="5"/>
        <v>0</v>
      </c>
      <c r="X157" s="96" t="n">
        <f t="shared" si="6"/>
        <v>0</v>
      </c>
      <c r="Y157" s="96" t="n">
        <f t="shared" si="7"/>
        <v>0</v>
      </c>
      <c r="Z157" s="95" t="str">
        <f>IF(OR(ISBLANK('Prediction Log'!N172),ISBLANK('Bet Log'!$N157)), "", IF('Prediction Log'!W172="Y", "W", "L"))</f>
        <v/>
      </c>
      <c r="AA157" s="96" t="str">
        <f t="shared" si="8"/>
        <v/>
      </c>
      <c r="AB157" s="95" t="str">
        <f>IF(OR(ISBLANK('Prediction Log'!N172),ISBLANK('Bet Log'!$O157)), "", IF('Prediction Log'!X172="Y", "W", "L"))</f>
        <v/>
      </c>
      <c r="AC157" s="96" t="str">
        <f t="shared" si="9"/>
        <v/>
      </c>
      <c r="AD157" s="95"/>
      <c r="AE157" s="92" t="str">
        <f t="shared" si="10"/>
        <v/>
      </c>
      <c r="AF157" s="97" t="n">
        <f>IF(ISERROR('Bet Log'!$AA157+'Bet Log'!$AC157+'Bet Log'!$AE157), "", 'Bet Log'!$AA157+'Bet Log'!$AC157+'Bet Log'!$AE157)</f>
        <v>0</v>
      </c>
    </row>
    <row r="158" ht="14.25" customHeight="1">
      <c r="A158" s="92" t="n">
        <f>Games!A154</f>
        <v>11</v>
      </c>
      <c r="B158" s="92" t="str">
        <f>IF('Prediction Log'!B173=0, "",'Prediction Log'!B173)</f>
        <v>Louisville</v>
      </c>
      <c r="C158" s="92" t="str">
        <f>IF('Prediction Log'!C173=0, "",'Prediction Log'!C173)</f>
        <v>Virginia</v>
      </c>
      <c r="D158" s="92" t="n">
        <f>IF('Prediction Log'!D173=0, "",'Prediction Log'!D173)</f>
        <v>-20.5</v>
      </c>
      <c r="E158" s="92" t="n">
        <f>IF('Prediction Log'!E173=0, "",'Prediction Log'!E173)</f>
        <v>-30.7</v>
      </c>
      <c r="F158" s="92" t="str">
        <f>IF('Prediction Log'!I173=0, "",'Prediction Log'!I173)</f>
        <v>Louisville</v>
      </c>
      <c r="G158" s="70" t="str">
        <f>IF(ISBLANK(Games!B154), "",'Prediction Log'!$J173)</f>
        <v>Louisville</v>
      </c>
      <c r="H158" s="93" t="n">
        <f>'Prediction Log'!$K173</f>
        <v>0.997486</v>
      </c>
      <c r="I158" s="92" t="str">
        <f>IF(ISBLANK(Games!M154), "",IF(AND(Games!M154="",Games!N154=""),"",IF(ISTEXT(Games!N154), "Side",Games!M154)))</f>
        <v/>
      </c>
      <c r="J158" s="92" t="str">
        <f>IF(ISBLANK(Games!M154), "",IF('Bet Log'!$I158="Spread", Games!O154, ""))</f>
        <v/>
      </c>
      <c r="K158" s="92" t="str">
        <f>IF(ISBLANK(Games!N154), "",IF(ISTEXT(Games!N154), Games!N154, ""))</f>
        <v/>
      </c>
      <c r="L158" s="92" t="str">
        <f>IF(ISBLANK(Games!Q154), "", Games!Q154)</f>
        <v/>
      </c>
      <c r="M158" s="92"/>
      <c r="N158" s="94"/>
      <c r="O158" s="94"/>
      <c r="P158" s="95"/>
      <c r="Q158" s="95"/>
      <c r="R158" s="95"/>
      <c r="S158" s="95"/>
      <c r="T158" s="96" t="n">
        <f t="shared" si="2"/>
        <v>0</v>
      </c>
      <c r="U158" s="96" t="n">
        <f t="shared" si="3"/>
        <v>0</v>
      </c>
      <c r="V158" s="96" t="n">
        <f t="shared" si="4"/>
        <v>0</v>
      </c>
      <c r="W158" s="96" t="n">
        <f t="shared" si="5"/>
        <v>0</v>
      </c>
      <c r="X158" s="96" t="n">
        <f t="shared" si="6"/>
        <v>0</v>
      </c>
      <c r="Y158" s="96" t="n">
        <f t="shared" si="7"/>
        <v>0</v>
      </c>
      <c r="Z158" s="95" t="str">
        <f>IF(OR(ISBLANK('Prediction Log'!N173),ISBLANK('Bet Log'!$N158)), "", IF('Prediction Log'!W173="Y", "W", "L"))</f>
        <v/>
      </c>
      <c r="AA158" s="96" t="str">
        <f t="shared" si="8"/>
        <v/>
      </c>
      <c r="AB158" s="95" t="str">
        <f>IF(OR(ISBLANK('Prediction Log'!N173),ISBLANK('Bet Log'!$O158)), "", IF('Prediction Log'!X173="Y", "W", "L"))</f>
        <v/>
      </c>
      <c r="AC158" s="96" t="str">
        <f t="shared" si="9"/>
        <v/>
      </c>
      <c r="AD158" s="95"/>
      <c r="AE158" s="92" t="str">
        <f t="shared" si="10"/>
        <v/>
      </c>
      <c r="AF158" s="97" t="n">
        <f>IF(ISERROR('Bet Log'!$AA158+'Bet Log'!$AC158+'Bet Log'!$AE158), "", 'Bet Log'!$AA158+'Bet Log'!$AC158+'Bet Log'!$AE158)</f>
        <v>0</v>
      </c>
    </row>
    <row r="159" ht="14.25" customHeight="1">
      <c r="A159" s="92" t="n">
        <f>Games!A155</f>
        <v>11</v>
      </c>
      <c r="B159" s="92" t="str">
        <f>IF('Prediction Log'!B174=0, "",'Prediction Log'!B174)</f>
        <v>SMU</v>
      </c>
      <c r="C159" s="92" t="str">
        <f>IF('Prediction Log'!C174=0, "",'Prediction Log'!C174)</f>
        <v>North Texas</v>
      </c>
      <c r="D159" s="92" t="n">
        <f>IF('Prediction Log'!D174=0, "",'Prediction Log'!D174)</f>
        <v>-16.5</v>
      </c>
      <c r="E159" s="92" t="n">
        <f>IF('Prediction Log'!E174=0, "",'Prediction Log'!E174)</f>
        <v>-25.9</v>
      </c>
      <c r="F159" s="92" t="str">
        <f>IF('Prediction Log'!I174=0, "",'Prediction Log'!I174)</f>
        <v>SMU</v>
      </c>
      <c r="G159" s="70" t="str">
        <f>IF(ISBLANK(Games!B155), "",'Prediction Log'!$J174)</f>
        <v>SMU</v>
      </c>
      <c r="H159" s="93" t="n">
        <f>'Prediction Log'!$K174</f>
        <v>0.992392</v>
      </c>
      <c r="I159" s="92" t="str">
        <f>IF(ISBLANK(Games!M155), "",IF(AND(Games!M155="",Games!N155=""),"",IF(ISTEXT(Games!N155), "Side",Games!M155)))</f>
        <v/>
      </c>
      <c r="J159" s="92" t="str">
        <f>IF(ISBLANK(Games!M155), "",IF('Bet Log'!$I159="Spread", Games!O155, ""))</f>
        <v/>
      </c>
      <c r="K159" s="92" t="str">
        <f>IF(ISBLANK(Games!N155), "",IF(ISTEXT(Games!N155), Games!N155, ""))</f>
        <v/>
      </c>
      <c r="L159" s="92" t="str">
        <f>IF(ISBLANK(Games!Q155), "", Games!Q155)</f>
        <v/>
      </c>
      <c r="M159" s="92"/>
      <c r="N159" s="94"/>
      <c r="O159" s="94"/>
      <c r="P159" s="95"/>
      <c r="Q159" s="95"/>
      <c r="R159" s="95"/>
      <c r="S159" s="95"/>
      <c r="T159" s="96" t="n">
        <f t="shared" si="2"/>
        <v>0</v>
      </c>
      <c r="U159" s="96" t="n">
        <f t="shared" si="3"/>
        <v>0</v>
      </c>
      <c r="V159" s="96" t="n">
        <f t="shared" si="4"/>
        <v>0</v>
      </c>
      <c r="W159" s="96" t="n">
        <f t="shared" si="5"/>
        <v>0</v>
      </c>
      <c r="X159" s="96" t="n">
        <f t="shared" si="6"/>
        <v>0</v>
      </c>
      <c r="Y159" s="96" t="n">
        <f t="shared" si="7"/>
        <v>0</v>
      </c>
      <c r="Z159" s="95" t="str">
        <f>IF(OR(ISBLANK('Prediction Log'!N174),ISBLANK('Bet Log'!$N159)), "", IF('Prediction Log'!W174="Y", "W", "L"))</f>
        <v/>
      </c>
      <c r="AA159" s="96" t="str">
        <f t="shared" si="8"/>
        <v/>
      </c>
      <c r="AB159" s="95" t="str">
        <f>IF(OR(ISBLANK('Prediction Log'!N174),ISBLANK('Bet Log'!$O159)), "", IF('Prediction Log'!X174="Y", "W", "L"))</f>
        <v/>
      </c>
      <c r="AC159" s="96" t="str">
        <f t="shared" si="9"/>
        <v/>
      </c>
      <c r="AD159" s="95"/>
      <c r="AE159" s="92" t="str">
        <f t="shared" si="10"/>
        <v/>
      </c>
      <c r="AF159" s="97" t="n">
        <f>IF(ISERROR('Bet Log'!$AA159+'Bet Log'!$AC159+'Bet Log'!$AE159), "", 'Bet Log'!$AA159+'Bet Log'!$AC159+'Bet Log'!$AE159)</f>
        <v>0</v>
      </c>
    </row>
    <row r="160" ht="14.25" customHeight="1">
      <c r="A160" s="92" t="n">
        <f>Games!A156</f>
        <v>11</v>
      </c>
      <c r="B160" s="92" t="str">
        <f>IF('Prediction Log'!B175=0, "",'Prediction Log'!B175)</f>
        <v>UNLV</v>
      </c>
      <c r="C160" s="92" t="str">
        <f>IF('Prediction Log'!C175=0, "",'Prediction Log'!C175)</f>
        <v>Wyoming</v>
      </c>
      <c r="D160" s="92" t="n">
        <f>IF('Prediction Log'!D175=0, "",'Prediction Log'!D175)</f>
        <v>-5.5</v>
      </c>
      <c r="E160" s="92" t="n">
        <f>IF('Prediction Log'!E175=0, "",'Prediction Log'!E175)</f>
        <v>-2.8</v>
      </c>
      <c r="F160" s="92" t="str">
        <f>IF('Prediction Log'!I175=0, "",'Prediction Log'!I175)</f>
        <v>UNLV</v>
      </c>
      <c r="G160" s="70" t="str">
        <f>IF(ISBLANK(Games!B156), "",'Prediction Log'!$J175)</f>
        <v>UNLV</v>
      </c>
      <c r="H160" s="93" t="n">
        <f>'Prediction Log'!$K175</f>
        <v>0.525251</v>
      </c>
      <c r="I160" s="92" t="str">
        <f>IF(ISBLANK(Games!M156), "",IF(AND(Games!M156="",Games!N156=""),"",IF(ISTEXT(Games!N156), "Side",Games!M156)))</f>
        <v/>
      </c>
      <c r="J160" s="92" t="str">
        <f>IF(ISBLANK(Games!M156), "",IF('Bet Log'!$I160="Spread", Games!O156, ""))</f>
        <v/>
      </c>
      <c r="K160" s="92" t="str">
        <f>IF(ISBLANK(Games!N156), "",IF(ISTEXT(Games!N156), Games!N156, ""))</f>
        <v/>
      </c>
      <c r="L160" s="92" t="str">
        <f>IF(ISBLANK(Games!Q156), "", Games!Q156)</f>
        <v/>
      </c>
      <c r="M160" s="92"/>
      <c r="N160" s="94"/>
      <c r="O160" s="94"/>
      <c r="P160" s="95"/>
      <c r="Q160" s="95"/>
      <c r="R160" s="95"/>
      <c r="S160" s="95"/>
      <c r="T160" s="96" t="n">
        <f t="shared" si="2"/>
        <v>0</v>
      </c>
      <c r="U160" s="96" t="n">
        <f t="shared" si="3"/>
        <v>0</v>
      </c>
      <c r="V160" s="96" t="n">
        <f t="shared" si="4"/>
        <v>0</v>
      </c>
      <c r="W160" s="96" t="n">
        <f t="shared" si="5"/>
        <v>0</v>
      </c>
      <c r="X160" s="96" t="n">
        <f t="shared" si="6"/>
        <v>0</v>
      </c>
      <c r="Y160" s="96" t="n">
        <f t="shared" si="7"/>
        <v>0</v>
      </c>
      <c r="Z160" s="95" t="str">
        <f>IF(OR(ISBLANK('Prediction Log'!N175),ISBLANK('Bet Log'!$N160)), "", IF('Prediction Log'!W175="Y", "W", "L"))</f>
        <v/>
      </c>
      <c r="AA160" s="96" t="str">
        <f t="shared" si="8"/>
        <v/>
      </c>
      <c r="AB160" s="95" t="str">
        <f>IF(OR(ISBLANK('Prediction Log'!N175),ISBLANK('Bet Log'!$O160)), "", IF('Prediction Log'!X175="Y", "W", "L"))</f>
        <v/>
      </c>
      <c r="AC160" s="96" t="str">
        <f t="shared" si="9"/>
        <v/>
      </c>
      <c r="AD160" s="95"/>
      <c r="AE160" s="92" t="str">
        <f t="shared" si="10"/>
        <v/>
      </c>
      <c r="AF160" s="97" t="n">
        <f>IF(ISERROR('Bet Log'!$AA160+'Bet Log'!$AC160+'Bet Log'!$AE160), "", 'Bet Log'!$AA160+'Bet Log'!$AC160+'Bet Log'!$AE160)</f>
        <v>0</v>
      </c>
    </row>
    <row r="161" ht="14.25" customHeight="1">
      <c r="A161" s="92" t="n">
        <f>Games!A157</f>
        <v>11</v>
      </c>
      <c r="B161" s="92" t="str">
        <f>IF('Prediction Log'!B176=0, "",'Prediction Log'!B176)</f>
        <v>Kentucky</v>
      </c>
      <c r="C161" s="92" t="str">
        <f>IF('Prediction Log'!C176=0, "",'Prediction Log'!C176)</f>
        <v>Alabama</v>
      </c>
      <c r="D161" s="92" t="n">
        <f>IF('Prediction Log'!D176=0, "",'Prediction Log'!D176)</f>
        <v>10.5</v>
      </c>
      <c r="E161" s="92" t="n">
        <f>IF('Prediction Log'!E176=0, "",'Prediction Log'!E176)</f>
        <v>17.8</v>
      </c>
      <c r="F161" s="92" t="str">
        <f>IF('Prediction Log'!I176=0, "",'Prediction Log'!I176)</f>
        <v>Alabama</v>
      </c>
      <c r="G161" s="70" t="str">
        <f>IF(ISBLANK(Games!B157), "",'Prediction Log'!$J176)</f>
        <v>Alabama</v>
      </c>
      <c r="H161" s="93" t="n">
        <f>'Prediction Log'!$K176</f>
        <v>0.976719</v>
      </c>
      <c r="I161" s="92" t="str">
        <f>IF(ISBLANK(Games!M157), "",IF(AND(Games!M157="",Games!N157=""),"",IF(ISTEXT(Games!N157), "Side",Games!M157)))</f>
        <v/>
      </c>
      <c r="J161" s="92" t="str">
        <f>IF(ISBLANK(Games!M157), "",IF('Bet Log'!$I161="Spread", Games!O157, ""))</f>
        <v/>
      </c>
      <c r="K161" s="92" t="str">
        <f>IF(ISBLANK(Games!N157), "",IF(ISTEXT(Games!N157), Games!N157, ""))</f>
        <v/>
      </c>
      <c r="L161" s="92" t="str">
        <f>IF(ISBLANK(Games!Q157), "", Games!Q157)</f>
        <v/>
      </c>
      <c r="M161" s="92"/>
      <c r="N161" s="94"/>
      <c r="O161" s="94"/>
      <c r="P161" s="95"/>
      <c r="Q161" s="95"/>
      <c r="R161" s="95"/>
      <c r="S161" s="95"/>
      <c r="T161" s="96" t="n">
        <f t="shared" si="2"/>
        <v>0</v>
      </c>
      <c r="U161" s="96" t="n">
        <f t="shared" si="3"/>
        <v>0</v>
      </c>
      <c r="V161" s="96" t="n">
        <f t="shared" si="4"/>
        <v>0</v>
      </c>
      <c r="W161" s="96" t="n">
        <f t="shared" si="5"/>
        <v>0</v>
      </c>
      <c r="X161" s="96" t="n">
        <f t="shared" si="6"/>
        <v>0</v>
      </c>
      <c r="Y161" s="96" t="n">
        <f t="shared" si="7"/>
        <v>0</v>
      </c>
      <c r="Z161" s="95" t="str">
        <f>IF(OR(ISBLANK('Prediction Log'!N176),ISBLANK('Bet Log'!$N161)), "", IF('Prediction Log'!W176="Y", "W", "L"))</f>
        <v/>
      </c>
      <c r="AA161" s="96" t="str">
        <f t="shared" si="8"/>
        <v/>
      </c>
      <c r="AB161" s="95" t="str">
        <f>IF(OR(ISBLANK('Prediction Log'!N176),ISBLANK('Bet Log'!$O161)), "", IF('Prediction Log'!X176="Y", "W", "L"))</f>
        <v/>
      </c>
      <c r="AC161" s="96" t="str">
        <f t="shared" si="9"/>
        <v/>
      </c>
      <c r="AD161" s="95"/>
      <c r="AE161" s="92" t="str">
        <f t="shared" si="10"/>
        <v/>
      </c>
      <c r="AF161" s="97" t="n">
        <f>IF(ISERROR('Bet Log'!$AA161+'Bet Log'!$AC161+'Bet Log'!$AE161), "", 'Bet Log'!$AA161+'Bet Log'!$AC161+'Bet Log'!$AE161)</f>
        <v>0</v>
      </c>
    </row>
    <row r="162" ht="14.25" customHeight="1">
      <c r="A162" s="92" t="n">
        <f>Games!A158</f>
        <v>11</v>
      </c>
      <c r="B162" s="92" t="str">
        <f>IF('Prediction Log'!B177=0, "",'Prediction Log'!B177)</f>
        <v>Penn State</v>
      </c>
      <c r="C162" s="92" t="str">
        <f>IF('Prediction Log'!C177=0, "",'Prediction Log'!C177)</f>
        <v>Michigan</v>
      </c>
      <c r="D162" s="92" t="n">
        <f>IF('Prediction Log'!D177=0, "",'Prediction Log'!D177)</f>
        <v>4.5</v>
      </c>
      <c r="E162" s="92" t="n">
        <f>IF('Prediction Log'!E177=0, "",'Prediction Log'!E177)</f>
        <v>4.2</v>
      </c>
      <c r="F162" s="92" t="str">
        <f>IF('Prediction Log'!I177=0, "",'Prediction Log'!I177)</f>
        <v>Michigan</v>
      </c>
      <c r="G162" s="70" t="str">
        <f>IF(ISBLANK(Games!B158), "",'Prediction Log'!$J177)</f>
        <v>Michigan</v>
      </c>
      <c r="H162" s="93" t="n">
        <f>'Prediction Log'!$K177</f>
        <v>0.734804</v>
      </c>
      <c r="I162" s="92" t="str">
        <f>IF(ISBLANK(Games!M158), "",IF(AND(Games!M158="",Games!N158=""),"",IF(ISTEXT(Games!N158), "Side",Games!M158)))</f>
        <v/>
      </c>
      <c r="J162" s="92" t="str">
        <f>IF(ISBLANK(Games!M158), "",IF('Bet Log'!$I162="Spread", Games!O158, ""))</f>
        <v/>
      </c>
      <c r="K162" s="92" t="str">
        <f>IF(ISBLANK(Games!N158), "",IF(ISTEXT(Games!N158), Games!N158, ""))</f>
        <v/>
      </c>
      <c r="L162" s="92" t="str">
        <f>IF(ISBLANK(Games!Q158), "", Games!Q158)</f>
        <v/>
      </c>
      <c r="M162" s="92"/>
      <c r="N162" s="94"/>
      <c r="O162" s="94"/>
      <c r="P162" s="95"/>
      <c r="Q162" s="95"/>
      <c r="R162" s="95"/>
      <c r="S162" s="95"/>
      <c r="T162" s="96" t="n">
        <f t="shared" si="2"/>
        <v>0</v>
      </c>
      <c r="U162" s="96" t="n">
        <f t="shared" si="3"/>
        <v>0</v>
      </c>
      <c r="V162" s="96" t="n">
        <f t="shared" si="4"/>
        <v>0</v>
      </c>
      <c r="W162" s="96" t="n">
        <f t="shared" si="5"/>
        <v>0</v>
      </c>
      <c r="X162" s="96" t="n">
        <f t="shared" si="6"/>
        <v>0</v>
      </c>
      <c r="Y162" s="96" t="n">
        <f t="shared" si="7"/>
        <v>0</v>
      </c>
      <c r="Z162" s="95" t="str">
        <f>IF(OR(ISBLANK('Prediction Log'!N177),ISBLANK('Bet Log'!$N162)), "", IF('Prediction Log'!W177="Y", "W", "L"))</f>
        <v/>
      </c>
      <c r="AA162" s="96" t="str">
        <f t="shared" si="8"/>
        <v/>
      </c>
      <c r="AB162" s="95" t="str">
        <f>IF(OR(ISBLANK('Prediction Log'!N177),ISBLANK('Bet Log'!$O162)), "", IF('Prediction Log'!X177="Y", "W", "L"))</f>
        <v/>
      </c>
      <c r="AC162" s="96" t="str">
        <f t="shared" si="9"/>
        <v/>
      </c>
      <c r="AD162" s="95"/>
      <c r="AE162" s="92" t="str">
        <f t="shared" si="10"/>
        <v/>
      </c>
      <c r="AF162" s="97" t="n">
        <f>IF(ISERROR('Bet Log'!$AA162+'Bet Log'!$AC162+'Bet Log'!$AE162), "", 'Bet Log'!$AA162+'Bet Log'!$AC162+'Bet Log'!$AE162)</f>
        <v>0</v>
      </c>
    </row>
    <row r="163" ht="14.25" customHeight="1">
      <c r="A163" s="92" t="n">
        <f>Games!A159</f>
        <v>11</v>
      </c>
      <c r="B163" s="92" t="str">
        <f>IF('Prediction Log'!B178=0, "",'Prediction Log'!B178)</f>
        <v>Nebraska</v>
      </c>
      <c r="C163" s="92" t="str">
        <f>IF('Prediction Log'!C178=0, "",'Prediction Log'!C178)</f>
        <v>Maryland</v>
      </c>
      <c r="D163" s="92" t="n">
        <f>IF('Prediction Log'!D178=0, "",'Prediction Log'!D178)</f>
        <v>2.5</v>
      </c>
      <c r="E163" s="92" t="n">
        <f>IF('Prediction Log'!E178=0, "",'Prediction Log'!E178)</f>
        <v>6.2</v>
      </c>
      <c r="F163" s="92" t="str">
        <f>IF('Prediction Log'!I178=0, "",'Prediction Log'!I178)</f>
        <v>Maryland</v>
      </c>
      <c r="G163" s="70" t="str">
        <f>IF(ISBLANK(Games!B159), "",'Prediction Log'!$J178)</f>
        <v>Maryland</v>
      </c>
      <c r="H163" s="93" t="n">
        <f>'Prediction Log'!$K178</f>
        <v>0.77714</v>
      </c>
      <c r="I163" s="92" t="str">
        <f>IF(ISBLANK(Games!M159), "",IF(AND(Games!M159="",Games!N159=""),"",IF(ISTEXT(Games!N159), "Side",Games!M159)))</f>
        <v/>
      </c>
      <c r="J163" s="92" t="str">
        <f>IF(ISBLANK(Games!M159), "",IF('Bet Log'!$I163="Spread", Games!O159, ""))</f>
        <v/>
      </c>
      <c r="K163" s="92" t="str">
        <f>IF(ISBLANK(Games!N159), "",IF(ISTEXT(Games!N159), Games!N159, ""))</f>
        <v/>
      </c>
      <c r="L163" s="92" t="str">
        <f>IF(ISBLANK(Games!Q159), "", Games!Q159)</f>
        <v/>
      </c>
      <c r="M163" s="92"/>
      <c r="N163" s="94"/>
      <c r="O163" s="94"/>
      <c r="P163" s="95"/>
      <c r="Q163" s="95"/>
      <c r="R163" s="95"/>
      <c r="S163" s="95"/>
      <c r="T163" s="96" t="n">
        <f t="shared" si="2"/>
        <v>0</v>
      </c>
      <c r="U163" s="96" t="n">
        <f t="shared" si="3"/>
        <v>0</v>
      </c>
      <c r="V163" s="96" t="n">
        <f t="shared" si="4"/>
        <v>0</v>
      </c>
      <c r="W163" s="96" t="n">
        <f t="shared" si="5"/>
        <v>0</v>
      </c>
      <c r="X163" s="96" t="n">
        <f t="shared" si="6"/>
        <v>0</v>
      </c>
      <c r="Y163" s="96" t="n">
        <f t="shared" si="7"/>
        <v>0</v>
      </c>
      <c r="Z163" s="95" t="str">
        <f>IF(OR(ISBLANK('Prediction Log'!N178),ISBLANK('Bet Log'!$N163)), "", IF('Prediction Log'!W178="Y", "W", "L"))</f>
        <v/>
      </c>
      <c r="AA163" s="96" t="str">
        <f t="shared" si="8"/>
        <v/>
      </c>
      <c r="AB163" s="95" t="str">
        <f>IF(OR(ISBLANK('Prediction Log'!N178),ISBLANK('Bet Log'!$O163)), "", IF('Prediction Log'!X178="Y", "W", "L"))</f>
        <v/>
      </c>
      <c r="AC163" s="96" t="str">
        <f t="shared" si="9"/>
        <v/>
      </c>
      <c r="AD163" s="95"/>
      <c r="AE163" s="92" t="str">
        <f t="shared" si="10"/>
        <v/>
      </c>
      <c r="AF163" s="97" t="n">
        <f>IF(ISERROR('Bet Log'!$AA163+'Bet Log'!$AC163+'Bet Log'!$AE163), "", 'Bet Log'!$AA163+'Bet Log'!$AC163+'Bet Log'!$AE163)</f>
        <v>0</v>
      </c>
    </row>
    <row r="164" ht="14.25" customHeight="1">
      <c r="A164" s="92" t="n">
        <f>Games!A160</f>
        <v>11</v>
      </c>
      <c r="B164" s="92" t="str">
        <f>IF('Prediction Log'!B179=0, "",'Prediction Log'!B179)</f>
        <v>South Florida</v>
      </c>
      <c r="C164" s="92" t="str">
        <f>IF('Prediction Log'!C179=0, "",'Prediction Log'!C179)</f>
        <v>Temple</v>
      </c>
      <c r="D164" s="92" t="n">
        <f>IF('Prediction Log'!D179=0, "",'Prediction Log'!D179)</f>
        <v>-6.5</v>
      </c>
      <c r="E164" s="92" t="n">
        <f>IF('Prediction Log'!E179=0, "",'Prediction Log'!E179)</f>
        <v>-15</v>
      </c>
      <c r="F164" s="92" t="str">
        <f>IF('Prediction Log'!I179=0, "",'Prediction Log'!I179)</f>
        <v>South Florida</v>
      </c>
      <c r="G164" s="70" t="str">
        <f>IF(ISBLANK(Games!B160), "",'Prediction Log'!$J179)</f>
        <v>South Florida</v>
      </c>
      <c r="H164" s="93" t="n">
        <f>'Prediction Log'!$K179</f>
        <v>0.953165</v>
      </c>
      <c r="I164" s="92" t="str">
        <f>IF(ISBLANK(Games!M160), "",IF(AND(Games!M160="",Games!N160=""),"",IF(ISTEXT(Games!N160), "Side",Games!M160)))</f>
        <v>Spread</v>
      </c>
      <c r="J164" s="92" t="str">
        <f>IF(ISBLANK(Games!M160), "",IF('Bet Log'!$I164="Spread", Games!O160, ""))</f>
        <v>South Florida</v>
      </c>
      <c r="K164" s="92" t="str">
        <f>IF(ISBLANK(Games!N160), "",IF(ISTEXT(Games!N160), Games!N160, ""))</f>
        <v/>
      </c>
      <c r="L164" s="92" t="n">
        <f>IF(ISBLANK(Games!Q160), "", Games!Q160)</f>
        <v>-7</v>
      </c>
      <c r="M164" s="92"/>
      <c r="N164" s="94"/>
      <c r="O164" s="94" t="n">
        <v>3.0</v>
      </c>
      <c r="P164" s="95"/>
      <c r="Q164" s="95"/>
      <c r="R164" s="95" t="n">
        <v>-110.0</v>
      </c>
      <c r="S164" s="95"/>
      <c r="T164" s="96" t="n">
        <f t="shared" si="2"/>
        <v>0</v>
      </c>
      <c r="U164" s="96" t="n">
        <f t="shared" si="3"/>
        <v>0</v>
      </c>
      <c r="V164" s="96" t="n">
        <f t="shared" si="4"/>
        <v>5.727272727</v>
      </c>
      <c r="W164" s="96" t="n">
        <f t="shared" si="5"/>
        <v>2.727272727</v>
      </c>
      <c r="X164" s="96" t="n">
        <f t="shared" si="6"/>
        <v>0</v>
      </c>
      <c r="Y164" s="96" t="n">
        <f t="shared" si="7"/>
        <v>0</v>
      </c>
      <c r="Z164" s="95" t="str">
        <f>IF(OR(ISBLANK('Prediction Log'!N179),ISBLANK('Bet Log'!$N164)), "", IF('Prediction Log'!W179="Y", "W", "L"))</f>
        <v/>
      </c>
      <c r="AA164" s="96" t="str">
        <f t="shared" si="8"/>
        <v/>
      </c>
      <c r="AB164" s="95" t="str">
        <f>IF(OR(ISBLANK('Prediction Log'!N179),ISBLANK('Bet Log'!$O164)), "", IF('Prediction Log'!X179="Y", "W", "L"))</f>
        <v>L</v>
      </c>
      <c r="AC164" s="96" t="n">
        <f t="shared" si="9"/>
        <v>-3</v>
      </c>
      <c r="AD164" s="95"/>
      <c r="AE164" s="92" t="str">
        <f t="shared" si="10"/>
        <v/>
      </c>
      <c r="AF164" s="97" t="n">
        <f>IF(ISERROR('Bet Log'!$AA164+'Bet Log'!$AC164+'Bet Log'!$AE164), "", 'Bet Log'!$AA164+'Bet Log'!$AC164+'Bet Log'!$AE164)</f>
        <v>-3</v>
      </c>
    </row>
    <row r="165" ht="14.25" customHeight="1">
      <c r="A165" s="92" t="n">
        <f>Games!A161</f>
        <v>11</v>
      </c>
      <c r="B165" s="92" t="str">
        <f>IF('Prediction Log'!B180=0, "",'Prediction Log'!B180)</f>
        <v>Kansas</v>
      </c>
      <c r="C165" s="92" t="str">
        <f>IF('Prediction Log'!C180=0, "",'Prediction Log'!C180)</f>
        <v>Texas Tech</v>
      </c>
      <c r="D165" s="92" t="n">
        <f>IF('Prediction Log'!D180=0, "",'Prediction Log'!D180)</f>
        <v>-3.5</v>
      </c>
      <c r="E165" s="92" t="n">
        <f>IF('Prediction Log'!E180=0, "",'Prediction Log'!E180)</f>
        <v>3.2</v>
      </c>
      <c r="F165" s="92" t="str">
        <f>IF('Prediction Log'!I180=0, "",'Prediction Log'!I180)</f>
        <v>Texas Tech</v>
      </c>
      <c r="G165" s="70" t="str">
        <f>IF(ISBLANK(Games!B161), "",'Prediction Log'!$J180)</f>
        <v>Texas Tech</v>
      </c>
      <c r="H165" s="93" t="n">
        <f>'Prediction Log'!$K180</f>
        <v>0.612234</v>
      </c>
      <c r="I165" s="92" t="str">
        <f>IF(ISBLANK(Games!M161), "",IF(AND(Games!M161="",Games!N161=""),"",IF(ISTEXT(Games!N161), "Side",Games!M161)))</f>
        <v>Side</v>
      </c>
      <c r="J165" s="92" t="str">
        <f>IF(ISBLANK(Games!M161), "",IF('Bet Log'!$I165="Spread", Games!O161, ""))</f>
        <v/>
      </c>
      <c r="K165" s="92" t="str">
        <f>IF(ISBLANK(Games!N161), "",IF(ISTEXT(Games!N161), Games!N161, ""))</f>
        <v>Texas Tech</v>
      </c>
      <c r="L165" s="92" t="str">
        <f>IF(ISBLANK(Games!Q161), "", Games!Q161)</f>
        <v/>
      </c>
      <c r="M165" s="92"/>
      <c r="N165" s="94" t="n">
        <v>3.0</v>
      </c>
      <c r="O165" s="94"/>
      <c r="P165" s="95"/>
      <c r="Q165" s="95" t="n">
        <v>160.0</v>
      </c>
      <c r="R165" s="95"/>
      <c r="S165" s="95"/>
      <c r="T165" s="96" t="n">
        <f t="shared" si="2"/>
        <v>7.8</v>
      </c>
      <c r="U165" s="96" t="n">
        <f t="shared" si="3"/>
        <v>4.8</v>
      </c>
      <c r="V165" s="96" t="n">
        <f t="shared" si="4"/>
        <v>0</v>
      </c>
      <c r="W165" s="96" t="n">
        <f t="shared" si="5"/>
        <v>0</v>
      </c>
      <c r="X165" s="96" t="n">
        <f t="shared" si="6"/>
        <v>0</v>
      </c>
      <c r="Y165" s="96" t="n">
        <f t="shared" si="7"/>
        <v>0</v>
      </c>
      <c r="Z165" s="95" t="str">
        <f>IF(OR(ISBLANK('Prediction Log'!N180),ISBLANK('Bet Log'!$N165)), "", IF('Prediction Log'!W180="Y", "W", "L"))</f>
        <v>W</v>
      </c>
      <c r="AA165" s="96" t="n">
        <f t="shared" si="8"/>
        <v>4.8</v>
      </c>
      <c r="AB165" s="95" t="str">
        <f>IF(OR(ISBLANK('Prediction Log'!N180),ISBLANK('Bet Log'!$O165)), "", IF('Prediction Log'!X180="Y", "W", "L"))</f>
        <v/>
      </c>
      <c r="AC165" s="96" t="str">
        <f t="shared" si="9"/>
        <v/>
      </c>
      <c r="AD165" s="95"/>
      <c r="AE165" s="92" t="str">
        <f t="shared" si="10"/>
        <v/>
      </c>
      <c r="AF165" s="97" t="n">
        <f>IF(ISERROR('Bet Log'!$AA165+'Bet Log'!$AC165+'Bet Log'!$AE165), "", 'Bet Log'!$AA165+'Bet Log'!$AC165+'Bet Log'!$AE165)</f>
        <v>4.8</v>
      </c>
    </row>
    <row r="166" ht="14.25" customHeight="1">
      <c r="A166" s="92" t="n">
        <f>Games!A162</f>
        <v>11</v>
      </c>
      <c r="B166" s="92" t="str">
        <f>IF('Prediction Log'!B181=0, "",'Prediction Log'!B181)</f>
        <v>Illinois</v>
      </c>
      <c r="C166" s="92" t="str">
        <f>IF('Prediction Log'!C181=0, "",'Prediction Log'!C181)</f>
        <v>Indiana</v>
      </c>
      <c r="D166" s="92" t="n">
        <f>IF('Prediction Log'!D181=0, "",'Prediction Log'!D181)</f>
        <v>-6.5</v>
      </c>
      <c r="E166" s="92" t="n">
        <f>IF('Prediction Log'!E181=0, "",'Prediction Log'!E181)</f>
        <v>-9.1</v>
      </c>
      <c r="F166" s="92" t="str">
        <f>IF('Prediction Log'!I181=0, "",'Prediction Log'!I181)</f>
        <v>Illinois</v>
      </c>
      <c r="G166" s="70" t="str">
        <f>IF(ISBLANK(Games!B162), "",'Prediction Log'!$J181)</f>
        <v>Illinois</v>
      </c>
      <c r="H166" s="93" t="n">
        <f>'Prediction Log'!$K181</f>
        <v>0.856326</v>
      </c>
      <c r="I166" s="92" t="str">
        <f>IF(ISBLANK(Games!M162), "",IF(AND(Games!M162="",Games!N162=""),"",IF(ISTEXT(Games!N162), "Side",Games!M162)))</f>
        <v/>
      </c>
      <c r="J166" s="92" t="str">
        <f>IF(ISBLANK(Games!M162), "",IF('Bet Log'!$I166="Spread", Games!O162, ""))</f>
        <v/>
      </c>
      <c r="K166" s="92" t="str">
        <f>IF(ISBLANK(Games!N162), "",IF(ISTEXT(Games!N162), Games!N162, ""))</f>
        <v/>
      </c>
      <c r="L166" s="92" t="str">
        <f>IF(ISBLANK(Games!Q162), "", Games!Q162)</f>
        <v/>
      </c>
      <c r="M166" s="92"/>
      <c r="N166" s="94"/>
      <c r="O166" s="94"/>
      <c r="P166" s="95"/>
      <c r="Q166" s="95"/>
      <c r="R166" s="95"/>
      <c r="S166" s="95"/>
      <c r="T166" s="96" t="n">
        <f t="shared" si="2"/>
        <v>0</v>
      </c>
      <c r="U166" s="96" t="n">
        <f t="shared" si="3"/>
        <v>0</v>
      </c>
      <c r="V166" s="96" t="n">
        <f t="shared" si="4"/>
        <v>0</v>
      </c>
      <c r="W166" s="96" t="n">
        <f t="shared" si="5"/>
        <v>0</v>
      </c>
      <c r="X166" s="96" t="n">
        <f t="shared" si="6"/>
        <v>0</v>
      </c>
      <c r="Y166" s="96" t="n">
        <f t="shared" si="7"/>
        <v>0</v>
      </c>
      <c r="Z166" s="95" t="str">
        <f>IF(OR(ISBLANK('Prediction Log'!N181),ISBLANK('Bet Log'!$N166)), "", IF('Prediction Log'!W181="Y", "W", "L"))</f>
        <v/>
      </c>
      <c r="AA166" s="96" t="str">
        <f t="shared" si="8"/>
        <v/>
      </c>
      <c r="AB166" s="95" t="str">
        <f>IF(OR(ISBLANK('Prediction Log'!N181),ISBLANK('Bet Log'!$O166)), "", IF('Prediction Log'!X181="Y", "W", "L"))</f>
        <v/>
      </c>
      <c r="AC166" s="96" t="str">
        <f t="shared" si="9"/>
        <v/>
      </c>
      <c r="AD166" s="95"/>
      <c r="AE166" s="92" t="str">
        <f t="shared" si="10"/>
        <v/>
      </c>
      <c r="AF166" s="97" t="n">
        <f>IF(ISERROR('Bet Log'!$AA166+'Bet Log'!$AC166+'Bet Log'!$AE166), "", 'Bet Log'!$AA166+'Bet Log'!$AC166+'Bet Log'!$AE166)</f>
        <v>0</v>
      </c>
    </row>
    <row r="167" ht="14.25" customHeight="1">
      <c r="A167" s="92" t="n">
        <f>Games!A163</f>
        <v>11</v>
      </c>
      <c r="B167" s="92" t="str">
        <f>IF('Prediction Log'!B182=0, "",'Prediction Log'!B182)</f>
        <v>Boston College</v>
      </c>
      <c r="C167" s="92" t="str">
        <f>IF('Prediction Log'!C182=0, "",'Prediction Log'!C182)</f>
        <v>Virginia Tech</v>
      </c>
      <c r="D167" s="92" t="n">
        <f>IF('Prediction Log'!D182=0, "",'Prediction Log'!D182)</f>
        <v>1.5</v>
      </c>
      <c r="E167" s="92" t="n">
        <f>IF('Prediction Log'!E182=0, "",'Prediction Log'!E182)</f>
        <v>2</v>
      </c>
      <c r="F167" s="92" t="str">
        <f>IF('Prediction Log'!I182=0, "",'Prediction Log'!I182)</f>
        <v>Virginia Tech</v>
      </c>
      <c r="G167" s="70" t="str">
        <f>IF(ISBLANK(Games!B163), "",'Prediction Log'!$J182)</f>
        <v>Boston College</v>
      </c>
      <c r="H167" s="93" t="n">
        <f>'Prediction Log'!$K182</f>
        <v>0.596507</v>
      </c>
      <c r="I167" s="92" t="str">
        <f>IF(ISBLANK(Games!M163), "",IF(AND(Games!M163="",Games!N163=""),"",IF(ISTEXT(Games!N163), "Side",Games!M163)))</f>
        <v/>
      </c>
      <c r="J167" s="92" t="str">
        <f>IF(ISBLANK(Games!M163), "",IF('Bet Log'!$I167="Spread", Games!O163, ""))</f>
        <v/>
      </c>
      <c r="K167" s="92" t="str">
        <f>IF(ISBLANK(Games!N163), "",IF(ISTEXT(Games!N163), Games!N163, ""))</f>
        <v/>
      </c>
      <c r="L167" s="92" t="str">
        <f>IF(ISBLANK(Games!Q163), "", Games!Q163)</f>
        <v/>
      </c>
      <c r="M167" s="92"/>
      <c r="N167" s="94"/>
      <c r="O167" s="94"/>
      <c r="P167" s="95"/>
      <c r="Q167" s="95"/>
      <c r="R167" s="95"/>
      <c r="S167" s="95"/>
      <c r="T167" s="96" t="n">
        <f t="shared" si="2"/>
        <v>0</v>
      </c>
      <c r="U167" s="96" t="n">
        <f t="shared" si="3"/>
        <v>0</v>
      </c>
      <c r="V167" s="96" t="n">
        <f t="shared" si="4"/>
        <v>0</v>
      </c>
      <c r="W167" s="96" t="n">
        <f t="shared" si="5"/>
        <v>0</v>
      </c>
      <c r="X167" s="96" t="n">
        <f t="shared" si="6"/>
        <v>0</v>
      </c>
      <c r="Y167" s="96" t="n">
        <f t="shared" si="7"/>
        <v>0</v>
      </c>
      <c r="Z167" s="95" t="str">
        <f>IF(OR(ISBLANK('Prediction Log'!N182),ISBLANK('Bet Log'!$N167)), "", IF('Prediction Log'!W182="Y", "W", "L"))</f>
        <v/>
      </c>
      <c r="AA167" s="96" t="str">
        <f t="shared" si="8"/>
        <v/>
      </c>
      <c r="AB167" s="95" t="str">
        <f>IF(OR(ISBLANK('Prediction Log'!N182),ISBLANK('Bet Log'!$O167)), "", IF('Prediction Log'!X182="Y", "W", "L"))</f>
        <v/>
      </c>
      <c r="AC167" s="96" t="str">
        <f t="shared" si="9"/>
        <v/>
      </c>
      <c r="AD167" s="95"/>
      <c r="AE167" s="92" t="str">
        <f t="shared" si="10"/>
        <v/>
      </c>
      <c r="AF167" s="97" t="n">
        <f>IF(ISERROR('Bet Log'!$AA167+'Bet Log'!$AC167+'Bet Log'!$AE167), "", 'Bet Log'!$AA167+'Bet Log'!$AC167+'Bet Log'!$AE167)</f>
        <v>0</v>
      </c>
    </row>
    <row r="168" ht="14.25" customHeight="1">
      <c r="A168" s="92" t="n">
        <f>Games!A164</f>
        <v>11</v>
      </c>
      <c r="B168" s="92" t="str">
        <f>IF('Prediction Log'!B183=0, "",'Prediction Log'!B183)</f>
        <v>Clemson</v>
      </c>
      <c r="C168" s="92" t="str">
        <f>IF('Prediction Log'!C183=0, "",'Prediction Log'!C183)</f>
        <v>Georgia Tech</v>
      </c>
      <c r="D168" s="92" t="n">
        <f>IF('Prediction Log'!D183=0, "",'Prediction Log'!D183)</f>
        <v>-14.5</v>
      </c>
      <c r="E168" s="92" t="n">
        <f>IF('Prediction Log'!E183=0, "",'Prediction Log'!E183)</f>
        <v>-13.6</v>
      </c>
      <c r="F168" s="92" t="str">
        <f>IF('Prediction Log'!I183=0, "",'Prediction Log'!I183)</f>
        <v>Clemson</v>
      </c>
      <c r="G168" s="70" t="str">
        <f>IF(ISBLANK(Games!B164), "",'Prediction Log'!$J183)</f>
        <v>Clemson</v>
      </c>
      <c r="H168" s="93" t="n">
        <f>'Prediction Log'!$K183</f>
        <v>0.894638</v>
      </c>
      <c r="I168" s="92" t="str">
        <f>IF(ISBLANK(Games!M164), "",IF(AND(Games!M164="",Games!N164=""),"",IF(ISTEXT(Games!N164), "Side",Games!M164)))</f>
        <v/>
      </c>
      <c r="J168" s="92" t="str">
        <f>IF(ISBLANK(Games!M164), "",IF('Bet Log'!$I168="Spread", Games!O164, ""))</f>
        <v/>
      </c>
      <c r="K168" s="92" t="str">
        <f>IF(ISBLANK(Games!N164), "",IF(ISTEXT(Games!N164), Games!N164, ""))</f>
        <v/>
      </c>
      <c r="L168" s="92" t="str">
        <f>IF(ISBLANK(Games!Q164), "", Games!Q164)</f>
        <v/>
      </c>
      <c r="M168" s="92"/>
      <c r="N168" s="94"/>
      <c r="O168" s="94"/>
      <c r="P168" s="95"/>
      <c r="Q168" s="95"/>
      <c r="R168" s="95"/>
      <c r="S168" s="95"/>
      <c r="T168" s="96" t="n">
        <f t="shared" si="2"/>
        <v>0</v>
      </c>
      <c r="U168" s="96" t="n">
        <f t="shared" si="3"/>
        <v>0</v>
      </c>
      <c r="V168" s="96" t="n">
        <f t="shared" si="4"/>
        <v>0</v>
      </c>
      <c r="W168" s="96" t="n">
        <f t="shared" si="5"/>
        <v>0</v>
      </c>
      <c r="X168" s="96" t="n">
        <f t="shared" si="6"/>
        <v>0</v>
      </c>
      <c r="Y168" s="96" t="n">
        <f t="shared" si="7"/>
        <v>0</v>
      </c>
      <c r="Z168" s="95" t="str">
        <f>IF(OR(ISBLANK('Prediction Log'!N183),ISBLANK('Bet Log'!$N168)), "", IF('Prediction Log'!W183="Y", "W", "L"))</f>
        <v/>
      </c>
      <c r="AA168" s="96" t="str">
        <f t="shared" si="8"/>
        <v/>
      </c>
      <c r="AB168" s="95" t="str">
        <f>IF(OR(ISBLANK('Prediction Log'!N183),ISBLANK('Bet Log'!$O168)), "", IF('Prediction Log'!X183="Y", "W", "L"))</f>
        <v/>
      </c>
      <c r="AC168" s="96" t="str">
        <f t="shared" si="9"/>
        <v/>
      </c>
      <c r="AD168" s="95"/>
      <c r="AE168" s="92" t="str">
        <f t="shared" si="10"/>
        <v/>
      </c>
      <c r="AF168" s="97" t="n">
        <f>IF(ISERROR('Bet Log'!$AA168+'Bet Log'!$AC168+'Bet Log'!$AE168), "", 'Bet Log'!$AA168+'Bet Log'!$AC168+'Bet Log'!$AE168)</f>
        <v>0</v>
      </c>
    </row>
    <row r="169" ht="14.25" customHeight="1">
      <c r="A169" s="92" t="n">
        <f>Games!A165</f>
        <v>11</v>
      </c>
      <c r="B169" s="92" t="str">
        <f>IF('Prediction Log'!B184=0, "",'Prediction Log'!B184)</f>
        <v>Tulane</v>
      </c>
      <c r="C169" s="92" t="str">
        <f>IF('Prediction Log'!C184=0, "",'Prediction Log'!C184)</f>
        <v>Tulsa</v>
      </c>
      <c r="D169" s="92" t="n">
        <f>IF('Prediction Log'!D184=0, "",'Prediction Log'!D184)</f>
        <v>-22.5</v>
      </c>
      <c r="E169" s="92" t="n">
        <f>IF('Prediction Log'!E184=0, "",'Prediction Log'!E184)</f>
        <v>-25.7</v>
      </c>
      <c r="F169" s="92" t="str">
        <f>IF('Prediction Log'!I184=0, "",'Prediction Log'!I184)</f>
        <v>Tulane</v>
      </c>
      <c r="G169" s="70" t="str">
        <f>IF(ISBLANK(Games!B165), "",'Prediction Log'!$J184)</f>
        <v>Tulane</v>
      </c>
      <c r="H169" s="93" t="n">
        <f>'Prediction Log'!$K184</f>
        <v>0.991058</v>
      </c>
      <c r="I169" s="92" t="str">
        <f>IF(ISBLANK(Games!M165), "",IF(AND(Games!M165="",Games!N165=""),"",IF(ISTEXT(Games!N165), "Side",Games!M165)))</f>
        <v/>
      </c>
      <c r="J169" s="92" t="str">
        <f>IF(ISBLANK(Games!M165), "",IF('Bet Log'!$I169="Spread", Games!O165, ""))</f>
        <v/>
      </c>
      <c r="K169" s="92" t="str">
        <f>IF(ISBLANK(Games!N165), "",IF(ISTEXT(Games!N165), Games!N165, ""))</f>
        <v/>
      </c>
      <c r="L169" s="92" t="str">
        <f>IF(ISBLANK(Games!Q165), "", Games!Q165)</f>
        <v/>
      </c>
      <c r="M169" s="92"/>
      <c r="N169" s="94"/>
      <c r="O169" s="94"/>
      <c r="P169" s="95"/>
      <c r="Q169" s="95"/>
      <c r="R169" s="95"/>
      <c r="S169" s="95"/>
      <c r="T169" s="96" t="n">
        <f t="shared" si="2"/>
        <v>0</v>
      </c>
      <c r="U169" s="96" t="n">
        <f t="shared" si="3"/>
        <v>0</v>
      </c>
      <c r="V169" s="96" t="n">
        <f t="shared" si="4"/>
        <v>0</v>
      </c>
      <c r="W169" s="96" t="n">
        <f t="shared" si="5"/>
        <v>0</v>
      </c>
      <c r="X169" s="96" t="n">
        <f t="shared" si="6"/>
        <v>0</v>
      </c>
      <c r="Y169" s="96" t="n">
        <f t="shared" si="7"/>
        <v>0</v>
      </c>
      <c r="Z169" s="95" t="str">
        <f>IF(OR(ISBLANK('Prediction Log'!N184),ISBLANK('Bet Log'!$N169)), "", IF('Prediction Log'!W184="Y", "W", "L"))</f>
        <v/>
      </c>
      <c r="AA169" s="96" t="str">
        <f t="shared" si="8"/>
        <v/>
      </c>
      <c r="AB169" s="95" t="str">
        <f>IF(OR(ISBLANK('Prediction Log'!N184),ISBLANK('Bet Log'!$O169)), "", IF('Prediction Log'!X184="Y", "W", "L"))</f>
        <v/>
      </c>
      <c r="AC169" s="96" t="str">
        <f t="shared" si="9"/>
        <v/>
      </c>
      <c r="AD169" s="95"/>
      <c r="AE169" s="92" t="str">
        <f t="shared" si="10"/>
        <v/>
      </c>
      <c r="AF169" s="97" t="n">
        <f>IF(ISERROR('Bet Log'!$AA169+'Bet Log'!$AC169+'Bet Log'!$AE169), "", 'Bet Log'!$AA169+'Bet Log'!$AC169+'Bet Log'!$AE169)</f>
        <v>0</v>
      </c>
    </row>
    <row r="170" ht="14.25" customHeight="1">
      <c r="A170" s="92" t="n">
        <f>Games!A166</f>
        <v>11</v>
      </c>
      <c r="B170" s="92" t="str">
        <f>IF('Prediction Log'!B185=0, "",'Prediction Log'!B185)</f>
        <v>South Carolina</v>
      </c>
      <c r="C170" s="92" t="str">
        <f>IF('Prediction Log'!C185=0, "",'Prediction Log'!C185)</f>
        <v>Vanderbilt</v>
      </c>
      <c r="D170" s="92" t="n">
        <f>IF('Prediction Log'!D185=0, "",'Prediction Log'!D185)</f>
        <v>-13.5</v>
      </c>
      <c r="E170" s="92" t="n">
        <f>IF('Prediction Log'!E185=0, "",'Prediction Log'!E185)</f>
        <v>-13.2</v>
      </c>
      <c r="F170" s="92" t="str">
        <f>IF('Prediction Log'!I185=0, "",'Prediction Log'!I185)</f>
        <v>South Carolina</v>
      </c>
      <c r="G170" s="70" t="str">
        <f>IF(ISBLANK(Games!B166), "",'Prediction Log'!$J185)</f>
        <v>South Carolina</v>
      </c>
      <c r="H170" s="93" t="n">
        <f>'Prediction Log'!$K185</f>
        <v>0.903269</v>
      </c>
      <c r="I170" s="92" t="str">
        <f>IF(ISBLANK(Games!M166), "",IF(AND(Games!M166="",Games!N166=""),"",IF(ISTEXT(Games!N166), "Side",Games!M166)))</f>
        <v/>
      </c>
      <c r="J170" s="92" t="str">
        <f>IF(ISBLANK(Games!M166), "",IF('Bet Log'!$I170="Spread", Games!O166, ""))</f>
        <v/>
      </c>
      <c r="K170" s="92" t="str">
        <f>IF(ISBLANK(Games!N166), "",IF(ISTEXT(Games!N166), Games!N166, ""))</f>
        <v/>
      </c>
      <c r="L170" s="92" t="str">
        <f>IF(ISBLANK(Games!Q166), "", Games!Q166)</f>
        <v/>
      </c>
      <c r="M170" s="92"/>
      <c r="N170" s="94"/>
      <c r="O170" s="94"/>
      <c r="P170" s="95"/>
      <c r="Q170" s="95"/>
      <c r="R170" s="95"/>
      <c r="S170" s="95"/>
      <c r="T170" s="96" t="n">
        <f t="shared" si="2"/>
        <v>0</v>
      </c>
      <c r="U170" s="96" t="n">
        <f t="shared" si="3"/>
        <v>0</v>
      </c>
      <c r="V170" s="96" t="n">
        <f t="shared" si="4"/>
        <v>0</v>
      </c>
      <c r="W170" s="96" t="n">
        <f t="shared" si="5"/>
        <v>0</v>
      </c>
      <c r="X170" s="96" t="n">
        <f t="shared" si="6"/>
        <v>0</v>
      </c>
      <c r="Y170" s="96" t="n">
        <f t="shared" si="7"/>
        <v>0</v>
      </c>
      <c r="Z170" s="95" t="str">
        <f>IF(OR(ISBLANK('Prediction Log'!N185),ISBLANK('Bet Log'!$N170)), "", IF('Prediction Log'!W185="Y", "W", "L"))</f>
        <v/>
      </c>
      <c r="AA170" s="96" t="str">
        <f t="shared" si="8"/>
        <v/>
      </c>
      <c r="AB170" s="95" t="str">
        <f>IF(OR(ISBLANK('Prediction Log'!N185),ISBLANK('Bet Log'!$O170)), "", IF('Prediction Log'!X185="Y", "W", "L"))</f>
        <v/>
      </c>
      <c r="AC170" s="96" t="str">
        <f t="shared" si="9"/>
        <v/>
      </c>
      <c r="AD170" s="95"/>
      <c r="AE170" s="92" t="str">
        <f t="shared" si="10"/>
        <v/>
      </c>
      <c r="AF170" s="97" t="n">
        <f>IF(ISERROR('Bet Log'!$AA170+'Bet Log'!$AC170+'Bet Log'!$AE170), "", 'Bet Log'!$AA170+'Bet Log'!$AC170+'Bet Log'!$AE170)</f>
        <v>0</v>
      </c>
    </row>
    <row r="171" ht="14.25" customHeight="1">
      <c r="A171" s="92" t="n">
        <f>Games!A167</f>
        <v>11</v>
      </c>
      <c r="B171" s="92" t="str">
        <f>IF('Prediction Log'!B186=0, "",'Prediction Log'!B186)</f>
        <v>Liberty</v>
      </c>
      <c r="C171" s="92" t="str">
        <f>IF('Prediction Log'!C186=0, "",'Prediction Log'!C186)</f>
        <v>Old Dominion</v>
      </c>
      <c r="D171" s="92" t="n">
        <f>IF('Prediction Log'!D186=0, "",'Prediction Log'!D186)</f>
        <v>-13.5</v>
      </c>
      <c r="E171" s="92" t="n">
        <f>IF('Prediction Log'!E186=0, "",'Prediction Log'!E186)</f>
        <v>-13.4</v>
      </c>
      <c r="F171" s="92" t="str">
        <f>IF('Prediction Log'!I186=0, "",'Prediction Log'!I186)</f>
        <v>Liberty</v>
      </c>
      <c r="G171" s="70" t="str">
        <f>IF(ISBLANK(Games!B167), "",'Prediction Log'!$J186)</f>
        <v>Liberty</v>
      </c>
      <c r="H171" s="93" t="n">
        <f>'Prediction Log'!$K186</f>
        <v>0.904194</v>
      </c>
      <c r="I171" s="92" t="str">
        <f>IF(ISBLANK(Games!M167), "",IF(AND(Games!M167="",Games!N167=""),"",IF(ISTEXT(Games!N167), "Side",Games!M167)))</f>
        <v/>
      </c>
      <c r="J171" s="92" t="str">
        <f>IF(ISBLANK(Games!M167), "",IF('Bet Log'!$I171="Spread", Games!O167, ""))</f>
        <v/>
      </c>
      <c r="K171" s="92" t="str">
        <f>IF(ISBLANK(Games!N167), "",IF(ISTEXT(Games!N167), Games!N167, ""))</f>
        <v/>
      </c>
      <c r="L171" s="92" t="str">
        <f>IF(ISBLANK(Games!Q167), "", Games!Q167)</f>
        <v/>
      </c>
      <c r="M171" s="92"/>
      <c r="N171" s="94"/>
      <c r="O171" s="94"/>
      <c r="P171" s="95"/>
      <c r="Q171" s="95"/>
      <c r="R171" s="95"/>
      <c r="S171" s="95"/>
      <c r="T171" s="96" t="n">
        <f t="shared" si="2"/>
        <v>0</v>
      </c>
      <c r="U171" s="96" t="n">
        <f t="shared" si="3"/>
        <v>0</v>
      </c>
      <c r="V171" s="96" t="n">
        <f t="shared" si="4"/>
        <v>0</v>
      </c>
      <c r="W171" s="96" t="n">
        <f t="shared" si="5"/>
        <v>0</v>
      </c>
      <c r="X171" s="96" t="n">
        <f t="shared" si="6"/>
        <v>0</v>
      </c>
      <c r="Y171" s="96" t="n">
        <f t="shared" si="7"/>
        <v>0</v>
      </c>
      <c r="Z171" s="95" t="str">
        <f>IF(OR(ISBLANK('Prediction Log'!N186),ISBLANK('Bet Log'!$N171)), "", IF('Prediction Log'!W186="Y", "W", "L"))</f>
        <v/>
      </c>
      <c r="AA171" s="96" t="str">
        <f t="shared" si="8"/>
        <v/>
      </c>
      <c r="AB171" s="95" t="str">
        <f>IF(OR(ISBLANK('Prediction Log'!N186),ISBLANK('Bet Log'!$O171)), "", IF('Prediction Log'!X186="Y", "W", "L"))</f>
        <v/>
      </c>
      <c r="AC171" s="96" t="str">
        <f t="shared" si="9"/>
        <v/>
      </c>
      <c r="AD171" s="95"/>
      <c r="AE171" s="92" t="str">
        <f t="shared" si="10"/>
        <v/>
      </c>
      <c r="AF171" s="97" t="n">
        <f>IF(ISERROR('Bet Log'!$AA171+'Bet Log'!$AC171+'Bet Log'!$AE171), "", 'Bet Log'!$AA171+'Bet Log'!$AC171+'Bet Log'!$AE171)</f>
        <v>0</v>
      </c>
    </row>
    <row r="172" ht="14.25" customHeight="1">
      <c r="A172" s="92" t="n">
        <f>Games!A168</f>
        <v>11</v>
      </c>
      <c r="B172" s="92" t="str">
        <f>IF('Prediction Log'!B187=0, "",'Prediction Log'!B187)</f>
        <v>Louisiana Monroe</v>
      </c>
      <c r="C172" s="92" t="str">
        <f>IF('Prediction Log'!C187=0, "",'Prediction Log'!C187)</f>
        <v>Troy</v>
      </c>
      <c r="D172" s="92" t="n">
        <f>IF('Prediction Log'!D187=0, "",'Prediction Log'!D187)</f>
        <v>21.5</v>
      </c>
      <c r="E172" s="92" t="n">
        <f>IF('Prediction Log'!E187=0, "",'Prediction Log'!E187)</f>
        <v>25.6</v>
      </c>
      <c r="F172" s="92" t="str">
        <f>IF('Prediction Log'!I187=0, "",'Prediction Log'!I187)</f>
        <v>Troy</v>
      </c>
      <c r="G172" s="70" t="str">
        <f>IF(ISBLANK(Games!B168), "",'Prediction Log'!$J187)</f>
        <v>Troy</v>
      </c>
      <c r="H172" s="93" t="n">
        <f>'Prediction Log'!$K187</f>
        <v>0.99035</v>
      </c>
      <c r="I172" s="92" t="str">
        <f>IF(ISBLANK(Games!M168), "",IF(AND(Games!M168="",Games!N168=""),"",IF(ISTEXT(Games!N168), "Side",Games!M168)))</f>
        <v/>
      </c>
      <c r="J172" s="92" t="str">
        <f>IF(ISBLANK(Games!M168), "",IF('Bet Log'!$I172="Spread", Games!O168, ""))</f>
        <v/>
      </c>
      <c r="K172" s="92" t="str">
        <f>IF(ISBLANK(Games!N168), "",IF(ISTEXT(Games!N168), Games!N168, ""))</f>
        <v/>
      </c>
      <c r="L172" s="92" t="str">
        <f>IF(ISBLANK(Games!Q168), "", Games!Q168)</f>
        <v/>
      </c>
      <c r="M172" s="92"/>
      <c r="N172" s="94"/>
      <c r="O172" s="94"/>
      <c r="P172" s="95"/>
      <c r="Q172" s="95"/>
      <c r="R172" s="95"/>
      <c r="S172" s="95"/>
      <c r="T172" s="96" t="n">
        <f t="shared" si="2"/>
        <v>0</v>
      </c>
      <c r="U172" s="96" t="n">
        <f t="shared" si="3"/>
        <v>0</v>
      </c>
      <c r="V172" s="96" t="n">
        <f t="shared" si="4"/>
        <v>0</v>
      </c>
      <c r="W172" s="96" t="n">
        <f t="shared" si="5"/>
        <v>0</v>
      </c>
      <c r="X172" s="96" t="n">
        <f t="shared" si="6"/>
        <v>0</v>
      </c>
      <c r="Y172" s="96" t="n">
        <f t="shared" si="7"/>
        <v>0</v>
      </c>
      <c r="Z172" s="95" t="str">
        <f>IF(OR(ISBLANK('Prediction Log'!N187),ISBLANK('Bet Log'!$N172)), "", IF('Prediction Log'!W187="Y", "W", "L"))</f>
        <v/>
      </c>
      <c r="AA172" s="96" t="str">
        <f t="shared" si="8"/>
        <v/>
      </c>
      <c r="AB172" s="95" t="str">
        <f>IF(OR(ISBLANK('Prediction Log'!N187),ISBLANK('Bet Log'!$O172)), "", IF('Prediction Log'!X187="Y", "W", "L"))</f>
        <v/>
      </c>
      <c r="AC172" s="96" t="str">
        <f t="shared" si="9"/>
        <v/>
      </c>
      <c r="AD172" s="95"/>
      <c r="AE172" s="92" t="str">
        <f t="shared" si="10"/>
        <v/>
      </c>
      <c r="AF172" s="97" t="n">
        <f>IF(ISERROR('Bet Log'!$AA172+'Bet Log'!$AC172+'Bet Log'!$AE172), "", 'Bet Log'!$AA172+'Bet Log'!$AC172+'Bet Log'!$AE172)</f>
        <v>0</v>
      </c>
    </row>
    <row r="173" ht="14.25" customHeight="1">
      <c r="A173" s="92" t="n">
        <f>Games!A169</f>
        <v>11</v>
      </c>
      <c r="B173" s="92" t="str">
        <f>IF('Prediction Log'!B188=0, "",'Prediction Log'!B188)</f>
        <v>Colorado</v>
      </c>
      <c r="C173" s="92" t="str">
        <f>IF('Prediction Log'!C188=0, "",'Prediction Log'!C188)</f>
        <v>Arizona</v>
      </c>
      <c r="D173" s="92" t="n">
        <f>IF('Prediction Log'!D188=0, "",'Prediction Log'!D188)</f>
        <v>10.5</v>
      </c>
      <c r="E173" s="92" t="n">
        <f>IF('Prediction Log'!E188=0, "",'Prediction Log'!E188)</f>
        <v>20.3</v>
      </c>
      <c r="F173" s="92" t="str">
        <f>IF('Prediction Log'!I188=0, "",'Prediction Log'!I188)</f>
        <v>Arizona</v>
      </c>
      <c r="G173" s="70" t="str">
        <f>IF(ISBLANK(Games!B169), "",'Prediction Log'!$J188)</f>
        <v>Arizona</v>
      </c>
      <c r="H173" s="93" t="n">
        <f>'Prediction Log'!$K188</f>
        <v>0.990923</v>
      </c>
      <c r="I173" s="92" t="str">
        <f>IF(ISBLANK(Games!M169), "",IF(AND(Games!M169="",Games!N169=""),"",IF(ISTEXT(Games!N169), "Side",Games!M169)))</f>
        <v>Spread</v>
      </c>
      <c r="J173" s="92" t="str">
        <f>IF(ISBLANK(Games!M169), "",IF('Bet Log'!$I173="Spread", Games!O169, ""))</f>
        <v>Arizona</v>
      </c>
      <c r="K173" s="92" t="str">
        <f>IF(ISBLANK(Games!N169), "",IF(ISTEXT(Games!N169), Games!N169, ""))</f>
        <v/>
      </c>
      <c r="L173" s="92" t="n">
        <f>IF(ISBLANK(Games!Q169), "", Games!Q169)</f>
        <v>10.5</v>
      </c>
      <c r="M173" s="92"/>
      <c r="N173" s="94"/>
      <c r="O173" s="94" t="n">
        <v>4.0</v>
      </c>
      <c r="P173" s="95"/>
      <c r="Q173" s="95"/>
      <c r="R173" s="95" t="n">
        <v>-110.0</v>
      </c>
      <c r="S173" s="95"/>
      <c r="T173" s="96" t="n">
        <f t="shared" si="2"/>
        <v>0</v>
      </c>
      <c r="U173" s="96" t="n">
        <f t="shared" si="3"/>
        <v>0</v>
      </c>
      <c r="V173" s="96" t="n">
        <f t="shared" si="4"/>
        <v>7.636363636</v>
      </c>
      <c r="W173" s="96" t="n">
        <f t="shared" si="5"/>
        <v>3.636363636</v>
      </c>
      <c r="X173" s="96" t="n">
        <f t="shared" si="6"/>
        <v>0</v>
      </c>
      <c r="Y173" s="96" t="n">
        <f t="shared" si="7"/>
        <v>0</v>
      </c>
      <c r="Z173" s="95" t="str">
        <f>IF(OR(ISBLANK('Prediction Log'!N188),ISBLANK('Bet Log'!$N173)), "", IF('Prediction Log'!W188="Y", "W", "L"))</f>
        <v/>
      </c>
      <c r="AA173" s="96" t="str">
        <f t="shared" si="8"/>
        <v/>
      </c>
      <c r="AB173" s="95" t="str">
        <f>IF(OR(ISBLANK('Prediction Log'!N188),ISBLANK('Bet Log'!$O173)), "", IF('Prediction Log'!X188="Y", "W", "L"))</f>
        <v>L</v>
      </c>
      <c r="AC173" s="96" t="n">
        <f t="shared" si="9"/>
        <v>-4</v>
      </c>
      <c r="AD173" s="95"/>
      <c r="AE173" s="92" t="str">
        <f t="shared" si="10"/>
        <v/>
      </c>
      <c r="AF173" s="97" t="n">
        <f>IF(ISERROR('Bet Log'!$AA173+'Bet Log'!$AC173+'Bet Log'!$AE173), "", 'Bet Log'!$AA173+'Bet Log'!$AC173+'Bet Log'!$AE173)</f>
        <v>-4</v>
      </c>
    </row>
    <row r="174" ht="14.25" customHeight="1">
      <c r="A174" s="92" t="n">
        <f>Games!A170</f>
        <v>11</v>
      </c>
      <c r="B174" s="92" t="str">
        <f>IF('Prediction Log'!B189=0, "",'Prediction Log'!B189)</f>
        <v>James Madison</v>
      </c>
      <c r="C174" s="92" t="str">
        <f>IF('Prediction Log'!C189=0, "",'Prediction Log'!C189)</f>
        <v>Connecticut</v>
      </c>
      <c r="D174" s="92" t="n">
        <f>IF('Prediction Log'!D189=0, "",'Prediction Log'!D189)</f>
        <v>-24.5</v>
      </c>
      <c r="E174" s="92" t="n">
        <f>IF('Prediction Log'!E189=0, "",'Prediction Log'!E189)</f>
        <v>-29.9</v>
      </c>
      <c r="F174" s="92" t="str">
        <f>IF('Prediction Log'!I189=0, "",'Prediction Log'!I189)</f>
        <v>James Madison</v>
      </c>
      <c r="G174" s="70" t="str">
        <f>IF(ISBLANK(Games!B170), "",'Prediction Log'!$J189)</f>
        <v>James Madison</v>
      </c>
      <c r="H174" s="93" t="n">
        <f>'Prediction Log'!$K189</f>
        <v>0.996675</v>
      </c>
      <c r="I174" s="92" t="str">
        <f>IF(ISBLANK(Games!M170), "",IF(AND(Games!M170="",Games!N170=""),"",IF(ISTEXT(Games!N170), "Side",Games!M170)))</f>
        <v/>
      </c>
      <c r="J174" s="92" t="str">
        <f>IF(ISBLANK(Games!M170), "",IF('Bet Log'!$I174="Spread", Games!O170, ""))</f>
        <v/>
      </c>
      <c r="K174" s="92" t="str">
        <f>IF(ISBLANK(Games!N170), "",IF(ISTEXT(Games!N170), Games!N170, ""))</f>
        <v/>
      </c>
      <c r="L174" s="92" t="str">
        <f>IF(ISBLANK(Games!Q170), "", Games!Q170)</f>
        <v/>
      </c>
      <c r="M174" s="92"/>
      <c r="N174" s="94"/>
      <c r="O174" s="94"/>
      <c r="P174" s="95"/>
      <c r="Q174" s="95"/>
      <c r="R174" s="95"/>
      <c r="S174" s="95"/>
      <c r="T174" s="96" t="n">
        <f t="shared" si="2"/>
        <v>0</v>
      </c>
      <c r="U174" s="96" t="n">
        <f t="shared" si="3"/>
        <v>0</v>
      </c>
      <c r="V174" s="96" t="n">
        <f t="shared" si="4"/>
        <v>0</v>
      </c>
      <c r="W174" s="96" t="n">
        <f t="shared" si="5"/>
        <v>0</v>
      </c>
      <c r="X174" s="96" t="n">
        <f t="shared" si="6"/>
        <v>0</v>
      </c>
      <c r="Y174" s="96" t="n">
        <f t="shared" si="7"/>
        <v>0</v>
      </c>
      <c r="Z174" s="95" t="str">
        <f>IF(OR(ISBLANK('Prediction Log'!N189),ISBLANK('Bet Log'!$N174)), "", IF('Prediction Log'!W189="Y", "W", "L"))</f>
        <v/>
      </c>
      <c r="AA174" s="96" t="str">
        <f t="shared" si="8"/>
        <v/>
      </c>
      <c r="AB174" s="95" t="str">
        <f>IF(OR(ISBLANK('Prediction Log'!N189),ISBLANK('Bet Log'!$O174)), "", IF('Prediction Log'!X189="Y", "W", "L"))</f>
        <v/>
      </c>
      <c r="AC174" s="96" t="str">
        <f t="shared" si="9"/>
        <v/>
      </c>
      <c r="AD174" s="95"/>
      <c r="AE174" s="92" t="str">
        <f t="shared" si="10"/>
        <v/>
      </c>
      <c r="AF174" s="97" t="n">
        <f>IF(ISERROR('Bet Log'!$AA174+'Bet Log'!$AC174+'Bet Log'!$AE174), "", 'Bet Log'!$AA174+'Bet Log'!$AC174+'Bet Log'!$AE174)</f>
        <v>0</v>
      </c>
    </row>
    <row r="175" ht="14.25" customHeight="1">
      <c r="A175" s="92" t="n">
        <f>Games!A171</f>
        <v>11</v>
      </c>
      <c r="B175" s="92" t="str">
        <f>IF('Prediction Log'!B190=0, "",'Prediction Log'!B190)</f>
        <v>Georgia State</v>
      </c>
      <c r="C175" s="92" t="str">
        <f>IF('Prediction Log'!C190=0, "",'Prediction Log'!C190)</f>
        <v>Appalachian State</v>
      </c>
      <c r="D175" s="92" t="n">
        <f>IF('Prediction Log'!D190=0, "",'Prediction Log'!D190)</f>
        <v>-2.5</v>
      </c>
      <c r="E175" s="92" t="n">
        <f>IF('Prediction Log'!E190=0, "",'Prediction Log'!E190)</f>
        <v>4.7</v>
      </c>
      <c r="F175" s="92" t="str">
        <f>IF('Prediction Log'!I190=0, "",'Prediction Log'!I190)</f>
        <v>Appalachian State</v>
      </c>
      <c r="G175" s="70" t="str">
        <f>IF(ISBLANK(Games!B171), "",'Prediction Log'!$J190)</f>
        <v>Appalachian State</v>
      </c>
      <c r="H175" s="93" t="n">
        <f>'Prediction Log'!$K190</f>
        <v>0.512198</v>
      </c>
      <c r="I175" s="92" t="str">
        <f>IF(ISBLANK(Games!M171), "",IF(AND(Games!M171="",Games!N171=""),"",IF(ISTEXT(Games!N171), "Side",Games!M171)))</f>
        <v>Side</v>
      </c>
      <c r="J175" s="92" t="str">
        <f>IF(ISBLANK(Games!M171), "",IF('Bet Log'!$I175="Spread", Games!O171, ""))</f>
        <v/>
      </c>
      <c r="K175" s="92" t="str">
        <f>IF(ISBLANK(Games!N171), "",IF(ISTEXT(Games!N171), Games!N171, ""))</f>
        <v>Appalachian State</v>
      </c>
      <c r="L175" s="92" t="str">
        <f>IF(ISBLANK(Games!Q171), "", Games!Q171)</f>
        <v/>
      </c>
      <c r="M175" s="92"/>
      <c r="N175" s="94" t="n">
        <v>3.0</v>
      </c>
      <c r="O175" s="94"/>
      <c r="P175" s="95"/>
      <c r="Q175" s="95" t="n">
        <v>110.0</v>
      </c>
      <c r="R175" s="95"/>
      <c r="S175" s="95"/>
      <c r="T175" s="96" t="n">
        <f t="shared" si="2"/>
        <v>6.3</v>
      </c>
      <c r="U175" s="96" t="n">
        <f t="shared" si="3"/>
        <v>3.3</v>
      </c>
      <c r="V175" s="96" t="n">
        <f t="shared" si="4"/>
        <v>0</v>
      </c>
      <c r="W175" s="96" t="n">
        <f t="shared" si="5"/>
        <v>0</v>
      </c>
      <c r="X175" s="96" t="n">
        <f t="shared" si="6"/>
        <v>0</v>
      </c>
      <c r="Y175" s="96" t="n">
        <f t="shared" si="7"/>
        <v>0</v>
      </c>
      <c r="Z175" s="95" t="str">
        <f>IF(OR(ISBLANK('Prediction Log'!N190),ISBLANK('Bet Log'!$N175)), "", IF('Prediction Log'!W190="Y", "W", "L"))</f>
        <v>W</v>
      </c>
      <c r="AA175" s="96" t="n">
        <f t="shared" si="8"/>
        <v>3.3</v>
      </c>
      <c r="AB175" s="95" t="str">
        <f>IF(OR(ISBLANK('Prediction Log'!N190),ISBLANK('Bet Log'!$O175)), "", IF('Prediction Log'!X190="Y", "W", "L"))</f>
        <v/>
      </c>
      <c r="AC175" s="96" t="str">
        <f t="shared" si="9"/>
        <v/>
      </c>
      <c r="AD175" s="95"/>
      <c r="AE175" s="92" t="str">
        <f t="shared" si="10"/>
        <v/>
      </c>
      <c r="AF175" s="97" t="n">
        <f>IF(ISERROR('Bet Log'!$AA175+'Bet Log'!$AC175+'Bet Log'!$AE175), "", 'Bet Log'!$AA175+'Bet Log'!$AC175+'Bet Log'!$AE175)</f>
        <v>3.3</v>
      </c>
    </row>
    <row r="176" ht="14.25" customHeight="1">
      <c r="A176" s="92" t="n">
        <f>Games!A172</f>
        <v>11</v>
      </c>
      <c r="B176" s="92" t="str">
        <f>IF('Prediction Log'!B191=0, "",'Prediction Log'!B191)</f>
        <v>Charlotte</v>
      </c>
      <c r="C176" s="92" t="str">
        <f>IF('Prediction Log'!C191=0, "",'Prediction Log'!C191)</f>
        <v>Memphis</v>
      </c>
      <c r="D176" s="92" t="n">
        <f>IF('Prediction Log'!D191=0, "",'Prediction Log'!D191)</f>
        <v>9.5</v>
      </c>
      <c r="E176" s="92" t="n">
        <f>IF('Prediction Log'!E191=0, "",'Prediction Log'!E191)</f>
        <v>21.4</v>
      </c>
      <c r="F176" s="92" t="str">
        <f>IF('Prediction Log'!I191=0, "",'Prediction Log'!I191)</f>
        <v>Memphis</v>
      </c>
      <c r="G176" s="70" t="str">
        <f>IF(ISBLANK(Games!B172), "",'Prediction Log'!$J191)</f>
        <v>Memphis</v>
      </c>
      <c r="H176" s="93" t="n">
        <f>'Prediction Log'!$K191</f>
        <v>0.983413</v>
      </c>
      <c r="I176" s="92" t="str">
        <f>IF(ISBLANK(Games!M172), "",IF(AND(Games!M172="",Games!N172=""),"",IF(ISTEXT(Games!N172), "Side",Games!M172)))</f>
        <v>Spread</v>
      </c>
      <c r="J176" s="92" t="str">
        <f>IF(ISBLANK(Games!M172), "",IF('Bet Log'!$I176="Spread", Games!O172, ""))</f>
        <v>Memphis</v>
      </c>
      <c r="K176" s="92" t="str">
        <f>IF(ISBLANK(Games!N172), "",IF(ISTEXT(Games!N172), Games!N172, ""))</f>
        <v/>
      </c>
      <c r="L176" s="92" t="n">
        <f>IF(ISBLANK(Games!Q172), "", Games!Q172)</f>
        <v>10</v>
      </c>
      <c r="M176" s="92"/>
      <c r="N176" s="94"/>
      <c r="O176" s="94" t="n">
        <v>3.0</v>
      </c>
      <c r="P176" s="95"/>
      <c r="Q176" s="95"/>
      <c r="R176" s="95" t="n">
        <v>-110.0</v>
      </c>
      <c r="S176" s="95"/>
      <c r="T176" s="96" t="n">
        <f t="shared" si="2"/>
        <v>0</v>
      </c>
      <c r="U176" s="96" t="n">
        <f t="shared" si="3"/>
        <v>0</v>
      </c>
      <c r="V176" s="96" t="n">
        <f t="shared" si="4"/>
        <v>5.727272727</v>
      </c>
      <c r="W176" s="96" t="n">
        <f t="shared" si="5"/>
        <v>2.727272727</v>
      </c>
      <c r="X176" s="96" t="n">
        <f t="shared" si="6"/>
        <v>0</v>
      </c>
      <c r="Y176" s="96" t="n">
        <f t="shared" si="7"/>
        <v>0</v>
      </c>
      <c r="Z176" s="95" t="str">
        <f>IF(OR(ISBLANK('Prediction Log'!N191),ISBLANK('Bet Log'!$N176)), "", IF('Prediction Log'!W191="Y", "W", "L"))</f>
        <v/>
      </c>
      <c r="AA176" s="96" t="str">
        <f t="shared" si="8"/>
        <v/>
      </c>
      <c r="AB176" s="95" t="str">
        <f>IF(OR(ISBLANK('Prediction Log'!N191),ISBLANK('Bet Log'!$O176)), "", IF('Prediction Log'!X191="Y", "W", "L"))</f>
        <v>L</v>
      </c>
      <c r="AC176" s="96" t="n">
        <f t="shared" si="9"/>
        <v>-3</v>
      </c>
      <c r="AD176" s="95"/>
      <c r="AE176" s="92" t="str">
        <f t="shared" si="10"/>
        <v/>
      </c>
      <c r="AF176" s="97" t="n">
        <f>IF(ISERROR('Bet Log'!$AA176+'Bet Log'!$AC176+'Bet Log'!$AE176), "", 'Bet Log'!$AA176+'Bet Log'!$AC176+'Bet Log'!$AE176)</f>
        <v>-3</v>
      </c>
    </row>
    <row r="177" ht="14.25" customHeight="1">
      <c r="A177" s="92" t="n">
        <f>Games!A173</f>
        <v>11</v>
      </c>
      <c r="B177" s="92" t="str">
        <f>IF('Prediction Log'!B192=0, "",'Prediction Log'!B192)</f>
        <v>Kansas State</v>
      </c>
      <c r="C177" s="92" t="str">
        <f>IF('Prediction Log'!C192=0, "",'Prediction Log'!C192)</f>
        <v>Baylor</v>
      </c>
      <c r="D177" s="92" t="n">
        <f>IF('Prediction Log'!D192=0, "",'Prediction Log'!D192)</f>
        <v>-20.5</v>
      </c>
      <c r="E177" s="92" t="n">
        <f>IF('Prediction Log'!E192=0, "",'Prediction Log'!E192)</f>
        <v>-29.7</v>
      </c>
      <c r="F177" s="92" t="str">
        <f>IF('Prediction Log'!I192=0, "",'Prediction Log'!I192)</f>
        <v>Kansas State</v>
      </c>
      <c r="G177" s="70" t="str">
        <f>IF(ISBLANK(Games!B173), "",'Prediction Log'!$J192)</f>
        <v>Kansas State</v>
      </c>
      <c r="H177" s="93" t="n">
        <f>'Prediction Log'!$K192</f>
        <v>0.996605</v>
      </c>
      <c r="I177" s="92" t="str">
        <f>IF(ISBLANK(Games!M173), "",IF(AND(Games!M173="",Games!N173=""),"",IF(ISTEXT(Games!N173), "Side",Games!M173)))</f>
        <v/>
      </c>
      <c r="J177" s="92" t="str">
        <f>IF(ISBLANK(Games!M173), "",IF('Bet Log'!$I177="Spread", Games!O173, ""))</f>
        <v/>
      </c>
      <c r="K177" s="92" t="str">
        <f>IF(ISBLANK(Games!N173), "",IF(ISTEXT(Games!N173), Games!N173, ""))</f>
        <v/>
      </c>
      <c r="L177" s="92" t="str">
        <f>IF(ISBLANK(Games!Q173), "", Games!Q173)</f>
        <v/>
      </c>
      <c r="M177" s="92"/>
      <c r="N177" s="94"/>
      <c r="O177" s="94"/>
      <c r="P177" s="95"/>
      <c r="Q177" s="95"/>
      <c r="R177" s="95"/>
      <c r="S177" s="95"/>
      <c r="T177" s="96" t="n">
        <f t="shared" si="2"/>
        <v>0</v>
      </c>
      <c r="U177" s="96" t="n">
        <f t="shared" si="3"/>
        <v>0</v>
      </c>
      <c r="V177" s="96" t="n">
        <f t="shared" si="4"/>
        <v>0</v>
      </c>
      <c r="W177" s="96" t="n">
        <f t="shared" si="5"/>
        <v>0</v>
      </c>
      <c r="X177" s="96" t="n">
        <f t="shared" si="6"/>
        <v>0</v>
      </c>
      <c r="Y177" s="96" t="n">
        <f t="shared" si="7"/>
        <v>0</v>
      </c>
      <c r="Z177" s="95" t="str">
        <f>IF(OR(ISBLANK('Prediction Log'!N192),ISBLANK('Bet Log'!$N177)), "", IF('Prediction Log'!W192="Y", "W", "L"))</f>
        <v/>
      </c>
      <c r="AA177" s="96" t="str">
        <f t="shared" si="8"/>
        <v/>
      </c>
      <c r="AB177" s="95" t="str">
        <f>IF(OR(ISBLANK('Prediction Log'!N192),ISBLANK('Bet Log'!$O177)), "", IF('Prediction Log'!X192="Y", "W", "L"))</f>
        <v/>
      </c>
      <c r="AC177" s="96" t="str">
        <f t="shared" si="9"/>
        <v/>
      </c>
      <c r="AD177" s="95"/>
      <c r="AE177" s="92" t="str">
        <f t="shared" si="10"/>
        <v/>
      </c>
      <c r="AF177" s="97" t="n">
        <f>IF(ISERROR('Bet Log'!$AA177+'Bet Log'!$AC177+'Bet Log'!$AE177), "", 'Bet Log'!$AA177+'Bet Log'!$AC177+'Bet Log'!$AE177)</f>
        <v>0</v>
      </c>
    </row>
    <row r="178" ht="14.25" customHeight="1">
      <c r="A178" s="92" t="n">
        <f>Games!A174</f>
        <v>11</v>
      </c>
      <c r="B178" s="92" t="str">
        <f>IF('Prediction Log'!B193=0, "",'Prediction Log'!B193)</f>
        <v>Louisiana Tech</v>
      </c>
      <c r="C178" s="92" t="str">
        <f>IF('Prediction Log'!C193=0, "",'Prediction Log'!C193)</f>
        <v>Sam Houston State</v>
      </c>
      <c r="D178" s="92" t="n">
        <f>IF('Prediction Log'!D193=0, "",'Prediction Log'!D193)</f>
        <v>-7.5</v>
      </c>
      <c r="E178" s="92" t="n">
        <f>IF('Prediction Log'!E193=0, "",'Prediction Log'!E193)</f>
        <v>2.1</v>
      </c>
      <c r="F178" s="92" t="str">
        <f>IF('Prediction Log'!I193=0, "",'Prediction Log'!I193)</f>
        <v>Sam Houston State</v>
      </c>
      <c r="G178" s="70" t="str">
        <f>IF(ISBLANK(Games!B174), "",'Prediction Log'!$J193)</f>
        <v>Louisiana Tech</v>
      </c>
      <c r="H178" s="93" t="n">
        <f>'Prediction Log'!$K193</f>
        <v>0.616674</v>
      </c>
      <c r="I178" s="92" t="str">
        <f>IF(ISBLANK(Games!M174), "",IF(AND(Games!M174="",Games!N174=""),"",IF(ISTEXT(Games!N174), "Side",Games!M174)))</f>
        <v>Spread</v>
      </c>
      <c r="J178" s="92" t="str">
        <f>IF(ISBLANK(Games!M174), "",IF('Bet Log'!$I178="Spread", Games!O174, ""))</f>
        <v>Sam Houston State</v>
      </c>
      <c r="K178" s="92" t="str">
        <f>IF(ISBLANK(Games!N174), "",IF(ISTEXT(Games!N174), Games!N174, ""))</f>
        <v/>
      </c>
      <c r="L178" s="92" t="n">
        <f>IF(ISBLANK(Games!Q174), "", Games!Q174)</f>
        <v>-7.5</v>
      </c>
      <c r="M178" s="92"/>
      <c r="N178" s="94"/>
      <c r="O178" s="94" t="n">
        <v>2.0</v>
      </c>
      <c r="P178" s="95"/>
      <c r="Q178" s="95"/>
      <c r="R178" s="95" t="n">
        <v>-110.0</v>
      </c>
      <c r="S178" s="95"/>
      <c r="T178" s="96" t="n">
        <f t="shared" si="2"/>
        <v>0</v>
      </c>
      <c r="U178" s="96" t="n">
        <f t="shared" si="3"/>
        <v>0</v>
      </c>
      <c r="V178" s="96" t="n">
        <f t="shared" si="4"/>
        <v>3.818181818</v>
      </c>
      <c r="W178" s="96" t="n">
        <f t="shared" si="5"/>
        <v>1.818181818</v>
      </c>
      <c r="X178" s="96" t="n">
        <f t="shared" si="6"/>
        <v>0</v>
      </c>
      <c r="Y178" s="96" t="n">
        <f t="shared" si="7"/>
        <v>0</v>
      </c>
      <c r="Z178" s="95" t="str">
        <f>IF(OR(ISBLANK('Prediction Log'!N193),ISBLANK('Bet Log'!$N178)), "", IF('Prediction Log'!W193="Y", "W", "L"))</f>
        <v/>
      </c>
      <c r="AA178" s="96" t="str">
        <f t="shared" si="8"/>
        <v/>
      </c>
      <c r="AB178" s="95" t="str">
        <f>IF(OR(ISBLANK('Prediction Log'!N193),ISBLANK('Bet Log'!$O178)), "", IF('Prediction Log'!X193="Y", "W", "L"))</f>
        <v>W</v>
      </c>
      <c r="AC178" s="96" t="n">
        <f t="shared" si="9"/>
        <v>1.818181818</v>
      </c>
      <c r="AD178" s="95"/>
      <c r="AE178" s="92" t="str">
        <f t="shared" si="10"/>
        <v/>
      </c>
      <c r="AF178" s="97" t="n">
        <f>IF(ISERROR('Bet Log'!$AA178+'Bet Log'!$AC178+'Bet Log'!$AE178), "", 'Bet Log'!$AA178+'Bet Log'!$AC178+'Bet Log'!$AE178)</f>
        <v>1.818181818</v>
      </c>
    </row>
    <row r="179" ht="14.25" customHeight="1">
      <c r="A179" s="92" t="n">
        <f>Games!A175</f>
        <v>11</v>
      </c>
      <c r="B179" s="92" t="str">
        <f>IF('Prediction Log'!B194=0, "",'Prediction Log'!B194)</f>
        <v>Utah State</v>
      </c>
      <c r="C179" s="92" t="str">
        <f>IF('Prediction Log'!C194=0, "",'Prediction Log'!C194)</f>
        <v>Nevada</v>
      </c>
      <c r="D179" s="92" t="n">
        <f>IF('Prediction Log'!D194=0, "",'Prediction Log'!D194)</f>
        <v>-15.5</v>
      </c>
      <c r="E179" s="92" t="n">
        <f>IF('Prediction Log'!E194=0, "",'Prediction Log'!E194)</f>
        <v>-9.2</v>
      </c>
      <c r="F179" s="92" t="str">
        <f>IF('Prediction Log'!I194=0, "",'Prediction Log'!I194)</f>
        <v>Utah State</v>
      </c>
      <c r="G179" s="70" t="str">
        <f>IF(ISBLANK(Games!B175), "",'Prediction Log'!$J194)</f>
        <v>Utah State</v>
      </c>
      <c r="H179" s="93" t="n">
        <f>'Prediction Log'!$K194</f>
        <v>0.888972</v>
      </c>
      <c r="I179" s="92" t="str">
        <f>IF(ISBLANK(Games!M175), "",IF(AND(Games!M175="",Games!N175=""),"",IF(ISTEXT(Games!N175), "Side",Games!M175)))</f>
        <v>Spread</v>
      </c>
      <c r="J179" s="92" t="str">
        <f>IF(ISBLANK(Games!M175), "",IF('Bet Log'!$I179="Spread", Games!O175, ""))</f>
        <v>Nevada</v>
      </c>
      <c r="K179" s="92" t="str">
        <f>IF(ISBLANK(Games!N175), "",IF(ISTEXT(Games!N175), Games!N175, ""))</f>
        <v/>
      </c>
      <c r="L179" s="92" t="n">
        <f>IF(ISBLANK(Games!Q175), "", Games!Q175)</f>
        <v>-15.5</v>
      </c>
      <c r="M179" s="92"/>
      <c r="N179" s="94"/>
      <c r="O179" s="94" t="n">
        <v>2.0</v>
      </c>
      <c r="P179" s="95"/>
      <c r="Q179" s="95"/>
      <c r="R179" s="95" t="n">
        <v>-110.0</v>
      </c>
      <c r="S179" s="95"/>
      <c r="T179" s="96" t="n">
        <f t="shared" si="2"/>
        <v>0</v>
      </c>
      <c r="U179" s="96" t="n">
        <f t="shared" si="3"/>
        <v>0</v>
      </c>
      <c r="V179" s="96" t="n">
        <f t="shared" si="4"/>
        <v>3.818181818</v>
      </c>
      <c r="W179" s="96" t="n">
        <f t="shared" si="5"/>
        <v>1.818181818</v>
      </c>
      <c r="X179" s="96" t="n">
        <f t="shared" si="6"/>
        <v>0</v>
      </c>
      <c r="Y179" s="96" t="n">
        <f t="shared" si="7"/>
        <v>0</v>
      </c>
      <c r="Z179" s="95" t="str">
        <f>IF(OR(ISBLANK('Prediction Log'!N194),ISBLANK('Bet Log'!$N179)), "", IF('Prediction Log'!W194="Y", "W", "L"))</f>
        <v/>
      </c>
      <c r="AA179" s="96" t="str">
        <f t="shared" si="8"/>
        <v/>
      </c>
      <c r="AB179" s="95" t="str">
        <f>IF(OR(ISBLANK('Prediction Log'!N194),ISBLANK('Bet Log'!$O179)), "", IF('Prediction Log'!X194="Y", "W", "L"))</f>
        <v>L</v>
      </c>
      <c r="AC179" s="96" t="n">
        <f t="shared" si="9"/>
        <v>-2</v>
      </c>
      <c r="AD179" s="95"/>
      <c r="AE179" s="92" t="str">
        <f t="shared" si="10"/>
        <v/>
      </c>
      <c r="AF179" s="97" t="n">
        <f>IF(ISERROR('Bet Log'!$AA179+'Bet Log'!$AC179+'Bet Log'!$AE179), "", 'Bet Log'!$AA179+'Bet Log'!$AC179+'Bet Log'!$AE179)</f>
        <v>-2</v>
      </c>
    </row>
    <row r="180" ht="14.25" customHeight="1">
      <c r="A180" s="92" t="n">
        <f>Games!A176</f>
        <v>11</v>
      </c>
      <c r="B180" s="92" t="str">
        <f>IF('Prediction Log'!B195=0, "",'Prediction Log'!B195)</f>
        <v>Missouri</v>
      </c>
      <c r="C180" s="92" t="str">
        <f>IF('Prediction Log'!C195=0, "",'Prediction Log'!C195)</f>
        <v>Tennessee</v>
      </c>
      <c r="D180" s="92" t="n">
        <f>IF('Prediction Log'!D195=0, "",'Prediction Log'!D195)</f>
        <v>1.5</v>
      </c>
      <c r="E180" s="92" t="n">
        <f>IF('Prediction Log'!E195=0, "",'Prediction Log'!E195)</f>
        <v>20.2</v>
      </c>
      <c r="F180" s="92" t="str">
        <f>IF('Prediction Log'!I195=0, "",'Prediction Log'!I195)</f>
        <v>Tennessee</v>
      </c>
      <c r="G180" s="70" t="str">
        <f>IF(ISBLANK(Games!B176), "",'Prediction Log'!$J195)</f>
        <v>Tennessee</v>
      </c>
      <c r="H180" s="93" t="n">
        <f>'Prediction Log'!$K195</f>
        <v>0.955172</v>
      </c>
      <c r="I180" s="92" t="str">
        <f>IF(ISBLANK(Games!M176), "",IF(AND(Games!M176="",Games!N176=""),"",IF(ISTEXT(Games!N176), "Side",Games!M176)))</f>
        <v>Spread</v>
      </c>
      <c r="J180" s="92" t="str">
        <f>IF(ISBLANK(Games!M176), "",IF('Bet Log'!$I180="Spread", Games!O176, ""))</f>
        <v>Tennessee</v>
      </c>
      <c r="K180" s="92" t="str">
        <f>IF(ISBLANK(Games!N176), "",IF(ISTEXT(Games!N176), Games!N176, ""))</f>
        <v/>
      </c>
      <c r="L180" s="92" t="n">
        <f>IF(ISBLANK(Games!Q176), "", Games!Q176)</f>
        <v>1.5</v>
      </c>
      <c r="M180" s="92"/>
      <c r="N180" s="94"/>
      <c r="O180" s="94" t="n">
        <v>5.0</v>
      </c>
      <c r="P180" s="95"/>
      <c r="Q180" s="95"/>
      <c r="R180" s="95" t="n">
        <v>-110.0</v>
      </c>
      <c r="S180" s="95"/>
      <c r="T180" s="96" t="n">
        <f t="shared" si="2"/>
        <v>0</v>
      </c>
      <c r="U180" s="96" t="n">
        <f t="shared" si="3"/>
        <v>0</v>
      </c>
      <c r="V180" s="96" t="n">
        <f t="shared" si="4"/>
        <v>9.545454545</v>
      </c>
      <c r="W180" s="96" t="n">
        <f t="shared" si="5"/>
        <v>4.545454545</v>
      </c>
      <c r="X180" s="96" t="n">
        <f t="shared" si="6"/>
        <v>0</v>
      </c>
      <c r="Y180" s="96" t="n">
        <f t="shared" si="7"/>
        <v>0</v>
      </c>
      <c r="Z180" s="95" t="str">
        <f>IF(OR(ISBLANK('Prediction Log'!N195),ISBLANK('Bet Log'!$N180)), "", IF('Prediction Log'!W195="Y", "W", "L"))</f>
        <v/>
      </c>
      <c r="AA180" s="96" t="str">
        <f t="shared" si="8"/>
        <v/>
      </c>
      <c r="AB180" s="95" t="str">
        <f>IF(OR(ISBLANK('Prediction Log'!N195),ISBLANK('Bet Log'!$O180)), "", IF('Prediction Log'!X195="Y", "W", "L"))</f>
        <v>L</v>
      </c>
      <c r="AC180" s="96" t="n">
        <f t="shared" si="9"/>
        <v>-5</v>
      </c>
      <c r="AD180" s="95"/>
      <c r="AE180" s="92" t="str">
        <f t="shared" si="10"/>
        <v/>
      </c>
      <c r="AF180" s="97" t="n">
        <f>IF(ISERROR('Bet Log'!$AA180+'Bet Log'!$AC180+'Bet Log'!$AE180), "", 'Bet Log'!$AA180+'Bet Log'!$AC180+'Bet Log'!$AE180)</f>
        <v>-5</v>
      </c>
    </row>
    <row r="181" ht="14.25" customHeight="1">
      <c r="A181" s="92" t="n">
        <f>Games!A177</f>
        <v>11</v>
      </c>
      <c r="B181" s="92" t="str">
        <f>IF('Prediction Log'!B196=0, "",'Prediction Log'!B196)</f>
        <v>Washington</v>
      </c>
      <c r="C181" s="92" t="str">
        <f>IF('Prediction Log'!C196=0, "",'Prediction Log'!C196)</f>
        <v>Utah</v>
      </c>
      <c r="D181" s="92" t="n">
        <f>IF('Prediction Log'!D196=0, "",'Prediction Log'!D196)</f>
        <v>-9.5</v>
      </c>
      <c r="E181" s="92" t="n">
        <f>IF('Prediction Log'!E196=0, "",'Prediction Log'!E196)</f>
        <v>-5</v>
      </c>
      <c r="F181" s="92" t="str">
        <f>IF('Prediction Log'!I196=0, "",'Prediction Log'!I196)</f>
        <v>Washington</v>
      </c>
      <c r="G181" s="70" t="str">
        <f>IF(ISBLANK(Games!B177), "",'Prediction Log'!$J196)</f>
        <v>Washington</v>
      </c>
      <c r="H181" s="93" t="n">
        <f>'Prediction Log'!$K196</f>
        <v>0.87386</v>
      </c>
      <c r="I181" s="92" t="str">
        <f>IF(ISBLANK(Games!M177), "",IF(AND(Games!M177="",Games!N177=""),"",IF(ISTEXT(Games!N177), "Side",Games!M177)))</f>
        <v/>
      </c>
      <c r="J181" s="92" t="str">
        <f>IF(ISBLANK(Games!M177), "",IF('Bet Log'!$I181="Spread", Games!O177, ""))</f>
        <v/>
      </c>
      <c r="K181" s="92" t="str">
        <f>IF(ISBLANK(Games!N177), "",IF(ISTEXT(Games!N177), Games!N177, ""))</f>
        <v/>
      </c>
      <c r="L181" s="92" t="str">
        <f>IF(ISBLANK(Games!Q177), "", Games!Q177)</f>
        <v/>
      </c>
      <c r="M181" s="92"/>
      <c r="N181" s="94"/>
      <c r="O181" s="94"/>
      <c r="P181" s="95"/>
      <c r="Q181" s="95"/>
      <c r="R181" s="95"/>
      <c r="S181" s="95"/>
      <c r="T181" s="96" t="n">
        <f t="shared" si="2"/>
        <v>0</v>
      </c>
      <c r="U181" s="96" t="n">
        <f t="shared" si="3"/>
        <v>0</v>
      </c>
      <c r="V181" s="96" t="n">
        <f t="shared" si="4"/>
        <v>0</v>
      </c>
      <c r="W181" s="96" t="n">
        <f t="shared" si="5"/>
        <v>0</v>
      </c>
      <c r="X181" s="96" t="n">
        <f t="shared" si="6"/>
        <v>0</v>
      </c>
      <c r="Y181" s="96" t="n">
        <f t="shared" si="7"/>
        <v>0</v>
      </c>
      <c r="Z181" s="95" t="str">
        <f>IF(OR(ISBLANK('Prediction Log'!N196),ISBLANK('Bet Log'!$N181)), "", IF('Prediction Log'!W196="Y", "W", "L"))</f>
        <v/>
      </c>
      <c r="AA181" s="96" t="str">
        <f t="shared" si="8"/>
        <v/>
      </c>
      <c r="AB181" s="95" t="str">
        <f>IF(OR(ISBLANK('Prediction Log'!N196),ISBLANK('Bet Log'!$O181)), "", IF('Prediction Log'!X196="Y", "W", "L"))</f>
        <v/>
      </c>
      <c r="AC181" s="96" t="str">
        <f t="shared" si="9"/>
        <v/>
      </c>
      <c r="AD181" s="95"/>
      <c r="AE181" s="92" t="str">
        <f t="shared" si="10"/>
        <v/>
      </c>
      <c r="AF181" s="97" t="n">
        <f>IF(ISERROR('Bet Log'!$AA181+'Bet Log'!$AC181+'Bet Log'!$AE181), "", 'Bet Log'!$AA181+'Bet Log'!$AC181+'Bet Log'!$AE181)</f>
        <v>0</v>
      </c>
    </row>
    <row r="182" ht="14.25" customHeight="1">
      <c r="A182" s="92" t="n">
        <f>Games!A178</f>
        <v>11</v>
      </c>
      <c r="B182" s="92" t="str">
        <f>IF('Prediction Log'!B197=0, "",'Prediction Log'!B197)</f>
        <v>UCF</v>
      </c>
      <c r="C182" s="92" t="str">
        <f>IF('Prediction Log'!C197=0, "",'Prediction Log'!C197)</f>
        <v>Oklahoma State</v>
      </c>
      <c r="D182" s="92" t="n">
        <f>IF('Prediction Log'!D197=0, "",'Prediction Log'!D197)</f>
        <v>2.5</v>
      </c>
      <c r="E182" s="92" t="n">
        <f>IF('Prediction Log'!E197=0, "",'Prediction Log'!E197)</f>
        <v>-0.4</v>
      </c>
      <c r="F182" s="92" t="str">
        <f>IF('Prediction Log'!I197=0, "",'Prediction Log'!I197)</f>
        <v>UCF</v>
      </c>
      <c r="G182" s="70" t="str">
        <f>IF(ISBLANK(Games!B178), "",'Prediction Log'!$J197)</f>
        <v>Oklahoma State</v>
      </c>
      <c r="H182" s="93" t="n">
        <f>'Prediction Log'!$K197</f>
        <v>0.81999</v>
      </c>
      <c r="I182" s="92" t="str">
        <f>IF(ISBLANK(Games!M178), "",IF(AND(Games!M178="",Games!N178=""),"",IF(ISTEXT(Games!N178), "Side",Games!M178)))</f>
        <v/>
      </c>
      <c r="J182" s="92" t="str">
        <f>IF(ISBLANK(Games!M178), "",IF('Bet Log'!$I182="Spread", Games!O178, ""))</f>
        <v/>
      </c>
      <c r="K182" s="92" t="str">
        <f>IF(ISBLANK(Games!N178), "",IF(ISTEXT(Games!N178), Games!N178, ""))</f>
        <v/>
      </c>
      <c r="L182" s="92" t="str">
        <f>IF(ISBLANK(Games!Q178), "", Games!Q178)</f>
        <v/>
      </c>
      <c r="M182" s="92"/>
      <c r="N182" s="94"/>
      <c r="O182" s="94"/>
      <c r="P182" s="95"/>
      <c r="Q182" s="95"/>
      <c r="R182" s="95"/>
      <c r="S182" s="95"/>
      <c r="T182" s="96" t="n">
        <f t="shared" si="2"/>
        <v>0</v>
      </c>
      <c r="U182" s="96" t="n">
        <f t="shared" si="3"/>
        <v>0</v>
      </c>
      <c r="V182" s="96" t="n">
        <f t="shared" si="4"/>
        <v>0</v>
      </c>
      <c r="W182" s="96" t="n">
        <f t="shared" si="5"/>
        <v>0</v>
      </c>
      <c r="X182" s="96" t="n">
        <f t="shared" si="6"/>
        <v>0</v>
      </c>
      <c r="Y182" s="96" t="n">
        <f t="shared" si="7"/>
        <v>0</v>
      </c>
      <c r="Z182" s="95" t="str">
        <f>IF(OR(ISBLANK('Prediction Log'!N197),ISBLANK('Bet Log'!$N182)), "", IF('Prediction Log'!W197="Y", "W", "L"))</f>
        <v/>
      </c>
      <c r="AA182" s="96" t="str">
        <f t="shared" si="8"/>
        <v/>
      </c>
      <c r="AB182" s="95" t="str">
        <f>IF(OR(ISBLANK('Prediction Log'!N197),ISBLANK('Bet Log'!$O182)), "", IF('Prediction Log'!X197="Y", "W", "L"))</f>
        <v/>
      </c>
      <c r="AC182" s="96" t="str">
        <f t="shared" si="9"/>
        <v/>
      </c>
      <c r="AD182" s="95"/>
      <c r="AE182" s="92" t="str">
        <f t="shared" si="10"/>
        <v/>
      </c>
      <c r="AF182" s="97" t="n">
        <f>IF(ISERROR('Bet Log'!$AA182+'Bet Log'!$AC182+'Bet Log'!$AE182), "", 'Bet Log'!$AA182+'Bet Log'!$AC182+'Bet Log'!$AE182)</f>
        <v>0</v>
      </c>
    </row>
    <row r="183" ht="14.25" customHeight="1">
      <c r="A183" s="92" t="n">
        <f>Games!A179</f>
        <v>11</v>
      </c>
      <c r="B183" s="92" t="str">
        <f>IF('Prediction Log'!B198=0, "",'Prediction Log'!B198)</f>
        <v>Wisconsin</v>
      </c>
      <c r="C183" s="92" t="str">
        <f>IF('Prediction Log'!C198=0, "",'Prediction Log'!C198)</f>
        <v>Northwestern</v>
      </c>
      <c r="D183" s="92" t="n">
        <f>IF('Prediction Log'!D198=0, "",'Prediction Log'!D198)</f>
        <v>-10.5</v>
      </c>
      <c r="E183" s="92" t="n">
        <f>IF('Prediction Log'!E198=0, "",'Prediction Log'!E198)</f>
        <v>-16.7</v>
      </c>
      <c r="F183" s="92" t="str">
        <f>IF('Prediction Log'!I198=0, "",'Prediction Log'!I198)</f>
        <v>Wisconsin</v>
      </c>
      <c r="G183" s="70" t="str">
        <f>IF(ISBLANK(Games!B179), "",'Prediction Log'!$J198)</f>
        <v>Wisconsin</v>
      </c>
      <c r="H183" s="93" t="n">
        <f>'Prediction Log'!$K198</f>
        <v>0.942121</v>
      </c>
      <c r="I183" s="92" t="str">
        <f>IF(ISBLANK(Games!M179), "",IF(AND(Games!M179="",Games!N179=""),"",IF(ISTEXT(Games!N179), "Side",Games!M179)))</f>
        <v/>
      </c>
      <c r="J183" s="92" t="str">
        <f>IF(ISBLANK(Games!M179), "",IF('Bet Log'!$I183="Spread", Games!O179, ""))</f>
        <v/>
      </c>
      <c r="K183" s="92" t="str">
        <f>IF(ISBLANK(Games!N179), "",IF(ISTEXT(Games!N179), Games!N179, ""))</f>
        <v/>
      </c>
      <c r="L183" s="92" t="str">
        <f>IF(ISBLANK(Games!Q179), "", Games!Q179)</f>
        <v/>
      </c>
      <c r="M183" s="92"/>
      <c r="N183" s="94"/>
      <c r="O183" s="94"/>
      <c r="P183" s="95"/>
      <c r="Q183" s="95"/>
      <c r="R183" s="95"/>
      <c r="S183" s="95"/>
      <c r="T183" s="96" t="n">
        <f t="shared" si="2"/>
        <v>0</v>
      </c>
      <c r="U183" s="96" t="n">
        <f t="shared" si="3"/>
        <v>0</v>
      </c>
      <c r="V183" s="96" t="n">
        <f t="shared" si="4"/>
        <v>0</v>
      </c>
      <c r="W183" s="96" t="n">
        <f t="shared" si="5"/>
        <v>0</v>
      </c>
      <c r="X183" s="96" t="n">
        <f t="shared" si="6"/>
        <v>0</v>
      </c>
      <c r="Y183" s="96" t="n">
        <f t="shared" si="7"/>
        <v>0</v>
      </c>
      <c r="Z183" s="95" t="str">
        <f>IF(OR(ISBLANK('Prediction Log'!N198),ISBLANK('Bet Log'!$N183)), "", IF('Prediction Log'!W198="Y", "W", "L"))</f>
        <v/>
      </c>
      <c r="AA183" s="96" t="str">
        <f t="shared" si="8"/>
        <v/>
      </c>
      <c r="AB183" s="95" t="str">
        <f>IF(OR(ISBLANK('Prediction Log'!N198),ISBLANK('Bet Log'!$O183)), "", IF('Prediction Log'!X198="Y", "W", "L"))</f>
        <v/>
      </c>
      <c r="AC183" s="96" t="str">
        <f t="shared" si="9"/>
        <v/>
      </c>
      <c r="AD183" s="95"/>
      <c r="AE183" s="92" t="str">
        <f t="shared" si="10"/>
        <v/>
      </c>
      <c r="AF183" s="97" t="n">
        <f>IF(ISERROR('Bet Log'!$AA183+'Bet Log'!$AC183+'Bet Log'!$AE183), "", 'Bet Log'!$AA183+'Bet Log'!$AC183+'Bet Log'!$AE183)</f>
        <v>0</v>
      </c>
    </row>
    <row r="184" ht="14.25" customHeight="1">
      <c r="A184" s="92" t="n">
        <f>Games!A180</f>
        <v>11</v>
      </c>
      <c r="B184" s="92" t="str">
        <f>IF('Prediction Log'!B199=0, "",'Prediction Log'!B199)</f>
        <v>Purdue</v>
      </c>
      <c r="C184" s="92" t="str">
        <f>IF('Prediction Log'!C199=0, "",'Prediction Log'!C199)</f>
        <v>Minnesota</v>
      </c>
      <c r="D184" s="92" t="n">
        <f>IF('Prediction Log'!D199=0, "",'Prediction Log'!D199)</f>
        <v>-1.5</v>
      </c>
      <c r="E184" s="92" t="n">
        <f>IF('Prediction Log'!E199=0, "",'Prediction Log'!E199)</f>
        <v>10.2</v>
      </c>
      <c r="F184" s="92" t="str">
        <f>IF('Prediction Log'!I199=0, "",'Prediction Log'!I199)</f>
        <v>Minnesota</v>
      </c>
      <c r="G184" s="70" t="str">
        <f>IF(ISBLANK(Games!B180), "",'Prediction Log'!$J199)</f>
        <v>Minnesota</v>
      </c>
      <c r="H184" s="93" t="n">
        <f>'Prediction Log'!$K199</f>
        <v>0.864744</v>
      </c>
      <c r="I184" s="92" t="str">
        <f>IF(ISBLANK(Games!M180), "",IF(AND(Games!M180="",Games!N180=""),"",IF(ISTEXT(Games!N180), "Side",Games!M180)))</f>
        <v>Side</v>
      </c>
      <c r="J184" s="92" t="str">
        <f>IF(ISBLANK(Games!M180), "",IF('Bet Log'!$I184="Spread", Games!O180, ""))</f>
        <v/>
      </c>
      <c r="K184" s="92" t="str">
        <f>IF(ISBLANK(Games!N180), "",IF(ISTEXT(Games!N180), Games!N180, ""))</f>
        <v>Minnesota</v>
      </c>
      <c r="L184" s="92" t="str">
        <f>IF(ISBLANK(Games!Q180), "", Games!Q180)</f>
        <v/>
      </c>
      <c r="M184" s="92"/>
      <c r="N184" s="94" t="n">
        <v>4.0</v>
      </c>
      <c r="O184" s="94"/>
      <c r="P184" s="95"/>
      <c r="Q184" s="95" t="n">
        <v>-121.0</v>
      </c>
      <c r="R184" s="95"/>
      <c r="S184" s="95"/>
      <c r="T184" s="96" t="n">
        <f t="shared" si="2"/>
        <v>7.305785124</v>
      </c>
      <c r="U184" s="96" t="n">
        <f t="shared" si="3"/>
        <v>3.305785124</v>
      </c>
      <c r="V184" s="96" t="n">
        <f t="shared" si="4"/>
        <v>0</v>
      </c>
      <c r="W184" s="96" t="n">
        <f t="shared" si="5"/>
        <v>0</v>
      </c>
      <c r="X184" s="96" t="n">
        <f t="shared" si="6"/>
        <v>0</v>
      </c>
      <c r="Y184" s="96" t="n">
        <f t="shared" si="7"/>
        <v>0</v>
      </c>
      <c r="Z184" s="95" t="str">
        <f>IF(OR(ISBLANK('Prediction Log'!N199),ISBLANK('Bet Log'!$N184)), "", IF('Prediction Log'!W199="Y", "W", "L"))</f>
        <v>L</v>
      </c>
      <c r="AA184" s="96" t="n">
        <f t="shared" si="8"/>
        <v>-4</v>
      </c>
      <c r="AB184" s="95" t="str">
        <f>IF(OR(ISBLANK('Prediction Log'!N199),ISBLANK('Bet Log'!$O184)), "", IF('Prediction Log'!X199="Y", "W", "L"))</f>
        <v/>
      </c>
      <c r="AC184" s="96" t="str">
        <f t="shared" si="9"/>
        <v/>
      </c>
      <c r="AD184" s="95"/>
      <c r="AE184" s="92" t="str">
        <f t="shared" si="10"/>
        <v/>
      </c>
      <c r="AF184" s="97" t="n">
        <f>IF(ISERROR('Bet Log'!$AA184+'Bet Log'!$AC184+'Bet Log'!$AE184), "", 'Bet Log'!$AA184+'Bet Log'!$AC184+'Bet Log'!$AE184)</f>
        <v>-4</v>
      </c>
    </row>
    <row r="185" ht="14.25" customHeight="1">
      <c r="A185" s="92" t="n">
        <f>Games!A181</f>
        <v>11</v>
      </c>
      <c r="B185" s="92" t="str">
        <f>IF('Prediction Log'!B200=0, "",'Prediction Log'!B200)</f>
        <v>Florida State</v>
      </c>
      <c r="C185" s="92" t="str">
        <f>IF('Prediction Log'!C200=0, "",'Prediction Log'!C200)</f>
        <v>Miami</v>
      </c>
      <c r="D185" s="92" t="n">
        <f>IF('Prediction Log'!D200=0, "",'Prediction Log'!D200)</f>
        <v>-13.5</v>
      </c>
      <c r="E185" s="92" t="n">
        <f>IF('Prediction Log'!E200=0, "",'Prediction Log'!E200)</f>
        <v>-25.8</v>
      </c>
      <c r="F185" s="92" t="str">
        <f>IF('Prediction Log'!I200=0, "",'Prediction Log'!I200)</f>
        <v>Florida State</v>
      </c>
      <c r="G185" s="70" t="str">
        <f>IF(ISBLANK(Games!B181), "",'Prediction Log'!$J200)</f>
        <v>Florida State</v>
      </c>
      <c r="H185" s="93" t="n">
        <f>'Prediction Log'!$K200</f>
        <v>0.989583</v>
      </c>
      <c r="I185" s="92" t="str">
        <f>IF(ISBLANK(Games!M181), "",IF(AND(Games!M181="",Games!N181=""),"",IF(ISTEXT(Games!N181), "Side",Games!M181)))</f>
        <v>Spread</v>
      </c>
      <c r="J185" s="92" t="str">
        <f>IF(ISBLANK(Games!M181), "",IF('Bet Log'!$I185="Spread", Games!O181, ""))</f>
        <v>Florida State</v>
      </c>
      <c r="K185" s="92" t="str">
        <f>IF(ISBLANK(Games!N181), "",IF(ISTEXT(Games!N181), Games!N181, ""))</f>
        <v/>
      </c>
      <c r="L185" s="92" t="n">
        <f>IF(ISBLANK(Games!Q181), "", Games!Q181)</f>
        <v>-13.5</v>
      </c>
      <c r="M185" s="92"/>
      <c r="N185" s="94"/>
      <c r="O185" s="94" t="n">
        <v>4.0</v>
      </c>
      <c r="P185" s="95"/>
      <c r="Q185" s="95"/>
      <c r="R185" s="95" t="n">
        <v>-110.0</v>
      </c>
      <c r="S185" s="95"/>
      <c r="T185" s="96" t="n">
        <f t="shared" si="2"/>
        <v>0</v>
      </c>
      <c r="U185" s="96" t="n">
        <f t="shared" si="3"/>
        <v>0</v>
      </c>
      <c r="V185" s="96" t="n">
        <f t="shared" si="4"/>
        <v>7.636363636</v>
      </c>
      <c r="W185" s="96" t="n">
        <f t="shared" si="5"/>
        <v>3.636363636</v>
      </c>
      <c r="X185" s="96" t="n">
        <f t="shared" si="6"/>
        <v>0</v>
      </c>
      <c r="Y185" s="96" t="n">
        <f t="shared" si="7"/>
        <v>0</v>
      </c>
      <c r="Z185" s="95" t="str">
        <f>IF(OR(ISBLANK('Prediction Log'!N200),ISBLANK('Bet Log'!$N185)), "", IF('Prediction Log'!W200="Y", "W", "L"))</f>
        <v/>
      </c>
      <c r="AA185" s="96" t="str">
        <f t="shared" si="8"/>
        <v/>
      </c>
      <c r="AB185" s="95" t="str">
        <f>IF(OR(ISBLANK('Prediction Log'!N200),ISBLANK('Bet Log'!$O185)), "", IF('Prediction Log'!X200="Y", "W", "L"))</f>
        <v>L</v>
      </c>
      <c r="AC185" s="96" t="n">
        <f t="shared" si="9"/>
        <v>-4</v>
      </c>
      <c r="AD185" s="95"/>
      <c r="AE185" s="92" t="str">
        <f t="shared" si="10"/>
        <v/>
      </c>
      <c r="AF185" s="97" t="n">
        <f>IF(ISERROR('Bet Log'!$AA185+'Bet Log'!$AC185+'Bet Log'!$AE185), "", 'Bet Log'!$AA185+'Bet Log'!$AC185+'Bet Log'!$AE185)</f>
        <v>-4</v>
      </c>
    </row>
    <row r="186" ht="14.25" customHeight="1">
      <c r="A186" s="92" t="n">
        <f>Games!A182</f>
        <v>11</v>
      </c>
      <c r="B186" s="92" t="str">
        <f>IF('Prediction Log'!B201=0, "",'Prediction Log'!B201)</f>
        <v>Iowa</v>
      </c>
      <c r="C186" s="92" t="str">
        <f>IF('Prediction Log'!C201=0, "",'Prediction Log'!C201)</f>
        <v>Rutgers</v>
      </c>
      <c r="D186" s="92" t="n">
        <f>IF('Prediction Log'!D201=0, "",'Prediction Log'!D201)</f>
        <v>-1.5</v>
      </c>
      <c r="E186" s="92" t="n">
        <f>IF('Prediction Log'!E201=0, "",'Prediction Log'!E201)</f>
        <v>-14.4</v>
      </c>
      <c r="F186" s="92" t="str">
        <f>IF('Prediction Log'!I201=0, "",'Prediction Log'!I201)</f>
        <v>Iowa</v>
      </c>
      <c r="G186" s="70" t="str">
        <f>IF(ISBLANK(Games!B182), "",'Prediction Log'!$J201)</f>
        <v>Iowa</v>
      </c>
      <c r="H186" s="93" t="n">
        <f>'Prediction Log'!$K201</f>
        <v>0.930576</v>
      </c>
      <c r="I186" s="92" t="str">
        <f>IF(ISBLANK(Games!M182), "",IF(AND(Games!M182="",Games!N182=""),"",IF(ISTEXT(Games!N182), "Side",Games!M182)))</f>
        <v/>
      </c>
      <c r="J186" s="92" t="str">
        <f>IF(ISBLANK(Games!M182), "",IF('Bet Log'!$I186="Spread", Games!O182, ""))</f>
        <v/>
      </c>
      <c r="K186" s="92" t="str">
        <f>IF(ISBLANK(Games!N182), "",IF(ISTEXT(Games!N182), Games!N182, ""))</f>
        <v/>
      </c>
      <c r="L186" s="92" t="str">
        <f>IF(ISBLANK(Games!Q182), "", Games!Q182)</f>
        <v/>
      </c>
      <c r="M186" s="92"/>
      <c r="N186" s="94"/>
      <c r="O186" s="94"/>
      <c r="P186" s="95"/>
      <c r="Q186" s="95"/>
      <c r="R186" s="95"/>
      <c r="S186" s="95"/>
      <c r="T186" s="96" t="n">
        <f t="shared" si="2"/>
        <v>0</v>
      </c>
      <c r="U186" s="96" t="n">
        <f t="shared" si="3"/>
        <v>0</v>
      </c>
      <c r="V186" s="96" t="n">
        <f t="shared" si="4"/>
        <v>0</v>
      </c>
      <c r="W186" s="96" t="n">
        <f t="shared" si="5"/>
        <v>0</v>
      </c>
      <c r="X186" s="96" t="n">
        <f t="shared" si="6"/>
        <v>0</v>
      </c>
      <c r="Y186" s="96" t="n">
        <f t="shared" si="7"/>
        <v>0</v>
      </c>
      <c r="Z186" s="95" t="str">
        <f>IF(OR(ISBLANK('Prediction Log'!N201),ISBLANK('Bet Log'!$N186)), "", IF('Prediction Log'!W201="Y", "W", "L"))</f>
        <v/>
      </c>
      <c r="AA186" s="96" t="str">
        <f t="shared" si="8"/>
        <v/>
      </c>
      <c r="AB186" s="95" t="str">
        <f>IF(OR(ISBLANK('Prediction Log'!N201),ISBLANK('Bet Log'!$O186)), "", IF('Prediction Log'!X201="Y", "W", "L"))</f>
        <v/>
      </c>
      <c r="AC186" s="96" t="str">
        <f t="shared" si="9"/>
        <v/>
      </c>
      <c r="AD186" s="95"/>
      <c r="AE186" s="92" t="str">
        <f t="shared" si="10"/>
        <v/>
      </c>
      <c r="AF186" s="97" t="n">
        <f>IF(ISERROR('Bet Log'!$AA186+'Bet Log'!$AC186+'Bet Log'!$AE186), "", 'Bet Log'!$AA186+'Bet Log'!$AC186+'Bet Log'!$AE186)</f>
        <v>0</v>
      </c>
    </row>
    <row r="187" ht="14.25" customHeight="1">
      <c r="A187" s="92" t="n">
        <f>Games!A183</f>
        <v>11</v>
      </c>
      <c r="B187" s="92" t="str">
        <f>IF('Prediction Log'!B202=0, "",'Prediction Log'!B202)</f>
        <v>Wake Forest</v>
      </c>
      <c r="C187" s="92" t="str">
        <f>IF('Prediction Log'!C202=0, "",'Prediction Log'!C202)</f>
        <v>NC State</v>
      </c>
      <c r="D187" s="92" t="n">
        <f>IF('Prediction Log'!D202=0, "",'Prediction Log'!D202)</f>
        <v>2.5</v>
      </c>
      <c r="E187" s="92" t="n">
        <f>IF('Prediction Log'!E202=0, "",'Prediction Log'!E202)</f>
        <v>1.7</v>
      </c>
      <c r="F187" s="92" t="str">
        <f>IF('Prediction Log'!I202=0, "",'Prediction Log'!I202)</f>
        <v>NC State</v>
      </c>
      <c r="G187" s="70" t="str">
        <f>IF(ISBLANK(Games!B183), "",'Prediction Log'!$J202)</f>
        <v>NC State</v>
      </c>
      <c r="H187" s="93" t="n">
        <f>'Prediction Log'!$K202</f>
        <v>0.631833</v>
      </c>
      <c r="I187" s="92" t="str">
        <f>IF(ISBLANK(Games!M183), "",IF(AND(Games!M183="",Games!N183=""),"",IF(ISTEXT(Games!N183), "Side",Games!M183)))</f>
        <v/>
      </c>
      <c r="J187" s="92" t="str">
        <f>IF(ISBLANK(Games!M183), "",IF('Bet Log'!$I187="Spread", Games!O183, ""))</f>
        <v/>
      </c>
      <c r="K187" s="92" t="str">
        <f>IF(ISBLANK(Games!N183), "",IF(ISTEXT(Games!N183), Games!N183, ""))</f>
        <v/>
      </c>
      <c r="L187" s="92" t="str">
        <f>IF(ISBLANK(Games!Q183), "", Games!Q183)</f>
        <v/>
      </c>
      <c r="M187" s="92"/>
      <c r="N187" s="94"/>
      <c r="O187" s="94"/>
      <c r="P187" s="95"/>
      <c r="Q187" s="95"/>
      <c r="R187" s="95"/>
      <c r="S187" s="95"/>
      <c r="T187" s="96" t="n">
        <f t="shared" si="2"/>
        <v>0</v>
      </c>
      <c r="U187" s="96" t="n">
        <f t="shared" si="3"/>
        <v>0</v>
      </c>
      <c r="V187" s="96" t="n">
        <f t="shared" si="4"/>
        <v>0</v>
      </c>
      <c r="W187" s="96" t="n">
        <f t="shared" si="5"/>
        <v>0</v>
      </c>
      <c r="X187" s="96" t="n">
        <f t="shared" si="6"/>
        <v>0</v>
      </c>
      <c r="Y187" s="96" t="n">
        <f t="shared" si="7"/>
        <v>0</v>
      </c>
      <c r="Z187" s="95" t="str">
        <f>IF(OR(ISBLANK('Prediction Log'!N202),ISBLANK('Bet Log'!$N187)), "", IF('Prediction Log'!W202="Y", "W", "L"))</f>
        <v/>
      </c>
      <c r="AA187" s="96" t="str">
        <f t="shared" si="8"/>
        <v/>
      </c>
      <c r="AB187" s="95" t="str">
        <f>IF(OR(ISBLANK('Prediction Log'!N202),ISBLANK('Bet Log'!$O187)), "", IF('Prediction Log'!X202="Y", "W", "L"))</f>
        <v/>
      </c>
      <c r="AC187" s="96" t="str">
        <f t="shared" si="9"/>
        <v/>
      </c>
      <c r="AD187" s="95"/>
      <c r="AE187" s="92" t="str">
        <f t="shared" si="10"/>
        <v/>
      </c>
      <c r="AF187" s="97" t="n">
        <f>IF(ISERROR('Bet Log'!$AA187+'Bet Log'!$AC187+'Bet Log'!$AE187), "", 'Bet Log'!$AA187+'Bet Log'!$AC187+'Bet Log'!$AE187)</f>
        <v>0</v>
      </c>
    </row>
    <row r="188" ht="14.25" customHeight="1">
      <c r="A188" s="92" t="n">
        <f>Games!A184</f>
        <v>11</v>
      </c>
      <c r="B188" s="92" t="str">
        <f>IF('Prediction Log'!B203=0, "",'Prediction Log'!B203)</f>
        <v>Middle Tennessee</v>
      </c>
      <c r="C188" s="92" t="str">
        <f>IF('Prediction Log'!C203=0, "",'Prediction Log'!C203)</f>
        <v>Florida International</v>
      </c>
      <c r="D188" s="92" t="n">
        <f>IF('Prediction Log'!D203=0, "",'Prediction Log'!D203)</f>
        <v>-10.5</v>
      </c>
      <c r="E188" s="92" t="n">
        <f>IF('Prediction Log'!E203=0, "",'Prediction Log'!E203)</f>
        <v>-13.9</v>
      </c>
      <c r="F188" s="92" t="str">
        <f>IF('Prediction Log'!I203=0, "",'Prediction Log'!I203)</f>
        <v>Middle Tennessee</v>
      </c>
      <c r="G188" s="70" t="str">
        <f>IF(ISBLANK(Games!B184), "",'Prediction Log'!$J203)</f>
        <v>Middle Tennessee</v>
      </c>
      <c r="H188" s="93" t="n">
        <f>'Prediction Log'!$K203</f>
        <v>0.898134</v>
      </c>
      <c r="I188" s="92" t="str">
        <f>IF(ISBLANK(Games!M184), "",IF(AND(Games!M184="",Games!N184=""),"",IF(ISTEXT(Games!N184), "Side",Games!M184)))</f>
        <v/>
      </c>
      <c r="J188" s="92" t="str">
        <f>IF(ISBLANK(Games!M184), "",IF('Bet Log'!$I188="Spread", Games!O184, ""))</f>
        <v/>
      </c>
      <c r="K188" s="92" t="str">
        <f>IF(ISBLANK(Games!N184), "",IF(ISTEXT(Games!N184), Games!N184, ""))</f>
        <v/>
      </c>
      <c r="L188" s="92" t="str">
        <f>IF(ISBLANK(Games!Q184), "", Games!Q184)</f>
        <v/>
      </c>
      <c r="M188" s="92"/>
      <c r="N188" s="94"/>
      <c r="O188" s="94"/>
      <c r="P188" s="95"/>
      <c r="Q188" s="95"/>
      <c r="R188" s="95"/>
      <c r="S188" s="95"/>
      <c r="T188" s="96" t="n">
        <f t="shared" si="2"/>
        <v>0</v>
      </c>
      <c r="U188" s="96" t="n">
        <f t="shared" si="3"/>
        <v>0</v>
      </c>
      <c r="V188" s="96" t="n">
        <f t="shared" si="4"/>
        <v>0</v>
      </c>
      <c r="W188" s="96" t="n">
        <f t="shared" si="5"/>
        <v>0</v>
      </c>
      <c r="X188" s="96" t="n">
        <f t="shared" si="6"/>
        <v>0</v>
      </c>
      <c r="Y188" s="96" t="n">
        <f t="shared" si="7"/>
        <v>0</v>
      </c>
      <c r="Z188" s="95" t="str">
        <f>IF(OR(ISBLANK('Prediction Log'!N203),ISBLANK('Bet Log'!$N188)), "", IF('Prediction Log'!W203="Y", "W", "L"))</f>
        <v/>
      </c>
      <c r="AA188" s="96" t="str">
        <f t="shared" si="8"/>
        <v/>
      </c>
      <c r="AB188" s="95" t="str">
        <f>IF(OR(ISBLANK('Prediction Log'!N203),ISBLANK('Bet Log'!$O188)), "", IF('Prediction Log'!X203="Y", "W", "L"))</f>
        <v/>
      </c>
      <c r="AC188" s="96" t="str">
        <f t="shared" si="9"/>
        <v/>
      </c>
      <c r="AD188" s="95"/>
      <c r="AE188" s="92" t="str">
        <f t="shared" si="10"/>
        <v/>
      </c>
      <c r="AF188" s="97" t="n">
        <f>IF(ISERROR('Bet Log'!$AA188+'Bet Log'!$AC188+'Bet Log'!$AE188), "", 'Bet Log'!$AA188+'Bet Log'!$AC188+'Bet Log'!$AE188)</f>
        <v>0</v>
      </c>
    </row>
    <row r="189" ht="14.25" customHeight="1">
      <c r="A189" s="92" t="n">
        <f>Games!A185</f>
        <v>11</v>
      </c>
      <c r="B189" s="92" t="str">
        <f>IF('Prediction Log'!B204=0, "",'Prediction Log'!B204)</f>
        <v>Coastal Carolina</v>
      </c>
      <c r="C189" s="92" t="str">
        <f>IF('Prediction Log'!C204=0, "",'Prediction Log'!C204)</f>
        <v>Texas State</v>
      </c>
      <c r="D189" s="92" t="n">
        <f>IF('Prediction Log'!D204=0, "",'Prediction Log'!D204)</f>
        <v>2.5</v>
      </c>
      <c r="E189" s="92" t="n">
        <f>IF('Prediction Log'!E204=0, "",'Prediction Log'!E204)</f>
        <v>-12.9</v>
      </c>
      <c r="F189" s="92" t="str">
        <f>IF('Prediction Log'!I204=0, "",'Prediction Log'!I204)</f>
        <v>Coastal Carolina</v>
      </c>
      <c r="G189" s="70" t="str">
        <f>IF(ISBLANK(Games!B185), "",'Prediction Log'!$J204)</f>
        <v>Coastal Carolina</v>
      </c>
      <c r="H189" s="93" t="n">
        <f>'Prediction Log'!$K204</f>
        <v>0.87519</v>
      </c>
      <c r="I189" s="92" t="str">
        <f>IF(ISBLANK(Games!M185), "",IF(AND(Games!M185="",Games!N185=""),"",IF(ISTEXT(Games!N185), "Side",Games!M185)))</f>
        <v>Spread</v>
      </c>
      <c r="J189" s="92" t="str">
        <f>IF(ISBLANK(Games!M185), "",IF('Bet Log'!$I189="Spread", Games!O185, ""))</f>
        <v>Coastal Carolina</v>
      </c>
      <c r="K189" s="92" t="str">
        <f>IF(ISBLANK(Games!N185), "",IF(ISTEXT(Games!N185), Games!N185, ""))</f>
        <v/>
      </c>
      <c r="L189" s="92" t="n">
        <f>IF(ISBLANK(Games!Q185), "", Games!Q185)</f>
        <v>2.5</v>
      </c>
      <c r="M189" s="92"/>
      <c r="N189" s="94"/>
      <c r="O189" s="94" t="n">
        <v>4.0</v>
      </c>
      <c r="P189" s="95"/>
      <c r="Q189" s="95"/>
      <c r="R189" s="95" t="n">
        <v>-110.0</v>
      </c>
      <c r="S189" s="95"/>
      <c r="T189" s="96" t="n">
        <f t="shared" si="2"/>
        <v>0</v>
      </c>
      <c r="U189" s="96" t="n">
        <f t="shared" si="3"/>
        <v>0</v>
      </c>
      <c r="V189" s="96" t="n">
        <f t="shared" si="4"/>
        <v>7.636363636</v>
      </c>
      <c r="W189" s="96" t="n">
        <f t="shared" si="5"/>
        <v>3.636363636</v>
      </c>
      <c r="X189" s="96" t="n">
        <f t="shared" si="6"/>
        <v>0</v>
      </c>
      <c r="Y189" s="96" t="n">
        <f t="shared" si="7"/>
        <v>0</v>
      </c>
      <c r="Z189" s="95" t="str">
        <f>IF(OR(ISBLANK('Prediction Log'!N204),ISBLANK('Bet Log'!$N189)), "", IF('Prediction Log'!W204="Y", "W", "L"))</f>
        <v/>
      </c>
      <c r="AA189" s="96" t="str">
        <f t="shared" si="8"/>
        <v/>
      </c>
      <c r="AB189" s="95" t="str">
        <f>IF(OR(ISBLANK('Prediction Log'!N204),ISBLANK('Bet Log'!$O189)), "", IF('Prediction Log'!X204="Y", "W", "L"))</f>
        <v>W</v>
      </c>
      <c r="AC189" s="96" t="n">
        <f t="shared" si="9"/>
        <v>3.636363636</v>
      </c>
      <c r="AD189" s="95"/>
      <c r="AE189" s="92" t="str">
        <f t="shared" si="10"/>
        <v/>
      </c>
      <c r="AF189" s="97" t="n">
        <f>IF(ISERROR('Bet Log'!$AA189+'Bet Log'!$AC189+'Bet Log'!$AE189), "", 'Bet Log'!$AA189+'Bet Log'!$AC189+'Bet Log'!$AE189)</f>
        <v>3.636363636</v>
      </c>
    </row>
    <row r="190" ht="14.25" customHeight="1">
      <c r="A190" s="92" t="n">
        <f>Games!A186</f>
        <v>11</v>
      </c>
      <c r="B190" s="92" t="str">
        <f>IF('Prediction Log'!B205=0, "",'Prediction Log'!B205)</f>
        <v>Navy</v>
      </c>
      <c r="C190" s="92" t="str">
        <f>IF('Prediction Log'!C205=0, "",'Prediction Log'!C205)</f>
        <v>UAB</v>
      </c>
      <c r="D190" s="92" t="n">
        <f>IF('Prediction Log'!D205=0, "",'Prediction Log'!D205)</f>
        <v>2.5</v>
      </c>
      <c r="E190" s="92" t="n">
        <f>IF('Prediction Log'!E205=0, "",'Prediction Log'!E205)</f>
        <v>0.7</v>
      </c>
      <c r="F190" s="92" t="str">
        <f>IF('Prediction Log'!I205=0, "",'Prediction Log'!I205)</f>
        <v>UAB</v>
      </c>
      <c r="G190" s="70" t="str">
        <f>IF(ISBLANK(Games!B186), "",'Prediction Log'!$J205)</f>
        <v>Navy</v>
      </c>
      <c r="H190" s="93" t="n">
        <f>'Prediction Log'!$K205</f>
        <v>0.546264</v>
      </c>
      <c r="I190" s="92" t="str">
        <f>IF(ISBLANK(Games!M186), "",IF(AND(Games!M186="",Games!N186=""),"",IF(ISTEXT(Games!N186), "Side",Games!M186)))</f>
        <v/>
      </c>
      <c r="J190" s="92" t="str">
        <f>IF(ISBLANK(Games!M186), "",IF('Bet Log'!$I190="Spread", Games!O186, ""))</f>
        <v/>
      </c>
      <c r="K190" s="92" t="str">
        <f>IF(ISBLANK(Games!N186), "",IF(ISTEXT(Games!N186), Games!N186, ""))</f>
        <v/>
      </c>
      <c r="L190" s="92" t="str">
        <f>IF(ISBLANK(Games!Q186), "", Games!Q186)</f>
        <v/>
      </c>
      <c r="M190" s="92"/>
      <c r="N190" s="94"/>
      <c r="O190" s="94"/>
      <c r="P190" s="95"/>
      <c r="Q190" s="95"/>
      <c r="R190" s="95"/>
      <c r="S190" s="95"/>
      <c r="T190" s="96" t="n">
        <f t="shared" si="2"/>
        <v>0</v>
      </c>
      <c r="U190" s="96" t="n">
        <f t="shared" si="3"/>
        <v>0</v>
      </c>
      <c r="V190" s="96" t="n">
        <f t="shared" si="4"/>
        <v>0</v>
      </c>
      <c r="W190" s="96" t="n">
        <f t="shared" si="5"/>
        <v>0</v>
      </c>
      <c r="X190" s="96" t="n">
        <f t="shared" si="6"/>
        <v>0</v>
      </c>
      <c r="Y190" s="96" t="n">
        <f t="shared" si="7"/>
        <v>0</v>
      </c>
      <c r="Z190" s="95" t="str">
        <f>IF(OR(ISBLANK('Prediction Log'!N205),ISBLANK('Bet Log'!$N190)), "", IF('Prediction Log'!W205="Y", "W", "L"))</f>
        <v/>
      </c>
      <c r="AA190" s="96" t="str">
        <f t="shared" si="8"/>
        <v/>
      </c>
      <c r="AB190" s="95" t="str">
        <f>IF(OR(ISBLANK('Prediction Log'!N205),ISBLANK('Bet Log'!$O190)), "", IF('Prediction Log'!X205="Y", "W", "L"))</f>
        <v/>
      </c>
      <c r="AC190" s="96" t="str">
        <f t="shared" si="9"/>
        <v/>
      </c>
      <c r="AD190" s="95"/>
      <c r="AE190" s="92" t="str">
        <f t="shared" si="10"/>
        <v/>
      </c>
      <c r="AF190" s="97" t="n">
        <f>IF(ISERROR('Bet Log'!$AA190+'Bet Log'!$AC190+'Bet Log'!$AE190), "", 'Bet Log'!$AA190+'Bet Log'!$AC190+'Bet Log'!$AE190)</f>
        <v>0</v>
      </c>
    </row>
    <row r="191" ht="14.25" customHeight="1">
      <c r="A191" s="92" t="n">
        <f>Games!A187</f>
        <v>11</v>
      </c>
      <c r="B191" s="92" t="str">
        <f>IF('Prediction Log'!B206=0, "",'Prediction Log'!B206)</f>
        <v>California</v>
      </c>
      <c r="C191" s="92" t="str">
        <f>IF('Prediction Log'!C206=0, "",'Prediction Log'!C206)</f>
        <v>Washington State</v>
      </c>
      <c r="D191" s="92" t="n">
        <f>IF('Prediction Log'!D206=0, "",'Prediction Log'!D206)</f>
        <v>-1.5</v>
      </c>
      <c r="E191" s="92" t="n">
        <f>IF('Prediction Log'!E206=0, "",'Prediction Log'!E206)</f>
        <v>-0.8</v>
      </c>
      <c r="F191" s="92" t="str">
        <f>IF('Prediction Log'!I206=0, "",'Prediction Log'!I206)</f>
        <v>California</v>
      </c>
      <c r="G191" s="70" t="str">
        <f>IF(ISBLANK(Games!B187), "",'Prediction Log'!$J206)</f>
        <v>California</v>
      </c>
      <c r="H191" s="93" t="n">
        <f>'Prediction Log'!$K206</f>
        <v>0.526468</v>
      </c>
      <c r="I191" s="92" t="str">
        <f>IF(ISBLANK(Games!M187), "",IF(AND(Games!M187="",Games!N187=""),"",IF(ISTEXT(Games!N187), "Side",Games!M187)))</f>
        <v/>
      </c>
      <c r="J191" s="92" t="str">
        <f>IF(ISBLANK(Games!M187), "",IF('Bet Log'!$I191="Spread", Games!O187, ""))</f>
        <v/>
      </c>
      <c r="K191" s="92" t="str">
        <f>IF(ISBLANK(Games!N187), "",IF(ISTEXT(Games!N187), Games!N187, ""))</f>
        <v/>
      </c>
      <c r="L191" s="92" t="str">
        <f>IF(ISBLANK(Games!Q187), "", Games!Q187)</f>
        <v/>
      </c>
      <c r="M191" s="92"/>
      <c r="N191" s="94"/>
      <c r="O191" s="94"/>
      <c r="P191" s="95"/>
      <c r="Q191" s="95"/>
      <c r="R191" s="95"/>
      <c r="S191" s="95"/>
      <c r="T191" s="96" t="n">
        <f t="shared" si="2"/>
        <v>0</v>
      </c>
      <c r="U191" s="96" t="n">
        <f t="shared" si="3"/>
        <v>0</v>
      </c>
      <c r="V191" s="96" t="n">
        <f t="shared" si="4"/>
        <v>0</v>
      </c>
      <c r="W191" s="96" t="n">
        <f t="shared" si="5"/>
        <v>0</v>
      </c>
      <c r="X191" s="96" t="n">
        <f t="shared" si="6"/>
        <v>0</v>
      </c>
      <c r="Y191" s="96" t="n">
        <f t="shared" si="7"/>
        <v>0</v>
      </c>
      <c r="Z191" s="95" t="str">
        <f>IF(OR(ISBLANK('Prediction Log'!N206),ISBLANK('Bet Log'!$N191)), "", IF('Prediction Log'!W206="Y", "W", "L"))</f>
        <v/>
      </c>
      <c r="AA191" s="96" t="str">
        <f t="shared" si="8"/>
        <v/>
      </c>
      <c r="AB191" s="95" t="str">
        <f>IF(OR(ISBLANK('Prediction Log'!N206),ISBLANK('Bet Log'!$O191)), "", IF('Prediction Log'!X206="Y", "W", "L"))</f>
        <v/>
      </c>
      <c r="AC191" s="96" t="str">
        <f t="shared" si="9"/>
        <v/>
      </c>
      <c r="AD191" s="95"/>
      <c r="AE191" s="92" t="str">
        <f t="shared" si="10"/>
        <v/>
      </c>
      <c r="AF191" s="97" t="n">
        <f>IF(ISERROR('Bet Log'!$AA191+'Bet Log'!$AC191+'Bet Log'!$AE191), "", 'Bet Log'!$AA191+'Bet Log'!$AC191+'Bet Log'!$AE191)</f>
        <v>0</v>
      </c>
    </row>
    <row r="192" ht="14.25" customHeight="1">
      <c r="A192" s="92" t="n">
        <f>Games!A188</f>
        <v>11</v>
      </c>
      <c r="B192" s="92" t="str">
        <f>IF('Prediction Log'!B207=0, "",'Prediction Log'!B207)</f>
        <v>Arkansas</v>
      </c>
      <c r="C192" s="92" t="str">
        <f>IF('Prediction Log'!C207=0, "",'Prediction Log'!C207)</f>
        <v>Auburn</v>
      </c>
      <c r="D192" s="92" t="n">
        <f>IF('Prediction Log'!D207=0, "",'Prediction Log'!D207)</f>
        <v>-2.5</v>
      </c>
      <c r="E192" s="92" t="n">
        <f>IF('Prediction Log'!E207=0, "",'Prediction Log'!E207)</f>
        <v>1.5</v>
      </c>
      <c r="F192" s="92" t="str">
        <f>IF('Prediction Log'!I207=0, "",'Prediction Log'!I207)</f>
        <v>Auburn</v>
      </c>
      <c r="G192" s="70" t="str">
        <f>IF(ISBLANK(Games!B188), "",'Prediction Log'!$J207)</f>
        <v>Auburn</v>
      </c>
      <c r="H192" s="93" t="n">
        <f>'Prediction Log'!$K207</f>
        <v>0.646462</v>
      </c>
      <c r="I192" s="92" t="str">
        <f>IF(ISBLANK(Games!M188), "",IF(AND(Games!M188="",Games!N188=""),"",IF(ISTEXT(Games!N188), "Side",Games!M188)))</f>
        <v>Side</v>
      </c>
      <c r="J192" s="92" t="str">
        <f>IF(ISBLANK(Games!M188), "",IF('Bet Log'!$I192="Spread", Games!O188, ""))</f>
        <v/>
      </c>
      <c r="K192" s="92" t="str">
        <f>IF(ISBLANK(Games!N188), "",IF(ISTEXT(Games!N188), Games!N188, ""))</f>
        <v>Auburn</v>
      </c>
      <c r="L192" s="92" t="str">
        <f>IF(ISBLANK(Games!Q188), "", Games!Q188)</f>
        <v/>
      </c>
      <c r="M192" s="92"/>
      <c r="N192" s="94" t="n">
        <v>3.0</v>
      </c>
      <c r="O192" s="94"/>
      <c r="P192" s="95"/>
      <c r="Q192" s="95" t="n">
        <v>110.0</v>
      </c>
      <c r="R192" s="95"/>
      <c r="S192" s="95"/>
      <c r="T192" s="96" t="n">
        <f t="shared" si="2"/>
        <v>6.3</v>
      </c>
      <c r="U192" s="96" t="n">
        <f t="shared" si="3"/>
        <v>3.3</v>
      </c>
      <c r="V192" s="96" t="n">
        <f t="shared" si="4"/>
        <v>0</v>
      </c>
      <c r="W192" s="96" t="n">
        <f t="shared" si="5"/>
        <v>0</v>
      </c>
      <c r="X192" s="96" t="n">
        <f t="shared" si="6"/>
        <v>0</v>
      </c>
      <c r="Y192" s="96" t="n">
        <f t="shared" si="7"/>
        <v>0</v>
      </c>
      <c r="Z192" s="95" t="str">
        <f>IF(OR(ISBLANK('Prediction Log'!N207),ISBLANK('Bet Log'!$N192)), "", IF('Prediction Log'!W207="Y", "W", "L"))</f>
        <v>W</v>
      </c>
      <c r="AA192" s="96" t="n">
        <f t="shared" si="8"/>
        <v>3.3</v>
      </c>
      <c r="AB192" s="95" t="str">
        <f>IF(OR(ISBLANK('Prediction Log'!N207),ISBLANK('Bet Log'!$O192)), "", IF('Prediction Log'!X207="Y", "W", "L"))</f>
        <v/>
      </c>
      <c r="AC192" s="96" t="str">
        <f t="shared" si="9"/>
        <v/>
      </c>
      <c r="AD192" s="95"/>
      <c r="AE192" s="92" t="str">
        <f t="shared" si="10"/>
        <v/>
      </c>
      <c r="AF192" s="97" t="n">
        <f>IF(ISERROR('Bet Log'!$AA192+'Bet Log'!$AC192+'Bet Log'!$AE192), "", 'Bet Log'!$AA192+'Bet Log'!$AC192+'Bet Log'!$AE192)</f>
        <v>3.3</v>
      </c>
    </row>
    <row r="193" ht="14.25" customHeight="1">
      <c r="A193" s="92" t="n">
        <f>Games!A189</f>
        <v>11</v>
      </c>
      <c r="B193" s="92" t="str">
        <f>IF('Prediction Log'!B208=0, "",'Prediction Log'!B208)</f>
        <v>Florida Atlantic</v>
      </c>
      <c r="C193" s="92" t="str">
        <f>IF('Prediction Log'!C208=0, "",'Prediction Log'!C208)</f>
        <v>East Carolina</v>
      </c>
      <c r="D193" s="92" t="n">
        <f>IF('Prediction Log'!D208=0, "",'Prediction Log'!D208)</f>
        <v>-7.5</v>
      </c>
      <c r="E193" s="92" t="n">
        <f>IF('Prediction Log'!E208=0, "",'Prediction Log'!E208)</f>
        <v>-6.2</v>
      </c>
      <c r="F193" s="92" t="str">
        <f>IF('Prediction Log'!I208=0, "",'Prediction Log'!I208)</f>
        <v>Florida Atlantic</v>
      </c>
      <c r="G193" s="70" t="str">
        <f>IF(ISBLANK(Games!B189), "",'Prediction Log'!$J208)</f>
        <v>Florida Atlantic</v>
      </c>
      <c r="H193" s="93" t="n">
        <f>'Prediction Log'!$K208</f>
        <v>0.881194</v>
      </c>
      <c r="I193" s="92" t="str">
        <f>IF(ISBLANK(Games!M189), "",IF(AND(Games!M189="",Games!N189=""),"",IF(ISTEXT(Games!N189), "Side",Games!M189)))</f>
        <v/>
      </c>
      <c r="J193" s="92" t="str">
        <f>IF(ISBLANK(Games!M189), "",IF('Bet Log'!$I193="Spread", Games!O189, ""))</f>
        <v/>
      </c>
      <c r="K193" s="92" t="str">
        <f>IF(ISBLANK(Games!N189), "",IF(ISTEXT(Games!N189), Games!N189, ""))</f>
        <v/>
      </c>
      <c r="L193" s="92" t="str">
        <f>IF(ISBLANK(Games!Q189), "", Games!Q189)</f>
        <v/>
      </c>
      <c r="M193" s="92"/>
      <c r="N193" s="94"/>
      <c r="O193" s="94"/>
      <c r="P193" s="95"/>
      <c r="Q193" s="95"/>
      <c r="R193" s="95"/>
      <c r="S193" s="95"/>
      <c r="T193" s="96" t="n">
        <f t="shared" si="2"/>
        <v>0</v>
      </c>
      <c r="U193" s="96" t="n">
        <f t="shared" si="3"/>
        <v>0</v>
      </c>
      <c r="V193" s="96" t="n">
        <f t="shared" si="4"/>
        <v>0</v>
      </c>
      <c r="W193" s="96" t="n">
        <f t="shared" si="5"/>
        <v>0</v>
      </c>
      <c r="X193" s="96" t="n">
        <f t="shared" si="6"/>
        <v>0</v>
      </c>
      <c r="Y193" s="96" t="n">
        <f t="shared" si="7"/>
        <v>0</v>
      </c>
      <c r="Z193" s="95" t="str">
        <f>IF(OR(ISBLANK('Prediction Log'!N208),ISBLANK('Bet Log'!$N193)), "", IF('Prediction Log'!W208="Y", "W", "L"))</f>
        <v/>
      </c>
      <c r="AA193" s="96" t="str">
        <f t="shared" si="8"/>
        <v/>
      </c>
      <c r="AB193" s="95" t="str">
        <f>IF(OR(ISBLANK('Prediction Log'!N208),ISBLANK('Bet Log'!$O193)), "", IF('Prediction Log'!X208="Y", "W", "L"))</f>
        <v/>
      </c>
      <c r="AC193" s="96" t="str">
        <f t="shared" si="9"/>
        <v/>
      </c>
      <c r="AD193" s="95"/>
      <c r="AE193" s="92" t="str">
        <f t="shared" si="10"/>
        <v/>
      </c>
      <c r="AF193" s="97" t="n">
        <f>IF(ISERROR('Bet Log'!$AA193+'Bet Log'!$AC193+'Bet Log'!$AE193), "", 'Bet Log'!$AA193+'Bet Log'!$AC193+'Bet Log'!$AE193)</f>
        <v>0</v>
      </c>
    </row>
    <row r="194" ht="14.25" customHeight="1">
      <c r="A194" s="92" t="n">
        <f>Games!A190</f>
        <v>11</v>
      </c>
      <c r="B194" s="92" t="str">
        <f>IF('Prediction Log'!B209=0, "",'Prediction Log'!B209)</f>
        <v>South Alabama</v>
      </c>
      <c r="C194" s="92" t="str">
        <f>IF('Prediction Log'!C209=0, "",'Prediction Log'!C209)</f>
        <v>Arkansas State</v>
      </c>
      <c r="D194" s="92" t="n">
        <f>IF('Prediction Log'!D209=0, "",'Prediction Log'!D209)</f>
        <v>-11.5</v>
      </c>
      <c r="E194" s="92" t="n">
        <f>IF('Prediction Log'!E209=0, "",'Prediction Log'!E209)</f>
        <v>-18.3</v>
      </c>
      <c r="F194" s="92" t="str">
        <f>IF('Prediction Log'!I209=0, "",'Prediction Log'!I209)</f>
        <v>South Alabama</v>
      </c>
      <c r="G194" s="70" t="str">
        <f>IF(ISBLANK(Games!B190), "",'Prediction Log'!$J209)</f>
        <v>South Alabama</v>
      </c>
      <c r="H194" s="93" t="n">
        <f>'Prediction Log'!$K209</f>
        <v>0.910413</v>
      </c>
      <c r="I194" s="92" t="str">
        <f>IF(ISBLANK(Games!M190), "",IF(AND(Games!M190="",Games!N190=""),"",IF(ISTEXT(Games!N190), "Side",Games!M190)))</f>
        <v/>
      </c>
      <c r="J194" s="92" t="str">
        <f>IF(ISBLANK(Games!M190), "",IF('Bet Log'!$I194="Spread", Games!O190, ""))</f>
        <v/>
      </c>
      <c r="K194" s="92" t="str">
        <f>IF(ISBLANK(Games!N190), "",IF(ISTEXT(Games!N190), Games!N190, ""))</f>
        <v/>
      </c>
      <c r="L194" s="92" t="str">
        <f>IF(ISBLANK(Games!Q190), "", Games!Q190)</f>
        <v/>
      </c>
      <c r="M194" s="92"/>
      <c r="N194" s="94"/>
      <c r="O194" s="94"/>
      <c r="P194" s="95"/>
      <c r="Q194" s="95"/>
      <c r="R194" s="95"/>
      <c r="S194" s="95"/>
      <c r="T194" s="96" t="n">
        <f t="shared" si="2"/>
        <v>0</v>
      </c>
      <c r="U194" s="96" t="n">
        <f t="shared" si="3"/>
        <v>0</v>
      </c>
      <c r="V194" s="96" t="n">
        <f t="shared" si="4"/>
        <v>0</v>
      </c>
      <c r="W194" s="96" t="n">
        <f t="shared" si="5"/>
        <v>0</v>
      </c>
      <c r="X194" s="96" t="n">
        <f t="shared" si="6"/>
        <v>0</v>
      </c>
      <c r="Y194" s="96" t="n">
        <f t="shared" si="7"/>
        <v>0</v>
      </c>
      <c r="Z194" s="95" t="str">
        <f>IF(OR(ISBLANK('Prediction Log'!N209),ISBLANK('Bet Log'!$N194)), "", IF('Prediction Log'!W209="Y", "W", "L"))</f>
        <v/>
      </c>
      <c r="AA194" s="96" t="str">
        <f t="shared" si="8"/>
        <v/>
      </c>
      <c r="AB194" s="95" t="str">
        <f>IF(OR(ISBLANK('Prediction Log'!N209),ISBLANK('Bet Log'!$O194)), "", IF('Prediction Log'!X209="Y", "W", "L"))</f>
        <v/>
      </c>
      <c r="AC194" s="96" t="str">
        <f t="shared" si="9"/>
        <v/>
      </c>
      <c r="AD194" s="95"/>
      <c r="AE194" s="92" t="str">
        <f t="shared" si="10"/>
        <v/>
      </c>
      <c r="AF194" s="97" t="n">
        <f>IF(ISERROR('Bet Log'!$AA194+'Bet Log'!$AC194+'Bet Log'!$AE194), "", 'Bet Log'!$AA194+'Bet Log'!$AC194+'Bet Log'!$AE194)</f>
        <v>0</v>
      </c>
    </row>
    <row r="195" ht="14.25" customHeight="1">
      <c r="A195" s="92" t="n">
        <f>Games!A191</f>
        <v>11</v>
      </c>
      <c r="B195" s="92" t="str">
        <f>IF('Prediction Log'!B210=0, "",'Prediction Log'!B210)</f>
        <v>Oregon State</v>
      </c>
      <c r="C195" s="92" t="str">
        <f>IF('Prediction Log'!C210=0, "",'Prediction Log'!C210)</f>
        <v>Stanford</v>
      </c>
      <c r="D195" s="92" t="n">
        <f>IF('Prediction Log'!D210=0, "",'Prediction Log'!D210)</f>
        <v>-20.5</v>
      </c>
      <c r="E195" s="92" t="n">
        <f>IF('Prediction Log'!E210=0, "",'Prediction Log'!E210)</f>
        <v>-26.8</v>
      </c>
      <c r="F195" s="92" t="str">
        <f>IF('Prediction Log'!I210=0, "",'Prediction Log'!I210)</f>
        <v>Oregon State</v>
      </c>
      <c r="G195" s="70" t="str">
        <f>IF(ISBLANK(Games!B191), "",'Prediction Log'!$J210)</f>
        <v>Oregon State</v>
      </c>
      <c r="H195" s="93" t="n">
        <f>'Prediction Log'!$K210</f>
        <v>0.981911</v>
      </c>
      <c r="I195" s="92" t="str">
        <f>IF(ISBLANK(Games!M191), "",IF(AND(Games!M191="",Games!N191=""),"",IF(ISTEXT(Games!N191), "Side",Games!M191)))</f>
        <v/>
      </c>
      <c r="J195" s="92" t="str">
        <f>IF(ISBLANK(Games!M191), "",IF('Bet Log'!$I195="Spread", Games!O191, ""))</f>
        <v/>
      </c>
      <c r="K195" s="92" t="str">
        <f>IF(ISBLANK(Games!N191), "",IF(ISTEXT(Games!N191), Games!N191, ""))</f>
        <v/>
      </c>
      <c r="L195" s="92" t="str">
        <f>IF(ISBLANK(Games!Q191), "", Games!Q191)</f>
        <v/>
      </c>
      <c r="M195" s="92"/>
      <c r="N195" s="94"/>
      <c r="O195" s="94"/>
      <c r="P195" s="95"/>
      <c r="Q195" s="95"/>
      <c r="R195" s="95"/>
      <c r="S195" s="95"/>
      <c r="T195" s="96" t="n">
        <f t="shared" si="2"/>
        <v>0</v>
      </c>
      <c r="U195" s="96" t="n">
        <f t="shared" si="3"/>
        <v>0</v>
      </c>
      <c r="V195" s="96" t="n">
        <f t="shared" si="4"/>
        <v>0</v>
      </c>
      <c r="W195" s="96" t="n">
        <f t="shared" si="5"/>
        <v>0</v>
      </c>
      <c r="X195" s="96" t="n">
        <f t="shared" si="6"/>
        <v>0</v>
      </c>
      <c r="Y195" s="96" t="n">
        <f t="shared" si="7"/>
        <v>0</v>
      </c>
      <c r="Z195" s="95" t="str">
        <f>IF(OR(ISBLANK('Prediction Log'!N210),ISBLANK('Bet Log'!$N195)), "", IF('Prediction Log'!W210="Y", "W", "L"))</f>
        <v/>
      </c>
      <c r="AA195" s="96" t="str">
        <f t="shared" si="8"/>
        <v/>
      </c>
      <c r="AB195" s="95" t="str">
        <f>IF(OR(ISBLANK('Prediction Log'!N210),ISBLANK('Bet Log'!$O195)), "", IF('Prediction Log'!X210="Y", "W", "L"))</f>
        <v/>
      </c>
      <c r="AC195" s="96" t="str">
        <f t="shared" si="9"/>
        <v/>
      </c>
      <c r="AD195" s="95"/>
      <c r="AE195" s="92" t="str">
        <f t="shared" si="10"/>
        <v/>
      </c>
      <c r="AF195" s="97" t="n">
        <f>IF(ISERROR('Bet Log'!$AA195+'Bet Log'!$AC195+'Bet Log'!$AE195), "", 'Bet Log'!$AA195+'Bet Log'!$AC195+'Bet Log'!$AE195)</f>
        <v>0</v>
      </c>
    </row>
    <row r="196" ht="14.25" customHeight="1">
      <c r="A196" s="92" t="n">
        <f>Games!A192</f>
        <v>11</v>
      </c>
      <c r="B196" s="92" t="str">
        <f>IF('Prediction Log'!B211=0, "",'Prediction Log'!B211)</f>
        <v>Georgia</v>
      </c>
      <c r="C196" s="92" t="str">
        <f>IF('Prediction Log'!C211=0, "",'Prediction Log'!C211)</f>
        <v>Ole Miss</v>
      </c>
      <c r="D196" s="92" t="n">
        <f>IF('Prediction Log'!D211=0, "",'Prediction Log'!D211)</f>
        <v>-10.5</v>
      </c>
      <c r="E196" s="92" t="n">
        <f>IF('Prediction Log'!E211=0, "",'Prediction Log'!E211)</f>
        <v>-18.2</v>
      </c>
      <c r="F196" s="92" t="str">
        <f>IF('Prediction Log'!I211=0, "",'Prediction Log'!I211)</f>
        <v>Georgia</v>
      </c>
      <c r="G196" s="70" t="str">
        <f>IF(ISBLANK(Games!B192), "",'Prediction Log'!$J211)</f>
        <v>Georgia</v>
      </c>
      <c r="H196" s="93" t="n">
        <f>'Prediction Log'!$K211</f>
        <v>0.963221</v>
      </c>
      <c r="I196" s="92" t="str">
        <f>IF(ISBLANK(Games!M192), "",IF(AND(Games!M192="",Games!N192=""),"",IF(ISTEXT(Games!N192), "Side",Games!M192)))</f>
        <v>Side</v>
      </c>
      <c r="J196" s="92" t="str">
        <f>IF(ISBLANK(Games!M192), "",IF('Bet Log'!$I196="Spread", Games!O192, ""))</f>
        <v/>
      </c>
      <c r="K196" s="92" t="str">
        <f>IF(ISBLANK(Games!N192), "",IF(ISTEXT(Games!N192), Games!N192, ""))</f>
        <v>Georgia</v>
      </c>
      <c r="L196" s="92" t="str">
        <f>IF(ISBLANK(Games!Q192), "", Games!Q192)</f>
        <v/>
      </c>
      <c r="M196" s="92"/>
      <c r="N196" s="94" t="n">
        <v>4.0</v>
      </c>
      <c r="O196" s="94"/>
      <c r="P196" s="95"/>
      <c r="Q196" s="95" t="n">
        <v>-440.0</v>
      </c>
      <c r="R196" s="95"/>
      <c r="S196" s="95"/>
      <c r="T196" s="96" t="n">
        <f t="shared" si="2"/>
        <v>4.909090909</v>
      </c>
      <c r="U196" s="96" t="n">
        <f t="shared" si="3"/>
        <v>0.9090909091</v>
      </c>
      <c r="V196" s="96" t="n">
        <f t="shared" si="4"/>
        <v>0</v>
      </c>
      <c r="W196" s="96" t="n">
        <f t="shared" si="5"/>
        <v>0</v>
      </c>
      <c r="X196" s="96" t="n">
        <f t="shared" si="6"/>
        <v>0</v>
      </c>
      <c r="Y196" s="96" t="n">
        <f t="shared" si="7"/>
        <v>0</v>
      </c>
      <c r="Z196" s="95" t="str">
        <f>IF(OR(ISBLANK('Prediction Log'!N211),ISBLANK('Bet Log'!$N196)), "", IF('Prediction Log'!W211="Y", "W", "L"))</f>
        <v>W</v>
      </c>
      <c r="AA196" s="96" t="n">
        <f t="shared" si="8"/>
        <v>0.9090909091</v>
      </c>
      <c r="AB196" s="95" t="str">
        <f>IF(OR(ISBLANK('Prediction Log'!N211),ISBLANK('Bet Log'!$O196)), "", IF('Prediction Log'!X211="Y", "W", "L"))</f>
        <v/>
      </c>
      <c r="AC196" s="96" t="str">
        <f t="shared" si="9"/>
        <v/>
      </c>
      <c r="AD196" s="95"/>
      <c r="AE196" s="92" t="str">
        <f t="shared" si="10"/>
        <v/>
      </c>
      <c r="AF196" s="97" t="n">
        <f>IF(ISERROR('Bet Log'!$AA196+'Bet Log'!$AC196+'Bet Log'!$AE196), "", 'Bet Log'!$AA196+'Bet Log'!$AC196+'Bet Log'!$AE196)</f>
        <v>0.9090909091</v>
      </c>
    </row>
    <row r="197" ht="14.25" customHeight="1">
      <c r="A197" s="92" t="n">
        <f>Games!A193</f>
        <v>11</v>
      </c>
      <c r="B197" s="92" t="str">
        <f>IF('Prediction Log'!B212=0, "",'Prediction Log'!B212)</f>
        <v>Houston</v>
      </c>
      <c r="C197" s="92" t="str">
        <f>IF('Prediction Log'!C212=0, "",'Prediction Log'!C212)</f>
        <v>Cincinnati</v>
      </c>
      <c r="D197" s="92" t="n">
        <f>IF('Prediction Log'!D212=0, "",'Prediction Log'!D212)</f>
        <v>-2.5</v>
      </c>
      <c r="E197" s="92" t="n">
        <f>IF('Prediction Log'!E212=0, "",'Prediction Log'!E212)</f>
        <v>-4.3</v>
      </c>
      <c r="F197" s="92" t="str">
        <f>IF('Prediction Log'!I212=0, "",'Prediction Log'!I212)</f>
        <v>Houston</v>
      </c>
      <c r="G197" s="70" t="str">
        <f>IF(ISBLANK(Games!B193), "",'Prediction Log'!$J212)</f>
        <v>Houston</v>
      </c>
      <c r="H197" s="93" t="n">
        <f>'Prediction Log'!$K212</f>
        <v>0.841122</v>
      </c>
      <c r="I197" s="92" t="str">
        <f>IF(ISBLANK(Games!M193), "",IF(AND(Games!M193="",Games!N193=""),"",IF(ISTEXT(Games!N193), "Side",Games!M193)))</f>
        <v/>
      </c>
      <c r="J197" s="92" t="str">
        <f>IF(ISBLANK(Games!M193), "",IF('Bet Log'!$I197="Spread", Games!O193, ""))</f>
        <v/>
      </c>
      <c r="K197" s="92" t="str">
        <f>IF(ISBLANK(Games!N193), "",IF(ISTEXT(Games!N193), Games!N193, ""))</f>
        <v/>
      </c>
      <c r="L197" s="92" t="str">
        <f>IF(ISBLANK(Games!Q193), "", Games!Q193)</f>
        <v/>
      </c>
      <c r="M197" s="92"/>
      <c r="N197" s="94"/>
      <c r="O197" s="94"/>
      <c r="P197" s="95"/>
      <c r="Q197" s="95"/>
      <c r="R197" s="95"/>
      <c r="S197" s="95"/>
      <c r="T197" s="96" t="n">
        <f t="shared" si="2"/>
        <v>0</v>
      </c>
      <c r="U197" s="96" t="n">
        <f t="shared" si="3"/>
        <v>0</v>
      </c>
      <c r="V197" s="96" t="n">
        <f t="shared" si="4"/>
        <v>0</v>
      </c>
      <c r="W197" s="96" t="n">
        <f t="shared" si="5"/>
        <v>0</v>
      </c>
      <c r="X197" s="96" t="n">
        <f t="shared" si="6"/>
        <v>0</v>
      </c>
      <c r="Y197" s="96" t="n">
        <f t="shared" si="7"/>
        <v>0</v>
      </c>
      <c r="Z197" s="95" t="str">
        <f>IF(OR(ISBLANK('Prediction Log'!N212),ISBLANK('Bet Log'!$N197)), "", IF('Prediction Log'!W212="Y", "W", "L"))</f>
        <v/>
      </c>
      <c r="AA197" s="96" t="str">
        <f t="shared" si="8"/>
        <v/>
      </c>
      <c r="AB197" s="95" t="str">
        <f>IF(OR(ISBLANK('Prediction Log'!N212),ISBLANK('Bet Log'!$O197)), "", IF('Prediction Log'!X212="Y", "W", "L"))</f>
        <v/>
      </c>
      <c r="AC197" s="96" t="str">
        <f t="shared" si="9"/>
        <v/>
      </c>
      <c r="AD197" s="95"/>
      <c r="AE197" s="92" t="str">
        <f t="shared" si="10"/>
        <v/>
      </c>
      <c r="AF197" s="97" t="n">
        <f>IF(ISERROR('Bet Log'!$AA197+'Bet Log'!$AC197+'Bet Log'!$AE197), "", 'Bet Log'!$AA197+'Bet Log'!$AC197+'Bet Log'!$AE197)</f>
        <v>0</v>
      </c>
    </row>
    <row r="198" ht="14.25" customHeight="1">
      <c r="A198" s="92" t="n">
        <f>Games!A194</f>
        <v>11</v>
      </c>
      <c r="B198" s="92" t="str">
        <f>IF('Prediction Log'!B213=0, "",'Prediction Log'!B213)</f>
        <v>Oklahoma</v>
      </c>
      <c r="C198" s="92" t="str">
        <f>IF('Prediction Log'!C213=0, "",'Prediction Log'!C213)</f>
        <v>West Virginia</v>
      </c>
      <c r="D198" s="92" t="n">
        <f>IF('Prediction Log'!D213=0, "",'Prediction Log'!D213)</f>
        <v>-13.5</v>
      </c>
      <c r="E198" s="92" t="n">
        <f>IF('Prediction Log'!E213=0, "",'Prediction Log'!E213)</f>
        <v>-25</v>
      </c>
      <c r="F198" s="92" t="str">
        <f>IF('Prediction Log'!I213=0, "",'Prediction Log'!I213)</f>
        <v>Oklahoma</v>
      </c>
      <c r="G198" s="70" t="str">
        <f>IF(ISBLANK(Games!B194), "",'Prediction Log'!$J213)</f>
        <v>Oklahoma</v>
      </c>
      <c r="H198" s="93" t="n">
        <f>'Prediction Log'!$K213</f>
        <v>0.982769</v>
      </c>
      <c r="I198" s="92" t="str">
        <f>IF(ISBLANK(Games!M194), "",IF(AND(Games!M194="",Games!N194=""),"",IF(ISTEXT(Games!N194), "Side",Games!M194)))</f>
        <v/>
      </c>
      <c r="J198" s="92" t="str">
        <f>IF(ISBLANK(Games!M194), "",IF('Bet Log'!$I198="Spread", Games!O194, ""))</f>
        <v/>
      </c>
      <c r="K198" s="92" t="str">
        <f>IF(ISBLANK(Games!N194), "",IF(ISTEXT(Games!N194), Games!N194, ""))</f>
        <v/>
      </c>
      <c r="L198" s="92" t="str">
        <f>IF(ISBLANK(Games!Q194), "", Games!Q194)</f>
        <v/>
      </c>
      <c r="M198" s="92"/>
      <c r="N198" s="94"/>
      <c r="O198" s="94"/>
      <c r="P198" s="95"/>
      <c r="Q198" s="95"/>
      <c r="R198" s="95"/>
      <c r="S198" s="95"/>
      <c r="T198" s="96" t="n">
        <f t="shared" si="2"/>
        <v>0</v>
      </c>
      <c r="U198" s="96" t="n">
        <f t="shared" si="3"/>
        <v>0</v>
      </c>
      <c r="V198" s="96" t="n">
        <f t="shared" si="4"/>
        <v>0</v>
      </c>
      <c r="W198" s="96" t="n">
        <f t="shared" si="5"/>
        <v>0</v>
      </c>
      <c r="X198" s="96" t="n">
        <f t="shared" si="6"/>
        <v>0</v>
      </c>
      <c r="Y198" s="96" t="n">
        <f t="shared" si="7"/>
        <v>0</v>
      </c>
      <c r="Z198" s="95" t="str">
        <f>IF(OR(ISBLANK('Prediction Log'!N213),ISBLANK('Bet Log'!$N198)), "", IF('Prediction Log'!W213="Y", "W", "L"))</f>
        <v/>
      </c>
      <c r="AA198" s="96" t="str">
        <f t="shared" si="8"/>
        <v/>
      </c>
      <c r="AB198" s="95" t="str">
        <f>IF(OR(ISBLANK('Prediction Log'!N213),ISBLANK('Bet Log'!$O198)), "", IF('Prediction Log'!X213="Y", "W", "L"))</f>
        <v/>
      </c>
      <c r="AC198" s="96" t="str">
        <f t="shared" si="9"/>
        <v/>
      </c>
      <c r="AD198" s="95"/>
      <c r="AE198" s="92" t="str">
        <f t="shared" si="10"/>
        <v/>
      </c>
      <c r="AF198" s="97" t="n">
        <f>IF(ISERROR('Bet Log'!$AA198+'Bet Log'!$AC198+'Bet Log'!$AE198), "", 'Bet Log'!$AA198+'Bet Log'!$AC198+'Bet Log'!$AE198)</f>
        <v>0</v>
      </c>
    </row>
    <row r="199" ht="14.25" customHeight="1">
      <c r="A199" s="92" t="n">
        <f>Games!A195</f>
        <v>11</v>
      </c>
      <c r="B199" s="92" t="str">
        <f>IF('Prediction Log'!B214=0, "",'Prediction Log'!B214)</f>
        <v>Colorado State</v>
      </c>
      <c r="C199" s="92" t="str">
        <f>IF('Prediction Log'!C214=0, "",'Prediction Log'!C214)</f>
        <v>San Diego State</v>
      </c>
      <c r="D199" s="92" t="n">
        <f>IF('Prediction Log'!D214=0, "",'Prediction Log'!D214)</f>
        <v>-3.5</v>
      </c>
      <c r="E199" s="92" t="n">
        <f>IF('Prediction Log'!E214=0, "",'Prediction Log'!E214)</f>
        <v>1.5</v>
      </c>
      <c r="F199" s="92" t="str">
        <f>IF('Prediction Log'!I214=0, "",'Prediction Log'!I214)</f>
        <v>San Diego State</v>
      </c>
      <c r="G199" s="70" t="str">
        <f>IF(ISBLANK(Games!B195), "",'Prediction Log'!$J214)</f>
        <v>Colorado State</v>
      </c>
      <c r="H199" s="93" t="n">
        <f>'Prediction Log'!$K214</f>
        <v>0.566422</v>
      </c>
      <c r="I199" s="92" t="str">
        <f>IF(ISBLANK(Games!M195), "",IF(AND(Games!M195="",Games!N195=""),"",IF(ISTEXT(Games!N195), "Side",Games!M195)))</f>
        <v/>
      </c>
      <c r="J199" s="92" t="str">
        <f>IF(ISBLANK(Games!M195), "",IF('Bet Log'!$I199="Spread", Games!O195, ""))</f>
        <v/>
      </c>
      <c r="K199" s="92" t="str">
        <f>IF(ISBLANK(Games!N195), "",IF(ISTEXT(Games!N195), Games!N195, ""))</f>
        <v/>
      </c>
      <c r="L199" s="92" t="str">
        <f>IF(ISBLANK(Games!Q195), "", Games!Q195)</f>
        <v/>
      </c>
      <c r="M199" s="92"/>
      <c r="N199" s="94"/>
      <c r="O199" s="94"/>
      <c r="P199" s="95"/>
      <c r="Q199" s="95"/>
      <c r="R199" s="95"/>
      <c r="S199" s="95"/>
      <c r="T199" s="96" t="n">
        <f t="shared" si="2"/>
        <v>0</v>
      </c>
      <c r="U199" s="96" t="n">
        <f t="shared" si="3"/>
        <v>0</v>
      </c>
      <c r="V199" s="96" t="n">
        <f t="shared" si="4"/>
        <v>0</v>
      </c>
      <c r="W199" s="96" t="n">
        <f t="shared" si="5"/>
        <v>0</v>
      </c>
      <c r="X199" s="96" t="n">
        <f t="shared" si="6"/>
        <v>0</v>
      </c>
      <c r="Y199" s="96" t="n">
        <f t="shared" si="7"/>
        <v>0</v>
      </c>
      <c r="Z199" s="95" t="str">
        <f>IF(OR(ISBLANK('Prediction Log'!N214),ISBLANK('Bet Log'!$N199)), "", IF('Prediction Log'!W214="Y", "W", "L"))</f>
        <v/>
      </c>
      <c r="AA199" s="96" t="str">
        <f t="shared" si="8"/>
        <v/>
      </c>
      <c r="AB199" s="95" t="str">
        <f>IF(OR(ISBLANK('Prediction Log'!N214),ISBLANK('Bet Log'!$O199)), "", IF('Prediction Log'!X214="Y", "W", "L"))</f>
        <v/>
      </c>
      <c r="AC199" s="96" t="str">
        <f t="shared" si="9"/>
        <v/>
      </c>
      <c r="AD199" s="95"/>
      <c r="AE199" s="92" t="str">
        <f t="shared" si="10"/>
        <v/>
      </c>
      <c r="AF199" s="97" t="n">
        <f>IF(ISERROR('Bet Log'!$AA199+'Bet Log'!$AC199+'Bet Log'!$AE199), "", 'Bet Log'!$AA199+'Bet Log'!$AC199+'Bet Log'!$AE199)</f>
        <v>0</v>
      </c>
    </row>
    <row r="200" ht="14.25" customHeight="1">
      <c r="A200" s="92" t="n">
        <f>Games!A196</f>
        <v>11</v>
      </c>
      <c r="B200" s="92" t="str">
        <f>IF('Prediction Log'!B215=0, "",'Prediction Log'!B215)</f>
        <v>Marshall</v>
      </c>
      <c r="C200" s="92" t="str">
        <f>IF('Prediction Log'!C215=0, "",'Prediction Log'!C215)</f>
        <v>Georgia Southern</v>
      </c>
      <c r="D200" s="92" t="n">
        <f>IF('Prediction Log'!D215=0, "",'Prediction Log'!D215)</f>
        <v>2.5</v>
      </c>
      <c r="E200" s="92" t="n">
        <f>IF('Prediction Log'!E215=0, "",'Prediction Log'!E215)</f>
        <v>0.3</v>
      </c>
      <c r="F200" s="92" t="str">
        <f>IF('Prediction Log'!I215=0, "",'Prediction Log'!I215)</f>
        <v>Georgia Southern</v>
      </c>
      <c r="G200" s="70" t="str">
        <f>IF(ISBLANK(Games!B196), "",'Prediction Log'!$J215)</f>
        <v>Georgia Southern</v>
      </c>
      <c r="H200" s="93" t="n">
        <f>'Prediction Log'!$K215</f>
        <v>0.5728</v>
      </c>
      <c r="I200" s="92" t="str">
        <f>IF(ISBLANK(Games!M196), "",IF(AND(Games!M196="",Games!N196=""),"",IF(ISTEXT(Games!N196), "Side",Games!M196)))</f>
        <v/>
      </c>
      <c r="J200" s="92" t="str">
        <f>IF(ISBLANK(Games!M196), "",IF('Bet Log'!$I200="Spread", Games!O196, ""))</f>
        <v/>
      </c>
      <c r="K200" s="92" t="str">
        <f>IF(ISBLANK(Games!N196), "",IF(ISTEXT(Games!N196), Games!N196, ""))</f>
        <v/>
      </c>
      <c r="L200" s="92" t="str">
        <f>IF(ISBLANK(Games!Q196), "", Games!Q196)</f>
        <v/>
      </c>
      <c r="M200" s="92"/>
      <c r="N200" s="94"/>
      <c r="O200" s="94"/>
      <c r="P200" s="95"/>
      <c r="Q200" s="95"/>
      <c r="R200" s="95"/>
      <c r="S200" s="95"/>
      <c r="T200" s="96" t="n">
        <f t="shared" si="2"/>
        <v>0</v>
      </c>
      <c r="U200" s="96" t="n">
        <f t="shared" si="3"/>
        <v>0</v>
      </c>
      <c r="V200" s="96" t="n">
        <f t="shared" si="4"/>
        <v>0</v>
      </c>
      <c r="W200" s="96" t="n">
        <f t="shared" si="5"/>
        <v>0</v>
      </c>
      <c r="X200" s="96" t="n">
        <f t="shared" si="6"/>
        <v>0</v>
      </c>
      <c r="Y200" s="96" t="n">
        <f t="shared" si="7"/>
        <v>0</v>
      </c>
      <c r="Z200" s="95" t="str">
        <f>IF(OR(ISBLANK('Prediction Log'!N215),ISBLANK('Bet Log'!$N200)), "", IF('Prediction Log'!W215="Y", "W", "L"))</f>
        <v/>
      </c>
      <c r="AA200" s="96" t="str">
        <f t="shared" si="8"/>
        <v/>
      </c>
      <c r="AB200" s="95" t="str">
        <f>IF(OR(ISBLANK('Prediction Log'!N215),ISBLANK('Bet Log'!$O200)), "", IF('Prediction Log'!X215="Y", "W", "L"))</f>
        <v/>
      </c>
      <c r="AC200" s="96" t="str">
        <f t="shared" si="9"/>
        <v/>
      </c>
      <c r="AD200" s="95"/>
      <c r="AE200" s="92" t="str">
        <f t="shared" si="10"/>
        <v/>
      </c>
      <c r="AF200" s="97" t="n">
        <f>IF(ISERROR('Bet Log'!$AA200+'Bet Log'!$AC200+'Bet Log'!$AE200), "", 'Bet Log'!$AA200+'Bet Log'!$AC200+'Bet Log'!$AE200)</f>
        <v>0</v>
      </c>
    </row>
    <row r="201" ht="14.25" customHeight="1">
      <c r="A201" s="92" t="n">
        <f>Games!A197</f>
        <v>11</v>
      </c>
      <c r="B201" s="92" t="str">
        <f>IF('Prediction Log'!B216=0, "",'Prediction Log'!B216)</f>
        <v>TCU</v>
      </c>
      <c r="C201" s="92" t="str">
        <f>IF('Prediction Log'!C216=0, "",'Prediction Log'!C216)</f>
        <v>Texas</v>
      </c>
      <c r="D201" s="92" t="n">
        <f>IF('Prediction Log'!D216=0, "",'Prediction Log'!D216)</f>
        <v>10.5</v>
      </c>
      <c r="E201" s="92" t="n">
        <f>IF('Prediction Log'!E216=0, "",'Prediction Log'!E216)</f>
        <v>12.9</v>
      </c>
      <c r="F201" s="92" t="str">
        <f>IF('Prediction Log'!I216=0, "",'Prediction Log'!I216)</f>
        <v>Texas</v>
      </c>
      <c r="G201" s="70" t="str">
        <f>IF(ISBLANK(Games!B197), "",'Prediction Log'!$J216)</f>
        <v>Texas</v>
      </c>
      <c r="H201" s="93" t="n">
        <f>'Prediction Log'!$K216</f>
        <v>0.972484</v>
      </c>
      <c r="I201" s="92" t="str">
        <f>IF(ISBLANK(Games!M197), "",IF(AND(Games!M197="",Games!N197=""),"",IF(ISTEXT(Games!N197), "Side",Games!M197)))</f>
        <v/>
      </c>
      <c r="J201" s="92" t="str">
        <f>IF(ISBLANK(Games!M197), "",IF('Bet Log'!$I201="Spread", Games!O197, ""))</f>
        <v/>
      </c>
      <c r="K201" s="92" t="str">
        <f>IF(ISBLANK(Games!N197), "",IF(ISTEXT(Games!N197), Games!N197, ""))</f>
        <v/>
      </c>
      <c r="L201" s="92" t="str">
        <f>IF(ISBLANK(Games!Q197), "", Games!Q197)</f>
        <v/>
      </c>
      <c r="M201" s="92"/>
      <c r="N201" s="94"/>
      <c r="O201" s="94"/>
      <c r="P201" s="95"/>
      <c r="Q201" s="95"/>
      <c r="R201" s="95"/>
      <c r="S201" s="95"/>
      <c r="T201" s="96" t="n">
        <f t="shared" si="2"/>
        <v>0</v>
      </c>
      <c r="U201" s="96" t="n">
        <f t="shared" si="3"/>
        <v>0</v>
      </c>
      <c r="V201" s="96" t="n">
        <f t="shared" si="4"/>
        <v>0</v>
      </c>
      <c r="W201" s="96" t="n">
        <f t="shared" si="5"/>
        <v>0</v>
      </c>
      <c r="X201" s="96" t="n">
        <f t="shared" si="6"/>
        <v>0</v>
      </c>
      <c r="Y201" s="96" t="n">
        <f t="shared" si="7"/>
        <v>0</v>
      </c>
      <c r="Z201" s="95" t="str">
        <f>IF(OR(ISBLANK('Prediction Log'!N216),ISBLANK('Bet Log'!$N201)), "", IF('Prediction Log'!W216="Y", "W", "L"))</f>
        <v/>
      </c>
      <c r="AA201" s="96" t="str">
        <f t="shared" si="8"/>
        <v/>
      </c>
      <c r="AB201" s="95" t="str">
        <f>IF(OR(ISBLANK('Prediction Log'!N216),ISBLANK('Bet Log'!$O201)), "", IF('Prediction Log'!X216="Y", "W", "L"))</f>
        <v/>
      </c>
      <c r="AC201" s="96" t="str">
        <f t="shared" si="9"/>
        <v/>
      </c>
      <c r="AD201" s="95"/>
      <c r="AE201" s="92" t="str">
        <f t="shared" si="10"/>
        <v/>
      </c>
      <c r="AF201" s="97" t="n">
        <f>IF(ISERROR('Bet Log'!$AA201+'Bet Log'!$AC201+'Bet Log'!$AE201), "", 'Bet Log'!$AA201+'Bet Log'!$AC201+'Bet Log'!$AE201)</f>
        <v>0</v>
      </c>
    </row>
    <row r="202" ht="14.25" customHeight="1">
      <c r="A202" s="92" t="n">
        <f>Games!A198</f>
        <v>11</v>
      </c>
      <c r="B202" s="92" t="str">
        <f>IF('Prediction Log'!B217=0, "",'Prediction Log'!B217)</f>
        <v>Texas A&amp;M</v>
      </c>
      <c r="C202" s="92" t="str">
        <f>IF('Prediction Log'!C217=0, "",'Prediction Log'!C217)</f>
        <v>Mississippi State</v>
      </c>
      <c r="D202" s="92" t="n">
        <f>IF('Prediction Log'!D217=0, "",'Prediction Log'!D217)</f>
        <v>-19.5</v>
      </c>
      <c r="E202" s="92" t="n">
        <f>IF('Prediction Log'!E217=0, "",'Prediction Log'!E217)</f>
        <v>-13.5</v>
      </c>
      <c r="F202" s="92" t="str">
        <f>IF('Prediction Log'!I217=0, "",'Prediction Log'!I217)</f>
        <v>Texas A&amp;M</v>
      </c>
      <c r="G202" s="70" t="str">
        <f>IF(ISBLANK(Games!B198), "",'Prediction Log'!$J217)</f>
        <v>Texas A&amp;M</v>
      </c>
      <c r="H202" s="93" t="n">
        <f>'Prediction Log'!$K217</f>
        <v>0.947852</v>
      </c>
      <c r="I202" s="92" t="str">
        <f>IF(ISBLANK(Games!M198), "",IF(AND(Games!M198="",Games!N198=""),"",IF(ISTEXT(Games!N198), "Side",Games!M198)))</f>
        <v/>
      </c>
      <c r="J202" s="92" t="str">
        <f>IF(ISBLANK(Games!M198), "",IF('Bet Log'!$I202="Spread", Games!O198, ""))</f>
        <v/>
      </c>
      <c r="K202" s="92" t="str">
        <f>IF(ISBLANK(Games!N198), "",IF(ISTEXT(Games!N198), Games!N198, ""))</f>
        <v/>
      </c>
      <c r="L202" s="92" t="str">
        <f>IF(ISBLANK(Games!Q198), "", Games!Q198)</f>
        <v/>
      </c>
      <c r="M202" s="92"/>
      <c r="N202" s="94"/>
      <c r="O202" s="94"/>
      <c r="P202" s="95"/>
      <c r="Q202" s="95"/>
      <c r="R202" s="95"/>
      <c r="S202" s="95"/>
      <c r="T202" s="96" t="n">
        <f t="shared" si="2"/>
        <v>0</v>
      </c>
      <c r="U202" s="96" t="n">
        <f t="shared" si="3"/>
        <v>0</v>
      </c>
      <c r="V202" s="96" t="n">
        <f t="shared" si="4"/>
        <v>0</v>
      </c>
      <c r="W202" s="96" t="n">
        <f t="shared" si="5"/>
        <v>0</v>
      </c>
      <c r="X202" s="96" t="n">
        <f t="shared" si="6"/>
        <v>0</v>
      </c>
      <c r="Y202" s="96" t="n">
        <f t="shared" si="7"/>
        <v>0</v>
      </c>
      <c r="Z202" s="95" t="str">
        <f>IF(OR(ISBLANK('Prediction Log'!N217),ISBLANK('Bet Log'!$N202)), "", IF('Prediction Log'!W217="Y", "W", "L"))</f>
        <v/>
      </c>
      <c r="AA202" s="96" t="str">
        <f t="shared" si="8"/>
        <v/>
      </c>
      <c r="AB202" s="95" t="str">
        <f>IF(OR(ISBLANK('Prediction Log'!N217),ISBLANK('Bet Log'!$O202)), "", IF('Prediction Log'!X217="Y", "W", "L"))</f>
        <v/>
      </c>
      <c r="AC202" s="96" t="str">
        <f t="shared" si="9"/>
        <v/>
      </c>
      <c r="AD202" s="95"/>
      <c r="AE202" s="92" t="str">
        <f t="shared" si="10"/>
        <v/>
      </c>
      <c r="AF202" s="97" t="n">
        <f>IF(ISERROR('Bet Log'!$AA202+'Bet Log'!$AC202+'Bet Log'!$AE202), "", 'Bet Log'!$AA202+'Bet Log'!$AC202+'Bet Log'!$AE202)</f>
        <v>0</v>
      </c>
    </row>
    <row r="203" ht="14.25" customHeight="1">
      <c r="A203" s="92" t="n">
        <f>Games!A199</f>
        <v>11</v>
      </c>
      <c r="B203" s="92" t="str">
        <f>IF('Prediction Log'!B218=0, "",'Prediction Log'!B218)</f>
        <v>Ohio State</v>
      </c>
      <c r="C203" s="92" t="str">
        <f>IF('Prediction Log'!C218=0, "",'Prediction Log'!C218)</f>
        <v>Michigan State</v>
      </c>
      <c r="D203" s="92" t="n">
        <f>IF('Prediction Log'!D218=0, "",'Prediction Log'!D218)</f>
        <v>-31.5</v>
      </c>
      <c r="E203" s="92" t="n">
        <f>IF('Prediction Log'!E218=0, "",'Prediction Log'!E218)</f>
        <v>-40.7</v>
      </c>
      <c r="F203" s="92" t="str">
        <f>IF('Prediction Log'!I218=0, "",'Prediction Log'!I218)</f>
        <v>Ohio State</v>
      </c>
      <c r="G203" s="70" t="str">
        <f>IF(ISBLANK(Games!B199), "",'Prediction Log'!$J218)</f>
        <v>Ohio State</v>
      </c>
      <c r="H203" s="93" t="n">
        <f>'Prediction Log'!$K218</f>
        <v>0.999572</v>
      </c>
      <c r="I203" s="92" t="str">
        <f>IF(ISBLANK(Games!M199), "",IF(AND(Games!M199="",Games!N199=""),"",IF(ISTEXT(Games!N199), "Side",Games!M199)))</f>
        <v/>
      </c>
      <c r="J203" s="92" t="str">
        <f>IF(ISBLANK(Games!M199), "",IF('Bet Log'!$I203="Spread", Games!O199, ""))</f>
        <v/>
      </c>
      <c r="K203" s="92" t="str">
        <f>IF(ISBLANK(Games!N199), "",IF(ISTEXT(Games!N199), Games!N199, ""))</f>
        <v/>
      </c>
      <c r="L203" s="92" t="str">
        <f>IF(ISBLANK(Games!Q199), "", Games!Q199)</f>
        <v/>
      </c>
      <c r="M203" s="92"/>
      <c r="N203" s="94"/>
      <c r="O203" s="94"/>
      <c r="P203" s="95"/>
      <c r="Q203" s="95"/>
      <c r="R203" s="95"/>
      <c r="S203" s="95"/>
      <c r="T203" s="96" t="n">
        <f t="shared" si="2"/>
        <v>0</v>
      </c>
      <c r="U203" s="96" t="n">
        <f t="shared" si="3"/>
        <v>0</v>
      </c>
      <c r="V203" s="96" t="n">
        <f t="shared" si="4"/>
        <v>0</v>
      </c>
      <c r="W203" s="96" t="n">
        <f t="shared" si="5"/>
        <v>0</v>
      </c>
      <c r="X203" s="96" t="n">
        <f t="shared" si="6"/>
        <v>0</v>
      </c>
      <c r="Y203" s="96" t="n">
        <f t="shared" si="7"/>
        <v>0</v>
      </c>
      <c r="Z203" s="95" t="str">
        <f>IF(OR(ISBLANK('Prediction Log'!N218),ISBLANK('Bet Log'!$N203)), "", IF('Prediction Log'!W218="Y", "W", "L"))</f>
        <v/>
      </c>
      <c r="AA203" s="96" t="str">
        <f t="shared" si="8"/>
        <v/>
      </c>
      <c r="AB203" s="95" t="str">
        <f>IF(OR(ISBLANK('Prediction Log'!N218),ISBLANK('Bet Log'!$O203)), "", IF('Prediction Log'!X218="Y", "W", "L"))</f>
        <v/>
      </c>
      <c r="AC203" s="96" t="str">
        <f t="shared" si="9"/>
        <v/>
      </c>
      <c r="AD203" s="95"/>
      <c r="AE203" s="92" t="str">
        <f t="shared" si="10"/>
        <v/>
      </c>
      <c r="AF203" s="97" t="n">
        <f>IF(ISERROR('Bet Log'!$AA203+'Bet Log'!$AC203+'Bet Log'!$AE203), "", 'Bet Log'!$AA203+'Bet Log'!$AC203+'Bet Log'!$AE203)</f>
        <v>0</v>
      </c>
    </row>
    <row r="204" ht="14.25" customHeight="1">
      <c r="A204" s="92" t="n">
        <f>Games!A200</f>
        <v>11</v>
      </c>
      <c r="B204" s="92" t="str">
        <f>IF('Prediction Log'!B219=0, "",'Prediction Log'!B219)</f>
        <v>LSU</v>
      </c>
      <c r="C204" s="92" t="str">
        <f>IF('Prediction Log'!C219=0, "",'Prediction Log'!C219)</f>
        <v>Florida</v>
      </c>
      <c r="D204" s="92" t="n">
        <f>IF('Prediction Log'!D219=0, "",'Prediction Log'!D219)</f>
        <v>-13.5</v>
      </c>
      <c r="E204" s="92" t="n">
        <f>IF('Prediction Log'!E219=0, "",'Prediction Log'!E219)</f>
        <v>-17.5</v>
      </c>
      <c r="F204" s="92" t="str">
        <f>IF('Prediction Log'!I219=0, "",'Prediction Log'!I219)</f>
        <v>LSU</v>
      </c>
      <c r="G204" s="70" t="str">
        <f>IF(ISBLANK(Games!B200), "",'Prediction Log'!$J219)</f>
        <v>LSU</v>
      </c>
      <c r="H204" s="93" t="n">
        <f>'Prediction Log'!$K219</f>
        <v>0.916549</v>
      </c>
      <c r="I204" s="92" t="str">
        <f>IF(ISBLANK(Games!M200), "",IF(AND(Games!M200="",Games!N200=""),"",IF(ISTEXT(Games!N200), "Side",Games!M200)))</f>
        <v/>
      </c>
      <c r="J204" s="92" t="str">
        <f>IF(ISBLANK(Games!M200), "",IF('Bet Log'!$I204="Spread", Games!O200, ""))</f>
        <v/>
      </c>
      <c r="K204" s="92" t="str">
        <f>IF(ISBLANK(Games!N200), "",IF(ISTEXT(Games!N200), Games!N200, ""))</f>
        <v/>
      </c>
      <c r="L204" s="92" t="str">
        <f>IF(ISBLANK(Games!Q200), "", Games!Q200)</f>
        <v/>
      </c>
      <c r="M204" s="92"/>
      <c r="N204" s="94"/>
      <c r="O204" s="94"/>
      <c r="P204" s="95"/>
      <c r="Q204" s="95"/>
      <c r="R204" s="95"/>
      <c r="S204" s="95"/>
      <c r="T204" s="96" t="n">
        <f t="shared" si="2"/>
        <v>0</v>
      </c>
      <c r="U204" s="96" t="n">
        <f t="shared" si="3"/>
        <v>0</v>
      </c>
      <c r="V204" s="96" t="n">
        <f t="shared" si="4"/>
        <v>0</v>
      </c>
      <c r="W204" s="96" t="n">
        <f t="shared" si="5"/>
        <v>0</v>
      </c>
      <c r="X204" s="96" t="n">
        <f t="shared" si="6"/>
        <v>0</v>
      </c>
      <c r="Y204" s="96" t="n">
        <f t="shared" si="7"/>
        <v>0</v>
      </c>
      <c r="Z204" s="95" t="str">
        <f>IF(OR(ISBLANK('Prediction Log'!N219),ISBLANK('Bet Log'!$N204)), "", IF('Prediction Log'!W219="Y", "W", "L"))</f>
        <v/>
      </c>
      <c r="AA204" s="96" t="str">
        <f t="shared" si="8"/>
        <v/>
      </c>
      <c r="AB204" s="95" t="str">
        <f>IF(OR(ISBLANK('Prediction Log'!N219),ISBLANK('Bet Log'!$O204)), "", IF('Prediction Log'!X219="Y", "W", "L"))</f>
        <v/>
      </c>
      <c r="AC204" s="96" t="str">
        <f t="shared" si="9"/>
        <v/>
      </c>
      <c r="AD204" s="95"/>
      <c r="AE204" s="92" t="str">
        <f t="shared" si="10"/>
        <v/>
      </c>
      <c r="AF204" s="97" t="n">
        <f>IF(ISERROR('Bet Log'!$AA204+'Bet Log'!$AC204+'Bet Log'!$AE204), "", 'Bet Log'!$AA204+'Bet Log'!$AC204+'Bet Log'!$AE204)</f>
        <v>0</v>
      </c>
    </row>
    <row r="205" ht="14.25" customHeight="1">
      <c r="A205" s="92" t="n">
        <f>Games!A201</f>
        <v>11</v>
      </c>
      <c r="B205" s="92" t="str">
        <f>IF('Prediction Log'!B220=0, "",'Prediction Log'!B220)</f>
        <v>UT San Antonio</v>
      </c>
      <c r="C205" s="92" t="str">
        <f>IF('Prediction Log'!C220=0, "",'Prediction Log'!C220)</f>
        <v>Rice</v>
      </c>
      <c r="D205" s="92" t="n">
        <f>IF('Prediction Log'!D220=0, "",'Prediction Log'!D220)</f>
        <v>-14.5</v>
      </c>
      <c r="E205" s="92" t="n">
        <f>IF('Prediction Log'!E220=0, "",'Prediction Log'!E220)</f>
        <v>-10</v>
      </c>
      <c r="F205" s="92" t="str">
        <f>IF('Prediction Log'!I220=0, "",'Prediction Log'!I220)</f>
        <v>UT San Antonio</v>
      </c>
      <c r="G205" s="70" t="str">
        <f>IF(ISBLANK(Games!B201), "",'Prediction Log'!$J220)</f>
        <v>UT San Antonio</v>
      </c>
      <c r="H205" s="93" t="n">
        <f>'Prediction Log'!$K220</f>
        <v>0.880644</v>
      </c>
      <c r="I205" s="92" t="str">
        <f>IF(ISBLANK(Games!M201), "",IF(AND(Games!M201="",Games!N201=""),"",IF(ISTEXT(Games!N201), "Side",Games!M201)))</f>
        <v/>
      </c>
      <c r="J205" s="92" t="str">
        <f>IF(ISBLANK(Games!M201), "",IF('Bet Log'!$I205="Spread", Games!O201, ""))</f>
        <v/>
      </c>
      <c r="K205" s="92" t="str">
        <f>IF(ISBLANK(Games!N201), "",IF(ISTEXT(Games!N201), Games!N201, ""))</f>
        <v/>
      </c>
      <c r="L205" s="92" t="str">
        <f>IF(ISBLANK(Games!Q201), "", Games!Q201)</f>
        <v/>
      </c>
      <c r="M205" s="92"/>
      <c r="N205" s="94"/>
      <c r="O205" s="94"/>
      <c r="P205" s="95"/>
      <c r="Q205" s="95"/>
      <c r="R205" s="95"/>
      <c r="S205" s="95"/>
      <c r="T205" s="96" t="n">
        <f t="shared" si="2"/>
        <v>0</v>
      </c>
      <c r="U205" s="96" t="n">
        <f t="shared" si="3"/>
        <v>0</v>
      </c>
      <c r="V205" s="96" t="n">
        <f t="shared" si="4"/>
        <v>0</v>
      </c>
      <c r="W205" s="96" t="n">
        <f t="shared" si="5"/>
        <v>0</v>
      </c>
      <c r="X205" s="96" t="n">
        <f t="shared" si="6"/>
        <v>0</v>
      </c>
      <c r="Y205" s="96" t="n">
        <f t="shared" si="7"/>
        <v>0</v>
      </c>
      <c r="Z205" s="95" t="str">
        <f>IF(OR(ISBLANK('Prediction Log'!N220),ISBLANK('Bet Log'!$N205)), "", IF('Prediction Log'!W220="Y", "W", "L"))</f>
        <v/>
      </c>
      <c r="AA205" s="96" t="str">
        <f t="shared" si="8"/>
        <v/>
      </c>
      <c r="AB205" s="95" t="str">
        <f>IF(OR(ISBLANK('Prediction Log'!N220),ISBLANK('Bet Log'!$O205)), "", IF('Prediction Log'!X220="Y", "W", "L"))</f>
        <v/>
      </c>
      <c r="AC205" s="96" t="str">
        <f t="shared" si="9"/>
        <v/>
      </c>
      <c r="AD205" s="95"/>
      <c r="AE205" s="92" t="str">
        <f t="shared" si="10"/>
        <v/>
      </c>
      <c r="AF205" s="97" t="n">
        <f>IF(ISERROR('Bet Log'!$AA205+'Bet Log'!$AC205+'Bet Log'!$AE205), "", 'Bet Log'!$AA205+'Bet Log'!$AC205+'Bet Log'!$AE205)</f>
        <v>0</v>
      </c>
    </row>
    <row r="206" ht="14.25" customHeight="1">
      <c r="A206" s="92" t="n">
        <f>Games!A202</f>
        <v>11</v>
      </c>
      <c r="B206" s="92" t="str">
        <f>IF('Prediction Log'!B221=0, "",'Prediction Log'!B221)</f>
        <v>North Carolina</v>
      </c>
      <c r="C206" s="92" t="str">
        <f>IF('Prediction Log'!C221=0, "",'Prediction Log'!C221)</f>
        <v>Duke</v>
      </c>
      <c r="D206" s="92" t="n">
        <f>IF('Prediction Log'!D221=0, "",'Prediction Log'!D221)</f>
        <v>-14.5</v>
      </c>
      <c r="E206" s="92" t="n">
        <f>IF('Prediction Log'!E221=0, "",'Prediction Log'!E221)</f>
        <v>-0.6</v>
      </c>
      <c r="F206" s="92" t="str">
        <f>IF('Prediction Log'!I221=0, "",'Prediction Log'!I221)</f>
        <v>North Carolina</v>
      </c>
      <c r="G206" s="70" t="str">
        <f>IF(ISBLANK(Games!B202), "",'Prediction Log'!$J221)</f>
        <v>Duke</v>
      </c>
      <c r="H206" s="93" t="n">
        <f>'Prediction Log'!$K221</f>
        <v>0.548054</v>
      </c>
      <c r="I206" s="92" t="str">
        <f>IF(ISBLANK(Games!M202), "",IF(AND(Games!M202="",Games!N202=""),"",IF(ISTEXT(Games!N202), "Side",Games!M202)))</f>
        <v>Spread</v>
      </c>
      <c r="J206" s="92" t="str">
        <f>IF(ISBLANK(Games!M202), "",IF('Bet Log'!$I206="Spread", Games!O202, ""))</f>
        <v>Duke</v>
      </c>
      <c r="K206" s="92" t="s">
        <v>39</v>
      </c>
      <c r="L206" s="92" t="n">
        <f>IF(ISBLANK(Games!Q202), "", Games!Q202)</f>
        <v>-14.5</v>
      </c>
      <c r="M206" s="92"/>
      <c r="N206" s="94" t="n">
        <v>3.0</v>
      </c>
      <c r="O206" s="94" t="n">
        <v>5.0</v>
      </c>
      <c r="P206" s="95"/>
      <c r="Q206" s="95" t="n">
        <v>415.0</v>
      </c>
      <c r="R206" s="95" t="n">
        <v>-110.0</v>
      </c>
      <c r="S206" s="95"/>
      <c r="T206" s="96" t="n">
        <f t="shared" si="2"/>
        <v>15.45</v>
      </c>
      <c r="U206" s="96" t="n">
        <f t="shared" si="3"/>
        <v>12.45</v>
      </c>
      <c r="V206" s="96" t="n">
        <f t="shared" si="4"/>
        <v>9.545454545</v>
      </c>
      <c r="W206" s="96" t="n">
        <f t="shared" si="5"/>
        <v>4.545454545</v>
      </c>
      <c r="X206" s="96" t="n">
        <f t="shared" si="6"/>
        <v>0</v>
      </c>
      <c r="Y206" s="96" t="n">
        <f t="shared" si="7"/>
        <v>0</v>
      </c>
      <c r="Z206" s="95" t="s">
        <v>162</v>
      </c>
      <c r="AA206" s="96" t="n">
        <f t="shared" si="8"/>
        <v>-3</v>
      </c>
      <c r="AB206" s="95" t="str">
        <f>IF(OR(ISBLANK('Prediction Log'!N221),ISBLANK('Bet Log'!$O206)), "", IF('Prediction Log'!X221="Y", "W", "L"))</f>
        <v>W</v>
      </c>
      <c r="AC206" s="96" t="n">
        <f t="shared" si="9"/>
        <v>4.545454545</v>
      </c>
      <c r="AD206" s="95"/>
      <c r="AE206" s="92" t="str">
        <f t="shared" si="10"/>
        <v/>
      </c>
      <c r="AF206" s="97" t="n">
        <f>IF(ISERROR('Bet Log'!$AA206+'Bet Log'!$AC206+'Bet Log'!$AE206), "", 'Bet Log'!$AA206+'Bet Log'!$AC206+'Bet Log'!$AE206)</f>
        <v>1.545454545</v>
      </c>
    </row>
    <row r="207" ht="14.25" customHeight="1">
      <c r="A207" s="92" t="n">
        <f>Games!A203</f>
        <v>11</v>
      </c>
      <c r="B207" s="92" t="str">
        <f>IF('Prediction Log'!B222=0, "",'Prediction Log'!B222)</f>
        <v>UCLA</v>
      </c>
      <c r="C207" s="92" t="str">
        <f>IF('Prediction Log'!C222=0, "",'Prediction Log'!C222)</f>
        <v>Arizona State</v>
      </c>
      <c r="D207" s="92" t="n">
        <f>IF('Prediction Log'!D222=0, "",'Prediction Log'!D222)</f>
        <v>-18.5</v>
      </c>
      <c r="E207" s="92" t="n">
        <f>IF('Prediction Log'!E222=0, "",'Prediction Log'!E222)</f>
        <v>-38</v>
      </c>
      <c r="F207" s="92" t="str">
        <f>IF('Prediction Log'!I222=0, "",'Prediction Log'!I222)</f>
        <v>UCLA</v>
      </c>
      <c r="G207" s="70" t="str">
        <f>IF(ISBLANK(Games!B203), "",'Prediction Log'!$J222)</f>
        <v>UCLA</v>
      </c>
      <c r="H207" s="93" t="n">
        <f>'Prediction Log'!$K222</f>
        <v>0.999773</v>
      </c>
      <c r="I207" s="92" t="str">
        <f>IF(ISBLANK(Games!M203), "",IF(AND(Games!M203="",Games!N203=""),"",IF(ISTEXT(Games!N203), "Side",Games!M203)))</f>
        <v/>
      </c>
      <c r="J207" s="92" t="str">
        <f>IF(ISBLANK(Games!M203), "",IF('Bet Log'!$I207="Spread", Games!O203, ""))</f>
        <v/>
      </c>
      <c r="K207" s="92" t="str">
        <f>IF(ISBLANK(Games!N203), "",IF(ISTEXT(Games!N203), Games!N203, ""))</f>
        <v/>
      </c>
      <c r="L207" s="92" t="str">
        <f>IF(ISBLANK(Games!Q203), "", Games!Q203)</f>
        <v/>
      </c>
      <c r="M207" s="92"/>
      <c r="N207" s="94"/>
      <c r="O207" s="94"/>
      <c r="P207" s="95"/>
      <c r="Q207" s="95"/>
      <c r="R207" s="95"/>
      <c r="S207" s="95"/>
      <c r="T207" s="96" t="n">
        <f t="shared" si="2"/>
        <v>0</v>
      </c>
      <c r="U207" s="96" t="n">
        <f t="shared" si="3"/>
        <v>0</v>
      </c>
      <c r="V207" s="96" t="n">
        <f t="shared" si="4"/>
        <v>0</v>
      </c>
      <c r="W207" s="96" t="n">
        <f t="shared" si="5"/>
        <v>0</v>
      </c>
      <c r="X207" s="96" t="n">
        <f t="shared" si="6"/>
        <v>0</v>
      </c>
      <c r="Y207" s="96" t="n">
        <f t="shared" si="7"/>
        <v>0</v>
      </c>
      <c r="Z207" s="95" t="str">
        <f>IF(OR(ISBLANK('Prediction Log'!N222),ISBLANK('Bet Log'!$N207)), "", IF('Prediction Log'!W222="Y", "W", "L"))</f>
        <v/>
      </c>
      <c r="AA207" s="96" t="str">
        <f t="shared" si="8"/>
        <v/>
      </c>
      <c r="AB207" s="95" t="str">
        <f>IF(OR(ISBLANK('Prediction Log'!N222),ISBLANK('Bet Log'!$O207)), "", IF('Prediction Log'!X222="Y", "W", "L"))</f>
        <v/>
      </c>
      <c r="AC207" s="96" t="str">
        <f t="shared" si="9"/>
        <v/>
      </c>
      <c r="AD207" s="95"/>
      <c r="AE207" s="92" t="str">
        <f t="shared" si="10"/>
        <v/>
      </c>
      <c r="AF207" s="97" t="n">
        <f>IF(ISERROR('Bet Log'!$AA207+'Bet Log'!$AC207+'Bet Log'!$AE207), "", 'Bet Log'!$AA207+'Bet Log'!$AC207+'Bet Log'!$AE207)</f>
        <v>0</v>
      </c>
    </row>
    <row r="208" ht="14.25" customHeight="1">
      <c r="A208" s="92" t="n">
        <f>Games!A204</f>
        <v>11</v>
      </c>
      <c r="B208" s="92" t="str">
        <f>IF('Prediction Log'!B223=0, "",'Prediction Log'!B223)</f>
        <v>Boise State</v>
      </c>
      <c r="C208" s="92" t="str">
        <f>IF('Prediction Log'!C223=0, "",'Prediction Log'!C223)</f>
        <v>New Mexico</v>
      </c>
      <c r="D208" s="92" t="n">
        <f>IF('Prediction Log'!D223=0, "",'Prediction Log'!D223)</f>
        <v>-26.5</v>
      </c>
      <c r="E208" s="92" t="n">
        <f>IF('Prediction Log'!E223=0, "",'Prediction Log'!E223)</f>
        <v>-20.7</v>
      </c>
      <c r="F208" s="92" t="str">
        <f>IF('Prediction Log'!I223=0, "",'Prediction Log'!I223)</f>
        <v>Boise State</v>
      </c>
      <c r="G208" s="70" t="str">
        <f>IF(ISBLANK(Games!B204), "",'Prediction Log'!$J223)</f>
        <v>Boise State</v>
      </c>
      <c r="H208" s="93" t="n">
        <f>'Prediction Log'!$K223</f>
        <v>0.972888</v>
      </c>
      <c r="I208" s="92" t="str">
        <f>IF(ISBLANK(Games!M204), "",IF(AND(Games!M204="",Games!N204=""),"",IF(ISTEXT(Games!N204), "Side",Games!M204)))</f>
        <v/>
      </c>
      <c r="J208" s="92" t="str">
        <f>IF(ISBLANK(Games!M204), "",IF('Bet Log'!$I208="Spread", Games!O204, ""))</f>
        <v/>
      </c>
      <c r="K208" s="92" t="str">
        <f>IF(ISBLANK(Games!N204), "",IF(ISTEXT(Games!N204), Games!N204, ""))</f>
        <v/>
      </c>
      <c r="L208" s="92" t="str">
        <f>IF(ISBLANK(Games!Q204), "", Games!Q204)</f>
        <v/>
      </c>
      <c r="M208" s="92"/>
      <c r="N208" s="94"/>
      <c r="O208" s="94"/>
      <c r="P208" s="95"/>
      <c r="Q208" s="95"/>
      <c r="R208" s="95"/>
      <c r="S208" s="95"/>
      <c r="T208" s="96" t="n">
        <f t="shared" si="2"/>
        <v>0</v>
      </c>
      <c r="U208" s="96" t="n">
        <f t="shared" si="3"/>
        <v>0</v>
      </c>
      <c r="V208" s="96" t="n">
        <f t="shared" si="4"/>
        <v>0</v>
      </c>
      <c r="W208" s="96" t="n">
        <f t="shared" si="5"/>
        <v>0</v>
      </c>
      <c r="X208" s="96" t="n">
        <f t="shared" si="6"/>
        <v>0</v>
      </c>
      <c r="Y208" s="96" t="n">
        <f t="shared" si="7"/>
        <v>0</v>
      </c>
      <c r="Z208" s="95" t="str">
        <f>IF(OR(ISBLANK('Prediction Log'!N223),ISBLANK('Bet Log'!$N208)), "", IF('Prediction Log'!W223="Y", "W", "L"))</f>
        <v/>
      </c>
      <c r="AA208" s="96" t="str">
        <f t="shared" si="8"/>
        <v/>
      </c>
      <c r="AB208" s="95" t="str">
        <f>IF(OR(ISBLANK('Prediction Log'!N223),ISBLANK('Bet Log'!$O208)), "", IF('Prediction Log'!X223="Y", "W", "L"))</f>
        <v/>
      </c>
      <c r="AC208" s="96" t="str">
        <f t="shared" si="9"/>
        <v/>
      </c>
      <c r="AD208" s="95"/>
      <c r="AE208" s="92" t="str">
        <f t="shared" si="10"/>
        <v/>
      </c>
      <c r="AF208" s="97" t="n">
        <f>IF(ISERROR('Bet Log'!$AA208+'Bet Log'!$AC208+'Bet Log'!$AE208), "", 'Bet Log'!$AA208+'Bet Log'!$AC208+'Bet Log'!$AE208)</f>
        <v>0</v>
      </c>
    </row>
    <row r="209" ht="14.25" customHeight="1">
      <c r="A209" s="92" t="n">
        <f>Games!A205</f>
        <v>11</v>
      </c>
      <c r="B209" s="92" t="str">
        <f>IF('Prediction Log'!B224=0, "",'Prediction Log'!B224)</f>
        <v>BYU</v>
      </c>
      <c r="C209" s="92" t="str">
        <f>IF('Prediction Log'!C224=0, "",'Prediction Log'!C224)</f>
        <v>Iowa State</v>
      </c>
      <c r="D209" s="92" t="n">
        <f>IF('Prediction Log'!D224=0, "",'Prediction Log'!D224)</f>
        <v>7.5</v>
      </c>
      <c r="E209" s="92" t="n">
        <f>IF('Prediction Log'!E224=0, "",'Prediction Log'!E224)</f>
        <v>-10.1</v>
      </c>
      <c r="F209" s="92" t="str">
        <f>IF('Prediction Log'!I224=0, "",'Prediction Log'!I224)</f>
        <v>BYU</v>
      </c>
      <c r="G209" s="70" t="str">
        <f>IF(ISBLANK(Games!B205), "",'Prediction Log'!$J224)</f>
        <v>BYU</v>
      </c>
      <c r="H209" s="93" t="n">
        <f>'Prediction Log'!$K224</f>
        <v>0.960633</v>
      </c>
      <c r="I209" s="92" t="str">
        <f>IF(ISBLANK(Games!M205), "",IF(AND(Games!M205="",Games!N205=""),"",IF(ISTEXT(Games!N205), "Side",Games!M205)))</f>
        <v>Side</v>
      </c>
      <c r="J209" s="92" t="s">
        <v>88</v>
      </c>
      <c r="K209" s="92" t="str">
        <f>IF(ISBLANK(Games!N205), "",IF(ISTEXT(Games!N205), Games!N205, ""))</f>
        <v>BYU</v>
      </c>
      <c r="L209" s="92" t="str">
        <f>IF(ISBLANK(Games!Q205), "", Games!Q205)</f>
        <v/>
      </c>
      <c r="M209" s="92"/>
      <c r="N209" s="94" t="n">
        <v>4.0</v>
      </c>
      <c r="O209" s="94" t="n">
        <v>2.5</v>
      </c>
      <c r="P209" s="95"/>
      <c r="Q209" s="95" t="n">
        <v>255.0</v>
      </c>
      <c r="R209" s="95" t="n">
        <v>-110.0</v>
      </c>
      <c r="S209" s="95"/>
      <c r="T209" s="96" t="n">
        <f t="shared" si="2"/>
        <v>14.2</v>
      </c>
      <c r="U209" s="96" t="n">
        <f t="shared" si="3"/>
        <v>10.2</v>
      </c>
      <c r="V209" s="96" t="n">
        <f t="shared" si="4"/>
        <v>4.772727273</v>
      </c>
      <c r="W209" s="96" t="n">
        <f t="shared" si="5"/>
        <v>2.272727273</v>
      </c>
      <c r="X209" s="96" t="n">
        <f t="shared" si="6"/>
        <v>0</v>
      </c>
      <c r="Y209" s="96" t="n">
        <f t="shared" si="7"/>
        <v>0</v>
      </c>
      <c r="Z209" s="95" t="str">
        <f>IF(OR(ISBLANK('Prediction Log'!N224),ISBLANK('Bet Log'!$N209)), "", IF('Prediction Log'!W224="Y", "W", "L"))</f>
        <v>L</v>
      </c>
      <c r="AA209" s="96" t="n">
        <f t="shared" si="8"/>
        <v>-4</v>
      </c>
      <c r="AB209" s="95" t="str">
        <f>IF(OR(ISBLANK('Prediction Log'!N224),ISBLANK('Bet Log'!$O209)), "", IF('Prediction Log'!X224="Y", "W", "L"))</f>
        <v>L</v>
      </c>
      <c r="AC209" s="96" t="n">
        <f t="shared" si="9"/>
        <v>-2.5</v>
      </c>
      <c r="AD209" s="95"/>
      <c r="AE209" s="92" t="str">
        <f t="shared" si="10"/>
        <v/>
      </c>
      <c r="AF209" s="97" t="n">
        <f>IF(ISERROR('Bet Log'!$AA209+'Bet Log'!$AC209+'Bet Log'!$AE209), "", 'Bet Log'!$AA209+'Bet Log'!$AC209+'Bet Log'!$AE209)</f>
        <v>-6.5</v>
      </c>
    </row>
    <row r="210" ht="14.25" customHeight="1">
      <c r="A210" s="92" t="n">
        <f>Games!A206</f>
        <v>11</v>
      </c>
      <c r="B210" s="92" t="str">
        <f>IF('Prediction Log'!B225=0, "",'Prediction Log'!B225)</f>
        <v>San José State</v>
      </c>
      <c r="C210" s="92" t="str">
        <f>IF('Prediction Log'!C225=0, "",'Prediction Log'!C225)</f>
        <v>Fresno State</v>
      </c>
      <c r="D210" s="92" t="n">
        <f>IF('Prediction Log'!D225=0, "",'Prediction Log'!D225)</f>
        <v>-1.5</v>
      </c>
      <c r="E210" s="92" t="n">
        <f>IF('Prediction Log'!E225=0, "",'Prediction Log'!E225)</f>
        <v>16</v>
      </c>
      <c r="F210" s="92" t="str">
        <f>IF('Prediction Log'!I225=0, "",'Prediction Log'!I225)</f>
        <v>Fresno State</v>
      </c>
      <c r="G210" s="70" t="str">
        <f>IF(ISBLANK(Games!B206), "",'Prediction Log'!$J225)</f>
        <v>Fresno State</v>
      </c>
      <c r="H210" s="93" t="n">
        <f>'Prediction Log'!$K225</f>
        <v>0.972046</v>
      </c>
      <c r="I210" s="92" t="str">
        <f>IF(ISBLANK(Games!M206), "",IF(AND(Games!M206="",Games!N206=""),"",IF(ISTEXT(Games!N206), "Side",Games!M206)))</f>
        <v>Side</v>
      </c>
      <c r="J210" s="92" t="str">
        <f>IF(ISBLANK(Games!M206), "",IF('Bet Log'!$I210="Spread", Games!O206, ""))</f>
        <v/>
      </c>
      <c r="K210" s="92" t="str">
        <f>IF(ISBLANK(Games!N206), "",IF(ISTEXT(Games!N206), Games!N206, ""))</f>
        <v>Fresno State</v>
      </c>
      <c r="L210" s="92" t="str">
        <f>IF(ISBLANK(Games!Q206), "", Games!Q206)</f>
        <v/>
      </c>
      <c r="M210" s="92"/>
      <c r="N210" s="94" t="n">
        <v>8.0</v>
      </c>
      <c r="O210" s="94"/>
      <c r="P210" s="95"/>
      <c r="Q210" s="95" t="n">
        <v>120.0</v>
      </c>
      <c r="R210" s="95"/>
      <c r="S210" s="95"/>
      <c r="T210" s="96" t="n">
        <f t="shared" si="2"/>
        <v>17.6</v>
      </c>
      <c r="U210" s="96" t="n">
        <f t="shared" si="3"/>
        <v>9.6</v>
      </c>
      <c r="V210" s="96" t="n">
        <f t="shared" si="4"/>
        <v>0</v>
      </c>
      <c r="W210" s="96" t="n">
        <f t="shared" si="5"/>
        <v>0</v>
      </c>
      <c r="X210" s="96" t="n">
        <f t="shared" si="6"/>
        <v>0</v>
      </c>
      <c r="Y210" s="96" t="n">
        <f t="shared" si="7"/>
        <v>0</v>
      </c>
      <c r="Z210" s="95" t="str">
        <f>IF(OR(ISBLANK('Prediction Log'!N225),ISBLANK('Bet Log'!$N210)), "", IF('Prediction Log'!W225="Y", "W", "L"))</f>
        <v>L</v>
      </c>
      <c r="AA210" s="96" t="n">
        <f t="shared" si="8"/>
        <v>-8</v>
      </c>
      <c r="AB210" s="95" t="str">
        <f>IF(OR(ISBLANK('Prediction Log'!N225),ISBLANK('Bet Log'!$O210)), "", IF('Prediction Log'!X225="Y", "W", "L"))</f>
        <v/>
      </c>
      <c r="AC210" s="96" t="str">
        <f t="shared" si="9"/>
        <v/>
      </c>
      <c r="AD210" s="95"/>
      <c r="AE210" s="92" t="str">
        <f t="shared" si="10"/>
        <v/>
      </c>
      <c r="AF210" s="97" t="n">
        <f>IF(ISERROR('Bet Log'!$AA210+'Bet Log'!$AC210+'Bet Log'!$AE210), "", 'Bet Log'!$AA210+'Bet Log'!$AC210+'Bet Log'!$AE210)</f>
        <v>-8</v>
      </c>
    </row>
    <row r="211" ht="14.25" customHeight="1">
      <c r="A211" s="92" t="n">
        <f>Games!A207</f>
        <v>11</v>
      </c>
      <c r="B211" s="92" t="str">
        <f>IF('Prediction Log'!B226=0, "",'Prediction Log'!B226)</f>
        <v>Oregon</v>
      </c>
      <c r="C211" s="92" t="str">
        <f>IF('Prediction Log'!C226=0, "",'Prediction Log'!C226)</f>
        <v>USC</v>
      </c>
      <c r="D211" s="92" t="n">
        <f>IF('Prediction Log'!D226=0, "",'Prediction Log'!D226)</f>
        <v>-14.5</v>
      </c>
      <c r="E211" s="92" t="n">
        <f>IF('Prediction Log'!E226=0, "",'Prediction Log'!E226)</f>
        <v>-10.4</v>
      </c>
      <c r="F211" s="92" t="str">
        <f>IF('Prediction Log'!I226=0, "",'Prediction Log'!I226)</f>
        <v>Oregon</v>
      </c>
      <c r="G211" s="70" t="str">
        <f>IF(ISBLANK(Games!B207), "",'Prediction Log'!$J226)</f>
        <v>Oregon</v>
      </c>
      <c r="H211" s="93" t="n">
        <f>'Prediction Log'!$K226</f>
        <v>0.80119</v>
      </c>
      <c r="I211" s="92" t="str">
        <f>IF(ISBLANK(Games!M207), "",IF(AND(Games!M207="",Games!N207=""),"",IF(ISTEXT(Games!N207), "Side",Games!M207)))</f>
        <v/>
      </c>
      <c r="J211" s="92" t="str">
        <f>IF(ISBLANK(Games!M207), "",IF('Bet Log'!$I211="Spread", Games!O207, ""))</f>
        <v/>
      </c>
      <c r="K211" s="92" t="str">
        <f>IF(ISBLANK(Games!N207), "",IF(ISTEXT(Games!N207), Games!N207, ""))</f>
        <v/>
      </c>
      <c r="L211" s="92" t="str">
        <f>IF(ISBLANK(Games!Q207), "", Games!Q207)</f>
        <v/>
      </c>
      <c r="M211" s="92"/>
      <c r="N211" s="94"/>
      <c r="O211" s="94"/>
      <c r="P211" s="95"/>
      <c r="Q211" s="95"/>
      <c r="R211" s="95"/>
      <c r="S211" s="95"/>
      <c r="T211" s="96" t="n">
        <f t="shared" si="2"/>
        <v>0</v>
      </c>
      <c r="U211" s="96" t="n">
        <f t="shared" si="3"/>
        <v>0</v>
      </c>
      <c r="V211" s="96" t="n">
        <f t="shared" si="4"/>
        <v>0</v>
      </c>
      <c r="W211" s="96" t="n">
        <f t="shared" si="5"/>
        <v>0</v>
      </c>
      <c r="X211" s="96" t="n">
        <f t="shared" si="6"/>
        <v>0</v>
      </c>
      <c r="Y211" s="96" t="n">
        <f t="shared" si="7"/>
        <v>0</v>
      </c>
      <c r="Z211" s="95" t="str">
        <f>IF(OR(ISBLANK('Prediction Log'!N226),ISBLANK('Bet Log'!$N211)), "", IF('Prediction Log'!W226="Y", "W", "L"))</f>
        <v/>
      </c>
      <c r="AA211" s="96" t="str">
        <f t="shared" si="8"/>
        <v/>
      </c>
      <c r="AB211" s="95" t="str">
        <f>IF(OR(ISBLANK('Prediction Log'!N226),ISBLANK('Bet Log'!$O211)), "", IF('Prediction Log'!X226="Y", "W", "L"))</f>
        <v/>
      </c>
      <c r="AC211" s="96" t="str">
        <f t="shared" si="9"/>
        <v/>
      </c>
      <c r="AD211" s="95"/>
      <c r="AE211" s="92" t="str">
        <f t="shared" si="10"/>
        <v/>
      </c>
      <c r="AF211" s="97" t="n">
        <f>IF(ISERROR('Bet Log'!$AA211+'Bet Log'!$AC211+'Bet Log'!$AE211), "", 'Bet Log'!$AA211+'Bet Log'!$AC211+'Bet Log'!$AE211)</f>
        <v>0</v>
      </c>
    </row>
    <row r="212" ht="14.25" customHeight="1">
      <c r="A212" s="92" t="n">
        <f>Games!A208</f>
        <v>11</v>
      </c>
      <c r="B212" s="92" t="str">
        <f>IF('Prediction Log'!B227=0, "",'Prediction Log'!B227)</f>
        <v>Hawai'i</v>
      </c>
      <c r="C212" s="92" t="str">
        <f>IF('Prediction Log'!C227=0, "",'Prediction Log'!C227)</f>
        <v>Air Force</v>
      </c>
      <c r="D212" s="92" t="n">
        <f>IF('Prediction Log'!D227=0, "",'Prediction Log'!D227)</f>
        <v>18.5</v>
      </c>
      <c r="E212" s="92" t="n">
        <f>IF('Prediction Log'!E227=0, "",'Prediction Log'!E227)</f>
        <v>18.5</v>
      </c>
      <c r="F212" s="92" t="str">
        <f>IF('Prediction Log'!I227=0, "",'Prediction Log'!I227)</f>
        <v>Air Force</v>
      </c>
      <c r="G212" s="70" t="str">
        <f>IF(ISBLANK(Games!B208), "",'Prediction Log'!$J227)</f>
        <v>Air Force</v>
      </c>
      <c r="H212" s="93" t="n">
        <f>'Prediction Log'!$K227</f>
        <v>0.964356</v>
      </c>
      <c r="I212" s="92" t="str">
        <f>IF(ISBLANK(Games!M208), "",IF(AND(Games!M208="",Games!N208=""),"",IF(ISTEXT(Games!N208), "Side",Games!M208)))</f>
        <v/>
      </c>
      <c r="J212" s="92" t="str">
        <f>IF(ISBLANK(Games!M208), "",IF('Bet Log'!$I212="Spread", Games!O208, ""))</f>
        <v/>
      </c>
      <c r="K212" s="92" t="str">
        <f>IF(ISBLANK(Games!N208), "",IF(ISTEXT(Games!N208), Games!N208, ""))</f>
        <v/>
      </c>
      <c r="L212" s="92" t="str">
        <f>IF(ISBLANK(Games!Q208), "", Games!Q208)</f>
        <v/>
      </c>
      <c r="M212" s="92"/>
      <c r="N212" s="94"/>
      <c r="O212" s="94"/>
      <c r="P212" s="95"/>
      <c r="Q212" s="95"/>
      <c r="R212" s="95"/>
      <c r="S212" s="95"/>
      <c r="T212" s="96" t="n">
        <f t="shared" si="2"/>
        <v>0</v>
      </c>
      <c r="U212" s="96" t="n">
        <f t="shared" si="3"/>
        <v>0</v>
      </c>
      <c r="V212" s="96" t="n">
        <f t="shared" si="4"/>
        <v>0</v>
      </c>
      <c r="W212" s="96" t="n">
        <f t="shared" si="5"/>
        <v>0</v>
      </c>
      <c r="X212" s="96" t="n">
        <f t="shared" si="6"/>
        <v>0</v>
      </c>
      <c r="Y212" s="96" t="n">
        <f t="shared" si="7"/>
        <v>0</v>
      </c>
      <c r="Z212" s="95" t="str">
        <f>IF(OR(ISBLANK('Prediction Log'!N227),ISBLANK('Bet Log'!$N212)), "", IF('Prediction Log'!W227="Y", "W", "L"))</f>
        <v/>
      </c>
      <c r="AA212" s="96" t="str">
        <f t="shared" si="8"/>
        <v/>
      </c>
      <c r="AB212" s="95" t="str">
        <f>IF(OR(ISBLANK('Prediction Log'!N227),ISBLANK('Bet Log'!$O212)), "", IF('Prediction Log'!X227="Y", "W", "L"))</f>
        <v/>
      </c>
      <c r="AC212" s="96" t="str">
        <f t="shared" si="9"/>
        <v/>
      </c>
      <c r="AD212" s="95"/>
      <c r="AE212" s="92" t="str">
        <f t="shared" si="10"/>
        <v/>
      </c>
      <c r="AF212" s="97" t="n">
        <f>IF(ISERROR('Bet Log'!$AA212+'Bet Log'!$AC212+'Bet Log'!$AE212), "", 'Bet Log'!$AA212+'Bet Log'!$AC212+'Bet Log'!$AE212)</f>
        <v>0</v>
      </c>
    </row>
    <row r="213" ht="14.25" customHeight="1">
      <c r="A213" s="92" t="n">
        <f>Games!A209</f>
        <v>11</v>
      </c>
      <c r="B213" s="92" t="str">
        <f>IF('Prediction Log'!B228=0, "",'Prediction Log'!B228)</f>
        <v>Western Kentucky</v>
      </c>
      <c r="C213" s="92" t="str">
        <f>IF('Prediction Log'!C228=0, "",'Prediction Log'!C228)</f>
        <v>New Mexico State</v>
      </c>
      <c r="D213" s="92" t="n">
        <f>IF('Prediction Log'!D228=0, "",'Prediction Log'!D228)</f>
        <v>-4.5</v>
      </c>
      <c r="E213" s="92" t="n">
        <f>IF('Prediction Log'!E228=0, "",'Prediction Log'!E228)</f>
        <v>-12.2</v>
      </c>
      <c r="F213" s="92" t="str">
        <f>IF('Prediction Log'!I228=0, "",'Prediction Log'!I228)</f>
        <v>Western Kentucky</v>
      </c>
      <c r="G213" s="70" t="str">
        <f>IF(ISBLANK(Games!B209), "",'Prediction Log'!$J228)</f>
        <v>Western Kentucky</v>
      </c>
      <c r="H213" s="93" t="n">
        <f>'Prediction Log'!$K228</f>
        <v>0.910417</v>
      </c>
      <c r="I213" s="92" t="str">
        <f>IF(ISBLANK(Games!M209), "",IF(AND(Games!M209="",Games!N209=""),"",IF(ISTEXT(Games!N209), "Side",Games!M209)))</f>
        <v/>
      </c>
      <c r="J213" s="92" t="str">
        <f>IF(ISBLANK(Games!M209), "",IF('Bet Log'!$I213="Spread", Games!O209, ""))</f>
        <v/>
      </c>
      <c r="K213" s="92" t="str">
        <f>IF(ISBLANK(Games!N209), "",IF(ISTEXT(Games!N209), Games!N209, ""))</f>
        <v/>
      </c>
      <c r="L213" s="92" t="str">
        <f>IF(ISBLANK(Games!Q209), "", Games!Q209)</f>
        <v/>
      </c>
      <c r="M213" s="92"/>
      <c r="N213" s="94"/>
      <c r="O213" s="94"/>
      <c r="P213" s="95"/>
      <c r="Q213" s="95"/>
      <c r="R213" s="95"/>
      <c r="S213" s="95"/>
      <c r="T213" s="96" t="n">
        <f t="shared" si="2"/>
        <v>0</v>
      </c>
      <c r="U213" s="96" t="n">
        <f t="shared" si="3"/>
        <v>0</v>
      </c>
      <c r="V213" s="96" t="n">
        <f t="shared" si="4"/>
        <v>0</v>
      </c>
      <c r="W213" s="96" t="n">
        <f t="shared" si="5"/>
        <v>0</v>
      </c>
      <c r="X213" s="96" t="n">
        <f t="shared" si="6"/>
        <v>0</v>
      </c>
      <c r="Y213" s="96" t="n">
        <f t="shared" si="7"/>
        <v>0</v>
      </c>
      <c r="Z213" s="95" t="str">
        <f>IF(OR(ISBLANK('Prediction Log'!N228),ISBLANK('Bet Log'!$N213)), "", IF('Prediction Log'!W228="Y", "W", "L"))</f>
        <v/>
      </c>
      <c r="AA213" s="96" t="str">
        <f t="shared" si="8"/>
        <v/>
      </c>
      <c r="AB213" s="95" t="str">
        <f>IF(OR(ISBLANK('Prediction Log'!N228),ISBLANK('Bet Log'!$O213)), "", IF('Prediction Log'!X228="Y", "W", "L"))</f>
        <v/>
      </c>
      <c r="AC213" s="96" t="str">
        <f t="shared" si="9"/>
        <v/>
      </c>
      <c r="AD213" s="95"/>
      <c r="AE213" s="92" t="str">
        <f t="shared" si="10"/>
        <v/>
      </c>
      <c r="AF213" s="97" t="n">
        <f>IF(ISERROR('Bet Log'!$AA213+'Bet Log'!$AC213+'Bet Log'!$AE213), "", 'Bet Log'!$AA213+'Bet Log'!$AC213+'Bet Log'!$AE213)</f>
        <v>0</v>
      </c>
    </row>
    <row r="214" ht="14.25" customHeight="1">
      <c r="A214" s="92" t="n">
        <f>Games!A210</f>
        <v>12</v>
      </c>
      <c r="B214" s="92" t="str">
        <f>IF('Prediction Log'!B229=0, "",'Prediction Log'!B229)</f>
        <v>Maryland</v>
      </c>
      <c r="C214" s="92" t="str">
        <f>IF('Prediction Log'!C229=0, "",'Prediction Log'!C229)</f>
        <v>Michigan</v>
      </c>
      <c r="D214" s="92" t="n">
        <f>IF('Prediction Log'!D229=0, "",'Prediction Log'!D229)</f>
        <v>21.5</v>
      </c>
      <c r="E214" s="92" t="n">
        <f>IF('Prediction Log'!E229=0, "",'Prediction Log'!E229)</f>
        <v>28.9</v>
      </c>
      <c r="F214" s="92" t="str">
        <f>IF('Prediction Log'!I229=0, "",'Prediction Log'!I229)</f>
        <v>Michigan</v>
      </c>
      <c r="G214" s="70" t="str">
        <f>IF(ISBLANK(Games!B210), "",'Prediction Log'!$J229)</f>
        <v>Michigan</v>
      </c>
      <c r="H214" s="93" t="n">
        <f>'Prediction Log'!$K229</f>
        <v>0.996201</v>
      </c>
      <c r="I214" s="92" t="str">
        <f>IF(ISBLANK(Games!M210), "",IF(AND(Games!M210="",Games!N210=""),"",IF(ISTEXT(Games!N210), "Side",Games!M210)))</f>
        <v/>
      </c>
      <c r="J214" s="92" t="str">
        <f>IF(ISBLANK(Games!M210), "",IF('Bet Log'!$I214="Spread", Games!O210, ""))</f>
        <v/>
      </c>
      <c r="K214" s="92" t="str">
        <f>IF(ISBLANK(Games!N210), "",IF(ISTEXT(Games!N210), Games!N210, ""))</f>
        <v/>
      </c>
      <c r="L214" s="92" t="str">
        <f>IF(ISBLANK(Games!Q210), "", Games!Q210)</f>
        <v>NA</v>
      </c>
      <c r="M214" s="92"/>
      <c r="N214" s="94"/>
      <c r="O214" s="94"/>
      <c r="P214" s="95"/>
      <c r="Q214" s="95"/>
      <c r="R214" s="95"/>
      <c r="S214" s="95"/>
      <c r="T214" s="96" t="n">
        <f t="shared" si="2"/>
        <v>0</v>
      </c>
      <c r="U214" s="96" t="n">
        <f t="shared" si="3"/>
        <v>0</v>
      </c>
      <c r="V214" s="96" t="n">
        <f t="shared" si="4"/>
        <v>0</v>
      </c>
      <c r="W214" s="96" t="n">
        <f t="shared" si="5"/>
        <v>0</v>
      </c>
      <c r="X214" s="96" t="n">
        <f t="shared" si="6"/>
        <v>0</v>
      </c>
      <c r="Y214" s="96" t="n">
        <f t="shared" si="7"/>
        <v>0</v>
      </c>
      <c r="Z214" s="95" t="str">
        <f>IF(OR(ISBLANK('Prediction Log'!N229),ISBLANK('Bet Log'!$N214)), "", IF('Prediction Log'!W229="Y", "W", "L"))</f>
        <v/>
      </c>
      <c r="AA214" s="96" t="str">
        <f t="shared" si="8"/>
        <v/>
      </c>
      <c r="AB214" s="95" t="str">
        <f>IF(OR(ISBLANK('Prediction Log'!N229),ISBLANK('Bet Log'!$O214)), "", IF('Prediction Log'!X229="Y", "W", "L"))</f>
        <v/>
      </c>
      <c r="AC214" s="96" t="str">
        <f t="shared" si="9"/>
        <v/>
      </c>
      <c r="AD214" s="95"/>
      <c r="AE214" s="92" t="str">
        <f t="shared" si="10"/>
        <v/>
      </c>
      <c r="AF214" s="97" t="n">
        <f>IF(ISERROR('Bet Log'!$AA214+'Bet Log'!$AC214+'Bet Log'!$AE214), "", 'Bet Log'!$AA214+'Bet Log'!$AC214+'Bet Log'!$AE214)</f>
        <v>0</v>
      </c>
    </row>
    <row r="215" ht="14.25" customHeight="1">
      <c r="A215" s="92" t="n">
        <f>Games!A211</f>
        <v>12</v>
      </c>
      <c r="B215" s="92" t="str">
        <f>IF('Prediction Log'!B230=0, "",'Prediction Log'!B230)</f>
        <v>Pittsburgh</v>
      </c>
      <c r="C215" s="92" t="str">
        <f>IF('Prediction Log'!C230=0, "",'Prediction Log'!C230)</f>
        <v>Boston College</v>
      </c>
      <c r="D215" s="92" t="n">
        <f>IF('Prediction Log'!D230=0, "",'Prediction Log'!D230)</f>
        <v>-3</v>
      </c>
      <c r="E215" s="92" t="n">
        <f>IF('Prediction Log'!E230=0, "",'Prediction Log'!E230)</f>
        <v>-10.2</v>
      </c>
      <c r="F215" s="92" t="str">
        <f>IF('Prediction Log'!I230=0, "",'Prediction Log'!I230)</f>
        <v>Pittsburgh</v>
      </c>
      <c r="G215" s="70" t="str">
        <f>IF(ISBLANK(Games!B211), "",'Prediction Log'!$J230)</f>
        <v>Pittsburgh</v>
      </c>
      <c r="H215" s="93" t="n">
        <f>'Prediction Log'!$K230</f>
        <v>0.685434</v>
      </c>
      <c r="I215" s="92" t="str">
        <f>IF(ISBLANK(Games!M211), "",IF(AND(Games!M211="",Games!N211=""),"",IF(ISTEXT(Games!N211), "Side",Games!M211)))</f>
        <v/>
      </c>
      <c r="J215" s="92" t="str">
        <f>IF(ISBLANK(Games!M211), "",IF('Bet Log'!$I215="Spread", Games!O211, ""))</f>
        <v/>
      </c>
      <c r="K215" s="92" t="str">
        <f>IF(ISBLANK(Games!N211), "",IF(ISTEXT(Games!N211), Games!N211, ""))</f>
        <v/>
      </c>
      <c r="L215" s="92" t="str">
        <f>IF(ISBLANK(Games!Q211), "", Games!Q211)</f>
        <v>NA</v>
      </c>
      <c r="M215" s="92"/>
      <c r="N215" s="94"/>
      <c r="O215" s="94"/>
      <c r="P215" s="95"/>
      <c r="Q215" s="95"/>
      <c r="R215" s="95"/>
      <c r="S215" s="95"/>
      <c r="T215" s="96" t="n">
        <f t="shared" si="2"/>
        <v>0</v>
      </c>
      <c r="U215" s="96" t="n">
        <f t="shared" si="3"/>
        <v>0</v>
      </c>
      <c r="V215" s="96" t="n">
        <f t="shared" si="4"/>
        <v>0</v>
      </c>
      <c r="W215" s="96" t="n">
        <f t="shared" si="5"/>
        <v>0</v>
      </c>
      <c r="X215" s="96" t="n">
        <f t="shared" si="6"/>
        <v>0</v>
      </c>
      <c r="Y215" s="96" t="n">
        <f t="shared" si="7"/>
        <v>0</v>
      </c>
      <c r="Z215" s="95" t="str">
        <f>IF(OR(ISBLANK('Prediction Log'!N230),ISBLANK('Bet Log'!$N215)), "", IF('Prediction Log'!W230="Y", "W", "L"))</f>
        <v/>
      </c>
      <c r="AA215" s="96" t="str">
        <f t="shared" si="8"/>
        <v/>
      </c>
      <c r="AB215" s="95" t="str">
        <f>IF(OR(ISBLANK('Prediction Log'!N230),ISBLANK('Bet Log'!$O215)), "", IF('Prediction Log'!X230="Y", "W", "L"))</f>
        <v/>
      </c>
      <c r="AC215" s="96" t="str">
        <f t="shared" si="9"/>
        <v/>
      </c>
      <c r="AD215" s="95"/>
      <c r="AE215" s="92" t="str">
        <f t="shared" si="10"/>
        <v/>
      </c>
      <c r="AF215" s="97" t="n">
        <f>IF(ISERROR('Bet Log'!$AA215+'Bet Log'!$AC215+'Bet Log'!$AE215), "", 'Bet Log'!$AA215+'Bet Log'!$AC215+'Bet Log'!$AE215)</f>
        <v>0</v>
      </c>
    </row>
    <row r="216" ht="14.25" customHeight="1">
      <c r="A216" s="92" t="n">
        <f>Games!A212</f>
        <v>12</v>
      </c>
      <c r="B216" s="92" t="str">
        <f>IF('Prediction Log'!B231=0, "",'Prediction Log'!B231)</f>
        <v>UT San Antonio</v>
      </c>
      <c r="C216" s="92" t="str">
        <f>IF('Prediction Log'!C231=0, "",'Prediction Log'!C231)</f>
        <v>South Florida</v>
      </c>
      <c r="D216" s="92" t="n">
        <f>IF('Prediction Log'!D231=0, "",'Prediction Log'!D231)</f>
        <v>-16.5</v>
      </c>
      <c r="E216" s="92" t="n">
        <f>IF('Prediction Log'!E231=0, "",'Prediction Log'!E231)</f>
        <v>-17.6</v>
      </c>
      <c r="F216" s="92" t="str">
        <f>IF('Prediction Log'!I231=0, "",'Prediction Log'!I231)</f>
        <v>UT San Antonio</v>
      </c>
      <c r="G216" s="70" t="str">
        <f>IF(ISBLANK(Games!B212), "",'Prediction Log'!$J231)</f>
        <v>UT San Antonio</v>
      </c>
      <c r="H216" s="93" t="n">
        <f>'Prediction Log'!$K231</f>
        <v>0.934044</v>
      </c>
      <c r="I216" s="92" t="str">
        <f>IF(ISBLANK(Games!M212), "",IF(AND(Games!M212="",Games!N212=""),"",IF(ISTEXT(Games!N212), "Side",Games!M212)))</f>
        <v/>
      </c>
      <c r="J216" s="92" t="str">
        <f>IF(ISBLANK(Games!M212), "",IF('Bet Log'!$I216="Spread", Games!O212, ""))</f>
        <v/>
      </c>
      <c r="K216" s="92" t="str">
        <f>IF(ISBLANK(Games!N212), "",IF(ISTEXT(Games!N212), Games!N212, ""))</f>
        <v/>
      </c>
      <c r="L216" s="92" t="str">
        <f>IF(ISBLANK(Games!Q212), "", Games!Q212)</f>
        <v>NA</v>
      </c>
      <c r="M216" s="92"/>
      <c r="N216" s="94"/>
      <c r="O216" s="94"/>
      <c r="P216" s="95"/>
      <c r="Q216" s="95"/>
      <c r="R216" s="95"/>
      <c r="S216" s="95"/>
      <c r="T216" s="96" t="n">
        <f t="shared" si="2"/>
        <v>0</v>
      </c>
      <c r="U216" s="96" t="n">
        <f t="shared" si="3"/>
        <v>0</v>
      </c>
      <c r="V216" s="96" t="n">
        <f t="shared" si="4"/>
        <v>0</v>
      </c>
      <c r="W216" s="96" t="n">
        <f t="shared" si="5"/>
        <v>0</v>
      </c>
      <c r="X216" s="96" t="n">
        <f t="shared" si="6"/>
        <v>0</v>
      </c>
      <c r="Y216" s="96" t="n">
        <f t="shared" si="7"/>
        <v>0</v>
      </c>
      <c r="Z216" s="95" t="str">
        <f>IF(OR(ISBLANK('Prediction Log'!N231),ISBLANK('Bet Log'!$N216)), "", IF('Prediction Log'!W231="Y", "W", "L"))</f>
        <v/>
      </c>
      <c r="AA216" s="96" t="str">
        <f t="shared" si="8"/>
        <v/>
      </c>
      <c r="AB216" s="95" t="str">
        <f>IF(OR(ISBLANK('Prediction Log'!N231),ISBLANK('Bet Log'!$O216)), "", IF('Prediction Log'!X231="Y", "W", "L"))</f>
        <v/>
      </c>
      <c r="AC216" s="96" t="str">
        <f t="shared" si="9"/>
        <v/>
      </c>
      <c r="AD216" s="95"/>
      <c r="AE216" s="92" t="str">
        <f t="shared" si="10"/>
        <v/>
      </c>
      <c r="AF216" s="97" t="n">
        <f>IF(ISERROR('Bet Log'!$AA216+'Bet Log'!$AC216+'Bet Log'!$AE216), "", 'Bet Log'!$AA216+'Bet Log'!$AC216+'Bet Log'!$AE216)</f>
        <v>0</v>
      </c>
    </row>
    <row r="217" ht="14.25" customHeight="1">
      <c r="A217" s="92" t="n">
        <f>Games!A213</f>
        <v>12</v>
      </c>
      <c r="B217" s="92" t="str">
        <f>IF('Prediction Log'!B232=0, "",'Prediction Log'!B232)</f>
        <v>Washington State</v>
      </c>
      <c r="C217" s="92" t="str">
        <f>IF('Prediction Log'!C232=0, "",'Prediction Log'!C232)</f>
        <v>Colorado</v>
      </c>
      <c r="D217" s="92" t="n">
        <f>IF('Prediction Log'!D232=0, "",'Prediction Log'!D232)</f>
        <v>-4.5</v>
      </c>
      <c r="E217" s="92" t="n">
        <f>IF('Prediction Log'!E232=0, "",'Prediction Log'!E232)</f>
        <v>-6</v>
      </c>
      <c r="F217" s="92" t="str">
        <f>IF('Prediction Log'!I232=0, "",'Prediction Log'!I232)</f>
        <v>Washington State</v>
      </c>
      <c r="G217" s="70" t="str">
        <f>IF(ISBLANK(Games!B213), "",'Prediction Log'!$J232)</f>
        <v>Washington State</v>
      </c>
      <c r="H217" s="93" t="n">
        <f>'Prediction Log'!$K232</f>
        <v>0.646508</v>
      </c>
      <c r="I217" s="92" t="str">
        <f>IF(ISBLANK(Games!M213), "",IF(AND(Games!M213="",Games!N213=""),"",IF(ISTEXT(Games!N213), "Side",Games!M213)))</f>
        <v/>
      </c>
      <c r="J217" s="92" t="str">
        <f>IF(ISBLANK(Games!M213), "",IF('Bet Log'!$I217="Spread", Games!O213, ""))</f>
        <v/>
      </c>
      <c r="K217" s="92" t="str">
        <f>IF(ISBLANK(Games!N213), "",IF(ISTEXT(Games!N213), Games!N213, ""))</f>
        <v/>
      </c>
      <c r="L217" s="92" t="str">
        <f>IF(ISBLANK(Games!Q213), "", Games!Q213)</f>
        <v>NA</v>
      </c>
      <c r="M217" s="92"/>
      <c r="N217" s="94"/>
      <c r="O217" s="94"/>
      <c r="P217" s="95"/>
      <c r="Q217" s="95"/>
      <c r="R217" s="95"/>
      <c r="S217" s="95"/>
      <c r="T217" s="96" t="n">
        <f t="shared" si="2"/>
        <v>0</v>
      </c>
      <c r="U217" s="96" t="n">
        <f t="shared" si="3"/>
        <v>0</v>
      </c>
      <c r="V217" s="96" t="n">
        <f t="shared" si="4"/>
        <v>0</v>
      </c>
      <c r="W217" s="96" t="n">
        <f t="shared" si="5"/>
        <v>0</v>
      </c>
      <c r="X217" s="96" t="n">
        <f t="shared" si="6"/>
        <v>0</v>
      </c>
      <c r="Y217" s="96" t="n">
        <f t="shared" si="7"/>
        <v>0</v>
      </c>
      <c r="Z217" s="95" t="str">
        <f>IF(OR(ISBLANK('Prediction Log'!N232),ISBLANK('Bet Log'!$N217)), "", IF('Prediction Log'!W232="Y", "W", "L"))</f>
        <v/>
      </c>
      <c r="AA217" s="96" t="str">
        <f t="shared" si="8"/>
        <v/>
      </c>
      <c r="AB217" s="95" t="str">
        <f>IF(OR(ISBLANK('Prediction Log'!N232),ISBLANK('Bet Log'!$O217)), "", IF('Prediction Log'!X232="Y", "W", "L"))</f>
        <v/>
      </c>
      <c r="AC217" s="96" t="str">
        <f t="shared" si="9"/>
        <v/>
      </c>
      <c r="AD217" s="95"/>
      <c r="AE217" s="92" t="str">
        <f t="shared" si="10"/>
        <v/>
      </c>
      <c r="AF217" s="97" t="n">
        <f>IF(ISERROR('Bet Log'!$AA217+'Bet Log'!$AC217+'Bet Log'!$AE217), "", 'Bet Log'!$AA217+'Bet Log'!$AC217+'Bet Log'!$AE217)</f>
        <v>0</v>
      </c>
    </row>
    <row r="218" ht="14.25" customHeight="1">
      <c r="A218" s="92" t="n">
        <f>Games!A214</f>
        <v>12</v>
      </c>
      <c r="B218" s="92" t="str">
        <f>IF('Prediction Log'!B233=0, "",'Prediction Log'!B233)</f>
        <v>Penn State</v>
      </c>
      <c r="C218" s="92" t="str">
        <f>IF('Prediction Log'!C233=0, "",'Prediction Log'!C233)</f>
        <v>Rutgers</v>
      </c>
      <c r="D218" s="92" t="n">
        <f>IF('Prediction Log'!D233=0, "",'Prediction Log'!D233)</f>
        <v>-20.5</v>
      </c>
      <c r="E218" s="92" t="n">
        <f>IF('Prediction Log'!E233=0, "",'Prediction Log'!E233)</f>
        <v>-39.2</v>
      </c>
      <c r="F218" s="92" t="str">
        <f>IF('Prediction Log'!I233=0, "",'Prediction Log'!I233)</f>
        <v>Penn State</v>
      </c>
      <c r="G218" s="70" t="str">
        <f>IF(ISBLANK(Games!B214), "",'Prediction Log'!$J233)</f>
        <v>Penn State</v>
      </c>
      <c r="H218" s="93" t="n">
        <f>'Prediction Log'!$K233</f>
        <v>0.998198</v>
      </c>
      <c r="I218" s="92" t="str">
        <f>IF(ISBLANK(Games!M214), "",IF(AND(Games!M214="",Games!N214=""),"",IF(ISTEXT(Games!N214), "Side",Games!M214)))</f>
        <v/>
      </c>
      <c r="J218" s="92" t="str">
        <f>IF(ISBLANK(Games!M214), "",IF('Bet Log'!$I218="Spread", Games!O214, ""))</f>
        <v/>
      </c>
      <c r="K218" s="92" t="str">
        <f>IF(ISBLANK(Games!N214), "",IF(ISTEXT(Games!N214), Games!N214, ""))</f>
        <v/>
      </c>
      <c r="L218" s="92" t="str">
        <f>IF(ISBLANK(Games!Q214), "", Games!Q214)</f>
        <v>NA</v>
      </c>
      <c r="M218" s="92"/>
      <c r="N218" s="94"/>
      <c r="O218" s="94"/>
      <c r="P218" s="95"/>
      <c r="Q218" s="95"/>
      <c r="R218" s="95"/>
      <c r="S218" s="95"/>
      <c r="T218" s="96" t="n">
        <f t="shared" si="2"/>
        <v>0</v>
      </c>
      <c r="U218" s="96" t="n">
        <f t="shared" si="3"/>
        <v>0</v>
      </c>
      <c r="V218" s="96" t="n">
        <f t="shared" si="4"/>
        <v>0</v>
      </c>
      <c r="W218" s="96" t="n">
        <f t="shared" si="5"/>
        <v>0</v>
      </c>
      <c r="X218" s="96" t="n">
        <f t="shared" si="6"/>
        <v>0</v>
      </c>
      <c r="Y218" s="96" t="n">
        <f t="shared" si="7"/>
        <v>0</v>
      </c>
      <c r="Z218" s="95" t="str">
        <f>IF(OR(ISBLANK('Prediction Log'!N233),ISBLANK('Bet Log'!$N218)), "", IF('Prediction Log'!W233="Y", "W", "L"))</f>
        <v/>
      </c>
      <c r="AA218" s="96" t="str">
        <f t="shared" si="8"/>
        <v/>
      </c>
      <c r="AB218" s="95" t="str">
        <f>IF(OR(ISBLANK('Prediction Log'!N233),ISBLANK('Bet Log'!$O218)), "", IF('Prediction Log'!X233="Y", "W", "L"))</f>
        <v/>
      </c>
      <c r="AC218" s="96" t="str">
        <f t="shared" si="9"/>
        <v/>
      </c>
      <c r="AD218" s="95"/>
      <c r="AE218" s="92" t="str">
        <f t="shared" si="10"/>
        <v/>
      </c>
      <c r="AF218" s="97" t="n">
        <f>IF(ISERROR('Bet Log'!$AA218+'Bet Log'!$AC218+'Bet Log'!$AE218), "", 'Bet Log'!$AA218+'Bet Log'!$AC218+'Bet Log'!$AE218)</f>
        <v>0</v>
      </c>
    </row>
    <row r="219" ht="14.25" customHeight="1">
      <c r="A219" s="92" t="n">
        <f>Games!A215</f>
        <v>12</v>
      </c>
      <c r="B219" s="92" t="str">
        <f>IF('Prediction Log'!B234=0, "",'Prediction Log'!B234)</f>
        <v>Indiana</v>
      </c>
      <c r="C219" s="92" t="str">
        <f>IF('Prediction Log'!C234=0, "",'Prediction Log'!C234)</f>
        <v>Michigan State</v>
      </c>
      <c r="D219" s="92" t="n">
        <f>IF('Prediction Log'!D234=0, "",'Prediction Log'!D234)</f>
        <v>-4.5</v>
      </c>
      <c r="E219" s="92" t="n">
        <f>IF('Prediction Log'!E234=0, "",'Prediction Log'!E234)</f>
        <v>0.1</v>
      </c>
      <c r="F219" s="92" t="str">
        <f>IF('Prediction Log'!I234=0, "",'Prediction Log'!I234)</f>
        <v>Michigan State</v>
      </c>
      <c r="G219" s="70" t="str">
        <f>IF(ISBLANK(Games!B215), "",'Prediction Log'!$J234)</f>
        <v>Indiana</v>
      </c>
      <c r="H219" s="93" t="n">
        <f>'Prediction Log'!$K234</f>
        <v>0.606547</v>
      </c>
      <c r="I219" s="92" t="str">
        <f>IF(ISBLANK(Games!M215), "",IF(AND(Games!M215="",Games!N215=""),"",IF(ISTEXT(Games!N215), "Side",Games!M215)))</f>
        <v/>
      </c>
      <c r="J219" s="92" t="str">
        <f>IF(ISBLANK(Games!M215), "",IF('Bet Log'!$I219="Spread", Games!O215, ""))</f>
        <v/>
      </c>
      <c r="K219" s="92" t="str">
        <f>IF(ISBLANK(Games!N215), "",IF(ISTEXT(Games!N215), Games!N215, ""))</f>
        <v/>
      </c>
      <c r="L219" s="92" t="str">
        <f>IF(ISBLANK(Games!Q215), "", Games!Q215)</f>
        <v>NA</v>
      </c>
      <c r="M219" s="92"/>
      <c r="N219" s="94"/>
      <c r="O219" s="94"/>
      <c r="P219" s="95"/>
      <c r="Q219" s="95"/>
      <c r="R219" s="95"/>
      <c r="S219" s="95"/>
      <c r="T219" s="96" t="n">
        <f t="shared" si="2"/>
        <v>0</v>
      </c>
      <c r="U219" s="96" t="n">
        <f t="shared" si="3"/>
        <v>0</v>
      </c>
      <c r="V219" s="96" t="n">
        <f t="shared" si="4"/>
        <v>0</v>
      </c>
      <c r="W219" s="96" t="n">
        <f t="shared" si="5"/>
        <v>0</v>
      </c>
      <c r="X219" s="96" t="n">
        <f t="shared" si="6"/>
        <v>0</v>
      </c>
      <c r="Y219" s="96" t="n">
        <f t="shared" si="7"/>
        <v>0</v>
      </c>
      <c r="Z219" s="95" t="str">
        <f>IF(OR(ISBLANK('Prediction Log'!N234),ISBLANK('Bet Log'!$N219)), "", IF('Prediction Log'!W234="Y", "W", "L"))</f>
        <v/>
      </c>
      <c r="AA219" s="96" t="str">
        <f t="shared" si="8"/>
        <v/>
      </c>
      <c r="AB219" s="95" t="str">
        <f>IF(OR(ISBLANK('Prediction Log'!N234),ISBLANK('Bet Log'!$O219)), "", IF('Prediction Log'!X234="Y", "W", "L"))</f>
        <v/>
      </c>
      <c r="AC219" s="96" t="str">
        <f t="shared" si="9"/>
        <v/>
      </c>
      <c r="AD219" s="95"/>
      <c r="AE219" s="92" t="str">
        <f t="shared" si="10"/>
        <v/>
      </c>
      <c r="AF219" s="97" t="n">
        <f>IF(ISERROR('Bet Log'!$AA219+'Bet Log'!$AC219+'Bet Log'!$AE219), "", 'Bet Log'!$AA219+'Bet Log'!$AC219+'Bet Log'!$AE219)</f>
        <v>0</v>
      </c>
    </row>
    <row r="220" ht="14.25" customHeight="1">
      <c r="A220" s="92" t="n">
        <f>Games!A216</f>
        <v>12</v>
      </c>
      <c r="B220" s="92" t="str">
        <f>IF('Prediction Log'!B235=0, "",'Prediction Log'!B235)</f>
        <v>Miami</v>
      </c>
      <c r="C220" s="92" t="str">
        <f>IF('Prediction Log'!C235=0, "",'Prediction Log'!C235)</f>
        <v>Louisville</v>
      </c>
      <c r="D220" s="92" t="n">
        <f>IF('Prediction Log'!D235=0, "",'Prediction Log'!D235)</f>
        <v>1.5</v>
      </c>
      <c r="E220" s="92" t="n">
        <f>IF('Prediction Log'!E235=0, "",'Prediction Log'!E235)</f>
        <v>6.6</v>
      </c>
      <c r="F220" s="92" t="str">
        <f>IF('Prediction Log'!I235=0, "",'Prediction Log'!I235)</f>
        <v>Louisville</v>
      </c>
      <c r="G220" s="70" t="str">
        <f>IF(ISBLANK(Games!B216), "",'Prediction Log'!$J235)</f>
        <v>Louisville</v>
      </c>
      <c r="H220" s="93" t="n">
        <f>'Prediction Log'!$K235</f>
        <v>0.869363</v>
      </c>
      <c r="I220" s="92" t="str">
        <f>IF(ISBLANK(Games!M216), "",IF(AND(Games!M216="",Games!N216=""),"",IF(ISTEXT(Games!N216), "Side",Games!M216)))</f>
        <v>Side</v>
      </c>
      <c r="J220" s="92" t="str">
        <f>IF(ISBLANK(Games!M216), "",IF('Bet Log'!$I220="Spread", Games!O216, ""))</f>
        <v/>
      </c>
      <c r="K220" s="92" t="str">
        <f>IF(ISBLANK(Games!N216), "",IF(ISTEXT(Games!N216), Games!N216, ""))</f>
        <v>Louisville</v>
      </c>
      <c r="L220" s="92" t="str">
        <f>IF(ISBLANK(Games!Q216), "", Games!Q216)</f>
        <v>NA</v>
      </c>
      <c r="M220" s="92"/>
      <c r="N220" s="94"/>
      <c r="O220" s="94"/>
      <c r="P220" s="95"/>
      <c r="Q220" s="95"/>
      <c r="R220" s="95"/>
      <c r="S220" s="95"/>
      <c r="T220" s="96" t="n">
        <f t="shared" si="2"/>
        <v>0</v>
      </c>
      <c r="U220" s="96" t="n">
        <f t="shared" si="3"/>
        <v>0</v>
      </c>
      <c r="V220" s="96" t="n">
        <f t="shared" si="4"/>
        <v>0</v>
      </c>
      <c r="W220" s="96" t="n">
        <f t="shared" si="5"/>
        <v>0</v>
      </c>
      <c r="X220" s="96" t="n">
        <f t="shared" si="6"/>
        <v>0</v>
      </c>
      <c r="Y220" s="96" t="n">
        <f t="shared" si="7"/>
        <v>0</v>
      </c>
      <c r="Z220" s="95" t="str">
        <f>IF(OR(ISBLANK('Prediction Log'!N235),ISBLANK('Bet Log'!$N220)), "", IF('Prediction Log'!W235="Y", "W", "L"))</f>
        <v/>
      </c>
      <c r="AA220" s="96" t="str">
        <f t="shared" si="8"/>
        <v/>
      </c>
      <c r="AB220" s="95" t="str">
        <f>IF(OR(ISBLANK('Prediction Log'!N235),ISBLANK('Bet Log'!$O220)), "", IF('Prediction Log'!X235="Y", "W", "L"))</f>
        <v/>
      </c>
      <c r="AC220" s="96" t="str">
        <f t="shared" si="9"/>
        <v/>
      </c>
      <c r="AD220" s="95"/>
      <c r="AE220" s="92" t="str">
        <f t="shared" si="10"/>
        <v/>
      </c>
      <c r="AF220" s="97" t="n">
        <f>IF(ISERROR('Bet Log'!$AA220+'Bet Log'!$AC220+'Bet Log'!$AE220), "", 'Bet Log'!$AA220+'Bet Log'!$AC220+'Bet Log'!$AE220)</f>
        <v>0</v>
      </c>
    </row>
    <row r="221" ht="14.25" customHeight="1">
      <c r="A221" s="92" t="n">
        <f>Games!A217</f>
        <v>12</v>
      </c>
      <c r="B221" s="92" t="str">
        <f>IF('Prediction Log'!B236=0, "",'Prediction Log'!B236)</f>
        <v>Georgia Tech</v>
      </c>
      <c r="C221" s="92" t="str">
        <f>IF('Prediction Log'!C236=0, "",'Prediction Log'!C236)</f>
        <v>Syracuse</v>
      </c>
      <c r="D221" s="92" t="n">
        <f>IF('Prediction Log'!D236=0, "",'Prediction Log'!D236)</f>
        <v>-6.5</v>
      </c>
      <c r="E221" s="92" t="n">
        <f>IF('Prediction Log'!E236=0, "",'Prediction Log'!E236)</f>
        <v>7.8</v>
      </c>
      <c r="F221" s="92" t="str">
        <f>IF('Prediction Log'!I236=0, "",'Prediction Log'!I236)</f>
        <v>Syracuse</v>
      </c>
      <c r="G221" s="70" t="str">
        <f>IF(ISBLANK(Games!B217), "",'Prediction Log'!$J236)</f>
        <v>Syracuse</v>
      </c>
      <c r="H221" s="93" t="n">
        <f>'Prediction Log'!$K236</f>
        <v>0.738948</v>
      </c>
      <c r="I221" s="92" t="str">
        <f>IF(ISBLANK(Games!M217), "",IF(AND(Games!M217="",Games!N217=""),"",IF(ISTEXT(Games!N217), "Side",Games!M217)))</f>
        <v/>
      </c>
      <c r="J221" s="92" t="str">
        <f>IF(ISBLANK(Games!M217), "",IF('Bet Log'!$I221="Spread", Games!O217, ""))</f>
        <v/>
      </c>
      <c r="K221" s="92" t="str">
        <f>IF(ISBLANK(Games!N217), "",IF(ISTEXT(Games!N217), Games!N217, ""))</f>
        <v/>
      </c>
      <c r="L221" s="92" t="str">
        <f>IF(ISBLANK(Games!Q217), "", Games!Q217)</f>
        <v>NA</v>
      </c>
      <c r="M221" s="92"/>
      <c r="N221" s="94"/>
      <c r="O221" s="94"/>
      <c r="P221" s="95"/>
      <c r="Q221" s="95"/>
      <c r="R221" s="95"/>
      <c r="S221" s="95"/>
      <c r="T221" s="96" t="n">
        <f t="shared" si="2"/>
        <v>0</v>
      </c>
      <c r="U221" s="96" t="n">
        <f t="shared" si="3"/>
        <v>0</v>
      </c>
      <c r="V221" s="96" t="n">
        <f t="shared" si="4"/>
        <v>0</v>
      </c>
      <c r="W221" s="96" t="n">
        <f t="shared" si="5"/>
        <v>0</v>
      </c>
      <c r="X221" s="96" t="n">
        <f t="shared" si="6"/>
        <v>0</v>
      </c>
      <c r="Y221" s="96" t="n">
        <f t="shared" si="7"/>
        <v>0</v>
      </c>
      <c r="Z221" s="95" t="str">
        <f>IF(OR(ISBLANK('Prediction Log'!N236),ISBLANK('Bet Log'!$N221)), "", IF('Prediction Log'!W236="Y", "W", "L"))</f>
        <v/>
      </c>
      <c r="AA221" s="96" t="str">
        <f t="shared" si="8"/>
        <v/>
      </c>
      <c r="AB221" s="95" t="str">
        <f>IF(OR(ISBLANK('Prediction Log'!N236),ISBLANK('Bet Log'!$O221)), "", IF('Prediction Log'!X236="Y", "W", "L"))</f>
        <v/>
      </c>
      <c r="AC221" s="96" t="str">
        <f t="shared" si="9"/>
        <v/>
      </c>
      <c r="AD221" s="95"/>
      <c r="AE221" s="92" t="str">
        <f t="shared" si="10"/>
        <v/>
      </c>
      <c r="AF221" s="97" t="n">
        <f>IF(ISERROR('Bet Log'!$AA221+'Bet Log'!$AC221+'Bet Log'!$AE221), "", 'Bet Log'!$AA221+'Bet Log'!$AC221+'Bet Log'!$AE221)</f>
        <v>0</v>
      </c>
    </row>
    <row r="222" ht="14.25" customHeight="1">
      <c r="A222" s="92" t="n">
        <f>Games!A218</f>
        <v>12</v>
      </c>
      <c r="B222" s="92" t="str">
        <f>IF('Prediction Log'!B237=0, "",'Prediction Log'!B237)</f>
        <v>BYU</v>
      </c>
      <c r="C222" s="92" t="str">
        <f>IF('Prediction Log'!C237=0, "",'Prediction Log'!C237)</f>
        <v>Oklahoma</v>
      </c>
      <c r="D222" s="92" t="n">
        <f>IF('Prediction Log'!D237=0, "",'Prediction Log'!D237)</f>
        <v>24.5</v>
      </c>
      <c r="E222" s="92" t="n">
        <f>IF('Prediction Log'!E237=0, "",'Prediction Log'!E237)</f>
        <v>18.8</v>
      </c>
      <c r="F222" s="92" t="str">
        <f>IF('Prediction Log'!I237=0, "",'Prediction Log'!I237)</f>
        <v>Oklahoma</v>
      </c>
      <c r="G222" s="70" t="str">
        <f>IF(ISBLANK(Games!B218), "",'Prediction Log'!$J237)</f>
        <v>Oklahoma</v>
      </c>
      <c r="H222" s="93" t="n">
        <f>'Prediction Log'!$K237</f>
        <v>0.957632</v>
      </c>
      <c r="I222" s="92" t="str">
        <f>IF(ISBLANK(Games!M218), "",IF(AND(Games!M218="",Games!N218=""),"",IF(ISTEXT(Games!N218), "Side",Games!M218)))</f>
        <v>Spread</v>
      </c>
      <c r="J222" s="92" t="str">
        <f>IF(ISBLANK(Games!M218), "",IF('Bet Log'!$I222="Spread", Games!O218, ""))</f>
        <v>BYU</v>
      </c>
      <c r="K222" s="92" t="str">
        <f>IF(ISBLANK(Games!N218), "",IF(ISTEXT(Games!N218), Games!N218, ""))</f>
        <v/>
      </c>
      <c r="L222" s="92" t="n">
        <f>IF(ISBLANK(Games!Q218), "", Games!Q218)</f>
        <v>24.5</v>
      </c>
      <c r="M222" s="92"/>
      <c r="N222" s="94"/>
      <c r="O222" s="94"/>
      <c r="P222" s="95"/>
      <c r="Q222" s="95"/>
      <c r="R222" s="95"/>
      <c r="S222" s="95"/>
      <c r="T222" s="96" t="n">
        <f t="shared" si="2"/>
        <v>0</v>
      </c>
      <c r="U222" s="96" t="n">
        <f t="shared" si="3"/>
        <v>0</v>
      </c>
      <c r="V222" s="96" t="n">
        <f t="shared" si="4"/>
        <v>0</v>
      </c>
      <c r="W222" s="96" t="n">
        <f t="shared" si="5"/>
        <v>0</v>
      </c>
      <c r="X222" s="96" t="n">
        <f t="shared" si="6"/>
        <v>0</v>
      </c>
      <c r="Y222" s="96" t="n">
        <f t="shared" si="7"/>
        <v>0</v>
      </c>
      <c r="Z222" s="95" t="str">
        <f>IF(OR(ISBLANK('Prediction Log'!N237),ISBLANK('Bet Log'!$N222)), "", IF('Prediction Log'!W237="Y", "W", "L"))</f>
        <v/>
      </c>
      <c r="AA222" s="96" t="str">
        <f t="shared" si="8"/>
        <v/>
      </c>
      <c r="AB222" s="95" t="str">
        <f>IF(OR(ISBLANK('Prediction Log'!N237),ISBLANK('Bet Log'!$O222)), "", IF('Prediction Log'!X237="Y", "W", "L"))</f>
        <v/>
      </c>
      <c r="AC222" s="96" t="str">
        <f t="shared" si="9"/>
        <v/>
      </c>
      <c r="AD222" s="95"/>
      <c r="AE222" s="92" t="str">
        <f t="shared" si="10"/>
        <v/>
      </c>
      <c r="AF222" s="97" t="n">
        <f>IF(ISERROR('Bet Log'!$AA222+'Bet Log'!$AC222+'Bet Log'!$AE222), "", 'Bet Log'!$AA222+'Bet Log'!$AC222+'Bet Log'!$AE222)</f>
        <v>0</v>
      </c>
    </row>
    <row r="223" ht="14.25" customHeight="1">
      <c r="A223" s="92" t="n">
        <f>Games!A219</f>
        <v>12</v>
      </c>
      <c r="B223" s="92" t="str">
        <f>IF('Prediction Log'!B238=0, "",'Prediction Log'!B238)</f>
        <v>Navy</v>
      </c>
      <c r="C223" s="92" t="str">
        <f>IF('Prediction Log'!C238=0, "",'Prediction Log'!C238)</f>
        <v>East Carolina</v>
      </c>
      <c r="D223" s="92" t="n">
        <f>IF('Prediction Log'!D238=0, "",'Prediction Log'!D238)</f>
        <v>-2.5</v>
      </c>
      <c r="E223" s="92" t="n">
        <f>IF('Prediction Log'!E238=0, "",'Prediction Log'!E238)</f>
        <v>6.1</v>
      </c>
      <c r="F223" s="92" t="str">
        <f>IF('Prediction Log'!I238=0, "",'Prediction Log'!I238)</f>
        <v>East Carolina</v>
      </c>
      <c r="G223" s="70" t="str">
        <f>IF(ISBLANK(Games!B219), "",'Prediction Log'!$J238)</f>
        <v>East Carolina</v>
      </c>
      <c r="H223" s="93" t="n">
        <f>'Prediction Log'!$K238</f>
        <v>0.661528</v>
      </c>
      <c r="I223" s="92" t="str">
        <f>IF(ISBLANK(Games!M219), "",IF(AND(Games!M219="",Games!N219=""),"",IF(ISTEXT(Games!N219), "Side",Games!M219)))</f>
        <v>Side</v>
      </c>
      <c r="J223" s="92" t="str">
        <f>IF(ISBLANK(Games!M219), "",IF('Bet Log'!$I223="Spread", Games!O219, ""))</f>
        <v/>
      </c>
      <c r="K223" s="92" t="str">
        <f>IF(ISBLANK(Games!N219), "",IF(ISTEXT(Games!N219), Games!N219, ""))</f>
        <v>East Carolina</v>
      </c>
      <c r="L223" s="92" t="str">
        <f>IF(ISBLANK(Games!Q219), "", Games!Q219)</f>
        <v>NA</v>
      </c>
      <c r="M223" s="92"/>
      <c r="N223" s="94"/>
      <c r="O223" s="94"/>
      <c r="P223" s="95"/>
      <c r="Q223" s="95"/>
      <c r="R223" s="95"/>
      <c r="S223" s="95"/>
      <c r="T223" s="96" t="n">
        <f t="shared" si="2"/>
        <v>0</v>
      </c>
      <c r="U223" s="96" t="n">
        <f t="shared" si="3"/>
        <v>0</v>
      </c>
      <c r="V223" s="96" t="n">
        <f t="shared" si="4"/>
        <v>0</v>
      </c>
      <c r="W223" s="96" t="n">
        <f t="shared" si="5"/>
        <v>0</v>
      </c>
      <c r="X223" s="96" t="n">
        <f t="shared" si="6"/>
        <v>0</v>
      </c>
      <c r="Y223" s="96" t="n">
        <f t="shared" si="7"/>
        <v>0</v>
      </c>
      <c r="Z223" s="95" t="str">
        <f>IF(OR(ISBLANK('Prediction Log'!N238),ISBLANK('Bet Log'!$N223)), "", IF('Prediction Log'!W238="Y", "W", "L"))</f>
        <v/>
      </c>
      <c r="AA223" s="96" t="str">
        <f t="shared" si="8"/>
        <v/>
      </c>
      <c r="AB223" s="95" t="str">
        <f>IF(OR(ISBLANK('Prediction Log'!N238),ISBLANK('Bet Log'!$O223)), "", IF('Prediction Log'!X238="Y", "W", "L"))</f>
        <v/>
      </c>
      <c r="AC223" s="96" t="str">
        <f t="shared" si="9"/>
        <v/>
      </c>
      <c r="AD223" s="95"/>
      <c r="AE223" s="92" t="str">
        <f t="shared" si="10"/>
        <v/>
      </c>
      <c r="AF223" s="97" t="n">
        <f>IF(ISERROR('Bet Log'!$AA223+'Bet Log'!$AC223+'Bet Log'!$AE223), "", 'Bet Log'!$AA223+'Bet Log'!$AC223+'Bet Log'!$AE223)</f>
        <v>0</v>
      </c>
    </row>
    <row r="224" ht="14.25" customHeight="1">
      <c r="A224" s="92" t="n">
        <f>Games!A220</f>
        <v>12</v>
      </c>
      <c r="B224" s="92" t="str">
        <f>IF('Prediction Log'!B239=0, "",'Prediction Log'!B239)</f>
        <v>Northwestern</v>
      </c>
      <c r="C224" s="92" t="str">
        <f>IF('Prediction Log'!C239=0, "",'Prediction Log'!C239)</f>
        <v>Purdue</v>
      </c>
      <c r="D224" s="92" t="n">
        <f>IF('Prediction Log'!D239=0, "",'Prediction Log'!D239)</f>
        <v>3</v>
      </c>
      <c r="E224" s="92" t="n">
        <f>IF('Prediction Log'!E239=0, "",'Prediction Log'!E239)</f>
        <v>-4</v>
      </c>
      <c r="F224" s="92" t="str">
        <f>IF('Prediction Log'!I239=0, "",'Prediction Log'!I239)</f>
        <v>Northwestern</v>
      </c>
      <c r="G224" s="70" t="str">
        <f>IF(ISBLANK(Games!B220), "",'Prediction Log'!$J239)</f>
        <v>Northwestern</v>
      </c>
      <c r="H224" s="93" t="n">
        <f>'Prediction Log'!$K239</f>
        <v>0.780517</v>
      </c>
      <c r="I224" s="92" t="str">
        <f>IF(ISBLANK(Games!M220), "",IF(AND(Games!M220="",Games!N220=""),"",IF(ISTEXT(Games!N220), "Side",Games!M220)))</f>
        <v/>
      </c>
      <c r="J224" s="92" t="str">
        <f>IF(ISBLANK(Games!M220), "",IF('Bet Log'!$I224="Spread", Games!O220, ""))</f>
        <v/>
      </c>
      <c r="K224" s="92" t="str">
        <f>IF(ISBLANK(Games!N220), "",IF(ISTEXT(Games!N220), Games!N220, ""))</f>
        <v/>
      </c>
      <c r="L224" s="92" t="str">
        <f>IF(ISBLANK(Games!Q220), "", Games!Q220)</f>
        <v>NA</v>
      </c>
      <c r="M224" s="92"/>
      <c r="N224" s="94"/>
      <c r="O224" s="94"/>
      <c r="P224" s="95"/>
      <c r="Q224" s="95"/>
      <c r="R224" s="95"/>
      <c r="S224" s="95"/>
      <c r="T224" s="96" t="n">
        <f t="shared" si="2"/>
        <v>0</v>
      </c>
      <c r="U224" s="96" t="n">
        <f t="shared" si="3"/>
        <v>0</v>
      </c>
      <c r="V224" s="96" t="n">
        <f t="shared" si="4"/>
        <v>0</v>
      </c>
      <c r="W224" s="96" t="n">
        <f t="shared" si="5"/>
        <v>0</v>
      </c>
      <c r="X224" s="96" t="n">
        <f t="shared" si="6"/>
        <v>0</v>
      </c>
      <c r="Y224" s="96" t="n">
        <f t="shared" si="7"/>
        <v>0</v>
      </c>
      <c r="Z224" s="95" t="str">
        <f>IF(OR(ISBLANK('Prediction Log'!N239),ISBLANK('Bet Log'!$N224)), "", IF('Prediction Log'!W239="Y", "W", "L"))</f>
        <v/>
      </c>
      <c r="AA224" s="96" t="str">
        <f t="shared" si="8"/>
        <v/>
      </c>
      <c r="AB224" s="95" t="str">
        <f>IF(OR(ISBLANK('Prediction Log'!N239),ISBLANK('Bet Log'!$O224)), "", IF('Prediction Log'!X239="Y", "W", "L"))</f>
        <v/>
      </c>
      <c r="AC224" s="96" t="str">
        <f t="shared" si="9"/>
        <v/>
      </c>
      <c r="AD224" s="95"/>
      <c r="AE224" s="92" t="str">
        <f t="shared" si="10"/>
        <v/>
      </c>
      <c r="AF224" s="97" t="n">
        <f>IF(ISERROR('Bet Log'!$AA224+'Bet Log'!$AC224+'Bet Log'!$AE224), "", 'Bet Log'!$AA224+'Bet Log'!$AC224+'Bet Log'!$AE224)</f>
        <v>0</v>
      </c>
    </row>
    <row r="225" ht="14.25" customHeight="1">
      <c r="A225" s="92" t="n">
        <f>Games!A221</f>
        <v>12</v>
      </c>
      <c r="B225" s="92" t="str">
        <f>IF('Prediction Log'!B240=0, "",'Prediction Log'!B240)</f>
        <v>Ole Miss</v>
      </c>
      <c r="C225" s="92" t="str">
        <f>IF('Prediction Log'!C240=0, "",'Prediction Log'!C240)</f>
        <v>Louisiana Monroe</v>
      </c>
      <c r="D225" s="92" t="n">
        <f>IF('Prediction Log'!D240=0, "",'Prediction Log'!D240)</f>
        <v>-37.5</v>
      </c>
      <c r="E225" s="92" t="n">
        <f>IF('Prediction Log'!E240=0, "",'Prediction Log'!E240)</f>
        <v>-34.9</v>
      </c>
      <c r="F225" s="92" t="str">
        <f>IF('Prediction Log'!I240=0, "",'Prediction Log'!I240)</f>
        <v>Ole Miss</v>
      </c>
      <c r="G225" s="70" t="str">
        <f>IF(ISBLANK(Games!B221), "",'Prediction Log'!$J240)</f>
        <v>Ole Miss</v>
      </c>
      <c r="H225" s="93" t="n">
        <f>'Prediction Log'!$K240</f>
        <v>0.998366</v>
      </c>
      <c r="I225" s="92" t="str">
        <f>IF(ISBLANK(Games!M221), "",IF(AND(Games!M221="",Games!N221=""),"",IF(ISTEXT(Games!N221), "Side",Games!M221)))</f>
        <v/>
      </c>
      <c r="J225" s="92" t="str">
        <f>IF(ISBLANK(Games!M221), "",IF('Bet Log'!$I225="Spread", Games!O221, ""))</f>
        <v/>
      </c>
      <c r="K225" s="92" t="str">
        <f>IF(ISBLANK(Games!N221), "",IF(ISTEXT(Games!N221), Games!N221, ""))</f>
        <v/>
      </c>
      <c r="L225" s="92" t="str">
        <f>IF(ISBLANK(Games!Q221), "", Games!Q221)</f>
        <v>NA</v>
      </c>
      <c r="M225" s="92"/>
      <c r="N225" s="94"/>
      <c r="O225" s="94"/>
      <c r="P225" s="95"/>
      <c r="Q225" s="95"/>
      <c r="R225" s="95"/>
      <c r="S225" s="95"/>
      <c r="T225" s="96" t="n">
        <f t="shared" si="2"/>
        <v>0</v>
      </c>
      <c r="U225" s="96" t="n">
        <f t="shared" si="3"/>
        <v>0</v>
      </c>
      <c r="V225" s="96" t="n">
        <f t="shared" si="4"/>
        <v>0</v>
      </c>
      <c r="W225" s="96" t="n">
        <f t="shared" si="5"/>
        <v>0</v>
      </c>
      <c r="X225" s="96" t="n">
        <f t="shared" si="6"/>
        <v>0</v>
      </c>
      <c r="Y225" s="96" t="n">
        <f t="shared" si="7"/>
        <v>0</v>
      </c>
      <c r="Z225" s="95" t="str">
        <f>IF(OR(ISBLANK('Prediction Log'!N240),ISBLANK('Bet Log'!$N225)), "", IF('Prediction Log'!W240="Y", "W", "L"))</f>
        <v/>
      </c>
      <c r="AA225" s="96" t="str">
        <f t="shared" si="8"/>
        <v/>
      </c>
      <c r="AB225" s="95" t="str">
        <f>IF(OR(ISBLANK('Prediction Log'!N240),ISBLANK('Bet Log'!$O225)), "", IF('Prediction Log'!X240="Y", "W", "L"))</f>
        <v/>
      </c>
      <c r="AC225" s="96" t="str">
        <f t="shared" si="9"/>
        <v/>
      </c>
      <c r="AD225" s="95"/>
      <c r="AE225" s="92" t="str">
        <f t="shared" si="10"/>
        <v/>
      </c>
      <c r="AF225" s="97" t="n">
        <f>IF(ISERROR('Bet Log'!$AA225+'Bet Log'!$AC225+'Bet Log'!$AE225), "", 'Bet Log'!$AA225+'Bet Log'!$AC225+'Bet Log'!$AE225)</f>
        <v>0</v>
      </c>
    </row>
    <row r="226" ht="14.25" customHeight="1">
      <c r="A226" s="92" t="n">
        <f>Games!A222</f>
        <v>12</v>
      </c>
      <c r="B226" s="92" t="str">
        <f>IF('Prediction Log'!B241=0, "",'Prediction Log'!B241)</f>
        <v>Florida Atlantic</v>
      </c>
      <c r="C226" s="92" t="str">
        <f>IF('Prediction Log'!C241=0, "",'Prediction Log'!C241)</f>
        <v>Tulane</v>
      </c>
      <c r="D226" s="92" t="n">
        <f>IF('Prediction Log'!D241=0, "",'Prediction Log'!D241)</f>
        <v>9.5</v>
      </c>
      <c r="E226" s="92" t="n">
        <f>IF('Prediction Log'!E241=0, "",'Prediction Log'!E241)</f>
        <v>-0.8</v>
      </c>
      <c r="F226" s="92" t="str">
        <f>IF('Prediction Log'!I241=0, "",'Prediction Log'!I241)</f>
        <v>Florida Atlantic</v>
      </c>
      <c r="G226" s="70" t="str">
        <f>IF(ISBLANK(Games!B222), "",'Prediction Log'!$J241)</f>
        <v>Tulane</v>
      </c>
      <c r="H226" s="93" t="n">
        <f>'Prediction Log'!$K241</f>
        <v>0.690199</v>
      </c>
      <c r="I226" s="92" t="str">
        <f>IF(ISBLANK(Games!M222), "",IF(AND(Games!M222="",Games!N222=""),"",IF(ISTEXT(Games!N222), "Side",Games!M222)))</f>
        <v>Spread</v>
      </c>
      <c r="J226" s="92" t="str">
        <f>IF(ISBLANK(Games!M222), "",IF('Bet Log'!$I226="Spread", Games!O222, ""))</f>
        <v>Florida Atlantic</v>
      </c>
      <c r="K226" s="92" t="str">
        <f>IF(ISBLANK(Games!N222), "",IF(ISTEXT(Games!N222), Games!N222, ""))</f>
        <v/>
      </c>
      <c r="L226" s="92" t="n">
        <f>IF(ISBLANK(Games!Q222), "", Games!Q222)</f>
        <v>9.5</v>
      </c>
      <c r="M226" s="92"/>
      <c r="N226" s="94"/>
      <c r="O226" s="94"/>
      <c r="P226" s="95"/>
      <c r="Q226" s="95"/>
      <c r="R226" s="95"/>
      <c r="S226" s="95"/>
      <c r="T226" s="96" t="n">
        <f t="shared" si="2"/>
        <v>0</v>
      </c>
      <c r="U226" s="96" t="n">
        <f t="shared" si="3"/>
        <v>0</v>
      </c>
      <c r="V226" s="96" t="n">
        <f t="shared" si="4"/>
        <v>0</v>
      </c>
      <c r="W226" s="96" t="n">
        <f t="shared" si="5"/>
        <v>0</v>
      </c>
      <c r="X226" s="96" t="n">
        <f t="shared" si="6"/>
        <v>0</v>
      </c>
      <c r="Y226" s="96" t="n">
        <f t="shared" si="7"/>
        <v>0</v>
      </c>
      <c r="Z226" s="95" t="str">
        <f>IF(OR(ISBLANK('Prediction Log'!N241),ISBLANK('Bet Log'!$N226)), "", IF('Prediction Log'!W241="Y", "W", "L"))</f>
        <v/>
      </c>
      <c r="AA226" s="96" t="str">
        <f t="shared" si="8"/>
        <v/>
      </c>
      <c r="AB226" s="95" t="str">
        <f>IF(OR(ISBLANK('Prediction Log'!N241),ISBLANK('Bet Log'!$O226)), "", IF('Prediction Log'!X241="Y", "W", "L"))</f>
        <v/>
      </c>
      <c r="AC226" s="96" t="str">
        <f t="shared" si="9"/>
        <v/>
      </c>
      <c r="AD226" s="95"/>
      <c r="AE226" s="92" t="str">
        <f t="shared" si="10"/>
        <v/>
      </c>
      <c r="AF226" s="97" t="n">
        <f>IF(ISERROR('Bet Log'!$AA226+'Bet Log'!$AC226+'Bet Log'!$AE226), "", 'Bet Log'!$AA226+'Bet Log'!$AC226+'Bet Log'!$AE226)</f>
        <v>0</v>
      </c>
    </row>
    <row r="227" ht="14.25" customHeight="1">
      <c r="A227" s="92" t="n">
        <f>Games!A223</f>
        <v>12</v>
      </c>
      <c r="B227" s="92" t="str">
        <f>IF('Prediction Log'!B242=0, "",'Prediction Log'!B242)</f>
        <v>Mississippi State</v>
      </c>
      <c r="C227" s="92" t="str">
        <f>IF('Prediction Log'!C242=0, "",'Prediction Log'!C242)</f>
        <v>Southern Mississippi</v>
      </c>
      <c r="D227" s="92" t="n">
        <f>IF('Prediction Log'!D242=0, "",'Prediction Log'!D242)</f>
        <v>-14.5</v>
      </c>
      <c r="E227" s="92" t="n">
        <f>IF('Prediction Log'!E242=0, "",'Prediction Log'!E242)</f>
        <v>-13.8</v>
      </c>
      <c r="F227" s="92" t="str">
        <f>IF('Prediction Log'!I242=0, "",'Prediction Log'!I242)</f>
        <v>Mississippi State</v>
      </c>
      <c r="G227" s="70" t="str">
        <f>IF(ISBLANK(Games!B223), "",'Prediction Log'!$J242)</f>
        <v>Mississippi State</v>
      </c>
      <c r="H227" s="93" t="n">
        <f>'Prediction Log'!$K242</f>
        <v>0.934244</v>
      </c>
      <c r="I227" s="92" t="str">
        <f>IF(ISBLANK(Games!M223), "",IF(AND(Games!M223="",Games!N223=""),"",IF(ISTEXT(Games!N223), "Side",Games!M223)))</f>
        <v/>
      </c>
      <c r="J227" s="92" t="str">
        <f>IF(ISBLANK(Games!M223), "",IF('Bet Log'!$I227="Spread", Games!O223, ""))</f>
        <v/>
      </c>
      <c r="K227" s="92" t="str">
        <f>IF(ISBLANK(Games!N223), "",IF(ISTEXT(Games!N223), Games!N223, ""))</f>
        <v/>
      </c>
      <c r="L227" s="92" t="str">
        <f>IF(ISBLANK(Games!Q223), "", Games!Q223)</f>
        <v>NA</v>
      </c>
      <c r="M227" s="92"/>
      <c r="N227" s="94"/>
      <c r="O227" s="94"/>
      <c r="P227" s="95"/>
      <c r="Q227" s="95"/>
      <c r="R227" s="95"/>
      <c r="S227" s="95"/>
      <c r="T227" s="96" t="n">
        <f t="shared" si="2"/>
        <v>0</v>
      </c>
      <c r="U227" s="96" t="n">
        <f t="shared" si="3"/>
        <v>0</v>
      </c>
      <c r="V227" s="96" t="n">
        <f t="shared" si="4"/>
        <v>0</v>
      </c>
      <c r="W227" s="96" t="n">
        <f t="shared" si="5"/>
        <v>0</v>
      </c>
      <c r="X227" s="96" t="n">
        <f t="shared" si="6"/>
        <v>0</v>
      </c>
      <c r="Y227" s="96" t="n">
        <f t="shared" si="7"/>
        <v>0</v>
      </c>
      <c r="Z227" s="95" t="str">
        <f>IF(OR(ISBLANK('Prediction Log'!N242),ISBLANK('Bet Log'!$N227)), "", IF('Prediction Log'!W242="Y", "W", "L"))</f>
        <v/>
      </c>
      <c r="AA227" s="96" t="str">
        <f t="shared" si="8"/>
        <v/>
      </c>
      <c r="AB227" s="95" t="str">
        <f>IF(OR(ISBLANK('Prediction Log'!N242),ISBLANK('Bet Log'!$O227)), "", IF('Prediction Log'!X242="Y", "W", "L"))</f>
        <v/>
      </c>
      <c r="AC227" s="96" t="str">
        <f t="shared" si="9"/>
        <v/>
      </c>
      <c r="AD227" s="95"/>
      <c r="AE227" s="92" t="str">
        <f t="shared" si="10"/>
        <v/>
      </c>
      <c r="AF227" s="97" t="n">
        <f>IF(ISERROR('Bet Log'!$AA227+'Bet Log'!$AC227+'Bet Log'!$AE227), "", 'Bet Log'!$AA227+'Bet Log'!$AC227+'Bet Log'!$AE227)</f>
        <v>0</v>
      </c>
    </row>
    <row r="228" ht="14.25" customHeight="1">
      <c r="A228" s="92" t="n">
        <f>Games!A224</f>
        <v>12</v>
      </c>
      <c r="B228" s="92" t="str">
        <f>IF('Prediction Log'!B243=0, "",'Prediction Log'!B243)</f>
        <v>Memphis</v>
      </c>
      <c r="C228" s="92" t="str">
        <f>IF('Prediction Log'!C243=0, "",'Prediction Log'!C243)</f>
        <v>SMU</v>
      </c>
      <c r="D228" s="92" t="n">
        <f>IF('Prediction Log'!D243=0, "",'Prediction Log'!D243)</f>
        <v>8.5</v>
      </c>
      <c r="E228" s="92" t="n">
        <f>IF('Prediction Log'!E243=0, "",'Prediction Log'!E243)</f>
        <v>7</v>
      </c>
      <c r="F228" s="92" t="str">
        <f>IF('Prediction Log'!I243=0, "",'Prediction Log'!I243)</f>
        <v>SMU</v>
      </c>
      <c r="G228" s="70" t="str">
        <f>IF(ISBLANK(Games!B224), "",'Prediction Log'!$J243)</f>
        <v>SMU</v>
      </c>
      <c r="H228" s="93" t="n">
        <f>'Prediction Log'!$K243</f>
        <v>0.694658</v>
      </c>
      <c r="I228" s="92" t="str">
        <f>IF(ISBLANK(Games!M224), "",IF(AND(Games!M224="",Games!N224=""),"",IF(ISTEXT(Games!N224), "Side",Games!M224)))</f>
        <v/>
      </c>
      <c r="J228" s="92" t="str">
        <f>IF(ISBLANK(Games!M224), "",IF('Bet Log'!$I228="Spread", Games!O224, ""))</f>
        <v/>
      </c>
      <c r="K228" s="92" t="str">
        <f>IF(ISBLANK(Games!N224), "",IF(ISTEXT(Games!N224), Games!N224, ""))</f>
        <v/>
      </c>
      <c r="L228" s="92" t="str">
        <f>IF(ISBLANK(Games!Q224), "", Games!Q224)</f>
        <v>NA</v>
      </c>
      <c r="M228" s="92"/>
      <c r="N228" s="94"/>
      <c r="O228" s="94"/>
      <c r="P228" s="95"/>
      <c r="Q228" s="95"/>
      <c r="R228" s="95"/>
      <c r="S228" s="95"/>
      <c r="T228" s="96" t="n">
        <f t="shared" si="2"/>
        <v>0</v>
      </c>
      <c r="U228" s="96" t="n">
        <f t="shared" si="3"/>
        <v>0</v>
      </c>
      <c r="V228" s="96" t="n">
        <f t="shared" si="4"/>
        <v>0</v>
      </c>
      <c r="W228" s="96" t="n">
        <f t="shared" si="5"/>
        <v>0</v>
      </c>
      <c r="X228" s="96" t="n">
        <f t="shared" si="6"/>
        <v>0</v>
      </c>
      <c r="Y228" s="96" t="n">
        <f t="shared" si="7"/>
        <v>0</v>
      </c>
      <c r="Z228" s="95" t="str">
        <f>IF(OR(ISBLANK('Prediction Log'!N243),ISBLANK('Bet Log'!$N228)), "", IF('Prediction Log'!W243="Y", "W", "L"))</f>
        <v/>
      </c>
      <c r="AA228" s="96" t="str">
        <f t="shared" si="8"/>
        <v/>
      </c>
      <c r="AB228" s="95" t="str">
        <f>IF(OR(ISBLANK('Prediction Log'!N243),ISBLANK('Bet Log'!$O228)), "", IF('Prediction Log'!X243="Y", "W", "L"))</f>
        <v/>
      </c>
      <c r="AC228" s="96" t="str">
        <f t="shared" si="9"/>
        <v/>
      </c>
      <c r="AD228" s="95"/>
      <c r="AE228" s="92" t="str">
        <f t="shared" si="10"/>
        <v/>
      </c>
      <c r="AF228" s="97" t="n">
        <f>IF(ISERROR('Bet Log'!$AA228+'Bet Log'!$AC228+'Bet Log'!$AE228), "", 'Bet Log'!$AA228+'Bet Log'!$AC228+'Bet Log'!$AE228)</f>
        <v>0</v>
      </c>
    </row>
    <row r="229" ht="14.25" customHeight="1">
      <c r="A229" s="92" t="n">
        <f>Games!A225</f>
        <v>12</v>
      </c>
      <c r="B229" s="92" t="str">
        <f>IF('Prediction Log'!B244=0, "",'Prediction Log'!B244)</f>
        <v>Liberty</v>
      </c>
      <c r="C229" s="92" t="str">
        <f>IF('Prediction Log'!C244=0, "",'Prediction Log'!C244)</f>
        <v>UMass</v>
      </c>
      <c r="D229" s="92" t="n">
        <f>IF('Prediction Log'!D244=0, "",'Prediction Log'!D244)</f>
        <v>-27.5</v>
      </c>
      <c r="E229" s="92" t="n">
        <f>IF('Prediction Log'!E244=0, "",'Prediction Log'!E244)</f>
        <v>-32.8</v>
      </c>
      <c r="F229" s="92" t="str">
        <f>IF('Prediction Log'!I244=0, "",'Prediction Log'!I244)</f>
        <v>Liberty</v>
      </c>
      <c r="G229" s="70" t="str">
        <f>IF(ISBLANK(Games!B225), "",'Prediction Log'!$J244)</f>
        <v>Liberty</v>
      </c>
      <c r="H229" s="93" t="n">
        <f>'Prediction Log'!$K244</f>
        <v>0.997162</v>
      </c>
      <c r="I229" s="92" t="str">
        <f>IF(ISBLANK(Games!M225), "",IF(AND(Games!M225="",Games!N225=""),"",IF(ISTEXT(Games!N225), "Side",Games!M225)))</f>
        <v/>
      </c>
      <c r="J229" s="92" t="str">
        <f>IF(ISBLANK(Games!M225), "",IF('Bet Log'!$I229="Spread", Games!O225, ""))</f>
        <v/>
      </c>
      <c r="K229" s="92" t="str">
        <f>IF(ISBLANK(Games!N225), "",IF(ISTEXT(Games!N225), Games!N225, ""))</f>
        <v/>
      </c>
      <c r="L229" s="92" t="str">
        <f>IF(ISBLANK(Games!Q225), "", Games!Q225)</f>
        <v>NA</v>
      </c>
      <c r="M229" s="92"/>
      <c r="N229" s="94"/>
      <c r="O229" s="94"/>
      <c r="P229" s="95"/>
      <c r="Q229" s="95"/>
      <c r="R229" s="95"/>
      <c r="S229" s="95"/>
      <c r="T229" s="96" t="n">
        <f t="shared" si="2"/>
        <v>0</v>
      </c>
      <c r="U229" s="96" t="n">
        <f t="shared" si="3"/>
        <v>0</v>
      </c>
      <c r="V229" s="96" t="n">
        <f t="shared" si="4"/>
        <v>0</v>
      </c>
      <c r="W229" s="96" t="n">
        <f t="shared" si="5"/>
        <v>0</v>
      </c>
      <c r="X229" s="96" t="n">
        <f t="shared" si="6"/>
        <v>0</v>
      </c>
      <c r="Y229" s="96" t="n">
        <f t="shared" si="7"/>
        <v>0</v>
      </c>
      <c r="Z229" s="95" t="str">
        <f>IF(OR(ISBLANK('Prediction Log'!N244),ISBLANK('Bet Log'!$N229)), "", IF('Prediction Log'!W244="Y", "W", "L"))</f>
        <v/>
      </c>
      <c r="AA229" s="96" t="str">
        <f t="shared" si="8"/>
        <v/>
      </c>
      <c r="AB229" s="95" t="str">
        <f>IF(OR(ISBLANK('Prediction Log'!N244),ISBLANK('Bet Log'!$O229)), "", IF('Prediction Log'!X244="Y", "W", "L"))</f>
        <v/>
      </c>
      <c r="AC229" s="96" t="str">
        <f t="shared" si="9"/>
        <v/>
      </c>
      <c r="AD229" s="95"/>
      <c r="AE229" s="92" t="str">
        <f t="shared" si="10"/>
        <v/>
      </c>
      <c r="AF229" s="97" t="n">
        <f>IF(ISERROR('Bet Log'!$AA229+'Bet Log'!$AC229+'Bet Log'!$AE229), "", 'Bet Log'!$AA229+'Bet Log'!$AC229+'Bet Log'!$AE229)</f>
        <v>0</v>
      </c>
    </row>
    <row r="230" ht="14.25" customHeight="1">
      <c r="A230" s="92" t="n">
        <f>Games!A226</f>
        <v>12</v>
      </c>
      <c r="B230" s="92" t="str">
        <f>IF('Prediction Log'!B245=0, "",'Prediction Log'!B245)</f>
        <v>James Madison</v>
      </c>
      <c r="C230" s="92" t="str">
        <f>IF('Prediction Log'!C245=0, "",'Prediction Log'!C245)</f>
        <v>Appalachian State</v>
      </c>
      <c r="D230" s="92" t="n">
        <f>IF('Prediction Log'!D245=0, "",'Prediction Log'!D245)</f>
        <v>-9.5</v>
      </c>
      <c r="E230" s="92" t="n">
        <f>IF('Prediction Log'!E245=0, "",'Prediction Log'!E245)</f>
        <v>-7.2</v>
      </c>
      <c r="F230" s="92" t="str">
        <f>IF('Prediction Log'!I245=0, "",'Prediction Log'!I245)</f>
        <v>James Madison</v>
      </c>
      <c r="G230" s="70" t="str">
        <f>IF(ISBLANK(Games!B226), "",'Prediction Log'!$J245)</f>
        <v>James Madison</v>
      </c>
      <c r="H230" s="93" t="n">
        <f>'Prediction Log'!$K245</f>
        <v>0.860978</v>
      </c>
      <c r="I230" s="92" t="str">
        <f>IF(ISBLANK(Games!M226), "",IF(AND(Games!M226="",Games!N226=""),"",IF(ISTEXT(Games!N226), "Side",Games!M226)))</f>
        <v/>
      </c>
      <c r="J230" s="92" t="str">
        <f>IF(ISBLANK(Games!M226), "",IF('Bet Log'!$I230="Spread", Games!O226, ""))</f>
        <v/>
      </c>
      <c r="K230" s="92" t="str">
        <f>IF(ISBLANK(Games!N226), "",IF(ISTEXT(Games!N226), Games!N226, ""))</f>
        <v/>
      </c>
      <c r="L230" s="92" t="str">
        <f>IF(ISBLANK(Games!Q226), "", Games!Q226)</f>
        <v>NA</v>
      </c>
      <c r="M230" s="92"/>
      <c r="N230" s="94"/>
      <c r="O230" s="94"/>
      <c r="P230" s="95"/>
      <c r="Q230" s="95"/>
      <c r="R230" s="95"/>
      <c r="S230" s="95"/>
      <c r="T230" s="96" t="n">
        <f t="shared" si="2"/>
        <v>0</v>
      </c>
      <c r="U230" s="96" t="n">
        <f t="shared" si="3"/>
        <v>0</v>
      </c>
      <c r="V230" s="96" t="n">
        <f t="shared" si="4"/>
        <v>0</v>
      </c>
      <c r="W230" s="96" t="n">
        <f t="shared" si="5"/>
        <v>0</v>
      </c>
      <c r="X230" s="96" t="n">
        <f t="shared" si="6"/>
        <v>0</v>
      </c>
      <c r="Y230" s="96" t="n">
        <f t="shared" si="7"/>
        <v>0</v>
      </c>
      <c r="Z230" s="95" t="str">
        <f>IF(OR(ISBLANK('Prediction Log'!N245),ISBLANK('Bet Log'!$N230)), "", IF('Prediction Log'!W245="Y", "W", "L"))</f>
        <v/>
      </c>
      <c r="AA230" s="96" t="str">
        <f t="shared" si="8"/>
        <v/>
      </c>
      <c r="AB230" s="95" t="str">
        <f>IF(OR(ISBLANK('Prediction Log'!N245),ISBLANK('Bet Log'!$O230)), "", IF('Prediction Log'!X245="Y", "W", "L"))</f>
        <v/>
      </c>
      <c r="AC230" s="96" t="str">
        <f t="shared" si="9"/>
        <v/>
      </c>
      <c r="AD230" s="95"/>
      <c r="AE230" s="92" t="str">
        <f t="shared" si="10"/>
        <v/>
      </c>
      <c r="AF230" s="97" t="n">
        <f>IF(ISERROR('Bet Log'!$AA230+'Bet Log'!$AC230+'Bet Log'!$AE230), "", 'Bet Log'!$AA230+'Bet Log'!$AC230+'Bet Log'!$AE230)</f>
        <v>0</v>
      </c>
    </row>
    <row r="231" ht="14.25" customHeight="1">
      <c r="A231" s="92" t="n">
        <f>Games!A227</f>
        <v>12</v>
      </c>
      <c r="B231" s="92" t="str">
        <f>IF('Prediction Log'!B246=0, "",'Prediction Log'!B246)</f>
        <v>Jacksonville State</v>
      </c>
      <c r="C231" s="92" t="str">
        <f>IF('Prediction Log'!C246=0, "",'Prediction Log'!C246)</f>
        <v>Louisiana Tech</v>
      </c>
      <c r="D231" s="92" t="n">
        <f>IF('Prediction Log'!D246=0, "",'Prediction Log'!D246)</f>
        <v>-8.5</v>
      </c>
      <c r="E231" s="92" t="n">
        <f>IF('Prediction Log'!E246=0, "",'Prediction Log'!E246)</f>
        <v>-19.3</v>
      </c>
      <c r="F231" s="92" t="str">
        <f>IF('Prediction Log'!I246=0, "",'Prediction Log'!I246)</f>
        <v>Jacksonville State</v>
      </c>
      <c r="G231" s="70" t="str">
        <f>IF(ISBLANK(Games!B227), "",'Prediction Log'!$J246)</f>
        <v>Jacksonville State</v>
      </c>
      <c r="H231" s="93" t="n">
        <f>'Prediction Log'!$K246</f>
        <v>0.979429</v>
      </c>
      <c r="I231" s="92" t="str">
        <f>IF(ISBLANK(Games!M227), "",IF(AND(Games!M227="",Games!N227=""),"",IF(ISTEXT(Games!N227), "Side",Games!M227)))</f>
        <v>Spread</v>
      </c>
      <c r="J231" s="92" t="str">
        <f>IF(ISBLANK(Games!M227), "",IF('Bet Log'!$I231="Spread", Games!O227, ""))</f>
        <v>Jacksonville State</v>
      </c>
      <c r="K231" s="92" t="str">
        <f>IF(ISBLANK(Games!N227), "",IF(ISTEXT(Games!N227), Games!N227, ""))</f>
        <v/>
      </c>
      <c r="L231" s="92" t="n">
        <f>IF(ISBLANK(Games!Q227), "", Games!Q227)</f>
        <v>-8.5</v>
      </c>
      <c r="M231" s="92"/>
      <c r="N231" s="94"/>
      <c r="O231" s="94"/>
      <c r="P231" s="95"/>
      <c r="Q231" s="95"/>
      <c r="R231" s="95"/>
      <c r="S231" s="95"/>
      <c r="T231" s="96" t="n">
        <f t="shared" si="2"/>
        <v>0</v>
      </c>
      <c r="U231" s="96" t="n">
        <f t="shared" si="3"/>
        <v>0</v>
      </c>
      <c r="V231" s="96" t="n">
        <f t="shared" si="4"/>
        <v>0</v>
      </c>
      <c r="W231" s="96" t="n">
        <f t="shared" si="5"/>
        <v>0</v>
      </c>
      <c r="X231" s="96" t="n">
        <f t="shared" si="6"/>
        <v>0</v>
      </c>
      <c r="Y231" s="96" t="n">
        <f t="shared" si="7"/>
        <v>0</v>
      </c>
      <c r="Z231" s="95" t="str">
        <f>IF(OR(ISBLANK('Prediction Log'!N246),ISBLANK('Bet Log'!$N231)), "", IF('Prediction Log'!W246="Y", "W", "L"))</f>
        <v/>
      </c>
      <c r="AA231" s="96" t="str">
        <f t="shared" si="8"/>
        <v/>
      </c>
      <c r="AB231" s="95" t="str">
        <f>IF(OR(ISBLANK('Prediction Log'!N246),ISBLANK('Bet Log'!$O231)), "", IF('Prediction Log'!X246="Y", "W", "L"))</f>
        <v/>
      </c>
      <c r="AC231" s="96" t="str">
        <f t="shared" si="9"/>
        <v/>
      </c>
      <c r="AD231" s="95"/>
      <c r="AE231" s="92" t="str">
        <f t="shared" si="10"/>
        <v/>
      </c>
      <c r="AF231" s="97" t="n">
        <f>IF(ISERROR('Bet Log'!$AA231+'Bet Log'!$AC231+'Bet Log'!$AE231), "", 'Bet Log'!$AA231+'Bet Log'!$AC231+'Bet Log'!$AE231)</f>
        <v>0</v>
      </c>
    </row>
    <row r="232" ht="14.25" customHeight="1">
      <c r="A232" s="92" t="n">
        <f>Games!A228</f>
        <v>12</v>
      </c>
      <c r="B232" s="92" t="str">
        <f>IF('Prediction Log'!B247=0, "",'Prediction Log'!B247)</f>
        <v>Wyoming</v>
      </c>
      <c r="C232" s="92" t="str">
        <f>IF('Prediction Log'!C247=0, "",'Prediction Log'!C247)</f>
        <v>Hawai'i</v>
      </c>
      <c r="D232" s="92" t="n">
        <f>IF('Prediction Log'!D247=0, "",'Prediction Log'!D247)</f>
        <v>-13.5</v>
      </c>
      <c r="E232" s="92" t="n">
        <f>IF('Prediction Log'!E247=0, "",'Prediction Log'!E247)</f>
        <v>-12.5</v>
      </c>
      <c r="F232" s="92" t="str">
        <f>IF('Prediction Log'!I247=0, "",'Prediction Log'!I247)</f>
        <v>Wyoming</v>
      </c>
      <c r="G232" s="70" t="str">
        <f>IF(ISBLANK(Games!B228), "",'Prediction Log'!$J247)</f>
        <v>Wyoming</v>
      </c>
      <c r="H232" s="93" t="n">
        <f>'Prediction Log'!$K247</f>
        <v>0.927674</v>
      </c>
      <c r="I232" s="92" t="str">
        <f>IF(ISBLANK(Games!M228), "",IF(AND(Games!M228="",Games!N228=""),"",IF(ISTEXT(Games!N228), "Side",Games!M228)))</f>
        <v/>
      </c>
      <c r="J232" s="92" t="str">
        <f>IF(ISBLANK(Games!M228), "",IF('Bet Log'!$I232="Spread", Games!O228, ""))</f>
        <v/>
      </c>
      <c r="K232" s="92" t="str">
        <f>IF(ISBLANK(Games!N228), "",IF(ISTEXT(Games!N228), Games!N228, ""))</f>
        <v/>
      </c>
      <c r="L232" s="92" t="str">
        <f>IF(ISBLANK(Games!Q228), "", Games!Q228)</f>
        <v>NA</v>
      </c>
      <c r="M232" s="92"/>
      <c r="N232" s="94"/>
      <c r="O232" s="94"/>
      <c r="P232" s="95"/>
      <c r="Q232" s="95"/>
      <c r="R232" s="95"/>
      <c r="S232" s="95"/>
      <c r="T232" s="96" t="n">
        <f t="shared" si="2"/>
        <v>0</v>
      </c>
      <c r="U232" s="96" t="n">
        <f t="shared" si="3"/>
        <v>0</v>
      </c>
      <c r="V232" s="96" t="n">
        <f t="shared" si="4"/>
        <v>0</v>
      </c>
      <c r="W232" s="96" t="n">
        <f t="shared" si="5"/>
        <v>0</v>
      </c>
      <c r="X232" s="96" t="n">
        <f t="shared" si="6"/>
        <v>0</v>
      </c>
      <c r="Y232" s="96" t="n">
        <f t="shared" si="7"/>
        <v>0</v>
      </c>
      <c r="Z232" s="95" t="str">
        <f>IF(OR(ISBLANK('Prediction Log'!N247),ISBLANK('Bet Log'!$N232)), "", IF('Prediction Log'!W247="Y", "W", "L"))</f>
        <v/>
      </c>
      <c r="AA232" s="96" t="str">
        <f t="shared" si="8"/>
        <v/>
      </c>
      <c r="AB232" s="95" t="str">
        <f>IF(OR(ISBLANK('Prediction Log'!N247),ISBLANK('Bet Log'!$O232)), "", IF('Prediction Log'!X247="Y", "W", "L"))</f>
        <v/>
      </c>
      <c r="AC232" s="96" t="str">
        <f t="shared" si="9"/>
        <v/>
      </c>
      <c r="AD232" s="95"/>
      <c r="AE232" s="92" t="str">
        <f t="shared" si="10"/>
        <v/>
      </c>
      <c r="AF232" s="97" t="n">
        <f>IF(ISERROR('Bet Log'!$AA232+'Bet Log'!$AC232+'Bet Log'!$AE232), "", 'Bet Log'!$AA232+'Bet Log'!$AC232+'Bet Log'!$AE232)</f>
        <v>0</v>
      </c>
    </row>
    <row r="233" ht="14.25" customHeight="1">
      <c r="A233" s="92" t="n">
        <f>Games!A229</f>
        <v>12</v>
      </c>
      <c r="B233" s="92" t="str">
        <f>IF('Prediction Log'!B248=0, "",'Prediction Log'!B248)</f>
        <v>Middle Tennessee</v>
      </c>
      <c r="C233" s="92" t="str">
        <f>IF('Prediction Log'!C248=0, "",'Prediction Log'!C248)</f>
        <v>UTEP</v>
      </c>
      <c r="D233" s="92" t="n">
        <f>IF('Prediction Log'!D248=0, "",'Prediction Log'!D248)</f>
        <v>-7.5</v>
      </c>
      <c r="E233" s="92" t="n">
        <f>IF('Prediction Log'!E248=0, "",'Prediction Log'!E248)</f>
        <v>-11.4</v>
      </c>
      <c r="F233" s="92" t="str">
        <f>IF('Prediction Log'!I248=0, "",'Prediction Log'!I248)</f>
        <v>Middle Tennessee</v>
      </c>
      <c r="G233" s="70" t="str">
        <f>IF(ISBLANK(Games!B229), "",'Prediction Log'!$J248)</f>
        <v>Middle Tennessee</v>
      </c>
      <c r="H233" s="93" t="n">
        <f>'Prediction Log'!$K248</f>
        <v>0.879547</v>
      </c>
      <c r="I233" s="92" t="str">
        <f>IF(ISBLANK(Games!M229), "",IF(AND(Games!M229="",Games!N229=""),"",IF(ISTEXT(Games!N229), "Side",Games!M229)))</f>
        <v/>
      </c>
      <c r="J233" s="92" t="str">
        <f>IF(ISBLANK(Games!M229), "",IF('Bet Log'!$I233="Spread", Games!O229, ""))</f>
        <v/>
      </c>
      <c r="K233" s="92" t="str">
        <f>IF(ISBLANK(Games!N229), "",IF(ISTEXT(Games!N229), Games!N229, ""))</f>
        <v/>
      </c>
      <c r="L233" s="92" t="str">
        <f>IF(ISBLANK(Games!Q229), "", Games!Q229)</f>
        <v>NA</v>
      </c>
      <c r="M233" s="92"/>
      <c r="N233" s="94"/>
      <c r="O233" s="94"/>
      <c r="P233" s="95"/>
      <c r="Q233" s="95"/>
      <c r="R233" s="95"/>
      <c r="S233" s="95"/>
      <c r="T233" s="96" t="n">
        <f t="shared" si="2"/>
        <v>0</v>
      </c>
      <c r="U233" s="96" t="n">
        <f t="shared" si="3"/>
        <v>0</v>
      </c>
      <c r="V233" s="96" t="n">
        <f t="shared" si="4"/>
        <v>0</v>
      </c>
      <c r="W233" s="96" t="n">
        <f t="shared" si="5"/>
        <v>0</v>
      </c>
      <c r="X233" s="96" t="n">
        <f t="shared" si="6"/>
        <v>0</v>
      </c>
      <c r="Y233" s="96" t="n">
        <f t="shared" si="7"/>
        <v>0</v>
      </c>
      <c r="Z233" s="95" t="str">
        <f>IF(OR(ISBLANK('Prediction Log'!N248),ISBLANK('Bet Log'!$N233)), "", IF('Prediction Log'!W248="Y", "W", "L"))</f>
        <v/>
      </c>
      <c r="AA233" s="96" t="str">
        <f t="shared" si="8"/>
        <v/>
      </c>
      <c r="AB233" s="95" t="str">
        <f>IF(OR(ISBLANK('Prediction Log'!N248),ISBLANK('Bet Log'!$O233)), "", IF('Prediction Log'!X248="Y", "W", "L"))</f>
        <v/>
      </c>
      <c r="AC233" s="96" t="str">
        <f t="shared" si="9"/>
        <v/>
      </c>
      <c r="AD233" s="95"/>
      <c r="AE233" s="92" t="str">
        <f t="shared" si="10"/>
        <v/>
      </c>
      <c r="AF233" s="97" t="n">
        <f>IF(ISERROR('Bet Log'!$AA233+'Bet Log'!$AC233+'Bet Log'!$AE233), "", 'Bet Log'!$AA233+'Bet Log'!$AC233+'Bet Log'!$AE233)</f>
        <v>0</v>
      </c>
    </row>
    <row r="234" ht="14.25" customHeight="1">
      <c r="A234" s="92" t="n">
        <f>Games!A230</f>
        <v>12</v>
      </c>
      <c r="B234" s="92" t="str">
        <f>IF('Prediction Log'!B249=0, "",'Prediction Log'!B249)</f>
        <v>Charlotte</v>
      </c>
      <c r="C234" s="92" t="str">
        <f>IF('Prediction Log'!C249=0, "",'Prediction Log'!C249)</f>
        <v>Rice</v>
      </c>
      <c r="D234" s="92" t="n">
        <f>IF('Prediction Log'!D249=0, "",'Prediction Log'!D249)</f>
        <v>2.5</v>
      </c>
      <c r="E234" s="92" t="n">
        <f>IF('Prediction Log'!E249=0, "",'Prediction Log'!E249)</f>
        <v>7.5</v>
      </c>
      <c r="F234" s="92" t="str">
        <f>IF('Prediction Log'!I249=0, "",'Prediction Log'!I249)</f>
        <v>Rice</v>
      </c>
      <c r="G234" s="70" t="str">
        <f>IF(ISBLANK(Games!B230), "",'Prediction Log'!$J249)</f>
        <v>Rice</v>
      </c>
      <c r="H234" s="93" t="n">
        <f>'Prediction Log'!$K249</f>
        <v>0.739473</v>
      </c>
      <c r="I234" s="92" t="str">
        <f>IF(ISBLANK(Games!M230), "",IF(AND(Games!M230="",Games!N230=""),"",IF(ISTEXT(Games!N230), "Side",Games!M230)))</f>
        <v/>
      </c>
      <c r="J234" s="92" t="str">
        <f>IF(ISBLANK(Games!M230), "",IF('Bet Log'!$I234="Spread", Games!O230, ""))</f>
        <v/>
      </c>
      <c r="K234" s="92" t="str">
        <f>IF(ISBLANK(Games!N230), "",IF(ISTEXT(Games!N230), Games!N230, ""))</f>
        <v/>
      </c>
      <c r="L234" s="92" t="str">
        <f>IF(ISBLANK(Games!Q230), "", Games!Q230)</f>
        <v>NA</v>
      </c>
      <c r="M234" s="92"/>
      <c r="N234" s="94"/>
      <c r="O234" s="94"/>
      <c r="P234" s="95"/>
      <c r="Q234" s="95"/>
      <c r="R234" s="95"/>
      <c r="S234" s="95"/>
      <c r="T234" s="96" t="n">
        <f t="shared" si="2"/>
        <v>0</v>
      </c>
      <c r="U234" s="96" t="n">
        <f t="shared" si="3"/>
        <v>0</v>
      </c>
      <c r="V234" s="96" t="n">
        <f t="shared" si="4"/>
        <v>0</v>
      </c>
      <c r="W234" s="96" t="n">
        <f t="shared" si="5"/>
        <v>0</v>
      </c>
      <c r="X234" s="96" t="n">
        <f t="shared" si="6"/>
        <v>0</v>
      </c>
      <c r="Y234" s="96" t="n">
        <f t="shared" si="7"/>
        <v>0</v>
      </c>
      <c r="Z234" s="95" t="str">
        <f>IF(OR(ISBLANK('Prediction Log'!N249),ISBLANK('Bet Log'!$N234)), "", IF('Prediction Log'!W249="Y", "W", "L"))</f>
        <v/>
      </c>
      <c r="AA234" s="96" t="str">
        <f t="shared" si="8"/>
        <v/>
      </c>
      <c r="AB234" s="95" t="str">
        <f>IF(OR(ISBLANK('Prediction Log'!N249),ISBLANK('Bet Log'!$O234)), "", IF('Prediction Log'!X249="Y", "W", "L"))</f>
        <v/>
      </c>
      <c r="AC234" s="96" t="str">
        <f t="shared" si="9"/>
        <v/>
      </c>
      <c r="AD234" s="95"/>
      <c r="AE234" s="92" t="str">
        <f t="shared" si="10"/>
        <v/>
      </c>
      <c r="AF234" s="97" t="n">
        <f>IF(ISERROR('Bet Log'!$AA234+'Bet Log'!$AC234+'Bet Log'!$AE234), "", 'Bet Log'!$AA234+'Bet Log'!$AC234+'Bet Log'!$AE234)</f>
        <v>0</v>
      </c>
    </row>
    <row r="235" ht="14.25" customHeight="1">
      <c r="A235" s="92" t="n">
        <f>Games!A231</f>
        <v>12</v>
      </c>
      <c r="B235" s="92" t="str">
        <f>IF('Prediction Log'!B250=0, "",'Prediction Log'!B250)</f>
        <v>Ball State</v>
      </c>
      <c r="C235" s="92" t="str">
        <f>IF('Prediction Log'!C250=0, "",'Prediction Log'!C250)</f>
        <v>Kent State</v>
      </c>
      <c r="D235" s="92" t="n">
        <f>IF('Prediction Log'!D250=0, "",'Prediction Log'!D250)</f>
        <v>-12.5</v>
      </c>
      <c r="E235" s="92" t="n">
        <f>IF('Prediction Log'!E250=0, "",'Prediction Log'!E250)</f>
        <v>-14.5</v>
      </c>
      <c r="F235" s="92" t="str">
        <f>IF('Prediction Log'!I250=0, "",'Prediction Log'!I250)</f>
        <v>Ball State</v>
      </c>
      <c r="G235" s="70" t="str">
        <f>IF(ISBLANK(Games!B231), "",'Prediction Log'!$J250)</f>
        <v>Ball State</v>
      </c>
      <c r="H235" s="93" t="n">
        <f>'Prediction Log'!$K250</f>
        <v>0.951986</v>
      </c>
      <c r="I235" s="92" t="str">
        <f>IF(ISBLANK(Games!M231), "",IF(AND(Games!M231="",Games!N231=""),"",IF(ISTEXT(Games!N231), "Side",Games!M231)))</f>
        <v/>
      </c>
      <c r="J235" s="92" t="str">
        <f>IF(ISBLANK(Games!M231), "",IF('Bet Log'!$I235="Spread", Games!O231, ""))</f>
        <v/>
      </c>
      <c r="K235" s="92" t="str">
        <f>IF(ISBLANK(Games!N231), "",IF(ISTEXT(Games!N231), Games!N231, ""))</f>
        <v/>
      </c>
      <c r="L235" s="92" t="str">
        <f>IF(ISBLANK(Games!Q231), "", Games!Q231)</f>
        <v>NA</v>
      </c>
      <c r="M235" s="92"/>
      <c r="N235" s="94"/>
      <c r="O235" s="94"/>
      <c r="P235" s="95"/>
      <c r="Q235" s="95"/>
      <c r="R235" s="95"/>
      <c r="S235" s="95"/>
      <c r="T235" s="96" t="n">
        <f t="shared" si="2"/>
        <v>0</v>
      </c>
      <c r="U235" s="96" t="n">
        <f t="shared" si="3"/>
        <v>0</v>
      </c>
      <c r="V235" s="96" t="n">
        <f t="shared" si="4"/>
        <v>0</v>
      </c>
      <c r="W235" s="96" t="n">
        <f t="shared" si="5"/>
        <v>0</v>
      </c>
      <c r="X235" s="96" t="n">
        <f t="shared" si="6"/>
        <v>0</v>
      </c>
      <c r="Y235" s="96" t="n">
        <f t="shared" si="7"/>
        <v>0</v>
      </c>
      <c r="Z235" s="95" t="str">
        <f>IF(OR(ISBLANK('Prediction Log'!N250),ISBLANK('Bet Log'!$N235)), "", IF('Prediction Log'!W250="Y", "W", "L"))</f>
        <v/>
      </c>
      <c r="AA235" s="96" t="str">
        <f t="shared" si="8"/>
        <v/>
      </c>
      <c r="AB235" s="95" t="str">
        <f>IF(OR(ISBLANK('Prediction Log'!N250),ISBLANK('Bet Log'!$O235)), "", IF('Prediction Log'!X250="Y", "W", "L"))</f>
        <v/>
      </c>
      <c r="AC235" s="96" t="str">
        <f t="shared" si="9"/>
        <v/>
      </c>
      <c r="AD235" s="95"/>
      <c r="AE235" s="92" t="str">
        <f t="shared" si="10"/>
        <v/>
      </c>
      <c r="AF235" s="97" t="n">
        <f>IF(ISERROR('Bet Log'!$AA235+'Bet Log'!$AC235+'Bet Log'!$AE235), "", 'Bet Log'!$AA235+'Bet Log'!$AC235+'Bet Log'!$AE235)</f>
        <v>0</v>
      </c>
    </row>
    <row r="236" ht="14.25" customHeight="1">
      <c r="A236" s="92" t="n">
        <f>Games!A232</f>
        <v>12</v>
      </c>
      <c r="B236" s="92" t="str">
        <f>IF('Prediction Log'!B251=0, "",'Prediction Log'!B251)</f>
        <v>Arizona</v>
      </c>
      <c r="C236" s="92" t="str">
        <f>IF('Prediction Log'!C251=0, "",'Prediction Log'!C251)</f>
        <v>Utah</v>
      </c>
      <c r="D236" s="92" t="n">
        <f>IF('Prediction Log'!D251=0, "",'Prediction Log'!D251)</f>
        <v>1.5</v>
      </c>
      <c r="E236" s="92" t="n">
        <f>IF('Prediction Log'!E251=0, "",'Prediction Log'!E251)</f>
        <v>-4.9</v>
      </c>
      <c r="F236" s="92" t="str">
        <f>IF('Prediction Log'!I251=0, "",'Prediction Log'!I251)</f>
        <v>Arizona</v>
      </c>
      <c r="G236" s="70" t="str">
        <f>IF(ISBLANK(Games!B232), "",'Prediction Log'!$J251)</f>
        <v>Arizona</v>
      </c>
      <c r="H236" s="93" t="n">
        <f>'Prediction Log'!$K251</f>
        <v>0.793666</v>
      </c>
      <c r="I236" s="92" t="str">
        <f>IF(ISBLANK(Games!M232), "",IF(AND(Games!M232="",Games!N232=""),"",IF(ISTEXT(Games!N232), "Side",Games!M232)))</f>
        <v>Side</v>
      </c>
      <c r="J236" s="92" t="str">
        <f>IF(ISBLANK(Games!M232), "",IF('Bet Log'!$I236="Spread", Games!O232, ""))</f>
        <v/>
      </c>
      <c r="K236" s="92" t="str">
        <f>IF(ISBLANK(Games!N232), "",IF(ISTEXT(Games!N232), Games!N232, ""))</f>
        <v>Arizona</v>
      </c>
      <c r="L236" s="92" t="str">
        <f>IF(ISBLANK(Games!Q232), "", Games!Q232)</f>
        <v>NA</v>
      </c>
      <c r="M236" s="92"/>
      <c r="N236" s="94"/>
      <c r="O236" s="94"/>
      <c r="P236" s="95"/>
      <c r="Q236" s="95"/>
      <c r="R236" s="95"/>
      <c r="S236" s="95"/>
      <c r="T236" s="96" t="n">
        <f t="shared" si="2"/>
        <v>0</v>
      </c>
      <c r="U236" s="96" t="n">
        <f t="shared" si="3"/>
        <v>0</v>
      </c>
      <c r="V236" s="96" t="n">
        <f t="shared" si="4"/>
        <v>0</v>
      </c>
      <c r="W236" s="96" t="n">
        <f t="shared" si="5"/>
        <v>0</v>
      </c>
      <c r="X236" s="96" t="n">
        <f t="shared" si="6"/>
        <v>0</v>
      </c>
      <c r="Y236" s="96" t="n">
        <f t="shared" si="7"/>
        <v>0</v>
      </c>
      <c r="Z236" s="95" t="str">
        <f>IF(OR(ISBLANK('Prediction Log'!N251),ISBLANK('Bet Log'!$N236)), "", IF('Prediction Log'!W251="Y", "W", "L"))</f>
        <v/>
      </c>
      <c r="AA236" s="96" t="str">
        <f t="shared" si="8"/>
        <v/>
      </c>
      <c r="AB236" s="95" t="str">
        <f>IF(OR(ISBLANK('Prediction Log'!N251),ISBLANK('Bet Log'!$O236)), "", IF('Prediction Log'!X251="Y", "W", "L"))</f>
        <v/>
      </c>
      <c r="AC236" s="96" t="str">
        <f t="shared" si="9"/>
        <v/>
      </c>
      <c r="AD236" s="95"/>
      <c r="AE236" s="92" t="str">
        <f t="shared" si="10"/>
        <v/>
      </c>
      <c r="AF236" s="97" t="n">
        <f>IF(ISERROR('Bet Log'!$AA236+'Bet Log'!$AC236+'Bet Log'!$AE236), "", 'Bet Log'!$AA236+'Bet Log'!$AC236+'Bet Log'!$AE236)</f>
        <v>0</v>
      </c>
    </row>
    <row r="237" ht="14.25" customHeight="1">
      <c r="A237" s="92" t="n">
        <f>Games!A233</f>
        <v>12</v>
      </c>
      <c r="B237" s="92" t="str">
        <f>IF('Prediction Log'!B252=0, "",'Prediction Log'!B252)</f>
        <v>West Virginia</v>
      </c>
      <c r="C237" s="92" t="str">
        <f>IF('Prediction Log'!C252=0, "",'Prediction Log'!C252)</f>
        <v>Cincinnati</v>
      </c>
      <c r="D237" s="92" t="n">
        <f>IF('Prediction Log'!D252=0, "",'Prediction Log'!D252)</f>
        <v>-6.5</v>
      </c>
      <c r="E237" s="92" t="n">
        <f>IF('Prediction Log'!E252=0, "",'Prediction Log'!E252)</f>
        <v>0.3</v>
      </c>
      <c r="F237" s="92" t="str">
        <f>IF('Prediction Log'!I252=0, "",'Prediction Log'!I252)</f>
        <v>Cincinnati</v>
      </c>
      <c r="G237" s="70" t="str">
        <f>IF(ISBLANK(Games!B233), "",'Prediction Log'!$J252)</f>
        <v>West Virginia</v>
      </c>
      <c r="H237" s="93" t="n">
        <f>'Prediction Log'!$K252</f>
        <v>0.678855</v>
      </c>
      <c r="I237" s="92" t="str">
        <f>IF(ISBLANK(Games!M233), "",IF(AND(Games!M233="",Games!N233=""),"",IF(ISTEXT(Games!N233), "Side",Games!M233)))</f>
        <v/>
      </c>
      <c r="J237" s="92" t="str">
        <f>IF(ISBLANK(Games!M233), "",IF('Bet Log'!$I237="Spread", Games!O233, ""))</f>
        <v/>
      </c>
      <c r="K237" s="92" t="str">
        <f>IF(ISBLANK(Games!N233), "",IF(ISTEXT(Games!N233), Games!N233, ""))</f>
        <v/>
      </c>
      <c r="L237" s="92" t="str">
        <f>IF(ISBLANK(Games!Q233), "", Games!Q233)</f>
        <v>NA</v>
      </c>
      <c r="M237" s="92"/>
      <c r="N237" s="94"/>
      <c r="O237" s="94"/>
      <c r="P237" s="95"/>
      <c r="Q237" s="95"/>
      <c r="R237" s="95"/>
      <c r="S237" s="95"/>
      <c r="T237" s="96" t="n">
        <f t="shared" si="2"/>
        <v>0</v>
      </c>
      <c r="U237" s="96" t="n">
        <f t="shared" si="3"/>
        <v>0</v>
      </c>
      <c r="V237" s="96" t="n">
        <f t="shared" si="4"/>
        <v>0</v>
      </c>
      <c r="W237" s="96" t="n">
        <f t="shared" si="5"/>
        <v>0</v>
      </c>
      <c r="X237" s="96" t="n">
        <f t="shared" si="6"/>
        <v>0</v>
      </c>
      <c r="Y237" s="96" t="n">
        <f t="shared" si="7"/>
        <v>0</v>
      </c>
      <c r="Z237" s="95" t="str">
        <f>IF(OR(ISBLANK('Prediction Log'!N252),ISBLANK('Bet Log'!$N237)), "", IF('Prediction Log'!W252="Y", "W", "L"))</f>
        <v/>
      </c>
      <c r="AA237" s="96" t="str">
        <f t="shared" si="8"/>
        <v/>
      </c>
      <c r="AB237" s="95" t="str">
        <f>IF(OR(ISBLANK('Prediction Log'!N252),ISBLANK('Bet Log'!$O237)), "", IF('Prediction Log'!X252="Y", "W", "L"))</f>
        <v/>
      </c>
      <c r="AC237" s="96" t="str">
        <f t="shared" si="9"/>
        <v/>
      </c>
      <c r="AD237" s="95"/>
      <c r="AE237" s="92" t="str">
        <f t="shared" si="10"/>
        <v/>
      </c>
      <c r="AF237" s="97" t="n">
        <f>IF(ISERROR('Bet Log'!$AA237+'Bet Log'!$AC237+'Bet Log'!$AE237), "", 'Bet Log'!$AA237+'Bet Log'!$AC237+'Bet Log'!$AE237)</f>
        <v>0</v>
      </c>
    </row>
    <row r="238" ht="14.25" customHeight="1">
      <c r="A238" s="92" t="n">
        <f>Games!A234</f>
        <v>12</v>
      </c>
      <c r="B238" s="92" t="str">
        <f>IF('Prediction Log'!B253=0, "",'Prediction Log'!B253)</f>
        <v>Virginia</v>
      </c>
      <c r="C238" s="92" t="str">
        <f>IF('Prediction Log'!C253=0, "",'Prediction Log'!C253)</f>
        <v>Duke</v>
      </c>
      <c r="D238" s="92" t="n">
        <f>IF('Prediction Log'!D253=0, "",'Prediction Log'!D253)</f>
        <v>3.5</v>
      </c>
      <c r="E238" s="92" t="n">
        <f>IF('Prediction Log'!E253=0, "",'Prediction Log'!E253)</f>
        <v>24.8</v>
      </c>
      <c r="F238" s="92" t="str">
        <f>IF('Prediction Log'!I253=0, "",'Prediction Log'!I253)</f>
        <v>Duke</v>
      </c>
      <c r="G238" s="70" t="str">
        <f>IF(ISBLANK(Games!B234), "",'Prediction Log'!$J253)</f>
        <v>Duke</v>
      </c>
      <c r="H238" s="93" t="n">
        <f>'Prediction Log'!$K253</f>
        <v>0.988005</v>
      </c>
      <c r="I238" s="92" t="str">
        <f>IF(ISBLANK(Games!M234), "",IF(AND(Games!M234="",Games!N234=""),"",IF(ISTEXT(Games!N234), "Side",Games!M234)))</f>
        <v>Spread</v>
      </c>
      <c r="J238" s="92" t="str">
        <f>IF(ISBLANK(Games!M234), "",IF('Bet Log'!$I238="Spread", Games!O234, ""))</f>
        <v>Duke</v>
      </c>
      <c r="K238" s="92" t="str">
        <f>IF(ISBLANK(Games!N234), "",IF(ISTEXT(Games!N234), Games!N234, ""))</f>
        <v/>
      </c>
      <c r="L238" s="92" t="n">
        <f>IF(ISBLANK(Games!Q234), "", Games!Q234)</f>
        <v>3.5</v>
      </c>
      <c r="M238" s="92"/>
      <c r="N238" s="94"/>
      <c r="O238" s="94"/>
      <c r="P238" s="95"/>
      <c r="Q238" s="95"/>
      <c r="R238" s="95"/>
      <c r="S238" s="95"/>
      <c r="T238" s="96" t="n">
        <f t="shared" si="2"/>
        <v>0</v>
      </c>
      <c r="U238" s="96" t="n">
        <f t="shared" si="3"/>
        <v>0</v>
      </c>
      <c r="V238" s="96" t="n">
        <f t="shared" si="4"/>
        <v>0</v>
      </c>
      <c r="W238" s="96" t="n">
        <f t="shared" si="5"/>
        <v>0</v>
      </c>
      <c r="X238" s="96" t="n">
        <f t="shared" si="6"/>
        <v>0</v>
      </c>
      <c r="Y238" s="96" t="n">
        <f t="shared" si="7"/>
        <v>0</v>
      </c>
      <c r="Z238" s="95" t="str">
        <f>IF(OR(ISBLANK('Prediction Log'!N253),ISBLANK('Bet Log'!$N238)), "", IF('Prediction Log'!W253="Y", "W", "L"))</f>
        <v/>
      </c>
      <c r="AA238" s="96" t="str">
        <f t="shared" si="8"/>
        <v/>
      </c>
      <c r="AB238" s="95" t="str">
        <f>IF(OR(ISBLANK('Prediction Log'!N253),ISBLANK('Bet Log'!$O238)), "", IF('Prediction Log'!X253="Y", "W", "L"))</f>
        <v/>
      </c>
      <c r="AC238" s="96" t="str">
        <f t="shared" si="9"/>
        <v/>
      </c>
      <c r="AD238" s="95"/>
      <c r="AE238" s="92" t="str">
        <f t="shared" si="10"/>
        <v/>
      </c>
      <c r="AF238" s="97" t="n">
        <f>IF(ISERROR('Bet Log'!$AA238+'Bet Log'!$AC238+'Bet Log'!$AE238), "", 'Bet Log'!$AA238+'Bet Log'!$AC238+'Bet Log'!$AE238)</f>
        <v>0</v>
      </c>
    </row>
    <row r="239" ht="14.25" customHeight="1">
      <c r="A239" s="92" t="n">
        <f>Games!A235</f>
        <v>12</v>
      </c>
      <c r="B239" s="92" t="str">
        <f>IF('Prediction Log'!B254=0, "",'Prediction Log'!B254)</f>
        <v>Tulsa</v>
      </c>
      <c r="C239" s="92" t="str">
        <f>IF('Prediction Log'!C254=0, "",'Prediction Log'!C254)</f>
        <v>North Texas</v>
      </c>
      <c r="D239" s="92" t="n">
        <f>IF('Prediction Log'!D254=0, "",'Prediction Log'!D254)</f>
        <v>2.5</v>
      </c>
      <c r="E239" s="92" t="n">
        <f>IF('Prediction Log'!E254=0, "",'Prediction Log'!E254)</f>
        <v>9</v>
      </c>
      <c r="F239" s="92" t="str">
        <f>IF('Prediction Log'!I254=0, "",'Prediction Log'!I254)</f>
        <v>North Texas</v>
      </c>
      <c r="G239" s="70" t="str">
        <f>IF(ISBLANK(Games!B235), "",'Prediction Log'!$J254)</f>
        <v>North Texas</v>
      </c>
      <c r="H239" s="93" t="n">
        <f>'Prediction Log'!$K254</f>
        <v>0.781692</v>
      </c>
      <c r="I239" s="92" t="str">
        <f>IF(ISBLANK(Games!M235), "",IF(AND(Games!M235="",Games!N235=""),"",IF(ISTEXT(Games!N235), "Side",Games!M235)))</f>
        <v/>
      </c>
      <c r="J239" s="92" t="str">
        <f>IF(ISBLANK(Games!M235), "",IF('Bet Log'!$I239="Spread", Games!O235, ""))</f>
        <v/>
      </c>
      <c r="K239" s="92" t="str">
        <f>IF(ISBLANK(Games!N235), "",IF(ISTEXT(Games!N235), Games!N235, ""))</f>
        <v/>
      </c>
      <c r="L239" s="92" t="str">
        <f>IF(ISBLANK(Games!Q235), "", Games!Q235)</f>
        <v>NA</v>
      </c>
      <c r="M239" s="92"/>
      <c r="N239" s="94"/>
      <c r="O239" s="94"/>
      <c r="P239" s="95"/>
      <c r="Q239" s="95"/>
      <c r="R239" s="95"/>
      <c r="S239" s="95"/>
      <c r="T239" s="96" t="n">
        <f t="shared" si="2"/>
        <v>0</v>
      </c>
      <c r="U239" s="96" t="n">
        <f t="shared" si="3"/>
        <v>0</v>
      </c>
      <c r="V239" s="96" t="n">
        <f t="shared" si="4"/>
        <v>0</v>
      </c>
      <c r="W239" s="96" t="n">
        <f t="shared" si="5"/>
        <v>0</v>
      </c>
      <c r="X239" s="96" t="n">
        <f t="shared" si="6"/>
        <v>0</v>
      </c>
      <c r="Y239" s="96" t="n">
        <f t="shared" si="7"/>
        <v>0</v>
      </c>
      <c r="Z239" s="95" t="str">
        <f>IF(OR(ISBLANK('Prediction Log'!N254),ISBLANK('Bet Log'!$N239)), "", IF('Prediction Log'!W254="Y", "W", "L"))</f>
        <v/>
      </c>
      <c r="AA239" s="96" t="str">
        <f t="shared" si="8"/>
        <v/>
      </c>
      <c r="AB239" s="95" t="str">
        <f>IF(OR(ISBLANK('Prediction Log'!N254),ISBLANK('Bet Log'!$O239)), "", IF('Prediction Log'!X254="Y", "W", "L"))</f>
        <v/>
      </c>
      <c r="AC239" s="96" t="str">
        <f t="shared" si="9"/>
        <v/>
      </c>
      <c r="AD239" s="95"/>
      <c r="AE239" s="92" t="str">
        <f t="shared" si="10"/>
        <v/>
      </c>
      <c r="AF239" s="97" t="n">
        <f>IF(ISERROR('Bet Log'!$AA239+'Bet Log'!$AC239+'Bet Log'!$AE239), "", 'Bet Log'!$AA239+'Bet Log'!$AC239+'Bet Log'!$AE239)</f>
        <v>0</v>
      </c>
    </row>
    <row r="240" ht="14.25" customHeight="1">
      <c r="A240" s="92" t="n">
        <f>Games!A236</f>
        <v>12</v>
      </c>
      <c r="B240" s="92" t="str">
        <f>IF('Prediction Log'!B255=0, "",'Prediction Log'!B255)</f>
        <v>UAB</v>
      </c>
      <c r="C240" s="92" t="str">
        <f>IF('Prediction Log'!C255=0, "",'Prediction Log'!C255)</f>
        <v>Temple</v>
      </c>
      <c r="D240" s="92" t="n">
        <f>IF('Prediction Log'!D255=0, "",'Prediction Log'!D255)</f>
        <v>-7.5</v>
      </c>
      <c r="E240" s="92" t="n">
        <f>IF('Prediction Log'!E255=0, "",'Prediction Log'!E255)</f>
        <v>-17.1</v>
      </c>
      <c r="F240" s="92" t="str">
        <f>IF('Prediction Log'!I255=0, "",'Prediction Log'!I255)</f>
        <v>UAB</v>
      </c>
      <c r="G240" s="70" t="str">
        <f>IF(ISBLANK(Games!B236), "",'Prediction Log'!$J255)</f>
        <v>UAB</v>
      </c>
      <c r="H240" s="93" t="n">
        <f>'Prediction Log'!$K255</f>
        <v>0.921847</v>
      </c>
      <c r="I240" s="92" t="str">
        <f>IF(ISBLANK(Games!M236), "",IF(AND(Games!M236="",Games!N236=""),"",IF(ISTEXT(Games!N236), "Side",Games!M236)))</f>
        <v>Spread</v>
      </c>
      <c r="J240" s="92" t="str">
        <f>IF(ISBLANK(Games!M236), "",IF('Bet Log'!$I240="Spread", Games!O236, ""))</f>
        <v>UAB</v>
      </c>
      <c r="K240" s="92" t="str">
        <f>IF(ISBLANK(Games!N236), "",IF(ISTEXT(Games!N236), Games!N236, ""))</f>
        <v/>
      </c>
      <c r="L240" s="92" t="n">
        <f>IF(ISBLANK(Games!Q236), "", Games!Q236)</f>
        <v>-7.5</v>
      </c>
      <c r="M240" s="92"/>
      <c r="N240" s="94"/>
      <c r="O240" s="94"/>
      <c r="P240" s="95"/>
      <c r="Q240" s="95"/>
      <c r="R240" s="95"/>
      <c r="S240" s="95"/>
      <c r="T240" s="96" t="n">
        <f t="shared" si="2"/>
        <v>0</v>
      </c>
      <c r="U240" s="96" t="n">
        <f t="shared" si="3"/>
        <v>0</v>
      </c>
      <c r="V240" s="96" t="n">
        <f t="shared" si="4"/>
        <v>0</v>
      </c>
      <c r="W240" s="96" t="n">
        <f t="shared" si="5"/>
        <v>0</v>
      </c>
      <c r="X240" s="96" t="n">
        <f t="shared" si="6"/>
        <v>0</v>
      </c>
      <c r="Y240" s="96" t="n">
        <f t="shared" si="7"/>
        <v>0</v>
      </c>
      <c r="Z240" s="95" t="str">
        <f>IF(OR(ISBLANK('Prediction Log'!N255),ISBLANK('Bet Log'!$N240)), "", IF('Prediction Log'!W255="Y", "W", "L"))</f>
        <v/>
      </c>
      <c r="AA240" s="96" t="str">
        <f t="shared" si="8"/>
        <v/>
      </c>
      <c r="AB240" s="95" t="str">
        <f>IF(OR(ISBLANK('Prediction Log'!N255),ISBLANK('Bet Log'!$O240)), "", IF('Prediction Log'!X255="Y", "W", "L"))</f>
        <v/>
      </c>
      <c r="AC240" s="96" t="str">
        <f t="shared" si="9"/>
        <v/>
      </c>
      <c r="AD240" s="95"/>
      <c r="AE240" s="92" t="str">
        <f t="shared" si="10"/>
        <v/>
      </c>
      <c r="AF240" s="97" t="n">
        <f>IF(ISERROR('Bet Log'!$AA240+'Bet Log'!$AC240+'Bet Log'!$AE240), "", 'Bet Log'!$AA240+'Bet Log'!$AC240+'Bet Log'!$AE240)</f>
        <v>0</v>
      </c>
    </row>
    <row r="241" ht="14.25" customHeight="1">
      <c r="A241" s="92" t="n">
        <f>Games!A237</f>
        <v>12</v>
      </c>
      <c r="B241" s="92" t="str">
        <f>IF('Prediction Log'!B256=0, "",'Prediction Log'!B256)</f>
        <v>Arkansas State</v>
      </c>
      <c r="C241" s="92" t="str">
        <f>IF('Prediction Log'!C256=0, "",'Prediction Log'!C256)</f>
        <v>Texas State</v>
      </c>
      <c r="D241" s="92" t="n">
        <f>IF('Prediction Log'!D256=0, "",'Prediction Log'!D256)</f>
        <v>3.5</v>
      </c>
      <c r="E241" s="92" t="n">
        <f>IF('Prediction Log'!E256=0, "",'Prediction Log'!E256)</f>
        <v>6.3</v>
      </c>
      <c r="F241" s="92" t="str">
        <f>IF('Prediction Log'!I256=0, "",'Prediction Log'!I256)</f>
        <v>Texas State</v>
      </c>
      <c r="G241" s="70" t="str">
        <f>IF(ISBLANK(Games!B237), "",'Prediction Log'!$J256)</f>
        <v>Texas State</v>
      </c>
      <c r="H241" s="93" t="n">
        <f>'Prediction Log'!$K256</f>
        <v>0.695796</v>
      </c>
      <c r="I241" s="92" t="str">
        <f>IF(ISBLANK(Games!M237), "",IF(AND(Games!M237="",Games!N237=""),"",IF(ISTEXT(Games!N237), "Side",Games!M237)))</f>
        <v/>
      </c>
      <c r="J241" s="92" t="str">
        <f>IF(ISBLANK(Games!M237), "",IF('Bet Log'!$I241="Spread", Games!O237, ""))</f>
        <v/>
      </c>
      <c r="K241" s="92" t="str">
        <f>IF(ISBLANK(Games!N237), "",IF(ISTEXT(Games!N237), Games!N237, ""))</f>
        <v/>
      </c>
      <c r="L241" s="92" t="str">
        <f>IF(ISBLANK(Games!Q237), "", Games!Q237)</f>
        <v>NA</v>
      </c>
      <c r="M241" s="92"/>
      <c r="N241" s="94"/>
      <c r="O241" s="94"/>
      <c r="P241" s="95"/>
      <c r="Q241" s="95"/>
      <c r="R241" s="95"/>
      <c r="S241" s="95"/>
      <c r="T241" s="96" t="n">
        <f t="shared" si="2"/>
        <v>0</v>
      </c>
      <c r="U241" s="96" t="n">
        <f t="shared" si="3"/>
        <v>0</v>
      </c>
      <c r="V241" s="96" t="n">
        <f t="shared" si="4"/>
        <v>0</v>
      </c>
      <c r="W241" s="96" t="n">
        <f t="shared" si="5"/>
        <v>0</v>
      </c>
      <c r="X241" s="96" t="n">
        <f t="shared" si="6"/>
        <v>0</v>
      </c>
      <c r="Y241" s="96" t="n">
        <f t="shared" si="7"/>
        <v>0</v>
      </c>
      <c r="Z241" s="95" t="str">
        <f>IF(OR(ISBLANK('Prediction Log'!N256),ISBLANK('Bet Log'!$N241)), "", IF('Prediction Log'!W256="Y", "W", "L"))</f>
        <v/>
      </c>
      <c r="AA241" s="96" t="str">
        <f t="shared" si="8"/>
        <v/>
      </c>
      <c r="AB241" s="95" t="str">
        <f>IF(OR(ISBLANK('Prediction Log'!N256),ISBLANK('Bet Log'!$O241)), "", IF('Prediction Log'!X256="Y", "W", "L"))</f>
        <v/>
      </c>
      <c r="AC241" s="96" t="str">
        <f t="shared" si="9"/>
        <v/>
      </c>
      <c r="AD241" s="95"/>
      <c r="AE241" s="92" t="str">
        <f t="shared" si="10"/>
        <v/>
      </c>
      <c r="AF241" s="97" t="n">
        <f>IF(ISERROR('Bet Log'!$AA241+'Bet Log'!$AC241+'Bet Log'!$AE241), "", 'Bet Log'!$AA241+'Bet Log'!$AC241+'Bet Log'!$AE241)</f>
        <v>0</v>
      </c>
    </row>
    <row r="242" ht="14.25" customHeight="1">
      <c r="A242" s="92" t="n">
        <f>Games!A238</f>
        <v>12</v>
      </c>
      <c r="B242" s="92" t="str">
        <f>IF('Prediction Log'!B257=0, "",'Prediction Log'!B257)</f>
        <v>Colorado State</v>
      </c>
      <c r="C242" s="92" t="str">
        <f>IF('Prediction Log'!C257=0, "",'Prediction Log'!C257)</f>
        <v>Nevada</v>
      </c>
      <c r="D242" s="92" t="n">
        <f>IF('Prediction Log'!D257=0, "",'Prediction Log'!D257)</f>
        <v>-12.5</v>
      </c>
      <c r="E242" s="92" t="n">
        <f>IF('Prediction Log'!E257=0, "",'Prediction Log'!E257)</f>
        <v>-2.1</v>
      </c>
      <c r="F242" s="92" t="str">
        <f>IF('Prediction Log'!I257=0, "",'Prediction Log'!I257)</f>
        <v>Colorado State</v>
      </c>
      <c r="G242" s="70" t="str">
        <f>IF(ISBLANK(Games!B238), "",'Prediction Log'!$J257)</f>
        <v>Colorado State</v>
      </c>
      <c r="H242" s="93" t="n">
        <f>'Prediction Log'!$K257</f>
        <v>0.689454</v>
      </c>
      <c r="I242" s="92" t="str">
        <f>IF(ISBLANK(Games!M238), "",IF(AND(Games!M238="",Games!N238=""),"",IF(ISTEXT(Games!N238), "Side",Games!M238)))</f>
        <v>Spread</v>
      </c>
      <c r="J242" s="92" t="str">
        <f>IF(ISBLANK(Games!M238), "",IF('Bet Log'!$I242="Spread", Games!O238, ""))</f>
        <v>Nevada</v>
      </c>
      <c r="K242" s="92" t="str">
        <f>IF(ISBLANK(Games!N238), "",IF(ISTEXT(Games!N238), Games!N238, ""))</f>
        <v/>
      </c>
      <c r="L242" s="92" t="n">
        <f>IF(ISBLANK(Games!Q238), "", Games!Q238)</f>
        <v>-12.5</v>
      </c>
      <c r="M242" s="92"/>
      <c r="N242" s="94"/>
      <c r="O242" s="94"/>
      <c r="P242" s="95"/>
      <c r="Q242" s="95"/>
      <c r="R242" s="95"/>
      <c r="S242" s="95"/>
      <c r="T242" s="96" t="n">
        <f t="shared" si="2"/>
        <v>0</v>
      </c>
      <c r="U242" s="96" t="n">
        <f t="shared" si="3"/>
        <v>0</v>
      </c>
      <c r="V242" s="96" t="n">
        <f t="shared" si="4"/>
        <v>0</v>
      </c>
      <c r="W242" s="96" t="n">
        <f t="shared" si="5"/>
        <v>0</v>
      </c>
      <c r="X242" s="96" t="n">
        <f t="shared" si="6"/>
        <v>0</v>
      </c>
      <c r="Y242" s="96" t="n">
        <f t="shared" si="7"/>
        <v>0</v>
      </c>
      <c r="Z242" s="95" t="str">
        <f>IF(OR(ISBLANK('Prediction Log'!N257),ISBLANK('Bet Log'!$N242)), "", IF('Prediction Log'!W257="Y", "W", "L"))</f>
        <v/>
      </c>
      <c r="AA242" s="96" t="str">
        <f t="shared" si="8"/>
        <v/>
      </c>
      <c r="AB242" s="95" t="str">
        <f>IF(OR(ISBLANK('Prediction Log'!N257),ISBLANK('Bet Log'!$O242)), "", IF('Prediction Log'!X257="Y", "W", "L"))</f>
        <v/>
      </c>
      <c r="AC242" s="96" t="str">
        <f t="shared" si="9"/>
        <v/>
      </c>
      <c r="AD242" s="95"/>
      <c r="AE242" s="92" t="str">
        <f t="shared" si="10"/>
        <v/>
      </c>
      <c r="AF242" s="97" t="n">
        <f>IF(ISERROR('Bet Log'!$AA242+'Bet Log'!$AC242+'Bet Log'!$AE242), "", 'Bet Log'!$AA242+'Bet Log'!$AC242+'Bet Log'!$AE242)</f>
        <v>0</v>
      </c>
    </row>
    <row r="243" ht="14.25" customHeight="1">
      <c r="A243" s="92" t="n">
        <f>Games!A239</f>
        <v>12</v>
      </c>
      <c r="B243" s="92" t="str">
        <f>IF('Prediction Log'!B258=0, "",'Prediction Log'!B258)</f>
        <v>USC</v>
      </c>
      <c r="C243" s="92" t="str">
        <f>IF('Prediction Log'!C258=0, "",'Prediction Log'!C258)</f>
        <v>UCLA</v>
      </c>
      <c r="D243" s="92" t="n">
        <f>IF('Prediction Log'!D258=0, "",'Prediction Log'!D258)</f>
        <v>-6.5</v>
      </c>
      <c r="E243" s="92" t="n">
        <f>IF('Prediction Log'!E258=0, "",'Prediction Log'!E258)</f>
        <v>-15.5</v>
      </c>
      <c r="F243" s="92" t="str">
        <f>IF('Prediction Log'!I258=0, "",'Prediction Log'!I258)</f>
        <v>USC</v>
      </c>
      <c r="G243" s="70" t="str">
        <f>IF(ISBLANK(Games!B239), "",'Prediction Log'!$J258)</f>
        <v>USC</v>
      </c>
      <c r="H243" s="93" t="n">
        <f>'Prediction Log'!$K258</f>
        <v>0.959183</v>
      </c>
      <c r="I243" s="92" t="str">
        <f>IF(ISBLANK(Games!M239), "",IF(AND(Games!M239="",Games!N239=""),"",IF(ISTEXT(Games!N239), "Side",Games!M239)))</f>
        <v/>
      </c>
      <c r="J243" s="92" t="str">
        <f>IF(ISBLANK(Games!M239), "",IF('Bet Log'!$I243="Spread", Games!O239, ""))</f>
        <v/>
      </c>
      <c r="K243" s="92" t="str">
        <f>IF(ISBLANK(Games!N239), "",IF(ISTEXT(Games!N239), Games!N239, ""))</f>
        <v/>
      </c>
      <c r="L243" s="92" t="str">
        <f>IF(ISBLANK(Games!Q239), "", Games!Q239)</f>
        <v>NA</v>
      </c>
      <c r="M243" s="92"/>
      <c r="N243" s="94"/>
      <c r="O243" s="94"/>
      <c r="P243" s="95"/>
      <c r="Q243" s="95"/>
      <c r="R243" s="95"/>
      <c r="S243" s="95"/>
      <c r="T243" s="96" t="n">
        <f t="shared" si="2"/>
        <v>0</v>
      </c>
      <c r="U243" s="96" t="n">
        <f t="shared" si="3"/>
        <v>0</v>
      </c>
      <c r="V243" s="96" t="n">
        <f t="shared" si="4"/>
        <v>0</v>
      </c>
      <c r="W243" s="96" t="n">
        <f t="shared" si="5"/>
        <v>0</v>
      </c>
      <c r="X243" s="96" t="n">
        <f t="shared" si="6"/>
        <v>0</v>
      </c>
      <c r="Y243" s="96" t="n">
        <f t="shared" si="7"/>
        <v>0</v>
      </c>
      <c r="Z243" s="95" t="str">
        <f>IF(OR(ISBLANK('Prediction Log'!N258),ISBLANK('Bet Log'!$N243)), "", IF('Prediction Log'!W258="Y", "W", "L"))</f>
        <v/>
      </c>
      <c r="AA243" s="96" t="str">
        <f t="shared" si="8"/>
        <v/>
      </c>
      <c r="AB243" s="95" t="str">
        <f>IF(OR(ISBLANK('Prediction Log'!N258),ISBLANK('Bet Log'!$O243)), "", IF('Prediction Log'!X258="Y", "W", "L"))</f>
        <v/>
      </c>
      <c r="AC243" s="96" t="str">
        <f t="shared" si="9"/>
        <v/>
      </c>
      <c r="AD243" s="95"/>
      <c r="AE243" s="92" t="str">
        <f t="shared" si="10"/>
        <v/>
      </c>
      <c r="AF243" s="97" t="n">
        <f>IF(ISERROR('Bet Log'!$AA243+'Bet Log'!$AC243+'Bet Log'!$AE243), "", 'Bet Log'!$AA243+'Bet Log'!$AC243+'Bet Log'!$AE243)</f>
        <v>0</v>
      </c>
    </row>
    <row r="244" ht="14.25" customHeight="1">
      <c r="A244" s="92" t="n">
        <f>Games!A240</f>
        <v>12</v>
      </c>
      <c r="B244" s="92" t="str">
        <f>IF('Prediction Log'!B259=0, "",'Prediction Log'!B259)</f>
        <v>Notre Dame</v>
      </c>
      <c r="C244" s="92" t="str">
        <f>IF('Prediction Log'!C259=0, "",'Prediction Log'!C259)</f>
        <v>Wake Forest</v>
      </c>
      <c r="D244" s="92" t="n">
        <f>IF('Prediction Log'!D259=0, "",'Prediction Log'!D259)</f>
        <v>-24.5</v>
      </c>
      <c r="E244" s="92" t="n">
        <f>IF('Prediction Log'!E259=0, "",'Prediction Log'!E259)</f>
        <v>-27.3</v>
      </c>
      <c r="F244" s="92" t="str">
        <f>IF('Prediction Log'!I259=0, "",'Prediction Log'!I259)</f>
        <v>Notre Dame</v>
      </c>
      <c r="G244" s="70" t="str">
        <f>IF(ISBLANK(Games!B240), "",'Prediction Log'!$J259)</f>
        <v>Notre Dame</v>
      </c>
      <c r="H244" s="93" t="n">
        <f>'Prediction Log'!$K259</f>
        <v>0.989465</v>
      </c>
      <c r="I244" s="92" t="str">
        <f>IF(ISBLANK(Games!M240), "",IF(AND(Games!M240="",Games!N240=""),"",IF(ISTEXT(Games!N240), "Side",Games!M240)))</f>
        <v/>
      </c>
      <c r="J244" s="92" t="str">
        <f>IF(ISBLANK(Games!M240), "",IF('Bet Log'!$I244="Spread", Games!O240, ""))</f>
        <v/>
      </c>
      <c r="K244" s="92" t="str">
        <f>IF(ISBLANK(Games!N240), "",IF(ISTEXT(Games!N240), Games!N240, ""))</f>
        <v/>
      </c>
      <c r="L244" s="92" t="str">
        <f>IF(ISBLANK(Games!Q240), "", Games!Q240)</f>
        <v>NA</v>
      </c>
      <c r="M244" s="92"/>
      <c r="N244" s="94"/>
      <c r="O244" s="94"/>
      <c r="P244" s="95"/>
      <c r="Q244" s="95"/>
      <c r="R244" s="95"/>
      <c r="S244" s="95"/>
      <c r="T244" s="96" t="n">
        <f t="shared" si="2"/>
        <v>0</v>
      </c>
      <c r="U244" s="96" t="n">
        <f t="shared" si="3"/>
        <v>0</v>
      </c>
      <c r="V244" s="96" t="n">
        <f t="shared" si="4"/>
        <v>0</v>
      </c>
      <c r="W244" s="96" t="n">
        <f t="shared" si="5"/>
        <v>0</v>
      </c>
      <c r="X244" s="96" t="n">
        <f t="shared" si="6"/>
        <v>0</v>
      </c>
      <c r="Y244" s="96" t="n">
        <f t="shared" si="7"/>
        <v>0</v>
      </c>
      <c r="Z244" s="95" t="str">
        <f>IF(OR(ISBLANK('Prediction Log'!N259),ISBLANK('Bet Log'!$N244)), "", IF('Prediction Log'!W259="Y", "W", "L"))</f>
        <v/>
      </c>
      <c r="AA244" s="96" t="str">
        <f t="shared" si="8"/>
        <v/>
      </c>
      <c r="AB244" s="95" t="str">
        <f>IF(OR(ISBLANK('Prediction Log'!N259),ISBLANK('Bet Log'!$O244)), "", IF('Prediction Log'!X259="Y", "W", "L"))</f>
        <v/>
      </c>
      <c r="AC244" s="96" t="str">
        <f t="shared" si="9"/>
        <v/>
      </c>
      <c r="AD244" s="95"/>
      <c r="AE244" s="92" t="str">
        <f t="shared" si="10"/>
        <v/>
      </c>
      <c r="AF244" s="97" t="n">
        <f>IF(ISERROR('Bet Log'!$AA244+'Bet Log'!$AC244+'Bet Log'!$AE244), "", 'Bet Log'!$AA244+'Bet Log'!$AC244+'Bet Log'!$AE244)</f>
        <v>0</v>
      </c>
    </row>
    <row r="245" ht="14.25" customHeight="1">
      <c r="A245" s="92" t="n">
        <f>Games!A241</f>
        <v>12</v>
      </c>
      <c r="B245" s="92" t="str">
        <f>IF('Prediction Log'!B260=0, "",'Prediction Log'!B260)</f>
        <v>Iowa</v>
      </c>
      <c r="C245" s="92" t="str">
        <f>IF('Prediction Log'!C260=0, "",'Prediction Log'!C260)</f>
        <v>Illinois</v>
      </c>
      <c r="D245" s="92" t="n">
        <f>IF('Prediction Log'!D260=0, "",'Prediction Log'!D260)</f>
        <v>-3.5</v>
      </c>
      <c r="E245" s="92" t="n">
        <f>IF('Prediction Log'!E260=0, "",'Prediction Log'!E260)</f>
        <v>-15</v>
      </c>
      <c r="F245" s="92" t="str">
        <f>IF('Prediction Log'!I260=0, "",'Prediction Log'!I260)</f>
        <v>Iowa</v>
      </c>
      <c r="G245" s="70" t="str">
        <f>IF(ISBLANK(Games!B241), "",'Prediction Log'!$J260)</f>
        <v>Iowa</v>
      </c>
      <c r="H245" s="93" t="n">
        <f>'Prediction Log'!$K260</f>
        <v>0.945973</v>
      </c>
      <c r="I245" s="92" t="str">
        <f>IF(ISBLANK(Games!M241), "",IF(AND(Games!M241="",Games!N241=""),"",IF(ISTEXT(Games!N241), "Side",Games!M241)))</f>
        <v>Side</v>
      </c>
      <c r="J245" s="92" t="str">
        <f>IF(ISBLANK(Games!M241), "",IF('Bet Log'!$I245="Spread", Games!O241, ""))</f>
        <v/>
      </c>
      <c r="K245" s="92" t="str">
        <f>IF(ISBLANK(Games!N241), "",IF(ISTEXT(Games!N241), Games!N241, ""))</f>
        <v>Iowa</v>
      </c>
      <c r="L245" s="92" t="str">
        <f>IF(ISBLANK(Games!Q241), "", Games!Q241)</f>
        <v>NA</v>
      </c>
      <c r="M245" s="92"/>
      <c r="N245" s="94"/>
      <c r="O245" s="94"/>
      <c r="P245" s="95"/>
      <c r="Q245" s="95"/>
      <c r="R245" s="95"/>
      <c r="S245" s="95"/>
      <c r="T245" s="96" t="n">
        <f t="shared" si="2"/>
        <v>0</v>
      </c>
      <c r="U245" s="96" t="n">
        <f t="shared" si="3"/>
        <v>0</v>
      </c>
      <c r="V245" s="96" t="n">
        <f t="shared" si="4"/>
        <v>0</v>
      </c>
      <c r="W245" s="96" t="n">
        <f t="shared" si="5"/>
        <v>0</v>
      </c>
      <c r="X245" s="96" t="n">
        <f t="shared" si="6"/>
        <v>0</v>
      </c>
      <c r="Y245" s="96" t="n">
        <f t="shared" si="7"/>
        <v>0</v>
      </c>
      <c r="Z245" s="95" t="str">
        <f>IF(OR(ISBLANK('Prediction Log'!N260),ISBLANK('Bet Log'!$N245)), "", IF('Prediction Log'!W260="Y", "W", "L"))</f>
        <v/>
      </c>
      <c r="AA245" s="96" t="str">
        <f t="shared" si="8"/>
        <v/>
      </c>
      <c r="AB245" s="95" t="str">
        <f>IF(OR(ISBLANK('Prediction Log'!N260),ISBLANK('Bet Log'!$O245)), "", IF('Prediction Log'!X260="Y", "W", "L"))</f>
        <v/>
      </c>
      <c r="AC245" s="96" t="str">
        <f t="shared" si="9"/>
        <v/>
      </c>
      <c r="AD245" s="95"/>
      <c r="AE245" s="92" t="str">
        <f t="shared" si="10"/>
        <v/>
      </c>
      <c r="AF245" s="97" t="n">
        <f>IF(ISERROR('Bet Log'!$AA245+'Bet Log'!$AC245+'Bet Log'!$AE245), "", 'Bet Log'!$AA245+'Bet Log'!$AC245+'Bet Log'!$AE245)</f>
        <v>0</v>
      </c>
    </row>
    <row r="246" ht="14.25" customHeight="1">
      <c r="A246" s="92" t="n">
        <f>Games!A242</f>
        <v>12</v>
      </c>
      <c r="B246" s="92" t="str">
        <f>IF('Prediction Log'!B261=0, "",'Prediction Log'!B261)</f>
        <v>Clemson</v>
      </c>
      <c r="C246" s="92" t="str">
        <f>IF('Prediction Log'!C261=0, "",'Prediction Log'!C261)</f>
        <v>North Carolina</v>
      </c>
      <c r="D246" s="92" t="n">
        <f>IF('Prediction Log'!D261=0, "",'Prediction Log'!D261)</f>
        <v>-7.5</v>
      </c>
      <c r="E246" s="92" t="n">
        <f>IF('Prediction Log'!E261=0, "",'Prediction Log'!E261)</f>
        <v>-4.2</v>
      </c>
      <c r="F246" s="92" t="str">
        <f>IF('Prediction Log'!I261=0, "",'Prediction Log'!I261)</f>
        <v>Clemson</v>
      </c>
      <c r="G246" s="70" t="str">
        <f>IF(ISBLANK(Games!B242), "",'Prediction Log'!$J261)</f>
        <v>North Carolina</v>
      </c>
      <c r="H246" s="93" t="n">
        <f>'Prediction Log'!$K261</f>
        <v>0.534621</v>
      </c>
      <c r="I246" s="92" t="str">
        <f>IF(ISBLANK(Games!M242), "",IF(AND(Games!M242="",Games!N242=""),"",IF(ISTEXT(Games!N242), "Side",Games!M242)))</f>
        <v/>
      </c>
      <c r="J246" s="92" t="str">
        <f>IF(ISBLANK(Games!M242), "",IF('Bet Log'!$I246="Spread", Games!O242, ""))</f>
        <v/>
      </c>
      <c r="K246" s="92" t="str">
        <f>IF(ISBLANK(Games!N242), "",IF(ISTEXT(Games!N242), Games!N242, ""))</f>
        <v/>
      </c>
      <c r="L246" s="92" t="str">
        <f>IF(ISBLANK(Games!Q242), "", Games!Q242)</f>
        <v>NA</v>
      </c>
      <c r="M246" s="92"/>
      <c r="N246" s="94"/>
      <c r="O246" s="94"/>
      <c r="P246" s="95"/>
      <c r="Q246" s="95"/>
      <c r="R246" s="95"/>
      <c r="S246" s="95"/>
      <c r="T246" s="96" t="n">
        <f t="shared" si="2"/>
        <v>0</v>
      </c>
      <c r="U246" s="96" t="n">
        <f t="shared" si="3"/>
        <v>0</v>
      </c>
      <c r="V246" s="96" t="n">
        <f t="shared" si="4"/>
        <v>0</v>
      </c>
      <c r="W246" s="96" t="n">
        <f t="shared" si="5"/>
        <v>0</v>
      </c>
      <c r="X246" s="96" t="n">
        <f t="shared" si="6"/>
        <v>0</v>
      </c>
      <c r="Y246" s="96" t="n">
        <f t="shared" si="7"/>
        <v>0</v>
      </c>
      <c r="Z246" s="95" t="str">
        <f>IF(OR(ISBLANK('Prediction Log'!N261),ISBLANK('Bet Log'!$N246)), "", IF('Prediction Log'!W261="Y", "W", "L"))</f>
        <v/>
      </c>
      <c r="AA246" s="96" t="str">
        <f t="shared" si="8"/>
        <v/>
      </c>
      <c r="AB246" s="95" t="str">
        <f>IF(OR(ISBLANK('Prediction Log'!N261),ISBLANK('Bet Log'!$O246)), "", IF('Prediction Log'!X261="Y", "W", "L"))</f>
        <v/>
      </c>
      <c r="AC246" s="96" t="str">
        <f t="shared" si="9"/>
        <v/>
      </c>
      <c r="AD246" s="95"/>
      <c r="AE246" s="92" t="str">
        <f t="shared" si="10"/>
        <v/>
      </c>
      <c r="AF246" s="97" t="n">
        <f>IF(ISERROR('Bet Log'!$AA246+'Bet Log'!$AC246+'Bet Log'!$AE246), "", 'Bet Log'!$AA246+'Bet Log'!$AC246+'Bet Log'!$AE246)</f>
        <v>0</v>
      </c>
    </row>
    <row r="247" ht="14.25" customHeight="1">
      <c r="A247" s="92" t="n">
        <f>Games!A243</f>
        <v>12</v>
      </c>
      <c r="B247" s="92" t="str">
        <f>IF('Prediction Log'!B262=0, "",'Prediction Log'!B262)</f>
        <v>Tennessee</v>
      </c>
      <c r="C247" s="92" t="str">
        <f>IF('Prediction Log'!C262=0, "",'Prediction Log'!C262)</f>
        <v>Georgia</v>
      </c>
      <c r="D247" s="92" t="n">
        <f>IF('Prediction Log'!D262=0, "",'Prediction Log'!D262)</f>
        <v>10.5</v>
      </c>
      <c r="E247" s="92" t="n">
        <f>IF('Prediction Log'!E262=0, "",'Prediction Log'!E262)</f>
        <v>13.4</v>
      </c>
      <c r="F247" s="92" t="str">
        <f>IF('Prediction Log'!I262=0, "",'Prediction Log'!I262)</f>
        <v>Georgia</v>
      </c>
      <c r="G247" s="70" t="str">
        <f>IF(ISBLANK(Games!B243), "",'Prediction Log'!$J262)</f>
        <v>Georgia</v>
      </c>
      <c r="H247" s="93" t="n">
        <f>'Prediction Log'!$K262</f>
        <v>0.930762</v>
      </c>
      <c r="I247" s="92" t="str">
        <f>IF(ISBLANK(Games!M243), "",IF(AND(Games!M243="",Games!N243=""),"",IF(ISTEXT(Games!N243), "Side",Games!M243)))</f>
        <v/>
      </c>
      <c r="J247" s="92" t="str">
        <f>IF(ISBLANK(Games!M243), "",IF('Bet Log'!$I247="Spread", Games!O243, ""))</f>
        <v/>
      </c>
      <c r="K247" s="92" t="str">
        <f>IF(ISBLANK(Games!N243), "",IF(ISTEXT(Games!N243), Games!N243, ""))</f>
        <v/>
      </c>
      <c r="L247" s="92" t="str">
        <f>IF(ISBLANK(Games!Q243), "", Games!Q243)</f>
        <v>NA</v>
      </c>
      <c r="M247" s="92"/>
      <c r="N247" s="94"/>
      <c r="O247" s="94"/>
      <c r="P247" s="95"/>
      <c r="Q247" s="95"/>
      <c r="R247" s="95"/>
      <c r="S247" s="95"/>
      <c r="T247" s="96" t="n">
        <f t="shared" si="2"/>
        <v>0</v>
      </c>
      <c r="U247" s="96" t="n">
        <f t="shared" si="3"/>
        <v>0</v>
      </c>
      <c r="V247" s="96" t="n">
        <f t="shared" si="4"/>
        <v>0</v>
      </c>
      <c r="W247" s="96" t="n">
        <f t="shared" si="5"/>
        <v>0</v>
      </c>
      <c r="X247" s="96" t="n">
        <f t="shared" si="6"/>
        <v>0</v>
      </c>
      <c r="Y247" s="96" t="n">
        <f t="shared" si="7"/>
        <v>0</v>
      </c>
      <c r="Z247" s="95" t="str">
        <f>IF(OR(ISBLANK('Prediction Log'!N262),ISBLANK('Bet Log'!$N247)), "", IF('Prediction Log'!W262="Y", "W", "L"))</f>
        <v/>
      </c>
      <c r="AA247" s="96" t="str">
        <f t="shared" si="8"/>
        <v/>
      </c>
      <c r="AB247" s="95" t="str">
        <f>IF(OR(ISBLANK('Prediction Log'!N262),ISBLANK('Bet Log'!$O247)), "", IF('Prediction Log'!X262="Y", "W", "L"))</f>
        <v/>
      </c>
      <c r="AC247" s="96" t="str">
        <f t="shared" si="9"/>
        <v/>
      </c>
      <c r="AD247" s="95"/>
      <c r="AE247" s="92" t="str">
        <f t="shared" si="10"/>
        <v/>
      </c>
      <c r="AF247" s="97" t="n">
        <f>IF(ISERROR('Bet Log'!$AA247+'Bet Log'!$AC247+'Bet Log'!$AE247), "", 'Bet Log'!$AA247+'Bet Log'!$AC247+'Bet Log'!$AE247)</f>
        <v>0</v>
      </c>
    </row>
    <row r="248" ht="14.25" customHeight="1">
      <c r="A248" s="92" t="n">
        <f>Games!A244</f>
        <v>12</v>
      </c>
      <c r="B248" s="92" t="str">
        <f>IF('Prediction Log'!B263=0, "",'Prediction Log'!B263)</f>
        <v>Virginia Tech</v>
      </c>
      <c r="C248" s="92" t="str">
        <f>IF('Prediction Log'!C263=0, "",'Prediction Log'!C263)</f>
        <v>NC State</v>
      </c>
      <c r="D248" s="92" t="n">
        <f>IF('Prediction Log'!D263=0, "",'Prediction Log'!D263)</f>
        <v>-2.5</v>
      </c>
      <c r="E248" s="92" t="n">
        <f>IF('Prediction Log'!E263=0, "",'Prediction Log'!E263)</f>
        <v>4</v>
      </c>
      <c r="F248" s="92" t="str">
        <f>IF('Prediction Log'!I263=0, "",'Prediction Log'!I263)</f>
        <v>NC State</v>
      </c>
      <c r="G248" s="70" t="str">
        <f>IF(ISBLANK(Games!B244), "",'Prediction Log'!$J263)</f>
        <v>NC State</v>
      </c>
      <c r="H248" s="93" t="n">
        <f>'Prediction Log'!$K263</f>
        <v>0.699377</v>
      </c>
      <c r="I248" s="92" t="str">
        <f>IF(ISBLANK(Games!M244), "",IF(AND(Games!M244="",Games!N244=""),"",IF(ISTEXT(Games!N244), "Side",Games!M244)))</f>
        <v>Side</v>
      </c>
      <c r="J248" s="92" t="str">
        <f>IF(ISBLANK(Games!M244), "",IF('Bet Log'!$I248="Spread", Games!O244, ""))</f>
        <v/>
      </c>
      <c r="K248" s="92" t="str">
        <f>IF(ISBLANK(Games!N244), "",IF(ISTEXT(Games!N244), Games!N244, ""))</f>
        <v>NC State</v>
      </c>
      <c r="L248" s="92" t="str">
        <f>IF(ISBLANK(Games!Q244), "", Games!Q244)</f>
        <v>NA</v>
      </c>
      <c r="M248" s="92"/>
      <c r="N248" s="94"/>
      <c r="O248" s="94"/>
      <c r="P248" s="95"/>
      <c r="Q248" s="95"/>
      <c r="R248" s="95"/>
      <c r="S248" s="95"/>
      <c r="T248" s="96" t="n">
        <f t="shared" si="2"/>
        <v>0</v>
      </c>
      <c r="U248" s="96" t="n">
        <f t="shared" si="3"/>
        <v>0</v>
      </c>
      <c r="V248" s="96" t="n">
        <f t="shared" si="4"/>
        <v>0</v>
      </c>
      <c r="W248" s="96" t="n">
        <f t="shared" si="5"/>
        <v>0</v>
      </c>
      <c r="X248" s="96" t="n">
        <f t="shared" si="6"/>
        <v>0</v>
      </c>
      <c r="Y248" s="96" t="n">
        <f t="shared" si="7"/>
        <v>0</v>
      </c>
      <c r="Z248" s="95" t="str">
        <f>IF(OR(ISBLANK('Prediction Log'!N263),ISBLANK('Bet Log'!$N248)), "", IF('Prediction Log'!W263="Y", "W", "L"))</f>
        <v/>
      </c>
      <c r="AA248" s="96" t="str">
        <f t="shared" si="8"/>
        <v/>
      </c>
      <c r="AB248" s="95" t="str">
        <f>IF(OR(ISBLANK('Prediction Log'!N263),ISBLANK('Bet Log'!$O248)), "", IF('Prediction Log'!X263="Y", "W", "L"))</f>
        <v/>
      </c>
      <c r="AC248" s="96" t="str">
        <f t="shared" si="9"/>
        <v/>
      </c>
      <c r="AD248" s="95"/>
      <c r="AE248" s="92" t="str">
        <f t="shared" si="10"/>
        <v/>
      </c>
      <c r="AF248" s="97" t="n">
        <f>IF(ISERROR('Bet Log'!$AA248+'Bet Log'!$AC248+'Bet Log'!$AE248), "", 'Bet Log'!$AA248+'Bet Log'!$AC248+'Bet Log'!$AE248)</f>
        <v>0</v>
      </c>
    </row>
    <row r="249" ht="14.25" customHeight="1">
      <c r="A249" s="92" t="n">
        <f>Games!A245</f>
        <v>12</v>
      </c>
      <c r="B249" s="92" t="str">
        <f>IF('Prediction Log'!B264=0, "",'Prediction Log'!B264)</f>
        <v>TCU</v>
      </c>
      <c r="C249" s="92" t="str">
        <f>IF('Prediction Log'!C264=0, "",'Prediction Log'!C264)</f>
        <v>Baylor</v>
      </c>
      <c r="D249" s="92" t="n">
        <f>IF('Prediction Log'!D264=0, "",'Prediction Log'!D264)</f>
        <v>-12.5</v>
      </c>
      <c r="E249" s="92" t="n">
        <f>IF('Prediction Log'!E264=0, "",'Prediction Log'!E264)</f>
        <v>-13.4</v>
      </c>
      <c r="F249" s="92" t="str">
        <f>IF('Prediction Log'!I264=0, "",'Prediction Log'!I264)</f>
        <v>TCU</v>
      </c>
      <c r="G249" s="70" t="str">
        <f>IF(ISBLANK(Games!B245), "",'Prediction Log'!$J264)</f>
        <v>TCU</v>
      </c>
      <c r="H249" s="93" t="n">
        <f>'Prediction Log'!$K264</f>
        <v>0.887274</v>
      </c>
      <c r="I249" s="92" t="str">
        <f>IF(ISBLANK(Games!M245), "",IF(AND(Games!M245="",Games!N245=""),"",IF(ISTEXT(Games!N245), "Side",Games!M245)))</f>
        <v/>
      </c>
      <c r="J249" s="92" t="str">
        <f>IF(ISBLANK(Games!M245), "",IF('Bet Log'!$I249="Spread", Games!O245, ""))</f>
        <v/>
      </c>
      <c r="K249" s="92" t="str">
        <f>IF(ISBLANK(Games!N245), "",IF(ISTEXT(Games!N245), Games!N245, ""))</f>
        <v/>
      </c>
      <c r="L249" s="92" t="str">
        <f>IF(ISBLANK(Games!Q245), "", Games!Q245)</f>
        <v>NA</v>
      </c>
      <c r="M249" s="92"/>
      <c r="N249" s="94"/>
      <c r="O249" s="94"/>
      <c r="P249" s="95"/>
      <c r="Q249" s="95"/>
      <c r="R249" s="95"/>
      <c r="S249" s="95"/>
      <c r="T249" s="96" t="n">
        <f t="shared" si="2"/>
        <v>0</v>
      </c>
      <c r="U249" s="96" t="n">
        <f t="shared" si="3"/>
        <v>0</v>
      </c>
      <c r="V249" s="96" t="n">
        <f t="shared" si="4"/>
        <v>0</v>
      </c>
      <c r="W249" s="96" t="n">
        <f t="shared" si="5"/>
        <v>0</v>
      </c>
      <c r="X249" s="96" t="n">
        <f t="shared" si="6"/>
        <v>0</v>
      </c>
      <c r="Y249" s="96" t="n">
        <f t="shared" si="7"/>
        <v>0</v>
      </c>
      <c r="Z249" s="95" t="str">
        <f>IF(OR(ISBLANK('Prediction Log'!N264),ISBLANK('Bet Log'!$N249)), "", IF('Prediction Log'!W264="Y", "W", "L"))</f>
        <v/>
      </c>
      <c r="AA249" s="96" t="str">
        <f t="shared" si="8"/>
        <v/>
      </c>
      <c r="AB249" s="95" t="str">
        <f>IF(OR(ISBLANK('Prediction Log'!N264),ISBLANK('Bet Log'!$O249)), "", IF('Prediction Log'!X264="Y", "W", "L"))</f>
        <v/>
      </c>
      <c r="AC249" s="96" t="str">
        <f t="shared" si="9"/>
        <v/>
      </c>
      <c r="AD249" s="95"/>
      <c r="AE249" s="92" t="str">
        <f t="shared" si="10"/>
        <v/>
      </c>
      <c r="AF249" s="97" t="n">
        <f>IF(ISERROR('Bet Log'!$AA249+'Bet Log'!$AC249+'Bet Log'!$AE249), "", 'Bet Log'!$AA249+'Bet Log'!$AC249+'Bet Log'!$AE249)</f>
        <v>0</v>
      </c>
    </row>
    <row r="250" ht="14.25" customHeight="1">
      <c r="A250" s="92" t="n">
        <f>Games!A246</f>
        <v>12</v>
      </c>
      <c r="B250" s="92" t="str">
        <f>IF('Prediction Log'!B265=0, "",'Prediction Log'!B265)</f>
        <v>Troy</v>
      </c>
      <c r="C250" s="92" t="str">
        <f>IF('Prediction Log'!C265=0, "",'Prediction Log'!C265)</f>
        <v>Louisiana</v>
      </c>
      <c r="D250" s="92" t="n">
        <f>IF('Prediction Log'!D265=0, "",'Prediction Log'!D265)</f>
        <v>-16.5</v>
      </c>
      <c r="E250" s="92" t="n">
        <f>IF('Prediction Log'!E265=0, "",'Prediction Log'!E265)</f>
        <v>-10.1</v>
      </c>
      <c r="F250" s="92" t="str">
        <f>IF('Prediction Log'!I265=0, "",'Prediction Log'!I265)</f>
        <v>Troy</v>
      </c>
      <c r="G250" s="70" t="str">
        <f>IF(ISBLANK(Games!B246), "",'Prediction Log'!$J265)</f>
        <v>Troy</v>
      </c>
      <c r="H250" s="93" t="n">
        <f>'Prediction Log'!$K265</f>
        <v>0.913197</v>
      </c>
      <c r="I250" s="92" t="str">
        <f>IF(ISBLANK(Games!M246), "",IF(AND(Games!M246="",Games!N246=""),"",IF(ISTEXT(Games!N246), "Side",Games!M246)))</f>
        <v/>
      </c>
      <c r="J250" s="92" t="str">
        <f>IF(ISBLANK(Games!M246), "",IF('Bet Log'!$I250="Spread", Games!O246, ""))</f>
        <v/>
      </c>
      <c r="K250" s="92" t="str">
        <f>IF(ISBLANK(Games!N246), "",IF(ISTEXT(Games!N246), Games!N246, ""))</f>
        <v/>
      </c>
      <c r="L250" s="92" t="str">
        <f>IF(ISBLANK(Games!Q246), "", Games!Q246)</f>
        <v>NA</v>
      </c>
      <c r="M250" s="92"/>
      <c r="N250" s="94"/>
      <c r="O250" s="94"/>
      <c r="P250" s="95"/>
      <c r="Q250" s="95"/>
      <c r="R250" s="95"/>
      <c r="S250" s="95"/>
      <c r="T250" s="96" t="n">
        <f t="shared" si="2"/>
        <v>0</v>
      </c>
      <c r="U250" s="96" t="n">
        <f t="shared" si="3"/>
        <v>0</v>
      </c>
      <c r="V250" s="96" t="n">
        <f t="shared" si="4"/>
        <v>0</v>
      </c>
      <c r="W250" s="96" t="n">
        <f t="shared" si="5"/>
        <v>0</v>
      </c>
      <c r="X250" s="96" t="n">
        <f t="shared" si="6"/>
        <v>0</v>
      </c>
      <c r="Y250" s="96" t="n">
        <f t="shared" si="7"/>
        <v>0</v>
      </c>
      <c r="Z250" s="95" t="str">
        <f>IF(OR(ISBLANK('Prediction Log'!N265),ISBLANK('Bet Log'!$N250)), "", IF('Prediction Log'!W265="Y", "W", "L"))</f>
        <v/>
      </c>
      <c r="AA250" s="96" t="str">
        <f t="shared" si="8"/>
        <v/>
      </c>
      <c r="AB250" s="95" t="str">
        <f>IF(OR(ISBLANK('Prediction Log'!N265),ISBLANK('Bet Log'!$O250)), "", IF('Prediction Log'!X265="Y", "W", "L"))</f>
        <v/>
      </c>
      <c r="AC250" s="96" t="str">
        <f t="shared" si="9"/>
        <v/>
      </c>
      <c r="AD250" s="95"/>
      <c r="AE250" s="92" t="str">
        <f t="shared" si="10"/>
        <v/>
      </c>
      <c r="AF250" s="97" t="n">
        <f>IF(ISERROR('Bet Log'!$AA250+'Bet Log'!$AC250+'Bet Log'!$AE250), "", 'Bet Log'!$AA250+'Bet Log'!$AC250+'Bet Log'!$AE250)</f>
        <v>0</v>
      </c>
    </row>
    <row r="251" ht="14.25" customHeight="1">
      <c r="A251" s="92" t="n">
        <f>Games!A247</f>
        <v>12</v>
      </c>
      <c r="B251" s="92" t="str">
        <f>IF('Prediction Log'!B266=0, "",'Prediction Log'!B266)</f>
        <v>Air Force</v>
      </c>
      <c r="C251" s="92" t="str">
        <f>IF('Prediction Log'!C266=0, "",'Prediction Log'!C266)</f>
        <v>UNLV</v>
      </c>
      <c r="D251" s="92" t="n">
        <f>IF('Prediction Log'!D266=0, "",'Prediction Log'!D266)</f>
        <v>-3</v>
      </c>
      <c r="E251" s="92" t="n">
        <f>IF('Prediction Log'!E266=0, "",'Prediction Log'!E266)</f>
        <v>-4.1</v>
      </c>
      <c r="F251" s="92" t="str">
        <f>IF('Prediction Log'!I266=0, "",'Prediction Log'!I266)</f>
        <v>Air Force</v>
      </c>
      <c r="G251" s="70" t="str">
        <f>IF(ISBLANK(Games!B247), "",'Prediction Log'!$J266)</f>
        <v>Air Force</v>
      </c>
      <c r="H251" s="93" t="n">
        <f>'Prediction Log'!$K266</f>
        <v>0.609516</v>
      </c>
      <c r="I251" s="92" t="str">
        <f>IF(ISBLANK(Games!M247), "",IF(AND(Games!M247="",Games!N247=""),"",IF(ISTEXT(Games!N247), "Side",Games!M247)))</f>
        <v/>
      </c>
      <c r="J251" s="92" t="str">
        <f>IF(ISBLANK(Games!M247), "",IF('Bet Log'!$I251="Spread", Games!O247, ""))</f>
        <v/>
      </c>
      <c r="K251" s="92" t="str">
        <f>IF(ISBLANK(Games!N247), "",IF(ISTEXT(Games!N247), Games!N247, ""))</f>
        <v/>
      </c>
      <c r="L251" s="92" t="str">
        <f>IF(ISBLANK(Games!Q247), "", Games!Q247)</f>
        <v>NA</v>
      </c>
      <c r="M251" s="92"/>
      <c r="N251" s="94"/>
      <c r="O251" s="94"/>
      <c r="P251" s="95"/>
      <c r="Q251" s="95"/>
      <c r="R251" s="95"/>
      <c r="S251" s="95"/>
      <c r="T251" s="96" t="n">
        <f t="shared" si="2"/>
        <v>0</v>
      </c>
      <c r="U251" s="96" t="n">
        <f t="shared" si="3"/>
        <v>0</v>
      </c>
      <c r="V251" s="96" t="n">
        <f t="shared" si="4"/>
        <v>0</v>
      </c>
      <c r="W251" s="96" t="n">
        <f t="shared" si="5"/>
        <v>0</v>
      </c>
      <c r="X251" s="96" t="n">
        <f t="shared" si="6"/>
        <v>0</v>
      </c>
      <c r="Y251" s="96" t="n">
        <f t="shared" si="7"/>
        <v>0</v>
      </c>
      <c r="Z251" s="95" t="str">
        <f>IF(OR(ISBLANK('Prediction Log'!N266),ISBLANK('Bet Log'!$N251)), "", IF('Prediction Log'!W266="Y", "W", "L"))</f>
        <v/>
      </c>
      <c r="AA251" s="96" t="str">
        <f t="shared" si="8"/>
        <v/>
      </c>
      <c r="AB251" s="95" t="str">
        <f>IF(OR(ISBLANK('Prediction Log'!N266),ISBLANK('Bet Log'!$O251)), "", IF('Prediction Log'!X266="Y", "W", "L"))</f>
        <v/>
      </c>
      <c r="AC251" s="96" t="str">
        <f t="shared" si="9"/>
        <v/>
      </c>
      <c r="AD251" s="95"/>
      <c r="AE251" s="92" t="str">
        <f t="shared" si="10"/>
        <v/>
      </c>
      <c r="AF251" s="97" t="n">
        <f>IF(ISERROR('Bet Log'!$AA251+'Bet Log'!$AC251+'Bet Log'!$AE251), "", 'Bet Log'!$AA251+'Bet Log'!$AC251+'Bet Log'!$AE251)</f>
        <v>0</v>
      </c>
    </row>
    <row r="252" ht="14.25" customHeight="1">
      <c r="A252" s="92" t="n">
        <f>Games!A248</f>
        <v>12</v>
      </c>
      <c r="B252" s="92" t="str">
        <f>IF('Prediction Log'!B267=0, "",'Prediction Log'!B267)</f>
        <v>Western Kentucky</v>
      </c>
      <c r="C252" s="92" t="str">
        <f>IF('Prediction Log'!C267=0, "",'Prediction Log'!C267)</f>
        <v>Sam Houston State</v>
      </c>
      <c r="D252" s="92" t="n">
        <f>IF('Prediction Log'!D267=0, "",'Prediction Log'!D267)</f>
        <v>-12.5</v>
      </c>
      <c r="E252" s="92" t="n">
        <f>IF('Prediction Log'!E267=0, "",'Prediction Log'!E267)</f>
        <v>-11.1</v>
      </c>
      <c r="F252" s="92" t="str">
        <f>IF('Prediction Log'!I267=0, "",'Prediction Log'!I267)</f>
        <v>Western Kentucky</v>
      </c>
      <c r="G252" s="70" t="str">
        <f>IF(ISBLANK(Games!B248), "",'Prediction Log'!$J267)</f>
        <v>Western Kentucky</v>
      </c>
      <c r="H252" s="93" t="n">
        <f>'Prediction Log'!$K267</f>
        <v>0.931629</v>
      </c>
      <c r="I252" s="92" t="str">
        <f>IF(ISBLANK(Games!M248), "",IF(AND(Games!M248="",Games!N248=""),"",IF(ISTEXT(Games!N248), "Side",Games!M248)))</f>
        <v/>
      </c>
      <c r="J252" s="92" t="str">
        <f>IF(ISBLANK(Games!M248), "",IF('Bet Log'!$I252="Spread", Games!O248, ""))</f>
        <v/>
      </c>
      <c r="K252" s="92" t="str">
        <f>IF(ISBLANK(Games!N248), "",IF(ISTEXT(Games!N248), Games!N248, ""))</f>
        <v/>
      </c>
      <c r="L252" s="92" t="str">
        <f>IF(ISBLANK(Games!Q248), "", Games!Q248)</f>
        <v>NA</v>
      </c>
      <c r="M252" s="92"/>
      <c r="N252" s="94"/>
      <c r="O252" s="94"/>
      <c r="P252" s="95"/>
      <c r="Q252" s="95"/>
      <c r="R252" s="95"/>
      <c r="S252" s="95"/>
      <c r="T252" s="96" t="n">
        <f t="shared" si="2"/>
        <v>0</v>
      </c>
      <c r="U252" s="96" t="n">
        <f t="shared" si="3"/>
        <v>0</v>
      </c>
      <c r="V252" s="96" t="n">
        <f t="shared" si="4"/>
        <v>0</v>
      </c>
      <c r="W252" s="96" t="n">
        <f t="shared" si="5"/>
        <v>0</v>
      </c>
      <c r="X252" s="96" t="n">
        <f t="shared" si="6"/>
        <v>0</v>
      </c>
      <c r="Y252" s="96" t="n">
        <f t="shared" si="7"/>
        <v>0</v>
      </c>
      <c r="Z252" s="95" t="str">
        <f>IF(OR(ISBLANK('Prediction Log'!N267),ISBLANK('Bet Log'!$N252)), "", IF('Prediction Log'!W267="Y", "W", "L"))</f>
        <v/>
      </c>
      <c r="AA252" s="96" t="str">
        <f t="shared" si="8"/>
        <v/>
      </c>
      <c r="AB252" s="95" t="str">
        <f>IF(OR(ISBLANK('Prediction Log'!N267),ISBLANK('Bet Log'!$O252)), "", IF('Prediction Log'!X267="Y", "W", "L"))</f>
        <v/>
      </c>
      <c r="AC252" s="96" t="str">
        <f t="shared" si="9"/>
        <v/>
      </c>
      <c r="AD252" s="95"/>
      <c r="AE252" s="92" t="str">
        <f t="shared" si="10"/>
        <v/>
      </c>
      <c r="AF252" s="97" t="n">
        <f>IF(ISERROR('Bet Log'!$AA252+'Bet Log'!$AC252+'Bet Log'!$AE252), "", 'Bet Log'!$AA252+'Bet Log'!$AC252+'Bet Log'!$AE252)</f>
        <v>0</v>
      </c>
    </row>
    <row r="253" ht="14.25" customHeight="1">
      <c r="A253" s="92" t="n">
        <f>Games!A249</f>
        <v>12</v>
      </c>
      <c r="B253" s="92" t="str">
        <f>IF('Prediction Log'!B268=0, "",'Prediction Log'!B268)</f>
        <v>Ohio State</v>
      </c>
      <c r="C253" s="92" t="str">
        <f>IF('Prediction Log'!C268=0, "",'Prediction Log'!C268)</f>
        <v>Minnesota</v>
      </c>
      <c r="D253" s="92" t="n">
        <f>IF('Prediction Log'!D268=0, "",'Prediction Log'!D268)</f>
        <v>-27.5</v>
      </c>
      <c r="E253" s="92" t="n">
        <f>IF('Prediction Log'!E268=0, "",'Prediction Log'!E268)</f>
        <v>-38</v>
      </c>
      <c r="F253" s="92" t="str">
        <f>IF('Prediction Log'!I268=0, "",'Prediction Log'!I268)</f>
        <v>Ohio State</v>
      </c>
      <c r="G253" s="70" t="str">
        <f>IF(ISBLANK(Games!B249), "",'Prediction Log'!$J268)</f>
        <v>Ohio State</v>
      </c>
      <c r="H253" s="93" t="n">
        <f>'Prediction Log'!$K268</f>
        <v>0.999119</v>
      </c>
      <c r="I253" s="92" t="str">
        <f>IF(ISBLANK(Games!M249), "",IF(AND(Games!M249="",Games!N249=""),"",IF(ISTEXT(Games!N249), "Side",Games!M249)))</f>
        <v/>
      </c>
      <c r="J253" s="92" t="str">
        <f>IF(ISBLANK(Games!M249), "",IF('Bet Log'!$I253="Spread", Games!O249, ""))</f>
        <v/>
      </c>
      <c r="K253" s="92" t="str">
        <f>IF(ISBLANK(Games!N249), "",IF(ISTEXT(Games!N249), Games!N249, ""))</f>
        <v/>
      </c>
      <c r="L253" s="92" t="str">
        <f>IF(ISBLANK(Games!Q249), "", Games!Q249)</f>
        <v>NA</v>
      </c>
      <c r="M253" s="92"/>
      <c r="N253" s="94"/>
      <c r="O253" s="94"/>
      <c r="P253" s="95"/>
      <c r="Q253" s="95"/>
      <c r="R253" s="95"/>
      <c r="S253" s="95"/>
      <c r="T253" s="96" t="n">
        <f t="shared" si="2"/>
        <v>0</v>
      </c>
      <c r="U253" s="96" t="n">
        <f t="shared" si="3"/>
        <v>0</v>
      </c>
      <c r="V253" s="96" t="n">
        <f t="shared" si="4"/>
        <v>0</v>
      </c>
      <c r="W253" s="96" t="n">
        <f t="shared" si="5"/>
        <v>0</v>
      </c>
      <c r="X253" s="96" t="n">
        <f t="shared" si="6"/>
        <v>0</v>
      </c>
      <c r="Y253" s="96" t="n">
        <f t="shared" si="7"/>
        <v>0</v>
      </c>
      <c r="Z253" s="95" t="str">
        <f>IF(OR(ISBLANK('Prediction Log'!N268),ISBLANK('Bet Log'!$N253)), "", IF('Prediction Log'!W268="Y", "W", "L"))</f>
        <v/>
      </c>
      <c r="AA253" s="96" t="str">
        <f t="shared" si="8"/>
        <v/>
      </c>
      <c r="AB253" s="95" t="str">
        <f>IF(OR(ISBLANK('Prediction Log'!N268),ISBLANK('Bet Log'!$O253)), "", IF('Prediction Log'!X268="Y", "W", "L"))</f>
        <v/>
      </c>
      <c r="AC253" s="96" t="str">
        <f t="shared" si="9"/>
        <v/>
      </c>
      <c r="AD253" s="95"/>
      <c r="AE253" s="92" t="str">
        <f t="shared" si="10"/>
        <v/>
      </c>
      <c r="AF253" s="97" t="n">
        <f>IF(ISERROR('Bet Log'!$AA253+'Bet Log'!$AC253+'Bet Log'!$AE253), "", 'Bet Log'!$AA253+'Bet Log'!$AC253+'Bet Log'!$AE253)</f>
        <v>0</v>
      </c>
    </row>
    <row r="254" ht="14.25" customHeight="1">
      <c r="A254" s="92" t="n">
        <f>Games!A250</f>
        <v>12</v>
      </c>
      <c r="B254" s="92" t="str">
        <f>IF('Prediction Log'!B269=0, "",'Prediction Log'!B269)</f>
        <v>Arizona State</v>
      </c>
      <c r="C254" s="92" t="str">
        <f>IF('Prediction Log'!C269=0, "",'Prediction Log'!C269)</f>
        <v>Oregon</v>
      </c>
      <c r="D254" s="92" t="n">
        <f>IF('Prediction Log'!D269=0, "",'Prediction Log'!D269)</f>
        <v>23.5</v>
      </c>
      <c r="E254" s="92" t="n">
        <f>IF('Prediction Log'!E269=0, "",'Prediction Log'!E269)</f>
        <v>48.7</v>
      </c>
      <c r="F254" s="92" t="str">
        <f>IF('Prediction Log'!I269=0, "",'Prediction Log'!I269)</f>
        <v>Oregon</v>
      </c>
      <c r="G254" s="70" t="str">
        <f>IF(ISBLANK(Games!B250), "",'Prediction Log'!$J269)</f>
        <v>Oregon</v>
      </c>
      <c r="H254" s="93" t="n">
        <f>'Prediction Log'!$K269</f>
        <v>0.999903</v>
      </c>
      <c r="I254" s="92" t="str">
        <f>IF(ISBLANK(Games!M250), "",IF(AND(Games!M250="",Games!N250=""),"",IF(ISTEXT(Games!N250), "Side",Games!M250)))</f>
        <v/>
      </c>
      <c r="J254" s="92" t="str">
        <f>IF(ISBLANK(Games!M250), "",IF('Bet Log'!$I254="Spread", Games!O250, ""))</f>
        <v/>
      </c>
      <c r="K254" s="92" t="str">
        <f>IF(ISBLANK(Games!N250), "",IF(ISTEXT(Games!N250), Games!N250, ""))</f>
        <v/>
      </c>
      <c r="L254" s="92" t="str">
        <f>IF(ISBLANK(Games!Q250), "", Games!Q250)</f>
        <v>NA</v>
      </c>
      <c r="M254" s="92"/>
      <c r="N254" s="94"/>
      <c r="O254" s="94"/>
      <c r="P254" s="95"/>
      <c r="Q254" s="95"/>
      <c r="R254" s="95"/>
      <c r="S254" s="95"/>
      <c r="T254" s="96" t="n">
        <f t="shared" si="2"/>
        <v>0</v>
      </c>
      <c r="U254" s="96" t="n">
        <f t="shared" si="3"/>
        <v>0</v>
      </c>
      <c r="V254" s="96" t="n">
        <f t="shared" si="4"/>
        <v>0</v>
      </c>
      <c r="W254" s="96" t="n">
        <f t="shared" si="5"/>
        <v>0</v>
      </c>
      <c r="X254" s="96" t="n">
        <f t="shared" si="6"/>
        <v>0</v>
      </c>
      <c r="Y254" s="96" t="n">
        <f t="shared" si="7"/>
        <v>0</v>
      </c>
      <c r="Z254" s="95" t="str">
        <f>IF(OR(ISBLANK('Prediction Log'!N269),ISBLANK('Bet Log'!$N254)), "", IF('Prediction Log'!W269="Y", "W", "L"))</f>
        <v/>
      </c>
      <c r="AA254" s="96" t="str">
        <f t="shared" si="8"/>
        <v/>
      </c>
      <c r="AB254" s="95" t="str">
        <f>IF(OR(ISBLANK('Prediction Log'!N269),ISBLANK('Bet Log'!$O254)), "", IF('Prediction Log'!X269="Y", "W", "L"))</f>
        <v/>
      </c>
      <c r="AC254" s="96" t="str">
        <f t="shared" si="9"/>
        <v/>
      </c>
      <c r="AD254" s="95"/>
      <c r="AE254" s="92" t="str">
        <f t="shared" si="10"/>
        <v/>
      </c>
      <c r="AF254" s="97" t="n">
        <f>IF(ISERROR('Bet Log'!$AA254+'Bet Log'!$AC254+'Bet Log'!$AE254), "", 'Bet Log'!$AA254+'Bet Log'!$AC254+'Bet Log'!$AE254)</f>
        <v>0</v>
      </c>
    </row>
    <row r="255" ht="14.25" customHeight="1">
      <c r="A255" s="92" t="n">
        <f>Games!A251</f>
        <v>12</v>
      </c>
      <c r="B255" s="92" t="str">
        <f>IF('Prediction Log'!B270=0, "",'Prediction Log'!B270)</f>
        <v>Houston</v>
      </c>
      <c r="C255" s="92" t="str">
        <f>IF('Prediction Log'!C270=0, "",'Prediction Log'!C270)</f>
        <v>Oklahoma State</v>
      </c>
      <c r="D255" s="92" t="n">
        <f>IF('Prediction Log'!D270=0, "",'Prediction Log'!D270)</f>
        <v>6.5</v>
      </c>
      <c r="E255" s="92" t="n">
        <f>IF('Prediction Log'!E270=0, "",'Prediction Log'!E270)</f>
        <v>-4.5</v>
      </c>
      <c r="F255" s="92" t="str">
        <f>IF('Prediction Log'!I270=0, "",'Prediction Log'!I270)</f>
        <v>Houston</v>
      </c>
      <c r="G255" s="70" t="str">
        <f>IF(ISBLANK(Games!B251), "",'Prediction Log'!$J270)</f>
        <v>Oklahoma State</v>
      </c>
      <c r="H255" s="93" t="n">
        <f>'Prediction Log'!$K270</f>
        <v>0.604037</v>
      </c>
      <c r="I255" s="92" t="str">
        <f>IF(ISBLANK(Games!M251), "",IF(AND(Games!M251="",Games!N251=""),"",IF(ISTEXT(Games!N251), "Side",Games!M251)))</f>
        <v/>
      </c>
      <c r="J255" s="92" t="str">
        <f>IF(ISBLANK(Games!M251), "",IF('Bet Log'!$I255="Spread", Games!O251, ""))</f>
        <v/>
      </c>
      <c r="K255" s="92" t="str">
        <f>IF(ISBLANK(Games!N251), "",IF(ISTEXT(Games!N251), Games!N251, ""))</f>
        <v/>
      </c>
      <c r="L255" s="92" t="str">
        <f>IF(ISBLANK(Games!Q251), "", Games!Q251)</f>
        <v>NA</v>
      </c>
      <c r="M255" s="92"/>
      <c r="N255" s="94"/>
      <c r="O255" s="94"/>
      <c r="P255" s="95"/>
      <c r="Q255" s="95"/>
      <c r="R255" s="95"/>
      <c r="S255" s="95"/>
      <c r="T255" s="96" t="n">
        <f t="shared" si="2"/>
        <v>0</v>
      </c>
      <c r="U255" s="96" t="n">
        <f t="shared" si="3"/>
        <v>0</v>
      </c>
      <c r="V255" s="96" t="n">
        <f t="shared" si="4"/>
        <v>0</v>
      </c>
      <c r="W255" s="96" t="n">
        <f t="shared" si="5"/>
        <v>0</v>
      </c>
      <c r="X255" s="96" t="n">
        <f t="shared" si="6"/>
        <v>0</v>
      </c>
      <c r="Y255" s="96" t="n">
        <f t="shared" si="7"/>
        <v>0</v>
      </c>
      <c r="Z255" s="95" t="str">
        <f>IF(OR(ISBLANK('Prediction Log'!N270),ISBLANK('Bet Log'!$N255)), "", IF('Prediction Log'!W270="Y", "W", "L"))</f>
        <v/>
      </c>
      <c r="AA255" s="96" t="str">
        <f t="shared" si="8"/>
        <v/>
      </c>
      <c r="AB255" s="95" t="str">
        <f>IF(OR(ISBLANK('Prediction Log'!N270),ISBLANK('Bet Log'!$O255)), "", IF('Prediction Log'!X270="Y", "W", "L"))</f>
        <v/>
      </c>
      <c r="AC255" s="96" t="str">
        <f t="shared" si="9"/>
        <v/>
      </c>
      <c r="AD255" s="95"/>
      <c r="AE255" s="92" t="str">
        <f t="shared" si="10"/>
        <v/>
      </c>
      <c r="AF255" s="97" t="n">
        <f>IF(ISERROR('Bet Log'!$AA255+'Bet Log'!$AC255+'Bet Log'!$AE255), "", 'Bet Log'!$AA255+'Bet Log'!$AC255+'Bet Log'!$AE255)</f>
        <v>0</v>
      </c>
    </row>
    <row r="256" ht="14.25" customHeight="1">
      <c r="A256" s="92" t="n">
        <f>Games!A252</f>
        <v>12</v>
      </c>
      <c r="B256" s="92" t="str">
        <f>IF('Prediction Log'!B271=0, "",'Prediction Log'!B271)</f>
        <v>Auburn</v>
      </c>
      <c r="C256" s="92" t="str">
        <f>IF('Prediction Log'!C271=0, "",'Prediction Log'!C271)</f>
        <v>New Mexico State</v>
      </c>
      <c r="D256" s="92" t="n">
        <f>IF('Prediction Log'!D271=0, "",'Prediction Log'!D271)</f>
        <v>-25.5</v>
      </c>
      <c r="E256" s="92" t="n">
        <f>IF('Prediction Log'!E271=0, "",'Prediction Log'!E271)</f>
        <v>-15.6</v>
      </c>
      <c r="F256" s="92" t="str">
        <f>IF('Prediction Log'!I271=0, "",'Prediction Log'!I271)</f>
        <v>Auburn</v>
      </c>
      <c r="G256" s="70" t="str">
        <f>IF(ISBLANK(Games!B252), "",'Prediction Log'!$J271)</f>
        <v>Auburn</v>
      </c>
      <c r="H256" s="93" t="n">
        <f>'Prediction Log'!$K271</f>
        <v>0.943251</v>
      </c>
      <c r="I256" s="92" t="str">
        <f>IF(ISBLANK(Games!M252), "",IF(AND(Games!M252="",Games!N252=""),"",IF(ISTEXT(Games!N252), "Side",Games!M252)))</f>
        <v/>
      </c>
      <c r="J256" s="92" t="str">
        <f>IF(ISBLANK(Games!M252), "",IF('Bet Log'!$I256="Spread", Games!O252, ""))</f>
        <v/>
      </c>
      <c r="K256" s="92" t="str">
        <f>IF(ISBLANK(Games!N252), "",IF(ISTEXT(Games!N252), Games!N252, ""))</f>
        <v/>
      </c>
      <c r="L256" s="92" t="str">
        <f>IF(ISBLANK(Games!Q252), "", Games!Q252)</f>
        <v>NA</v>
      </c>
      <c r="M256" s="92"/>
      <c r="N256" s="94"/>
      <c r="O256" s="94"/>
      <c r="P256" s="95"/>
      <c r="Q256" s="95"/>
      <c r="R256" s="95"/>
      <c r="S256" s="95"/>
      <c r="T256" s="96" t="n">
        <f t="shared" si="2"/>
        <v>0</v>
      </c>
      <c r="U256" s="96" t="n">
        <f t="shared" si="3"/>
        <v>0</v>
      </c>
      <c r="V256" s="96" t="n">
        <f t="shared" si="4"/>
        <v>0</v>
      </c>
      <c r="W256" s="96" t="n">
        <f t="shared" si="5"/>
        <v>0</v>
      </c>
      <c r="X256" s="96" t="n">
        <f t="shared" si="6"/>
        <v>0</v>
      </c>
      <c r="Y256" s="96" t="n">
        <f t="shared" si="7"/>
        <v>0</v>
      </c>
      <c r="Z256" s="95" t="str">
        <f>IF(OR(ISBLANK('Prediction Log'!N271),ISBLANK('Bet Log'!$N256)), "", IF('Prediction Log'!W271="Y", "W", "L"))</f>
        <v/>
      </c>
      <c r="AA256" s="96" t="str">
        <f t="shared" si="8"/>
        <v/>
      </c>
      <c r="AB256" s="95" t="str">
        <f>IF(OR(ISBLANK('Prediction Log'!N271),ISBLANK('Bet Log'!$O256)), "", IF('Prediction Log'!X271="Y", "W", "L"))</f>
        <v/>
      </c>
      <c r="AC256" s="96" t="str">
        <f t="shared" si="9"/>
        <v/>
      </c>
      <c r="AD256" s="95"/>
      <c r="AE256" s="92" t="str">
        <f t="shared" si="10"/>
        <v/>
      </c>
      <c r="AF256" s="97" t="n">
        <f>IF(ISERROR('Bet Log'!$AA256+'Bet Log'!$AC256+'Bet Log'!$AE256), "", 'Bet Log'!$AA256+'Bet Log'!$AC256+'Bet Log'!$AE256)</f>
        <v>0</v>
      </c>
    </row>
    <row r="257" ht="14.25" customHeight="1">
      <c r="A257" s="92" t="n">
        <f>Games!A253</f>
        <v>12</v>
      </c>
      <c r="B257" s="92" t="str">
        <f>IF('Prediction Log'!B272=0, "",'Prediction Log'!B272)</f>
        <v>Texas Tech</v>
      </c>
      <c r="C257" s="92" t="str">
        <f>IF('Prediction Log'!C272=0, "",'Prediction Log'!C272)</f>
        <v>UCF</v>
      </c>
      <c r="D257" s="92" t="n">
        <f>IF('Prediction Log'!D272=0, "",'Prediction Log'!D272)</f>
        <v>-2.5</v>
      </c>
      <c r="E257" s="92" t="n">
        <f>IF('Prediction Log'!E272=0, "",'Prediction Log'!E272)</f>
        <v>-1</v>
      </c>
      <c r="F257" s="92" t="str">
        <f>IF('Prediction Log'!I272=0, "",'Prediction Log'!I272)</f>
        <v>Texas Tech</v>
      </c>
      <c r="G257" s="70" t="str">
        <f>IF(ISBLANK(Games!B253), "",'Prediction Log'!$J272)</f>
        <v>Texas Tech</v>
      </c>
      <c r="H257" s="93" t="n">
        <f>'Prediction Log'!$K272</f>
        <v>0.622703</v>
      </c>
      <c r="I257" s="92" t="str">
        <f>IF(ISBLANK(Games!M253), "",IF(AND(Games!M253="",Games!N253=""),"",IF(ISTEXT(Games!N253), "Side",Games!M253)))</f>
        <v/>
      </c>
      <c r="J257" s="92" t="str">
        <f>IF(ISBLANK(Games!M253), "",IF('Bet Log'!$I257="Spread", Games!O253, ""))</f>
        <v/>
      </c>
      <c r="K257" s="92" t="str">
        <f>IF(ISBLANK(Games!N253), "",IF(ISTEXT(Games!N253), Games!N253, ""))</f>
        <v/>
      </c>
      <c r="L257" s="92" t="str">
        <f>IF(ISBLANK(Games!Q253), "", Games!Q253)</f>
        <v>NA</v>
      </c>
      <c r="M257" s="92"/>
      <c r="N257" s="94"/>
      <c r="O257" s="94"/>
      <c r="P257" s="95"/>
      <c r="Q257" s="95"/>
      <c r="R257" s="95"/>
      <c r="S257" s="95"/>
      <c r="T257" s="96" t="n">
        <f t="shared" si="2"/>
        <v>0</v>
      </c>
      <c r="U257" s="96" t="n">
        <f t="shared" si="3"/>
        <v>0</v>
      </c>
      <c r="V257" s="96" t="n">
        <f t="shared" si="4"/>
        <v>0</v>
      </c>
      <c r="W257" s="96" t="n">
        <f t="shared" si="5"/>
        <v>0</v>
      </c>
      <c r="X257" s="96" t="n">
        <f t="shared" si="6"/>
        <v>0</v>
      </c>
      <c r="Y257" s="96" t="n">
        <f t="shared" si="7"/>
        <v>0</v>
      </c>
      <c r="Z257" s="95" t="str">
        <f>IF(OR(ISBLANK('Prediction Log'!N272),ISBLANK('Bet Log'!$N257)), "", IF('Prediction Log'!W272="Y", "W", "L"))</f>
        <v/>
      </c>
      <c r="AA257" s="96" t="str">
        <f t="shared" si="8"/>
        <v/>
      </c>
      <c r="AB257" s="95" t="str">
        <f>IF(OR(ISBLANK('Prediction Log'!N272),ISBLANK('Bet Log'!$O257)), "", IF('Prediction Log'!X272="Y", "W", "L"))</f>
        <v/>
      </c>
      <c r="AC257" s="96" t="str">
        <f t="shared" si="9"/>
        <v/>
      </c>
      <c r="AD257" s="95"/>
      <c r="AE257" s="92" t="str">
        <f t="shared" si="10"/>
        <v/>
      </c>
      <c r="AF257" s="97" t="n">
        <f>IF(ISERROR('Bet Log'!$AA257+'Bet Log'!$AC257+'Bet Log'!$AE257), "", 'Bet Log'!$AA257+'Bet Log'!$AC257+'Bet Log'!$AE257)</f>
        <v>0</v>
      </c>
    </row>
    <row r="258" ht="14.25" customHeight="1">
      <c r="A258" s="92" t="n">
        <f>Games!A254</f>
        <v>12</v>
      </c>
      <c r="B258" s="92" t="str">
        <f>IF('Prediction Log'!B273=0, "",'Prediction Log'!B273)</f>
        <v>South Alabama</v>
      </c>
      <c r="C258" s="92" t="str">
        <f>IF('Prediction Log'!C273=0, "",'Prediction Log'!C273)</f>
        <v>Marshall</v>
      </c>
      <c r="D258" s="92" t="n">
        <f>IF('Prediction Log'!D273=0, "",'Prediction Log'!D273)</f>
        <v>-10.5</v>
      </c>
      <c r="E258" s="92" t="n">
        <f>IF('Prediction Log'!E273=0, "",'Prediction Log'!E273)</f>
        <v>-4.9</v>
      </c>
      <c r="F258" s="92" t="str">
        <f>IF('Prediction Log'!I273=0, "",'Prediction Log'!I273)</f>
        <v>South Alabama</v>
      </c>
      <c r="G258" s="70" t="str">
        <f>IF(ISBLANK(Games!B254), "",'Prediction Log'!$J273)</f>
        <v>South Alabama</v>
      </c>
      <c r="H258" s="93" t="n">
        <f>'Prediction Log'!$K273</f>
        <v>0.606479</v>
      </c>
      <c r="I258" s="92" t="str">
        <f>IF(ISBLANK(Games!M254), "",IF(AND(Games!M254="",Games!N254=""),"",IF(ISTEXT(Games!N254), "Side",Games!M254)))</f>
        <v/>
      </c>
      <c r="J258" s="92" t="str">
        <f>IF(ISBLANK(Games!M254), "",IF('Bet Log'!$I258="Spread", Games!O254, ""))</f>
        <v/>
      </c>
      <c r="K258" s="92" t="str">
        <f>IF(ISBLANK(Games!N254), "",IF(ISTEXT(Games!N254), Games!N254, ""))</f>
        <v/>
      </c>
      <c r="L258" s="92" t="str">
        <f>IF(ISBLANK(Games!Q254), "", Games!Q254)</f>
        <v>NA</v>
      </c>
      <c r="M258" s="92"/>
      <c r="N258" s="94"/>
      <c r="O258" s="94"/>
      <c r="P258" s="95"/>
      <c r="Q258" s="95"/>
      <c r="R258" s="95"/>
      <c r="S258" s="95"/>
      <c r="T258" s="96" t="n">
        <f t="shared" si="2"/>
        <v>0</v>
      </c>
      <c r="U258" s="96" t="n">
        <f t="shared" si="3"/>
        <v>0</v>
      </c>
      <c r="V258" s="96" t="n">
        <f t="shared" si="4"/>
        <v>0</v>
      </c>
      <c r="W258" s="96" t="n">
        <f t="shared" si="5"/>
        <v>0</v>
      </c>
      <c r="X258" s="96" t="n">
        <f t="shared" si="6"/>
        <v>0</v>
      </c>
      <c r="Y258" s="96" t="n">
        <f t="shared" si="7"/>
        <v>0</v>
      </c>
      <c r="Z258" s="95" t="str">
        <f>IF(OR(ISBLANK('Prediction Log'!N273),ISBLANK('Bet Log'!$N258)), "", IF('Prediction Log'!W273="Y", "W", "L"))</f>
        <v/>
      </c>
      <c r="AA258" s="96" t="str">
        <f t="shared" si="8"/>
        <v/>
      </c>
      <c r="AB258" s="95" t="str">
        <f>IF(OR(ISBLANK('Prediction Log'!N273),ISBLANK('Bet Log'!$O258)), "", IF('Prediction Log'!X273="Y", "W", "L"))</f>
        <v/>
      </c>
      <c r="AC258" s="96" t="str">
        <f t="shared" si="9"/>
        <v/>
      </c>
      <c r="AD258" s="95"/>
      <c r="AE258" s="92" t="str">
        <f t="shared" si="10"/>
        <v/>
      </c>
      <c r="AF258" s="97" t="n">
        <f>IF(ISERROR('Bet Log'!$AA258+'Bet Log'!$AC258+'Bet Log'!$AE258), "", 'Bet Log'!$AA258+'Bet Log'!$AC258+'Bet Log'!$AE258)</f>
        <v>0</v>
      </c>
    </row>
    <row r="259" ht="14.25" customHeight="1">
      <c r="A259" s="92" t="n">
        <f>Games!A255</f>
        <v>12</v>
      </c>
      <c r="B259" s="92" t="str">
        <f>IF('Prediction Log'!B274=0, "",'Prediction Log'!B274)</f>
        <v>Georgia Southern</v>
      </c>
      <c r="C259" s="92" t="str">
        <f>IF('Prediction Log'!C274=0, "",'Prediction Log'!C274)</f>
        <v>Old Dominion</v>
      </c>
      <c r="D259" s="92" t="n">
        <f>IF('Prediction Log'!D274=0, "",'Prediction Log'!D274)</f>
        <v>-5.5</v>
      </c>
      <c r="E259" s="92" t="n">
        <f>IF('Prediction Log'!E274=0, "",'Prediction Log'!E274)</f>
        <v>-11.1</v>
      </c>
      <c r="F259" s="92" t="str">
        <f>IF('Prediction Log'!I274=0, "",'Prediction Log'!I274)</f>
        <v>Georgia Southern</v>
      </c>
      <c r="G259" s="70" t="str">
        <f>IF(ISBLANK(Games!B255), "",'Prediction Log'!$J274)</f>
        <v>Georgia Southern</v>
      </c>
      <c r="H259" s="93" t="n">
        <f>'Prediction Log'!$K274</f>
        <v>0.899897</v>
      </c>
      <c r="I259" s="92" t="str">
        <f>IF(ISBLANK(Games!M255), "",IF(AND(Games!M255="",Games!N255=""),"",IF(ISTEXT(Games!N255), "Side",Games!M255)))</f>
        <v/>
      </c>
      <c r="J259" s="92" t="str">
        <f>IF(ISBLANK(Games!M255), "",IF('Bet Log'!$I259="Spread", Games!O255, ""))</f>
        <v/>
      </c>
      <c r="K259" s="92" t="str">
        <f>IF(ISBLANK(Games!N255), "",IF(ISTEXT(Games!N255), Games!N255, ""))</f>
        <v/>
      </c>
      <c r="L259" s="92" t="str">
        <f>IF(ISBLANK(Games!Q255), "", Games!Q255)</f>
        <v>NA</v>
      </c>
      <c r="M259" s="92"/>
      <c r="N259" s="94"/>
      <c r="O259" s="94"/>
      <c r="P259" s="95"/>
      <c r="Q259" s="95"/>
      <c r="R259" s="95"/>
      <c r="S259" s="95"/>
      <c r="T259" s="96" t="n">
        <f t="shared" si="2"/>
        <v>0</v>
      </c>
      <c r="U259" s="96" t="n">
        <f t="shared" si="3"/>
        <v>0</v>
      </c>
      <c r="V259" s="96" t="n">
        <f t="shared" si="4"/>
        <v>0</v>
      </c>
      <c r="W259" s="96" t="n">
        <f t="shared" si="5"/>
        <v>0</v>
      </c>
      <c r="X259" s="96" t="n">
        <f t="shared" si="6"/>
        <v>0</v>
      </c>
      <c r="Y259" s="96" t="n">
        <f t="shared" si="7"/>
        <v>0</v>
      </c>
      <c r="Z259" s="95" t="str">
        <f>IF(OR(ISBLANK('Prediction Log'!N274),ISBLANK('Bet Log'!$N259)), "", IF('Prediction Log'!W274="Y", "W", "L"))</f>
        <v/>
      </c>
      <c r="AA259" s="96" t="str">
        <f t="shared" si="8"/>
        <v/>
      </c>
      <c r="AB259" s="95" t="str">
        <f>IF(OR(ISBLANK('Prediction Log'!N274),ISBLANK('Bet Log'!$O259)), "", IF('Prediction Log'!X274="Y", "W", "L"))</f>
        <v/>
      </c>
      <c r="AC259" s="96" t="str">
        <f t="shared" si="9"/>
        <v/>
      </c>
      <c r="AD259" s="95"/>
      <c r="AE259" s="92" t="str">
        <f t="shared" si="10"/>
        <v/>
      </c>
      <c r="AF259" s="97" t="n">
        <f>IF(ISERROR('Bet Log'!$AA259+'Bet Log'!$AC259+'Bet Log'!$AE259), "", 'Bet Log'!$AA259+'Bet Log'!$AC259+'Bet Log'!$AE259)</f>
        <v>0</v>
      </c>
    </row>
    <row r="260" ht="14.25" customHeight="1">
      <c r="A260" s="92" t="n">
        <f>Games!A256</f>
        <v>12</v>
      </c>
      <c r="B260" s="92" t="str">
        <f>IF('Prediction Log'!B275=0, "",'Prediction Log'!B275)</f>
        <v>Stanford</v>
      </c>
      <c r="C260" s="92" t="str">
        <f>IF('Prediction Log'!C275=0, "",'Prediction Log'!C275)</f>
        <v>California</v>
      </c>
      <c r="D260" s="92" t="n">
        <f>IF('Prediction Log'!D275=0, "",'Prediction Log'!D275)</f>
        <v>6.5</v>
      </c>
      <c r="E260" s="92" t="n">
        <f>IF('Prediction Log'!E275=0, "",'Prediction Log'!E275)</f>
        <v>11.6</v>
      </c>
      <c r="F260" s="92" t="str">
        <f>IF('Prediction Log'!I275=0, "",'Prediction Log'!I275)</f>
        <v>California</v>
      </c>
      <c r="G260" s="70" t="str">
        <f>IF(ISBLANK(Games!B256), "",'Prediction Log'!$J275)</f>
        <v>California</v>
      </c>
      <c r="H260" s="93" t="n">
        <f>'Prediction Log'!$K275</f>
        <v>0.842319</v>
      </c>
      <c r="I260" s="92" t="str">
        <f>IF(ISBLANK(Games!M256), "",IF(AND(Games!M256="",Games!N256=""),"",IF(ISTEXT(Games!N256), "Side",Games!M256)))</f>
        <v/>
      </c>
      <c r="J260" s="92" t="str">
        <f>IF(ISBLANK(Games!M256), "",IF('Bet Log'!$I260="Spread", Games!O256, ""))</f>
        <v/>
      </c>
      <c r="K260" s="92" t="str">
        <f>IF(ISBLANK(Games!N256), "",IF(ISTEXT(Games!N256), Games!N256, ""))</f>
        <v/>
      </c>
      <c r="L260" s="92" t="str">
        <f>IF(ISBLANK(Games!Q256), "", Games!Q256)</f>
        <v>NA</v>
      </c>
      <c r="M260" s="92"/>
      <c r="N260" s="94"/>
      <c r="O260" s="94"/>
      <c r="P260" s="95"/>
      <c r="Q260" s="95"/>
      <c r="R260" s="95"/>
      <c r="S260" s="95"/>
      <c r="T260" s="96" t="n">
        <f t="shared" si="2"/>
        <v>0</v>
      </c>
      <c r="U260" s="96" t="n">
        <f t="shared" si="3"/>
        <v>0</v>
      </c>
      <c r="V260" s="96" t="n">
        <f t="shared" si="4"/>
        <v>0</v>
      </c>
      <c r="W260" s="96" t="n">
        <f t="shared" si="5"/>
        <v>0</v>
      </c>
      <c r="X260" s="96" t="n">
        <f t="shared" si="6"/>
        <v>0</v>
      </c>
      <c r="Y260" s="96" t="n">
        <f t="shared" si="7"/>
        <v>0</v>
      </c>
      <c r="Z260" s="95" t="str">
        <f>IF(OR(ISBLANK('Prediction Log'!N275),ISBLANK('Bet Log'!$N260)), "", IF('Prediction Log'!W275="Y", "W", "L"))</f>
        <v/>
      </c>
      <c r="AA260" s="96" t="str">
        <f t="shared" si="8"/>
        <v/>
      </c>
      <c r="AB260" s="95" t="str">
        <f>IF(OR(ISBLANK('Prediction Log'!N275),ISBLANK('Bet Log'!$O260)), "", IF('Prediction Log'!X275="Y", "W", "L"))</f>
        <v/>
      </c>
      <c r="AC260" s="96" t="str">
        <f t="shared" si="9"/>
        <v/>
      </c>
      <c r="AD260" s="95"/>
      <c r="AE260" s="92" t="str">
        <f t="shared" si="10"/>
        <v/>
      </c>
      <c r="AF260" s="97" t="n">
        <f>IF(ISERROR('Bet Log'!$AA260+'Bet Log'!$AC260+'Bet Log'!$AE260), "", 'Bet Log'!$AA260+'Bet Log'!$AC260+'Bet Log'!$AE260)</f>
        <v>0</v>
      </c>
    </row>
    <row r="261" ht="14.25" customHeight="1">
      <c r="A261" s="92" t="n">
        <f>Games!A257</f>
        <v>12</v>
      </c>
      <c r="B261" s="92" t="str">
        <f>IF('Prediction Log'!B276=0, "",'Prediction Log'!B276)</f>
        <v>Kansas</v>
      </c>
      <c r="C261" s="92" t="str">
        <f>IF('Prediction Log'!C276=0, "",'Prediction Log'!C276)</f>
        <v>Kansas State</v>
      </c>
      <c r="D261" s="92" t="n">
        <f>IF('Prediction Log'!D276=0, "",'Prediction Log'!D276)</f>
        <v>9.5</v>
      </c>
      <c r="E261" s="92" t="n">
        <f>IF('Prediction Log'!E276=0, "",'Prediction Log'!E276)</f>
        <v>22.3</v>
      </c>
      <c r="F261" s="92" t="str">
        <f>IF('Prediction Log'!I276=0, "",'Prediction Log'!I276)</f>
        <v>Kansas State</v>
      </c>
      <c r="G261" s="70" t="str">
        <f>IF(ISBLANK(Games!B257), "",'Prediction Log'!$J276)</f>
        <v>Kansas State</v>
      </c>
      <c r="H261" s="93" t="n">
        <f>'Prediction Log'!$K276</f>
        <v>0.977557</v>
      </c>
      <c r="I261" s="92" t="str">
        <f>IF(ISBLANK(Games!M257), "",IF(AND(Games!M257="",Games!N257=""),"",IF(ISTEXT(Games!N257), "Side",Games!M257)))</f>
        <v>Spread</v>
      </c>
      <c r="J261" s="92" t="str">
        <f>IF(ISBLANK(Games!M257), "",IF('Bet Log'!$I261="Spread", Games!O257, ""))</f>
        <v>Kansas State</v>
      </c>
      <c r="K261" s="92" t="str">
        <f>IF(ISBLANK(Games!N257), "",IF(ISTEXT(Games!N257), Games!N257, ""))</f>
        <v/>
      </c>
      <c r="L261" s="92" t="n">
        <f>IF(ISBLANK(Games!Q257), "", Games!Q257)</f>
        <v>9.5</v>
      </c>
      <c r="M261" s="92"/>
      <c r="N261" s="94"/>
      <c r="O261" s="94"/>
      <c r="P261" s="95"/>
      <c r="Q261" s="95"/>
      <c r="R261" s="95"/>
      <c r="S261" s="95"/>
      <c r="T261" s="96" t="n">
        <f t="shared" si="2"/>
        <v>0</v>
      </c>
      <c r="U261" s="96" t="n">
        <f t="shared" si="3"/>
        <v>0</v>
      </c>
      <c r="V261" s="96" t="n">
        <f t="shared" si="4"/>
        <v>0</v>
      </c>
      <c r="W261" s="96" t="n">
        <f t="shared" si="5"/>
        <v>0</v>
      </c>
      <c r="X261" s="96" t="n">
        <f t="shared" si="6"/>
        <v>0</v>
      </c>
      <c r="Y261" s="96" t="n">
        <f t="shared" si="7"/>
        <v>0</v>
      </c>
      <c r="Z261" s="95" t="str">
        <f>IF(OR(ISBLANK('Prediction Log'!N276),ISBLANK('Bet Log'!$N261)), "", IF('Prediction Log'!W276="Y", "W", "L"))</f>
        <v/>
      </c>
      <c r="AA261" s="96" t="str">
        <f t="shared" si="8"/>
        <v/>
      </c>
      <c r="AB261" s="95" t="str">
        <f>IF(OR(ISBLANK('Prediction Log'!N276),ISBLANK('Bet Log'!$O261)), "", IF('Prediction Log'!X276="Y", "W", "L"))</f>
        <v/>
      </c>
      <c r="AC261" s="96" t="str">
        <f t="shared" si="9"/>
        <v/>
      </c>
      <c r="AD261" s="95"/>
      <c r="AE261" s="92" t="str">
        <f t="shared" si="10"/>
        <v/>
      </c>
      <c r="AF261" s="97" t="n">
        <f>IF(ISERROR('Bet Log'!$AA261+'Bet Log'!$AC261+'Bet Log'!$AE261), "", 'Bet Log'!$AA261+'Bet Log'!$AC261+'Bet Log'!$AE261)</f>
        <v>0</v>
      </c>
    </row>
    <row r="262" ht="14.25" customHeight="1">
      <c r="A262" s="92" t="n">
        <f>Games!A258</f>
        <v>12</v>
      </c>
      <c r="B262" s="92" t="str">
        <f>IF('Prediction Log'!B277=0, "",'Prediction Log'!B277)</f>
        <v>Utah State</v>
      </c>
      <c r="C262" s="92" t="str">
        <f>IF('Prediction Log'!C277=0, "",'Prediction Log'!C277)</f>
        <v>Boise State</v>
      </c>
      <c r="D262" s="92" t="n">
        <f>IF('Prediction Log'!D277=0, "",'Prediction Log'!D277)</f>
        <v>3.5</v>
      </c>
      <c r="E262" s="92" t="n">
        <f>IF('Prediction Log'!E277=0, "",'Prediction Log'!E277)</f>
        <v>9</v>
      </c>
      <c r="F262" s="92" t="str">
        <f>IF('Prediction Log'!I277=0, "",'Prediction Log'!I277)</f>
        <v>Boise State</v>
      </c>
      <c r="G262" s="70" t="str">
        <f>IF(ISBLANK(Games!B258), "",'Prediction Log'!$J277)</f>
        <v>Boise State</v>
      </c>
      <c r="H262" s="93" t="n">
        <f>'Prediction Log'!$K277</f>
        <v>0.723657</v>
      </c>
      <c r="I262" s="92" t="str">
        <f>IF(ISBLANK(Games!M258), "",IF(AND(Games!M258="",Games!N258=""),"",IF(ISTEXT(Games!N258), "Side",Games!M258)))</f>
        <v/>
      </c>
      <c r="J262" s="92" t="str">
        <f>IF(ISBLANK(Games!M258), "",IF('Bet Log'!$I262="Spread", Games!O258, ""))</f>
        <v/>
      </c>
      <c r="K262" s="92" t="str">
        <f>IF(ISBLANK(Games!N258), "",IF(ISTEXT(Games!N258), Games!N258, ""))</f>
        <v/>
      </c>
      <c r="L262" s="92" t="str">
        <f>IF(ISBLANK(Games!Q258), "", Games!Q258)</f>
        <v>NA</v>
      </c>
      <c r="M262" s="92"/>
      <c r="N262" s="94"/>
      <c r="O262" s="94"/>
      <c r="P262" s="95"/>
      <c r="Q262" s="95"/>
      <c r="R262" s="95"/>
      <c r="S262" s="95"/>
      <c r="T262" s="96" t="n">
        <f t="shared" si="2"/>
        <v>0</v>
      </c>
      <c r="U262" s="96" t="n">
        <f t="shared" si="3"/>
        <v>0</v>
      </c>
      <c r="V262" s="96" t="n">
        <f t="shared" si="4"/>
        <v>0</v>
      </c>
      <c r="W262" s="96" t="n">
        <f t="shared" si="5"/>
        <v>0</v>
      </c>
      <c r="X262" s="96" t="n">
        <f t="shared" si="6"/>
        <v>0</v>
      </c>
      <c r="Y262" s="96" t="n">
        <f t="shared" si="7"/>
        <v>0</v>
      </c>
      <c r="Z262" s="95" t="str">
        <f>IF(OR(ISBLANK('Prediction Log'!N277),ISBLANK('Bet Log'!$N262)), "", IF('Prediction Log'!W277="Y", "W", "L"))</f>
        <v/>
      </c>
      <c r="AA262" s="96" t="str">
        <f t="shared" si="8"/>
        <v/>
      </c>
      <c r="AB262" s="95" t="str">
        <f>IF(OR(ISBLANK('Prediction Log'!N277),ISBLANK('Bet Log'!$O262)), "", IF('Prediction Log'!X277="Y", "W", "L"))</f>
        <v/>
      </c>
      <c r="AC262" s="96" t="str">
        <f t="shared" si="9"/>
        <v/>
      </c>
      <c r="AD262" s="95"/>
      <c r="AE262" s="92" t="str">
        <f t="shared" si="10"/>
        <v/>
      </c>
      <c r="AF262" s="97" t="n">
        <f>IF(ISERROR('Bet Log'!$AA262+'Bet Log'!$AC262+'Bet Log'!$AE262), "", 'Bet Log'!$AA262+'Bet Log'!$AC262+'Bet Log'!$AE262)</f>
        <v>0</v>
      </c>
    </row>
    <row r="263" ht="14.25" customHeight="1">
      <c r="A263" s="92" t="n">
        <f>Games!A259</f>
        <v>12</v>
      </c>
      <c r="B263" s="92" t="str">
        <f>IF('Prediction Log'!B278=0, "",'Prediction Log'!B278)</f>
        <v>Oregon State</v>
      </c>
      <c r="C263" s="92" t="str">
        <f>IF('Prediction Log'!C278=0, "",'Prediction Log'!C278)</f>
        <v>Washington</v>
      </c>
      <c r="D263" s="92" t="n">
        <f>IF('Prediction Log'!D278=0, "",'Prediction Log'!D278)</f>
        <v>-1.5</v>
      </c>
      <c r="E263" s="92" t="n">
        <f>IF('Prediction Log'!E278=0, "",'Prediction Log'!E278)</f>
        <v>5.4</v>
      </c>
      <c r="F263" s="92" t="str">
        <f>IF('Prediction Log'!I278=0, "",'Prediction Log'!I278)</f>
        <v>Washington</v>
      </c>
      <c r="G263" s="70" t="str">
        <f>IF(ISBLANK(Games!B259), "",'Prediction Log'!$J278)</f>
        <v>Washington</v>
      </c>
      <c r="H263" s="93" t="n">
        <f>'Prediction Log'!$K278</f>
        <v>0.811419</v>
      </c>
      <c r="I263" s="92" t="str">
        <f>IF(ISBLANK(Games!M259), "",IF(AND(Games!M259="",Games!N259=""),"",IF(ISTEXT(Games!N259), "Side",Games!M259)))</f>
        <v>Side</v>
      </c>
      <c r="J263" s="92" t="str">
        <f>IF(ISBLANK(Games!M259), "",IF('Bet Log'!$I263="Spread", Games!O259, ""))</f>
        <v/>
      </c>
      <c r="K263" s="92" t="str">
        <f>IF(ISBLANK(Games!N259), "",IF(ISTEXT(Games!N259), Games!N259, ""))</f>
        <v>Washington</v>
      </c>
      <c r="L263" s="92" t="str">
        <f>IF(ISBLANK(Games!Q259), "", Games!Q259)</f>
        <v>NA</v>
      </c>
      <c r="M263" s="92"/>
      <c r="N263" s="94"/>
      <c r="O263" s="94"/>
      <c r="P263" s="95"/>
      <c r="Q263" s="95"/>
      <c r="R263" s="95"/>
      <c r="S263" s="95"/>
      <c r="T263" s="96" t="n">
        <f t="shared" si="2"/>
        <v>0</v>
      </c>
      <c r="U263" s="96" t="n">
        <f t="shared" si="3"/>
        <v>0</v>
      </c>
      <c r="V263" s="96" t="n">
        <f t="shared" si="4"/>
        <v>0</v>
      </c>
      <c r="W263" s="96" t="n">
        <f t="shared" si="5"/>
        <v>0</v>
      </c>
      <c r="X263" s="96" t="n">
        <f t="shared" si="6"/>
        <v>0</v>
      </c>
      <c r="Y263" s="96" t="n">
        <f t="shared" si="7"/>
        <v>0</v>
      </c>
      <c r="Z263" s="95" t="str">
        <f>IF(OR(ISBLANK('Prediction Log'!N278),ISBLANK('Bet Log'!$N263)), "", IF('Prediction Log'!W278="Y", "W", "L"))</f>
        <v/>
      </c>
      <c r="AA263" s="96" t="str">
        <f t="shared" si="8"/>
        <v/>
      </c>
      <c r="AB263" s="95" t="str">
        <f>IF(OR(ISBLANK('Prediction Log'!N278),ISBLANK('Bet Log'!$O263)), "", IF('Prediction Log'!X278="Y", "W", "L"))</f>
        <v/>
      </c>
      <c r="AC263" s="96" t="str">
        <f t="shared" si="9"/>
        <v/>
      </c>
      <c r="AD263" s="95"/>
      <c r="AE263" s="92" t="str">
        <f t="shared" si="10"/>
        <v/>
      </c>
      <c r="AF263" s="97" t="n">
        <f>IF(ISERROR('Bet Log'!$AA263+'Bet Log'!$AC263+'Bet Log'!$AE263), "", 'Bet Log'!$AA263+'Bet Log'!$AC263+'Bet Log'!$AE263)</f>
        <v>0</v>
      </c>
    </row>
    <row r="264" ht="14.25" customHeight="1">
      <c r="A264" s="92" t="n">
        <f>Games!A260</f>
        <v>12</v>
      </c>
      <c r="B264" s="92" t="str">
        <f>IF('Prediction Log'!B279=0, "",'Prediction Log'!B279)</f>
        <v>Missouri</v>
      </c>
      <c r="C264" s="92" t="str">
        <f>IF('Prediction Log'!C279=0, "",'Prediction Log'!C279)</f>
        <v>Florida</v>
      </c>
      <c r="D264" s="92" t="n">
        <f>IF('Prediction Log'!D279=0, "",'Prediction Log'!D279)</f>
        <v>-10.5</v>
      </c>
      <c r="E264" s="92" t="n">
        <f>IF('Prediction Log'!E279=0, "",'Prediction Log'!E279)</f>
        <v>-8.8</v>
      </c>
      <c r="F264" s="92" t="str">
        <f>IF('Prediction Log'!I279=0, "",'Prediction Log'!I279)</f>
        <v>Missouri</v>
      </c>
      <c r="G264" s="70" t="str">
        <f>IF(ISBLANK(Games!B260), "",'Prediction Log'!$J279)</f>
        <v>Missouri</v>
      </c>
      <c r="H264" s="93" t="n">
        <f>'Prediction Log'!$K279</f>
        <v>0.846766</v>
      </c>
      <c r="I264" s="92" t="str">
        <f>IF(ISBLANK(Games!M260), "",IF(AND(Games!M260="",Games!N260=""),"",IF(ISTEXT(Games!N260), "Side",Games!M260)))</f>
        <v/>
      </c>
      <c r="J264" s="92" t="str">
        <f>IF(ISBLANK(Games!M260), "",IF('Bet Log'!$I264="Spread", Games!O260, ""))</f>
        <v/>
      </c>
      <c r="K264" s="92" t="str">
        <f>IF(ISBLANK(Games!N260), "",IF(ISTEXT(Games!N260), Games!N260, ""))</f>
        <v/>
      </c>
      <c r="L264" s="92" t="str">
        <f>IF(ISBLANK(Games!Q260), "", Games!Q260)</f>
        <v>NA</v>
      </c>
      <c r="M264" s="92"/>
      <c r="N264" s="94"/>
      <c r="O264" s="94"/>
      <c r="P264" s="95"/>
      <c r="Q264" s="95"/>
      <c r="R264" s="95"/>
      <c r="S264" s="95"/>
      <c r="T264" s="96" t="n">
        <f t="shared" si="2"/>
        <v>0</v>
      </c>
      <c r="U264" s="96" t="n">
        <f t="shared" si="3"/>
        <v>0</v>
      </c>
      <c r="V264" s="96" t="n">
        <f t="shared" si="4"/>
        <v>0</v>
      </c>
      <c r="W264" s="96" t="n">
        <f t="shared" si="5"/>
        <v>0</v>
      </c>
      <c r="X264" s="96" t="n">
        <f t="shared" si="6"/>
        <v>0</v>
      </c>
      <c r="Y264" s="96" t="n">
        <f t="shared" si="7"/>
        <v>0</v>
      </c>
      <c r="Z264" s="95" t="str">
        <f>IF(OR(ISBLANK('Prediction Log'!N279),ISBLANK('Bet Log'!$N264)), "", IF('Prediction Log'!W279="Y", "W", "L"))</f>
        <v/>
      </c>
      <c r="AA264" s="96" t="str">
        <f t="shared" si="8"/>
        <v/>
      </c>
      <c r="AB264" s="95" t="str">
        <f>IF(OR(ISBLANK('Prediction Log'!N279),ISBLANK('Bet Log'!$O264)), "", IF('Prediction Log'!X279="Y", "W", "L"))</f>
        <v/>
      </c>
      <c r="AC264" s="96" t="str">
        <f t="shared" si="9"/>
        <v/>
      </c>
      <c r="AD264" s="95"/>
      <c r="AE264" s="92" t="str">
        <f t="shared" si="10"/>
        <v/>
      </c>
      <c r="AF264" s="97" t="n">
        <f>IF(ISERROR('Bet Log'!$AA264+'Bet Log'!$AC264+'Bet Log'!$AE264), "", 'Bet Log'!$AA264+'Bet Log'!$AC264+'Bet Log'!$AE264)</f>
        <v>0</v>
      </c>
    </row>
    <row r="265" ht="14.25" customHeight="1">
      <c r="A265" s="92" t="n">
        <f>Games!A261</f>
        <v>12</v>
      </c>
      <c r="B265" s="92" t="str">
        <f>IF('Prediction Log'!B280=0, "",'Prediction Log'!B280)</f>
        <v>Wisconsin</v>
      </c>
      <c r="C265" s="92" t="str">
        <f>IF('Prediction Log'!C280=0, "",'Prediction Log'!C280)</f>
        <v>Nebraska</v>
      </c>
      <c r="D265" s="92" t="n">
        <f>IF('Prediction Log'!D280=0, "",'Prediction Log'!D280)</f>
        <v>-5.5</v>
      </c>
      <c r="E265" s="92" t="n">
        <f>IF('Prediction Log'!E280=0, "",'Prediction Log'!E280)</f>
        <v>-13.2</v>
      </c>
      <c r="F265" s="92" t="str">
        <f>IF('Prediction Log'!I280=0, "",'Prediction Log'!I280)</f>
        <v>Wisconsin</v>
      </c>
      <c r="G265" s="70" t="str">
        <f>IF(ISBLANK(Games!B261), "",'Prediction Log'!$J280)</f>
        <v>Wisconsin</v>
      </c>
      <c r="H265" s="93" t="n">
        <f>'Prediction Log'!$K280</f>
        <v>0.918739</v>
      </c>
      <c r="I265" s="92" t="str">
        <f>IF(ISBLANK(Games!M261), "",IF(AND(Games!M261="",Games!N261=""),"",IF(ISTEXT(Games!N261), "Side",Games!M261)))</f>
        <v/>
      </c>
      <c r="J265" s="92" t="str">
        <f>IF(ISBLANK(Games!M261), "",IF('Bet Log'!$I265="Spread", Games!O261, ""))</f>
        <v/>
      </c>
      <c r="K265" s="92" t="str">
        <f>IF(ISBLANK(Games!N261), "",IF(ISTEXT(Games!N261), Games!N261, ""))</f>
        <v/>
      </c>
      <c r="L265" s="92" t="str">
        <f>IF(ISBLANK(Games!Q261), "", Games!Q261)</f>
        <v>NA</v>
      </c>
      <c r="M265" s="92"/>
      <c r="N265" s="94"/>
      <c r="O265" s="94"/>
      <c r="P265" s="95"/>
      <c r="Q265" s="95"/>
      <c r="R265" s="95"/>
      <c r="S265" s="95"/>
      <c r="T265" s="96" t="n">
        <f t="shared" si="2"/>
        <v>0</v>
      </c>
      <c r="U265" s="96" t="n">
        <f t="shared" si="3"/>
        <v>0</v>
      </c>
      <c r="V265" s="96" t="n">
        <f t="shared" si="4"/>
        <v>0</v>
      </c>
      <c r="W265" s="96" t="n">
        <f t="shared" si="5"/>
        <v>0</v>
      </c>
      <c r="X265" s="96" t="n">
        <f t="shared" si="6"/>
        <v>0</v>
      </c>
      <c r="Y265" s="96" t="n">
        <f t="shared" si="7"/>
        <v>0</v>
      </c>
      <c r="Z265" s="95" t="str">
        <f>IF(OR(ISBLANK('Prediction Log'!N280),ISBLANK('Bet Log'!$N265)), "", IF('Prediction Log'!W280="Y", "W", "L"))</f>
        <v/>
      </c>
      <c r="AA265" s="96" t="str">
        <f t="shared" si="8"/>
        <v/>
      </c>
      <c r="AB265" s="95" t="str">
        <f>IF(OR(ISBLANK('Prediction Log'!N280),ISBLANK('Bet Log'!$O265)), "", IF('Prediction Log'!X280="Y", "W", "L"))</f>
        <v/>
      </c>
      <c r="AC265" s="96" t="str">
        <f t="shared" si="9"/>
        <v/>
      </c>
      <c r="AD265" s="95"/>
      <c r="AE265" s="92" t="str">
        <f t="shared" si="10"/>
        <v/>
      </c>
      <c r="AF265" s="97" t="n">
        <f>IF(ISERROR('Bet Log'!$AA265+'Bet Log'!$AC265+'Bet Log'!$AE265), "", 'Bet Log'!$AA265+'Bet Log'!$AC265+'Bet Log'!$AE265)</f>
        <v>0</v>
      </c>
    </row>
    <row r="266" ht="14.25" customHeight="1">
      <c r="A266" s="92" t="n">
        <f>Games!A262</f>
        <v>12</v>
      </c>
      <c r="B266" s="92" t="str">
        <f>IF('Prediction Log'!B281=0, "",'Prediction Log'!B281)</f>
        <v>South Carolina</v>
      </c>
      <c r="C266" s="92" t="str">
        <f>IF('Prediction Log'!C281=0, "",'Prediction Log'!C281)</f>
        <v>Kentucky</v>
      </c>
      <c r="D266" s="92" t="n">
        <f>IF('Prediction Log'!D281=0, "",'Prediction Log'!D281)</f>
        <v>1.5</v>
      </c>
      <c r="E266" s="92" t="n">
        <f>IF('Prediction Log'!E281=0, "",'Prediction Log'!E281)</f>
        <v>-3.1</v>
      </c>
      <c r="F266" s="92" t="str">
        <f>IF('Prediction Log'!I281=0, "",'Prediction Log'!I281)</f>
        <v>South Carolina</v>
      </c>
      <c r="G266" s="70" t="str">
        <f>IF(ISBLANK(Games!B262), "",'Prediction Log'!$J281)</f>
        <v>South Carolina</v>
      </c>
      <c r="H266" s="93" t="n">
        <f>'Prediction Log'!$K281</f>
        <v>0.54023</v>
      </c>
      <c r="I266" s="92" t="str">
        <f>IF(ISBLANK(Games!M262), "",IF(AND(Games!M262="",Games!N262=""),"",IF(ISTEXT(Games!N262), "Side",Games!M262)))</f>
        <v/>
      </c>
      <c r="J266" s="92" t="str">
        <f>IF(ISBLANK(Games!M262), "",IF('Bet Log'!$I266="Spread", Games!O262, ""))</f>
        <v/>
      </c>
      <c r="K266" s="92" t="str">
        <f>IF(ISBLANK(Games!N262), "",IF(ISTEXT(Games!N262), Games!N262, ""))</f>
        <v/>
      </c>
      <c r="L266" s="92" t="str">
        <f>IF(ISBLANK(Games!Q262), "", Games!Q262)</f>
        <v>NA</v>
      </c>
      <c r="M266" s="92"/>
      <c r="N266" s="94"/>
      <c r="O266" s="94"/>
      <c r="P266" s="95"/>
      <c r="Q266" s="95"/>
      <c r="R266" s="95"/>
      <c r="S266" s="95"/>
      <c r="T266" s="96" t="n">
        <f t="shared" si="2"/>
        <v>0</v>
      </c>
      <c r="U266" s="96" t="n">
        <f t="shared" si="3"/>
        <v>0</v>
      </c>
      <c r="V266" s="96" t="n">
        <f t="shared" si="4"/>
        <v>0</v>
      </c>
      <c r="W266" s="96" t="n">
        <f t="shared" si="5"/>
        <v>0</v>
      </c>
      <c r="X266" s="96" t="n">
        <f t="shared" si="6"/>
        <v>0</v>
      </c>
      <c r="Y266" s="96" t="n">
        <f t="shared" si="7"/>
        <v>0</v>
      </c>
      <c r="Z266" s="95" t="str">
        <f>IF(OR(ISBLANK('Prediction Log'!N281),ISBLANK('Bet Log'!$N266)), "", IF('Prediction Log'!W281="Y", "W", "L"))</f>
        <v/>
      </c>
      <c r="AA266" s="96" t="str">
        <f t="shared" si="8"/>
        <v/>
      </c>
      <c r="AB266" s="95" t="str">
        <f>IF(OR(ISBLANK('Prediction Log'!N281),ISBLANK('Bet Log'!$O266)), "", IF('Prediction Log'!X281="Y", "W", "L"))</f>
        <v/>
      </c>
      <c r="AC266" s="96" t="str">
        <f t="shared" si="9"/>
        <v/>
      </c>
      <c r="AD266" s="95"/>
      <c r="AE266" s="92" t="str">
        <f t="shared" si="10"/>
        <v/>
      </c>
      <c r="AF266" s="97" t="n">
        <f>IF(ISERROR('Bet Log'!$AA266+'Bet Log'!$AC266+'Bet Log'!$AE266), "", 'Bet Log'!$AA266+'Bet Log'!$AC266+'Bet Log'!$AE266)</f>
        <v>0</v>
      </c>
    </row>
    <row r="267" ht="14.25" customHeight="1">
      <c r="A267" s="92" t="n">
        <f>Games!A263</f>
        <v>12</v>
      </c>
      <c r="B267" s="92" t="str">
        <f>IF('Prediction Log'!B282=0, "",'Prediction Log'!B282)</f>
        <v>Arkansas</v>
      </c>
      <c r="C267" s="92" t="str">
        <f>IF('Prediction Log'!C282=0, "",'Prediction Log'!C282)</f>
        <v>Florida International</v>
      </c>
      <c r="D267" s="92" t="n">
        <f>IF('Prediction Log'!D282=0, "",'Prediction Log'!D282)</f>
        <v>-29.5</v>
      </c>
      <c r="E267" s="92" t="n">
        <f>IF('Prediction Log'!E282=0, "",'Prediction Log'!E282)</f>
        <v>-25.2</v>
      </c>
      <c r="F267" s="92" t="str">
        <f>IF('Prediction Log'!I282=0, "",'Prediction Log'!I282)</f>
        <v>Arkansas</v>
      </c>
      <c r="G267" s="70" t="str">
        <f>IF(ISBLANK(Games!B263), "",'Prediction Log'!$J282)</f>
        <v>Arkansas</v>
      </c>
      <c r="H267" s="93" t="n">
        <f>'Prediction Log'!$K282</f>
        <v>0.974211</v>
      </c>
      <c r="I267" s="92" t="str">
        <f>IF(ISBLANK(Games!M263), "",IF(AND(Games!M263="",Games!N263=""),"",IF(ISTEXT(Games!N263), "Side",Games!M263)))</f>
        <v/>
      </c>
      <c r="J267" s="92" t="str">
        <f>IF(ISBLANK(Games!M263), "",IF('Bet Log'!$I267="Spread", Games!O263, ""))</f>
        <v/>
      </c>
      <c r="K267" s="92" t="str">
        <f>IF(ISBLANK(Games!N263), "",IF(ISTEXT(Games!N263), Games!N263, ""))</f>
        <v/>
      </c>
      <c r="L267" s="92" t="str">
        <f>IF(ISBLANK(Games!Q263), "", Games!Q263)</f>
        <v>NA</v>
      </c>
      <c r="M267" s="92"/>
      <c r="N267" s="94"/>
      <c r="O267" s="94"/>
      <c r="P267" s="95"/>
      <c r="Q267" s="95"/>
      <c r="R267" s="95"/>
      <c r="S267" s="95"/>
      <c r="T267" s="96" t="n">
        <f t="shared" si="2"/>
        <v>0</v>
      </c>
      <c r="U267" s="96" t="n">
        <f t="shared" si="3"/>
        <v>0</v>
      </c>
      <c r="V267" s="96" t="n">
        <f t="shared" si="4"/>
        <v>0</v>
      </c>
      <c r="W267" s="96" t="n">
        <f t="shared" si="5"/>
        <v>0</v>
      </c>
      <c r="X267" s="96" t="n">
        <f t="shared" si="6"/>
        <v>0</v>
      </c>
      <c r="Y267" s="96" t="n">
        <f t="shared" si="7"/>
        <v>0</v>
      </c>
      <c r="Z267" s="95" t="str">
        <f>IF(OR(ISBLANK('Prediction Log'!N282),ISBLANK('Bet Log'!$N267)), "", IF('Prediction Log'!W282="Y", "W", "L"))</f>
        <v/>
      </c>
      <c r="AA267" s="96" t="str">
        <f t="shared" si="8"/>
        <v/>
      </c>
      <c r="AB267" s="95" t="str">
        <f>IF(OR(ISBLANK('Prediction Log'!N282),ISBLANK('Bet Log'!$O267)), "", IF('Prediction Log'!X282="Y", "W", "L"))</f>
        <v/>
      </c>
      <c r="AC267" s="96" t="str">
        <f t="shared" si="9"/>
        <v/>
      </c>
      <c r="AD267" s="95"/>
      <c r="AE267" s="92" t="str">
        <f t="shared" si="10"/>
        <v/>
      </c>
      <c r="AF267" s="97" t="n">
        <f>IF(ISERROR('Bet Log'!$AA267+'Bet Log'!$AC267+'Bet Log'!$AE267), "", 'Bet Log'!$AA267+'Bet Log'!$AC267+'Bet Log'!$AE267)</f>
        <v>0</v>
      </c>
    </row>
    <row r="268" ht="14.25" customHeight="1">
      <c r="A268" s="92" t="n">
        <f>Games!A264</f>
        <v>12</v>
      </c>
      <c r="B268" s="92" t="str">
        <f>IF('Prediction Log'!B283=0, "",'Prediction Log'!B283)</f>
        <v>Iowa State</v>
      </c>
      <c r="C268" s="92" t="str">
        <f>IF('Prediction Log'!C283=0, "",'Prediction Log'!C283)</f>
        <v>Texas</v>
      </c>
      <c r="D268" s="92" t="n">
        <f>IF('Prediction Log'!D283=0, "",'Prediction Log'!D283)</f>
        <v>7.5</v>
      </c>
      <c r="E268" s="92" t="n">
        <f>IF('Prediction Log'!E283=0, "",'Prediction Log'!E283)</f>
        <v>15.7</v>
      </c>
      <c r="F268" s="92" t="str">
        <f>IF('Prediction Log'!I283=0, "",'Prediction Log'!I283)</f>
        <v>Texas</v>
      </c>
      <c r="G268" s="70" t="str">
        <f>IF(ISBLANK(Games!B264), "",'Prediction Log'!$J283)</f>
        <v>Texas</v>
      </c>
      <c r="H268" s="93" t="n">
        <f>'Prediction Log'!$K283</f>
        <v>0.964547</v>
      </c>
      <c r="I268" s="92" t="str">
        <f>IF(ISBLANK(Games!M264), "",IF(AND(Games!M264="",Games!N264=""),"",IF(ISTEXT(Games!N264), "Side",Games!M264)))</f>
        <v>Spread</v>
      </c>
      <c r="J268" s="92" t="str">
        <f>IF(ISBLANK(Games!M264), "",IF('Bet Log'!$I268="Spread", Games!O264, ""))</f>
        <v>Texas</v>
      </c>
      <c r="K268" s="92" t="str">
        <f>IF(ISBLANK(Games!N264), "",IF(ISTEXT(Games!N264), Games!N264, ""))</f>
        <v/>
      </c>
      <c r="L268" s="92" t="n">
        <f>IF(ISBLANK(Games!Q264), "", Games!Q264)</f>
        <v>7.5</v>
      </c>
      <c r="M268" s="92"/>
      <c r="N268" s="94"/>
      <c r="O268" s="94"/>
      <c r="P268" s="95"/>
      <c r="Q268" s="95"/>
      <c r="R268" s="95"/>
      <c r="S268" s="95"/>
      <c r="T268" s="96" t="n">
        <f t="shared" si="2"/>
        <v>0</v>
      </c>
      <c r="U268" s="96" t="n">
        <f t="shared" si="3"/>
        <v>0</v>
      </c>
      <c r="V268" s="96" t="n">
        <f t="shared" si="4"/>
        <v>0</v>
      </c>
      <c r="W268" s="96" t="n">
        <f t="shared" si="5"/>
        <v>0</v>
      </c>
      <c r="X268" s="96" t="n">
        <f t="shared" si="6"/>
        <v>0</v>
      </c>
      <c r="Y268" s="96" t="n">
        <f t="shared" si="7"/>
        <v>0</v>
      </c>
      <c r="Z268" s="95" t="str">
        <f>IF(OR(ISBLANK('Prediction Log'!N283),ISBLANK('Bet Log'!$N268)), "", IF('Prediction Log'!W283="Y", "W", "L"))</f>
        <v/>
      </c>
      <c r="AA268" s="96" t="str">
        <f t="shared" si="8"/>
        <v/>
      </c>
      <c r="AB268" s="95" t="str">
        <f>IF(OR(ISBLANK('Prediction Log'!N283),ISBLANK('Bet Log'!$O268)), "", IF('Prediction Log'!X283="Y", "W", "L"))</f>
        <v/>
      </c>
      <c r="AC268" s="96" t="str">
        <f t="shared" si="9"/>
        <v/>
      </c>
      <c r="AD268" s="95"/>
      <c r="AE268" s="92" t="str">
        <f t="shared" si="10"/>
        <v/>
      </c>
      <c r="AF268" s="97" t="n">
        <f>IF(ISERROR('Bet Log'!$AA268+'Bet Log'!$AC268+'Bet Log'!$AE268), "", 'Bet Log'!$AA268+'Bet Log'!$AC268+'Bet Log'!$AE268)</f>
        <v>0</v>
      </c>
    </row>
    <row r="269" ht="14.25" customHeight="1">
      <c r="A269" s="92" t="n">
        <f>Games!A265</f>
        <v>12</v>
      </c>
      <c r="B269" s="92" t="str">
        <f>IF('Prediction Log'!B284=0, "",'Prediction Log'!B284)</f>
        <v>LSU</v>
      </c>
      <c r="C269" s="92" t="str">
        <f>IF('Prediction Log'!C284=0, "",'Prediction Log'!C284)</f>
        <v>Georgia State</v>
      </c>
      <c r="D269" s="92" t="n">
        <f>IF('Prediction Log'!D284=0, "",'Prediction Log'!D284)</f>
        <v>-31.5</v>
      </c>
      <c r="E269" s="92" t="n">
        <f>IF('Prediction Log'!E284=0, "",'Prediction Log'!E284)</f>
        <v>-29.4</v>
      </c>
      <c r="F269" s="92" t="str">
        <f>IF('Prediction Log'!I284=0, "",'Prediction Log'!I284)</f>
        <v>LSU</v>
      </c>
      <c r="G269" s="70" t="str">
        <f>IF(ISBLANK(Games!B265), "",'Prediction Log'!$J284)</f>
        <v>LSU</v>
      </c>
      <c r="H269" s="93" t="n">
        <f>'Prediction Log'!$K284</f>
        <v>0.991615</v>
      </c>
      <c r="I269" s="92" t="str">
        <f>IF(ISBLANK(Games!M265), "",IF(AND(Games!M265="",Games!N265=""),"",IF(ISTEXT(Games!N265), "Side",Games!M265)))</f>
        <v/>
      </c>
      <c r="J269" s="92" t="str">
        <f>IF(ISBLANK(Games!M265), "",IF('Bet Log'!$I269="Spread", Games!O265, ""))</f>
        <v/>
      </c>
      <c r="K269" s="92" t="str">
        <f>IF(ISBLANK(Games!N265), "",IF(ISTEXT(Games!N265), Games!N265, ""))</f>
        <v/>
      </c>
      <c r="L269" s="92" t="str">
        <f>IF(ISBLANK(Games!Q265), "", Games!Q265)</f>
        <v>NA</v>
      </c>
      <c r="M269" s="92"/>
      <c r="N269" s="94"/>
      <c r="O269" s="94"/>
      <c r="P269" s="95"/>
      <c r="Q269" s="95"/>
      <c r="R269" s="95"/>
      <c r="S269" s="95"/>
      <c r="T269" s="96" t="n">
        <f t="shared" si="2"/>
        <v>0</v>
      </c>
      <c r="U269" s="96" t="n">
        <f t="shared" si="3"/>
        <v>0</v>
      </c>
      <c r="V269" s="96" t="n">
        <f t="shared" si="4"/>
        <v>0</v>
      </c>
      <c r="W269" s="96" t="n">
        <f t="shared" si="5"/>
        <v>0</v>
      </c>
      <c r="X269" s="96" t="n">
        <f t="shared" si="6"/>
        <v>0</v>
      </c>
      <c r="Y269" s="96" t="n">
        <f t="shared" si="7"/>
        <v>0</v>
      </c>
      <c r="Z269" s="95" t="str">
        <f>IF(OR(ISBLANK('Prediction Log'!N284),ISBLANK('Bet Log'!$N269)), "", IF('Prediction Log'!W284="Y", "W", "L"))</f>
        <v/>
      </c>
      <c r="AA269" s="96" t="str">
        <f t="shared" si="8"/>
        <v/>
      </c>
      <c r="AB269" s="95" t="str">
        <f>IF(OR(ISBLANK('Prediction Log'!N284),ISBLANK('Bet Log'!$O269)), "", IF('Prediction Log'!X284="Y", "W", "L"))</f>
        <v/>
      </c>
      <c r="AC269" s="96" t="str">
        <f t="shared" si="9"/>
        <v/>
      </c>
      <c r="AD269" s="95"/>
      <c r="AE269" s="92" t="str">
        <f t="shared" si="10"/>
        <v/>
      </c>
      <c r="AF269" s="97" t="n">
        <f>IF(ISERROR('Bet Log'!$AA269+'Bet Log'!$AC269+'Bet Log'!$AE269), "", 'Bet Log'!$AA269+'Bet Log'!$AC269+'Bet Log'!$AE269)</f>
        <v>0</v>
      </c>
    </row>
    <row r="270" ht="14.25" customHeight="1">
      <c r="A270" s="92" t="n">
        <f>Games!A266</f>
        <v>12</v>
      </c>
      <c r="B270" s="92" t="str">
        <f>IF('Prediction Log'!B285=0, "",'Prediction Log'!B285)</f>
        <v>San José State</v>
      </c>
      <c r="C270" s="92" t="str">
        <f>IF('Prediction Log'!C285=0, "",'Prediction Log'!C285)</f>
        <v>San Diego State</v>
      </c>
      <c r="D270" s="92" t="n">
        <f>IF('Prediction Log'!D285=0, "",'Prediction Log'!D285)</f>
        <v>-14.5</v>
      </c>
      <c r="E270" s="92" t="n">
        <f>IF('Prediction Log'!E285=0, "",'Prediction Log'!E285)</f>
        <v>-11.6</v>
      </c>
      <c r="F270" s="92" t="str">
        <f>IF('Prediction Log'!I285=0, "",'Prediction Log'!I285)</f>
        <v>San José State</v>
      </c>
      <c r="G270" s="70" t="str">
        <f>IF(ISBLANK(Games!B266), "",'Prediction Log'!$J285)</f>
        <v>San José State</v>
      </c>
      <c r="H270" s="93" t="n">
        <f>'Prediction Log'!$K285</f>
        <v>0.920343</v>
      </c>
      <c r="I270" s="92" t="str">
        <f>IF(ISBLANK(Games!M266), "",IF(AND(Games!M266="",Games!N266=""),"",IF(ISTEXT(Games!N266), "Side",Games!M266)))</f>
        <v/>
      </c>
      <c r="J270" s="92" t="str">
        <f>IF(ISBLANK(Games!M266), "",IF('Bet Log'!$I270="Spread", Games!O266, ""))</f>
        <v/>
      </c>
      <c r="K270" s="92" t="str">
        <f>IF(ISBLANK(Games!N266), "",IF(ISTEXT(Games!N266), Games!N266, ""))</f>
        <v/>
      </c>
      <c r="L270" s="92" t="str">
        <f>IF(ISBLANK(Games!Q266), "", Games!Q266)</f>
        <v>NA</v>
      </c>
      <c r="M270" s="92"/>
      <c r="N270" s="94"/>
      <c r="O270" s="94"/>
      <c r="P270" s="95"/>
      <c r="Q270" s="95"/>
      <c r="R270" s="95"/>
      <c r="S270" s="95"/>
      <c r="T270" s="96" t="n">
        <f t="shared" si="2"/>
        <v>0</v>
      </c>
      <c r="U270" s="96" t="n">
        <f t="shared" si="3"/>
        <v>0</v>
      </c>
      <c r="V270" s="96" t="n">
        <f t="shared" si="4"/>
        <v>0</v>
      </c>
      <c r="W270" s="96" t="n">
        <f t="shared" si="5"/>
        <v>0</v>
      </c>
      <c r="X270" s="96" t="n">
        <f t="shared" si="6"/>
        <v>0</v>
      </c>
      <c r="Y270" s="96" t="n">
        <f t="shared" si="7"/>
        <v>0</v>
      </c>
      <c r="Z270" s="95" t="str">
        <f>IF(OR(ISBLANK('Prediction Log'!N285),ISBLANK('Bet Log'!$N270)), "", IF('Prediction Log'!W285="Y", "W", "L"))</f>
        <v/>
      </c>
      <c r="AA270" s="96" t="str">
        <f t="shared" si="8"/>
        <v/>
      </c>
      <c r="AB270" s="95" t="str">
        <f>IF(OR(ISBLANK('Prediction Log'!N285),ISBLANK('Bet Log'!$O270)), "", IF('Prediction Log'!X285="Y", "W", "L"))</f>
        <v/>
      </c>
      <c r="AC270" s="96" t="str">
        <f t="shared" si="9"/>
        <v/>
      </c>
      <c r="AD270" s="95"/>
      <c r="AE270" s="92" t="str">
        <f t="shared" si="10"/>
        <v/>
      </c>
      <c r="AF270" s="97" t="n">
        <f>IF(ISERROR('Bet Log'!$AA270+'Bet Log'!$AC270+'Bet Log'!$AE270), "", 'Bet Log'!$AA270+'Bet Log'!$AC270+'Bet Log'!$AE270)</f>
        <v>0</v>
      </c>
    </row>
    <row r="271" ht="14.25" customHeight="1">
      <c r="A271" s="92" t="n">
        <f>Games!A267</f>
        <v>12</v>
      </c>
      <c r="B271" s="92" t="str">
        <f>IF('Prediction Log'!B286=0, "",'Prediction Log'!B286)</f>
        <v>Fresno State</v>
      </c>
      <c r="C271" s="92" t="str">
        <f>IF('Prediction Log'!C286=0, "",'Prediction Log'!C286)</f>
        <v>New Mexico</v>
      </c>
      <c r="D271" s="92" t="n">
        <f>IF('Prediction Log'!D286=0, "",'Prediction Log'!D286)</f>
        <v>-22.5</v>
      </c>
      <c r="E271" s="92" t="n">
        <f>IF('Prediction Log'!E286=0, "",'Prediction Log'!E286)</f>
        <v>-34.2</v>
      </c>
      <c r="F271" s="92" t="str">
        <f>IF('Prediction Log'!I286=0, "",'Prediction Log'!I286)</f>
        <v>Fresno State</v>
      </c>
      <c r="G271" s="70" t="str">
        <f>IF(ISBLANK(Games!B267), "",'Prediction Log'!$J286)</f>
        <v>Fresno State</v>
      </c>
      <c r="H271" s="93" t="n">
        <f>'Prediction Log'!$K286</f>
        <v>0.998177</v>
      </c>
      <c r="I271" s="92" t="str">
        <f>IF(ISBLANK(Games!M267), "",IF(AND(Games!M267="",Games!N267=""),"",IF(ISTEXT(Games!N267), "Side",Games!M267)))</f>
        <v>Spread</v>
      </c>
      <c r="J271" s="92" t="str">
        <f>IF(ISBLANK(Games!M267), "",IF('Bet Log'!$I271="Spread", Games!O267, ""))</f>
        <v>Fresno State</v>
      </c>
      <c r="K271" s="92" t="str">
        <f>IF(ISBLANK(Games!N267), "",IF(ISTEXT(Games!N267), Games!N267, ""))</f>
        <v/>
      </c>
      <c r="L271" s="92" t="n">
        <f>IF(ISBLANK(Games!Q267), "", Games!Q267)</f>
        <v>-22.5</v>
      </c>
      <c r="M271" s="92"/>
      <c r="N271" s="94"/>
      <c r="O271" s="94"/>
      <c r="P271" s="95"/>
      <c r="Q271" s="95"/>
      <c r="R271" s="95"/>
      <c r="S271" s="95"/>
      <c r="T271" s="96" t="n">
        <f t="shared" si="2"/>
        <v>0</v>
      </c>
      <c r="U271" s="96" t="n">
        <f t="shared" si="3"/>
        <v>0</v>
      </c>
      <c r="V271" s="96" t="n">
        <f t="shared" si="4"/>
        <v>0</v>
      </c>
      <c r="W271" s="96" t="n">
        <f t="shared" si="5"/>
        <v>0</v>
      </c>
      <c r="X271" s="96" t="n">
        <f t="shared" si="6"/>
        <v>0</v>
      </c>
      <c r="Y271" s="96" t="n">
        <f t="shared" si="7"/>
        <v>0</v>
      </c>
      <c r="Z271" s="95" t="str">
        <f>IF(OR(ISBLANK('Prediction Log'!N286),ISBLANK('Bet Log'!$N271)), "", IF('Prediction Log'!W286="Y", "W", "L"))</f>
        <v/>
      </c>
      <c r="AA271" s="96" t="str">
        <f t="shared" si="8"/>
        <v/>
      </c>
      <c r="AB271" s="95" t="str">
        <f>IF(OR(ISBLANK('Prediction Log'!N286),ISBLANK('Bet Log'!$O271)), "", IF('Prediction Log'!X286="Y", "W", "L"))</f>
        <v/>
      </c>
      <c r="AC271" s="96" t="str">
        <f t="shared" si="9"/>
        <v/>
      </c>
      <c r="AD271" s="95"/>
      <c r="AE271" s="92" t="str">
        <f t="shared" si="10"/>
        <v/>
      </c>
      <c r="AF271" s="97" t="n">
        <f>IF(ISERROR('Bet Log'!$AA271+'Bet Log'!$AC271+'Bet Log'!$AE271), "", 'Bet Log'!$AA271+'Bet Log'!$AC271+'Bet Log'!$AE271)</f>
        <v>0</v>
      </c>
    </row>
    <row r="272" ht="14.25" customHeight="1">
      <c r="A272" s="92" t="n">
        <f>Games!A268</f>
        <v>13</v>
      </c>
      <c r="B272" s="92" t="str">
        <f>IF('Prediction Log'!B287=0, "",'Prediction Log'!B287)</f>
        <v>Mississippi State</v>
      </c>
      <c r="C272" s="92" t="str">
        <f>IF('Prediction Log'!C287=0, "",'Prediction Log'!C287)</f>
        <v>Ole Miss</v>
      </c>
      <c r="D272" s="92" t="n">
        <f>IF('Prediction Log'!D287=0, "",'Prediction Log'!D287)</f>
        <v>10.5</v>
      </c>
      <c r="E272" s="92" t="n">
        <f>IF('Prediction Log'!E287=0, "",'Prediction Log'!E287)</f>
        <v>7.8</v>
      </c>
      <c r="F272" s="92" t="str">
        <f>IF('Prediction Log'!I287=0, "",'Prediction Log'!I287)</f>
        <v>Ole Miss</v>
      </c>
      <c r="G272" s="70" t="str">
        <f>IF(ISBLANK(Games!B268), "",'Prediction Log'!$J287)</f>
        <v>Ole Miss</v>
      </c>
      <c r="H272" s="93" t="n">
        <f>'Prediction Log'!$K287</f>
        <v>0.915453</v>
      </c>
      <c r="I272" s="92" t="str">
        <f>IF(ISBLANK(Games!M268), "",IF(AND(Games!M268="",Games!N268=""),"",IF(ISTEXT(Games!N268), "Side",Games!M268)))</f>
        <v>Side</v>
      </c>
      <c r="J272" s="92" t="str">
        <f>IF(ISBLANK(Games!M268), "",IF('Bet Log'!$I272="Spread", Games!O268, ""))</f>
        <v/>
      </c>
      <c r="K272" s="92" t="str">
        <f>IF(ISBLANK(Games!N268), "",IF(ISTEXT(Games!N268), Games!N268, ""))</f>
        <v>Ole Miss</v>
      </c>
      <c r="L272" s="92" t="str">
        <f>IF(ISBLANK(Games!Q268), "", Games!Q268)</f>
        <v/>
      </c>
      <c r="M272" s="92"/>
      <c r="N272" s="94" t="n">
        <v>4.0</v>
      </c>
      <c r="O272" s="94"/>
      <c r="P272" s="95"/>
      <c r="Q272" s="95" t="n">
        <v>-391.0</v>
      </c>
      <c r="R272" s="95"/>
      <c r="S272" s="95"/>
      <c r="T272" s="96" t="n">
        <f t="shared" si="2"/>
        <v>5.023017903</v>
      </c>
      <c r="U272" s="96" t="n">
        <f t="shared" si="3"/>
        <v>1.023017903</v>
      </c>
      <c r="V272" s="96" t="n">
        <f t="shared" si="4"/>
        <v>0</v>
      </c>
      <c r="W272" s="96" t="n">
        <f t="shared" si="5"/>
        <v>0</v>
      </c>
      <c r="X272" s="96" t="n">
        <f t="shared" si="6"/>
        <v>0</v>
      </c>
      <c r="Y272" s="96" t="n">
        <f t="shared" si="7"/>
        <v>0</v>
      </c>
      <c r="Z272" s="95" t="str">
        <f>IF(OR(ISBLANK('Prediction Log'!N287),ISBLANK('Bet Log'!$N272)), "", IF('Prediction Log'!W287="Y", "W", "L"))</f>
        <v>W</v>
      </c>
      <c r="AA272" s="96" t="n">
        <f t="shared" si="8"/>
        <v>1.023017903</v>
      </c>
      <c r="AB272" s="95" t="str">
        <f>IF(OR(ISBLANK('Prediction Log'!N287),ISBLANK('Bet Log'!$O272)), "", IF('Prediction Log'!X287="Y", "W", "L"))</f>
        <v/>
      </c>
      <c r="AC272" s="96" t="str">
        <f t="shared" si="9"/>
        <v/>
      </c>
      <c r="AD272" s="95"/>
      <c r="AE272" s="92" t="str">
        <f t="shared" si="10"/>
        <v/>
      </c>
      <c r="AF272" s="97" t="n">
        <f>IF(ISERROR('Bet Log'!$AA272+'Bet Log'!$AC272+'Bet Log'!$AE272), "", 'Bet Log'!$AA272+'Bet Log'!$AC272+'Bet Log'!$AE272)</f>
        <v>1.023017903</v>
      </c>
    </row>
    <row r="273" ht="14.25" customHeight="1">
      <c r="A273" s="92" t="n">
        <f>Games!A269</f>
        <v>13</v>
      </c>
      <c r="B273" s="92" t="str">
        <f>IF('Prediction Log'!B288=0, "",'Prediction Log'!B288)</f>
        <v>Oklahoma</v>
      </c>
      <c r="C273" s="92" t="str">
        <f>IF('Prediction Log'!C288=0, "",'Prediction Log'!C288)</f>
        <v>TCU</v>
      </c>
      <c r="D273" s="92" t="n">
        <f>IF('Prediction Log'!D288=0, "",'Prediction Log'!D288)</f>
        <v>-9.5</v>
      </c>
      <c r="E273" s="92" t="n">
        <f>IF('Prediction Log'!E288=0, "",'Prediction Log'!E288)</f>
        <v>-23.6</v>
      </c>
      <c r="F273" s="92" t="str">
        <f>IF('Prediction Log'!I288=0, "",'Prediction Log'!I288)</f>
        <v>Oklahoma</v>
      </c>
      <c r="G273" s="70" t="str">
        <f>IF(ISBLANK(Games!B269), "",'Prediction Log'!$J288)</f>
        <v>Oklahoma</v>
      </c>
      <c r="H273" s="93" t="n">
        <f>'Prediction Log'!$K288</f>
        <v>0.977716</v>
      </c>
      <c r="I273" s="92" t="str">
        <f>IF(ISBLANK(Games!M269), "",IF(AND(Games!M269="",Games!N269=""),"",IF(ISTEXT(Games!N269), "Side",Games!M269)))</f>
        <v>Spread</v>
      </c>
      <c r="J273" s="92" t="str">
        <f>IF(ISBLANK(Games!M269), "",IF('Bet Log'!$I273="Spread", Games!O269, ""))</f>
        <v>Oklahoma</v>
      </c>
      <c r="K273" s="92" t="str">
        <f>IF(ISBLANK(Games!N269), "",IF(ISTEXT(Games!N269), Games!N269, ""))</f>
        <v/>
      </c>
      <c r="L273" s="92" t="n">
        <f>IF(ISBLANK(Games!Q269), "", Games!Q269)</f>
        <v>-9.5</v>
      </c>
      <c r="M273" s="92"/>
      <c r="N273" s="94"/>
      <c r="O273" s="94" t="n">
        <v>4.5</v>
      </c>
      <c r="P273" s="95"/>
      <c r="Q273" s="95"/>
      <c r="R273" s="95" t="n">
        <v>-110.0</v>
      </c>
      <c r="S273" s="95"/>
      <c r="T273" s="96" t="n">
        <f t="shared" si="2"/>
        <v>0</v>
      </c>
      <c r="U273" s="96" t="n">
        <f t="shared" si="3"/>
        <v>0</v>
      </c>
      <c r="V273" s="96" t="n">
        <f t="shared" si="4"/>
        <v>8.590909091</v>
      </c>
      <c r="W273" s="96" t="n">
        <f t="shared" si="5"/>
        <v>4.090909091</v>
      </c>
      <c r="X273" s="96" t="n">
        <f t="shared" si="6"/>
        <v>0</v>
      </c>
      <c r="Y273" s="96" t="n">
        <f t="shared" si="7"/>
        <v>0</v>
      </c>
      <c r="Z273" s="95" t="str">
        <f>IF(OR(ISBLANK('Prediction Log'!N288),ISBLANK('Bet Log'!$N273)), "", IF('Prediction Log'!W288="Y", "W", "L"))</f>
        <v/>
      </c>
      <c r="AA273" s="96" t="str">
        <f t="shared" si="8"/>
        <v/>
      </c>
      <c r="AB273" s="95" t="str">
        <f>IF(OR(ISBLANK('Prediction Log'!N288),ISBLANK('Bet Log'!$O273)), "", IF('Prediction Log'!X288="Y", "W", "L"))</f>
        <v>W</v>
      </c>
      <c r="AC273" s="96" t="n">
        <f t="shared" si="9"/>
        <v>4.090909091</v>
      </c>
      <c r="AD273" s="95"/>
      <c r="AE273" s="92" t="str">
        <f t="shared" si="10"/>
        <v/>
      </c>
      <c r="AF273" s="97" t="n">
        <f>IF(ISERROR('Bet Log'!$AA273+'Bet Log'!$AC273+'Bet Log'!$AE273), "", 'Bet Log'!$AA273+'Bet Log'!$AC273+'Bet Log'!$AE273)</f>
        <v>4.090909091</v>
      </c>
    </row>
    <row r="274" ht="14.25" customHeight="1">
      <c r="A274" s="92" t="n">
        <f>Games!A270</f>
        <v>13</v>
      </c>
      <c r="B274" s="92" t="str">
        <f>IF('Prediction Log'!B289=0, "",'Prediction Log'!B289)</f>
        <v>Central Michigan</v>
      </c>
      <c r="C274" s="92" t="str">
        <f>IF('Prediction Log'!C289=0, "",'Prediction Log'!C289)</f>
        <v>Toledo</v>
      </c>
      <c r="D274" s="92" t="n">
        <f>IF('Prediction Log'!D289=0, "",'Prediction Log'!D289)</f>
        <v>10.5</v>
      </c>
      <c r="E274" s="92" t="n">
        <f>IF('Prediction Log'!E289=0, "",'Prediction Log'!E289)</f>
        <v>5</v>
      </c>
      <c r="F274" s="92" t="str">
        <f>IF('Prediction Log'!I289=0, "",'Prediction Log'!I289)</f>
        <v>Toledo</v>
      </c>
      <c r="G274" s="70" t="str">
        <f>IF(ISBLANK(Games!B270), "",'Prediction Log'!$J289)</f>
        <v>Toledo</v>
      </c>
      <c r="H274" s="93" t="n">
        <f>'Prediction Log'!$K289</f>
        <v>0.831488</v>
      </c>
      <c r="I274" s="92" t="str">
        <f>IF(ISBLANK(Games!M270), "",IF(AND(Games!M270="",Games!N270=""),"",IF(ISTEXT(Games!N270), "Side",Games!M270)))</f>
        <v/>
      </c>
      <c r="J274" s="92" t="str">
        <f>IF(ISBLANK(Games!M270), "",IF('Bet Log'!$I274="Spread", Games!O270, ""))</f>
        <v/>
      </c>
      <c r="K274" s="92" t="str">
        <f>IF(ISBLANK(Games!N270), "",IF(ISTEXT(Games!N270), Games!N270, ""))</f>
        <v/>
      </c>
      <c r="L274" s="92" t="str">
        <f>IF(ISBLANK(Games!Q270), "", Games!Q270)</f>
        <v/>
      </c>
      <c r="M274" s="92"/>
      <c r="N274" s="94"/>
      <c r="O274" s="94"/>
      <c r="P274" s="95"/>
      <c r="Q274" s="95"/>
      <c r="R274" s="95"/>
      <c r="S274" s="95"/>
      <c r="T274" s="96" t="n">
        <f t="shared" si="2"/>
        <v>0</v>
      </c>
      <c r="U274" s="96" t="n">
        <f t="shared" si="3"/>
        <v>0</v>
      </c>
      <c r="V274" s="96" t="n">
        <f t="shared" si="4"/>
        <v>0</v>
      </c>
      <c r="W274" s="96" t="n">
        <f t="shared" si="5"/>
        <v>0</v>
      </c>
      <c r="X274" s="96" t="n">
        <f t="shared" si="6"/>
        <v>0</v>
      </c>
      <c r="Y274" s="96" t="n">
        <f t="shared" si="7"/>
        <v>0</v>
      </c>
      <c r="Z274" s="95" t="str">
        <f>IF(OR(ISBLANK('Prediction Log'!N289),ISBLANK('Bet Log'!$N274)), "", IF('Prediction Log'!W289="Y", "W", "L"))</f>
        <v/>
      </c>
      <c r="AA274" s="96" t="str">
        <f t="shared" si="8"/>
        <v/>
      </c>
      <c r="AB274" s="95" t="str">
        <f>IF(OR(ISBLANK('Prediction Log'!N289),ISBLANK('Bet Log'!$O274)), "", IF('Prediction Log'!X289="Y", "W", "L"))</f>
        <v/>
      </c>
      <c r="AC274" s="96" t="str">
        <f t="shared" si="9"/>
        <v/>
      </c>
      <c r="AD274" s="95"/>
      <c r="AE274" s="92" t="str">
        <f t="shared" si="10"/>
        <v/>
      </c>
      <c r="AF274" s="97" t="n">
        <f>IF(ISERROR('Bet Log'!$AA274+'Bet Log'!$AC274+'Bet Log'!$AE274), "", 'Bet Log'!$AA274+'Bet Log'!$AC274+'Bet Log'!$AE274)</f>
        <v>0</v>
      </c>
    </row>
    <row r="275" ht="14.25" customHeight="1">
      <c r="A275" s="92" t="n">
        <f>Games!A271</f>
        <v>13</v>
      </c>
      <c r="B275" s="92" t="str">
        <f>IF('Prediction Log'!B290=0, "",'Prediction Log'!B290)</f>
        <v>Temple</v>
      </c>
      <c r="C275" s="92" t="str">
        <f>IF('Prediction Log'!C290=0, "",'Prediction Log'!C290)</f>
        <v>Memphis</v>
      </c>
      <c r="D275" s="92" t="n">
        <f>IF('Prediction Log'!D290=0, "",'Prediction Log'!D290)</f>
        <v>12.5</v>
      </c>
      <c r="E275" s="92" t="n">
        <f>IF('Prediction Log'!E290=0, "",'Prediction Log'!E290)</f>
        <v>30.4</v>
      </c>
      <c r="F275" s="92" t="str">
        <f>IF('Prediction Log'!I290=0, "",'Prediction Log'!I290)</f>
        <v>Memphis</v>
      </c>
      <c r="G275" s="70" t="str">
        <f>IF(ISBLANK(Games!B271), "",'Prediction Log'!$J290)</f>
        <v>Memphis</v>
      </c>
      <c r="H275" s="93" t="n">
        <f>'Prediction Log'!$K290</f>
        <v>0.995288</v>
      </c>
      <c r="I275" s="92" t="str">
        <f>IF(ISBLANK(Games!M271), "",IF(AND(Games!M271="",Games!N271=""),"",IF(ISTEXT(Games!N271), "Side",Games!M271)))</f>
        <v/>
      </c>
      <c r="J275" s="92" t="str">
        <f>IF(ISBLANK(Games!M271), "",IF('Bet Log'!$I275="Spread", Games!O271, ""))</f>
        <v/>
      </c>
      <c r="K275" s="92" t="str">
        <f>IF(ISBLANK(Games!N271), "",IF(ISTEXT(Games!N271), Games!N271, ""))</f>
        <v/>
      </c>
      <c r="L275" s="92" t="str">
        <f>IF(ISBLANK(Games!Q271), "", Games!Q271)</f>
        <v/>
      </c>
      <c r="M275" s="92"/>
      <c r="N275" s="94"/>
      <c r="O275" s="94"/>
      <c r="P275" s="95"/>
      <c r="Q275" s="95"/>
      <c r="R275" s="95"/>
      <c r="S275" s="95"/>
      <c r="T275" s="96" t="n">
        <f t="shared" si="2"/>
        <v>0</v>
      </c>
      <c r="U275" s="96" t="n">
        <f t="shared" si="3"/>
        <v>0</v>
      </c>
      <c r="V275" s="96" t="n">
        <f t="shared" si="4"/>
        <v>0</v>
      </c>
      <c r="W275" s="96" t="n">
        <f t="shared" si="5"/>
        <v>0</v>
      </c>
      <c r="X275" s="96" t="n">
        <f t="shared" si="6"/>
        <v>0</v>
      </c>
      <c r="Y275" s="96" t="n">
        <f t="shared" si="7"/>
        <v>0</v>
      </c>
      <c r="Z275" s="95" t="str">
        <f>IF(OR(ISBLANK('Prediction Log'!N290),ISBLANK('Bet Log'!$N275)), "", IF('Prediction Log'!W290="Y", "W", "L"))</f>
        <v/>
      </c>
      <c r="AA275" s="96" t="str">
        <f t="shared" si="8"/>
        <v/>
      </c>
      <c r="AB275" s="95" t="str">
        <f>IF(OR(ISBLANK('Prediction Log'!N290),ISBLANK('Bet Log'!$O275)), "", IF('Prediction Log'!X290="Y", "W", "L"))</f>
        <v/>
      </c>
      <c r="AC275" s="96" t="str">
        <f t="shared" si="9"/>
        <v/>
      </c>
      <c r="AD275" s="95"/>
      <c r="AE275" s="92" t="str">
        <f t="shared" si="10"/>
        <v/>
      </c>
      <c r="AF275" s="97" t="n">
        <f>IF(ISERROR('Bet Log'!$AA275+'Bet Log'!$AC275+'Bet Log'!$AE275), "", 'Bet Log'!$AA275+'Bet Log'!$AC275+'Bet Log'!$AE275)</f>
        <v>0</v>
      </c>
    </row>
    <row r="276" ht="14.25" customHeight="1">
      <c r="A276" s="92" t="n">
        <f>Games!A272</f>
        <v>13</v>
      </c>
      <c r="B276" s="92" t="str">
        <f>IF('Prediction Log'!B291=0, "",'Prediction Log'!B291)</f>
        <v>Boston College</v>
      </c>
      <c r="C276" s="92" t="str">
        <f>IF('Prediction Log'!C291=0, "",'Prediction Log'!C291)</f>
        <v>Miami</v>
      </c>
      <c r="D276" s="92" t="n">
        <f>IF('Prediction Log'!D291=0, "",'Prediction Log'!D291)</f>
        <v>9.5</v>
      </c>
      <c r="E276" s="92" t="n">
        <f>IF('Prediction Log'!E291=0, "",'Prediction Log'!E291)</f>
        <v>12</v>
      </c>
      <c r="F276" s="92" t="str">
        <f>IF('Prediction Log'!I291=0, "",'Prediction Log'!I291)</f>
        <v>Miami</v>
      </c>
      <c r="G276" s="70" t="str">
        <f>IF(ISBLANK(Games!B272), "",'Prediction Log'!$J291)</f>
        <v>Miami</v>
      </c>
      <c r="H276" s="93" t="n">
        <f>'Prediction Log'!$K291</f>
        <v>0.854202</v>
      </c>
      <c r="I276" s="92" t="str">
        <f>IF(ISBLANK(Games!M272), "",IF(AND(Games!M272="",Games!N272=""),"",IF(ISTEXT(Games!N272), "Side",Games!M272)))</f>
        <v/>
      </c>
      <c r="J276" s="92" t="str">
        <f>IF(ISBLANK(Games!M272), "",IF('Bet Log'!$I276="Spread", Games!O272, ""))</f>
        <v/>
      </c>
      <c r="K276" s="92" t="str">
        <f>IF(ISBLANK(Games!N272), "",IF(ISTEXT(Games!N272), Games!N272, ""))</f>
        <v/>
      </c>
      <c r="L276" s="92" t="str">
        <f>IF(ISBLANK(Games!Q272), "", Games!Q272)</f>
        <v/>
      </c>
      <c r="M276" s="92"/>
      <c r="N276" s="94"/>
      <c r="O276" s="94"/>
      <c r="P276" s="95"/>
      <c r="Q276" s="95"/>
      <c r="R276" s="95"/>
      <c r="S276" s="95"/>
      <c r="T276" s="96" t="n">
        <f t="shared" si="2"/>
        <v>0</v>
      </c>
      <c r="U276" s="96" t="n">
        <f t="shared" si="3"/>
        <v>0</v>
      </c>
      <c r="V276" s="96" t="n">
        <f t="shared" si="4"/>
        <v>0</v>
      </c>
      <c r="W276" s="96" t="n">
        <f t="shared" si="5"/>
        <v>0</v>
      </c>
      <c r="X276" s="96" t="n">
        <f t="shared" si="6"/>
        <v>0</v>
      </c>
      <c r="Y276" s="96" t="n">
        <f t="shared" si="7"/>
        <v>0</v>
      </c>
      <c r="Z276" s="95" t="str">
        <f>IF(OR(ISBLANK('Prediction Log'!N291),ISBLANK('Bet Log'!$N276)), "", IF('Prediction Log'!W291="Y", "W", "L"))</f>
        <v/>
      </c>
      <c r="AA276" s="96" t="str">
        <f t="shared" si="8"/>
        <v/>
      </c>
      <c r="AB276" s="95" t="str">
        <f>IF(OR(ISBLANK('Prediction Log'!N291),ISBLANK('Bet Log'!$O276)), "", IF('Prediction Log'!X291="Y", "W", "L"))</f>
        <v/>
      </c>
      <c r="AC276" s="96" t="str">
        <f t="shared" si="9"/>
        <v/>
      </c>
      <c r="AD276" s="95"/>
      <c r="AE276" s="92" t="str">
        <f t="shared" si="10"/>
        <v/>
      </c>
      <c r="AF276" s="97" t="n">
        <f>IF(ISERROR('Bet Log'!$AA276+'Bet Log'!$AC276+'Bet Log'!$AE276), "", 'Bet Log'!$AA276+'Bet Log'!$AC276+'Bet Log'!$AE276)</f>
        <v>0</v>
      </c>
    </row>
    <row r="277" ht="14.25" customHeight="1">
      <c r="A277" s="92" t="n">
        <f>Games!A273</f>
        <v>13</v>
      </c>
      <c r="B277" s="92" t="str">
        <f>IF('Prediction Log'!B292=0, "",'Prediction Log'!B292)</f>
        <v>Nebraska</v>
      </c>
      <c r="C277" s="92" t="str">
        <f>IF('Prediction Log'!C292=0, "",'Prediction Log'!C292)</f>
        <v>Iowa</v>
      </c>
      <c r="D277" s="92" t="n">
        <f>IF('Prediction Log'!D292=0, "",'Prediction Log'!D292)</f>
        <v>-2.5</v>
      </c>
      <c r="E277" s="92" t="n">
        <f>IF('Prediction Log'!E292=0, "",'Prediction Log'!E292)</f>
        <v>7.1</v>
      </c>
      <c r="F277" s="92" t="str">
        <f>IF('Prediction Log'!I292=0, "",'Prediction Log'!I292)</f>
        <v>Iowa</v>
      </c>
      <c r="G277" s="70" t="str">
        <f>IF(ISBLANK(Games!B273), "",'Prediction Log'!$J292)</f>
        <v>Iowa</v>
      </c>
      <c r="H277" s="93" t="n">
        <f>'Prediction Log'!$K292</f>
        <v>0.854544</v>
      </c>
      <c r="I277" s="92" t="str">
        <f>IF(ISBLANK(Games!M273), "",IF(AND(Games!M273="",Games!N273=""),"",IF(ISTEXT(Games!N273), "Side",Games!M273)))</f>
        <v>Side</v>
      </c>
      <c r="J277" s="92" t="str">
        <f>IF(ISBLANK(Games!M273), "",IF('Bet Log'!$I277="Spread", Games!O273, ""))</f>
        <v/>
      </c>
      <c r="K277" s="92" t="str">
        <f>IF(ISBLANK(Games!N273), "",IF(ISTEXT(Games!N273), Games!N273, ""))</f>
        <v>Iowa</v>
      </c>
      <c r="L277" s="92" t="str">
        <f>IF(ISBLANK(Games!Q273), "", Games!Q273)</f>
        <v/>
      </c>
      <c r="M277" s="92"/>
      <c r="N277" s="94" t="n">
        <v>6.0</v>
      </c>
      <c r="O277" s="94"/>
      <c r="P277" s="95"/>
      <c r="Q277" s="95" t="n">
        <v>120.0</v>
      </c>
      <c r="R277" s="95"/>
      <c r="S277" s="95"/>
      <c r="T277" s="96" t="n">
        <f t="shared" si="2"/>
        <v>13.2</v>
      </c>
      <c r="U277" s="96" t="n">
        <f t="shared" si="3"/>
        <v>7.2</v>
      </c>
      <c r="V277" s="96" t="n">
        <f t="shared" si="4"/>
        <v>0</v>
      </c>
      <c r="W277" s="96" t="n">
        <f t="shared" si="5"/>
        <v>0</v>
      </c>
      <c r="X277" s="96" t="n">
        <f t="shared" si="6"/>
        <v>0</v>
      </c>
      <c r="Y277" s="96" t="n">
        <f t="shared" si="7"/>
        <v>0</v>
      </c>
      <c r="Z277" s="95" t="str">
        <f>IF(OR(ISBLANK('Prediction Log'!N292),ISBLANK('Bet Log'!$N277)), "", IF('Prediction Log'!W292="Y", "W", "L"))</f>
        <v>W</v>
      </c>
      <c r="AA277" s="96" t="n">
        <f t="shared" si="8"/>
        <v>7.2</v>
      </c>
      <c r="AB277" s="95" t="str">
        <f>IF(OR(ISBLANK('Prediction Log'!N292),ISBLANK('Bet Log'!$O277)), "", IF('Prediction Log'!X292="Y", "W", "L"))</f>
        <v/>
      </c>
      <c r="AC277" s="96" t="str">
        <f t="shared" si="9"/>
        <v/>
      </c>
      <c r="AD277" s="95"/>
      <c r="AE277" s="92" t="str">
        <f t="shared" si="10"/>
        <v/>
      </c>
      <c r="AF277" s="97" t="n">
        <f>IF(ISERROR('Bet Log'!$AA277+'Bet Log'!$AC277+'Bet Log'!$AE277), "", 'Bet Log'!$AA277+'Bet Log'!$AC277+'Bet Log'!$AE277)</f>
        <v>7.2</v>
      </c>
    </row>
    <row r="278" ht="14.25" customHeight="1">
      <c r="A278" s="92" t="n">
        <f>Games!A274</f>
        <v>13</v>
      </c>
      <c r="B278" s="92" t="str">
        <f>IF('Prediction Log'!B293=0, "",'Prediction Log'!B293)</f>
        <v>Akron</v>
      </c>
      <c r="C278" s="92" t="str">
        <f>IF('Prediction Log'!C293=0, "",'Prediction Log'!C293)</f>
        <v>Ohio</v>
      </c>
      <c r="D278" s="92" t="n">
        <f>IF('Prediction Log'!D293=0, "",'Prediction Log'!D293)</f>
        <v>13.5</v>
      </c>
      <c r="E278" s="92" t="n">
        <f>IF('Prediction Log'!E293=0, "",'Prediction Log'!E293)</f>
        <v>25.6</v>
      </c>
      <c r="F278" s="92" t="str">
        <f>IF('Prediction Log'!I293=0, "",'Prediction Log'!I293)</f>
        <v>Ohio</v>
      </c>
      <c r="G278" s="70" t="str">
        <f>IF(ISBLANK(Games!B274), "",'Prediction Log'!$J293)</f>
        <v>Ohio</v>
      </c>
      <c r="H278" s="93" t="n">
        <f>'Prediction Log'!$K293</f>
        <v>0.995775</v>
      </c>
      <c r="I278" s="92" t="str">
        <f>IF(ISBLANK(Games!M274), "",IF(AND(Games!M274="",Games!N274=""),"",IF(ISTEXT(Games!N274), "Side",Games!M274)))</f>
        <v/>
      </c>
      <c r="J278" s="92" t="str">
        <f>IF(ISBLANK(Games!M274), "",IF('Bet Log'!$I278="Spread", Games!O274, ""))</f>
        <v/>
      </c>
      <c r="K278" s="92" t="str">
        <f>IF(ISBLANK(Games!N274), "",IF(ISTEXT(Games!N274), Games!N274, ""))</f>
        <v/>
      </c>
      <c r="L278" s="92" t="str">
        <f>IF(ISBLANK(Games!Q274), "", Games!Q274)</f>
        <v/>
      </c>
      <c r="M278" s="92"/>
      <c r="N278" s="94"/>
      <c r="O278" s="94"/>
      <c r="P278" s="95"/>
      <c r="Q278" s="95"/>
      <c r="R278" s="95"/>
      <c r="S278" s="95"/>
      <c r="T278" s="96" t="n">
        <f t="shared" si="2"/>
        <v>0</v>
      </c>
      <c r="U278" s="96" t="n">
        <f t="shared" si="3"/>
        <v>0</v>
      </c>
      <c r="V278" s="96" t="n">
        <f t="shared" si="4"/>
        <v>0</v>
      </c>
      <c r="W278" s="96" t="n">
        <f t="shared" si="5"/>
        <v>0</v>
      </c>
      <c r="X278" s="96" t="n">
        <f t="shared" si="6"/>
        <v>0</v>
      </c>
      <c r="Y278" s="96" t="n">
        <f t="shared" si="7"/>
        <v>0</v>
      </c>
      <c r="Z278" s="95" t="str">
        <f>IF(OR(ISBLANK('Prediction Log'!N293),ISBLANK('Bet Log'!$N278)), "", IF('Prediction Log'!W293="Y", "W", "L"))</f>
        <v/>
      </c>
      <c r="AA278" s="96" t="str">
        <f t="shared" si="8"/>
        <v/>
      </c>
      <c r="AB278" s="95" t="str">
        <f>IF(OR(ISBLANK('Prediction Log'!N293),ISBLANK('Bet Log'!$O278)), "", IF('Prediction Log'!X293="Y", "W", "L"))</f>
        <v/>
      </c>
      <c r="AC278" s="96" t="str">
        <f t="shared" si="9"/>
        <v/>
      </c>
      <c r="AD278" s="95"/>
      <c r="AE278" s="92" t="str">
        <f t="shared" si="10"/>
        <v/>
      </c>
      <c r="AF278" s="97" t="n">
        <f>IF(ISERROR('Bet Log'!$AA278+'Bet Log'!$AC278+'Bet Log'!$AE278), "", 'Bet Log'!$AA278+'Bet Log'!$AC278+'Bet Log'!$AE278)</f>
        <v>0</v>
      </c>
    </row>
    <row r="279" ht="14.25" customHeight="1">
      <c r="A279" s="92" t="n">
        <f>Games!A275</f>
        <v>13</v>
      </c>
      <c r="B279" s="92" t="str">
        <f>IF('Prediction Log'!B294=0, "",'Prediction Log'!B294)</f>
        <v>New Mexico</v>
      </c>
      <c r="C279" s="92" t="str">
        <f>IF('Prediction Log'!C294=0, "",'Prediction Log'!C294)</f>
        <v>Utah State</v>
      </c>
      <c r="D279" s="92" t="n">
        <f>IF('Prediction Log'!D294=0, "",'Prediction Log'!D294)</f>
        <v>6.5</v>
      </c>
      <c r="E279" s="92" t="n">
        <f>IF('Prediction Log'!E294=0, "",'Prediction Log'!E294)</f>
        <v>7.3</v>
      </c>
      <c r="F279" s="92" t="str">
        <f>IF('Prediction Log'!I294=0, "",'Prediction Log'!I294)</f>
        <v>Utah State</v>
      </c>
      <c r="G279" s="70" t="str">
        <f>IF(ISBLANK(Games!B275), "",'Prediction Log'!$J294)</f>
        <v>Utah State</v>
      </c>
      <c r="H279" s="93" t="n">
        <f>'Prediction Log'!$K294</f>
        <v>0.747849</v>
      </c>
      <c r="I279" s="92" t="str">
        <f>IF(ISBLANK(Games!M275), "",IF(AND(Games!M275="",Games!N275=""),"",IF(ISTEXT(Games!N275), "Side",Games!M275)))</f>
        <v/>
      </c>
      <c r="J279" s="92" t="str">
        <f>IF(ISBLANK(Games!M275), "",IF('Bet Log'!$I279="Spread", Games!O275, ""))</f>
        <v/>
      </c>
      <c r="K279" s="92" t="str">
        <f>IF(ISBLANK(Games!N275), "",IF(ISTEXT(Games!N275), Games!N275, ""))</f>
        <v/>
      </c>
      <c r="L279" s="92" t="str">
        <f>IF(ISBLANK(Games!Q275), "", Games!Q275)</f>
        <v/>
      </c>
      <c r="M279" s="92"/>
      <c r="N279" s="94"/>
      <c r="O279" s="94"/>
      <c r="P279" s="95"/>
      <c r="Q279" s="95"/>
      <c r="R279" s="95"/>
      <c r="S279" s="95"/>
      <c r="T279" s="96" t="n">
        <f t="shared" si="2"/>
        <v>0</v>
      </c>
      <c r="U279" s="96" t="n">
        <f t="shared" si="3"/>
        <v>0</v>
      </c>
      <c r="V279" s="96" t="n">
        <f t="shared" si="4"/>
        <v>0</v>
      </c>
      <c r="W279" s="96" t="n">
        <f t="shared" si="5"/>
        <v>0</v>
      </c>
      <c r="X279" s="96" t="n">
        <f t="shared" si="6"/>
        <v>0</v>
      </c>
      <c r="Y279" s="96" t="n">
        <f t="shared" si="7"/>
        <v>0</v>
      </c>
      <c r="Z279" s="95" t="str">
        <f>IF(OR(ISBLANK('Prediction Log'!N294),ISBLANK('Bet Log'!$N279)), "", IF('Prediction Log'!W294="Y", "W", "L"))</f>
        <v/>
      </c>
      <c r="AA279" s="96" t="str">
        <f t="shared" si="8"/>
        <v/>
      </c>
      <c r="AB279" s="95" t="str">
        <f>IF(OR(ISBLANK('Prediction Log'!N294),ISBLANK('Bet Log'!$O279)), "", IF('Prediction Log'!X294="Y", "W", "L"))</f>
        <v/>
      </c>
      <c r="AC279" s="96" t="str">
        <f t="shared" si="9"/>
        <v/>
      </c>
      <c r="AD279" s="95"/>
      <c r="AE279" s="92" t="str">
        <f t="shared" si="10"/>
        <v/>
      </c>
      <c r="AF279" s="97" t="n">
        <f>IF(ISERROR('Bet Log'!$AA279+'Bet Log'!$AC279+'Bet Log'!$AE279), "", 'Bet Log'!$AA279+'Bet Log'!$AC279+'Bet Log'!$AE279)</f>
        <v>0</v>
      </c>
    </row>
    <row r="280" ht="14.25" customHeight="1">
      <c r="A280" s="92" t="n">
        <f>Games!A276</f>
        <v>13</v>
      </c>
      <c r="B280" s="92" t="str">
        <f>IF('Prediction Log'!B295=0, "",'Prediction Log'!B295)</f>
        <v>Tulane</v>
      </c>
      <c r="C280" s="92" t="str">
        <f>IF('Prediction Log'!C295=0, "",'Prediction Log'!C295)</f>
        <v>UT San Antonio</v>
      </c>
      <c r="D280" s="92" t="n">
        <f>IF('Prediction Log'!D295=0, "",'Prediction Log'!D295)</f>
        <v>-3.5</v>
      </c>
      <c r="E280" s="92" t="n">
        <f>IF('Prediction Log'!E295=0, "",'Prediction Log'!E295)</f>
        <v>-1.6</v>
      </c>
      <c r="F280" s="92" t="str">
        <f>IF('Prediction Log'!I295=0, "",'Prediction Log'!I295)</f>
        <v>Tulane</v>
      </c>
      <c r="G280" s="70" t="str">
        <f>IF(ISBLANK(Games!B276), "",'Prediction Log'!$J295)</f>
        <v>Tulane</v>
      </c>
      <c r="H280" s="93" t="n">
        <f>'Prediction Log'!$K295</f>
        <v>0.565917</v>
      </c>
      <c r="I280" s="92" t="str">
        <f>IF(ISBLANK(Games!M276), "",IF(AND(Games!M276="",Games!N276=""),"",IF(ISTEXT(Games!N276), "Side",Games!M276)))</f>
        <v/>
      </c>
      <c r="J280" s="92" t="str">
        <f>IF(ISBLANK(Games!M276), "",IF('Bet Log'!$I280="Spread", Games!O276, ""))</f>
        <v/>
      </c>
      <c r="K280" s="92" t="str">
        <f>IF(ISBLANK(Games!N276), "",IF(ISTEXT(Games!N276), Games!N276, ""))</f>
        <v/>
      </c>
      <c r="L280" s="92" t="str">
        <f>IF(ISBLANK(Games!Q276), "", Games!Q276)</f>
        <v/>
      </c>
      <c r="M280" s="92"/>
      <c r="N280" s="94"/>
      <c r="O280" s="94"/>
      <c r="P280" s="95"/>
      <c r="Q280" s="95"/>
      <c r="R280" s="95"/>
      <c r="S280" s="95"/>
      <c r="T280" s="96" t="n">
        <f t="shared" si="2"/>
        <v>0</v>
      </c>
      <c r="U280" s="96" t="n">
        <f t="shared" si="3"/>
        <v>0</v>
      </c>
      <c r="V280" s="96" t="n">
        <f t="shared" si="4"/>
        <v>0</v>
      </c>
      <c r="W280" s="96" t="n">
        <f t="shared" si="5"/>
        <v>0</v>
      </c>
      <c r="X280" s="96" t="n">
        <f t="shared" si="6"/>
        <v>0</v>
      </c>
      <c r="Y280" s="96" t="n">
        <f t="shared" si="7"/>
        <v>0</v>
      </c>
      <c r="Z280" s="95" t="str">
        <f>IF(OR(ISBLANK('Prediction Log'!N295),ISBLANK('Bet Log'!$N280)), "", IF('Prediction Log'!W295="Y", "W", "L"))</f>
        <v/>
      </c>
      <c r="AA280" s="96" t="str">
        <f t="shared" si="8"/>
        <v/>
      </c>
      <c r="AB280" s="95" t="str">
        <f>IF(OR(ISBLANK('Prediction Log'!N295),ISBLANK('Bet Log'!$O280)), "", IF('Prediction Log'!X295="Y", "W", "L"))</f>
        <v/>
      </c>
      <c r="AC280" s="96" t="str">
        <f t="shared" si="9"/>
        <v/>
      </c>
      <c r="AD280" s="95"/>
      <c r="AE280" s="92" t="str">
        <f t="shared" si="10"/>
        <v/>
      </c>
      <c r="AF280" s="97" t="n">
        <f>IF(ISERROR('Bet Log'!$AA280+'Bet Log'!$AC280+'Bet Log'!$AE280), "", 'Bet Log'!$AA280+'Bet Log'!$AC280+'Bet Log'!$AE280)</f>
        <v>0</v>
      </c>
    </row>
    <row r="281" ht="14.25" customHeight="1">
      <c r="A281" s="92" t="n">
        <f>Games!A277</f>
        <v>13</v>
      </c>
      <c r="B281" s="92" t="str">
        <f>IF('Prediction Log'!B296=0, "",'Prediction Log'!B296)</f>
        <v>Arkansas</v>
      </c>
      <c r="C281" s="92" t="str">
        <f>IF('Prediction Log'!C296=0, "",'Prediction Log'!C296)</f>
        <v>Missouri</v>
      </c>
      <c r="D281" s="92" t="n">
        <f>IF('Prediction Log'!D296=0, "",'Prediction Log'!D296)</f>
        <v>8.5</v>
      </c>
      <c r="E281" s="92" t="n">
        <f>IF('Prediction Log'!E296=0, "",'Prediction Log'!E296)</f>
        <v>6.7</v>
      </c>
      <c r="F281" s="92" t="str">
        <f>IF('Prediction Log'!I296=0, "",'Prediction Log'!I296)</f>
        <v>Missouri</v>
      </c>
      <c r="G281" s="70" t="str">
        <f>IF(ISBLANK(Games!B277), "",'Prediction Log'!$J296)</f>
        <v>Missouri</v>
      </c>
      <c r="H281" s="93" t="n">
        <f>'Prediction Log'!$K296</f>
        <v>0.899373</v>
      </c>
      <c r="I281" s="92" t="str">
        <f>IF(ISBLANK(Games!M277), "",IF(AND(Games!M277="",Games!N277=""),"",IF(ISTEXT(Games!N277), "Side",Games!M277)))</f>
        <v/>
      </c>
      <c r="J281" s="92" t="str">
        <f>IF(ISBLANK(Games!M277), "",IF('Bet Log'!$I281="Spread", Games!O277, ""))</f>
        <v/>
      </c>
      <c r="K281" s="92" t="str">
        <f>IF(ISBLANK(Games!N277), "",IF(ISTEXT(Games!N277), Games!N277, ""))</f>
        <v/>
      </c>
      <c r="L281" s="92" t="str">
        <f>IF(ISBLANK(Games!Q277), "", Games!Q277)</f>
        <v/>
      </c>
      <c r="M281" s="92"/>
      <c r="N281" s="94"/>
      <c r="O281" s="94"/>
      <c r="P281" s="95"/>
      <c r="Q281" s="95"/>
      <c r="R281" s="95"/>
      <c r="S281" s="95"/>
      <c r="T281" s="96" t="n">
        <f t="shared" si="2"/>
        <v>0</v>
      </c>
      <c r="U281" s="96" t="n">
        <f t="shared" si="3"/>
        <v>0</v>
      </c>
      <c r="V281" s="96" t="n">
        <f t="shared" si="4"/>
        <v>0</v>
      </c>
      <c r="W281" s="96" t="n">
        <f t="shared" si="5"/>
        <v>0</v>
      </c>
      <c r="X281" s="96" t="n">
        <f t="shared" si="6"/>
        <v>0</v>
      </c>
      <c r="Y281" s="96" t="n">
        <f t="shared" si="7"/>
        <v>0</v>
      </c>
      <c r="Z281" s="95" t="str">
        <f>IF(OR(ISBLANK('Prediction Log'!N296),ISBLANK('Bet Log'!$N281)), "", IF('Prediction Log'!W296="Y", "W", "L"))</f>
        <v/>
      </c>
      <c r="AA281" s="96" t="str">
        <f t="shared" si="8"/>
        <v/>
      </c>
      <c r="AB281" s="95" t="str">
        <f>IF(OR(ISBLANK('Prediction Log'!N296),ISBLANK('Bet Log'!$O281)), "", IF('Prediction Log'!X296="Y", "W", "L"))</f>
        <v/>
      </c>
      <c r="AC281" s="96" t="str">
        <f t="shared" si="9"/>
        <v/>
      </c>
      <c r="AD281" s="95"/>
      <c r="AE281" s="92" t="str">
        <f t="shared" si="10"/>
        <v/>
      </c>
      <c r="AF281" s="97" t="n">
        <f>IF(ISERROR('Bet Log'!$AA281+'Bet Log'!$AC281+'Bet Log'!$AE281), "", 'Bet Log'!$AA281+'Bet Log'!$AC281+'Bet Log'!$AE281)</f>
        <v>0</v>
      </c>
    </row>
    <row r="282" ht="14.25" customHeight="1">
      <c r="A282" s="92" t="n">
        <f>Games!A278</f>
        <v>13</v>
      </c>
      <c r="B282" s="92" t="str">
        <f>IF('Prediction Log'!B297=0, "",'Prediction Log'!B297)</f>
        <v>Boise State</v>
      </c>
      <c r="C282" s="92" t="str">
        <f>IF('Prediction Log'!C297=0, "",'Prediction Log'!C297)</f>
        <v>Air Force</v>
      </c>
      <c r="D282" s="92" t="n">
        <f>IF('Prediction Log'!D297=0, "",'Prediction Log'!D297)</f>
        <v>-7.5</v>
      </c>
      <c r="E282" s="92" t="n">
        <f>IF('Prediction Log'!E297=0, "",'Prediction Log'!E297)</f>
        <v>-5.4</v>
      </c>
      <c r="F282" s="92" t="str">
        <f>IF('Prediction Log'!I297=0, "",'Prediction Log'!I297)</f>
        <v>Boise State</v>
      </c>
      <c r="G282" s="70" t="str">
        <f>IF(ISBLANK(Games!B278), "",'Prediction Log'!$J297)</f>
        <v>Boise State</v>
      </c>
      <c r="H282" s="93" t="n">
        <f>'Prediction Log'!$K297</f>
        <v>0.723595</v>
      </c>
      <c r="I282" s="92" t="str">
        <f>IF(ISBLANK(Games!M278), "",IF(AND(Games!M278="",Games!N278=""),"",IF(ISTEXT(Games!N278), "Side",Games!M278)))</f>
        <v/>
      </c>
      <c r="J282" s="92" t="str">
        <f>IF(ISBLANK(Games!M278), "",IF('Bet Log'!$I282="Spread", Games!O278, ""))</f>
        <v/>
      </c>
      <c r="K282" s="92" t="str">
        <f>IF(ISBLANK(Games!N278), "",IF(ISTEXT(Games!N278), Games!N278, ""))</f>
        <v/>
      </c>
      <c r="L282" s="92" t="str">
        <f>IF(ISBLANK(Games!Q278), "", Games!Q278)</f>
        <v/>
      </c>
      <c r="M282" s="92"/>
      <c r="N282" s="94"/>
      <c r="O282" s="94"/>
      <c r="P282" s="95"/>
      <c r="Q282" s="95"/>
      <c r="R282" s="95"/>
      <c r="S282" s="95"/>
      <c r="T282" s="96" t="n">
        <f t="shared" si="2"/>
        <v>0</v>
      </c>
      <c r="U282" s="96" t="n">
        <f t="shared" si="3"/>
        <v>0</v>
      </c>
      <c r="V282" s="96" t="n">
        <f t="shared" si="4"/>
        <v>0</v>
      </c>
      <c r="W282" s="96" t="n">
        <f t="shared" si="5"/>
        <v>0</v>
      </c>
      <c r="X282" s="96" t="n">
        <f t="shared" si="6"/>
        <v>0</v>
      </c>
      <c r="Y282" s="96" t="n">
        <f t="shared" si="7"/>
        <v>0</v>
      </c>
      <c r="Z282" s="95" t="str">
        <f>IF(OR(ISBLANK('Prediction Log'!N297),ISBLANK('Bet Log'!$N282)), "", IF('Prediction Log'!W297="Y", "W", "L"))</f>
        <v/>
      </c>
      <c r="AA282" s="96" t="str">
        <f t="shared" si="8"/>
        <v/>
      </c>
      <c r="AB282" s="95" t="str">
        <f>IF(OR(ISBLANK('Prediction Log'!N297),ISBLANK('Bet Log'!$O282)), "", IF('Prediction Log'!X297="Y", "W", "L"))</f>
        <v/>
      </c>
      <c r="AC282" s="96" t="str">
        <f t="shared" si="9"/>
        <v/>
      </c>
      <c r="AD282" s="95"/>
      <c r="AE282" s="92" t="str">
        <f t="shared" si="10"/>
        <v/>
      </c>
      <c r="AF282" s="97" t="n">
        <f>IF(ISERROR('Bet Log'!$AA282+'Bet Log'!$AC282+'Bet Log'!$AE282), "", 'Bet Log'!$AA282+'Bet Log'!$AC282+'Bet Log'!$AE282)</f>
        <v>0</v>
      </c>
    </row>
    <row r="283" ht="14.25" customHeight="1">
      <c r="A283" s="92" t="n">
        <f>Games!A279</f>
        <v>13</v>
      </c>
      <c r="B283" s="92" t="str">
        <f>IF('Prediction Log'!B298=0, "",'Prediction Log'!B298)</f>
        <v>Texas</v>
      </c>
      <c r="C283" s="92" t="str">
        <f>IF('Prediction Log'!C298=0, "",'Prediction Log'!C298)</f>
        <v>Texas Tech</v>
      </c>
      <c r="D283" s="92" t="n">
        <f>IF('Prediction Log'!D298=0, "",'Prediction Log'!D298)</f>
        <v>-13.5</v>
      </c>
      <c r="E283" s="92" t="n">
        <f>IF('Prediction Log'!E298=0, "",'Prediction Log'!E298)</f>
        <v>-20.9</v>
      </c>
      <c r="F283" s="92" t="str">
        <f>IF('Prediction Log'!I298=0, "",'Prediction Log'!I298)</f>
        <v>Texas</v>
      </c>
      <c r="G283" s="70" t="str">
        <f>IF(ISBLANK(Games!B279), "",'Prediction Log'!$J298)</f>
        <v>Texas</v>
      </c>
      <c r="H283" s="93" t="n">
        <f>'Prediction Log'!$K298</f>
        <v>0.971531</v>
      </c>
      <c r="I283" s="92" t="str">
        <f>IF(ISBLANK(Games!M279), "",IF(AND(Games!M279="",Games!N279=""),"",IF(ISTEXT(Games!N279), "Side",Games!M279)))</f>
        <v/>
      </c>
      <c r="J283" s="92" t="str">
        <f>IF(ISBLANK(Games!M279), "",IF('Bet Log'!$I283="Spread", Games!O279, ""))</f>
        <v/>
      </c>
      <c r="K283" s="92" t="str">
        <f>IF(ISBLANK(Games!N279), "",IF(ISTEXT(Games!N279), Games!N279, ""))</f>
        <v/>
      </c>
      <c r="L283" s="92" t="str">
        <f>IF(ISBLANK(Games!Q279), "", Games!Q279)</f>
        <v/>
      </c>
      <c r="M283" s="92"/>
      <c r="N283" s="94"/>
      <c r="O283" s="94"/>
      <c r="P283" s="95"/>
      <c r="Q283" s="95"/>
      <c r="R283" s="95"/>
      <c r="S283" s="95"/>
      <c r="T283" s="96" t="n">
        <f t="shared" si="2"/>
        <v>0</v>
      </c>
      <c r="U283" s="96" t="n">
        <f t="shared" si="3"/>
        <v>0</v>
      </c>
      <c r="V283" s="96" t="n">
        <f t="shared" si="4"/>
        <v>0</v>
      </c>
      <c r="W283" s="96" t="n">
        <f t="shared" si="5"/>
        <v>0</v>
      </c>
      <c r="X283" s="96" t="n">
        <f t="shared" si="6"/>
        <v>0</v>
      </c>
      <c r="Y283" s="96" t="n">
        <f t="shared" si="7"/>
        <v>0</v>
      </c>
      <c r="Z283" s="95" t="str">
        <f>IF(OR(ISBLANK('Prediction Log'!N298),ISBLANK('Bet Log'!$N283)), "", IF('Prediction Log'!W298="Y", "W", "L"))</f>
        <v/>
      </c>
      <c r="AA283" s="96" t="str">
        <f t="shared" si="8"/>
        <v/>
      </c>
      <c r="AB283" s="95" t="str">
        <f>IF(OR(ISBLANK('Prediction Log'!N298),ISBLANK('Bet Log'!$O283)), "", IF('Prediction Log'!X298="Y", "W", "L"))</f>
        <v/>
      </c>
      <c r="AC283" s="96" t="str">
        <f t="shared" si="9"/>
        <v/>
      </c>
      <c r="AD283" s="95"/>
      <c r="AE283" s="92" t="str">
        <f t="shared" si="10"/>
        <v/>
      </c>
      <c r="AF283" s="97" t="n">
        <f>IF(ISERROR('Bet Log'!$AA283+'Bet Log'!$AC283+'Bet Log'!$AE283), "", 'Bet Log'!$AA283+'Bet Log'!$AC283+'Bet Log'!$AE283)</f>
        <v>0</v>
      </c>
    </row>
    <row r="284" ht="14.25" customHeight="1">
      <c r="A284" s="92" t="n">
        <f>Games!A280</f>
        <v>13</v>
      </c>
      <c r="B284" s="92" t="str">
        <f>IF('Prediction Log'!B299=0, "",'Prediction Log'!B299)</f>
        <v>Michigan State</v>
      </c>
      <c r="C284" s="92" t="str">
        <f>IF('Prediction Log'!C299=0, "",'Prediction Log'!C299)</f>
        <v>Penn State</v>
      </c>
      <c r="D284" s="92" t="n">
        <f>IF('Prediction Log'!D299=0, "",'Prediction Log'!D299)</f>
        <v>20.5</v>
      </c>
      <c r="E284" s="92" t="n">
        <f>IF('Prediction Log'!E299=0, "",'Prediction Log'!E299)</f>
        <v>32</v>
      </c>
      <c r="F284" s="92" t="str">
        <f>IF('Prediction Log'!I299=0, "",'Prediction Log'!I299)</f>
        <v>Penn State</v>
      </c>
      <c r="G284" s="70" t="str">
        <f>IF(ISBLANK(Games!B280), "",'Prediction Log'!$J299)</f>
        <v>Penn State</v>
      </c>
      <c r="H284" s="93" t="n">
        <f>'Prediction Log'!$K299</f>
        <v>0.998543</v>
      </c>
      <c r="I284" s="92" t="str">
        <f>IF(ISBLANK(Games!M280), "",IF(AND(Games!M280="",Games!N280=""),"",IF(ISTEXT(Games!N280), "Side",Games!M280)))</f>
        <v>Spread</v>
      </c>
      <c r="J284" s="92" t="str">
        <f>IF(ISBLANK(Games!M280), "",IF('Bet Log'!$I284="Spread", Games!O280, ""))</f>
        <v>Penn State</v>
      </c>
      <c r="K284" s="92" t="str">
        <f>IF(ISBLANK(Games!N280), "",IF(ISTEXT(Games!N280), Games!N280, ""))</f>
        <v/>
      </c>
      <c r="L284" s="92" t="n">
        <f>IF(ISBLANK(Games!Q280), "", Games!Q280)</f>
        <v>20.5</v>
      </c>
      <c r="M284" s="92"/>
      <c r="N284" s="94"/>
      <c r="O284" s="94" t="n">
        <v>4.0</v>
      </c>
      <c r="P284" s="95"/>
      <c r="Q284" s="95"/>
      <c r="R284" s="95" t="n">
        <v>-110.0</v>
      </c>
      <c r="S284" s="95"/>
      <c r="T284" s="96" t="n">
        <f t="shared" si="2"/>
        <v>0</v>
      </c>
      <c r="U284" s="96" t="n">
        <f t="shared" si="3"/>
        <v>0</v>
      </c>
      <c r="V284" s="96" t="n">
        <f t="shared" si="4"/>
        <v>7.636363636</v>
      </c>
      <c r="W284" s="96" t="n">
        <f t="shared" si="5"/>
        <v>3.636363636</v>
      </c>
      <c r="X284" s="96" t="n">
        <f t="shared" si="6"/>
        <v>0</v>
      </c>
      <c r="Y284" s="96" t="n">
        <f t="shared" si="7"/>
        <v>0</v>
      </c>
      <c r="Z284" s="95" t="str">
        <f>IF(OR(ISBLANK('Prediction Log'!N299),ISBLANK('Bet Log'!$N284)), "", IF('Prediction Log'!W299="Y", "W", "L"))</f>
        <v/>
      </c>
      <c r="AA284" s="96" t="str">
        <f t="shared" si="8"/>
        <v/>
      </c>
      <c r="AB284" s="95" t="str">
        <f>IF(OR(ISBLANK('Prediction Log'!N299),ISBLANK('Bet Log'!$O284)), "", IF('Prediction Log'!X299="Y", "W", "L"))</f>
        <v>W</v>
      </c>
      <c r="AC284" s="96" t="n">
        <f t="shared" si="9"/>
        <v>3.636363636</v>
      </c>
      <c r="AD284" s="95"/>
      <c r="AE284" s="92" t="str">
        <f t="shared" si="10"/>
        <v/>
      </c>
      <c r="AF284" s="97" t="n">
        <f>IF(ISERROR('Bet Log'!$AA284+'Bet Log'!$AC284+'Bet Log'!$AE284), "", 'Bet Log'!$AA284+'Bet Log'!$AC284+'Bet Log'!$AE284)</f>
        <v>3.636363636</v>
      </c>
    </row>
    <row r="285" ht="14.25" customHeight="1">
      <c r="A285" s="92" t="n">
        <f>Games!A281</f>
        <v>13</v>
      </c>
      <c r="B285" s="92" t="str">
        <f>IF('Prediction Log'!B300=0, "",'Prediction Log'!B300)</f>
        <v>Oregon</v>
      </c>
      <c r="C285" s="92" t="str">
        <f>IF('Prediction Log'!C300=0, "",'Prediction Log'!C300)</f>
        <v>Oregon State</v>
      </c>
      <c r="D285" s="92" t="n">
        <f>IF('Prediction Log'!D300=0, "",'Prediction Log'!D300)</f>
        <v>-13.5</v>
      </c>
      <c r="E285" s="92" t="n">
        <f>IF('Prediction Log'!E300=0, "",'Prediction Log'!E300)</f>
        <v>-16.6</v>
      </c>
      <c r="F285" s="92" t="str">
        <f>IF('Prediction Log'!I300=0, "",'Prediction Log'!I300)</f>
        <v>Oregon</v>
      </c>
      <c r="G285" s="70" t="str">
        <f>IF(ISBLANK(Games!B281), "",'Prediction Log'!$J300)</f>
        <v>Oregon</v>
      </c>
      <c r="H285" s="93" t="n">
        <f>'Prediction Log'!$K300</f>
        <v>0.98601</v>
      </c>
      <c r="I285" s="92" t="str">
        <f>IF(ISBLANK(Games!M281), "",IF(AND(Games!M281="",Games!N281=""),"",IF(ISTEXT(Games!N281), "Side",Games!M281)))</f>
        <v/>
      </c>
      <c r="J285" s="92" t="str">
        <f>IF(ISBLANK(Games!M281), "",IF('Bet Log'!$I285="Spread", Games!O281, ""))</f>
        <v/>
      </c>
      <c r="K285" s="92" t="str">
        <f>IF(ISBLANK(Games!N281), "",IF(ISTEXT(Games!N281), Games!N281, ""))</f>
        <v/>
      </c>
      <c r="L285" s="92" t="str">
        <f>IF(ISBLANK(Games!Q281), "", Games!Q281)</f>
        <v/>
      </c>
      <c r="M285" s="92"/>
      <c r="N285" s="94"/>
      <c r="O285" s="94"/>
      <c r="P285" s="95"/>
      <c r="Q285" s="95"/>
      <c r="R285" s="95"/>
      <c r="S285" s="95"/>
      <c r="T285" s="96" t="n">
        <f t="shared" si="2"/>
        <v>0</v>
      </c>
      <c r="U285" s="96" t="n">
        <f t="shared" si="3"/>
        <v>0</v>
      </c>
      <c r="V285" s="96" t="n">
        <f t="shared" si="4"/>
        <v>0</v>
      </c>
      <c r="W285" s="96" t="n">
        <f t="shared" si="5"/>
        <v>0</v>
      </c>
      <c r="X285" s="96" t="n">
        <f t="shared" si="6"/>
        <v>0</v>
      </c>
      <c r="Y285" s="96" t="n">
        <f t="shared" si="7"/>
        <v>0</v>
      </c>
      <c r="Z285" s="95" t="str">
        <f>IF(OR(ISBLANK('Prediction Log'!N300),ISBLANK('Bet Log'!$N285)), "", IF('Prediction Log'!W300="Y", "W", "L"))</f>
        <v/>
      </c>
      <c r="AA285" s="96" t="str">
        <f t="shared" si="8"/>
        <v/>
      </c>
      <c r="AB285" s="95" t="str">
        <f>IF(OR(ISBLANK('Prediction Log'!N300),ISBLANK('Bet Log'!$O285)), "", IF('Prediction Log'!X300="Y", "W", "L"))</f>
        <v/>
      </c>
      <c r="AC285" s="96" t="str">
        <f t="shared" si="9"/>
        <v/>
      </c>
      <c r="AD285" s="95"/>
      <c r="AE285" s="92" t="str">
        <f t="shared" si="10"/>
        <v/>
      </c>
      <c r="AF285" s="97" t="n">
        <f>IF(ISERROR('Bet Log'!$AA285+'Bet Log'!$AC285+'Bet Log'!$AE285), "", 'Bet Log'!$AA285+'Bet Log'!$AC285+'Bet Log'!$AE285)</f>
        <v>0</v>
      </c>
    </row>
    <row r="286" ht="14.25" customHeight="1">
      <c r="A286" s="92" t="n">
        <f>Games!A282</f>
        <v>13</v>
      </c>
      <c r="B286" s="92" t="str">
        <f>IF('Prediction Log'!B301=0, "",'Prediction Log'!B301)</f>
        <v>Michigan</v>
      </c>
      <c r="C286" s="92" t="str">
        <f>IF('Prediction Log'!C301=0, "",'Prediction Log'!C301)</f>
        <v>Ohio State</v>
      </c>
      <c r="D286" s="92" t="n">
        <f>IF('Prediction Log'!D301=0, "",'Prediction Log'!D301)</f>
        <v>-3.5</v>
      </c>
      <c r="E286" s="92" t="n">
        <f>IF('Prediction Log'!E301=0, "",'Prediction Log'!E301)</f>
        <v>-3</v>
      </c>
      <c r="F286" s="92" t="str">
        <f>IF('Prediction Log'!I301=0, "",'Prediction Log'!I301)</f>
        <v>Michigan</v>
      </c>
      <c r="G286" s="70" t="str">
        <f>IF(ISBLANK(Games!B282), "",'Prediction Log'!$J301)</f>
        <v>Michigan</v>
      </c>
      <c r="H286" s="93" t="n">
        <f>'Prediction Log'!$K301</f>
        <v>0.683361</v>
      </c>
      <c r="I286" s="92" t="str">
        <f>IF(ISBLANK(Games!M282), "",IF(AND(Games!M282="",Games!N282=""),"",IF(ISTEXT(Games!N282), "Side",Games!M282)))</f>
        <v/>
      </c>
      <c r="J286" s="92" t="str">
        <f>IF(ISBLANK(Games!M282), "",IF('Bet Log'!$I286="Spread", Games!O282, ""))</f>
        <v/>
      </c>
      <c r="K286" s="92" t="str">
        <f>IF(ISBLANK(Games!N282), "",IF(ISTEXT(Games!N282), Games!N282, ""))</f>
        <v/>
      </c>
      <c r="L286" s="92" t="str">
        <f>IF(ISBLANK(Games!Q282), "", Games!Q282)</f>
        <v/>
      </c>
      <c r="M286" s="92"/>
      <c r="N286" s="94"/>
      <c r="O286" s="94"/>
      <c r="P286" s="95"/>
      <c r="Q286" s="95"/>
      <c r="R286" s="95"/>
      <c r="S286" s="95"/>
      <c r="T286" s="96" t="n">
        <f t="shared" si="2"/>
        <v>0</v>
      </c>
      <c r="U286" s="96" t="n">
        <f t="shared" si="3"/>
        <v>0</v>
      </c>
      <c r="V286" s="96" t="n">
        <f t="shared" si="4"/>
        <v>0</v>
      </c>
      <c r="W286" s="96" t="n">
        <f t="shared" si="5"/>
        <v>0</v>
      </c>
      <c r="X286" s="96" t="n">
        <f t="shared" si="6"/>
        <v>0</v>
      </c>
      <c r="Y286" s="96" t="n">
        <f t="shared" si="7"/>
        <v>0</v>
      </c>
      <c r="Z286" s="95" t="str">
        <f>IF(OR(ISBLANK('Prediction Log'!N301),ISBLANK('Bet Log'!$N286)), "", IF('Prediction Log'!W301="Y", "W", "L"))</f>
        <v/>
      </c>
      <c r="AA286" s="96" t="str">
        <f t="shared" si="8"/>
        <v/>
      </c>
      <c r="AB286" s="95" t="str">
        <f>IF(OR(ISBLANK('Prediction Log'!N301),ISBLANK('Bet Log'!$O286)), "", IF('Prediction Log'!X301="Y", "W", "L"))</f>
        <v/>
      </c>
      <c r="AC286" s="96" t="str">
        <f t="shared" si="9"/>
        <v/>
      </c>
      <c r="AD286" s="95"/>
      <c r="AE286" s="92" t="str">
        <f t="shared" si="10"/>
        <v/>
      </c>
      <c r="AF286" s="97" t="n">
        <f>IF(ISERROR('Bet Log'!$AA286+'Bet Log'!$AC286+'Bet Log'!$AE286), "", 'Bet Log'!$AA286+'Bet Log'!$AC286+'Bet Log'!$AE286)</f>
        <v>0</v>
      </c>
    </row>
    <row r="287" ht="14.25" customHeight="1">
      <c r="A287" s="92" t="n">
        <f>Games!A283</f>
        <v>13</v>
      </c>
      <c r="B287" s="92" t="str">
        <f>IF('Prediction Log'!B302=0, "",'Prediction Log'!B302)</f>
        <v>UCF</v>
      </c>
      <c r="C287" s="92" t="str">
        <f>IF('Prediction Log'!C302=0, "",'Prediction Log'!C302)</f>
        <v>Houston</v>
      </c>
      <c r="D287" s="92" t="n">
        <f>IF('Prediction Log'!D302=0, "",'Prediction Log'!D302)</f>
        <v>-13.5</v>
      </c>
      <c r="E287" s="92" t="n">
        <f>IF('Prediction Log'!E302=0, "",'Prediction Log'!E302)</f>
        <v>-5</v>
      </c>
      <c r="F287" s="92" t="str">
        <f>IF('Prediction Log'!I302=0, "",'Prediction Log'!I302)</f>
        <v>UCF</v>
      </c>
      <c r="G287" s="70" t="str">
        <f>IF(ISBLANK(Games!B283), "",'Prediction Log'!$J302)</f>
        <v>UCF</v>
      </c>
      <c r="H287" s="93" t="n">
        <f>'Prediction Log'!$K302</f>
        <v>0.586128</v>
      </c>
      <c r="I287" s="92" t="str">
        <f>IF(ISBLANK(Games!M283), "",IF(AND(Games!M283="",Games!N283=""),"",IF(ISTEXT(Games!N283), "Side",Games!M283)))</f>
        <v/>
      </c>
      <c r="J287" s="92" t="str">
        <f>IF(ISBLANK(Games!M283), "",IF('Bet Log'!$I287="Spread", Games!O283, ""))</f>
        <v/>
      </c>
      <c r="K287" s="92" t="str">
        <f>IF(ISBLANK(Games!N283), "",IF(ISTEXT(Games!N283), Games!N283, ""))</f>
        <v/>
      </c>
      <c r="L287" s="92" t="str">
        <f>IF(ISBLANK(Games!Q283), "", Games!Q283)</f>
        <v/>
      </c>
      <c r="M287" s="92"/>
      <c r="N287" s="94"/>
      <c r="O287" s="94"/>
      <c r="P287" s="95"/>
      <c r="Q287" s="95"/>
      <c r="R287" s="95"/>
      <c r="S287" s="95"/>
      <c r="T287" s="96" t="n">
        <f t="shared" si="2"/>
        <v>0</v>
      </c>
      <c r="U287" s="96" t="n">
        <f t="shared" si="3"/>
        <v>0</v>
      </c>
      <c r="V287" s="96" t="n">
        <f t="shared" si="4"/>
        <v>0</v>
      </c>
      <c r="W287" s="96" t="n">
        <f t="shared" si="5"/>
        <v>0</v>
      </c>
      <c r="X287" s="96" t="n">
        <f t="shared" si="6"/>
        <v>0</v>
      </c>
      <c r="Y287" s="96" t="n">
        <f t="shared" si="7"/>
        <v>0</v>
      </c>
      <c r="Z287" s="95" t="str">
        <f>IF(OR(ISBLANK('Prediction Log'!N302),ISBLANK('Bet Log'!$N287)), "", IF('Prediction Log'!W302="Y", "W", "L"))</f>
        <v/>
      </c>
      <c r="AA287" s="96" t="str">
        <f t="shared" si="8"/>
        <v/>
      </c>
      <c r="AB287" s="95" t="str">
        <f>IF(OR(ISBLANK('Prediction Log'!N302),ISBLANK('Bet Log'!$O287)), "", IF('Prediction Log'!X302="Y", "W", "L"))</f>
        <v/>
      </c>
      <c r="AC287" s="96" t="str">
        <f t="shared" si="9"/>
        <v/>
      </c>
      <c r="AD287" s="95"/>
      <c r="AE287" s="92" t="str">
        <f t="shared" si="10"/>
        <v/>
      </c>
      <c r="AF287" s="97" t="n">
        <f>IF(ISERROR('Bet Log'!$AA287+'Bet Log'!$AC287+'Bet Log'!$AE287), "", 'Bet Log'!$AA287+'Bet Log'!$AC287+'Bet Log'!$AE287)</f>
        <v>0</v>
      </c>
    </row>
    <row r="288" ht="14.25" customHeight="1">
      <c r="A288" s="92" t="n">
        <f>Games!A284</f>
        <v>13</v>
      </c>
      <c r="B288" s="92" t="str">
        <f>IF('Prediction Log'!B303=0, "",'Prediction Log'!B303)</f>
        <v>SMU</v>
      </c>
      <c r="C288" s="92" t="str">
        <f>IF('Prediction Log'!C303=0, "",'Prediction Log'!C303)</f>
        <v>Navy</v>
      </c>
      <c r="D288" s="92" t="n">
        <f>IF('Prediction Log'!D303=0, "",'Prediction Log'!D303)</f>
        <v>-18.5</v>
      </c>
      <c r="E288" s="92" t="n">
        <f>IF('Prediction Log'!E303=0, "",'Prediction Log'!E303)</f>
        <v>-25.8</v>
      </c>
      <c r="F288" s="92" t="str">
        <f>IF('Prediction Log'!I303=0, "",'Prediction Log'!I303)</f>
        <v>SMU</v>
      </c>
      <c r="G288" s="70" t="str">
        <f>IF(ISBLANK(Games!B284), "",'Prediction Log'!$J303)</f>
        <v>SMU</v>
      </c>
      <c r="H288" s="93" t="n">
        <f>'Prediction Log'!$K303</f>
        <v>0.994843</v>
      </c>
      <c r="I288" s="92" t="str">
        <f>IF(ISBLANK(Games!M284), "",IF(AND(Games!M284="",Games!N284=""),"",IF(ISTEXT(Games!N284), "Side",Games!M284)))</f>
        <v/>
      </c>
      <c r="J288" s="92" t="str">
        <f>IF(ISBLANK(Games!M284), "",IF('Bet Log'!$I288="Spread", Games!O284, ""))</f>
        <v/>
      </c>
      <c r="K288" s="92" t="str">
        <f>IF(ISBLANK(Games!N284), "",IF(ISTEXT(Games!N284), Games!N284, ""))</f>
        <v/>
      </c>
      <c r="L288" s="92" t="str">
        <f>IF(ISBLANK(Games!Q284), "", Games!Q284)</f>
        <v/>
      </c>
      <c r="M288" s="92"/>
      <c r="N288" s="94"/>
      <c r="O288" s="94"/>
      <c r="P288" s="95"/>
      <c r="Q288" s="95"/>
      <c r="R288" s="95"/>
      <c r="S288" s="95"/>
      <c r="T288" s="96" t="n">
        <f t="shared" si="2"/>
        <v>0</v>
      </c>
      <c r="U288" s="96" t="n">
        <f t="shared" si="3"/>
        <v>0</v>
      </c>
      <c r="V288" s="96" t="n">
        <f t="shared" si="4"/>
        <v>0</v>
      </c>
      <c r="W288" s="96" t="n">
        <f t="shared" si="5"/>
        <v>0</v>
      </c>
      <c r="X288" s="96" t="n">
        <f t="shared" si="6"/>
        <v>0</v>
      </c>
      <c r="Y288" s="96" t="n">
        <f t="shared" si="7"/>
        <v>0</v>
      </c>
      <c r="Z288" s="95" t="str">
        <f>IF(OR(ISBLANK('Prediction Log'!N303),ISBLANK('Bet Log'!$N288)), "", IF('Prediction Log'!W303="Y", "W", "L"))</f>
        <v/>
      </c>
      <c r="AA288" s="96" t="str">
        <f t="shared" si="8"/>
        <v/>
      </c>
      <c r="AB288" s="95" t="str">
        <f>IF(OR(ISBLANK('Prediction Log'!N303),ISBLANK('Bet Log'!$O288)), "", IF('Prediction Log'!X303="Y", "W", "L"))</f>
        <v/>
      </c>
      <c r="AC288" s="96" t="str">
        <f t="shared" si="9"/>
        <v/>
      </c>
      <c r="AD288" s="95"/>
      <c r="AE288" s="92" t="str">
        <f t="shared" si="10"/>
        <v/>
      </c>
      <c r="AF288" s="97" t="n">
        <f>IF(ISERROR('Bet Log'!$AA288+'Bet Log'!$AC288+'Bet Log'!$AE288), "", 'Bet Log'!$AA288+'Bet Log'!$AC288+'Bet Log'!$AE288)</f>
        <v>0</v>
      </c>
    </row>
    <row r="289" ht="14.25" customHeight="1">
      <c r="A289" s="92" t="n">
        <f>Games!A285</f>
        <v>13</v>
      </c>
      <c r="B289" s="92" t="str">
        <f>IF('Prediction Log'!B304=0, "",'Prediction Log'!B304)</f>
        <v>Louisville</v>
      </c>
      <c r="C289" s="92" t="str">
        <f>IF('Prediction Log'!C304=0, "",'Prediction Log'!C304)</f>
        <v>Kentucky</v>
      </c>
      <c r="D289" s="92" t="n">
        <f>IF('Prediction Log'!D304=0, "",'Prediction Log'!D304)</f>
        <v>-7.5</v>
      </c>
      <c r="E289" s="92" t="n">
        <f>IF('Prediction Log'!E304=0, "",'Prediction Log'!E304)</f>
        <v>-12.4</v>
      </c>
      <c r="F289" s="92" t="str">
        <f>IF('Prediction Log'!I304=0, "",'Prediction Log'!I304)</f>
        <v>Louisville</v>
      </c>
      <c r="G289" s="70" t="str">
        <f>IF(ISBLANK(Games!B285), "",'Prediction Log'!$J304)</f>
        <v>Louisville</v>
      </c>
      <c r="H289" s="93" t="n">
        <f>'Prediction Log'!$K304</f>
        <v>0.87509</v>
      </c>
      <c r="I289" s="92" t="str">
        <f>IF(ISBLANK(Games!M285), "",IF(AND(Games!M285="",Games!N285=""),"",IF(ISTEXT(Games!N285), "Side",Games!M285)))</f>
        <v/>
      </c>
      <c r="J289" s="92" t="str">
        <f>IF(ISBLANK(Games!M285), "",IF('Bet Log'!$I289="Spread", Games!O285, ""))</f>
        <v/>
      </c>
      <c r="K289" s="92" t="str">
        <f>IF(ISBLANK(Games!N285), "",IF(ISTEXT(Games!N285), Games!N285, ""))</f>
        <v/>
      </c>
      <c r="L289" s="92" t="str">
        <f>IF(ISBLANK(Games!Q285), "", Games!Q285)</f>
        <v/>
      </c>
      <c r="M289" s="92"/>
      <c r="N289" s="94"/>
      <c r="O289" s="94"/>
      <c r="P289" s="95"/>
      <c r="Q289" s="95"/>
      <c r="R289" s="95"/>
      <c r="S289" s="95"/>
      <c r="T289" s="96" t="n">
        <f t="shared" si="2"/>
        <v>0</v>
      </c>
      <c r="U289" s="96" t="n">
        <f t="shared" si="3"/>
        <v>0</v>
      </c>
      <c r="V289" s="96" t="n">
        <f t="shared" si="4"/>
        <v>0</v>
      </c>
      <c r="W289" s="96" t="n">
        <f t="shared" si="5"/>
        <v>0</v>
      </c>
      <c r="X289" s="96" t="n">
        <f t="shared" si="6"/>
        <v>0</v>
      </c>
      <c r="Y289" s="96" t="n">
        <f t="shared" si="7"/>
        <v>0</v>
      </c>
      <c r="Z289" s="95" t="str">
        <f>IF(OR(ISBLANK('Prediction Log'!N304),ISBLANK('Bet Log'!$N289)), "", IF('Prediction Log'!W304="Y", "W", "L"))</f>
        <v/>
      </c>
      <c r="AA289" s="96" t="str">
        <f t="shared" si="8"/>
        <v/>
      </c>
      <c r="AB289" s="95" t="str">
        <f>IF(OR(ISBLANK('Prediction Log'!N304),ISBLANK('Bet Log'!$O289)), "", IF('Prediction Log'!X304="Y", "W", "L"))</f>
        <v/>
      </c>
      <c r="AC289" s="96" t="str">
        <f t="shared" si="9"/>
        <v/>
      </c>
      <c r="AD289" s="95"/>
      <c r="AE289" s="92" t="str">
        <f t="shared" si="10"/>
        <v/>
      </c>
      <c r="AF289" s="97" t="n">
        <f>IF(ISERROR('Bet Log'!$AA289+'Bet Log'!$AC289+'Bet Log'!$AE289), "", 'Bet Log'!$AA289+'Bet Log'!$AC289+'Bet Log'!$AE289)</f>
        <v>0</v>
      </c>
    </row>
    <row r="290" ht="14.25" customHeight="1">
      <c r="A290" s="92" t="n">
        <f>Games!A286</f>
        <v>13</v>
      </c>
      <c r="B290" s="92" t="str">
        <f>IF('Prediction Log'!B305=0, "",'Prediction Log'!B305)</f>
        <v>Kent State</v>
      </c>
      <c r="C290" s="92" t="str">
        <f>IF('Prediction Log'!C305=0, "",'Prediction Log'!C305)</f>
        <v>Northern Illinois</v>
      </c>
      <c r="D290" s="92" t="n">
        <f>IF('Prediction Log'!D305=0, "",'Prediction Log'!D305)</f>
        <v>18.5</v>
      </c>
      <c r="E290" s="92" t="n">
        <f>IF('Prediction Log'!E305=0, "",'Prediction Log'!E305)</f>
        <v>25.9</v>
      </c>
      <c r="F290" s="92" t="str">
        <f>IF('Prediction Log'!I305=0, "",'Prediction Log'!I305)</f>
        <v>Northern Illinois</v>
      </c>
      <c r="G290" s="70" t="str">
        <f>IF(ISBLANK(Games!B286), "",'Prediction Log'!$J305)</f>
        <v>Northern Illinois</v>
      </c>
      <c r="H290" s="93" t="n">
        <f>'Prediction Log'!$K305</f>
        <v>0.995975</v>
      </c>
      <c r="I290" s="92" t="str">
        <f>IF(ISBLANK(Games!M286), "",IF(AND(Games!M286="",Games!N286=""),"",IF(ISTEXT(Games!N286), "Side",Games!M286)))</f>
        <v/>
      </c>
      <c r="J290" s="92" t="str">
        <f>IF(ISBLANK(Games!M286), "",IF('Bet Log'!$I290="Spread", Games!O286, ""))</f>
        <v/>
      </c>
      <c r="K290" s="92" t="str">
        <f>IF(ISBLANK(Games!N286), "",IF(ISTEXT(Games!N286), Games!N286, ""))</f>
        <v/>
      </c>
      <c r="L290" s="92" t="str">
        <f>IF(ISBLANK(Games!Q286), "", Games!Q286)</f>
        <v/>
      </c>
      <c r="M290" s="92"/>
      <c r="N290" s="94"/>
      <c r="O290" s="94"/>
      <c r="P290" s="95"/>
      <c r="Q290" s="95"/>
      <c r="R290" s="95"/>
      <c r="S290" s="95"/>
      <c r="T290" s="96" t="n">
        <f t="shared" si="2"/>
        <v>0</v>
      </c>
      <c r="U290" s="96" t="n">
        <f t="shared" si="3"/>
        <v>0</v>
      </c>
      <c r="V290" s="96" t="n">
        <f t="shared" si="4"/>
        <v>0</v>
      </c>
      <c r="W290" s="96" t="n">
        <f t="shared" si="5"/>
        <v>0</v>
      </c>
      <c r="X290" s="96" t="n">
        <f t="shared" si="6"/>
        <v>0</v>
      </c>
      <c r="Y290" s="96" t="n">
        <f t="shared" si="7"/>
        <v>0</v>
      </c>
      <c r="Z290" s="95" t="str">
        <f>IF(OR(ISBLANK('Prediction Log'!N305),ISBLANK('Bet Log'!$N290)), "", IF('Prediction Log'!W305="Y", "W", "L"))</f>
        <v/>
      </c>
      <c r="AA290" s="96" t="str">
        <f t="shared" si="8"/>
        <v/>
      </c>
      <c r="AB290" s="95" t="str">
        <f>IF(OR(ISBLANK('Prediction Log'!N305),ISBLANK('Bet Log'!$O290)), "", IF('Prediction Log'!X305="Y", "W", "L"))</f>
        <v/>
      </c>
      <c r="AC290" s="96" t="str">
        <f t="shared" si="9"/>
        <v/>
      </c>
      <c r="AD290" s="95"/>
      <c r="AE290" s="92" t="str">
        <f t="shared" si="10"/>
        <v/>
      </c>
      <c r="AF290" s="97" t="n">
        <f>IF(ISERROR('Bet Log'!$AA290+'Bet Log'!$AC290+'Bet Log'!$AE290), "", 'Bet Log'!$AA290+'Bet Log'!$AC290+'Bet Log'!$AE290)</f>
        <v>0</v>
      </c>
    </row>
    <row r="291" ht="14.25" customHeight="1">
      <c r="A291" s="92" t="n">
        <f>Games!A287</f>
        <v>13</v>
      </c>
      <c r="B291" s="92" t="str">
        <f>IF('Prediction Log'!B306=0, "",'Prediction Log'!B306)</f>
        <v>Duke</v>
      </c>
      <c r="C291" s="92" t="str">
        <f>IF('Prediction Log'!C306=0, "",'Prediction Log'!C306)</f>
        <v>Pittsburgh</v>
      </c>
      <c r="D291" s="92" t="n">
        <f>IF('Prediction Log'!D306=0, "",'Prediction Log'!D306)</f>
        <v>-6.5</v>
      </c>
      <c r="E291" s="92" t="n">
        <f>IF('Prediction Log'!E306=0, "",'Prediction Log'!E306)</f>
        <v>-14.3</v>
      </c>
      <c r="F291" s="92" t="str">
        <f>IF('Prediction Log'!I306=0, "",'Prediction Log'!I306)</f>
        <v>Duke</v>
      </c>
      <c r="G291" s="70" t="str">
        <f>IF(ISBLANK(Games!B287), "",'Prediction Log'!$J306)</f>
        <v>Duke</v>
      </c>
      <c r="H291" s="93" t="n">
        <f>'Prediction Log'!$K306</f>
        <v>0.942184</v>
      </c>
      <c r="I291" s="92" t="str">
        <f>IF(ISBLANK(Games!M287), "",IF(AND(Games!M287="",Games!N287=""),"",IF(ISTEXT(Games!N287), "Side",Games!M287)))</f>
        <v>Side</v>
      </c>
      <c r="J291" s="92" t="str">
        <f>IF(ISBLANK(Games!M287), "",IF('Bet Log'!$I291="Spread", Games!O287, ""))</f>
        <v/>
      </c>
      <c r="K291" s="92" t="str">
        <f>IF(ISBLANK(Games!N287), "",IF(ISTEXT(Games!N287), Games!N287, ""))</f>
        <v>Duke</v>
      </c>
      <c r="L291" s="92" t="str">
        <f>IF(ISBLANK(Games!Q287), "", Games!Q287)</f>
        <v/>
      </c>
      <c r="M291" s="92"/>
      <c r="N291" s="94" t="n">
        <v>4.0</v>
      </c>
      <c r="O291" s="94"/>
      <c r="P291" s="95"/>
      <c r="Q291" s="95" t="n">
        <v>-236.0</v>
      </c>
      <c r="R291" s="95"/>
      <c r="S291" s="95"/>
      <c r="T291" s="96" t="n">
        <f t="shared" si="2"/>
        <v>5.694915254</v>
      </c>
      <c r="U291" s="96" t="n">
        <f t="shared" si="3"/>
        <v>1.694915254</v>
      </c>
      <c r="V291" s="96" t="n">
        <f t="shared" si="4"/>
        <v>0</v>
      </c>
      <c r="W291" s="96" t="n">
        <f t="shared" si="5"/>
        <v>0</v>
      </c>
      <c r="X291" s="96" t="n">
        <f t="shared" si="6"/>
        <v>0</v>
      </c>
      <c r="Y291" s="96" t="n">
        <f t="shared" si="7"/>
        <v>0</v>
      </c>
      <c r="Z291" s="95" t="str">
        <f>IF(OR(ISBLANK('Prediction Log'!N306),ISBLANK('Bet Log'!$N291)), "", IF('Prediction Log'!W306="Y", "W", "L"))</f>
        <v>W</v>
      </c>
      <c r="AA291" s="96" t="n">
        <f t="shared" si="8"/>
        <v>1.694915254</v>
      </c>
      <c r="AB291" s="95" t="str">
        <f>IF(OR(ISBLANK('Prediction Log'!N306),ISBLANK('Bet Log'!$O291)), "", IF('Prediction Log'!X306="Y", "W", "L"))</f>
        <v/>
      </c>
      <c r="AC291" s="96" t="str">
        <f t="shared" si="9"/>
        <v/>
      </c>
      <c r="AD291" s="95"/>
      <c r="AE291" s="92" t="str">
        <f t="shared" si="10"/>
        <v/>
      </c>
      <c r="AF291" s="97" t="n">
        <f>IF(ISERROR('Bet Log'!$AA291+'Bet Log'!$AC291+'Bet Log'!$AE291), "", 'Bet Log'!$AA291+'Bet Log'!$AC291+'Bet Log'!$AE291)</f>
        <v>1.694915254</v>
      </c>
    </row>
    <row r="292" ht="14.25" customHeight="1">
      <c r="A292" s="92" t="n">
        <f>Games!A288</f>
        <v>13</v>
      </c>
      <c r="B292" s="92" t="str">
        <f>IF('Prediction Log'!B307=0, "",'Prediction Log'!B307)</f>
        <v>LSU</v>
      </c>
      <c r="C292" s="92" t="str">
        <f>IF('Prediction Log'!C307=0, "",'Prediction Log'!C307)</f>
        <v>Texas A&amp;M</v>
      </c>
      <c r="D292" s="92" t="n">
        <f>IF('Prediction Log'!D307=0, "",'Prediction Log'!D307)</f>
        <v>-11.5</v>
      </c>
      <c r="E292" s="92" t="n">
        <f>IF('Prediction Log'!E307=0, "",'Prediction Log'!E307)</f>
        <v>-5.2</v>
      </c>
      <c r="F292" s="92" t="str">
        <f>IF('Prediction Log'!I307=0, "",'Prediction Log'!I307)</f>
        <v>LSU</v>
      </c>
      <c r="G292" s="70" t="str">
        <f>IF(ISBLANK(Games!B288), "",'Prediction Log'!$J307)</f>
        <v>LSU</v>
      </c>
      <c r="H292" s="93" t="n">
        <f>'Prediction Log'!$K307</f>
        <v>0.626139</v>
      </c>
      <c r="I292" s="92" t="str">
        <f>IF(ISBLANK(Games!M288), "",IF(AND(Games!M288="",Games!N288=""),"",IF(ISTEXT(Games!N288), "Side",Games!M288)))</f>
        <v/>
      </c>
      <c r="J292" s="92" t="str">
        <f>IF(ISBLANK(Games!M288), "",IF('Bet Log'!$I292="Spread", Games!O288, ""))</f>
        <v/>
      </c>
      <c r="K292" s="92" t="str">
        <f>IF(ISBLANK(Games!N288), "",IF(ISTEXT(Games!N288), Games!N288, ""))</f>
        <v/>
      </c>
      <c r="L292" s="92" t="str">
        <f>IF(ISBLANK(Games!Q288), "", Games!Q288)</f>
        <v/>
      </c>
      <c r="M292" s="92"/>
      <c r="N292" s="94"/>
      <c r="O292" s="94"/>
      <c r="P292" s="95"/>
      <c r="Q292" s="95"/>
      <c r="R292" s="95"/>
      <c r="S292" s="95"/>
      <c r="T292" s="96" t="n">
        <f t="shared" si="2"/>
        <v>0</v>
      </c>
      <c r="U292" s="96" t="n">
        <f t="shared" si="3"/>
        <v>0</v>
      </c>
      <c r="V292" s="96" t="n">
        <f t="shared" si="4"/>
        <v>0</v>
      </c>
      <c r="W292" s="96" t="n">
        <f t="shared" si="5"/>
        <v>0</v>
      </c>
      <c r="X292" s="96" t="n">
        <f t="shared" si="6"/>
        <v>0</v>
      </c>
      <c r="Y292" s="96" t="n">
        <f t="shared" si="7"/>
        <v>0</v>
      </c>
      <c r="Z292" s="95" t="str">
        <f>IF(OR(ISBLANK('Prediction Log'!N307),ISBLANK('Bet Log'!$N292)), "", IF('Prediction Log'!W307="Y", "W", "L"))</f>
        <v/>
      </c>
      <c r="AA292" s="96" t="str">
        <f t="shared" si="8"/>
        <v/>
      </c>
      <c r="AB292" s="95" t="str">
        <f>IF(OR(ISBLANK('Prediction Log'!N307),ISBLANK('Bet Log'!$O292)), "", IF('Prediction Log'!X307="Y", "W", "L"))</f>
        <v/>
      </c>
      <c r="AC292" s="96" t="str">
        <f t="shared" si="9"/>
        <v/>
      </c>
      <c r="AD292" s="95"/>
      <c r="AE292" s="92" t="str">
        <f t="shared" si="10"/>
        <v/>
      </c>
      <c r="AF292" s="97" t="n">
        <f>IF(ISERROR('Bet Log'!$AA292+'Bet Log'!$AC292+'Bet Log'!$AE292), "", 'Bet Log'!$AA292+'Bet Log'!$AC292+'Bet Log'!$AE292)</f>
        <v>0</v>
      </c>
    </row>
    <row r="293" ht="14.25" customHeight="1">
      <c r="A293" s="92" t="n">
        <f>Games!A289</f>
        <v>13</v>
      </c>
      <c r="B293" s="92" t="str">
        <f>IF('Prediction Log'!B308=0, "",'Prediction Log'!B308)</f>
        <v>Purdue</v>
      </c>
      <c r="C293" s="92" t="str">
        <f>IF('Prediction Log'!C308=0, "",'Prediction Log'!C308)</f>
        <v>Indiana</v>
      </c>
      <c r="D293" s="92" t="n">
        <f>IF('Prediction Log'!D308=0, "",'Prediction Log'!D308)</f>
        <v>-3.5</v>
      </c>
      <c r="E293" s="92" t="n">
        <f>IF('Prediction Log'!E308=0, "",'Prediction Log'!E308)</f>
        <v>-8.7</v>
      </c>
      <c r="F293" s="92" t="str">
        <f>IF('Prediction Log'!I308=0, "",'Prediction Log'!I308)</f>
        <v>Purdue</v>
      </c>
      <c r="G293" s="70" t="str">
        <f>IF(ISBLANK(Games!B289), "",'Prediction Log'!$J308)</f>
        <v>Purdue</v>
      </c>
      <c r="H293" s="93" t="n">
        <f>'Prediction Log'!$K308</f>
        <v>0.764553</v>
      </c>
      <c r="I293" s="92" t="str">
        <f>IF(ISBLANK(Games!M289), "",IF(AND(Games!M289="",Games!N289=""),"",IF(ISTEXT(Games!N289), "Side",Games!M289)))</f>
        <v/>
      </c>
      <c r="J293" s="92" t="str">
        <f>IF(ISBLANK(Games!M289), "",IF('Bet Log'!$I293="Spread", Games!O289, ""))</f>
        <v/>
      </c>
      <c r="K293" s="92" t="str">
        <f>IF(ISBLANK(Games!N289), "",IF(ISTEXT(Games!N289), Games!N289, ""))</f>
        <v/>
      </c>
      <c r="L293" s="92" t="str">
        <f>IF(ISBLANK(Games!Q289), "", Games!Q289)</f>
        <v/>
      </c>
      <c r="M293" s="92"/>
      <c r="N293" s="94"/>
      <c r="O293" s="94"/>
      <c r="P293" s="95"/>
      <c r="Q293" s="95"/>
      <c r="R293" s="95"/>
      <c r="S293" s="95"/>
      <c r="T293" s="96" t="n">
        <f t="shared" si="2"/>
        <v>0</v>
      </c>
      <c r="U293" s="96" t="n">
        <f t="shared" si="3"/>
        <v>0</v>
      </c>
      <c r="V293" s="96" t="n">
        <f t="shared" si="4"/>
        <v>0</v>
      </c>
      <c r="W293" s="96" t="n">
        <f t="shared" si="5"/>
        <v>0</v>
      </c>
      <c r="X293" s="96" t="n">
        <f t="shared" si="6"/>
        <v>0</v>
      </c>
      <c r="Y293" s="96" t="n">
        <f t="shared" si="7"/>
        <v>0</v>
      </c>
      <c r="Z293" s="95" t="str">
        <f>IF(OR(ISBLANK('Prediction Log'!N308),ISBLANK('Bet Log'!$N293)), "", IF('Prediction Log'!W308="Y", "W", "L"))</f>
        <v/>
      </c>
      <c r="AA293" s="96" t="str">
        <f t="shared" si="8"/>
        <v/>
      </c>
      <c r="AB293" s="95" t="str">
        <f>IF(OR(ISBLANK('Prediction Log'!N308),ISBLANK('Bet Log'!$O293)), "", IF('Prediction Log'!X308="Y", "W", "L"))</f>
        <v/>
      </c>
      <c r="AC293" s="96" t="str">
        <f t="shared" si="9"/>
        <v/>
      </c>
      <c r="AD293" s="95"/>
      <c r="AE293" s="92" t="str">
        <f t="shared" si="10"/>
        <v/>
      </c>
      <c r="AF293" s="97" t="n">
        <f>IF(ISERROR('Bet Log'!$AA293+'Bet Log'!$AC293+'Bet Log'!$AE293), "", 'Bet Log'!$AA293+'Bet Log'!$AC293+'Bet Log'!$AE293)</f>
        <v>0</v>
      </c>
    </row>
    <row r="294" ht="14.25" customHeight="1">
      <c r="A294" s="92" t="n">
        <f>Games!A290</f>
        <v>13</v>
      </c>
      <c r="B294" s="92" t="str">
        <f>IF('Prediction Log'!B309=0, "",'Prediction Log'!B309)</f>
        <v>Ball State</v>
      </c>
      <c r="C294" s="92" t="str">
        <f>IF('Prediction Log'!C309=0, "",'Prediction Log'!C309)</f>
        <v>Miami (OH)</v>
      </c>
      <c r="D294" s="92" t="n">
        <f>IF('Prediction Log'!D309=0, "",'Prediction Log'!D309)</f>
        <v>6.5</v>
      </c>
      <c r="E294" s="92" t="n">
        <f>IF('Prediction Log'!E309=0, "",'Prediction Log'!E309)</f>
        <v>14.2</v>
      </c>
      <c r="F294" s="92" t="str">
        <f>IF('Prediction Log'!I309=0, "",'Prediction Log'!I309)</f>
        <v>Miami (OH)</v>
      </c>
      <c r="G294" s="70" t="str">
        <f>IF(ISBLANK(Games!B290), "",'Prediction Log'!$J309)</f>
        <v>Miami (OH)</v>
      </c>
      <c r="H294" s="93" t="n">
        <f>'Prediction Log'!$K309</f>
        <v>0.963593</v>
      </c>
      <c r="I294" s="92" t="str">
        <f>IF(ISBLANK(Games!M290), "",IF(AND(Games!M290="",Games!N290=""),"",IF(ISTEXT(Games!N290), "Side",Games!M290)))</f>
        <v>Spread</v>
      </c>
      <c r="J294" s="92" t="str">
        <f>IF(ISBLANK(Games!M290), "",IF('Bet Log'!$I294="Spread", Games!O290, ""))</f>
        <v>Miami (OH)</v>
      </c>
      <c r="K294" s="92" t="str">
        <f>IF(ISBLANK(Games!N290), "",IF(ISTEXT(Games!N290), Games!N290, ""))</f>
        <v/>
      </c>
      <c r="L294" s="92" t="n">
        <f>IF(ISBLANK(Games!Q290), "", Games!Q290)</f>
        <v>6.5</v>
      </c>
      <c r="M294" s="92"/>
      <c r="N294" s="94"/>
      <c r="O294" s="94" t="n">
        <v>3.5</v>
      </c>
      <c r="P294" s="95"/>
      <c r="Q294" s="95"/>
      <c r="R294" s="95" t="n">
        <v>-110.0</v>
      </c>
      <c r="S294" s="95"/>
      <c r="T294" s="96" t="n">
        <f t="shared" si="2"/>
        <v>0</v>
      </c>
      <c r="U294" s="96" t="n">
        <f t="shared" si="3"/>
        <v>0</v>
      </c>
      <c r="V294" s="96" t="n">
        <f t="shared" si="4"/>
        <v>6.681818182</v>
      </c>
      <c r="W294" s="96" t="n">
        <f t="shared" si="5"/>
        <v>3.181818182</v>
      </c>
      <c r="X294" s="96" t="n">
        <f t="shared" si="6"/>
        <v>0</v>
      </c>
      <c r="Y294" s="96" t="n">
        <f t="shared" si="7"/>
        <v>0</v>
      </c>
      <c r="Z294" s="95" t="str">
        <f>IF(OR(ISBLANK('Prediction Log'!N309),ISBLANK('Bet Log'!$N294)), "", IF('Prediction Log'!W309="Y", "W", "L"))</f>
        <v/>
      </c>
      <c r="AA294" s="96" t="str">
        <f t="shared" si="8"/>
        <v/>
      </c>
      <c r="AB294" s="95" t="str">
        <f>IF(OR(ISBLANK('Prediction Log'!N309),ISBLANK('Bet Log'!$O294)), "", IF('Prediction Log'!X309="Y", "W", "L"))</f>
        <v>L</v>
      </c>
      <c r="AC294" s="96" t="n">
        <f t="shared" si="9"/>
        <v>-3.5</v>
      </c>
      <c r="AD294" s="95"/>
      <c r="AE294" s="92" t="str">
        <f t="shared" si="10"/>
        <v/>
      </c>
      <c r="AF294" s="97" t="n">
        <f>IF(ISERROR('Bet Log'!$AA294+'Bet Log'!$AC294+'Bet Log'!$AE294), "", 'Bet Log'!$AA294+'Bet Log'!$AC294+'Bet Log'!$AE294)</f>
        <v>-3.5</v>
      </c>
    </row>
    <row r="295" ht="14.25" customHeight="1">
      <c r="A295" s="92" t="n">
        <f>Games!A291</f>
        <v>13</v>
      </c>
      <c r="B295" s="92" t="str">
        <f>IF('Prediction Log'!B310=0, "",'Prediction Log'!B310)</f>
        <v>UMass</v>
      </c>
      <c r="C295" s="92" t="str">
        <f>IF('Prediction Log'!C310=0, "",'Prediction Log'!C310)</f>
        <v>Connecticut</v>
      </c>
      <c r="D295" s="92" t="n">
        <f>IF('Prediction Log'!D310=0, "",'Prediction Log'!D310)</f>
        <v>2.5</v>
      </c>
      <c r="E295" s="92" t="n">
        <f>IF('Prediction Log'!E310=0, "",'Prediction Log'!E310)</f>
        <v>-2.6</v>
      </c>
      <c r="F295" s="92" t="str">
        <f>IF('Prediction Log'!I310=0, "",'Prediction Log'!I310)</f>
        <v>UMass</v>
      </c>
      <c r="G295" s="70" t="str">
        <f>IF(ISBLANK(Games!B291), "",'Prediction Log'!$J310)</f>
        <v>UMass</v>
      </c>
      <c r="H295" s="93" t="n">
        <f>'Prediction Log'!$K310</f>
        <v>0.640679</v>
      </c>
      <c r="I295" s="92" t="str">
        <f>IF(ISBLANK(Games!M291), "",IF(AND(Games!M291="",Games!N291=""),"",IF(ISTEXT(Games!N291), "Side",Games!M291)))</f>
        <v/>
      </c>
      <c r="J295" s="92" t="str">
        <f>IF(ISBLANK(Games!M291), "",IF('Bet Log'!$I295="Spread", Games!O291, ""))</f>
        <v/>
      </c>
      <c r="K295" s="92" t="str">
        <f>IF(ISBLANK(Games!N291), "",IF(ISTEXT(Games!N291), Games!N291, ""))</f>
        <v/>
      </c>
      <c r="L295" s="92" t="str">
        <f>IF(ISBLANK(Games!Q291), "", Games!Q291)</f>
        <v/>
      </c>
      <c r="M295" s="92"/>
      <c r="N295" s="94"/>
      <c r="O295" s="94"/>
      <c r="P295" s="95"/>
      <c r="Q295" s="95"/>
      <c r="R295" s="95"/>
      <c r="S295" s="95"/>
      <c r="T295" s="96" t="n">
        <f t="shared" si="2"/>
        <v>0</v>
      </c>
      <c r="U295" s="96" t="n">
        <f t="shared" si="3"/>
        <v>0</v>
      </c>
      <c r="V295" s="96" t="n">
        <f t="shared" si="4"/>
        <v>0</v>
      </c>
      <c r="W295" s="96" t="n">
        <f t="shared" si="5"/>
        <v>0</v>
      </c>
      <c r="X295" s="96" t="n">
        <f t="shared" si="6"/>
        <v>0</v>
      </c>
      <c r="Y295" s="96" t="n">
        <f t="shared" si="7"/>
        <v>0</v>
      </c>
      <c r="Z295" s="95" t="str">
        <f>IF(OR(ISBLANK('Prediction Log'!N310),ISBLANK('Bet Log'!$N295)), "", IF('Prediction Log'!W310="Y", "W", "L"))</f>
        <v/>
      </c>
      <c r="AA295" s="96" t="str">
        <f t="shared" si="8"/>
        <v/>
      </c>
      <c r="AB295" s="95" t="str">
        <f>IF(OR(ISBLANK('Prediction Log'!N310),ISBLANK('Bet Log'!$O295)), "", IF('Prediction Log'!X310="Y", "W", "L"))</f>
        <v/>
      </c>
      <c r="AC295" s="96" t="str">
        <f t="shared" si="9"/>
        <v/>
      </c>
      <c r="AD295" s="95"/>
      <c r="AE295" s="92" t="str">
        <f t="shared" si="10"/>
        <v/>
      </c>
      <c r="AF295" s="97" t="n">
        <f>IF(ISERROR('Bet Log'!$AA295+'Bet Log'!$AC295+'Bet Log'!$AE295), "", 'Bet Log'!$AA295+'Bet Log'!$AC295+'Bet Log'!$AE295)</f>
        <v>0</v>
      </c>
    </row>
    <row r="296" ht="14.25" customHeight="1">
      <c r="A296" s="92" t="n">
        <f>Games!A292</f>
        <v>13</v>
      </c>
      <c r="B296" s="92" t="str">
        <f>IF('Prediction Log'!B311=0, "",'Prediction Log'!B311)</f>
        <v>Southern Mississippi</v>
      </c>
      <c r="C296" s="92" t="str">
        <f>IF('Prediction Log'!C311=0, "",'Prediction Log'!C311)</f>
        <v>Troy</v>
      </c>
      <c r="D296" s="92" t="n">
        <f>IF('Prediction Log'!D311=0, "",'Prediction Log'!D311)</f>
        <v>16.5</v>
      </c>
      <c r="E296" s="92" t="n">
        <f>IF('Prediction Log'!E311=0, "",'Prediction Log'!E311)</f>
        <v>22.7</v>
      </c>
      <c r="F296" s="92" t="str">
        <f>IF('Prediction Log'!I311=0, "",'Prediction Log'!I311)</f>
        <v>Troy</v>
      </c>
      <c r="G296" s="70" t="str">
        <f>IF(ISBLANK(Games!B292), "",'Prediction Log'!$J311)</f>
        <v>Troy</v>
      </c>
      <c r="H296" s="93" t="n">
        <f>'Prediction Log'!$K311</f>
        <v>0.986889</v>
      </c>
      <c r="I296" s="92" t="str">
        <f>IF(ISBLANK(Games!M292), "",IF(AND(Games!M292="",Games!N292=""),"",IF(ISTEXT(Games!N292), "Side",Games!M292)))</f>
        <v/>
      </c>
      <c r="J296" s="92" t="str">
        <f>IF(ISBLANK(Games!M292), "",IF('Bet Log'!$I296="Spread", Games!O292, ""))</f>
        <v/>
      </c>
      <c r="K296" s="92" t="str">
        <f>IF(ISBLANK(Games!N292), "",IF(ISTEXT(Games!N292), Games!N292, ""))</f>
        <v/>
      </c>
      <c r="L296" s="92" t="str">
        <f>IF(ISBLANK(Games!Q292), "", Games!Q292)</f>
        <v/>
      </c>
      <c r="M296" s="92"/>
      <c r="N296" s="94"/>
      <c r="O296" s="94"/>
      <c r="P296" s="95"/>
      <c r="Q296" s="95"/>
      <c r="R296" s="95"/>
      <c r="S296" s="95"/>
      <c r="T296" s="96" t="n">
        <f t="shared" si="2"/>
        <v>0</v>
      </c>
      <c r="U296" s="96" t="n">
        <f t="shared" si="3"/>
        <v>0</v>
      </c>
      <c r="V296" s="96" t="n">
        <f t="shared" si="4"/>
        <v>0</v>
      </c>
      <c r="W296" s="96" t="n">
        <f t="shared" si="5"/>
        <v>0</v>
      </c>
      <c r="X296" s="96" t="n">
        <f t="shared" si="6"/>
        <v>0</v>
      </c>
      <c r="Y296" s="96" t="n">
        <f t="shared" si="7"/>
        <v>0</v>
      </c>
      <c r="Z296" s="95" t="str">
        <f>IF(OR(ISBLANK('Prediction Log'!N311),ISBLANK('Bet Log'!$N296)), "", IF('Prediction Log'!W311="Y", "W", "L"))</f>
        <v/>
      </c>
      <c r="AA296" s="96" t="str">
        <f t="shared" si="8"/>
        <v/>
      </c>
      <c r="AB296" s="95" t="str">
        <f>IF(OR(ISBLANK('Prediction Log'!N311),ISBLANK('Bet Log'!$O296)), "", IF('Prediction Log'!X311="Y", "W", "L"))</f>
        <v/>
      </c>
      <c r="AC296" s="96" t="str">
        <f t="shared" si="9"/>
        <v/>
      </c>
      <c r="AD296" s="95"/>
      <c r="AE296" s="92" t="str">
        <f t="shared" si="10"/>
        <v/>
      </c>
      <c r="AF296" s="97" t="n">
        <f>IF(ISERROR('Bet Log'!$AA296+'Bet Log'!$AC296+'Bet Log'!$AE296), "", 'Bet Log'!$AA296+'Bet Log'!$AC296+'Bet Log'!$AE296)</f>
        <v>0</v>
      </c>
    </row>
    <row r="297" ht="14.25" customHeight="1">
      <c r="A297" s="92" t="n">
        <f>Games!A293</f>
        <v>13</v>
      </c>
      <c r="B297" s="92" t="str">
        <f>IF('Prediction Log'!B312=0, "",'Prediction Log'!B312)</f>
        <v>Sam Houston State</v>
      </c>
      <c r="C297" s="92" t="str">
        <f>IF('Prediction Log'!C312=0, "",'Prediction Log'!C312)</f>
        <v>Middle Tennessee</v>
      </c>
      <c r="D297" s="92" t="n">
        <f>IF('Prediction Log'!D312=0, "",'Prediction Log'!D312)</f>
        <v>3.5</v>
      </c>
      <c r="E297" s="92" t="n">
        <f>IF('Prediction Log'!E312=0, "",'Prediction Log'!E312)</f>
        <v>-1.9</v>
      </c>
      <c r="F297" s="92" t="str">
        <f>IF('Prediction Log'!I312=0, "",'Prediction Log'!I312)</f>
        <v>Sam Houston State</v>
      </c>
      <c r="G297" s="70" t="str">
        <f>IF(ISBLANK(Games!B293), "",'Prediction Log'!$J312)</f>
        <v>Middle Tennessee</v>
      </c>
      <c r="H297" s="93" t="n">
        <f>'Prediction Log'!$K312</f>
        <v>0.572584</v>
      </c>
      <c r="I297" s="92" t="str">
        <f>IF(ISBLANK(Games!M293), "",IF(AND(Games!M293="",Games!N293=""),"",IF(ISTEXT(Games!N293), "Side",Games!M293)))</f>
        <v/>
      </c>
      <c r="J297" s="92" t="str">
        <f>IF(ISBLANK(Games!M293), "",IF('Bet Log'!$I297="Spread", Games!O293, ""))</f>
        <v/>
      </c>
      <c r="K297" s="92" t="str">
        <f>IF(ISBLANK(Games!N293), "",IF(ISTEXT(Games!N293), Games!N293, ""))</f>
        <v/>
      </c>
      <c r="L297" s="92" t="str">
        <f>IF(ISBLANK(Games!Q293), "", Games!Q293)</f>
        <v/>
      </c>
      <c r="M297" s="92"/>
      <c r="N297" s="94"/>
      <c r="O297" s="94"/>
      <c r="P297" s="95"/>
      <c r="Q297" s="95"/>
      <c r="R297" s="95"/>
      <c r="S297" s="95"/>
      <c r="T297" s="96" t="n">
        <f t="shared" si="2"/>
        <v>0</v>
      </c>
      <c r="U297" s="96" t="n">
        <f t="shared" si="3"/>
        <v>0</v>
      </c>
      <c r="V297" s="96" t="n">
        <f t="shared" si="4"/>
        <v>0</v>
      </c>
      <c r="W297" s="96" t="n">
        <f t="shared" si="5"/>
        <v>0</v>
      </c>
      <c r="X297" s="96" t="n">
        <f t="shared" si="6"/>
        <v>0</v>
      </c>
      <c r="Y297" s="96" t="n">
        <f t="shared" si="7"/>
        <v>0</v>
      </c>
      <c r="Z297" s="95" t="str">
        <f>IF(OR(ISBLANK('Prediction Log'!N312),ISBLANK('Bet Log'!$N297)), "", IF('Prediction Log'!W312="Y", "W", "L"))</f>
        <v/>
      </c>
      <c r="AA297" s="96" t="str">
        <f t="shared" si="8"/>
        <v/>
      </c>
      <c r="AB297" s="95" t="str">
        <f>IF(OR(ISBLANK('Prediction Log'!N312),ISBLANK('Bet Log'!$O297)), "", IF('Prediction Log'!X312="Y", "W", "L"))</f>
        <v/>
      </c>
      <c r="AC297" s="96" t="str">
        <f t="shared" si="9"/>
        <v/>
      </c>
      <c r="AD297" s="95"/>
      <c r="AE297" s="92" t="str">
        <f t="shared" si="10"/>
        <v/>
      </c>
      <c r="AF297" s="97" t="n">
        <f>IF(ISERROR('Bet Log'!$AA297+'Bet Log'!$AC297+'Bet Log'!$AE297), "", 'Bet Log'!$AA297+'Bet Log'!$AC297+'Bet Log'!$AE297)</f>
        <v>0</v>
      </c>
    </row>
    <row r="298" ht="14.25" customHeight="1">
      <c r="A298" s="92" t="n">
        <f>Games!A294</f>
        <v>13</v>
      </c>
      <c r="B298" s="92" t="str">
        <f>IF('Prediction Log'!B313=0, "",'Prediction Log'!B313)</f>
        <v>Rice</v>
      </c>
      <c r="C298" s="92" t="str">
        <f>IF('Prediction Log'!C313=0, "",'Prediction Log'!C313)</f>
        <v>Florida Atlantic</v>
      </c>
      <c r="D298" s="92" t="n">
        <f>IF('Prediction Log'!D313=0, "",'Prediction Log'!D313)</f>
        <v>-3.5</v>
      </c>
      <c r="E298" s="92" t="n">
        <f>IF('Prediction Log'!E313=0, "",'Prediction Log'!E313)</f>
        <v>0.3</v>
      </c>
      <c r="F298" s="92" t="str">
        <f>IF('Prediction Log'!I313=0, "",'Prediction Log'!I313)</f>
        <v>Florida Atlantic</v>
      </c>
      <c r="G298" s="70" t="str">
        <f>IF(ISBLANK(Games!B294), "",'Prediction Log'!$J313)</f>
        <v>Rice</v>
      </c>
      <c r="H298" s="93" t="n">
        <f>'Prediction Log'!$K313</f>
        <v>0.52846</v>
      </c>
      <c r="I298" s="92" t="str">
        <f>IF(ISBLANK(Games!M294), "",IF(AND(Games!M294="",Games!N294=""),"",IF(ISTEXT(Games!N294), "Side",Games!M294)))</f>
        <v/>
      </c>
      <c r="J298" s="92" t="str">
        <f>IF(ISBLANK(Games!M294), "",IF('Bet Log'!$I298="Spread", Games!O294, ""))</f>
        <v/>
      </c>
      <c r="K298" s="92" t="str">
        <f>IF(ISBLANK(Games!N294), "",IF(ISTEXT(Games!N294), Games!N294, ""))</f>
        <v/>
      </c>
      <c r="L298" s="92" t="str">
        <f>IF(ISBLANK(Games!Q294), "", Games!Q294)</f>
        <v/>
      </c>
      <c r="M298" s="92"/>
      <c r="N298" s="94"/>
      <c r="O298" s="94"/>
      <c r="P298" s="95"/>
      <c r="Q298" s="95"/>
      <c r="R298" s="95"/>
      <c r="S298" s="95"/>
      <c r="T298" s="96" t="n">
        <f t="shared" si="2"/>
        <v>0</v>
      </c>
      <c r="U298" s="96" t="n">
        <f t="shared" si="3"/>
        <v>0</v>
      </c>
      <c r="V298" s="96" t="n">
        <f t="shared" si="4"/>
        <v>0</v>
      </c>
      <c r="W298" s="96" t="n">
        <f t="shared" si="5"/>
        <v>0</v>
      </c>
      <c r="X298" s="96" t="n">
        <f t="shared" si="6"/>
        <v>0</v>
      </c>
      <c r="Y298" s="96" t="n">
        <f t="shared" si="7"/>
        <v>0</v>
      </c>
      <c r="Z298" s="95" t="str">
        <f>IF(OR(ISBLANK('Prediction Log'!N313),ISBLANK('Bet Log'!$N298)), "", IF('Prediction Log'!W313="Y", "W", "L"))</f>
        <v/>
      </c>
      <c r="AA298" s="96" t="str">
        <f t="shared" si="8"/>
        <v/>
      </c>
      <c r="AB298" s="95" t="str">
        <f>IF(OR(ISBLANK('Prediction Log'!N313),ISBLANK('Bet Log'!$O298)), "", IF('Prediction Log'!X313="Y", "W", "L"))</f>
        <v/>
      </c>
      <c r="AC298" s="96" t="str">
        <f t="shared" si="9"/>
        <v/>
      </c>
      <c r="AD298" s="95"/>
      <c r="AE298" s="92" t="str">
        <f t="shared" si="10"/>
        <v/>
      </c>
      <c r="AF298" s="97" t="n">
        <f>IF(ISERROR('Bet Log'!$AA298+'Bet Log'!$AC298+'Bet Log'!$AE298), "", 'Bet Log'!$AA298+'Bet Log'!$AC298+'Bet Log'!$AE298)</f>
        <v>0</v>
      </c>
    </row>
    <row r="299" ht="14.25" customHeight="1">
      <c r="A299" s="92" t="n">
        <f>Games!A295</f>
        <v>13</v>
      </c>
      <c r="B299" s="92" t="str">
        <f>IF('Prediction Log'!B314=0, "",'Prediction Log'!B314)</f>
        <v>Old Dominion</v>
      </c>
      <c r="C299" s="92" t="str">
        <f>IF('Prediction Log'!C314=0, "",'Prediction Log'!C314)</f>
        <v>Georgia State</v>
      </c>
      <c r="D299" s="92" t="n">
        <f>IF('Prediction Log'!D314=0, "",'Prediction Log'!D314)</f>
        <v>-2.5</v>
      </c>
      <c r="E299" s="92" t="n">
        <f>IF('Prediction Log'!E314=0, "",'Prediction Log'!E314)</f>
        <v>0.1</v>
      </c>
      <c r="F299" s="92" t="str">
        <f>IF('Prediction Log'!I314=0, "",'Prediction Log'!I314)</f>
        <v>Georgia State</v>
      </c>
      <c r="G299" s="70" t="str">
        <f>IF(ISBLANK(Games!B295), "",'Prediction Log'!$J314)</f>
        <v>Georgia State</v>
      </c>
      <c r="H299" s="93" t="n">
        <f>'Prediction Log'!$K314</f>
        <v>0.517965</v>
      </c>
      <c r="I299" s="92" t="str">
        <f>IF(ISBLANK(Games!M295), "",IF(AND(Games!M295="",Games!N295=""),"",IF(ISTEXT(Games!N295), "Side",Games!M295)))</f>
        <v/>
      </c>
      <c r="J299" s="92" t="str">
        <f>IF(ISBLANK(Games!M295), "",IF('Bet Log'!$I299="Spread", Games!O295, ""))</f>
        <v/>
      </c>
      <c r="K299" s="92" t="str">
        <f>IF(ISBLANK(Games!N295), "",IF(ISTEXT(Games!N295), Games!N295, ""))</f>
        <v/>
      </c>
      <c r="L299" s="92" t="str">
        <f>IF(ISBLANK(Games!Q295), "", Games!Q295)</f>
        <v/>
      </c>
      <c r="M299" s="92"/>
      <c r="N299" s="94"/>
      <c r="O299" s="94"/>
      <c r="P299" s="95"/>
      <c r="Q299" s="95"/>
      <c r="R299" s="95"/>
      <c r="S299" s="95"/>
      <c r="T299" s="96" t="n">
        <f t="shared" si="2"/>
        <v>0</v>
      </c>
      <c r="U299" s="96" t="n">
        <f t="shared" si="3"/>
        <v>0</v>
      </c>
      <c r="V299" s="96" t="n">
        <f t="shared" si="4"/>
        <v>0</v>
      </c>
      <c r="W299" s="96" t="n">
        <f t="shared" si="5"/>
        <v>0</v>
      </c>
      <c r="X299" s="96" t="n">
        <f t="shared" si="6"/>
        <v>0</v>
      </c>
      <c r="Y299" s="96" t="n">
        <f t="shared" si="7"/>
        <v>0</v>
      </c>
      <c r="Z299" s="95" t="str">
        <f>IF(OR(ISBLANK('Prediction Log'!N314),ISBLANK('Bet Log'!$N299)), "", IF('Prediction Log'!W314="Y", "W", "L"))</f>
        <v/>
      </c>
      <c r="AA299" s="96" t="str">
        <f t="shared" si="8"/>
        <v/>
      </c>
      <c r="AB299" s="95" t="str">
        <f>IF(OR(ISBLANK('Prediction Log'!N314),ISBLANK('Bet Log'!$O299)), "", IF('Prediction Log'!X314="Y", "W", "L"))</f>
        <v/>
      </c>
      <c r="AC299" s="96" t="str">
        <f t="shared" si="9"/>
        <v/>
      </c>
      <c r="AD299" s="95"/>
      <c r="AE299" s="92" t="str">
        <f t="shared" si="10"/>
        <v/>
      </c>
      <c r="AF299" s="97" t="n">
        <f>IF(ISERROR('Bet Log'!$AA299+'Bet Log'!$AC299+'Bet Log'!$AE299), "", 'Bet Log'!$AA299+'Bet Log'!$AC299+'Bet Log'!$AE299)</f>
        <v>0</v>
      </c>
    </row>
    <row r="300" ht="14.25" customHeight="1">
      <c r="A300" s="92" t="n">
        <f>Games!A296</f>
        <v>13</v>
      </c>
      <c r="B300" s="92" t="str">
        <f>IF('Prediction Log'!B315=0, "",'Prediction Log'!B315)</f>
        <v>East Carolina</v>
      </c>
      <c r="C300" s="92" t="str">
        <f>IF('Prediction Log'!C315=0, "",'Prediction Log'!C315)</f>
        <v>Tulsa</v>
      </c>
      <c r="D300" s="92" t="n">
        <f>IF('Prediction Log'!D315=0, "",'Prediction Log'!D315)</f>
        <v>-2.5</v>
      </c>
      <c r="E300" s="92" t="n">
        <f>IF('Prediction Log'!E315=0, "",'Prediction Log'!E315)</f>
        <v>-19.7</v>
      </c>
      <c r="F300" s="92" t="str">
        <f>IF('Prediction Log'!I315=0, "",'Prediction Log'!I315)</f>
        <v>East Carolina</v>
      </c>
      <c r="G300" s="70" t="str">
        <f>IF(ISBLANK(Games!B296), "",'Prediction Log'!$J315)</f>
        <v>East Carolina</v>
      </c>
      <c r="H300" s="93" t="n">
        <f>'Prediction Log'!$K315</f>
        <v>0.934391</v>
      </c>
      <c r="I300" s="92" t="str">
        <f>IF(ISBLANK(Games!M296), "",IF(AND(Games!M296="",Games!N296=""),"",IF(ISTEXT(Games!N296), "Side",Games!M296)))</f>
        <v>Spread</v>
      </c>
      <c r="J300" s="92" t="str">
        <f>IF(ISBLANK(Games!M296), "",IF('Bet Log'!$I300="Spread", Games!O296, ""))</f>
        <v>East Carolina</v>
      </c>
      <c r="K300" s="92" t="str">
        <f>IF(ISBLANK(Games!N296), "",IF(ISTEXT(Games!N296), Games!N296, ""))</f>
        <v/>
      </c>
      <c r="L300" s="92" t="n">
        <f>IF(ISBLANK(Games!Q296), "", Games!Q296)</f>
        <v>-2.5</v>
      </c>
      <c r="M300" s="92"/>
      <c r="N300" s="94"/>
      <c r="O300" s="94" t="n">
        <v>3.0</v>
      </c>
      <c r="P300" s="95"/>
      <c r="Q300" s="95"/>
      <c r="R300" s="95" t="n">
        <v>-110.0</v>
      </c>
      <c r="S300" s="95"/>
      <c r="T300" s="96" t="n">
        <f t="shared" si="2"/>
        <v>0</v>
      </c>
      <c r="U300" s="96" t="n">
        <f t="shared" si="3"/>
        <v>0</v>
      </c>
      <c r="V300" s="96" t="n">
        <f t="shared" si="4"/>
        <v>5.727272727</v>
      </c>
      <c r="W300" s="96" t="n">
        <f t="shared" si="5"/>
        <v>2.727272727</v>
      </c>
      <c r="X300" s="96" t="n">
        <f t="shared" si="6"/>
        <v>0</v>
      </c>
      <c r="Y300" s="96" t="n">
        <f t="shared" si="7"/>
        <v>0</v>
      </c>
      <c r="Z300" s="95" t="str">
        <f>IF(OR(ISBLANK('Prediction Log'!N315),ISBLANK('Bet Log'!$N300)), "", IF('Prediction Log'!W315="Y", "W", "L"))</f>
        <v/>
      </c>
      <c r="AA300" s="96" t="str">
        <f t="shared" si="8"/>
        <v/>
      </c>
      <c r="AB300" s="95" t="str">
        <f>IF(OR(ISBLANK('Prediction Log'!N315),ISBLANK('Bet Log'!$O300)), "", IF('Prediction Log'!X315="Y", "W", "L"))</f>
        <v>L</v>
      </c>
      <c r="AC300" s="96" t="n">
        <f t="shared" si="9"/>
        <v>-3</v>
      </c>
      <c r="AD300" s="95"/>
      <c r="AE300" s="92" t="str">
        <f t="shared" si="10"/>
        <v/>
      </c>
      <c r="AF300" s="97" t="n">
        <f>IF(ISERROR('Bet Log'!$AA300+'Bet Log'!$AC300+'Bet Log'!$AE300), "", 'Bet Log'!$AA300+'Bet Log'!$AC300+'Bet Log'!$AE300)</f>
        <v>-3</v>
      </c>
    </row>
    <row r="301" ht="14.25" customHeight="1">
      <c r="A301" s="92" t="n">
        <f>Games!A297</f>
        <v>13</v>
      </c>
      <c r="B301" s="92" t="str">
        <f>IF('Prediction Log'!B316=0, "",'Prediction Log'!B316)</f>
        <v>North Texas</v>
      </c>
      <c r="C301" s="92" t="str">
        <f>IF('Prediction Log'!C316=0, "",'Prediction Log'!C316)</f>
        <v>UAB</v>
      </c>
      <c r="D301" s="92" t="n">
        <f>IF('Prediction Log'!D316=0, "",'Prediction Log'!D316)</f>
        <v>-3</v>
      </c>
      <c r="E301" s="92" t="n">
        <f>IF('Prediction Log'!E316=0, "",'Prediction Log'!E316)</f>
        <v>-3.3</v>
      </c>
      <c r="F301" s="92" t="str">
        <f>IF('Prediction Log'!I316=0, "",'Prediction Log'!I316)</f>
        <v>North Texas</v>
      </c>
      <c r="G301" s="70" t="str">
        <f>IF(ISBLANK(Games!B297), "",'Prediction Log'!$J316)</f>
        <v>North Texas</v>
      </c>
      <c r="H301" s="93" t="n">
        <f>'Prediction Log'!$K316</f>
        <v>0.710048</v>
      </c>
      <c r="I301" s="92" t="str">
        <f>IF(ISBLANK(Games!M297), "",IF(AND(Games!M297="",Games!N297=""),"",IF(ISTEXT(Games!N297), "Side",Games!M297)))</f>
        <v/>
      </c>
      <c r="J301" s="92" t="str">
        <f>IF(ISBLANK(Games!M297), "",IF('Bet Log'!$I301="Spread", Games!O297, ""))</f>
        <v/>
      </c>
      <c r="K301" s="92" t="str">
        <f>IF(ISBLANK(Games!N297), "",IF(ISTEXT(Games!N297), Games!N297, ""))</f>
        <v/>
      </c>
      <c r="L301" s="92" t="str">
        <f>IF(ISBLANK(Games!Q297), "", Games!Q297)</f>
        <v/>
      </c>
      <c r="M301" s="92"/>
      <c r="N301" s="94"/>
      <c r="O301" s="94"/>
      <c r="P301" s="95"/>
      <c r="Q301" s="95"/>
      <c r="R301" s="95"/>
      <c r="S301" s="95"/>
      <c r="T301" s="96" t="n">
        <f t="shared" si="2"/>
        <v>0</v>
      </c>
      <c r="U301" s="96" t="n">
        <f t="shared" si="3"/>
        <v>0</v>
      </c>
      <c r="V301" s="96" t="n">
        <f t="shared" si="4"/>
        <v>0</v>
      </c>
      <c r="W301" s="96" t="n">
        <f t="shared" si="5"/>
        <v>0</v>
      </c>
      <c r="X301" s="96" t="n">
        <f t="shared" si="6"/>
        <v>0</v>
      </c>
      <c r="Y301" s="96" t="n">
        <f t="shared" si="7"/>
        <v>0</v>
      </c>
      <c r="Z301" s="95" t="str">
        <f>IF(OR(ISBLANK('Prediction Log'!N316),ISBLANK('Bet Log'!$N301)), "", IF('Prediction Log'!W316="Y", "W", "L"))</f>
        <v/>
      </c>
      <c r="AA301" s="96" t="str">
        <f t="shared" si="8"/>
        <v/>
      </c>
      <c r="AB301" s="95" t="str">
        <f>IF(OR(ISBLANK('Prediction Log'!N316),ISBLANK('Bet Log'!$O301)), "", IF('Prediction Log'!X316="Y", "W", "L"))</f>
        <v/>
      </c>
      <c r="AC301" s="96" t="str">
        <f t="shared" si="9"/>
        <v/>
      </c>
      <c r="AD301" s="95"/>
      <c r="AE301" s="92" t="str">
        <f t="shared" si="10"/>
        <v/>
      </c>
      <c r="AF301" s="97" t="n">
        <f>IF(ISERROR('Bet Log'!$AA301+'Bet Log'!$AC301+'Bet Log'!$AE301), "", 'Bet Log'!$AA301+'Bet Log'!$AC301+'Bet Log'!$AE301)</f>
        <v>0</v>
      </c>
    </row>
    <row r="302" ht="14.25" customHeight="1">
      <c r="A302" s="92" t="n">
        <f>Games!A298</f>
        <v>13</v>
      </c>
      <c r="B302" s="92" t="str">
        <f>IF('Prediction Log'!B317=0, "",'Prediction Log'!B317)</f>
        <v>Utah</v>
      </c>
      <c r="C302" s="92" t="str">
        <f>IF('Prediction Log'!C317=0, "",'Prediction Log'!C317)</f>
        <v>Colorado</v>
      </c>
      <c r="D302" s="92" t="n">
        <f>IF('Prediction Log'!D317=0, "",'Prediction Log'!D317)</f>
        <v>-21.5</v>
      </c>
      <c r="E302" s="92" t="n">
        <f>IF('Prediction Log'!E317=0, "",'Prediction Log'!E317)</f>
        <v>-19</v>
      </c>
      <c r="F302" s="92" t="str">
        <f>IF('Prediction Log'!I317=0, "",'Prediction Log'!I317)</f>
        <v>Utah</v>
      </c>
      <c r="G302" s="70" t="str">
        <f>IF(ISBLANK(Games!B298), "",'Prediction Log'!$J317)</f>
        <v>Utah</v>
      </c>
      <c r="H302" s="93" t="n">
        <f>'Prediction Log'!$K317</f>
        <v>0.961463</v>
      </c>
      <c r="I302" s="92" t="str">
        <f>IF(ISBLANK(Games!M298), "",IF(AND(Games!M298="",Games!N298=""),"",IF(ISTEXT(Games!N298), "Side",Games!M298)))</f>
        <v/>
      </c>
      <c r="J302" s="92" t="str">
        <f>IF(ISBLANK(Games!M298), "",IF('Bet Log'!$I302="Spread", Games!O298, ""))</f>
        <v/>
      </c>
      <c r="K302" s="92" t="str">
        <f>IF(ISBLANK(Games!N298), "",IF(ISTEXT(Games!N298), Games!N298, ""))</f>
        <v/>
      </c>
      <c r="L302" s="92" t="str">
        <f>IF(ISBLANK(Games!Q298), "", Games!Q298)</f>
        <v/>
      </c>
      <c r="M302" s="92"/>
      <c r="N302" s="94"/>
      <c r="O302" s="94"/>
      <c r="P302" s="95"/>
      <c r="Q302" s="95"/>
      <c r="R302" s="95"/>
      <c r="S302" s="95"/>
      <c r="T302" s="96" t="n">
        <f t="shared" si="2"/>
        <v>0</v>
      </c>
      <c r="U302" s="96" t="n">
        <f t="shared" si="3"/>
        <v>0</v>
      </c>
      <c r="V302" s="96" t="n">
        <f t="shared" si="4"/>
        <v>0</v>
      </c>
      <c r="W302" s="96" t="n">
        <f t="shared" si="5"/>
        <v>0</v>
      </c>
      <c r="X302" s="96" t="n">
        <f t="shared" si="6"/>
        <v>0</v>
      </c>
      <c r="Y302" s="96" t="n">
        <f t="shared" si="7"/>
        <v>0</v>
      </c>
      <c r="Z302" s="95" t="str">
        <f>IF(OR(ISBLANK('Prediction Log'!N317),ISBLANK('Bet Log'!$N302)), "", IF('Prediction Log'!W317="Y", "W", "L"))</f>
        <v/>
      </c>
      <c r="AA302" s="96" t="str">
        <f t="shared" si="8"/>
        <v/>
      </c>
      <c r="AB302" s="95" t="str">
        <f>IF(OR(ISBLANK('Prediction Log'!N317),ISBLANK('Bet Log'!$O302)), "", IF('Prediction Log'!X317="Y", "W", "L"))</f>
        <v/>
      </c>
      <c r="AC302" s="96" t="str">
        <f t="shared" si="9"/>
        <v/>
      </c>
      <c r="AD302" s="95"/>
      <c r="AE302" s="92" t="str">
        <f t="shared" si="10"/>
        <v/>
      </c>
      <c r="AF302" s="97" t="n">
        <f>IF(ISERROR('Bet Log'!$AA302+'Bet Log'!$AC302+'Bet Log'!$AE302), "", 'Bet Log'!$AA302+'Bet Log'!$AC302+'Bet Log'!$AE302)</f>
        <v>0</v>
      </c>
    </row>
    <row r="303" ht="14.25" customHeight="1">
      <c r="A303" s="92" t="n">
        <f>Games!A299</f>
        <v>13</v>
      </c>
      <c r="B303" s="92" t="str">
        <f>IF('Prediction Log'!B318=0, "",'Prediction Log'!B318)</f>
        <v>UNLV</v>
      </c>
      <c r="C303" s="92" t="str">
        <f>IF('Prediction Log'!C318=0, "",'Prediction Log'!C318)</f>
        <v>San José State</v>
      </c>
      <c r="D303" s="92" t="n">
        <f>IF('Prediction Log'!D318=0, "",'Prediction Log'!D318)</f>
        <v>-2.5</v>
      </c>
      <c r="E303" s="92" t="n">
        <f>IF('Prediction Log'!E318=0, "",'Prediction Log'!E318)</f>
        <v>-2.6</v>
      </c>
      <c r="F303" s="92" t="str">
        <f>IF('Prediction Log'!I318=0, "",'Prediction Log'!I318)</f>
        <v>UNLV</v>
      </c>
      <c r="G303" s="70" t="str">
        <f>IF(ISBLANK(Games!B299), "",'Prediction Log'!$J318)</f>
        <v>UNLV</v>
      </c>
      <c r="H303" s="93" t="n">
        <f>'Prediction Log'!$K318</f>
        <v>0.806493</v>
      </c>
      <c r="I303" s="92" t="str">
        <f>IF(ISBLANK(Games!M299), "",IF(AND(Games!M299="",Games!N299=""),"",IF(ISTEXT(Games!N299), "Side",Games!M299)))</f>
        <v/>
      </c>
      <c r="J303" s="92" t="str">
        <f>IF(ISBLANK(Games!M299), "",IF('Bet Log'!$I303="Spread", Games!O299, ""))</f>
        <v/>
      </c>
      <c r="K303" s="92" t="str">
        <f>IF(ISBLANK(Games!N299), "",IF(ISTEXT(Games!N299), Games!N299, ""))</f>
        <v/>
      </c>
      <c r="L303" s="92" t="str">
        <f>IF(ISBLANK(Games!Q299), "", Games!Q299)</f>
        <v/>
      </c>
      <c r="M303" s="92"/>
      <c r="N303" s="94"/>
      <c r="O303" s="94"/>
      <c r="P303" s="95"/>
      <c r="Q303" s="95"/>
      <c r="R303" s="95"/>
      <c r="S303" s="95"/>
      <c r="T303" s="96" t="n">
        <f t="shared" si="2"/>
        <v>0</v>
      </c>
      <c r="U303" s="96" t="n">
        <f t="shared" si="3"/>
        <v>0</v>
      </c>
      <c r="V303" s="96" t="n">
        <f t="shared" si="4"/>
        <v>0</v>
      </c>
      <c r="W303" s="96" t="n">
        <f t="shared" si="5"/>
        <v>0</v>
      </c>
      <c r="X303" s="96" t="n">
        <f t="shared" si="6"/>
        <v>0</v>
      </c>
      <c r="Y303" s="96" t="n">
        <f t="shared" si="7"/>
        <v>0</v>
      </c>
      <c r="Z303" s="95" t="str">
        <f>IF(OR(ISBLANK('Prediction Log'!N318),ISBLANK('Bet Log'!$N303)), "", IF('Prediction Log'!W318="Y", "W", "L"))</f>
        <v/>
      </c>
      <c r="AA303" s="96" t="str">
        <f t="shared" si="8"/>
        <v/>
      </c>
      <c r="AB303" s="95" t="str">
        <f>IF(OR(ISBLANK('Prediction Log'!N318),ISBLANK('Bet Log'!$O303)), "", IF('Prediction Log'!X318="Y", "W", "L"))</f>
        <v/>
      </c>
      <c r="AC303" s="96" t="str">
        <f t="shared" si="9"/>
        <v/>
      </c>
      <c r="AD303" s="95"/>
      <c r="AE303" s="92" t="str">
        <f t="shared" si="10"/>
        <v/>
      </c>
      <c r="AF303" s="97" t="n">
        <f>IF(ISERROR('Bet Log'!$AA303+'Bet Log'!$AC303+'Bet Log'!$AE303), "", 'Bet Log'!$AA303+'Bet Log'!$AC303+'Bet Log'!$AE303)</f>
        <v>0</v>
      </c>
    </row>
    <row r="304" ht="14.25" customHeight="1">
      <c r="A304" s="92" t="n">
        <f>Games!A300</f>
        <v>13</v>
      </c>
      <c r="B304" s="92" t="str">
        <f>IF('Prediction Log'!B319=0, "",'Prediction Log'!B319)</f>
        <v>Louisiana</v>
      </c>
      <c r="C304" s="92" t="str">
        <f>IF('Prediction Log'!C319=0, "",'Prediction Log'!C319)</f>
        <v>Louisiana Monroe</v>
      </c>
      <c r="D304" s="92" t="n">
        <f>IF('Prediction Log'!D319=0, "",'Prediction Log'!D319)</f>
        <v>-12.5</v>
      </c>
      <c r="E304" s="92" t="n">
        <f>IF('Prediction Log'!E319=0, "",'Prediction Log'!E319)</f>
        <v>-25.2</v>
      </c>
      <c r="F304" s="92" t="str">
        <f>IF('Prediction Log'!I319=0, "",'Prediction Log'!I319)</f>
        <v>Louisiana</v>
      </c>
      <c r="G304" s="70" t="str">
        <f>IF(ISBLANK(Games!B300), "",'Prediction Log'!$J319)</f>
        <v>Louisiana</v>
      </c>
      <c r="H304" s="93" t="n">
        <f>'Prediction Log'!$K319</f>
        <v>0.986372</v>
      </c>
      <c r="I304" s="92" t="str">
        <f>IF(ISBLANK(Games!M300), "",IF(AND(Games!M300="",Games!N300=""),"",IF(ISTEXT(Games!N300), "Side",Games!M300)))</f>
        <v/>
      </c>
      <c r="J304" s="92" t="str">
        <f>IF(ISBLANK(Games!M300), "",IF('Bet Log'!$I304="Spread", Games!O300, ""))</f>
        <v/>
      </c>
      <c r="K304" s="92" t="str">
        <f>IF(ISBLANK(Games!N300), "",IF(ISTEXT(Games!N300), Games!N300, ""))</f>
        <v/>
      </c>
      <c r="L304" s="92" t="str">
        <f>IF(ISBLANK(Games!Q300), "", Games!Q300)</f>
        <v/>
      </c>
      <c r="M304" s="92"/>
      <c r="N304" s="94"/>
      <c r="O304" s="94"/>
      <c r="P304" s="95"/>
      <c r="Q304" s="95"/>
      <c r="R304" s="95"/>
      <c r="S304" s="95"/>
      <c r="T304" s="96" t="n">
        <f t="shared" si="2"/>
        <v>0</v>
      </c>
      <c r="U304" s="96" t="n">
        <f t="shared" si="3"/>
        <v>0</v>
      </c>
      <c r="V304" s="96" t="n">
        <f t="shared" si="4"/>
        <v>0</v>
      </c>
      <c r="W304" s="96" t="n">
        <f t="shared" si="5"/>
        <v>0</v>
      </c>
      <c r="X304" s="96" t="n">
        <f t="shared" si="6"/>
        <v>0</v>
      </c>
      <c r="Y304" s="96" t="n">
        <f t="shared" si="7"/>
        <v>0</v>
      </c>
      <c r="Z304" s="95" t="str">
        <f>IF(OR(ISBLANK('Prediction Log'!N319),ISBLANK('Bet Log'!$N304)), "", IF('Prediction Log'!W319="Y", "W", "L"))</f>
        <v/>
      </c>
      <c r="AA304" s="96" t="str">
        <f t="shared" si="8"/>
        <v/>
      </c>
      <c r="AB304" s="95" t="str">
        <f>IF(OR(ISBLANK('Prediction Log'!N319),ISBLANK('Bet Log'!$O304)), "", IF('Prediction Log'!X319="Y", "W", "L"))</f>
        <v/>
      </c>
      <c r="AC304" s="96" t="str">
        <f t="shared" si="9"/>
        <v/>
      </c>
      <c r="AD304" s="95"/>
      <c r="AE304" s="92" t="str">
        <f t="shared" si="10"/>
        <v/>
      </c>
      <c r="AF304" s="97" t="n">
        <f>IF(ISERROR('Bet Log'!$AA304+'Bet Log'!$AC304+'Bet Log'!$AE304), "", 'Bet Log'!$AA304+'Bet Log'!$AC304+'Bet Log'!$AE304)</f>
        <v>0</v>
      </c>
    </row>
    <row r="305" ht="14.25" customHeight="1">
      <c r="A305" s="92" t="n">
        <f>Games!A301</f>
        <v>13</v>
      </c>
      <c r="B305" s="92" t="str">
        <f>IF('Prediction Log'!B320=0, "",'Prediction Log'!B320)</f>
        <v>Florida International</v>
      </c>
      <c r="C305" s="92" t="str">
        <f>IF('Prediction Log'!C320=0, "",'Prediction Log'!C320)</f>
        <v>Western Kentucky</v>
      </c>
      <c r="D305" s="92" t="n">
        <f>IF('Prediction Log'!D320=0, "",'Prediction Log'!D320)</f>
        <v>9.5</v>
      </c>
      <c r="E305" s="92" t="n">
        <f>IF('Prediction Log'!E320=0, "",'Prediction Log'!E320)</f>
        <v>27.5</v>
      </c>
      <c r="F305" s="92" t="str">
        <f>IF('Prediction Log'!I320=0, "",'Prediction Log'!I320)</f>
        <v>Western Kentucky</v>
      </c>
      <c r="G305" s="70" t="str">
        <f>IF(ISBLANK(Games!B301), "",'Prediction Log'!$J320)</f>
        <v>Western Kentucky</v>
      </c>
      <c r="H305" s="93" t="n">
        <f>'Prediction Log'!$K320</f>
        <v>0.988576</v>
      </c>
      <c r="I305" s="92" t="str">
        <f>IF(ISBLANK(Games!M301), "",IF(AND(Games!M301="",Games!N301=""),"",IF(ISTEXT(Games!N301), "Side",Games!M301)))</f>
        <v>Side</v>
      </c>
      <c r="J305" s="92" t="str">
        <f>IF(ISBLANK(Games!M301), "",IF('Bet Log'!$I305="Spread", Games!O301, ""))</f>
        <v/>
      </c>
      <c r="K305" s="92" t="str">
        <f>IF(ISBLANK(Games!N301), "",IF(ISTEXT(Games!N301), Games!N301, ""))</f>
        <v>Western Kentucky</v>
      </c>
      <c r="L305" s="92" t="str">
        <f>IF(ISBLANK(Games!Q301), "", Games!Q301)</f>
        <v/>
      </c>
      <c r="M305" s="92"/>
      <c r="N305" s="94" t="n">
        <v>4.0</v>
      </c>
      <c r="O305" s="94"/>
      <c r="P305" s="95"/>
      <c r="Q305" s="95" t="n">
        <v>-319.0</v>
      </c>
      <c r="R305" s="95"/>
      <c r="S305" s="95"/>
      <c r="T305" s="96" t="n">
        <f t="shared" si="2"/>
        <v>5.253918495</v>
      </c>
      <c r="U305" s="96" t="n">
        <f t="shared" si="3"/>
        <v>1.253918495</v>
      </c>
      <c r="V305" s="96" t="n">
        <f t="shared" si="4"/>
        <v>0</v>
      </c>
      <c r="W305" s="96" t="n">
        <f t="shared" si="5"/>
        <v>0</v>
      </c>
      <c r="X305" s="96" t="n">
        <f t="shared" si="6"/>
        <v>0</v>
      </c>
      <c r="Y305" s="96" t="n">
        <f t="shared" si="7"/>
        <v>0</v>
      </c>
      <c r="Z305" s="95" t="str">
        <f>IF(OR(ISBLANK('Prediction Log'!N320),ISBLANK('Bet Log'!$N305)), "", IF('Prediction Log'!W320="Y", "W", "L"))</f>
        <v>W</v>
      </c>
      <c r="AA305" s="96" t="n">
        <f t="shared" si="8"/>
        <v>1.253918495</v>
      </c>
      <c r="AB305" s="95" t="str">
        <f>IF(OR(ISBLANK('Prediction Log'!N320),ISBLANK('Bet Log'!$O305)), "", IF('Prediction Log'!X320="Y", "W", "L"))</f>
        <v/>
      </c>
      <c r="AC305" s="96" t="str">
        <f t="shared" si="9"/>
        <v/>
      </c>
      <c r="AD305" s="95"/>
      <c r="AE305" s="92" t="str">
        <f t="shared" si="10"/>
        <v/>
      </c>
      <c r="AF305" s="97" t="n">
        <f>IF(ISERROR('Bet Log'!$AA305+'Bet Log'!$AC305+'Bet Log'!$AE305), "", 'Bet Log'!$AA305+'Bet Log'!$AC305+'Bet Log'!$AE305)</f>
        <v>1.253918495</v>
      </c>
    </row>
    <row r="306" ht="14.25" customHeight="1">
      <c r="A306" s="92" t="n">
        <f>Games!A302</f>
        <v>13</v>
      </c>
      <c r="B306" s="92" t="str">
        <f>IF('Prediction Log'!B321=0, "",'Prediction Log'!B321)</f>
        <v>Virginia</v>
      </c>
      <c r="C306" s="92" t="str">
        <f>IF('Prediction Log'!C321=0, "",'Prediction Log'!C321)</f>
        <v>Virginia Tech</v>
      </c>
      <c r="D306" s="92" t="n">
        <f>IF('Prediction Log'!D321=0, "",'Prediction Log'!D321)</f>
        <v>3</v>
      </c>
      <c r="E306" s="92" t="n">
        <f>IF('Prediction Log'!E321=0, "",'Prediction Log'!E321)</f>
        <v>11.6</v>
      </c>
      <c r="F306" s="92" t="str">
        <f>IF('Prediction Log'!I321=0, "",'Prediction Log'!I321)</f>
        <v>Virginia Tech</v>
      </c>
      <c r="G306" s="70" t="str">
        <f>IF(ISBLANK(Games!B302), "",'Prediction Log'!$J321)</f>
        <v>Virginia Tech</v>
      </c>
      <c r="H306" s="93" t="n">
        <f>'Prediction Log'!$K321</f>
        <v>0.898374</v>
      </c>
      <c r="I306" s="92" t="str">
        <f>IF(ISBLANK(Games!M302), "",IF(AND(Games!M302="",Games!N302=""),"",IF(ISTEXT(Games!N302), "Side",Games!M302)))</f>
        <v>Spread</v>
      </c>
      <c r="J306" s="92" t="str">
        <f>IF(ISBLANK(Games!M302), "",IF('Bet Log'!$I306="Spread", Games!O302, ""))</f>
        <v>Virginia Tech</v>
      </c>
      <c r="K306" s="92" t="str">
        <f>IF(ISBLANK(Games!N302), "",IF(ISTEXT(Games!N302), Games!N302, ""))</f>
        <v/>
      </c>
      <c r="L306" s="92" t="n">
        <f>IF(ISBLANK(Games!Q302), "", Games!Q302)</f>
        <v>3</v>
      </c>
      <c r="M306" s="92"/>
      <c r="N306" s="94"/>
      <c r="O306" s="94" t="n">
        <v>5.0</v>
      </c>
      <c r="P306" s="95"/>
      <c r="Q306" s="95"/>
      <c r="R306" s="95" t="n">
        <v>-110.0</v>
      </c>
      <c r="S306" s="95"/>
      <c r="T306" s="96" t="n">
        <f t="shared" si="2"/>
        <v>0</v>
      </c>
      <c r="U306" s="96" t="n">
        <f t="shared" si="3"/>
        <v>0</v>
      </c>
      <c r="V306" s="96" t="n">
        <f t="shared" si="4"/>
        <v>9.545454545</v>
      </c>
      <c r="W306" s="96" t="n">
        <f t="shared" si="5"/>
        <v>4.545454545</v>
      </c>
      <c r="X306" s="96" t="n">
        <f t="shared" si="6"/>
        <v>0</v>
      </c>
      <c r="Y306" s="96" t="n">
        <f t="shared" si="7"/>
        <v>0</v>
      </c>
      <c r="Z306" s="95" t="str">
        <f>IF(OR(ISBLANK('Prediction Log'!N321),ISBLANK('Bet Log'!$N306)), "", IF('Prediction Log'!W321="Y", "W", "L"))</f>
        <v/>
      </c>
      <c r="AA306" s="96" t="str">
        <f t="shared" si="8"/>
        <v/>
      </c>
      <c r="AB306" s="95" t="str">
        <f>IF(OR(ISBLANK('Prediction Log'!N321),ISBLANK('Bet Log'!$O306)), "", IF('Prediction Log'!X321="Y", "W", "L"))</f>
        <v>W</v>
      </c>
      <c r="AC306" s="96" t="n">
        <f t="shared" si="9"/>
        <v>4.545454545</v>
      </c>
      <c r="AD306" s="95"/>
      <c r="AE306" s="92" t="str">
        <f t="shared" si="10"/>
        <v/>
      </c>
      <c r="AF306" s="97" t="n">
        <f>IF(ISERROR('Bet Log'!$AA306+'Bet Log'!$AC306+'Bet Log'!$AE306), "", 'Bet Log'!$AA306+'Bet Log'!$AC306+'Bet Log'!$AE306)</f>
        <v>4.545454545</v>
      </c>
    </row>
    <row r="307" ht="14.25" customHeight="1">
      <c r="A307" s="92" t="n">
        <f>Games!A303</f>
        <v>13</v>
      </c>
      <c r="B307" s="92" t="str">
        <f>IF('Prediction Log'!B322=0, "",'Prediction Log'!B322)</f>
        <v>Illinois</v>
      </c>
      <c r="C307" s="92" t="str">
        <f>IF('Prediction Log'!C322=0, "",'Prediction Log'!C322)</f>
        <v>Northwestern</v>
      </c>
      <c r="D307" s="92" t="n">
        <f>IF('Prediction Log'!D322=0, "",'Prediction Log'!D322)</f>
        <v>-5.5</v>
      </c>
      <c r="E307" s="92" t="n">
        <f>IF('Prediction Log'!E322=0, "",'Prediction Log'!E322)</f>
        <v>-1.4</v>
      </c>
      <c r="F307" s="92" t="str">
        <f>IF('Prediction Log'!I322=0, "",'Prediction Log'!I322)</f>
        <v>Illinois</v>
      </c>
      <c r="G307" s="70" t="str">
        <f>IF(ISBLANK(Games!B303), "",'Prediction Log'!$J322)</f>
        <v>Illinois</v>
      </c>
      <c r="H307" s="93" t="n">
        <f>'Prediction Log'!$K322</f>
        <v>0.511162</v>
      </c>
      <c r="I307" s="92" t="str">
        <f>IF(ISBLANK(Games!M303), "",IF(AND(Games!M303="",Games!N303=""),"",IF(ISTEXT(Games!N303), "Side",Games!M303)))</f>
        <v/>
      </c>
      <c r="J307" s="92" t="str">
        <f>IF(ISBLANK(Games!M303), "",IF('Bet Log'!$I307="Spread", Games!O303, ""))</f>
        <v/>
      </c>
      <c r="K307" s="92" t="str">
        <f>IF(ISBLANK(Games!N303), "",IF(ISTEXT(Games!N303), Games!N303, ""))</f>
        <v/>
      </c>
      <c r="L307" s="92" t="str">
        <f>IF(ISBLANK(Games!Q303), "", Games!Q303)</f>
        <v/>
      </c>
      <c r="M307" s="92"/>
      <c r="N307" s="94"/>
      <c r="O307" s="94"/>
      <c r="P307" s="95"/>
      <c r="Q307" s="95"/>
      <c r="R307" s="95"/>
      <c r="S307" s="95"/>
      <c r="T307" s="96" t="n">
        <f t="shared" si="2"/>
        <v>0</v>
      </c>
      <c r="U307" s="96" t="n">
        <f t="shared" si="3"/>
        <v>0</v>
      </c>
      <c r="V307" s="96" t="n">
        <f t="shared" si="4"/>
        <v>0</v>
      </c>
      <c r="W307" s="96" t="n">
        <f t="shared" si="5"/>
        <v>0</v>
      </c>
      <c r="X307" s="96" t="n">
        <f t="shared" si="6"/>
        <v>0</v>
      </c>
      <c r="Y307" s="96" t="n">
        <f t="shared" si="7"/>
        <v>0</v>
      </c>
      <c r="Z307" s="95" t="str">
        <f>IF(OR(ISBLANK('Prediction Log'!N322),ISBLANK('Bet Log'!$N307)), "", IF('Prediction Log'!W322="Y", "W", "L"))</f>
        <v/>
      </c>
      <c r="AA307" s="96" t="str">
        <f t="shared" si="8"/>
        <v/>
      </c>
      <c r="AB307" s="95" t="str">
        <f>IF(OR(ISBLANK('Prediction Log'!N322),ISBLANK('Bet Log'!$O307)), "", IF('Prediction Log'!X322="Y", "W", "L"))</f>
        <v/>
      </c>
      <c r="AC307" s="96" t="str">
        <f t="shared" si="9"/>
        <v/>
      </c>
      <c r="AD307" s="95"/>
      <c r="AE307" s="92" t="str">
        <f t="shared" si="10"/>
        <v/>
      </c>
      <c r="AF307" s="97" t="n">
        <f>IF(ISERROR('Bet Log'!$AA307+'Bet Log'!$AC307+'Bet Log'!$AE307), "", 'Bet Log'!$AA307+'Bet Log'!$AC307+'Bet Log'!$AE307)</f>
        <v>0</v>
      </c>
    </row>
    <row r="308" ht="14.25" customHeight="1">
      <c r="A308" s="92" t="n">
        <f>Games!A304</f>
        <v>13</v>
      </c>
      <c r="B308" s="92" t="str">
        <f>IF('Prediction Log'!B323=0, "",'Prediction Log'!B323)</f>
        <v>Oklahoma State</v>
      </c>
      <c r="C308" s="92" t="str">
        <f>IF('Prediction Log'!C323=0, "",'Prediction Log'!C323)</f>
        <v>BYU</v>
      </c>
      <c r="D308" s="92" t="n">
        <f>IF('Prediction Log'!D323=0, "",'Prediction Log'!D323)</f>
        <v>-16.5</v>
      </c>
      <c r="E308" s="92" t="n">
        <f>IF('Prediction Log'!E323=0, "",'Prediction Log'!E323)</f>
        <v>6.9</v>
      </c>
      <c r="F308" s="92" t="str">
        <f>IF('Prediction Log'!I323=0, "",'Prediction Log'!I323)</f>
        <v>BYU</v>
      </c>
      <c r="G308" s="70" t="str">
        <f>IF(ISBLANK(Games!B304), "",'Prediction Log'!$J323)</f>
        <v>BYU</v>
      </c>
      <c r="H308" s="93" t="n">
        <f>'Prediction Log'!$K323</f>
        <v>0.811354</v>
      </c>
      <c r="I308" s="92" t="str">
        <f>IF(ISBLANK(Games!M304), "",IF(AND(Games!M304="",Games!N304=""),"",IF(ISTEXT(Games!N304), "Side",Games!M304)))</f>
        <v>Spread</v>
      </c>
      <c r="J308" s="92" t="str">
        <f>IF(ISBLANK(Games!M304), "",IF('Bet Log'!$I308="Spread", Games!O304, ""))</f>
        <v>BYU</v>
      </c>
      <c r="K308" s="92" t="str">
        <f>IF(ISBLANK(Games!N304), "",IF(ISTEXT(Games!N304), Games!N304, ""))</f>
        <v/>
      </c>
      <c r="L308" s="92" t="n">
        <f>IF(ISBLANK(Games!Q304), "", Games!Q304)</f>
        <v>-16.5</v>
      </c>
      <c r="M308" s="92"/>
      <c r="N308" s="94"/>
      <c r="O308" s="94" t="n">
        <v>5.0</v>
      </c>
      <c r="P308" s="95"/>
      <c r="Q308" s="95"/>
      <c r="R308" s="95" t="n">
        <v>-110.0</v>
      </c>
      <c r="S308" s="95"/>
      <c r="T308" s="96" t="n">
        <f t="shared" si="2"/>
        <v>0</v>
      </c>
      <c r="U308" s="96" t="n">
        <f t="shared" si="3"/>
        <v>0</v>
      </c>
      <c r="V308" s="96" t="n">
        <f t="shared" si="4"/>
        <v>9.545454545</v>
      </c>
      <c r="W308" s="96" t="n">
        <f t="shared" si="5"/>
        <v>4.545454545</v>
      </c>
      <c r="X308" s="96" t="n">
        <f t="shared" si="6"/>
        <v>0</v>
      </c>
      <c r="Y308" s="96" t="n">
        <f t="shared" si="7"/>
        <v>0</v>
      </c>
      <c r="Z308" s="95" t="str">
        <f>IF(OR(ISBLANK('Prediction Log'!N323),ISBLANK('Bet Log'!$N308)), "", IF('Prediction Log'!W323="Y", "W", "L"))</f>
        <v/>
      </c>
      <c r="AA308" s="96" t="str">
        <f t="shared" si="8"/>
        <v/>
      </c>
      <c r="AB308" s="95" t="str">
        <f>IF(OR(ISBLANK('Prediction Log'!N323),ISBLANK('Bet Log'!$O308)), "", IF('Prediction Log'!X323="Y", "W", "L"))</f>
        <v>W</v>
      </c>
      <c r="AC308" s="96" t="n">
        <f t="shared" si="9"/>
        <v>4.545454545</v>
      </c>
      <c r="AD308" s="95"/>
      <c r="AE308" s="92" t="str">
        <f t="shared" si="10"/>
        <v/>
      </c>
      <c r="AF308" s="97" t="n">
        <f>IF(ISERROR('Bet Log'!$AA308+'Bet Log'!$AC308+'Bet Log'!$AE308), "", 'Bet Log'!$AA308+'Bet Log'!$AC308+'Bet Log'!$AE308)</f>
        <v>4.545454545</v>
      </c>
    </row>
    <row r="309" ht="14.25" customHeight="1">
      <c r="A309" s="92" t="n">
        <f>Games!A305</f>
        <v>13</v>
      </c>
      <c r="B309" s="92" t="str">
        <f>IF('Prediction Log'!B324=0, "",'Prediction Log'!B324)</f>
        <v>Auburn</v>
      </c>
      <c r="C309" s="92" t="str">
        <f>IF('Prediction Log'!C324=0, "",'Prediction Log'!C324)</f>
        <v>Alabama</v>
      </c>
      <c r="D309" s="92" t="n">
        <f>IF('Prediction Log'!D324=0, "",'Prediction Log'!D324)</f>
        <v>14.5</v>
      </c>
      <c r="E309" s="92" t="n">
        <f>IF('Prediction Log'!E324=0, "",'Prediction Log'!E324)</f>
        <v>22.8</v>
      </c>
      <c r="F309" s="92" t="str">
        <f>IF('Prediction Log'!I324=0, "",'Prediction Log'!I324)</f>
        <v>Alabama</v>
      </c>
      <c r="G309" s="70" t="str">
        <f>IF(ISBLANK(Games!B305), "",'Prediction Log'!$J324)</f>
        <v>Alabama</v>
      </c>
      <c r="H309" s="93" t="n">
        <f>'Prediction Log'!$K324</f>
        <v>0.991965</v>
      </c>
      <c r="I309" s="92" t="str">
        <f>IF(ISBLANK(Games!M305), "",IF(AND(Games!M305="",Games!N305=""),"",IF(ISTEXT(Games!N305), "Side",Games!M305)))</f>
        <v/>
      </c>
      <c r="J309" s="92" t="str">
        <f>IF(ISBLANK(Games!M305), "",IF('Bet Log'!$I309="Spread", Games!O305, ""))</f>
        <v/>
      </c>
      <c r="K309" s="92" t="str">
        <f>IF(ISBLANK(Games!N305), "",IF(ISTEXT(Games!N305), Games!N305, ""))</f>
        <v/>
      </c>
      <c r="L309" s="92" t="str">
        <f>IF(ISBLANK(Games!Q305), "", Games!Q305)</f>
        <v/>
      </c>
      <c r="M309" s="92"/>
      <c r="N309" s="94"/>
      <c r="O309" s="94"/>
      <c r="P309" s="95"/>
      <c r="Q309" s="95"/>
      <c r="R309" s="95"/>
      <c r="S309" s="95"/>
      <c r="T309" s="96" t="n">
        <f t="shared" si="2"/>
        <v>0</v>
      </c>
      <c r="U309" s="96" t="n">
        <f t="shared" si="3"/>
        <v>0</v>
      </c>
      <c r="V309" s="96" t="n">
        <f t="shared" si="4"/>
        <v>0</v>
      </c>
      <c r="W309" s="96" t="n">
        <f t="shared" si="5"/>
        <v>0</v>
      </c>
      <c r="X309" s="96" t="n">
        <f t="shared" si="6"/>
        <v>0</v>
      </c>
      <c r="Y309" s="96" t="n">
        <f t="shared" si="7"/>
        <v>0</v>
      </c>
      <c r="Z309" s="95" t="str">
        <f>IF(OR(ISBLANK('Prediction Log'!N324),ISBLANK('Bet Log'!$N309)), "", IF('Prediction Log'!W324="Y", "W", "L"))</f>
        <v/>
      </c>
      <c r="AA309" s="96" t="str">
        <f t="shared" si="8"/>
        <v/>
      </c>
      <c r="AB309" s="95" t="str">
        <f>IF(OR(ISBLANK('Prediction Log'!N324),ISBLANK('Bet Log'!$O309)), "", IF('Prediction Log'!X324="Y", "W", "L"))</f>
        <v/>
      </c>
      <c r="AC309" s="96" t="str">
        <f t="shared" si="9"/>
        <v/>
      </c>
      <c r="AD309" s="95"/>
      <c r="AE309" s="92" t="str">
        <f t="shared" si="10"/>
        <v/>
      </c>
      <c r="AF309" s="97" t="n">
        <f>IF(ISERROR('Bet Log'!$AA309+'Bet Log'!$AC309+'Bet Log'!$AE309), "", 'Bet Log'!$AA309+'Bet Log'!$AC309+'Bet Log'!$AE309)</f>
        <v>0</v>
      </c>
    </row>
    <row r="310" ht="14.25" customHeight="1">
      <c r="A310" s="92" t="n">
        <f>Games!A306</f>
        <v>13</v>
      </c>
      <c r="B310" s="92" t="str">
        <f>IF('Prediction Log'!B325=0, "",'Prediction Log'!B325)</f>
        <v>Arizona State</v>
      </c>
      <c r="C310" s="92" t="str">
        <f>IF('Prediction Log'!C325=0, "",'Prediction Log'!C325)</f>
        <v>Arizona</v>
      </c>
      <c r="D310" s="92" t="n">
        <f>IF('Prediction Log'!D325=0, "",'Prediction Log'!D325)</f>
        <v>10.5</v>
      </c>
      <c r="E310" s="92" t="n">
        <f>IF('Prediction Log'!E325=0, "",'Prediction Log'!E325)</f>
        <v>44</v>
      </c>
      <c r="F310" s="92" t="str">
        <f>IF('Prediction Log'!I325=0, "",'Prediction Log'!I325)</f>
        <v>Arizona</v>
      </c>
      <c r="G310" s="70" t="str">
        <f>IF(ISBLANK(Games!B306), "",'Prediction Log'!$J325)</f>
        <v>Arizona</v>
      </c>
      <c r="H310" s="93" t="n">
        <f>'Prediction Log'!$K325</f>
        <v>0.999968</v>
      </c>
      <c r="I310" s="92" t="str">
        <f>IF(ISBLANK(Games!M306), "",IF(AND(Games!M306="",Games!N306=""),"",IF(ISTEXT(Games!N306), "Side",Games!M306)))</f>
        <v>Spread</v>
      </c>
      <c r="J310" s="92" t="str">
        <f>IF(ISBLANK(Games!M306), "",IF('Bet Log'!$I310="Spread", Games!O306, ""))</f>
        <v>Arizona</v>
      </c>
      <c r="K310" s="92" t="str">
        <f>IF(ISBLANK(Games!N306), "",IF(ISTEXT(Games!N306), Games!N306, ""))</f>
        <v/>
      </c>
      <c r="L310" s="92" t="n">
        <f>IF(ISBLANK(Games!Q306), "", Games!Q306)</f>
        <v>10.5</v>
      </c>
      <c r="M310" s="92"/>
      <c r="N310" s="94"/>
      <c r="O310" s="94" t="n">
        <v>6.0</v>
      </c>
      <c r="P310" s="95"/>
      <c r="Q310" s="95"/>
      <c r="R310" s="95" t="n">
        <v>-110.0</v>
      </c>
      <c r="S310" s="95"/>
      <c r="T310" s="96" t="n">
        <f t="shared" si="2"/>
        <v>0</v>
      </c>
      <c r="U310" s="96" t="n">
        <f t="shared" si="3"/>
        <v>0</v>
      </c>
      <c r="V310" s="96" t="n">
        <f t="shared" si="4"/>
        <v>11.45454545</v>
      </c>
      <c r="W310" s="96" t="n">
        <f t="shared" si="5"/>
        <v>5.454545455</v>
      </c>
      <c r="X310" s="96" t="n">
        <f t="shared" si="6"/>
        <v>0</v>
      </c>
      <c r="Y310" s="96" t="n">
        <f t="shared" si="7"/>
        <v>0</v>
      </c>
      <c r="Z310" s="95" t="str">
        <f>IF(OR(ISBLANK('Prediction Log'!N325),ISBLANK('Bet Log'!$N310)), "", IF('Prediction Log'!W325="Y", "W", "L"))</f>
        <v/>
      </c>
      <c r="AA310" s="96" t="str">
        <f t="shared" si="8"/>
        <v/>
      </c>
      <c r="AB310" s="95" t="str">
        <f>IF(OR(ISBLANK('Prediction Log'!N325),ISBLANK('Bet Log'!$O310)), "", IF('Prediction Log'!X325="Y", "W", "L"))</f>
        <v>W</v>
      </c>
      <c r="AC310" s="96" t="n">
        <f t="shared" si="9"/>
        <v>5.454545455</v>
      </c>
      <c r="AD310" s="95"/>
      <c r="AE310" s="92" t="str">
        <f t="shared" si="10"/>
        <v/>
      </c>
      <c r="AF310" s="97" t="n">
        <f>IF(ISERROR('Bet Log'!$AA310+'Bet Log'!$AC310+'Bet Log'!$AE310), "", 'Bet Log'!$AA310+'Bet Log'!$AC310+'Bet Log'!$AE310)</f>
        <v>5.454545455</v>
      </c>
    </row>
    <row r="311" ht="14.25" customHeight="1">
      <c r="A311" s="92" t="n">
        <f>Games!A307</f>
        <v>13</v>
      </c>
      <c r="B311" s="92" t="str">
        <f>IF('Prediction Log'!B326=0, "",'Prediction Log'!B326)</f>
        <v>Tennessee</v>
      </c>
      <c r="C311" s="92" t="str">
        <f>IF('Prediction Log'!C326=0, "",'Prediction Log'!C326)</f>
        <v>Vanderbilt</v>
      </c>
      <c r="D311" s="92" t="n">
        <f>IF('Prediction Log'!D326=0, "",'Prediction Log'!D326)</f>
        <v>-27.5</v>
      </c>
      <c r="E311" s="92" t="n">
        <f>IF('Prediction Log'!E326=0, "",'Prediction Log'!E326)</f>
        <v>-29.9</v>
      </c>
      <c r="F311" s="92" t="str">
        <f>IF('Prediction Log'!I326=0, "",'Prediction Log'!I326)</f>
        <v>Tennessee</v>
      </c>
      <c r="G311" s="70" t="str">
        <f>IF(ISBLANK(Games!B307), "",'Prediction Log'!$J326)</f>
        <v>Tennessee</v>
      </c>
      <c r="H311" s="93" t="n">
        <f>'Prediction Log'!$K326</f>
        <v>0.993691</v>
      </c>
      <c r="I311" s="92" t="str">
        <f>IF(ISBLANK(Games!M307), "",IF(AND(Games!M307="",Games!N307=""),"",IF(ISTEXT(Games!N307), "Side",Games!M307)))</f>
        <v/>
      </c>
      <c r="J311" s="92" t="str">
        <f>IF(ISBLANK(Games!M307), "",IF('Bet Log'!$I311="Spread", Games!O307, ""))</f>
        <v/>
      </c>
      <c r="K311" s="92" t="str">
        <f>IF(ISBLANK(Games!N307), "",IF(ISTEXT(Games!N307), Games!N307, ""))</f>
        <v/>
      </c>
      <c r="L311" s="92" t="str">
        <f>IF(ISBLANK(Games!Q307), "", Games!Q307)</f>
        <v/>
      </c>
      <c r="M311" s="92"/>
      <c r="N311" s="94"/>
      <c r="O311" s="94"/>
      <c r="P311" s="95"/>
      <c r="Q311" s="95"/>
      <c r="R311" s="95"/>
      <c r="S311" s="95"/>
      <c r="T311" s="96" t="n">
        <f t="shared" si="2"/>
        <v>0</v>
      </c>
      <c r="U311" s="96" t="n">
        <f t="shared" si="3"/>
        <v>0</v>
      </c>
      <c r="V311" s="96" t="n">
        <f t="shared" si="4"/>
        <v>0</v>
      </c>
      <c r="W311" s="96" t="n">
        <f t="shared" si="5"/>
        <v>0</v>
      </c>
      <c r="X311" s="96" t="n">
        <f t="shared" si="6"/>
        <v>0</v>
      </c>
      <c r="Y311" s="96" t="n">
        <f t="shared" si="7"/>
        <v>0</v>
      </c>
      <c r="Z311" s="95" t="str">
        <f>IF(OR(ISBLANK('Prediction Log'!N326),ISBLANK('Bet Log'!$N311)), "", IF('Prediction Log'!W326="Y", "W", "L"))</f>
        <v/>
      </c>
      <c r="AA311" s="96" t="str">
        <f t="shared" si="8"/>
        <v/>
      </c>
      <c r="AB311" s="95" t="str">
        <f>IF(OR(ISBLANK('Prediction Log'!N326),ISBLANK('Bet Log'!$O311)), "", IF('Prediction Log'!X326="Y", "W", "L"))</f>
        <v/>
      </c>
      <c r="AC311" s="96" t="str">
        <f t="shared" si="9"/>
        <v/>
      </c>
      <c r="AD311" s="95"/>
      <c r="AE311" s="92" t="str">
        <f t="shared" si="10"/>
        <v/>
      </c>
      <c r="AF311" s="97" t="n">
        <f>IF(ISERROR('Bet Log'!$AA311+'Bet Log'!$AC311+'Bet Log'!$AE311), "", 'Bet Log'!$AA311+'Bet Log'!$AC311+'Bet Log'!$AE311)</f>
        <v>0</v>
      </c>
    </row>
    <row r="312" ht="14.25" customHeight="1">
      <c r="A312" s="92" t="n">
        <f>Games!A308</f>
        <v>13</v>
      </c>
      <c r="B312" s="92" t="str">
        <f>IF('Prediction Log'!B327=0, "",'Prediction Log'!B327)</f>
        <v>Coastal Carolina</v>
      </c>
      <c r="C312" s="92" t="str">
        <f>IF('Prediction Log'!C327=0, "",'Prediction Log'!C327)</f>
        <v>James Madison</v>
      </c>
      <c r="D312" s="92" t="n">
        <f>IF('Prediction Log'!D327=0, "",'Prediction Log'!D327)</f>
        <v>8.5</v>
      </c>
      <c r="E312" s="92" t="n">
        <f>IF('Prediction Log'!E327=0, "",'Prediction Log'!E327)</f>
        <v>-0.2</v>
      </c>
      <c r="F312" s="92" t="str">
        <f>IF('Prediction Log'!I327=0, "",'Prediction Log'!I327)</f>
        <v>Coastal Carolina</v>
      </c>
      <c r="G312" s="70" t="str">
        <f>IF(ISBLANK(Games!B308), "",'Prediction Log'!$J327)</f>
        <v>James Madison</v>
      </c>
      <c r="H312" s="93" t="n">
        <f>'Prediction Log'!$K327</f>
        <v>0.666065</v>
      </c>
      <c r="I312" s="92" t="str">
        <f>IF(ISBLANK(Games!M308), "",IF(AND(Games!M308="",Games!N308=""),"",IF(ISTEXT(Games!N308), "Side",Games!M308)))</f>
        <v/>
      </c>
      <c r="J312" s="92" t="str">
        <f>IF(ISBLANK(Games!M308), "",IF('Bet Log'!$I312="Spread", Games!O308, ""))</f>
        <v/>
      </c>
      <c r="K312" s="92" t="str">
        <f>IF(ISBLANK(Games!N308), "",IF(ISTEXT(Games!N308), Games!N308, ""))</f>
        <v/>
      </c>
      <c r="L312" s="92" t="str">
        <f>IF(ISBLANK(Games!Q308), "", Games!Q308)</f>
        <v/>
      </c>
      <c r="M312" s="92"/>
      <c r="N312" s="94"/>
      <c r="O312" s="94"/>
      <c r="P312" s="95"/>
      <c r="Q312" s="95"/>
      <c r="R312" s="95"/>
      <c r="S312" s="95"/>
      <c r="T312" s="96" t="n">
        <f t="shared" si="2"/>
        <v>0</v>
      </c>
      <c r="U312" s="96" t="n">
        <f t="shared" si="3"/>
        <v>0</v>
      </c>
      <c r="V312" s="96" t="n">
        <f t="shared" si="4"/>
        <v>0</v>
      </c>
      <c r="W312" s="96" t="n">
        <f t="shared" si="5"/>
        <v>0</v>
      </c>
      <c r="X312" s="96" t="n">
        <f t="shared" si="6"/>
        <v>0</v>
      </c>
      <c r="Y312" s="96" t="n">
        <f t="shared" si="7"/>
        <v>0</v>
      </c>
      <c r="Z312" s="95" t="str">
        <f>IF(OR(ISBLANK('Prediction Log'!N327),ISBLANK('Bet Log'!$N312)), "", IF('Prediction Log'!W327="Y", "W", "L"))</f>
        <v/>
      </c>
      <c r="AA312" s="96" t="str">
        <f t="shared" si="8"/>
        <v/>
      </c>
      <c r="AB312" s="95" t="str">
        <f>IF(OR(ISBLANK('Prediction Log'!N327),ISBLANK('Bet Log'!$O312)), "", IF('Prediction Log'!X327="Y", "W", "L"))</f>
        <v/>
      </c>
      <c r="AC312" s="96" t="str">
        <f t="shared" si="9"/>
        <v/>
      </c>
      <c r="AD312" s="95"/>
      <c r="AE312" s="92" t="str">
        <f t="shared" si="10"/>
        <v/>
      </c>
      <c r="AF312" s="97" t="n">
        <f>IF(ISERROR('Bet Log'!$AA312+'Bet Log'!$AC312+'Bet Log'!$AE312), "", 'Bet Log'!$AA312+'Bet Log'!$AC312+'Bet Log'!$AE312)</f>
        <v>0</v>
      </c>
    </row>
    <row r="313" ht="14.25" customHeight="1">
      <c r="A313" s="92" t="n">
        <f>Games!A309</f>
        <v>13</v>
      </c>
      <c r="B313" s="92" t="str">
        <f>IF('Prediction Log'!B328=0, "",'Prediction Log'!B328)</f>
        <v>Rutgers</v>
      </c>
      <c r="C313" s="92" t="str">
        <f>IF('Prediction Log'!C328=0, "",'Prediction Log'!C328)</f>
        <v>Maryland</v>
      </c>
      <c r="D313" s="92" t="n">
        <f>IF('Prediction Log'!D328=0, "",'Prediction Log'!D328)</f>
        <v>1.5</v>
      </c>
      <c r="E313" s="92" t="n">
        <f>IF('Prediction Log'!E328=0, "",'Prediction Log'!E328)</f>
        <v>8.1</v>
      </c>
      <c r="F313" s="92" t="str">
        <f>IF('Prediction Log'!I328=0, "",'Prediction Log'!I328)</f>
        <v>Maryland</v>
      </c>
      <c r="G313" s="70" t="str">
        <f>IF(ISBLANK(Games!B309), "",'Prediction Log'!$J328)</f>
        <v>Maryland</v>
      </c>
      <c r="H313" s="93" t="n">
        <f>'Prediction Log'!$K328</f>
        <v>0.718082</v>
      </c>
      <c r="I313" s="92" t="str">
        <f>IF(ISBLANK(Games!M309), "",IF(AND(Games!M309="",Games!N309=""),"",IF(ISTEXT(Games!N309), "Side",Games!M309)))</f>
        <v/>
      </c>
      <c r="J313" s="92" t="str">
        <f>IF(ISBLANK(Games!M309), "",IF('Bet Log'!$I313="Spread", Games!O309, ""))</f>
        <v/>
      </c>
      <c r="K313" s="92" t="str">
        <f>IF(ISBLANK(Games!N309), "",IF(ISTEXT(Games!N309), Games!N309, ""))</f>
        <v/>
      </c>
      <c r="L313" s="92" t="str">
        <f>IF(ISBLANK(Games!Q309), "", Games!Q309)</f>
        <v/>
      </c>
      <c r="M313" s="92"/>
      <c r="N313" s="94"/>
      <c r="O313" s="94"/>
      <c r="P313" s="95"/>
      <c r="Q313" s="95"/>
      <c r="R313" s="95"/>
      <c r="S313" s="95"/>
      <c r="T313" s="96" t="n">
        <f t="shared" si="2"/>
        <v>0</v>
      </c>
      <c r="U313" s="96" t="n">
        <f t="shared" si="3"/>
        <v>0</v>
      </c>
      <c r="V313" s="96" t="n">
        <f t="shared" si="4"/>
        <v>0</v>
      </c>
      <c r="W313" s="96" t="n">
        <f t="shared" si="5"/>
        <v>0</v>
      </c>
      <c r="X313" s="96" t="n">
        <f t="shared" si="6"/>
        <v>0</v>
      </c>
      <c r="Y313" s="96" t="n">
        <f t="shared" si="7"/>
        <v>0</v>
      </c>
      <c r="Z313" s="95" t="str">
        <f>IF(OR(ISBLANK('Prediction Log'!N328),ISBLANK('Bet Log'!$N313)), "", IF('Prediction Log'!W328="Y", "W", "L"))</f>
        <v/>
      </c>
      <c r="AA313" s="96" t="str">
        <f t="shared" si="8"/>
        <v/>
      </c>
      <c r="AB313" s="95" t="str">
        <f>IF(OR(ISBLANK('Prediction Log'!N328),ISBLANK('Bet Log'!$O313)), "", IF('Prediction Log'!X328="Y", "W", "L"))</f>
        <v/>
      </c>
      <c r="AC313" s="96" t="str">
        <f t="shared" si="9"/>
        <v/>
      </c>
      <c r="AD313" s="95"/>
      <c r="AE313" s="92" t="str">
        <f t="shared" si="10"/>
        <v/>
      </c>
      <c r="AF313" s="97" t="n">
        <f>IF(ISERROR('Bet Log'!$AA313+'Bet Log'!$AC313+'Bet Log'!$AE313), "", 'Bet Log'!$AA313+'Bet Log'!$AC313+'Bet Log'!$AE313)</f>
        <v>0</v>
      </c>
    </row>
    <row r="314" ht="14.25" customHeight="1">
      <c r="A314" s="92" t="n">
        <f>Games!A310</f>
        <v>13</v>
      </c>
      <c r="B314" s="92" t="str">
        <f>IF('Prediction Log'!B329=0, "",'Prediction Log'!B329)</f>
        <v>Minnesota</v>
      </c>
      <c r="C314" s="92" t="str">
        <f>IF('Prediction Log'!C329=0, "",'Prediction Log'!C329)</f>
        <v>Wisconsin</v>
      </c>
      <c r="D314" s="92" t="n">
        <f>IF('Prediction Log'!D329=0, "",'Prediction Log'!D329)</f>
        <v>2.5</v>
      </c>
      <c r="E314" s="92" t="n">
        <f>IF('Prediction Log'!E329=0, "",'Prediction Log'!E329)</f>
        <v>4.4</v>
      </c>
      <c r="F314" s="92" t="str">
        <f>IF('Prediction Log'!I329=0, "",'Prediction Log'!I329)</f>
        <v>Wisconsin</v>
      </c>
      <c r="G314" s="70" t="str">
        <f>IF(ISBLANK(Games!B310), "",'Prediction Log'!$J329)</f>
        <v>Wisconsin</v>
      </c>
      <c r="H314" s="93" t="n">
        <f>'Prediction Log'!$K329</f>
        <v>0.761801</v>
      </c>
      <c r="I314" s="92" t="str">
        <f>IF(ISBLANK(Games!M310), "",IF(AND(Games!M310="",Games!N310=""),"",IF(ISTEXT(Games!N310), "Side",Games!M310)))</f>
        <v/>
      </c>
      <c r="J314" s="92" t="str">
        <f>IF(ISBLANK(Games!M310), "",IF('Bet Log'!$I314="Spread", Games!O310, ""))</f>
        <v/>
      </c>
      <c r="K314" s="92" t="str">
        <f>IF(ISBLANK(Games!N310), "",IF(ISTEXT(Games!N310), Games!N310, ""))</f>
        <v/>
      </c>
      <c r="L314" s="92" t="str">
        <f>IF(ISBLANK(Games!Q310), "", Games!Q310)</f>
        <v/>
      </c>
      <c r="M314" s="92"/>
      <c r="N314" s="94"/>
      <c r="O314" s="94"/>
      <c r="P314" s="95"/>
      <c r="Q314" s="95"/>
      <c r="R314" s="95"/>
      <c r="S314" s="95"/>
      <c r="T314" s="96" t="n">
        <f t="shared" si="2"/>
        <v>0</v>
      </c>
      <c r="U314" s="96" t="n">
        <f t="shared" si="3"/>
        <v>0</v>
      </c>
      <c r="V314" s="96" t="n">
        <f t="shared" si="4"/>
        <v>0</v>
      </c>
      <c r="W314" s="96" t="n">
        <f t="shared" si="5"/>
        <v>0</v>
      </c>
      <c r="X314" s="96" t="n">
        <f t="shared" si="6"/>
        <v>0</v>
      </c>
      <c r="Y314" s="96" t="n">
        <f t="shared" si="7"/>
        <v>0</v>
      </c>
      <c r="Z314" s="95" t="str">
        <f>IF(OR(ISBLANK('Prediction Log'!N329),ISBLANK('Bet Log'!$N314)), "", IF('Prediction Log'!W329="Y", "W", "L"))</f>
        <v/>
      </c>
      <c r="AA314" s="96" t="str">
        <f t="shared" si="8"/>
        <v/>
      </c>
      <c r="AB314" s="95" t="str">
        <f>IF(OR(ISBLANK('Prediction Log'!N329),ISBLANK('Bet Log'!$O314)), "", IF('Prediction Log'!X329="Y", "W", "L"))</f>
        <v/>
      </c>
      <c r="AC314" s="96" t="str">
        <f t="shared" si="9"/>
        <v/>
      </c>
      <c r="AD314" s="95"/>
      <c r="AE314" s="92" t="str">
        <f t="shared" si="10"/>
        <v/>
      </c>
      <c r="AF314" s="97" t="n">
        <f>IF(ISERROR('Bet Log'!$AA314+'Bet Log'!$AC314+'Bet Log'!$AE314), "", 'Bet Log'!$AA314+'Bet Log'!$AC314+'Bet Log'!$AE314)</f>
        <v>0</v>
      </c>
    </row>
    <row r="315" ht="14.25" customHeight="1">
      <c r="A315" s="92" t="n">
        <f>Games!A311</f>
        <v>13</v>
      </c>
      <c r="B315" s="92" t="str">
        <f>IF('Prediction Log'!B330=0, "",'Prediction Log'!B330)</f>
        <v>Marshall</v>
      </c>
      <c r="C315" s="92" t="str">
        <f>IF('Prediction Log'!C330=0, "",'Prediction Log'!C330)</f>
        <v>Arkansas State</v>
      </c>
      <c r="D315" s="92" t="n">
        <f>IF('Prediction Log'!D330=0, "",'Prediction Log'!D330)</f>
        <v>-2.5</v>
      </c>
      <c r="E315" s="92" t="n">
        <f>IF('Prediction Log'!E330=0, "",'Prediction Log'!E330)</f>
        <v>-2.5</v>
      </c>
      <c r="F315" s="92" t="str">
        <f>IF('Prediction Log'!I330=0, "",'Prediction Log'!I330)</f>
        <v>Marshall</v>
      </c>
      <c r="G315" s="70" t="str">
        <f>IF(ISBLANK(Games!B311), "",'Prediction Log'!$J330)</f>
        <v>Marshall</v>
      </c>
      <c r="H315" s="93" t="n">
        <f>'Prediction Log'!$K330</f>
        <v>0.663878</v>
      </c>
      <c r="I315" s="92" t="str">
        <f>IF(ISBLANK(Games!M311), "",IF(AND(Games!M311="",Games!N311=""),"",IF(ISTEXT(Games!N311), "Side",Games!M311)))</f>
        <v/>
      </c>
      <c r="J315" s="92" t="str">
        <f>IF(ISBLANK(Games!M311), "",IF('Bet Log'!$I315="Spread", Games!O311, ""))</f>
        <v/>
      </c>
      <c r="K315" s="92" t="str">
        <f>IF(ISBLANK(Games!N311), "",IF(ISTEXT(Games!N311), Games!N311, ""))</f>
        <v/>
      </c>
      <c r="L315" s="92" t="str">
        <f>IF(ISBLANK(Games!Q311), "", Games!Q311)</f>
        <v/>
      </c>
      <c r="M315" s="92"/>
      <c r="N315" s="94"/>
      <c r="O315" s="94"/>
      <c r="P315" s="95"/>
      <c r="Q315" s="95"/>
      <c r="R315" s="95"/>
      <c r="S315" s="95"/>
      <c r="T315" s="96" t="n">
        <f t="shared" si="2"/>
        <v>0</v>
      </c>
      <c r="U315" s="96" t="n">
        <f t="shared" si="3"/>
        <v>0</v>
      </c>
      <c r="V315" s="96" t="n">
        <f t="shared" si="4"/>
        <v>0</v>
      </c>
      <c r="W315" s="96" t="n">
        <f t="shared" si="5"/>
        <v>0</v>
      </c>
      <c r="X315" s="96" t="n">
        <f t="shared" si="6"/>
        <v>0</v>
      </c>
      <c r="Y315" s="96" t="n">
        <f t="shared" si="7"/>
        <v>0</v>
      </c>
      <c r="Z315" s="95" t="str">
        <f>IF(OR(ISBLANK('Prediction Log'!N330),ISBLANK('Bet Log'!$N315)), "", IF('Prediction Log'!W330="Y", "W", "L"))</f>
        <v/>
      </c>
      <c r="AA315" s="96" t="str">
        <f t="shared" si="8"/>
        <v/>
      </c>
      <c r="AB315" s="95" t="str">
        <f>IF(OR(ISBLANK('Prediction Log'!N330),ISBLANK('Bet Log'!$O315)), "", IF('Prediction Log'!X330="Y", "W", "L"))</f>
        <v/>
      </c>
      <c r="AC315" s="96" t="str">
        <f t="shared" si="9"/>
        <v/>
      </c>
      <c r="AD315" s="95"/>
      <c r="AE315" s="92" t="str">
        <f t="shared" si="10"/>
        <v/>
      </c>
      <c r="AF315" s="97" t="n">
        <f>IF(ISERROR('Bet Log'!$AA315+'Bet Log'!$AC315+'Bet Log'!$AE315), "", 'Bet Log'!$AA315+'Bet Log'!$AC315+'Bet Log'!$AE315)</f>
        <v>0</v>
      </c>
    </row>
    <row r="316" ht="14.25" customHeight="1">
      <c r="A316" s="92" t="n">
        <f>Games!A312</f>
        <v>13</v>
      </c>
      <c r="B316" s="92" t="str">
        <f>IF('Prediction Log'!B331=0, "",'Prediction Log'!B331)</f>
        <v>Appalachian State</v>
      </c>
      <c r="C316" s="92" t="str">
        <f>IF('Prediction Log'!C331=0, "",'Prediction Log'!C331)</f>
        <v>Georgia Southern</v>
      </c>
      <c r="D316" s="92" t="n">
        <f>IF('Prediction Log'!D331=0, "",'Prediction Log'!D331)</f>
        <v>-8.5</v>
      </c>
      <c r="E316" s="92" t="n">
        <f>IF('Prediction Log'!E331=0, "",'Prediction Log'!E331)</f>
        <v>-7.6</v>
      </c>
      <c r="F316" s="92" t="str">
        <f>IF('Prediction Log'!I331=0, "",'Prediction Log'!I331)</f>
        <v>Appalachian State</v>
      </c>
      <c r="G316" s="70" t="str">
        <f>IF(ISBLANK(Games!B312), "",'Prediction Log'!$J331)</f>
        <v>Appalachian State</v>
      </c>
      <c r="H316" s="93" t="n">
        <f>'Prediction Log'!$K331</f>
        <v>0.724192</v>
      </c>
      <c r="I316" s="92" t="str">
        <f>IF(ISBLANK(Games!M312), "",IF(AND(Games!M312="",Games!N312=""),"",IF(ISTEXT(Games!N312), "Side",Games!M312)))</f>
        <v/>
      </c>
      <c r="J316" s="92" t="str">
        <f>IF(ISBLANK(Games!M312), "",IF('Bet Log'!$I316="Spread", Games!O312, ""))</f>
        <v/>
      </c>
      <c r="K316" s="92" t="str">
        <f>IF(ISBLANK(Games!N312), "",IF(ISTEXT(Games!N312), Games!N312, ""))</f>
        <v/>
      </c>
      <c r="L316" s="92" t="str">
        <f>IF(ISBLANK(Games!Q312), "", Games!Q312)</f>
        <v/>
      </c>
      <c r="M316" s="92"/>
      <c r="N316" s="94"/>
      <c r="O316" s="94"/>
      <c r="P316" s="95"/>
      <c r="Q316" s="95"/>
      <c r="R316" s="95"/>
      <c r="S316" s="95"/>
      <c r="T316" s="96" t="n">
        <f t="shared" si="2"/>
        <v>0</v>
      </c>
      <c r="U316" s="96" t="n">
        <f t="shared" si="3"/>
        <v>0</v>
      </c>
      <c r="V316" s="96" t="n">
        <f t="shared" si="4"/>
        <v>0</v>
      </c>
      <c r="W316" s="96" t="n">
        <f t="shared" si="5"/>
        <v>0</v>
      </c>
      <c r="X316" s="96" t="n">
        <f t="shared" si="6"/>
        <v>0</v>
      </c>
      <c r="Y316" s="96" t="n">
        <f t="shared" si="7"/>
        <v>0</v>
      </c>
      <c r="Z316" s="95" t="str">
        <f>IF(OR(ISBLANK('Prediction Log'!N331),ISBLANK('Bet Log'!$N316)), "", IF('Prediction Log'!W331="Y", "W", "L"))</f>
        <v/>
      </c>
      <c r="AA316" s="96" t="str">
        <f t="shared" si="8"/>
        <v/>
      </c>
      <c r="AB316" s="95" t="str">
        <f>IF(OR(ISBLANK('Prediction Log'!N331),ISBLANK('Bet Log'!$O316)), "", IF('Prediction Log'!X331="Y", "W", "L"))</f>
        <v/>
      </c>
      <c r="AC316" s="96" t="str">
        <f t="shared" si="9"/>
        <v/>
      </c>
      <c r="AD316" s="95"/>
      <c r="AE316" s="92" t="str">
        <f t="shared" si="10"/>
        <v/>
      </c>
      <c r="AF316" s="97" t="n">
        <f>IF(ISERROR('Bet Log'!$AA316+'Bet Log'!$AC316+'Bet Log'!$AE316), "", 'Bet Log'!$AA316+'Bet Log'!$AC316+'Bet Log'!$AE316)</f>
        <v>0</v>
      </c>
    </row>
    <row r="317" ht="14.25" customHeight="1">
      <c r="A317" s="92" t="n">
        <f>Games!A313</f>
        <v>13</v>
      </c>
      <c r="B317" s="92" t="str">
        <f>IF('Prediction Log'!B332=0, "",'Prediction Log'!B332)</f>
        <v>UTEP</v>
      </c>
      <c r="C317" s="92" t="str">
        <f>IF('Prediction Log'!C332=0, "",'Prediction Log'!C332)</f>
        <v>Liberty</v>
      </c>
      <c r="D317" s="92" t="n">
        <f>IF('Prediction Log'!D332=0, "",'Prediction Log'!D332)</f>
        <v>16.5</v>
      </c>
      <c r="E317" s="92" t="n">
        <f>IF('Prediction Log'!E332=0, "",'Prediction Log'!E332)</f>
        <v>19.2</v>
      </c>
      <c r="F317" s="92" t="str">
        <f>IF('Prediction Log'!I332=0, "",'Prediction Log'!I332)</f>
        <v>Liberty</v>
      </c>
      <c r="G317" s="70" t="str">
        <f>IF(ISBLANK(Games!B313), "",'Prediction Log'!$J332)</f>
        <v>Liberty</v>
      </c>
      <c r="H317" s="93" t="n">
        <f>'Prediction Log'!$K332</f>
        <v>0.991216</v>
      </c>
      <c r="I317" s="92" t="str">
        <f>IF(ISBLANK(Games!M313), "",IF(AND(Games!M313="",Games!N313=""),"",IF(ISTEXT(Games!N313), "Side",Games!M313)))</f>
        <v/>
      </c>
      <c r="J317" s="92" t="str">
        <f>IF(ISBLANK(Games!M313), "",IF('Bet Log'!$I317="Spread", Games!O313, ""))</f>
        <v/>
      </c>
      <c r="K317" s="92" t="str">
        <f>IF(ISBLANK(Games!N313), "",IF(ISTEXT(Games!N313), Games!N313, ""))</f>
        <v/>
      </c>
      <c r="L317" s="92" t="str">
        <f>IF(ISBLANK(Games!Q313), "", Games!Q313)</f>
        <v/>
      </c>
      <c r="M317" s="92"/>
      <c r="N317" s="94"/>
      <c r="O317" s="94"/>
      <c r="P317" s="95"/>
      <c r="Q317" s="95"/>
      <c r="R317" s="95"/>
      <c r="S317" s="95"/>
      <c r="T317" s="96" t="n">
        <f t="shared" si="2"/>
        <v>0</v>
      </c>
      <c r="U317" s="96" t="n">
        <f t="shared" si="3"/>
        <v>0</v>
      </c>
      <c r="V317" s="96" t="n">
        <f t="shared" si="4"/>
        <v>0</v>
      </c>
      <c r="W317" s="96" t="n">
        <f t="shared" si="5"/>
        <v>0</v>
      </c>
      <c r="X317" s="96" t="n">
        <f t="shared" si="6"/>
        <v>0</v>
      </c>
      <c r="Y317" s="96" t="n">
        <f t="shared" si="7"/>
        <v>0</v>
      </c>
      <c r="Z317" s="95" t="str">
        <f>IF(OR(ISBLANK('Prediction Log'!N332),ISBLANK('Bet Log'!$N317)), "", IF('Prediction Log'!W332="Y", "W", "L"))</f>
        <v/>
      </c>
      <c r="AA317" s="96" t="str">
        <f t="shared" si="8"/>
        <v/>
      </c>
      <c r="AB317" s="95" t="str">
        <f>IF(OR(ISBLANK('Prediction Log'!N332),ISBLANK('Bet Log'!$O317)), "", IF('Prediction Log'!X332="Y", "W", "L"))</f>
        <v/>
      </c>
      <c r="AC317" s="96" t="str">
        <f t="shared" si="9"/>
        <v/>
      </c>
      <c r="AD317" s="95"/>
      <c r="AE317" s="92" t="str">
        <f t="shared" si="10"/>
        <v/>
      </c>
      <c r="AF317" s="97" t="n">
        <f>IF(ISERROR('Bet Log'!$AA317+'Bet Log'!$AC317+'Bet Log'!$AE317), "", 'Bet Log'!$AA317+'Bet Log'!$AC317+'Bet Log'!$AE317)</f>
        <v>0</v>
      </c>
    </row>
    <row r="318" ht="14.25" customHeight="1">
      <c r="A318" s="92" t="n">
        <f>Games!A314</f>
        <v>13</v>
      </c>
      <c r="B318" s="92" t="str">
        <f>IF('Prediction Log'!B333=0, "",'Prediction Log'!B333)</f>
        <v>Washington</v>
      </c>
      <c r="C318" s="92" t="str">
        <f>IF('Prediction Log'!C333=0, "",'Prediction Log'!C333)</f>
        <v>Washington State</v>
      </c>
      <c r="D318" s="92" t="n">
        <f>IF('Prediction Log'!D333=0, "",'Prediction Log'!D333)</f>
        <v>-16.5</v>
      </c>
      <c r="E318" s="92" t="n">
        <f>IF('Prediction Log'!E333=0, "",'Prediction Log'!E333)</f>
        <v>-23.7</v>
      </c>
      <c r="F318" s="92" t="str">
        <f>IF('Prediction Log'!I333=0, "",'Prediction Log'!I333)</f>
        <v>Washington</v>
      </c>
      <c r="G318" s="70" t="str">
        <f>IF(ISBLANK(Games!B314), "",'Prediction Log'!$J333)</f>
        <v>Washington</v>
      </c>
      <c r="H318" s="93" t="n">
        <f>'Prediction Log'!$K333</f>
        <v>0.991338</v>
      </c>
      <c r="I318" s="92" t="str">
        <f>IF(ISBLANK(Games!M314), "",IF(AND(Games!M314="",Games!N314=""),"",IF(ISTEXT(Games!N314), "Side",Games!M314)))</f>
        <v/>
      </c>
      <c r="J318" s="92" t="str">
        <f>IF(ISBLANK(Games!M314), "",IF('Bet Log'!$I318="Spread", Games!O314, ""))</f>
        <v/>
      </c>
      <c r="K318" s="92" t="str">
        <f>IF(ISBLANK(Games!N314), "",IF(ISTEXT(Games!N314), Games!N314, ""))</f>
        <v/>
      </c>
      <c r="L318" s="92" t="str">
        <f>IF(ISBLANK(Games!Q314), "", Games!Q314)</f>
        <v/>
      </c>
      <c r="M318" s="92"/>
      <c r="N318" s="94"/>
      <c r="O318" s="94"/>
      <c r="P318" s="95"/>
      <c r="Q318" s="95"/>
      <c r="R318" s="95"/>
      <c r="S318" s="95"/>
      <c r="T318" s="96" t="n">
        <f t="shared" si="2"/>
        <v>0</v>
      </c>
      <c r="U318" s="96" t="n">
        <f t="shared" si="3"/>
        <v>0</v>
      </c>
      <c r="V318" s="96" t="n">
        <f t="shared" si="4"/>
        <v>0</v>
      </c>
      <c r="W318" s="96" t="n">
        <f t="shared" si="5"/>
        <v>0</v>
      </c>
      <c r="X318" s="96" t="n">
        <f t="shared" si="6"/>
        <v>0</v>
      </c>
      <c r="Y318" s="96" t="n">
        <f t="shared" si="7"/>
        <v>0</v>
      </c>
      <c r="Z318" s="95" t="str">
        <f>IF(OR(ISBLANK('Prediction Log'!N333),ISBLANK('Bet Log'!$N318)), "", IF('Prediction Log'!W333="Y", "W", "L"))</f>
        <v/>
      </c>
      <c r="AA318" s="96" t="str">
        <f t="shared" si="8"/>
        <v/>
      </c>
      <c r="AB318" s="95" t="str">
        <f>IF(OR(ISBLANK('Prediction Log'!N333),ISBLANK('Bet Log'!$O318)), "", IF('Prediction Log'!X333="Y", "W", "L"))</f>
        <v/>
      </c>
      <c r="AC318" s="96" t="str">
        <f t="shared" si="9"/>
        <v/>
      </c>
      <c r="AD318" s="95"/>
      <c r="AE318" s="92" t="str">
        <f t="shared" si="10"/>
        <v/>
      </c>
      <c r="AF318" s="97" t="n">
        <f>IF(ISERROR('Bet Log'!$AA318+'Bet Log'!$AC318+'Bet Log'!$AE318), "", 'Bet Log'!$AA318+'Bet Log'!$AC318+'Bet Log'!$AE318)</f>
        <v>0</v>
      </c>
    </row>
    <row r="319" ht="14.25" customHeight="1">
      <c r="A319" s="92" t="n">
        <f>Games!A315</f>
        <v>13</v>
      </c>
      <c r="B319" s="92" t="str">
        <f>IF('Prediction Log'!B334=0, "",'Prediction Log'!B334)</f>
        <v>New Mexico State</v>
      </c>
      <c r="C319" s="92" t="str">
        <f>IF('Prediction Log'!C334=0, "",'Prediction Log'!C334)</f>
        <v>Jacksonville State</v>
      </c>
      <c r="D319" s="92" t="n">
        <f>IF('Prediction Log'!D334=0, "",'Prediction Log'!D334)</f>
        <v>2.5</v>
      </c>
      <c r="E319" s="92" t="n">
        <f>IF('Prediction Log'!E334=0, "",'Prediction Log'!E334)</f>
        <v>2.5</v>
      </c>
      <c r="F319" s="92" t="str">
        <f>IF('Prediction Log'!I334=0, "",'Prediction Log'!I334)</f>
        <v>Jacksonville State</v>
      </c>
      <c r="G319" s="70" t="str">
        <f>IF(ISBLANK(Games!B315), "",'Prediction Log'!$J334)</f>
        <v>Jacksonville State</v>
      </c>
      <c r="H319" s="93" t="n">
        <f>'Prediction Log'!$K334</f>
        <v>0.647349</v>
      </c>
      <c r="I319" s="92" t="str">
        <f>IF(ISBLANK(Games!M315), "",IF(AND(Games!M315="",Games!N315=""),"",IF(ISTEXT(Games!N315), "Side",Games!M315)))</f>
        <v/>
      </c>
      <c r="J319" s="92" t="str">
        <f>IF(ISBLANK(Games!M315), "",IF('Bet Log'!$I319="Spread", Games!O315, ""))</f>
        <v/>
      </c>
      <c r="K319" s="92" t="str">
        <f>IF(ISBLANK(Games!N315), "",IF(ISTEXT(Games!N315), Games!N315, ""))</f>
        <v/>
      </c>
      <c r="L319" s="92" t="str">
        <f>IF(ISBLANK(Games!Q315), "", Games!Q315)</f>
        <v/>
      </c>
      <c r="M319" s="92"/>
      <c r="N319" s="94"/>
      <c r="O319" s="94"/>
      <c r="P319" s="95"/>
      <c r="Q319" s="95"/>
      <c r="R319" s="95"/>
      <c r="S319" s="95"/>
      <c r="T319" s="96" t="n">
        <f t="shared" si="2"/>
        <v>0</v>
      </c>
      <c r="U319" s="96" t="n">
        <f t="shared" si="3"/>
        <v>0</v>
      </c>
      <c r="V319" s="96" t="n">
        <f t="shared" si="4"/>
        <v>0</v>
      </c>
      <c r="W319" s="96" t="n">
        <f t="shared" si="5"/>
        <v>0</v>
      </c>
      <c r="X319" s="96" t="n">
        <f t="shared" si="6"/>
        <v>0</v>
      </c>
      <c r="Y319" s="96" t="n">
        <f t="shared" si="7"/>
        <v>0</v>
      </c>
      <c r="Z319" s="95" t="str">
        <f>IF(OR(ISBLANK('Prediction Log'!N334),ISBLANK('Bet Log'!$N319)), "", IF('Prediction Log'!W334="Y", "W", "L"))</f>
        <v/>
      </c>
      <c r="AA319" s="96" t="str">
        <f t="shared" si="8"/>
        <v/>
      </c>
      <c r="AB319" s="95" t="str">
        <f>IF(OR(ISBLANK('Prediction Log'!N334),ISBLANK('Bet Log'!$O319)), "", IF('Prediction Log'!X334="Y", "W", "L"))</f>
        <v/>
      </c>
      <c r="AC319" s="96" t="str">
        <f t="shared" si="9"/>
        <v/>
      </c>
      <c r="AD319" s="95"/>
      <c r="AE319" s="92" t="str">
        <f t="shared" si="10"/>
        <v/>
      </c>
      <c r="AF319" s="97" t="n">
        <f>IF(ISERROR('Bet Log'!$AA319+'Bet Log'!$AC319+'Bet Log'!$AE319), "", 'Bet Log'!$AA319+'Bet Log'!$AC319+'Bet Log'!$AE319)</f>
        <v>0</v>
      </c>
    </row>
    <row r="320" ht="14.25" customHeight="1">
      <c r="A320" s="92" t="n">
        <f>Games!A316</f>
        <v>13</v>
      </c>
      <c r="B320" s="92" t="str">
        <f>IF('Prediction Log'!B335=0, "",'Prediction Log'!B335)</f>
        <v>Stanford</v>
      </c>
      <c r="C320" s="92" t="str">
        <f>IF('Prediction Log'!C335=0, "",'Prediction Log'!C335)</f>
        <v>Notre Dame</v>
      </c>
      <c r="D320" s="92" t="n">
        <f>IF('Prediction Log'!D335=0, "",'Prediction Log'!D335)</f>
        <v>25.5</v>
      </c>
      <c r="E320" s="92" t="n">
        <f>IF('Prediction Log'!E335=0, "",'Prediction Log'!E335)</f>
        <v>34.2</v>
      </c>
      <c r="F320" s="92" t="str">
        <f>IF('Prediction Log'!I335=0, "",'Prediction Log'!I335)</f>
        <v>Notre Dame</v>
      </c>
      <c r="G320" s="70" t="str">
        <f>IF(ISBLANK(Games!B316), "",'Prediction Log'!$J335)</f>
        <v>Notre Dame</v>
      </c>
      <c r="H320" s="93" t="n">
        <f>'Prediction Log'!$K335</f>
        <v>0.997358</v>
      </c>
      <c r="I320" s="92" t="str">
        <f>IF(ISBLANK(Games!M316), "",IF(AND(Games!M316="",Games!N316=""),"",IF(ISTEXT(Games!N316), "Side",Games!M316)))</f>
        <v/>
      </c>
      <c r="J320" s="92" t="str">
        <f>IF(ISBLANK(Games!M316), "",IF('Bet Log'!$I320="Spread", Games!O316, ""))</f>
        <v/>
      </c>
      <c r="K320" s="92" t="str">
        <f>IF(ISBLANK(Games!N316), "",IF(ISTEXT(Games!N316), Games!N316, ""))</f>
        <v/>
      </c>
      <c r="L320" s="92" t="str">
        <f>IF(ISBLANK(Games!Q316), "", Games!Q316)</f>
        <v/>
      </c>
      <c r="M320" s="92"/>
      <c r="N320" s="94"/>
      <c r="O320" s="94"/>
      <c r="P320" s="95"/>
      <c r="Q320" s="95"/>
      <c r="R320" s="95"/>
      <c r="S320" s="95"/>
      <c r="T320" s="96" t="n">
        <f t="shared" si="2"/>
        <v>0</v>
      </c>
      <c r="U320" s="96" t="n">
        <f t="shared" si="3"/>
        <v>0</v>
      </c>
      <c r="V320" s="96" t="n">
        <f t="shared" si="4"/>
        <v>0</v>
      </c>
      <c r="W320" s="96" t="n">
        <f t="shared" si="5"/>
        <v>0</v>
      </c>
      <c r="X320" s="96" t="n">
        <f t="shared" si="6"/>
        <v>0</v>
      </c>
      <c r="Y320" s="96" t="n">
        <f t="shared" si="7"/>
        <v>0</v>
      </c>
      <c r="Z320" s="95" t="str">
        <f>IF(OR(ISBLANK('Prediction Log'!N335),ISBLANK('Bet Log'!$N320)), "", IF('Prediction Log'!W335="Y", "W", "L"))</f>
        <v/>
      </c>
      <c r="AA320" s="96" t="str">
        <f t="shared" si="8"/>
        <v/>
      </c>
      <c r="AB320" s="95" t="str">
        <f>IF(OR(ISBLANK('Prediction Log'!N335),ISBLANK('Bet Log'!$O320)), "", IF('Prediction Log'!X335="Y", "W", "L"))</f>
        <v/>
      </c>
      <c r="AC320" s="96" t="str">
        <f t="shared" si="9"/>
        <v/>
      </c>
      <c r="AD320" s="95"/>
      <c r="AE320" s="92" t="str">
        <f t="shared" si="10"/>
        <v/>
      </c>
      <c r="AF320" s="97" t="n">
        <f>IF(ISERROR('Bet Log'!$AA320+'Bet Log'!$AC320+'Bet Log'!$AE320), "", 'Bet Log'!$AA320+'Bet Log'!$AC320+'Bet Log'!$AE320)</f>
        <v>0</v>
      </c>
    </row>
    <row r="321" ht="14.25" customHeight="1">
      <c r="A321" s="92" t="n">
        <f>Games!A317</f>
        <v>13</v>
      </c>
      <c r="B321" s="92" t="str">
        <f>IF('Prediction Log'!B336=0, "",'Prediction Log'!B336)</f>
        <v>Florida</v>
      </c>
      <c r="C321" s="92" t="str">
        <f>IF('Prediction Log'!C336=0, "",'Prediction Log'!C336)</f>
        <v>Florida State</v>
      </c>
      <c r="D321" s="92" t="n">
        <f>IF('Prediction Log'!D336=0, "",'Prediction Log'!D336)</f>
        <v>6.5</v>
      </c>
      <c r="E321" s="92" t="n">
        <f>IF('Prediction Log'!E336=0, "",'Prediction Log'!E336)</f>
        <v>23.6</v>
      </c>
      <c r="F321" s="92" t="str">
        <f>IF('Prediction Log'!I336=0, "",'Prediction Log'!I336)</f>
        <v>Florida State</v>
      </c>
      <c r="G321" s="70" t="str">
        <f>IF(ISBLANK(Games!B317), "",'Prediction Log'!$J336)</f>
        <v>Florida State</v>
      </c>
      <c r="H321" s="93" t="n">
        <f>'Prediction Log'!$K336</f>
        <v>0.993906</v>
      </c>
      <c r="I321" s="92" t="str">
        <f>IF(ISBLANK(Games!M317), "",IF(AND(Games!M317="",Games!N317=""),"",IF(ISTEXT(Games!N317), "Side",Games!M317)))</f>
        <v/>
      </c>
      <c r="J321" s="92" t="str">
        <f>IF(ISBLANK(Games!M317), "",IF('Bet Log'!$I321="Spread", Games!O317, ""))</f>
        <v/>
      </c>
      <c r="K321" s="92" t="str">
        <f>IF(ISBLANK(Games!N317), "",IF(ISTEXT(Games!N317), Games!N317, ""))</f>
        <v/>
      </c>
      <c r="L321" s="92" t="str">
        <f>IF(ISBLANK(Games!Q317), "", Games!Q317)</f>
        <v/>
      </c>
      <c r="M321" s="92"/>
      <c r="N321" s="94"/>
      <c r="O321" s="94"/>
      <c r="P321" s="95"/>
      <c r="Q321" s="95"/>
      <c r="R321" s="95"/>
      <c r="S321" s="95"/>
      <c r="T321" s="96" t="n">
        <f t="shared" si="2"/>
        <v>0</v>
      </c>
      <c r="U321" s="96" t="n">
        <f t="shared" si="3"/>
        <v>0</v>
      </c>
      <c r="V321" s="96" t="n">
        <f t="shared" si="4"/>
        <v>0</v>
      </c>
      <c r="W321" s="96" t="n">
        <f t="shared" si="5"/>
        <v>0</v>
      </c>
      <c r="X321" s="96" t="n">
        <f t="shared" si="6"/>
        <v>0</v>
      </c>
      <c r="Y321" s="96" t="n">
        <f t="shared" si="7"/>
        <v>0</v>
      </c>
      <c r="Z321" s="95" t="str">
        <f>IF(OR(ISBLANK('Prediction Log'!N336),ISBLANK('Bet Log'!$N321)), "", IF('Prediction Log'!W336="Y", "W", "L"))</f>
        <v/>
      </c>
      <c r="AA321" s="96" t="str">
        <f t="shared" si="8"/>
        <v/>
      </c>
      <c r="AB321" s="95" t="str">
        <f>IF(OR(ISBLANK('Prediction Log'!N336),ISBLANK('Bet Log'!$O321)), "", IF('Prediction Log'!X336="Y", "W", "L"))</f>
        <v/>
      </c>
      <c r="AC321" s="96" t="str">
        <f t="shared" si="9"/>
        <v/>
      </c>
      <c r="AD321" s="95"/>
      <c r="AE321" s="92" t="str">
        <f t="shared" si="10"/>
        <v/>
      </c>
      <c r="AF321" s="97" t="n">
        <f>IF(ISERROR('Bet Log'!$AA321+'Bet Log'!$AC321+'Bet Log'!$AE321), "", 'Bet Log'!$AA321+'Bet Log'!$AC321+'Bet Log'!$AE321)</f>
        <v>0</v>
      </c>
    </row>
    <row r="322" ht="14.25" customHeight="1">
      <c r="A322" s="92" t="n">
        <f>Games!A318</f>
        <v>13</v>
      </c>
      <c r="B322" s="92" t="str">
        <f>IF('Prediction Log'!B337=0, "",'Prediction Log'!B337)</f>
        <v>Baylor</v>
      </c>
      <c r="C322" s="92" t="str">
        <f>IF('Prediction Log'!C337=0, "",'Prediction Log'!C337)</f>
        <v>West Virginia</v>
      </c>
      <c r="D322" s="92" t="n">
        <f>IF('Prediction Log'!D337=0, "",'Prediction Log'!D337)</f>
        <v>8.5</v>
      </c>
      <c r="E322" s="92" t="n">
        <f>IF('Prediction Log'!E337=0, "",'Prediction Log'!E337)</f>
        <v>4.5</v>
      </c>
      <c r="F322" s="92" t="str">
        <f>IF('Prediction Log'!I337=0, "",'Prediction Log'!I337)</f>
        <v>West Virginia</v>
      </c>
      <c r="G322" s="70" t="str">
        <f>IF(ISBLANK(Games!B318), "",'Prediction Log'!$J337)</f>
        <v>West Virginia</v>
      </c>
      <c r="H322" s="93" t="n">
        <f>'Prediction Log'!$K337</f>
        <v>0.748445</v>
      </c>
      <c r="I322" s="92" t="str">
        <f>IF(ISBLANK(Games!M318), "",IF(AND(Games!M318="",Games!N318=""),"",IF(ISTEXT(Games!N318), "Side",Games!M318)))</f>
        <v/>
      </c>
      <c r="J322" s="92" t="str">
        <f>IF(ISBLANK(Games!M318), "",IF('Bet Log'!$I322="Spread", Games!O318, ""))</f>
        <v/>
      </c>
      <c r="K322" s="92" t="str">
        <f>IF(ISBLANK(Games!N318), "",IF(ISTEXT(Games!N318), Games!N318, ""))</f>
        <v/>
      </c>
      <c r="L322" s="92" t="str">
        <f>IF(ISBLANK(Games!Q318), "", Games!Q318)</f>
        <v/>
      </c>
      <c r="M322" s="92"/>
      <c r="N322" s="94"/>
      <c r="O322" s="94"/>
      <c r="P322" s="95"/>
      <c r="Q322" s="95"/>
      <c r="R322" s="95"/>
      <c r="S322" s="95"/>
      <c r="T322" s="96" t="n">
        <f t="shared" si="2"/>
        <v>0</v>
      </c>
      <c r="U322" s="96" t="n">
        <f t="shared" si="3"/>
        <v>0</v>
      </c>
      <c r="V322" s="96" t="n">
        <f t="shared" si="4"/>
        <v>0</v>
      </c>
      <c r="W322" s="96" t="n">
        <f t="shared" si="5"/>
        <v>0</v>
      </c>
      <c r="X322" s="96" t="n">
        <f t="shared" si="6"/>
        <v>0</v>
      </c>
      <c r="Y322" s="96" t="n">
        <f t="shared" si="7"/>
        <v>0</v>
      </c>
      <c r="Z322" s="95" t="str">
        <f>IF(OR(ISBLANK('Prediction Log'!N337),ISBLANK('Bet Log'!$N322)), "", IF('Prediction Log'!W337="Y", "W", "L"))</f>
        <v/>
      </c>
      <c r="AA322" s="96" t="str">
        <f t="shared" si="8"/>
        <v/>
      </c>
      <c r="AB322" s="95" t="str">
        <f>IF(OR(ISBLANK('Prediction Log'!N337),ISBLANK('Bet Log'!$O322)), "", IF('Prediction Log'!X337="Y", "W", "L"))</f>
        <v/>
      </c>
      <c r="AC322" s="96" t="str">
        <f t="shared" si="9"/>
        <v/>
      </c>
      <c r="AD322" s="95"/>
      <c r="AE322" s="92" t="str">
        <f t="shared" si="10"/>
        <v/>
      </c>
      <c r="AF322" s="97" t="n">
        <f>IF(ISERROR('Bet Log'!$AA322+'Bet Log'!$AC322+'Bet Log'!$AE322), "", 'Bet Log'!$AA322+'Bet Log'!$AC322+'Bet Log'!$AE322)</f>
        <v>0</v>
      </c>
    </row>
    <row r="323" ht="14.25" customHeight="1">
      <c r="A323" s="92" t="n">
        <f>Games!A319</f>
        <v>13</v>
      </c>
      <c r="B323" s="92" t="str">
        <f>IF('Prediction Log'!B338=0, "",'Prediction Log'!B338)</f>
        <v>Texas State</v>
      </c>
      <c r="C323" s="92" t="str">
        <f>IF('Prediction Log'!C338=0, "",'Prediction Log'!C338)</f>
        <v>South Alabama</v>
      </c>
      <c r="D323" s="92" t="n">
        <f>IF('Prediction Log'!D338=0, "",'Prediction Log'!D338)</f>
        <v>5.5</v>
      </c>
      <c r="E323" s="92" t="n">
        <f>IF('Prediction Log'!E338=0, "",'Prediction Log'!E338)</f>
        <v>16.2</v>
      </c>
      <c r="F323" s="92" t="str">
        <f>IF('Prediction Log'!I338=0, "",'Prediction Log'!I338)</f>
        <v>South Alabama</v>
      </c>
      <c r="G323" s="70" t="str">
        <f>IF(ISBLANK(Games!B319), "",'Prediction Log'!$J338)</f>
        <v>South Alabama</v>
      </c>
      <c r="H323" s="93" t="n">
        <f>'Prediction Log'!$K338</f>
        <v>0.819605</v>
      </c>
      <c r="I323" s="92" t="str">
        <f>IF(ISBLANK(Games!M319), "",IF(AND(Games!M319="",Games!N319=""),"",IF(ISTEXT(Games!N319), "Side",Games!M319)))</f>
        <v/>
      </c>
      <c r="J323" s="92" t="str">
        <f>IF(ISBLANK(Games!M319), "",IF('Bet Log'!$I323="Spread", Games!O319, ""))</f>
        <v/>
      </c>
      <c r="K323" s="92" t="str">
        <f>IF(ISBLANK(Games!N319), "",IF(ISTEXT(Games!N319), Games!N319, ""))</f>
        <v/>
      </c>
      <c r="L323" s="92" t="str">
        <f>IF(ISBLANK(Games!Q319), "", Games!Q319)</f>
        <v/>
      </c>
      <c r="M323" s="92"/>
      <c r="N323" s="94"/>
      <c r="O323" s="94"/>
      <c r="P323" s="95"/>
      <c r="Q323" s="95"/>
      <c r="R323" s="95"/>
      <c r="S323" s="95"/>
      <c r="T323" s="96" t="n">
        <f t="shared" si="2"/>
        <v>0</v>
      </c>
      <c r="U323" s="96" t="n">
        <f t="shared" si="3"/>
        <v>0</v>
      </c>
      <c r="V323" s="96" t="n">
        <f t="shared" si="4"/>
        <v>0</v>
      </c>
      <c r="W323" s="96" t="n">
        <f t="shared" si="5"/>
        <v>0</v>
      </c>
      <c r="X323" s="96" t="n">
        <f t="shared" si="6"/>
        <v>0</v>
      </c>
      <c r="Y323" s="96" t="n">
        <f t="shared" si="7"/>
        <v>0</v>
      </c>
      <c r="Z323" s="95" t="str">
        <f>IF(OR(ISBLANK('Prediction Log'!N338),ISBLANK('Bet Log'!$N323)), "", IF('Prediction Log'!W338="Y", "W", "L"))</f>
        <v/>
      </c>
      <c r="AA323" s="96" t="str">
        <f t="shared" si="8"/>
        <v/>
      </c>
      <c r="AB323" s="95" t="str">
        <f>IF(OR(ISBLANK('Prediction Log'!N338),ISBLANK('Bet Log'!$O323)), "", IF('Prediction Log'!X338="Y", "W", "L"))</f>
        <v/>
      </c>
      <c r="AC323" s="96" t="str">
        <f t="shared" si="9"/>
        <v/>
      </c>
      <c r="AD323" s="95"/>
      <c r="AE323" s="92" t="str">
        <f t="shared" si="10"/>
        <v/>
      </c>
      <c r="AF323" s="97" t="n">
        <f>IF(ISERROR('Bet Log'!$AA323+'Bet Log'!$AC323+'Bet Log'!$AE323), "", 'Bet Log'!$AA323+'Bet Log'!$AC323+'Bet Log'!$AE323)</f>
        <v>0</v>
      </c>
    </row>
    <row r="324" ht="14.25" customHeight="1">
      <c r="A324" s="92" t="n">
        <f>Games!A320</f>
        <v>13</v>
      </c>
      <c r="B324" s="92" t="str">
        <f>IF('Prediction Log'!B339=0, "",'Prediction Log'!B339)</f>
        <v>Cincinnati</v>
      </c>
      <c r="C324" s="92" t="str">
        <f>IF('Prediction Log'!C339=0, "",'Prediction Log'!C339)</f>
        <v>Kansas</v>
      </c>
      <c r="D324" s="92" t="n">
        <f>IF('Prediction Log'!D339=0, "",'Prediction Log'!D339)</f>
        <v>6.5</v>
      </c>
      <c r="E324" s="92" t="n">
        <f>IF('Prediction Log'!E339=0, "",'Prediction Log'!E339)</f>
        <v>3.1</v>
      </c>
      <c r="F324" s="92" t="str">
        <f>IF('Prediction Log'!I339=0, "",'Prediction Log'!I339)</f>
        <v>Kansas</v>
      </c>
      <c r="G324" s="70" t="str">
        <f>IF(ISBLANK(Games!B320), "",'Prediction Log'!$J339)</f>
        <v>Kansas</v>
      </c>
      <c r="H324" s="93" t="n">
        <f>'Prediction Log'!$K339</f>
        <v>0.703081</v>
      </c>
      <c r="I324" s="92" t="str">
        <f>IF(ISBLANK(Games!M320), "",IF(AND(Games!M320="",Games!N320=""),"",IF(ISTEXT(Games!N320), "Side",Games!M320)))</f>
        <v/>
      </c>
      <c r="J324" s="92" t="str">
        <f>IF(ISBLANK(Games!M320), "",IF('Bet Log'!$I324="Spread", Games!O320, ""))</f>
        <v/>
      </c>
      <c r="K324" s="92" t="str">
        <f>IF(ISBLANK(Games!N320), "",IF(ISTEXT(Games!N320), Games!N320, ""))</f>
        <v/>
      </c>
      <c r="L324" s="92" t="str">
        <f>IF(ISBLANK(Games!Q320), "", Games!Q320)</f>
        <v/>
      </c>
      <c r="M324" s="92"/>
      <c r="N324" s="94"/>
      <c r="O324" s="94"/>
      <c r="P324" s="95"/>
      <c r="Q324" s="95"/>
      <c r="R324" s="95"/>
      <c r="S324" s="95"/>
      <c r="T324" s="96" t="n">
        <f t="shared" si="2"/>
        <v>0</v>
      </c>
      <c r="U324" s="96" t="n">
        <f t="shared" si="3"/>
        <v>0</v>
      </c>
      <c r="V324" s="96" t="n">
        <f t="shared" si="4"/>
        <v>0</v>
      </c>
      <c r="W324" s="96" t="n">
        <f t="shared" si="5"/>
        <v>0</v>
      </c>
      <c r="X324" s="96" t="n">
        <f t="shared" si="6"/>
        <v>0</v>
      </c>
      <c r="Y324" s="96" t="n">
        <f t="shared" si="7"/>
        <v>0</v>
      </c>
      <c r="Z324" s="95" t="str">
        <f>IF(OR(ISBLANK('Prediction Log'!N339),ISBLANK('Bet Log'!$N324)), "", IF('Prediction Log'!W339="Y", "W", "L"))</f>
        <v/>
      </c>
      <c r="AA324" s="96" t="str">
        <f t="shared" si="8"/>
        <v/>
      </c>
      <c r="AB324" s="95" t="str">
        <f>IF(OR(ISBLANK('Prediction Log'!N339),ISBLANK('Bet Log'!$O324)), "", IF('Prediction Log'!X339="Y", "W", "L"))</f>
        <v/>
      </c>
      <c r="AC324" s="96" t="str">
        <f t="shared" si="9"/>
        <v/>
      </c>
      <c r="AD324" s="95"/>
      <c r="AE324" s="92" t="str">
        <f t="shared" si="10"/>
        <v/>
      </c>
      <c r="AF324" s="97" t="n">
        <f>IF(ISERROR('Bet Log'!$AA324+'Bet Log'!$AC324+'Bet Log'!$AE324), "", 'Bet Log'!$AA324+'Bet Log'!$AC324+'Bet Log'!$AE324)</f>
        <v>0</v>
      </c>
    </row>
    <row r="325" ht="14.25" customHeight="1">
      <c r="A325" s="92" t="n">
        <f>Games!A321</f>
        <v>13</v>
      </c>
      <c r="B325" s="92" t="str">
        <f>IF('Prediction Log'!B340=0, "",'Prediction Log'!B340)</f>
        <v>South Carolina</v>
      </c>
      <c r="C325" s="92" t="str">
        <f>IF('Prediction Log'!C340=0, "",'Prediction Log'!C340)</f>
        <v>Clemson</v>
      </c>
      <c r="D325" s="92" t="n">
        <f>IF('Prediction Log'!D340=0, "",'Prediction Log'!D340)</f>
        <v>7.5</v>
      </c>
      <c r="E325" s="92" t="n">
        <f>IF('Prediction Log'!E340=0, "",'Prediction Log'!E340)</f>
        <v>7.7</v>
      </c>
      <c r="F325" s="92" t="str">
        <f>IF('Prediction Log'!I340=0, "",'Prediction Log'!I340)</f>
        <v>Clemson</v>
      </c>
      <c r="G325" s="70" t="str">
        <f>IF(ISBLANK(Games!B321), "",'Prediction Log'!$J340)</f>
        <v>Clemson</v>
      </c>
      <c r="H325" s="93" t="n">
        <f>'Prediction Log'!$K340</f>
        <v>0.85441</v>
      </c>
      <c r="I325" s="92" t="str">
        <f>IF(ISBLANK(Games!M321), "",IF(AND(Games!M321="",Games!N321=""),"",IF(ISTEXT(Games!N321), "Side",Games!M321)))</f>
        <v/>
      </c>
      <c r="J325" s="92" t="str">
        <f>IF(ISBLANK(Games!M321), "",IF('Bet Log'!$I325="Spread", Games!O321, ""))</f>
        <v/>
      </c>
      <c r="K325" s="92" t="str">
        <f>IF(ISBLANK(Games!N321), "",IF(ISTEXT(Games!N321), Games!N321, ""))</f>
        <v/>
      </c>
      <c r="L325" s="92" t="str">
        <f>IF(ISBLANK(Games!Q321), "", Games!Q321)</f>
        <v/>
      </c>
      <c r="M325" s="92"/>
      <c r="N325" s="94"/>
      <c r="O325" s="94"/>
      <c r="P325" s="95"/>
      <c r="Q325" s="95"/>
      <c r="R325" s="95"/>
      <c r="S325" s="95"/>
      <c r="T325" s="96" t="n">
        <f t="shared" si="2"/>
        <v>0</v>
      </c>
      <c r="U325" s="96" t="n">
        <f t="shared" si="3"/>
        <v>0</v>
      </c>
      <c r="V325" s="96" t="n">
        <f t="shared" si="4"/>
        <v>0</v>
      </c>
      <c r="W325" s="96" t="n">
        <f t="shared" si="5"/>
        <v>0</v>
      </c>
      <c r="X325" s="96" t="n">
        <f t="shared" si="6"/>
        <v>0</v>
      </c>
      <c r="Y325" s="96" t="n">
        <f t="shared" si="7"/>
        <v>0</v>
      </c>
      <c r="Z325" s="95" t="str">
        <f>IF(OR(ISBLANK('Prediction Log'!N340),ISBLANK('Bet Log'!$N325)), "", IF('Prediction Log'!W340="Y", "W", "L"))</f>
        <v/>
      </c>
      <c r="AA325" s="96" t="str">
        <f t="shared" si="8"/>
        <v/>
      </c>
      <c r="AB325" s="95" t="str">
        <f>IF(OR(ISBLANK('Prediction Log'!N340),ISBLANK('Bet Log'!$O325)), "", IF('Prediction Log'!X340="Y", "W", "L"))</f>
        <v/>
      </c>
      <c r="AC325" s="96" t="str">
        <f t="shared" si="9"/>
        <v/>
      </c>
      <c r="AD325" s="95"/>
      <c r="AE325" s="92" t="str">
        <f t="shared" si="10"/>
        <v/>
      </c>
      <c r="AF325" s="97" t="n">
        <f>IF(ISERROR('Bet Log'!$AA325+'Bet Log'!$AC325+'Bet Log'!$AE325), "", 'Bet Log'!$AA325+'Bet Log'!$AC325+'Bet Log'!$AE325)</f>
        <v>0</v>
      </c>
    </row>
    <row r="326" ht="14.25" customHeight="1">
      <c r="A326" s="92" t="n">
        <f>Games!A322</f>
        <v>13</v>
      </c>
      <c r="B326" s="92" t="str">
        <f>IF('Prediction Log'!B341=0, "",'Prediction Log'!B341)</f>
        <v>South Florida</v>
      </c>
      <c r="C326" s="92" t="str">
        <f>IF('Prediction Log'!C341=0, "",'Prediction Log'!C341)</f>
        <v>Charlotte</v>
      </c>
      <c r="D326" s="92" t="n">
        <f>IF('Prediction Log'!D341=0, "",'Prediction Log'!D341)</f>
        <v>-6.5</v>
      </c>
      <c r="E326" s="92" t="n">
        <f>IF('Prediction Log'!E341=0, "",'Prediction Log'!E341)</f>
        <v>-3.3</v>
      </c>
      <c r="F326" s="92" t="str">
        <f>IF('Prediction Log'!I341=0, "",'Prediction Log'!I341)</f>
        <v>South Florida</v>
      </c>
      <c r="G326" s="70" t="str">
        <f>IF(ISBLANK(Games!B322), "",'Prediction Log'!$J341)</f>
        <v>South Florida</v>
      </c>
      <c r="H326" s="93" t="n">
        <f>'Prediction Log'!$K341</f>
        <v>0.836013</v>
      </c>
      <c r="I326" s="92" t="str">
        <f>IF(ISBLANK(Games!M322), "",IF(AND(Games!M322="",Games!N322=""),"",IF(ISTEXT(Games!N322), "Side",Games!M322)))</f>
        <v/>
      </c>
      <c r="J326" s="92" t="str">
        <f>IF(ISBLANK(Games!M322), "",IF('Bet Log'!$I326="Spread", Games!O322, ""))</f>
        <v/>
      </c>
      <c r="K326" s="92" t="str">
        <f>IF(ISBLANK(Games!N322), "",IF(ISTEXT(Games!N322), Games!N322, ""))</f>
        <v/>
      </c>
      <c r="L326" s="92" t="str">
        <f>IF(ISBLANK(Games!Q322), "", Games!Q322)</f>
        <v/>
      </c>
      <c r="M326" s="92"/>
      <c r="N326" s="94"/>
      <c r="O326" s="94"/>
      <c r="P326" s="95"/>
      <c r="Q326" s="95"/>
      <c r="R326" s="95"/>
      <c r="S326" s="95"/>
      <c r="T326" s="96" t="n">
        <f t="shared" si="2"/>
        <v>0</v>
      </c>
      <c r="U326" s="96" t="n">
        <f t="shared" si="3"/>
        <v>0</v>
      </c>
      <c r="V326" s="96" t="n">
        <f t="shared" si="4"/>
        <v>0</v>
      </c>
      <c r="W326" s="96" t="n">
        <f t="shared" si="5"/>
        <v>0</v>
      </c>
      <c r="X326" s="96" t="n">
        <f t="shared" si="6"/>
        <v>0</v>
      </c>
      <c r="Y326" s="96" t="n">
        <f t="shared" si="7"/>
        <v>0</v>
      </c>
      <c r="Z326" s="95" t="str">
        <f>IF(OR(ISBLANK('Prediction Log'!N341),ISBLANK('Bet Log'!$N326)), "", IF('Prediction Log'!W341="Y", "W", "L"))</f>
        <v/>
      </c>
      <c r="AA326" s="96" t="str">
        <f t="shared" si="8"/>
        <v/>
      </c>
      <c r="AB326" s="95" t="str">
        <f>IF(OR(ISBLANK('Prediction Log'!N341),ISBLANK('Bet Log'!$O326)), "", IF('Prediction Log'!X341="Y", "W", "L"))</f>
        <v/>
      </c>
      <c r="AC326" s="96" t="str">
        <f t="shared" si="9"/>
        <v/>
      </c>
      <c r="AD326" s="95"/>
      <c r="AE326" s="92" t="str">
        <f t="shared" si="10"/>
        <v/>
      </c>
      <c r="AF326" s="97" t="n">
        <f>IF(ISERROR('Bet Log'!$AA326+'Bet Log'!$AC326+'Bet Log'!$AE326), "", 'Bet Log'!$AA326+'Bet Log'!$AC326+'Bet Log'!$AE326)</f>
        <v>0</v>
      </c>
    </row>
    <row r="327" ht="14.25" customHeight="1">
      <c r="A327" s="92" t="n">
        <f>Games!A323</f>
        <v>13</v>
      </c>
      <c r="B327" s="92" t="str">
        <f>IF('Prediction Log'!B342=0, "",'Prediction Log'!B342)</f>
        <v>Georgia Tech</v>
      </c>
      <c r="C327" s="92" t="str">
        <f>IF('Prediction Log'!C342=0, "",'Prediction Log'!C342)</f>
        <v>Georgia</v>
      </c>
      <c r="D327" s="92" t="n">
        <f>IF('Prediction Log'!D342=0, "",'Prediction Log'!D342)</f>
        <v>24.5</v>
      </c>
      <c r="E327" s="92" t="n">
        <f>IF('Prediction Log'!E342=0, "",'Prediction Log'!E342)</f>
        <v>31.5</v>
      </c>
      <c r="F327" s="92" t="str">
        <f>IF('Prediction Log'!I342=0, "",'Prediction Log'!I342)</f>
        <v>Georgia</v>
      </c>
      <c r="G327" s="70" t="str">
        <f>IF(ISBLANK(Games!B323), "",'Prediction Log'!$J342)</f>
        <v>Georgia</v>
      </c>
      <c r="H327" s="93" t="n">
        <f>'Prediction Log'!$K342</f>
        <v>0.99849</v>
      </c>
      <c r="I327" s="92" t="str">
        <f>IF(ISBLANK(Games!M323), "",IF(AND(Games!M323="",Games!N323=""),"",IF(ISTEXT(Games!N323), "Side",Games!M323)))</f>
        <v/>
      </c>
      <c r="J327" s="92" t="str">
        <f>IF(ISBLANK(Games!M323), "",IF('Bet Log'!$I327="Spread", Games!O323, ""))</f>
        <v/>
      </c>
      <c r="K327" s="92" t="str">
        <f>IF(ISBLANK(Games!N323), "",IF(ISTEXT(Games!N323), Games!N323, ""))</f>
        <v/>
      </c>
      <c r="L327" s="92" t="str">
        <f>IF(ISBLANK(Games!Q323), "", Games!Q323)</f>
        <v/>
      </c>
      <c r="M327" s="92"/>
      <c r="N327" s="94"/>
      <c r="O327" s="94"/>
      <c r="P327" s="95"/>
      <c r="Q327" s="95"/>
      <c r="R327" s="95"/>
      <c r="S327" s="95"/>
      <c r="T327" s="96" t="n">
        <f t="shared" si="2"/>
        <v>0</v>
      </c>
      <c r="U327" s="96" t="n">
        <f t="shared" si="3"/>
        <v>0</v>
      </c>
      <c r="V327" s="96" t="n">
        <f t="shared" si="4"/>
        <v>0</v>
      </c>
      <c r="W327" s="96" t="n">
        <f t="shared" si="5"/>
        <v>0</v>
      </c>
      <c r="X327" s="96" t="n">
        <f t="shared" si="6"/>
        <v>0</v>
      </c>
      <c r="Y327" s="96" t="n">
        <f t="shared" si="7"/>
        <v>0</v>
      </c>
      <c r="Z327" s="95" t="str">
        <f>IF(OR(ISBLANK('Prediction Log'!N342),ISBLANK('Bet Log'!$N327)), "", IF('Prediction Log'!W342="Y", "W", "L"))</f>
        <v/>
      </c>
      <c r="AA327" s="96" t="str">
        <f t="shared" si="8"/>
        <v/>
      </c>
      <c r="AB327" s="95" t="str">
        <f>IF(OR(ISBLANK('Prediction Log'!N342),ISBLANK('Bet Log'!$O327)), "", IF('Prediction Log'!X342="Y", "W", "L"))</f>
        <v/>
      </c>
      <c r="AC327" s="96" t="str">
        <f t="shared" si="9"/>
        <v/>
      </c>
      <c r="AD327" s="95"/>
      <c r="AE327" s="92" t="str">
        <f t="shared" si="10"/>
        <v/>
      </c>
      <c r="AF327" s="97" t="n">
        <f>IF(ISERROR('Bet Log'!$AA327+'Bet Log'!$AC327+'Bet Log'!$AE327), "", 'Bet Log'!$AA327+'Bet Log'!$AC327+'Bet Log'!$AE327)</f>
        <v>0</v>
      </c>
    </row>
    <row r="328" ht="14.25" customHeight="1">
      <c r="A328" s="92" t="n">
        <f>Games!A324</f>
        <v>13</v>
      </c>
      <c r="B328" s="92" t="str">
        <f>IF('Prediction Log'!B343=0, "",'Prediction Log'!B343)</f>
        <v>NC State</v>
      </c>
      <c r="C328" s="92" t="str">
        <f>IF('Prediction Log'!C343=0, "",'Prediction Log'!C343)</f>
        <v>North Carolina</v>
      </c>
      <c r="D328" s="92" t="n">
        <f>IF('Prediction Log'!D343=0, "",'Prediction Log'!D343)</f>
        <v>2.5</v>
      </c>
      <c r="E328" s="92" t="n">
        <f>IF('Prediction Log'!E343=0, "",'Prediction Log'!E343)</f>
        <v>7.5</v>
      </c>
      <c r="F328" s="92" t="str">
        <f>IF('Prediction Log'!I343=0, "",'Prediction Log'!I343)</f>
        <v>North Carolina</v>
      </c>
      <c r="G328" s="70" t="str">
        <f>IF(ISBLANK(Games!B324), "",'Prediction Log'!$J343)</f>
        <v>North Carolina</v>
      </c>
      <c r="H328" s="93" t="n">
        <f>'Prediction Log'!$K343</f>
        <v>0.828231</v>
      </c>
      <c r="I328" s="92" t="str">
        <f>IF(ISBLANK(Games!M324), "",IF(AND(Games!M324="",Games!N324=""),"",IF(ISTEXT(Games!N324), "Side",Games!M324)))</f>
        <v/>
      </c>
      <c r="J328" s="92" t="str">
        <f>IF(ISBLANK(Games!M324), "",IF('Bet Log'!$I328="Spread", Games!O324, ""))</f>
        <v/>
      </c>
      <c r="K328" s="92" t="str">
        <f>IF(ISBLANK(Games!N324), "",IF(ISTEXT(Games!N324), Games!N324, ""))</f>
        <v/>
      </c>
      <c r="L328" s="92" t="str">
        <f>IF(ISBLANK(Games!Q324), "", Games!Q324)</f>
        <v/>
      </c>
      <c r="M328" s="92"/>
      <c r="N328" s="94"/>
      <c r="O328" s="94"/>
      <c r="P328" s="95"/>
      <c r="Q328" s="95"/>
      <c r="R328" s="95"/>
      <c r="S328" s="95"/>
      <c r="T328" s="96" t="n">
        <f t="shared" si="2"/>
        <v>0</v>
      </c>
      <c r="U328" s="96" t="n">
        <f t="shared" si="3"/>
        <v>0</v>
      </c>
      <c r="V328" s="96" t="n">
        <f t="shared" si="4"/>
        <v>0</v>
      </c>
      <c r="W328" s="96" t="n">
        <f t="shared" si="5"/>
        <v>0</v>
      </c>
      <c r="X328" s="96" t="n">
        <f t="shared" si="6"/>
        <v>0</v>
      </c>
      <c r="Y328" s="96" t="n">
        <f t="shared" si="7"/>
        <v>0</v>
      </c>
      <c r="Z328" s="95" t="str">
        <f>IF(OR(ISBLANK('Prediction Log'!N343),ISBLANK('Bet Log'!$N328)), "", IF('Prediction Log'!W343="Y", "W", "L"))</f>
        <v/>
      </c>
      <c r="AA328" s="96" t="str">
        <f t="shared" si="8"/>
        <v/>
      </c>
      <c r="AB328" s="95" t="str">
        <f>IF(OR(ISBLANK('Prediction Log'!N343),ISBLANK('Bet Log'!$O328)), "", IF('Prediction Log'!X343="Y", "W", "L"))</f>
        <v/>
      </c>
      <c r="AC328" s="96" t="str">
        <f t="shared" si="9"/>
        <v/>
      </c>
      <c r="AD328" s="95"/>
      <c r="AE328" s="92" t="str">
        <f t="shared" si="10"/>
        <v/>
      </c>
      <c r="AF328" s="97" t="n">
        <f>IF(ISERROR('Bet Log'!$AA328+'Bet Log'!$AC328+'Bet Log'!$AE328), "", 'Bet Log'!$AA328+'Bet Log'!$AC328+'Bet Log'!$AE328)</f>
        <v>0</v>
      </c>
    </row>
    <row r="329" ht="14.25" customHeight="1">
      <c r="A329" s="92" t="n">
        <f>Games!A325</f>
        <v>13</v>
      </c>
      <c r="B329" s="92" t="str">
        <f>IF('Prediction Log'!B344=0, "",'Prediction Log'!B344)</f>
        <v>Kansas State</v>
      </c>
      <c r="C329" s="92" t="str">
        <f>IF('Prediction Log'!C344=0, "",'Prediction Log'!C344)</f>
        <v>Iowa State</v>
      </c>
      <c r="D329" s="92" t="n">
        <f>IF('Prediction Log'!D344=0, "",'Prediction Log'!D344)</f>
        <v>-9.5</v>
      </c>
      <c r="E329" s="92" t="n">
        <f>IF('Prediction Log'!E344=0, "",'Prediction Log'!E344)</f>
        <v>-26.3</v>
      </c>
      <c r="F329" s="92" t="str">
        <f>IF('Prediction Log'!I344=0, "",'Prediction Log'!I344)</f>
        <v>Kansas State</v>
      </c>
      <c r="G329" s="70" t="str">
        <f>IF(ISBLANK(Games!B325), "",'Prediction Log'!$J344)</f>
        <v>Kansas State</v>
      </c>
      <c r="H329" s="93" t="n">
        <f>'Prediction Log'!$K344</f>
        <v>0.985547</v>
      </c>
      <c r="I329" s="92" t="str">
        <f>IF(ISBLANK(Games!M325), "",IF(AND(Games!M325="",Games!N325=""),"",IF(ISTEXT(Games!N325), "Side",Games!M325)))</f>
        <v>Spread</v>
      </c>
      <c r="J329" s="92" t="str">
        <f>IF(ISBLANK(Games!M325), "",IF('Bet Log'!$I329="Spread", Games!O325, ""))</f>
        <v>Kansas State</v>
      </c>
      <c r="K329" s="92" t="str">
        <f>IF(ISBLANK(Games!N325), "",IF(ISTEXT(Games!N325), Games!N325, ""))</f>
        <v/>
      </c>
      <c r="L329" s="92" t="n">
        <f>IF(ISBLANK(Games!Q325), "", Games!Q325)</f>
        <v>-9.5</v>
      </c>
      <c r="M329" s="92"/>
      <c r="N329" s="94"/>
      <c r="O329" s="94" t="n">
        <v>7.0</v>
      </c>
      <c r="P329" s="95"/>
      <c r="Q329" s="95"/>
      <c r="R329" s="95" t="n">
        <v>-110.0</v>
      </c>
      <c r="S329" s="95"/>
      <c r="T329" s="96" t="n">
        <f t="shared" si="2"/>
        <v>0</v>
      </c>
      <c r="U329" s="96" t="n">
        <f t="shared" si="3"/>
        <v>0</v>
      </c>
      <c r="V329" s="96" t="n">
        <f t="shared" si="4"/>
        <v>13.36363636</v>
      </c>
      <c r="W329" s="96" t="n">
        <f t="shared" si="5"/>
        <v>6.363636364</v>
      </c>
      <c r="X329" s="96" t="n">
        <f t="shared" si="6"/>
        <v>0</v>
      </c>
      <c r="Y329" s="96" t="n">
        <f t="shared" si="7"/>
        <v>0</v>
      </c>
      <c r="Z329" s="95" t="str">
        <f>IF(OR(ISBLANK('Prediction Log'!N344),ISBLANK('Bet Log'!$N329)), "", IF('Prediction Log'!W344="Y", "W", "L"))</f>
        <v/>
      </c>
      <c r="AA329" s="96" t="str">
        <f t="shared" si="8"/>
        <v/>
      </c>
      <c r="AB329" s="95" t="str">
        <f>IF(OR(ISBLANK('Prediction Log'!N344),ISBLANK('Bet Log'!$O329)), "", IF('Prediction Log'!X344="Y", "W", "L"))</f>
        <v>L</v>
      </c>
      <c r="AC329" s="96" t="n">
        <f t="shared" si="9"/>
        <v>-7</v>
      </c>
      <c r="AD329" s="95"/>
      <c r="AE329" s="92" t="str">
        <f t="shared" si="10"/>
        <v/>
      </c>
      <c r="AF329" s="97" t="n">
        <f>IF(ISERROR('Bet Log'!$AA329+'Bet Log'!$AC329+'Bet Log'!$AE329), "", 'Bet Log'!$AA329+'Bet Log'!$AC329+'Bet Log'!$AE329)</f>
        <v>-7</v>
      </c>
    </row>
    <row r="330" ht="14.25" customHeight="1">
      <c r="A330" s="92" t="n">
        <f>Games!A326</f>
        <v>13</v>
      </c>
      <c r="B330" s="92" t="str">
        <f>IF('Prediction Log'!B345=0, "",'Prediction Log'!B345)</f>
        <v>Nevada</v>
      </c>
      <c r="C330" s="92" t="str">
        <f>IF('Prediction Log'!C345=0, "",'Prediction Log'!C345)</f>
        <v>Wyoming</v>
      </c>
      <c r="D330" s="92" t="n">
        <f>IF('Prediction Log'!D345=0, "",'Prediction Log'!D345)</f>
        <v>10.5</v>
      </c>
      <c r="E330" s="92" t="n">
        <f>IF('Prediction Log'!E345=0, "",'Prediction Log'!E345)</f>
        <v>15.7</v>
      </c>
      <c r="F330" s="92" t="str">
        <f>IF('Prediction Log'!I345=0, "",'Prediction Log'!I345)</f>
        <v>Wyoming</v>
      </c>
      <c r="G330" s="70" t="str">
        <f>IF(ISBLANK(Games!B326), "",'Prediction Log'!$J345)</f>
        <v>Wyoming</v>
      </c>
      <c r="H330" s="93" t="n">
        <f>'Prediction Log'!$K345</f>
        <v>0.9767</v>
      </c>
      <c r="I330" s="92" t="str">
        <f>IF(ISBLANK(Games!M326), "",IF(AND(Games!M326="",Games!N326=""),"",IF(ISTEXT(Games!N326), "Side",Games!M326)))</f>
        <v/>
      </c>
      <c r="J330" s="92" t="str">
        <f>IF(ISBLANK(Games!M326), "",IF('Bet Log'!$I330="Spread", Games!O326, ""))</f>
        <v/>
      </c>
      <c r="K330" s="92" t="str">
        <f>IF(ISBLANK(Games!N326), "",IF(ISTEXT(Games!N326), Games!N326, ""))</f>
        <v/>
      </c>
      <c r="L330" s="92" t="str">
        <f>IF(ISBLANK(Games!Q326), "", Games!Q326)</f>
        <v/>
      </c>
      <c r="M330" s="92"/>
      <c r="N330" s="94"/>
      <c r="O330" s="94"/>
      <c r="P330" s="95"/>
      <c r="Q330" s="95"/>
      <c r="R330" s="95"/>
      <c r="S330" s="95"/>
      <c r="T330" s="96" t="n">
        <f t="shared" si="2"/>
        <v>0</v>
      </c>
      <c r="U330" s="96" t="n">
        <f t="shared" si="3"/>
        <v>0</v>
      </c>
      <c r="V330" s="96" t="n">
        <f t="shared" si="4"/>
        <v>0</v>
      </c>
      <c r="W330" s="96" t="n">
        <f t="shared" si="5"/>
        <v>0</v>
      </c>
      <c r="X330" s="96" t="n">
        <f t="shared" si="6"/>
        <v>0</v>
      </c>
      <c r="Y330" s="96" t="n">
        <f t="shared" si="7"/>
        <v>0</v>
      </c>
      <c r="Z330" s="95" t="str">
        <f>IF(OR(ISBLANK('Prediction Log'!N345),ISBLANK('Bet Log'!$N330)), "", IF('Prediction Log'!W345="Y", "W", "L"))</f>
        <v/>
      </c>
      <c r="AA330" s="96" t="str">
        <f t="shared" si="8"/>
        <v/>
      </c>
      <c r="AB330" s="95" t="str">
        <f>IF(OR(ISBLANK('Prediction Log'!N345),ISBLANK('Bet Log'!$O330)), "", IF('Prediction Log'!X345="Y", "W", "L"))</f>
        <v/>
      </c>
      <c r="AC330" s="96" t="str">
        <f t="shared" si="9"/>
        <v/>
      </c>
      <c r="AD330" s="95"/>
      <c r="AE330" s="92" t="str">
        <f t="shared" si="10"/>
        <v/>
      </c>
      <c r="AF330" s="97" t="n">
        <f>IF(ISERROR('Bet Log'!$AA330+'Bet Log'!$AC330+'Bet Log'!$AE330), "", 'Bet Log'!$AA330+'Bet Log'!$AC330+'Bet Log'!$AE330)</f>
        <v>0</v>
      </c>
    </row>
    <row r="331" ht="14.25" customHeight="1">
      <c r="A331" s="92" t="n">
        <f>Games!A327</f>
        <v>13</v>
      </c>
      <c r="B331" s="92" t="str">
        <f>IF('Prediction Log'!B346=0, "",'Prediction Log'!B346)</f>
        <v>San Diego State</v>
      </c>
      <c r="C331" s="92" t="str">
        <f>IF('Prediction Log'!C346=0, "",'Prediction Log'!C346)</f>
        <v>Fresno State</v>
      </c>
      <c r="D331" s="92" t="n">
        <f>IF('Prediction Log'!D346=0, "",'Prediction Log'!D346)</f>
        <v>5.5</v>
      </c>
      <c r="E331" s="92" t="n">
        <f>IF('Prediction Log'!E346=0, "",'Prediction Log'!E346)</f>
        <v>16.2</v>
      </c>
      <c r="F331" s="92" t="str">
        <f>IF('Prediction Log'!I346=0, "",'Prediction Log'!I346)</f>
        <v>Fresno State</v>
      </c>
      <c r="G331" s="70" t="str">
        <f>IF(ISBLANK(Games!B327), "",'Prediction Log'!$J346)</f>
        <v>Fresno State</v>
      </c>
      <c r="H331" s="93" t="n">
        <f>'Prediction Log'!$K346</f>
        <v>0.979357</v>
      </c>
      <c r="I331" s="92" t="str">
        <f>IF(ISBLANK(Games!M327), "",IF(AND(Games!M327="",Games!N327=""),"",IF(ISTEXT(Games!N327), "Side",Games!M327)))</f>
        <v>Side</v>
      </c>
      <c r="J331" s="92" t="str">
        <f>IF(ISBLANK(Games!M327), "",IF('Bet Log'!$I331="Spread", Games!O327, ""))</f>
        <v/>
      </c>
      <c r="K331" s="92" t="str">
        <f>IF(ISBLANK(Games!N327), "",IF(ISTEXT(Games!N327), Games!N327, ""))</f>
        <v>Fresno State</v>
      </c>
      <c r="L331" s="92" t="str">
        <f>IF(ISBLANK(Games!Q327), "", Games!Q327)</f>
        <v/>
      </c>
      <c r="M331" s="92"/>
      <c r="N331" s="94" t="n">
        <v>5.0</v>
      </c>
      <c r="O331" s="94"/>
      <c r="P331" s="95"/>
      <c r="Q331" s="95" t="n">
        <v>-216.0</v>
      </c>
      <c r="R331" s="95"/>
      <c r="S331" s="95"/>
      <c r="T331" s="96" t="n">
        <f t="shared" si="2"/>
        <v>7.314814815</v>
      </c>
      <c r="U331" s="96" t="n">
        <f t="shared" si="3"/>
        <v>2.314814815</v>
      </c>
      <c r="V331" s="96" t="n">
        <f t="shared" si="4"/>
        <v>0</v>
      </c>
      <c r="W331" s="96" t="n">
        <f t="shared" si="5"/>
        <v>0</v>
      </c>
      <c r="X331" s="96" t="n">
        <f t="shared" si="6"/>
        <v>0</v>
      </c>
      <c r="Y331" s="96" t="n">
        <f t="shared" si="7"/>
        <v>0</v>
      </c>
      <c r="Z331" s="95" t="str">
        <f>IF(OR(ISBLANK('Prediction Log'!N346),ISBLANK('Bet Log'!$N331)), "", IF('Prediction Log'!W346="Y", "W", "L"))</f>
        <v>L</v>
      </c>
      <c r="AA331" s="96" t="n">
        <f t="shared" si="8"/>
        <v>-5</v>
      </c>
      <c r="AB331" s="95" t="str">
        <f>IF(OR(ISBLANK('Prediction Log'!N346),ISBLANK('Bet Log'!$O331)), "", IF('Prediction Log'!X346="Y", "W", "L"))</f>
        <v/>
      </c>
      <c r="AC331" s="96" t="str">
        <f t="shared" si="9"/>
        <v/>
      </c>
      <c r="AD331" s="95"/>
      <c r="AE331" s="92" t="str">
        <f t="shared" si="10"/>
        <v/>
      </c>
      <c r="AF331" s="97" t="n">
        <f>IF(ISERROR('Bet Log'!$AA331+'Bet Log'!$AC331+'Bet Log'!$AE331), "", 'Bet Log'!$AA331+'Bet Log'!$AC331+'Bet Log'!$AE331)</f>
        <v>-5</v>
      </c>
    </row>
    <row r="332" ht="14.25" customHeight="1">
      <c r="A332" s="92" t="n">
        <f>Games!A328</f>
        <v>13</v>
      </c>
      <c r="B332" s="92" t="str">
        <f>IF('Prediction Log'!B347=0, "",'Prediction Log'!B347)</f>
        <v>UCLA</v>
      </c>
      <c r="C332" s="92" t="str">
        <f>IF('Prediction Log'!C347=0, "",'Prediction Log'!C347)</f>
        <v>California</v>
      </c>
      <c r="D332" s="92" t="n">
        <f>IF('Prediction Log'!D347=0, "",'Prediction Log'!D347)</f>
        <v>-9.5</v>
      </c>
      <c r="E332" s="92" t="n">
        <f>IF('Prediction Log'!E347=0, "",'Prediction Log'!E347)</f>
        <v>-10.2</v>
      </c>
      <c r="F332" s="92" t="str">
        <f>IF('Prediction Log'!I347=0, "",'Prediction Log'!I347)</f>
        <v>UCLA</v>
      </c>
      <c r="G332" s="70" t="str">
        <f>IF(ISBLANK(Games!B328), "",'Prediction Log'!$J347)</f>
        <v>UCLA</v>
      </c>
      <c r="H332" s="93" t="n">
        <f>'Prediction Log'!$K347</f>
        <v>0.87527</v>
      </c>
      <c r="I332" s="92" t="str">
        <f>IF(ISBLANK(Games!M328), "",IF(AND(Games!M328="",Games!N328=""),"",IF(ISTEXT(Games!N328), "Side",Games!M328)))</f>
        <v/>
      </c>
      <c r="J332" s="92" t="str">
        <f>IF(ISBLANK(Games!M328), "",IF('Bet Log'!$I332="Spread", Games!O328, ""))</f>
        <v/>
      </c>
      <c r="K332" s="92" t="str">
        <f>IF(ISBLANK(Games!N328), "",IF(ISTEXT(Games!N328), Games!N328, ""))</f>
        <v/>
      </c>
      <c r="L332" s="92" t="str">
        <f>IF(ISBLANK(Games!Q328), "", Games!Q328)</f>
        <v/>
      </c>
      <c r="M332" s="92"/>
      <c r="N332" s="94"/>
      <c r="O332" s="94"/>
      <c r="P332" s="95"/>
      <c r="Q332" s="95"/>
      <c r="R332" s="95"/>
      <c r="S332" s="95"/>
      <c r="T332" s="96" t="n">
        <f t="shared" si="2"/>
        <v>0</v>
      </c>
      <c r="U332" s="96" t="n">
        <f t="shared" si="3"/>
        <v>0</v>
      </c>
      <c r="V332" s="96" t="n">
        <f t="shared" si="4"/>
        <v>0</v>
      </c>
      <c r="W332" s="96" t="n">
        <f t="shared" si="5"/>
        <v>0</v>
      </c>
      <c r="X332" s="96" t="n">
        <f t="shared" si="6"/>
        <v>0</v>
      </c>
      <c r="Y332" s="96" t="n">
        <f t="shared" si="7"/>
        <v>0</v>
      </c>
      <c r="Z332" s="95" t="str">
        <f>IF(OR(ISBLANK('Prediction Log'!N347),ISBLANK('Bet Log'!$N332)), "", IF('Prediction Log'!W347="Y", "W", "L"))</f>
        <v/>
      </c>
      <c r="AA332" s="96" t="str">
        <f t="shared" si="8"/>
        <v/>
      </c>
      <c r="AB332" s="95" t="str">
        <f>IF(OR(ISBLANK('Prediction Log'!N347),ISBLANK('Bet Log'!$O332)), "", IF('Prediction Log'!X347="Y", "W", "L"))</f>
        <v/>
      </c>
      <c r="AC332" s="96" t="str">
        <f t="shared" si="9"/>
        <v/>
      </c>
      <c r="AD332" s="95"/>
      <c r="AE332" s="92" t="str">
        <f t="shared" si="10"/>
        <v/>
      </c>
      <c r="AF332" s="97" t="n">
        <f>IF(ISERROR('Bet Log'!$AA332+'Bet Log'!$AC332+'Bet Log'!$AE332), "", 'Bet Log'!$AA332+'Bet Log'!$AC332+'Bet Log'!$AE332)</f>
        <v>0</v>
      </c>
    </row>
    <row r="333" ht="14.25" customHeight="1">
      <c r="A333" s="92" t="n">
        <f>Games!A329</f>
        <v>13</v>
      </c>
      <c r="B333" s="92" t="str">
        <f>IF('Prediction Log'!B348=0, "",'Prediction Log'!B348)</f>
        <v>Hawai'i</v>
      </c>
      <c r="C333" s="92" t="str">
        <f>IF('Prediction Log'!C348=0, "",'Prediction Log'!C348)</f>
        <v>Colorado State</v>
      </c>
      <c r="D333" s="92" t="n">
        <f>IF('Prediction Log'!D348=0, "",'Prediction Log'!D348)</f>
        <v>5.5</v>
      </c>
      <c r="E333" s="92" t="n">
        <f>IF('Prediction Log'!E348=0, "",'Prediction Log'!E348)</f>
        <v>2.2</v>
      </c>
      <c r="F333" s="92" t="str">
        <f>IF('Prediction Log'!I348=0, "",'Prediction Log'!I348)</f>
        <v>Colorado State</v>
      </c>
      <c r="G333" s="70" t="str">
        <f>IF(ISBLANK(Games!B329), "",'Prediction Log'!$J348)</f>
        <v>Colorado State</v>
      </c>
      <c r="H333" s="93" t="n">
        <f>'Prediction Log'!$K348</f>
        <v>0.572008</v>
      </c>
      <c r="I333" s="92" t="str">
        <f>IF(ISBLANK(Games!M329), "",IF(AND(Games!M329="",Games!N329=""),"",IF(ISTEXT(Games!N329), "Side",Games!M329)))</f>
        <v/>
      </c>
      <c r="J333" s="92" t="str">
        <f>IF(ISBLANK(Games!M329), "",IF('Bet Log'!$I333="Spread", Games!O329, ""))</f>
        <v/>
      </c>
      <c r="K333" s="92" t="str">
        <f>IF(ISBLANK(Games!N329), "",IF(ISTEXT(Games!N329), Games!N329, ""))</f>
        <v/>
      </c>
      <c r="L333" s="92" t="str">
        <f>IF(ISBLANK(Games!Q329), "", Games!Q329)</f>
        <v/>
      </c>
      <c r="M333" s="92"/>
      <c r="N333" s="94"/>
      <c r="O333" s="94"/>
      <c r="P333" s="95"/>
      <c r="Q333" s="95"/>
      <c r="R333" s="95"/>
      <c r="S333" s="95"/>
      <c r="T333" s="96" t="n">
        <f t="shared" si="2"/>
        <v>0</v>
      </c>
      <c r="U333" s="96" t="n">
        <f t="shared" si="3"/>
        <v>0</v>
      </c>
      <c r="V333" s="96" t="n">
        <f t="shared" si="4"/>
        <v>0</v>
      </c>
      <c r="W333" s="96" t="n">
        <f t="shared" si="5"/>
        <v>0</v>
      </c>
      <c r="X333" s="96" t="n">
        <f t="shared" si="6"/>
        <v>0</v>
      </c>
      <c r="Y333" s="96" t="n">
        <f t="shared" si="7"/>
        <v>0</v>
      </c>
      <c r="Z333" s="95" t="str">
        <f>IF(OR(ISBLANK('Prediction Log'!N348),ISBLANK('Bet Log'!$N333)), "", IF('Prediction Log'!W348="Y", "W", "L"))</f>
        <v/>
      </c>
      <c r="AA333" s="96" t="str">
        <f t="shared" si="8"/>
        <v/>
      </c>
      <c r="AB333" s="95" t="str">
        <f>IF(OR(ISBLANK('Prediction Log'!N348),ISBLANK('Bet Log'!$O333)), "", IF('Prediction Log'!X348="Y", "W", "L"))</f>
        <v/>
      </c>
      <c r="AC333" s="96" t="str">
        <f t="shared" si="9"/>
        <v/>
      </c>
      <c r="AD333" s="95"/>
      <c r="AE333" s="92" t="str">
        <f t="shared" si="10"/>
        <v/>
      </c>
      <c r="AF333" s="97" t="n">
        <f>IF(ISERROR('Bet Log'!$AA333+'Bet Log'!$AC333+'Bet Log'!$AE333), "", 'Bet Log'!$AA333+'Bet Log'!$AC333+'Bet Log'!$AE333)</f>
        <v>0</v>
      </c>
    </row>
    <row r="334" ht="14.25" customHeight="1">
      <c r="A334" s="92" t="n">
        <f>Games!A330</f>
        <v>14</v>
      </c>
      <c r="B334" s="92" t="str">
        <f>IF('Prediction Log'!B349=0, "",'Prediction Log'!B349)</f>
        <v>Liberty</v>
      </c>
      <c r="C334" s="92" t="str">
        <f>IF('Prediction Log'!C349=0, "",'Prediction Log'!C349)</f>
        <v>New Mexico State</v>
      </c>
      <c r="D334" s="92" t="n">
        <f>IF('Prediction Log'!D349=0, "",'Prediction Log'!D349)</f>
        <v>-10.5</v>
      </c>
      <c r="E334" s="92" t="n">
        <f>IF('Prediction Log'!E349=0, "",'Prediction Log'!E349)</f>
        <v>-12.5</v>
      </c>
      <c r="F334" s="92" t="str">
        <f>IF('Prediction Log'!I349=0, "",'Prediction Log'!I349)</f>
        <v>Liberty</v>
      </c>
      <c r="G334" s="70" t="str">
        <f>IF(ISBLANK(Games!B330), "",'Prediction Log'!$J349)</f>
        <v>Liberty</v>
      </c>
      <c r="H334" s="93" t="n">
        <f>'Prediction Log'!$K349</f>
        <v>0.95691</v>
      </c>
      <c r="I334" s="92" t="str">
        <f>IF(ISBLANK(Games!M330), "",IF(AND(Games!M330="",Games!N330=""),"",IF(ISTEXT(Games!N330), "Side",Games!M330)))</f>
        <v/>
      </c>
      <c r="J334" s="92" t="str">
        <f>IF(ISBLANK(Games!M330), "",IF('Bet Log'!$I334="Spread", Games!O330, ""))</f>
        <v/>
      </c>
      <c r="K334" s="92" t="str">
        <f>IF(ISBLANK(Games!N330), "",IF(ISTEXT(Games!N330), Games!N330, ""))</f>
        <v/>
      </c>
      <c r="L334" s="92" t="str">
        <f>IF(ISBLANK(Games!Q330), "", Games!Q330)</f>
        <v>NA</v>
      </c>
      <c r="M334" s="92"/>
      <c r="N334" s="94"/>
      <c r="O334" s="94"/>
      <c r="P334" s="95"/>
      <c r="Q334" s="95"/>
      <c r="R334" s="95"/>
      <c r="S334" s="95"/>
      <c r="T334" s="96" t="n">
        <f t="shared" si="2"/>
        <v>0</v>
      </c>
      <c r="U334" s="96" t="n">
        <f t="shared" si="3"/>
        <v>0</v>
      </c>
      <c r="V334" s="96" t="n">
        <f t="shared" si="4"/>
        <v>0</v>
      </c>
      <c r="W334" s="96" t="n">
        <f t="shared" si="5"/>
        <v>0</v>
      </c>
      <c r="X334" s="96" t="n">
        <f t="shared" si="6"/>
        <v>0</v>
      </c>
      <c r="Y334" s="96" t="n">
        <f t="shared" si="7"/>
        <v>0</v>
      </c>
      <c r="Z334" s="95" t="str">
        <f>IF(OR(ISBLANK('Prediction Log'!N349),ISBLANK('Bet Log'!$N334)), "", IF('Prediction Log'!W349="Y", "W", "L"))</f>
        <v/>
      </c>
      <c r="AA334" s="96" t="str">
        <f t="shared" si="8"/>
        <v/>
      </c>
      <c r="AB334" s="95" t="str">
        <f>IF(OR(ISBLANK('Prediction Log'!N349),ISBLANK('Bet Log'!$O334)), "", IF('Prediction Log'!X349="Y", "W", "L"))</f>
        <v/>
      </c>
      <c r="AC334" s="96" t="str">
        <f t="shared" si="9"/>
        <v/>
      </c>
      <c r="AD334" s="95"/>
      <c r="AE334" s="92" t="str">
        <f t="shared" si="10"/>
        <v/>
      </c>
      <c r="AF334" s="97" t="n">
        <f>IF(ISERROR('Bet Log'!$AA334+'Bet Log'!$AC334+'Bet Log'!$AE334), "", 'Bet Log'!$AA334+'Bet Log'!$AC334+'Bet Log'!$AE334)</f>
        <v>0</v>
      </c>
    </row>
    <row r="335" ht="14.25" customHeight="1">
      <c r="A335" s="92" t="n">
        <f>Games!A331</f>
        <v>14</v>
      </c>
      <c r="B335" s="92" t="str">
        <f>IF('Prediction Log'!B350=0, "",'Prediction Log'!B350)</f>
        <v>Washington</v>
      </c>
      <c r="C335" s="92" t="str">
        <f>IF('Prediction Log'!C350=0, "",'Prediction Log'!C350)</f>
        <v>Oregon</v>
      </c>
      <c r="D335" s="92" t="n">
        <f>IF('Prediction Log'!D350=0, "",'Prediction Log'!D350)</f>
        <v>9.5</v>
      </c>
      <c r="E335" s="92" t="n">
        <f>IF('Prediction Log'!E350=0, "",'Prediction Log'!E350)</f>
        <v>8.7</v>
      </c>
      <c r="F335" s="92" t="str">
        <f>IF('Prediction Log'!I350=0, "",'Prediction Log'!I350)</f>
        <v>Oregon</v>
      </c>
      <c r="G335" s="70" t="str">
        <f>IF(ISBLANK(Games!B331), "",'Prediction Log'!$J350)</f>
        <v>Oregon</v>
      </c>
      <c r="H335" s="93" t="n">
        <f>'Prediction Log'!$K350</f>
        <v>0.874844</v>
      </c>
      <c r="I335" s="92" t="str">
        <f>IF(ISBLANK(Games!M331), "",IF(AND(Games!M331="",Games!N331=""),"",IF(ISTEXT(Games!N331), "Side",Games!M331)))</f>
        <v>Spread</v>
      </c>
      <c r="J335" s="92" t="str">
        <f>IF(ISBLANK(Games!M331), "",IF('Bet Log'!$I335="Spread", Games!O331, ""))</f>
        <v>Washington</v>
      </c>
      <c r="K335" s="92" t="str">
        <f>IF(ISBLANK(Games!N331), "",IF(ISTEXT(Games!N331), Games!N331, ""))</f>
        <v/>
      </c>
      <c r="L335" s="92" t="n">
        <f>IF(ISBLANK(Games!Q331), "", Games!Q331)</f>
        <v>9.5</v>
      </c>
      <c r="M335" s="92"/>
      <c r="N335" s="94"/>
      <c r="O335" s="94" t="n">
        <v>5.0</v>
      </c>
      <c r="P335" s="95"/>
      <c r="Q335" s="95"/>
      <c r="R335" s="95" t="n">
        <v>-135.0</v>
      </c>
      <c r="S335" s="95"/>
      <c r="T335" s="96" t="n">
        <f t="shared" si="2"/>
        <v>0</v>
      </c>
      <c r="U335" s="96" t="n">
        <f t="shared" si="3"/>
        <v>0</v>
      </c>
      <c r="V335" s="96" t="n">
        <f t="shared" si="4"/>
        <v>8.703703704</v>
      </c>
      <c r="W335" s="96" t="n">
        <f t="shared" si="5"/>
        <v>3.703703704</v>
      </c>
      <c r="X335" s="96" t="n">
        <f t="shared" si="6"/>
        <v>0</v>
      </c>
      <c r="Y335" s="96" t="n">
        <f t="shared" si="7"/>
        <v>0</v>
      </c>
      <c r="Z335" s="95" t="str">
        <f>IF(OR(ISBLANK('Prediction Log'!N350),ISBLANK('Bet Log'!$N335)), "", IF('Prediction Log'!W350="Y", "W", "L"))</f>
        <v/>
      </c>
      <c r="AA335" s="96" t="str">
        <f t="shared" si="8"/>
        <v/>
      </c>
      <c r="AB335" s="95" t="str">
        <f>IF(OR(ISBLANK('Prediction Log'!N350),ISBLANK('Bet Log'!$O335)), "", IF('Prediction Log'!X350="Y", "W", "L"))</f>
        <v>W</v>
      </c>
      <c r="AC335" s="96" t="n">
        <f t="shared" si="9"/>
        <v>3.703703704</v>
      </c>
      <c r="AD335" s="95"/>
      <c r="AE335" s="92" t="str">
        <f t="shared" si="10"/>
        <v/>
      </c>
      <c r="AF335" s="97" t="n">
        <f>IF(ISERROR('Bet Log'!$AA335+'Bet Log'!$AC335+'Bet Log'!$AE335), "", 'Bet Log'!$AA335+'Bet Log'!$AC335+'Bet Log'!$AE335)</f>
        <v>3.703703704</v>
      </c>
    </row>
    <row r="336" ht="14.25" customHeight="1">
      <c r="A336" s="92" t="n">
        <f>Games!A332</f>
        <v>14</v>
      </c>
      <c r="B336" s="92" t="str">
        <f>IF('Prediction Log'!B351=0, "",'Prediction Log'!B351)</f>
        <v>Toledo</v>
      </c>
      <c r="C336" s="92" t="str">
        <f>IF('Prediction Log'!C351=0, "",'Prediction Log'!C351)</f>
        <v>Miami (OH)</v>
      </c>
      <c r="D336" s="92" t="n">
        <f>IF('Prediction Log'!D351=0, "",'Prediction Log'!D351)</f>
        <v>-7.5</v>
      </c>
      <c r="E336" s="92" t="n">
        <f>IF('Prediction Log'!E351=0, "",'Prediction Log'!E351)</f>
        <v>1</v>
      </c>
      <c r="F336" s="92" t="str">
        <f>IF('Prediction Log'!I351=0, "",'Prediction Log'!I351)</f>
        <v>Miami (OH)</v>
      </c>
      <c r="G336" s="70" t="str">
        <f>IF(ISBLANK(Games!B332), "",'Prediction Log'!$J351)</f>
        <v>Toledo</v>
      </c>
      <c r="H336" s="93" t="n">
        <f>'Prediction Log'!$K351</f>
        <v>0.509092</v>
      </c>
      <c r="I336" s="92" t="str">
        <f>IF(ISBLANK(Games!M332), "",IF(AND(Games!M332="",Games!N332=""),"",IF(ISTEXT(Games!N332), "Side",Games!M332)))</f>
        <v>Side</v>
      </c>
      <c r="J336" s="92" t="s">
        <v>48</v>
      </c>
      <c r="K336" s="92" t="str">
        <f>IF(ISBLANK(Games!N332), "",IF(ISTEXT(Games!N332), Games!N332, ""))</f>
        <v>Miami (OH)</v>
      </c>
      <c r="L336" s="92" t="n">
        <f>IF(ISBLANK(Games!Q332), "", Games!Q332)</f>
        <v>-7.5</v>
      </c>
      <c r="M336" s="92"/>
      <c r="N336" s="94" t="n">
        <v>5.0</v>
      </c>
      <c r="O336" s="94" t="n">
        <v>7.0</v>
      </c>
      <c r="P336" s="95" t="n">
        <v>245.0</v>
      </c>
      <c r="Q336" s="95" t="n">
        <v>245.0</v>
      </c>
      <c r="R336" s="95" t="n">
        <v>-105.0</v>
      </c>
      <c r="S336" s="95"/>
      <c r="T336" s="96" t="n">
        <f t="shared" si="2"/>
        <v>17.25</v>
      </c>
      <c r="U336" s="96" t="n">
        <f t="shared" si="3"/>
        <v>12.25</v>
      </c>
      <c r="V336" s="96" t="n">
        <f t="shared" si="4"/>
        <v>13.66666667</v>
      </c>
      <c r="W336" s="96" t="n">
        <f t="shared" si="5"/>
        <v>6.666666667</v>
      </c>
      <c r="X336" s="96" t="n">
        <f t="shared" si="6"/>
        <v>245</v>
      </c>
      <c r="Y336" s="96" t="n">
        <f t="shared" si="7"/>
        <v>-245</v>
      </c>
      <c r="Z336" s="95" t="str">
        <f>IF(OR(ISBLANK('Prediction Log'!N351),ISBLANK('Bet Log'!$N336)), "", IF('Prediction Log'!W351="Y", "W", "L"))</f>
        <v>W</v>
      </c>
      <c r="AA336" s="96" t="n">
        <f t="shared" si="8"/>
        <v>12.25</v>
      </c>
      <c r="AB336" s="95" t="str">
        <f>IF(OR(ISBLANK('Prediction Log'!N351),ISBLANK('Bet Log'!$O336)), "", IF('Prediction Log'!X351="Y", "W", "L"))</f>
        <v>W</v>
      </c>
      <c r="AC336" s="96" t="n">
        <f t="shared" si="9"/>
        <v>6.666666667</v>
      </c>
      <c r="AD336" s="95"/>
      <c r="AE336" s="92" t="str">
        <f t="shared" si="10"/>
        <v/>
      </c>
      <c r="AF336" s="97" t="n">
        <f>IF(ISERROR('Bet Log'!$AA336+'Bet Log'!$AC336+'Bet Log'!$AE336), "", 'Bet Log'!$AA336+'Bet Log'!$AC336+'Bet Log'!$AE336)</f>
        <v>18.91666667</v>
      </c>
    </row>
    <row r="337" ht="14.25" customHeight="1">
      <c r="A337" s="92" t="n">
        <f>Games!A333</f>
        <v>14</v>
      </c>
      <c r="B337" s="92" t="str">
        <f>IF('Prediction Log'!B352=0, "",'Prediction Log'!B352)</f>
        <v>Texas</v>
      </c>
      <c r="C337" s="92" t="str">
        <f>IF('Prediction Log'!C352=0, "",'Prediction Log'!C352)</f>
        <v>Oklahoma State</v>
      </c>
      <c r="D337" s="92" t="n">
        <f>IF('Prediction Log'!D352=0, "",'Prediction Log'!D352)</f>
        <v>-14.5</v>
      </c>
      <c r="E337" s="92" t="n">
        <f>IF('Prediction Log'!E352=0, "",'Prediction Log'!E352)</f>
        <v>-28.5</v>
      </c>
      <c r="F337" s="92" t="str">
        <f>IF('Prediction Log'!I352=0, "",'Prediction Log'!I352)</f>
        <v>Texas</v>
      </c>
      <c r="G337" s="70" t="str">
        <f>IF(ISBLANK(Games!B333), "",'Prediction Log'!$J352)</f>
        <v>Texas</v>
      </c>
      <c r="H337" s="93" t="n">
        <f>'Prediction Log'!$K352</f>
        <v>0.990051</v>
      </c>
      <c r="I337" s="92" t="str">
        <f>IF(ISBLANK(Games!M333), "",IF(AND(Games!M333="",Games!N333=""),"",IF(ISTEXT(Games!N333), "Side",Games!M333)))</f>
        <v>Spread</v>
      </c>
      <c r="J337" s="92" t="str">
        <f>IF(ISBLANK(Games!M333), "",IF('Bet Log'!$I337="Spread", Games!O333, ""))</f>
        <v>Texas</v>
      </c>
      <c r="K337" s="92" t="str">
        <f>IF(ISBLANK(Games!N333), "",IF(ISTEXT(Games!N333), Games!N333, ""))</f>
        <v/>
      </c>
      <c r="L337" s="92" t="n">
        <f>IF(ISBLANK(Games!Q333), "", Games!Q333)</f>
        <v>-14.5</v>
      </c>
      <c r="M337" s="92"/>
      <c r="N337" s="94"/>
      <c r="O337" s="94" t="n">
        <v>6.0</v>
      </c>
      <c r="P337" s="95"/>
      <c r="Q337" s="95"/>
      <c r="R337" s="95" t="n">
        <v>-110.0</v>
      </c>
      <c r="S337" s="95"/>
      <c r="T337" s="96" t="n">
        <f t="shared" si="2"/>
        <v>0</v>
      </c>
      <c r="U337" s="96" t="n">
        <f t="shared" si="3"/>
        <v>0</v>
      </c>
      <c r="V337" s="96" t="n">
        <f t="shared" si="4"/>
        <v>11.45454545</v>
      </c>
      <c r="W337" s="96" t="n">
        <f t="shared" si="5"/>
        <v>5.454545455</v>
      </c>
      <c r="X337" s="96" t="n">
        <f t="shared" si="6"/>
        <v>0</v>
      </c>
      <c r="Y337" s="96" t="n">
        <f t="shared" si="7"/>
        <v>0</v>
      </c>
      <c r="Z337" s="95" t="str">
        <f>IF(OR(ISBLANK('Prediction Log'!N352),ISBLANK('Bet Log'!$N337)), "", IF('Prediction Log'!W352="Y", "W", "L"))</f>
        <v/>
      </c>
      <c r="AA337" s="96" t="str">
        <f t="shared" si="8"/>
        <v/>
      </c>
      <c r="AB337" s="95" t="str">
        <f>IF(OR(ISBLANK('Prediction Log'!N352),ISBLANK('Bet Log'!$O337)), "", IF('Prediction Log'!X352="Y", "W", "L"))</f>
        <v>W</v>
      </c>
      <c r="AC337" s="96" t="n">
        <f t="shared" si="9"/>
        <v>5.454545455</v>
      </c>
      <c r="AD337" s="95"/>
      <c r="AE337" s="92" t="str">
        <f t="shared" si="10"/>
        <v/>
      </c>
      <c r="AF337" s="97" t="n">
        <f>IF(ISERROR('Bet Log'!$AA337+'Bet Log'!$AC337+'Bet Log'!$AE337), "", 'Bet Log'!$AA337+'Bet Log'!$AC337+'Bet Log'!$AE337)</f>
        <v>5.454545455</v>
      </c>
    </row>
    <row r="338" ht="14.25" customHeight="1">
      <c r="A338" s="92" t="n">
        <f>Games!A334</f>
        <v>14</v>
      </c>
      <c r="B338" s="92" t="str">
        <f>IF('Prediction Log'!B353=0, "",'Prediction Log'!B353)</f>
        <v>UNLV</v>
      </c>
      <c r="C338" s="92" t="str">
        <f>IF('Prediction Log'!C353=0, "",'Prediction Log'!C353)</f>
        <v>Boise State</v>
      </c>
      <c r="D338" s="92" t="n">
        <f>IF('Prediction Log'!D353=0, "",'Prediction Log'!D353)</f>
        <v>2.5</v>
      </c>
      <c r="E338" s="92" t="n">
        <f>IF('Prediction Log'!E353=0, "",'Prediction Log'!E353)</f>
        <v>3.1</v>
      </c>
      <c r="F338" s="92" t="str">
        <f>IF('Prediction Log'!I353=0, "",'Prediction Log'!I353)</f>
        <v>Boise State</v>
      </c>
      <c r="G338" s="70" t="str">
        <f>IF(ISBLANK(Games!B334), "",'Prediction Log'!$J353)</f>
        <v>UNLV</v>
      </c>
      <c r="H338" s="93" t="n">
        <f>'Prediction Log'!$K353</f>
        <v>0.52637</v>
      </c>
      <c r="I338" s="92" t="str">
        <f>IF(ISBLANK(Games!M334), "",IF(AND(Games!M334="",Games!N334=""),"",IF(ISTEXT(Games!N334), "Side",Games!M334)))</f>
        <v/>
      </c>
      <c r="J338" s="92" t="str">
        <f>IF(ISBLANK(Games!M334), "",IF('Bet Log'!$I338="Spread", Games!O334, ""))</f>
        <v/>
      </c>
      <c r="K338" s="92" t="str">
        <f>IF(ISBLANK(Games!N334), "",IF(ISTEXT(Games!N334), Games!N334, ""))</f>
        <v/>
      </c>
      <c r="L338" s="92" t="str">
        <f>IF(ISBLANK(Games!Q334), "", Games!Q334)</f>
        <v>NA</v>
      </c>
      <c r="M338" s="92"/>
      <c r="N338" s="94"/>
      <c r="O338" s="94"/>
      <c r="P338" s="95"/>
      <c r="Q338" s="95"/>
      <c r="R338" s="95"/>
      <c r="S338" s="95"/>
      <c r="T338" s="96" t="n">
        <f t="shared" si="2"/>
        <v>0</v>
      </c>
      <c r="U338" s="96" t="n">
        <f t="shared" si="3"/>
        <v>0</v>
      </c>
      <c r="V338" s="96" t="n">
        <f t="shared" si="4"/>
        <v>0</v>
      </c>
      <c r="W338" s="96" t="n">
        <f t="shared" si="5"/>
        <v>0</v>
      </c>
      <c r="X338" s="96" t="n">
        <f t="shared" si="6"/>
        <v>0</v>
      </c>
      <c r="Y338" s="96" t="n">
        <f t="shared" si="7"/>
        <v>0</v>
      </c>
      <c r="Z338" s="95" t="str">
        <f>IF(OR(ISBLANK('Prediction Log'!N353),ISBLANK('Bet Log'!$N338)), "", IF('Prediction Log'!W353="Y", "W", "L"))</f>
        <v/>
      </c>
      <c r="AA338" s="96" t="str">
        <f t="shared" si="8"/>
        <v/>
      </c>
      <c r="AB338" s="95" t="str">
        <f>IF(OR(ISBLANK('Prediction Log'!N353),ISBLANK('Bet Log'!$O338)), "", IF('Prediction Log'!X353="Y", "W", "L"))</f>
        <v/>
      </c>
      <c r="AC338" s="96" t="str">
        <f t="shared" si="9"/>
        <v/>
      </c>
      <c r="AD338" s="95"/>
      <c r="AE338" s="92" t="str">
        <f t="shared" si="10"/>
        <v/>
      </c>
      <c r="AF338" s="97" t="n">
        <f>IF(ISERROR('Bet Log'!$AA338+'Bet Log'!$AC338+'Bet Log'!$AE338), "", 'Bet Log'!$AA338+'Bet Log'!$AC338+'Bet Log'!$AE338)</f>
        <v>0</v>
      </c>
    </row>
    <row r="339" ht="14.25" customHeight="1">
      <c r="A339" s="92" t="n">
        <f>Games!A335</f>
        <v>14</v>
      </c>
      <c r="B339" s="92" t="str">
        <f>IF('Prediction Log'!B354=0, "",'Prediction Log'!B354)</f>
        <v>Alabama</v>
      </c>
      <c r="C339" s="92" t="str">
        <f>IF('Prediction Log'!C354=0, "",'Prediction Log'!C354)</f>
        <v>Georgia</v>
      </c>
      <c r="D339" s="92" t="n">
        <f>IF('Prediction Log'!D354=0, "",'Prediction Log'!D354)</f>
        <v>5.5</v>
      </c>
      <c r="E339" s="92" t="n">
        <f>IF('Prediction Log'!E354=0, "",'Prediction Log'!E354)</f>
        <v>0.5</v>
      </c>
      <c r="F339" s="92" t="str">
        <f>IF('Prediction Log'!I354=0, "",'Prediction Log'!I354)</f>
        <v>Georgia</v>
      </c>
      <c r="G339" s="70" t="str">
        <f>IF(ISBLANK(Games!B335), "",'Prediction Log'!$J354)</f>
        <v>Georgia</v>
      </c>
      <c r="H339" s="93" t="n">
        <f>'Prediction Log'!$K354</f>
        <v>0.654178</v>
      </c>
      <c r="I339" s="92" t="str">
        <f>IF(ISBLANK(Games!M335), "",IF(AND(Games!M335="",Games!N335=""),"",IF(ISTEXT(Games!N335), "Side",Games!M335)))</f>
        <v>Spread</v>
      </c>
      <c r="J339" s="92" t="str">
        <f>IF(ISBLANK(Games!M335), "",IF('Bet Log'!$I339="Spread", Games!O335, ""))</f>
        <v>Alabama</v>
      </c>
      <c r="K339" s="92" t="str">
        <f>IF(ISBLANK(Games!N335), "",IF(ISTEXT(Games!N335), Games!N335, ""))</f>
        <v/>
      </c>
      <c r="L339" s="92" t="n">
        <f>IF(ISBLANK(Games!Q335), "", Games!Q335)</f>
        <v>5.5</v>
      </c>
      <c r="M339" s="92"/>
      <c r="N339" s="94"/>
      <c r="O339" s="94" t="n">
        <v>5.0</v>
      </c>
      <c r="P339" s="95"/>
      <c r="Q339" s="95"/>
      <c r="R339" s="95" t="n">
        <v>-105.0</v>
      </c>
      <c r="S339" s="95"/>
      <c r="T339" s="96" t="n">
        <f t="shared" si="2"/>
        <v>0</v>
      </c>
      <c r="U339" s="96" t="n">
        <f t="shared" si="3"/>
        <v>0</v>
      </c>
      <c r="V339" s="96" t="n">
        <f t="shared" si="4"/>
        <v>9.761904762</v>
      </c>
      <c r="W339" s="96" t="n">
        <f t="shared" si="5"/>
        <v>4.761904762</v>
      </c>
      <c r="X339" s="96" t="n">
        <f t="shared" si="6"/>
        <v>0</v>
      </c>
      <c r="Y339" s="96" t="n">
        <f t="shared" si="7"/>
        <v>0</v>
      </c>
      <c r="Z339" s="95" t="str">
        <f>IF(OR(ISBLANK('Prediction Log'!N354),ISBLANK('Bet Log'!$N339)), "", IF('Prediction Log'!W354="Y", "W", "L"))</f>
        <v/>
      </c>
      <c r="AA339" s="96" t="str">
        <f t="shared" si="8"/>
        <v/>
      </c>
      <c r="AB339" s="95" t="str">
        <f>IF(OR(ISBLANK('Prediction Log'!N354),ISBLANK('Bet Log'!$O339)), "", IF('Prediction Log'!X354="Y", "W", "L"))</f>
        <v>W</v>
      </c>
      <c r="AC339" s="96" t="n">
        <f t="shared" si="9"/>
        <v>4.761904762</v>
      </c>
      <c r="AD339" s="95"/>
      <c r="AE339" s="92" t="str">
        <f t="shared" si="10"/>
        <v/>
      </c>
      <c r="AF339" s="97" t="n">
        <f>IF(ISERROR('Bet Log'!$AA339+'Bet Log'!$AC339+'Bet Log'!$AE339), "", 'Bet Log'!$AA339+'Bet Log'!$AC339+'Bet Log'!$AE339)</f>
        <v>4.761904762</v>
      </c>
    </row>
    <row r="340" ht="14.25" customHeight="1">
      <c r="A340" s="92" t="n">
        <f>Games!A336</f>
        <v>14</v>
      </c>
      <c r="B340" s="92" t="str">
        <f>IF('Prediction Log'!B355=0, "",'Prediction Log'!B355)</f>
        <v>Tulane</v>
      </c>
      <c r="C340" s="92" t="str">
        <f>IF('Prediction Log'!C355=0, "",'Prediction Log'!C355)</f>
        <v>SMU</v>
      </c>
      <c r="D340" s="92" t="n">
        <f>IF('Prediction Log'!D355=0, "",'Prediction Log'!D355)</f>
        <v>-3.5</v>
      </c>
      <c r="E340" s="92" t="n">
        <f>IF('Prediction Log'!E355=0, "",'Prediction Log'!E355)</f>
        <v>19.9</v>
      </c>
      <c r="F340" s="92" t="str">
        <f>IF('Prediction Log'!I355=0, "",'Prediction Log'!I355)</f>
        <v>SMU</v>
      </c>
      <c r="G340" s="70" t="str">
        <f>IF(ISBLANK(Games!B336), "",'Prediction Log'!$J355)</f>
        <v>SMU</v>
      </c>
      <c r="H340" s="93" t="n">
        <f>'Prediction Log'!$K355</f>
        <v>0.923965</v>
      </c>
      <c r="I340" s="92" t="str">
        <f>IF(ISBLANK(Games!M336), "",IF(AND(Games!M336="",Games!N336=""),"",IF(ISTEXT(Games!N336), "Side",Games!M336)))</f>
        <v>Side</v>
      </c>
      <c r="J340" s="92" t="str">
        <f>IF(ISBLANK(Games!M336), "",IF('Bet Log'!$I340="Spread", Games!O336, ""))</f>
        <v/>
      </c>
      <c r="K340" s="92" t="str">
        <f>IF(ISBLANK(Games!N336), "",IF(ISTEXT(Games!N336), Games!N336, ""))</f>
        <v>SMU</v>
      </c>
      <c r="L340" s="92" t="str">
        <f>IF(ISBLANK(Games!Q336), "", Games!Q336)</f>
        <v/>
      </c>
      <c r="M340" s="92"/>
      <c r="N340" s="94" t="n">
        <v>5.0</v>
      </c>
      <c r="O340" s="94"/>
      <c r="P340" s="95" t="n">
        <v>-130.0</v>
      </c>
      <c r="Q340" s="95" t="n">
        <v>-130.0</v>
      </c>
      <c r="R340" s="95"/>
      <c r="S340" s="95"/>
      <c r="T340" s="96" t="n">
        <f t="shared" si="2"/>
        <v>8.846153846</v>
      </c>
      <c r="U340" s="96" t="n">
        <f t="shared" si="3"/>
        <v>3.846153846</v>
      </c>
      <c r="V340" s="96" t="n">
        <f t="shared" si="4"/>
        <v>0</v>
      </c>
      <c r="W340" s="96" t="n">
        <f t="shared" si="5"/>
        <v>0</v>
      </c>
      <c r="X340" s="96" t="n">
        <f t="shared" si="6"/>
        <v>-130</v>
      </c>
      <c r="Y340" s="96" t="n">
        <f t="shared" si="7"/>
        <v>130</v>
      </c>
      <c r="Z340" s="95" t="str">
        <f>IF(OR(ISBLANK('Prediction Log'!N355),ISBLANK('Bet Log'!$N340)), "", IF('Prediction Log'!W355="Y", "W", "L"))</f>
        <v>W</v>
      </c>
      <c r="AA340" s="96" t="n">
        <f t="shared" si="8"/>
        <v>3.846153846</v>
      </c>
      <c r="AB340" s="95" t="str">
        <f>IF(OR(ISBLANK('Prediction Log'!N355),ISBLANK('Bet Log'!$O340)), "", IF('Prediction Log'!X355="Y", "W", "L"))</f>
        <v/>
      </c>
      <c r="AC340" s="96" t="str">
        <f t="shared" si="9"/>
        <v/>
      </c>
      <c r="AD340" s="95"/>
      <c r="AE340" s="92" t="str">
        <f t="shared" si="10"/>
        <v/>
      </c>
      <c r="AF340" s="97" t="n">
        <f>IF(ISERROR('Bet Log'!$AA340+'Bet Log'!$AC340+'Bet Log'!$AE340), "", 'Bet Log'!$AA340+'Bet Log'!$AC340+'Bet Log'!$AE340)</f>
        <v>3.846153846</v>
      </c>
    </row>
    <row r="341" ht="14.25" customHeight="1">
      <c r="A341" s="92" t="n">
        <f>Games!A337</f>
        <v>14</v>
      </c>
      <c r="B341" s="92" t="str">
        <f>IF('Prediction Log'!B356=0, "",'Prediction Log'!B356)</f>
        <v>Troy</v>
      </c>
      <c r="C341" s="92" t="str">
        <f>IF('Prediction Log'!C356=0, "",'Prediction Log'!C356)</f>
        <v>Appalachian State</v>
      </c>
      <c r="D341" s="92" t="n">
        <f>IF('Prediction Log'!D356=0, "",'Prediction Log'!D356)</f>
        <v>-5.5</v>
      </c>
      <c r="E341" s="92" t="n">
        <f>IF('Prediction Log'!E356=0, "",'Prediction Log'!E356)</f>
        <v>-5.3</v>
      </c>
      <c r="F341" s="92" t="str">
        <f>IF('Prediction Log'!I356=0, "",'Prediction Log'!I356)</f>
        <v>Troy</v>
      </c>
      <c r="G341" s="70" t="str">
        <f>IF(ISBLANK(Games!B337), "",'Prediction Log'!$J356)</f>
        <v>Troy</v>
      </c>
      <c r="H341" s="93" t="n">
        <f>'Prediction Log'!$K356</f>
        <v>0.874832</v>
      </c>
      <c r="I341" s="92" t="str">
        <f>IF(ISBLANK(Games!M337), "",IF(AND(Games!M337="",Games!N337=""),"",IF(ISTEXT(Games!N337), "Side",Games!M337)))</f>
        <v/>
      </c>
      <c r="J341" s="92" t="str">
        <f>IF(ISBLANK(Games!M337), "",IF('Bet Log'!$I341="Spread", Games!O337, ""))</f>
        <v/>
      </c>
      <c r="K341" s="92" t="str">
        <f>IF(ISBLANK(Games!N337), "",IF(ISTEXT(Games!N337), Games!N337, ""))</f>
        <v/>
      </c>
      <c r="L341" s="92" t="str">
        <f>IF(ISBLANK(Games!Q337), "", Games!Q337)</f>
        <v>NA</v>
      </c>
      <c r="M341" s="92"/>
      <c r="N341" s="94"/>
      <c r="O341" s="94"/>
      <c r="P341" s="95"/>
      <c r="Q341" s="95"/>
      <c r="R341" s="95"/>
      <c r="S341" s="95"/>
      <c r="T341" s="96" t="n">
        <f t="shared" si="2"/>
        <v>0</v>
      </c>
      <c r="U341" s="96" t="n">
        <f t="shared" si="3"/>
        <v>0</v>
      </c>
      <c r="V341" s="96" t="n">
        <f t="shared" si="4"/>
        <v>0</v>
      </c>
      <c r="W341" s="96" t="n">
        <f t="shared" si="5"/>
        <v>0</v>
      </c>
      <c r="X341" s="96" t="n">
        <f t="shared" si="6"/>
        <v>0</v>
      </c>
      <c r="Y341" s="96" t="n">
        <f t="shared" si="7"/>
        <v>0</v>
      </c>
      <c r="Z341" s="95" t="str">
        <f>IF(OR(ISBLANK('Prediction Log'!N356),ISBLANK('Bet Log'!$N341)), "", IF('Prediction Log'!W356="Y", "W", "L"))</f>
        <v/>
      </c>
      <c r="AA341" s="96" t="str">
        <f t="shared" si="8"/>
        <v/>
      </c>
      <c r="AB341" s="95" t="str">
        <f>IF(OR(ISBLANK('Prediction Log'!N356),ISBLANK('Bet Log'!$O341)), "", IF('Prediction Log'!X356="Y", "W", "L"))</f>
        <v/>
      </c>
      <c r="AC341" s="96" t="str">
        <f t="shared" si="9"/>
        <v/>
      </c>
      <c r="AD341" s="95"/>
      <c r="AE341" s="92" t="str">
        <f t="shared" si="10"/>
        <v/>
      </c>
      <c r="AF341" s="97" t="n">
        <f>IF(ISERROR('Bet Log'!$AA341+'Bet Log'!$AC341+'Bet Log'!$AE341), "", 'Bet Log'!$AA341+'Bet Log'!$AC341+'Bet Log'!$AE341)</f>
        <v>0</v>
      </c>
    </row>
    <row r="342" ht="14.25" customHeight="1">
      <c r="A342" s="92" t="n">
        <f>Games!A338</f>
        <v>14</v>
      </c>
      <c r="B342" s="92" t="str">
        <f>IF('Prediction Log'!B357=0, "",'Prediction Log'!B357)</f>
        <v>Florida State</v>
      </c>
      <c r="C342" s="92" t="str">
        <f>IF('Prediction Log'!C357=0, "",'Prediction Log'!C357)</f>
        <v>Louisville</v>
      </c>
      <c r="D342" s="92" t="n">
        <f>IF('Prediction Log'!D357=0, "",'Prediction Log'!D357)</f>
        <v>-2.5</v>
      </c>
      <c r="E342" s="92" t="n">
        <f>IF('Prediction Log'!E357=0, "",'Prediction Log'!E357)</f>
        <v>-19.7</v>
      </c>
      <c r="F342" s="92" t="str">
        <f>IF('Prediction Log'!I357=0, "",'Prediction Log'!I357)</f>
        <v>Florida State</v>
      </c>
      <c r="G342" s="70" t="str">
        <f>IF(ISBLANK(Games!B338), "",'Prediction Log'!$J357)</f>
        <v>Florida State</v>
      </c>
      <c r="H342" s="93" t="n">
        <f>'Prediction Log'!$K357</f>
        <v>0.984028</v>
      </c>
      <c r="I342" s="92" t="str">
        <f>IF(ISBLANK(Games!M338), "",IF(AND(Games!M338="",Games!N338=""),"",IF(ISTEXT(Games!N338), "Side",Games!M338)))</f>
        <v/>
      </c>
      <c r="J342" s="92" t="str">
        <f>IF(ISBLANK(Games!M338), "",IF('Bet Log'!$I342="Spread", Games!O338, ""))</f>
        <v/>
      </c>
      <c r="K342" s="92" t="str">
        <f>IF(ISBLANK(Games!N338), "",IF(ISTEXT(Games!N338), Games!N338, ""))</f>
        <v/>
      </c>
      <c r="L342" s="92" t="str">
        <f>IF(ISBLANK(Games!Q338), "", Games!Q338)</f>
        <v>NA</v>
      </c>
      <c r="M342" s="92"/>
      <c r="N342" s="94"/>
      <c r="O342" s="94"/>
      <c r="P342" s="95"/>
      <c r="Q342" s="95"/>
      <c r="R342" s="95"/>
      <c r="S342" s="95"/>
      <c r="T342" s="96" t="n">
        <f t="shared" si="2"/>
        <v>0</v>
      </c>
      <c r="U342" s="96" t="n">
        <f t="shared" si="3"/>
        <v>0</v>
      </c>
      <c r="V342" s="96" t="n">
        <f t="shared" si="4"/>
        <v>0</v>
      </c>
      <c r="W342" s="96" t="n">
        <f t="shared" si="5"/>
        <v>0</v>
      </c>
      <c r="X342" s="96" t="n">
        <f t="shared" si="6"/>
        <v>0</v>
      </c>
      <c r="Y342" s="96" t="n">
        <f t="shared" si="7"/>
        <v>0</v>
      </c>
      <c r="Z342" s="95" t="str">
        <f>IF(OR(ISBLANK('Prediction Log'!N357),ISBLANK('Bet Log'!$N342)), "", IF('Prediction Log'!W357="Y", "W", "L"))</f>
        <v/>
      </c>
      <c r="AA342" s="96" t="str">
        <f t="shared" si="8"/>
        <v/>
      </c>
      <c r="AB342" s="95" t="str">
        <f>IF(OR(ISBLANK('Prediction Log'!N357),ISBLANK('Bet Log'!$O342)), "", IF('Prediction Log'!X357="Y", "W", "L"))</f>
        <v/>
      </c>
      <c r="AC342" s="96" t="str">
        <f t="shared" si="9"/>
        <v/>
      </c>
      <c r="AD342" s="95"/>
      <c r="AE342" s="92" t="str">
        <f t="shared" si="10"/>
        <v/>
      </c>
      <c r="AF342" s="97" t="n">
        <f>IF(ISERROR('Bet Log'!$AA342+'Bet Log'!$AC342+'Bet Log'!$AE342), "", 'Bet Log'!$AA342+'Bet Log'!$AC342+'Bet Log'!$AE342)</f>
        <v>0</v>
      </c>
    </row>
    <row r="343" ht="14.25" customHeight="1">
      <c r="A343" s="92" t="n">
        <f>Games!A339</f>
        <v>14</v>
      </c>
      <c r="B343" s="92" t="str">
        <f>IF('Prediction Log'!B358=0, "",'Prediction Log'!B358)</f>
        <v>Michigan</v>
      </c>
      <c r="C343" s="92" t="str">
        <f>IF('Prediction Log'!C358=0, "",'Prediction Log'!C358)</f>
        <v>Iowa</v>
      </c>
      <c r="D343" s="92" t="n">
        <f>IF('Prediction Log'!D358=0, "",'Prediction Log'!D358)</f>
        <v>-21.5</v>
      </c>
      <c r="E343" s="92" t="n">
        <f>IF('Prediction Log'!E358=0, "",'Prediction Log'!E358)</f>
        <v>-28.4</v>
      </c>
      <c r="F343" s="92" t="str">
        <f>IF('Prediction Log'!I358=0, "",'Prediction Log'!I358)</f>
        <v>Michigan</v>
      </c>
      <c r="G343" s="70" t="str">
        <f>IF(ISBLANK(Games!B339), "",'Prediction Log'!$J358)</f>
        <v>Michigan</v>
      </c>
      <c r="H343" s="93" t="n">
        <f>'Prediction Log'!$K358</f>
        <v>0.998094</v>
      </c>
      <c r="I343" s="92" t="str">
        <f>IF(ISBLANK(Games!M339), "",IF(AND(Games!M339="",Games!N339=""),"",IF(ISTEXT(Games!N339), "Side",Games!M339)))</f>
        <v>Spread</v>
      </c>
      <c r="J343" s="92" t="str">
        <f>IF(ISBLANK(Games!M339), "",IF('Bet Log'!$I343="Spread", Games!O339, ""))</f>
        <v>Michigan</v>
      </c>
      <c r="K343" s="92" t="str">
        <f>IF(ISBLANK(Games!N339), "",IF(ISTEXT(Games!N339), Games!N339, ""))</f>
        <v/>
      </c>
      <c r="L343" s="92" t="n">
        <f>IF(ISBLANK(Games!Q339), "", Games!Q339)</f>
        <v>-21.5</v>
      </c>
      <c r="M343" s="92"/>
      <c r="N343" s="94"/>
      <c r="O343" s="94" t="n">
        <v>6.0</v>
      </c>
      <c r="P343" s="95"/>
      <c r="Q343" s="95"/>
      <c r="R343" s="95" t="n">
        <v>-110.0</v>
      </c>
      <c r="S343" s="95"/>
      <c r="T343" s="96" t="n">
        <f t="shared" si="2"/>
        <v>0</v>
      </c>
      <c r="U343" s="96" t="n">
        <f t="shared" si="3"/>
        <v>0</v>
      </c>
      <c r="V343" s="96" t="n">
        <f t="shared" si="4"/>
        <v>11.45454545</v>
      </c>
      <c r="W343" s="96" t="n">
        <f t="shared" si="5"/>
        <v>5.454545455</v>
      </c>
      <c r="X343" s="96" t="n">
        <f t="shared" si="6"/>
        <v>0</v>
      </c>
      <c r="Y343" s="96" t="n">
        <f t="shared" si="7"/>
        <v>0</v>
      </c>
      <c r="Z343" s="95" t="str">
        <f>IF(OR(ISBLANK('Prediction Log'!N358),ISBLANK('Bet Log'!$N343)), "", IF('Prediction Log'!W358="Y", "W", "L"))</f>
        <v/>
      </c>
      <c r="AA343" s="96" t="str">
        <f t="shared" si="8"/>
        <v/>
      </c>
      <c r="AB343" s="95" t="str">
        <f>IF(OR(ISBLANK('Prediction Log'!N358),ISBLANK('Bet Log'!$O343)), "", IF('Prediction Log'!X358="Y", "W", "L"))</f>
        <v>W</v>
      </c>
      <c r="AC343" s="96" t="n">
        <f t="shared" si="9"/>
        <v>5.454545455</v>
      </c>
      <c r="AD343" s="95"/>
      <c r="AE343" s="92" t="str">
        <f t="shared" si="10"/>
        <v/>
      </c>
      <c r="AF343" s="97" t="n">
        <f>IF(ISERROR('Bet Log'!$AA343+'Bet Log'!$AC343+'Bet Log'!$AE343), "", 'Bet Log'!$AA343+'Bet Log'!$AC343+'Bet Log'!$AE343)</f>
        <v>5.454545455</v>
      </c>
    </row>
    <row r="344" ht="14.25" customHeight="1">
      <c r="A344" s="92" t="n">
        <f>Games!A340</f>
        <v>15</v>
      </c>
      <c r="B344" s="92" t="str">
        <f>IF('Prediction Log'!B359=0, "",'Prediction Log'!B359)</f>
        <v>Georgia Southern</v>
      </c>
      <c r="C344" s="92" t="str">
        <f>IF('Prediction Log'!C359=0, "",'Prediction Log'!C359)</f>
        <v>Ohio</v>
      </c>
      <c r="D344" s="92" t="n">
        <f>IF('Prediction Log'!D359=0, "",'Prediction Log'!D359)</f>
        <v>-3</v>
      </c>
      <c r="E344" s="92" t="n">
        <f>IF('Prediction Log'!E359=0, "",'Prediction Log'!E359)</f>
        <v>13.8</v>
      </c>
      <c r="F344" s="92" t="str">
        <f>IF('Prediction Log'!I359=0, "",'Prediction Log'!I359)</f>
        <v>Ohio</v>
      </c>
      <c r="G344" s="70" t="str">
        <f>IF(ISBLANK(Games!B340), "",'Prediction Log'!$J359)</f>
        <v>Ohio</v>
      </c>
      <c r="H344" s="93" t="n">
        <f>'Prediction Log'!$K359</f>
        <v>0.90252</v>
      </c>
      <c r="I344" s="92" t="str">
        <f>IF(ISBLANK(Games!M340), "",IF(AND(Games!M340="",Games!N340=""),"",IF(ISTEXT(Games!N340), "Side",Games!M340)))</f>
        <v>Spread</v>
      </c>
      <c r="J344" s="92" t="str">
        <f>IF(ISBLANK(Games!M340), "",IF('Bet Log'!$I344="Spread", Games!O340, ""))</f>
        <v>Georgia Southern</v>
      </c>
      <c r="K344" s="92" t="str">
        <f>IF(ISBLANK(Games!N340), "",IF(ISTEXT(Games!N340), Games!N340, ""))</f>
        <v/>
      </c>
      <c r="L344" s="92" t="n">
        <f>IF(ISBLANK(Games!Q340), "", Games!Q340)</f>
        <v>-3</v>
      </c>
      <c r="M344" s="92"/>
      <c r="N344" s="94"/>
      <c r="O344" s="94" t="n">
        <v>5.0</v>
      </c>
      <c r="P344" s="95"/>
      <c r="Q344" s="95"/>
      <c r="R344" s="95" t="n">
        <v>-105.0</v>
      </c>
      <c r="S344" s="95"/>
      <c r="T344" s="96" t="n">
        <f t="shared" si="2"/>
        <v>0</v>
      </c>
      <c r="U344" s="96" t="n">
        <f t="shared" si="3"/>
        <v>0</v>
      </c>
      <c r="V344" s="96" t="n">
        <f t="shared" si="4"/>
        <v>9.761904762</v>
      </c>
      <c r="W344" s="96" t="n">
        <f t="shared" si="5"/>
        <v>4.761904762</v>
      </c>
      <c r="X344" s="96" t="n">
        <f t="shared" si="6"/>
        <v>0</v>
      </c>
      <c r="Y344" s="96" t="n">
        <f t="shared" si="7"/>
        <v>0</v>
      </c>
      <c r="Z344" s="95" t="str">
        <f>IF(OR(ISBLANK('Prediction Log'!N359),ISBLANK('Bet Log'!$N344)), "", IF('Prediction Log'!W359="Y", "W", "L"))</f>
        <v/>
      </c>
      <c r="AA344" s="96" t="str">
        <f t="shared" si="8"/>
        <v/>
      </c>
      <c r="AB344" s="95" t="str">
        <f>IF(OR(ISBLANK('Prediction Log'!N359),ISBLANK('Bet Log'!$O344)), "", IF('Prediction Log'!X359="Y", "W", "L"))</f>
        <v/>
      </c>
      <c r="AC344" s="96" t="str">
        <f t="shared" si="9"/>
        <v/>
      </c>
      <c r="AD344" s="95"/>
      <c r="AE344" s="92" t="str">
        <f t="shared" si="10"/>
        <v/>
      </c>
      <c r="AF344" s="97" t="n">
        <f>IF(ISERROR('Bet Log'!$AA344+'Bet Log'!$AC344+'Bet Log'!$AE344), "", 'Bet Log'!$AA344+'Bet Log'!$AC344+'Bet Log'!$AE344)</f>
        <v>0</v>
      </c>
    </row>
    <row r="345" ht="14.25" customHeight="1">
      <c r="A345" s="92" t="n">
        <f>Games!A341</f>
        <v>15</v>
      </c>
      <c r="B345" s="92" t="str">
        <f>IF('Prediction Log'!B360=0, "",'Prediction Log'!B360)</f>
        <v>Jacksonville State</v>
      </c>
      <c r="C345" s="92" t="str">
        <f>IF('Prediction Log'!C360=0, "",'Prediction Log'!C360)</f>
        <v>Louisiana</v>
      </c>
      <c r="D345" s="92" t="n">
        <f>IF('Prediction Log'!D360=0, "",'Prediction Log'!D360)</f>
        <v>-2.5</v>
      </c>
      <c r="E345" s="92" t="n">
        <f>IF('Prediction Log'!E360=0, "",'Prediction Log'!E360)</f>
        <v>-2.9</v>
      </c>
      <c r="F345" s="92" t="str">
        <f>IF('Prediction Log'!I360=0, "",'Prediction Log'!I360)</f>
        <v>Jacksonville State</v>
      </c>
      <c r="G345" s="70" t="str">
        <f>IF(ISBLANK(Games!B341), "",'Prediction Log'!$J360)</f>
        <v>Jacksonville State</v>
      </c>
      <c r="H345" s="93" t="n">
        <f>'Prediction Log'!$K360</f>
        <v>0.621045</v>
      </c>
      <c r="I345" s="92" t="str">
        <f>IF(ISBLANK(Games!M341), "",IF(AND(Games!M341="",Games!N341=""),"",IF(ISTEXT(Games!N341), "Side",Games!M341)))</f>
        <v>Spread</v>
      </c>
      <c r="J345" s="92" t="str">
        <f>IF(ISBLANK(Games!M341), "",IF('Bet Log'!$I345="Spread", Games!O341, ""))</f>
        <v>Jacksonville State</v>
      </c>
      <c r="K345" s="92" t="str">
        <f>IF(ISBLANK(Games!N341), "",IF(ISTEXT(Games!N341), Games!N341, ""))</f>
        <v/>
      </c>
      <c r="L345" s="92" t="n">
        <f>IF(ISBLANK(Games!Q341), "", Games!Q341)</f>
        <v>-2.5</v>
      </c>
      <c r="M345" s="92"/>
      <c r="N345" s="94"/>
      <c r="O345" s="94" t="n">
        <v>3.5</v>
      </c>
      <c r="P345" s="95"/>
      <c r="Q345" s="95"/>
      <c r="R345" s="95" t="n">
        <v>-115.0</v>
      </c>
      <c r="S345" s="95"/>
      <c r="T345" s="96" t="n">
        <f t="shared" si="2"/>
        <v>0</v>
      </c>
      <c r="U345" s="96" t="n">
        <f t="shared" si="3"/>
        <v>0</v>
      </c>
      <c r="V345" s="96" t="n">
        <f t="shared" si="4"/>
        <v>6.543478261</v>
      </c>
      <c r="W345" s="96" t="n">
        <f t="shared" si="5"/>
        <v>3.043478261</v>
      </c>
      <c r="X345" s="96" t="n">
        <f t="shared" si="6"/>
        <v>0</v>
      </c>
      <c r="Y345" s="96" t="n">
        <f t="shared" si="7"/>
        <v>0</v>
      </c>
      <c r="Z345" s="95" t="str">
        <f>IF(OR(ISBLANK('Prediction Log'!N360),ISBLANK('Bet Log'!$N345)), "", IF('Prediction Log'!W360="Y", "W", "L"))</f>
        <v/>
      </c>
      <c r="AA345" s="96" t="str">
        <f t="shared" si="8"/>
        <v/>
      </c>
      <c r="AB345" s="95" t="str">
        <f>IF(OR(ISBLANK('Prediction Log'!N360),ISBLANK('Bet Log'!$O345)), "", IF('Prediction Log'!X360="Y", "W", "L"))</f>
        <v/>
      </c>
      <c r="AC345" s="96" t="str">
        <f t="shared" si="9"/>
        <v/>
      </c>
      <c r="AD345" s="95"/>
      <c r="AE345" s="92" t="str">
        <f t="shared" si="10"/>
        <v/>
      </c>
      <c r="AF345" s="97" t="n">
        <f>IF(ISERROR('Bet Log'!$AA345+'Bet Log'!$AC345+'Bet Log'!$AE345), "", 'Bet Log'!$AA345+'Bet Log'!$AC345+'Bet Log'!$AE345)</f>
        <v>0</v>
      </c>
    </row>
    <row r="346" ht="14.25" customHeight="1">
      <c r="A346" s="92" t="n">
        <f>Games!A342</f>
        <v>15</v>
      </c>
      <c r="B346" s="92" t="str">
        <f>IF('Prediction Log'!B361=0, "",'Prediction Log'!B361)</f>
        <v>Miami (OH)</v>
      </c>
      <c r="C346" s="92" t="str">
        <f>IF('Prediction Log'!C361=0, "",'Prediction Log'!C361)</f>
        <v>Appalachian State</v>
      </c>
      <c r="D346" s="92" t="n">
        <f>IF('Prediction Log'!D361=0, "",'Prediction Log'!D361)</f>
        <v>4.5</v>
      </c>
      <c r="E346" s="92" t="n">
        <f>IF('Prediction Log'!E361=0, "",'Prediction Log'!E361)</f>
        <v>-2</v>
      </c>
      <c r="F346" s="92" t="str">
        <f>IF('Prediction Log'!I361=0, "",'Prediction Log'!I361)</f>
        <v>Miami (OH)</v>
      </c>
      <c r="G346" s="70" t="str">
        <f>IF(ISBLANK(Games!B342), "",'Prediction Log'!$J361)</f>
        <v>Miami (OH)</v>
      </c>
      <c r="H346" s="93" t="n">
        <f>'Prediction Log'!$K361</f>
        <v>0.76454</v>
      </c>
      <c r="I346" s="92" t="str">
        <f>IF(ISBLANK(Games!M342), "",IF(AND(Games!M342="",Games!N342=""),"",IF(ISTEXT(Games!N342), "Side",Games!M342)))</f>
        <v>Side</v>
      </c>
      <c r="J346" s="92" t="str">
        <f>IF(ISBLANK(Games!M342), "",IF('Bet Log'!$I346="Spread", Games!O342, ""))</f>
        <v/>
      </c>
      <c r="K346" s="92" t="str">
        <f>IF(ISBLANK(Games!N342), "",IF(ISTEXT(Games!N342), Games!N342, ""))</f>
        <v>Miami (OH)</v>
      </c>
      <c r="L346" s="92" t="str">
        <f>IF(ISBLANK(Games!Q342), "", Games!Q342)</f>
        <v/>
      </c>
      <c r="M346" s="92"/>
      <c r="N346" s="94" t="n">
        <v>3.0</v>
      </c>
      <c r="O346" s="94"/>
      <c r="P346" s="95"/>
      <c r="Q346" s="95" t="n">
        <v>195.0</v>
      </c>
      <c r="R346" s="95"/>
      <c r="S346" s="95"/>
      <c r="T346" s="96" t="n">
        <f t="shared" si="2"/>
        <v>8.85</v>
      </c>
      <c r="U346" s="96" t="n">
        <f t="shared" si="3"/>
        <v>5.85</v>
      </c>
      <c r="V346" s="96" t="n">
        <f t="shared" si="4"/>
        <v>0</v>
      </c>
      <c r="W346" s="96" t="n">
        <f t="shared" si="5"/>
        <v>0</v>
      </c>
      <c r="X346" s="96" t="n">
        <f t="shared" si="6"/>
        <v>0</v>
      </c>
      <c r="Y346" s="96" t="n">
        <f t="shared" si="7"/>
        <v>0</v>
      </c>
      <c r="Z346" s="95" t="str">
        <f>IF(OR(ISBLANK('Prediction Log'!N361),ISBLANK('Bet Log'!$N346)), "", IF('Prediction Log'!W361="Y", "W", "L"))</f>
        <v/>
      </c>
      <c r="AA346" s="96" t="str">
        <f t="shared" si="8"/>
        <v/>
      </c>
      <c r="AB346" s="95" t="str">
        <f>IF(OR(ISBLANK('Prediction Log'!N361),ISBLANK('Bet Log'!$O346)), "", IF('Prediction Log'!X361="Y", "W", "L"))</f>
        <v/>
      </c>
      <c r="AC346" s="96" t="str">
        <f t="shared" si="9"/>
        <v/>
      </c>
      <c r="AD346" s="95"/>
      <c r="AE346" s="92" t="str">
        <f t="shared" si="10"/>
        <v/>
      </c>
      <c r="AF346" s="97" t="n">
        <f>IF(ISERROR('Bet Log'!$AA346+'Bet Log'!$AC346+'Bet Log'!$AE346), "", 'Bet Log'!$AA346+'Bet Log'!$AC346+'Bet Log'!$AE346)</f>
        <v>0</v>
      </c>
    </row>
    <row r="347" ht="14.25" customHeight="1">
      <c r="A347" s="92" t="n">
        <f>Games!A343</f>
        <v>15</v>
      </c>
      <c r="B347" s="92" t="str">
        <f>IF('Prediction Log'!B362=0, "",'Prediction Log'!B362)</f>
        <v>New Mexico State</v>
      </c>
      <c r="C347" s="92" t="str">
        <f>IF('Prediction Log'!C362=0, "",'Prediction Log'!C362)</f>
        <v>Fresno State</v>
      </c>
      <c r="D347" s="92" t="n">
        <f>IF('Prediction Log'!D362=0, "",'Prediction Log'!D362)</f>
        <v>-2.5</v>
      </c>
      <c r="E347" s="92" t="n">
        <f>IF('Prediction Log'!E362=0, "",'Prediction Log'!E362)</f>
        <v>10.3</v>
      </c>
      <c r="F347" s="92" t="str">
        <f>IF('Prediction Log'!I362=0, "",'Prediction Log'!I362)</f>
        <v>Fresno State</v>
      </c>
      <c r="G347" s="70" t="str">
        <f>IF(ISBLANK(Games!B343), "",'Prediction Log'!$J362)</f>
        <v>Fresno State</v>
      </c>
      <c r="H347" s="93" t="n">
        <f>'Prediction Log'!$K362</f>
        <v>0.905973</v>
      </c>
      <c r="I347" s="92" t="str">
        <f>IF(ISBLANK(Games!M343), "",IF(AND(Games!M343="",Games!N343=""),"",IF(ISTEXT(Games!N343), "Side",Games!M343)))</f>
        <v/>
      </c>
      <c r="J347" s="92" t="str">
        <f>IF(ISBLANK(Games!M343), "",IF('Bet Log'!$I347="Spread", Games!O343, ""))</f>
        <v/>
      </c>
      <c r="K347" s="92" t="str">
        <f>IF(ISBLANK(Games!N343), "",IF(ISTEXT(Games!N343), Games!N343, ""))</f>
        <v/>
      </c>
      <c r="L347" s="92" t="str">
        <f>IF(ISBLANK(Games!Q343), "", Games!Q343)</f>
        <v/>
      </c>
      <c r="M347" s="92"/>
      <c r="N347" s="94"/>
      <c r="O347" s="94"/>
      <c r="P347" s="95"/>
      <c r="Q347" s="95"/>
      <c r="R347" s="95"/>
      <c r="S347" s="95"/>
      <c r="T347" s="96" t="n">
        <f t="shared" si="2"/>
        <v>0</v>
      </c>
      <c r="U347" s="96" t="n">
        <f t="shared" si="3"/>
        <v>0</v>
      </c>
      <c r="V347" s="96" t="n">
        <f t="shared" si="4"/>
        <v>0</v>
      </c>
      <c r="W347" s="96" t="n">
        <f t="shared" si="5"/>
        <v>0</v>
      </c>
      <c r="X347" s="96" t="n">
        <f t="shared" si="6"/>
        <v>0</v>
      </c>
      <c r="Y347" s="96" t="n">
        <f t="shared" si="7"/>
        <v>0</v>
      </c>
      <c r="Z347" s="95" t="str">
        <f>IF(OR(ISBLANK('Prediction Log'!N362),ISBLANK('Bet Log'!$N347)), "", IF('Prediction Log'!W362="Y", "W", "L"))</f>
        <v/>
      </c>
      <c r="AA347" s="96" t="str">
        <f t="shared" si="8"/>
        <v/>
      </c>
      <c r="AB347" s="95" t="str">
        <f>IF(OR(ISBLANK('Prediction Log'!N362),ISBLANK('Bet Log'!$O347)), "", IF('Prediction Log'!X362="Y", "W", "L"))</f>
        <v/>
      </c>
      <c r="AC347" s="96" t="str">
        <f t="shared" si="9"/>
        <v/>
      </c>
      <c r="AD347" s="95"/>
      <c r="AE347" s="92" t="str">
        <f t="shared" si="10"/>
        <v/>
      </c>
      <c r="AF347" s="97" t="n">
        <f>IF(ISERROR('Bet Log'!$AA347+'Bet Log'!$AC347+'Bet Log'!$AE347), "", 'Bet Log'!$AA347+'Bet Log'!$AC347+'Bet Log'!$AE347)</f>
        <v>0</v>
      </c>
    </row>
    <row r="348" ht="14.25" customHeight="1">
      <c r="A348" s="92" t="n">
        <f>Games!A344</f>
        <v>15</v>
      </c>
      <c r="B348" s="92" t="str">
        <f>IF('Prediction Log'!B363=0, "",'Prediction Log'!B363)</f>
        <v>UCLA</v>
      </c>
      <c r="C348" s="92" t="str">
        <f>IF('Prediction Log'!C363=0, "",'Prediction Log'!C363)</f>
        <v>Boise State</v>
      </c>
      <c r="D348" s="92" t="n">
        <f>IF('Prediction Log'!D363=0, "",'Prediction Log'!D363)</f>
        <v>5.5</v>
      </c>
      <c r="E348" s="92" t="n">
        <f>IF('Prediction Log'!E363=0, "",'Prediction Log'!E363)</f>
        <v>-1.9</v>
      </c>
      <c r="F348" s="92" t="str">
        <f>IF('Prediction Log'!I363=0, "",'Prediction Log'!I363)</f>
        <v>UCLA</v>
      </c>
      <c r="G348" s="70" t="str">
        <f>IF(ISBLANK(Games!B344), "",'Prediction Log'!$J363)</f>
        <v>UCLA</v>
      </c>
      <c r="H348" s="93" t="n">
        <f>'Prediction Log'!$K363</f>
        <v>0.688408</v>
      </c>
      <c r="I348" s="92" t="str">
        <f>IF(ISBLANK(Games!M344), "",IF(AND(Games!M344="",Games!N344=""),"",IF(ISTEXT(Games!N344), "Side",Games!M344)))</f>
        <v>Spread</v>
      </c>
      <c r="J348" s="92" t="str">
        <f>IF(ISBLANK(Games!M344), "",IF('Bet Log'!$I348="Spread", Games!O344, ""))</f>
        <v>Boise State</v>
      </c>
      <c r="K348" s="92" t="str">
        <f>IF(ISBLANK(Games!N344), "",IF(ISTEXT(Games!N344), Games!N344, ""))</f>
        <v/>
      </c>
      <c r="L348" s="92" t="n">
        <f>IF(ISBLANK(Games!Q344), "", Games!Q344)</f>
        <v>5.5</v>
      </c>
      <c r="M348" s="92"/>
      <c r="N348" s="94"/>
      <c r="O348" s="94" t="n">
        <v>5.0</v>
      </c>
      <c r="P348" s="95"/>
      <c r="Q348" s="95"/>
      <c r="R348" s="95" t="n">
        <v>-110.0</v>
      </c>
      <c r="S348" s="95"/>
      <c r="T348" s="96" t="n">
        <f t="shared" si="2"/>
        <v>0</v>
      </c>
      <c r="U348" s="96" t="n">
        <f t="shared" si="3"/>
        <v>0</v>
      </c>
      <c r="V348" s="96" t="n">
        <f t="shared" si="4"/>
        <v>9.545454545</v>
      </c>
      <c r="W348" s="96" t="n">
        <f t="shared" si="5"/>
        <v>4.545454545</v>
      </c>
      <c r="X348" s="96" t="n">
        <f t="shared" si="6"/>
        <v>0</v>
      </c>
      <c r="Y348" s="96" t="n">
        <f t="shared" si="7"/>
        <v>0</v>
      </c>
      <c r="Z348" s="95" t="str">
        <f>IF(OR(ISBLANK('Prediction Log'!N363),ISBLANK('Bet Log'!$N348)), "", IF('Prediction Log'!W363="Y", "W", "L"))</f>
        <v/>
      </c>
      <c r="AA348" s="96" t="str">
        <f t="shared" si="8"/>
        <v/>
      </c>
      <c r="AB348" s="95" t="str">
        <f>IF(OR(ISBLANK('Prediction Log'!N363),ISBLANK('Bet Log'!$O348)), "", IF('Prediction Log'!X363="Y", "W", "L"))</f>
        <v/>
      </c>
      <c r="AC348" s="96" t="str">
        <f t="shared" si="9"/>
        <v/>
      </c>
      <c r="AD348" s="95"/>
      <c r="AE348" s="92" t="str">
        <f t="shared" si="10"/>
        <v/>
      </c>
      <c r="AF348" s="97" t="n">
        <f>IF(ISERROR('Bet Log'!$AA348+'Bet Log'!$AC348+'Bet Log'!$AE348), "", 'Bet Log'!$AA348+'Bet Log'!$AC348+'Bet Log'!$AE348)</f>
        <v>0</v>
      </c>
    </row>
    <row r="349" ht="14.25" customHeight="1">
      <c r="A349" s="92" t="n">
        <f>Games!A345</f>
        <v>15</v>
      </c>
      <c r="B349" s="92" t="str">
        <f>IF('Prediction Log'!B364=0, "",'Prediction Log'!B364)</f>
        <v>California</v>
      </c>
      <c r="C349" s="92" t="str">
        <f>IF('Prediction Log'!C364=0, "",'Prediction Log'!C364)</f>
        <v>Texas Tech</v>
      </c>
      <c r="D349" s="92" t="n">
        <f>IF('Prediction Log'!D364=0, "",'Prediction Log'!D364)</f>
        <v>3.5</v>
      </c>
      <c r="E349" s="92" t="n">
        <f>IF('Prediction Log'!E364=0, "",'Prediction Log'!E364)</f>
        <v>-1.2</v>
      </c>
      <c r="F349" s="92" t="str">
        <f>IF('Prediction Log'!I364=0, "",'Prediction Log'!I364)</f>
        <v>California</v>
      </c>
      <c r="G349" s="70" t="str">
        <f>IF(ISBLANK(Games!B345), "",'Prediction Log'!$J364)</f>
        <v>Texas Tech</v>
      </c>
      <c r="H349" s="93" t="n">
        <f>'Prediction Log'!$K364</f>
        <v>0.634047</v>
      </c>
      <c r="I349" s="92" t="str">
        <f>IF(ISBLANK(Games!M345), "",IF(AND(Games!M345="",Games!N345=""),"",IF(ISTEXT(Games!N345), "Side",Games!M345)))</f>
        <v>Side</v>
      </c>
      <c r="J349" s="92" t="str">
        <f>IF(ISBLANK(Games!M345), "",IF('Bet Log'!$I349="Spread", Games!O345, ""))</f>
        <v/>
      </c>
      <c r="K349" s="92" t="str">
        <f>IF(ISBLANK(Games!N345), "",IF(ISTEXT(Games!N345), Games!N345, ""))</f>
        <v>California</v>
      </c>
      <c r="L349" s="92" t="str">
        <f>IF(ISBLANK(Games!Q345), "", Games!Q345)</f>
        <v/>
      </c>
      <c r="M349" s="92"/>
      <c r="N349" s="94" t="n">
        <v>2.0</v>
      </c>
      <c r="O349" s="94"/>
      <c r="P349" s="95"/>
      <c r="Q349" s="95" t="n">
        <v>2.0</v>
      </c>
      <c r="R349" s="95"/>
      <c r="S349" s="95"/>
      <c r="T349" s="96" t="n">
        <f t="shared" si="2"/>
        <v>2.04</v>
      </c>
      <c r="U349" s="96" t="n">
        <f t="shared" si="3"/>
        <v>0.04</v>
      </c>
      <c r="V349" s="96" t="n">
        <f t="shared" si="4"/>
        <v>0</v>
      </c>
      <c r="W349" s="96" t="n">
        <f t="shared" si="5"/>
        <v>0</v>
      </c>
      <c r="X349" s="96" t="n">
        <f t="shared" si="6"/>
        <v>0</v>
      </c>
      <c r="Y349" s="96" t="n">
        <f t="shared" si="7"/>
        <v>0</v>
      </c>
      <c r="Z349" s="95" t="str">
        <f>IF(OR(ISBLANK('Prediction Log'!N364),ISBLANK('Bet Log'!$N349)), "", IF('Prediction Log'!W364="Y", "W", "L"))</f>
        <v/>
      </c>
      <c r="AA349" s="96" t="str">
        <f t="shared" si="8"/>
        <v/>
      </c>
      <c r="AB349" s="95" t="str">
        <f>IF(OR(ISBLANK('Prediction Log'!N364),ISBLANK('Bet Log'!$O349)), "", IF('Prediction Log'!X364="Y", "W", "L"))</f>
        <v/>
      </c>
      <c r="AC349" s="96" t="str">
        <f t="shared" si="9"/>
        <v/>
      </c>
      <c r="AD349" s="95"/>
      <c r="AE349" s="92" t="str">
        <f t="shared" si="10"/>
        <v/>
      </c>
      <c r="AF349" s="97" t="n">
        <f>IF(ISERROR('Bet Log'!$AA349+'Bet Log'!$AC349+'Bet Log'!$AE349), "", 'Bet Log'!$AA349+'Bet Log'!$AC349+'Bet Log'!$AE349)</f>
        <v>0</v>
      </c>
    </row>
    <row r="350" ht="14.25" customHeight="1">
      <c r="A350" s="92" t="n">
        <f>Games!A346</f>
        <v>15</v>
      </c>
      <c r="B350" s="92" t="str">
        <f>IF('Prediction Log'!B365=0, "",'Prediction Log'!B365)</f>
        <v>Western Kentucky</v>
      </c>
      <c r="C350" s="92" t="str">
        <f>IF('Prediction Log'!C365=0, "",'Prediction Log'!C365)</f>
        <v>Old Dominion</v>
      </c>
      <c r="D350" s="92" t="n">
        <f>IF('Prediction Log'!D365=0, "",'Prediction Log'!D365)</f>
        <v>-3.5</v>
      </c>
      <c r="E350" s="92" t="n">
        <f>IF('Prediction Log'!E365=0, "",'Prediction Log'!E365)</f>
        <v>-6.4</v>
      </c>
      <c r="F350" s="92" t="str">
        <f>IF('Prediction Log'!I365=0, "",'Prediction Log'!I365)</f>
        <v>Western Kentucky</v>
      </c>
      <c r="G350" s="70" t="str">
        <f>IF(ISBLANK(Games!B346), "",'Prediction Log'!$J365)</f>
        <v>Western Kentucky</v>
      </c>
      <c r="H350" s="93" t="n">
        <f>'Prediction Log'!$K365</f>
        <v>0.835088</v>
      </c>
      <c r="I350" s="92" t="str">
        <f>IF(ISBLANK(Games!M346), "",IF(AND(Games!M346="",Games!N346=""),"",IF(ISTEXT(Games!N346), "Side",Games!M346)))</f>
        <v>Spread</v>
      </c>
      <c r="J350" s="92" t="str">
        <f>IF(ISBLANK(Games!M346), "",IF('Bet Log'!$I350="Spread", Games!O346, ""))</f>
        <v>Western Kentucky</v>
      </c>
      <c r="K350" s="92" t="str">
        <f>IF(ISBLANK(Games!N346), "",IF(ISTEXT(Games!N346), Games!N346, ""))</f>
        <v/>
      </c>
      <c r="L350" s="92" t="n">
        <f>IF(ISBLANK(Games!Q346), "", Games!Q346)</f>
        <v>-3.5</v>
      </c>
      <c r="M350" s="92"/>
      <c r="N350" s="94"/>
      <c r="O350" s="94"/>
      <c r="P350" s="95"/>
      <c r="Q350" s="95"/>
      <c r="R350" s="95"/>
      <c r="S350" s="95"/>
      <c r="T350" s="96" t="n">
        <f t="shared" si="2"/>
        <v>0</v>
      </c>
      <c r="U350" s="96" t="n">
        <f t="shared" si="3"/>
        <v>0</v>
      </c>
      <c r="V350" s="96" t="n">
        <f t="shared" si="4"/>
        <v>0</v>
      </c>
      <c r="W350" s="96" t="n">
        <f t="shared" si="5"/>
        <v>0</v>
      </c>
      <c r="X350" s="96" t="n">
        <f t="shared" si="6"/>
        <v>0</v>
      </c>
      <c r="Y350" s="96" t="n">
        <f t="shared" si="7"/>
        <v>0</v>
      </c>
      <c r="Z350" s="95" t="str">
        <f>IF(OR(ISBLANK('Prediction Log'!N365),ISBLANK('Bet Log'!$N350)), "", IF('Prediction Log'!W365="Y", "W", "L"))</f>
        <v/>
      </c>
      <c r="AA350" s="96" t="str">
        <f t="shared" si="8"/>
        <v/>
      </c>
      <c r="AB350" s="95" t="str">
        <f>IF(OR(ISBLANK('Prediction Log'!N365),ISBLANK('Bet Log'!$O350)), "", IF('Prediction Log'!X365="Y", "W", "L"))</f>
        <v/>
      </c>
      <c r="AC350" s="96" t="str">
        <f t="shared" si="9"/>
        <v/>
      </c>
      <c r="AD350" s="95"/>
      <c r="AE350" s="92" t="str">
        <f t="shared" si="10"/>
        <v/>
      </c>
      <c r="AF350" s="97" t="n">
        <f>IF(ISERROR('Bet Log'!$AA350+'Bet Log'!$AC350+'Bet Log'!$AE350), "", 'Bet Log'!$AA350+'Bet Log'!$AC350+'Bet Log'!$AE350)</f>
        <v>0</v>
      </c>
    </row>
    <row r="351" ht="14.25" customHeight="1">
      <c r="A351" s="92" t="n">
        <f>Games!A347</f>
        <v>15</v>
      </c>
      <c r="B351" s="92" t="str">
        <f>IF('Prediction Log'!B366=0, "",'Prediction Log'!B366)</f>
        <v>UT San Antonio</v>
      </c>
      <c r="C351" s="92" t="str">
        <f>IF('Prediction Log'!C366=0, "",'Prediction Log'!C366)</f>
        <v>Marshall</v>
      </c>
      <c r="D351" s="92" t="n">
        <f>IF('Prediction Log'!D366=0, "",'Prediction Log'!D366)</f>
        <v>-12</v>
      </c>
      <c r="E351" s="92" t="n">
        <f>IF('Prediction Log'!E366=0, "",'Prediction Log'!E366)</f>
        <v>-2.9</v>
      </c>
      <c r="F351" s="92" t="str">
        <f>IF('Prediction Log'!I366=0, "",'Prediction Log'!I366)</f>
        <v>UT San Antonio</v>
      </c>
      <c r="G351" s="70" t="str">
        <f>IF(ISBLANK(Games!B347), "",'Prediction Log'!$J366)</f>
        <v>UT San Antonio</v>
      </c>
      <c r="H351" s="93" t="n">
        <f>'Prediction Log'!$K366</f>
        <v>0.579806</v>
      </c>
      <c r="I351" s="92" t="str">
        <f>IF(ISBLANK(Games!M347), "",IF(AND(Games!M347="",Games!N347=""),"",IF(ISTEXT(Games!N347), "Side",Games!M347)))</f>
        <v>Spread</v>
      </c>
      <c r="J351" s="92" t="str">
        <f>IF(ISBLANK(Games!M347), "",IF('Bet Log'!$I351="Spread", Games!O347, ""))</f>
        <v>UT San Antonio</v>
      </c>
      <c r="K351" s="92" t="str">
        <f>IF(ISBLANK(Games!N347), "",IF(ISTEXT(Games!N347), Games!N347, ""))</f>
        <v/>
      </c>
      <c r="L351" s="92" t="n">
        <f>IF(ISBLANK(Games!Q347), "", Games!Q347)</f>
        <v>-12</v>
      </c>
      <c r="M351" s="92"/>
      <c r="N351" s="94"/>
      <c r="O351" s="94"/>
      <c r="P351" s="95"/>
      <c r="Q351" s="95"/>
      <c r="R351" s="95"/>
      <c r="S351" s="95"/>
      <c r="T351" s="96" t="n">
        <f t="shared" si="2"/>
        <v>0</v>
      </c>
      <c r="U351" s="96" t="n">
        <f t="shared" si="3"/>
        <v>0</v>
      </c>
      <c r="V351" s="96" t="n">
        <f t="shared" si="4"/>
        <v>0</v>
      </c>
      <c r="W351" s="96" t="n">
        <f t="shared" si="5"/>
        <v>0</v>
      </c>
      <c r="X351" s="96" t="n">
        <f t="shared" si="6"/>
        <v>0</v>
      </c>
      <c r="Y351" s="96" t="n">
        <f t="shared" si="7"/>
        <v>0</v>
      </c>
      <c r="Z351" s="95" t="str">
        <f>IF(OR(ISBLANK('Prediction Log'!N366),ISBLANK('Bet Log'!$N351)), "", IF('Prediction Log'!W366="Y", "W", "L"))</f>
        <v/>
      </c>
      <c r="AA351" s="96" t="str">
        <f t="shared" si="8"/>
        <v/>
      </c>
      <c r="AB351" s="95" t="str">
        <f>IF(OR(ISBLANK('Prediction Log'!N366),ISBLANK('Bet Log'!$O351)), "", IF('Prediction Log'!X366="Y", "W", "L"))</f>
        <v/>
      </c>
      <c r="AC351" s="96" t="str">
        <f t="shared" si="9"/>
        <v/>
      </c>
      <c r="AD351" s="95"/>
      <c r="AE351" s="92" t="str">
        <f t="shared" si="10"/>
        <v/>
      </c>
      <c r="AF351" s="97" t="n">
        <f>IF(ISERROR('Bet Log'!$AA351+'Bet Log'!$AC351+'Bet Log'!$AE351), "", 'Bet Log'!$AA351+'Bet Log'!$AC351+'Bet Log'!$AE351)</f>
        <v>0</v>
      </c>
    </row>
    <row r="352" ht="14.25" customHeight="1">
      <c r="A352" s="92" t="n">
        <f>Games!A348</f>
        <v>15</v>
      </c>
      <c r="B352" s="92" t="str">
        <f>IF('Prediction Log'!B367=0, "",'Prediction Log'!B367)</f>
        <v>Syracuse</v>
      </c>
      <c r="C352" s="92" t="str">
        <f>IF('Prediction Log'!C367=0, "",'Prediction Log'!C367)</f>
        <v>South Florida</v>
      </c>
      <c r="D352" s="92" t="n">
        <f>IF('Prediction Log'!D367=0, "",'Prediction Log'!D367)</f>
        <v>-4.5</v>
      </c>
      <c r="E352" s="92" t="n">
        <f>IF('Prediction Log'!E367=0, "",'Prediction Log'!E367)</f>
        <v>-15.7</v>
      </c>
      <c r="F352" s="92" t="str">
        <f>IF('Prediction Log'!I367=0, "",'Prediction Log'!I367)</f>
        <v>Syracuse</v>
      </c>
      <c r="G352" s="70" t="str">
        <f>IF(ISBLANK(Games!B348), "",'Prediction Log'!$J367)</f>
        <v>Syracuse</v>
      </c>
      <c r="H352" s="93" t="n">
        <f>'Prediction Log'!$K367</f>
        <v>0.951945</v>
      </c>
      <c r="I352" s="92" t="str">
        <f>IF(ISBLANK(Games!M348), "",IF(AND(Games!M348="",Games!N348=""),"",IF(ISTEXT(Games!N348), "Side",Games!M348)))</f>
        <v/>
      </c>
      <c r="J352" s="92" t="str">
        <f>IF(ISBLANK(Games!M348), "",IF('Bet Log'!$I352="Spread", Games!O348, ""))</f>
        <v/>
      </c>
      <c r="K352" s="92" t="str">
        <f>IF(ISBLANK(Games!N348), "",IF(ISTEXT(Games!N348), Games!N348, ""))</f>
        <v/>
      </c>
      <c r="L352" s="92" t="str">
        <f>IF(ISBLANK(Games!Q348), "", Games!Q348)</f>
        <v/>
      </c>
      <c r="M352" s="92"/>
      <c r="N352" s="94"/>
      <c r="O352" s="94"/>
      <c r="P352" s="95"/>
      <c r="Q352" s="95"/>
      <c r="R352" s="95"/>
      <c r="S352" s="95"/>
      <c r="T352" s="96" t="n">
        <f t="shared" si="2"/>
        <v>0</v>
      </c>
      <c r="U352" s="96" t="n">
        <f t="shared" si="3"/>
        <v>0</v>
      </c>
      <c r="V352" s="96" t="n">
        <f t="shared" si="4"/>
        <v>0</v>
      </c>
      <c r="W352" s="96" t="n">
        <f t="shared" si="5"/>
        <v>0</v>
      </c>
      <c r="X352" s="96" t="n">
        <f t="shared" si="6"/>
        <v>0</v>
      </c>
      <c r="Y352" s="96" t="n">
        <f t="shared" si="7"/>
        <v>0</v>
      </c>
      <c r="Z352" s="95" t="str">
        <f>IF(OR(ISBLANK('Prediction Log'!N367),ISBLANK('Bet Log'!$N352)), "", IF('Prediction Log'!W367="Y", "W", "L"))</f>
        <v/>
      </c>
      <c r="AA352" s="96" t="str">
        <f t="shared" si="8"/>
        <v/>
      </c>
      <c r="AB352" s="95" t="str">
        <f>IF(OR(ISBLANK('Prediction Log'!N367),ISBLANK('Bet Log'!$O352)), "", IF('Prediction Log'!X367="Y", "W", "L"))</f>
        <v/>
      </c>
      <c r="AC352" s="96" t="str">
        <f t="shared" si="9"/>
        <v/>
      </c>
      <c r="AD352" s="95"/>
      <c r="AE352" s="92" t="str">
        <f t="shared" si="10"/>
        <v/>
      </c>
      <c r="AF352" s="97" t="n">
        <f>IF(ISERROR('Bet Log'!$AA352+'Bet Log'!$AC352+'Bet Log'!$AE352), "", 'Bet Log'!$AA352+'Bet Log'!$AC352+'Bet Log'!$AE352)</f>
        <v>0</v>
      </c>
    </row>
    <row r="353" ht="14.25" customHeight="1">
      <c r="A353" s="92" t="n">
        <f>Games!A349</f>
        <v>15</v>
      </c>
      <c r="B353" s="92" t="str">
        <f>IF('Prediction Log'!B368=0, "",'Prediction Log'!B368)</f>
        <v>Georgia Tech</v>
      </c>
      <c r="C353" s="92" t="str">
        <f>IF('Prediction Log'!C368=0, "",'Prediction Log'!C368)</f>
        <v>UCF</v>
      </c>
      <c r="D353" s="92" t="n">
        <f>IF('Prediction Log'!D368=0, "",'Prediction Log'!D368)</f>
        <v>4.5</v>
      </c>
      <c r="E353" s="92" t="n">
        <f>IF('Prediction Log'!E368=0, "",'Prediction Log'!E368)</f>
        <v>9.6</v>
      </c>
      <c r="F353" s="92" t="str">
        <f>IF('Prediction Log'!I368=0, "",'Prediction Log'!I368)</f>
        <v>UCF</v>
      </c>
      <c r="G353" s="70" t="str">
        <f>IF(ISBLANK(Games!B349), "",'Prediction Log'!$J368)</f>
        <v>UCF</v>
      </c>
      <c r="H353" s="93" t="n">
        <f>'Prediction Log'!$K368</f>
        <v>0.782191</v>
      </c>
      <c r="I353" s="92" t="str">
        <f>IF(ISBLANK(Games!M349), "",IF(AND(Games!M349="",Games!N349=""),"",IF(ISTEXT(Games!N349), "Side",Games!M349)))</f>
        <v/>
      </c>
      <c r="J353" s="92" t="str">
        <f>IF(ISBLANK(Games!M349), "",IF('Bet Log'!$I353="Spread", Games!O349, ""))</f>
        <v/>
      </c>
      <c r="K353" s="92" t="str">
        <f>IF(ISBLANK(Games!N349), "",IF(ISTEXT(Games!N349), Games!N349, ""))</f>
        <v/>
      </c>
      <c r="L353" s="92" t="str">
        <f>IF(ISBLANK(Games!Q349), "", Games!Q349)</f>
        <v/>
      </c>
      <c r="M353" s="92"/>
      <c r="N353" s="94"/>
      <c r="O353" s="94"/>
      <c r="P353" s="95"/>
      <c r="Q353" s="95"/>
      <c r="R353" s="95"/>
      <c r="S353" s="95"/>
      <c r="T353" s="96" t="n">
        <f t="shared" si="2"/>
        <v>0</v>
      </c>
      <c r="U353" s="96" t="n">
        <f t="shared" si="3"/>
        <v>0</v>
      </c>
      <c r="V353" s="96" t="n">
        <f t="shared" si="4"/>
        <v>0</v>
      </c>
      <c r="W353" s="96" t="n">
        <f t="shared" si="5"/>
        <v>0</v>
      </c>
      <c r="X353" s="96" t="n">
        <f t="shared" si="6"/>
        <v>0</v>
      </c>
      <c r="Y353" s="96" t="n">
        <f t="shared" si="7"/>
        <v>0</v>
      </c>
      <c r="Z353" s="95" t="str">
        <f>IF(OR(ISBLANK('Prediction Log'!N368),ISBLANK('Bet Log'!$N353)), "", IF('Prediction Log'!W368="Y", "W", "L"))</f>
        <v/>
      </c>
      <c r="AA353" s="96" t="str">
        <f t="shared" si="8"/>
        <v/>
      </c>
      <c r="AB353" s="95" t="str">
        <f>IF(OR(ISBLANK('Prediction Log'!N368),ISBLANK('Bet Log'!$O353)), "", IF('Prediction Log'!X368="Y", "W", "L"))</f>
        <v/>
      </c>
      <c r="AC353" s="96" t="str">
        <f t="shared" si="9"/>
        <v/>
      </c>
      <c r="AD353" s="95"/>
      <c r="AE353" s="92" t="str">
        <f t="shared" si="10"/>
        <v/>
      </c>
      <c r="AF353" s="97" t="n">
        <f>IF(ISERROR('Bet Log'!$AA353+'Bet Log'!$AC353+'Bet Log'!$AE353), "", 'Bet Log'!$AA353+'Bet Log'!$AC353+'Bet Log'!$AE353)</f>
        <v>0</v>
      </c>
    </row>
    <row r="354" ht="14.25" customHeight="1">
      <c r="A354" s="92" t="n">
        <f>Games!A350</f>
        <v>15</v>
      </c>
      <c r="B354" s="92" t="str">
        <f>IF('Prediction Log'!B369=0, "",'Prediction Log'!B369)</f>
        <v>Arkansas State</v>
      </c>
      <c r="C354" s="92" t="str">
        <f>IF('Prediction Log'!C369=0, "",'Prediction Log'!C369)</f>
        <v>Northern Illinois</v>
      </c>
      <c r="D354" s="92" t="n">
        <f>IF('Prediction Log'!D369=0, "",'Prediction Log'!D369)</f>
        <v>-1.5</v>
      </c>
      <c r="E354" s="92" t="n">
        <f>IF('Prediction Log'!E369=0, "",'Prediction Log'!E369)</f>
        <v>5.8</v>
      </c>
      <c r="F354" s="92" t="str">
        <f>IF('Prediction Log'!I369=0, "",'Prediction Log'!I369)</f>
        <v>Northern Illinois</v>
      </c>
      <c r="G354" s="70" t="str">
        <f>IF(ISBLANK(Games!B350), "",'Prediction Log'!$J369)</f>
        <v>Northern Illinois</v>
      </c>
      <c r="H354" s="93" t="n">
        <f>'Prediction Log'!$K369</f>
        <v>0.737798</v>
      </c>
      <c r="I354" s="92" t="str">
        <f>IF(ISBLANK(Games!M350), "",IF(AND(Games!M350="",Games!N350=""),"",IF(ISTEXT(Games!N350), "Side",Games!M350)))</f>
        <v/>
      </c>
      <c r="J354" s="92" t="str">
        <f>IF(ISBLANK(Games!M350), "",IF('Bet Log'!$I354="Spread", Games!O350, ""))</f>
        <v/>
      </c>
      <c r="K354" s="92" t="str">
        <f>IF(ISBLANK(Games!N350), "",IF(ISTEXT(Games!N350), Games!N350, ""))</f>
        <v/>
      </c>
      <c r="L354" s="92" t="str">
        <f>IF(ISBLANK(Games!Q350), "", Games!Q350)</f>
        <v/>
      </c>
      <c r="M354" s="92"/>
      <c r="N354" s="94"/>
      <c r="O354" s="94"/>
      <c r="P354" s="95"/>
      <c r="Q354" s="95"/>
      <c r="R354" s="95"/>
      <c r="S354" s="95"/>
      <c r="T354" s="96" t="n">
        <f t="shared" si="2"/>
        <v>0</v>
      </c>
      <c r="U354" s="96" t="n">
        <f t="shared" si="3"/>
        <v>0</v>
      </c>
      <c r="V354" s="96" t="n">
        <f t="shared" si="4"/>
        <v>0</v>
      </c>
      <c r="W354" s="96" t="n">
        <f t="shared" si="5"/>
        <v>0</v>
      </c>
      <c r="X354" s="96" t="n">
        <f t="shared" si="6"/>
        <v>0</v>
      </c>
      <c r="Y354" s="96" t="n">
        <f t="shared" si="7"/>
        <v>0</v>
      </c>
      <c r="Z354" s="95" t="str">
        <f>IF(OR(ISBLANK('Prediction Log'!N369),ISBLANK('Bet Log'!$N354)), "", IF('Prediction Log'!W369="Y", "W", "L"))</f>
        <v/>
      </c>
      <c r="AA354" s="96" t="str">
        <f t="shared" si="8"/>
        <v/>
      </c>
      <c r="AB354" s="95" t="str">
        <f>IF(OR(ISBLANK('Prediction Log'!N369),ISBLANK('Bet Log'!$O354)), "", IF('Prediction Log'!X369="Y", "W", "L"))</f>
        <v/>
      </c>
      <c r="AC354" s="96" t="str">
        <f t="shared" si="9"/>
        <v/>
      </c>
      <c r="AD354" s="95"/>
      <c r="AE354" s="92" t="str">
        <f t="shared" si="10"/>
        <v/>
      </c>
      <c r="AF354" s="97" t="n">
        <f>IF(ISERROR('Bet Log'!$AA354+'Bet Log'!$AC354+'Bet Log'!$AE354), "", 'Bet Log'!$AA354+'Bet Log'!$AC354+'Bet Log'!$AE354)</f>
        <v>0</v>
      </c>
    </row>
    <row r="355" ht="14.25" customHeight="1">
      <c r="A355" s="92" t="n">
        <f>Games!A351</f>
        <v>15</v>
      </c>
      <c r="B355" s="92" t="str">
        <f>IF('Prediction Log'!B370=0, "",'Prediction Log'!B370)</f>
        <v>Troy</v>
      </c>
      <c r="C355" s="92" t="str">
        <f>IF('Prediction Log'!C370=0, "",'Prediction Log'!C370)</f>
        <v>Duke</v>
      </c>
      <c r="D355" s="92" t="n">
        <f>IF('Prediction Log'!D370=0, "",'Prediction Log'!D370)</f>
        <v>-4.5</v>
      </c>
      <c r="E355" s="92" t="n">
        <f>IF('Prediction Log'!E370=0, "",'Prediction Log'!E370)</f>
        <v>2.7</v>
      </c>
      <c r="F355" s="92" t="str">
        <f>IF('Prediction Log'!I370=0, "",'Prediction Log'!I370)</f>
        <v>Duke</v>
      </c>
      <c r="G355" s="70" t="str">
        <f>IF(ISBLANK(Games!B351), "",'Prediction Log'!$J370)</f>
        <v>Duke</v>
      </c>
      <c r="H355" s="93" t="n">
        <f>'Prediction Log'!$K370</f>
        <v>0.656365</v>
      </c>
      <c r="I355" s="92" t="str">
        <f>IF(ISBLANK(Games!M351), "",IF(AND(Games!M351="",Games!N351=""),"",IF(ISTEXT(Games!N351), "Side",Games!M351)))</f>
        <v/>
      </c>
      <c r="J355" s="92" t="str">
        <f>IF(ISBLANK(Games!M351), "",IF('Bet Log'!$I355="Spread", Games!O351, ""))</f>
        <v/>
      </c>
      <c r="K355" s="92" t="str">
        <f>IF(ISBLANK(Games!N351), "",IF(ISTEXT(Games!N351), Games!N351, ""))</f>
        <v/>
      </c>
      <c r="L355" s="92" t="str">
        <f>IF(ISBLANK(Games!Q351), "", Games!Q351)</f>
        <v/>
      </c>
      <c r="M355" s="92"/>
      <c r="N355" s="94"/>
      <c r="O355" s="94"/>
      <c r="P355" s="95"/>
      <c r="Q355" s="95"/>
      <c r="R355" s="95"/>
      <c r="S355" s="95"/>
      <c r="T355" s="96" t="n">
        <f t="shared" si="2"/>
        <v>0</v>
      </c>
      <c r="U355" s="96" t="n">
        <f t="shared" si="3"/>
        <v>0</v>
      </c>
      <c r="V355" s="96" t="n">
        <f t="shared" si="4"/>
        <v>0</v>
      </c>
      <c r="W355" s="96" t="n">
        <f t="shared" si="5"/>
        <v>0</v>
      </c>
      <c r="X355" s="96" t="n">
        <f t="shared" si="6"/>
        <v>0</v>
      </c>
      <c r="Y355" s="96" t="n">
        <f t="shared" si="7"/>
        <v>0</v>
      </c>
      <c r="Z355" s="95" t="str">
        <f>IF(OR(ISBLANK('Prediction Log'!N370),ISBLANK('Bet Log'!$N355)), "", IF('Prediction Log'!W370="Y", "W", "L"))</f>
        <v/>
      </c>
      <c r="AA355" s="96" t="str">
        <f t="shared" si="8"/>
        <v/>
      </c>
      <c r="AB355" s="95" t="str">
        <f>IF(OR(ISBLANK('Prediction Log'!N370),ISBLANK('Bet Log'!$O355)), "", IF('Prediction Log'!X370="Y", "W", "L"))</f>
        <v/>
      </c>
      <c r="AC355" s="96" t="str">
        <f t="shared" si="9"/>
        <v/>
      </c>
      <c r="AD355" s="95"/>
      <c r="AE355" s="92" t="str">
        <f t="shared" si="10"/>
        <v/>
      </c>
      <c r="AF355" s="97" t="n">
        <f>IF(ISERROR('Bet Log'!$AA355+'Bet Log'!$AC355+'Bet Log'!$AE355), "", 'Bet Log'!$AA355+'Bet Log'!$AC355+'Bet Log'!$AE355)</f>
        <v>0</v>
      </c>
    </row>
    <row r="356" ht="14.25" customHeight="1">
      <c r="A356" s="92" t="n">
        <f>Games!A352</f>
        <v>15</v>
      </c>
      <c r="B356" s="92" t="str">
        <f>IF('Prediction Log'!B371=0, "",'Prediction Log'!B371)</f>
        <v>James Madison</v>
      </c>
      <c r="C356" s="92" t="str">
        <f>IF('Prediction Log'!C371=0, "",'Prediction Log'!C371)</f>
        <v>Air Force</v>
      </c>
      <c r="D356" s="92" t="n">
        <f>IF('Prediction Log'!D371=0, "",'Prediction Log'!D371)</f>
        <v>-4.5</v>
      </c>
      <c r="E356" s="92" t="n">
        <f>IF('Prediction Log'!E371=0, "",'Prediction Log'!E371)</f>
        <v>-16</v>
      </c>
      <c r="F356" s="92" t="str">
        <f>IF('Prediction Log'!I371=0, "",'Prediction Log'!I371)</f>
        <v>James Madison</v>
      </c>
      <c r="G356" s="70" t="str">
        <f>IF(ISBLANK(Games!B352), "",'Prediction Log'!$J371)</f>
        <v>James Madison</v>
      </c>
      <c r="H356" s="93" t="n">
        <f>'Prediction Log'!$K371</f>
        <v>0.920188</v>
      </c>
      <c r="I356" s="92" t="str">
        <f>IF(ISBLANK(Games!M352), "",IF(AND(Games!M352="",Games!N352=""),"",IF(ISTEXT(Games!N352), "Side",Games!M352)))</f>
        <v/>
      </c>
      <c r="J356" s="92" t="str">
        <f>IF(ISBLANK(Games!M352), "",IF('Bet Log'!$I356="Spread", Games!O352, ""))</f>
        <v/>
      </c>
      <c r="K356" s="92" t="str">
        <f>IF(ISBLANK(Games!N352), "",IF(ISTEXT(Games!N352), Games!N352, ""))</f>
        <v/>
      </c>
      <c r="L356" s="92" t="str">
        <f>IF(ISBLANK(Games!Q352), "", Games!Q352)</f>
        <v/>
      </c>
      <c r="M356" s="92"/>
      <c r="N356" s="94"/>
      <c r="O356" s="94"/>
      <c r="P356" s="95"/>
      <c r="Q356" s="95"/>
      <c r="R356" s="95"/>
      <c r="S356" s="95"/>
      <c r="T356" s="96" t="n">
        <f t="shared" si="2"/>
        <v>0</v>
      </c>
      <c r="U356" s="96" t="n">
        <f t="shared" si="3"/>
        <v>0</v>
      </c>
      <c r="V356" s="96" t="n">
        <f t="shared" si="4"/>
        <v>0</v>
      </c>
      <c r="W356" s="96" t="n">
        <f t="shared" si="5"/>
        <v>0</v>
      </c>
      <c r="X356" s="96" t="n">
        <f t="shared" si="6"/>
        <v>0</v>
      </c>
      <c r="Y356" s="96" t="n">
        <f t="shared" si="7"/>
        <v>0</v>
      </c>
      <c r="Z356" s="95" t="str">
        <f>IF(OR(ISBLANK('Prediction Log'!N371),ISBLANK('Bet Log'!$N356)), "", IF('Prediction Log'!W371="Y", "W", "L"))</f>
        <v/>
      </c>
      <c r="AA356" s="96" t="str">
        <f t="shared" si="8"/>
        <v/>
      </c>
      <c r="AB356" s="95" t="str">
        <f>IF(OR(ISBLANK('Prediction Log'!N371),ISBLANK('Bet Log'!$O356)), "", IF('Prediction Log'!X371="Y", "W", "L"))</f>
        <v/>
      </c>
      <c r="AC356" s="96" t="str">
        <f t="shared" si="9"/>
        <v/>
      </c>
      <c r="AD356" s="95"/>
      <c r="AE356" s="92" t="str">
        <f t="shared" si="10"/>
        <v/>
      </c>
      <c r="AF356" s="97" t="n">
        <f>IF(ISERROR('Bet Log'!$AA356+'Bet Log'!$AC356+'Bet Log'!$AE356), "", 'Bet Log'!$AA356+'Bet Log'!$AC356+'Bet Log'!$AE356)</f>
        <v>0</v>
      </c>
    </row>
    <row r="357" ht="14.25" customHeight="1">
      <c r="A357" s="92" t="n">
        <f>Games!A353</f>
        <v>15</v>
      </c>
      <c r="B357" s="92" t="str">
        <f>IF('Prediction Log'!B372=0, "",'Prediction Log'!B372)</f>
        <v>Georgia State</v>
      </c>
      <c r="C357" s="92" t="str">
        <f>IF('Prediction Log'!C372=0, "",'Prediction Log'!C372)</f>
        <v>Utah State</v>
      </c>
      <c r="D357" s="92" t="n">
        <f>IF('Prediction Log'!D372=0, "",'Prediction Log'!D372)</f>
        <v>-3.5</v>
      </c>
      <c r="E357" s="92" t="n">
        <f>IF('Prediction Log'!E372=0, "",'Prediction Log'!E372)</f>
        <v>4.8</v>
      </c>
      <c r="F357" s="92" t="str">
        <f>IF('Prediction Log'!I372=0, "",'Prediction Log'!I372)</f>
        <v>Utah State</v>
      </c>
      <c r="G357" s="70" t="str">
        <f>IF(ISBLANK(Games!B353), "",'Prediction Log'!$J372)</f>
        <v>Utah State</v>
      </c>
      <c r="H357" s="93" t="n">
        <f>'Prediction Log'!$K372</f>
        <v>0.655191</v>
      </c>
      <c r="I357" s="92" t="str">
        <f>IF(ISBLANK(Games!M353), "",IF(AND(Games!M353="",Games!N353=""),"",IF(ISTEXT(Games!N353), "Side",Games!M353)))</f>
        <v/>
      </c>
      <c r="J357" s="92" t="str">
        <f>IF(ISBLANK(Games!M353), "",IF('Bet Log'!$I357="Spread", Games!O353, ""))</f>
        <v/>
      </c>
      <c r="K357" s="92" t="str">
        <f>IF(ISBLANK(Games!N353), "",IF(ISTEXT(Games!N353), Games!N353, ""))</f>
        <v/>
      </c>
      <c r="L357" s="92" t="str">
        <f>IF(ISBLANK(Games!Q353), "", Games!Q353)</f>
        <v/>
      </c>
      <c r="M357" s="92"/>
      <c r="N357" s="94"/>
      <c r="O357" s="94"/>
      <c r="P357" s="95"/>
      <c r="Q357" s="95"/>
      <c r="R357" s="95"/>
      <c r="S357" s="95"/>
      <c r="T357" s="96" t="n">
        <f t="shared" si="2"/>
        <v>0</v>
      </c>
      <c r="U357" s="96" t="n">
        <f t="shared" si="3"/>
        <v>0</v>
      </c>
      <c r="V357" s="96" t="n">
        <f t="shared" si="4"/>
        <v>0</v>
      </c>
      <c r="W357" s="96" t="n">
        <f t="shared" si="5"/>
        <v>0</v>
      </c>
      <c r="X357" s="96" t="n">
        <f t="shared" si="6"/>
        <v>0</v>
      </c>
      <c r="Y357" s="96" t="n">
        <f t="shared" si="7"/>
        <v>0</v>
      </c>
      <c r="Z357" s="95" t="str">
        <f>IF(OR(ISBLANK('Prediction Log'!N372),ISBLANK('Bet Log'!$N357)), "", IF('Prediction Log'!W372="Y", "W", "L"))</f>
        <v/>
      </c>
      <c r="AA357" s="96" t="str">
        <f t="shared" si="8"/>
        <v/>
      </c>
      <c r="AB357" s="95" t="str">
        <f>IF(OR(ISBLANK('Prediction Log'!N372),ISBLANK('Bet Log'!$O357)), "", IF('Prediction Log'!X372="Y", "W", "L"))</f>
        <v/>
      </c>
      <c r="AC357" s="96" t="str">
        <f t="shared" si="9"/>
        <v/>
      </c>
      <c r="AD357" s="95"/>
      <c r="AE357" s="92" t="str">
        <f t="shared" si="10"/>
        <v/>
      </c>
      <c r="AF357" s="97" t="n">
        <f>IF(ISERROR('Bet Log'!$AA357+'Bet Log'!$AC357+'Bet Log'!$AE357), "", 'Bet Log'!$AA357+'Bet Log'!$AC357+'Bet Log'!$AE357)</f>
        <v>0</v>
      </c>
    </row>
    <row r="358" ht="14.25" customHeight="1">
      <c r="A358" s="92" t="n">
        <f>Games!A354</f>
        <v>15</v>
      </c>
      <c r="B358" s="92" t="str">
        <f>IF('Prediction Log'!B373=0, "",'Prediction Log'!B373)</f>
        <v>South Alabama</v>
      </c>
      <c r="C358" s="92" t="str">
        <f>IF('Prediction Log'!C373=0, "",'Prediction Log'!C373)</f>
        <v>Eastern Michigan</v>
      </c>
      <c r="D358" s="92" t="n">
        <f>IF('Prediction Log'!D373=0, "",'Prediction Log'!D373)</f>
        <v>-13.5</v>
      </c>
      <c r="E358" s="92" t="n">
        <f>IF('Prediction Log'!E373=0, "",'Prediction Log'!E373)</f>
        <v>-18.8</v>
      </c>
      <c r="F358" s="92" t="str">
        <f>IF('Prediction Log'!I373=0, "",'Prediction Log'!I373)</f>
        <v>South Alabama</v>
      </c>
      <c r="G358" s="70" t="str">
        <f>IF(ISBLANK(Games!B354), "",'Prediction Log'!$J373)</f>
        <v>South Alabama</v>
      </c>
      <c r="H358" s="93" t="n">
        <f>'Prediction Log'!$K373</f>
        <v>0.958393</v>
      </c>
      <c r="I358" s="92" t="str">
        <f>IF(ISBLANK(Games!M354), "",IF(AND(Games!M354="",Games!N354=""),"",IF(ISTEXT(Games!N354), "Side",Games!M354)))</f>
        <v/>
      </c>
      <c r="J358" s="92" t="str">
        <f>IF(ISBLANK(Games!M354), "",IF('Bet Log'!$I358="Spread", Games!O354, ""))</f>
        <v/>
      </c>
      <c r="K358" s="92" t="str">
        <f>IF(ISBLANK(Games!N354), "",IF(ISTEXT(Games!N354), Games!N354, ""))</f>
        <v/>
      </c>
      <c r="L358" s="92" t="str">
        <f>IF(ISBLANK(Games!Q354), "", Games!Q354)</f>
        <v/>
      </c>
      <c r="M358" s="92"/>
      <c r="N358" s="94"/>
      <c r="O358" s="94"/>
      <c r="P358" s="95"/>
      <c r="Q358" s="95"/>
      <c r="R358" s="95"/>
      <c r="S358" s="95"/>
      <c r="T358" s="96" t="n">
        <f t="shared" si="2"/>
        <v>0</v>
      </c>
      <c r="U358" s="96" t="n">
        <f t="shared" si="3"/>
        <v>0</v>
      </c>
      <c r="V358" s="96" t="n">
        <f t="shared" si="4"/>
        <v>0</v>
      </c>
      <c r="W358" s="96" t="n">
        <f t="shared" si="5"/>
        <v>0</v>
      </c>
      <c r="X358" s="96" t="n">
        <f t="shared" si="6"/>
        <v>0</v>
      </c>
      <c r="Y358" s="96" t="n">
        <f t="shared" si="7"/>
        <v>0</v>
      </c>
      <c r="Z358" s="95" t="str">
        <f>IF(OR(ISBLANK('Prediction Log'!N373),ISBLANK('Bet Log'!$N358)), "", IF('Prediction Log'!W373="Y", "W", "L"))</f>
        <v/>
      </c>
      <c r="AA358" s="96" t="str">
        <f t="shared" si="8"/>
        <v/>
      </c>
      <c r="AB358" s="95" t="str">
        <f>IF(OR(ISBLANK('Prediction Log'!N373),ISBLANK('Bet Log'!$O358)), "", IF('Prediction Log'!X373="Y", "W", "L"))</f>
        <v/>
      </c>
      <c r="AC358" s="96" t="str">
        <f t="shared" si="9"/>
        <v/>
      </c>
      <c r="AD358" s="95"/>
      <c r="AE358" s="92" t="str">
        <f t="shared" si="10"/>
        <v/>
      </c>
      <c r="AF358" s="97" t="n">
        <f>IF(ISERROR('Bet Log'!$AA358+'Bet Log'!$AC358+'Bet Log'!$AE358), "", 'Bet Log'!$AA358+'Bet Log'!$AC358+'Bet Log'!$AE358)</f>
        <v>0</v>
      </c>
    </row>
    <row r="359" ht="14.25" customHeight="1">
      <c r="A359" s="92" t="n">
        <f>Games!A355</f>
        <v>15</v>
      </c>
      <c r="B359" s="92" t="str">
        <f>IF('Prediction Log'!B374=0, "",'Prediction Log'!B374)</f>
        <v>Utah</v>
      </c>
      <c r="C359" s="92" t="str">
        <f>IF('Prediction Log'!C374=0, "",'Prediction Log'!C374)</f>
        <v>Northwestern</v>
      </c>
      <c r="D359" s="92" t="n">
        <f>IF('Prediction Log'!D374=0, "",'Prediction Log'!D374)</f>
        <v>-9.5</v>
      </c>
      <c r="E359" s="92" t="n">
        <f>IF('Prediction Log'!E374=0, "",'Prediction Log'!E374)</f>
        <v>-11.8</v>
      </c>
      <c r="F359" s="92" t="str">
        <f>IF('Prediction Log'!I374=0, "",'Prediction Log'!I374)</f>
        <v>Utah</v>
      </c>
      <c r="G359" s="70" t="str">
        <f>IF(ISBLANK(Games!B355), "",'Prediction Log'!$J374)</f>
        <v>Utah</v>
      </c>
      <c r="H359" s="93" t="n">
        <f>'Prediction Log'!$K374</f>
        <v>0.874194</v>
      </c>
      <c r="I359" s="92" t="str">
        <f>IF(ISBLANK(Games!M355), "",IF(AND(Games!M355="",Games!N355=""),"",IF(ISTEXT(Games!N355), "Side",Games!M355)))</f>
        <v/>
      </c>
      <c r="J359" s="92" t="str">
        <f>IF(ISBLANK(Games!M355), "",IF('Bet Log'!$I359="Spread", Games!O355, ""))</f>
        <v/>
      </c>
      <c r="K359" s="92" t="str">
        <f>IF(ISBLANK(Games!N355), "",IF(ISTEXT(Games!N355), Games!N355, ""))</f>
        <v/>
      </c>
      <c r="L359" s="92" t="str">
        <f>IF(ISBLANK(Games!Q355), "", Games!Q355)</f>
        <v/>
      </c>
      <c r="M359" s="92"/>
      <c r="N359" s="94"/>
      <c r="O359" s="94"/>
      <c r="P359" s="95"/>
      <c r="Q359" s="95"/>
      <c r="R359" s="95"/>
      <c r="S359" s="95"/>
      <c r="T359" s="96" t="n">
        <f t="shared" si="2"/>
        <v>0</v>
      </c>
      <c r="U359" s="96" t="n">
        <f t="shared" si="3"/>
        <v>0</v>
      </c>
      <c r="V359" s="96" t="n">
        <f t="shared" si="4"/>
        <v>0</v>
      </c>
      <c r="W359" s="96" t="n">
        <f t="shared" si="5"/>
        <v>0</v>
      </c>
      <c r="X359" s="96" t="n">
        <f t="shared" si="6"/>
        <v>0</v>
      </c>
      <c r="Y359" s="96" t="n">
        <f t="shared" si="7"/>
        <v>0</v>
      </c>
      <c r="Z359" s="95" t="str">
        <f>IF(OR(ISBLANK('Prediction Log'!N374),ISBLANK('Bet Log'!$N359)), "", IF('Prediction Log'!W374="Y", "W", "L"))</f>
        <v/>
      </c>
      <c r="AA359" s="96" t="str">
        <f t="shared" si="8"/>
        <v/>
      </c>
      <c r="AB359" s="95" t="str">
        <f>IF(OR(ISBLANK('Prediction Log'!N374),ISBLANK('Bet Log'!$O359)), "", IF('Prediction Log'!X374="Y", "W", "L"))</f>
        <v/>
      </c>
      <c r="AC359" s="96" t="str">
        <f t="shared" si="9"/>
        <v/>
      </c>
      <c r="AD359" s="95"/>
      <c r="AE359" s="92" t="str">
        <f t="shared" si="10"/>
        <v/>
      </c>
      <c r="AF359" s="97" t="n">
        <f>IF(ISERROR('Bet Log'!$AA359+'Bet Log'!$AC359+'Bet Log'!$AE359), "", 'Bet Log'!$AA359+'Bet Log'!$AC359+'Bet Log'!$AE359)</f>
        <v>0</v>
      </c>
    </row>
    <row r="360" ht="14.25" customHeight="1">
      <c r="A360" s="92" t="n">
        <f>Games!A356</f>
        <v>15</v>
      </c>
      <c r="B360" s="92" t="str">
        <f>IF('Prediction Log'!B375=0, "",'Prediction Log'!B375)</f>
        <v>Coastal Carolina</v>
      </c>
      <c r="C360" s="92" t="str">
        <f>IF('Prediction Log'!C375=0, "",'Prediction Log'!C375)</f>
        <v>San José State</v>
      </c>
      <c r="D360" s="92" t="n">
        <f>IF('Prediction Log'!D375=0, "",'Prediction Log'!D375)</f>
        <v>7.5</v>
      </c>
      <c r="E360" s="92" t="n">
        <f>IF('Prediction Log'!E375=0, "",'Prediction Log'!E375)</f>
        <v>2.2</v>
      </c>
      <c r="F360" s="92" t="str">
        <f>IF('Prediction Log'!I375=0, "",'Prediction Log'!I375)</f>
        <v>San José State</v>
      </c>
      <c r="G360" s="70" t="str">
        <f>IF(ISBLANK(Games!B356), "",'Prediction Log'!$J375)</f>
        <v>Coastal Carolina</v>
      </c>
      <c r="H360" s="93" t="n">
        <f>'Prediction Log'!$K375</f>
        <v>0.59375</v>
      </c>
      <c r="I360" s="92" t="str">
        <f>IF(ISBLANK(Games!M356), "",IF(AND(Games!M356="",Games!N356=""),"",IF(ISTEXT(Games!N356), "Side",Games!M356)))</f>
        <v/>
      </c>
      <c r="J360" s="92" t="str">
        <f>IF(ISBLANK(Games!M356), "",IF('Bet Log'!$I360="Spread", Games!O356, ""))</f>
        <v/>
      </c>
      <c r="K360" s="92" t="str">
        <f>IF(ISBLANK(Games!N356), "",IF(ISTEXT(Games!N356), Games!N356, ""))</f>
        <v/>
      </c>
      <c r="L360" s="92" t="str">
        <f>IF(ISBLANK(Games!Q356), "", Games!Q356)</f>
        <v/>
      </c>
      <c r="M360" s="92"/>
      <c r="N360" s="94"/>
      <c r="O360" s="94"/>
      <c r="P360" s="95"/>
      <c r="Q360" s="95"/>
      <c r="R360" s="95"/>
      <c r="S360" s="95"/>
      <c r="T360" s="96" t="n">
        <f t="shared" si="2"/>
        <v>0</v>
      </c>
      <c r="U360" s="96" t="n">
        <f t="shared" si="3"/>
        <v>0</v>
      </c>
      <c r="V360" s="96" t="n">
        <f t="shared" si="4"/>
        <v>0</v>
      </c>
      <c r="W360" s="96" t="n">
        <f t="shared" si="5"/>
        <v>0</v>
      </c>
      <c r="X360" s="96" t="n">
        <f t="shared" si="6"/>
        <v>0</v>
      </c>
      <c r="Y360" s="96" t="n">
        <f t="shared" si="7"/>
        <v>0</v>
      </c>
      <c r="Z360" s="95" t="str">
        <f>IF(OR(ISBLANK('Prediction Log'!N375),ISBLANK('Bet Log'!$N360)), "", IF('Prediction Log'!W375="Y", "W", "L"))</f>
        <v/>
      </c>
      <c r="AA360" s="96" t="str">
        <f t="shared" si="8"/>
        <v/>
      </c>
      <c r="AB360" s="95" t="str">
        <f>IF(OR(ISBLANK('Prediction Log'!N375),ISBLANK('Bet Log'!$O360)), "", IF('Prediction Log'!X375="Y", "W", "L"))</f>
        <v/>
      </c>
      <c r="AC360" s="96" t="str">
        <f t="shared" si="9"/>
        <v/>
      </c>
      <c r="AD360" s="95"/>
      <c r="AE360" s="92" t="str">
        <f t="shared" si="10"/>
        <v/>
      </c>
      <c r="AF360" s="97" t="n">
        <f>IF(ISERROR('Bet Log'!$AA360+'Bet Log'!$AC360+'Bet Log'!$AE360), "", 'Bet Log'!$AA360+'Bet Log'!$AC360+'Bet Log'!$AE360)</f>
        <v>0</v>
      </c>
    </row>
    <row r="361" ht="14.25" customHeight="1">
      <c r="A361" s="92" t="n">
        <f>Games!A357</f>
        <v>15</v>
      </c>
      <c r="B361" s="92" t="str">
        <f>IF('Prediction Log'!B376=0, "",'Prediction Log'!B376)</f>
        <v>Bowling Green</v>
      </c>
      <c r="C361" s="92" t="str">
        <f>IF('Prediction Log'!C376=0, "",'Prediction Log'!C376)</f>
        <v>Minnesota</v>
      </c>
      <c r="D361" s="92" t="n">
        <f>IF('Prediction Log'!D376=0, "",'Prediction Log'!D376)</f>
        <v>5.5</v>
      </c>
      <c r="E361" s="92" t="n">
        <f>IF('Prediction Log'!E376=0, "",'Prediction Log'!E376)</f>
        <v>1.5</v>
      </c>
      <c r="F361" s="92" t="str">
        <f>IF('Prediction Log'!I376=0, "",'Prediction Log'!I376)</f>
        <v>Minnesota</v>
      </c>
      <c r="G361" s="70" t="str">
        <f>IF(ISBLANK(Games!B357), "",'Prediction Log'!$J376)</f>
        <v>Minnesota</v>
      </c>
      <c r="H361" s="93" t="n">
        <f>'Prediction Log'!$K376</f>
        <v>0.592433</v>
      </c>
      <c r="I361" s="92" t="str">
        <f>IF(ISBLANK(Games!M357), "",IF(AND(Games!M357="",Games!N357=""),"",IF(ISTEXT(Games!N357), "Side",Games!M357)))</f>
        <v/>
      </c>
      <c r="J361" s="92" t="str">
        <f>IF(ISBLANK(Games!M357), "",IF('Bet Log'!$I361="Spread", Games!O357, ""))</f>
        <v/>
      </c>
      <c r="K361" s="92" t="str">
        <f>IF(ISBLANK(Games!N357), "",IF(ISTEXT(Games!N357), Games!N357, ""))</f>
        <v/>
      </c>
      <c r="L361" s="92" t="str">
        <f>IF(ISBLANK(Games!Q357), "", Games!Q357)</f>
        <v/>
      </c>
      <c r="M361" s="92"/>
      <c r="N361" s="94"/>
      <c r="O361" s="94"/>
      <c r="P361" s="95"/>
      <c r="Q361" s="95"/>
      <c r="R361" s="95"/>
      <c r="S361" s="95"/>
      <c r="T361" s="96" t="n">
        <f t="shared" si="2"/>
        <v>0</v>
      </c>
      <c r="U361" s="96" t="n">
        <f t="shared" si="3"/>
        <v>0</v>
      </c>
      <c r="V361" s="96" t="n">
        <f t="shared" si="4"/>
        <v>0</v>
      </c>
      <c r="W361" s="96" t="n">
        <f t="shared" si="5"/>
        <v>0</v>
      </c>
      <c r="X361" s="96" t="n">
        <f t="shared" si="6"/>
        <v>0</v>
      </c>
      <c r="Y361" s="96" t="n">
        <f t="shared" si="7"/>
        <v>0</v>
      </c>
      <c r="Z361" s="95" t="str">
        <f>IF(OR(ISBLANK('Prediction Log'!N376),ISBLANK('Bet Log'!$N361)), "", IF('Prediction Log'!W376="Y", "W", "L"))</f>
        <v/>
      </c>
      <c r="AA361" s="96" t="str">
        <f t="shared" si="8"/>
        <v/>
      </c>
      <c r="AB361" s="95" t="str">
        <f>IF(OR(ISBLANK('Prediction Log'!N376),ISBLANK('Bet Log'!$O361)), "", IF('Prediction Log'!X376="Y", "W", "L"))</f>
        <v/>
      </c>
      <c r="AC361" s="96" t="str">
        <f t="shared" si="9"/>
        <v/>
      </c>
      <c r="AD361" s="95"/>
      <c r="AE361" s="92" t="str">
        <f t="shared" si="10"/>
        <v/>
      </c>
      <c r="AF361" s="97" t="n">
        <f>IF(ISERROR('Bet Log'!$AA361+'Bet Log'!$AC361+'Bet Log'!$AE361), "", 'Bet Log'!$AA361+'Bet Log'!$AC361+'Bet Log'!$AE361)</f>
        <v>0</v>
      </c>
    </row>
    <row r="362" ht="14.25" customHeight="1">
      <c r="A362" s="92" t="n">
        <f>Games!A358</f>
        <v>15</v>
      </c>
      <c r="B362" s="92" t="str">
        <f>IF('Prediction Log'!B377=0, "",'Prediction Log'!B377)</f>
        <v>Texas State</v>
      </c>
      <c r="C362" s="92" t="str">
        <f>IF('Prediction Log'!C377=0, "",'Prediction Log'!C377)</f>
        <v>Rice</v>
      </c>
      <c r="D362" s="92" t="n">
        <f>IF('Prediction Log'!D377=0, "",'Prediction Log'!D377)</f>
        <v>-6.5</v>
      </c>
      <c r="E362" s="92" t="n">
        <f>IF('Prediction Log'!E377=0, "",'Prediction Log'!E377)</f>
        <v>14.1</v>
      </c>
      <c r="F362" s="92" t="str">
        <f>IF('Prediction Log'!I377=0, "",'Prediction Log'!I377)</f>
        <v>Rice</v>
      </c>
      <c r="G362" s="70" t="str">
        <f>IF(ISBLANK(Games!B358), "",'Prediction Log'!$J377)</f>
        <v>Rice</v>
      </c>
      <c r="H362" s="93" t="n">
        <f>'Prediction Log'!$K377</f>
        <v>0.798052</v>
      </c>
      <c r="I362" s="92" t="str">
        <f>IF(ISBLANK(Games!M358), "",IF(AND(Games!M358="",Games!N358=""),"",IF(ISTEXT(Games!N358), "Side",Games!M358)))</f>
        <v/>
      </c>
      <c r="J362" s="92" t="str">
        <f>IF(ISBLANK(Games!M358), "",IF('Bet Log'!$I362="Spread", Games!O358, ""))</f>
        <v/>
      </c>
      <c r="K362" s="92" t="str">
        <f>IF(ISBLANK(Games!N358), "",IF(ISTEXT(Games!N358), Games!N358, ""))</f>
        <v/>
      </c>
      <c r="L362" s="92" t="str">
        <f>IF(ISBLANK(Games!Q358), "", Games!Q358)</f>
        <v/>
      </c>
      <c r="M362" s="92"/>
      <c r="N362" s="94"/>
      <c r="O362" s="94"/>
      <c r="P362" s="95"/>
      <c r="Q362" s="95"/>
      <c r="R362" s="95"/>
      <c r="S362" s="95"/>
      <c r="T362" s="96" t="n">
        <f t="shared" si="2"/>
        <v>0</v>
      </c>
      <c r="U362" s="96" t="n">
        <f t="shared" si="3"/>
        <v>0</v>
      </c>
      <c r="V362" s="96" t="n">
        <f t="shared" si="4"/>
        <v>0</v>
      </c>
      <c r="W362" s="96" t="n">
        <f t="shared" si="5"/>
        <v>0</v>
      </c>
      <c r="X362" s="96" t="n">
        <f t="shared" si="6"/>
        <v>0</v>
      </c>
      <c r="Y362" s="96" t="n">
        <f t="shared" si="7"/>
        <v>0</v>
      </c>
      <c r="Z362" s="95" t="str">
        <f>IF(OR(ISBLANK('Prediction Log'!N377),ISBLANK('Bet Log'!$N362)), "", IF('Prediction Log'!W377="Y", "W", "L"))</f>
        <v/>
      </c>
      <c r="AA362" s="96" t="str">
        <f t="shared" si="8"/>
        <v/>
      </c>
      <c r="AB362" s="95" t="str">
        <f>IF(OR(ISBLANK('Prediction Log'!N377),ISBLANK('Bet Log'!$O362)), "", IF('Prediction Log'!X377="Y", "W", "L"))</f>
        <v/>
      </c>
      <c r="AC362" s="96" t="str">
        <f t="shared" si="9"/>
        <v/>
      </c>
      <c r="AD362" s="95"/>
      <c r="AE362" s="92" t="str">
        <f t="shared" si="10"/>
        <v/>
      </c>
      <c r="AF362" s="97" t="n">
        <f>IF(ISERROR('Bet Log'!$AA362+'Bet Log'!$AC362+'Bet Log'!$AE362), "", 'Bet Log'!$AA362+'Bet Log'!$AC362+'Bet Log'!$AE362)</f>
        <v>0</v>
      </c>
    </row>
    <row r="363" ht="14.25" customHeight="1">
      <c r="A363" s="92" t="n">
        <f>Games!A359</f>
        <v>15</v>
      </c>
      <c r="B363" s="92" t="str">
        <f>IF('Prediction Log'!B378=0, "",'Prediction Log'!B378)</f>
        <v>Kansas</v>
      </c>
      <c r="C363" s="92" t="str">
        <f>IF('Prediction Log'!C378=0, "",'Prediction Log'!C378)</f>
        <v>UNLV</v>
      </c>
      <c r="D363" s="92" t="n">
        <f>IF('Prediction Log'!D378=0, "",'Prediction Log'!D378)</f>
        <v>-12.5</v>
      </c>
      <c r="E363" s="92" t="n">
        <f>IF('Prediction Log'!E378=0, "",'Prediction Log'!E378)</f>
        <v>-3.7</v>
      </c>
      <c r="F363" s="92" t="str">
        <f>IF('Prediction Log'!I378=0, "",'Prediction Log'!I378)</f>
        <v>Kansas</v>
      </c>
      <c r="G363" s="70" t="str">
        <f>IF(ISBLANK(Games!B359), "",'Prediction Log'!$J378)</f>
        <v>Kansas</v>
      </c>
      <c r="H363" s="93" t="n">
        <f>'Prediction Log'!$K378</f>
        <v>0.650581</v>
      </c>
      <c r="I363" s="92" t="str">
        <f>IF(ISBLANK(Games!M359), "",IF(AND(Games!M359="",Games!N359=""),"",IF(ISTEXT(Games!N359), "Side",Games!M359)))</f>
        <v/>
      </c>
      <c r="J363" s="92" t="str">
        <f>IF(ISBLANK(Games!M359), "",IF('Bet Log'!$I363="Spread", Games!O359, ""))</f>
        <v/>
      </c>
      <c r="K363" s="92" t="str">
        <f>IF(ISBLANK(Games!N359), "",IF(ISTEXT(Games!N359), Games!N359, ""))</f>
        <v/>
      </c>
      <c r="L363" s="92" t="str">
        <f>IF(ISBLANK(Games!Q359), "", Games!Q359)</f>
        <v/>
      </c>
      <c r="M363" s="92"/>
      <c r="N363" s="94"/>
      <c r="O363" s="94"/>
      <c r="P363" s="95"/>
      <c r="Q363" s="95"/>
      <c r="R363" s="95"/>
      <c r="S363" s="95"/>
      <c r="T363" s="96" t="n">
        <f t="shared" si="2"/>
        <v>0</v>
      </c>
      <c r="U363" s="96" t="n">
        <f t="shared" si="3"/>
        <v>0</v>
      </c>
      <c r="V363" s="96" t="n">
        <f t="shared" si="4"/>
        <v>0</v>
      </c>
      <c r="W363" s="96" t="n">
        <f t="shared" si="5"/>
        <v>0</v>
      </c>
      <c r="X363" s="96" t="n">
        <f t="shared" si="6"/>
        <v>0</v>
      </c>
      <c r="Y363" s="96" t="n">
        <f t="shared" si="7"/>
        <v>0</v>
      </c>
      <c r="Z363" s="95" t="str">
        <f>IF(OR(ISBLANK('Prediction Log'!N378),ISBLANK('Bet Log'!$N363)), "", IF('Prediction Log'!W378="Y", "W", "L"))</f>
        <v/>
      </c>
      <c r="AA363" s="96" t="str">
        <f t="shared" si="8"/>
        <v/>
      </c>
      <c r="AB363" s="95" t="str">
        <f>IF(OR(ISBLANK('Prediction Log'!N378),ISBLANK('Bet Log'!$O363)), "", IF('Prediction Log'!X378="Y", "W", "L"))</f>
        <v/>
      </c>
      <c r="AC363" s="96" t="str">
        <f t="shared" si="9"/>
        <v/>
      </c>
      <c r="AD363" s="95"/>
      <c r="AE363" s="92" t="str">
        <f t="shared" si="10"/>
        <v/>
      </c>
      <c r="AF363" s="97" t="n">
        <f>IF(ISERROR('Bet Log'!$AA363+'Bet Log'!$AC363+'Bet Log'!$AE363), "", 'Bet Log'!$AA363+'Bet Log'!$AC363+'Bet Log'!$AE363)</f>
        <v>0</v>
      </c>
    </row>
    <row r="364" ht="14.25" customHeight="1">
      <c r="A364" s="92" t="n">
        <f>Games!A360</f>
        <v>15</v>
      </c>
      <c r="B364" s="92" t="str">
        <f>IF('Prediction Log'!B379=0, "",'Prediction Log'!B379)</f>
        <v>Virginia Tech</v>
      </c>
      <c r="C364" s="92" t="str">
        <f>IF('Prediction Log'!C379=0, "",'Prediction Log'!C379)</f>
        <v>Tulane</v>
      </c>
      <c r="D364" s="92" t="n">
        <f>IF('Prediction Log'!D379=0, "",'Prediction Log'!D379)</f>
        <v>-4.5</v>
      </c>
      <c r="E364" s="92" t="n">
        <f>IF('Prediction Log'!E379=0, "",'Prediction Log'!E379)</f>
        <v>1.3</v>
      </c>
      <c r="F364" s="92" t="str">
        <f>IF('Prediction Log'!I379=0, "",'Prediction Log'!I379)</f>
        <v>Tulane</v>
      </c>
      <c r="G364" s="70" t="str">
        <f>IF(ISBLANK(Games!B360), "",'Prediction Log'!$J379)</f>
        <v>Tulane</v>
      </c>
      <c r="H364" s="93" t="n">
        <f>'Prediction Log'!$K379</f>
        <v>0.748385</v>
      </c>
      <c r="I364" s="92" t="str">
        <f>IF(ISBLANK(Games!M360), "",IF(AND(Games!M360="",Games!N360=""),"",IF(ISTEXT(Games!N360), "Side",Games!M360)))</f>
        <v/>
      </c>
      <c r="J364" s="92" t="str">
        <f>IF(ISBLANK(Games!M360), "",IF('Bet Log'!$I364="Spread", Games!O360, ""))</f>
        <v/>
      </c>
      <c r="K364" s="92" t="str">
        <f>IF(ISBLANK(Games!N360), "",IF(ISTEXT(Games!N360), Games!N360, ""))</f>
        <v/>
      </c>
      <c r="L364" s="92" t="str">
        <f>IF(ISBLANK(Games!Q360), "", Games!Q360)</f>
        <v/>
      </c>
      <c r="M364" s="92"/>
      <c r="N364" s="94"/>
      <c r="O364" s="94"/>
      <c r="P364" s="95"/>
      <c r="Q364" s="95"/>
      <c r="R364" s="95"/>
      <c r="S364" s="95"/>
      <c r="T364" s="96" t="n">
        <f t="shared" si="2"/>
        <v>0</v>
      </c>
      <c r="U364" s="96" t="n">
        <f t="shared" si="3"/>
        <v>0</v>
      </c>
      <c r="V364" s="96" t="n">
        <f t="shared" si="4"/>
        <v>0</v>
      </c>
      <c r="W364" s="96" t="n">
        <f t="shared" si="5"/>
        <v>0</v>
      </c>
      <c r="X364" s="96" t="n">
        <f t="shared" si="6"/>
        <v>0</v>
      </c>
      <c r="Y364" s="96" t="n">
        <f t="shared" si="7"/>
        <v>0</v>
      </c>
      <c r="Z364" s="95" t="str">
        <f>IF(OR(ISBLANK('Prediction Log'!N379),ISBLANK('Bet Log'!$N364)), "", IF('Prediction Log'!W379="Y", "W", "L"))</f>
        <v/>
      </c>
      <c r="AA364" s="96" t="str">
        <f t="shared" si="8"/>
        <v/>
      </c>
      <c r="AB364" s="95" t="str">
        <f>IF(OR(ISBLANK('Prediction Log'!N379),ISBLANK('Bet Log'!$O364)), "", IF('Prediction Log'!X379="Y", "W", "L"))</f>
        <v/>
      </c>
      <c r="AC364" s="96" t="str">
        <f t="shared" si="9"/>
        <v/>
      </c>
      <c r="AD364" s="95"/>
      <c r="AE364" s="92" t="str">
        <f t="shared" si="10"/>
        <v/>
      </c>
      <c r="AF364" s="97" t="n">
        <f>IF(ISERROR('Bet Log'!$AA364+'Bet Log'!$AC364+'Bet Log'!$AE364), "", 'Bet Log'!$AA364+'Bet Log'!$AC364+'Bet Log'!$AE364)</f>
        <v>0</v>
      </c>
    </row>
    <row r="365" ht="14.25" customHeight="1">
      <c r="A365" s="92" t="n">
        <f>Games!A361</f>
        <v>15</v>
      </c>
      <c r="B365" s="92" t="str">
        <f>IF('Prediction Log'!B380=0, "",'Prediction Log'!B380)</f>
        <v>North Carolina</v>
      </c>
      <c r="C365" s="92" t="str">
        <f>IF('Prediction Log'!C380=0, "",'Prediction Log'!C380)</f>
        <v>West Virginia</v>
      </c>
      <c r="D365" s="92" t="n">
        <f>IF('Prediction Log'!D380=0, "",'Prediction Log'!D380)</f>
        <v>3.5</v>
      </c>
      <c r="E365" s="92" t="n">
        <f>IF('Prediction Log'!E380=0, "",'Prediction Log'!E380)</f>
        <v>-15.6</v>
      </c>
      <c r="F365" s="92" t="str">
        <f>IF('Prediction Log'!I380=0, "",'Prediction Log'!I380)</f>
        <v>North Carolina</v>
      </c>
      <c r="G365" s="70" t="str">
        <f>IF(ISBLANK(Games!B361), "",'Prediction Log'!$J380)</f>
        <v>North Carolina</v>
      </c>
      <c r="H365" s="93" t="n">
        <f>'Prediction Log'!$K380</f>
        <v>0.951279</v>
      </c>
      <c r="I365" s="92" t="str">
        <f>IF(ISBLANK(Games!M361), "",IF(AND(Games!M361="",Games!N361=""),"",IF(ISTEXT(Games!N361), "Side",Games!M361)))</f>
        <v/>
      </c>
      <c r="J365" s="92" t="str">
        <f>IF(ISBLANK(Games!M361), "",IF('Bet Log'!$I365="Spread", Games!O361, ""))</f>
        <v/>
      </c>
      <c r="K365" s="92" t="str">
        <f>IF(ISBLANK(Games!N361), "",IF(ISTEXT(Games!N361), Games!N361, ""))</f>
        <v/>
      </c>
      <c r="L365" s="92" t="str">
        <f>IF(ISBLANK(Games!Q361), "", Games!Q361)</f>
        <v/>
      </c>
      <c r="M365" s="92"/>
      <c r="N365" s="94"/>
      <c r="O365" s="94"/>
      <c r="P365" s="95"/>
      <c r="Q365" s="95"/>
      <c r="R365" s="95"/>
      <c r="S365" s="95"/>
      <c r="T365" s="96" t="n">
        <f t="shared" si="2"/>
        <v>0</v>
      </c>
      <c r="U365" s="96" t="n">
        <f t="shared" si="3"/>
        <v>0</v>
      </c>
      <c r="V365" s="96" t="n">
        <f t="shared" si="4"/>
        <v>0</v>
      </c>
      <c r="W365" s="96" t="n">
        <f t="shared" si="5"/>
        <v>0</v>
      </c>
      <c r="X365" s="96" t="n">
        <f t="shared" si="6"/>
        <v>0</v>
      </c>
      <c r="Y365" s="96" t="n">
        <f t="shared" si="7"/>
        <v>0</v>
      </c>
      <c r="Z365" s="95" t="str">
        <f>IF(OR(ISBLANK('Prediction Log'!N380),ISBLANK('Bet Log'!$N365)), "", IF('Prediction Log'!W380="Y", "W", "L"))</f>
        <v/>
      </c>
      <c r="AA365" s="96" t="str">
        <f t="shared" si="8"/>
        <v/>
      </c>
      <c r="AB365" s="95" t="str">
        <f>IF(OR(ISBLANK('Prediction Log'!N380),ISBLANK('Bet Log'!$O365)), "", IF('Prediction Log'!X380="Y", "W", "L"))</f>
        <v/>
      </c>
      <c r="AC365" s="96" t="str">
        <f t="shared" si="9"/>
        <v/>
      </c>
      <c r="AD365" s="95"/>
      <c r="AE365" s="92" t="str">
        <f t="shared" si="10"/>
        <v/>
      </c>
      <c r="AF365" s="97" t="n">
        <f>IF(ISERROR('Bet Log'!$AA365+'Bet Log'!$AC365+'Bet Log'!$AE365), "", 'Bet Log'!$AA365+'Bet Log'!$AC365+'Bet Log'!$AE365)</f>
        <v>0</v>
      </c>
    </row>
    <row r="366" ht="14.25" customHeight="1">
      <c r="A366" s="92" t="n">
        <f>Games!A362</f>
        <v>15</v>
      </c>
      <c r="B366" s="92" t="str">
        <f>IF('Prediction Log'!B381=0, "",'Prediction Log'!B381)</f>
        <v>Louisville</v>
      </c>
      <c r="C366" s="92" t="str">
        <f>IF('Prediction Log'!C381=0, "",'Prediction Log'!C381)</f>
        <v>USC</v>
      </c>
      <c r="D366" s="92" t="n">
        <f>IF('Prediction Log'!D381=0, "",'Prediction Log'!D381)</f>
        <v>-6.5</v>
      </c>
      <c r="E366" s="92" t="n">
        <f>IF('Prediction Log'!E381=0, "",'Prediction Log'!E381)</f>
        <v>8.1</v>
      </c>
      <c r="F366" s="92" t="str">
        <f>IF('Prediction Log'!I381=0, "",'Prediction Log'!I381)</f>
        <v>USC</v>
      </c>
      <c r="G366" s="70" t="str">
        <f>IF(ISBLANK(Games!B362), "",'Prediction Log'!$J381)</f>
        <v>USC</v>
      </c>
      <c r="H366" s="93" t="n">
        <f>'Prediction Log'!$K381</f>
        <v>0.814684</v>
      </c>
      <c r="I366" s="92" t="str">
        <f>IF(ISBLANK(Games!M362), "",IF(AND(Games!M362="",Games!N362=""),"",IF(ISTEXT(Games!N362), "Side",Games!M362)))</f>
        <v/>
      </c>
      <c r="J366" s="92" t="str">
        <f>IF(ISBLANK(Games!M362), "",IF('Bet Log'!$I366="Spread", Games!O362, ""))</f>
        <v/>
      </c>
      <c r="K366" s="92" t="str">
        <f>IF(ISBLANK(Games!N362), "",IF(ISTEXT(Games!N362), Games!N362, ""))</f>
        <v/>
      </c>
      <c r="L366" s="92" t="str">
        <f>IF(ISBLANK(Games!Q362), "", Games!Q362)</f>
        <v/>
      </c>
      <c r="M366" s="92"/>
      <c r="N366" s="94"/>
      <c r="O366" s="94"/>
      <c r="P366" s="95"/>
      <c r="Q366" s="95"/>
      <c r="R366" s="95"/>
      <c r="S366" s="95"/>
      <c r="T366" s="96" t="n">
        <f t="shared" si="2"/>
        <v>0</v>
      </c>
      <c r="U366" s="96" t="n">
        <f t="shared" si="3"/>
        <v>0</v>
      </c>
      <c r="V366" s="96" t="n">
        <f t="shared" si="4"/>
        <v>0</v>
      </c>
      <c r="W366" s="96" t="n">
        <f t="shared" si="5"/>
        <v>0</v>
      </c>
      <c r="X366" s="96" t="n">
        <f t="shared" si="6"/>
        <v>0</v>
      </c>
      <c r="Y366" s="96" t="n">
        <f t="shared" si="7"/>
        <v>0</v>
      </c>
      <c r="Z366" s="95" t="str">
        <f>IF(OR(ISBLANK('Prediction Log'!N381),ISBLANK('Bet Log'!$N366)), "", IF('Prediction Log'!W381="Y", "W", "L"))</f>
        <v/>
      </c>
      <c r="AA366" s="96" t="str">
        <f t="shared" si="8"/>
        <v/>
      </c>
      <c r="AB366" s="95" t="str">
        <f>IF(OR(ISBLANK('Prediction Log'!N381),ISBLANK('Bet Log'!$O366)), "", IF('Prediction Log'!X381="Y", "W", "L"))</f>
        <v/>
      </c>
      <c r="AC366" s="96" t="str">
        <f t="shared" si="9"/>
        <v/>
      </c>
      <c r="AD366" s="95"/>
      <c r="AE366" s="92" t="str">
        <f t="shared" si="10"/>
        <v/>
      </c>
      <c r="AF366" s="97" t="n">
        <f>IF(ISERROR('Bet Log'!$AA366+'Bet Log'!$AC366+'Bet Log'!$AE366), "", 'Bet Log'!$AA366+'Bet Log'!$AC366+'Bet Log'!$AE366)</f>
        <v>0</v>
      </c>
    </row>
    <row r="367" ht="14.25" customHeight="1">
      <c r="A367" s="92" t="n">
        <f>Games!A363</f>
        <v>15</v>
      </c>
      <c r="B367" s="92" t="str">
        <f>IF('Prediction Log'!B382=0, "",'Prediction Log'!B382)</f>
        <v>Texas A&amp;M</v>
      </c>
      <c r="C367" s="92" t="str">
        <f>IF('Prediction Log'!C382=0, "",'Prediction Log'!C382)</f>
        <v>Oklahoma State</v>
      </c>
      <c r="D367" s="92" t="n">
        <f>IF('Prediction Log'!D382=0, "",'Prediction Log'!D382)</f>
        <v>-4.5</v>
      </c>
      <c r="E367" s="92" t="n">
        <f>IF('Prediction Log'!E382=0, "",'Prediction Log'!E382)</f>
        <v>-23.6</v>
      </c>
      <c r="F367" s="92" t="str">
        <f>IF('Prediction Log'!I382=0, "",'Prediction Log'!I382)</f>
        <v>Texas A&amp;M</v>
      </c>
      <c r="G367" s="70" t="str">
        <f>IF(ISBLANK(Games!B363), "",'Prediction Log'!$J382)</f>
        <v>Texas A&amp;M</v>
      </c>
      <c r="H367" s="93" t="n">
        <f>'Prediction Log'!$K382</f>
        <v>0.901941</v>
      </c>
      <c r="I367" s="92" t="str">
        <f>IF(ISBLANK(Games!M363), "",IF(AND(Games!M363="",Games!N363=""),"",IF(ISTEXT(Games!N363), "Side",Games!M363)))</f>
        <v/>
      </c>
      <c r="J367" s="92" t="str">
        <f>IF(ISBLANK(Games!M363), "",IF('Bet Log'!$I367="Spread", Games!O363, ""))</f>
        <v/>
      </c>
      <c r="K367" s="92" t="str">
        <f>IF(ISBLANK(Games!N363), "",IF(ISTEXT(Games!N363), Games!N363, ""))</f>
        <v/>
      </c>
      <c r="L367" s="92" t="str">
        <f>IF(ISBLANK(Games!Q363), "", Games!Q363)</f>
        <v/>
      </c>
      <c r="M367" s="92"/>
      <c r="N367" s="94"/>
      <c r="O367" s="94"/>
      <c r="P367" s="95"/>
      <c r="Q367" s="95"/>
      <c r="R367" s="95"/>
      <c r="S367" s="95"/>
      <c r="T367" s="96" t="n">
        <f t="shared" si="2"/>
        <v>0</v>
      </c>
      <c r="U367" s="96" t="n">
        <f t="shared" si="3"/>
        <v>0</v>
      </c>
      <c r="V367" s="96" t="n">
        <f t="shared" si="4"/>
        <v>0</v>
      </c>
      <c r="W367" s="96" t="n">
        <f t="shared" si="5"/>
        <v>0</v>
      </c>
      <c r="X367" s="96" t="n">
        <f t="shared" si="6"/>
        <v>0</v>
      </c>
      <c r="Y367" s="96" t="n">
        <f t="shared" si="7"/>
        <v>0</v>
      </c>
      <c r="Z367" s="95" t="str">
        <f>IF(OR(ISBLANK('Prediction Log'!N382),ISBLANK('Bet Log'!$N367)), "", IF('Prediction Log'!W382="Y", "W", "L"))</f>
        <v/>
      </c>
      <c r="AA367" s="96" t="str">
        <f t="shared" si="8"/>
        <v/>
      </c>
      <c r="AB367" s="95" t="str">
        <f>IF(OR(ISBLANK('Prediction Log'!N382),ISBLANK('Bet Log'!$O367)), "", IF('Prediction Log'!X382="Y", "W", "L"))</f>
        <v/>
      </c>
      <c r="AC367" s="96" t="str">
        <f t="shared" si="9"/>
        <v/>
      </c>
      <c r="AD367" s="95"/>
      <c r="AE367" s="92" t="str">
        <f t="shared" si="10"/>
        <v/>
      </c>
      <c r="AF367" s="97" t="n">
        <f>IF(ISERROR('Bet Log'!$AA367+'Bet Log'!$AC367+'Bet Log'!$AE367), "", 'Bet Log'!$AA367+'Bet Log'!$AC367+'Bet Log'!$AE367)</f>
        <v>0</v>
      </c>
    </row>
    <row r="368" ht="14.25" customHeight="1">
      <c r="A368" s="92" t="n">
        <f>Games!A364</f>
        <v>15</v>
      </c>
      <c r="B368" s="92" t="str">
        <f>IF('Prediction Log'!B383=0, "",'Prediction Log'!B383)</f>
        <v>SMU</v>
      </c>
      <c r="C368" s="92" t="str">
        <f>IF('Prediction Log'!C383=0, "",'Prediction Log'!C383)</f>
        <v>Boston College</v>
      </c>
      <c r="D368" s="92" t="n">
        <f>IF('Prediction Log'!D383=0, "",'Prediction Log'!D383)</f>
        <v>-9.5</v>
      </c>
      <c r="E368" s="92" t="n">
        <f>IF('Prediction Log'!E383=0, "",'Prediction Log'!E383)</f>
        <v>-37.1</v>
      </c>
      <c r="F368" s="92" t="str">
        <f>IF('Prediction Log'!I383=0, "",'Prediction Log'!I383)</f>
        <v>SMU</v>
      </c>
      <c r="G368" s="70" t="str">
        <f>IF(ISBLANK(Games!B364), "",'Prediction Log'!$J383)</f>
        <v>SMU</v>
      </c>
      <c r="H368" s="93" t="n">
        <f>'Prediction Log'!$K383</f>
        <v>0.995967</v>
      </c>
      <c r="I368" s="92" t="str">
        <f>IF(ISBLANK(Games!M364), "",IF(AND(Games!M364="",Games!N364=""),"",IF(ISTEXT(Games!N364), "Side",Games!M364)))</f>
        <v/>
      </c>
      <c r="J368" s="92" t="str">
        <f>IF(ISBLANK(Games!M364), "",IF('Bet Log'!$I368="Spread", Games!O364, ""))</f>
        <v/>
      </c>
      <c r="K368" s="92" t="str">
        <f>IF(ISBLANK(Games!N364), "",IF(ISTEXT(Games!N364), Games!N364, ""))</f>
        <v/>
      </c>
      <c r="L368" s="92" t="str">
        <f>IF(ISBLANK(Games!Q364), "", Games!Q364)</f>
        <v/>
      </c>
      <c r="M368" s="92"/>
      <c r="N368" s="94"/>
      <c r="O368" s="94"/>
      <c r="P368" s="95"/>
      <c r="Q368" s="95"/>
      <c r="R368" s="95"/>
      <c r="S368" s="95"/>
      <c r="T368" s="96" t="n">
        <f t="shared" si="2"/>
        <v>0</v>
      </c>
      <c r="U368" s="96" t="n">
        <f t="shared" si="3"/>
        <v>0</v>
      </c>
      <c r="V368" s="96" t="n">
        <f t="shared" si="4"/>
        <v>0</v>
      </c>
      <c r="W368" s="96" t="n">
        <f t="shared" si="5"/>
        <v>0</v>
      </c>
      <c r="X368" s="96" t="n">
        <f t="shared" si="6"/>
        <v>0</v>
      </c>
      <c r="Y368" s="96" t="n">
        <f t="shared" si="7"/>
        <v>0</v>
      </c>
      <c r="Z368" s="95" t="str">
        <f>IF(OR(ISBLANK('Prediction Log'!N383),ISBLANK('Bet Log'!$N368)), "", IF('Prediction Log'!W383="Y", "W", "L"))</f>
        <v/>
      </c>
      <c r="AA368" s="96" t="str">
        <f t="shared" si="8"/>
        <v/>
      </c>
      <c r="AB368" s="95" t="str">
        <f>IF(OR(ISBLANK('Prediction Log'!N383),ISBLANK('Bet Log'!$O368)), "", IF('Prediction Log'!X383="Y", "W", "L"))</f>
        <v/>
      </c>
      <c r="AC368" s="96" t="str">
        <f t="shared" si="9"/>
        <v/>
      </c>
      <c r="AD368" s="95"/>
      <c r="AE368" s="92" t="str">
        <f t="shared" si="10"/>
        <v/>
      </c>
      <c r="AF368" s="97" t="n">
        <f>IF(ISERROR('Bet Log'!$AA368+'Bet Log'!$AC368+'Bet Log'!$AE368), "", 'Bet Log'!$AA368+'Bet Log'!$AC368+'Bet Log'!$AE368)</f>
        <v>0</v>
      </c>
    </row>
    <row r="369" ht="14.25" customHeight="1">
      <c r="A369" s="92" t="n">
        <f>Games!A365</f>
        <v>15</v>
      </c>
      <c r="B369" s="92" t="str">
        <f>IF('Prediction Log'!B384=0, "",'Prediction Log'!B384)</f>
        <v>Rutgers</v>
      </c>
      <c r="C369" s="92" t="str">
        <f>IF('Prediction Log'!C384=0, "",'Prediction Log'!C384)</f>
        <v>Miami</v>
      </c>
      <c r="D369" s="92" t="n">
        <f>IF('Prediction Log'!D384=0, "",'Prediction Log'!D384)</f>
        <v>4.5</v>
      </c>
      <c r="E369" s="92" t="n">
        <f>IF('Prediction Log'!E384=0, "",'Prediction Log'!E384)</f>
        <v>13.1</v>
      </c>
      <c r="F369" s="92" t="str">
        <f>IF('Prediction Log'!I384=0, "",'Prediction Log'!I384)</f>
        <v>Miami</v>
      </c>
      <c r="G369" s="70" t="str">
        <f>IF(ISBLANK(Games!B365), "",'Prediction Log'!$J384)</f>
        <v>Miami</v>
      </c>
      <c r="H369" s="93" t="n">
        <f>'Prediction Log'!$K384</f>
        <v>0.916863</v>
      </c>
      <c r="I369" s="92" t="str">
        <f>IF(ISBLANK(Games!M365), "",IF(AND(Games!M365="",Games!N365=""),"",IF(ISTEXT(Games!N365), "Side",Games!M365)))</f>
        <v/>
      </c>
      <c r="J369" s="92" t="str">
        <f>IF(ISBLANK(Games!M365), "",IF('Bet Log'!$I369="Spread", Games!O365, ""))</f>
        <v/>
      </c>
      <c r="K369" s="92" t="str">
        <f>IF(ISBLANK(Games!N365), "",IF(ISTEXT(Games!N365), Games!N365, ""))</f>
        <v/>
      </c>
      <c r="L369" s="92" t="str">
        <f>IF(ISBLANK(Games!Q365), "", Games!Q365)</f>
        <v/>
      </c>
      <c r="M369" s="92"/>
      <c r="N369" s="94"/>
      <c r="O369" s="94"/>
      <c r="P369" s="95"/>
      <c r="Q369" s="95"/>
      <c r="R369" s="95"/>
      <c r="S369" s="95"/>
      <c r="T369" s="96" t="n">
        <f t="shared" si="2"/>
        <v>0</v>
      </c>
      <c r="U369" s="96" t="n">
        <f t="shared" si="3"/>
        <v>0</v>
      </c>
      <c r="V369" s="96" t="n">
        <f t="shared" si="4"/>
        <v>0</v>
      </c>
      <c r="W369" s="96" t="n">
        <f t="shared" si="5"/>
        <v>0</v>
      </c>
      <c r="X369" s="96" t="n">
        <f t="shared" si="6"/>
        <v>0</v>
      </c>
      <c r="Y369" s="96" t="n">
        <f t="shared" si="7"/>
        <v>0</v>
      </c>
      <c r="Z369" s="95" t="str">
        <f>IF(OR(ISBLANK('Prediction Log'!N384),ISBLANK('Bet Log'!$N369)), "", IF('Prediction Log'!W384="Y", "W", "L"))</f>
        <v/>
      </c>
      <c r="AA369" s="96" t="str">
        <f t="shared" si="8"/>
        <v/>
      </c>
      <c r="AB369" s="95" t="str">
        <f>IF(OR(ISBLANK('Prediction Log'!N384),ISBLANK('Bet Log'!$O369)), "", IF('Prediction Log'!X384="Y", "W", "L"))</f>
        <v/>
      </c>
      <c r="AC369" s="96" t="str">
        <f t="shared" si="9"/>
        <v/>
      </c>
      <c r="AD369" s="95"/>
      <c r="AE369" s="92" t="str">
        <f t="shared" si="10"/>
        <v/>
      </c>
      <c r="AF369" s="97" t="n">
        <f>IF(ISERROR('Bet Log'!$AA369+'Bet Log'!$AC369+'Bet Log'!$AE369), "", 'Bet Log'!$AA369+'Bet Log'!$AC369+'Bet Log'!$AE369)</f>
        <v>0</v>
      </c>
    </row>
    <row r="370" ht="14.25" customHeight="1">
      <c r="A370" s="92" t="n">
        <f>Games!A366</f>
        <v>15</v>
      </c>
      <c r="B370" s="92" t="str">
        <f>IF('Prediction Log'!B385=0, "",'Prediction Log'!B385)</f>
        <v>NC State</v>
      </c>
      <c r="C370" s="92" t="str">
        <f>IF('Prediction Log'!C385=0, "",'Prediction Log'!C385)</f>
        <v>Kansas State</v>
      </c>
      <c r="D370" s="92" t="n">
        <f>IF('Prediction Log'!D385=0, "",'Prediction Log'!D385)</f>
        <v>4.5</v>
      </c>
      <c r="E370" s="92" t="n">
        <f>IF('Prediction Log'!E385=0, "",'Prediction Log'!E385)</f>
        <v>26.1</v>
      </c>
      <c r="F370" s="92" t="str">
        <f>IF('Prediction Log'!I385=0, "",'Prediction Log'!I385)</f>
        <v>Kansas State</v>
      </c>
      <c r="G370" s="70" t="str">
        <f>IF(ISBLANK(Games!B366), "",'Prediction Log'!$J385)</f>
        <v>Kansas State</v>
      </c>
      <c r="H370" s="93" t="n">
        <f>'Prediction Log'!$K385</f>
        <v>0.992597</v>
      </c>
      <c r="I370" s="92" t="str">
        <f>IF(ISBLANK(Games!M366), "",IF(AND(Games!M366="",Games!N366=""),"",IF(ISTEXT(Games!N366), "Side",Games!M366)))</f>
        <v/>
      </c>
      <c r="J370" s="92" t="str">
        <f>IF(ISBLANK(Games!M366), "",IF('Bet Log'!$I370="Spread", Games!O366, ""))</f>
        <v/>
      </c>
      <c r="K370" s="92" t="str">
        <f>IF(ISBLANK(Games!N366), "",IF(ISTEXT(Games!N366), Games!N366, ""))</f>
        <v/>
      </c>
      <c r="L370" s="92" t="str">
        <f>IF(ISBLANK(Games!Q366), "", Games!Q366)</f>
        <v/>
      </c>
      <c r="M370" s="92"/>
      <c r="N370" s="94"/>
      <c r="O370" s="94"/>
      <c r="P370" s="95"/>
      <c r="Q370" s="95"/>
      <c r="R370" s="95"/>
      <c r="S370" s="95"/>
      <c r="T370" s="96" t="n">
        <f t="shared" si="2"/>
        <v>0</v>
      </c>
      <c r="U370" s="96" t="n">
        <f t="shared" si="3"/>
        <v>0</v>
      </c>
      <c r="V370" s="96" t="n">
        <f t="shared" si="4"/>
        <v>0</v>
      </c>
      <c r="W370" s="96" t="n">
        <f t="shared" si="5"/>
        <v>0</v>
      </c>
      <c r="X370" s="96" t="n">
        <f t="shared" si="6"/>
        <v>0</v>
      </c>
      <c r="Y370" s="96" t="n">
        <f t="shared" si="7"/>
        <v>0</v>
      </c>
      <c r="Z370" s="95" t="str">
        <f>IF(OR(ISBLANK('Prediction Log'!N385),ISBLANK('Bet Log'!$N370)), "", IF('Prediction Log'!W385="Y", "W", "L"))</f>
        <v/>
      </c>
      <c r="AA370" s="96" t="str">
        <f t="shared" si="8"/>
        <v/>
      </c>
      <c r="AB370" s="95" t="str">
        <f>IF(OR(ISBLANK('Prediction Log'!N385),ISBLANK('Bet Log'!$O370)), "", IF('Prediction Log'!X385="Y", "W", "L"))</f>
        <v/>
      </c>
      <c r="AC370" s="96" t="str">
        <f t="shared" si="9"/>
        <v/>
      </c>
      <c r="AD370" s="95"/>
      <c r="AE370" s="92" t="str">
        <f t="shared" si="10"/>
        <v/>
      </c>
      <c r="AF370" s="97" t="n">
        <f>IF(ISERROR('Bet Log'!$AA370+'Bet Log'!$AC370+'Bet Log'!$AE370), "", 'Bet Log'!$AA370+'Bet Log'!$AC370+'Bet Log'!$AE370)</f>
        <v>0</v>
      </c>
    </row>
    <row r="371" ht="14.25" customHeight="1">
      <c r="A371" s="92" t="n">
        <f>Games!A367</f>
        <v>15</v>
      </c>
      <c r="B371" s="92" t="str">
        <f>IF('Prediction Log'!B386=0, "",'Prediction Log'!B386)</f>
        <v>Arizona</v>
      </c>
      <c r="C371" s="92" t="str">
        <f>IF('Prediction Log'!C386=0, "",'Prediction Log'!C386)</f>
        <v>Oklahoma</v>
      </c>
      <c r="D371" s="92" t="n">
        <f>IF('Prediction Log'!D386=0, "",'Prediction Log'!D386)</f>
        <v>-1.5</v>
      </c>
      <c r="E371" s="92" t="n">
        <f>IF('Prediction Log'!E386=0, "",'Prediction Log'!E386)</f>
        <v>14</v>
      </c>
      <c r="F371" s="92" t="str">
        <f>IF('Prediction Log'!I386=0, "",'Prediction Log'!I386)</f>
        <v>Oklahoma</v>
      </c>
      <c r="G371" s="70" t="str">
        <f>IF(ISBLANK(Games!B367), "",'Prediction Log'!$J386)</f>
        <v>Oklahoma</v>
      </c>
      <c r="H371" s="93" t="n">
        <f>'Prediction Log'!$K386</f>
        <v>0.598374</v>
      </c>
      <c r="I371" s="92" t="str">
        <f>IF(ISBLANK(Games!M367), "",IF(AND(Games!M367="",Games!N367=""),"",IF(ISTEXT(Games!N367), "Side",Games!M367)))</f>
        <v/>
      </c>
      <c r="J371" s="92" t="str">
        <f>IF(ISBLANK(Games!M367), "",IF('Bet Log'!$I371="Spread", Games!O367, ""))</f>
        <v/>
      </c>
      <c r="K371" s="92" t="str">
        <f>IF(ISBLANK(Games!N367), "",IF(ISTEXT(Games!N367), Games!N367, ""))</f>
        <v/>
      </c>
      <c r="L371" s="92" t="str">
        <f>IF(ISBLANK(Games!Q367), "", Games!Q367)</f>
        <v/>
      </c>
      <c r="M371" s="92"/>
      <c r="N371" s="94"/>
      <c r="O371" s="94"/>
      <c r="P371" s="95"/>
      <c r="Q371" s="95"/>
      <c r="R371" s="95"/>
      <c r="S371" s="95"/>
      <c r="T371" s="96" t="n">
        <f t="shared" si="2"/>
        <v>0</v>
      </c>
      <c r="U371" s="96" t="n">
        <f t="shared" si="3"/>
        <v>0</v>
      </c>
      <c r="V371" s="96" t="n">
        <f t="shared" si="4"/>
        <v>0</v>
      </c>
      <c r="W371" s="96" t="n">
        <f t="shared" si="5"/>
        <v>0</v>
      </c>
      <c r="X371" s="96" t="n">
        <f t="shared" si="6"/>
        <v>0</v>
      </c>
      <c r="Y371" s="96" t="n">
        <f t="shared" si="7"/>
        <v>0</v>
      </c>
      <c r="Z371" s="95" t="str">
        <f>IF(OR(ISBLANK('Prediction Log'!N386),ISBLANK('Bet Log'!$N371)), "", IF('Prediction Log'!W386="Y", "W", "L"))</f>
        <v/>
      </c>
      <c r="AA371" s="96" t="str">
        <f t="shared" si="8"/>
        <v/>
      </c>
      <c r="AB371" s="95" t="str">
        <f>IF(OR(ISBLANK('Prediction Log'!N386),ISBLANK('Bet Log'!$O371)), "", IF('Prediction Log'!X386="Y", "W", "L"))</f>
        <v/>
      </c>
      <c r="AC371" s="96" t="str">
        <f t="shared" si="9"/>
        <v/>
      </c>
      <c r="AD371" s="95"/>
      <c r="AE371" s="92" t="str">
        <f t="shared" si="10"/>
        <v/>
      </c>
      <c r="AF371" s="97" t="n">
        <f>IF(ISERROR('Bet Log'!$AA371+'Bet Log'!$AC371+'Bet Log'!$AE371), "", 'Bet Log'!$AA371+'Bet Log'!$AC371+'Bet Log'!$AE371)</f>
        <v>0</v>
      </c>
    </row>
    <row r="372" ht="14.25" customHeight="1">
      <c r="A372" s="92" t="n">
        <f>Games!A368</f>
        <v>15</v>
      </c>
      <c r="B372" s="92" t="str">
        <f>IF('Prediction Log'!B387=0, "",'Prediction Log'!B387)</f>
        <v>Clemson</v>
      </c>
      <c r="C372" s="92" t="str">
        <f>IF('Prediction Log'!C387=0, "",'Prediction Log'!C387)</f>
        <v>Kentucky</v>
      </c>
      <c r="D372" s="92" t="n">
        <f>IF('Prediction Log'!D387=0, "",'Prediction Log'!D387)</f>
        <v>-7.5</v>
      </c>
      <c r="E372" s="92" t="n">
        <f>IF('Prediction Log'!E387=0, "",'Prediction Log'!E387)</f>
        <v>-5.2</v>
      </c>
      <c r="F372" s="92" t="str">
        <f>IF('Prediction Log'!I387=0, "",'Prediction Log'!I387)</f>
        <v>Clemson</v>
      </c>
      <c r="G372" s="70" t="str">
        <f>IF(ISBLANK(Games!B368), "",'Prediction Log'!$J387)</f>
        <v>Clemson</v>
      </c>
      <c r="H372" s="93" t="n">
        <f>'Prediction Log'!$K387</f>
        <v>0.715592</v>
      </c>
      <c r="I372" s="92" t="str">
        <f>IF(ISBLANK(Games!M368), "",IF(AND(Games!M368="",Games!N368=""),"",IF(ISTEXT(Games!N368), "Side",Games!M368)))</f>
        <v/>
      </c>
      <c r="J372" s="92" t="str">
        <f>IF(ISBLANK(Games!M368), "",IF('Bet Log'!$I372="Spread", Games!O368, ""))</f>
        <v/>
      </c>
      <c r="K372" s="92" t="str">
        <f>IF(ISBLANK(Games!N368), "",IF(ISTEXT(Games!N368), Games!N368, ""))</f>
        <v/>
      </c>
      <c r="L372" s="92" t="str">
        <f>IF(ISBLANK(Games!Q368), "", Games!Q368)</f>
        <v/>
      </c>
      <c r="M372" s="92"/>
      <c r="N372" s="94"/>
      <c r="O372" s="94"/>
      <c r="P372" s="95"/>
      <c r="Q372" s="95"/>
      <c r="R372" s="95"/>
      <c r="S372" s="95"/>
      <c r="T372" s="96" t="n">
        <f t="shared" si="2"/>
        <v>0</v>
      </c>
      <c r="U372" s="96" t="n">
        <f t="shared" si="3"/>
        <v>0</v>
      </c>
      <c r="V372" s="96" t="n">
        <f t="shared" si="4"/>
        <v>0</v>
      </c>
      <c r="W372" s="96" t="n">
        <f t="shared" si="5"/>
        <v>0</v>
      </c>
      <c r="X372" s="96" t="n">
        <f t="shared" si="6"/>
        <v>0</v>
      </c>
      <c r="Y372" s="96" t="n">
        <f t="shared" si="7"/>
        <v>0</v>
      </c>
      <c r="Z372" s="95" t="str">
        <f>IF(OR(ISBLANK('Prediction Log'!N387),ISBLANK('Bet Log'!$N372)), "", IF('Prediction Log'!W387="Y", "W", "L"))</f>
        <v/>
      </c>
      <c r="AA372" s="96" t="str">
        <f t="shared" si="8"/>
        <v/>
      </c>
      <c r="AB372" s="95" t="str">
        <f>IF(OR(ISBLANK('Prediction Log'!N387),ISBLANK('Bet Log'!$O372)), "", IF('Prediction Log'!X387="Y", "W", "L"))</f>
        <v/>
      </c>
      <c r="AC372" s="96" t="str">
        <f t="shared" si="9"/>
        <v/>
      </c>
      <c r="AD372" s="95"/>
      <c r="AE372" s="92" t="str">
        <f t="shared" si="10"/>
        <v/>
      </c>
      <c r="AF372" s="97" t="n">
        <f>IF(ISERROR('Bet Log'!$AA372+'Bet Log'!$AC372+'Bet Log'!$AE372), "", 'Bet Log'!$AA372+'Bet Log'!$AC372+'Bet Log'!$AE372)</f>
        <v>0</v>
      </c>
    </row>
    <row r="373" ht="14.25" customHeight="1">
      <c r="A373" s="92" t="n">
        <f>Games!A369</f>
        <v>15</v>
      </c>
      <c r="B373" s="92" t="str">
        <f>IF('Prediction Log'!B388=0, "",'Prediction Log'!B388)</f>
        <v>Oregon State</v>
      </c>
      <c r="C373" s="92" t="str">
        <f>IF('Prediction Log'!C388=0, "",'Prediction Log'!C388)</f>
        <v>Notre Dame</v>
      </c>
      <c r="D373" s="92" t="n">
        <f>IF('Prediction Log'!D388=0, "",'Prediction Log'!D388)</f>
        <v>10.5</v>
      </c>
      <c r="E373" s="92" t="n">
        <f>IF('Prediction Log'!E388=0, "",'Prediction Log'!E388)</f>
        <v>7.1</v>
      </c>
      <c r="F373" s="92" t="str">
        <f>IF('Prediction Log'!I388=0, "",'Prediction Log'!I388)</f>
        <v>Notre Dame</v>
      </c>
      <c r="G373" s="70" t="str">
        <f>IF(ISBLANK(Games!B369), "",'Prediction Log'!$J388)</f>
        <v>Notre Dame</v>
      </c>
      <c r="H373" s="93" t="n">
        <f>'Prediction Log'!$K388</f>
        <v>0.832425</v>
      </c>
      <c r="I373" s="92" t="str">
        <f>IF(ISBLANK(Games!M369), "",IF(AND(Games!M369="",Games!N369=""),"",IF(ISTEXT(Games!N369), "Side",Games!M369)))</f>
        <v/>
      </c>
      <c r="J373" s="92" t="str">
        <f>IF(ISBLANK(Games!M369), "",IF('Bet Log'!$I373="Spread", Games!O369, ""))</f>
        <v/>
      </c>
      <c r="K373" s="92" t="str">
        <f>IF(ISBLANK(Games!N369), "",IF(ISTEXT(Games!N369), Games!N369, ""))</f>
        <v/>
      </c>
      <c r="L373" s="92" t="str">
        <f>IF(ISBLANK(Games!Q369), "", Games!Q369)</f>
        <v/>
      </c>
      <c r="M373" s="92"/>
      <c r="N373" s="94"/>
      <c r="O373" s="94"/>
      <c r="P373" s="95"/>
      <c r="Q373" s="95"/>
      <c r="R373" s="95"/>
      <c r="S373" s="95"/>
      <c r="T373" s="96" t="n">
        <f t="shared" si="2"/>
        <v>0</v>
      </c>
      <c r="U373" s="96" t="n">
        <f t="shared" si="3"/>
        <v>0</v>
      </c>
      <c r="V373" s="96" t="n">
        <f t="shared" si="4"/>
        <v>0</v>
      </c>
      <c r="W373" s="96" t="n">
        <f t="shared" si="5"/>
        <v>0</v>
      </c>
      <c r="X373" s="96" t="n">
        <f t="shared" si="6"/>
        <v>0</v>
      </c>
      <c r="Y373" s="96" t="n">
        <f t="shared" si="7"/>
        <v>0</v>
      </c>
      <c r="Z373" s="95" t="str">
        <f>IF(OR(ISBLANK('Prediction Log'!N388),ISBLANK('Bet Log'!$N373)), "", IF('Prediction Log'!W388="Y", "W", "L"))</f>
        <v/>
      </c>
      <c r="AA373" s="96" t="str">
        <f t="shared" si="8"/>
        <v/>
      </c>
      <c r="AB373" s="95" t="str">
        <f>IF(OR(ISBLANK('Prediction Log'!N388),ISBLANK('Bet Log'!$O373)), "", IF('Prediction Log'!X388="Y", "W", "L"))</f>
        <v/>
      </c>
      <c r="AC373" s="96" t="str">
        <f t="shared" si="9"/>
        <v/>
      </c>
      <c r="AD373" s="95"/>
      <c r="AE373" s="92" t="str">
        <f t="shared" si="10"/>
        <v/>
      </c>
      <c r="AF373" s="97" t="n">
        <f>IF(ISERROR('Bet Log'!$AA373+'Bet Log'!$AC373+'Bet Log'!$AE373), "", 'Bet Log'!$AA373+'Bet Log'!$AC373+'Bet Log'!$AE373)</f>
        <v>0</v>
      </c>
    </row>
    <row r="374" ht="14.25" customHeight="1">
      <c r="A374" s="92" t="n">
        <f>Games!A370</f>
        <v>15</v>
      </c>
      <c r="B374" s="92" t="str">
        <f>IF('Prediction Log'!B389=0, "",'Prediction Log'!B389)</f>
        <v>Memphis</v>
      </c>
      <c r="C374" s="92" t="str">
        <f>IF('Prediction Log'!C389=0, "",'Prediction Log'!C389)</f>
        <v>Iowa State</v>
      </c>
      <c r="D374" s="92" t="n">
        <f>IF('Prediction Log'!D389=0, "",'Prediction Log'!D389)</f>
        <v>6.5</v>
      </c>
      <c r="E374" s="92" t="n">
        <f>IF('Prediction Log'!E389=0, "",'Prediction Log'!E389)</f>
        <v>2.7</v>
      </c>
      <c r="F374" s="92" t="str">
        <f>IF('Prediction Log'!I389=0, "",'Prediction Log'!I389)</f>
        <v>Iowa State</v>
      </c>
      <c r="G374" s="70" t="str">
        <f>IF(ISBLANK(Games!B370), "",'Prediction Log'!$J389)</f>
        <v>Memphis</v>
      </c>
      <c r="H374" s="93" t="n">
        <f>'Prediction Log'!$K389</f>
        <v>0.531252</v>
      </c>
      <c r="I374" s="92" t="str">
        <f>IF(ISBLANK(Games!M370), "",IF(AND(Games!M370="",Games!N370=""),"",IF(ISTEXT(Games!N370), "Side",Games!M370)))</f>
        <v/>
      </c>
      <c r="J374" s="92" t="str">
        <f>IF(ISBLANK(Games!M370), "",IF('Bet Log'!$I374="Spread", Games!O370, ""))</f>
        <v/>
      </c>
      <c r="K374" s="92" t="str">
        <f>IF(ISBLANK(Games!N370), "",IF(ISTEXT(Games!N370), Games!N370, ""))</f>
        <v/>
      </c>
      <c r="L374" s="92" t="str">
        <f>IF(ISBLANK(Games!Q370), "", Games!Q370)</f>
        <v/>
      </c>
      <c r="M374" s="92"/>
      <c r="N374" s="94"/>
      <c r="O374" s="94"/>
      <c r="P374" s="95"/>
      <c r="Q374" s="95"/>
      <c r="R374" s="95"/>
      <c r="S374" s="95"/>
      <c r="T374" s="96" t="n">
        <f t="shared" si="2"/>
        <v>0</v>
      </c>
      <c r="U374" s="96" t="n">
        <f t="shared" si="3"/>
        <v>0</v>
      </c>
      <c r="V374" s="96" t="n">
        <f t="shared" si="4"/>
        <v>0</v>
      </c>
      <c r="W374" s="96" t="n">
        <f t="shared" si="5"/>
        <v>0</v>
      </c>
      <c r="X374" s="96" t="n">
        <f t="shared" si="6"/>
        <v>0</v>
      </c>
      <c r="Y374" s="96" t="n">
        <f t="shared" si="7"/>
        <v>0</v>
      </c>
      <c r="Z374" s="95" t="str">
        <f>IF(OR(ISBLANK('Prediction Log'!N389),ISBLANK('Bet Log'!$N374)), "", IF('Prediction Log'!W389="Y", "W", "L"))</f>
        <v/>
      </c>
      <c r="AA374" s="96" t="str">
        <f t="shared" si="8"/>
        <v/>
      </c>
      <c r="AB374" s="95" t="str">
        <f>IF(OR(ISBLANK('Prediction Log'!N389),ISBLANK('Bet Log'!$O374)), "", IF('Prediction Log'!X389="Y", "W", "L"))</f>
        <v/>
      </c>
      <c r="AC374" s="96" t="str">
        <f t="shared" si="9"/>
        <v/>
      </c>
      <c r="AD374" s="95"/>
      <c r="AE374" s="92" t="str">
        <f t="shared" si="10"/>
        <v/>
      </c>
      <c r="AF374" s="97" t="n">
        <f>IF(ISERROR('Bet Log'!$AA374+'Bet Log'!$AC374+'Bet Log'!$AE374), "", 'Bet Log'!$AA374+'Bet Log'!$AC374+'Bet Log'!$AE374)</f>
        <v>0</v>
      </c>
    </row>
    <row r="375" ht="14.25" customHeight="1">
      <c r="A375" s="92" t="n">
        <f>Games!A371</f>
        <v>15</v>
      </c>
      <c r="B375" s="92" t="str">
        <f>IF('Prediction Log'!B390=0, "",'Prediction Log'!B390)</f>
        <v>Missouri</v>
      </c>
      <c r="C375" s="92" t="str">
        <f>IF('Prediction Log'!C390=0, "",'Prediction Log'!C390)</f>
        <v>Ohio State</v>
      </c>
      <c r="D375" s="92" t="n">
        <f>IF('Prediction Log'!D390=0, "",'Prediction Log'!D390)</f>
        <v>6.5</v>
      </c>
      <c r="E375" s="92" t="n">
        <f>IF('Prediction Log'!E390=0, "",'Prediction Log'!E390)</f>
        <v>25</v>
      </c>
      <c r="F375" s="92" t="str">
        <f>IF('Prediction Log'!I390=0, "",'Prediction Log'!I390)</f>
        <v>Ohio State</v>
      </c>
      <c r="G375" s="70" t="str">
        <f>IF(ISBLANK(Games!B371), "",'Prediction Log'!$J390)</f>
        <v>Ohio State</v>
      </c>
      <c r="H375" s="93" t="n">
        <f>'Prediction Log'!$K390</f>
        <v>0.994239</v>
      </c>
      <c r="I375" s="92" t="str">
        <f>IF(ISBLANK(Games!M371), "",IF(AND(Games!M371="",Games!N371=""),"",IF(ISTEXT(Games!N371), "Side",Games!M371)))</f>
        <v/>
      </c>
      <c r="J375" s="92" t="str">
        <f>IF(ISBLANK(Games!M371), "",IF('Bet Log'!$I375="Spread", Games!O371, ""))</f>
        <v/>
      </c>
      <c r="K375" s="92" t="str">
        <f>IF(ISBLANK(Games!N371), "",IF(ISTEXT(Games!N371), Games!N371, ""))</f>
        <v/>
      </c>
      <c r="L375" s="92" t="str">
        <f>IF(ISBLANK(Games!Q371), "", Games!Q371)</f>
        <v/>
      </c>
      <c r="M375" s="92"/>
      <c r="N375" s="94"/>
      <c r="O375" s="94"/>
      <c r="P375" s="95"/>
      <c r="Q375" s="95"/>
      <c r="R375" s="95"/>
      <c r="S375" s="95"/>
      <c r="T375" s="96" t="n">
        <f t="shared" si="2"/>
        <v>0</v>
      </c>
      <c r="U375" s="96" t="n">
        <f t="shared" si="3"/>
        <v>0</v>
      </c>
      <c r="V375" s="96" t="n">
        <f t="shared" si="4"/>
        <v>0</v>
      </c>
      <c r="W375" s="96" t="n">
        <f t="shared" si="5"/>
        <v>0</v>
      </c>
      <c r="X375" s="96" t="n">
        <f t="shared" si="6"/>
        <v>0</v>
      </c>
      <c r="Y375" s="96" t="n">
        <f t="shared" si="7"/>
        <v>0</v>
      </c>
      <c r="Z375" s="95" t="str">
        <f>IF(OR(ISBLANK('Prediction Log'!N390),ISBLANK('Bet Log'!$N375)), "", IF('Prediction Log'!W390="Y", "W", "L"))</f>
        <v/>
      </c>
      <c r="AA375" s="96" t="str">
        <f t="shared" si="8"/>
        <v/>
      </c>
      <c r="AB375" s="95" t="str">
        <f>IF(OR(ISBLANK('Prediction Log'!N390),ISBLANK('Bet Log'!$O375)), "", IF('Prediction Log'!X390="Y", "W", "L"))</f>
        <v/>
      </c>
      <c r="AC375" s="96" t="str">
        <f t="shared" si="9"/>
        <v/>
      </c>
      <c r="AD375" s="95"/>
      <c r="AE375" s="92" t="str">
        <f t="shared" si="10"/>
        <v/>
      </c>
      <c r="AF375" s="97" t="n">
        <f>IF(ISERROR('Bet Log'!$AA375+'Bet Log'!$AC375+'Bet Log'!$AE375), "", 'Bet Log'!$AA375+'Bet Log'!$AC375+'Bet Log'!$AE375)</f>
        <v>0</v>
      </c>
    </row>
    <row r="376" ht="14.25" customHeight="1">
      <c r="A376" s="92" t="n">
        <f>Games!A372</f>
        <v>15</v>
      </c>
      <c r="B376" s="92" t="str">
        <f>IF('Prediction Log'!B391=0, "",'Prediction Log'!B391)</f>
        <v>Ole Miss</v>
      </c>
      <c r="C376" s="92" t="str">
        <f>IF('Prediction Log'!C391=0, "",'Prediction Log'!C391)</f>
        <v>Penn State</v>
      </c>
      <c r="D376" s="92" t="n">
        <f>IF('Prediction Log'!D391=0, "",'Prediction Log'!D391)</f>
        <v>3.5</v>
      </c>
      <c r="E376" s="92" t="n">
        <f>IF('Prediction Log'!E391=0, "",'Prediction Log'!E391)</f>
        <v>30.3</v>
      </c>
      <c r="F376" s="92" t="str">
        <f>IF('Prediction Log'!I391=0, "",'Prediction Log'!I391)</f>
        <v>Penn State</v>
      </c>
      <c r="G376" s="70" t="str">
        <f>IF(ISBLANK(Games!B372), "",'Prediction Log'!$J391)</f>
        <v>Penn State</v>
      </c>
      <c r="H376" s="93" t="n">
        <f>'Prediction Log'!$K391</f>
        <v>0.994908</v>
      </c>
      <c r="I376" s="92" t="str">
        <f>IF(ISBLANK(Games!M372), "",IF(AND(Games!M372="",Games!N372=""),"",IF(ISTEXT(Games!N372), "Side",Games!M372)))</f>
        <v/>
      </c>
      <c r="J376" s="92" t="str">
        <f>IF(ISBLANK(Games!M372), "",IF('Bet Log'!$I376="Spread", Games!O372, ""))</f>
        <v/>
      </c>
      <c r="K376" s="92" t="str">
        <f>IF(ISBLANK(Games!N372), "",IF(ISTEXT(Games!N372), Games!N372, ""))</f>
        <v/>
      </c>
      <c r="L376" s="92" t="str">
        <f>IF(ISBLANK(Games!Q372), "", Games!Q372)</f>
        <v/>
      </c>
      <c r="M376" s="92"/>
      <c r="N376" s="94"/>
      <c r="O376" s="94"/>
      <c r="P376" s="95"/>
      <c r="Q376" s="95"/>
      <c r="R376" s="95"/>
      <c r="S376" s="95"/>
      <c r="T376" s="96" t="n">
        <f t="shared" si="2"/>
        <v>0</v>
      </c>
      <c r="U376" s="96" t="n">
        <f t="shared" si="3"/>
        <v>0</v>
      </c>
      <c r="V376" s="96" t="n">
        <f t="shared" si="4"/>
        <v>0</v>
      </c>
      <c r="W376" s="96" t="n">
        <f t="shared" si="5"/>
        <v>0</v>
      </c>
      <c r="X376" s="96" t="n">
        <f t="shared" si="6"/>
        <v>0</v>
      </c>
      <c r="Y376" s="96" t="n">
        <f t="shared" si="7"/>
        <v>0</v>
      </c>
      <c r="Z376" s="95" t="str">
        <f>IF(OR(ISBLANK('Prediction Log'!N391),ISBLANK('Bet Log'!$N376)), "", IF('Prediction Log'!W391="Y", "W", "L"))</f>
        <v/>
      </c>
      <c r="AA376" s="96" t="str">
        <f t="shared" si="8"/>
        <v/>
      </c>
      <c r="AB376" s="95" t="str">
        <f>IF(OR(ISBLANK('Prediction Log'!N391),ISBLANK('Bet Log'!$O376)), "", IF('Prediction Log'!X391="Y", "W", "L"))</f>
        <v/>
      </c>
      <c r="AC376" s="96" t="str">
        <f t="shared" si="9"/>
        <v/>
      </c>
      <c r="AD376" s="95"/>
      <c r="AE376" s="92" t="str">
        <f t="shared" si="10"/>
        <v/>
      </c>
      <c r="AF376" s="97" t="n">
        <f>IF(ISERROR('Bet Log'!$AA376+'Bet Log'!$AC376+'Bet Log'!$AE376), "", 'Bet Log'!$AA376+'Bet Log'!$AC376+'Bet Log'!$AE376)</f>
        <v>0</v>
      </c>
    </row>
    <row r="377" ht="14.25" customHeight="1">
      <c r="A377" s="92" t="n">
        <f>Games!A373</f>
        <v>15</v>
      </c>
      <c r="B377" s="92" t="str">
        <f>IF('Prediction Log'!B392=0, "",'Prediction Log'!B392)</f>
        <v>Auburn</v>
      </c>
      <c r="C377" s="92" t="str">
        <f>IF('Prediction Log'!C392=0, "",'Prediction Log'!C392)</f>
        <v>Maryland</v>
      </c>
      <c r="D377" s="92" t="n">
        <f>IF('Prediction Log'!D392=0, "",'Prediction Log'!D392)</f>
        <v>-2.5</v>
      </c>
      <c r="E377" s="92" t="n">
        <f>IF('Prediction Log'!E392=0, "",'Prediction Log'!E392)</f>
        <v>5.7</v>
      </c>
      <c r="F377" s="92" t="str">
        <f>IF('Prediction Log'!I392=0, "",'Prediction Log'!I392)</f>
        <v>Maryland</v>
      </c>
      <c r="G377" s="70" t="str">
        <f>IF(ISBLANK(Games!B373), "",'Prediction Log'!$J392)</f>
        <v>Maryland</v>
      </c>
      <c r="H377" s="93" t="n">
        <f>'Prediction Log'!$K392</f>
        <v>0.762269</v>
      </c>
      <c r="I377" s="92" t="str">
        <f>IF(ISBLANK(Games!M373), "",IF(AND(Games!M373="",Games!N373=""),"",IF(ISTEXT(Games!N373), "Side",Games!M373)))</f>
        <v/>
      </c>
      <c r="J377" s="92" t="str">
        <f>IF(ISBLANK(Games!M373), "",IF('Bet Log'!$I377="Spread", Games!O373, ""))</f>
        <v/>
      </c>
      <c r="K377" s="92" t="str">
        <f>IF(ISBLANK(Games!N373), "",IF(ISTEXT(Games!N373), Games!N373, ""))</f>
        <v/>
      </c>
      <c r="L377" s="92" t="str">
        <f>IF(ISBLANK(Games!Q373), "", Games!Q373)</f>
        <v/>
      </c>
      <c r="M377" s="92"/>
      <c r="N377" s="94"/>
      <c r="O377" s="94"/>
      <c r="P377" s="95"/>
      <c r="Q377" s="95"/>
      <c r="R377" s="95"/>
      <c r="S377" s="95"/>
      <c r="T377" s="96" t="n">
        <f t="shared" si="2"/>
        <v>0</v>
      </c>
      <c r="U377" s="96" t="n">
        <f t="shared" si="3"/>
        <v>0</v>
      </c>
      <c r="V377" s="96" t="n">
        <f t="shared" si="4"/>
        <v>0</v>
      </c>
      <c r="W377" s="96" t="n">
        <f t="shared" si="5"/>
        <v>0</v>
      </c>
      <c r="X377" s="96" t="n">
        <f t="shared" si="6"/>
        <v>0</v>
      </c>
      <c r="Y377" s="96" t="n">
        <f t="shared" si="7"/>
        <v>0</v>
      </c>
      <c r="Z377" s="95" t="str">
        <f>IF(OR(ISBLANK('Prediction Log'!N392),ISBLANK('Bet Log'!$N377)), "", IF('Prediction Log'!W392="Y", "W", "L"))</f>
        <v/>
      </c>
      <c r="AA377" s="96" t="str">
        <f t="shared" si="8"/>
        <v/>
      </c>
      <c r="AB377" s="95" t="str">
        <f>IF(OR(ISBLANK('Prediction Log'!N392),ISBLANK('Bet Log'!$O377)), "", IF('Prediction Log'!X392="Y", "W", "L"))</f>
        <v/>
      </c>
      <c r="AC377" s="96" t="str">
        <f t="shared" si="9"/>
        <v/>
      </c>
      <c r="AD377" s="95"/>
      <c r="AE377" s="92" t="str">
        <f t="shared" si="10"/>
        <v/>
      </c>
      <c r="AF377" s="97" t="n">
        <f>IF(ISERROR('Bet Log'!$AA377+'Bet Log'!$AC377+'Bet Log'!$AE377), "", 'Bet Log'!$AA377+'Bet Log'!$AC377+'Bet Log'!$AE377)</f>
        <v>0</v>
      </c>
    </row>
    <row r="378" ht="14.25" customHeight="1">
      <c r="A378" s="92" t="n">
        <f>Games!A374</f>
        <v>15</v>
      </c>
      <c r="B378" s="92" t="str">
        <f>IF('Prediction Log'!B393=0, "",'Prediction Log'!B393)</f>
        <v>Georgia</v>
      </c>
      <c r="C378" s="92" t="str">
        <f>IF('Prediction Log'!C393=0, "",'Prediction Log'!C393)</f>
        <v>Florida State</v>
      </c>
      <c r="D378" s="92" t="n">
        <f>IF('Prediction Log'!D393=0, "",'Prediction Log'!D393)</f>
        <v>-13.5</v>
      </c>
      <c r="E378" s="92" t="n">
        <f>IF('Prediction Log'!E393=0, "",'Prediction Log'!E393)</f>
        <v>3.6</v>
      </c>
      <c r="F378" s="92" t="str">
        <f>IF('Prediction Log'!I393=0, "",'Prediction Log'!I393)</f>
        <v>Florida State</v>
      </c>
      <c r="G378" s="70" t="str">
        <f>IF(ISBLANK(Games!B374), "",'Prediction Log'!$J393)</f>
        <v>Florida State</v>
      </c>
      <c r="H378" s="93" t="n">
        <f>'Prediction Log'!$K393</f>
        <v>0.569222</v>
      </c>
      <c r="I378" s="92" t="str">
        <f>IF(ISBLANK(Games!M374), "",IF(AND(Games!M374="",Games!N374=""),"",IF(ISTEXT(Games!N374), "Side",Games!M374)))</f>
        <v/>
      </c>
      <c r="J378" s="92" t="str">
        <f>IF(ISBLANK(Games!M374), "",IF('Bet Log'!$I378="Spread", Games!O374, ""))</f>
        <v/>
      </c>
      <c r="K378" s="92" t="str">
        <f>IF(ISBLANK(Games!N374), "",IF(ISTEXT(Games!N374), Games!N374, ""))</f>
        <v/>
      </c>
      <c r="L378" s="92" t="str">
        <f>IF(ISBLANK(Games!Q374), "", Games!Q374)</f>
        <v/>
      </c>
      <c r="M378" s="92"/>
      <c r="N378" s="94"/>
      <c r="O378" s="94"/>
      <c r="P378" s="95"/>
      <c r="Q378" s="95"/>
      <c r="R378" s="95"/>
      <c r="S378" s="95"/>
      <c r="T378" s="96" t="n">
        <f t="shared" si="2"/>
        <v>0</v>
      </c>
      <c r="U378" s="96" t="n">
        <f t="shared" si="3"/>
        <v>0</v>
      </c>
      <c r="V378" s="96" t="n">
        <f t="shared" si="4"/>
        <v>0</v>
      </c>
      <c r="W378" s="96" t="n">
        <f t="shared" si="5"/>
        <v>0</v>
      </c>
      <c r="X378" s="96" t="n">
        <f t="shared" si="6"/>
        <v>0</v>
      </c>
      <c r="Y378" s="96" t="n">
        <f t="shared" si="7"/>
        <v>0</v>
      </c>
      <c r="Z378" s="95" t="str">
        <f>IF(OR(ISBLANK('Prediction Log'!N393),ISBLANK('Bet Log'!$N378)), "", IF('Prediction Log'!W393="Y", "W", "L"))</f>
        <v/>
      </c>
      <c r="AA378" s="96" t="str">
        <f t="shared" si="8"/>
        <v/>
      </c>
      <c r="AB378" s="95" t="str">
        <f>IF(OR(ISBLANK('Prediction Log'!N393),ISBLANK('Bet Log'!$O378)), "", IF('Prediction Log'!X393="Y", "W", "L"))</f>
        <v/>
      </c>
      <c r="AC378" s="96" t="str">
        <f t="shared" si="9"/>
        <v/>
      </c>
      <c r="AD378" s="95"/>
      <c r="AE378" s="92" t="str">
        <f t="shared" si="10"/>
        <v/>
      </c>
      <c r="AF378" s="97" t="n">
        <f>IF(ISERROR('Bet Log'!$AA378+'Bet Log'!$AC378+'Bet Log'!$AE378), "", 'Bet Log'!$AA378+'Bet Log'!$AC378+'Bet Log'!$AE378)</f>
        <v>0</v>
      </c>
    </row>
    <row r="379" ht="14.25" customHeight="1">
      <c r="A379" s="92" t="n">
        <f>Games!A375</f>
        <v>15</v>
      </c>
      <c r="B379" s="92" t="str">
        <f>IF('Prediction Log'!B394=0, "",'Prediction Log'!B394)</f>
        <v>Toledo</v>
      </c>
      <c r="C379" s="92" t="str">
        <f>IF('Prediction Log'!C394=0, "",'Prediction Log'!C394)</f>
        <v>Wyoming</v>
      </c>
      <c r="D379" s="92" t="n">
        <f>IF('Prediction Log'!D394=0, "",'Prediction Log'!D394)</f>
        <v>-2.5</v>
      </c>
      <c r="E379" s="92" t="n">
        <f>IF('Prediction Log'!E394=0, "",'Prediction Log'!E394)</f>
        <v>-0.7</v>
      </c>
      <c r="F379" s="92" t="str">
        <f>IF('Prediction Log'!I394=0, "",'Prediction Log'!I394)</f>
        <v>Toledo</v>
      </c>
      <c r="G379" s="70" t="str">
        <f>IF(ISBLANK(Games!B375), "",'Prediction Log'!$J394)</f>
        <v>Toledo</v>
      </c>
      <c r="H379" s="93" t="n">
        <f>'Prediction Log'!$K394</f>
        <v>0.56709</v>
      </c>
      <c r="I379" s="92" t="str">
        <f>IF(ISBLANK(Games!M375), "",IF(AND(Games!M375="",Games!N375=""),"",IF(ISTEXT(Games!N375), "Side",Games!M375)))</f>
        <v/>
      </c>
      <c r="J379" s="92" t="str">
        <f>IF(ISBLANK(Games!M375), "",IF('Bet Log'!$I379="Spread", Games!O375, ""))</f>
        <v/>
      </c>
      <c r="K379" s="92" t="str">
        <f>IF(ISBLANK(Games!N375), "",IF(ISTEXT(Games!N375), Games!N375, ""))</f>
        <v/>
      </c>
      <c r="L379" s="92" t="str">
        <f>IF(ISBLANK(Games!Q375), "", Games!Q375)</f>
        <v/>
      </c>
      <c r="M379" s="92"/>
      <c r="N379" s="94"/>
      <c r="O379" s="94"/>
      <c r="P379" s="95"/>
      <c r="Q379" s="95"/>
      <c r="R379" s="95"/>
      <c r="S379" s="95"/>
      <c r="T379" s="96" t="n">
        <f t="shared" si="2"/>
        <v>0</v>
      </c>
      <c r="U379" s="96" t="n">
        <f t="shared" si="3"/>
        <v>0</v>
      </c>
      <c r="V379" s="96" t="n">
        <f t="shared" si="4"/>
        <v>0</v>
      </c>
      <c r="W379" s="96" t="n">
        <f t="shared" si="5"/>
        <v>0</v>
      </c>
      <c r="X379" s="96" t="n">
        <f t="shared" si="6"/>
        <v>0</v>
      </c>
      <c r="Y379" s="96" t="n">
        <f t="shared" si="7"/>
        <v>0</v>
      </c>
      <c r="Z379" s="95" t="str">
        <f>IF(OR(ISBLANK('Prediction Log'!N394),ISBLANK('Bet Log'!$N379)), "", IF('Prediction Log'!W394="Y", "W", "L"))</f>
        <v/>
      </c>
      <c r="AA379" s="96" t="str">
        <f t="shared" si="8"/>
        <v/>
      </c>
      <c r="AB379" s="95" t="str">
        <f>IF(OR(ISBLANK('Prediction Log'!N394),ISBLANK('Bet Log'!$O379)), "", IF('Prediction Log'!X394="Y", "W", "L"))</f>
        <v/>
      </c>
      <c r="AC379" s="96" t="str">
        <f t="shared" si="9"/>
        <v/>
      </c>
      <c r="AD379" s="95"/>
      <c r="AE379" s="92" t="str">
        <f t="shared" si="10"/>
        <v/>
      </c>
      <c r="AF379" s="97" t="n">
        <f>IF(ISERROR('Bet Log'!$AA379+'Bet Log'!$AC379+'Bet Log'!$AE379), "", 'Bet Log'!$AA379+'Bet Log'!$AC379+'Bet Log'!$AE379)</f>
        <v>0</v>
      </c>
    </row>
    <row r="380" ht="14.25" customHeight="1">
      <c r="A380" s="92" t="n">
        <f>Games!A376</f>
        <v>15</v>
      </c>
      <c r="B380" s="92" t="str">
        <f>IF('Prediction Log'!B395=0, "",'Prediction Log'!B395)</f>
        <v>Wisconsin</v>
      </c>
      <c r="C380" s="92" t="str">
        <f>IF('Prediction Log'!C395=0, "",'Prediction Log'!C395)</f>
        <v>LSU</v>
      </c>
      <c r="D380" s="92" t="n">
        <f>IF('Prediction Log'!D395=0, "",'Prediction Log'!D395)</f>
        <v>10.5</v>
      </c>
      <c r="E380" s="92" t="n">
        <f>IF('Prediction Log'!E395=0, "",'Prediction Log'!E395)</f>
        <v>17</v>
      </c>
      <c r="F380" s="92" t="str">
        <f>IF('Prediction Log'!I395=0, "",'Prediction Log'!I395)</f>
        <v>LSU</v>
      </c>
      <c r="G380" s="70" t="str">
        <f>IF(ISBLANK(Games!B376), "",'Prediction Log'!$J395)</f>
        <v>LSU</v>
      </c>
      <c r="H380" s="93" t="n">
        <f>'Prediction Log'!$K395</f>
        <v>0.972279</v>
      </c>
      <c r="I380" s="92" t="str">
        <f>IF(ISBLANK(Games!M376), "",IF(AND(Games!M376="",Games!N376=""),"",IF(ISTEXT(Games!N376), "Side",Games!M376)))</f>
        <v/>
      </c>
      <c r="J380" s="92" t="str">
        <f>IF(ISBLANK(Games!M376), "",IF('Bet Log'!$I380="Spread", Games!O376, ""))</f>
        <v/>
      </c>
      <c r="K380" s="92" t="str">
        <f>IF(ISBLANK(Games!N376), "",IF(ISTEXT(Games!N376), Games!N376, ""))</f>
        <v/>
      </c>
      <c r="L380" s="92" t="str">
        <f>IF(ISBLANK(Games!Q376), "", Games!Q376)</f>
        <v/>
      </c>
      <c r="M380" s="92"/>
      <c r="N380" s="94"/>
      <c r="O380" s="94"/>
      <c r="P380" s="95"/>
      <c r="Q380" s="95"/>
      <c r="R380" s="95"/>
      <c r="S380" s="95"/>
      <c r="T380" s="96" t="n">
        <f t="shared" si="2"/>
        <v>0</v>
      </c>
      <c r="U380" s="96" t="n">
        <f t="shared" si="3"/>
        <v>0</v>
      </c>
      <c r="V380" s="96" t="n">
        <f t="shared" si="4"/>
        <v>0</v>
      </c>
      <c r="W380" s="96" t="n">
        <f t="shared" si="5"/>
        <v>0</v>
      </c>
      <c r="X380" s="96" t="n">
        <f t="shared" si="6"/>
        <v>0</v>
      </c>
      <c r="Y380" s="96" t="n">
        <f t="shared" si="7"/>
        <v>0</v>
      </c>
      <c r="Z380" s="95" t="str">
        <f>IF(OR(ISBLANK('Prediction Log'!N395),ISBLANK('Bet Log'!$N380)), "", IF('Prediction Log'!W395="Y", "W", "L"))</f>
        <v/>
      </c>
      <c r="AA380" s="96" t="str">
        <f t="shared" si="8"/>
        <v/>
      </c>
      <c r="AB380" s="95" t="str">
        <f>IF(OR(ISBLANK('Prediction Log'!N395),ISBLANK('Bet Log'!$O380)), "", IF('Prediction Log'!X395="Y", "W", "L"))</f>
        <v/>
      </c>
      <c r="AC380" s="96" t="str">
        <f t="shared" si="9"/>
        <v/>
      </c>
      <c r="AD380" s="95"/>
      <c r="AE380" s="92" t="str">
        <f t="shared" si="10"/>
        <v/>
      </c>
      <c r="AF380" s="97" t="n">
        <f>IF(ISERROR('Bet Log'!$AA380+'Bet Log'!$AC380+'Bet Log'!$AE380), "", 'Bet Log'!$AA380+'Bet Log'!$AC380+'Bet Log'!$AE380)</f>
        <v>0</v>
      </c>
    </row>
    <row r="381" ht="14.25" customHeight="1">
      <c r="A381" s="92" t="n">
        <f>Games!A377</f>
        <v>15</v>
      </c>
      <c r="B381" s="92" t="str">
        <f>IF('Prediction Log'!B396=0, "",'Prediction Log'!B396)</f>
        <v>Liberty</v>
      </c>
      <c r="C381" s="92" t="str">
        <f>IF('Prediction Log'!C396=0, "",'Prediction Log'!C396)</f>
        <v>Oregon</v>
      </c>
      <c r="D381" s="92" t="n">
        <f>IF('Prediction Log'!D396=0, "",'Prediction Log'!D396)</f>
        <v>14.5</v>
      </c>
      <c r="E381" s="92" t="n">
        <f>IF('Prediction Log'!E396=0, "",'Prediction Log'!E396)</f>
        <v>25</v>
      </c>
      <c r="F381" s="92" t="str">
        <f>IF('Prediction Log'!I396=0, "",'Prediction Log'!I396)</f>
        <v>Oregon</v>
      </c>
      <c r="G381" s="70" t="str">
        <f>IF(ISBLANK(Games!B377), "",'Prediction Log'!$J396)</f>
        <v>Oregon</v>
      </c>
      <c r="H381" s="93" t="n">
        <f>'Prediction Log'!$K396</f>
        <v>0.991891</v>
      </c>
      <c r="I381" s="92" t="str">
        <f>IF(ISBLANK(Games!M377), "",IF(AND(Games!M377="",Games!N377=""),"",IF(ISTEXT(Games!N377), "Side",Games!M377)))</f>
        <v/>
      </c>
      <c r="J381" s="92" t="str">
        <f>IF(ISBLANK(Games!M377), "",IF('Bet Log'!$I381="Spread", Games!O377, ""))</f>
        <v/>
      </c>
      <c r="K381" s="92" t="str">
        <f>IF(ISBLANK(Games!N377), "",IF(ISTEXT(Games!N377), Games!N377, ""))</f>
        <v/>
      </c>
      <c r="L381" s="92" t="str">
        <f>IF(ISBLANK(Games!Q377), "", Games!Q377)</f>
        <v/>
      </c>
      <c r="M381" s="92"/>
      <c r="N381" s="94"/>
      <c r="O381" s="94"/>
      <c r="P381" s="95"/>
      <c r="Q381" s="95"/>
      <c r="R381" s="95"/>
      <c r="S381" s="95"/>
      <c r="T381" s="96" t="n">
        <f t="shared" si="2"/>
        <v>0</v>
      </c>
      <c r="U381" s="96" t="n">
        <f t="shared" si="3"/>
        <v>0</v>
      </c>
      <c r="V381" s="96" t="n">
        <f t="shared" si="4"/>
        <v>0</v>
      </c>
      <c r="W381" s="96" t="n">
        <f t="shared" si="5"/>
        <v>0</v>
      </c>
      <c r="X381" s="96" t="n">
        <f t="shared" si="6"/>
        <v>0</v>
      </c>
      <c r="Y381" s="96" t="n">
        <f t="shared" si="7"/>
        <v>0</v>
      </c>
      <c r="Z381" s="95" t="str">
        <f>IF(OR(ISBLANK('Prediction Log'!N396),ISBLANK('Bet Log'!$N381)), "", IF('Prediction Log'!W396="Y", "W", "L"))</f>
        <v/>
      </c>
      <c r="AA381" s="96" t="str">
        <f t="shared" si="8"/>
        <v/>
      </c>
      <c r="AB381" s="95" t="str">
        <f>IF(OR(ISBLANK('Prediction Log'!N396),ISBLANK('Bet Log'!$O381)), "", IF('Prediction Log'!X396="Y", "W", "L"))</f>
        <v/>
      </c>
      <c r="AC381" s="96" t="str">
        <f t="shared" si="9"/>
        <v/>
      </c>
      <c r="AD381" s="95"/>
      <c r="AE381" s="92" t="str">
        <f t="shared" si="10"/>
        <v/>
      </c>
      <c r="AF381" s="97" t="n">
        <f>IF(ISERROR('Bet Log'!$AA381+'Bet Log'!$AC381+'Bet Log'!$AE381), "", 'Bet Log'!$AA381+'Bet Log'!$AC381+'Bet Log'!$AE381)</f>
        <v>0</v>
      </c>
    </row>
    <row r="382" ht="14.25" customHeight="1">
      <c r="A382" s="92" t="n">
        <f>Games!A378</f>
        <v>15</v>
      </c>
      <c r="B382" s="92" t="str">
        <f>IF('Prediction Log'!B397=0, "",'Prediction Log'!B397)</f>
        <v>Iowa</v>
      </c>
      <c r="C382" s="92" t="str">
        <f>IF('Prediction Log'!C397=0, "",'Prediction Log'!C397)</f>
        <v>Tennessee</v>
      </c>
      <c r="D382" s="92" t="n">
        <f>IF('Prediction Log'!D397=0, "",'Prediction Log'!D397)</f>
        <v>7.5</v>
      </c>
      <c r="E382" s="92" t="n">
        <f>IF('Prediction Log'!E397=0, "",'Prediction Log'!E397)</f>
        <v>5.9</v>
      </c>
      <c r="F382" s="92" t="str">
        <f>IF('Prediction Log'!I397=0, "",'Prediction Log'!I397)</f>
        <v>Tennessee</v>
      </c>
      <c r="G382" s="70" t="str">
        <f>IF(ISBLANK(Games!B378), "",'Prediction Log'!$J397)</f>
        <v>Tennessee</v>
      </c>
      <c r="H382" s="93" t="n">
        <f>'Prediction Log'!$K397</f>
        <v>0.780441</v>
      </c>
      <c r="I382" s="92" t="str">
        <f>IF(ISBLANK(Games!M378), "",IF(AND(Games!M378="",Games!N378=""),"",IF(ISTEXT(Games!N378), "Side",Games!M378)))</f>
        <v/>
      </c>
      <c r="J382" s="92" t="str">
        <f>IF(ISBLANK(Games!M378), "",IF('Bet Log'!$I382="Spread", Games!O378, ""))</f>
        <v/>
      </c>
      <c r="K382" s="92" t="str">
        <f>IF(ISBLANK(Games!N378), "",IF(ISTEXT(Games!N378), Games!N378, ""))</f>
        <v/>
      </c>
      <c r="L382" s="92" t="str">
        <f>IF(ISBLANK(Games!Q378), "", Games!Q378)</f>
        <v/>
      </c>
      <c r="M382" s="92"/>
      <c r="N382" s="94"/>
      <c r="O382" s="94"/>
      <c r="P382" s="95"/>
      <c r="Q382" s="95"/>
      <c r="R382" s="95"/>
      <c r="S382" s="95"/>
      <c r="T382" s="96" t="n">
        <f t="shared" si="2"/>
        <v>0</v>
      </c>
      <c r="U382" s="96" t="n">
        <f t="shared" si="3"/>
        <v>0</v>
      </c>
      <c r="V382" s="96" t="n">
        <f t="shared" si="4"/>
        <v>0</v>
      </c>
      <c r="W382" s="96" t="n">
        <f t="shared" si="5"/>
        <v>0</v>
      </c>
      <c r="X382" s="96" t="n">
        <f t="shared" si="6"/>
        <v>0</v>
      </c>
      <c r="Y382" s="96" t="n">
        <f t="shared" si="7"/>
        <v>0</v>
      </c>
      <c r="Z382" s="95" t="str">
        <f>IF(OR(ISBLANK('Prediction Log'!N397),ISBLANK('Bet Log'!$N382)), "", IF('Prediction Log'!W397="Y", "W", "L"))</f>
        <v/>
      </c>
      <c r="AA382" s="96" t="str">
        <f t="shared" si="8"/>
        <v/>
      </c>
      <c r="AB382" s="95" t="str">
        <f>IF(OR(ISBLANK('Prediction Log'!N397),ISBLANK('Bet Log'!$O382)), "", IF('Prediction Log'!X397="Y", "W", "L"))</f>
        <v/>
      </c>
      <c r="AC382" s="96" t="str">
        <f t="shared" si="9"/>
        <v/>
      </c>
      <c r="AD382" s="95"/>
      <c r="AE382" s="92" t="str">
        <f t="shared" si="10"/>
        <v/>
      </c>
      <c r="AF382" s="97" t="n">
        <f>IF(ISERROR('Bet Log'!$AA382+'Bet Log'!$AC382+'Bet Log'!$AE382), "", 'Bet Log'!$AA382+'Bet Log'!$AC382+'Bet Log'!$AE382)</f>
        <v>0</v>
      </c>
    </row>
    <row r="383" ht="14.25" customHeight="1">
      <c r="A383" s="92" t="n">
        <f>Games!A379</f>
        <v>15</v>
      </c>
      <c r="B383" s="92" t="str">
        <f>IF('Prediction Log'!B398=0, "",'Prediction Log'!B398)</f>
        <v>Alabama</v>
      </c>
      <c r="C383" s="92" t="str">
        <f>IF('Prediction Log'!C398=0, "",'Prediction Log'!C398)</f>
        <v>Michigan</v>
      </c>
      <c r="D383" s="92" t="n">
        <f>IF('Prediction Log'!D398=0, "",'Prediction Log'!D398)</f>
        <v>1.5</v>
      </c>
      <c r="E383" s="92" t="n">
        <f>IF('Prediction Log'!E398=0, "",'Prediction Log'!E398)</f>
        <v>12.9</v>
      </c>
      <c r="F383" s="92" t="str">
        <f>IF('Prediction Log'!I398=0, "",'Prediction Log'!I398)</f>
        <v>Michigan</v>
      </c>
      <c r="G383" s="70" t="str">
        <f>IF(ISBLANK(Games!B379), "",'Prediction Log'!$J398)</f>
        <v>Michigan</v>
      </c>
      <c r="H383" s="93" t="n">
        <f>'Prediction Log'!$K398</f>
        <v>0.943419</v>
      </c>
      <c r="I383" s="92" t="str">
        <f>IF(ISBLANK(Games!M379), "",IF(AND(Games!M379="",Games!N379=""),"",IF(ISTEXT(Games!N379), "Side",Games!M379)))</f>
        <v/>
      </c>
      <c r="J383" s="92" t="str">
        <f>IF(ISBLANK(Games!M379), "",IF('Bet Log'!$I383="Spread", Games!O379, ""))</f>
        <v/>
      </c>
      <c r="K383" s="92" t="str">
        <f>IF(ISBLANK(Games!N379), "",IF(ISTEXT(Games!N379), Games!N379, ""))</f>
        <v/>
      </c>
      <c r="L383" s="92" t="str">
        <f>IF(ISBLANK(Games!Q379), "", Games!Q379)</f>
        <v/>
      </c>
      <c r="M383" s="92"/>
      <c r="N383" s="94"/>
      <c r="O383" s="94"/>
      <c r="P383" s="95"/>
      <c r="Q383" s="95"/>
      <c r="R383" s="95"/>
      <c r="S383" s="95"/>
      <c r="T383" s="96" t="n">
        <f t="shared" si="2"/>
        <v>0</v>
      </c>
      <c r="U383" s="96" t="n">
        <f t="shared" si="3"/>
        <v>0</v>
      </c>
      <c r="V383" s="96" t="n">
        <f t="shared" si="4"/>
        <v>0</v>
      </c>
      <c r="W383" s="96" t="n">
        <f t="shared" si="5"/>
        <v>0</v>
      </c>
      <c r="X383" s="96" t="n">
        <f t="shared" si="6"/>
        <v>0</v>
      </c>
      <c r="Y383" s="96" t="n">
        <f t="shared" si="7"/>
        <v>0</v>
      </c>
      <c r="Z383" s="95" t="str">
        <f>IF(OR(ISBLANK('Prediction Log'!N398),ISBLANK('Bet Log'!$N383)), "", IF('Prediction Log'!W398="Y", "W", "L"))</f>
        <v/>
      </c>
      <c r="AA383" s="96" t="str">
        <f t="shared" si="8"/>
        <v/>
      </c>
      <c r="AB383" s="95" t="str">
        <f>IF(OR(ISBLANK('Prediction Log'!N398),ISBLANK('Bet Log'!$O383)), "", IF('Prediction Log'!X398="Y", "W", "L"))</f>
        <v/>
      </c>
      <c r="AC383" s="96" t="str">
        <f t="shared" si="9"/>
        <v/>
      </c>
      <c r="AD383" s="95"/>
      <c r="AE383" s="92" t="str">
        <f t="shared" si="10"/>
        <v/>
      </c>
      <c r="AF383" s="97" t="n">
        <f>IF(ISERROR('Bet Log'!$AA383+'Bet Log'!$AC383+'Bet Log'!$AE383), "", 'Bet Log'!$AA383+'Bet Log'!$AC383+'Bet Log'!$AE383)</f>
        <v>0</v>
      </c>
    </row>
    <row r="384" ht="14.25" customHeight="1">
      <c r="A384" s="92" t="n">
        <f>Games!A380</f>
        <v>15</v>
      </c>
      <c r="B384" s="92" t="str">
        <f>IF('Prediction Log'!B399=0, "",'Prediction Log'!B399)</f>
        <v>Texas</v>
      </c>
      <c r="C384" s="92" t="str">
        <f>IF('Prediction Log'!C399=0, "",'Prediction Log'!C399)</f>
        <v>Washington</v>
      </c>
      <c r="D384" s="92" t="n">
        <f>IF('Prediction Log'!D399=0, "",'Prediction Log'!D399)</f>
        <v>-4.5</v>
      </c>
      <c r="E384" s="92" t="n">
        <f>IF('Prediction Log'!E399=0, "",'Prediction Log'!E399)</f>
        <v>-8.7</v>
      </c>
      <c r="F384" s="92" t="str">
        <f>IF('Prediction Log'!I399=0, "",'Prediction Log'!I399)</f>
        <v>Texas</v>
      </c>
      <c r="G384" s="70" t="str">
        <f>IF(ISBLANK(Games!B380), "",'Prediction Log'!$J399)</f>
        <v>Texas</v>
      </c>
      <c r="H384" s="93" t="n">
        <f>'Prediction Log'!$K399</f>
        <v>0.805937</v>
      </c>
      <c r="I384" s="92" t="str">
        <f>IF(ISBLANK(Games!M380), "",IF(AND(Games!M380="",Games!N380=""),"",IF(ISTEXT(Games!N380), "Side",Games!M380)))</f>
        <v/>
      </c>
      <c r="J384" s="92" t="str">
        <f>IF(ISBLANK(Games!M380), "",IF('Bet Log'!$I384="Spread", Games!O380, ""))</f>
        <v/>
      </c>
      <c r="K384" s="92" t="str">
        <f>IF(ISBLANK(Games!N380), "",IF(ISTEXT(Games!N380), Games!N380, ""))</f>
        <v/>
      </c>
      <c r="L384" s="92" t="str">
        <f>IF(ISBLANK(Games!Q380), "", Games!Q380)</f>
        <v/>
      </c>
      <c r="M384" s="92"/>
      <c r="N384" s="94"/>
      <c r="O384" s="94"/>
      <c r="P384" s="95"/>
      <c r="Q384" s="95"/>
      <c r="R384" s="95"/>
      <c r="S384" s="95"/>
      <c r="T384" s="96" t="n">
        <f t="shared" si="2"/>
        <v>0</v>
      </c>
      <c r="U384" s="96" t="n">
        <f t="shared" si="3"/>
        <v>0</v>
      </c>
      <c r="V384" s="96" t="n">
        <f t="shared" si="4"/>
        <v>0</v>
      </c>
      <c r="W384" s="96" t="n">
        <f t="shared" si="5"/>
        <v>0</v>
      </c>
      <c r="X384" s="96" t="n">
        <f t="shared" si="6"/>
        <v>0</v>
      </c>
      <c r="Y384" s="96" t="n">
        <f t="shared" si="7"/>
        <v>0</v>
      </c>
      <c r="Z384" s="95" t="str">
        <f>IF(OR(ISBLANK('Prediction Log'!N399),ISBLANK('Bet Log'!$N384)), "", IF('Prediction Log'!W399="Y", "W", "L"))</f>
        <v/>
      </c>
      <c r="AA384" s="96" t="str">
        <f t="shared" si="8"/>
        <v/>
      </c>
      <c r="AB384" s="95" t="str">
        <f>IF(OR(ISBLANK('Prediction Log'!N399),ISBLANK('Bet Log'!$O384)), "", IF('Prediction Log'!X399="Y", "W", "L"))</f>
        <v/>
      </c>
      <c r="AC384" s="96" t="str">
        <f t="shared" si="9"/>
        <v/>
      </c>
      <c r="AD384" s="95"/>
      <c r="AE384" s="92" t="str">
        <f t="shared" si="10"/>
        <v/>
      </c>
      <c r="AF384" s="97" t="n">
        <f>IF(ISERROR('Bet Log'!$AA384+'Bet Log'!$AC384+'Bet Log'!$AE384), "", 'Bet Log'!$AA384+'Bet Log'!$AC384+'Bet Log'!$AE384)</f>
        <v>0</v>
      </c>
    </row>
    <row r="385" ht="14.25" customHeight="1">
      <c r="A385" s="92" t="n">
        <f>Games!A381</f>
        <v>15</v>
      </c>
      <c r="B385" s="92" t="str">
        <f>IF('Prediction Log'!B400=0, "",'Prediction Log'!B400)</f>
        <v>Michigan</v>
      </c>
      <c r="C385" s="92" t="str">
        <f>IF('Prediction Log'!C400=0, "",'Prediction Log'!C400)</f>
        <v>Washington</v>
      </c>
      <c r="D385" s="92" t="n">
        <f>IF('Prediction Log'!D400=0, "",'Prediction Log'!D400)</f>
        <v>-4.5</v>
      </c>
      <c r="E385" s="92" t="n">
        <f>IF('Prediction Log'!E400=0, "",'Prediction Log'!E400)</f>
        <v>-23.1</v>
      </c>
      <c r="F385" s="92" t="str">
        <f>IF('Prediction Log'!I400=0, "",'Prediction Log'!I400)</f>
        <v>Michigan</v>
      </c>
      <c r="G385" s="70" t="str">
        <f>IF(ISBLANK(Games!B381), "",'Prediction Log'!$J400)</f>
        <v>Michigan</v>
      </c>
      <c r="H385" s="93" t="n">
        <f>'Prediction Log'!$K400</f>
        <v>0.987975</v>
      </c>
      <c r="I385" s="92" t="str">
        <f>IF(ISBLANK(Games!M381), "",IF(AND(Games!M381="",Games!N381=""),"",IF(ISTEXT(Games!N381), "Side",Games!M381)))</f>
        <v/>
      </c>
      <c r="J385" s="92" t="str">
        <f>IF(ISBLANK(Games!M381), "",IF('Bet Log'!$I385="Spread", Games!O381, ""))</f>
        <v/>
      </c>
      <c r="K385" s="92" t="str">
        <f>IF(ISBLANK(Games!N381), "",IF(ISTEXT(Games!N381), Games!N381, ""))</f>
        <v/>
      </c>
      <c r="L385" s="92" t="str">
        <f>IF(ISBLANK(Games!Q381), "", Games!Q381)</f>
        <v/>
      </c>
      <c r="M385" s="92"/>
      <c r="N385" s="94"/>
      <c r="O385" s="94"/>
      <c r="P385" s="95"/>
      <c r="Q385" s="95"/>
      <c r="R385" s="95"/>
      <c r="S385" s="95"/>
      <c r="T385" s="96" t="n">
        <f t="shared" si="2"/>
        <v>0</v>
      </c>
      <c r="U385" s="96" t="n">
        <f t="shared" si="3"/>
        <v>0</v>
      </c>
      <c r="V385" s="96" t="n">
        <f t="shared" si="4"/>
        <v>0</v>
      </c>
      <c r="W385" s="96" t="n">
        <f t="shared" si="5"/>
        <v>0</v>
      </c>
      <c r="X385" s="96" t="n">
        <f t="shared" si="6"/>
        <v>0</v>
      </c>
      <c r="Y385" s="96" t="n">
        <f t="shared" si="7"/>
        <v>0</v>
      </c>
      <c r="Z385" s="95" t="str">
        <f>IF(OR(ISBLANK('Prediction Log'!N400),ISBLANK('Bet Log'!$N385)), "", IF('Prediction Log'!W400="Y", "W", "L"))</f>
        <v/>
      </c>
      <c r="AA385" s="96" t="str">
        <f t="shared" si="8"/>
        <v/>
      </c>
      <c r="AB385" s="95" t="str">
        <f>IF(OR(ISBLANK('Prediction Log'!N400),ISBLANK('Bet Log'!$O385)), "", IF('Prediction Log'!X400="Y", "W", "L"))</f>
        <v/>
      </c>
      <c r="AC385" s="96" t="str">
        <f t="shared" si="9"/>
        <v/>
      </c>
      <c r="AD385" s="95"/>
      <c r="AE385" s="92" t="str">
        <f t="shared" si="10"/>
        <v/>
      </c>
      <c r="AF385" s="97" t="n">
        <f>IF(ISERROR('Bet Log'!$AA385+'Bet Log'!$AC385+'Bet Log'!$AE385), "", 'Bet Log'!$AA385+'Bet Log'!$AC385+'Bet Log'!$AE385)</f>
        <v>0</v>
      </c>
    </row>
    <row r="386" ht="14.25" customHeight="1">
      <c r="A386" s="92" t="str">
        <f>Games!A382</f>
        <v/>
      </c>
      <c r="B386" s="92" t="str">
        <f>IF('Prediction Log'!B401=0, "",'Prediction Log'!B401)</f>
        <v/>
      </c>
      <c r="C386" s="92" t="str">
        <f>IF('Prediction Log'!C401=0, "",'Prediction Log'!C401)</f>
        <v/>
      </c>
      <c r="D386" s="92" t="str">
        <f>IF('Prediction Log'!D401=0, "",'Prediction Log'!D401)</f>
        <v/>
      </c>
      <c r="E386" s="92" t="str">
        <f>IF('Prediction Log'!E401=0, "",'Prediction Log'!E401)</f>
        <v/>
      </c>
      <c r="F386" s="92" t="str">
        <f>IF('Prediction Log'!I401=0, "",'Prediction Log'!I401)</f>
        <v/>
      </c>
      <c r="G386" s="70" t="str">
        <f>IF(ISBLANK(Games!B382), "",'Prediction Log'!$J401)</f>
        <v/>
      </c>
      <c r="H386" s="93" t="str">
        <f>'Prediction Log'!$K401</f>
        <v/>
      </c>
      <c r="I386" s="92" t="str">
        <f>IF(ISBLANK(Games!M382), "",IF(AND(Games!M382="",Games!N382=""),"",IF(ISTEXT(Games!N382), "Side",Games!M382)))</f>
        <v/>
      </c>
      <c r="J386" s="92" t="str">
        <f>IF(ISBLANK(Games!M382), "",IF('Bet Log'!$I386="Spread", Games!O382, ""))</f>
        <v/>
      </c>
      <c r="K386" s="92" t="str">
        <f>IF(ISBLANK(Games!N382), "",IF(ISTEXT(Games!N382), Games!N382, ""))</f>
        <v/>
      </c>
      <c r="L386" s="92" t="str">
        <f>IF(ISBLANK(Games!Q382), "", Games!Q382)</f>
        <v/>
      </c>
      <c r="M386" s="92"/>
      <c r="N386" s="94"/>
      <c r="O386" s="94"/>
      <c r="P386" s="95"/>
      <c r="Q386" s="95"/>
      <c r="R386" s="95"/>
      <c r="S386" s="95"/>
      <c r="T386" s="96" t="n">
        <f t="shared" si="2"/>
        <v>0</v>
      </c>
      <c r="U386" s="96" t="n">
        <f t="shared" si="3"/>
        <v>0</v>
      </c>
      <c r="V386" s="96" t="n">
        <f t="shared" si="4"/>
        <v>0</v>
      </c>
      <c r="W386" s="96" t="n">
        <f t="shared" si="5"/>
        <v>0</v>
      </c>
      <c r="X386" s="96" t="n">
        <f t="shared" si="6"/>
        <v>0</v>
      </c>
      <c r="Y386" s="96" t="n">
        <f t="shared" si="7"/>
        <v>0</v>
      </c>
      <c r="Z386" s="95" t="str">
        <f>IF(OR(ISBLANK('Prediction Log'!N401),ISBLANK('Bet Log'!$N386)), "", IF('Prediction Log'!W401="Y", "W", "L"))</f>
        <v/>
      </c>
      <c r="AA386" s="96" t="str">
        <f t="shared" si="8"/>
        <v/>
      </c>
      <c r="AB386" s="95" t="str">
        <f>IF(OR(ISBLANK('Prediction Log'!N401),ISBLANK('Bet Log'!$O386)), "", IF('Prediction Log'!X401="Y", "W", "L"))</f>
        <v/>
      </c>
      <c r="AC386" s="96" t="str">
        <f t="shared" si="9"/>
        <v/>
      </c>
      <c r="AD386" s="95"/>
      <c r="AE386" s="92" t="str">
        <f t="shared" si="10"/>
        <v/>
      </c>
      <c r="AF386" s="97" t="n">
        <f>IF(ISERROR('Bet Log'!$AA386+'Bet Log'!$AC386+'Bet Log'!$AE386), "", 'Bet Log'!$AA386+'Bet Log'!$AC386+'Bet Log'!$AE386)</f>
        <v>0</v>
      </c>
    </row>
    <row r="387" ht="14.25" customHeight="1">
      <c r="A387" s="92" t="str">
        <f>Games!A383</f>
        <v/>
      </c>
      <c r="B387" s="92" t="str">
        <f>IF('Prediction Log'!B402=0, "",'Prediction Log'!B402)</f>
        <v/>
      </c>
      <c r="C387" s="92" t="str">
        <f>IF('Prediction Log'!C402=0, "",'Prediction Log'!C402)</f>
        <v/>
      </c>
      <c r="D387" s="92" t="str">
        <f>IF('Prediction Log'!D402=0, "",'Prediction Log'!D402)</f>
        <v/>
      </c>
      <c r="E387" s="92" t="str">
        <f>IF('Prediction Log'!E402=0, "",'Prediction Log'!E402)</f>
        <v/>
      </c>
      <c r="F387" s="92" t="str">
        <f>IF('Prediction Log'!I402=0, "",'Prediction Log'!I402)</f>
        <v/>
      </c>
      <c r="G387" s="70" t="str">
        <f>IF(ISBLANK(Games!B383), "",'Prediction Log'!$J402)</f>
        <v/>
      </c>
      <c r="H387" s="93" t="str">
        <f>'Prediction Log'!$K402</f>
        <v/>
      </c>
      <c r="I387" s="92" t="str">
        <f>IF(ISBLANK(Games!M383), "",IF(AND(Games!M383="",Games!N383=""),"",IF(ISTEXT(Games!N383), "Side",Games!M383)))</f>
        <v/>
      </c>
      <c r="J387" s="92" t="str">
        <f>IF(ISBLANK(Games!M383), "",IF('Bet Log'!$I387="Spread", Games!O383, ""))</f>
        <v/>
      </c>
      <c r="K387" s="92" t="str">
        <f>IF(ISBLANK(Games!N383), "",IF(ISTEXT(Games!N383), Games!N383, ""))</f>
        <v/>
      </c>
      <c r="L387" s="92" t="str">
        <f>IF(ISBLANK(Games!Q383), "", Games!Q383)</f>
        <v/>
      </c>
      <c r="M387" s="92"/>
      <c r="N387" s="94"/>
      <c r="O387" s="94"/>
      <c r="P387" s="95"/>
      <c r="Q387" s="95"/>
      <c r="R387" s="95"/>
      <c r="S387" s="95"/>
      <c r="T387" s="96" t="n">
        <f t="shared" si="2"/>
        <v>0</v>
      </c>
      <c r="U387" s="96" t="n">
        <f t="shared" si="3"/>
        <v>0</v>
      </c>
      <c r="V387" s="96" t="n">
        <f t="shared" si="4"/>
        <v>0</v>
      </c>
      <c r="W387" s="96" t="n">
        <f t="shared" si="5"/>
        <v>0</v>
      </c>
      <c r="X387" s="96" t="n">
        <f t="shared" si="6"/>
        <v>0</v>
      </c>
      <c r="Y387" s="96" t="n">
        <f t="shared" si="7"/>
        <v>0</v>
      </c>
      <c r="Z387" s="95" t="str">
        <f>IF(OR(ISBLANK('Prediction Log'!N402),ISBLANK('Bet Log'!$N387)), "", IF('Prediction Log'!W402="Y", "W", "L"))</f>
        <v/>
      </c>
      <c r="AA387" s="96" t="str">
        <f t="shared" si="8"/>
        <v/>
      </c>
      <c r="AB387" s="95" t="str">
        <f>IF(OR(ISBLANK('Prediction Log'!N402),ISBLANK('Bet Log'!$O387)), "", IF('Prediction Log'!X402="Y", "W", "L"))</f>
        <v/>
      </c>
      <c r="AC387" s="96" t="str">
        <f t="shared" si="9"/>
        <v/>
      </c>
      <c r="AD387" s="95"/>
      <c r="AE387" s="92" t="str">
        <f t="shared" si="10"/>
        <v/>
      </c>
      <c r="AF387" s="97" t="n">
        <f>IF(ISERROR('Bet Log'!$AA387+'Bet Log'!$AC387+'Bet Log'!$AE387), "", 'Bet Log'!$AA387+'Bet Log'!$AC387+'Bet Log'!$AE387)</f>
        <v>0</v>
      </c>
    </row>
    <row r="388" ht="14.25" customHeight="1">
      <c r="A388" s="92" t="str">
        <f>Games!A384</f>
        <v/>
      </c>
      <c r="B388" s="92" t="str">
        <f>IF('Prediction Log'!B403=0, "",'Prediction Log'!B403)</f>
        <v/>
      </c>
      <c r="C388" s="92" t="str">
        <f>IF('Prediction Log'!C403=0, "",'Prediction Log'!C403)</f>
        <v/>
      </c>
      <c r="D388" s="92" t="str">
        <f>IF('Prediction Log'!D403=0, "",'Prediction Log'!D403)</f>
        <v/>
      </c>
      <c r="E388" s="92" t="str">
        <f>IF('Prediction Log'!E403=0, "",'Prediction Log'!E403)</f>
        <v/>
      </c>
      <c r="F388" s="92" t="str">
        <f>IF('Prediction Log'!I403=0, "",'Prediction Log'!I403)</f>
        <v/>
      </c>
      <c r="G388" s="70" t="str">
        <f>IF(ISBLANK(Games!B384), "",'Prediction Log'!$J403)</f>
        <v/>
      </c>
      <c r="H388" s="93" t="str">
        <f>'Prediction Log'!$K403</f>
        <v/>
      </c>
      <c r="I388" s="92" t="str">
        <f>IF(ISBLANK(Games!M384), "",IF(AND(Games!M384="",Games!N384=""),"",IF(ISTEXT(Games!N384), "Side",Games!M384)))</f>
        <v/>
      </c>
      <c r="J388" s="92" t="str">
        <f>IF(ISBLANK(Games!M384), "",IF('Bet Log'!$I388="Spread", Games!O384, ""))</f>
        <v/>
      </c>
      <c r="K388" s="92" t="str">
        <f>IF(ISBLANK(Games!N384), "",IF(ISTEXT(Games!N384), Games!N384, ""))</f>
        <v/>
      </c>
      <c r="L388" s="92" t="str">
        <f>IF(ISBLANK(Games!Q384), "", Games!Q384)</f>
        <v/>
      </c>
      <c r="M388" s="92"/>
      <c r="N388" s="94"/>
      <c r="O388" s="94"/>
      <c r="P388" s="95"/>
      <c r="Q388" s="95"/>
      <c r="R388" s="95"/>
      <c r="S388" s="95"/>
      <c r="T388" s="96" t="n">
        <f t="shared" si="2"/>
        <v>0</v>
      </c>
      <c r="U388" s="96" t="n">
        <f t="shared" si="3"/>
        <v>0</v>
      </c>
      <c r="V388" s="96" t="n">
        <f t="shared" si="4"/>
        <v>0</v>
      </c>
      <c r="W388" s="96" t="n">
        <f t="shared" si="5"/>
        <v>0</v>
      </c>
      <c r="X388" s="96" t="n">
        <f t="shared" si="6"/>
        <v>0</v>
      </c>
      <c r="Y388" s="96" t="n">
        <f t="shared" si="7"/>
        <v>0</v>
      </c>
      <c r="Z388" s="95" t="str">
        <f>IF(OR(ISBLANK('Prediction Log'!N403),ISBLANK('Bet Log'!$N388)), "", IF('Prediction Log'!W403="Y", "W", "L"))</f>
        <v/>
      </c>
      <c r="AA388" s="96" t="str">
        <f t="shared" si="8"/>
        <v/>
      </c>
      <c r="AB388" s="95" t="str">
        <f>IF(OR(ISBLANK('Prediction Log'!N403),ISBLANK('Bet Log'!$O388)), "", IF('Prediction Log'!X403="Y", "W", "L"))</f>
        <v/>
      </c>
      <c r="AC388" s="96" t="str">
        <f t="shared" si="9"/>
        <v/>
      </c>
      <c r="AD388" s="95"/>
      <c r="AE388" s="92" t="str">
        <f t="shared" si="10"/>
        <v/>
      </c>
      <c r="AF388" s="97" t="n">
        <f>IF(ISERROR('Bet Log'!$AA388+'Bet Log'!$AC388+'Bet Log'!$AE388), "", 'Bet Log'!$AA388+'Bet Log'!$AC388+'Bet Log'!$AE388)</f>
        <v>0</v>
      </c>
    </row>
    <row r="389" ht="14.25" customHeight="1">
      <c r="A389" s="92" t="str">
        <f>Games!A385</f>
        <v/>
      </c>
      <c r="B389" s="92" t="str">
        <f>IF('Prediction Log'!B404=0, "",'Prediction Log'!B404)</f>
        <v/>
      </c>
      <c r="C389" s="92" t="str">
        <f>IF('Prediction Log'!C404=0, "",'Prediction Log'!C404)</f>
        <v/>
      </c>
      <c r="D389" s="92" t="str">
        <f>IF('Prediction Log'!D404=0, "",'Prediction Log'!D404)</f>
        <v/>
      </c>
      <c r="E389" s="92" t="str">
        <f>IF('Prediction Log'!E404=0, "",'Prediction Log'!E404)</f>
        <v/>
      </c>
      <c r="F389" s="92" t="str">
        <f>IF('Prediction Log'!I404=0, "",'Prediction Log'!I404)</f>
        <v/>
      </c>
      <c r="G389" s="70" t="str">
        <f>IF(ISBLANK(Games!B385), "",'Prediction Log'!$J404)</f>
        <v/>
      </c>
      <c r="H389" s="93" t="str">
        <f>'Prediction Log'!$K404</f>
        <v/>
      </c>
      <c r="I389" s="92" t="str">
        <f>IF(ISBLANK(Games!M385), "",IF(AND(Games!M385="",Games!N385=""),"",IF(ISTEXT(Games!N385), "Side",Games!M385)))</f>
        <v/>
      </c>
      <c r="J389" s="92" t="str">
        <f>IF(ISBLANK(Games!M385), "",IF('Bet Log'!$I389="Spread", Games!O385, ""))</f>
        <v/>
      </c>
      <c r="K389" s="92" t="str">
        <f>IF(ISBLANK(Games!N385), "",IF(ISTEXT(Games!N385), Games!N385, ""))</f>
        <v/>
      </c>
      <c r="L389" s="92" t="str">
        <f>IF(ISBLANK(Games!Q385), "", Games!Q385)</f>
        <v/>
      </c>
      <c r="M389" s="92"/>
      <c r="N389" s="94"/>
      <c r="O389" s="94"/>
      <c r="P389" s="95"/>
      <c r="Q389" s="95"/>
      <c r="R389" s="95"/>
      <c r="S389" s="95"/>
      <c r="T389" s="96" t="n">
        <f t="shared" si="2"/>
        <v>0</v>
      </c>
      <c r="U389" s="96" t="n">
        <f t="shared" si="3"/>
        <v>0</v>
      </c>
      <c r="V389" s="96" t="n">
        <f t="shared" si="4"/>
        <v>0</v>
      </c>
      <c r="W389" s="96" t="n">
        <f t="shared" si="5"/>
        <v>0</v>
      </c>
      <c r="X389" s="96" t="n">
        <f t="shared" si="6"/>
        <v>0</v>
      </c>
      <c r="Y389" s="96" t="n">
        <f t="shared" si="7"/>
        <v>0</v>
      </c>
      <c r="Z389" s="95" t="str">
        <f>IF(OR(ISBLANK('Prediction Log'!N404),ISBLANK('Bet Log'!$N389)), "", IF('Prediction Log'!W404="Y", "W", "L"))</f>
        <v/>
      </c>
      <c r="AA389" s="96" t="str">
        <f t="shared" si="8"/>
        <v/>
      </c>
      <c r="AB389" s="95" t="str">
        <f>IF(OR(ISBLANK('Prediction Log'!N404),ISBLANK('Bet Log'!$O389)), "", IF('Prediction Log'!X404="Y", "W", "L"))</f>
        <v/>
      </c>
      <c r="AC389" s="96" t="str">
        <f t="shared" si="9"/>
        <v/>
      </c>
      <c r="AD389" s="95"/>
      <c r="AE389" s="92" t="str">
        <f t="shared" si="10"/>
        <v/>
      </c>
      <c r="AF389" s="97" t="n">
        <f>IF(ISERROR('Bet Log'!$AA389+'Bet Log'!$AC389+'Bet Log'!$AE389), "", 'Bet Log'!$AA389+'Bet Log'!$AC389+'Bet Log'!$AE389)</f>
        <v>0</v>
      </c>
    </row>
    <row r="390" ht="14.25" customHeight="1">
      <c r="A390" s="92" t="str">
        <f>Games!A386</f>
        <v/>
      </c>
      <c r="B390" s="92" t="str">
        <f>IF('Prediction Log'!B405=0, "",'Prediction Log'!B405)</f>
        <v/>
      </c>
      <c r="C390" s="92" t="str">
        <f>IF('Prediction Log'!C405=0, "",'Prediction Log'!C405)</f>
        <v/>
      </c>
      <c r="D390" s="92" t="str">
        <f>IF('Prediction Log'!D405=0, "",'Prediction Log'!D405)</f>
        <v/>
      </c>
      <c r="E390" s="92" t="str">
        <f>IF('Prediction Log'!E405=0, "",'Prediction Log'!E405)</f>
        <v/>
      </c>
      <c r="F390" s="92" t="str">
        <f>IF('Prediction Log'!I405=0, "",'Prediction Log'!I405)</f>
        <v/>
      </c>
      <c r="G390" s="70" t="str">
        <f>IF(ISBLANK(Games!B386), "",'Prediction Log'!$J405)</f>
        <v/>
      </c>
      <c r="H390" s="93" t="str">
        <f>'Prediction Log'!$K405</f>
        <v/>
      </c>
      <c r="I390" s="92" t="str">
        <f>IF(ISBLANK(Games!M386), "",IF(AND(Games!M386="",Games!N386=""),"",IF(ISTEXT(Games!N386), "Side",Games!M386)))</f>
        <v/>
      </c>
      <c r="J390" s="92" t="str">
        <f>IF(ISBLANK(Games!M386), "",IF('Bet Log'!$I390="Spread", Games!O386, ""))</f>
        <v/>
      </c>
      <c r="K390" s="92" t="str">
        <f>IF(ISBLANK(Games!N386), "",IF(ISTEXT(Games!N386), Games!N386, ""))</f>
        <v/>
      </c>
      <c r="L390" s="92" t="str">
        <f>IF(ISBLANK(Games!Q386), "", Games!Q386)</f>
        <v/>
      </c>
      <c r="M390" s="92"/>
      <c r="N390" s="94"/>
      <c r="O390" s="94"/>
      <c r="P390" s="95"/>
      <c r="Q390" s="95"/>
      <c r="R390" s="95"/>
      <c r="S390" s="95"/>
      <c r="T390" s="96" t="n">
        <f t="shared" si="2"/>
        <v>0</v>
      </c>
      <c r="U390" s="96" t="n">
        <f t="shared" si="3"/>
        <v>0</v>
      </c>
      <c r="V390" s="96" t="n">
        <f t="shared" si="4"/>
        <v>0</v>
      </c>
      <c r="W390" s="96" t="n">
        <f t="shared" si="5"/>
        <v>0</v>
      </c>
      <c r="X390" s="96" t="n">
        <f t="shared" si="6"/>
        <v>0</v>
      </c>
      <c r="Y390" s="96" t="n">
        <f t="shared" si="7"/>
        <v>0</v>
      </c>
      <c r="Z390" s="95" t="str">
        <f>IF(OR(ISBLANK('Prediction Log'!N405),ISBLANK('Bet Log'!$N390)), "", IF('Prediction Log'!W405="Y", "W", "L"))</f>
        <v/>
      </c>
      <c r="AA390" s="96" t="str">
        <f t="shared" si="8"/>
        <v/>
      </c>
      <c r="AB390" s="95" t="str">
        <f>IF(OR(ISBLANK('Prediction Log'!N405),ISBLANK('Bet Log'!$O390)), "", IF('Prediction Log'!X405="Y", "W", "L"))</f>
        <v/>
      </c>
      <c r="AC390" s="96" t="str">
        <f t="shared" si="9"/>
        <v/>
      </c>
      <c r="AD390" s="95"/>
      <c r="AE390" s="92" t="str">
        <f t="shared" si="10"/>
        <v/>
      </c>
      <c r="AF390" s="97" t="n">
        <f>IF(ISERROR('Bet Log'!$AA390+'Bet Log'!$AC390+'Bet Log'!$AE390), "", 'Bet Log'!$AA390+'Bet Log'!$AC390+'Bet Log'!$AE390)</f>
        <v>0</v>
      </c>
    </row>
    <row r="391" ht="14.25" customHeight="1">
      <c r="A391" s="92" t="str">
        <f>Games!A387</f>
        <v/>
      </c>
      <c r="B391" s="92" t="str">
        <f>IF('Prediction Log'!B406=0, "",'Prediction Log'!B406)</f>
        <v/>
      </c>
      <c r="C391" s="92" t="str">
        <f>IF('Prediction Log'!C406=0, "",'Prediction Log'!C406)</f>
        <v/>
      </c>
      <c r="D391" s="92" t="str">
        <f>IF('Prediction Log'!D406=0, "",'Prediction Log'!D406)</f>
        <v/>
      </c>
      <c r="E391" s="92" t="str">
        <f>IF('Prediction Log'!E406=0, "",'Prediction Log'!E406)</f>
        <v/>
      </c>
      <c r="F391" s="92" t="str">
        <f>IF('Prediction Log'!I406=0, "",'Prediction Log'!I406)</f>
        <v/>
      </c>
      <c r="G391" s="70" t="str">
        <f>IF(ISBLANK(Games!B387), "",'Prediction Log'!$J406)</f>
        <v/>
      </c>
      <c r="H391" s="93" t="str">
        <f>'Prediction Log'!$K406</f>
        <v/>
      </c>
      <c r="I391" s="92" t="str">
        <f>IF(ISBLANK(Games!M387), "",IF(AND(Games!M387="",Games!N387=""),"",IF(ISTEXT(Games!N387), "Side",Games!M387)))</f>
        <v/>
      </c>
      <c r="J391" s="92" t="str">
        <f>IF(ISBLANK(Games!M387), "",IF('Bet Log'!$I391="Spread", Games!O387, ""))</f>
        <v/>
      </c>
      <c r="K391" s="92" t="str">
        <f>IF(ISBLANK(Games!N387), "",IF(ISTEXT(Games!N387), Games!N387, ""))</f>
        <v/>
      </c>
      <c r="L391" s="92" t="str">
        <f>IF(ISBLANK(Games!Q387), "", Games!Q387)</f>
        <v/>
      </c>
      <c r="M391" s="92"/>
      <c r="N391" s="94"/>
      <c r="O391" s="94"/>
      <c r="P391" s="95"/>
      <c r="Q391" s="95"/>
      <c r="R391" s="95"/>
      <c r="S391" s="95"/>
      <c r="T391" s="96" t="n">
        <f t="shared" si="2"/>
        <v>0</v>
      </c>
      <c r="U391" s="96" t="n">
        <f t="shared" si="3"/>
        <v>0</v>
      </c>
      <c r="V391" s="96" t="n">
        <f t="shared" si="4"/>
        <v>0</v>
      </c>
      <c r="W391" s="96" t="n">
        <f t="shared" si="5"/>
        <v>0</v>
      </c>
      <c r="X391" s="96" t="n">
        <f t="shared" si="6"/>
        <v>0</v>
      </c>
      <c r="Y391" s="96" t="n">
        <f t="shared" si="7"/>
        <v>0</v>
      </c>
      <c r="Z391" s="95" t="str">
        <f>IF(OR(ISBLANK('Prediction Log'!N406),ISBLANK('Bet Log'!$N391)), "", IF('Prediction Log'!W406="Y", "W", "L"))</f>
        <v/>
      </c>
      <c r="AA391" s="96" t="str">
        <f t="shared" si="8"/>
        <v/>
      </c>
      <c r="AB391" s="95" t="str">
        <f>IF(OR(ISBLANK('Prediction Log'!N406),ISBLANK('Bet Log'!$O391)), "", IF('Prediction Log'!X406="Y", "W", "L"))</f>
        <v/>
      </c>
      <c r="AC391" s="96" t="str">
        <f t="shared" si="9"/>
        <v/>
      </c>
      <c r="AD391" s="95"/>
      <c r="AE391" s="92" t="str">
        <f t="shared" si="10"/>
        <v/>
      </c>
      <c r="AF391" s="97" t="n">
        <f>IF(ISERROR('Bet Log'!$AA391+'Bet Log'!$AC391+'Bet Log'!$AE391), "", 'Bet Log'!$AA391+'Bet Log'!$AC391+'Bet Log'!$AE391)</f>
        <v>0</v>
      </c>
    </row>
    <row r="392" ht="14.25" customHeight="1">
      <c r="A392" s="92" t="str">
        <f>Games!A388</f>
        <v/>
      </c>
      <c r="B392" s="92" t="str">
        <f>IF('Prediction Log'!B407=0, "",'Prediction Log'!B407)</f>
        <v/>
      </c>
      <c r="C392" s="92" t="str">
        <f>IF('Prediction Log'!C407=0, "",'Prediction Log'!C407)</f>
        <v/>
      </c>
      <c r="D392" s="92" t="str">
        <f>IF('Prediction Log'!D407=0, "",'Prediction Log'!D407)</f>
        <v/>
      </c>
      <c r="E392" s="92" t="str">
        <f>IF('Prediction Log'!E407=0, "",'Prediction Log'!E407)</f>
        <v/>
      </c>
      <c r="F392" s="92" t="str">
        <f>IF('Prediction Log'!I407=0, "",'Prediction Log'!I407)</f>
        <v/>
      </c>
      <c r="G392" s="70" t="str">
        <f>IF(ISBLANK(Games!B388), "",'Prediction Log'!$J407)</f>
        <v/>
      </c>
      <c r="H392" s="93" t="str">
        <f>'Prediction Log'!$K407</f>
        <v/>
      </c>
      <c r="I392" s="92" t="str">
        <f>IF(ISBLANK(Games!M388), "",IF(AND(Games!M388="",Games!N388=""),"",IF(ISTEXT(Games!N388), "Side",Games!M388)))</f>
        <v/>
      </c>
      <c r="J392" s="92" t="str">
        <f>IF(ISBLANK(Games!M388), "",IF('Bet Log'!$I392="Spread", Games!O388, ""))</f>
        <v/>
      </c>
      <c r="K392" s="92" t="str">
        <f>IF(ISBLANK(Games!N388), "",IF(ISTEXT(Games!N388), Games!N388, ""))</f>
        <v/>
      </c>
      <c r="L392" s="92" t="str">
        <f>IF(ISBLANK(Games!Q388), "", Games!Q388)</f>
        <v/>
      </c>
      <c r="M392" s="92"/>
      <c r="N392" s="94"/>
      <c r="O392" s="94"/>
      <c r="P392" s="95"/>
      <c r="Q392" s="95"/>
      <c r="R392" s="95"/>
      <c r="S392" s="95"/>
      <c r="T392" s="96" t="n">
        <f t="shared" si="2"/>
        <v>0</v>
      </c>
      <c r="U392" s="96" t="n">
        <f t="shared" si="3"/>
        <v>0</v>
      </c>
      <c r="V392" s="96" t="n">
        <f t="shared" si="4"/>
        <v>0</v>
      </c>
      <c r="W392" s="96" t="n">
        <f t="shared" si="5"/>
        <v>0</v>
      </c>
      <c r="X392" s="96" t="n">
        <f t="shared" si="6"/>
        <v>0</v>
      </c>
      <c r="Y392" s="96" t="n">
        <f t="shared" si="7"/>
        <v>0</v>
      </c>
      <c r="Z392" s="95" t="str">
        <f>IF(OR(ISBLANK('Prediction Log'!N407),ISBLANK('Bet Log'!$N392)), "", IF('Prediction Log'!W407="Y", "W", "L"))</f>
        <v/>
      </c>
      <c r="AA392" s="96" t="str">
        <f t="shared" si="8"/>
        <v/>
      </c>
      <c r="AB392" s="95" t="str">
        <f>IF(OR(ISBLANK('Prediction Log'!N407),ISBLANK('Bet Log'!$O392)), "", IF('Prediction Log'!X407="Y", "W", "L"))</f>
        <v/>
      </c>
      <c r="AC392" s="96" t="str">
        <f t="shared" si="9"/>
        <v/>
      </c>
      <c r="AD392" s="95"/>
      <c r="AE392" s="92" t="str">
        <f t="shared" si="10"/>
        <v/>
      </c>
      <c r="AF392" s="97" t="n">
        <f>IF(ISERROR('Bet Log'!$AA392+'Bet Log'!$AC392+'Bet Log'!$AE392), "", 'Bet Log'!$AA392+'Bet Log'!$AC392+'Bet Log'!$AE392)</f>
        <v>0</v>
      </c>
    </row>
    <row r="393" ht="14.25" customHeight="1">
      <c r="A393" s="92" t="str">
        <f>Games!A389</f>
        <v/>
      </c>
      <c r="B393" s="92" t="str">
        <f>IF('Prediction Log'!B408=0, "",'Prediction Log'!B408)</f>
        <v/>
      </c>
      <c r="C393" s="92" t="str">
        <f>IF('Prediction Log'!C408=0, "",'Prediction Log'!C408)</f>
        <v/>
      </c>
      <c r="D393" s="92" t="str">
        <f>IF('Prediction Log'!D408=0, "",'Prediction Log'!D408)</f>
        <v/>
      </c>
      <c r="E393" s="92" t="str">
        <f>IF('Prediction Log'!E408=0, "",'Prediction Log'!E408)</f>
        <v/>
      </c>
      <c r="F393" s="92" t="str">
        <f>IF('Prediction Log'!I408=0, "",'Prediction Log'!I408)</f>
        <v/>
      </c>
      <c r="G393" s="70" t="str">
        <f>IF(ISBLANK(Games!B389), "",'Prediction Log'!$J408)</f>
        <v/>
      </c>
      <c r="H393" s="93" t="str">
        <f>'Prediction Log'!$K408</f>
        <v/>
      </c>
      <c r="I393" s="92" t="str">
        <f>IF(ISBLANK(Games!M389), "",IF(AND(Games!M389="",Games!N389=""),"",IF(ISTEXT(Games!N389), "Side",Games!M389)))</f>
        <v/>
      </c>
      <c r="J393" s="92" t="str">
        <f>IF(ISBLANK(Games!M389), "",IF('Bet Log'!$I393="Spread", Games!O389, ""))</f>
        <v/>
      </c>
      <c r="K393" s="92" t="str">
        <f>IF(ISBLANK(Games!N389), "",IF(ISTEXT(Games!N389), Games!N389, ""))</f>
        <v/>
      </c>
      <c r="L393" s="92" t="str">
        <f>IF(ISBLANK(Games!Q389), "", Games!Q389)</f>
        <v/>
      </c>
      <c r="M393" s="92"/>
      <c r="N393" s="94"/>
      <c r="O393" s="94"/>
      <c r="P393" s="95"/>
      <c r="Q393" s="95"/>
      <c r="R393" s="95"/>
      <c r="S393" s="95"/>
      <c r="T393" s="96" t="n">
        <f t="shared" si="2"/>
        <v>0</v>
      </c>
      <c r="U393" s="96" t="n">
        <f t="shared" si="3"/>
        <v>0</v>
      </c>
      <c r="V393" s="96" t="n">
        <f t="shared" si="4"/>
        <v>0</v>
      </c>
      <c r="W393" s="96" t="n">
        <f t="shared" si="5"/>
        <v>0</v>
      </c>
      <c r="X393" s="96" t="n">
        <f t="shared" si="6"/>
        <v>0</v>
      </c>
      <c r="Y393" s="96" t="n">
        <f t="shared" si="7"/>
        <v>0</v>
      </c>
      <c r="Z393" s="95" t="str">
        <f>IF(OR(ISBLANK('Prediction Log'!N408),ISBLANK('Bet Log'!$N393)), "", IF('Prediction Log'!W408="Y", "W", "L"))</f>
        <v/>
      </c>
      <c r="AA393" s="96" t="str">
        <f t="shared" si="8"/>
        <v/>
      </c>
      <c r="AB393" s="95" t="str">
        <f>IF(OR(ISBLANK('Prediction Log'!N408),ISBLANK('Bet Log'!$O393)), "", IF('Prediction Log'!X408="Y", "W", "L"))</f>
        <v/>
      </c>
      <c r="AC393" s="96" t="str">
        <f t="shared" si="9"/>
        <v/>
      </c>
      <c r="AD393" s="95"/>
      <c r="AE393" s="92" t="str">
        <f t="shared" si="10"/>
        <v/>
      </c>
      <c r="AF393" s="97" t="n">
        <f>IF(ISERROR('Bet Log'!$AA393+'Bet Log'!$AC393+'Bet Log'!$AE393), "", 'Bet Log'!$AA393+'Bet Log'!$AC393+'Bet Log'!$AE393)</f>
        <v>0</v>
      </c>
    </row>
    <row r="394" ht="14.25" customHeight="1">
      <c r="A394" s="92" t="str">
        <f>Games!A390</f>
        <v/>
      </c>
      <c r="B394" s="92" t="str">
        <f>IF('Prediction Log'!B409=0, "",'Prediction Log'!B409)</f>
        <v/>
      </c>
      <c r="C394" s="92" t="str">
        <f>IF('Prediction Log'!C409=0, "",'Prediction Log'!C409)</f>
        <v/>
      </c>
      <c r="D394" s="92" t="str">
        <f>IF('Prediction Log'!D409=0, "",'Prediction Log'!D409)</f>
        <v/>
      </c>
      <c r="E394" s="92" t="str">
        <f>IF('Prediction Log'!E409=0, "",'Prediction Log'!E409)</f>
        <v/>
      </c>
      <c r="F394" s="92" t="str">
        <f>IF('Prediction Log'!I409=0, "",'Prediction Log'!I409)</f>
        <v/>
      </c>
      <c r="G394" s="70" t="str">
        <f>IF(ISBLANK(Games!B390), "",'Prediction Log'!$J409)</f>
        <v/>
      </c>
      <c r="H394" s="93" t="str">
        <f>'Prediction Log'!$K409</f>
        <v/>
      </c>
      <c r="I394" s="92" t="str">
        <f>IF(ISBLANK(Games!M390), "",IF(AND(Games!M390="",Games!N390=""),"",IF(ISTEXT(Games!N390), "Side",Games!M390)))</f>
        <v/>
      </c>
      <c r="J394" s="92" t="str">
        <f>IF(ISBLANK(Games!M390), "",IF('Bet Log'!$I394="Spread", Games!O390, ""))</f>
        <v/>
      </c>
      <c r="K394" s="92" t="str">
        <f>IF(ISBLANK(Games!N390), "",IF(ISTEXT(Games!N390), Games!N390, ""))</f>
        <v/>
      </c>
      <c r="L394" s="92" t="str">
        <f>IF(ISBLANK(Games!Q390), "", Games!Q390)</f>
        <v/>
      </c>
      <c r="M394" s="92"/>
      <c r="N394" s="94"/>
      <c r="O394" s="94"/>
      <c r="P394" s="95"/>
      <c r="Q394" s="95"/>
      <c r="R394" s="95"/>
      <c r="S394" s="95"/>
      <c r="T394" s="96" t="n">
        <f t="shared" si="2"/>
        <v>0</v>
      </c>
      <c r="U394" s="96" t="n">
        <f t="shared" si="3"/>
        <v>0</v>
      </c>
      <c r="V394" s="96" t="n">
        <f t="shared" si="4"/>
        <v>0</v>
      </c>
      <c r="W394" s="96" t="n">
        <f t="shared" si="5"/>
        <v>0</v>
      </c>
      <c r="X394" s="96" t="n">
        <f t="shared" si="6"/>
        <v>0</v>
      </c>
      <c r="Y394" s="96" t="n">
        <f t="shared" si="7"/>
        <v>0</v>
      </c>
      <c r="Z394" s="95" t="str">
        <f>IF(OR(ISBLANK('Prediction Log'!N409),ISBLANK('Bet Log'!$N394)), "", IF('Prediction Log'!W409="Y", "W", "L"))</f>
        <v/>
      </c>
      <c r="AA394" s="96" t="str">
        <f t="shared" si="8"/>
        <v/>
      </c>
      <c r="AB394" s="95" t="str">
        <f>IF(OR(ISBLANK('Prediction Log'!N409),ISBLANK('Bet Log'!$O394)), "", IF('Prediction Log'!X409="Y", "W", "L"))</f>
        <v/>
      </c>
      <c r="AC394" s="96" t="str">
        <f t="shared" si="9"/>
        <v/>
      </c>
      <c r="AD394" s="95"/>
      <c r="AE394" s="92" t="str">
        <f t="shared" si="10"/>
        <v/>
      </c>
      <c r="AF394" s="97" t="n">
        <f>IF(ISERROR('Bet Log'!$AA394+'Bet Log'!$AC394+'Bet Log'!$AE394), "", 'Bet Log'!$AA394+'Bet Log'!$AC394+'Bet Log'!$AE394)</f>
        <v>0</v>
      </c>
    </row>
    <row r="395" ht="14.25" customHeight="1">
      <c r="A395" s="92" t="str">
        <f>Games!A391</f>
        <v/>
      </c>
      <c r="B395" s="92" t="str">
        <f>IF('Prediction Log'!B410=0, "",'Prediction Log'!B410)</f>
        <v/>
      </c>
      <c r="C395" s="92" t="str">
        <f>IF('Prediction Log'!C410=0, "",'Prediction Log'!C410)</f>
        <v/>
      </c>
      <c r="D395" s="92" t="str">
        <f>IF('Prediction Log'!D410=0, "",'Prediction Log'!D410)</f>
        <v/>
      </c>
      <c r="E395" s="92" t="str">
        <f>IF('Prediction Log'!E410=0, "",'Prediction Log'!E410)</f>
        <v/>
      </c>
      <c r="F395" s="92" t="str">
        <f>IF('Prediction Log'!I410=0, "",'Prediction Log'!I410)</f>
        <v/>
      </c>
      <c r="G395" s="70" t="str">
        <f>IF(ISBLANK(Games!B391), "",'Prediction Log'!$J410)</f>
        <v/>
      </c>
      <c r="H395" s="93" t="str">
        <f>'Prediction Log'!$K410</f>
        <v/>
      </c>
      <c r="I395" s="92" t="str">
        <f>IF(ISBLANK(Games!M391), "",IF(AND(Games!M391="",Games!N391=""),"",IF(ISTEXT(Games!N391), "Side",Games!M391)))</f>
        <v/>
      </c>
      <c r="J395" s="92" t="str">
        <f>IF(ISBLANK(Games!M391), "",IF('Bet Log'!$I395="Spread", Games!O391, ""))</f>
        <v/>
      </c>
      <c r="K395" s="92" t="str">
        <f>IF(ISBLANK(Games!N391), "",IF(ISTEXT(Games!N391), Games!N391, ""))</f>
        <v/>
      </c>
      <c r="L395" s="92" t="str">
        <f>IF(ISBLANK(Games!Q391), "", Games!Q391)</f>
        <v/>
      </c>
      <c r="M395" s="92"/>
      <c r="N395" s="94"/>
      <c r="O395" s="94"/>
      <c r="P395" s="95"/>
      <c r="Q395" s="95"/>
      <c r="R395" s="95"/>
      <c r="S395" s="95"/>
      <c r="T395" s="96" t="n">
        <f t="shared" si="2"/>
        <v>0</v>
      </c>
      <c r="U395" s="96" t="n">
        <f t="shared" si="3"/>
        <v>0</v>
      </c>
      <c r="V395" s="96" t="n">
        <f t="shared" si="4"/>
        <v>0</v>
      </c>
      <c r="W395" s="96" t="n">
        <f t="shared" si="5"/>
        <v>0</v>
      </c>
      <c r="X395" s="96" t="n">
        <f t="shared" si="6"/>
        <v>0</v>
      </c>
      <c r="Y395" s="96" t="n">
        <f t="shared" si="7"/>
        <v>0</v>
      </c>
      <c r="Z395" s="95" t="str">
        <f>IF(OR(ISBLANK('Prediction Log'!N410),ISBLANK('Bet Log'!$N395)), "", IF('Prediction Log'!W410="Y", "W", "L"))</f>
        <v/>
      </c>
      <c r="AA395" s="96" t="str">
        <f t="shared" si="8"/>
        <v/>
      </c>
      <c r="AB395" s="95" t="str">
        <f>IF(OR(ISBLANK('Prediction Log'!N410),ISBLANK('Bet Log'!$O395)), "", IF('Prediction Log'!X410="Y", "W", "L"))</f>
        <v/>
      </c>
      <c r="AC395" s="96" t="str">
        <f t="shared" si="9"/>
        <v/>
      </c>
      <c r="AD395" s="95"/>
      <c r="AE395" s="92" t="str">
        <f t="shared" si="10"/>
        <v/>
      </c>
      <c r="AF395" s="97" t="n">
        <f>IF(ISERROR('Bet Log'!$AA395+'Bet Log'!$AC395+'Bet Log'!$AE395), "", 'Bet Log'!$AA395+'Bet Log'!$AC395+'Bet Log'!$AE395)</f>
        <v>0</v>
      </c>
    </row>
    <row r="396" ht="14.25" customHeight="1">
      <c r="A396" s="92" t="str">
        <f>Games!A392</f>
        <v/>
      </c>
      <c r="B396" s="92" t="str">
        <f>IF('Prediction Log'!B411=0, "",'Prediction Log'!B411)</f>
        <v/>
      </c>
      <c r="C396" s="92" t="str">
        <f>IF('Prediction Log'!C411=0, "",'Prediction Log'!C411)</f>
        <v/>
      </c>
      <c r="D396" s="92" t="str">
        <f>IF('Prediction Log'!D411=0, "",'Prediction Log'!D411)</f>
        <v/>
      </c>
      <c r="E396" s="92" t="str">
        <f>IF('Prediction Log'!E411=0, "",'Prediction Log'!E411)</f>
        <v/>
      </c>
      <c r="F396" s="92" t="str">
        <f>IF('Prediction Log'!I411=0, "",'Prediction Log'!I411)</f>
        <v/>
      </c>
      <c r="G396" s="70" t="str">
        <f>IF(ISBLANK(Games!B392), "",'Prediction Log'!$J411)</f>
        <v/>
      </c>
      <c r="H396" s="93" t="str">
        <f>'Prediction Log'!$K411</f>
        <v/>
      </c>
      <c r="I396" s="92" t="str">
        <f>IF(ISBLANK(Games!M392), "",IF(AND(Games!M392="",Games!N392=""),"",IF(ISTEXT(Games!N392), "Side",Games!M392)))</f>
        <v/>
      </c>
      <c r="J396" s="92" t="str">
        <f>IF(ISBLANK(Games!M392), "",IF('Bet Log'!$I396="Spread", Games!O392, ""))</f>
        <v/>
      </c>
      <c r="K396" s="92" t="str">
        <f>IF(ISBLANK(Games!N392), "",IF(ISTEXT(Games!N392), Games!N392, ""))</f>
        <v/>
      </c>
      <c r="L396" s="92" t="str">
        <f>IF(ISBLANK(Games!Q392), "", Games!Q392)</f>
        <v/>
      </c>
      <c r="M396" s="92"/>
      <c r="N396" s="94"/>
      <c r="O396" s="94"/>
      <c r="P396" s="95"/>
      <c r="Q396" s="95"/>
      <c r="R396" s="95"/>
      <c r="S396" s="95"/>
      <c r="T396" s="96" t="n">
        <f t="shared" si="2"/>
        <v>0</v>
      </c>
      <c r="U396" s="96" t="n">
        <f t="shared" si="3"/>
        <v>0</v>
      </c>
      <c r="V396" s="96" t="n">
        <f t="shared" si="4"/>
        <v>0</v>
      </c>
      <c r="W396" s="96" t="n">
        <f t="shared" si="5"/>
        <v>0</v>
      </c>
      <c r="X396" s="96" t="n">
        <f t="shared" si="6"/>
        <v>0</v>
      </c>
      <c r="Y396" s="96" t="n">
        <f t="shared" si="7"/>
        <v>0</v>
      </c>
      <c r="Z396" s="95" t="str">
        <f>IF(OR(ISBLANK('Prediction Log'!N411),ISBLANK('Bet Log'!$N396)), "", IF('Prediction Log'!W411="Y", "W", "L"))</f>
        <v/>
      </c>
      <c r="AA396" s="96" t="str">
        <f t="shared" si="8"/>
        <v/>
      </c>
      <c r="AB396" s="95" t="str">
        <f>IF(OR(ISBLANK('Prediction Log'!N411),ISBLANK('Bet Log'!$O396)), "", IF('Prediction Log'!X411="Y", "W", "L"))</f>
        <v/>
      </c>
      <c r="AC396" s="96" t="str">
        <f t="shared" si="9"/>
        <v/>
      </c>
      <c r="AD396" s="95"/>
      <c r="AE396" s="92" t="str">
        <f t="shared" si="10"/>
        <v/>
      </c>
      <c r="AF396" s="97" t="n">
        <f>IF(ISERROR('Bet Log'!$AA396+'Bet Log'!$AC396+'Bet Log'!$AE396), "", 'Bet Log'!$AA396+'Bet Log'!$AC396+'Bet Log'!$AE396)</f>
        <v>0</v>
      </c>
    </row>
    <row r="397" ht="14.25" customHeight="1">
      <c r="A397" s="92" t="str">
        <f>Games!A393</f>
        <v/>
      </c>
      <c r="B397" s="92" t="str">
        <f>IF('Prediction Log'!B412=0, "",'Prediction Log'!B412)</f>
        <v/>
      </c>
      <c r="C397" s="92" t="str">
        <f>IF('Prediction Log'!C412=0, "",'Prediction Log'!C412)</f>
        <v/>
      </c>
      <c r="D397" s="92" t="str">
        <f>IF('Prediction Log'!D412=0, "",'Prediction Log'!D412)</f>
        <v/>
      </c>
      <c r="E397" s="92" t="str">
        <f>IF('Prediction Log'!E412=0, "",'Prediction Log'!E412)</f>
        <v/>
      </c>
      <c r="F397" s="92" t="str">
        <f>IF('Prediction Log'!I412=0, "",'Prediction Log'!I412)</f>
        <v/>
      </c>
      <c r="G397" s="70" t="str">
        <f>IF(ISBLANK(Games!B393), "",'Prediction Log'!$J412)</f>
        <v/>
      </c>
      <c r="H397" s="93" t="str">
        <f>'Prediction Log'!$K412</f>
        <v/>
      </c>
      <c r="I397" s="92" t="str">
        <f>IF(ISBLANK(Games!M393), "",IF(AND(Games!M393="",Games!N393=""),"",IF(ISTEXT(Games!N393), "Side",Games!M393)))</f>
        <v/>
      </c>
      <c r="J397" s="92" t="str">
        <f>IF(ISBLANK(Games!M393), "",IF('Bet Log'!$I397="Spread", Games!O393, ""))</f>
        <v/>
      </c>
      <c r="K397" s="92" t="str">
        <f>IF(ISBLANK(Games!N393), "",IF(ISTEXT(Games!N393), Games!N393, ""))</f>
        <v/>
      </c>
      <c r="L397" s="92" t="str">
        <f>IF(ISBLANK(Games!Q393), "", Games!Q393)</f>
        <v/>
      </c>
      <c r="M397" s="92"/>
      <c r="N397" s="94"/>
      <c r="O397" s="94"/>
      <c r="P397" s="95"/>
      <c r="Q397" s="95"/>
      <c r="R397" s="95"/>
      <c r="S397" s="95"/>
      <c r="T397" s="96" t="n">
        <f t="shared" si="2"/>
        <v>0</v>
      </c>
      <c r="U397" s="96" t="n">
        <f t="shared" si="3"/>
        <v>0</v>
      </c>
      <c r="V397" s="96" t="n">
        <f t="shared" si="4"/>
        <v>0</v>
      </c>
      <c r="W397" s="96" t="n">
        <f t="shared" si="5"/>
        <v>0</v>
      </c>
      <c r="X397" s="96" t="n">
        <f t="shared" si="6"/>
        <v>0</v>
      </c>
      <c r="Y397" s="96" t="n">
        <f t="shared" si="7"/>
        <v>0</v>
      </c>
      <c r="Z397" s="95" t="str">
        <f>IF(OR(ISBLANK('Prediction Log'!N412),ISBLANK('Bet Log'!$N397)), "", IF('Prediction Log'!W412="Y", "W", "L"))</f>
        <v/>
      </c>
      <c r="AA397" s="96" t="str">
        <f t="shared" si="8"/>
        <v/>
      </c>
      <c r="AB397" s="95" t="str">
        <f>IF(OR(ISBLANK('Prediction Log'!N412),ISBLANK('Bet Log'!$O397)), "", IF('Prediction Log'!X412="Y", "W", "L"))</f>
        <v/>
      </c>
      <c r="AC397" s="96" t="str">
        <f t="shared" si="9"/>
        <v/>
      </c>
      <c r="AD397" s="95"/>
      <c r="AE397" s="92" t="str">
        <f t="shared" si="10"/>
        <v/>
      </c>
      <c r="AF397" s="97" t="n">
        <f>IF(ISERROR('Bet Log'!$AA397+'Bet Log'!$AC397+'Bet Log'!$AE397), "", 'Bet Log'!$AA397+'Bet Log'!$AC397+'Bet Log'!$AE397)</f>
        <v>0</v>
      </c>
    </row>
    <row r="398" ht="14.25" customHeight="1">
      <c r="A398" s="92" t="str">
        <f>Games!A394</f>
        <v/>
      </c>
      <c r="B398" s="92" t="str">
        <f>IF('Prediction Log'!B413=0, "",'Prediction Log'!B413)</f>
        <v/>
      </c>
      <c r="C398" s="92" t="str">
        <f>IF('Prediction Log'!C413=0, "",'Prediction Log'!C413)</f>
        <v/>
      </c>
      <c r="D398" s="92" t="str">
        <f>IF('Prediction Log'!D413=0, "",'Prediction Log'!D413)</f>
        <v/>
      </c>
      <c r="E398" s="92" t="str">
        <f>IF('Prediction Log'!E413=0, "",'Prediction Log'!E413)</f>
        <v/>
      </c>
      <c r="F398" s="92" t="str">
        <f>IF('Prediction Log'!I413=0, "",'Prediction Log'!I413)</f>
        <v/>
      </c>
      <c r="G398" s="70" t="str">
        <f>IF(ISBLANK(Games!B394), "",'Prediction Log'!$J413)</f>
        <v/>
      </c>
      <c r="H398" s="93" t="str">
        <f>'Prediction Log'!$K413</f>
        <v/>
      </c>
      <c r="I398" s="92" t="str">
        <f>IF(ISBLANK(Games!M394), "",IF(AND(Games!M394="",Games!N394=""),"",IF(ISTEXT(Games!N394), "Side",Games!M394)))</f>
        <v/>
      </c>
      <c r="J398" s="92" t="str">
        <f>IF(ISBLANK(Games!M394), "",IF('Bet Log'!$I398="Spread", Games!O394, ""))</f>
        <v/>
      </c>
      <c r="K398" s="92" t="str">
        <f>IF(ISBLANK(Games!N394), "",IF(ISTEXT(Games!N394), Games!N394, ""))</f>
        <v/>
      </c>
      <c r="L398" s="92" t="str">
        <f>IF(ISBLANK(Games!Q394), "", Games!Q394)</f>
        <v/>
      </c>
      <c r="M398" s="92"/>
      <c r="N398" s="94"/>
      <c r="O398" s="94"/>
      <c r="P398" s="95"/>
      <c r="Q398" s="95"/>
      <c r="R398" s="95"/>
      <c r="S398" s="95"/>
      <c r="T398" s="96" t="n">
        <f t="shared" si="2"/>
        <v>0</v>
      </c>
      <c r="U398" s="96" t="n">
        <f t="shared" si="3"/>
        <v>0</v>
      </c>
      <c r="V398" s="96" t="n">
        <f t="shared" si="4"/>
        <v>0</v>
      </c>
      <c r="W398" s="96" t="n">
        <f t="shared" si="5"/>
        <v>0</v>
      </c>
      <c r="X398" s="96" t="n">
        <f t="shared" si="6"/>
        <v>0</v>
      </c>
      <c r="Y398" s="96" t="n">
        <f t="shared" si="7"/>
        <v>0</v>
      </c>
      <c r="Z398" s="95" t="str">
        <f>IF(OR(ISBLANK('Prediction Log'!N413),ISBLANK('Bet Log'!$N398)), "", IF('Prediction Log'!W413="Y", "W", "L"))</f>
        <v/>
      </c>
      <c r="AA398" s="96" t="str">
        <f t="shared" si="8"/>
        <v/>
      </c>
      <c r="AB398" s="95" t="str">
        <f>IF(OR(ISBLANK('Prediction Log'!N413),ISBLANK('Bet Log'!$O398)), "", IF('Prediction Log'!X413="Y", "W", "L"))</f>
        <v/>
      </c>
      <c r="AC398" s="96" t="str">
        <f t="shared" si="9"/>
        <v/>
      </c>
      <c r="AD398" s="95"/>
      <c r="AE398" s="92" t="str">
        <f t="shared" si="10"/>
        <v/>
      </c>
      <c r="AF398" s="97" t="n">
        <f>IF(ISERROR('Bet Log'!$AA398+'Bet Log'!$AC398+'Bet Log'!$AE398), "", 'Bet Log'!$AA398+'Bet Log'!$AC398+'Bet Log'!$AE398)</f>
        <v>0</v>
      </c>
    </row>
    <row r="399" ht="14.25" customHeight="1">
      <c r="A399" s="92" t="str">
        <f>Games!A395</f>
        <v/>
      </c>
      <c r="B399" s="92" t="str">
        <f>IF('Prediction Log'!B414=0, "",'Prediction Log'!B414)</f>
        <v/>
      </c>
      <c r="C399" s="92" t="str">
        <f>IF('Prediction Log'!C414=0, "",'Prediction Log'!C414)</f>
        <v/>
      </c>
      <c r="D399" s="92" t="str">
        <f>IF('Prediction Log'!D414=0, "",'Prediction Log'!D414)</f>
        <v/>
      </c>
      <c r="E399" s="92" t="str">
        <f>IF('Prediction Log'!E414=0, "",'Prediction Log'!E414)</f>
        <v/>
      </c>
      <c r="F399" s="92" t="str">
        <f>IF('Prediction Log'!I414=0, "",'Prediction Log'!I414)</f>
        <v/>
      </c>
      <c r="G399" s="70" t="str">
        <f>IF(ISBLANK(Games!B395), "",'Prediction Log'!$J414)</f>
        <v/>
      </c>
      <c r="H399" s="93" t="str">
        <f>'Prediction Log'!$K414</f>
        <v/>
      </c>
      <c r="I399" s="92" t="str">
        <f>IF(ISBLANK(Games!M395), "",IF(AND(Games!M395="",Games!N395=""),"",IF(ISTEXT(Games!N395), "Side",Games!M395)))</f>
        <v/>
      </c>
      <c r="J399" s="92" t="str">
        <f>IF(ISBLANK(Games!M395), "",IF('Bet Log'!$I399="Spread", Games!O395, ""))</f>
        <v/>
      </c>
      <c r="K399" s="92" t="str">
        <f>IF(ISBLANK(Games!N395), "",IF(ISTEXT(Games!N395), Games!N395, ""))</f>
        <v/>
      </c>
      <c r="L399" s="92" t="str">
        <f>IF(ISBLANK(Games!Q395), "", Games!Q395)</f>
        <v/>
      </c>
      <c r="M399" s="92"/>
      <c r="N399" s="94"/>
      <c r="O399" s="94"/>
      <c r="P399" s="95"/>
      <c r="Q399" s="95"/>
      <c r="R399" s="95"/>
      <c r="S399" s="95"/>
      <c r="T399" s="96" t="n">
        <f t="shared" si="2"/>
        <v>0</v>
      </c>
      <c r="U399" s="96" t="n">
        <f t="shared" si="3"/>
        <v>0</v>
      </c>
      <c r="V399" s="96" t="n">
        <f t="shared" si="4"/>
        <v>0</v>
      </c>
      <c r="W399" s="96" t="n">
        <f t="shared" si="5"/>
        <v>0</v>
      </c>
      <c r="X399" s="96" t="n">
        <f t="shared" si="6"/>
        <v>0</v>
      </c>
      <c r="Y399" s="96" t="n">
        <f t="shared" si="7"/>
        <v>0</v>
      </c>
      <c r="Z399" s="95" t="str">
        <f>IF(OR(ISBLANK('Prediction Log'!N414),ISBLANK('Bet Log'!$N399)), "", IF('Prediction Log'!W414="Y", "W", "L"))</f>
        <v/>
      </c>
      <c r="AA399" s="96" t="str">
        <f t="shared" si="8"/>
        <v/>
      </c>
      <c r="AB399" s="95" t="str">
        <f>IF(OR(ISBLANK('Prediction Log'!N414),ISBLANK('Bet Log'!$O399)), "", IF('Prediction Log'!X414="Y", "W", "L"))</f>
        <v/>
      </c>
      <c r="AC399" s="96" t="str">
        <f t="shared" si="9"/>
        <v/>
      </c>
      <c r="AD399" s="95"/>
      <c r="AE399" s="92" t="str">
        <f t="shared" si="10"/>
        <v/>
      </c>
      <c r="AF399" s="97" t="n">
        <f>IF(ISERROR('Bet Log'!$AA399+'Bet Log'!$AC399+'Bet Log'!$AE399), "", 'Bet Log'!$AA399+'Bet Log'!$AC399+'Bet Log'!$AE399)</f>
        <v>0</v>
      </c>
    </row>
    <row r="400" ht="14.25" customHeight="1">
      <c r="A400" s="92" t="str">
        <f>Games!A396</f>
        <v/>
      </c>
      <c r="B400" s="92" t="str">
        <f>IF('Prediction Log'!B415=0, "",'Prediction Log'!B415)</f>
        <v/>
      </c>
      <c r="C400" s="92" t="str">
        <f>IF('Prediction Log'!C415=0, "",'Prediction Log'!C415)</f>
        <v/>
      </c>
      <c r="D400" s="92" t="str">
        <f>IF('Prediction Log'!D415=0, "",'Prediction Log'!D415)</f>
        <v/>
      </c>
      <c r="E400" s="92" t="str">
        <f>IF('Prediction Log'!E415=0, "",'Prediction Log'!E415)</f>
        <v/>
      </c>
      <c r="F400" s="92" t="str">
        <f>IF('Prediction Log'!I415=0, "",'Prediction Log'!I415)</f>
        <v/>
      </c>
      <c r="G400" s="70" t="str">
        <f>IF(ISBLANK(Games!B396), "",'Prediction Log'!$J415)</f>
        <v/>
      </c>
      <c r="H400" s="93" t="str">
        <f>'Prediction Log'!$K415</f>
        <v/>
      </c>
      <c r="I400" s="92" t="str">
        <f>IF(ISBLANK(Games!M396), "",IF(AND(Games!M396="",Games!N396=""),"",IF(ISTEXT(Games!N396), "Side",Games!M396)))</f>
        <v/>
      </c>
      <c r="J400" s="92" t="str">
        <f>IF(ISBLANK(Games!M396), "",IF('Bet Log'!$I400="Spread", Games!O396, ""))</f>
        <v/>
      </c>
      <c r="K400" s="92" t="str">
        <f>IF(ISBLANK(Games!N396), "",IF(ISTEXT(Games!N396), Games!N396, ""))</f>
        <v/>
      </c>
      <c r="L400" s="92" t="str">
        <f>IF(ISBLANK(Games!Q396), "", Games!Q396)</f>
        <v/>
      </c>
      <c r="M400" s="92"/>
      <c r="N400" s="94"/>
      <c r="O400" s="94"/>
      <c r="P400" s="95"/>
      <c r="Q400" s="95"/>
      <c r="R400" s="95"/>
      <c r="S400" s="95"/>
      <c r="T400" s="96" t="n">
        <f t="shared" si="2"/>
        <v>0</v>
      </c>
      <c r="U400" s="96" t="n">
        <f t="shared" si="3"/>
        <v>0</v>
      </c>
      <c r="V400" s="96" t="n">
        <f t="shared" si="4"/>
        <v>0</v>
      </c>
      <c r="W400" s="96" t="n">
        <f t="shared" si="5"/>
        <v>0</v>
      </c>
      <c r="X400" s="96" t="n">
        <f t="shared" si="6"/>
        <v>0</v>
      </c>
      <c r="Y400" s="96" t="n">
        <f t="shared" si="7"/>
        <v>0</v>
      </c>
      <c r="Z400" s="95" t="str">
        <f>IF(OR(ISBLANK('Prediction Log'!N415),ISBLANK('Bet Log'!$N400)), "", IF('Prediction Log'!W415="Y", "W", "L"))</f>
        <v/>
      </c>
      <c r="AA400" s="96" t="str">
        <f t="shared" si="8"/>
        <v/>
      </c>
      <c r="AB400" s="95" t="str">
        <f>IF(OR(ISBLANK('Prediction Log'!N415),ISBLANK('Bet Log'!$O400)), "", IF('Prediction Log'!X415="Y", "W", "L"))</f>
        <v/>
      </c>
      <c r="AC400" s="96" t="str">
        <f t="shared" si="9"/>
        <v/>
      </c>
      <c r="AD400" s="95"/>
      <c r="AE400" s="92" t="str">
        <f t="shared" si="10"/>
        <v/>
      </c>
      <c r="AF400" s="97" t="n">
        <f>IF(ISERROR('Bet Log'!$AA400+'Bet Log'!$AC400+'Bet Log'!$AE400), "", 'Bet Log'!$AA400+'Bet Log'!$AC400+'Bet Log'!$AE400)</f>
        <v>0</v>
      </c>
    </row>
    <row r="401" ht="14.25" customHeight="1">
      <c r="A401" s="92" t="str">
        <f>Games!A397</f>
        <v/>
      </c>
      <c r="B401" s="92" t="str">
        <f>IF('Prediction Log'!B416=0, "",'Prediction Log'!B416)</f>
        <v/>
      </c>
      <c r="C401" s="92" t="str">
        <f>IF('Prediction Log'!C416=0, "",'Prediction Log'!C416)</f>
        <v/>
      </c>
      <c r="D401" s="92" t="str">
        <f>IF('Prediction Log'!D416=0, "",'Prediction Log'!D416)</f>
        <v/>
      </c>
      <c r="E401" s="92" t="str">
        <f>IF('Prediction Log'!E416=0, "",'Prediction Log'!E416)</f>
        <v/>
      </c>
      <c r="F401" s="92" t="str">
        <f>IF('Prediction Log'!I416=0, "",'Prediction Log'!I416)</f>
        <v/>
      </c>
      <c r="G401" s="70" t="str">
        <f>IF(ISBLANK(Games!B397), "",'Prediction Log'!$J416)</f>
        <v/>
      </c>
      <c r="H401" s="93" t="str">
        <f>'Prediction Log'!$K416</f>
        <v/>
      </c>
      <c r="I401" s="92" t="str">
        <f>IF(ISBLANK(Games!M397), "",IF(AND(Games!M397="",Games!N397=""),"",IF(ISTEXT(Games!N397), "Side",Games!M397)))</f>
        <v/>
      </c>
      <c r="J401" s="92" t="str">
        <f>IF(ISBLANK(Games!M397), "",IF('Bet Log'!$I401="Spread", Games!O397, ""))</f>
        <v/>
      </c>
      <c r="K401" s="92" t="str">
        <f>IF(ISBLANK(Games!N397), "",IF(ISTEXT(Games!N397), Games!N397, ""))</f>
        <v/>
      </c>
      <c r="L401" s="92" t="str">
        <f>IF(ISBLANK(Games!Q397), "", Games!Q397)</f>
        <v/>
      </c>
      <c r="M401" s="92"/>
      <c r="N401" s="94"/>
      <c r="O401" s="94"/>
      <c r="P401" s="95"/>
      <c r="Q401" s="95"/>
      <c r="R401" s="95"/>
      <c r="S401" s="95"/>
      <c r="T401" s="96" t="n">
        <f t="shared" si="2"/>
        <v>0</v>
      </c>
      <c r="U401" s="96" t="n">
        <f t="shared" si="3"/>
        <v>0</v>
      </c>
      <c r="V401" s="96" t="n">
        <f t="shared" si="4"/>
        <v>0</v>
      </c>
      <c r="W401" s="96" t="n">
        <f t="shared" si="5"/>
        <v>0</v>
      </c>
      <c r="X401" s="96" t="n">
        <f t="shared" si="6"/>
        <v>0</v>
      </c>
      <c r="Y401" s="96" t="n">
        <f t="shared" si="7"/>
        <v>0</v>
      </c>
      <c r="Z401" s="95" t="str">
        <f>IF(OR(ISBLANK('Prediction Log'!N416),ISBLANK('Bet Log'!$N401)), "", IF('Prediction Log'!W416="Y", "W", "L"))</f>
        <v/>
      </c>
      <c r="AA401" s="96" t="str">
        <f t="shared" si="8"/>
        <v/>
      </c>
      <c r="AB401" s="95" t="str">
        <f>IF(OR(ISBLANK('Prediction Log'!N416),ISBLANK('Bet Log'!$O401)), "", IF('Prediction Log'!X416="Y", "W", "L"))</f>
        <v/>
      </c>
      <c r="AC401" s="96" t="str">
        <f t="shared" si="9"/>
        <v/>
      </c>
      <c r="AD401" s="95"/>
      <c r="AE401" s="92" t="str">
        <f t="shared" si="10"/>
        <v/>
      </c>
      <c r="AF401" s="97" t="n">
        <f>IF(ISERROR('Bet Log'!$AA401+'Bet Log'!$AC401+'Bet Log'!$AE401), "", 'Bet Log'!$AA401+'Bet Log'!$AC401+'Bet Log'!$AE401)</f>
        <v>0</v>
      </c>
    </row>
    <row r="402" ht="14.25" customHeight="1">
      <c r="A402" s="92" t="str">
        <f>Games!A399</f>
        <v/>
      </c>
      <c r="B402" s="92" t="str">
        <f>IF('Prediction Log'!B417=0, "",'Prediction Log'!B417)</f>
        <v/>
      </c>
      <c r="C402" s="92" t="str">
        <f>IF('Prediction Log'!C417=0, "",'Prediction Log'!C417)</f>
        <v/>
      </c>
      <c r="D402" s="92" t="str">
        <f>IF('Prediction Log'!D417=0, "",'Prediction Log'!D417)</f>
        <v/>
      </c>
      <c r="E402" s="92" t="str">
        <f>IF('Prediction Log'!E417=0, "",'Prediction Log'!E417)</f>
        <v/>
      </c>
      <c r="F402" s="92" t="str">
        <f>IF('Prediction Log'!I417=0, "",'Prediction Log'!I417)</f>
        <v/>
      </c>
      <c r="G402" s="70" t="str">
        <f>IF(ISBLANK(Games!B399), "",'Prediction Log'!$J417)</f>
        <v/>
      </c>
      <c r="H402" s="93" t="str">
        <f>'Prediction Log'!$K417</f>
        <v/>
      </c>
      <c r="I402" s="92" t="str">
        <f>IF(ISBLANK(Games!M399), "",IF(AND(Games!M399="",Games!N399=""),"",IF(ISTEXT(Games!N399), "Side",Games!M399)))</f>
        <v/>
      </c>
      <c r="J402" s="92" t="str">
        <f>IF(ISBLANK(Games!M399), "",IF('Bet Log'!$I402="Spread", Games!O399, ""))</f>
        <v/>
      </c>
      <c r="K402" s="92" t="str">
        <f>IF(ISBLANK(Games!N399), "",IF(ISTEXT(Games!N399), Games!N399, ""))</f>
        <v/>
      </c>
      <c r="L402" s="92" t="str">
        <f>IF(ISBLANK(Games!Q399), "", Games!Q399)</f>
        <v/>
      </c>
      <c r="M402" s="92"/>
      <c r="N402" s="94"/>
      <c r="O402" s="94"/>
      <c r="P402" s="95"/>
      <c r="Q402" s="95"/>
      <c r="R402" s="95"/>
      <c r="S402" s="95"/>
      <c r="T402" s="96" t="n">
        <f t="shared" si="2"/>
        <v>0</v>
      </c>
      <c r="U402" s="96" t="n">
        <f t="shared" si="3"/>
        <v>0</v>
      </c>
      <c r="V402" s="96" t="n">
        <f t="shared" si="4"/>
        <v>0</v>
      </c>
      <c r="W402" s="96" t="n">
        <f t="shared" si="5"/>
        <v>0</v>
      </c>
      <c r="X402" s="96" t="n">
        <f t="shared" si="6"/>
        <v>0</v>
      </c>
      <c r="Y402" s="96" t="n">
        <f t="shared" si="7"/>
        <v>0</v>
      </c>
      <c r="Z402" s="95" t="str">
        <f>IF(OR(ISBLANK('Prediction Log'!N417),ISBLANK('Bet Log'!$N402)), "", IF('Prediction Log'!W417="Y", "W", "L"))</f>
        <v/>
      </c>
      <c r="AA402" s="96" t="str">
        <f t="shared" si="8"/>
        <v/>
      </c>
      <c r="AB402" s="95" t="str">
        <f>IF(OR(ISBLANK('Prediction Log'!N417),ISBLANK('Bet Log'!$O402)), "", IF('Prediction Log'!X417="Y", "W", "L"))</f>
        <v/>
      </c>
      <c r="AC402" s="96" t="str">
        <f t="shared" si="9"/>
        <v/>
      </c>
      <c r="AD402" s="95"/>
      <c r="AE402" s="92" t="str">
        <f t="shared" si="10"/>
        <v/>
      </c>
      <c r="AF402" s="97" t="n">
        <f>IF(ISERROR('Bet Log'!$AA402+'Bet Log'!$AC402+'Bet Log'!$AE402), "", 'Bet Log'!$AA402+'Bet Log'!$AC402+'Bet Log'!$AE402)</f>
        <v>0</v>
      </c>
    </row>
    <row r="403" ht="14.25" customHeight="1">
      <c r="A403" s="92" t="str">
        <f>Games!A400</f>
        <v/>
      </c>
      <c r="B403" s="92" t="str">
        <f>IF('Prediction Log'!B418=0, "",'Prediction Log'!B418)</f>
        <v/>
      </c>
      <c r="C403" s="92" t="str">
        <f>IF('Prediction Log'!C418=0, "",'Prediction Log'!C418)</f>
        <v/>
      </c>
      <c r="D403" s="92" t="str">
        <f>IF('Prediction Log'!D418=0, "",'Prediction Log'!D418)</f>
        <v/>
      </c>
      <c r="E403" s="92" t="str">
        <f>IF('Prediction Log'!E418=0, "",'Prediction Log'!E418)</f>
        <v/>
      </c>
      <c r="F403" s="92" t="str">
        <f>IF('Prediction Log'!I418=0, "",'Prediction Log'!I418)</f>
        <v/>
      </c>
      <c r="G403" s="70" t="str">
        <f>IF(ISBLANK(Games!B400), "",'Prediction Log'!$J418)</f>
        <v/>
      </c>
      <c r="H403" s="93" t="str">
        <f>'Prediction Log'!$K418</f>
        <v/>
      </c>
      <c r="I403" s="92" t="str">
        <f>IF(ISBLANK(Games!M400), "",IF(AND(Games!M400="",Games!N400=""),"",IF(ISTEXT(Games!N400), "Side",Games!M400)))</f>
        <v/>
      </c>
      <c r="J403" s="92" t="str">
        <f>IF(ISBLANK(Games!M400), "",IF('Bet Log'!$I403="Spread", Games!O400, ""))</f>
        <v/>
      </c>
      <c r="K403" s="92" t="str">
        <f>IF(ISBLANK(Games!N400), "",IF(ISTEXT(Games!N400), Games!N400, ""))</f>
        <v/>
      </c>
      <c r="L403" s="92" t="str">
        <f>IF(ISBLANK(Games!Q400), "", Games!Q400)</f>
        <v/>
      </c>
      <c r="M403" s="92"/>
      <c r="N403" s="94"/>
      <c r="O403" s="94"/>
      <c r="P403" s="95"/>
      <c r="Q403" s="95"/>
      <c r="R403" s="95"/>
      <c r="S403" s="95"/>
      <c r="T403" s="96" t="n">
        <f t="shared" si="2"/>
        <v>0</v>
      </c>
      <c r="U403" s="96" t="n">
        <f t="shared" si="3"/>
        <v>0</v>
      </c>
      <c r="V403" s="96" t="n">
        <f t="shared" si="4"/>
        <v>0</v>
      </c>
      <c r="W403" s="96" t="n">
        <f t="shared" si="5"/>
        <v>0</v>
      </c>
      <c r="X403" s="96" t="n">
        <f t="shared" si="6"/>
        <v>0</v>
      </c>
      <c r="Y403" s="96" t="n">
        <f t="shared" si="7"/>
        <v>0</v>
      </c>
      <c r="Z403" s="95" t="str">
        <f>IF(OR(ISBLANK('Prediction Log'!N418),ISBLANK('Bet Log'!$N403)), "", IF('Prediction Log'!W418="Y", "W", "L"))</f>
        <v/>
      </c>
      <c r="AA403" s="96" t="str">
        <f t="shared" si="8"/>
        <v/>
      </c>
      <c r="AB403" s="95" t="str">
        <f>IF(OR(ISBLANK('Prediction Log'!N418),ISBLANK('Bet Log'!$O403)), "", IF('Prediction Log'!X418="Y", "W", "L"))</f>
        <v/>
      </c>
      <c r="AC403" s="96" t="str">
        <f t="shared" si="9"/>
        <v/>
      </c>
      <c r="AD403" s="95"/>
      <c r="AE403" s="92" t="str">
        <f t="shared" si="10"/>
        <v/>
      </c>
      <c r="AF403" s="97" t="n">
        <f>IF(ISERROR('Bet Log'!$AA403+'Bet Log'!$AC403+'Bet Log'!$AE403), "", 'Bet Log'!$AA403+'Bet Log'!$AC403+'Bet Log'!$AE403)</f>
        <v>0</v>
      </c>
    </row>
    <row r="404" ht="14.25" customHeight="1">
      <c r="A404" s="92" t="str">
        <f>Games!A401</f>
        <v/>
      </c>
      <c r="B404" s="92" t="str">
        <f>IF('Prediction Log'!B419=0, "",'Prediction Log'!B419)</f>
        <v/>
      </c>
      <c r="C404" s="92" t="str">
        <f>IF('Prediction Log'!C419=0, "",'Prediction Log'!C419)</f>
        <v/>
      </c>
      <c r="D404" s="92" t="str">
        <f>IF('Prediction Log'!D419=0, "",'Prediction Log'!D419)</f>
        <v/>
      </c>
      <c r="E404" s="92" t="str">
        <f>IF('Prediction Log'!E419=0, "",'Prediction Log'!E419)</f>
        <v/>
      </c>
      <c r="F404" s="92" t="str">
        <f>IF('Prediction Log'!I419=0, "",'Prediction Log'!I419)</f>
        <v/>
      </c>
      <c r="G404" s="70" t="str">
        <f>IF(ISBLANK(Games!B401), "",'Prediction Log'!$J419)</f>
        <v/>
      </c>
      <c r="H404" s="93" t="str">
        <f>'Prediction Log'!$K419</f>
        <v/>
      </c>
      <c r="I404" s="92" t="str">
        <f>IF(ISBLANK(Games!M401), "",IF(AND(Games!M401="",Games!N401=""),"",IF(ISTEXT(Games!N401), "Side",Games!M401)))</f>
        <v/>
      </c>
      <c r="J404" s="92" t="str">
        <f>IF(ISBLANK(Games!M401), "",IF('Bet Log'!$I404="Spread", Games!O401, ""))</f>
        <v/>
      </c>
      <c r="K404" s="92" t="str">
        <f>IF(ISBLANK(Games!N401), "",IF(ISTEXT(Games!N401), Games!N401, ""))</f>
        <v/>
      </c>
      <c r="L404" s="92" t="str">
        <f>IF(ISBLANK(Games!Q401), "", Games!Q401)</f>
        <v/>
      </c>
      <c r="M404" s="92"/>
      <c r="N404" s="94"/>
      <c r="O404" s="94"/>
      <c r="P404" s="95"/>
      <c r="Q404" s="95"/>
      <c r="R404" s="95"/>
      <c r="S404" s="95"/>
      <c r="T404" s="96" t="n">
        <f t="shared" si="2"/>
        <v>0</v>
      </c>
      <c r="U404" s="96" t="n">
        <f t="shared" si="3"/>
        <v>0</v>
      </c>
      <c r="V404" s="96" t="n">
        <f t="shared" si="4"/>
        <v>0</v>
      </c>
      <c r="W404" s="96" t="n">
        <f t="shared" si="5"/>
        <v>0</v>
      </c>
      <c r="X404" s="96" t="n">
        <f t="shared" si="6"/>
        <v>0</v>
      </c>
      <c r="Y404" s="96" t="n">
        <f t="shared" si="7"/>
        <v>0</v>
      </c>
      <c r="Z404" s="95" t="str">
        <f>IF(OR(ISBLANK('Prediction Log'!N419),ISBLANK('Bet Log'!$N404)), "", IF('Prediction Log'!W419="Y", "W", "L"))</f>
        <v/>
      </c>
      <c r="AA404" s="96" t="str">
        <f t="shared" si="8"/>
        <v/>
      </c>
      <c r="AB404" s="95" t="str">
        <f>IF(OR(ISBLANK('Prediction Log'!N419),ISBLANK('Bet Log'!$O404)), "", IF('Prediction Log'!X419="Y", "W", "L"))</f>
        <v/>
      </c>
      <c r="AC404" s="96" t="str">
        <f t="shared" si="9"/>
        <v/>
      </c>
      <c r="AD404" s="95"/>
      <c r="AE404" s="92" t="str">
        <f t="shared" si="10"/>
        <v/>
      </c>
      <c r="AF404" s="97" t="n">
        <f>IF(ISERROR('Bet Log'!$AA404+'Bet Log'!$AC404+'Bet Log'!$AE404), "", 'Bet Log'!$AA404+'Bet Log'!$AC404+'Bet Log'!$AE404)</f>
        <v>0</v>
      </c>
    </row>
    <row r="405" ht="14.25" customHeight="1">
      <c r="A405" s="92" t="str">
        <f>Games!A402</f>
        <v/>
      </c>
      <c r="B405" s="92" t="str">
        <f>IF('Prediction Log'!B420=0, "",'Prediction Log'!B420)</f>
        <v/>
      </c>
      <c r="C405" s="92" t="str">
        <f>IF('Prediction Log'!C420=0, "",'Prediction Log'!C420)</f>
        <v/>
      </c>
      <c r="D405" s="92" t="str">
        <f>IF('Prediction Log'!D420=0, "",'Prediction Log'!D420)</f>
        <v/>
      </c>
      <c r="E405" s="92" t="str">
        <f>IF('Prediction Log'!E420=0, "",'Prediction Log'!E420)</f>
        <v/>
      </c>
      <c r="F405" s="92" t="str">
        <f>IF('Prediction Log'!I420=0, "",'Prediction Log'!I420)</f>
        <v/>
      </c>
      <c r="G405" s="70" t="str">
        <f>IF(ISBLANK(Games!B402), "",'Prediction Log'!$J420)</f>
        <v/>
      </c>
      <c r="H405" s="93" t="str">
        <f>'Prediction Log'!$K420</f>
        <v/>
      </c>
      <c r="I405" s="92" t="str">
        <f>IF(ISBLANK(Games!M402), "",IF(AND(Games!M402="",Games!N402=""),"",IF(ISTEXT(Games!N402), "Side",Games!M402)))</f>
        <v/>
      </c>
      <c r="J405" s="92" t="str">
        <f>IF(ISBLANK(Games!M402), "",IF('Bet Log'!$I405="Spread", Games!O402, ""))</f>
        <v/>
      </c>
      <c r="K405" s="92" t="str">
        <f>IF(ISBLANK(Games!N402), "",IF(ISTEXT(Games!N402), Games!N402, ""))</f>
        <v/>
      </c>
      <c r="L405" s="92" t="str">
        <f>IF(ISBLANK(Games!Q402), "", Games!Q402)</f>
        <v/>
      </c>
      <c r="M405" s="92"/>
      <c r="N405" s="94"/>
      <c r="O405" s="94"/>
      <c r="P405" s="95"/>
      <c r="Q405" s="95"/>
      <c r="R405" s="95"/>
      <c r="S405" s="95"/>
      <c r="T405" s="96" t="n">
        <f t="shared" si="2"/>
        <v>0</v>
      </c>
      <c r="U405" s="96" t="n">
        <f t="shared" si="3"/>
        <v>0</v>
      </c>
      <c r="V405" s="96" t="n">
        <f t="shared" si="4"/>
        <v>0</v>
      </c>
      <c r="W405" s="96" t="n">
        <f t="shared" si="5"/>
        <v>0</v>
      </c>
      <c r="X405" s="96" t="n">
        <f t="shared" si="6"/>
        <v>0</v>
      </c>
      <c r="Y405" s="96" t="n">
        <f t="shared" si="7"/>
        <v>0</v>
      </c>
      <c r="Z405" s="95" t="str">
        <f>IF(OR(ISBLANK('Prediction Log'!N420),ISBLANK('Bet Log'!$N405)), "", IF('Prediction Log'!W420="Y", "W", "L"))</f>
        <v/>
      </c>
      <c r="AA405" s="96" t="str">
        <f t="shared" si="8"/>
        <v/>
      </c>
      <c r="AB405" s="95" t="str">
        <f>IF(OR(ISBLANK('Prediction Log'!N420),ISBLANK('Bet Log'!$O405)), "", IF('Prediction Log'!X420="Y", "W", "L"))</f>
        <v/>
      </c>
      <c r="AC405" s="96" t="str">
        <f t="shared" si="9"/>
        <v/>
      </c>
      <c r="AD405" s="95"/>
      <c r="AE405" s="92" t="str">
        <f t="shared" si="10"/>
        <v/>
      </c>
      <c r="AF405" s="97" t="n">
        <f>IF(ISERROR('Bet Log'!$AA405+'Bet Log'!$AC405+'Bet Log'!$AE405), "", 'Bet Log'!$AA405+'Bet Log'!$AC405+'Bet Log'!$AE405)</f>
        <v>0</v>
      </c>
    </row>
    <row r="406" ht="14.25" customHeight="1">
      <c r="A406" s="92" t="str">
        <f>Games!A403</f>
        <v/>
      </c>
      <c r="B406" s="92" t="str">
        <f>IF('Prediction Log'!B421=0, "",'Prediction Log'!B421)</f>
        <v/>
      </c>
      <c r="C406" s="92" t="str">
        <f>IF('Prediction Log'!C421=0, "",'Prediction Log'!C421)</f>
        <v/>
      </c>
      <c r="D406" s="92" t="str">
        <f>IF('Prediction Log'!D421=0, "",'Prediction Log'!D421)</f>
        <v/>
      </c>
      <c r="E406" s="92" t="str">
        <f>IF('Prediction Log'!E421=0, "",'Prediction Log'!E421)</f>
        <v/>
      </c>
      <c r="F406" s="92" t="str">
        <f>IF('Prediction Log'!I421=0, "",'Prediction Log'!I421)</f>
        <v/>
      </c>
      <c r="G406" s="70" t="str">
        <f>IF(ISBLANK(Games!B403), "",'Prediction Log'!$J421)</f>
        <v/>
      </c>
      <c r="H406" s="93" t="str">
        <f>'Prediction Log'!$K421</f>
        <v/>
      </c>
      <c r="I406" s="92" t="str">
        <f>IF(ISBLANK(Games!M403), "",IF(AND(Games!M403="",Games!N403=""),"",IF(ISTEXT(Games!N403), "Side",Games!M403)))</f>
        <v/>
      </c>
      <c r="J406" s="92" t="str">
        <f>IF(ISBLANK(Games!M403), "",IF('Bet Log'!$I406="Spread", Games!O403, ""))</f>
        <v/>
      </c>
      <c r="K406" s="92" t="str">
        <f>IF(ISBLANK(Games!N403), "",IF(ISTEXT(Games!N403), Games!N403, ""))</f>
        <v/>
      </c>
      <c r="L406" s="92" t="str">
        <f>IF(ISBLANK(Games!Q403), "", Games!Q403)</f>
        <v/>
      </c>
      <c r="M406" s="92"/>
      <c r="N406" s="94"/>
      <c r="O406" s="94"/>
      <c r="P406" s="95"/>
      <c r="Q406" s="95"/>
      <c r="R406" s="95"/>
      <c r="S406" s="95"/>
      <c r="T406" s="96" t="n">
        <f t="shared" si="2"/>
        <v>0</v>
      </c>
      <c r="U406" s="96" t="n">
        <f t="shared" si="3"/>
        <v>0</v>
      </c>
      <c r="V406" s="96" t="n">
        <f t="shared" si="4"/>
        <v>0</v>
      </c>
      <c r="W406" s="96" t="n">
        <f t="shared" si="5"/>
        <v>0</v>
      </c>
      <c r="X406" s="96" t="n">
        <f t="shared" si="6"/>
        <v>0</v>
      </c>
      <c r="Y406" s="96" t="n">
        <f t="shared" si="7"/>
        <v>0</v>
      </c>
      <c r="Z406" s="95" t="str">
        <f>IF(OR(ISBLANK('Prediction Log'!N421),ISBLANK('Bet Log'!$N406)), "", IF('Prediction Log'!W421="Y", "W", "L"))</f>
        <v/>
      </c>
      <c r="AA406" s="96" t="str">
        <f t="shared" si="8"/>
        <v/>
      </c>
      <c r="AB406" s="95" t="str">
        <f>IF(OR(ISBLANK('Prediction Log'!N421),ISBLANK('Bet Log'!$O406)), "", IF('Prediction Log'!X421="Y", "W", "L"))</f>
        <v/>
      </c>
      <c r="AC406" s="96" t="str">
        <f t="shared" si="9"/>
        <v/>
      </c>
      <c r="AD406" s="95"/>
      <c r="AE406" s="92" t="str">
        <f t="shared" si="10"/>
        <v/>
      </c>
      <c r="AF406" s="97" t="n">
        <f>IF(ISERROR('Bet Log'!$AA406+'Bet Log'!$AC406+'Bet Log'!$AE406), "", 'Bet Log'!$AA406+'Bet Log'!$AC406+'Bet Log'!$AE406)</f>
        <v>0</v>
      </c>
    </row>
    <row r="407" ht="14.25" customHeight="1">
      <c r="A407" s="92" t="str">
        <f>Games!A404</f>
        <v/>
      </c>
      <c r="B407" s="92" t="str">
        <f>IF('Prediction Log'!B422=0, "",'Prediction Log'!B422)</f>
        <v/>
      </c>
      <c r="C407" s="92" t="str">
        <f>IF('Prediction Log'!C422=0, "",'Prediction Log'!C422)</f>
        <v/>
      </c>
      <c r="D407" s="92" t="str">
        <f>IF('Prediction Log'!D422=0, "",'Prediction Log'!D422)</f>
        <v/>
      </c>
      <c r="E407" s="92" t="str">
        <f>IF('Prediction Log'!E422=0, "",'Prediction Log'!E422)</f>
        <v/>
      </c>
      <c r="F407" s="92" t="str">
        <f>IF('Prediction Log'!I422=0, "",'Prediction Log'!I422)</f>
        <v/>
      </c>
      <c r="G407" s="70" t="str">
        <f>IF(ISBLANK(Games!B404), "",'Prediction Log'!$J422)</f>
        <v/>
      </c>
      <c r="H407" s="93" t="str">
        <f>'Prediction Log'!$K422</f>
        <v/>
      </c>
      <c r="I407" s="92" t="str">
        <f>IF(ISBLANK(Games!M404), "",IF(AND(Games!M404="",Games!N404=""),"",IF(ISTEXT(Games!N404), "Side",Games!M404)))</f>
        <v/>
      </c>
      <c r="J407" s="92" t="str">
        <f>IF(ISBLANK(Games!M404), "",IF('Bet Log'!$I407="Spread", Games!O404, ""))</f>
        <v/>
      </c>
      <c r="K407" s="92" t="str">
        <f>IF(ISBLANK(Games!N404), "",IF(ISTEXT(Games!N404), Games!N404, ""))</f>
        <v/>
      </c>
      <c r="L407" s="92" t="str">
        <f>IF(ISBLANK(Games!Q404), "", Games!Q404)</f>
        <v/>
      </c>
      <c r="M407" s="92"/>
      <c r="N407" s="94"/>
      <c r="O407" s="94"/>
      <c r="P407" s="95"/>
      <c r="Q407" s="95"/>
      <c r="R407" s="95"/>
      <c r="S407" s="95"/>
      <c r="T407" s="96" t="n">
        <f t="shared" si="2"/>
        <v>0</v>
      </c>
      <c r="U407" s="96" t="n">
        <f t="shared" si="3"/>
        <v>0</v>
      </c>
      <c r="V407" s="96" t="n">
        <f t="shared" si="4"/>
        <v>0</v>
      </c>
      <c r="W407" s="96" t="n">
        <f t="shared" si="5"/>
        <v>0</v>
      </c>
      <c r="X407" s="96" t="n">
        <f t="shared" si="6"/>
        <v>0</v>
      </c>
      <c r="Y407" s="96" t="n">
        <f t="shared" si="7"/>
        <v>0</v>
      </c>
      <c r="Z407" s="95" t="str">
        <f>IF(OR(ISBLANK('Prediction Log'!N422),ISBLANK('Bet Log'!$N407)), "", IF('Prediction Log'!W422="Y", "W", "L"))</f>
        <v/>
      </c>
      <c r="AA407" s="96" t="str">
        <f t="shared" si="8"/>
        <v/>
      </c>
      <c r="AB407" s="95" t="str">
        <f>IF(OR(ISBLANK('Prediction Log'!N422),ISBLANK('Bet Log'!$O407)), "", IF('Prediction Log'!X422="Y", "W", "L"))</f>
        <v/>
      </c>
      <c r="AC407" s="96" t="str">
        <f t="shared" si="9"/>
        <v/>
      </c>
      <c r="AD407" s="95"/>
      <c r="AE407" s="92" t="str">
        <f t="shared" si="10"/>
        <v/>
      </c>
      <c r="AF407" s="97" t="n">
        <f>IF(ISERROR('Bet Log'!$AA407+'Bet Log'!$AC407+'Bet Log'!$AE407), "", 'Bet Log'!$AA407+'Bet Log'!$AC407+'Bet Log'!$AE407)</f>
        <v>0</v>
      </c>
    </row>
    <row r="408" ht="14.25" customHeight="1">
      <c r="A408" s="92" t="str">
        <f>Games!A405</f>
        <v/>
      </c>
      <c r="B408" s="92" t="str">
        <f>IF('Prediction Log'!B423=0, "",'Prediction Log'!B423)</f>
        <v/>
      </c>
      <c r="C408" s="92" t="str">
        <f>IF('Prediction Log'!C423=0, "",'Prediction Log'!C423)</f>
        <v/>
      </c>
      <c r="D408" s="92" t="str">
        <f>IF('Prediction Log'!D423=0, "",'Prediction Log'!D423)</f>
        <v/>
      </c>
      <c r="E408" s="92" t="str">
        <f>IF('Prediction Log'!E423=0, "",'Prediction Log'!E423)</f>
        <v/>
      </c>
      <c r="F408" s="92" t="str">
        <f>IF('Prediction Log'!I423=0, "",'Prediction Log'!I423)</f>
        <v/>
      </c>
      <c r="G408" s="70" t="str">
        <f>IF(ISBLANK(Games!B405), "",'Prediction Log'!$J423)</f>
        <v/>
      </c>
      <c r="H408" s="93" t="str">
        <f>'Prediction Log'!$K423</f>
        <v/>
      </c>
      <c r="I408" s="92" t="str">
        <f>IF(ISBLANK(Games!M405), "",IF(AND(Games!M405="",Games!N405=""),"",IF(ISTEXT(Games!N405), "Side",Games!M405)))</f>
        <v/>
      </c>
      <c r="J408" s="92" t="str">
        <f>IF(ISBLANK(Games!M405), "",IF('Bet Log'!$I408="Spread", Games!O405, ""))</f>
        <v/>
      </c>
      <c r="K408" s="92" t="str">
        <f>IF(ISBLANK(Games!N405), "",IF(ISTEXT(Games!N405), Games!N405, ""))</f>
        <v/>
      </c>
      <c r="L408" s="92" t="str">
        <f>IF(ISBLANK(Games!Q405), "", Games!Q405)</f>
        <v/>
      </c>
      <c r="M408" s="92"/>
      <c r="N408" s="94"/>
      <c r="O408" s="94"/>
      <c r="P408" s="95"/>
      <c r="Q408" s="95"/>
      <c r="R408" s="95"/>
      <c r="S408" s="95"/>
      <c r="T408" s="96" t="n">
        <f t="shared" si="2"/>
        <v>0</v>
      </c>
      <c r="U408" s="96" t="n">
        <f t="shared" si="3"/>
        <v>0</v>
      </c>
      <c r="V408" s="96" t="n">
        <f t="shared" si="4"/>
        <v>0</v>
      </c>
      <c r="W408" s="96" t="n">
        <f t="shared" si="5"/>
        <v>0</v>
      </c>
      <c r="X408" s="96" t="n">
        <f t="shared" si="6"/>
        <v>0</v>
      </c>
      <c r="Y408" s="96" t="n">
        <f t="shared" si="7"/>
        <v>0</v>
      </c>
      <c r="Z408" s="95" t="str">
        <f>IF(OR(ISBLANK('Prediction Log'!N423),ISBLANK('Bet Log'!$N408)), "", IF('Prediction Log'!W423="Y", "W", "L"))</f>
        <v/>
      </c>
      <c r="AA408" s="96" t="str">
        <f t="shared" si="8"/>
        <v/>
      </c>
      <c r="AB408" s="95" t="str">
        <f>IF(OR(ISBLANK('Prediction Log'!N423),ISBLANK('Bet Log'!$O408)), "", IF('Prediction Log'!X423="Y", "W", "L"))</f>
        <v/>
      </c>
      <c r="AC408" s="96" t="str">
        <f t="shared" si="9"/>
        <v/>
      </c>
      <c r="AD408" s="95"/>
      <c r="AE408" s="92" t="str">
        <f t="shared" si="10"/>
        <v/>
      </c>
      <c r="AF408" s="97" t="n">
        <f>IF(ISERROR('Bet Log'!$AA408+'Bet Log'!$AC408+'Bet Log'!$AE408), "", 'Bet Log'!$AA408+'Bet Log'!$AC408+'Bet Log'!$AE408)</f>
        <v>0</v>
      </c>
    </row>
    <row r="409" ht="14.25" customHeight="1">
      <c r="A409" s="92" t="str">
        <f>Games!A406</f>
        <v/>
      </c>
      <c r="B409" s="92" t="str">
        <f>IF('Prediction Log'!B424=0, "",'Prediction Log'!B424)</f>
        <v/>
      </c>
      <c r="C409" s="92" t="str">
        <f>IF('Prediction Log'!C424=0, "",'Prediction Log'!C424)</f>
        <v/>
      </c>
      <c r="D409" s="92" t="str">
        <f>IF('Prediction Log'!D424=0, "",'Prediction Log'!D424)</f>
        <v/>
      </c>
      <c r="E409" s="92" t="str">
        <f>IF('Prediction Log'!E424=0, "",'Prediction Log'!E424)</f>
        <v/>
      </c>
      <c r="F409" s="92" t="str">
        <f>IF('Prediction Log'!I424=0, "",'Prediction Log'!I424)</f>
        <v/>
      </c>
      <c r="G409" s="70" t="str">
        <f>IF(ISBLANK(Games!B406), "",'Prediction Log'!$J424)</f>
        <v/>
      </c>
      <c r="H409" s="93" t="str">
        <f>'Prediction Log'!$K424</f>
        <v/>
      </c>
      <c r="I409" s="92" t="str">
        <f>IF(ISBLANK(Games!M406), "",IF(AND(Games!M406="",Games!N406=""),"",IF(ISTEXT(Games!N406), "Side",Games!M406)))</f>
        <v/>
      </c>
      <c r="J409" s="92" t="str">
        <f>IF(ISBLANK(Games!M406), "",IF('Bet Log'!$I409="Spread", Games!O406, ""))</f>
        <v/>
      </c>
      <c r="K409" s="92" t="str">
        <f>IF(ISBLANK(Games!N406), "",IF(ISTEXT(Games!N406), Games!N406, ""))</f>
        <v/>
      </c>
      <c r="L409" s="92" t="str">
        <f>IF(ISBLANK(Games!Q406), "", Games!Q406)</f>
        <v/>
      </c>
      <c r="M409" s="92"/>
      <c r="N409" s="94"/>
      <c r="O409" s="94"/>
      <c r="P409" s="95"/>
      <c r="Q409" s="95"/>
      <c r="R409" s="95"/>
      <c r="S409" s="95"/>
      <c r="T409" s="96" t="n">
        <f t="shared" si="2"/>
        <v>0</v>
      </c>
      <c r="U409" s="96" t="n">
        <f t="shared" si="3"/>
        <v>0</v>
      </c>
      <c r="V409" s="96" t="n">
        <f t="shared" si="4"/>
        <v>0</v>
      </c>
      <c r="W409" s="96" t="n">
        <f t="shared" si="5"/>
        <v>0</v>
      </c>
      <c r="X409" s="96" t="n">
        <f t="shared" si="6"/>
        <v>0</v>
      </c>
      <c r="Y409" s="96" t="n">
        <f t="shared" si="7"/>
        <v>0</v>
      </c>
      <c r="Z409" s="95" t="str">
        <f>IF(OR(ISBLANK('Prediction Log'!N424),ISBLANK('Bet Log'!$N409)), "", IF('Prediction Log'!W424="Y", "W", "L"))</f>
        <v/>
      </c>
      <c r="AA409" s="96" t="str">
        <f t="shared" si="8"/>
        <v/>
      </c>
      <c r="AB409" s="95" t="str">
        <f>IF(OR(ISBLANK('Prediction Log'!N424),ISBLANK('Bet Log'!$O409)), "", IF('Prediction Log'!X424="Y", "W", "L"))</f>
        <v/>
      </c>
      <c r="AC409" s="96" t="str">
        <f t="shared" si="9"/>
        <v/>
      </c>
      <c r="AD409" s="95"/>
      <c r="AE409" s="92" t="str">
        <f t="shared" si="10"/>
        <v/>
      </c>
      <c r="AF409" s="97" t="n">
        <f>IF(ISERROR('Bet Log'!$AA409+'Bet Log'!$AC409+'Bet Log'!$AE409), "", 'Bet Log'!$AA409+'Bet Log'!$AC409+'Bet Log'!$AE409)</f>
        <v>0</v>
      </c>
    </row>
    <row r="410" ht="14.25" customHeight="1">
      <c r="A410" s="92" t="str">
        <f>Games!A407</f>
        <v/>
      </c>
      <c r="B410" s="92" t="str">
        <f>IF('Prediction Log'!B425=0, "",'Prediction Log'!B425)</f>
        <v/>
      </c>
      <c r="C410" s="92" t="str">
        <f>IF('Prediction Log'!C425=0, "",'Prediction Log'!C425)</f>
        <v/>
      </c>
      <c r="D410" s="92" t="str">
        <f>IF('Prediction Log'!D425=0, "",'Prediction Log'!D425)</f>
        <v/>
      </c>
      <c r="E410" s="92" t="str">
        <f>IF('Prediction Log'!E425=0, "",'Prediction Log'!E425)</f>
        <v/>
      </c>
      <c r="F410" s="92" t="str">
        <f>IF('Prediction Log'!I425=0, "",'Prediction Log'!I425)</f>
        <v/>
      </c>
      <c r="G410" s="70" t="str">
        <f>IF(ISBLANK(Games!B407), "",'Prediction Log'!$J425)</f>
        <v/>
      </c>
      <c r="H410" s="93" t="str">
        <f>'Prediction Log'!$K425</f>
        <v/>
      </c>
      <c r="I410" s="92" t="str">
        <f>IF(ISBLANK(Games!M407), "",IF(AND(Games!M407="",Games!N407=""),"",IF(ISTEXT(Games!N407), "Side",Games!M407)))</f>
        <v/>
      </c>
      <c r="J410" s="92" t="str">
        <f>IF(ISBLANK(Games!M407), "",IF('Bet Log'!$I410="Spread", Games!O407, ""))</f>
        <v/>
      </c>
      <c r="K410" s="92" t="str">
        <f>IF(ISBLANK(Games!N407), "",IF(ISTEXT(Games!N407), Games!N407, ""))</f>
        <v/>
      </c>
      <c r="L410" s="92" t="str">
        <f>IF(ISBLANK(Games!Q407), "", Games!Q407)</f>
        <v/>
      </c>
      <c r="M410" s="92"/>
      <c r="N410" s="94"/>
      <c r="O410" s="94"/>
      <c r="P410" s="95"/>
      <c r="Q410" s="95"/>
      <c r="R410" s="95"/>
      <c r="S410" s="95"/>
      <c r="T410" s="96" t="n">
        <f t="shared" si="2"/>
        <v>0</v>
      </c>
      <c r="U410" s="96" t="n">
        <f t="shared" si="3"/>
        <v>0</v>
      </c>
      <c r="V410" s="96" t="n">
        <f t="shared" si="4"/>
        <v>0</v>
      </c>
      <c r="W410" s="96" t="n">
        <f t="shared" si="5"/>
        <v>0</v>
      </c>
      <c r="X410" s="96" t="n">
        <f t="shared" si="6"/>
        <v>0</v>
      </c>
      <c r="Y410" s="96" t="n">
        <f t="shared" si="7"/>
        <v>0</v>
      </c>
      <c r="Z410" s="95" t="str">
        <f>IF(OR(ISBLANK('Prediction Log'!N425),ISBLANK('Bet Log'!$N410)), "", IF('Prediction Log'!W425="Y", "W", "L"))</f>
        <v/>
      </c>
      <c r="AA410" s="96" t="str">
        <f t="shared" si="8"/>
        <v/>
      </c>
      <c r="AB410" s="95" t="str">
        <f>IF(OR(ISBLANK('Prediction Log'!N425),ISBLANK('Bet Log'!$O410)), "", IF('Prediction Log'!X425="Y", "W", "L"))</f>
        <v/>
      </c>
      <c r="AC410" s="96" t="str">
        <f t="shared" si="9"/>
        <v/>
      </c>
      <c r="AD410" s="95"/>
      <c r="AE410" s="92" t="str">
        <f t="shared" si="10"/>
        <v/>
      </c>
      <c r="AF410" s="97" t="n">
        <f>IF(ISERROR('Bet Log'!$AA410+'Bet Log'!$AC410+'Bet Log'!$AE410), "", 'Bet Log'!$AA410+'Bet Log'!$AC410+'Bet Log'!$AE410)</f>
        <v>0</v>
      </c>
    </row>
    <row r="411" ht="14.25" customHeight="1">
      <c r="A411" s="92" t="str">
        <f>Games!A408</f>
        <v/>
      </c>
      <c r="B411" s="92" t="str">
        <f>IF('Prediction Log'!B426=0, "",'Prediction Log'!B426)</f>
        <v/>
      </c>
      <c r="C411" s="92" t="str">
        <f>IF('Prediction Log'!C426=0, "",'Prediction Log'!C426)</f>
        <v/>
      </c>
      <c r="D411" s="92" t="str">
        <f>IF('Prediction Log'!D426=0, "",'Prediction Log'!D426)</f>
        <v/>
      </c>
      <c r="E411" s="92" t="str">
        <f>IF('Prediction Log'!E426=0, "",'Prediction Log'!E426)</f>
        <v/>
      </c>
      <c r="F411" s="92" t="str">
        <f>IF('Prediction Log'!I426=0, "",'Prediction Log'!I426)</f>
        <v/>
      </c>
      <c r="G411" s="70" t="str">
        <f>IF(ISBLANK(Games!B408), "",'Prediction Log'!$J426)</f>
        <v/>
      </c>
      <c r="H411" s="93" t="str">
        <f>'Prediction Log'!$K426</f>
        <v/>
      </c>
      <c r="I411" s="92" t="str">
        <f>IF(ISBLANK(Games!M408), "",IF(AND(Games!M408="",Games!N408=""),"",IF(ISTEXT(Games!N408), "Side",Games!M408)))</f>
        <v/>
      </c>
      <c r="J411" s="92" t="str">
        <f>IF(ISBLANK(Games!M408), "",IF('Bet Log'!$I411="Spread", Games!O408, ""))</f>
        <v/>
      </c>
      <c r="K411" s="92" t="str">
        <f>IF(ISBLANK(Games!N408), "",IF(ISTEXT(Games!N408), Games!N408, ""))</f>
        <v/>
      </c>
      <c r="L411" s="92" t="str">
        <f>IF(ISBLANK(Games!Q408), "", Games!Q408)</f>
        <v/>
      </c>
      <c r="M411" s="92"/>
      <c r="N411" s="94"/>
      <c r="O411" s="94"/>
      <c r="P411" s="95"/>
      <c r="Q411" s="95"/>
      <c r="R411" s="95"/>
      <c r="S411" s="95"/>
      <c r="T411" s="96" t="n">
        <f t="shared" si="2"/>
        <v>0</v>
      </c>
      <c r="U411" s="96" t="n">
        <f t="shared" si="3"/>
        <v>0</v>
      </c>
      <c r="V411" s="96" t="n">
        <f t="shared" si="4"/>
        <v>0</v>
      </c>
      <c r="W411" s="96" t="n">
        <f t="shared" si="5"/>
        <v>0</v>
      </c>
      <c r="X411" s="96" t="n">
        <f t="shared" si="6"/>
        <v>0</v>
      </c>
      <c r="Y411" s="96" t="n">
        <f t="shared" si="7"/>
        <v>0</v>
      </c>
      <c r="Z411" s="95" t="str">
        <f>IF(OR(ISBLANK('Prediction Log'!N426),ISBLANK('Bet Log'!$N411)), "", IF('Prediction Log'!W426="Y", "W", "L"))</f>
        <v/>
      </c>
      <c r="AA411" s="96" t="str">
        <f t="shared" si="8"/>
        <v/>
      </c>
      <c r="AB411" s="95" t="str">
        <f>IF(OR(ISBLANK('Prediction Log'!N426),ISBLANK('Bet Log'!$O411)), "", IF('Prediction Log'!X426="Y", "W", "L"))</f>
        <v/>
      </c>
      <c r="AC411" s="96" t="str">
        <f t="shared" si="9"/>
        <v/>
      </c>
      <c r="AD411" s="95"/>
      <c r="AE411" s="92" t="str">
        <f t="shared" si="10"/>
        <v/>
      </c>
      <c r="AF411" s="97" t="n">
        <f>IF(ISERROR('Bet Log'!$AA411+'Bet Log'!$AC411+'Bet Log'!$AE411), "", 'Bet Log'!$AA411+'Bet Log'!$AC411+'Bet Log'!$AE411)</f>
        <v>0</v>
      </c>
    </row>
    <row r="412" ht="14.25" customHeight="1">
      <c r="A412" s="92" t="str">
        <f>Games!A409</f>
        <v/>
      </c>
      <c r="B412" s="92" t="str">
        <f>IF('Prediction Log'!B427=0, "",'Prediction Log'!B427)</f>
        <v/>
      </c>
      <c r="C412" s="92" t="str">
        <f>IF('Prediction Log'!C427=0, "",'Prediction Log'!C427)</f>
        <v/>
      </c>
      <c r="D412" s="92" t="str">
        <f>IF('Prediction Log'!D427=0, "",'Prediction Log'!D427)</f>
        <v/>
      </c>
      <c r="E412" s="92" t="str">
        <f>IF('Prediction Log'!E427=0, "",'Prediction Log'!E427)</f>
        <v/>
      </c>
      <c r="F412" s="92" t="str">
        <f>IF('Prediction Log'!I427=0, "",'Prediction Log'!I427)</f>
        <v/>
      </c>
      <c r="G412" s="70" t="str">
        <f>IF(ISBLANK(Games!B409), "",'Prediction Log'!$J427)</f>
        <v/>
      </c>
      <c r="H412" s="93" t="str">
        <f>'Prediction Log'!$K427</f>
        <v/>
      </c>
      <c r="I412" s="92" t="str">
        <f>IF(ISBLANK(Games!M409), "",IF(AND(Games!M409="",Games!N409=""),"",IF(ISTEXT(Games!N409), "Side",Games!M409)))</f>
        <v/>
      </c>
      <c r="J412" s="92" t="str">
        <f>IF(ISBLANK(Games!M409), "",IF('Bet Log'!$I412="Spread", Games!O409, ""))</f>
        <v/>
      </c>
      <c r="K412" s="92" t="str">
        <f>IF(ISBLANK(Games!N409), "",IF(ISTEXT(Games!N409), Games!N409, ""))</f>
        <v/>
      </c>
      <c r="L412" s="92" t="str">
        <f>IF(ISBLANK(Games!Q409), "", Games!Q409)</f>
        <v/>
      </c>
      <c r="M412" s="92"/>
      <c r="N412" s="94"/>
      <c r="O412" s="94"/>
      <c r="P412" s="95"/>
      <c r="Q412" s="95"/>
      <c r="R412" s="95"/>
      <c r="S412" s="95"/>
      <c r="T412" s="96" t="n">
        <f t="shared" si="2"/>
        <v>0</v>
      </c>
      <c r="U412" s="96" t="n">
        <f t="shared" si="3"/>
        <v>0</v>
      </c>
      <c r="V412" s="96" t="n">
        <f t="shared" si="4"/>
        <v>0</v>
      </c>
      <c r="W412" s="96" t="n">
        <f t="shared" si="5"/>
        <v>0</v>
      </c>
      <c r="X412" s="96" t="n">
        <f t="shared" si="6"/>
        <v>0</v>
      </c>
      <c r="Y412" s="96" t="n">
        <f t="shared" si="7"/>
        <v>0</v>
      </c>
      <c r="Z412" s="95" t="str">
        <f>IF(OR(ISBLANK('Prediction Log'!N427),ISBLANK('Bet Log'!$N412)), "", IF('Prediction Log'!W427="Y", "W", "L"))</f>
        <v/>
      </c>
      <c r="AA412" s="96" t="str">
        <f t="shared" si="8"/>
        <v/>
      </c>
      <c r="AB412" s="95" t="str">
        <f>IF(OR(ISBLANK('Prediction Log'!N427),ISBLANK('Bet Log'!$O412)), "", IF('Prediction Log'!X427="Y", "W", "L"))</f>
        <v/>
      </c>
      <c r="AC412" s="96" t="str">
        <f t="shared" si="9"/>
        <v/>
      </c>
      <c r="AD412" s="95"/>
      <c r="AE412" s="92" t="str">
        <f t="shared" si="10"/>
        <v/>
      </c>
      <c r="AF412" s="97" t="n">
        <f>IF(ISERROR('Bet Log'!$AA412+'Bet Log'!$AC412+'Bet Log'!$AE412), "", 'Bet Log'!$AA412+'Bet Log'!$AC412+'Bet Log'!$AE412)</f>
        <v>0</v>
      </c>
    </row>
    <row r="413" ht="14.25" customHeight="1">
      <c r="A413" s="92" t="str">
        <f>Games!A410</f>
        <v/>
      </c>
      <c r="B413" s="92" t="str">
        <f>IF('Prediction Log'!B428=0, "",'Prediction Log'!B428)</f>
        <v/>
      </c>
      <c r="C413" s="92" t="str">
        <f>IF('Prediction Log'!C428=0, "",'Prediction Log'!C428)</f>
        <v/>
      </c>
      <c r="D413" s="92" t="str">
        <f>IF('Prediction Log'!D428=0, "",'Prediction Log'!D428)</f>
        <v/>
      </c>
      <c r="E413" s="92" t="str">
        <f>IF('Prediction Log'!E428=0, "",'Prediction Log'!E428)</f>
        <v/>
      </c>
      <c r="F413" s="92" t="str">
        <f>IF('Prediction Log'!I428=0, "",'Prediction Log'!I428)</f>
        <v/>
      </c>
      <c r="G413" s="70" t="str">
        <f>IF(ISBLANK(Games!B410), "",'Prediction Log'!$J428)</f>
        <v/>
      </c>
      <c r="H413" s="93" t="str">
        <f>'Prediction Log'!$K428</f>
        <v/>
      </c>
      <c r="I413" s="92" t="str">
        <f>IF(ISBLANK(Games!M410), "",IF(AND(Games!M410="",Games!N410=""),"",IF(ISTEXT(Games!N410), "Side",Games!M410)))</f>
        <v/>
      </c>
      <c r="J413" s="92" t="str">
        <f>IF(ISBLANK(Games!M410), "",IF('Bet Log'!$I413="Spread", Games!O410, ""))</f>
        <v/>
      </c>
      <c r="K413" s="92" t="str">
        <f>IF(ISBLANK(Games!N410), "",IF(ISTEXT(Games!N410), Games!N410, ""))</f>
        <v/>
      </c>
      <c r="L413" s="92" t="str">
        <f>IF(ISBLANK(Games!Q410), "", Games!Q410)</f>
        <v/>
      </c>
      <c r="M413" s="92"/>
      <c r="N413" s="94"/>
      <c r="O413" s="94"/>
      <c r="P413" s="95"/>
      <c r="Q413" s="95"/>
      <c r="R413" s="95"/>
      <c r="S413" s="95"/>
      <c r="T413" s="96" t="n">
        <f t="shared" si="2"/>
        <v>0</v>
      </c>
      <c r="U413" s="96" t="n">
        <f t="shared" si="3"/>
        <v>0</v>
      </c>
      <c r="V413" s="96" t="n">
        <f t="shared" si="4"/>
        <v>0</v>
      </c>
      <c r="W413" s="96" t="n">
        <f t="shared" si="5"/>
        <v>0</v>
      </c>
      <c r="X413" s="96" t="n">
        <f t="shared" si="6"/>
        <v>0</v>
      </c>
      <c r="Y413" s="96" t="n">
        <f t="shared" si="7"/>
        <v>0</v>
      </c>
      <c r="Z413" s="95" t="str">
        <f>IF(OR(ISBLANK('Prediction Log'!N428),ISBLANK('Bet Log'!$N413)), "", IF('Prediction Log'!W428="Y", "W", "L"))</f>
        <v/>
      </c>
      <c r="AA413" s="96" t="str">
        <f t="shared" si="8"/>
        <v/>
      </c>
      <c r="AB413" s="95" t="str">
        <f>IF(OR(ISBLANK('Prediction Log'!N428),ISBLANK('Bet Log'!$O413)), "", IF('Prediction Log'!X428="Y", "W", "L"))</f>
        <v/>
      </c>
      <c r="AC413" s="96" t="str">
        <f t="shared" si="9"/>
        <v/>
      </c>
      <c r="AD413" s="95"/>
      <c r="AE413" s="92" t="str">
        <f t="shared" si="10"/>
        <v/>
      </c>
      <c r="AF413" s="97" t="n">
        <f>IF(ISERROR('Bet Log'!$AA413+'Bet Log'!$AC413+'Bet Log'!$AE413), "", 'Bet Log'!$AA413+'Bet Log'!$AC413+'Bet Log'!$AE413)</f>
        <v>0</v>
      </c>
    </row>
    <row r="414" ht="14.25" customHeight="1">
      <c r="A414" s="92" t="str">
        <f>Games!A411</f>
        <v/>
      </c>
      <c r="B414" s="92" t="str">
        <f>IF('Prediction Log'!B429=0, "",'Prediction Log'!B429)</f>
        <v/>
      </c>
      <c r="C414" s="92" t="str">
        <f>IF('Prediction Log'!C429=0, "",'Prediction Log'!C429)</f>
        <v/>
      </c>
      <c r="D414" s="92" t="str">
        <f>IF('Prediction Log'!D429=0, "",'Prediction Log'!D429)</f>
        <v/>
      </c>
      <c r="E414" s="92" t="str">
        <f>IF('Prediction Log'!E429=0, "",'Prediction Log'!E429)</f>
        <v/>
      </c>
      <c r="F414" s="92" t="str">
        <f>IF('Prediction Log'!I429=0, "",'Prediction Log'!I429)</f>
        <v/>
      </c>
      <c r="G414" s="70" t="str">
        <f>IF(ISBLANK(Games!B411), "",'Prediction Log'!$J429)</f>
        <v/>
      </c>
      <c r="H414" s="93" t="str">
        <f>'Prediction Log'!$K429</f>
        <v/>
      </c>
      <c r="I414" s="92" t="str">
        <f>IF(ISBLANK(Games!M411), "",IF(AND(Games!M411="",Games!N411=""),"",IF(ISTEXT(Games!N411), "Side",Games!M411)))</f>
        <v/>
      </c>
      <c r="J414" s="92" t="str">
        <f>IF(ISBLANK(Games!M411), "",IF('Bet Log'!$I414="Spread", Games!O411, ""))</f>
        <v/>
      </c>
      <c r="K414" s="92" t="str">
        <f>IF(ISBLANK(Games!N411), "",IF(ISTEXT(Games!N411), Games!N411, ""))</f>
        <v/>
      </c>
      <c r="L414" s="92" t="str">
        <f>IF(ISBLANK(Games!Q411), "", Games!Q411)</f>
        <v/>
      </c>
      <c r="M414" s="92"/>
      <c r="N414" s="94"/>
      <c r="O414" s="94"/>
      <c r="P414" s="95"/>
      <c r="Q414" s="95"/>
      <c r="R414" s="95"/>
      <c r="S414" s="95"/>
      <c r="T414" s="96" t="n">
        <f t="shared" si="2"/>
        <v>0</v>
      </c>
      <c r="U414" s="96" t="n">
        <f t="shared" si="3"/>
        <v>0</v>
      </c>
      <c r="V414" s="96" t="n">
        <f t="shared" si="4"/>
        <v>0</v>
      </c>
      <c r="W414" s="96" t="n">
        <f t="shared" si="5"/>
        <v>0</v>
      </c>
      <c r="X414" s="96" t="n">
        <f t="shared" si="6"/>
        <v>0</v>
      </c>
      <c r="Y414" s="96" t="n">
        <f t="shared" si="7"/>
        <v>0</v>
      </c>
      <c r="Z414" s="95" t="str">
        <f>IF(OR(ISBLANK('Prediction Log'!N429),ISBLANK('Bet Log'!$N414)), "", IF('Prediction Log'!W429="Y", "W", "L"))</f>
        <v/>
      </c>
      <c r="AA414" s="96" t="str">
        <f t="shared" si="8"/>
        <v/>
      </c>
      <c r="AB414" s="95" t="str">
        <f>IF(OR(ISBLANK('Prediction Log'!N429),ISBLANK('Bet Log'!$O414)), "", IF('Prediction Log'!X429="Y", "W", "L"))</f>
        <v/>
      </c>
      <c r="AC414" s="96" t="str">
        <f t="shared" si="9"/>
        <v/>
      </c>
      <c r="AD414" s="95"/>
      <c r="AE414" s="92" t="str">
        <f t="shared" si="10"/>
        <v/>
      </c>
      <c r="AF414" s="97" t="n">
        <f>IF(ISERROR('Bet Log'!$AA414+'Bet Log'!$AC414+'Bet Log'!$AE414), "", 'Bet Log'!$AA414+'Bet Log'!$AC414+'Bet Log'!$AE414)</f>
        <v>0</v>
      </c>
    </row>
    <row r="415" ht="14.25" customHeight="1">
      <c r="A415" s="92" t="str">
        <f>Games!A412</f>
        <v/>
      </c>
      <c r="B415" s="92" t="str">
        <f>IF('Prediction Log'!B430=0, "",'Prediction Log'!B430)</f>
        <v/>
      </c>
      <c r="C415" s="92" t="str">
        <f>IF('Prediction Log'!C430=0, "",'Prediction Log'!C430)</f>
        <v/>
      </c>
      <c r="D415" s="92" t="str">
        <f>IF('Prediction Log'!D430=0, "",'Prediction Log'!D430)</f>
        <v/>
      </c>
      <c r="E415" s="92" t="str">
        <f>IF('Prediction Log'!E430=0, "",'Prediction Log'!E430)</f>
        <v/>
      </c>
      <c r="F415" s="92" t="str">
        <f>IF('Prediction Log'!I430=0, "",'Prediction Log'!I430)</f>
        <v/>
      </c>
      <c r="G415" s="70" t="str">
        <f>IF(ISBLANK(Games!B412), "",'Prediction Log'!$J430)</f>
        <v/>
      </c>
      <c r="H415" s="93" t="str">
        <f>'Prediction Log'!$K430</f>
        <v/>
      </c>
      <c r="I415" s="92" t="str">
        <f>IF(ISBLANK(Games!M412), "",IF(AND(Games!M412="",Games!N412=""),"",IF(ISTEXT(Games!N412), "Side",Games!M412)))</f>
        <v/>
      </c>
      <c r="J415" s="92" t="str">
        <f>IF(ISBLANK(Games!M412), "",IF('Bet Log'!$I415="Spread", Games!O412, ""))</f>
        <v/>
      </c>
      <c r="K415" s="92" t="str">
        <f>IF(ISBLANK(Games!N412), "",IF(ISTEXT(Games!N412), Games!N412, ""))</f>
        <v/>
      </c>
      <c r="L415" s="92" t="str">
        <f>IF(ISBLANK(Games!Q412), "", Games!Q412)</f>
        <v/>
      </c>
      <c r="M415" s="92"/>
      <c r="N415" s="94"/>
      <c r="O415" s="94"/>
      <c r="P415" s="95"/>
      <c r="Q415" s="95"/>
      <c r="R415" s="95"/>
      <c r="S415" s="95"/>
      <c r="T415" s="96" t="n">
        <f t="shared" si="2"/>
        <v>0</v>
      </c>
      <c r="U415" s="96" t="n">
        <f t="shared" si="3"/>
        <v>0</v>
      </c>
      <c r="V415" s="96" t="n">
        <f t="shared" si="4"/>
        <v>0</v>
      </c>
      <c r="W415" s="96" t="n">
        <f t="shared" si="5"/>
        <v>0</v>
      </c>
      <c r="X415" s="96" t="n">
        <f t="shared" si="6"/>
        <v>0</v>
      </c>
      <c r="Y415" s="96" t="n">
        <f t="shared" si="7"/>
        <v>0</v>
      </c>
      <c r="Z415" s="95" t="str">
        <f>IF(OR(ISBLANK('Prediction Log'!N430),ISBLANK('Bet Log'!$N415)), "", IF('Prediction Log'!W430="Y", "W", "L"))</f>
        <v/>
      </c>
      <c r="AA415" s="96" t="str">
        <f t="shared" si="8"/>
        <v/>
      </c>
      <c r="AB415" s="95" t="str">
        <f>IF(OR(ISBLANK('Prediction Log'!N430),ISBLANK('Bet Log'!$O415)), "", IF('Prediction Log'!X430="Y", "W", "L"))</f>
        <v/>
      </c>
      <c r="AC415" s="96" t="str">
        <f t="shared" si="9"/>
        <v/>
      </c>
      <c r="AD415" s="95"/>
      <c r="AE415" s="92" t="str">
        <f t="shared" si="10"/>
        <v/>
      </c>
      <c r="AF415" s="97" t="n">
        <f>IF(ISERROR('Bet Log'!$AA415+'Bet Log'!$AC415+'Bet Log'!$AE415), "", 'Bet Log'!$AA415+'Bet Log'!$AC415+'Bet Log'!$AE415)</f>
        <v>0</v>
      </c>
    </row>
    <row r="416" ht="14.25" customHeight="1">
      <c r="A416" s="92" t="str">
        <f>Games!A413</f>
        <v/>
      </c>
      <c r="B416" s="92" t="str">
        <f>IF('Prediction Log'!B431=0, "",'Prediction Log'!B431)</f>
        <v/>
      </c>
      <c r="C416" s="92" t="str">
        <f>IF('Prediction Log'!C431=0, "",'Prediction Log'!C431)</f>
        <v/>
      </c>
      <c r="D416" s="92" t="str">
        <f>IF('Prediction Log'!D431=0, "",'Prediction Log'!D431)</f>
        <v/>
      </c>
      <c r="E416" s="92" t="str">
        <f>IF('Prediction Log'!E431=0, "",'Prediction Log'!E431)</f>
        <v/>
      </c>
      <c r="F416" s="92" t="str">
        <f>IF('Prediction Log'!I431=0, "",'Prediction Log'!I431)</f>
        <v/>
      </c>
      <c r="G416" s="70" t="str">
        <f>IF(ISBLANK(Games!B413), "",'Prediction Log'!$J431)</f>
        <v/>
      </c>
      <c r="H416" s="93" t="str">
        <f>'Prediction Log'!$K431</f>
        <v/>
      </c>
      <c r="I416" s="92" t="str">
        <f>IF(ISBLANK(Games!M413), "",IF(AND(Games!M413="",Games!N413=""),"",IF(ISTEXT(Games!N413), "Side",Games!M413)))</f>
        <v/>
      </c>
      <c r="J416" s="92" t="str">
        <f>IF(ISBLANK(Games!M413), "",IF('Bet Log'!$I416="Spread", Games!O413, ""))</f>
        <v/>
      </c>
      <c r="K416" s="92" t="str">
        <f>IF(ISBLANK(Games!N413), "",IF(ISTEXT(Games!N413), Games!N413, ""))</f>
        <v/>
      </c>
      <c r="L416" s="92" t="str">
        <f>IF(ISBLANK(Games!Q413), "", Games!Q413)</f>
        <v/>
      </c>
      <c r="M416" s="92"/>
      <c r="N416" s="94"/>
      <c r="O416" s="94"/>
      <c r="P416" s="95"/>
      <c r="Q416" s="95"/>
      <c r="R416" s="95"/>
      <c r="S416" s="95"/>
      <c r="T416" s="96" t="n">
        <f t="shared" si="2"/>
        <v>0</v>
      </c>
      <c r="U416" s="96" t="n">
        <f t="shared" si="3"/>
        <v>0</v>
      </c>
      <c r="V416" s="96" t="n">
        <f t="shared" si="4"/>
        <v>0</v>
      </c>
      <c r="W416" s="96" t="n">
        <f t="shared" si="5"/>
        <v>0</v>
      </c>
      <c r="X416" s="96" t="n">
        <f t="shared" si="6"/>
        <v>0</v>
      </c>
      <c r="Y416" s="96" t="n">
        <f t="shared" si="7"/>
        <v>0</v>
      </c>
      <c r="Z416" s="95" t="str">
        <f>IF(OR(ISBLANK('Prediction Log'!N431),ISBLANK('Bet Log'!$N416)), "", IF('Prediction Log'!W431="Y", "W", "L"))</f>
        <v/>
      </c>
      <c r="AA416" s="96" t="str">
        <f t="shared" si="8"/>
        <v/>
      </c>
      <c r="AB416" s="95" t="str">
        <f>IF(OR(ISBLANK('Prediction Log'!N431),ISBLANK('Bet Log'!$O416)), "", IF('Prediction Log'!X431="Y", "W", "L"))</f>
        <v/>
      </c>
      <c r="AC416" s="96" t="str">
        <f t="shared" si="9"/>
        <v/>
      </c>
      <c r="AD416" s="95"/>
      <c r="AE416" s="92" t="str">
        <f t="shared" si="10"/>
        <v/>
      </c>
      <c r="AF416" s="97" t="n">
        <f>IF(ISERROR('Bet Log'!$AA416+'Bet Log'!$AC416+'Bet Log'!$AE416), "", 'Bet Log'!$AA416+'Bet Log'!$AC416+'Bet Log'!$AE416)</f>
        <v>0</v>
      </c>
    </row>
    <row r="417" ht="14.25" customHeight="1">
      <c r="A417" s="92" t="str">
        <f>Games!A414</f>
        <v/>
      </c>
      <c r="B417" s="92" t="str">
        <f>IF('Prediction Log'!B432=0, "",'Prediction Log'!B432)</f>
        <v/>
      </c>
      <c r="C417" s="92" t="str">
        <f>IF('Prediction Log'!C432=0, "",'Prediction Log'!C432)</f>
        <v/>
      </c>
      <c r="D417" s="92" t="str">
        <f>IF('Prediction Log'!D432=0, "",'Prediction Log'!D432)</f>
        <v/>
      </c>
      <c r="E417" s="92" t="str">
        <f>IF('Prediction Log'!E432=0, "",'Prediction Log'!E432)</f>
        <v/>
      </c>
      <c r="F417" s="92" t="str">
        <f>IF('Prediction Log'!I432=0, "",'Prediction Log'!I432)</f>
        <v/>
      </c>
      <c r="G417" s="70" t="str">
        <f>IF(ISBLANK(Games!B414), "",'Prediction Log'!$J432)</f>
        <v/>
      </c>
      <c r="H417" s="93" t="str">
        <f>'Prediction Log'!$K432</f>
        <v/>
      </c>
      <c r="I417" s="92" t="str">
        <f>IF(ISBLANK(Games!M414), "",IF(AND(Games!M414="",Games!N414=""),"",IF(ISTEXT(Games!N414), "Side",Games!M414)))</f>
        <v/>
      </c>
      <c r="J417" s="92" t="str">
        <f>IF(ISBLANK(Games!M414), "",IF('Bet Log'!$I417="Spread", Games!O414, ""))</f>
        <v/>
      </c>
      <c r="K417" s="92" t="str">
        <f>IF(ISBLANK(Games!N414), "",IF(ISTEXT(Games!N414), Games!N414, ""))</f>
        <v/>
      </c>
      <c r="L417" s="92" t="str">
        <f>IF(ISBLANK(Games!Q414), "", Games!Q414)</f>
        <v/>
      </c>
      <c r="M417" s="92"/>
      <c r="N417" s="94"/>
      <c r="O417" s="94"/>
      <c r="P417" s="95"/>
      <c r="Q417" s="95"/>
      <c r="R417" s="95"/>
      <c r="S417" s="95"/>
      <c r="T417" s="96" t="n">
        <f t="shared" si="2"/>
        <v>0</v>
      </c>
      <c r="U417" s="96" t="n">
        <f t="shared" si="3"/>
        <v>0</v>
      </c>
      <c r="V417" s="96" t="n">
        <f t="shared" si="4"/>
        <v>0</v>
      </c>
      <c r="W417" s="96" t="n">
        <f t="shared" si="5"/>
        <v>0</v>
      </c>
      <c r="X417" s="96" t="n">
        <f t="shared" si="6"/>
        <v>0</v>
      </c>
      <c r="Y417" s="96" t="n">
        <f t="shared" si="7"/>
        <v>0</v>
      </c>
      <c r="Z417" s="95" t="str">
        <f>IF(OR(ISBLANK('Prediction Log'!N432),ISBLANK('Bet Log'!$N417)), "", IF('Prediction Log'!W432="Y", "W", "L"))</f>
        <v/>
      </c>
      <c r="AA417" s="96" t="str">
        <f t="shared" si="8"/>
        <v/>
      </c>
      <c r="AB417" s="95" t="str">
        <f>IF(OR(ISBLANK('Prediction Log'!N432),ISBLANK('Bet Log'!$O417)), "", IF('Prediction Log'!X432="Y", "W", "L"))</f>
        <v/>
      </c>
      <c r="AC417" s="96" t="str">
        <f t="shared" si="9"/>
        <v/>
      </c>
      <c r="AD417" s="95"/>
      <c r="AE417" s="92" t="str">
        <f t="shared" si="10"/>
        <v/>
      </c>
      <c r="AF417" s="97" t="n">
        <f>IF(ISERROR('Bet Log'!$AA417+'Bet Log'!$AC417+'Bet Log'!$AE417), "", 'Bet Log'!$AA417+'Bet Log'!$AC417+'Bet Log'!$AE417)</f>
        <v>0</v>
      </c>
    </row>
    <row r="418" ht="14.25" customHeight="1">
      <c r="A418" s="92" t="str">
        <f>Games!A415</f>
        <v/>
      </c>
      <c r="B418" s="92" t="str">
        <f>IF('Prediction Log'!B433=0, "",'Prediction Log'!B433)</f>
        <v/>
      </c>
      <c r="C418" s="92" t="str">
        <f>IF('Prediction Log'!C433=0, "",'Prediction Log'!C433)</f>
        <v/>
      </c>
      <c r="D418" s="92" t="str">
        <f>IF('Prediction Log'!D433=0, "",'Prediction Log'!D433)</f>
        <v/>
      </c>
      <c r="E418" s="92" t="str">
        <f>IF('Prediction Log'!E433=0, "",'Prediction Log'!E433)</f>
        <v/>
      </c>
      <c r="F418" s="92" t="str">
        <f>IF('Prediction Log'!I433=0, "",'Prediction Log'!I433)</f>
        <v/>
      </c>
      <c r="G418" s="70" t="str">
        <f>IF(ISBLANK(Games!B415), "",'Prediction Log'!$J433)</f>
        <v/>
      </c>
      <c r="H418" s="93" t="str">
        <f>'Prediction Log'!$K433</f>
        <v/>
      </c>
      <c r="I418" s="92" t="str">
        <f>IF(ISBLANK(Games!M415), "",IF(AND(Games!M415="",Games!N415=""),"",IF(ISTEXT(Games!N415), "Side",Games!M415)))</f>
        <v/>
      </c>
      <c r="J418" s="92" t="str">
        <f>IF(ISBLANK(Games!M415), "",IF('Bet Log'!$I418="Spread", Games!O415, ""))</f>
        <v/>
      </c>
      <c r="K418" s="92" t="str">
        <f>IF(ISBLANK(Games!N415), "",IF(ISTEXT(Games!N415), Games!N415, ""))</f>
        <v/>
      </c>
      <c r="L418" s="92" t="str">
        <f>IF(ISBLANK(Games!Q415), "", Games!Q415)</f>
        <v/>
      </c>
      <c r="M418" s="92"/>
      <c r="N418" s="94"/>
      <c r="O418" s="94"/>
      <c r="P418" s="95"/>
      <c r="Q418" s="95"/>
      <c r="R418" s="95"/>
      <c r="S418" s="95"/>
      <c r="T418" s="96" t="n">
        <f t="shared" si="2"/>
        <v>0</v>
      </c>
      <c r="U418" s="96" t="n">
        <f t="shared" si="3"/>
        <v>0</v>
      </c>
      <c r="V418" s="96" t="n">
        <f t="shared" si="4"/>
        <v>0</v>
      </c>
      <c r="W418" s="96" t="n">
        <f t="shared" si="5"/>
        <v>0</v>
      </c>
      <c r="X418" s="96" t="n">
        <f t="shared" si="6"/>
        <v>0</v>
      </c>
      <c r="Y418" s="96" t="n">
        <f t="shared" si="7"/>
        <v>0</v>
      </c>
      <c r="Z418" s="95" t="str">
        <f>IF(OR(ISBLANK('Prediction Log'!N433),ISBLANK('Bet Log'!$N418)), "", IF('Prediction Log'!W433="Y", "W", "L"))</f>
        <v/>
      </c>
      <c r="AA418" s="96" t="str">
        <f t="shared" si="8"/>
        <v/>
      </c>
      <c r="AB418" s="95" t="str">
        <f>IF(OR(ISBLANK('Prediction Log'!N433),ISBLANK('Bet Log'!$O418)), "", IF('Prediction Log'!X433="Y", "W", "L"))</f>
        <v/>
      </c>
      <c r="AC418" s="96" t="str">
        <f t="shared" si="9"/>
        <v/>
      </c>
      <c r="AD418" s="95"/>
      <c r="AE418" s="92" t="str">
        <f t="shared" si="10"/>
        <v/>
      </c>
      <c r="AF418" s="97" t="n">
        <f>IF(ISERROR('Bet Log'!$AA418+'Bet Log'!$AC418+'Bet Log'!$AE418), "", 'Bet Log'!$AA418+'Bet Log'!$AC418+'Bet Log'!$AE418)</f>
        <v>0</v>
      </c>
    </row>
    <row r="419" ht="14.25" customHeight="1">
      <c r="A419" s="92" t="str">
        <f>Games!A416</f>
        <v/>
      </c>
      <c r="B419" s="92" t="str">
        <f>IF('Prediction Log'!B434=0, "",'Prediction Log'!B434)</f>
        <v/>
      </c>
      <c r="C419" s="92" t="str">
        <f>IF('Prediction Log'!C434=0, "",'Prediction Log'!C434)</f>
        <v/>
      </c>
      <c r="D419" s="92" t="str">
        <f>IF('Prediction Log'!D434=0, "",'Prediction Log'!D434)</f>
        <v/>
      </c>
      <c r="E419" s="92" t="str">
        <f>IF('Prediction Log'!E434=0, "",'Prediction Log'!E434)</f>
        <v/>
      </c>
      <c r="F419" s="92" t="str">
        <f>IF('Prediction Log'!I434=0, "",'Prediction Log'!I434)</f>
        <v/>
      </c>
      <c r="G419" s="70" t="str">
        <f>IF(ISBLANK(Games!B416), "",'Prediction Log'!$J434)</f>
        <v/>
      </c>
      <c r="H419" s="93" t="str">
        <f>'Prediction Log'!$K434</f>
        <v/>
      </c>
      <c r="I419" s="92" t="str">
        <f>IF(ISBLANK(Games!M416), "",IF(AND(Games!M416="",Games!N416=""),"",IF(ISTEXT(Games!N416), "Side",Games!M416)))</f>
        <v/>
      </c>
      <c r="J419" s="92" t="str">
        <f>IF(ISBLANK(Games!M416), "",IF('Bet Log'!$I419="Spread", Games!O416, ""))</f>
        <v/>
      </c>
      <c r="K419" s="92" t="str">
        <f>IF(ISBLANK(Games!N416), "",IF(ISTEXT(Games!N416), Games!N416, ""))</f>
        <v/>
      </c>
      <c r="L419" s="92" t="str">
        <f>IF(ISBLANK(Games!Q416), "", Games!Q416)</f>
        <v/>
      </c>
      <c r="M419" s="92"/>
      <c r="N419" s="94"/>
      <c r="O419" s="94"/>
      <c r="P419" s="95"/>
      <c r="Q419" s="95"/>
      <c r="R419" s="95"/>
      <c r="S419" s="95"/>
      <c r="T419" s="96" t="n">
        <f t="shared" si="2"/>
        <v>0</v>
      </c>
      <c r="U419" s="96" t="n">
        <f t="shared" si="3"/>
        <v>0</v>
      </c>
      <c r="V419" s="96" t="n">
        <f t="shared" si="4"/>
        <v>0</v>
      </c>
      <c r="W419" s="96" t="n">
        <f t="shared" si="5"/>
        <v>0</v>
      </c>
      <c r="X419" s="96" t="n">
        <f t="shared" si="6"/>
        <v>0</v>
      </c>
      <c r="Y419" s="96" t="n">
        <f t="shared" si="7"/>
        <v>0</v>
      </c>
      <c r="Z419" s="95" t="str">
        <f>IF(OR(ISBLANK('Prediction Log'!N434),ISBLANK('Bet Log'!$N419)), "", IF('Prediction Log'!W434="Y", "W", "L"))</f>
        <v/>
      </c>
      <c r="AA419" s="96" t="str">
        <f t="shared" si="8"/>
        <v/>
      </c>
      <c r="AB419" s="95" t="str">
        <f>IF(OR(ISBLANK('Prediction Log'!N434),ISBLANK('Bet Log'!$O419)), "", IF('Prediction Log'!X434="Y", "W", "L"))</f>
        <v/>
      </c>
      <c r="AC419" s="96" t="str">
        <f t="shared" si="9"/>
        <v/>
      </c>
      <c r="AD419" s="95"/>
      <c r="AE419" s="92" t="str">
        <f t="shared" si="10"/>
        <v/>
      </c>
      <c r="AF419" s="97" t="n">
        <f>IF(ISERROR('Bet Log'!$AA419+'Bet Log'!$AC419+'Bet Log'!$AE419), "", 'Bet Log'!$AA419+'Bet Log'!$AC419+'Bet Log'!$AE419)</f>
        <v>0</v>
      </c>
    </row>
    <row r="420" ht="14.25" customHeight="1">
      <c r="A420" s="92" t="str">
        <f>Games!A417</f>
        <v/>
      </c>
      <c r="B420" s="92" t="str">
        <f>IF('Prediction Log'!B435=0, "",'Prediction Log'!B435)</f>
        <v/>
      </c>
      <c r="C420" s="92" t="str">
        <f>IF('Prediction Log'!C435=0, "",'Prediction Log'!C435)</f>
        <v/>
      </c>
      <c r="D420" s="92" t="str">
        <f>IF('Prediction Log'!D435=0, "",'Prediction Log'!D435)</f>
        <v/>
      </c>
      <c r="E420" s="92" t="str">
        <f>IF('Prediction Log'!E435=0, "",'Prediction Log'!E435)</f>
        <v/>
      </c>
      <c r="F420" s="92" t="str">
        <f>IF('Prediction Log'!I435=0, "",'Prediction Log'!I435)</f>
        <v/>
      </c>
      <c r="G420" s="70" t="str">
        <f>IF(ISBLANK(Games!B417), "",'Prediction Log'!$J435)</f>
        <v/>
      </c>
      <c r="H420" s="93" t="str">
        <f>'Prediction Log'!$K435</f>
        <v/>
      </c>
      <c r="I420" s="92" t="str">
        <f>IF(ISBLANK(Games!M417), "",IF(AND(Games!M417="",Games!N417=""),"",IF(ISTEXT(Games!N417), "Side",Games!M417)))</f>
        <v/>
      </c>
      <c r="J420" s="92" t="str">
        <f>IF(ISBLANK(Games!M417), "",IF('Bet Log'!$I420="Spread", Games!O417, ""))</f>
        <v/>
      </c>
      <c r="K420" s="92" t="str">
        <f>IF(ISBLANK(Games!N417), "",IF(ISTEXT(Games!N417), Games!N417, ""))</f>
        <v/>
      </c>
      <c r="L420" s="92" t="str">
        <f>IF(ISBLANK(Games!Q417), "", Games!Q417)</f>
        <v/>
      </c>
      <c r="M420" s="92"/>
      <c r="N420" s="94"/>
      <c r="O420" s="94"/>
      <c r="P420" s="95"/>
      <c r="Q420" s="95"/>
      <c r="R420" s="95"/>
      <c r="S420" s="95"/>
      <c r="T420" s="96" t="n">
        <f t="shared" si="2"/>
        <v>0</v>
      </c>
      <c r="U420" s="96" t="n">
        <f t="shared" si="3"/>
        <v>0</v>
      </c>
      <c r="V420" s="96" t="n">
        <f t="shared" si="4"/>
        <v>0</v>
      </c>
      <c r="W420" s="96" t="n">
        <f t="shared" si="5"/>
        <v>0</v>
      </c>
      <c r="X420" s="96" t="n">
        <f t="shared" si="6"/>
        <v>0</v>
      </c>
      <c r="Y420" s="96" t="n">
        <f t="shared" si="7"/>
        <v>0</v>
      </c>
      <c r="Z420" s="95" t="str">
        <f>IF(OR(ISBLANK('Prediction Log'!N435),ISBLANK('Bet Log'!$N420)), "", IF('Prediction Log'!W435="Y", "W", "L"))</f>
        <v/>
      </c>
      <c r="AA420" s="96" t="str">
        <f t="shared" si="8"/>
        <v/>
      </c>
      <c r="AB420" s="95" t="str">
        <f>IF(OR(ISBLANK('Prediction Log'!N435),ISBLANK('Bet Log'!$O420)), "", IF('Prediction Log'!X435="Y", "W", "L"))</f>
        <v/>
      </c>
      <c r="AC420" s="96" t="str">
        <f t="shared" si="9"/>
        <v/>
      </c>
      <c r="AD420" s="95"/>
      <c r="AE420" s="92" t="str">
        <f t="shared" si="10"/>
        <v/>
      </c>
      <c r="AF420" s="97" t="n">
        <f>IF(ISERROR('Bet Log'!$AA420+'Bet Log'!$AC420+'Bet Log'!$AE420), "", 'Bet Log'!$AA420+'Bet Log'!$AC420+'Bet Log'!$AE420)</f>
        <v>0</v>
      </c>
    </row>
    <row r="421" ht="14.25" customHeight="1">
      <c r="A421" s="92" t="str">
        <f>Games!A418</f>
        <v/>
      </c>
      <c r="B421" s="92" t="str">
        <f>IF('Prediction Log'!B436=0, "",'Prediction Log'!B436)</f>
        <v/>
      </c>
      <c r="C421" s="92" t="str">
        <f>IF('Prediction Log'!C436=0, "",'Prediction Log'!C436)</f>
        <v/>
      </c>
      <c r="D421" s="92" t="str">
        <f>IF('Prediction Log'!D436=0, "",'Prediction Log'!D436)</f>
        <v/>
      </c>
      <c r="E421" s="92" t="str">
        <f>IF('Prediction Log'!E436=0, "",'Prediction Log'!E436)</f>
        <v/>
      </c>
      <c r="F421" s="92" t="str">
        <f>IF('Prediction Log'!I436=0, "",'Prediction Log'!I436)</f>
        <v/>
      </c>
      <c r="G421" s="70" t="str">
        <f>IF(ISBLANK(Games!B418), "",'Prediction Log'!$J436)</f>
        <v/>
      </c>
      <c r="H421" s="93" t="str">
        <f>'Prediction Log'!$K436</f>
        <v/>
      </c>
      <c r="I421" s="92" t="str">
        <f>IF(ISBLANK(Games!M418), "",IF(AND(Games!M418="",Games!N418=""),"",IF(ISTEXT(Games!N418), "Side",Games!M418)))</f>
        <v/>
      </c>
      <c r="J421" s="92" t="str">
        <f>IF(ISBLANK(Games!M418), "",IF('Bet Log'!$I421="Spread", Games!O418, ""))</f>
        <v/>
      </c>
      <c r="K421" s="92" t="str">
        <f>IF(ISBLANK(Games!N418), "",IF(ISTEXT(Games!N418), Games!N418, ""))</f>
        <v/>
      </c>
      <c r="L421" s="92" t="str">
        <f>IF(ISBLANK(Games!Q418), "", Games!Q418)</f>
        <v/>
      </c>
      <c r="M421" s="92"/>
      <c r="N421" s="94"/>
      <c r="O421" s="94"/>
      <c r="P421" s="95"/>
      <c r="Q421" s="95"/>
      <c r="R421" s="95"/>
      <c r="S421" s="95"/>
      <c r="T421" s="96" t="n">
        <f t="shared" si="2"/>
        <v>0</v>
      </c>
      <c r="U421" s="96" t="n">
        <f t="shared" si="3"/>
        <v>0</v>
      </c>
      <c r="V421" s="96" t="n">
        <f t="shared" si="4"/>
        <v>0</v>
      </c>
      <c r="W421" s="96" t="n">
        <f t="shared" si="5"/>
        <v>0</v>
      </c>
      <c r="X421" s="96" t="n">
        <f t="shared" si="6"/>
        <v>0</v>
      </c>
      <c r="Y421" s="96" t="n">
        <f t="shared" si="7"/>
        <v>0</v>
      </c>
      <c r="Z421" s="95" t="str">
        <f>IF(OR(ISBLANK('Prediction Log'!N436),ISBLANK('Bet Log'!$N421)), "", IF('Prediction Log'!W436="Y", "W", "L"))</f>
        <v/>
      </c>
      <c r="AA421" s="96" t="str">
        <f t="shared" si="8"/>
        <v/>
      </c>
      <c r="AB421" s="95" t="str">
        <f>IF(OR(ISBLANK('Prediction Log'!N436),ISBLANK('Bet Log'!$O421)), "", IF('Prediction Log'!X436="Y", "W", "L"))</f>
        <v/>
      </c>
      <c r="AC421" s="96" t="str">
        <f t="shared" si="9"/>
        <v/>
      </c>
      <c r="AD421" s="95"/>
      <c r="AE421" s="92" t="str">
        <f t="shared" si="10"/>
        <v/>
      </c>
      <c r="AF421" s="97" t="n">
        <f>IF(ISERROR('Bet Log'!$AA421+'Bet Log'!$AC421+'Bet Log'!$AE421), "", 'Bet Log'!$AA421+'Bet Log'!$AC421+'Bet Log'!$AE421)</f>
        <v>0</v>
      </c>
    </row>
    <row r="422" ht="14.25" customHeight="1">
      <c r="A422" s="92" t="str">
        <f>Games!A419</f>
        <v/>
      </c>
      <c r="B422" s="92" t="str">
        <f>IF('Prediction Log'!B437=0, "",'Prediction Log'!B437)</f>
        <v/>
      </c>
      <c r="C422" s="92" t="str">
        <f>IF('Prediction Log'!C437=0, "",'Prediction Log'!C437)</f>
        <v/>
      </c>
      <c r="D422" s="92" t="str">
        <f>IF('Prediction Log'!D437=0, "",'Prediction Log'!D437)</f>
        <v/>
      </c>
      <c r="E422" s="92" t="str">
        <f>IF('Prediction Log'!E437=0, "",'Prediction Log'!E437)</f>
        <v/>
      </c>
      <c r="F422" s="92" t="str">
        <f>IF('Prediction Log'!I437=0, "",'Prediction Log'!I437)</f>
        <v/>
      </c>
      <c r="G422" s="70" t="str">
        <f>IF(ISBLANK(Games!B419), "",'Prediction Log'!$J437)</f>
        <v/>
      </c>
      <c r="H422" s="93" t="str">
        <f>'Prediction Log'!$K437</f>
        <v/>
      </c>
      <c r="I422" s="92" t="str">
        <f>IF(ISBLANK(Games!M419), "",IF(AND(Games!M419="",Games!N419=""),"",IF(ISTEXT(Games!N419), "Side",Games!M419)))</f>
        <v/>
      </c>
      <c r="J422" s="92" t="str">
        <f>IF(ISBLANK(Games!M419), "",IF('Bet Log'!$I422="Spread", Games!O419, ""))</f>
        <v/>
      </c>
      <c r="K422" s="92" t="str">
        <f>IF(ISBLANK(Games!N419), "",IF(ISTEXT(Games!N419), Games!N419, ""))</f>
        <v/>
      </c>
      <c r="L422" s="92" t="str">
        <f>IF(ISBLANK(Games!Q419), "", Games!Q419)</f>
        <v/>
      </c>
      <c r="M422" s="92"/>
      <c r="N422" s="94"/>
      <c r="O422" s="94"/>
      <c r="P422" s="95"/>
      <c r="Q422" s="95"/>
      <c r="R422" s="95"/>
      <c r="S422" s="95"/>
      <c r="T422" s="96" t="n">
        <f t="shared" si="2"/>
        <v>0</v>
      </c>
      <c r="U422" s="96" t="n">
        <f t="shared" si="3"/>
        <v>0</v>
      </c>
      <c r="V422" s="96" t="n">
        <f t="shared" si="4"/>
        <v>0</v>
      </c>
      <c r="W422" s="96" t="n">
        <f t="shared" si="5"/>
        <v>0</v>
      </c>
      <c r="X422" s="96" t="n">
        <f t="shared" si="6"/>
        <v>0</v>
      </c>
      <c r="Y422" s="96" t="n">
        <f t="shared" si="7"/>
        <v>0</v>
      </c>
      <c r="Z422" s="95" t="str">
        <f>IF(OR(ISBLANK('Prediction Log'!N437),ISBLANK('Bet Log'!$N422)), "", IF('Prediction Log'!W437="Y", "W", "L"))</f>
        <v/>
      </c>
      <c r="AA422" s="96" t="str">
        <f t="shared" si="8"/>
        <v/>
      </c>
      <c r="AB422" s="95" t="str">
        <f>IF(OR(ISBLANK('Prediction Log'!N437),ISBLANK('Bet Log'!$O422)), "", IF('Prediction Log'!X437="Y", "W", "L"))</f>
        <v/>
      </c>
      <c r="AC422" s="96" t="str">
        <f t="shared" si="9"/>
        <v/>
      </c>
      <c r="AD422" s="95"/>
      <c r="AE422" s="92" t="str">
        <f t="shared" si="10"/>
        <v/>
      </c>
      <c r="AF422" s="97" t="n">
        <f>IF(ISERROR('Bet Log'!$AA422+'Bet Log'!$AC422+'Bet Log'!$AE422), "", 'Bet Log'!$AA422+'Bet Log'!$AC422+'Bet Log'!$AE422)</f>
        <v>0</v>
      </c>
    </row>
    <row r="423" ht="14.25" customHeight="1">
      <c r="A423" s="92" t="str">
        <f>Games!A420</f>
        <v/>
      </c>
      <c r="B423" s="92" t="str">
        <f>IF('Prediction Log'!B438=0, "",'Prediction Log'!B438)</f>
        <v/>
      </c>
      <c r="C423" s="92" t="str">
        <f>IF('Prediction Log'!C438=0, "",'Prediction Log'!C438)</f>
        <v/>
      </c>
      <c r="D423" s="92" t="str">
        <f>IF('Prediction Log'!D438=0, "",'Prediction Log'!D438)</f>
        <v/>
      </c>
      <c r="E423" s="92" t="str">
        <f>IF('Prediction Log'!E438=0, "",'Prediction Log'!E438)</f>
        <v/>
      </c>
      <c r="F423" s="92" t="str">
        <f>IF('Prediction Log'!I438=0, "",'Prediction Log'!I438)</f>
        <v/>
      </c>
      <c r="G423" s="70" t="str">
        <f>IF(ISBLANK(Games!B420), "",'Prediction Log'!$J438)</f>
        <v/>
      </c>
      <c r="H423" s="93" t="str">
        <f>'Prediction Log'!$K438</f>
        <v/>
      </c>
      <c r="I423" s="92" t="str">
        <f>IF(ISBLANK(Games!M420), "",IF(AND(Games!M420="",Games!N420=""),"",IF(ISTEXT(Games!N420), "Side",Games!M420)))</f>
        <v/>
      </c>
      <c r="J423" s="92" t="str">
        <f>IF(ISBLANK(Games!M420), "",IF('Bet Log'!$I423="Spread", Games!O420, ""))</f>
        <v/>
      </c>
      <c r="K423" s="92" t="str">
        <f>IF(ISBLANK(Games!N420), "",IF(ISTEXT(Games!N420), Games!N420, ""))</f>
        <v/>
      </c>
      <c r="L423" s="92" t="str">
        <f>IF(ISBLANK(Games!Q420), "", Games!Q420)</f>
        <v/>
      </c>
      <c r="M423" s="92"/>
      <c r="N423" s="94"/>
      <c r="O423" s="94"/>
      <c r="P423" s="95"/>
      <c r="Q423" s="95"/>
      <c r="R423" s="95"/>
      <c r="S423" s="95"/>
      <c r="T423" s="96" t="n">
        <f t="shared" si="2"/>
        <v>0</v>
      </c>
      <c r="U423" s="96" t="n">
        <f t="shared" si="3"/>
        <v>0</v>
      </c>
      <c r="V423" s="96" t="n">
        <f t="shared" si="4"/>
        <v>0</v>
      </c>
      <c r="W423" s="96" t="n">
        <f t="shared" si="5"/>
        <v>0</v>
      </c>
      <c r="X423" s="96" t="n">
        <f t="shared" si="6"/>
        <v>0</v>
      </c>
      <c r="Y423" s="96" t="n">
        <f t="shared" si="7"/>
        <v>0</v>
      </c>
      <c r="Z423" s="95" t="str">
        <f>IF(OR(ISBLANK('Prediction Log'!N438),ISBLANK('Bet Log'!$N423)), "", IF('Prediction Log'!W438="Y", "W", "L"))</f>
        <v/>
      </c>
      <c r="AA423" s="96" t="str">
        <f t="shared" si="8"/>
        <v/>
      </c>
      <c r="AB423" s="95" t="str">
        <f>IF(OR(ISBLANK('Prediction Log'!N438),ISBLANK('Bet Log'!$O423)), "", IF('Prediction Log'!X438="Y", "W", "L"))</f>
        <v/>
      </c>
      <c r="AC423" s="96" t="str">
        <f t="shared" si="9"/>
        <v/>
      </c>
      <c r="AD423" s="95"/>
      <c r="AE423" s="92" t="str">
        <f t="shared" si="10"/>
        <v/>
      </c>
      <c r="AF423" s="97" t="n">
        <f>IF(ISERROR('Bet Log'!$AA423+'Bet Log'!$AC423+'Bet Log'!$AE423), "", 'Bet Log'!$AA423+'Bet Log'!$AC423+'Bet Log'!$AE423)</f>
        <v>0</v>
      </c>
    </row>
    <row r="424" ht="14.25" customHeight="1">
      <c r="A424" s="92" t="str">
        <f>Games!A421</f>
        <v/>
      </c>
      <c r="B424" s="92" t="str">
        <f>IF('Prediction Log'!B439=0, "",'Prediction Log'!B439)</f>
        <v/>
      </c>
      <c r="C424" s="92" t="str">
        <f>IF('Prediction Log'!C439=0, "",'Prediction Log'!C439)</f>
        <v/>
      </c>
      <c r="D424" s="92" t="str">
        <f>IF('Prediction Log'!D439=0, "",'Prediction Log'!D439)</f>
        <v/>
      </c>
      <c r="E424" s="92" t="str">
        <f>IF('Prediction Log'!E439=0, "",'Prediction Log'!E439)</f>
        <v/>
      </c>
      <c r="F424" s="92" t="str">
        <f>IF('Prediction Log'!I439=0, "",'Prediction Log'!I439)</f>
        <v/>
      </c>
      <c r="G424" s="70" t="str">
        <f>IF(ISBLANK(Games!B421), "",'Prediction Log'!$J439)</f>
        <v/>
      </c>
      <c r="H424" s="93" t="str">
        <f>'Prediction Log'!$K439</f>
        <v/>
      </c>
      <c r="I424" s="92" t="str">
        <f>IF(ISBLANK(Games!M421), "",IF(AND(Games!M421="",Games!N421=""),"",IF(ISTEXT(Games!N421), "Side",Games!M421)))</f>
        <v/>
      </c>
      <c r="J424" s="92" t="str">
        <f>IF(ISBLANK(Games!M421), "",IF('Bet Log'!$I424="Spread", Games!O421, ""))</f>
        <v/>
      </c>
      <c r="K424" s="92" t="str">
        <f>IF(ISBLANK(Games!N421), "",IF(ISTEXT(Games!N421), Games!N421, ""))</f>
        <v/>
      </c>
      <c r="L424" s="92" t="str">
        <f>IF(ISBLANK(Games!Q421), "", Games!Q421)</f>
        <v/>
      </c>
      <c r="M424" s="92"/>
      <c r="N424" s="94"/>
      <c r="O424" s="94"/>
      <c r="P424" s="95"/>
      <c r="Q424" s="95"/>
      <c r="R424" s="95"/>
      <c r="S424" s="95"/>
      <c r="T424" s="96" t="n">
        <f t="shared" si="2"/>
        <v>0</v>
      </c>
      <c r="U424" s="96" t="n">
        <f t="shared" si="3"/>
        <v>0</v>
      </c>
      <c r="V424" s="96" t="n">
        <f t="shared" si="4"/>
        <v>0</v>
      </c>
      <c r="W424" s="96" t="n">
        <f t="shared" si="5"/>
        <v>0</v>
      </c>
      <c r="X424" s="96" t="n">
        <f t="shared" si="6"/>
        <v>0</v>
      </c>
      <c r="Y424" s="96" t="n">
        <f t="shared" si="7"/>
        <v>0</v>
      </c>
      <c r="Z424" s="95" t="str">
        <f>IF(OR(ISBLANK('Prediction Log'!N439),ISBLANK('Bet Log'!$N424)), "", IF('Prediction Log'!W439="Y", "W", "L"))</f>
        <v/>
      </c>
      <c r="AA424" s="96" t="str">
        <f t="shared" si="8"/>
        <v/>
      </c>
      <c r="AB424" s="95" t="str">
        <f>IF(OR(ISBLANK('Prediction Log'!N439),ISBLANK('Bet Log'!$O424)), "", IF('Prediction Log'!X439="Y", "W", "L"))</f>
        <v/>
      </c>
      <c r="AC424" s="96" t="str">
        <f t="shared" si="9"/>
        <v/>
      </c>
      <c r="AD424" s="95"/>
      <c r="AE424" s="92" t="str">
        <f t="shared" si="10"/>
        <v/>
      </c>
      <c r="AF424" s="97" t="n">
        <f>IF(ISERROR('Bet Log'!$AA424+'Bet Log'!$AC424+'Bet Log'!$AE424), "", 'Bet Log'!$AA424+'Bet Log'!$AC424+'Bet Log'!$AE424)</f>
        <v>0</v>
      </c>
    </row>
    <row r="425" ht="14.25" customHeight="1">
      <c r="A425" s="92" t="str">
        <f>Games!A422</f>
        <v/>
      </c>
      <c r="B425" s="92" t="str">
        <f>IF('Prediction Log'!B440=0, "",'Prediction Log'!B440)</f>
        <v/>
      </c>
      <c r="C425" s="92" t="str">
        <f>IF('Prediction Log'!C440=0, "",'Prediction Log'!C440)</f>
        <v/>
      </c>
      <c r="D425" s="92" t="str">
        <f>IF('Prediction Log'!D440=0, "",'Prediction Log'!D440)</f>
        <v/>
      </c>
      <c r="E425" s="92" t="str">
        <f>IF('Prediction Log'!E440=0, "",'Prediction Log'!E440)</f>
        <v/>
      </c>
      <c r="F425" s="92" t="str">
        <f>IF('Prediction Log'!I440=0, "",'Prediction Log'!I440)</f>
        <v/>
      </c>
      <c r="G425" s="70" t="str">
        <f>IF(ISBLANK(Games!B422), "",'Prediction Log'!$J440)</f>
        <v/>
      </c>
      <c r="H425" s="93" t="str">
        <f>'Prediction Log'!$K440</f>
        <v/>
      </c>
      <c r="I425" s="92" t="str">
        <f>IF(ISBLANK(Games!M422), "",IF(AND(Games!M422="",Games!N422=""),"",IF(ISTEXT(Games!N422), "Side",Games!M422)))</f>
        <v/>
      </c>
      <c r="J425" s="92" t="str">
        <f>IF(ISBLANK(Games!M422), "",IF('Bet Log'!$I425="Spread", Games!O422, ""))</f>
        <v/>
      </c>
      <c r="K425" s="92" t="str">
        <f>IF(ISBLANK(Games!N422), "",IF(ISTEXT(Games!N422), Games!N422, ""))</f>
        <v/>
      </c>
      <c r="L425" s="92" t="str">
        <f>IF(ISBLANK(Games!Q422), "", Games!Q422)</f>
        <v/>
      </c>
      <c r="M425" s="92"/>
      <c r="N425" s="94"/>
      <c r="O425" s="94"/>
      <c r="P425" s="95"/>
      <c r="Q425" s="95"/>
      <c r="R425" s="95"/>
      <c r="S425" s="95"/>
      <c r="T425" s="96" t="n">
        <f t="shared" si="2"/>
        <v>0</v>
      </c>
      <c r="U425" s="96" t="n">
        <f t="shared" si="3"/>
        <v>0</v>
      </c>
      <c r="V425" s="96" t="n">
        <f t="shared" si="4"/>
        <v>0</v>
      </c>
      <c r="W425" s="96" t="n">
        <f t="shared" si="5"/>
        <v>0</v>
      </c>
      <c r="X425" s="96" t="n">
        <f t="shared" si="6"/>
        <v>0</v>
      </c>
      <c r="Y425" s="96" t="n">
        <f t="shared" si="7"/>
        <v>0</v>
      </c>
      <c r="Z425" s="95" t="str">
        <f>IF(OR(ISBLANK('Prediction Log'!N440),ISBLANK('Bet Log'!$N425)), "", IF('Prediction Log'!W440="Y", "W", "L"))</f>
        <v/>
      </c>
      <c r="AA425" s="96" t="str">
        <f t="shared" si="8"/>
        <v/>
      </c>
      <c r="AB425" s="95" t="str">
        <f>IF(OR(ISBLANK('Prediction Log'!N440),ISBLANK('Bet Log'!$O425)), "", IF('Prediction Log'!X440="Y", "W", "L"))</f>
        <v/>
      </c>
      <c r="AC425" s="96" t="str">
        <f t="shared" si="9"/>
        <v/>
      </c>
      <c r="AD425" s="95"/>
      <c r="AE425" s="92" t="str">
        <f t="shared" si="10"/>
        <v/>
      </c>
      <c r="AF425" s="97" t="n">
        <f>IF(ISERROR('Bet Log'!$AA425+'Bet Log'!$AC425+'Bet Log'!$AE425), "", 'Bet Log'!$AA425+'Bet Log'!$AC425+'Bet Log'!$AE425)</f>
        <v>0</v>
      </c>
    </row>
    <row r="426" ht="14.25" customHeight="1">
      <c r="A426" s="92" t="str">
        <f>Games!A423</f>
        <v/>
      </c>
      <c r="B426" s="92" t="str">
        <f>IF('Prediction Log'!B441=0, "",'Prediction Log'!B441)</f>
        <v/>
      </c>
      <c r="C426" s="92" t="str">
        <f>IF('Prediction Log'!C441=0, "",'Prediction Log'!C441)</f>
        <v/>
      </c>
      <c r="D426" s="92" t="str">
        <f>IF('Prediction Log'!D441=0, "",'Prediction Log'!D441)</f>
        <v/>
      </c>
      <c r="E426" s="92" t="str">
        <f>IF('Prediction Log'!E441=0, "",'Prediction Log'!E441)</f>
        <v/>
      </c>
      <c r="F426" s="92" t="str">
        <f>IF('Prediction Log'!I441=0, "",'Prediction Log'!I441)</f>
        <v/>
      </c>
      <c r="G426" s="70" t="str">
        <f>IF(ISBLANK(Games!B423), "",'Prediction Log'!$J441)</f>
        <v/>
      </c>
      <c r="H426" s="93" t="str">
        <f>'Prediction Log'!$K441</f>
        <v/>
      </c>
      <c r="I426" s="92" t="str">
        <f>IF(ISBLANK(Games!M423), "",IF(AND(Games!M423="",Games!N423=""),"",IF(ISTEXT(Games!N423), "Side",Games!M423)))</f>
        <v/>
      </c>
      <c r="J426" s="92" t="str">
        <f>IF(ISBLANK(Games!M423), "",IF('Bet Log'!$I426="Spread", Games!O423, ""))</f>
        <v/>
      </c>
      <c r="K426" s="92" t="str">
        <f>IF(ISBLANK(Games!N423), "",IF(ISTEXT(Games!N423), Games!N423, ""))</f>
        <v/>
      </c>
      <c r="L426" s="92" t="str">
        <f>IF(ISBLANK(Games!Q423), "", Games!Q423)</f>
        <v/>
      </c>
      <c r="M426" s="92"/>
      <c r="N426" s="94"/>
      <c r="O426" s="94"/>
      <c r="P426" s="95"/>
      <c r="Q426" s="95"/>
      <c r="R426" s="95"/>
      <c r="S426" s="95"/>
      <c r="T426" s="96" t="n">
        <f t="shared" si="2"/>
        <v>0</v>
      </c>
      <c r="U426" s="96" t="n">
        <f t="shared" si="3"/>
        <v>0</v>
      </c>
      <c r="V426" s="96" t="n">
        <f t="shared" si="4"/>
        <v>0</v>
      </c>
      <c r="W426" s="96" t="n">
        <f t="shared" si="5"/>
        <v>0</v>
      </c>
      <c r="X426" s="96" t="n">
        <f t="shared" si="6"/>
        <v>0</v>
      </c>
      <c r="Y426" s="96" t="n">
        <f t="shared" si="7"/>
        <v>0</v>
      </c>
      <c r="Z426" s="95" t="str">
        <f>IF(OR(ISBLANK('Prediction Log'!N441),ISBLANK('Bet Log'!$N426)), "", IF('Prediction Log'!W441="Y", "W", "L"))</f>
        <v/>
      </c>
      <c r="AA426" s="96" t="str">
        <f t="shared" si="8"/>
        <v/>
      </c>
      <c r="AB426" s="95" t="str">
        <f>IF(OR(ISBLANK('Prediction Log'!N441),ISBLANK('Bet Log'!$O426)), "", IF('Prediction Log'!X441="Y", "W", "L"))</f>
        <v/>
      </c>
      <c r="AC426" s="96" t="str">
        <f t="shared" si="9"/>
        <v/>
      </c>
      <c r="AD426" s="95"/>
      <c r="AE426" s="92" t="str">
        <f t="shared" si="10"/>
        <v/>
      </c>
      <c r="AF426" s="97" t="n">
        <f>IF(ISERROR('Bet Log'!$AA426+'Bet Log'!$AC426+'Bet Log'!$AE426), "", 'Bet Log'!$AA426+'Bet Log'!$AC426+'Bet Log'!$AE426)</f>
        <v>0</v>
      </c>
    </row>
    <row r="427" ht="14.25" customHeight="1">
      <c r="A427" s="92" t="str">
        <f>Games!A424</f>
        <v/>
      </c>
      <c r="B427" s="92" t="str">
        <f>IF('Prediction Log'!B442=0, "",'Prediction Log'!B442)</f>
        <v/>
      </c>
      <c r="C427" s="92" t="str">
        <f>IF('Prediction Log'!C442=0, "",'Prediction Log'!C442)</f>
        <v/>
      </c>
      <c r="D427" s="92" t="str">
        <f>IF('Prediction Log'!D442=0, "",'Prediction Log'!D442)</f>
        <v/>
      </c>
      <c r="E427" s="92" t="str">
        <f>IF('Prediction Log'!E442=0, "",'Prediction Log'!E442)</f>
        <v/>
      </c>
      <c r="F427" s="92" t="str">
        <f>IF('Prediction Log'!I442=0, "",'Prediction Log'!I442)</f>
        <v/>
      </c>
      <c r="G427" s="70" t="str">
        <f>IF(ISBLANK(Games!B424), "",'Prediction Log'!$J442)</f>
        <v/>
      </c>
      <c r="H427" s="93" t="str">
        <f>'Prediction Log'!$K442</f>
        <v/>
      </c>
      <c r="I427" s="92" t="str">
        <f>IF(ISBLANK(Games!M424), "",IF(AND(Games!M424="",Games!N424=""),"",IF(ISTEXT(Games!N424), "Side",Games!M424)))</f>
        <v/>
      </c>
      <c r="J427" s="92" t="str">
        <f>IF(ISBLANK(Games!M424), "",IF('Bet Log'!$I427="Spread", Games!O424, ""))</f>
        <v/>
      </c>
      <c r="K427" s="92" t="str">
        <f>IF(ISBLANK(Games!N424), "",IF(ISTEXT(Games!N424), Games!N424, ""))</f>
        <v/>
      </c>
      <c r="L427" s="92" t="str">
        <f>IF(ISBLANK(Games!Q424), "", Games!Q424)</f>
        <v/>
      </c>
      <c r="M427" s="92"/>
      <c r="N427" s="94"/>
      <c r="O427" s="94"/>
      <c r="P427" s="95"/>
      <c r="Q427" s="95"/>
      <c r="R427" s="95"/>
      <c r="S427" s="95"/>
      <c r="T427" s="96" t="n">
        <f t="shared" si="2"/>
        <v>0</v>
      </c>
      <c r="U427" s="96" t="n">
        <f t="shared" si="3"/>
        <v>0</v>
      </c>
      <c r="V427" s="96" t="n">
        <f t="shared" si="4"/>
        <v>0</v>
      </c>
      <c r="W427" s="96" t="n">
        <f t="shared" si="5"/>
        <v>0</v>
      </c>
      <c r="X427" s="96" t="n">
        <f t="shared" si="6"/>
        <v>0</v>
      </c>
      <c r="Y427" s="96" t="n">
        <f t="shared" si="7"/>
        <v>0</v>
      </c>
      <c r="Z427" s="95" t="str">
        <f>IF(OR(ISBLANK('Prediction Log'!N442),ISBLANK('Bet Log'!$N427)), "", IF('Prediction Log'!W442="Y", "W", "L"))</f>
        <v/>
      </c>
      <c r="AA427" s="96" t="str">
        <f t="shared" si="8"/>
        <v/>
      </c>
      <c r="AB427" s="95" t="str">
        <f>IF(OR(ISBLANK('Prediction Log'!N442),ISBLANK('Bet Log'!$O427)), "", IF('Prediction Log'!X442="Y", "W", "L"))</f>
        <v/>
      </c>
      <c r="AC427" s="96" t="str">
        <f t="shared" si="9"/>
        <v/>
      </c>
      <c r="AD427" s="95"/>
      <c r="AE427" s="92" t="str">
        <f t="shared" si="10"/>
        <v/>
      </c>
      <c r="AF427" s="97" t="n">
        <f>IF(ISERROR('Bet Log'!$AA427+'Bet Log'!$AC427+'Bet Log'!$AE427), "", 'Bet Log'!$AA427+'Bet Log'!$AC427+'Bet Log'!$AE427)</f>
        <v>0</v>
      </c>
    </row>
    <row r="428" ht="14.25" customHeight="1">
      <c r="A428" s="92" t="str">
        <f>Games!A425</f>
        <v/>
      </c>
      <c r="B428" s="92" t="str">
        <f>IF('Prediction Log'!B443=0, "",'Prediction Log'!B443)</f>
        <v/>
      </c>
      <c r="C428" s="92" t="str">
        <f>IF('Prediction Log'!C443=0, "",'Prediction Log'!C443)</f>
        <v/>
      </c>
      <c r="D428" s="92" t="str">
        <f>IF('Prediction Log'!D443=0, "",'Prediction Log'!D443)</f>
        <v/>
      </c>
      <c r="E428" s="92" t="str">
        <f>IF('Prediction Log'!E443=0, "",'Prediction Log'!E443)</f>
        <v/>
      </c>
      <c r="F428" s="92" t="str">
        <f>IF('Prediction Log'!I443=0, "",'Prediction Log'!I443)</f>
        <v/>
      </c>
      <c r="G428" s="70" t="str">
        <f>IF(ISBLANK(Games!B425), "",'Prediction Log'!$J443)</f>
        <v/>
      </c>
      <c r="H428" s="93" t="str">
        <f>'Prediction Log'!$K443</f>
        <v/>
      </c>
      <c r="I428" s="92" t="str">
        <f>IF(ISBLANK(Games!M425), "",IF(AND(Games!M425="",Games!N425=""),"",IF(ISTEXT(Games!N425), "Side",Games!M425)))</f>
        <v/>
      </c>
      <c r="J428" s="92" t="str">
        <f>IF(ISBLANK(Games!M425), "",IF('Bet Log'!$I428="Spread", Games!O425, ""))</f>
        <v/>
      </c>
      <c r="K428" s="92" t="str">
        <f>IF(ISBLANK(Games!N425), "",IF(ISTEXT(Games!N425), Games!N425, ""))</f>
        <v/>
      </c>
      <c r="L428" s="92" t="str">
        <f>IF(ISBLANK(Games!Q425), "", Games!Q425)</f>
        <v/>
      </c>
      <c r="M428" s="92"/>
      <c r="N428" s="94"/>
      <c r="O428" s="94"/>
      <c r="P428" s="95"/>
      <c r="Q428" s="95"/>
      <c r="R428" s="95"/>
      <c r="S428" s="95"/>
      <c r="T428" s="96" t="n">
        <f t="shared" si="2"/>
        <v>0</v>
      </c>
      <c r="U428" s="96" t="n">
        <f t="shared" si="3"/>
        <v>0</v>
      </c>
      <c r="V428" s="96" t="n">
        <f t="shared" si="4"/>
        <v>0</v>
      </c>
      <c r="W428" s="96" t="n">
        <f t="shared" si="5"/>
        <v>0</v>
      </c>
      <c r="X428" s="96" t="n">
        <f t="shared" si="6"/>
        <v>0</v>
      </c>
      <c r="Y428" s="96" t="n">
        <f t="shared" si="7"/>
        <v>0</v>
      </c>
      <c r="Z428" s="95" t="str">
        <f>IF(OR(ISBLANK('Prediction Log'!N443),ISBLANK('Bet Log'!$N428)), "", IF('Prediction Log'!W443="Y", "W", "L"))</f>
        <v/>
      </c>
      <c r="AA428" s="96" t="str">
        <f t="shared" si="8"/>
        <v/>
      </c>
      <c r="AB428" s="95" t="str">
        <f>IF(OR(ISBLANK('Prediction Log'!N443),ISBLANK('Bet Log'!$O428)), "", IF('Prediction Log'!X443="Y", "W", "L"))</f>
        <v/>
      </c>
      <c r="AC428" s="96" t="str">
        <f t="shared" si="9"/>
        <v/>
      </c>
      <c r="AD428" s="95"/>
      <c r="AE428" s="92" t="str">
        <f t="shared" si="10"/>
        <v/>
      </c>
      <c r="AF428" s="97" t="n">
        <f>IF(ISERROR('Bet Log'!$AA428+'Bet Log'!$AC428+'Bet Log'!$AE428), "", 'Bet Log'!$AA428+'Bet Log'!$AC428+'Bet Log'!$AE428)</f>
        <v>0</v>
      </c>
    </row>
    <row r="429" ht="14.25" customHeight="1">
      <c r="A429" s="92" t="str">
        <f>Games!A426</f>
        <v/>
      </c>
      <c r="B429" s="92" t="str">
        <f>IF('Prediction Log'!B444=0, "",'Prediction Log'!B444)</f>
        <v/>
      </c>
      <c r="C429" s="92" t="str">
        <f>IF('Prediction Log'!C444=0, "",'Prediction Log'!C444)</f>
        <v/>
      </c>
      <c r="D429" s="92" t="str">
        <f>IF('Prediction Log'!D444=0, "",'Prediction Log'!D444)</f>
        <v/>
      </c>
      <c r="E429" s="92" t="str">
        <f>IF('Prediction Log'!E444=0, "",'Prediction Log'!E444)</f>
        <v/>
      </c>
      <c r="F429" s="92" t="str">
        <f>IF('Prediction Log'!I444=0, "",'Prediction Log'!I444)</f>
        <v/>
      </c>
      <c r="G429" s="70" t="str">
        <f>IF(ISBLANK(Games!B426), "",'Prediction Log'!$J444)</f>
        <v/>
      </c>
      <c r="H429" s="93" t="str">
        <f>'Prediction Log'!$K444</f>
        <v/>
      </c>
      <c r="I429" s="92" t="str">
        <f>IF(ISBLANK(Games!M426), "",IF(AND(Games!M426="",Games!N426=""),"",IF(ISTEXT(Games!N426), "Side",Games!M426)))</f>
        <v/>
      </c>
      <c r="J429" s="92" t="str">
        <f>IF(ISBLANK(Games!M426), "",IF('Bet Log'!$I429="Spread", Games!O426, ""))</f>
        <v/>
      </c>
      <c r="K429" s="92" t="str">
        <f>IF(ISBLANK(Games!N426), "",IF(ISTEXT(Games!N426), Games!N426, ""))</f>
        <v/>
      </c>
      <c r="L429" s="92" t="str">
        <f>IF(ISBLANK(Games!Q426), "", Games!Q426)</f>
        <v/>
      </c>
      <c r="M429" s="92"/>
      <c r="N429" s="94"/>
      <c r="O429" s="94"/>
      <c r="P429" s="95"/>
      <c r="Q429" s="95"/>
      <c r="R429" s="95"/>
      <c r="S429" s="95"/>
      <c r="T429" s="96" t="n">
        <f t="shared" si="2"/>
        <v>0</v>
      </c>
      <c r="U429" s="96" t="n">
        <f t="shared" si="3"/>
        <v>0</v>
      </c>
      <c r="V429" s="96" t="n">
        <f t="shared" si="4"/>
        <v>0</v>
      </c>
      <c r="W429" s="96" t="n">
        <f t="shared" si="5"/>
        <v>0</v>
      </c>
      <c r="X429" s="96" t="n">
        <f t="shared" si="6"/>
        <v>0</v>
      </c>
      <c r="Y429" s="96" t="n">
        <f t="shared" si="7"/>
        <v>0</v>
      </c>
      <c r="Z429" s="95" t="str">
        <f>IF(OR(ISBLANK('Prediction Log'!N444),ISBLANK('Bet Log'!$N429)), "", IF('Prediction Log'!W444="Y", "W", "L"))</f>
        <v/>
      </c>
      <c r="AA429" s="96" t="str">
        <f t="shared" si="8"/>
        <v/>
      </c>
      <c r="AB429" s="95" t="str">
        <f>IF(OR(ISBLANK('Prediction Log'!N444),ISBLANK('Bet Log'!$O429)), "", IF('Prediction Log'!X444="Y", "W", "L"))</f>
        <v/>
      </c>
      <c r="AC429" s="96" t="str">
        <f t="shared" si="9"/>
        <v/>
      </c>
      <c r="AD429" s="95"/>
      <c r="AE429" s="92" t="str">
        <f t="shared" si="10"/>
        <v/>
      </c>
      <c r="AF429" s="97" t="n">
        <f>IF(ISERROR('Bet Log'!$AA429+'Bet Log'!$AC429+'Bet Log'!$AE429), "", 'Bet Log'!$AA429+'Bet Log'!$AC429+'Bet Log'!$AE429)</f>
        <v>0</v>
      </c>
    </row>
    <row r="430" ht="14.25" customHeight="1">
      <c r="A430" s="92" t="str">
        <f>Games!A427</f>
        <v/>
      </c>
      <c r="B430" s="92" t="str">
        <f>IF('Prediction Log'!B445=0, "",'Prediction Log'!B445)</f>
        <v/>
      </c>
      <c r="C430" s="92" t="str">
        <f>IF('Prediction Log'!C445=0, "",'Prediction Log'!C445)</f>
        <v/>
      </c>
      <c r="D430" s="92" t="str">
        <f>IF('Prediction Log'!D445=0, "",'Prediction Log'!D445)</f>
        <v/>
      </c>
      <c r="E430" s="92" t="str">
        <f>IF('Prediction Log'!E445=0, "",'Prediction Log'!E445)</f>
        <v/>
      </c>
      <c r="F430" s="92" t="str">
        <f>IF('Prediction Log'!I445=0, "",'Prediction Log'!I445)</f>
        <v/>
      </c>
      <c r="G430" s="70" t="str">
        <f>IF(ISBLANK(Games!B427), "",'Prediction Log'!$J445)</f>
        <v/>
      </c>
      <c r="H430" s="93" t="str">
        <f>'Prediction Log'!$K445</f>
        <v/>
      </c>
      <c r="I430" s="92" t="str">
        <f>IF(ISBLANK(Games!M427), "",IF(AND(Games!M427="",Games!N427=""),"",IF(ISTEXT(Games!N427), "Side",Games!M427)))</f>
        <v/>
      </c>
      <c r="J430" s="92" t="str">
        <f>IF(ISBLANK(Games!M427), "",IF('Bet Log'!$I430="Spread", Games!O427, ""))</f>
        <v/>
      </c>
      <c r="K430" s="92" t="str">
        <f>IF(ISBLANK(Games!N427), "",IF(ISTEXT(Games!N427), Games!N427, ""))</f>
        <v/>
      </c>
      <c r="L430" s="92" t="str">
        <f>IF(ISBLANK(Games!Q427), "", Games!Q427)</f>
        <v/>
      </c>
      <c r="M430" s="92"/>
      <c r="N430" s="94"/>
      <c r="O430" s="94"/>
      <c r="P430" s="95"/>
      <c r="Q430" s="95"/>
      <c r="R430" s="95"/>
      <c r="S430" s="95"/>
      <c r="T430" s="96" t="n">
        <f t="shared" si="2"/>
        <v>0</v>
      </c>
      <c r="U430" s="96" t="n">
        <f t="shared" si="3"/>
        <v>0</v>
      </c>
      <c r="V430" s="96" t="n">
        <f t="shared" si="4"/>
        <v>0</v>
      </c>
      <c r="W430" s="96" t="n">
        <f t="shared" si="5"/>
        <v>0</v>
      </c>
      <c r="X430" s="96" t="n">
        <f t="shared" si="6"/>
        <v>0</v>
      </c>
      <c r="Y430" s="96" t="n">
        <f t="shared" si="7"/>
        <v>0</v>
      </c>
      <c r="Z430" s="95" t="str">
        <f>IF(OR(ISBLANK('Prediction Log'!N445),ISBLANK('Bet Log'!$N430)), "", IF('Prediction Log'!W445="Y", "W", "L"))</f>
        <v/>
      </c>
      <c r="AA430" s="96" t="str">
        <f t="shared" si="8"/>
        <v/>
      </c>
      <c r="AB430" s="95" t="str">
        <f>IF(OR(ISBLANK('Prediction Log'!N445),ISBLANK('Bet Log'!$O430)), "", IF('Prediction Log'!X445="Y", "W", "L"))</f>
        <v/>
      </c>
      <c r="AC430" s="96" t="str">
        <f t="shared" si="9"/>
        <v/>
      </c>
      <c r="AD430" s="95"/>
      <c r="AE430" s="92" t="str">
        <f t="shared" si="10"/>
        <v/>
      </c>
      <c r="AF430" s="97" t="n">
        <f>IF(ISERROR('Bet Log'!$AA430+'Bet Log'!$AC430+'Bet Log'!$AE430), "", 'Bet Log'!$AA430+'Bet Log'!$AC430+'Bet Log'!$AE430)</f>
        <v>0</v>
      </c>
    </row>
    <row r="431" ht="14.25" customHeight="1">
      <c r="A431" s="92" t="str">
        <f>Games!A428</f>
        <v/>
      </c>
      <c r="B431" s="92" t="str">
        <f>IF('Prediction Log'!B446=0, "",'Prediction Log'!B446)</f>
        <v/>
      </c>
      <c r="C431" s="92" t="str">
        <f>IF('Prediction Log'!C446=0, "",'Prediction Log'!C446)</f>
        <v/>
      </c>
      <c r="D431" s="92" t="str">
        <f>IF('Prediction Log'!D446=0, "",'Prediction Log'!D446)</f>
        <v/>
      </c>
      <c r="E431" s="92" t="str">
        <f>IF('Prediction Log'!E446=0, "",'Prediction Log'!E446)</f>
        <v/>
      </c>
      <c r="F431" s="92" t="str">
        <f>IF('Prediction Log'!I446=0, "",'Prediction Log'!I446)</f>
        <v/>
      </c>
      <c r="G431" s="70" t="str">
        <f>IF(ISBLANK(Games!B428), "",'Prediction Log'!$J446)</f>
        <v/>
      </c>
      <c r="H431" s="93" t="str">
        <f>'Prediction Log'!$K446</f>
        <v/>
      </c>
      <c r="I431" s="92" t="str">
        <f>IF(ISBLANK(Games!M428), "",IF(AND(Games!M428="",Games!N428=""),"",IF(ISTEXT(Games!N428), "Side",Games!M428)))</f>
        <v/>
      </c>
      <c r="J431" s="92" t="str">
        <f>IF(ISBLANK(Games!M428), "",IF('Bet Log'!$I431="Spread", Games!O428, ""))</f>
        <v/>
      </c>
      <c r="K431" s="92" t="str">
        <f>IF(ISBLANK(Games!N428), "",IF(ISTEXT(Games!N428), Games!N428, ""))</f>
        <v/>
      </c>
      <c r="L431" s="92" t="str">
        <f>IF(ISBLANK(Games!Q428), "", Games!Q428)</f>
        <v/>
      </c>
      <c r="M431" s="92"/>
      <c r="N431" s="94"/>
      <c r="O431" s="94"/>
      <c r="P431" s="95"/>
      <c r="Q431" s="95"/>
      <c r="R431" s="95"/>
      <c r="S431" s="95"/>
      <c r="T431" s="96" t="n">
        <f t="shared" si="2"/>
        <v>0</v>
      </c>
      <c r="U431" s="96" t="n">
        <f t="shared" si="3"/>
        <v>0</v>
      </c>
      <c r="V431" s="96" t="n">
        <f t="shared" si="4"/>
        <v>0</v>
      </c>
      <c r="W431" s="96" t="n">
        <f t="shared" si="5"/>
        <v>0</v>
      </c>
      <c r="X431" s="96" t="n">
        <f t="shared" si="6"/>
        <v>0</v>
      </c>
      <c r="Y431" s="96" t="n">
        <f t="shared" si="7"/>
        <v>0</v>
      </c>
      <c r="Z431" s="95" t="str">
        <f>IF(OR(ISBLANK('Prediction Log'!N446),ISBLANK('Bet Log'!$N431)), "", IF('Prediction Log'!W446="Y", "W", "L"))</f>
        <v/>
      </c>
      <c r="AA431" s="96" t="str">
        <f t="shared" si="8"/>
        <v/>
      </c>
      <c r="AB431" s="95" t="str">
        <f>IF(OR(ISBLANK('Prediction Log'!N446),ISBLANK('Bet Log'!$O431)), "", IF('Prediction Log'!X446="Y", "W", "L"))</f>
        <v/>
      </c>
      <c r="AC431" s="96" t="str">
        <f t="shared" si="9"/>
        <v/>
      </c>
      <c r="AD431" s="95"/>
      <c r="AE431" s="92" t="str">
        <f t="shared" si="10"/>
        <v/>
      </c>
      <c r="AF431" s="97" t="n">
        <f>IF(ISERROR('Bet Log'!$AA431+'Bet Log'!$AC431+'Bet Log'!$AE431), "", 'Bet Log'!$AA431+'Bet Log'!$AC431+'Bet Log'!$AE431)</f>
        <v>0</v>
      </c>
    </row>
    <row r="432" ht="14.25" customHeight="1">
      <c r="A432" s="92" t="str">
        <f>Games!A429</f>
        <v/>
      </c>
      <c r="B432" s="92" t="str">
        <f>IF('Prediction Log'!B447=0, "",'Prediction Log'!B447)</f>
        <v/>
      </c>
      <c r="C432" s="92" t="str">
        <f>IF('Prediction Log'!C447=0, "",'Prediction Log'!C447)</f>
        <v/>
      </c>
      <c r="D432" s="92" t="str">
        <f>IF('Prediction Log'!D447=0, "",'Prediction Log'!D447)</f>
        <v/>
      </c>
      <c r="E432" s="92" t="str">
        <f>IF('Prediction Log'!E447=0, "",'Prediction Log'!E447)</f>
        <v/>
      </c>
      <c r="F432" s="92" t="str">
        <f>IF('Prediction Log'!I447=0, "",'Prediction Log'!I447)</f>
        <v/>
      </c>
      <c r="G432" s="70" t="str">
        <f>IF(ISBLANK(Games!B429), "",'Prediction Log'!$J447)</f>
        <v/>
      </c>
      <c r="H432" s="93" t="str">
        <f>'Prediction Log'!$K447</f>
        <v/>
      </c>
      <c r="I432" s="92" t="str">
        <f>IF(ISBLANK(Games!M429), "",IF(AND(Games!M429="",Games!N429=""),"",IF(ISTEXT(Games!N429), "Side",Games!M429)))</f>
        <v/>
      </c>
      <c r="J432" s="92" t="str">
        <f>IF(ISBLANK(Games!M429), "",IF('Bet Log'!$I432="Spread", Games!O429, ""))</f>
        <v/>
      </c>
      <c r="K432" s="92" t="str">
        <f>IF(ISBLANK(Games!N429), "",IF(ISTEXT(Games!N429), Games!N429, ""))</f>
        <v/>
      </c>
      <c r="L432" s="92" t="str">
        <f>IF(ISBLANK(Games!Q429), "", Games!Q429)</f>
        <v/>
      </c>
      <c r="M432" s="92"/>
      <c r="N432" s="94"/>
      <c r="O432" s="94"/>
      <c r="P432" s="95"/>
      <c r="Q432" s="95"/>
      <c r="R432" s="95"/>
      <c r="S432" s="95"/>
      <c r="T432" s="96" t="n">
        <f t="shared" si="2"/>
        <v>0</v>
      </c>
      <c r="U432" s="96" t="n">
        <f t="shared" si="3"/>
        <v>0</v>
      </c>
      <c r="V432" s="96" t="n">
        <f t="shared" si="4"/>
        <v>0</v>
      </c>
      <c r="W432" s="96" t="n">
        <f t="shared" si="5"/>
        <v>0</v>
      </c>
      <c r="X432" s="96" t="n">
        <f t="shared" si="6"/>
        <v>0</v>
      </c>
      <c r="Y432" s="96" t="n">
        <f t="shared" si="7"/>
        <v>0</v>
      </c>
      <c r="Z432" s="95" t="str">
        <f>IF(OR(ISBLANK('Prediction Log'!N447),ISBLANK('Bet Log'!$N432)), "", IF('Prediction Log'!W447="Y", "W", "L"))</f>
        <v/>
      </c>
      <c r="AA432" s="96" t="str">
        <f t="shared" si="8"/>
        <v/>
      </c>
      <c r="AB432" s="95" t="str">
        <f>IF(OR(ISBLANK('Prediction Log'!N447),ISBLANK('Bet Log'!$O432)), "", IF('Prediction Log'!X447="Y", "W", "L"))</f>
        <v/>
      </c>
      <c r="AC432" s="96" t="str">
        <f t="shared" si="9"/>
        <v/>
      </c>
      <c r="AD432" s="95"/>
      <c r="AE432" s="92" t="str">
        <f t="shared" si="10"/>
        <v/>
      </c>
      <c r="AF432" s="97" t="n">
        <f>IF(ISERROR('Bet Log'!$AA432+'Bet Log'!$AC432+'Bet Log'!$AE432), "", 'Bet Log'!$AA432+'Bet Log'!$AC432+'Bet Log'!$AE432)</f>
        <v>0</v>
      </c>
    </row>
    <row r="433" ht="14.25" customHeight="1">
      <c r="A433" s="92" t="str">
        <f>Games!A430</f>
        <v/>
      </c>
      <c r="B433" s="92" t="str">
        <f>IF('Prediction Log'!B448=0, "",'Prediction Log'!B448)</f>
        <v/>
      </c>
      <c r="C433" s="92" t="str">
        <f>IF('Prediction Log'!C448=0, "",'Prediction Log'!C448)</f>
        <v/>
      </c>
      <c r="D433" s="92" t="str">
        <f>IF('Prediction Log'!D448=0, "",'Prediction Log'!D448)</f>
        <v/>
      </c>
      <c r="E433" s="92" t="str">
        <f>IF('Prediction Log'!E448=0, "",'Prediction Log'!E448)</f>
        <v/>
      </c>
      <c r="F433" s="92" t="str">
        <f>IF('Prediction Log'!I448=0, "",'Prediction Log'!I448)</f>
        <v/>
      </c>
      <c r="G433" s="70" t="str">
        <f>IF(ISBLANK(Games!B430), "",'Prediction Log'!$J448)</f>
        <v/>
      </c>
      <c r="H433" s="93" t="str">
        <f>'Prediction Log'!$K448</f>
        <v/>
      </c>
      <c r="I433" s="92" t="str">
        <f>IF(ISBLANK(Games!M430), "",IF(AND(Games!M430="",Games!N430=""),"",IF(ISTEXT(Games!N430), "Side",Games!M430)))</f>
        <v/>
      </c>
      <c r="J433" s="92" t="str">
        <f>IF(ISBLANK(Games!M430), "",IF('Bet Log'!$I433="Spread", Games!O430, ""))</f>
        <v/>
      </c>
      <c r="K433" s="92" t="str">
        <f>IF(ISBLANK(Games!N430), "",IF(ISTEXT(Games!N430), Games!N430, ""))</f>
        <v/>
      </c>
      <c r="L433" s="92" t="str">
        <f>IF(ISBLANK(Games!Q430), "", Games!Q430)</f>
        <v/>
      </c>
      <c r="M433" s="92"/>
      <c r="N433" s="94"/>
      <c r="O433" s="94"/>
      <c r="P433" s="95"/>
      <c r="Q433" s="95"/>
      <c r="R433" s="95"/>
      <c r="S433" s="95"/>
      <c r="T433" s="96" t="n">
        <f t="shared" si="2"/>
        <v>0</v>
      </c>
      <c r="U433" s="96" t="n">
        <f t="shared" si="3"/>
        <v>0</v>
      </c>
      <c r="V433" s="96" t="n">
        <f t="shared" si="4"/>
        <v>0</v>
      </c>
      <c r="W433" s="96" t="n">
        <f t="shared" si="5"/>
        <v>0</v>
      </c>
      <c r="X433" s="96" t="n">
        <f t="shared" si="6"/>
        <v>0</v>
      </c>
      <c r="Y433" s="96" t="n">
        <f t="shared" si="7"/>
        <v>0</v>
      </c>
      <c r="Z433" s="95" t="str">
        <f>IF(OR(ISBLANK('Prediction Log'!N448),ISBLANK('Bet Log'!$N433)), "", IF('Prediction Log'!W448="Y", "W", "L"))</f>
        <v/>
      </c>
      <c r="AA433" s="96" t="str">
        <f t="shared" si="8"/>
        <v/>
      </c>
      <c r="AB433" s="95" t="str">
        <f>IF(OR(ISBLANK('Prediction Log'!N448),ISBLANK('Bet Log'!$O433)), "", IF('Prediction Log'!X448="Y", "W", "L"))</f>
        <v/>
      </c>
      <c r="AC433" s="96" t="str">
        <f t="shared" si="9"/>
        <v/>
      </c>
      <c r="AD433" s="95"/>
      <c r="AE433" s="92" t="str">
        <f t="shared" si="10"/>
        <v/>
      </c>
      <c r="AF433" s="97" t="n">
        <f>IF(ISERROR('Bet Log'!$AA433+'Bet Log'!$AC433+'Bet Log'!$AE433), "", 'Bet Log'!$AA433+'Bet Log'!$AC433+'Bet Log'!$AE433)</f>
        <v>0</v>
      </c>
    </row>
    <row r="434" ht="14.25" customHeight="1">
      <c r="A434" s="92" t="str">
        <f>Games!A431</f>
        <v/>
      </c>
      <c r="B434" s="92" t="str">
        <f>IF('Prediction Log'!B449=0, "",'Prediction Log'!B449)</f>
        <v/>
      </c>
      <c r="C434" s="92" t="str">
        <f>IF('Prediction Log'!C449=0, "",'Prediction Log'!C449)</f>
        <v/>
      </c>
      <c r="D434" s="92" t="str">
        <f>IF('Prediction Log'!D449=0, "",'Prediction Log'!D449)</f>
        <v/>
      </c>
      <c r="E434" s="92" t="str">
        <f>IF('Prediction Log'!E449=0, "",'Prediction Log'!E449)</f>
        <v/>
      </c>
      <c r="F434" s="92" t="str">
        <f>IF('Prediction Log'!I449=0, "",'Prediction Log'!I449)</f>
        <v/>
      </c>
      <c r="G434" s="70" t="str">
        <f>IF(ISBLANK(Games!B431), "",'Prediction Log'!$J449)</f>
        <v/>
      </c>
      <c r="H434" s="93" t="str">
        <f>'Prediction Log'!$K449</f>
        <v/>
      </c>
      <c r="I434" s="92" t="str">
        <f>IF(ISBLANK(Games!M431), "",IF(AND(Games!M431="",Games!N431=""),"",IF(ISTEXT(Games!N431), "Side",Games!M431)))</f>
        <v/>
      </c>
      <c r="J434" s="92" t="str">
        <f>IF(ISBLANK(Games!M431), "",IF('Bet Log'!$I434="Spread", Games!O431, ""))</f>
        <v/>
      </c>
      <c r="K434" s="92" t="str">
        <f>IF(ISBLANK(Games!N431), "",IF(ISTEXT(Games!N431), Games!N431, ""))</f>
        <v/>
      </c>
      <c r="L434" s="92" t="str">
        <f>IF(ISBLANK(Games!Q431), "", Games!Q431)</f>
        <v/>
      </c>
      <c r="M434" s="92"/>
      <c r="N434" s="94"/>
      <c r="O434" s="94"/>
      <c r="P434" s="95"/>
      <c r="Q434" s="95"/>
      <c r="R434" s="95"/>
      <c r="S434" s="95"/>
      <c r="T434" s="96" t="n">
        <f t="shared" si="2"/>
        <v>0</v>
      </c>
      <c r="U434" s="96" t="n">
        <f t="shared" si="3"/>
        <v>0</v>
      </c>
      <c r="V434" s="96" t="n">
        <f t="shared" si="4"/>
        <v>0</v>
      </c>
      <c r="W434" s="96" t="n">
        <f t="shared" si="5"/>
        <v>0</v>
      </c>
      <c r="X434" s="96" t="n">
        <f t="shared" si="6"/>
        <v>0</v>
      </c>
      <c r="Y434" s="96" t="n">
        <f t="shared" si="7"/>
        <v>0</v>
      </c>
      <c r="Z434" s="95" t="str">
        <f>IF(OR(ISBLANK('Prediction Log'!N449),ISBLANK('Bet Log'!$N434)), "", IF('Prediction Log'!W449="Y", "W", "L"))</f>
        <v/>
      </c>
      <c r="AA434" s="96" t="str">
        <f t="shared" si="8"/>
        <v/>
      </c>
      <c r="AB434" s="95" t="str">
        <f>IF(OR(ISBLANK('Prediction Log'!N449),ISBLANK('Bet Log'!$O434)), "", IF('Prediction Log'!X449="Y", "W", "L"))</f>
        <v/>
      </c>
      <c r="AC434" s="96" t="str">
        <f t="shared" si="9"/>
        <v/>
      </c>
      <c r="AD434" s="95"/>
      <c r="AE434" s="92" t="str">
        <f t="shared" si="10"/>
        <v/>
      </c>
      <c r="AF434" s="97" t="n">
        <f>IF(ISERROR('Bet Log'!$AA434+'Bet Log'!$AC434+'Bet Log'!$AE434), "", 'Bet Log'!$AA434+'Bet Log'!$AC434+'Bet Log'!$AE434)</f>
        <v>0</v>
      </c>
    </row>
    <row r="435" ht="14.25" customHeight="1">
      <c r="A435" s="92" t="str">
        <f>Games!A432</f>
        <v/>
      </c>
      <c r="B435" s="92" t="str">
        <f>IF('Prediction Log'!B450=0, "",'Prediction Log'!B450)</f>
        <v/>
      </c>
      <c r="C435" s="92" t="str">
        <f>IF('Prediction Log'!C450=0, "",'Prediction Log'!C450)</f>
        <v/>
      </c>
      <c r="D435" s="92" t="str">
        <f>IF('Prediction Log'!D450=0, "",'Prediction Log'!D450)</f>
        <v/>
      </c>
      <c r="E435" s="92" t="str">
        <f>IF('Prediction Log'!E450=0, "",'Prediction Log'!E450)</f>
        <v/>
      </c>
      <c r="F435" s="92" t="str">
        <f>IF('Prediction Log'!I450=0, "",'Prediction Log'!I450)</f>
        <v/>
      </c>
      <c r="G435" s="70" t="str">
        <f>IF(ISBLANK(Games!B432), "",'Prediction Log'!$J450)</f>
        <v/>
      </c>
      <c r="H435" s="93" t="str">
        <f>'Prediction Log'!$K450</f>
        <v/>
      </c>
      <c r="I435" s="92" t="str">
        <f>IF(ISBLANK(Games!M432), "",IF(AND(Games!M432="",Games!N432=""),"",IF(ISTEXT(Games!N432), "Side",Games!M432)))</f>
        <v/>
      </c>
      <c r="J435" s="92" t="str">
        <f>IF(ISBLANK(Games!M432), "",IF('Bet Log'!$I435="Spread", Games!O432, ""))</f>
        <v/>
      </c>
      <c r="K435" s="92" t="str">
        <f>IF(ISBLANK(Games!N432), "",IF(ISTEXT(Games!N432), Games!N432, ""))</f>
        <v/>
      </c>
      <c r="L435" s="92" t="str">
        <f>IF(ISBLANK(Games!Q432), "", Games!Q432)</f>
        <v/>
      </c>
      <c r="M435" s="92"/>
      <c r="N435" s="94"/>
      <c r="O435" s="94"/>
      <c r="P435" s="95"/>
      <c r="Q435" s="95"/>
      <c r="R435" s="95"/>
      <c r="S435" s="95"/>
      <c r="T435" s="96" t="n">
        <f t="shared" si="2"/>
        <v>0</v>
      </c>
      <c r="U435" s="96" t="n">
        <f t="shared" si="3"/>
        <v>0</v>
      </c>
      <c r="V435" s="96" t="n">
        <f t="shared" si="4"/>
        <v>0</v>
      </c>
      <c r="W435" s="96" t="n">
        <f t="shared" si="5"/>
        <v>0</v>
      </c>
      <c r="X435" s="96" t="n">
        <f t="shared" si="6"/>
        <v>0</v>
      </c>
      <c r="Y435" s="96" t="n">
        <f t="shared" si="7"/>
        <v>0</v>
      </c>
      <c r="Z435" s="95" t="str">
        <f>IF(OR(ISBLANK('Prediction Log'!N450),ISBLANK('Bet Log'!$N435)), "", IF('Prediction Log'!W450="Y", "W", "L"))</f>
        <v/>
      </c>
      <c r="AA435" s="96" t="str">
        <f t="shared" si="8"/>
        <v/>
      </c>
      <c r="AB435" s="95" t="str">
        <f>IF(OR(ISBLANK('Prediction Log'!N450),ISBLANK('Bet Log'!$O435)), "", IF('Prediction Log'!X450="Y", "W", "L"))</f>
        <v/>
      </c>
      <c r="AC435" s="96" t="str">
        <f t="shared" si="9"/>
        <v/>
      </c>
      <c r="AD435" s="95"/>
      <c r="AE435" s="92" t="str">
        <f t="shared" si="10"/>
        <v/>
      </c>
      <c r="AF435" s="97" t="n">
        <f>IF(ISERROR('Bet Log'!$AA435+'Bet Log'!$AC435+'Bet Log'!$AE435), "", 'Bet Log'!$AA435+'Bet Log'!$AC435+'Bet Log'!$AE435)</f>
        <v>0</v>
      </c>
    </row>
    <row r="436" ht="14.25" customHeight="1">
      <c r="A436" s="92" t="str">
        <f>Games!A433</f>
        <v/>
      </c>
      <c r="B436" s="92" t="str">
        <f>IF('Prediction Log'!B451=0, "",'Prediction Log'!B451)</f>
        <v/>
      </c>
      <c r="C436" s="92" t="str">
        <f>IF('Prediction Log'!C451=0, "",'Prediction Log'!C451)</f>
        <v/>
      </c>
      <c r="D436" s="92" t="str">
        <f>IF('Prediction Log'!D451=0, "",'Prediction Log'!D451)</f>
        <v/>
      </c>
      <c r="E436" s="92" t="str">
        <f>IF('Prediction Log'!E451=0, "",'Prediction Log'!E451)</f>
        <v/>
      </c>
      <c r="F436" s="92" t="str">
        <f>IF('Prediction Log'!I451=0, "",'Prediction Log'!I451)</f>
        <v/>
      </c>
      <c r="G436" s="70" t="str">
        <f>IF(ISBLANK(Games!B433), "",'Prediction Log'!$J451)</f>
        <v/>
      </c>
      <c r="H436" s="93" t="str">
        <f>'Prediction Log'!$K451</f>
        <v/>
      </c>
      <c r="I436" s="92" t="str">
        <f>IF(ISBLANK(Games!M433), "",IF(AND(Games!M433="",Games!N433=""),"",IF(ISTEXT(Games!N433), "Side",Games!M433)))</f>
        <v/>
      </c>
      <c r="J436" s="92" t="str">
        <f>IF(ISBLANK(Games!M433), "",IF('Bet Log'!$I436="Spread", Games!O433, ""))</f>
        <v/>
      </c>
      <c r="K436" s="92" t="str">
        <f>IF(ISBLANK(Games!N433), "",IF(ISTEXT(Games!N433), Games!N433, ""))</f>
        <v/>
      </c>
      <c r="L436" s="92" t="str">
        <f>IF(ISBLANK(Games!Q433), "", Games!Q433)</f>
        <v/>
      </c>
      <c r="M436" s="92"/>
      <c r="N436" s="94"/>
      <c r="O436" s="94"/>
      <c r="P436" s="95"/>
      <c r="Q436" s="95"/>
      <c r="R436" s="95"/>
      <c r="S436" s="95"/>
      <c r="T436" s="96" t="n">
        <f t="shared" si="2"/>
        <v>0</v>
      </c>
      <c r="U436" s="96" t="n">
        <f t="shared" si="3"/>
        <v>0</v>
      </c>
      <c r="V436" s="96" t="n">
        <f t="shared" si="4"/>
        <v>0</v>
      </c>
      <c r="W436" s="96" t="n">
        <f t="shared" si="5"/>
        <v>0</v>
      </c>
      <c r="X436" s="96" t="n">
        <f t="shared" si="6"/>
        <v>0</v>
      </c>
      <c r="Y436" s="96" t="n">
        <f t="shared" si="7"/>
        <v>0</v>
      </c>
      <c r="Z436" s="95" t="str">
        <f>IF(OR(ISBLANK('Prediction Log'!N451),ISBLANK('Bet Log'!$N436)), "", IF('Prediction Log'!W451="Y", "W", "L"))</f>
        <v/>
      </c>
      <c r="AA436" s="96" t="str">
        <f t="shared" si="8"/>
        <v/>
      </c>
      <c r="AB436" s="95" t="str">
        <f>IF(OR(ISBLANK('Prediction Log'!N451),ISBLANK('Bet Log'!$O436)), "", IF('Prediction Log'!X451="Y", "W", "L"))</f>
        <v/>
      </c>
      <c r="AC436" s="96" t="str">
        <f t="shared" si="9"/>
        <v/>
      </c>
      <c r="AD436" s="95"/>
      <c r="AE436" s="92" t="str">
        <f t="shared" si="10"/>
        <v/>
      </c>
      <c r="AF436" s="97" t="n">
        <f>IF(ISERROR('Bet Log'!$AA436+'Bet Log'!$AC436+'Bet Log'!$AE436), "", 'Bet Log'!$AA436+'Bet Log'!$AC436+'Bet Log'!$AE436)</f>
        <v>0</v>
      </c>
    </row>
    <row r="437" ht="14.25" customHeight="1">
      <c r="A437" s="92" t="str">
        <f>Games!A434</f>
        <v/>
      </c>
      <c r="B437" s="92" t="str">
        <f>IF('Prediction Log'!B452=0, "",'Prediction Log'!B452)</f>
        <v/>
      </c>
      <c r="C437" s="92" t="str">
        <f>IF('Prediction Log'!C452=0, "",'Prediction Log'!C452)</f>
        <v/>
      </c>
      <c r="D437" s="92" t="str">
        <f>IF('Prediction Log'!D452=0, "",'Prediction Log'!D452)</f>
        <v/>
      </c>
      <c r="E437" s="92" t="str">
        <f>IF('Prediction Log'!E452=0, "",'Prediction Log'!E452)</f>
        <v/>
      </c>
      <c r="F437" s="92" t="str">
        <f>IF('Prediction Log'!I452=0, "",'Prediction Log'!I452)</f>
        <v/>
      </c>
      <c r="G437" s="70" t="str">
        <f>IF(ISBLANK(Games!B434), "",'Prediction Log'!$J452)</f>
        <v/>
      </c>
      <c r="H437" s="93" t="str">
        <f>'Prediction Log'!$K452</f>
        <v/>
      </c>
      <c r="I437" s="92" t="str">
        <f>IF(ISBLANK(Games!M434), "",IF(AND(Games!M434="",Games!N434=""),"",IF(ISTEXT(Games!N434), "Side",Games!M434)))</f>
        <v/>
      </c>
      <c r="J437" s="92" t="str">
        <f>IF(ISBLANK(Games!M434), "",IF('Bet Log'!$I437="Spread", Games!O434, ""))</f>
        <v/>
      </c>
      <c r="K437" s="92" t="str">
        <f>IF(ISBLANK(Games!N434), "",IF(ISTEXT(Games!N434), Games!N434, ""))</f>
        <v/>
      </c>
      <c r="L437" s="92" t="str">
        <f>IF(ISBLANK(Games!Q434), "", Games!Q434)</f>
        <v/>
      </c>
      <c r="M437" s="92"/>
      <c r="N437" s="94"/>
      <c r="O437" s="94"/>
      <c r="P437" s="95"/>
      <c r="Q437" s="95"/>
      <c r="R437" s="95"/>
      <c r="S437" s="95"/>
      <c r="T437" s="96" t="n">
        <f t="shared" si="2"/>
        <v>0</v>
      </c>
      <c r="U437" s="96" t="n">
        <f t="shared" si="3"/>
        <v>0</v>
      </c>
      <c r="V437" s="96" t="n">
        <f t="shared" si="4"/>
        <v>0</v>
      </c>
      <c r="W437" s="96" t="n">
        <f t="shared" si="5"/>
        <v>0</v>
      </c>
      <c r="X437" s="96" t="n">
        <f t="shared" si="6"/>
        <v>0</v>
      </c>
      <c r="Y437" s="96" t="n">
        <f t="shared" si="7"/>
        <v>0</v>
      </c>
      <c r="Z437" s="95" t="str">
        <f>IF(OR(ISBLANK('Prediction Log'!N452),ISBLANK('Bet Log'!$N437)), "", IF('Prediction Log'!W452="Y", "W", "L"))</f>
        <v/>
      </c>
      <c r="AA437" s="96" t="str">
        <f t="shared" si="8"/>
        <v/>
      </c>
      <c r="AB437" s="95" t="str">
        <f>IF(OR(ISBLANK('Prediction Log'!N452),ISBLANK('Bet Log'!$O437)), "", IF('Prediction Log'!X452="Y", "W", "L"))</f>
        <v/>
      </c>
      <c r="AC437" s="96" t="str">
        <f t="shared" si="9"/>
        <v/>
      </c>
      <c r="AD437" s="95"/>
      <c r="AE437" s="92" t="str">
        <f t="shared" si="10"/>
        <v/>
      </c>
      <c r="AF437" s="97" t="n">
        <f>IF(ISERROR('Bet Log'!$AA437+'Bet Log'!$AC437+'Bet Log'!$AE437), "", 'Bet Log'!$AA437+'Bet Log'!$AC437+'Bet Log'!$AE437)</f>
        <v>0</v>
      </c>
    </row>
    <row r="438" ht="14.25" customHeight="1">
      <c r="A438" s="92" t="str">
        <f>Games!A435</f>
        <v/>
      </c>
      <c r="B438" s="92" t="str">
        <f>IF('Prediction Log'!B453=0, "",'Prediction Log'!B453)</f>
        <v/>
      </c>
      <c r="C438" s="92" t="str">
        <f>IF('Prediction Log'!C453=0, "",'Prediction Log'!C453)</f>
        <v/>
      </c>
      <c r="D438" s="92" t="str">
        <f>IF('Prediction Log'!D453=0, "",'Prediction Log'!D453)</f>
        <v/>
      </c>
      <c r="E438" s="92" t="str">
        <f>IF('Prediction Log'!E453=0, "",'Prediction Log'!E453)</f>
        <v/>
      </c>
      <c r="F438" s="92" t="str">
        <f>IF('Prediction Log'!I453=0, "",'Prediction Log'!I453)</f>
        <v/>
      </c>
      <c r="G438" s="70" t="str">
        <f>IF(ISBLANK(Games!B435), "",'Prediction Log'!$J453)</f>
        <v/>
      </c>
      <c r="H438" s="93" t="str">
        <f>'Prediction Log'!$K453</f>
        <v/>
      </c>
      <c r="I438" s="92" t="str">
        <f>IF(ISBLANK(Games!M435), "",IF(AND(Games!M435="",Games!N435=""),"",IF(ISTEXT(Games!N435), "Side",Games!M435)))</f>
        <v/>
      </c>
      <c r="J438" s="92" t="str">
        <f>IF(ISBLANK(Games!M435), "",IF('Bet Log'!$I438="Spread", Games!O435, ""))</f>
        <v/>
      </c>
      <c r="K438" s="92" t="str">
        <f>IF(ISBLANK(Games!N435), "",IF(ISTEXT(Games!N435), Games!N435, ""))</f>
        <v/>
      </c>
      <c r="L438" s="92" t="str">
        <f>IF(ISBLANK(Games!Q435), "", Games!Q435)</f>
        <v/>
      </c>
      <c r="M438" s="92"/>
      <c r="N438" s="94"/>
      <c r="O438" s="94"/>
      <c r="P438" s="95"/>
      <c r="Q438" s="95"/>
      <c r="R438" s="95"/>
      <c r="S438" s="95"/>
      <c r="T438" s="96" t="n">
        <f t="shared" si="2"/>
        <v>0</v>
      </c>
      <c r="U438" s="96" t="n">
        <f t="shared" si="3"/>
        <v>0</v>
      </c>
      <c r="V438" s="96" t="n">
        <f t="shared" si="4"/>
        <v>0</v>
      </c>
      <c r="W438" s="96" t="n">
        <f t="shared" si="5"/>
        <v>0</v>
      </c>
      <c r="X438" s="96" t="n">
        <f t="shared" si="6"/>
        <v>0</v>
      </c>
      <c r="Y438" s="96" t="n">
        <f t="shared" si="7"/>
        <v>0</v>
      </c>
      <c r="Z438" s="95" t="str">
        <f>IF(OR(ISBLANK('Prediction Log'!N453),ISBLANK('Bet Log'!$N438)), "", IF('Prediction Log'!W453="Y", "W", "L"))</f>
        <v/>
      </c>
      <c r="AA438" s="96" t="str">
        <f t="shared" si="8"/>
        <v/>
      </c>
      <c r="AB438" s="95" t="str">
        <f>IF(OR(ISBLANK('Prediction Log'!N453),ISBLANK('Bet Log'!$O438)), "", IF('Prediction Log'!X453="Y", "W", "L"))</f>
        <v/>
      </c>
      <c r="AC438" s="96" t="str">
        <f t="shared" si="9"/>
        <v/>
      </c>
      <c r="AD438" s="95"/>
      <c r="AE438" s="92" t="str">
        <f t="shared" si="10"/>
        <v/>
      </c>
      <c r="AF438" s="97" t="n">
        <f>IF(ISERROR('Bet Log'!$AA438+'Bet Log'!$AC438+'Bet Log'!$AE438), "", 'Bet Log'!$AA438+'Bet Log'!$AC438+'Bet Log'!$AE438)</f>
        <v>0</v>
      </c>
    </row>
    <row r="439" ht="14.25" customHeight="1">
      <c r="A439" s="92" t="str">
        <f>Games!A436</f>
        <v/>
      </c>
      <c r="B439" s="92" t="str">
        <f>IF('Prediction Log'!B454=0, "",'Prediction Log'!B454)</f>
        <v/>
      </c>
      <c r="C439" s="92" t="str">
        <f>IF('Prediction Log'!C454=0, "",'Prediction Log'!C454)</f>
        <v/>
      </c>
      <c r="D439" s="92" t="str">
        <f>IF('Prediction Log'!D454=0, "",'Prediction Log'!D454)</f>
        <v/>
      </c>
      <c r="E439" s="92" t="str">
        <f>IF('Prediction Log'!E454=0, "",'Prediction Log'!E454)</f>
        <v/>
      </c>
      <c r="F439" s="92" t="str">
        <f>IF('Prediction Log'!I454=0, "",'Prediction Log'!I454)</f>
        <v/>
      </c>
      <c r="G439" s="70" t="str">
        <f>IF(ISBLANK(Games!B436), "",'Prediction Log'!$J454)</f>
        <v/>
      </c>
      <c r="H439" s="93" t="str">
        <f>'Prediction Log'!$K454</f>
        <v/>
      </c>
      <c r="I439" s="92" t="str">
        <f>IF(ISBLANK(Games!M436), "",IF(AND(Games!M436="",Games!N436=""),"",IF(ISTEXT(Games!N436), "Side",Games!M436)))</f>
        <v/>
      </c>
      <c r="J439" s="92" t="str">
        <f>IF(ISBLANK(Games!M436), "",IF('Bet Log'!$I439="Spread", Games!O436, ""))</f>
        <v/>
      </c>
      <c r="K439" s="92" t="str">
        <f>IF(ISBLANK(Games!N436), "",IF(ISTEXT(Games!N436), Games!N436, ""))</f>
        <v/>
      </c>
      <c r="L439" s="92" t="str">
        <f>IF(ISBLANK(Games!Q436), "", Games!Q436)</f>
        <v/>
      </c>
      <c r="M439" s="92"/>
      <c r="N439" s="94"/>
      <c r="O439" s="94"/>
      <c r="P439" s="95"/>
      <c r="Q439" s="95"/>
      <c r="R439" s="95"/>
      <c r="S439" s="95"/>
      <c r="T439" s="96" t="n">
        <f t="shared" si="2"/>
        <v>0</v>
      </c>
      <c r="U439" s="96" t="n">
        <f t="shared" si="3"/>
        <v>0</v>
      </c>
      <c r="V439" s="96" t="n">
        <f t="shared" si="4"/>
        <v>0</v>
      </c>
      <c r="W439" s="96" t="n">
        <f t="shared" si="5"/>
        <v>0</v>
      </c>
      <c r="X439" s="96" t="n">
        <f t="shared" si="6"/>
        <v>0</v>
      </c>
      <c r="Y439" s="96" t="n">
        <f t="shared" si="7"/>
        <v>0</v>
      </c>
      <c r="Z439" s="95" t="str">
        <f>IF(OR(ISBLANK('Prediction Log'!N454),ISBLANK('Bet Log'!$N439)), "", IF('Prediction Log'!W454="Y", "W", "L"))</f>
        <v/>
      </c>
      <c r="AA439" s="96" t="str">
        <f t="shared" si="8"/>
        <v/>
      </c>
      <c r="AB439" s="95" t="str">
        <f>IF(OR(ISBLANK('Prediction Log'!N454),ISBLANK('Bet Log'!$O439)), "", IF('Prediction Log'!X454="Y", "W", "L"))</f>
        <v/>
      </c>
      <c r="AC439" s="96" t="str">
        <f t="shared" si="9"/>
        <v/>
      </c>
      <c r="AD439" s="95"/>
      <c r="AE439" s="92" t="str">
        <f t="shared" si="10"/>
        <v/>
      </c>
      <c r="AF439" s="97" t="n">
        <f>IF(ISERROR('Bet Log'!$AA439+'Bet Log'!$AC439+'Bet Log'!$AE439), "", 'Bet Log'!$AA439+'Bet Log'!$AC439+'Bet Log'!$AE439)</f>
        <v>0</v>
      </c>
    </row>
    <row r="440" ht="14.25" customHeight="1">
      <c r="A440" s="92" t="str">
        <f>Games!A437</f>
        <v/>
      </c>
      <c r="B440" s="92" t="str">
        <f>IF('Prediction Log'!B455=0, "",'Prediction Log'!B455)</f>
        <v/>
      </c>
      <c r="C440" s="92" t="str">
        <f>IF('Prediction Log'!C455=0, "",'Prediction Log'!C455)</f>
        <v/>
      </c>
      <c r="D440" s="92" t="str">
        <f>IF('Prediction Log'!D455=0, "",'Prediction Log'!D455)</f>
        <v/>
      </c>
      <c r="E440" s="92" t="str">
        <f>IF('Prediction Log'!E455=0, "",'Prediction Log'!E455)</f>
        <v/>
      </c>
      <c r="F440" s="92" t="str">
        <f>IF('Prediction Log'!I455=0, "",'Prediction Log'!I455)</f>
        <v/>
      </c>
      <c r="G440" s="70" t="str">
        <f>IF(ISBLANK(Games!B437), "",'Prediction Log'!$J455)</f>
        <v/>
      </c>
      <c r="H440" s="93" t="str">
        <f>'Prediction Log'!$K455</f>
        <v/>
      </c>
      <c r="I440" s="92" t="str">
        <f>IF(ISBLANK(Games!M437), "",IF(AND(Games!M437="",Games!N437=""),"",IF(ISTEXT(Games!N437), "Side",Games!M437)))</f>
        <v/>
      </c>
      <c r="J440" s="92" t="str">
        <f>IF(ISBLANK(Games!M437), "",IF('Bet Log'!$I440="Spread", Games!O437, ""))</f>
        <v/>
      </c>
      <c r="K440" s="92" t="str">
        <f>IF(ISBLANK(Games!N437), "",IF(ISTEXT(Games!N437), Games!N437, ""))</f>
        <v/>
      </c>
      <c r="L440" s="92" t="str">
        <f>IF(ISBLANK(Games!Q437), "", Games!Q437)</f>
        <v/>
      </c>
      <c r="M440" s="92"/>
      <c r="N440" s="94"/>
      <c r="O440" s="94"/>
      <c r="P440" s="95"/>
      <c r="Q440" s="95"/>
      <c r="R440" s="95"/>
      <c r="S440" s="95"/>
      <c r="T440" s="96" t="n">
        <f t="shared" si="2"/>
        <v>0</v>
      </c>
      <c r="U440" s="96" t="n">
        <f t="shared" si="3"/>
        <v>0</v>
      </c>
      <c r="V440" s="96" t="n">
        <f t="shared" si="4"/>
        <v>0</v>
      </c>
      <c r="W440" s="96" t="n">
        <f t="shared" si="5"/>
        <v>0</v>
      </c>
      <c r="X440" s="96" t="n">
        <f t="shared" si="6"/>
        <v>0</v>
      </c>
      <c r="Y440" s="96" t="n">
        <f t="shared" si="7"/>
        <v>0</v>
      </c>
      <c r="Z440" s="95" t="str">
        <f>IF(OR(ISBLANK('Prediction Log'!N455),ISBLANK('Bet Log'!$N440)), "", IF('Prediction Log'!W455="Y", "W", "L"))</f>
        <v/>
      </c>
      <c r="AA440" s="96" t="str">
        <f t="shared" si="8"/>
        <v/>
      </c>
      <c r="AB440" s="95" t="str">
        <f>IF(OR(ISBLANK('Prediction Log'!N455),ISBLANK('Bet Log'!$O440)), "", IF('Prediction Log'!X455="Y", "W", "L"))</f>
        <v/>
      </c>
      <c r="AC440" s="96" t="str">
        <f t="shared" si="9"/>
        <v/>
      </c>
      <c r="AD440" s="95"/>
      <c r="AE440" s="92" t="str">
        <f t="shared" si="10"/>
        <v/>
      </c>
      <c r="AF440" s="97" t="n">
        <f>IF(ISERROR('Bet Log'!$AA440+'Bet Log'!$AC440+'Bet Log'!$AE440), "", 'Bet Log'!$AA440+'Bet Log'!$AC440+'Bet Log'!$AE440)</f>
        <v>0</v>
      </c>
    </row>
    <row r="441" ht="14.25" customHeight="1">
      <c r="A441" s="92" t="str">
        <f>Games!A438</f>
        <v/>
      </c>
      <c r="B441" s="92" t="str">
        <f>IF('Prediction Log'!B456=0, "",'Prediction Log'!B456)</f>
        <v/>
      </c>
      <c r="C441" s="92" t="str">
        <f>IF('Prediction Log'!C456=0, "",'Prediction Log'!C456)</f>
        <v/>
      </c>
      <c r="D441" s="92" t="str">
        <f>IF('Prediction Log'!D456=0, "",'Prediction Log'!D456)</f>
        <v/>
      </c>
      <c r="E441" s="92" t="str">
        <f>IF('Prediction Log'!E456=0, "",'Prediction Log'!E456)</f>
        <v/>
      </c>
      <c r="F441" s="92" t="str">
        <f>IF('Prediction Log'!I456=0, "",'Prediction Log'!I456)</f>
        <v/>
      </c>
      <c r="G441" s="70" t="str">
        <f>IF(ISBLANK(Games!B438), "",'Prediction Log'!$J456)</f>
        <v/>
      </c>
      <c r="H441" s="93" t="str">
        <f>'Prediction Log'!$K456</f>
        <v/>
      </c>
      <c r="I441" s="92" t="str">
        <f>IF(ISBLANK(Games!M438), "",IF(AND(Games!M438="",Games!N438=""),"",IF(ISTEXT(Games!N438), "Side",Games!M438)))</f>
        <v/>
      </c>
      <c r="J441" s="92" t="str">
        <f>IF(ISBLANK(Games!M438), "",IF('Bet Log'!$I441="Spread", Games!O438, ""))</f>
        <v/>
      </c>
      <c r="K441" s="92" t="str">
        <f>IF(ISBLANK(Games!N438), "",IF(ISTEXT(Games!N438), Games!N438, ""))</f>
        <v/>
      </c>
      <c r="L441" s="92" t="str">
        <f>IF(ISBLANK(Games!Q438), "", Games!Q438)</f>
        <v/>
      </c>
      <c r="M441" s="92"/>
      <c r="N441" s="94"/>
      <c r="O441" s="94"/>
      <c r="P441" s="95"/>
      <c r="Q441" s="95"/>
      <c r="R441" s="95"/>
      <c r="S441" s="95"/>
      <c r="T441" s="96" t="n">
        <f t="shared" si="2"/>
        <v>0</v>
      </c>
      <c r="U441" s="96" t="n">
        <f t="shared" si="3"/>
        <v>0</v>
      </c>
      <c r="V441" s="96" t="n">
        <f t="shared" si="4"/>
        <v>0</v>
      </c>
      <c r="W441" s="96" t="n">
        <f t="shared" si="5"/>
        <v>0</v>
      </c>
      <c r="X441" s="96" t="n">
        <f t="shared" si="6"/>
        <v>0</v>
      </c>
      <c r="Y441" s="96" t="n">
        <f t="shared" si="7"/>
        <v>0</v>
      </c>
      <c r="Z441" s="95" t="str">
        <f>IF(OR(ISBLANK('Prediction Log'!N456),ISBLANK('Bet Log'!$N441)), "", IF('Prediction Log'!W456="Y", "W", "L"))</f>
        <v/>
      </c>
      <c r="AA441" s="96" t="str">
        <f t="shared" si="8"/>
        <v/>
      </c>
      <c r="AB441" s="95" t="str">
        <f>IF(OR(ISBLANK('Prediction Log'!N456),ISBLANK('Bet Log'!$O441)), "", IF('Prediction Log'!X456="Y", "W", "L"))</f>
        <v/>
      </c>
      <c r="AC441" s="96" t="str">
        <f t="shared" si="9"/>
        <v/>
      </c>
      <c r="AD441" s="95"/>
      <c r="AE441" s="92" t="str">
        <f t="shared" si="10"/>
        <v/>
      </c>
      <c r="AF441" s="97" t="n">
        <f>IF(ISERROR('Bet Log'!$AA441+'Bet Log'!$AC441+'Bet Log'!$AE441), "", 'Bet Log'!$AA441+'Bet Log'!$AC441+'Bet Log'!$AE441)</f>
        <v>0</v>
      </c>
    </row>
    <row r="442" ht="14.25" customHeight="1">
      <c r="A442" s="92" t="str">
        <f>Games!A439</f>
        <v/>
      </c>
      <c r="B442" s="92" t="str">
        <f>IF('Prediction Log'!B457=0, "",'Prediction Log'!B457)</f>
        <v/>
      </c>
      <c r="C442" s="92" t="str">
        <f>IF('Prediction Log'!C457=0, "",'Prediction Log'!C457)</f>
        <v/>
      </c>
      <c r="D442" s="92" t="str">
        <f>IF('Prediction Log'!D457=0, "",'Prediction Log'!D457)</f>
        <v/>
      </c>
      <c r="E442" s="92" t="str">
        <f>IF('Prediction Log'!E457=0, "",'Prediction Log'!E457)</f>
        <v/>
      </c>
      <c r="F442" s="92" t="str">
        <f>IF('Prediction Log'!I457=0, "",'Prediction Log'!I457)</f>
        <v/>
      </c>
      <c r="G442" s="70" t="str">
        <f>IF(ISBLANK(Games!B439), "",'Prediction Log'!$J457)</f>
        <v/>
      </c>
      <c r="H442" s="93" t="str">
        <f>'Prediction Log'!$K457</f>
        <v/>
      </c>
      <c r="I442" s="92" t="str">
        <f>IF(ISBLANK(Games!M439), "",IF(AND(Games!M439="",Games!N439=""),"",IF(ISTEXT(Games!N439), "Side",Games!M439)))</f>
        <v/>
      </c>
      <c r="J442" s="92" t="str">
        <f>IF(ISBLANK(Games!M439), "",IF('Bet Log'!$I442="Spread", Games!O439, ""))</f>
        <v/>
      </c>
      <c r="K442" s="92" t="str">
        <f>IF(ISBLANK(Games!N439), "",IF(ISTEXT(Games!N439), Games!N439, ""))</f>
        <v/>
      </c>
      <c r="L442" s="92" t="str">
        <f>IF(ISBLANK(Games!Q439), "", Games!Q439)</f>
        <v/>
      </c>
      <c r="M442" s="92"/>
      <c r="N442" s="94"/>
      <c r="O442" s="94"/>
      <c r="P442" s="95"/>
      <c r="Q442" s="95"/>
      <c r="R442" s="95"/>
      <c r="S442" s="95"/>
      <c r="T442" s="96" t="n">
        <f t="shared" si="2"/>
        <v>0</v>
      </c>
      <c r="U442" s="96" t="n">
        <f t="shared" si="3"/>
        <v>0</v>
      </c>
      <c r="V442" s="96" t="n">
        <f t="shared" si="4"/>
        <v>0</v>
      </c>
      <c r="W442" s="96" t="n">
        <f t="shared" si="5"/>
        <v>0</v>
      </c>
      <c r="X442" s="96" t="n">
        <f t="shared" si="6"/>
        <v>0</v>
      </c>
      <c r="Y442" s="96" t="n">
        <f t="shared" si="7"/>
        <v>0</v>
      </c>
      <c r="Z442" s="95" t="str">
        <f>IF(OR(ISBLANK('Prediction Log'!N457),ISBLANK('Bet Log'!$N442)), "", IF('Prediction Log'!W457="Y", "W", "L"))</f>
        <v/>
      </c>
      <c r="AA442" s="96" t="str">
        <f t="shared" si="8"/>
        <v/>
      </c>
      <c r="AB442" s="95" t="str">
        <f>IF(OR(ISBLANK('Prediction Log'!N457),ISBLANK('Bet Log'!$O442)), "", IF('Prediction Log'!X457="Y", "W", "L"))</f>
        <v/>
      </c>
      <c r="AC442" s="96" t="str">
        <f t="shared" si="9"/>
        <v/>
      </c>
      <c r="AD442" s="95"/>
      <c r="AE442" s="92" t="str">
        <f t="shared" si="10"/>
        <v/>
      </c>
      <c r="AF442" s="97" t="n">
        <f>IF(ISERROR('Bet Log'!$AA442+'Bet Log'!$AC442+'Bet Log'!$AE442), "", 'Bet Log'!$AA442+'Bet Log'!$AC442+'Bet Log'!$AE442)</f>
        <v>0</v>
      </c>
    </row>
    <row r="443" ht="14.25" customHeight="1">
      <c r="A443" s="92" t="str">
        <f>Games!A440</f>
        <v/>
      </c>
      <c r="B443" s="92" t="str">
        <f>IF('Prediction Log'!B458=0, "",'Prediction Log'!B458)</f>
        <v/>
      </c>
      <c r="C443" s="92" t="str">
        <f>IF('Prediction Log'!C458=0, "",'Prediction Log'!C458)</f>
        <v/>
      </c>
      <c r="D443" s="92" t="str">
        <f>IF('Prediction Log'!D458=0, "",'Prediction Log'!D458)</f>
        <v/>
      </c>
      <c r="E443" s="92" t="str">
        <f>IF('Prediction Log'!E458=0, "",'Prediction Log'!E458)</f>
        <v/>
      </c>
      <c r="F443" s="92" t="str">
        <f>IF('Prediction Log'!I458=0, "",'Prediction Log'!I458)</f>
        <v/>
      </c>
      <c r="G443" s="70" t="str">
        <f>IF(ISBLANK(Games!B440), "",'Prediction Log'!$J458)</f>
        <v/>
      </c>
      <c r="H443" s="93" t="str">
        <f>'Prediction Log'!$K458</f>
        <v/>
      </c>
      <c r="I443" s="92" t="str">
        <f>IF(ISBLANK(Games!M440), "",IF(AND(Games!M440="",Games!N440=""),"",IF(ISTEXT(Games!N440), "Side",Games!M440)))</f>
        <v/>
      </c>
      <c r="J443" s="92" t="str">
        <f>IF(ISBLANK(Games!M440), "",IF('Bet Log'!$I443="Spread", Games!O440, ""))</f>
        <v/>
      </c>
      <c r="K443" s="92" t="str">
        <f>IF(ISBLANK(Games!N440), "",IF(ISTEXT(Games!N440), Games!N440, ""))</f>
        <v/>
      </c>
      <c r="L443" s="92" t="str">
        <f>IF(ISBLANK(Games!Q440), "", Games!Q440)</f>
        <v/>
      </c>
      <c r="M443" s="92"/>
      <c r="N443" s="94"/>
      <c r="O443" s="94"/>
      <c r="P443" s="95"/>
      <c r="Q443" s="95"/>
      <c r="R443" s="95"/>
      <c r="S443" s="95"/>
      <c r="T443" s="96" t="n">
        <f t="shared" si="2"/>
        <v>0</v>
      </c>
      <c r="U443" s="96" t="n">
        <f t="shared" si="3"/>
        <v>0</v>
      </c>
      <c r="V443" s="96" t="n">
        <f t="shared" si="4"/>
        <v>0</v>
      </c>
      <c r="W443" s="96" t="n">
        <f t="shared" si="5"/>
        <v>0</v>
      </c>
      <c r="X443" s="96" t="n">
        <f t="shared" si="6"/>
        <v>0</v>
      </c>
      <c r="Y443" s="96" t="n">
        <f t="shared" si="7"/>
        <v>0</v>
      </c>
      <c r="Z443" s="95" t="str">
        <f>IF(OR(ISBLANK('Prediction Log'!N458),ISBLANK('Bet Log'!$N443)), "", IF('Prediction Log'!W458="Y", "W", "L"))</f>
        <v/>
      </c>
      <c r="AA443" s="96" t="str">
        <f t="shared" si="8"/>
        <v/>
      </c>
      <c r="AB443" s="95" t="str">
        <f>IF(OR(ISBLANK('Prediction Log'!N458),ISBLANK('Bet Log'!$O443)), "", IF('Prediction Log'!X458="Y", "W", "L"))</f>
        <v/>
      </c>
      <c r="AC443" s="96" t="str">
        <f t="shared" si="9"/>
        <v/>
      </c>
      <c r="AD443" s="95"/>
      <c r="AE443" s="92" t="str">
        <f t="shared" si="10"/>
        <v/>
      </c>
      <c r="AF443" s="97" t="n">
        <f>IF(ISERROR('Bet Log'!$AA443+'Bet Log'!$AC443+'Bet Log'!$AE443), "", 'Bet Log'!$AA443+'Bet Log'!$AC443+'Bet Log'!$AE443)</f>
        <v>0</v>
      </c>
    </row>
    <row r="444" ht="14.25" customHeight="1">
      <c r="A444" s="92" t="str">
        <f>Games!A441</f>
        <v/>
      </c>
      <c r="B444" s="92" t="str">
        <f>IF('Prediction Log'!B459=0, "",'Prediction Log'!B459)</f>
        <v/>
      </c>
      <c r="C444" s="92" t="str">
        <f>IF('Prediction Log'!C459=0, "",'Prediction Log'!C459)</f>
        <v/>
      </c>
      <c r="D444" s="92" t="str">
        <f>IF('Prediction Log'!D459=0, "",'Prediction Log'!D459)</f>
        <v/>
      </c>
      <c r="E444" s="92" t="str">
        <f>IF('Prediction Log'!E459=0, "",'Prediction Log'!E459)</f>
        <v/>
      </c>
      <c r="F444" s="92" t="str">
        <f>IF('Prediction Log'!I459=0, "",'Prediction Log'!I459)</f>
        <v/>
      </c>
      <c r="G444" s="70" t="str">
        <f>IF(ISBLANK(Games!B441), "",'Prediction Log'!$J459)</f>
        <v/>
      </c>
      <c r="H444" s="93" t="str">
        <f>'Prediction Log'!$K459</f>
        <v/>
      </c>
      <c r="I444" s="92" t="str">
        <f>IF(ISBLANK(Games!M441), "",IF(AND(Games!M441="",Games!N441=""),"",IF(ISTEXT(Games!N441), "Side",Games!M441)))</f>
        <v/>
      </c>
      <c r="J444" s="92" t="str">
        <f>IF(ISBLANK(Games!M441), "",IF('Bet Log'!$I444="Spread", Games!O441, ""))</f>
        <v/>
      </c>
      <c r="K444" s="92" t="str">
        <f>IF(ISBLANK(Games!N441), "",IF(ISTEXT(Games!N441), Games!N441, ""))</f>
        <v/>
      </c>
      <c r="L444" s="92" t="str">
        <f>IF(ISBLANK(Games!Q441), "", Games!Q441)</f>
        <v/>
      </c>
      <c r="M444" s="92"/>
      <c r="N444" s="94"/>
      <c r="O444" s="94"/>
      <c r="P444" s="95"/>
      <c r="Q444" s="95"/>
      <c r="R444" s="95"/>
      <c r="S444" s="95"/>
      <c r="T444" s="96" t="n">
        <f t="shared" si="2"/>
        <v>0</v>
      </c>
      <c r="U444" s="96" t="n">
        <f t="shared" si="3"/>
        <v>0</v>
      </c>
      <c r="V444" s="96" t="n">
        <f t="shared" si="4"/>
        <v>0</v>
      </c>
      <c r="W444" s="96" t="n">
        <f t="shared" si="5"/>
        <v>0</v>
      </c>
      <c r="X444" s="96" t="n">
        <f t="shared" si="6"/>
        <v>0</v>
      </c>
      <c r="Y444" s="96" t="n">
        <f t="shared" si="7"/>
        <v>0</v>
      </c>
      <c r="Z444" s="95" t="str">
        <f>IF(OR(ISBLANK('Prediction Log'!N459),ISBLANK('Bet Log'!$N444)), "", IF('Prediction Log'!W459="Y", "W", "L"))</f>
        <v/>
      </c>
      <c r="AA444" s="96" t="str">
        <f t="shared" si="8"/>
        <v/>
      </c>
      <c r="AB444" s="95" t="str">
        <f>IF(OR(ISBLANK('Prediction Log'!N459),ISBLANK('Bet Log'!$O444)), "", IF('Prediction Log'!X459="Y", "W", "L"))</f>
        <v/>
      </c>
      <c r="AC444" s="96" t="str">
        <f t="shared" si="9"/>
        <v/>
      </c>
      <c r="AD444" s="95"/>
      <c r="AE444" s="92" t="str">
        <f t="shared" si="10"/>
        <v/>
      </c>
      <c r="AF444" s="97" t="n">
        <f>IF(ISERROR('Bet Log'!$AA444+'Bet Log'!$AC444+'Bet Log'!$AE444), "", 'Bet Log'!$AA444+'Bet Log'!$AC444+'Bet Log'!$AE444)</f>
        <v>0</v>
      </c>
    </row>
    <row r="445" ht="14.25" customHeight="1">
      <c r="A445" s="92" t="str">
        <f>Games!A442</f>
        <v/>
      </c>
      <c r="B445" s="92" t="str">
        <f>IF('Prediction Log'!B460=0, "",'Prediction Log'!B460)</f>
        <v/>
      </c>
      <c r="C445" s="92" t="str">
        <f>IF('Prediction Log'!C460=0, "",'Prediction Log'!C460)</f>
        <v/>
      </c>
      <c r="D445" s="92" t="str">
        <f>IF('Prediction Log'!D460=0, "",'Prediction Log'!D460)</f>
        <v/>
      </c>
      <c r="E445" s="92" t="str">
        <f>IF('Prediction Log'!E460=0, "",'Prediction Log'!E460)</f>
        <v/>
      </c>
      <c r="F445" s="92" t="str">
        <f>IF('Prediction Log'!I460=0, "",'Prediction Log'!I460)</f>
        <v/>
      </c>
      <c r="G445" s="70" t="str">
        <f>IF(ISBLANK(Games!B442), "",'Prediction Log'!$J460)</f>
        <v/>
      </c>
      <c r="H445" s="93" t="str">
        <f>'Prediction Log'!$K460</f>
        <v/>
      </c>
      <c r="I445" s="92" t="str">
        <f>IF(ISBLANK(Games!M442), "",IF(AND(Games!M442="",Games!N442=""),"",IF(ISTEXT(Games!N442), "Side",Games!M442)))</f>
        <v/>
      </c>
      <c r="J445" s="92" t="str">
        <f>IF(ISBLANK(Games!M442), "",IF('Bet Log'!$I445="Spread", Games!O442, ""))</f>
        <v/>
      </c>
      <c r="K445" s="92" t="str">
        <f>IF(ISBLANK(Games!N442), "",IF(ISTEXT(Games!N442), Games!N442, ""))</f>
        <v/>
      </c>
      <c r="L445" s="92" t="str">
        <f>IF(ISBLANK(Games!Q442), "", Games!Q442)</f>
        <v/>
      </c>
      <c r="M445" s="92"/>
      <c r="N445" s="94"/>
      <c r="O445" s="94"/>
      <c r="P445" s="95"/>
      <c r="Q445" s="95"/>
      <c r="R445" s="95"/>
      <c r="S445" s="95"/>
      <c r="T445" s="96" t="n">
        <f t="shared" si="2"/>
        <v>0</v>
      </c>
      <c r="U445" s="96" t="n">
        <f t="shared" si="3"/>
        <v>0</v>
      </c>
      <c r="V445" s="96" t="n">
        <f t="shared" si="4"/>
        <v>0</v>
      </c>
      <c r="W445" s="96" t="n">
        <f t="shared" si="5"/>
        <v>0</v>
      </c>
      <c r="X445" s="96" t="n">
        <f t="shared" si="6"/>
        <v>0</v>
      </c>
      <c r="Y445" s="96" t="n">
        <f t="shared" si="7"/>
        <v>0</v>
      </c>
      <c r="Z445" s="95" t="str">
        <f>IF(OR(ISBLANK('Prediction Log'!N460),ISBLANK('Bet Log'!$N445)), "", IF('Prediction Log'!W460="Y", "W", "L"))</f>
        <v/>
      </c>
      <c r="AA445" s="96" t="str">
        <f t="shared" si="8"/>
        <v/>
      </c>
      <c r="AB445" s="95" t="str">
        <f>IF(OR(ISBLANK('Prediction Log'!N460),ISBLANK('Bet Log'!$O445)), "", IF('Prediction Log'!X460="Y", "W", "L"))</f>
        <v/>
      </c>
      <c r="AC445" s="96" t="str">
        <f t="shared" si="9"/>
        <v/>
      </c>
      <c r="AD445" s="95"/>
      <c r="AE445" s="92" t="str">
        <f t="shared" si="10"/>
        <v/>
      </c>
      <c r="AF445" s="97" t="n">
        <f>IF(ISERROR('Bet Log'!$AA445+'Bet Log'!$AC445+'Bet Log'!$AE445), "", 'Bet Log'!$AA445+'Bet Log'!$AC445+'Bet Log'!$AE445)</f>
        <v>0</v>
      </c>
    </row>
    <row r="446" ht="14.25" customHeight="1">
      <c r="A446" s="92" t="str">
        <f>Games!A443</f>
        <v/>
      </c>
      <c r="B446" s="92" t="str">
        <f>IF('Prediction Log'!B461=0, "",'Prediction Log'!B461)</f>
        <v/>
      </c>
      <c r="C446" s="92" t="str">
        <f>IF('Prediction Log'!C461=0, "",'Prediction Log'!C461)</f>
        <v/>
      </c>
      <c r="D446" s="92" t="str">
        <f>IF('Prediction Log'!D461=0, "",'Prediction Log'!D461)</f>
        <v/>
      </c>
      <c r="E446" s="92" t="str">
        <f>IF('Prediction Log'!E461=0, "",'Prediction Log'!E461)</f>
        <v/>
      </c>
      <c r="F446" s="92" t="str">
        <f>IF('Prediction Log'!I461=0, "",'Prediction Log'!I461)</f>
        <v/>
      </c>
      <c r="G446" s="70" t="str">
        <f>IF(ISBLANK(Games!B443), "",'Prediction Log'!$J461)</f>
        <v/>
      </c>
      <c r="H446" s="93" t="str">
        <f>'Prediction Log'!$K461</f>
        <v/>
      </c>
      <c r="I446" s="92" t="str">
        <f>IF(ISBLANK(Games!M443), "",IF(AND(Games!M443="",Games!N443=""),"",IF(ISTEXT(Games!N443), "Side",Games!M443)))</f>
        <v/>
      </c>
      <c r="J446" s="92" t="str">
        <f>IF(ISBLANK(Games!M443), "",IF('Bet Log'!$I446="Spread", Games!O443, ""))</f>
        <v/>
      </c>
      <c r="K446" s="92" t="str">
        <f>IF(ISBLANK(Games!N443), "",IF(ISTEXT(Games!N443), Games!N443, ""))</f>
        <v/>
      </c>
      <c r="L446" s="92" t="str">
        <f>IF(ISBLANK(Games!Q443), "", Games!Q443)</f>
        <v/>
      </c>
      <c r="M446" s="92"/>
      <c r="N446" s="94"/>
      <c r="O446" s="94"/>
      <c r="P446" s="95"/>
      <c r="Q446" s="95"/>
      <c r="R446" s="95"/>
      <c r="S446" s="95"/>
      <c r="T446" s="96" t="n">
        <f t="shared" si="2"/>
        <v>0</v>
      </c>
      <c r="U446" s="96" t="n">
        <f t="shared" si="3"/>
        <v>0</v>
      </c>
      <c r="V446" s="96" t="n">
        <f t="shared" si="4"/>
        <v>0</v>
      </c>
      <c r="W446" s="96" t="n">
        <f t="shared" si="5"/>
        <v>0</v>
      </c>
      <c r="X446" s="96" t="n">
        <f t="shared" si="6"/>
        <v>0</v>
      </c>
      <c r="Y446" s="96" t="n">
        <f t="shared" si="7"/>
        <v>0</v>
      </c>
      <c r="Z446" s="95" t="str">
        <f>IF(OR(ISBLANK('Prediction Log'!N461),ISBLANK('Bet Log'!$N446)), "", IF('Prediction Log'!W461="Y", "W", "L"))</f>
        <v/>
      </c>
      <c r="AA446" s="96" t="str">
        <f t="shared" si="8"/>
        <v/>
      </c>
      <c r="AB446" s="95" t="str">
        <f>IF(OR(ISBLANK('Prediction Log'!N461),ISBLANK('Bet Log'!$O446)), "", IF('Prediction Log'!X461="Y", "W", "L"))</f>
        <v/>
      </c>
      <c r="AC446" s="96" t="str">
        <f t="shared" si="9"/>
        <v/>
      </c>
      <c r="AD446" s="95"/>
      <c r="AE446" s="92" t="str">
        <f t="shared" si="10"/>
        <v/>
      </c>
      <c r="AF446" s="97" t="n">
        <f>IF(ISERROR('Bet Log'!$AA446+'Bet Log'!$AC446+'Bet Log'!$AE446), "", 'Bet Log'!$AA446+'Bet Log'!$AC446+'Bet Log'!$AE446)</f>
        <v>0</v>
      </c>
    </row>
    <row r="447" ht="14.25" customHeight="1">
      <c r="A447" s="92" t="str">
        <f>Games!A444</f>
        <v/>
      </c>
      <c r="B447" s="92" t="str">
        <f>IF('Prediction Log'!B462=0, "",'Prediction Log'!B462)</f>
        <v/>
      </c>
      <c r="C447" s="92" t="str">
        <f>IF('Prediction Log'!C462=0, "",'Prediction Log'!C462)</f>
        <v/>
      </c>
      <c r="D447" s="92" t="str">
        <f>IF('Prediction Log'!D462=0, "",'Prediction Log'!D462)</f>
        <v/>
      </c>
      <c r="E447" s="92" t="str">
        <f>IF('Prediction Log'!E462=0, "",'Prediction Log'!E462)</f>
        <v/>
      </c>
      <c r="F447" s="92" t="str">
        <f>IF('Prediction Log'!I462=0, "",'Prediction Log'!I462)</f>
        <v/>
      </c>
      <c r="G447" s="70" t="str">
        <f>IF(ISBLANK(Games!B444), "",'Prediction Log'!$J462)</f>
        <v/>
      </c>
      <c r="H447" s="93" t="str">
        <f>'Prediction Log'!$K462</f>
        <v/>
      </c>
      <c r="I447" s="92" t="str">
        <f>IF(ISBLANK(Games!M444), "",IF(AND(Games!M444="",Games!N444=""),"",IF(ISTEXT(Games!N444), "Side",Games!M444)))</f>
        <v/>
      </c>
      <c r="J447" s="92" t="str">
        <f>IF(ISBLANK(Games!M444), "",IF('Bet Log'!$I447="Spread", Games!O444, ""))</f>
        <v/>
      </c>
      <c r="K447" s="92" t="str">
        <f>IF(ISBLANK(Games!N444), "",IF(ISTEXT(Games!N444), Games!N444, ""))</f>
        <v/>
      </c>
      <c r="L447" s="92" t="str">
        <f>IF(ISBLANK(Games!Q444), "", Games!Q444)</f>
        <v/>
      </c>
      <c r="M447" s="92"/>
      <c r="N447" s="94"/>
      <c r="O447" s="94"/>
      <c r="P447" s="95"/>
      <c r="Q447" s="95"/>
      <c r="R447" s="95"/>
      <c r="S447" s="95"/>
      <c r="T447" s="96" t="n">
        <f t="shared" si="2"/>
        <v>0</v>
      </c>
      <c r="U447" s="96" t="n">
        <f t="shared" si="3"/>
        <v>0</v>
      </c>
      <c r="V447" s="96" t="n">
        <f t="shared" si="4"/>
        <v>0</v>
      </c>
      <c r="W447" s="96" t="n">
        <f t="shared" si="5"/>
        <v>0</v>
      </c>
      <c r="X447" s="96" t="n">
        <f t="shared" si="6"/>
        <v>0</v>
      </c>
      <c r="Y447" s="96" t="n">
        <f t="shared" si="7"/>
        <v>0</v>
      </c>
      <c r="Z447" s="95" t="str">
        <f>IF(OR(ISBLANK('Prediction Log'!N462),ISBLANK('Bet Log'!$N447)), "", IF('Prediction Log'!W462="Y", "W", "L"))</f>
        <v/>
      </c>
      <c r="AA447" s="96" t="str">
        <f t="shared" si="8"/>
        <v/>
      </c>
      <c r="AB447" s="95" t="str">
        <f>IF(OR(ISBLANK('Prediction Log'!N462),ISBLANK('Bet Log'!$O447)), "", IF('Prediction Log'!X462="Y", "W", "L"))</f>
        <v/>
      </c>
      <c r="AC447" s="96" t="str">
        <f t="shared" si="9"/>
        <v/>
      </c>
      <c r="AD447" s="95"/>
      <c r="AE447" s="92" t="str">
        <f t="shared" si="10"/>
        <v/>
      </c>
      <c r="AF447" s="97" t="n">
        <f>IF(ISERROR('Bet Log'!$AA447+'Bet Log'!$AC447+'Bet Log'!$AE447), "", 'Bet Log'!$AA447+'Bet Log'!$AC447+'Bet Log'!$AE447)</f>
        <v>0</v>
      </c>
    </row>
    <row r="448" ht="14.25" customHeight="1">
      <c r="A448" s="92" t="str">
        <f>Games!A445</f>
        <v/>
      </c>
      <c r="B448" s="92" t="str">
        <f>IF('Prediction Log'!B463=0, "",'Prediction Log'!B463)</f>
        <v/>
      </c>
      <c r="C448" s="92" t="str">
        <f>IF('Prediction Log'!C463=0, "",'Prediction Log'!C463)</f>
        <v/>
      </c>
      <c r="D448" s="92" t="str">
        <f>IF('Prediction Log'!D463=0, "",'Prediction Log'!D463)</f>
        <v/>
      </c>
      <c r="E448" s="92" t="str">
        <f>IF('Prediction Log'!E463=0, "",'Prediction Log'!E463)</f>
        <v/>
      </c>
      <c r="F448" s="92" t="str">
        <f>IF('Prediction Log'!I463=0, "",'Prediction Log'!I463)</f>
        <v/>
      </c>
      <c r="G448" s="70" t="str">
        <f>IF(ISBLANK(Games!B445), "",'Prediction Log'!$J463)</f>
        <v/>
      </c>
      <c r="H448" s="93" t="str">
        <f>'Prediction Log'!$K463</f>
        <v/>
      </c>
      <c r="I448" s="92" t="str">
        <f>IF(ISBLANK(Games!M445), "",IF(AND(Games!M445="",Games!N445=""),"",IF(ISTEXT(Games!N445), "Side",Games!M445)))</f>
        <v/>
      </c>
      <c r="J448" s="92" t="str">
        <f>IF(ISBLANK(Games!M445), "",IF('Bet Log'!$I448="Spread", Games!O445, ""))</f>
        <v/>
      </c>
      <c r="K448" s="92" t="str">
        <f>IF(ISBLANK(Games!N445), "",IF(ISTEXT(Games!N445), Games!N445, ""))</f>
        <v/>
      </c>
      <c r="L448" s="92" t="str">
        <f>IF(ISBLANK(Games!Q445), "", Games!Q445)</f>
        <v/>
      </c>
      <c r="M448" s="92"/>
      <c r="N448" s="94"/>
      <c r="O448" s="94"/>
      <c r="P448" s="95"/>
      <c r="Q448" s="95"/>
      <c r="R448" s="95"/>
      <c r="S448" s="95"/>
      <c r="T448" s="96" t="n">
        <f t="shared" si="2"/>
        <v>0</v>
      </c>
      <c r="U448" s="96" t="n">
        <f t="shared" si="3"/>
        <v>0</v>
      </c>
      <c r="V448" s="96" t="n">
        <f t="shared" si="4"/>
        <v>0</v>
      </c>
      <c r="W448" s="96" t="n">
        <f t="shared" si="5"/>
        <v>0</v>
      </c>
      <c r="X448" s="96" t="n">
        <f t="shared" si="6"/>
        <v>0</v>
      </c>
      <c r="Y448" s="96" t="n">
        <f t="shared" si="7"/>
        <v>0</v>
      </c>
      <c r="Z448" s="95" t="str">
        <f>IF(OR(ISBLANK('Prediction Log'!N463),ISBLANK('Bet Log'!$N448)), "", IF('Prediction Log'!W463="Y", "W", "L"))</f>
        <v/>
      </c>
      <c r="AA448" s="96" t="str">
        <f t="shared" si="8"/>
        <v/>
      </c>
      <c r="AB448" s="95" t="str">
        <f>IF(OR(ISBLANK('Prediction Log'!N463),ISBLANK('Bet Log'!$O448)), "", IF('Prediction Log'!X463="Y", "W", "L"))</f>
        <v/>
      </c>
      <c r="AC448" s="96" t="str">
        <f t="shared" si="9"/>
        <v/>
      </c>
      <c r="AD448" s="95"/>
      <c r="AE448" s="92" t="str">
        <f t="shared" si="10"/>
        <v/>
      </c>
      <c r="AF448" s="97" t="n">
        <f>IF(ISERROR('Bet Log'!$AA448+'Bet Log'!$AC448+'Bet Log'!$AE448), "", 'Bet Log'!$AA448+'Bet Log'!$AC448+'Bet Log'!$AE448)</f>
        <v>0</v>
      </c>
    </row>
    <row r="449" ht="14.25" customHeight="1">
      <c r="A449" s="92" t="str">
        <f>Games!A446</f>
        <v/>
      </c>
      <c r="B449" s="92" t="str">
        <f>IF('Prediction Log'!B464=0, "",'Prediction Log'!B464)</f>
        <v/>
      </c>
      <c r="C449" s="92" t="str">
        <f>IF('Prediction Log'!C464=0, "",'Prediction Log'!C464)</f>
        <v/>
      </c>
      <c r="D449" s="92" t="str">
        <f>IF('Prediction Log'!D464=0, "",'Prediction Log'!D464)</f>
        <v/>
      </c>
      <c r="E449" s="92" t="str">
        <f>IF('Prediction Log'!E464=0, "",'Prediction Log'!E464)</f>
        <v/>
      </c>
      <c r="F449" s="92" t="str">
        <f>IF('Prediction Log'!I464=0, "",'Prediction Log'!I464)</f>
        <v/>
      </c>
      <c r="G449" s="70" t="str">
        <f>IF(ISBLANK(Games!B446), "",'Prediction Log'!$J464)</f>
        <v/>
      </c>
      <c r="H449" s="93" t="str">
        <f>'Prediction Log'!$K464</f>
        <v/>
      </c>
      <c r="I449" s="92" t="str">
        <f>IF(ISBLANK(Games!M446), "",IF(AND(Games!M446="",Games!N446=""),"",IF(ISTEXT(Games!N446), "Side",Games!M446)))</f>
        <v/>
      </c>
      <c r="J449" s="92" t="str">
        <f>IF(ISBLANK(Games!M446), "",IF('Bet Log'!$I449="Spread", Games!O446, ""))</f>
        <v/>
      </c>
      <c r="K449" s="92" t="str">
        <f>IF(ISBLANK(Games!N446), "",IF(ISTEXT(Games!N446), Games!N446, ""))</f>
        <v/>
      </c>
      <c r="L449" s="92" t="str">
        <f>IF(ISBLANK(Games!Q446), "", Games!Q446)</f>
        <v/>
      </c>
      <c r="M449" s="92"/>
      <c r="N449" s="94"/>
      <c r="O449" s="94"/>
      <c r="P449" s="95"/>
      <c r="Q449" s="95"/>
      <c r="R449" s="95"/>
      <c r="S449" s="95"/>
      <c r="T449" s="96" t="n">
        <f t="shared" si="2"/>
        <v>0</v>
      </c>
      <c r="U449" s="96" t="n">
        <f t="shared" si="3"/>
        <v>0</v>
      </c>
      <c r="V449" s="96" t="n">
        <f t="shared" si="4"/>
        <v>0</v>
      </c>
      <c r="W449" s="96" t="n">
        <f t="shared" si="5"/>
        <v>0</v>
      </c>
      <c r="X449" s="96" t="n">
        <f t="shared" si="6"/>
        <v>0</v>
      </c>
      <c r="Y449" s="96" t="n">
        <f t="shared" si="7"/>
        <v>0</v>
      </c>
      <c r="Z449" s="95" t="str">
        <f>IF(OR(ISBLANK('Prediction Log'!N464),ISBLANK('Bet Log'!$N449)), "", IF('Prediction Log'!W464="Y", "W", "L"))</f>
        <v/>
      </c>
      <c r="AA449" s="96" t="str">
        <f t="shared" si="8"/>
        <v/>
      </c>
      <c r="AB449" s="95" t="str">
        <f>IF(OR(ISBLANK('Prediction Log'!N464),ISBLANK('Bet Log'!$O449)), "", IF('Prediction Log'!X464="Y", "W", "L"))</f>
        <v/>
      </c>
      <c r="AC449" s="96" t="str">
        <f t="shared" si="9"/>
        <v/>
      </c>
      <c r="AD449" s="95"/>
      <c r="AE449" s="92" t="str">
        <f t="shared" si="10"/>
        <v/>
      </c>
      <c r="AF449" s="97" t="n">
        <f>IF(ISERROR('Bet Log'!$AA449+'Bet Log'!$AC449+'Bet Log'!$AE449), "", 'Bet Log'!$AA449+'Bet Log'!$AC449+'Bet Log'!$AE449)</f>
        <v>0</v>
      </c>
    </row>
    <row r="450" ht="14.25" customHeight="1">
      <c r="A450" s="92" t="str">
        <f>Games!A447</f>
        <v/>
      </c>
      <c r="B450" s="92" t="str">
        <f>IF('Prediction Log'!B465=0, "",'Prediction Log'!B465)</f>
        <v/>
      </c>
      <c r="C450" s="92" t="str">
        <f>IF('Prediction Log'!C465=0, "",'Prediction Log'!C465)</f>
        <v/>
      </c>
      <c r="D450" s="92" t="str">
        <f>IF('Prediction Log'!D465=0, "",'Prediction Log'!D465)</f>
        <v/>
      </c>
      <c r="E450" s="92" t="str">
        <f>IF('Prediction Log'!E465=0, "",'Prediction Log'!E465)</f>
        <v/>
      </c>
      <c r="F450" s="92" t="str">
        <f>IF('Prediction Log'!I465=0, "",'Prediction Log'!I465)</f>
        <v/>
      </c>
      <c r="G450" s="70" t="str">
        <f>IF(ISBLANK(Games!B447), "",'Prediction Log'!$J465)</f>
        <v/>
      </c>
      <c r="H450" s="93" t="str">
        <f>'Prediction Log'!$K465</f>
        <v/>
      </c>
      <c r="I450" s="92" t="str">
        <f>IF(ISBLANK(Games!M447), "",IF(AND(Games!M447="",Games!N447=""),"",IF(ISTEXT(Games!N447), "Side",Games!M447)))</f>
        <v/>
      </c>
      <c r="J450" s="92" t="str">
        <f>IF(ISBLANK(Games!M447), "",IF('Bet Log'!$I450="Spread", Games!O447, ""))</f>
        <v/>
      </c>
      <c r="K450" s="92" t="str">
        <f>IF(ISBLANK(Games!N447), "",IF(ISTEXT(Games!N447), Games!N447, ""))</f>
        <v/>
      </c>
      <c r="L450" s="92" t="str">
        <f>IF(ISBLANK(Games!Q447), "", Games!Q447)</f>
        <v/>
      </c>
      <c r="M450" s="92"/>
      <c r="N450" s="94"/>
      <c r="O450" s="94"/>
      <c r="P450" s="95"/>
      <c r="Q450" s="95"/>
      <c r="R450" s="95"/>
      <c r="S450" s="95"/>
      <c r="T450" s="96" t="n">
        <f t="shared" si="2"/>
        <v>0</v>
      </c>
      <c r="U450" s="96" t="n">
        <f t="shared" si="3"/>
        <v>0</v>
      </c>
      <c r="V450" s="96" t="n">
        <f t="shared" si="4"/>
        <v>0</v>
      </c>
      <c r="W450" s="96" t="n">
        <f t="shared" si="5"/>
        <v>0</v>
      </c>
      <c r="X450" s="96" t="n">
        <f t="shared" si="6"/>
        <v>0</v>
      </c>
      <c r="Y450" s="96" t="n">
        <f t="shared" si="7"/>
        <v>0</v>
      </c>
      <c r="Z450" s="95" t="str">
        <f>IF(OR(ISBLANK('Prediction Log'!N465),ISBLANK('Bet Log'!$N450)), "", IF('Prediction Log'!W465="Y", "W", "L"))</f>
        <v/>
      </c>
      <c r="AA450" s="96" t="str">
        <f t="shared" si="8"/>
        <v/>
      </c>
      <c r="AB450" s="95" t="str">
        <f>IF(OR(ISBLANK('Prediction Log'!N465),ISBLANK('Bet Log'!$O450)), "", IF('Prediction Log'!X465="Y", "W", "L"))</f>
        <v/>
      </c>
      <c r="AC450" s="96" t="str">
        <f t="shared" si="9"/>
        <v/>
      </c>
      <c r="AD450" s="95"/>
      <c r="AE450" s="92" t="str">
        <f t="shared" si="10"/>
        <v/>
      </c>
      <c r="AF450" s="97" t="n">
        <f>IF(ISERROR('Bet Log'!$AA450+'Bet Log'!$AC450+'Bet Log'!$AE450), "", 'Bet Log'!$AA450+'Bet Log'!$AC450+'Bet Log'!$AE450)</f>
        <v>0</v>
      </c>
    </row>
    <row r="451" ht="14.25" customHeight="1">
      <c r="A451" s="92" t="str">
        <f>Games!A448</f>
        <v/>
      </c>
      <c r="B451" s="92" t="str">
        <f>IF('Prediction Log'!B466=0, "",'Prediction Log'!B466)</f>
        <v/>
      </c>
      <c r="C451" s="92" t="str">
        <f>IF('Prediction Log'!C466=0, "",'Prediction Log'!C466)</f>
        <v/>
      </c>
      <c r="D451" s="92" t="str">
        <f>IF('Prediction Log'!D466=0, "",'Prediction Log'!D466)</f>
        <v/>
      </c>
      <c r="E451" s="92" t="str">
        <f>IF('Prediction Log'!E466=0, "",'Prediction Log'!E466)</f>
        <v/>
      </c>
      <c r="F451" s="92" t="str">
        <f>IF('Prediction Log'!I466=0, "",'Prediction Log'!I466)</f>
        <v/>
      </c>
      <c r="G451" s="70" t="str">
        <f>IF(ISBLANK(Games!B448), "",'Prediction Log'!$J466)</f>
        <v/>
      </c>
      <c r="H451" s="93" t="str">
        <f>'Prediction Log'!$K466</f>
        <v/>
      </c>
      <c r="I451" s="92" t="str">
        <f>IF(ISBLANK(Games!M448), "",IF(AND(Games!M448="",Games!N448=""),"",IF(ISTEXT(Games!N448), "Side",Games!M448)))</f>
        <v/>
      </c>
      <c r="J451" s="92" t="str">
        <f>IF(ISBLANK(Games!M448), "",IF('Bet Log'!$I451="Spread", Games!O448, ""))</f>
        <v/>
      </c>
      <c r="K451" s="92" t="str">
        <f>IF(ISBLANK(Games!N448), "",IF(ISTEXT(Games!N448), Games!N448, ""))</f>
        <v/>
      </c>
      <c r="L451" s="92" t="str">
        <f>IF(ISBLANK(Games!Q448), "", Games!Q448)</f>
        <v/>
      </c>
      <c r="M451" s="92"/>
      <c r="N451" s="94"/>
      <c r="O451" s="94"/>
      <c r="P451" s="95"/>
      <c r="Q451" s="95"/>
      <c r="R451" s="95"/>
      <c r="S451" s="95"/>
      <c r="T451" s="96" t="n">
        <f t="shared" si="2"/>
        <v>0</v>
      </c>
      <c r="U451" s="96" t="n">
        <f t="shared" si="3"/>
        <v>0</v>
      </c>
      <c r="V451" s="96" t="n">
        <f t="shared" si="4"/>
        <v>0</v>
      </c>
      <c r="W451" s="96" t="n">
        <f t="shared" si="5"/>
        <v>0</v>
      </c>
      <c r="X451" s="96" t="n">
        <f t="shared" si="6"/>
        <v>0</v>
      </c>
      <c r="Y451" s="96" t="n">
        <f t="shared" si="7"/>
        <v>0</v>
      </c>
      <c r="Z451" s="95" t="str">
        <f>IF(OR(ISBLANK('Prediction Log'!N466),ISBLANK('Bet Log'!$N451)), "", IF('Prediction Log'!W466="Y", "W", "L"))</f>
        <v/>
      </c>
      <c r="AA451" s="96" t="str">
        <f t="shared" si="8"/>
        <v/>
      </c>
      <c r="AB451" s="95" t="str">
        <f>IF(OR(ISBLANK('Prediction Log'!N466),ISBLANK('Bet Log'!$O451)), "", IF('Prediction Log'!X466="Y", "W", "L"))</f>
        <v/>
      </c>
      <c r="AC451" s="96" t="str">
        <f t="shared" si="9"/>
        <v/>
      </c>
      <c r="AD451" s="95"/>
      <c r="AE451" s="92" t="str">
        <f t="shared" si="10"/>
        <v/>
      </c>
      <c r="AF451" s="97" t="n">
        <f>IF(ISERROR('Bet Log'!$AA451+'Bet Log'!$AC451+'Bet Log'!$AE451), "", 'Bet Log'!$AA451+'Bet Log'!$AC451+'Bet Log'!$AE451)</f>
        <v>0</v>
      </c>
    </row>
    <row r="452" ht="14.25" customHeight="1">
      <c r="A452" s="92" t="str">
        <f>Games!A449</f>
        <v/>
      </c>
      <c r="B452" s="92" t="str">
        <f>IF('Prediction Log'!B467=0, "",'Prediction Log'!B467)</f>
        <v/>
      </c>
      <c r="C452" s="92" t="str">
        <f>IF('Prediction Log'!C467=0, "",'Prediction Log'!C467)</f>
        <v/>
      </c>
      <c r="D452" s="92" t="str">
        <f>IF('Prediction Log'!D467=0, "",'Prediction Log'!D467)</f>
        <v/>
      </c>
      <c r="E452" s="92" t="str">
        <f>IF('Prediction Log'!E467=0, "",'Prediction Log'!E467)</f>
        <v/>
      </c>
      <c r="F452" s="92" t="str">
        <f>IF('Prediction Log'!I467=0, "",'Prediction Log'!I467)</f>
        <v/>
      </c>
      <c r="G452" s="70" t="str">
        <f>IF(ISBLANK(Games!B449), "",'Prediction Log'!$J467)</f>
        <v/>
      </c>
      <c r="H452" s="93" t="str">
        <f>'Prediction Log'!$K467</f>
        <v/>
      </c>
      <c r="I452" s="92" t="str">
        <f>IF(ISBLANK(Games!M449), "",IF(AND(Games!M449="",Games!N449=""),"",IF(ISTEXT(Games!N449), "Side",Games!M449)))</f>
        <v/>
      </c>
      <c r="J452" s="92" t="str">
        <f>IF(ISBLANK(Games!M449), "",IF('Bet Log'!$I452="Spread", Games!O449, ""))</f>
        <v/>
      </c>
      <c r="K452" s="92" t="str">
        <f>IF(ISBLANK(Games!N449), "",IF(ISTEXT(Games!N449), Games!N449, ""))</f>
        <v/>
      </c>
      <c r="L452" s="92" t="str">
        <f>IF(ISBLANK(Games!Q449), "", Games!Q449)</f>
        <v/>
      </c>
      <c r="M452" s="92"/>
      <c r="N452" s="94"/>
      <c r="O452" s="94"/>
      <c r="P452" s="95"/>
      <c r="Q452" s="95"/>
      <c r="R452" s="95"/>
      <c r="S452" s="95"/>
      <c r="T452" s="96" t="n">
        <f t="shared" si="2"/>
        <v>0</v>
      </c>
      <c r="U452" s="96" t="n">
        <f t="shared" si="3"/>
        <v>0</v>
      </c>
      <c r="V452" s="96" t="n">
        <f t="shared" si="4"/>
        <v>0</v>
      </c>
      <c r="W452" s="96" t="n">
        <f t="shared" si="5"/>
        <v>0</v>
      </c>
      <c r="X452" s="96" t="n">
        <f t="shared" si="6"/>
        <v>0</v>
      </c>
      <c r="Y452" s="96" t="n">
        <f t="shared" si="7"/>
        <v>0</v>
      </c>
      <c r="Z452" s="95" t="str">
        <f>IF(OR(ISBLANK('Prediction Log'!N467),ISBLANK('Bet Log'!$N452)), "", IF('Prediction Log'!W467="Y", "W", "L"))</f>
        <v/>
      </c>
      <c r="AA452" s="96" t="str">
        <f t="shared" si="8"/>
        <v/>
      </c>
      <c r="AB452" s="95" t="str">
        <f>IF(OR(ISBLANK('Prediction Log'!N467),ISBLANK('Bet Log'!$O452)), "", IF('Prediction Log'!X467="Y", "W", "L"))</f>
        <v/>
      </c>
      <c r="AC452" s="96" t="str">
        <f t="shared" si="9"/>
        <v/>
      </c>
      <c r="AD452" s="95"/>
      <c r="AE452" s="92" t="str">
        <f t="shared" si="10"/>
        <v/>
      </c>
      <c r="AF452" s="97" t="n">
        <f>IF(ISERROR('Bet Log'!$AA452+'Bet Log'!$AC452+'Bet Log'!$AE452), "", 'Bet Log'!$AA452+'Bet Log'!$AC452+'Bet Log'!$AE452)</f>
        <v>0</v>
      </c>
    </row>
    <row r="453" ht="14.25" customHeight="1">
      <c r="A453" s="92" t="str">
        <f>Games!A450</f>
        <v/>
      </c>
      <c r="B453" s="92" t="str">
        <f>IF('Prediction Log'!B468=0, "",'Prediction Log'!B468)</f>
        <v/>
      </c>
      <c r="C453" s="92" t="str">
        <f>IF('Prediction Log'!C468=0, "",'Prediction Log'!C468)</f>
        <v/>
      </c>
      <c r="D453" s="92" t="str">
        <f>IF('Prediction Log'!D468=0, "",'Prediction Log'!D468)</f>
        <v/>
      </c>
      <c r="E453" s="92" t="str">
        <f>IF('Prediction Log'!E468=0, "",'Prediction Log'!E468)</f>
        <v/>
      </c>
      <c r="F453" s="92" t="str">
        <f>IF('Prediction Log'!I468=0, "",'Prediction Log'!I468)</f>
        <v/>
      </c>
      <c r="G453" s="70" t="str">
        <f>IF(ISBLANK(Games!B450), "",'Prediction Log'!$J468)</f>
        <v/>
      </c>
      <c r="H453" s="93" t="str">
        <f>'Prediction Log'!$K468</f>
        <v/>
      </c>
      <c r="I453" s="92" t="str">
        <f>IF(ISBLANK(Games!M450), "",IF(AND(Games!M450="",Games!N450=""),"",IF(ISTEXT(Games!N450), "Side",Games!M450)))</f>
        <v/>
      </c>
      <c r="J453" s="92" t="str">
        <f>IF(ISBLANK(Games!M450), "",IF('Bet Log'!$I453="Spread", Games!O450, ""))</f>
        <v/>
      </c>
      <c r="K453" s="92" t="str">
        <f>IF(ISBLANK(Games!N450), "",IF(ISTEXT(Games!N450), Games!N450, ""))</f>
        <v/>
      </c>
      <c r="L453" s="92" t="str">
        <f>IF(ISBLANK(Games!Q450), "", Games!Q450)</f>
        <v/>
      </c>
      <c r="M453" s="92"/>
      <c r="N453" s="94"/>
      <c r="O453" s="94"/>
      <c r="P453" s="95"/>
      <c r="Q453" s="95"/>
      <c r="R453" s="95"/>
      <c r="S453" s="95"/>
      <c r="T453" s="96" t="n">
        <f t="shared" si="2"/>
        <v>0</v>
      </c>
      <c r="U453" s="96" t="n">
        <f t="shared" si="3"/>
        <v>0</v>
      </c>
      <c r="V453" s="96" t="n">
        <f t="shared" si="4"/>
        <v>0</v>
      </c>
      <c r="W453" s="96" t="n">
        <f t="shared" si="5"/>
        <v>0</v>
      </c>
      <c r="X453" s="96" t="n">
        <f t="shared" si="6"/>
        <v>0</v>
      </c>
      <c r="Y453" s="96" t="n">
        <f t="shared" si="7"/>
        <v>0</v>
      </c>
      <c r="Z453" s="95" t="str">
        <f>IF(OR(ISBLANK('Prediction Log'!N468),ISBLANK('Bet Log'!$N453)), "", IF('Prediction Log'!W468="Y", "W", "L"))</f>
        <v/>
      </c>
      <c r="AA453" s="96" t="str">
        <f t="shared" si="8"/>
        <v/>
      </c>
      <c r="AB453" s="95" t="str">
        <f>IF(OR(ISBLANK('Prediction Log'!N468),ISBLANK('Bet Log'!$O453)), "", IF('Prediction Log'!X468="Y", "W", "L"))</f>
        <v/>
      </c>
      <c r="AC453" s="96" t="str">
        <f t="shared" si="9"/>
        <v/>
      </c>
      <c r="AD453" s="95"/>
      <c r="AE453" s="92" t="str">
        <f t="shared" si="10"/>
        <v/>
      </c>
      <c r="AF453" s="97" t="n">
        <f>IF(ISERROR('Bet Log'!$AA453+'Bet Log'!$AC453+'Bet Log'!$AE453), "", 'Bet Log'!$AA453+'Bet Log'!$AC453+'Bet Log'!$AE453)</f>
        <v>0</v>
      </c>
    </row>
    <row r="454" ht="14.25" customHeight="1">
      <c r="A454" s="92" t="str">
        <f>Games!A451</f>
        <v/>
      </c>
      <c r="B454" s="92" t="str">
        <f>IF('Prediction Log'!B469=0, "",'Prediction Log'!B469)</f>
        <v/>
      </c>
      <c r="C454" s="92" t="str">
        <f>IF('Prediction Log'!C469=0, "",'Prediction Log'!C469)</f>
        <v/>
      </c>
      <c r="D454" s="92" t="str">
        <f>IF('Prediction Log'!D469=0, "",'Prediction Log'!D469)</f>
        <v/>
      </c>
      <c r="E454" s="92" t="str">
        <f>IF('Prediction Log'!E469=0, "",'Prediction Log'!E469)</f>
        <v/>
      </c>
      <c r="F454" s="92" t="str">
        <f>IF('Prediction Log'!I469=0, "",'Prediction Log'!I469)</f>
        <v/>
      </c>
      <c r="G454" s="70" t="str">
        <f>IF(ISBLANK(Games!B451), "",'Prediction Log'!$J469)</f>
        <v/>
      </c>
      <c r="H454" s="93" t="str">
        <f>'Prediction Log'!$K469</f>
        <v/>
      </c>
      <c r="I454" s="92" t="str">
        <f>IF(ISBLANK(Games!M451), "",IF(AND(Games!M451="",Games!N451=""),"",IF(ISTEXT(Games!N451), "Side",Games!M451)))</f>
        <v/>
      </c>
      <c r="J454" s="92" t="str">
        <f>IF(ISBLANK(Games!M451), "",IF('Bet Log'!$I454="Spread", Games!O451, ""))</f>
        <v/>
      </c>
      <c r="K454" s="92" t="str">
        <f>IF(ISBLANK(Games!N451), "",IF(ISTEXT(Games!N451), Games!N451, ""))</f>
        <v/>
      </c>
      <c r="L454" s="92" t="str">
        <f>IF(ISBLANK(Games!Q451), "", Games!Q451)</f>
        <v/>
      </c>
      <c r="M454" s="92"/>
      <c r="N454" s="94"/>
      <c r="O454" s="94"/>
      <c r="P454" s="95"/>
      <c r="Q454" s="95"/>
      <c r="R454" s="95"/>
      <c r="S454" s="95"/>
      <c r="T454" s="96" t="n">
        <f t="shared" si="2"/>
        <v>0</v>
      </c>
      <c r="U454" s="96" t="n">
        <f t="shared" si="3"/>
        <v>0</v>
      </c>
      <c r="V454" s="96" t="n">
        <f t="shared" si="4"/>
        <v>0</v>
      </c>
      <c r="W454" s="96" t="n">
        <f t="shared" si="5"/>
        <v>0</v>
      </c>
      <c r="X454" s="96" t="n">
        <f t="shared" si="6"/>
        <v>0</v>
      </c>
      <c r="Y454" s="96" t="n">
        <f t="shared" si="7"/>
        <v>0</v>
      </c>
      <c r="Z454" s="95" t="str">
        <f>IF(OR(ISBLANK('Prediction Log'!N469),ISBLANK('Bet Log'!$N454)), "", IF('Prediction Log'!W469="Y", "W", "L"))</f>
        <v/>
      </c>
      <c r="AA454" s="96" t="str">
        <f t="shared" si="8"/>
        <v/>
      </c>
      <c r="AB454" s="95" t="str">
        <f>IF(OR(ISBLANK('Prediction Log'!N469),ISBLANK('Bet Log'!$O454)), "", IF('Prediction Log'!X469="Y", "W", "L"))</f>
        <v/>
      </c>
      <c r="AC454" s="96" t="str">
        <f t="shared" si="9"/>
        <v/>
      </c>
      <c r="AD454" s="95"/>
      <c r="AE454" s="92" t="str">
        <f t="shared" si="10"/>
        <v/>
      </c>
      <c r="AF454" s="97" t="n">
        <f>IF(ISERROR('Bet Log'!$AA454+'Bet Log'!$AC454+'Bet Log'!$AE454), "", 'Bet Log'!$AA454+'Bet Log'!$AC454+'Bet Log'!$AE454)</f>
        <v>0</v>
      </c>
    </row>
    <row r="455" ht="14.25" customHeight="1">
      <c r="A455" s="92" t="str">
        <f>Games!A452</f>
        <v/>
      </c>
      <c r="B455" s="92" t="str">
        <f>IF('Prediction Log'!B470=0, "",'Prediction Log'!B470)</f>
        <v/>
      </c>
      <c r="C455" s="92" t="str">
        <f>IF('Prediction Log'!C470=0, "",'Prediction Log'!C470)</f>
        <v/>
      </c>
      <c r="D455" s="92" t="str">
        <f>IF('Prediction Log'!D470=0, "",'Prediction Log'!D470)</f>
        <v/>
      </c>
      <c r="E455" s="92" t="str">
        <f>IF('Prediction Log'!E470=0, "",'Prediction Log'!E470)</f>
        <v/>
      </c>
      <c r="F455" s="92" t="str">
        <f>IF('Prediction Log'!I470=0, "",'Prediction Log'!I470)</f>
        <v/>
      </c>
      <c r="G455" s="70" t="str">
        <f>IF(ISBLANK(Games!B452), "",'Prediction Log'!$J470)</f>
        <v/>
      </c>
      <c r="H455" s="93" t="str">
        <f>'Prediction Log'!$K470</f>
        <v/>
      </c>
      <c r="I455" s="92" t="str">
        <f>IF(ISBLANK(Games!M452), "",IF(AND(Games!M452="",Games!N452=""),"",IF(ISTEXT(Games!N452), "Side",Games!M452)))</f>
        <v/>
      </c>
      <c r="J455" s="92" t="str">
        <f>IF(ISBLANK(Games!M452), "",IF('Bet Log'!$I455="Spread", Games!O452, ""))</f>
        <v/>
      </c>
      <c r="K455" s="92" t="str">
        <f>IF(ISBLANK(Games!N452), "",IF(ISTEXT(Games!N452), Games!N452, ""))</f>
        <v/>
      </c>
      <c r="L455" s="92" t="str">
        <f>IF(ISBLANK(Games!Q452), "", Games!Q452)</f>
        <v/>
      </c>
      <c r="M455" s="92"/>
      <c r="N455" s="94"/>
      <c r="O455" s="94"/>
      <c r="P455" s="95"/>
      <c r="Q455" s="95"/>
      <c r="R455" s="95"/>
      <c r="S455" s="95"/>
      <c r="T455" s="96" t="n">
        <f t="shared" si="2"/>
        <v>0</v>
      </c>
      <c r="U455" s="96" t="n">
        <f t="shared" si="3"/>
        <v>0</v>
      </c>
      <c r="V455" s="96" t="n">
        <f t="shared" si="4"/>
        <v>0</v>
      </c>
      <c r="W455" s="96" t="n">
        <f t="shared" si="5"/>
        <v>0</v>
      </c>
      <c r="X455" s="96" t="n">
        <f t="shared" si="6"/>
        <v>0</v>
      </c>
      <c r="Y455" s="96" t="n">
        <f t="shared" si="7"/>
        <v>0</v>
      </c>
      <c r="Z455" s="95" t="str">
        <f>IF(OR(ISBLANK('Prediction Log'!N470),ISBLANK('Bet Log'!$N455)), "", IF('Prediction Log'!W470="Y", "W", "L"))</f>
        <v/>
      </c>
      <c r="AA455" s="96" t="str">
        <f t="shared" si="8"/>
        <v/>
      </c>
      <c r="AB455" s="95" t="str">
        <f>IF(OR(ISBLANK('Prediction Log'!N470),ISBLANK('Bet Log'!$O455)), "", IF('Prediction Log'!X470="Y", "W", "L"))</f>
        <v/>
      </c>
      <c r="AC455" s="96" t="str">
        <f t="shared" si="9"/>
        <v/>
      </c>
      <c r="AD455" s="95"/>
      <c r="AE455" s="92" t="str">
        <f t="shared" si="10"/>
        <v/>
      </c>
      <c r="AF455" s="97" t="n">
        <f>IF(ISERROR('Bet Log'!$AA455+'Bet Log'!$AC455+'Bet Log'!$AE455), "", 'Bet Log'!$AA455+'Bet Log'!$AC455+'Bet Log'!$AE455)</f>
        <v>0</v>
      </c>
    </row>
    <row r="456" ht="14.25" customHeight="1">
      <c r="A456" s="92" t="str">
        <f>Games!A453</f>
        <v/>
      </c>
      <c r="B456" s="92" t="str">
        <f>IF('Prediction Log'!B471=0, "",'Prediction Log'!B471)</f>
        <v/>
      </c>
      <c r="C456" s="92" t="str">
        <f>IF('Prediction Log'!C471=0, "",'Prediction Log'!C471)</f>
        <v/>
      </c>
      <c r="D456" s="92" t="str">
        <f>IF('Prediction Log'!D471=0, "",'Prediction Log'!D471)</f>
        <v/>
      </c>
      <c r="E456" s="92" t="str">
        <f>IF('Prediction Log'!E471=0, "",'Prediction Log'!E471)</f>
        <v/>
      </c>
      <c r="F456" s="92" t="str">
        <f>IF('Prediction Log'!I471=0, "",'Prediction Log'!I471)</f>
        <v/>
      </c>
      <c r="G456" s="70" t="str">
        <f>IF(ISBLANK(Games!B453), "",'Prediction Log'!$J471)</f>
        <v/>
      </c>
      <c r="H456" s="93" t="str">
        <f>'Prediction Log'!$K471</f>
        <v/>
      </c>
      <c r="I456" s="92" t="str">
        <f>IF(ISBLANK(Games!M453), "",IF(AND(Games!M453="",Games!N453=""),"",IF(ISTEXT(Games!N453), "Side",Games!M453)))</f>
        <v/>
      </c>
      <c r="J456" s="92" t="str">
        <f>IF(ISBLANK(Games!M453), "",IF('Bet Log'!$I456="Spread", Games!O453, ""))</f>
        <v/>
      </c>
      <c r="K456" s="92" t="str">
        <f>IF(ISBLANK(Games!N453), "",IF(ISTEXT(Games!N453), Games!N453, ""))</f>
        <v/>
      </c>
      <c r="L456" s="92" t="str">
        <f>IF(ISBLANK(Games!Q453), "", Games!Q453)</f>
        <v/>
      </c>
      <c r="M456" s="92"/>
      <c r="N456" s="94"/>
      <c r="O456" s="94"/>
      <c r="P456" s="95"/>
      <c r="Q456" s="95"/>
      <c r="R456" s="95"/>
      <c r="S456" s="95"/>
      <c r="T456" s="96" t="n">
        <f t="shared" si="2"/>
        <v>0</v>
      </c>
      <c r="U456" s="96" t="n">
        <f t="shared" si="3"/>
        <v>0</v>
      </c>
      <c r="V456" s="96" t="n">
        <f t="shared" si="4"/>
        <v>0</v>
      </c>
      <c r="W456" s="96" t="n">
        <f t="shared" si="5"/>
        <v>0</v>
      </c>
      <c r="X456" s="96" t="n">
        <f t="shared" si="6"/>
        <v>0</v>
      </c>
      <c r="Y456" s="96" t="n">
        <f t="shared" si="7"/>
        <v>0</v>
      </c>
      <c r="Z456" s="95" t="str">
        <f>IF(OR(ISBLANK('Prediction Log'!N471),ISBLANK('Bet Log'!$N456)), "", IF('Prediction Log'!W471="Y", "W", "L"))</f>
        <v/>
      </c>
      <c r="AA456" s="96" t="str">
        <f t="shared" si="8"/>
        <v/>
      </c>
      <c r="AB456" s="95" t="str">
        <f>IF(OR(ISBLANK('Prediction Log'!N471),ISBLANK('Bet Log'!$O456)), "", IF('Prediction Log'!X471="Y", "W", "L"))</f>
        <v/>
      </c>
      <c r="AC456" s="96" t="str">
        <f t="shared" si="9"/>
        <v/>
      </c>
      <c r="AD456" s="95"/>
      <c r="AE456" s="92" t="str">
        <f t="shared" si="10"/>
        <v/>
      </c>
      <c r="AF456" s="97" t="n">
        <f>IF(ISERROR('Bet Log'!$AA456+'Bet Log'!$AC456+'Bet Log'!$AE456), "", 'Bet Log'!$AA456+'Bet Log'!$AC456+'Bet Log'!$AE456)</f>
        <v>0</v>
      </c>
    </row>
    <row r="457" ht="14.25" customHeight="1">
      <c r="A457" s="92" t="str">
        <f>Games!A454</f>
        <v/>
      </c>
      <c r="B457" s="92" t="str">
        <f>IF('Prediction Log'!B472=0, "",'Prediction Log'!B472)</f>
        <v/>
      </c>
      <c r="C457" s="92" t="str">
        <f>IF('Prediction Log'!C472=0, "",'Prediction Log'!C472)</f>
        <v/>
      </c>
      <c r="D457" s="92" t="str">
        <f>IF('Prediction Log'!D472=0, "",'Prediction Log'!D472)</f>
        <v/>
      </c>
      <c r="E457" s="92" t="str">
        <f>IF('Prediction Log'!E472=0, "",'Prediction Log'!E472)</f>
        <v/>
      </c>
      <c r="F457" s="92" t="str">
        <f>IF('Prediction Log'!I472=0, "",'Prediction Log'!I472)</f>
        <v/>
      </c>
      <c r="G457" s="70" t="str">
        <f>IF(ISBLANK(Games!B454), "",'Prediction Log'!$J472)</f>
        <v/>
      </c>
      <c r="H457" s="93" t="str">
        <f>'Prediction Log'!$K472</f>
        <v/>
      </c>
      <c r="I457" s="92" t="str">
        <f>IF(ISBLANK(Games!M454), "",IF(AND(Games!M454="",Games!N454=""),"",IF(ISTEXT(Games!N454), "Side",Games!M454)))</f>
        <v/>
      </c>
      <c r="J457" s="92" t="str">
        <f>IF(ISBLANK(Games!M454), "",IF('Bet Log'!$I457="Spread", Games!O454, ""))</f>
        <v/>
      </c>
      <c r="K457" s="92" t="str">
        <f>IF(ISBLANK(Games!N454), "",IF(ISTEXT(Games!N454), Games!N454, ""))</f>
        <v/>
      </c>
      <c r="L457" s="92" t="str">
        <f>IF(ISBLANK(Games!Q454), "", Games!Q454)</f>
        <v/>
      </c>
      <c r="M457" s="92"/>
      <c r="N457" s="94"/>
      <c r="O457" s="94"/>
      <c r="P457" s="95"/>
      <c r="Q457" s="95"/>
      <c r="R457" s="95"/>
      <c r="S457" s="95"/>
      <c r="T457" s="96" t="n">
        <f t="shared" si="2"/>
        <v>0</v>
      </c>
      <c r="U457" s="96" t="n">
        <f t="shared" si="3"/>
        <v>0</v>
      </c>
      <c r="V457" s="96" t="n">
        <f t="shared" si="4"/>
        <v>0</v>
      </c>
      <c r="W457" s="96" t="n">
        <f t="shared" si="5"/>
        <v>0</v>
      </c>
      <c r="X457" s="96" t="n">
        <f t="shared" si="6"/>
        <v>0</v>
      </c>
      <c r="Y457" s="96" t="n">
        <f t="shared" si="7"/>
        <v>0</v>
      </c>
      <c r="Z457" s="95" t="str">
        <f>IF(OR(ISBLANK('Prediction Log'!N472),ISBLANK('Bet Log'!$N457)), "", IF('Prediction Log'!W472="Y", "W", "L"))</f>
        <v/>
      </c>
      <c r="AA457" s="96" t="str">
        <f t="shared" si="8"/>
        <v/>
      </c>
      <c r="AB457" s="95" t="str">
        <f>IF(OR(ISBLANK('Prediction Log'!N472),ISBLANK('Bet Log'!$O457)), "", IF('Prediction Log'!X472="Y", "W", "L"))</f>
        <v/>
      </c>
      <c r="AC457" s="96" t="str">
        <f t="shared" si="9"/>
        <v/>
      </c>
      <c r="AD457" s="95"/>
      <c r="AE457" s="92" t="str">
        <f t="shared" si="10"/>
        <v/>
      </c>
      <c r="AF457" s="97" t="n">
        <f>IF(ISERROR('Bet Log'!$AA457+'Bet Log'!$AC457+'Bet Log'!$AE457), "", 'Bet Log'!$AA457+'Bet Log'!$AC457+'Bet Log'!$AE457)</f>
        <v>0</v>
      </c>
    </row>
    <row r="458" ht="14.25" customHeight="1">
      <c r="A458" s="92" t="str">
        <f>Games!A455</f>
        <v/>
      </c>
      <c r="B458" s="92" t="str">
        <f>IF('Prediction Log'!B473=0, "",'Prediction Log'!B473)</f>
        <v/>
      </c>
      <c r="C458" s="92" t="str">
        <f>IF('Prediction Log'!C473=0, "",'Prediction Log'!C473)</f>
        <v/>
      </c>
      <c r="D458" s="92" t="str">
        <f>IF('Prediction Log'!D473=0, "",'Prediction Log'!D473)</f>
        <v/>
      </c>
      <c r="E458" s="92" t="str">
        <f>IF('Prediction Log'!E473=0, "",'Prediction Log'!E473)</f>
        <v/>
      </c>
      <c r="F458" s="92" t="str">
        <f>IF('Prediction Log'!I473=0, "",'Prediction Log'!I473)</f>
        <v/>
      </c>
      <c r="G458" s="70" t="str">
        <f>IF(ISBLANK(Games!B455), "",'Prediction Log'!$J473)</f>
        <v/>
      </c>
      <c r="H458" s="93" t="str">
        <f>'Prediction Log'!$K473</f>
        <v/>
      </c>
      <c r="I458" s="92" t="str">
        <f>IF(ISBLANK(Games!M455), "",IF(AND(Games!M455="",Games!N455=""),"",IF(ISTEXT(Games!N455), "Side",Games!M455)))</f>
        <v/>
      </c>
      <c r="J458" s="92" t="str">
        <f>IF(ISBLANK(Games!M455), "",IF('Bet Log'!$I458="Spread", Games!O455, ""))</f>
        <v/>
      </c>
      <c r="K458" s="92" t="str">
        <f>IF(ISBLANK(Games!N455), "",IF(ISTEXT(Games!N455), Games!N455, ""))</f>
        <v/>
      </c>
      <c r="L458" s="92" t="str">
        <f>IF(ISBLANK(Games!Q455), "", Games!Q455)</f>
        <v/>
      </c>
      <c r="M458" s="92"/>
      <c r="N458" s="94"/>
      <c r="O458" s="94"/>
      <c r="P458" s="95"/>
      <c r="Q458" s="95"/>
      <c r="R458" s="95"/>
      <c r="S458" s="95"/>
      <c r="T458" s="96" t="n">
        <f t="shared" si="2"/>
        <v>0</v>
      </c>
      <c r="U458" s="96" t="n">
        <f t="shared" si="3"/>
        <v>0</v>
      </c>
      <c r="V458" s="96" t="n">
        <f t="shared" si="4"/>
        <v>0</v>
      </c>
      <c r="W458" s="96" t="n">
        <f t="shared" si="5"/>
        <v>0</v>
      </c>
      <c r="X458" s="96" t="n">
        <f t="shared" si="6"/>
        <v>0</v>
      </c>
      <c r="Y458" s="96" t="n">
        <f t="shared" si="7"/>
        <v>0</v>
      </c>
      <c r="Z458" s="95" t="str">
        <f>IF(OR(ISBLANK('Prediction Log'!N473),ISBLANK('Bet Log'!$N458)), "", IF('Prediction Log'!W473="Y", "W", "L"))</f>
        <v/>
      </c>
      <c r="AA458" s="96" t="str">
        <f t="shared" si="8"/>
        <v/>
      </c>
      <c r="AB458" s="95" t="str">
        <f>IF(OR(ISBLANK('Prediction Log'!N473),ISBLANK('Bet Log'!$O458)), "", IF('Prediction Log'!X473="Y", "W", "L"))</f>
        <v/>
      </c>
      <c r="AC458" s="96" t="str">
        <f t="shared" si="9"/>
        <v/>
      </c>
      <c r="AD458" s="95"/>
      <c r="AE458" s="92" t="str">
        <f t="shared" si="10"/>
        <v/>
      </c>
      <c r="AF458" s="97" t="n">
        <f>IF(ISERROR('Bet Log'!$AA458+'Bet Log'!$AC458+'Bet Log'!$AE458), "", 'Bet Log'!$AA458+'Bet Log'!$AC458+'Bet Log'!$AE458)</f>
        <v>0</v>
      </c>
    </row>
    <row r="459" ht="14.25" customHeight="1">
      <c r="A459" s="92" t="str">
        <f>Games!A456</f>
        <v/>
      </c>
      <c r="B459" s="92" t="str">
        <f>IF('Prediction Log'!B474=0, "",'Prediction Log'!B474)</f>
        <v/>
      </c>
      <c r="C459" s="92" t="str">
        <f>IF('Prediction Log'!C474=0, "",'Prediction Log'!C474)</f>
        <v/>
      </c>
      <c r="D459" s="92" t="str">
        <f>IF('Prediction Log'!D474=0, "",'Prediction Log'!D474)</f>
        <v/>
      </c>
      <c r="E459" s="92" t="str">
        <f>IF('Prediction Log'!E474=0, "",'Prediction Log'!E474)</f>
        <v/>
      </c>
      <c r="F459" s="92" t="str">
        <f>IF('Prediction Log'!I474=0, "",'Prediction Log'!I474)</f>
        <v/>
      </c>
      <c r="G459" s="70" t="str">
        <f>IF(ISBLANK(Games!B456), "",'Prediction Log'!$J474)</f>
        <v/>
      </c>
      <c r="H459" s="93" t="str">
        <f>'Prediction Log'!$K474</f>
        <v/>
      </c>
      <c r="I459" s="92" t="str">
        <f>IF(ISBLANK(Games!M456), "",IF(AND(Games!M456="",Games!N456=""),"",IF(ISTEXT(Games!N456), "Side",Games!M456)))</f>
        <v/>
      </c>
      <c r="J459" s="92" t="str">
        <f>IF(ISBLANK(Games!M456), "",IF('Bet Log'!$I459="Spread", Games!O456, ""))</f>
        <v/>
      </c>
      <c r="K459" s="92" t="str">
        <f>IF(ISBLANK(Games!N456), "",IF(ISTEXT(Games!N456), Games!N456, ""))</f>
        <v/>
      </c>
      <c r="L459" s="92" t="str">
        <f>IF(ISBLANK(Games!Q456), "", Games!Q456)</f>
        <v/>
      </c>
      <c r="M459" s="92"/>
      <c r="N459" s="94"/>
      <c r="O459" s="94"/>
      <c r="P459" s="95"/>
      <c r="Q459" s="95"/>
      <c r="R459" s="95"/>
      <c r="S459" s="95"/>
      <c r="T459" s="96" t="n">
        <f t="shared" si="2"/>
        <v>0</v>
      </c>
      <c r="U459" s="96" t="n">
        <f t="shared" si="3"/>
        <v>0</v>
      </c>
      <c r="V459" s="96" t="n">
        <f t="shared" si="4"/>
        <v>0</v>
      </c>
      <c r="W459" s="96" t="n">
        <f t="shared" si="5"/>
        <v>0</v>
      </c>
      <c r="X459" s="96" t="n">
        <f t="shared" si="6"/>
        <v>0</v>
      </c>
      <c r="Y459" s="96" t="n">
        <f t="shared" si="7"/>
        <v>0</v>
      </c>
      <c r="Z459" s="95" t="str">
        <f>IF(OR(ISBLANK('Prediction Log'!N474),ISBLANK('Bet Log'!$N459)), "", IF('Prediction Log'!W474="Y", "W", "L"))</f>
        <v/>
      </c>
      <c r="AA459" s="96" t="str">
        <f t="shared" si="8"/>
        <v/>
      </c>
      <c r="AB459" s="95" t="str">
        <f>IF(OR(ISBLANK('Prediction Log'!N474),ISBLANK('Bet Log'!$O459)), "", IF('Prediction Log'!X474="Y", "W", "L"))</f>
        <v/>
      </c>
      <c r="AC459" s="96" t="str">
        <f t="shared" si="9"/>
        <v/>
      </c>
      <c r="AD459" s="95"/>
      <c r="AE459" s="92" t="str">
        <f t="shared" si="10"/>
        <v/>
      </c>
      <c r="AF459" s="97" t="n">
        <f>IF(ISERROR('Bet Log'!$AA459+'Bet Log'!$AC459+'Bet Log'!$AE459), "", 'Bet Log'!$AA459+'Bet Log'!$AC459+'Bet Log'!$AE459)</f>
        <v>0</v>
      </c>
    </row>
    <row r="460" ht="14.25" customHeight="1">
      <c r="A460" s="92" t="str">
        <f>Games!A457</f>
        <v/>
      </c>
      <c r="B460" s="92" t="str">
        <f>IF('Prediction Log'!B475=0, "",'Prediction Log'!B475)</f>
        <v/>
      </c>
      <c r="C460" s="92" t="str">
        <f>IF('Prediction Log'!C475=0, "",'Prediction Log'!C475)</f>
        <v/>
      </c>
      <c r="D460" s="92" t="str">
        <f>IF('Prediction Log'!D475=0, "",'Prediction Log'!D475)</f>
        <v/>
      </c>
      <c r="E460" s="92" t="str">
        <f>IF('Prediction Log'!E475=0, "",'Prediction Log'!E475)</f>
        <v/>
      </c>
      <c r="F460" s="92" t="str">
        <f>IF('Prediction Log'!I475=0, "",'Prediction Log'!I475)</f>
        <v/>
      </c>
      <c r="G460" s="70" t="str">
        <f>IF(ISBLANK(Games!B457), "",'Prediction Log'!$J475)</f>
        <v/>
      </c>
      <c r="H460" s="93" t="str">
        <f>'Prediction Log'!$K475</f>
        <v/>
      </c>
      <c r="I460" s="92" t="str">
        <f>IF(ISBLANK(Games!M457), "",IF(AND(Games!M457="",Games!N457=""),"",IF(ISTEXT(Games!N457), "Side",Games!M457)))</f>
        <v/>
      </c>
      <c r="J460" s="92" t="str">
        <f>IF(ISBLANK(Games!M457), "",IF('Bet Log'!$I460="Spread", Games!O457, ""))</f>
        <v/>
      </c>
      <c r="K460" s="92" t="str">
        <f>IF(ISBLANK(Games!N457), "",IF(ISTEXT(Games!N457), Games!N457, ""))</f>
        <v/>
      </c>
      <c r="L460" s="92" t="str">
        <f>IF(ISBLANK(Games!Q457), "", Games!Q457)</f>
        <v/>
      </c>
      <c r="M460" s="92"/>
      <c r="N460" s="94"/>
      <c r="O460" s="94"/>
      <c r="P460" s="95"/>
      <c r="Q460" s="95"/>
      <c r="R460" s="95"/>
      <c r="S460" s="95"/>
      <c r="T460" s="96" t="n">
        <f t="shared" si="2"/>
        <v>0</v>
      </c>
      <c r="U460" s="96" t="n">
        <f t="shared" si="3"/>
        <v>0</v>
      </c>
      <c r="V460" s="96" t="n">
        <f t="shared" si="4"/>
        <v>0</v>
      </c>
      <c r="W460" s="96" t="n">
        <f t="shared" si="5"/>
        <v>0</v>
      </c>
      <c r="X460" s="96" t="n">
        <f t="shared" si="6"/>
        <v>0</v>
      </c>
      <c r="Y460" s="96" t="n">
        <f t="shared" si="7"/>
        <v>0</v>
      </c>
      <c r="Z460" s="95" t="str">
        <f>IF(OR(ISBLANK('Prediction Log'!N475),ISBLANK('Bet Log'!$N460)), "", IF('Prediction Log'!W475="Y", "W", "L"))</f>
        <v/>
      </c>
      <c r="AA460" s="96" t="str">
        <f t="shared" si="8"/>
        <v/>
      </c>
      <c r="AB460" s="95" t="str">
        <f>IF(OR(ISBLANK('Prediction Log'!N475),ISBLANK('Bet Log'!$O460)), "", IF('Prediction Log'!X475="Y", "W", "L"))</f>
        <v/>
      </c>
      <c r="AC460" s="96" t="str">
        <f t="shared" si="9"/>
        <v/>
      </c>
      <c r="AD460" s="95"/>
      <c r="AE460" s="92" t="str">
        <f t="shared" si="10"/>
        <v/>
      </c>
      <c r="AF460" s="97" t="n">
        <f>IF(ISERROR('Bet Log'!$AA460+'Bet Log'!$AC460+'Bet Log'!$AE460), "", 'Bet Log'!$AA460+'Bet Log'!$AC460+'Bet Log'!$AE460)</f>
        <v>0</v>
      </c>
    </row>
    <row r="461" ht="14.25" customHeight="1">
      <c r="A461" s="92" t="str">
        <f>Games!A458</f>
        <v/>
      </c>
      <c r="B461" s="92" t="str">
        <f>IF('Prediction Log'!B476=0, "",'Prediction Log'!B476)</f>
        <v/>
      </c>
      <c r="C461" s="92" t="str">
        <f>IF('Prediction Log'!C476=0, "",'Prediction Log'!C476)</f>
        <v/>
      </c>
      <c r="D461" s="92" t="str">
        <f>IF('Prediction Log'!D476=0, "",'Prediction Log'!D476)</f>
        <v/>
      </c>
      <c r="E461" s="92" t="str">
        <f>IF('Prediction Log'!E476=0, "",'Prediction Log'!E476)</f>
        <v/>
      </c>
      <c r="F461" s="92" t="str">
        <f>IF('Prediction Log'!I476=0, "",'Prediction Log'!I476)</f>
        <v/>
      </c>
      <c r="G461" s="70" t="str">
        <f>IF(ISBLANK(Games!B458), "",'Prediction Log'!$J476)</f>
        <v/>
      </c>
      <c r="H461" s="93" t="str">
        <f>'Prediction Log'!$K476</f>
        <v/>
      </c>
      <c r="I461" s="92" t="str">
        <f>IF(ISBLANK(Games!M458), "",IF(AND(Games!M458="",Games!N458=""),"",IF(ISTEXT(Games!N458), "Side",Games!M458)))</f>
        <v/>
      </c>
      <c r="J461" s="92" t="str">
        <f>IF(ISBLANK(Games!M458), "",IF('Bet Log'!$I461="Spread", Games!O458, ""))</f>
        <v/>
      </c>
      <c r="K461" s="92" t="str">
        <f>IF(ISBLANK(Games!N458), "",IF(ISTEXT(Games!N458), Games!N458, ""))</f>
        <v/>
      </c>
      <c r="L461" s="92" t="str">
        <f>IF(ISBLANK(Games!Q458), "", Games!Q458)</f>
        <v/>
      </c>
      <c r="M461" s="92"/>
      <c r="N461" s="94"/>
      <c r="O461" s="94"/>
      <c r="P461" s="95"/>
      <c r="Q461" s="95"/>
      <c r="R461" s="95"/>
      <c r="S461" s="95"/>
      <c r="T461" s="96" t="n">
        <f t="shared" si="2"/>
        <v>0</v>
      </c>
      <c r="U461" s="96" t="n">
        <f t="shared" si="3"/>
        <v>0</v>
      </c>
      <c r="V461" s="96" t="n">
        <f t="shared" si="4"/>
        <v>0</v>
      </c>
      <c r="W461" s="96" t="n">
        <f t="shared" si="5"/>
        <v>0</v>
      </c>
      <c r="X461" s="96" t="n">
        <f t="shared" si="6"/>
        <v>0</v>
      </c>
      <c r="Y461" s="96" t="n">
        <f t="shared" si="7"/>
        <v>0</v>
      </c>
      <c r="Z461" s="95" t="str">
        <f>IF(OR(ISBLANK('Prediction Log'!N476),ISBLANK('Bet Log'!$N461)), "", IF('Prediction Log'!W476="Y", "W", "L"))</f>
        <v/>
      </c>
      <c r="AA461" s="96" t="str">
        <f t="shared" si="8"/>
        <v/>
      </c>
      <c r="AB461" s="95" t="str">
        <f>IF(OR(ISBLANK('Prediction Log'!N476),ISBLANK('Bet Log'!$O461)), "", IF('Prediction Log'!X476="Y", "W", "L"))</f>
        <v/>
      </c>
      <c r="AC461" s="96" t="str">
        <f t="shared" si="9"/>
        <v/>
      </c>
      <c r="AD461" s="95"/>
      <c r="AE461" s="92" t="str">
        <f t="shared" si="10"/>
        <v/>
      </c>
      <c r="AF461" s="97" t="n">
        <f>IF(ISERROR('Bet Log'!$AA461+'Bet Log'!$AC461+'Bet Log'!$AE461), "", 'Bet Log'!$AA461+'Bet Log'!$AC461+'Bet Log'!$AE461)</f>
        <v>0</v>
      </c>
    </row>
    <row r="462" ht="14.25" customHeight="1">
      <c r="A462" s="92" t="str">
        <f>Games!A459</f>
        <v/>
      </c>
      <c r="B462" s="92" t="str">
        <f>IF('Prediction Log'!B477=0, "",'Prediction Log'!B477)</f>
        <v/>
      </c>
      <c r="C462" s="92" t="str">
        <f>IF('Prediction Log'!C477=0, "",'Prediction Log'!C477)</f>
        <v/>
      </c>
      <c r="D462" s="92" t="str">
        <f>IF('Prediction Log'!D477=0, "",'Prediction Log'!D477)</f>
        <v/>
      </c>
      <c r="E462" s="92" t="str">
        <f>IF('Prediction Log'!E477=0, "",'Prediction Log'!E477)</f>
        <v/>
      </c>
      <c r="F462" s="92" t="str">
        <f>IF('Prediction Log'!I477=0, "",'Prediction Log'!I477)</f>
        <v/>
      </c>
      <c r="G462" s="70" t="str">
        <f>IF(ISBLANK(Games!B459), "",'Prediction Log'!$J477)</f>
        <v/>
      </c>
      <c r="H462" s="93" t="str">
        <f>'Prediction Log'!$K477</f>
        <v/>
      </c>
      <c r="I462" s="92" t="str">
        <f>IF(ISBLANK(Games!M459), "",IF(AND(Games!M459="",Games!N459=""),"",IF(ISTEXT(Games!N459), "Side",Games!M459)))</f>
        <v/>
      </c>
      <c r="J462" s="92" t="str">
        <f>IF(ISBLANK(Games!M459), "",IF('Bet Log'!$I462="Spread", Games!O459, ""))</f>
        <v/>
      </c>
      <c r="K462" s="92" t="str">
        <f>IF(ISBLANK(Games!N459), "",IF(ISTEXT(Games!N459), Games!N459, ""))</f>
        <v/>
      </c>
      <c r="L462" s="92" t="str">
        <f>IF(ISBLANK(Games!Q459), "", Games!Q459)</f>
        <v/>
      </c>
      <c r="M462" s="92"/>
      <c r="N462" s="94"/>
      <c r="O462" s="94"/>
      <c r="P462" s="95"/>
      <c r="Q462" s="95"/>
      <c r="R462" s="95"/>
      <c r="S462" s="95"/>
      <c r="T462" s="96" t="n">
        <f t="shared" si="2"/>
        <v>0</v>
      </c>
      <c r="U462" s="96" t="n">
        <f t="shared" si="3"/>
        <v>0</v>
      </c>
      <c r="V462" s="96" t="n">
        <f t="shared" si="4"/>
        <v>0</v>
      </c>
      <c r="W462" s="96" t="n">
        <f t="shared" si="5"/>
        <v>0</v>
      </c>
      <c r="X462" s="96" t="n">
        <f t="shared" si="6"/>
        <v>0</v>
      </c>
      <c r="Y462" s="96" t="n">
        <f t="shared" si="7"/>
        <v>0</v>
      </c>
      <c r="Z462" s="95" t="str">
        <f>IF(OR(ISBLANK('Prediction Log'!N477),ISBLANK('Bet Log'!$N462)), "", IF('Prediction Log'!W477="Y", "W", "L"))</f>
        <v/>
      </c>
      <c r="AA462" s="96" t="str">
        <f t="shared" si="8"/>
        <v/>
      </c>
      <c r="AB462" s="95" t="str">
        <f>IF(OR(ISBLANK('Prediction Log'!N477),ISBLANK('Bet Log'!$O462)), "", IF('Prediction Log'!X477="Y", "W", "L"))</f>
        <v/>
      </c>
      <c r="AC462" s="96" t="str">
        <f t="shared" si="9"/>
        <v/>
      </c>
      <c r="AD462" s="95"/>
      <c r="AE462" s="92" t="str">
        <f t="shared" si="10"/>
        <v/>
      </c>
      <c r="AF462" s="97" t="n">
        <f>IF(ISERROR('Bet Log'!$AA462+'Bet Log'!$AC462+'Bet Log'!$AE462), "", 'Bet Log'!$AA462+'Bet Log'!$AC462+'Bet Log'!$AE462)</f>
        <v>0</v>
      </c>
    </row>
    <row r="463" ht="14.25" customHeight="1">
      <c r="A463" s="92" t="str">
        <f>Games!A460</f>
        <v/>
      </c>
      <c r="B463" s="92" t="str">
        <f>IF('Prediction Log'!B478=0, "",'Prediction Log'!B478)</f>
        <v/>
      </c>
      <c r="C463" s="92" t="str">
        <f>IF('Prediction Log'!C478=0, "",'Prediction Log'!C478)</f>
        <v/>
      </c>
      <c r="D463" s="92" t="str">
        <f>IF('Prediction Log'!D478=0, "",'Prediction Log'!D478)</f>
        <v/>
      </c>
      <c r="E463" s="92" t="str">
        <f>IF('Prediction Log'!E478=0, "",'Prediction Log'!E478)</f>
        <v/>
      </c>
      <c r="F463" s="92" t="str">
        <f>IF('Prediction Log'!I478=0, "",'Prediction Log'!I478)</f>
        <v/>
      </c>
      <c r="G463" s="70" t="str">
        <f>IF(ISBLANK(Games!B460), "",'Prediction Log'!$J478)</f>
        <v/>
      </c>
      <c r="H463" s="93" t="str">
        <f>'Prediction Log'!$K478</f>
        <v/>
      </c>
      <c r="I463" s="92" t="str">
        <f>IF(ISBLANK(Games!M460), "",IF(AND(Games!M460="",Games!N460=""),"",IF(ISTEXT(Games!N460), "Side",Games!M460)))</f>
        <v/>
      </c>
      <c r="J463" s="92" t="str">
        <f>IF(ISBLANK(Games!M460), "",IF('Bet Log'!$I463="Spread", Games!O460, ""))</f>
        <v/>
      </c>
      <c r="K463" s="92" t="str">
        <f>IF(ISBLANK(Games!N460), "",IF(ISTEXT(Games!N460), Games!N460, ""))</f>
        <v/>
      </c>
      <c r="L463" s="92" t="str">
        <f>IF(ISBLANK(Games!Q460), "", Games!Q460)</f>
        <v/>
      </c>
      <c r="M463" s="92"/>
      <c r="N463" s="94"/>
      <c r="O463" s="94"/>
      <c r="P463" s="95"/>
      <c r="Q463" s="95"/>
      <c r="R463" s="95"/>
      <c r="S463" s="95"/>
      <c r="T463" s="96" t="n">
        <f t="shared" si="2"/>
        <v>0</v>
      </c>
      <c r="U463" s="96" t="n">
        <f t="shared" si="3"/>
        <v>0</v>
      </c>
      <c r="V463" s="96" t="n">
        <f t="shared" si="4"/>
        <v>0</v>
      </c>
      <c r="W463" s="96" t="n">
        <f t="shared" si="5"/>
        <v>0</v>
      </c>
      <c r="X463" s="96" t="n">
        <f t="shared" si="6"/>
        <v>0</v>
      </c>
      <c r="Y463" s="96" t="n">
        <f t="shared" si="7"/>
        <v>0</v>
      </c>
      <c r="Z463" s="95" t="str">
        <f>IF(OR(ISBLANK('Prediction Log'!N478),ISBLANK('Bet Log'!$N463)), "", IF('Prediction Log'!W478="Y", "W", "L"))</f>
        <v/>
      </c>
      <c r="AA463" s="96" t="str">
        <f t="shared" si="8"/>
        <v/>
      </c>
      <c r="AB463" s="95" t="str">
        <f>IF(OR(ISBLANK('Prediction Log'!N478),ISBLANK('Bet Log'!$O463)), "", IF('Prediction Log'!X478="Y", "W", "L"))</f>
        <v/>
      </c>
      <c r="AC463" s="96" t="str">
        <f t="shared" si="9"/>
        <v/>
      </c>
      <c r="AD463" s="95"/>
      <c r="AE463" s="92" t="str">
        <f t="shared" si="10"/>
        <v/>
      </c>
      <c r="AF463" s="97" t="n">
        <f>IF(ISERROR('Bet Log'!$AA463+'Bet Log'!$AC463+'Bet Log'!$AE463), "", 'Bet Log'!$AA463+'Bet Log'!$AC463+'Bet Log'!$AE463)</f>
        <v>0</v>
      </c>
    </row>
    <row r="464" ht="14.25" customHeight="1">
      <c r="A464" s="92" t="str">
        <f>Games!A461</f>
        <v/>
      </c>
      <c r="B464" s="92" t="str">
        <f>IF('Prediction Log'!B479=0, "",'Prediction Log'!B479)</f>
        <v/>
      </c>
      <c r="C464" s="92" t="str">
        <f>IF('Prediction Log'!C479=0, "",'Prediction Log'!C479)</f>
        <v/>
      </c>
      <c r="D464" s="92" t="str">
        <f>IF('Prediction Log'!D479=0, "",'Prediction Log'!D479)</f>
        <v/>
      </c>
      <c r="E464" s="92" t="str">
        <f>IF('Prediction Log'!E479=0, "",'Prediction Log'!E479)</f>
        <v/>
      </c>
      <c r="F464" s="92" t="str">
        <f>IF('Prediction Log'!I479=0, "",'Prediction Log'!I479)</f>
        <v/>
      </c>
      <c r="G464" s="70" t="str">
        <f>IF(ISBLANK(Games!B461), "",'Prediction Log'!$J479)</f>
        <v/>
      </c>
      <c r="H464" s="93" t="str">
        <f>'Prediction Log'!$K479</f>
        <v/>
      </c>
      <c r="I464" s="92" t="str">
        <f>IF(ISBLANK(Games!M461), "",IF(AND(Games!M461="",Games!N461=""),"",IF(ISTEXT(Games!N461), "Side",Games!M461)))</f>
        <v/>
      </c>
      <c r="J464" s="92" t="str">
        <f>IF(ISBLANK(Games!M461), "",IF('Bet Log'!$I464="Spread", Games!O461, ""))</f>
        <v/>
      </c>
      <c r="K464" s="92" t="str">
        <f>IF(ISBLANK(Games!N461), "",IF(ISTEXT(Games!N461), Games!N461, ""))</f>
        <v/>
      </c>
      <c r="L464" s="92" t="str">
        <f>IF(ISBLANK(Games!Q461), "", Games!Q461)</f>
        <v/>
      </c>
      <c r="M464" s="92"/>
      <c r="N464" s="94"/>
      <c r="O464" s="94"/>
      <c r="P464" s="95"/>
      <c r="Q464" s="95"/>
      <c r="R464" s="95"/>
      <c r="S464" s="95"/>
      <c r="T464" s="96" t="n">
        <f t="shared" si="2"/>
        <v>0</v>
      </c>
      <c r="U464" s="96" t="n">
        <f t="shared" si="3"/>
        <v>0</v>
      </c>
      <c r="V464" s="96" t="n">
        <f t="shared" si="4"/>
        <v>0</v>
      </c>
      <c r="W464" s="96" t="n">
        <f t="shared" si="5"/>
        <v>0</v>
      </c>
      <c r="X464" s="96" t="n">
        <f t="shared" si="6"/>
        <v>0</v>
      </c>
      <c r="Y464" s="96" t="n">
        <f t="shared" si="7"/>
        <v>0</v>
      </c>
      <c r="Z464" s="95" t="str">
        <f>IF(OR(ISBLANK('Prediction Log'!N479),ISBLANK('Bet Log'!$N464)), "", IF('Prediction Log'!W479="Y", "W", "L"))</f>
        <v/>
      </c>
      <c r="AA464" s="96" t="str">
        <f t="shared" si="8"/>
        <v/>
      </c>
      <c r="AB464" s="95" t="str">
        <f>IF(OR(ISBLANK('Prediction Log'!N479),ISBLANK('Bet Log'!$O464)), "", IF('Prediction Log'!X479="Y", "W", "L"))</f>
        <v/>
      </c>
      <c r="AC464" s="96" t="str">
        <f t="shared" si="9"/>
        <v/>
      </c>
      <c r="AD464" s="95"/>
      <c r="AE464" s="92" t="str">
        <f t="shared" si="10"/>
        <v/>
      </c>
      <c r="AF464" s="97" t="n">
        <f>IF(ISERROR('Bet Log'!$AA464+'Bet Log'!$AC464+'Bet Log'!$AE464), "", 'Bet Log'!$AA464+'Bet Log'!$AC464+'Bet Log'!$AE464)</f>
        <v>0</v>
      </c>
    </row>
    <row r="465" ht="14.25" customHeight="1">
      <c r="A465" s="92" t="str">
        <f>Games!A462</f>
        <v/>
      </c>
      <c r="B465" s="92" t="str">
        <f>IF('Prediction Log'!B480=0, "",'Prediction Log'!B480)</f>
        <v/>
      </c>
      <c r="C465" s="92" t="str">
        <f>IF('Prediction Log'!C480=0, "",'Prediction Log'!C480)</f>
        <v/>
      </c>
      <c r="D465" s="92" t="str">
        <f>IF('Prediction Log'!D480=0, "",'Prediction Log'!D480)</f>
        <v/>
      </c>
      <c r="E465" s="92" t="str">
        <f>IF('Prediction Log'!E480=0, "",'Prediction Log'!E480)</f>
        <v/>
      </c>
      <c r="F465" s="92" t="str">
        <f>IF('Prediction Log'!I480=0, "",'Prediction Log'!I480)</f>
        <v/>
      </c>
      <c r="G465" s="70" t="str">
        <f>IF(ISBLANK(Games!B462), "",'Prediction Log'!$J480)</f>
        <v/>
      </c>
      <c r="H465" s="93" t="str">
        <f>'Prediction Log'!$K480</f>
        <v/>
      </c>
      <c r="I465" s="92" t="str">
        <f>IF(ISBLANK(Games!M462), "",IF(AND(Games!M462="",Games!N462=""),"",IF(ISTEXT(Games!N462), "Side",Games!M462)))</f>
        <v/>
      </c>
      <c r="J465" s="92" t="str">
        <f>IF(ISBLANK(Games!M462), "",IF('Bet Log'!$I465="Spread", Games!O462, ""))</f>
        <v/>
      </c>
      <c r="K465" s="92" t="str">
        <f>IF(ISBLANK(Games!N462), "",IF(ISTEXT(Games!N462), Games!N462, ""))</f>
        <v/>
      </c>
      <c r="L465" s="92" t="str">
        <f>IF(ISBLANK(Games!Q462), "", Games!Q462)</f>
        <v/>
      </c>
      <c r="M465" s="92"/>
      <c r="N465" s="94"/>
      <c r="O465" s="94"/>
      <c r="P465" s="95"/>
      <c r="Q465" s="95"/>
      <c r="R465" s="95"/>
      <c r="S465" s="95"/>
      <c r="T465" s="96" t="n">
        <f t="shared" si="2"/>
        <v>0</v>
      </c>
      <c r="U465" s="96" t="n">
        <f t="shared" si="3"/>
        <v>0</v>
      </c>
      <c r="V465" s="96" t="n">
        <f t="shared" si="4"/>
        <v>0</v>
      </c>
      <c r="W465" s="96" t="n">
        <f t="shared" si="5"/>
        <v>0</v>
      </c>
      <c r="X465" s="96" t="n">
        <f t="shared" si="6"/>
        <v>0</v>
      </c>
      <c r="Y465" s="96" t="n">
        <f t="shared" si="7"/>
        <v>0</v>
      </c>
      <c r="Z465" s="95" t="str">
        <f>IF(OR(ISBLANK('Prediction Log'!N480),ISBLANK('Bet Log'!$N465)), "", IF('Prediction Log'!W480="Y", "W", "L"))</f>
        <v/>
      </c>
      <c r="AA465" s="96" t="str">
        <f t="shared" si="8"/>
        <v/>
      </c>
      <c r="AB465" s="95" t="str">
        <f>IF(OR(ISBLANK('Prediction Log'!N480),ISBLANK('Bet Log'!$O465)), "", IF('Prediction Log'!X480="Y", "W", "L"))</f>
        <v/>
      </c>
      <c r="AC465" s="96" t="str">
        <f t="shared" si="9"/>
        <v/>
      </c>
      <c r="AD465" s="95"/>
      <c r="AE465" s="92" t="str">
        <f t="shared" si="10"/>
        <v/>
      </c>
      <c r="AF465" s="97" t="n">
        <f>IF(ISERROR('Bet Log'!$AA465+'Bet Log'!$AC465+'Bet Log'!$AE465), "", 'Bet Log'!$AA465+'Bet Log'!$AC465+'Bet Log'!$AE465)</f>
        <v>0</v>
      </c>
    </row>
    <row r="466" ht="14.25" customHeight="1">
      <c r="A466" s="92" t="str">
        <f>Games!A463</f>
        <v/>
      </c>
      <c r="B466" s="92" t="str">
        <f>IF('Prediction Log'!B481=0, "",'Prediction Log'!B481)</f>
        <v/>
      </c>
      <c r="C466" s="92" t="str">
        <f>IF('Prediction Log'!C481=0, "",'Prediction Log'!C481)</f>
        <v/>
      </c>
      <c r="D466" s="92" t="str">
        <f>IF('Prediction Log'!D481=0, "",'Prediction Log'!D481)</f>
        <v/>
      </c>
      <c r="E466" s="92" t="str">
        <f>IF('Prediction Log'!E481=0, "",'Prediction Log'!E481)</f>
        <v/>
      </c>
      <c r="F466" s="92" t="str">
        <f>IF('Prediction Log'!I481=0, "",'Prediction Log'!I481)</f>
        <v/>
      </c>
      <c r="G466" s="70" t="str">
        <f>IF(ISBLANK(Games!B463), "",'Prediction Log'!$J481)</f>
        <v/>
      </c>
      <c r="H466" s="93" t="str">
        <f>'Prediction Log'!$K481</f>
        <v/>
      </c>
      <c r="I466" s="92" t="str">
        <f>IF(ISBLANK(Games!M463), "",IF(AND(Games!M463="",Games!N463=""),"",IF(ISTEXT(Games!N463), "Side",Games!M463)))</f>
        <v/>
      </c>
      <c r="J466" s="92" t="str">
        <f>IF(ISBLANK(Games!M463), "",IF('Bet Log'!$I466="Spread", Games!O463, ""))</f>
        <v/>
      </c>
      <c r="K466" s="92" t="str">
        <f>IF(ISBLANK(Games!N463), "",IF(ISTEXT(Games!N463), Games!N463, ""))</f>
        <v/>
      </c>
      <c r="L466" s="92" t="str">
        <f>IF(ISBLANK(Games!Q463), "", Games!Q463)</f>
        <v/>
      </c>
      <c r="M466" s="92"/>
      <c r="N466" s="94"/>
      <c r="O466" s="94"/>
      <c r="P466" s="95"/>
      <c r="Q466" s="95"/>
      <c r="R466" s="95"/>
      <c r="S466" s="95"/>
      <c r="T466" s="96" t="n">
        <f t="shared" si="2"/>
        <v>0</v>
      </c>
      <c r="U466" s="96" t="n">
        <f t="shared" si="3"/>
        <v>0</v>
      </c>
      <c r="V466" s="96" t="n">
        <f t="shared" si="4"/>
        <v>0</v>
      </c>
      <c r="W466" s="96" t="n">
        <f t="shared" si="5"/>
        <v>0</v>
      </c>
      <c r="X466" s="96" t="n">
        <f t="shared" si="6"/>
        <v>0</v>
      </c>
      <c r="Y466" s="96" t="n">
        <f t="shared" si="7"/>
        <v>0</v>
      </c>
      <c r="Z466" s="95" t="str">
        <f>IF(OR(ISBLANK('Prediction Log'!N481),ISBLANK('Bet Log'!$N466)), "", IF('Prediction Log'!W481="Y", "W", "L"))</f>
        <v/>
      </c>
      <c r="AA466" s="96" t="str">
        <f t="shared" si="8"/>
        <v/>
      </c>
      <c r="AB466" s="95" t="str">
        <f>IF(OR(ISBLANK('Prediction Log'!N481),ISBLANK('Bet Log'!$O466)), "", IF('Prediction Log'!X481="Y", "W", "L"))</f>
        <v/>
      </c>
      <c r="AC466" s="96" t="str">
        <f t="shared" si="9"/>
        <v/>
      </c>
      <c r="AD466" s="95"/>
      <c r="AE466" s="92" t="str">
        <f t="shared" si="10"/>
        <v/>
      </c>
      <c r="AF466" s="97" t="n">
        <f>IF(ISERROR('Bet Log'!$AA466+'Bet Log'!$AC466+'Bet Log'!$AE466), "", 'Bet Log'!$AA466+'Bet Log'!$AC466+'Bet Log'!$AE466)</f>
        <v>0</v>
      </c>
    </row>
    <row r="467" ht="14.25" customHeight="1">
      <c r="A467" s="92" t="str">
        <f>Games!A464</f>
        <v/>
      </c>
      <c r="B467" s="92" t="str">
        <f>IF('Prediction Log'!B482=0, "",'Prediction Log'!B482)</f>
        <v/>
      </c>
      <c r="C467" s="92" t="str">
        <f>IF('Prediction Log'!C482=0, "",'Prediction Log'!C482)</f>
        <v/>
      </c>
      <c r="D467" s="92" t="str">
        <f>IF('Prediction Log'!D482=0, "",'Prediction Log'!D482)</f>
        <v/>
      </c>
      <c r="E467" s="92" t="str">
        <f>IF('Prediction Log'!E482=0, "",'Prediction Log'!E482)</f>
        <v/>
      </c>
      <c r="F467" s="92" t="str">
        <f>IF('Prediction Log'!I482=0, "",'Prediction Log'!I482)</f>
        <v/>
      </c>
      <c r="G467" s="70" t="str">
        <f>IF(ISBLANK(Games!B464), "",'Prediction Log'!$J482)</f>
        <v/>
      </c>
      <c r="H467" s="93" t="str">
        <f>'Prediction Log'!$K482</f>
        <v/>
      </c>
      <c r="I467" s="92" t="str">
        <f>IF(ISBLANK(Games!M464), "",IF(AND(Games!M464="",Games!N464=""),"",IF(ISTEXT(Games!N464), "Side",Games!M464)))</f>
        <v/>
      </c>
      <c r="J467" s="92" t="str">
        <f>IF(ISBLANK(Games!M464), "",IF('Bet Log'!$I467="Spread", Games!O464, ""))</f>
        <v/>
      </c>
      <c r="K467" s="92" t="str">
        <f>IF(ISBLANK(Games!N464), "",IF(ISTEXT(Games!N464), Games!N464, ""))</f>
        <v/>
      </c>
      <c r="L467" s="92" t="str">
        <f>IF(ISBLANK(Games!Q464), "", Games!Q464)</f>
        <v/>
      </c>
      <c r="M467" s="92"/>
      <c r="N467" s="94"/>
      <c r="O467" s="94"/>
      <c r="P467" s="95"/>
      <c r="Q467" s="95"/>
      <c r="R467" s="95"/>
      <c r="S467" s="95"/>
      <c r="T467" s="96" t="n">
        <f t="shared" si="2"/>
        <v>0</v>
      </c>
      <c r="U467" s="96" t="n">
        <f t="shared" si="3"/>
        <v>0</v>
      </c>
      <c r="V467" s="96" t="n">
        <f t="shared" si="4"/>
        <v>0</v>
      </c>
      <c r="W467" s="96" t="n">
        <f t="shared" si="5"/>
        <v>0</v>
      </c>
      <c r="X467" s="96" t="n">
        <f t="shared" si="6"/>
        <v>0</v>
      </c>
      <c r="Y467" s="96" t="n">
        <f t="shared" si="7"/>
        <v>0</v>
      </c>
      <c r="Z467" s="95" t="str">
        <f>IF(OR(ISBLANK('Prediction Log'!N482),ISBLANK('Bet Log'!$N467)), "", IF('Prediction Log'!W482="Y", "W", "L"))</f>
        <v/>
      </c>
      <c r="AA467" s="96" t="str">
        <f t="shared" si="8"/>
        <v/>
      </c>
      <c r="AB467" s="95" t="str">
        <f>IF(OR(ISBLANK('Prediction Log'!N482),ISBLANK('Bet Log'!$O467)), "", IF('Prediction Log'!X482="Y", "W", "L"))</f>
        <v/>
      </c>
      <c r="AC467" s="96" t="str">
        <f t="shared" si="9"/>
        <v/>
      </c>
      <c r="AD467" s="95"/>
      <c r="AE467" s="92" t="str">
        <f t="shared" si="10"/>
        <v/>
      </c>
      <c r="AF467" s="97" t="n">
        <f>IF(ISERROR('Bet Log'!$AA467+'Bet Log'!$AC467+'Bet Log'!$AE467), "", 'Bet Log'!$AA467+'Bet Log'!$AC467+'Bet Log'!$AE467)</f>
        <v>0</v>
      </c>
    </row>
    <row r="468" ht="14.25" customHeight="1">
      <c r="A468" s="92" t="str">
        <f>Games!A465</f>
        <v/>
      </c>
      <c r="B468" s="92" t="str">
        <f>IF('Prediction Log'!B483=0, "",'Prediction Log'!B483)</f>
        <v/>
      </c>
      <c r="C468" s="92" t="str">
        <f>IF('Prediction Log'!C483=0, "",'Prediction Log'!C483)</f>
        <v/>
      </c>
      <c r="D468" s="92" t="str">
        <f>IF('Prediction Log'!D483=0, "",'Prediction Log'!D483)</f>
        <v/>
      </c>
      <c r="E468" s="92" t="str">
        <f>IF('Prediction Log'!E483=0, "",'Prediction Log'!E483)</f>
        <v/>
      </c>
      <c r="F468" s="92" t="str">
        <f>IF('Prediction Log'!I483=0, "",'Prediction Log'!I483)</f>
        <v/>
      </c>
      <c r="G468" s="70" t="str">
        <f>IF(ISBLANK(Games!B465), "",'Prediction Log'!$J483)</f>
        <v/>
      </c>
      <c r="H468" s="93" t="str">
        <f>'Prediction Log'!$K483</f>
        <v/>
      </c>
      <c r="I468" s="92" t="str">
        <f>IF(ISBLANK(Games!M465), "",IF(AND(Games!M465="",Games!N465=""),"",IF(ISTEXT(Games!N465), "Side",Games!M465)))</f>
        <v/>
      </c>
      <c r="J468" s="92" t="str">
        <f>IF(ISBLANK(Games!M465), "",IF('Bet Log'!$I468="Spread", Games!O465, ""))</f>
        <v/>
      </c>
      <c r="K468" s="92" t="str">
        <f>IF(ISBLANK(Games!N465), "",IF(ISTEXT(Games!N465), Games!N465, ""))</f>
        <v/>
      </c>
      <c r="L468" s="92" t="str">
        <f>IF(ISBLANK(Games!Q465), "", Games!Q465)</f>
        <v/>
      </c>
      <c r="M468" s="92"/>
      <c r="N468" s="94"/>
      <c r="O468" s="94"/>
      <c r="P468" s="95"/>
      <c r="Q468" s="95"/>
      <c r="R468" s="95"/>
      <c r="S468" s="95"/>
      <c r="T468" s="96" t="n">
        <f t="shared" si="2"/>
        <v>0</v>
      </c>
      <c r="U468" s="96" t="n">
        <f t="shared" si="3"/>
        <v>0</v>
      </c>
      <c r="V468" s="96" t="n">
        <f t="shared" si="4"/>
        <v>0</v>
      </c>
      <c r="W468" s="96" t="n">
        <f t="shared" si="5"/>
        <v>0</v>
      </c>
      <c r="X468" s="96" t="n">
        <f t="shared" si="6"/>
        <v>0</v>
      </c>
      <c r="Y468" s="96" t="n">
        <f t="shared" si="7"/>
        <v>0</v>
      </c>
      <c r="Z468" s="95" t="str">
        <f>IF(OR(ISBLANK('Prediction Log'!N483),ISBLANK('Bet Log'!$N468)), "", IF('Prediction Log'!W483="Y", "W", "L"))</f>
        <v/>
      </c>
      <c r="AA468" s="96" t="str">
        <f t="shared" si="8"/>
        <v/>
      </c>
      <c r="AB468" s="95" t="str">
        <f>IF(OR(ISBLANK('Prediction Log'!N483),ISBLANK('Bet Log'!$O468)), "", IF('Prediction Log'!X483="Y", "W", "L"))</f>
        <v/>
      </c>
      <c r="AC468" s="96" t="str">
        <f t="shared" si="9"/>
        <v/>
      </c>
      <c r="AD468" s="95"/>
      <c r="AE468" s="92" t="str">
        <f t="shared" si="10"/>
        <v/>
      </c>
      <c r="AF468" s="97" t="n">
        <f>IF(ISERROR('Bet Log'!$AA468+'Bet Log'!$AC468+'Bet Log'!$AE468), "", 'Bet Log'!$AA468+'Bet Log'!$AC468+'Bet Log'!$AE468)</f>
        <v>0</v>
      </c>
    </row>
    <row r="469" ht="14.25" customHeight="1">
      <c r="A469" s="92" t="str">
        <f>Games!A466</f>
        <v/>
      </c>
      <c r="B469" s="92" t="str">
        <f>IF('Prediction Log'!B484=0, "",'Prediction Log'!B484)</f>
        <v/>
      </c>
      <c r="C469" s="92" t="str">
        <f>IF('Prediction Log'!C484=0, "",'Prediction Log'!C484)</f>
        <v/>
      </c>
      <c r="D469" s="92" t="str">
        <f>IF('Prediction Log'!D484=0, "",'Prediction Log'!D484)</f>
        <v/>
      </c>
      <c r="E469" s="92" t="str">
        <f>IF('Prediction Log'!E484=0, "",'Prediction Log'!E484)</f>
        <v/>
      </c>
      <c r="F469" s="92" t="str">
        <f>IF('Prediction Log'!I484=0, "",'Prediction Log'!I484)</f>
        <v/>
      </c>
      <c r="G469" s="70" t="str">
        <f>IF(ISBLANK(Games!B466), "",'Prediction Log'!$J484)</f>
        <v/>
      </c>
      <c r="H469" s="93" t="str">
        <f>'Prediction Log'!$K484</f>
        <v/>
      </c>
      <c r="I469" s="92" t="str">
        <f>IF(ISBLANK(Games!M466), "",IF(AND(Games!M466="",Games!N466=""),"",IF(ISTEXT(Games!N466), "Side",Games!M466)))</f>
        <v/>
      </c>
      <c r="J469" s="92" t="str">
        <f>IF(ISBLANK(Games!M466), "",IF('Bet Log'!$I469="Spread", Games!O466, ""))</f>
        <v/>
      </c>
      <c r="K469" s="92" t="str">
        <f>IF(ISBLANK(Games!N466), "",IF(ISTEXT(Games!N466), Games!N466, ""))</f>
        <v/>
      </c>
      <c r="L469" s="92" t="str">
        <f>IF(ISBLANK(Games!Q466), "", Games!Q466)</f>
        <v/>
      </c>
      <c r="M469" s="92"/>
      <c r="N469" s="94"/>
      <c r="O469" s="94"/>
      <c r="P469" s="95"/>
      <c r="Q469" s="95"/>
      <c r="R469" s="95"/>
      <c r="S469" s="95"/>
      <c r="T469" s="96" t="n">
        <f t="shared" si="2"/>
        <v>0</v>
      </c>
      <c r="U469" s="96" t="n">
        <f t="shared" si="3"/>
        <v>0</v>
      </c>
      <c r="V469" s="96" t="n">
        <f t="shared" si="4"/>
        <v>0</v>
      </c>
      <c r="W469" s="96" t="n">
        <f t="shared" si="5"/>
        <v>0</v>
      </c>
      <c r="X469" s="96" t="n">
        <f t="shared" si="6"/>
        <v>0</v>
      </c>
      <c r="Y469" s="96" t="n">
        <f t="shared" si="7"/>
        <v>0</v>
      </c>
      <c r="Z469" s="95" t="str">
        <f>IF(OR(ISBLANK('Prediction Log'!N484),ISBLANK('Bet Log'!$N469)), "", IF('Prediction Log'!W484="Y", "W", "L"))</f>
        <v/>
      </c>
      <c r="AA469" s="96" t="str">
        <f t="shared" si="8"/>
        <v/>
      </c>
      <c r="AB469" s="95" t="str">
        <f>IF(OR(ISBLANK('Prediction Log'!N484),ISBLANK('Bet Log'!$O469)), "", IF('Prediction Log'!X484="Y", "W", "L"))</f>
        <v/>
      </c>
      <c r="AC469" s="96" t="str">
        <f t="shared" si="9"/>
        <v/>
      </c>
      <c r="AD469" s="95"/>
      <c r="AE469" s="92" t="str">
        <f t="shared" si="10"/>
        <v/>
      </c>
      <c r="AF469" s="97" t="n">
        <f>IF(ISERROR('Bet Log'!$AA469+'Bet Log'!$AC469+'Bet Log'!$AE469), "", 'Bet Log'!$AA469+'Bet Log'!$AC469+'Bet Log'!$AE469)</f>
        <v>0</v>
      </c>
    </row>
    <row r="470" ht="14.25" customHeight="1">
      <c r="A470" s="92" t="str">
        <f>Games!A467</f>
        <v/>
      </c>
      <c r="B470" s="92" t="str">
        <f>IF('Prediction Log'!B485=0, "",'Prediction Log'!B485)</f>
        <v/>
      </c>
      <c r="C470" s="92" t="str">
        <f>IF('Prediction Log'!C485=0, "",'Prediction Log'!C485)</f>
        <v/>
      </c>
      <c r="D470" s="92" t="str">
        <f>IF('Prediction Log'!D485=0, "",'Prediction Log'!D485)</f>
        <v/>
      </c>
      <c r="E470" s="92" t="str">
        <f>IF('Prediction Log'!E485=0, "",'Prediction Log'!E485)</f>
        <v/>
      </c>
      <c r="F470" s="92" t="str">
        <f>IF('Prediction Log'!I485=0, "",'Prediction Log'!I485)</f>
        <v/>
      </c>
      <c r="G470" s="70" t="str">
        <f>IF(ISBLANK(Games!B467), "",'Prediction Log'!$J485)</f>
        <v/>
      </c>
      <c r="H470" s="93" t="str">
        <f>'Prediction Log'!$K485</f>
        <v/>
      </c>
      <c r="I470" s="92" t="str">
        <f>IF(ISBLANK(Games!M467), "",IF(AND(Games!M467="",Games!N467=""),"",IF(ISTEXT(Games!N467), "Side",Games!M467)))</f>
        <v/>
      </c>
      <c r="J470" s="92" t="str">
        <f>IF(ISBLANK(Games!M467), "",IF('Bet Log'!$I470="Spread", Games!O467, ""))</f>
        <v/>
      </c>
      <c r="K470" s="92" t="str">
        <f>IF(ISBLANK(Games!N467), "",IF(ISTEXT(Games!N467), Games!N467, ""))</f>
        <v/>
      </c>
      <c r="L470" s="92" t="str">
        <f>IF(ISBLANK(Games!Q467), "", Games!Q467)</f>
        <v/>
      </c>
      <c r="M470" s="92"/>
      <c r="N470" s="94"/>
      <c r="O470" s="94"/>
      <c r="P470" s="95"/>
      <c r="Q470" s="95"/>
      <c r="R470" s="95"/>
      <c r="S470" s="95"/>
      <c r="T470" s="96" t="n">
        <f t="shared" si="2"/>
        <v>0</v>
      </c>
      <c r="U470" s="96" t="n">
        <f t="shared" si="3"/>
        <v>0</v>
      </c>
      <c r="V470" s="96" t="n">
        <f t="shared" si="4"/>
        <v>0</v>
      </c>
      <c r="W470" s="96" t="n">
        <f t="shared" si="5"/>
        <v>0</v>
      </c>
      <c r="X470" s="96" t="n">
        <f t="shared" si="6"/>
        <v>0</v>
      </c>
      <c r="Y470" s="96" t="n">
        <f t="shared" si="7"/>
        <v>0</v>
      </c>
      <c r="Z470" s="95" t="str">
        <f>IF(OR(ISBLANK('Prediction Log'!N485),ISBLANK('Bet Log'!$N470)), "", IF('Prediction Log'!W485="Y", "W", "L"))</f>
        <v/>
      </c>
      <c r="AA470" s="96" t="str">
        <f t="shared" si="8"/>
        <v/>
      </c>
      <c r="AB470" s="95" t="str">
        <f>IF(OR(ISBLANK('Prediction Log'!N485),ISBLANK('Bet Log'!$O470)), "", IF('Prediction Log'!X485="Y", "W", "L"))</f>
        <v/>
      </c>
      <c r="AC470" s="96" t="str">
        <f t="shared" si="9"/>
        <v/>
      </c>
      <c r="AD470" s="95"/>
      <c r="AE470" s="92" t="str">
        <f t="shared" si="10"/>
        <v/>
      </c>
      <c r="AF470" s="97" t="n">
        <f>IF(ISERROR('Bet Log'!$AA470+'Bet Log'!$AC470+'Bet Log'!$AE470), "", 'Bet Log'!$AA470+'Bet Log'!$AC470+'Bet Log'!$AE470)</f>
        <v>0</v>
      </c>
    </row>
    <row r="471" ht="14.25" customHeight="1">
      <c r="A471" s="92" t="str">
        <f>Games!A468</f>
        <v/>
      </c>
      <c r="B471" s="92" t="str">
        <f>IF('Prediction Log'!B486=0, "",'Prediction Log'!B486)</f>
        <v/>
      </c>
      <c r="C471" s="92" t="str">
        <f>IF('Prediction Log'!C486=0, "",'Prediction Log'!C486)</f>
        <v/>
      </c>
      <c r="D471" s="92" t="str">
        <f>IF('Prediction Log'!D486=0, "",'Prediction Log'!D486)</f>
        <v/>
      </c>
      <c r="E471" s="92" t="str">
        <f>IF('Prediction Log'!E486=0, "",'Prediction Log'!E486)</f>
        <v/>
      </c>
      <c r="F471" s="92" t="str">
        <f>IF('Prediction Log'!I486=0, "",'Prediction Log'!I486)</f>
        <v/>
      </c>
      <c r="G471" s="70" t="str">
        <f>IF(ISBLANK(Games!B468), "",'Prediction Log'!$J486)</f>
        <v/>
      </c>
      <c r="H471" s="93" t="str">
        <f>'Prediction Log'!$K486</f>
        <v/>
      </c>
      <c r="I471" s="92" t="str">
        <f>IF(ISBLANK(Games!M468), "",IF(AND(Games!M468="",Games!N468=""),"",IF(ISTEXT(Games!N468), "Side",Games!M468)))</f>
        <v/>
      </c>
      <c r="J471" s="92" t="str">
        <f>IF(ISBLANK(Games!M468), "",IF('Bet Log'!$I471="Spread", Games!O468, ""))</f>
        <v/>
      </c>
      <c r="K471" s="92" t="str">
        <f>IF(ISBLANK(Games!N468), "",IF(ISTEXT(Games!N468), Games!N468, ""))</f>
        <v/>
      </c>
      <c r="L471" s="92" t="str">
        <f>IF(ISBLANK(Games!Q468), "", Games!Q468)</f>
        <v/>
      </c>
      <c r="M471" s="92"/>
      <c r="N471" s="94"/>
      <c r="O471" s="94"/>
      <c r="P471" s="95"/>
      <c r="Q471" s="95"/>
      <c r="R471" s="95"/>
      <c r="S471" s="95"/>
      <c r="T471" s="96" t="n">
        <f t="shared" si="2"/>
        <v>0</v>
      </c>
      <c r="U471" s="96" t="n">
        <f t="shared" si="3"/>
        <v>0</v>
      </c>
      <c r="V471" s="96" t="n">
        <f t="shared" si="4"/>
        <v>0</v>
      </c>
      <c r="W471" s="96" t="n">
        <f t="shared" si="5"/>
        <v>0</v>
      </c>
      <c r="X471" s="96" t="n">
        <f t="shared" si="6"/>
        <v>0</v>
      </c>
      <c r="Y471" s="96" t="n">
        <f t="shared" si="7"/>
        <v>0</v>
      </c>
      <c r="Z471" s="95" t="str">
        <f>IF(OR(ISBLANK('Prediction Log'!N486),ISBLANK('Bet Log'!$N471)), "", IF('Prediction Log'!W486="Y", "W", "L"))</f>
        <v/>
      </c>
      <c r="AA471" s="96" t="str">
        <f t="shared" si="8"/>
        <v/>
      </c>
      <c r="AB471" s="95" t="str">
        <f>IF(OR(ISBLANK('Prediction Log'!N486),ISBLANK('Bet Log'!$O471)), "", IF('Prediction Log'!X486="Y", "W", "L"))</f>
        <v/>
      </c>
      <c r="AC471" s="96" t="str">
        <f t="shared" si="9"/>
        <v/>
      </c>
      <c r="AD471" s="95"/>
      <c r="AE471" s="92" t="str">
        <f t="shared" si="10"/>
        <v/>
      </c>
      <c r="AF471" s="97" t="n">
        <f>IF(ISERROR('Bet Log'!$AA471+'Bet Log'!$AC471+'Bet Log'!$AE471), "", 'Bet Log'!$AA471+'Bet Log'!$AC471+'Bet Log'!$AE471)</f>
        <v>0</v>
      </c>
    </row>
    <row r="472" ht="14.25" customHeight="1">
      <c r="A472" s="92" t="str">
        <f>Games!A469</f>
        <v/>
      </c>
      <c r="B472" s="92" t="str">
        <f>IF('Prediction Log'!B487=0, "",'Prediction Log'!B487)</f>
        <v/>
      </c>
      <c r="C472" s="92" t="str">
        <f>IF('Prediction Log'!C487=0, "",'Prediction Log'!C487)</f>
        <v/>
      </c>
      <c r="D472" s="92" t="str">
        <f>IF('Prediction Log'!D487=0, "",'Prediction Log'!D487)</f>
        <v/>
      </c>
      <c r="E472" s="92" t="str">
        <f>IF('Prediction Log'!E487=0, "",'Prediction Log'!E487)</f>
        <v/>
      </c>
      <c r="F472" s="92" t="str">
        <f>IF('Prediction Log'!I487=0, "",'Prediction Log'!I487)</f>
        <v/>
      </c>
      <c r="G472" s="70" t="str">
        <f>IF(ISBLANK(Games!B469), "",'Prediction Log'!$J487)</f>
        <v/>
      </c>
      <c r="H472" s="93" t="str">
        <f>'Prediction Log'!$K487</f>
        <v/>
      </c>
      <c r="I472" s="92" t="str">
        <f>IF(ISBLANK(Games!M469), "",IF(AND(Games!M469="",Games!N469=""),"",IF(ISTEXT(Games!N469), "Side",Games!M469)))</f>
        <v/>
      </c>
      <c r="J472" s="92" t="str">
        <f>IF(ISBLANK(Games!M469), "",IF('Bet Log'!$I472="Spread", Games!O469, ""))</f>
        <v/>
      </c>
      <c r="K472" s="92" t="str">
        <f>IF(ISBLANK(Games!N469), "",IF(ISTEXT(Games!N469), Games!N469, ""))</f>
        <v/>
      </c>
      <c r="L472" s="92" t="str">
        <f>IF(ISBLANK(Games!Q469), "", Games!Q469)</f>
        <v/>
      </c>
      <c r="M472" s="92"/>
      <c r="N472" s="94"/>
      <c r="O472" s="94"/>
      <c r="P472" s="95"/>
      <c r="Q472" s="95"/>
      <c r="R472" s="95"/>
      <c r="S472" s="95"/>
      <c r="T472" s="96" t="n">
        <f t="shared" si="2"/>
        <v>0</v>
      </c>
      <c r="U472" s="96" t="n">
        <f t="shared" si="3"/>
        <v>0</v>
      </c>
      <c r="V472" s="96" t="n">
        <f t="shared" si="4"/>
        <v>0</v>
      </c>
      <c r="W472" s="96" t="n">
        <f t="shared" si="5"/>
        <v>0</v>
      </c>
      <c r="X472" s="96" t="n">
        <f t="shared" si="6"/>
        <v>0</v>
      </c>
      <c r="Y472" s="96" t="n">
        <f t="shared" si="7"/>
        <v>0</v>
      </c>
      <c r="Z472" s="95" t="str">
        <f>IF(OR(ISBLANK('Prediction Log'!N487),ISBLANK('Bet Log'!$N472)), "", IF('Prediction Log'!W487="Y", "W", "L"))</f>
        <v/>
      </c>
      <c r="AA472" s="96" t="str">
        <f t="shared" si="8"/>
        <v/>
      </c>
      <c r="AB472" s="95" t="str">
        <f>IF(OR(ISBLANK('Prediction Log'!N487),ISBLANK('Bet Log'!$O472)), "", IF('Prediction Log'!X487="Y", "W", "L"))</f>
        <v/>
      </c>
      <c r="AC472" s="96" t="str">
        <f t="shared" si="9"/>
        <v/>
      </c>
      <c r="AD472" s="95"/>
      <c r="AE472" s="92" t="str">
        <f t="shared" si="10"/>
        <v/>
      </c>
      <c r="AF472" s="97" t="n">
        <f>IF(ISERROR('Bet Log'!$AA472+'Bet Log'!$AC472+'Bet Log'!$AE472), "", 'Bet Log'!$AA472+'Bet Log'!$AC472+'Bet Log'!$AE472)</f>
        <v>0</v>
      </c>
    </row>
    <row r="473" ht="14.25" customHeight="1">
      <c r="A473" s="92" t="str">
        <f>Games!A470</f>
        <v/>
      </c>
      <c r="B473" s="92" t="str">
        <f>IF('Prediction Log'!B488=0, "",'Prediction Log'!B488)</f>
        <v/>
      </c>
      <c r="C473" s="92" t="str">
        <f>IF('Prediction Log'!C488=0, "",'Prediction Log'!C488)</f>
        <v/>
      </c>
      <c r="D473" s="92" t="str">
        <f>IF('Prediction Log'!D488=0, "",'Prediction Log'!D488)</f>
        <v/>
      </c>
      <c r="E473" s="92" t="str">
        <f>IF('Prediction Log'!E488=0, "",'Prediction Log'!E488)</f>
        <v/>
      </c>
      <c r="F473" s="92" t="str">
        <f>IF('Prediction Log'!I488=0, "",'Prediction Log'!I488)</f>
        <v/>
      </c>
      <c r="G473" s="70" t="str">
        <f>IF(ISBLANK(Games!B470), "",'Prediction Log'!$J488)</f>
        <v/>
      </c>
      <c r="H473" s="93" t="str">
        <f>'Prediction Log'!$K488</f>
        <v/>
      </c>
      <c r="I473" s="92" t="str">
        <f>IF(ISBLANK(Games!M470), "",IF(AND(Games!M470="",Games!N470=""),"",IF(ISTEXT(Games!N470), "Side",Games!M470)))</f>
        <v/>
      </c>
      <c r="J473" s="92" t="str">
        <f>IF(ISBLANK(Games!M470), "",IF('Bet Log'!$I473="Spread", Games!O470, ""))</f>
        <v/>
      </c>
      <c r="K473" s="92" t="str">
        <f>IF(ISBLANK(Games!N470), "",IF(ISTEXT(Games!N470), Games!N470, ""))</f>
        <v/>
      </c>
      <c r="L473" s="92" t="str">
        <f>IF(ISBLANK(Games!Q470), "", Games!Q470)</f>
        <v/>
      </c>
      <c r="M473" s="92"/>
      <c r="N473" s="94"/>
      <c r="O473" s="94"/>
      <c r="P473" s="95"/>
      <c r="Q473" s="95"/>
      <c r="R473" s="95"/>
      <c r="S473" s="95"/>
      <c r="T473" s="96" t="n">
        <f t="shared" si="2"/>
        <v>0</v>
      </c>
      <c r="U473" s="96" t="n">
        <f t="shared" si="3"/>
        <v>0</v>
      </c>
      <c r="V473" s="96" t="n">
        <f t="shared" si="4"/>
        <v>0</v>
      </c>
      <c r="W473" s="96" t="n">
        <f t="shared" si="5"/>
        <v>0</v>
      </c>
      <c r="X473" s="96" t="n">
        <f t="shared" si="6"/>
        <v>0</v>
      </c>
      <c r="Y473" s="96" t="n">
        <f t="shared" si="7"/>
        <v>0</v>
      </c>
      <c r="Z473" s="95" t="str">
        <f>IF(OR(ISBLANK('Prediction Log'!N488),ISBLANK('Bet Log'!$N473)), "", IF('Prediction Log'!W488="Y", "W", "L"))</f>
        <v/>
      </c>
      <c r="AA473" s="96" t="str">
        <f t="shared" si="8"/>
        <v/>
      </c>
      <c r="AB473" s="95" t="str">
        <f>IF(OR(ISBLANK('Prediction Log'!N488),ISBLANK('Bet Log'!$O473)), "", IF('Prediction Log'!X488="Y", "W", "L"))</f>
        <v/>
      </c>
      <c r="AC473" s="96" t="str">
        <f t="shared" si="9"/>
        <v/>
      </c>
      <c r="AD473" s="95"/>
      <c r="AE473" s="92" t="str">
        <f t="shared" si="10"/>
        <v/>
      </c>
      <c r="AF473" s="97" t="n">
        <f>IF(ISERROR('Bet Log'!$AA473+'Bet Log'!$AC473+'Bet Log'!$AE473), "", 'Bet Log'!$AA473+'Bet Log'!$AC473+'Bet Log'!$AE473)</f>
        <v>0</v>
      </c>
    </row>
    <row r="474" ht="14.25" customHeight="1">
      <c r="A474" s="92" t="str">
        <f>Games!A471</f>
        <v/>
      </c>
      <c r="B474" s="92" t="str">
        <f>IF('Prediction Log'!B489=0, "",'Prediction Log'!B489)</f>
        <v/>
      </c>
      <c r="C474" s="92" t="str">
        <f>IF('Prediction Log'!C489=0, "",'Prediction Log'!C489)</f>
        <v/>
      </c>
      <c r="D474" s="92" t="str">
        <f>IF('Prediction Log'!D489=0, "",'Prediction Log'!D489)</f>
        <v/>
      </c>
      <c r="E474" s="92" t="str">
        <f>IF('Prediction Log'!E489=0, "",'Prediction Log'!E489)</f>
        <v/>
      </c>
      <c r="F474" s="92" t="str">
        <f>IF('Prediction Log'!I489=0, "",'Prediction Log'!I489)</f>
        <v/>
      </c>
      <c r="G474" s="70" t="str">
        <f>IF(ISBLANK(Games!B471), "",'Prediction Log'!$J489)</f>
        <v/>
      </c>
      <c r="H474" s="93" t="str">
        <f>'Prediction Log'!$K489</f>
        <v/>
      </c>
      <c r="I474" s="92" t="str">
        <f>IF(ISBLANK(Games!M471), "",IF(AND(Games!M471="",Games!N471=""),"",IF(ISTEXT(Games!N471), "Side",Games!M471)))</f>
        <v/>
      </c>
      <c r="J474" s="92" t="str">
        <f>IF(ISBLANK(Games!M471), "",IF('Bet Log'!$I474="Spread", Games!O471, ""))</f>
        <v/>
      </c>
      <c r="K474" s="92" t="str">
        <f>IF(ISBLANK(Games!N471), "",IF(ISTEXT(Games!N471), Games!N471, ""))</f>
        <v/>
      </c>
      <c r="L474" s="92" t="str">
        <f>IF(ISBLANK(Games!Q471), "", Games!Q471)</f>
        <v/>
      </c>
      <c r="M474" s="92"/>
      <c r="N474" s="94"/>
      <c r="O474" s="94"/>
      <c r="P474" s="95"/>
      <c r="Q474" s="95"/>
      <c r="R474" s="95"/>
      <c r="S474" s="95"/>
      <c r="T474" s="96" t="n">
        <f t="shared" si="2"/>
        <v>0</v>
      </c>
      <c r="U474" s="96" t="n">
        <f t="shared" si="3"/>
        <v>0</v>
      </c>
      <c r="V474" s="96" t="n">
        <f t="shared" si="4"/>
        <v>0</v>
      </c>
      <c r="W474" s="96" t="n">
        <f t="shared" si="5"/>
        <v>0</v>
      </c>
      <c r="X474" s="96" t="n">
        <f t="shared" si="6"/>
        <v>0</v>
      </c>
      <c r="Y474" s="96" t="n">
        <f t="shared" si="7"/>
        <v>0</v>
      </c>
      <c r="Z474" s="95" t="str">
        <f>IF(OR(ISBLANK('Prediction Log'!N489),ISBLANK('Bet Log'!$N474)), "", IF('Prediction Log'!W489="Y", "W", "L"))</f>
        <v/>
      </c>
      <c r="AA474" s="96" t="str">
        <f t="shared" si="8"/>
        <v/>
      </c>
      <c r="AB474" s="95" t="str">
        <f>IF(OR(ISBLANK('Prediction Log'!N489),ISBLANK('Bet Log'!$O474)), "", IF('Prediction Log'!X489="Y", "W", "L"))</f>
        <v/>
      </c>
      <c r="AC474" s="96" t="str">
        <f t="shared" si="9"/>
        <v/>
      </c>
      <c r="AD474" s="95"/>
      <c r="AE474" s="92" t="str">
        <f t="shared" si="10"/>
        <v/>
      </c>
      <c r="AF474" s="97" t="n">
        <f>IF(ISERROR('Bet Log'!$AA474+'Bet Log'!$AC474+'Bet Log'!$AE474), "", 'Bet Log'!$AA474+'Bet Log'!$AC474+'Bet Log'!$AE474)</f>
        <v>0</v>
      </c>
    </row>
    <row r="475" ht="14.25" customHeight="1">
      <c r="A475" s="92" t="str">
        <f>Games!A472</f>
        <v/>
      </c>
      <c r="B475" s="92" t="str">
        <f>IF('Prediction Log'!B490=0, "",'Prediction Log'!B490)</f>
        <v/>
      </c>
      <c r="C475" s="92" t="str">
        <f>IF('Prediction Log'!C490=0, "",'Prediction Log'!C490)</f>
        <v/>
      </c>
      <c r="D475" s="92" t="str">
        <f>IF('Prediction Log'!D490=0, "",'Prediction Log'!D490)</f>
        <v/>
      </c>
      <c r="E475" s="92" t="str">
        <f>IF('Prediction Log'!E490=0, "",'Prediction Log'!E490)</f>
        <v/>
      </c>
      <c r="F475" s="92" t="str">
        <f>IF('Prediction Log'!I490=0, "",'Prediction Log'!I490)</f>
        <v/>
      </c>
      <c r="G475" s="70" t="str">
        <f>IF(ISBLANK(Games!B472), "",'Prediction Log'!$J490)</f>
        <v/>
      </c>
      <c r="H475" s="93" t="str">
        <f>'Prediction Log'!$K490</f>
        <v/>
      </c>
      <c r="I475" s="92" t="str">
        <f>IF(ISBLANK(Games!M472), "",IF(AND(Games!M472="",Games!N472=""),"",IF(ISTEXT(Games!N472), "Side",Games!M472)))</f>
        <v/>
      </c>
      <c r="J475" s="92" t="str">
        <f>IF(ISBLANK(Games!M472), "",IF('Bet Log'!$I475="Spread", Games!O472, ""))</f>
        <v/>
      </c>
      <c r="K475" s="92" t="str">
        <f>IF(ISBLANK(Games!N472), "",IF(ISTEXT(Games!N472), Games!N472, ""))</f>
        <v/>
      </c>
      <c r="L475" s="92" t="str">
        <f>IF(ISBLANK(Games!Q472), "", Games!Q472)</f>
        <v/>
      </c>
      <c r="M475" s="92"/>
      <c r="N475" s="94"/>
      <c r="O475" s="94"/>
      <c r="P475" s="95"/>
      <c r="Q475" s="95"/>
      <c r="R475" s="95"/>
      <c r="S475" s="95"/>
      <c r="T475" s="96" t="n">
        <f t="shared" si="2"/>
        <v>0</v>
      </c>
      <c r="U475" s="96" t="n">
        <f t="shared" si="3"/>
        <v>0</v>
      </c>
      <c r="V475" s="96" t="n">
        <f t="shared" si="4"/>
        <v>0</v>
      </c>
      <c r="W475" s="96" t="n">
        <f t="shared" si="5"/>
        <v>0</v>
      </c>
      <c r="X475" s="96" t="n">
        <f t="shared" si="6"/>
        <v>0</v>
      </c>
      <c r="Y475" s="96" t="n">
        <f t="shared" si="7"/>
        <v>0</v>
      </c>
      <c r="Z475" s="95" t="str">
        <f>IF(OR(ISBLANK('Prediction Log'!N490),ISBLANK('Bet Log'!$N475)), "", IF('Prediction Log'!W490="Y", "W", "L"))</f>
        <v/>
      </c>
      <c r="AA475" s="96" t="str">
        <f t="shared" si="8"/>
        <v/>
      </c>
      <c r="AB475" s="95" t="str">
        <f>IF(OR(ISBLANK('Prediction Log'!N490),ISBLANK('Bet Log'!$O475)), "", IF('Prediction Log'!X490="Y", "W", "L"))</f>
        <v/>
      </c>
      <c r="AC475" s="96" t="str">
        <f t="shared" si="9"/>
        <v/>
      </c>
      <c r="AD475" s="95"/>
      <c r="AE475" s="92" t="str">
        <f t="shared" si="10"/>
        <v/>
      </c>
      <c r="AF475" s="97" t="n">
        <f>IF(ISERROR('Bet Log'!$AA475+'Bet Log'!$AC475+'Bet Log'!$AE475), "", 'Bet Log'!$AA475+'Bet Log'!$AC475+'Bet Log'!$AE475)</f>
        <v>0</v>
      </c>
    </row>
    <row r="476" ht="14.25" customHeight="1">
      <c r="A476" s="92" t="str">
        <f>Games!A473</f>
        <v/>
      </c>
      <c r="B476" s="92" t="str">
        <f>IF('Prediction Log'!B491=0, "",'Prediction Log'!B491)</f>
        <v/>
      </c>
      <c r="C476" s="92" t="str">
        <f>IF('Prediction Log'!C491=0, "",'Prediction Log'!C491)</f>
        <v/>
      </c>
      <c r="D476" s="92" t="str">
        <f>IF('Prediction Log'!D491=0, "",'Prediction Log'!D491)</f>
        <v/>
      </c>
      <c r="E476" s="92" t="str">
        <f>IF('Prediction Log'!E491=0, "",'Prediction Log'!E491)</f>
        <v/>
      </c>
      <c r="F476" s="92" t="str">
        <f>IF('Prediction Log'!I491=0, "",'Prediction Log'!I491)</f>
        <v/>
      </c>
      <c r="G476" s="70" t="str">
        <f>IF(ISBLANK(Games!B473), "",'Prediction Log'!$J491)</f>
        <v/>
      </c>
      <c r="H476" s="93" t="str">
        <f>'Prediction Log'!$K491</f>
        <v/>
      </c>
      <c r="I476" s="92" t="str">
        <f>IF(ISBLANK(Games!M473), "",IF(AND(Games!M473="",Games!N473=""),"",IF(ISTEXT(Games!N473), "Side",Games!M473)))</f>
        <v/>
      </c>
      <c r="J476" s="92" t="str">
        <f>IF(ISBLANK(Games!M473), "",IF('Bet Log'!$I476="Spread", Games!O473, ""))</f>
        <v/>
      </c>
      <c r="K476" s="92" t="str">
        <f>IF(ISBLANK(Games!N473), "",IF(ISTEXT(Games!N473), Games!N473, ""))</f>
        <v/>
      </c>
      <c r="L476" s="92" t="str">
        <f>IF(ISBLANK(Games!Q473), "", Games!Q473)</f>
        <v/>
      </c>
      <c r="M476" s="92"/>
      <c r="N476" s="94"/>
      <c r="O476" s="94"/>
      <c r="P476" s="95"/>
      <c r="Q476" s="95"/>
      <c r="R476" s="95"/>
      <c r="S476" s="95"/>
      <c r="T476" s="96" t="n">
        <f t="shared" si="2"/>
        <v>0</v>
      </c>
      <c r="U476" s="96" t="n">
        <f t="shared" si="3"/>
        <v>0</v>
      </c>
      <c r="V476" s="96" t="n">
        <f t="shared" si="4"/>
        <v>0</v>
      </c>
      <c r="W476" s="96" t="n">
        <f t="shared" si="5"/>
        <v>0</v>
      </c>
      <c r="X476" s="96" t="n">
        <f t="shared" si="6"/>
        <v>0</v>
      </c>
      <c r="Y476" s="96" t="n">
        <f t="shared" si="7"/>
        <v>0</v>
      </c>
      <c r="Z476" s="95" t="str">
        <f>IF(OR(ISBLANK('Prediction Log'!N491),ISBLANK('Bet Log'!$N476)), "", IF('Prediction Log'!W491="Y", "W", "L"))</f>
        <v/>
      </c>
      <c r="AA476" s="96" t="str">
        <f t="shared" si="8"/>
        <v/>
      </c>
      <c r="AB476" s="95" t="str">
        <f>IF(OR(ISBLANK('Prediction Log'!N491),ISBLANK('Bet Log'!$O476)), "", IF('Prediction Log'!X491="Y", "W", "L"))</f>
        <v/>
      </c>
      <c r="AC476" s="96" t="str">
        <f t="shared" si="9"/>
        <v/>
      </c>
      <c r="AD476" s="95"/>
      <c r="AE476" s="92" t="str">
        <f t="shared" si="10"/>
        <v/>
      </c>
      <c r="AF476" s="97" t="n">
        <f>IF(ISERROR('Bet Log'!$AA476+'Bet Log'!$AC476+'Bet Log'!$AE476), "", 'Bet Log'!$AA476+'Bet Log'!$AC476+'Bet Log'!$AE476)</f>
        <v>0</v>
      </c>
    </row>
    <row r="477" ht="14.25" customHeight="1">
      <c r="A477" s="92" t="str">
        <f>Games!A474</f>
        <v/>
      </c>
      <c r="B477" s="92" t="str">
        <f>IF('Prediction Log'!B492=0, "",'Prediction Log'!B492)</f>
        <v/>
      </c>
      <c r="C477" s="92" t="str">
        <f>IF('Prediction Log'!C492=0, "",'Prediction Log'!C492)</f>
        <v/>
      </c>
      <c r="D477" s="92" t="str">
        <f>IF('Prediction Log'!D492=0, "",'Prediction Log'!D492)</f>
        <v/>
      </c>
      <c r="E477" s="92" t="str">
        <f>IF('Prediction Log'!E492=0, "",'Prediction Log'!E492)</f>
        <v/>
      </c>
      <c r="F477" s="92" t="str">
        <f>IF('Prediction Log'!I492=0, "",'Prediction Log'!I492)</f>
        <v/>
      </c>
      <c r="G477" s="70" t="str">
        <f>IF(ISBLANK(Games!B474), "",'Prediction Log'!$J492)</f>
        <v/>
      </c>
      <c r="H477" s="93" t="str">
        <f>'Prediction Log'!$K492</f>
        <v/>
      </c>
      <c r="I477" s="92" t="str">
        <f>IF(ISBLANK(Games!M474), "",IF(AND(Games!M474="",Games!N474=""),"",IF(ISTEXT(Games!N474), "Side",Games!M474)))</f>
        <v/>
      </c>
      <c r="J477" s="92" t="str">
        <f>IF(ISBLANK(Games!M474), "",IF('Bet Log'!$I477="Spread", Games!O474, ""))</f>
        <v/>
      </c>
      <c r="K477" s="92" t="str">
        <f>IF(ISBLANK(Games!N474), "",IF(ISTEXT(Games!N474), Games!N474, ""))</f>
        <v/>
      </c>
      <c r="L477" s="92" t="str">
        <f>IF(ISBLANK(Games!Q474), "", Games!Q474)</f>
        <v/>
      </c>
      <c r="M477" s="92"/>
      <c r="N477" s="94"/>
      <c r="O477" s="94"/>
      <c r="P477" s="95"/>
      <c r="Q477" s="95"/>
      <c r="R477" s="95"/>
      <c r="S477" s="95"/>
      <c r="T477" s="96" t="n">
        <f t="shared" si="2"/>
        <v>0</v>
      </c>
      <c r="U477" s="96" t="n">
        <f t="shared" si="3"/>
        <v>0</v>
      </c>
      <c r="V477" s="96" t="n">
        <f t="shared" si="4"/>
        <v>0</v>
      </c>
      <c r="W477" s="96" t="n">
        <f t="shared" si="5"/>
        <v>0</v>
      </c>
      <c r="X477" s="96" t="n">
        <f t="shared" si="6"/>
        <v>0</v>
      </c>
      <c r="Y477" s="96" t="n">
        <f t="shared" si="7"/>
        <v>0</v>
      </c>
      <c r="Z477" s="95" t="str">
        <f>IF(OR(ISBLANK('Prediction Log'!N492),ISBLANK('Bet Log'!$N477)), "", IF('Prediction Log'!W492="Y", "W", "L"))</f>
        <v/>
      </c>
      <c r="AA477" s="96" t="str">
        <f t="shared" si="8"/>
        <v/>
      </c>
      <c r="AB477" s="95" t="str">
        <f>IF(OR(ISBLANK('Prediction Log'!N492),ISBLANK('Bet Log'!$O477)), "", IF('Prediction Log'!X492="Y", "W", "L"))</f>
        <v/>
      </c>
      <c r="AC477" s="96" t="str">
        <f t="shared" si="9"/>
        <v/>
      </c>
      <c r="AD477" s="95"/>
      <c r="AE477" s="92" t="str">
        <f t="shared" si="10"/>
        <v/>
      </c>
      <c r="AF477" s="97" t="n">
        <f>IF(ISERROR('Bet Log'!$AA477+'Bet Log'!$AC477+'Bet Log'!$AE477), "", 'Bet Log'!$AA477+'Bet Log'!$AC477+'Bet Log'!$AE477)</f>
        <v>0</v>
      </c>
    </row>
    <row r="478" ht="14.25" customHeight="1">
      <c r="A478" s="92" t="str">
        <f>Games!A475</f>
        <v/>
      </c>
      <c r="B478" s="92" t="str">
        <f>IF('Prediction Log'!B493=0, "",'Prediction Log'!B493)</f>
        <v/>
      </c>
      <c r="C478" s="92" t="str">
        <f>IF('Prediction Log'!C493=0, "",'Prediction Log'!C493)</f>
        <v/>
      </c>
      <c r="D478" s="92" t="str">
        <f>IF('Prediction Log'!D493=0, "",'Prediction Log'!D493)</f>
        <v/>
      </c>
      <c r="E478" s="92" t="str">
        <f>IF('Prediction Log'!E493=0, "",'Prediction Log'!E493)</f>
        <v/>
      </c>
      <c r="F478" s="92" t="str">
        <f>IF('Prediction Log'!I493=0, "",'Prediction Log'!I493)</f>
        <v/>
      </c>
      <c r="G478" s="70" t="str">
        <f>IF(ISBLANK(Games!B475), "",'Prediction Log'!$J493)</f>
        <v/>
      </c>
      <c r="H478" s="93" t="str">
        <f>'Prediction Log'!$K493</f>
        <v/>
      </c>
      <c r="I478" s="92" t="str">
        <f>IF(ISBLANK(Games!M475), "",IF(AND(Games!M475="",Games!N475=""),"",IF(ISTEXT(Games!N475), "Side",Games!M475)))</f>
        <v/>
      </c>
      <c r="J478" s="92" t="str">
        <f>IF(ISBLANK(Games!M475), "",IF('Bet Log'!$I478="Spread", Games!O475, ""))</f>
        <v/>
      </c>
      <c r="K478" s="92" t="str">
        <f>IF(ISBLANK(Games!N475), "",IF(ISTEXT(Games!N475), Games!N475, ""))</f>
        <v/>
      </c>
      <c r="L478" s="92" t="str">
        <f>IF(ISBLANK(Games!Q475), "", Games!Q475)</f>
        <v/>
      </c>
      <c r="M478" s="92"/>
      <c r="N478" s="94"/>
      <c r="O478" s="94"/>
      <c r="P478" s="95"/>
      <c r="Q478" s="95"/>
      <c r="R478" s="95"/>
      <c r="S478" s="95"/>
      <c r="T478" s="96" t="n">
        <f t="shared" si="2"/>
        <v>0</v>
      </c>
      <c r="U478" s="96" t="n">
        <f t="shared" si="3"/>
        <v>0</v>
      </c>
      <c r="V478" s="96" t="n">
        <f t="shared" si="4"/>
        <v>0</v>
      </c>
      <c r="W478" s="96" t="n">
        <f t="shared" si="5"/>
        <v>0</v>
      </c>
      <c r="X478" s="96" t="n">
        <f t="shared" si="6"/>
        <v>0</v>
      </c>
      <c r="Y478" s="96" t="n">
        <f t="shared" si="7"/>
        <v>0</v>
      </c>
      <c r="Z478" s="95" t="str">
        <f>IF(OR(ISBLANK('Prediction Log'!N493),ISBLANK('Bet Log'!$N478)), "", IF('Prediction Log'!W493="Y", "W", "L"))</f>
        <v/>
      </c>
      <c r="AA478" s="96" t="str">
        <f t="shared" si="8"/>
        <v/>
      </c>
      <c r="AB478" s="95" t="str">
        <f>IF(OR(ISBLANK('Prediction Log'!N493),ISBLANK('Bet Log'!$O478)), "", IF('Prediction Log'!X493="Y", "W", "L"))</f>
        <v/>
      </c>
      <c r="AC478" s="96" t="str">
        <f t="shared" si="9"/>
        <v/>
      </c>
      <c r="AD478" s="95"/>
      <c r="AE478" s="92" t="str">
        <f t="shared" si="10"/>
        <v/>
      </c>
      <c r="AF478" s="97" t="n">
        <f>IF(ISERROR('Bet Log'!$AA478+'Bet Log'!$AC478+'Bet Log'!$AE478), "", 'Bet Log'!$AA478+'Bet Log'!$AC478+'Bet Log'!$AE478)</f>
        <v>0</v>
      </c>
    </row>
    <row r="479" ht="14.25" customHeight="1">
      <c r="A479" s="92" t="str">
        <f>Games!A476</f>
        <v/>
      </c>
      <c r="B479" s="92" t="str">
        <f>IF('Prediction Log'!B494=0, "",'Prediction Log'!B494)</f>
        <v/>
      </c>
      <c r="C479" s="92" t="str">
        <f>IF('Prediction Log'!C494=0, "",'Prediction Log'!C494)</f>
        <v/>
      </c>
      <c r="D479" s="92" t="str">
        <f>IF('Prediction Log'!D494=0, "",'Prediction Log'!D494)</f>
        <v/>
      </c>
      <c r="E479" s="92" t="str">
        <f>IF('Prediction Log'!E494=0, "",'Prediction Log'!E494)</f>
        <v/>
      </c>
      <c r="F479" s="92" t="str">
        <f>IF('Prediction Log'!I494=0, "",'Prediction Log'!I494)</f>
        <v/>
      </c>
      <c r="G479" s="70" t="str">
        <f>IF(ISBLANK(Games!B476), "",'Prediction Log'!$J494)</f>
        <v/>
      </c>
      <c r="H479" s="93" t="str">
        <f>'Prediction Log'!$K494</f>
        <v/>
      </c>
      <c r="I479" s="92" t="str">
        <f>IF(ISBLANK(Games!M476), "",IF(AND(Games!M476="",Games!N476=""),"",IF(ISTEXT(Games!N476), "Side",Games!M476)))</f>
        <v/>
      </c>
      <c r="J479" s="92" t="str">
        <f>IF(ISBLANK(Games!M476), "",IF('Bet Log'!$I479="Spread", Games!O476, ""))</f>
        <v/>
      </c>
      <c r="K479" s="92" t="str">
        <f>IF(ISBLANK(Games!N476), "",IF(ISTEXT(Games!N476), Games!N476, ""))</f>
        <v/>
      </c>
      <c r="L479" s="92" t="str">
        <f>IF(ISBLANK(Games!Q476), "", Games!Q476)</f>
        <v/>
      </c>
      <c r="M479" s="92"/>
      <c r="N479" s="94"/>
      <c r="O479" s="94"/>
      <c r="P479" s="95"/>
      <c r="Q479" s="95"/>
      <c r="R479" s="95"/>
      <c r="S479" s="95"/>
      <c r="T479" s="96" t="n">
        <f t="shared" si="2"/>
        <v>0</v>
      </c>
      <c r="U479" s="96" t="n">
        <f t="shared" si="3"/>
        <v>0</v>
      </c>
      <c r="V479" s="96" t="n">
        <f t="shared" si="4"/>
        <v>0</v>
      </c>
      <c r="W479" s="96" t="n">
        <f t="shared" si="5"/>
        <v>0</v>
      </c>
      <c r="X479" s="96" t="n">
        <f t="shared" si="6"/>
        <v>0</v>
      </c>
      <c r="Y479" s="96" t="n">
        <f t="shared" si="7"/>
        <v>0</v>
      </c>
      <c r="Z479" s="95" t="str">
        <f>IF(OR(ISBLANK('Prediction Log'!N494),ISBLANK('Bet Log'!$N479)), "", IF('Prediction Log'!W494="Y", "W", "L"))</f>
        <v/>
      </c>
      <c r="AA479" s="96" t="str">
        <f t="shared" si="8"/>
        <v/>
      </c>
      <c r="AB479" s="95" t="str">
        <f>IF(OR(ISBLANK('Prediction Log'!N494),ISBLANK('Bet Log'!$O479)), "", IF('Prediction Log'!X494="Y", "W", "L"))</f>
        <v/>
      </c>
      <c r="AC479" s="96" t="str">
        <f t="shared" si="9"/>
        <v/>
      </c>
      <c r="AD479" s="95"/>
      <c r="AE479" s="92" t="str">
        <f t="shared" si="10"/>
        <v/>
      </c>
      <c r="AF479" s="97" t="n">
        <f>IF(ISERROR('Bet Log'!$AA479+'Bet Log'!$AC479+'Bet Log'!$AE479), "", 'Bet Log'!$AA479+'Bet Log'!$AC479+'Bet Log'!$AE479)</f>
        <v>0</v>
      </c>
    </row>
    <row r="480" ht="14.25" customHeight="1">
      <c r="A480" s="92" t="str">
        <f>Games!A477</f>
        <v/>
      </c>
      <c r="B480" s="92" t="str">
        <f>IF('Prediction Log'!B495=0, "",'Prediction Log'!B495)</f>
        <v/>
      </c>
      <c r="C480" s="92" t="str">
        <f>IF('Prediction Log'!C495=0, "",'Prediction Log'!C495)</f>
        <v/>
      </c>
      <c r="D480" s="92" t="str">
        <f>IF('Prediction Log'!D495=0, "",'Prediction Log'!D495)</f>
        <v/>
      </c>
      <c r="E480" s="92" t="str">
        <f>IF('Prediction Log'!E495=0, "",'Prediction Log'!E495)</f>
        <v/>
      </c>
      <c r="F480" s="92" t="str">
        <f>IF('Prediction Log'!I495=0, "",'Prediction Log'!I495)</f>
        <v/>
      </c>
      <c r="G480" s="70" t="str">
        <f>IF(ISBLANK(Games!B477), "",'Prediction Log'!$J495)</f>
        <v/>
      </c>
      <c r="H480" s="93" t="str">
        <f>'Prediction Log'!$K495</f>
        <v/>
      </c>
      <c r="I480" s="92" t="str">
        <f>IF(ISBLANK(Games!M477), "",IF(AND(Games!M477="",Games!N477=""),"",IF(ISTEXT(Games!N477), "Side",Games!M477)))</f>
        <v/>
      </c>
      <c r="J480" s="92" t="str">
        <f>IF(ISBLANK(Games!M477), "",IF('Bet Log'!$I480="Spread", Games!O477, ""))</f>
        <v/>
      </c>
      <c r="K480" s="92" t="str">
        <f>IF(ISBLANK(Games!N477), "",IF(ISTEXT(Games!N477), Games!N477, ""))</f>
        <v/>
      </c>
      <c r="L480" s="92" t="str">
        <f>IF(ISBLANK(Games!Q477), "", Games!Q477)</f>
        <v/>
      </c>
      <c r="M480" s="92"/>
      <c r="N480" s="94"/>
      <c r="O480" s="94"/>
      <c r="P480" s="95"/>
      <c r="Q480" s="95"/>
      <c r="R480" s="95"/>
      <c r="S480" s="95"/>
      <c r="T480" s="96" t="n">
        <f t="shared" si="2"/>
        <v>0</v>
      </c>
      <c r="U480" s="96" t="n">
        <f t="shared" si="3"/>
        <v>0</v>
      </c>
      <c r="V480" s="96" t="n">
        <f t="shared" si="4"/>
        <v>0</v>
      </c>
      <c r="W480" s="96" t="n">
        <f t="shared" si="5"/>
        <v>0</v>
      </c>
      <c r="X480" s="96" t="n">
        <f t="shared" si="6"/>
        <v>0</v>
      </c>
      <c r="Y480" s="96" t="n">
        <f t="shared" si="7"/>
        <v>0</v>
      </c>
      <c r="Z480" s="95" t="str">
        <f>IF(OR(ISBLANK('Prediction Log'!N495),ISBLANK('Bet Log'!$N480)), "", IF('Prediction Log'!W495="Y", "W", "L"))</f>
        <v/>
      </c>
      <c r="AA480" s="96" t="str">
        <f t="shared" si="8"/>
        <v/>
      </c>
      <c r="AB480" s="95" t="str">
        <f>IF(OR(ISBLANK('Prediction Log'!N495),ISBLANK('Bet Log'!$O480)), "", IF('Prediction Log'!X495="Y", "W", "L"))</f>
        <v/>
      </c>
      <c r="AC480" s="96" t="str">
        <f t="shared" si="9"/>
        <v/>
      </c>
      <c r="AD480" s="95"/>
      <c r="AE480" s="92" t="str">
        <f t="shared" si="10"/>
        <v/>
      </c>
      <c r="AF480" s="97" t="n">
        <f>IF(ISERROR('Bet Log'!$AA480+'Bet Log'!$AC480+'Bet Log'!$AE480), "", 'Bet Log'!$AA480+'Bet Log'!$AC480+'Bet Log'!$AE480)</f>
        <v>0</v>
      </c>
    </row>
    <row r="481" ht="14.25" customHeight="1">
      <c r="A481" s="92" t="str">
        <f>Games!A478</f>
        <v/>
      </c>
      <c r="B481" s="92" t="str">
        <f>IF('Prediction Log'!B496=0, "",'Prediction Log'!B496)</f>
        <v/>
      </c>
      <c r="C481" s="92" t="str">
        <f>IF('Prediction Log'!C496=0, "",'Prediction Log'!C496)</f>
        <v/>
      </c>
      <c r="D481" s="92" t="str">
        <f>IF('Prediction Log'!D496=0, "",'Prediction Log'!D496)</f>
        <v/>
      </c>
      <c r="E481" s="92" t="str">
        <f>IF('Prediction Log'!E496=0, "",'Prediction Log'!E496)</f>
        <v/>
      </c>
      <c r="F481" s="92" t="str">
        <f>IF('Prediction Log'!I496=0, "",'Prediction Log'!I496)</f>
        <v/>
      </c>
      <c r="G481" s="70" t="str">
        <f>IF(ISBLANK(Games!B478), "",'Prediction Log'!$J496)</f>
        <v/>
      </c>
      <c r="H481" s="93" t="str">
        <f>'Prediction Log'!$K496</f>
        <v/>
      </c>
      <c r="I481" s="92" t="str">
        <f>IF(ISBLANK(Games!M478), "",IF(AND(Games!M478="",Games!N478=""),"",IF(ISTEXT(Games!N478), "Side",Games!M478)))</f>
        <v/>
      </c>
      <c r="J481" s="92" t="str">
        <f>IF(ISBLANK(Games!M478), "",IF('Bet Log'!$I481="Spread", Games!O478, ""))</f>
        <v/>
      </c>
      <c r="K481" s="92" t="str">
        <f>IF(ISBLANK(Games!N478), "",IF(ISTEXT(Games!N478), Games!N478, ""))</f>
        <v/>
      </c>
      <c r="L481" s="92" t="str">
        <f>IF(ISBLANK(Games!Q478), "", Games!Q478)</f>
        <v/>
      </c>
      <c r="M481" s="92"/>
      <c r="N481" s="94"/>
      <c r="O481" s="94"/>
      <c r="P481" s="95"/>
      <c r="Q481" s="95"/>
      <c r="R481" s="95"/>
      <c r="S481" s="95"/>
      <c r="T481" s="96" t="n">
        <f t="shared" si="2"/>
        <v>0</v>
      </c>
      <c r="U481" s="96" t="n">
        <f t="shared" si="3"/>
        <v>0</v>
      </c>
      <c r="V481" s="96" t="n">
        <f t="shared" si="4"/>
        <v>0</v>
      </c>
      <c r="W481" s="96" t="n">
        <f t="shared" si="5"/>
        <v>0</v>
      </c>
      <c r="X481" s="96" t="n">
        <f t="shared" si="6"/>
        <v>0</v>
      </c>
      <c r="Y481" s="96" t="n">
        <f t="shared" si="7"/>
        <v>0</v>
      </c>
      <c r="Z481" s="95" t="str">
        <f>IF(OR(ISBLANK('Prediction Log'!N496),ISBLANK('Bet Log'!$N481)), "", IF('Prediction Log'!W496="Y", "W", "L"))</f>
        <v/>
      </c>
      <c r="AA481" s="96" t="str">
        <f t="shared" si="8"/>
        <v/>
      </c>
      <c r="AB481" s="95" t="str">
        <f>IF(OR(ISBLANK('Prediction Log'!N496),ISBLANK('Bet Log'!$O481)), "", IF('Prediction Log'!X496="Y", "W", "L"))</f>
        <v/>
      </c>
      <c r="AC481" s="96" t="str">
        <f t="shared" si="9"/>
        <v/>
      </c>
      <c r="AD481" s="95"/>
      <c r="AE481" s="92" t="str">
        <f t="shared" si="10"/>
        <v/>
      </c>
      <c r="AF481" s="97" t="n">
        <f>IF(ISERROR('Bet Log'!$AA481+'Bet Log'!$AC481+'Bet Log'!$AE481), "", 'Bet Log'!$AA481+'Bet Log'!$AC481+'Bet Log'!$AE481)</f>
        <v>0</v>
      </c>
    </row>
    <row r="482" ht="14.25" customHeight="1">
      <c r="A482" s="92" t="str">
        <f>Games!A479</f>
        <v/>
      </c>
      <c r="B482" s="92" t="str">
        <f>IF('Prediction Log'!B497=0, "",'Prediction Log'!B497)</f>
        <v/>
      </c>
      <c r="C482" s="92" t="str">
        <f>IF('Prediction Log'!C497=0, "",'Prediction Log'!C497)</f>
        <v/>
      </c>
      <c r="D482" s="92" t="str">
        <f>IF('Prediction Log'!D497=0, "",'Prediction Log'!D497)</f>
        <v/>
      </c>
      <c r="E482" s="92" t="str">
        <f>IF('Prediction Log'!E497=0, "",'Prediction Log'!E497)</f>
        <v/>
      </c>
      <c r="F482" s="92" t="str">
        <f>IF('Prediction Log'!I497=0, "",'Prediction Log'!I497)</f>
        <v/>
      </c>
      <c r="G482" s="70" t="str">
        <f>IF(ISBLANK(Games!B479), "",'Prediction Log'!$J497)</f>
        <v/>
      </c>
      <c r="H482" s="93" t="str">
        <f>'Prediction Log'!$K497</f>
        <v/>
      </c>
      <c r="I482" s="92" t="str">
        <f>IF(ISBLANK(Games!M479), "",IF(AND(Games!M479="",Games!N479=""),"",IF(ISTEXT(Games!N479), "Side",Games!M479)))</f>
        <v/>
      </c>
      <c r="J482" s="92" t="str">
        <f>IF(ISBLANK(Games!M479), "",IF('Bet Log'!$I482="Spread", Games!O479, ""))</f>
        <v/>
      </c>
      <c r="K482" s="92" t="str">
        <f>IF(ISBLANK(Games!N479), "",IF(ISTEXT(Games!N479), Games!N479, ""))</f>
        <v/>
      </c>
      <c r="L482" s="92" t="str">
        <f>IF(ISBLANK(Games!Q479), "", Games!Q479)</f>
        <v/>
      </c>
      <c r="M482" s="92"/>
      <c r="N482" s="94"/>
      <c r="O482" s="94"/>
      <c r="P482" s="95"/>
      <c r="Q482" s="95"/>
      <c r="R482" s="95"/>
      <c r="S482" s="95"/>
      <c r="T482" s="96" t="n">
        <f t="shared" si="2"/>
        <v>0</v>
      </c>
      <c r="U482" s="96" t="n">
        <f t="shared" si="3"/>
        <v>0</v>
      </c>
      <c r="V482" s="96" t="n">
        <f t="shared" si="4"/>
        <v>0</v>
      </c>
      <c r="W482" s="96" t="n">
        <f t="shared" si="5"/>
        <v>0</v>
      </c>
      <c r="X482" s="96" t="n">
        <f t="shared" si="6"/>
        <v>0</v>
      </c>
      <c r="Y482" s="96" t="n">
        <f t="shared" si="7"/>
        <v>0</v>
      </c>
      <c r="Z482" s="95" t="str">
        <f>IF(OR(ISBLANK('Prediction Log'!N497),ISBLANK('Bet Log'!$N482)), "", IF('Prediction Log'!W497="Y", "W", "L"))</f>
        <v/>
      </c>
      <c r="AA482" s="96" t="str">
        <f t="shared" si="8"/>
        <v/>
      </c>
      <c r="AB482" s="95" t="str">
        <f>IF(OR(ISBLANK('Prediction Log'!N497),ISBLANK('Bet Log'!$O482)), "", IF('Prediction Log'!X497="Y", "W", "L"))</f>
        <v/>
      </c>
      <c r="AC482" s="96" t="str">
        <f t="shared" si="9"/>
        <v/>
      </c>
      <c r="AD482" s="95"/>
      <c r="AE482" s="92" t="str">
        <f t="shared" si="10"/>
        <v/>
      </c>
      <c r="AF482" s="97" t="n">
        <f>IF(ISERROR('Bet Log'!$AA482+'Bet Log'!$AC482+'Bet Log'!$AE482), "", 'Bet Log'!$AA482+'Bet Log'!$AC482+'Bet Log'!$AE482)</f>
        <v>0</v>
      </c>
    </row>
    <row r="483" ht="14.25" customHeight="1">
      <c r="A483" s="92" t="str">
        <f>Games!A480</f>
        <v/>
      </c>
      <c r="B483" s="92" t="str">
        <f>IF('Prediction Log'!B498=0, "",'Prediction Log'!B498)</f>
        <v/>
      </c>
      <c r="C483" s="92" t="str">
        <f>IF('Prediction Log'!C498=0, "",'Prediction Log'!C498)</f>
        <v/>
      </c>
      <c r="D483" s="92" t="str">
        <f>IF('Prediction Log'!D498=0, "",'Prediction Log'!D498)</f>
        <v/>
      </c>
      <c r="E483" s="92" t="str">
        <f>IF('Prediction Log'!E498=0, "",'Prediction Log'!E498)</f>
        <v/>
      </c>
      <c r="F483" s="92" t="str">
        <f>IF('Prediction Log'!I498=0, "",'Prediction Log'!I498)</f>
        <v/>
      </c>
      <c r="G483" s="70" t="str">
        <f>IF(ISBLANK(Games!B480), "",'Prediction Log'!$J498)</f>
        <v/>
      </c>
      <c r="H483" s="93" t="str">
        <f>'Prediction Log'!$K498</f>
        <v/>
      </c>
      <c r="I483" s="92" t="str">
        <f>IF(ISBLANK(Games!M480), "",IF(AND(Games!M480="",Games!N480=""),"",IF(ISTEXT(Games!N480), "Side",Games!M480)))</f>
        <v/>
      </c>
      <c r="J483" s="92" t="str">
        <f>IF(ISBLANK(Games!M480), "",IF('Bet Log'!$I483="Spread", Games!O480, ""))</f>
        <v/>
      </c>
      <c r="K483" s="92" t="str">
        <f>IF(ISBLANK(Games!N480), "",IF(ISTEXT(Games!N480), Games!N480, ""))</f>
        <v/>
      </c>
      <c r="L483" s="92" t="str">
        <f>IF(ISBLANK(Games!Q480), "", Games!Q480)</f>
        <v/>
      </c>
      <c r="M483" s="92"/>
      <c r="N483" s="94"/>
      <c r="O483" s="94"/>
      <c r="P483" s="95"/>
      <c r="Q483" s="95"/>
      <c r="R483" s="95"/>
      <c r="S483" s="95"/>
      <c r="T483" s="96" t="n">
        <f t="shared" si="2"/>
        <v>0</v>
      </c>
      <c r="U483" s="96" t="n">
        <f t="shared" si="3"/>
        <v>0</v>
      </c>
      <c r="V483" s="96" t="n">
        <f t="shared" si="4"/>
        <v>0</v>
      </c>
      <c r="W483" s="96" t="n">
        <f t="shared" si="5"/>
        <v>0</v>
      </c>
      <c r="X483" s="96" t="n">
        <f t="shared" si="6"/>
        <v>0</v>
      </c>
      <c r="Y483" s="96" t="n">
        <f t="shared" si="7"/>
        <v>0</v>
      </c>
      <c r="Z483" s="95" t="str">
        <f>IF(OR(ISBLANK('Prediction Log'!N498),ISBLANK('Bet Log'!$N483)), "", IF('Prediction Log'!W498="Y", "W", "L"))</f>
        <v/>
      </c>
      <c r="AA483" s="96" t="str">
        <f t="shared" si="8"/>
        <v/>
      </c>
      <c r="AB483" s="95" t="str">
        <f>IF(OR(ISBLANK('Prediction Log'!N498),ISBLANK('Bet Log'!$O483)), "", IF('Prediction Log'!X498="Y", "W", "L"))</f>
        <v/>
      </c>
      <c r="AC483" s="96" t="str">
        <f t="shared" si="9"/>
        <v/>
      </c>
      <c r="AD483" s="95"/>
      <c r="AE483" s="92" t="str">
        <f t="shared" si="10"/>
        <v/>
      </c>
      <c r="AF483" s="97" t="n">
        <f>IF(ISERROR('Bet Log'!$AA483+'Bet Log'!$AC483+'Bet Log'!$AE483), "", 'Bet Log'!$AA483+'Bet Log'!$AC483+'Bet Log'!$AE483)</f>
        <v>0</v>
      </c>
    </row>
    <row r="484" ht="14.25" customHeight="1">
      <c r="A484" s="92" t="str">
        <f>Games!A481</f>
        <v/>
      </c>
      <c r="B484" s="92" t="str">
        <f>IF('Prediction Log'!B499=0, "",'Prediction Log'!B499)</f>
        <v/>
      </c>
      <c r="C484" s="92" t="str">
        <f>IF('Prediction Log'!C499=0, "",'Prediction Log'!C499)</f>
        <v/>
      </c>
      <c r="D484" s="92" t="str">
        <f>IF('Prediction Log'!D499=0, "",'Prediction Log'!D499)</f>
        <v/>
      </c>
      <c r="E484" s="92" t="str">
        <f>IF('Prediction Log'!E499=0, "",'Prediction Log'!E499)</f>
        <v/>
      </c>
      <c r="F484" s="92" t="str">
        <f>IF('Prediction Log'!I499=0, "",'Prediction Log'!I499)</f>
        <v/>
      </c>
      <c r="G484" s="70" t="str">
        <f>IF(ISBLANK(Games!B481), "",'Prediction Log'!$J499)</f>
        <v/>
      </c>
      <c r="H484" s="93" t="str">
        <f>'Prediction Log'!$K499</f>
        <v/>
      </c>
      <c r="I484" s="92" t="str">
        <f>IF(ISBLANK(Games!M481), "",IF(AND(Games!M481="",Games!N481=""),"",IF(ISTEXT(Games!N481), "Side",Games!M481)))</f>
        <v/>
      </c>
      <c r="J484" s="92" t="str">
        <f>IF(ISBLANK(Games!M481), "",IF('Bet Log'!$I484="Spread", Games!O481, ""))</f>
        <v/>
      </c>
      <c r="K484" s="92" t="str">
        <f>IF(ISBLANK(Games!N481), "",IF(ISTEXT(Games!N481), Games!N481, ""))</f>
        <v/>
      </c>
      <c r="L484" s="92" t="str">
        <f>IF(ISBLANK(Games!Q481), "", Games!Q481)</f>
        <v/>
      </c>
      <c r="M484" s="92"/>
      <c r="N484" s="94"/>
      <c r="O484" s="94"/>
      <c r="P484" s="95"/>
      <c r="Q484" s="95"/>
      <c r="R484" s="95"/>
      <c r="S484" s="95"/>
      <c r="T484" s="96" t="n">
        <f t="shared" si="2"/>
        <v>0</v>
      </c>
      <c r="U484" s="96" t="n">
        <f t="shared" si="3"/>
        <v>0</v>
      </c>
      <c r="V484" s="96" t="n">
        <f t="shared" si="4"/>
        <v>0</v>
      </c>
      <c r="W484" s="96" t="n">
        <f t="shared" si="5"/>
        <v>0</v>
      </c>
      <c r="X484" s="96" t="n">
        <f t="shared" si="6"/>
        <v>0</v>
      </c>
      <c r="Y484" s="96" t="n">
        <f t="shared" si="7"/>
        <v>0</v>
      </c>
      <c r="Z484" s="95" t="str">
        <f>IF(OR(ISBLANK('Prediction Log'!N499),ISBLANK('Bet Log'!$N484)), "", IF('Prediction Log'!W499="Y", "W", "L"))</f>
        <v/>
      </c>
      <c r="AA484" s="96" t="str">
        <f t="shared" si="8"/>
        <v/>
      </c>
      <c r="AB484" s="95" t="str">
        <f>IF(OR(ISBLANK('Prediction Log'!N499),ISBLANK('Bet Log'!$O484)), "", IF('Prediction Log'!X499="Y", "W", "L"))</f>
        <v/>
      </c>
      <c r="AC484" s="96" t="str">
        <f t="shared" si="9"/>
        <v/>
      </c>
      <c r="AD484" s="95"/>
      <c r="AE484" s="92" t="str">
        <f t="shared" si="10"/>
        <v/>
      </c>
      <c r="AF484" s="97" t="n">
        <f>IF(ISERROR('Bet Log'!$AA484+'Bet Log'!$AC484+'Bet Log'!$AE484), "", 'Bet Log'!$AA484+'Bet Log'!$AC484+'Bet Log'!$AE484)</f>
        <v>0</v>
      </c>
    </row>
    <row r="485" ht="14.25" customHeight="1">
      <c r="A485" s="92" t="str">
        <f>Games!A482</f>
        <v/>
      </c>
      <c r="B485" s="92" t="str">
        <f>IF('Prediction Log'!B500=0, "",'Prediction Log'!B500)</f>
        <v/>
      </c>
      <c r="C485" s="92" t="str">
        <f>IF('Prediction Log'!C500=0, "",'Prediction Log'!C500)</f>
        <v/>
      </c>
      <c r="D485" s="92" t="str">
        <f>IF('Prediction Log'!D500=0, "",'Prediction Log'!D500)</f>
        <v/>
      </c>
      <c r="E485" s="92" t="str">
        <f>IF('Prediction Log'!E500=0, "",'Prediction Log'!E500)</f>
        <v/>
      </c>
      <c r="F485" s="92" t="str">
        <f>IF('Prediction Log'!I500=0, "",'Prediction Log'!I500)</f>
        <v/>
      </c>
      <c r="G485" s="70" t="str">
        <f>IF(ISBLANK(Games!B482), "",'Prediction Log'!$J500)</f>
        <v/>
      </c>
      <c r="H485" s="93" t="str">
        <f>'Prediction Log'!$K500</f>
        <v/>
      </c>
      <c r="I485" s="92" t="str">
        <f>IF(ISBLANK(Games!M482), "",IF(AND(Games!M482="",Games!N482=""),"",IF(ISTEXT(Games!N482), "Side",Games!M482)))</f>
        <v/>
      </c>
      <c r="J485" s="92" t="str">
        <f>IF(ISBLANK(Games!M482), "",IF('Bet Log'!$I485="Spread", Games!O482, ""))</f>
        <v/>
      </c>
      <c r="K485" s="92" t="str">
        <f>IF(ISBLANK(Games!N482), "",IF(ISTEXT(Games!N482), Games!N482, ""))</f>
        <v/>
      </c>
      <c r="L485" s="92" t="str">
        <f>IF(ISBLANK(Games!Q482), "", Games!Q482)</f>
        <v/>
      </c>
      <c r="M485" s="92"/>
      <c r="N485" s="94"/>
      <c r="O485" s="94"/>
      <c r="P485" s="95"/>
      <c r="Q485" s="95"/>
      <c r="R485" s="95"/>
      <c r="S485" s="95"/>
      <c r="T485" s="96" t="n">
        <f t="shared" si="2"/>
        <v>0</v>
      </c>
      <c r="U485" s="96" t="n">
        <f t="shared" si="3"/>
        <v>0</v>
      </c>
      <c r="V485" s="96" t="n">
        <f t="shared" si="4"/>
        <v>0</v>
      </c>
      <c r="W485" s="96" t="n">
        <f t="shared" si="5"/>
        <v>0</v>
      </c>
      <c r="X485" s="96" t="n">
        <f t="shared" si="6"/>
        <v>0</v>
      </c>
      <c r="Y485" s="96" t="n">
        <f t="shared" si="7"/>
        <v>0</v>
      </c>
      <c r="Z485" s="95" t="str">
        <f>IF(OR(ISBLANK('Prediction Log'!N500),ISBLANK('Bet Log'!$N485)), "", IF('Prediction Log'!W500="Y", "W", "L"))</f>
        <v/>
      </c>
      <c r="AA485" s="96" t="str">
        <f t="shared" si="8"/>
        <v/>
      </c>
      <c r="AB485" s="95" t="str">
        <f>IF(OR(ISBLANK('Prediction Log'!N500),ISBLANK('Bet Log'!$O485)), "", IF('Prediction Log'!X500="Y", "W", "L"))</f>
        <v/>
      </c>
      <c r="AC485" s="96" t="str">
        <f t="shared" si="9"/>
        <v/>
      </c>
      <c r="AD485" s="95"/>
      <c r="AE485" s="92" t="str">
        <f t="shared" si="10"/>
        <v/>
      </c>
      <c r="AF485" s="97" t="n">
        <f>IF(ISERROR('Bet Log'!$AA485+'Bet Log'!$AC485+'Bet Log'!$AE485), "", 'Bet Log'!$AA485+'Bet Log'!$AC485+'Bet Log'!$AE485)</f>
        <v>0</v>
      </c>
    </row>
    <row r="486" ht="14.25" customHeight="1">
      <c r="A486" s="92" t="str">
        <f>Games!A483</f>
        <v/>
      </c>
      <c r="B486" s="92" t="str">
        <f>IF('Prediction Log'!B501=0, "",'Prediction Log'!B501)</f>
        <v/>
      </c>
      <c r="C486" s="92" t="str">
        <f>IF('Prediction Log'!C501=0, "",'Prediction Log'!C501)</f>
        <v/>
      </c>
      <c r="D486" s="92" t="str">
        <f>IF('Prediction Log'!D501=0, "",'Prediction Log'!D501)</f>
        <v/>
      </c>
      <c r="E486" s="92" t="str">
        <f>IF('Prediction Log'!E501=0, "",'Prediction Log'!E501)</f>
        <v/>
      </c>
      <c r="F486" s="92" t="str">
        <f>IF('Prediction Log'!I501=0, "",'Prediction Log'!I501)</f>
        <v/>
      </c>
      <c r="G486" s="70" t="str">
        <f>IF(ISBLANK(Games!B483), "",'Prediction Log'!$J501)</f>
        <v/>
      </c>
      <c r="H486" s="93" t="str">
        <f>'Prediction Log'!$K501</f>
        <v/>
      </c>
      <c r="I486" s="92" t="str">
        <f>IF(ISBLANK(Games!M483), "",IF(AND(Games!M483="",Games!N483=""),"",IF(ISTEXT(Games!N483), "Side",Games!M483)))</f>
        <v/>
      </c>
      <c r="J486" s="92" t="str">
        <f>IF(ISBLANK(Games!M483), "",IF('Bet Log'!$I486="Spread", Games!O483, ""))</f>
        <v/>
      </c>
      <c r="K486" s="92" t="str">
        <f>IF(ISBLANK(Games!N483), "",IF(ISTEXT(Games!N483), Games!N483, ""))</f>
        <v/>
      </c>
      <c r="L486" s="92" t="str">
        <f>IF(ISBLANK(Games!Q483), "", Games!Q483)</f>
        <v/>
      </c>
      <c r="M486" s="92"/>
      <c r="N486" s="94"/>
      <c r="O486" s="94"/>
      <c r="P486" s="95"/>
      <c r="Q486" s="95"/>
      <c r="R486" s="95"/>
      <c r="S486" s="95"/>
      <c r="T486" s="96" t="n">
        <f t="shared" si="2"/>
        <v>0</v>
      </c>
      <c r="U486" s="96" t="n">
        <f t="shared" si="3"/>
        <v>0</v>
      </c>
      <c r="V486" s="96" t="n">
        <f t="shared" si="4"/>
        <v>0</v>
      </c>
      <c r="W486" s="96" t="n">
        <f t="shared" si="5"/>
        <v>0</v>
      </c>
      <c r="X486" s="96" t="n">
        <f t="shared" si="6"/>
        <v>0</v>
      </c>
      <c r="Y486" s="96" t="n">
        <f t="shared" si="7"/>
        <v>0</v>
      </c>
      <c r="Z486" s="95" t="str">
        <f>IF(OR(ISBLANK('Prediction Log'!N501),ISBLANK('Bet Log'!$N486)), "", IF('Prediction Log'!W501="Y", "W", "L"))</f>
        <v/>
      </c>
      <c r="AA486" s="96" t="str">
        <f t="shared" si="8"/>
        <v/>
      </c>
      <c r="AB486" s="95" t="str">
        <f>IF(OR(ISBLANK('Prediction Log'!N501),ISBLANK('Bet Log'!$O486)), "", IF('Prediction Log'!X501="Y", "W", "L"))</f>
        <v/>
      </c>
      <c r="AC486" s="96" t="str">
        <f t="shared" si="9"/>
        <v/>
      </c>
      <c r="AD486" s="95"/>
      <c r="AE486" s="92" t="str">
        <f t="shared" si="10"/>
        <v/>
      </c>
      <c r="AF486" s="97" t="n">
        <f>IF(ISERROR('Bet Log'!$AA486+'Bet Log'!$AC486+'Bet Log'!$AE486), "", 'Bet Log'!$AA486+'Bet Log'!$AC486+'Bet Log'!$AE486)</f>
        <v>0</v>
      </c>
    </row>
    <row r="487" ht="14.25" customHeight="1">
      <c r="A487" s="92" t="str">
        <f>Games!A484</f>
        <v/>
      </c>
      <c r="B487" s="92" t="str">
        <f>IF('Prediction Log'!B502=0, "",'Prediction Log'!B502)</f>
        <v/>
      </c>
      <c r="C487" s="92" t="str">
        <f>IF('Prediction Log'!C502=0, "",'Prediction Log'!C502)</f>
        <v/>
      </c>
      <c r="D487" s="92" t="str">
        <f>IF('Prediction Log'!D502=0, "",'Prediction Log'!D502)</f>
        <v/>
      </c>
      <c r="E487" s="92" t="str">
        <f>IF('Prediction Log'!E502=0, "",'Prediction Log'!E502)</f>
        <v/>
      </c>
      <c r="F487" s="92" t="str">
        <f>IF('Prediction Log'!I502=0, "",'Prediction Log'!I502)</f>
        <v/>
      </c>
      <c r="G487" s="70" t="str">
        <f>IF(ISBLANK(Games!B484), "",'Prediction Log'!$J502)</f>
        <v/>
      </c>
      <c r="H487" s="93" t="str">
        <f>'Prediction Log'!$K502</f>
        <v/>
      </c>
      <c r="I487" s="92" t="str">
        <f>IF(ISBLANK(Games!M484), "",IF(AND(Games!M484="",Games!N484=""),"",IF(ISTEXT(Games!N484), "Side",Games!M484)))</f>
        <v/>
      </c>
      <c r="J487" s="92" t="str">
        <f>IF(ISBLANK(Games!M484), "",IF('Bet Log'!$I487="Spread", Games!O484, ""))</f>
        <v/>
      </c>
      <c r="K487" s="92" t="str">
        <f>IF(ISBLANK(Games!N484), "",IF(ISTEXT(Games!N484), Games!N484, ""))</f>
        <v/>
      </c>
      <c r="L487" s="92" t="str">
        <f>IF(ISBLANK(Games!Q484), "", Games!Q484)</f>
        <v/>
      </c>
      <c r="M487" s="92"/>
      <c r="N487" s="94"/>
      <c r="O487" s="94"/>
      <c r="P487" s="95"/>
      <c r="Q487" s="95"/>
      <c r="R487" s="95"/>
      <c r="S487" s="95"/>
      <c r="T487" s="96" t="n">
        <f t="shared" si="2"/>
        <v>0</v>
      </c>
      <c r="U487" s="96" t="n">
        <f t="shared" si="3"/>
        <v>0</v>
      </c>
      <c r="V487" s="96" t="n">
        <f t="shared" si="4"/>
        <v>0</v>
      </c>
      <c r="W487" s="96" t="n">
        <f t="shared" si="5"/>
        <v>0</v>
      </c>
      <c r="X487" s="96" t="n">
        <f t="shared" si="6"/>
        <v>0</v>
      </c>
      <c r="Y487" s="96" t="n">
        <f t="shared" si="7"/>
        <v>0</v>
      </c>
      <c r="Z487" s="95" t="str">
        <f>IF(OR(ISBLANK('Prediction Log'!N502),ISBLANK('Bet Log'!$N487)), "", IF('Prediction Log'!W502="Y", "W", "L"))</f>
        <v/>
      </c>
      <c r="AA487" s="96" t="str">
        <f t="shared" si="8"/>
        <v/>
      </c>
      <c r="AB487" s="95" t="str">
        <f>IF(OR(ISBLANK('Prediction Log'!N502),ISBLANK('Bet Log'!$O487)), "", IF('Prediction Log'!X502="Y", "W", "L"))</f>
        <v/>
      </c>
      <c r="AC487" s="96" t="str">
        <f t="shared" si="9"/>
        <v/>
      </c>
      <c r="AD487" s="95"/>
      <c r="AE487" s="92" t="str">
        <f t="shared" si="10"/>
        <v/>
      </c>
      <c r="AF487" s="97" t="n">
        <f>IF(ISERROR('Bet Log'!$AA487+'Bet Log'!$AC487+'Bet Log'!$AE487), "", 'Bet Log'!$AA487+'Bet Log'!$AC487+'Bet Log'!$AE487)</f>
        <v>0</v>
      </c>
    </row>
    <row r="488" ht="14.25" customHeight="1">
      <c r="A488" s="92" t="str">
        <f>Games!A485</f>
        <v/>
      </c>
      <c r="B488" s="92" t="str">
        <f>IF('Prediction Log'!B503=0, "",'Prediction Log'!B503)</f>
        <v/>
      </c>
      <c r="C488" s="92" t="str">
        <f>IF('Prediction Log'!C503=0, "",'Prediction Log'!C503)</f>
        <v/>
      </c>
      <c r="D488" s="92" t="str">
        <f>IF('Prediction Log'!D503=0, "",'Prediction Log'!D503)</f>
        <v/>
      </c>
      <c r="E488" s="92" t="str">
        <f>IF('Prediction Log'!E503=0, "",'Prediction Log'!E503)</f>
        <v/>
      </c>
      <c r="F488" s="92" t="str">
        <f>IF('Prediction Log'!I503=0, "",'Prediction Log'!I503)</f>
        <v/>
      </c>
      <c r="G488" s="70" t="str">
        <f>IF(ISBLANK(Games!B485), "",'Prediction Log'!$J503)</f>
        <v/>
      </c>
      <c r="H488" s="93" t="str">
        <f>'Prediction Log'!$K503</f>
        <v/>
      </c>
      <c r="I488" s="92" t="str">
        <f>IF(ISBLANK(Games!M485), "",IF(AND(Games!M485="",Games!N485=""),"",IF(ISTEXT(Games!N485), "Side",Games!M485)))</f>
        <v/>
      </c>
      <c r="J488" s="92" t="str">
        <f>IF(ISBLANK(Games!M485), "",IF('Bet Log'!$I488="Spread", Games!O485, ""))</f>
        <v/>
      </c>
      <c r="K488" s="92" t="str">
        <f>IF(ISBLANK(Games!N485), "",IF(ISTEXT(Games!N485), Games!N485, ""))</f>
        <v/>
      </c>
      <c r="L488" s="92" t="str">
        <f>IF(ISBLANK(Games!Q485), "", Games!Q485)</f>
        <v/>
      </c>
      <c r="M488" s="92"/>
      <c r="N488" s="94"/>
      <c r="O488" s="94"/>
      <c r="P488" s="95"/>
      <c r="Q488" s="95"/>
      <c r="R488" s="95"/>
      <c r="S488" s="95"/>
      <c r="T488" s="96" t="n">
        <f t="shared" si="2"/>
        <v>0</v>
      </c>
      <c r="U488" s="96" t="n">
        <f t="shared" si="3"/>
        <v>0</v>
      </c>
      <c r="V488" s="96" t="n">
        <f t="shared" si="4"/>
        <v>0</v>
      </c>
      <c r="W488" s="96" t="n">
        <f t="shared" si="5"/>
        <v>0</v>
      </c>
      <c r="X488" s="96" t="n">
        <f t="shared" si="6"/>
        <v>0</v>
      </c>
      <c r="Y488" s="96" t="n">
        <f t="shared" si="7"/>
        <v>0</v>
      </c>
      <c r="Z488" s="95" t="str">
        <f>IF(OR(ISBLANK('Prediction Log'!N503),ISBLANK('Bet Log'!$N488)), "", IF('Prediction Log'!W503="Y", "W", "L"))</f>
        <v/>
      </c>
      <c r="AA488" s="96" t="str">
        <f t="shared" si="8"/>
        <v/>
      </c>
      <c r="AB488" s="95" t="str">
        <f>IF(OR(ISBLANK('Prediction Log'!N503),ISBLANK('Bet Log'!$O488)), "", IF('Prediction Log'!X503="Y", "W", "L"))</f>
        <v/>
      </c>
      <c r="AC488" s="96" t="str">
        <f t="shared" si="9"/>
        <v/>
      </c>
      <c r="AD488" s="95"/>
      <c r="AE488" s="92" t="str">
        <f t="shared" si="10"/>
        <v/>
      </c>
      <c r="AF488" s="97" t="n">
        <f>IF(ISERROR('Bet Log'!$AA488+'Bet Log'!$AC488+'Bet Log'!$AE488), "", 'Bet Log'!$AA488+'Bet Log'!$AC488+'Bet Log'!$AE488)</f>
        <v>0</v>
      </c>
    </row>
    <row r="489" ht="14.25" customHeight="1">
      <c r="A489" s="92" t="str">
        <f>Games!A486</f>
        <v/>
      </c>
      <c r="B489" s="92" t="str">
        <f>IF('Prediction Log'!B504=0, "",'Prediction Log'!B504)</f>
        <v/>
      </c>
      <c r="C489" s="92" t="str">
        <f>IF('Prediction Log'!C504=0, "",'Prediction Log'!C504)</f>
        <v/>
      </c>
      <c r="D489" s="92" t="str">
        <f>IF('Prediction Log'!D504=0, "",'Prediction Log'!D504)</f>
        <v/>
      </c>
      <c r="E489" s="92" t="str">
        <f>IF('Prediction Log'!E504=0, "",'Prediction Log'!E504)</f>
        <v/>
      </c>
      <c r="F489" s="92" t="str">
        <f>IF('Prediction Log'!I504=0, "",'Prediction Log'!I504)</f>
        <v/>
      </c>
      <c r="G489" s="70" t="str">
        <f>IF(ISBLANK(Games!B486), "",'Prediction Log'!$J504)</f>
        <v/>
      </c>
      <c r="H489" s="93" t="str">
        <f>'Prediction Log'!$K504</f>
        <v/>
      </c>
      <c r="I489" s="92" t="str">
        <f>IF(ISBLANK(Games!M486), "",IF(AND(Games!M486="",Games!N486=""),"",IF(ISTEXT(Games!N486), "Side",Games!M486)))</f>
        <v/>
      </c>
      <c r="J489" s="92" t="str">
        <f>IF(ISBLANK(Games!M486), "",IF('Bet Log'!$I489="Spread", Games!O486, ""))</f>
        <v/>
      </c>
      <c r="K489" s="92" t="str">
        <f>IF(ISBLANK(Games!N486), "",IF(ISTEXT(Games!N486), Games!N486, ""))</f>
        <v/>
      </c>
      <c r="L489" s="92" t="str">
        <f>IF(ISBLANK(Games!Q486), "", Games!Q486)</f>
        <v/>
      </c>
      <c r="M489" s="92"/>
      <c r="N489" s="94"/>
      <c r="O489" s="94"/>
      <c r="P489" s="95"/>
      <c r="Q489" s="95"/>
      <c r="R489" s="95"/>
      <c r="S489" s="95"/>
      <c r="T489" s="96" t="n">
        <f t="shared" si="2"/>
        <v>0</v>
      </c>
      <c r="U489" s="96" t="n">
        <f t="shared" si="3"/>
        <v>0</v>
      </c>
      <c r="V489" s="96" t="n">
        <f t="shared" si="4"/>
        <v>0</v>
      </c>
      <c r="W489" s="96" t="n">
        <f t="shared" si="5"/>
        <v>0</v>
      </c>
      <c r="X489" s="96" t="n">
        <f t="shared" si="6"/>
        <v>0</v>
      </c>
      <c r="Y489" s="96" t="n">
        <f t="shared" si="7"/>
        <v>0</v>
      </c>
      <c r="Z489" s="95" t="str">
        <f>IF(OR(ISBLANK('Prediction Log'!N504),ISBLANK('Bet Log'!$N489)), "", IF('Prediction Log'!W504="Y", "W", "L"))</f>
        <v/>
      </c>
      <c r="AA489" s="96" t="str">
        <f t="shared" si="8"/>
        <v/>
      </c>
      <c r="AB489" s="95" t="str">
        <f>IF(OR(ISBLANK('Prediction Log'!N504),ISBLANK('Bet Log'!$O489)), "", IF('Prediction Log'!X504="Y", "W", "L"))</f>
        <v/>
      </c>
      <c r="AC489" s="96" t="str">
        <f t="shared" si="9"/>
        <v/>
      </c>
      <c r="AD489" s="95"/>
      <c r="AE489" s="92" t="str">
        <f t="shared" si="10"/>
        <v/>
      </c>
      <c r="AF489" s="97" t="n">
        <f>IF(ISERROR('Bet Log'!$AA489+'Bet Log'!$AC489+'Bet Log'!$AE489), "", 'Bet Log'!$AA489+'Bet Log'!$AC489+'Bet Log'!$AE489)</f>
        <v>0</v>
      </c>
    </row>
    <row r="490" ht="14.25" customHeight="1">
      <c r="A490" s="92" t="str">
        <f>Games!A487</f>
        <v/>
      </c>
      <c r="B490" s="92" t="str">
        <f>IF('Prediction Log'!B505=0, "",'Prediction Log'!B505)</f>
        <v/>
      </c>
      <c r="C490" s="92" t="str">
        <f>IF('Prediction Log'!C505=0, "",'Prediction Log'!C505)</f>
        <v/>
      </c>
      <c r="D490" s="92" t="str">
        <f>IF('Prediction Log'!D505=0, "",'Prediction Log'!D505)</f>
        <v/>
      </c>
      <c r="E490" s="92" t="str">
        <f>IF('Prediction Log'!E505=0, "",'Prediction Log'!E505)</f>
        <v/>
      </c>
      <c r="F490" s="92" t="str">
        <f>IF('Prediction Log'!I505=0, "",'Prediction Log'!I505)</f>
        <v/>
      </c>
      <c r="G490" s="70" t="str">
        <f>IF(ISBLANK(Games!B487), "",'Prediction Log'!$J505)</f>
        <v/>
      </c>
      <c r="H490" s="93" t="str">
        <f>'Prediction Log'!$K505</f>
        <v/>
      </c>
      <c r="I490" s="92" t="str">
        <f>IF(ISBLANK(Games!M487), "",IF(AND(Games!M487="",Games!N487=""),"",IF(ISTEXT(Games!N487), "Side",Games!M487)))</f>
        <v/>
      </c>
      <c r="J490" s="92" t="str">
        <f>IF(ISBLANK(Games!M487), "",IF('Bet Log'!$I490="Spread", Games!O487, ""))</f>
        <v/>
      </c>
      <c r="K490" s="92" t="str">
        <f>IF(ISBLANK(Games!N487), "",IF(ISTEXT(Games!N487), Games!N487, ""))</f>
        <v/>
      </c>
      <c r="L490" s="92" t="str">
        <f>IF(ISBLANK(Games!Q487), "", Games!Q487)</f>
        <v/>
      </c>
      <c r="M490" s="92"/>
      <c r="N490" s="94"/>
      <c r="O490" s="94"/>
      <c r="P490" s="95"/>
      <c r="Q490" s="95"/>
      <c r="R490" s="95"/>
      <c r="S490" s="95"/>
      <c r="T490" s="96" t="n">
        <f t="shared" si="2"/>
        <v>0</v>
      </c>
      <c r="U490" s="96" t="n">
        <f t="shared" si="3"/>
        <v>0</v>
      </c>
      <c r="V490" s="96" t="n">
        <f t="shared" si="4"/>
        <v>0</v>
      </c>
      <c r="W490" s="96" t="n">
        <f t="shared" si="5"/>
        <v>0</v>
      </c>
      <c r="X490" s="96" t="n">
        <f t="shared" si="6"/>
        <v>0</v>
      </c>
      <c r="Y490" s="96" t="n">
        <f t="shared" si="7"/>
        <v>0</v>
      </c>
      <c r="Z490" s="95" t="str">
        <f>IF(OR(ISBLANK('Prediction Log'!N505),ISBLANK('Bet Log'!$N490)), "", IF('Prediction Log'!W505="Y", "W", "L"))</f>
        <v/>
      </c>
      <c r="AA490" s="96" t="str">
        <f t="shared" si="8"/>
        <v/>
      </c>
      <c r="AB490" s="95" t="str">
        <f>IF(OR(ISBLANK('Prediction Log'!N505),ISBLANK('Bet Log'!$O490)), "", IF('Prediction Log'!X505="Y", "W", "L"))</f>
        <v/>
      </c>
      <c r="AC490" s="96" t="str">
        <f t="shared" si="9"/>
        <v/>
      </c>
      <c r="AD490" s="95"/>
      <c r="AE490" s="92" t="str">
        <f t="shared" si="10"/>
        <v/>
      </c>
      <c r="AF490" s="97" t="n">
        <f>IF(ISERROR('Bet Log'!$AA490+'Bet Log'!$AC490+'Bet Log'!$AE490), "", 'Bet Log'!$AA490+'Bet Log'!$AC490+'Bet Log'!$AE490)</f>
        <v>0</v>
      </c>
    </row>
    <row r="491" ht="14.25" customHeight="1">
      <c r="A491" s="92" t="str">
        <f>Games!A488</f>
        <v/>
      </c>
      <c r="B491" s="92" t="str">
        <f>IF('Prediction Log'!B506=0, "",'Prediction Log'!B506)</f>
        <v/>
      </c>
      <c r="C491" s="92" t="str">
        <f>IF('Prediction Log'!C506=0, "",'Prediction Log'!C506)</f>
        <v/>
      </c>
      <c r="D491" s="92" t="str">
        <f>IF('Prediction Log'!D506=0, "",'Prediction Log'!D506)</f>
        <v/>
      </c>
      <c r="E491" s="92" t="str">
        <f>IF('Prediction Log'!E506=0, "",'Prediction Log'!E506)</f>
        <v/>
      </c>
      <c r="F491" s="92" t="str">
        <f>IF('Prediction Log'!I506=0, "",'Prediction Log'!I506)</f>
        <v/>
      </c>
      <c r="G491" s="70" t="str">
        <f>IF(ISBLANK(Games!B488), "",'Prediction Log'!$J506)</f>
        <v/>
      </c>
      <c r="H491" s="93" t="str">
        <f>'Prediction Log'!$K506</f>
        <v/>
      </c>
      <c r="I491" s="92" t="str">
        <f>IF(ISBLANK(Games!M488), "",IF(AND(Games!M488="",Games!N488=""),"",IF(ISTEXT(Games!N488), "Side",Games!M488)))</f>
        <v/>
      </c>
      <c r="J491" s="92" t="str">
        <f>IF(ISBLANK(Games!M488), "",IF('Bet Log'!$I491="Spread", Games!O488, ""))</f>
        <v/>
      </c>
      <c r="K491" s="92" t="str">
        <f>IF(ISBLANK(Games!N488), "",IF(ISTEXT(Games!N488), Games!N488, ""))</f>
        <v/>
      </c>
      <c r="L491" s="92" t="str">
        <f>IF(ISBLANK(Games!Q488), "", Games!Q488)</f>
        <v/>
      </c>
      <c r="M491" s="92"/>
      <c r="N491" s="94"/>
      <c r="O491" s="94"/>
      <c r="P491" s="95"/>
      <c r="Q491" s="95"/>
      <c r="R491" s="95"/>
      <c r="S491" s="95"/>
      <c r="T491" s="96" t="n">
        <f t="shared" si="2"/>
        <v>0</v>
      </c>
      <c r="U491" s="96" t="n">
        <f t="shared" si="3"/>
        <v>0</v>
      </c>
      <c r="V491" s="96" t="n">
        <f t="shared" si="4"/>
        <v>0</v>
      </c>
      <c r="W491" s="96" t="n">
        <f t="shared" si="5"/>
        <v>0</v>
      </c>
      <c r="X491" s="96" t="n">
        <f t="shared" si="6"/>
        <v>0</v>
      </c>
      <c r="Y491" s="96" t="n">
        <f t="shared" si="7"/>
        <v>0</v>
      </c>
      <c r="Z491" s="95" t="str">
        <f>IF(OR(ISBLANK('Prediction Log'!N506),ISBLANK('Bet Log'!$N491)), "", IF('Prediction Log'!W506="Y", "W", "L"))</f>
        <v/>
      </c>
      <c r="AA491" s="96" t="str">
        <f t="shared" si="8"/>
        <v/>
      </c>
      <c r="AB491" s="95" t="str">
        <f>IF(OR(ISBLANK('Prediction Log'!N506),ISBLANK('Bet Log'!$O491)), "", IF('Prediction Log'!X506="Y", "W", "L"))</f>
        <v/>
      </c>
      <c r="AC491" s="96" t="str">
        <f t="shared" si="9"/>
        <v/>
      </c>
      <c r="AD491" s="95"/>
      <c r="AE491" s="92" t="str">
        <f t="shared" si="10"/>
        <v/>
      </c>
      <c r="AF491" s="97" t="n">
        <f>IF(ISERROR('Bet Log'!$AA491+'Bet Log'!$AC491+'Bet Log'!$AE491), "", 'Bet Log'!$AA491+'Bet Log'!$AC491+'Bet Log'!$AE491)</f>
        <v>0</v>
      </c>
    </row>
    <row r="492" ht="14.25" customHeight="1">
      <c r="A492" s="92" t="str">
        <f>Games!A489</f>
        <v/>
      </c>
      <c r="B492" s="92" t="str">
        <f>IF('Prediction Log'!B507=0, "",'Prediction Log'!B507)</f>
        <v/>
      </c>
      <c r="C492" s="92" t="str">
        <f>IF('Prediction Log'!C507=0, "",'Prediction Log'!C507)</f>
        <v/>
      </c>
      <c r="D492" s="92" t="str">
        <f>IF('Prediction Log'!D507=0, "",'Prediction Log'!D507)</f>
        <v/>
      </c>
      <c r="E492" s="92" t="str">
        <f>IF('Prediction Log'!E507=0, "",'Prediction Log'!E507)</f>
        <v/>
      </c>
      <c r="F492" s="92" t="str">
        <f>IF('Prediction Log'!I507=0, "",'Prediction Log'!I507)</f>
        <v/>
      </c>
      <c r="G492" s="70" t="str">
        <f>IF(ISBLANK(Games!B489), "",'Prediction Log'!$J507)</f>
        <v/>
      </c>
      <c r="H492" s="93" t="str">
        <f>'Prediction Log'!$K507</f>
        <v/>
      </c>
      <c r="I492" s="92" t="str">
        <f>IF(ISBLANK(Games!M489), "",IF(AND(Games!M489="",Games!N489=""),"",IF(ISTEXT(Games!N489), "Side",Games!M489)))</f>
        <v/>
      </c>
      <c r="J492" s="92" t="str">
        <f>IF(ISBLANK(Games!M489), "",IF('Bet Log'!$I492="Spread", Games!O489, ""))</f>
        <v/>
      </c>
      <c r="K492" s="92" t="str">
        <f>IF(ISBLANK(Games!N489), "",IF(ISTEXT(Games!N489), Games!N489, ""))</f>
        <v/>
      </c>
      <c r="L492" s="92" t="str">
        <f>IF(ISBLANK(Games!Q489), "", Games!Q489)</f>
        <v/>
      </c>
      <c r="M492" s="92"/>
      <c r="N492" s="94"/>
      <c r="O492" s="94"/>
      <c r="P492" s="95"/>
      <c r="Q492" s="95"/>
      <c r="R492" s="95"/>
      <c r="S492" s="95"/>
      <c r="T492" s="96" t="n">
        <f t="shared" si="2"/>
        <v>0</v>
      </c>
      <c r="U492" s="96" t="n">
        <f t="shared" si="3"/>
        <v>0</v>
      </c>
      <c r="V492" s="96" t="n">
        <f t="shared" si="4"/>
        <v>0</v>
      </c>
      <c r="W492" s="96" t="n">
        <f t="shared" si="5"/>
        <v>0</v>
      </c>
      <c r="X492" s="96" t="n">
        <f t="shared" si="6"/>
        <v>0</v>
      </c>
      <c r="Y492" s="96" t="n">
        <f t="shared" si="7"/>
        <v>0</v>
      </c>
      <c r="Z492" s="95" t="str">
        <f>IF(OR(ISBLANK('Prediction Log'!N507),ISBLANK('Bet Log'!$N492)), "", IF('Prediction Log'!W507="Y", "W", "L"))</f>
        <v/>
      </c>
      <c r="AA492" s="96" t="str">
        <f t="shared" si="8"/>
        <v/>
      </c>
      <c r="AB492" s="95" t="str">
        <f>IF(OR(ISBLANK('Prediction Log'!N507),ISBLANK('Bet Log'!$O492)), "", IF('Prediction Log'!X507="Y", "W", "L"))</f>
        <v/>
      </c>
      <c r="AC492" s="96" t="str">
        <f t="shared" si="9"/>
        <v/>
      </c>
      <c r="AD492" s="95"/>
      <c r="AE492" s="92" t="str">
        <f t="shared" si="10"/>
        <v/>
      </c>
      <c r="AF492" s="97" t="n">
        <f>IF(ISERROR('Bet Log'!$AA492+'Bet Log'!$AC492+'Bet Log'!$AE492), "", 'Bet Log'!$AA492+'Bet Log'!$AC492+'Bet Log'!$AE492)</f>
        <v>0</v>
      </c>
    </row>
    <row r="493" ht="14.25" customHeight="1">
      <c r="A493" s="92" t="str">
        <f>Games!A490</f>
        <v/>
      </c>
      <c r="B493" s="92" t="str">
        <f>IF('Prediction Log'!B508=0, "",'Prediction Log'!B508)</f>
        <v/>
      </c>
      <c r="C493" s="92" t="str">
        <f>IF('Prediction Log'!C508=0, "",'Prediction Log'!C508)</f>
        <v/>
      </c>
      <c r="D493" s="92" t="str">
        <f>IF('Prediction Log'!D508=0, "",'Prediction Log'!D508)</f>
        <v/>
      </c>
      <c r="E493" s="92" t="str">
        <f>IF('Prediction Log'!E508=0, "",'Prediction Log'!E508)</f>
        <v/>
      </c>
      <c r="F493" s="92" t="str">
        <f>IF('Prediction Log'!I508=0, "",'Prediction Log'!I508)</f>
        <v/>
      </c>
      <c r="G493" s="70" t="str">
        <f>IF(ISBLANK(Games!B490), "",'Prediction Log'!$J508)</f>
        <v/>
      </c>
      <c r="H493" s="93" t="str">
        <f>'Prediction Log'!$K508</f>
        <v/>
      </c>
      <c r="I493" s="92" t="str">
        <f>IF(ISBLANK(Games!M490), "",IF(AND(Games!M490="",Games!N490=""),"",IF(ISTEXT(Games!N490), "Side",Games!M490)))</f>
        <v/>
      </c>
      <c r="J493" s="92" t="str">
        <f>IF(ISBLANK(Games!M490), "",IF('Bet Log'!$I493="Spread", Games!O490, ""))</f>
        <v/>
      </c>
      <c r="K493" s="92" t="str">
        <f>IF(ISBLANK(Games!N490), "",IF(ISTEXT(Games!N490), Games!N490, ""))</f>
        <v/>
      </c>
      <c r="L493" s="92" t="str">
        <f>IF(ISBLANK(Games!Q490), "", Games!Q490)</f>
        <v/>
      </c>
      <c r="M493" s="92"/>
      <c r="N493" s="94"/>
      <c r="O493" s="94"/>
      <c r="P493" s="95"/>
      <c r="Q493" s="95"/>
      <c r="R493" s="95"/>
      <c r="S493" s="95"/>
      <c r="T493" s="96" t="n">
        <f t="shared" si="2"/>
        <v>0</v>
      </c>
      <c r="U493" s="96" t="n">
        <f t="shared" si="3"/>
        <v>0</v>
      </c>
      <c r="V493" s="96" t="n">
        <f t="shared" si="4"/>
        <v>0</v>
      </c>
      <c r="W493" s="96" t="n">
        <f t="shared" si="5"/>
        <v>0</v>
      </c>
      <c r="X493" s="96" t="n">
        <f t="shared" si="6"/>
        <v>0</v>
      </c>
      <c r="Y493" s="96" t="n">
        <f t="shared" si="7"/>
        <v>0</v>
      </c>
      <c r="Z493" s="95" t="str">
        <f>IF(OR(ISBLANK('Prediction Log'!N508),ISBLANK('Bet Log'!$N493)), "", IF('Prediction Log'!W508="Y", "W", "L"))</f>
        <v/>
      </c>
      <c r="AA493" s="96" t="str">
        <f t="shared" si="8"/>
        <v/>
      </c>
      <c r="AB493" s="95" t="str">
        <f>IF(OR(ISBLANK('Prediction Log'!N508),ISBLANK('Bet Log'!$O493)), "", IF('Prediction Log'!X508="Y", "W", "L"))</f>
        <v/>
      </c>
      <c r="AC493" s="96" t="str">
        <f t="shared" si="9"/>
        <v/>
      </c>
      <c r="AD493" s="95"/>
      <c r="AE493" s="92" t="str">
        <f t="shared" si="10"/>
        <v/>
      </c>
      <c r="AF493" s="97" t="n">
        <f>IF(ISERROR('Bet Log'!$AA493+'Bet Log'!$AC493+'Bet Log'!$AE493), "", 'Bet Log'!$AA493+'Bet Log'!$AC493+'Bet Log'!$AE493)</f>
        <v>0</v>
      </c>
    </row>
    <row r="494" ht="14.25" customHeight="1">
      <c r="A494" s="92" t="str">
        <f>Games!A491</f>
        <v/>
      </c>
      <c r="B494" s="92" t="str">
        <f>IF('Prediction Log'!B509=0, "",'Prediction Log'!B509)</f>
        <v/>
      </c>
      <c r="C494" s="92" t="str">
        <f>IF('Prediction Log'!C509=0, "",'Prediction Log'!C509)</f>
        <v/>
      </c>
      <c r="D494" s="92" t="str">
        <f>IF('Prediction Log'!D509=0, "",'Prediction Log'!D509)</f>
        <v/>
      </c>
      <c r="E494" s="92" t="str">
        <f>IF('Prediction Log'!E509=0, "",'Prediction Log'!E509)</f>
        <v/>
      </c>
      <c r="F494" s="92" t="str">
        <f>IF('Prediction Log'!I509=0, "",'Prediction Log'!I509)</f>
        <v/>
      </c>
      <c r="G494" s="70" t="str">
        <f>IF(ISBLANK(Games!B491), "",'Prediction Log'!$J509)</f>
        <v/>
      </c>
      <c r="H494" s="93" t="str">
        <f>'Prediction Log'!$K509</f>
        <v/>
      </c>
      <c r="I494" s="92" t="str">
        <f>IF(ISBLANK(Games!M491), "",IF(AND(Games!M491="",Games!N491=""),"",IF(ISTEXT(Games!N491), "Side",Games!M491)))</f>
        <v/>
      </c>
      <c r="J494" s="92" t="str">
        <f>IF(ISBLANK(Games!M491), "",IF('Bet Log'!$I494="Spread", Games!O491, ""))</f>
        <v/>
      </c>
      <c r="K494" s="92" t="str">
        <f>IF(ISBLANK(Games!N491), "",IF(ISTEXT(Games!N491), Games!N491, ""))</f>
        <v/>
      </c>
      <c r="L494" s="92" t="str">
        <f>IF(ISBLANK(Games!Q491), "", Games!Q491)</f>
        <v/>
      </c>
      <c r="M494" s="92"/>
      <c r="N494" s="94"/>
      <c r="O494" s="94"/>
      <c r="P494" s="95"/>
      <c r="Q494" s="95"/>
      <c r="R494" s="95"/>
      <c r="S494" s="95"/>
      <c r="T494" s="96" t="n">
        <f t="shared" si="2"/>
        <v>0</v>
      </c>
      <c r="U494" s="96" t="n">
        <f t="shared" si="3"/>
        <v>0</v>
      </c>
      <c r="V494" s="96" t="n">
        <f t="shared" si="4"/>
        <v>0</v>
      </c>
      <c r="W494" s="96" t="n">
        <f t="shared" si="5"/>
        <v>0</v>
      </c>
      <c r="X494" s="96" t="n">
        <f t="shared" si="6"/>
        <v>0</v>
      </c>
      <c r="Y494" s="96" t="n">
        <f t="shared" si="7"/>
        <v>0</v>
      </c>
      <c r="Z494" s="95" t="str">
        <f>IF(OR(ISBLANK('Prediction Log'!N509),ISBLANK('Bet Log'!$N494)), "", IF('Prediction Log'!W509="Y", "W", "L"))</f>
        <v/>
      </c>
      <c r="AA494" s="96" t="str">
        <f t="shared" si="8"/>
        <v/>
      </c>
      <c r="AB494" s="95" t="str">
        <f>IF(OR(ISBLANK('Prediction Log'!N509),ISBLANK('Bet Log'!$O494)), "", IF('Prediction Log'!X509="Y", "W", "L"))</f>
        <v/>
      </c>
      <c r="AC494" s="96" t="str">
        <f t="shared" si="9"/>
        <v/>
      </c>
      <c r="AD494" s="95"/>
      <c r="AE494" s="92" t="str">
        <f t="shared" si="10"/>
        <v/>
      </c>
      <c r="AF494" s="97" t="n">
        <f>IF(ISERROR('Bet Log'!$AA494+'Bet Log'!$AC494+'Bet Log'!$AE494), "", 'Bet Log'!$AA494+'Bet Log'!$AC494+'Bet Log'!$AE494)</f>
        <v>0</v>
      </c>
    </row>
    <row r="495" ht="14.25" customHeight="1">
      <c r="A495" s="92" t="str">
        <f>Games!A492</f>
        <v/>
      </c>
      <c r="B495" s="92" t="str">
        <f>IF('Prediction Log'!B510=0, "",'Prediction Log'!B510)</f>
        <v/>
      </c>
      <c r="C495" s="92" t="str">
        <f>IF('Prediction Log'!C510=0, "",'Prediction Log'!C510)</f>
        <v/>
      </c>
      <c r="D495" s="92" t="str">
        <f>IF('Prediction Log'!D510=0, "",'Prediction Log'!D510)</f>
        <v/>
      </c>
      <c r="E495" s="92" t="str">
        <f>IF('Prediction Log'!E510=0, "",'Prediction Log'!E510)</f>
        <v/>
      </c>
      <c r="F495" s="92" t="str">
        <f>IF('Prediction Log'!I510=0, "",'Prediction Log'!I510)</f>
        <v/>
      </c>
      <c r="G495" s="70" t="str">
        <f>IF(ISBLANK(Games!B492), "",'Prediction Log'!$J510)</f>
        <v/>
      </c>
      <c r="H495" s="93" t="str">
        <f>'Prediction Log'!$K510</f>
        <v/>
      </c>
      <c r="I495" s="92" t="str">
        <f>IF(ISBLANK(Games!M492), "",IF(AND(Games!M492="",Games!N492=""),"",IF(ISTEXT(Games!N492), "Side",Games!M492)))</f>
        <v/>
      </c>
      <c r="J495" s="92" t="str">
        <f>IF(ISBLANK(Games!M492), "",IF('Bet Log'!$I495="Spread", Games!O492, ""))</f>
        <v/>
      </c>
      <c r="K495" s="92" t="str">
        <f>IF(ISBLANK(Games!N492), "",IF(ISTEXT(Games!N492), Games!N492, ""))</f>
        <v/>
      </c>
      <c r="L495" s="92" t="str">
        <f>IF(ISBLANK(Games!Q492), "", Games!Q492)</f>
        <v/>
      </c>
      <c r="M495" s="92"/>
      <c r="N495" s="94"/>
      <c r="O495" s="94"/>
      <c r="P495" s="95"/>
      <c r="Q495" s="95"/>
      <c r="R495" s="95"/>
      <c r="S495" s="95"/>
      <c r="T495" s="96" t="n">
        <f t="shared" si="2"/>
        <v>0</v>
      </c>
      <c r="U495" s="96" t="n">
        <f t="shared" si="3"/>
        <v>0</v>
      </c>
      <c r="V495" s="96" t="n">
        <f t="shared" si="4"/>
        <v>0</v>
      </c>
      <c r="W495" s="96" t="n">
        <f t="shared" si="5"/>
        <v>0</v>
      </c>
      <c r="X495" s="96" t="n">
        <f t="shared" si="6"/>
        <v>0</v>
      </c>
      <c r="Y495" s="96" t="n">
        <f t="shared" si="7"/>
        <v>0</v>
      </c>
      <c r="Z495" s="95" t="str">
        <f>IF(OR(ISBLANK('Prediction Log'!N510),ISBLANK('Bet Log'!$N495)), "", IF('Prediction Log'!W510="Y", "W", "L"))</f>
        <v/>
      </c>
      <c r="AA495" s="96" t="str">
        <f t="shared" si="8"/>
        <v/>
      </c>
      <c r="AB495" s="95" t="str">
        <f>IF(OR(ISBLANK('Prediction Log'!N510),ISBLANK('Bet Log'!$O495)), "", IF('Prediction Log'!X510="Y", "W", "L"))</f>
        <v/>
      </c>
      <c r="AC495" s="96" t="str">
        <f t="shared" si="9"/>
        <v/>
      </c>
      <c r="AD495" s="95"/>
      <c r="AE495" s="92" t="str">
        <f t="shared" si="10"/>
        <v/>
      </c>
      <c r="AF495" s="97" t="n">
        <f>IF(ISERROR('Bet Log'!$AA495+'Bet Log'!$AC495+'Bet Log'!$AE495), "", 'Bet Log'!$AA495+'Bet Log'!$AC495+'Bet Log'!$AE495)</f>
        <v>0</v>
      </c>
    </row>
    <row r="496" ht="14.25" customHeight="1">
      <c r="A496" s="92" t="str">
        <f>Games!A493</f>
        <v/>
      </c>
      <c r="B496" s="92" t="str">
        <f>IF('Prediction Log'!B511=0, "",'Prediction Log'!B511)</f>
        <v/>
      </c>
      <c r="C496" s="92" t="str">
        <f>IF('Prediction Log'!C511=0, "",'Prediction Log'!C511)</f>
        <v/>
      </c>
      <c r="D496" s="92" t="str">
        <f>IF('Prediction Log'!D511=0, "",'Prediction Log'!D511)</f>
        <v/>
      </c>
      <c r="E496" s="92" t="str">
        <f>IF('Prediction Log'!E511=0, "",'Prediction Log'!E511)</f>
        <v/>
      </c>
      <c r="F496" s="92" t="str">
        <f>IF('Prediction Log'!I511=0, "",'Prediction Log'!I511)</f>
        <v/>
      </c>
      <c r="G496" s="70" t="str">
        <f>IF(ISBLANK(Games!B493), "",'Prediction Log'!$J511)</f>
        <v/>
      </c>
      <c r="H496" s="93" t="str">
        <f>'Prediction Log'!$K511</f>
        <v/>
      </c>
      <c r="I496" s="92" t="str">
        <f>IF(ISBLANK(Games!M493), "",IF(AND(Games!M493="",Games!N493=""),"",IF(ISTEXT(Games!N493), "Side",Games!M493)))</f>
        <v/>
      </c>
      <c r="J496" s="92" t="str">
        <f>IF(ISBLANK(Games!M493), "",IF('Bet Log'!$I496="Spread", Games!O493, ""))</f>
        <v/>
      </c>
      <c r="K496" s="92" t="str">
        <f>IF(ISBLANK(Games!N493), "",IF(ISTEXT(Games!N493), Games!N493, ""))</f>
        <v/>
      </c>
      <c r="L496" s="92" t="str">
        <f>IF(ISBLANK(Games!Q493), "", Games!Q493)</f>
        <v/>
      </c>
      <c r="M496" s="92"/>
      <c r="N496" s="94"/>
      <c r="O496" s="94"/>
      <c r="P496" s="95"/>
      <c r="Q496" s="95"/>
      <c r="R496" s="95"/>
      <c r="S496" s="95"/>
      <c r="T496" s="96" t="n">
        <f t="shared" si="2"/>
        <v>0</v>
      </c>
      <c r="U496" s="96" t="n">
        <f t="shared" si="3"/>
        <v>0</v>
      </c>
      <c r="V496" s="96" t="n">
        <f t="shared" si="4"/>
        <v>0</v>
      </c>
      <c r="W496" s="96" t="n">
        <f t="shared" si="5"/>
        <v>0</v>
      </c>
      <c r="X496" s="96" t="n">
        <f t="shared" si="6"/>
        <v>0</v>
      </c>
      <c r="Y496" s="96" t="n">
        <f t="shared" si="7"/>
        <v>0</v>
      </c>
      <c r="Z496" s="95" t="str">
        <f>IF(OR(ISBLANK('Prediction Log'!N511),ISBLANK('Bet Log'!$N496)), "", IF('Prediction Log'!W511="Y", "W", "L"))</f>
        <v/>
      </c>
      <c r="AA496" s="96" t="str">
        <f t="shared" si="8"/>
        <v/>
      </c>
      <c r="AB496" s="95" t="str">
        <f>IF(OR(ISBLANK('Prediction Log'!N511),ISBLANK('Bet Log'!$O496)), "", IF('Prediction Log'!X511="Y", "W", "L"))</f>
        <v/>
      </c>
      <c r="AC496" s="96" t="str">
        <f t="shared" si="9"/>
        <v/>
      </c>
      <c r="AD496" s="95"/>
      <c r="AE496" s="92" t="str">
        <f t="shared" si="10"/>
        <v/>
      </c>
      <c r="AF496" s="97" t="n">
        <f>IF(ISERROR('Bet Log'!$AA496+'Bet Log'!$AC496+'Bet Log'!$AE496), "", 'Bet Log'!$AA496+'Bet Log'!$AC496+'Bet Log'!$AE496)</f>
        <v>0</v>
      </c>
    </row>
    <row r="497" ht="14.25" customHeight="1">
      <c r="A497" s="92" t="str">
        <f>Games!A494</f>
        <v/>
      </c>
      <c r="B497" s="92" t="str">
        <f>IF('Prediction Log'!B512=0, "",'Prediction Log'!B512)</f>
        <v/>
      </c>
      <c r="C497" s="92" t="str">
        <f>IF('Prediction Log'!C512=0, "",'Prediction Log'!C512)</f>
        <v/>
      </c>
      <c r="D497" s="92" t="str">
        <f>IF('Prediction Log'!D512=0, "",'Prediction Log'!D512)</f>
        <v/>
      </c>
      <c r="E497" s="92" t="str">
        <f>IF('Prediction Log'!E512=0, "",'Prediction Log'!E512)</f>
        <v/>
      </c>
      <c r="F497" s="92" t="str">
        <f>IF('Prediction Log'!I512=0, "",'Prediction Log'!I512)</f>
        <v/>
      </c>
      <c r="G497" s="70" t="str">
        <f>IF(ISBLANK(Games!B494), "",'Prediction Log'!$J512)</f>
        <v/>
      </c>
      <c r="H497" s="93" t="str">
        <f>'Prediction Log'!$K512</f>
        <v/>
      </c>
      <c r="I497" s="92" t="str">
        <f>IF(ISBLANK(Games!M494), "",IF(AND(Games!M494="",Games!N494=""),"",IF(ISTEXT(Games!N494), "Side",Games!M494)))</f>
        <v/>
      </c>
      <c r="J497" s="92" t="str">
        <f>IF(ISBLANK(Games!M494), "",IF('Bet Log'!$I497="Spread", Games!O494, ""))</f>
        <v/>
      </c>
      <c r="K497" s="92" t="str">
        <f>IF(ISBLANK(Games!N494), "",IF(ISTEXT(Games!N494), Games!N494, ""))</f>
        <v/>
      </c>
      <c r="L497" s="92" t="str">
        <f>IF(ISBLANK(Games!Q494), "", Games!Q494)</f>
        <v/>
      </c>
      <c r="M497" s="92"/>
      <c r="N497" s="94"/>
      <c r="O497" s="94"/>
      <c r="P497" s="95"/>
      <c r="Q497" s="95"/>
      <c r="R497" s="95"/>
      <c r="S497" s="95"/>
      <c r="T497" s="96" t="n">
        <f t="shared" si="2"/>
        <v>0</v>
      </c>
      <c r="U497" s="96" t="n">
        <f t="shared" si="3"/>
        <v>0</v>
      </c>
      <c r="V497" s="96" t="n">
        <f t="shared" si="4"/>
        <v>0</v>
      </c>
      <c r="W497" s="96" t="n">
        <f t="shared" si="5"/>
        <v>0</v>
      </c>
      <c r="X497" s="96" t="n">
        <f t="shared" si="6"/>
        <v>0</v>
      </c>
      <c r="Y497" s="96" t="n">
        <f t="shared" si="7"/>
        <v>0</v>
      </c>
      <c r="Z497" s="95" t="str">
        <f>IF(OR(ISBLANK('Prediction Log'!N512),ISBLANK('Bet Log'!$N497)), "", IF('Prediction Log'!W512="Y", "W", "L"))</f>
        <v/>
      </c>
      <c r="AA497" s="96" t="str">
        <f t="shared" si="8"/>
        <v/>
      </c>
      <c r="AB497" s="95" t="str">
        <f>IF(OR(ISBLANK('Prediction Log'!N512),ISBLANK('Bet Log'!$O497)), "", IF('Prediction Log'!X512="Y", "W", "L"))</f>
        <v/>
      </c>
      <c r="AC497" s="96" t="str">
        <f t="shared" si="9"/>
        <v/>
      </c>
      <c r="AD497" s="95"/>
      <c r="AE497" s="92" t="str">
        <f t="shared" si="10"/>
        <v/>
      </c>
      <c r="AF497" s="97" t="n">
        <f>IF(ISERROR('Bet Log'!$AA497+'Bet Log'!$AC497+'Bet Log'!$AE497), "", 'Bet Log'!$AA497+'Bet Log'!$AC497+'Bet Log'!$AE497)</f>
        <v>0</v>
      </c>
    </row>
    <row r="498" ht="14.25" customHeight="1">
      <c r="A498" s="92" t="str">
        <f>Games!A495</f>
        <v/>
      </c>
      <c r="B498" s="92" t="str">
        <f>IF('Prediction Log'!B513=0, "",'Prediction Log'!B513)</f>
        <v/>
      </c>
      <c r="C498" s="92" t="str">
        <f>IF('Prediction Log'!C513=0, "",'Prediction Log'!C513)</f>
        <v/>
      </c>
      <c r="D498" s="92" t="str">
        <f>IF('Prediction Log'!D513=0, "",'Prediction Log'!D513)</f>
        <v/>
      </c>
      <c r="E498" s="92" t="str">
        <f>IF('Prediction Log'!E513=0, "",'Prediction Log'!E513)</f>
        <v/>
      </c>
      <c r="F498" s="92" t="str">
        <f>IF('Prediction Log'!I513=0, "",'Prediction Log'!I513)</f>
        <v/>
      </c>
      <c r="G498" s="70" t="str">
        <f>IF(ISBLANK(Games!B495), "",'Prediction Log'!$J513)</f>
        <v/>
      </c>
      <c r="H498" s="93" t="str">
        <f>'Prediction Log'!$K513</f>
        <v/>
      </c>
      <c r="I498" s="92" t="str">
        <f>IF(ISBLANK(Games!M495), "",IF(AND(Games!M495="",Games!N495=""),"",IF(ISTEXT(Games!N495), "Side",Games!M495)))</f>
        <v/>
      </c>
      <c r="J498" s="92" t="str">
        <f>IF(ISBLANK(Games!M495), "",IF('Bet Log'!$I498="Spread", Games!O495, ""))</f>
        <v/>
      </c>
      <c r="K498" s="92" t="str">
        <f>IF(ISBLANK(Games!N495), "",IF(ISTEXT(Games!N495), Games!N495, ""))</f>
        <v/>
      </c>
      <c r="L498" s="92" t="str">
        <f>IF(ISBLANK(Games!Q495), "", Games!Q495)</f>
        <v/>
      </c>
      <c r="M498" s="92"/>
      <c r="N498" s="94"/>
      <c r="O498" s="94"/>
      <c r="P498" s="95"/>
      <c r="Q498" s="95"/>
      <c r="R498" s="95"/>
      <c r="S498" s="95"/>
      <c r="T498" s="96" t="n">
        <f t="shared" si="2"/>
        <v>0</v>
      </c>
      <c r="U498" s="96" t="n">
        <f t="shared" si="3"/>
        <v>0</v>
      </c>
      <c r="V498" s="96" t="n">
        <f t="shared" si="4"/>
        <v>0</v>
      </c>
      <c r="W498" s="96" t="n">
        <f t="shared" si="5"/>
        <v>0</v>
      </c>
      <c r="X498" s="96" t="n">
        <f t="shared" si="6"/>
        <v>0</v>
      </c>
      <c r="Y498" s="96" t="n">
        <f t="shared" si="7"/>
        <v>0</v>
      </c>
      <c r="Z498" s="95" t="str">
        <f>IF(OR(ISBLANK('Prediction Log'!N513),ISBLANK('Bet Log'!$N498)), "", IF('Prediction Log'!W513="Y", "W", "L"))</f>
        <v/>
      </c>
      <c r="AA498" s="96" t="str">
        <f t="shared" si="8"/>
        <v/>
      </c>
      <c r="AB498" s="95" t="str">
        <f>IF(OR(ISBLANK('Prediction Log'!N513),ISBLANK('Bet Log'!$O498)), "", IF('Prediction Log'!X513="Y", "W", "L"))</f>
        <v/>
      </c>
      <c r="AC498" s="96" t="str">
        <f t="shared" si="9"/>
        <v/>
      </c>
      <c r="AD498" s="95"/>
      <c r="AE498" s="92" t="str">
        <f t="shared" si="10"/>
        <v/>
      </c>
      <c r="AF498" s="97" t="n">
        <f>IF(ISERROR('Bet Log'!$AA498+'Bet Log'!$AC498+'Bet Log'!$AE498), "", 'Bet Log'!$AA498+'Bet Log'!$AC498+'Bet Log'!$AE498)</f>
        <v>0</v>
      </c>
    </row>
    <row r="499" ht="14.25" customHeight="1">
      <c r="A499" s="92" t="str">
        <f>Games!A496</f>
        <v/>
      </c>
      <c r="B499" s="92" t="str">
        <f>IF('Prediction Log'!B514=0, "",'Prediction Log'!B514)</f>
        <v/>
      </c>
      <c r="C499" s="92" t="str">
        <f>IF('Prediction Log'!C514=0, "",'Prediction Log'!C514)</f>
        <v/>
      </c>
      <c r="D499" s="92" t="str">
        <f>IF('Prediction Log'!D514=0, "",'Prediction Log'!D514)</f>
        <v/>
      </c>
      <c r="E499" s="92" t="str">
        <f>IF('Prediction Log'!E514=0, "",'Prediction Log'!E514)</f>
        <v/>
      </c>
      <c r="F499" s="92" t="str">
        <f>IF('Prediction Log'!I514=0, "",'Prediction Log'!I514)</f>
        <v/>
      </c>
      <c r="G499" s="70" t="str">
        <f>IF(ISBLANK(Games!B496), "",'Prediction Log'!$J514)</f>
        <v/>
      </c>
      <c r="H499" s="93" t="str">
        <f>'Prediction Log'!$K514</f>
        <v/>
      </c>
      <c r="I499" s="92" t="str">
        <f>IF(ISBLANK(Games!M496), "",IF(AND(Games!M496="",Games!N496=""),"",IF(ISTEXT(Games!N496), "Side",Games!M496)))</f>
        <v/>
      </c>
      <c r="J499" s="92" t="str">
        <f>IF(ISBLANK(Games!M496), "",IF('Bet Log'!$I499="Spread", Games!O496, ""))</f>
        <v/>
      </c>
      <c r="K499" s="92" t="str">
        <f>IF(ISBLANK(Games!N496), "",IF(ISTEXT(Games!N496), Games!N496, ""))</f>
        <v/>
      </c>
      <c r="L499" s="92" t="str">
        <f>IF(ISBLANK(Games!Q496), "", Games!Q496)</f>
        <v/>
      </c>
      <c r="M499" s="92"/>
      <c r="N499" s="94"/>
      <c r="O499" s="94"/>
      <c r="P499" s="95"/>
      <c r="Q499" s="95"/>
      <c r="R499" s="95"/>
      <c r="S499" s="95"/>
      <c r="T499" s="96" t="n">
        <f t="shared" si="2"/>
        <v>0</v>
      </c>
      <c r="U499" s="96" t="n">
        <f t="shared" si="3"/>
        <v>0</v>
      </c>
      <c r="V499" s="96" t="n">
        <f t="shared" si="4"/>
        <v>0</v>
      </c>
      <c r="W499" s="96" t="n">
        <f t="shared" si="5"/>
        <v>0</v>
      </c>
      <c r="X499" s="96" t="n">
        <f t="shared" si="6"/>
        <v>0</v>
      </c>
      <c r="Y499" s="96" t="n">
        <f t="shared" si="7"/>
        <v>0</v>
      </c>
      <c r="Z499" s="95" t="str">
        <f>IF(OR(ISBLANK('Prediction Log'!N514),ISBLANK('Bet Log'!$N499)), "", IF('Prediction Log'!W514="Y", "W", "L"))</f>
        <v/>
      </c>
      <c r="AA499" s="96" t="str">
        <f t="shared" si="8"/>
        <v/>
      </c>
      <c r="AB499" s="95" t="str">
        <f>IF(OR(ISBLANK('Prediction Log'!N514),ISBLANK('Bet Log'!$O499)), "", IF('Prediction Log'!X514="Y", "W", "L"))</f>
        <v/>
      </c>
      <c r="AC499" s="96" t="str">
        <f t="shared" si="9"/>
        <v/>
      </c>
      <c r="AD499" s="95"/>
      <c r="AE499" s="92" t="str">
        <f t="shared" si="10"/>
        <v/>
      </c>
      <c r="AF499" s="97" t="n">
        <f>IF(ISERROR('Bet Log'!$AA499+'Bet Log'!$AC499+'Bet Log'!$AE499), "", 'Bet Log'!$AA499+'Bet Log'!$AC499+'Bet Log'!$AE499)</f>
        <v>0</v>
      </c>
    </row>
    <row r="500" ht="14.25" customHeight="1">
      <c r="A500" s="92" t="str">
        <f>Games!A497</f>
        <v/>
      </c>
      <c r="B500" s="92" t="str">
        <f>IF('Prediction Log'!B515=0, "",'Prediction Log'!B515)</f>
        <v/>
      </c>
      <c r="C500" s="92" t="str">
        <f>IF('Prediction Log'!C515=0, "",'Prediction Log'!C515)</f>
        <v/>
      </c>
      <c r="D500" s="92" t="str">
        <f>IF('Prediction Log'!D515=0, "",'Prediction Log'!D515)</f>
        <v/>
      </c>
      <c r="E500" s="92" t="str">
        <f>IF('Prediction Log'!E515=0, "",'Prediction Log'!E515)</f>
        <v/>
      </c>
      <c r="F500" s="92" t="str">
        <f>IF('Prediction Log'!I515=0, "",'Prediction Log'!I515)</f>
        <v/>
      </c>
      <c r="G500" s="70" t="str">
        <f>IF(ISBLANK(Games!B497), "",'Prediction Log'!$J515)</f>
        <v/>
      </c>
      <c r="H500" s="93" t="str">
        <f>'Prediction Log'!$K515</f>
        <v/>
      </c>
      <c r="I500" s="92" t="str">
        <f>IF(ISBLANK(Games!M497), "",IF(AND(Games!M497="",Games!N497=""),"",IF(ISTEXT(Games!N497), "Side",Games!M497)))</f>
        <v/>
      </c>
      <c r="J500" s="92" t="str">
        <f>IF(ISBLANK(Games!M497), "",IF('Bet Log'!$I500="Spread", Games!O497, ""))</f>
        <v/>
      </c>
      <c r="K500" s="92" t="str">
        <f>IF(ISBLANK(Games!N497), "",IF(ISTEXT(Games!N497), Games!N497, ""))</f>
        <v/>
      </c>
      <c r="L500" s="92" t="str">
        <f>IF(ISBLANK(Games!Q497), "", Games!Q497)</f>
        <v/>
      </c>
      <c r="M500" s="92"/>
      <c r="N500" s="94"/>
      <c r="O500" s="94"/>
      <c r="P500" s="95"/>
      <c r="Q500" s="95"/>
      <c r="R500" s="95"/>
      <c r="S500" s="95"/>
      <c r="T500" s="96" t="n">
        <f t="shared" si="2"/>
        <v>0</v>
      </c>
      <c r="U500" s="96" t="n">
        <f t="shared" si="3"/>
        <v>0</v>
      </c>
      <c r="V500" s="96" t="n">
        <f t="shared" si="4"/>
        <v>0</v>
      </c>
      <c r="W500" s="96" t="n">
        <f t="shared" si="5"/>
        <v>0</v>
      </c>
      <c r="X500" s="96" t="n">
        <f t="shared" si="6"/>
        <v>0</v>
      </c>
      <c r="Y500" s="96" t="n">
        <f t="shared" si="7"/>
        <v>0</v>
      </c>
      <c r="Z500" s="95" t="str">
        <f>IF(OR(ISBLANK('Prediction Log'!N515),ISBLANK('Bet Log'!$N500)), "", IF('Prediction Log'!W515="Y", "W", "L"))</f>
        <v/>
      </c>
      <c r="AA500" s="96" t="str">
        <f t="shared" si="8"/>
        <v/>
      </c>
      <c r="AB500" s="95" t="str">
        <f>IF(OR(ISBLANK('Prediction Log'!N515),ISBLANK('Bet Log'!$O500)), "", IF('Prediction Log'!X515="Y", "W", "L"))</f>
        <v/>
      </c>
      <c r="AC500" s="96" t="str">
        <f t="shared" si="9"/>
        <v/>
      </c>
      <c r="AD500" s="95"/>
      <c r="AE500" s="92" t="str">
        <f t="shared" si="10"/>
        <v/>
      </c>
      <c r="AF500" s="97" t="n">
        <f>IF(ISERROR('Bet Log'!$AA500+'Bet Log'!$AC500+'Bet Log'!$AE500), "", 'Bet Log'!$AA500+'Bet Log'!$AC500+'Bet Log'!$AE500)</f>
        <v>0</v>
      </c>
    </row>
    <row r="501" ht="14.25" customHeight="1">
      <c r="A501" s="92" t="str">
        <f>Games!A498</f>
        <v/>
      </c>
      <c r="B501" s="92" t="str">
        <f>IF('Prediction Log'!B516=0, "",'Prediction Log'!B516)</f>
        <v/>
      </c>
      <c r="C501" s="92" t="str">
        <f>IF('Prediction Log'!C516=0, "",'Prediction Log'!C516)</f>
        <v/>
      </c>
      <c r="D501" s="92" t="str">
        <f>IF('Prediction Log'!D516=0, "",'Prediction Log'!D516)</f>
        <v/>
      </c>
      <c r="E501" s="92" t="str">
        <f>IF('Prediction Log'!E516=0, "",'Prediction Log'!E516)</f>
        <v/>
      </c>
      <c r="F501" s="92" t="str">
        <f>IF('Prediction Log'!I516=0, "",'Prediction Log'!I516)</f>
        <v/>
      </c>
      <c r="G501" s="70" t="str">
        <f>IF(ISBLANK(Games!B498), "",'Prediction Log'!$J516)</f>
        <v/>
      </c>
      <c r="H501" s="93" t="str">
        <f>'Prediction Log'!$K516</f>
        <v/>
      </c>
      <c r="I501" s="92" t="str">
        <f>IF(ISBLANK(Games!M498), "",IF(AND(Games!M498="",Games!N498=""),"",IF(ISTEXT(Games!N498), "Side",Games!M498)))</f>
        <v/>
      </c>
      <c r="J501" s="92" t="str">
        <f>IF(ISBLANK(Games!M498), "",IF('Bet Log'!$I501="Spread", Games!O498, ""))</f>
        <v/>
      </c>
      <c r="K501" s="92" t="str">
        <f>IF(ISBLANK(Games!N498), "",IF(ISTEXT(Games!N498), Games!N498, ""))</f>
        <v/>
      </c>
      <c r="L501" s="92" t="str">
        <f>IF(ISBLANK(Games!Q498), "", Games!Q498)</f>
        <v/>
      </c>
      <c r="M501" s="92"/>
      <c r="N501" s="94"/>
      <c r="O501" s="94"/>
      <c r="P501" s="95"/>
      <c r="Q501" s="95"/>
      <c r="R501" s="95"/>
      <c r="S501" s="95"/>
      <c r="T501" s="96" t="n">
        <f t="shared" si="2"/>
        <v>0</v>
      </c>
      <c r="U501" s="96" t="n">
        <f t="shared" si="3"/>
        <v>0</v>
      </c>
      <c r="V501" s="96" t="n">
        <f t="shared" si="4"/>
        <v>0</v>
      </c>
      <c r="W501" s="96" t="n">
        <f t="shared" si="5"/>
        <v>0</v>
      </c>
      <c r="X501" s="96" t="n">
        <f t="shared" si="6"/>
        <v>0</v>
      </c>
      <c r="Y501" s="96" t="n">
        <f t="shared" si="7"/>
        <v>0</v>
      </c>
      <c r="Z501" s="95" t="str">
        <f>IF(OR(ISBLANK('Prediction Log'!N516),ISBLANK('Bet Log'!$N501)), "", IF('Prediction Log'!W516="Y", "W", "L"))</f>
        <v/>
      </c>
      <c r="AA501" s="96" t="str">
        <f t="shared" si="8"/>
        <v/>
      </c>
      <c r="AB501" s="95" t="str">
        <f>IF(OR(ISBLANK('Prediction Log'!N516),ISBLANK('Bet Log'!$O501)), "", IF('Prediction Log'!X516="Y", "W", "L"))</f>
        <v/>
      </c>
      <c r="AC501" s="96" t="str">
        <f t="shared" si="9"/>
        <v/>
      </c>
      <c r="AD501" s="95"/>
      <c r="AE501" s="92" t="str">
        <f t="shared" si="10"/>
        <v/>
      </c>
      <c r="AF501" s="97" t="n">
        <f>IF(ISERROR('Bet Log'!$AA501+'Bet Log'!$AC501+'Bet Log'!$AE501), "", 'Bet Log'!$AA501+'Bet Log'!$AC501+'Bet Log'!$AE501)</f>
        <v>0</v>
      </c>
    </row>
    <row r="502" ht="14.25" customHeight="1">
      <c r="A502" s="92" t="str">
        <f>Games!A499</f>
        <v/>
      </c>
      <c r="B502" s="92" t="str">
        <f>IF('Prediction Log'!B517=0, "",'Prediction Log'!B517)</f>
        <v/>
      </c>
      <c r="C502" s="92" t="str">
        <f>IF('Prediction Log'!C517=0, "",'Prediction Log'!C517)</f>
        <v/>
      </c>
      <c r="D502" s="92" t="str">
        <f>IF('Prediction Log'!D517=0, "",'Prediction Log'!D517)</f>
        <v/>
      </c>
      <c r="E502" s="92" t="str">
        <f>IF('Prediction Log'!E517=0, "",'Prediction Log'!E517)</f>
        <v/>
      </c>
      <c r="F502" s="92" t="str">
        <f>IF('Prediction Log'!I517=0, "",'Prediction Log'!I517)</f>
        <v/>
      </c>
      <c r="G502" s="70" t="str">
        <f>IF(ISBLANK(Games!B499), "",'Prediction Log'!$J517)</f>
        <v/>
      </c>
      <c r="H502" s="93" t="str">
        <f>'Prediction Log'!$K517</f>
        <v/>
      </c>
      <c r="I502" s="92" t="str">
        <f>IF(ISBLANK(Games!M499), "",IF(AND(Games!M499="",Games!N499=""),"",IF(ISTEXT(Games!N499), "Side",Games!M499)))</f>
        <v/>
      </c>
      <c r="J502" s="92" t="str">
        <f>IF(ISBLANK(Games!M499), "",IF('Bet Log'!$I502="Spread", Games!O499, ""))</f>
        <v/>
      </c>
      <c r="K502" s="92" t="str">
        <f>IF(ISBLANK(Games!N499), "",IF(ISTEXT(Games!N499), Games!N499, ""))</f>
        <v/>
      </c>
      <c r="L502" s="92" t="str">
        <f>IF(ISBLANK(Games!Q499), "", Games!Q499)</f>
        <v/>
      </c>
      <c r="M502" s="92"/>
      <c r="N502" s="94"/>
      <c r="O502" s="94"/>
      <c r="P502" s="95"/>
      <c r="Q502" s="95"/>
      <c r="R502" s="95"/>
      <c r="S502" s="95"/>
      <c r="T502" s="96" t="n">
        <f t="shared" si="2"/>
        <v>0</v>
      </c>
      <c r="U502" s="96" t="n">
        <f t="shared" si="3"/>
        <v>0</v>
      </c>
      <c r="V502" s="96" t="n">
        <f t="shared" si="4"/>
        <v>0</v>
      </c>
      <c r="W502" s="96" t="n">
        <f t="shared" si="5"/>
        <v>0</v>
      </c>
      <c r="X502" s="96" t="n">
        <f t="shared" si="6"/>
        <v>0</v>
      </c>
      <c r="Y502" s="96" t="n">
        <f t="shared" si="7"/>
        <v>0</v>
      </c>
      <c r="Z502" s="95" t="str">
        <f>IF(OR(ISBLANK('Prediction Log'!N517),ISBLANK('Bet Log'!$N502)), "", IF('Prediction Log'!W517="Y", "W", "L"))</f>
        <v/>
      </c>
      <c r="AA502" s="96" t="str">
        <f t="shared" si="8"/>
        <v/>
      </c>
      <c r="AB502" s="95" t="str">
        <f>IF(OR(ISBLANK('Prediction Log'!N517),ISBLANK('Bet Log'!$O502)), "", IF('Prediction Log'!X517="Y", "W", "L"))</f>
        <v/>
      </c>
      <c r="AC502" s="96" t="str">
        <f t="shared" si="9"/>
        <v/>
      </c>
      <c r="AD502" s="95"/>
      <c r="AE502" s="92" t="str">
        <f t="shared" si="10"/>
        <v/>
      </c>
      <c r="AF502" s="97" t="n">
        <f>IF(ISERROR('Bet Log'!$AA502+'Bet Log'!$AC502+'Bet Log'!$AE502), "", 'Bet Log'!$AA502+'Bet Log'!$AC502+'Bet Log'!$AE502)</f>
        <v>0</v>
      </c>
    </row>
    <row r="503" ht="14.25" customHeight="1">
      <c r="A503" s="92" t="str">
        <f>Games!A500</f>
        <v/>
      </c>
      <c r="B503" s="92" t="str">
        <f>IF('Prediction Log'!B518=0, "",'Prediction Log'!B518)</f>
        <v/>
      </c>
      <c r="C503" s="92" t="str">
        <f>IF('Prediction Log'!C518=0, "",'Prediction Log'!C518)</f>
        <v/>
      </c>
      <c r="D503" s="92" t="str">
        <f>IF('Prediction Log'!D518=0, "",'Prediction Log'!D518)</f>
        <v/>
      </c>
      <c r="E503" s="92" t="str">
        <f>IF('Prediction Log'!E518=0, "",'Prediction Log'!E518)</f>
        <v/>
      </c>
      <c r="F503" s="92" t="str">
        <f>IF('Prediction Log'!I518=0, "",'Prediction Log'!I518)</f>
        <v/>
      </c>
      <c r="G503" s="70" t="str">
        <f>IF(ISBLANK(Games!B500), "",'Prediction Log'!$J518)</f>
        <v/>
      </c>
      <c r="H503" s="93" t="str">
        <f>'Prediction Log'!$K518</f>
        <v/>
      </c>
      <c r="I503" s="92" t="str">
        <f>IF(ISBLANK(Games!M500), "",IF(AND(Games!M500="",Games!N500=""),"",IF(ISTEXT(Games!N500), "Side",Games!M500)))</f>
        <v/>
      </c>
      <c r="J503" s="92" t="str">
        <f>IF(ISBLANK(Games!M500), "",IF('Bet Log'!$I503="Spread", Games!O500, ""))</f>
        <v/>
      </c>
      <c r="K503" s="92" t="str">
        <f>IF(ISBLANK(Games!N500), "",IF(ISTEXT(Games!N500), Games!N500, ""))</f>
        <v/>
      </c>
      <c r="L503" s="92" t="str">
        <f>IF(ISBLANK(Games!Q500), "", Games!Q500)</f>
        <v/>
      </c>
      <c r="M503" s="92"/>
      <c r="N503" s="94"/>
      <c r="O503" s="94"/>
      <c r="P503" s="95"/>
      <c r="Q503" s="95"/>
      <c r="R503" s="95"/>
      <c r="S503" s="95"/>
      <c r="T503" s="96" t="n">
        <f t="shared" si="2"/>
        <v>0</v>
      </c>
      <c r="U503" s="96" t="n">
        <f t="shared" si="3"/>
        <v>0</v>
      </c>
      <c r="V503" s="96" t="n">
        <f t="shared" si="4"/>
        <v>0</v>
      </c>
      <c r="W503" s="96" t="n">
        <f t="shared" si="5"/>
        <v>0</v>
      </c>
      <c r="X503" s="96" t="n">
        <f t="shared" si="6"/>
        <v>0</v>
      </c>
      <c r="Y503" s="96" t="n">
        <f t="shared" si="7"/>
        <v>0</v>
      </c>
      <c r="Z503" s="95" t="str">
        <f>IF(OR(ISBLANK('Prediction Log'!N518),ISBLANK('Bet Log'!$N503)), "", IF('Prediction Log'!W518="Y", "W", "L"))</f>
        <v/>
      </c>
      <c r="AA503" s="96" t="str">
        <f t="shared" si="8"/>
        <v/>
      </c>
      <c r="AB503" s="95" t="str">
        <f>IF(OR(ISBLANK('Prediction Log'!N518),ISBLANK('Bet Log'!$O503)), "", IF('Prediction Log'!X518="Y", "W", "L"))</f>
        <v/>
      </c>
      <c r="AC503" s="96" t="str">
        <f t="shared" si="9"/>
        <v/>
      </c>
      <c r="AD503" s="95"/>
      <c r="AE503" s="92" t="str">
        <f t="shared" si="10"/>
        <v/>
      </c>
      <c r="AF503" s="97" t="n">
        <f>IF(ISERROR('Bet Log'!$AA503+'Bet Log'!$AC503+'Bet Log'!$AE503), "", 'Bet Log'!$AA503+'Bet Log'!$AC503+'Bet Log'!$AE503)</f>
        <v>0</v>
      </c>
    </row>
    <row r="504" ht="14.25" customHeight="1">
      <c r="A504" s="92" t="str">
        <f>Games!A501</f>
        <v/>
      </c>
      <c r="B504" s="92" t="str">
        <f>IF('Prediction Log'!B519=0, "",'Prediction Log'!B519)</f>
        <v/>
      </c>
      <c r="C504" s="92" t="str">
        <f>IF('Prediction Log'!C519=0, "",'Prediction Log'!C519)</f>
        <v/>
      </c>
      <c r="D504" s="92" t="str">
        <f>IF('Prediction Log'!D519=0, "",'Prediction Log'!D519)</f>
        <v/>
      </c>
      <c r="E504" s="92" t="str">
        <f>IF('Prediction Log'!E519=0, "",'Prediction Log'!E519)</f>
        <v/>
      </c>
      <c r="F504" s="92" t="str">
        <f>IF('Prediction Log'!I519=0, "",'Prediction Log'!I519)</f>
        <v/>
      </c>
      <c r="G504" s="70" t="str">
        <f>IF(ISBLANK(Games!B501), "",'Prediction Log'!$J519)</f>
        <v/>
      </c>
      <c r="H504" s="93" t="str">
        <f>'Prediction Log'!$K519</f>
        <v/>
      </c>
      <c r="I504" s="92" t="str">
        <f>IF(ISBLANK(Games!M501), "",IF(AND(Games!M501="",Games!N501=""),"",IF(ISTEXT(Games!N501), "Side",Games!M501)))</f>
        <v/>
      </c>
      <c r="J504" s="92" t="str">
        <f>IF(ISBLANK(Games!M501), "",IF('Bet Log'!$I504="Spread", Games!O501, ""))</f>
        <v/>
      </c>
      <c r="K504" s="92" t="str">
        <f>IF(ISBLANK(Games!N501), "",IF(ISTEXT(Games!N501), Games!N501, ""))</f>
        <v/>
      </c>
      <c r="L504" s="92" t="str">
        <f>IF(ISBLANK(Games!Q501), "", Games!Q501)</f>
        <v/>
      </c>
      <c r="M504" s="92"/>
      <c r="N504" s="94"/>
      <c r="O504" s="94"/>
      <c r="P504" s="95"/>
      <c r="Q504" s="95"/>
      <c r="R504" s="95"/>
      <c r="S504" s="95"/>
      <c r="T504" s="96" t="n">
        <f t="shared" si="2"/>
        <v>0</v>
      </c>
      <c r="U504" s="96" t="n">
        <f t="shared" si="3"/>
        <v>0</v>
      </c>
      <c r="V504" s="96" t="n">
        <f t="shared" si="4"/>
        <v>0</v>
      </c>
      <c r="W504" s="96" t="n">
        <f t="shared" si="5"/>
        <v>0</v>
      </c>
      <c r="X504" s="96" t="n">
        <f t="shared" si="6"/>
        <v>0</v>
      </c>
      <c r="Y504" s="96" t="n">
        <f t="shared" si="7"/>
        <v>0</v>
      </c>
      <c r="Z504" s="95" t="str">
        <f>IF(OR(ISBLANK('Prediction Log'!N519),ISBLANK('Bet Log'!$N504)), "", IF('Prediction Log'!W519="Y", "W", "L"))</f>
        <v/>
      </c>
      <c r="AA504" s="96" t="str">
        <f t="shared" si="8"/>
        <v/>
      </c>
      <c r="AB504" s="95" t="str">
        <f>IF(OR(ISBLANK('Prediction Log'!N519),ISBLANK('Bet Log'!$O504)), "", IF('Prediction Log'!X519="Y", "W", "L"))</f>
        <v/>
      </c>
      <c r="AC504" s="96" t="str">
        <f t="shared" si="9"/>
        <v/>
      </c>
      <c r="AD504" s="95"/>
      <c r="AE504" s="92" t="str">
        <f t="shared" si="10"/>
        <v/>
      </c>
      <c r="AF504" s="97" t="n">
        <f>IF(ISERROR('Bet Log'!$AA504+'Bet Log'!$AC504+'Bet Log'!$AE504), "", 'Bet Log'!$AA504+'Bet Log'!$AC504+'Bet Log'!$AE504)</f>
        <v>0</v>
      </c>
    </row>
    <row r="505" ht="14.25" customHeight="1">
      <c r="A505" s="92" t="str">
        <f>Games!A502</f>
        <v/>
      </c>
      <c r="B505" s="92" t="str">
        <f>IF('Prediction Log'!B520=0, "",'Prediction Log'!B520)</f>
        <v/>
      </c>
      <c r="C505" s="92" t="str">
        <f>IF('Prediction Log'!C520=0, "",'Prediction Log'!C520)</f>
        <v/>
      </c>
      <c r="D505" s="92" t="str">
        <f>IF('Prediction Log'!D520=0, "",'Prediction Log'!D520)</f>
        <v/>
      </c>
      <c r="E505" s="92" t="str">
        <f>IF('Prediction Log'!E520=0, "",'Prediction Log'!E520)</f>
        <v/>
      </c>
      <c r="F505" s="92" t="str">
        <f>IF('Prediction Log'!I520=0, "",'Prediction Log'!I520)</f>
        <v/>
      </c>
      <c r="G505" s="70" t="str">
        <f>IF(ISBLANK(Games!B502), "",'Prediction Log'!$J520)</f>
        <v/>
      </c>
      <c r="H505" s="93" t="str">
        <f>'Prediction Log'!$K520</f>
        <v/>
      </c>
      <c r="I505" s="92" t="str">
        <f>IF(ISBLANK(Games!M502), "",IF(AND(Games!M502="",Games!N502=""),"",IF(ISTEXT(Games!N502), "Side",Games!M502)))</f>
        <v/>
      </c>
      <c r="J505" s="92" t="str">
        <f>IF(ISBLANK(Games!M502), "",IF('Bet Log'!$I505="Spread", Games!O502, ""))</f>
        <v/>
      </c>
      <c r="K505" s="92" t="str">
        <f>IF(ISBLANK(Games!N502), "",IF(ISTEXT(Games!N502), Games!N502, ""))</f>
        <v/>
      </c>
      <c r="L505" s="92" t="str">
        <f>IF(ISBLANK(Games!Q502), "", Games!Q502)</f>
        <v/>
      </c>
      <c r="M505" s="92"/>
      <c r="N505" s="94"/>
      <c r="O505" s="94"/>
      <c r="P505" s="95"/>
      <c r="Q505" s="95"/>
      <c r="R505" s="95"/>
      <c r="S505" s="95"/>
      <c r="T505" s="96" t="n">
        <f t="shared" si="2"/>
        <v>0</v>
      </c>
      <c r="U505" s="96" t="n">
        <f t="shared" si="3"/>
        <v>0</v>
      </c>
      <c r="V505" s="96" t="n">
        <f t="shared" si="4"/>
        <v>0</v>
      </c>
      <c r="W505" s="96" t="n">
        <f t="shared" si="5"/>
        <v>0</v>
      </c>
      <c r="X505" s="96" t="n">
        <f t="shared" si="6"/>
        <v>0</v>
      </c>
      <c r="Y505" s="96" t="n">
        <f t="shared" si="7"/>
        <v>0</v>
      </c>
      <c r="Z505" s="95" t="str">
        <f>IF(OR(ISBLANK('Prediction Log'!N520),ISBLANK('Bet Log'!$N505)), "", IF('Prediction Log'!W520="Y", "W", "L"))</f>
        <v/>
      </c>
      <c r="AA505" s="96" t="str">
        <f t="shared" si="8"/>
        <v/>
      </c>
      <c r="AB505" s="95" t="str">
        <f>IF(OR(ISBLANK('Prediction Log'!N520),ISBLANK('Bet Log'!$O505)), "", IF('Prediction Log'!X520="Y", "W", "L"))</f>
        <v/>
      </c>
      <c r="AC505" s="96" t="str">
        <f t="shared" si="9"/>
        <v/>
      </c>
      <c r="AD505" s="95"/>
      <c r="AE505" s="92" t="str">
        <f t="shared" si="10"/>
        <v/>
      </c>
      <c r="AF505" s="97" t="n">
        <f>IF(ISERROR('Bet Log'!$AA505+'Bet Log'!$AC505+'Bet Log'!$AE505), "", 'Bet Log'!$AA505+'Bet Log'!$AC505+'Bet Log'!$AE505)</f>
        <v>0</v>
      </c>
    </row>
    <row r="506" ht="14.25" customHeight="1">
      <c r="A506" s="92" t="str">
        <f>Games!A503</f>
        <v/>
      </c>
      <c r="B506" s="92" t="str">
        <f>IF('Prediction Log'!B521=0, "",'Prediction Log'!B521)</f>
        <v/>
      </c>
      <c r="C506" s="92" t="str">
        <f>IF('Prediction Log'!C521=0, "",'Prediction Log'!C521)</f>
        <v/>
      </c>
      <c r="D506" s="92" t="str">
        <f>IF('Prediction Log'!D521=0, "",'Prediction Log'!D521)</f>
        <v/>
      </c>
      <c r="E506" s="92" t="str">
        <f>IF('Prediction Log'!E521=0, "",'Prediction Log'!E521)</f>
        <v/>
      </c>
      <c r="F506" s="92" t="str">
        <f>IF('Prediction Log'!I521=0, "",'Prediction Log'!I521)</f>
        <v/>
      </c>
      <c r="G506" s="70" t="str">
        <f>IF(ISBLANK(Games!B503), "",'Prediction Log'!$J521)</f>
        <v/>
      </c>
      <c r="H506" s="93" t="str">
        <f>'Prediction Log'!$K521</f>
        <v/>
      </c>
      <c r="I506" s="92" t="str">
        <f>IF(ISBLANK(Games!M503), "",IF(AND(Games!M503="",Games!N503=""),"",IF(ISTEXT(Games!N503), "Side",Games!M503)))</f>
        <v/>
      </c>
      <c r="J506" s="92" t="str">
        <f>IF(ISBLANK(Games!M503), "",IF('Bet Log'!$I506="Spread", Games!O503, ""))</f>
        <v/>
      </c>
      <c r="K506" s="92" t="str">
        <f>IF(ISBLANK(Games!N503), "",IF(ISTEXT(Games!N503), Games!N503, ""))</f>
        <v/>
      </c>
      <c r="L506" s="92" t="str">
        <f>IF(ISBLANK(Games!Q503), "", Games!Q503)</f>
        <v/>
      </c>
      <c r="M506" s="92"/>
      <c r="N506" s="94"/>
      <c r="O506" s="94"/>
      <c r="P506" s="95"/>
      <c r="Q506" s="95"/>
      <c r="R506" s="95"/>
      <c r="S506" s="95"/>
      <c r="T506" s="96" t="n">
        <f t="shared" si="2"/>
        <v>0</v>
      </c>
      <c r="U506" s="96" t="n">
        <f t="shared" si="3"/>
        <v>0</v>
      </c>
      <c r="V506" s="96" t="n">
        <f t="shared" si="4"/>
        <v>0</v>
      </c>
      <c r="W506" s="96" t="n">
        <f t="shared" si="5"/>
        <v>0</v>
      </c>
      <c r="X506" s="96" t="n">
        <f t="shared" si="6"/>
        <v>0</v>
      </c>
      <c r="Y506" s="96" t="n">
        <f t="shared" si="7"/>
        <v>0</v>
      </c>
      <c r="Z506" s="95" t="str">
        <f>IF(OR(ISBLANK('Prediction Log'!N521),ISBLANK('Bet Log'!$N506)), "", IF('Prediction Log'!W521="Y", "W", "L"))</f>
        <v/>
      </c>
      <c r="AA506" s="96" t="str">
        <f t="shared" si="8"/>
        <v/>
      </c>
      <c r="AB506" s="95" t="str">
        <f>IF(OR(ISBLANK('Prediction Log'!N521),ISBLANK('Bet Log'!$O506)), "", IF('Prediction Log'!X521="Y", "W", "L"))</f>
        <v/>
      </c>
      <c r="AC506" s="96" t="str">
        <f t="shared" si="9"/>
        <v/>
      </c>
      <c r="AD506" s="95"/>
      <c r="AE506" s="92" t="str">
        <f t="shared" si="10"/>
        <v/>
      </c>
      <c r="AF506" s="97" t="n">
        <f>IF(ISERROR('Bet Log'!$AA506+'Bet Log'!$AC506+'Bet Log'!$AE506), "", 'Bet Log'!$AA506+'Bet Log'!$AC506+'Bet Log'!$AE506)</f>
        <v>0</v>
      </c>
    </row>
    <row r="507" ht="14.25" customHeight="1">
      <c r="A507" s="92" t="str">
        <f>Games!A504</f>
        <v/>
      </c>
      <c r="B507" s="92" t="str">
        <f>IF('Prediction Log'!B522=0, "",'Prediction Log'!B522)</f>
        <v/>
      </c>
      <c r="C507" s="92" t="str">
        <f>IF('Prediction Log'!C522=0, "",'Prediction Log'!C522)</f>
        <v/>
      </c>
      <c r="D507" s="92" t="str">
        <f>IF('Prediction Log'!D522=0, "",'Prediction Log'!D522)</f>
        <v/>
      </c>
      <c r="E507" s="92" t="str">
        <f>IF('Prediction Log'!E522=0, "",'Prediction Log'!E522)</f>
        <v/>
      </c>
      <c r="F507" s="92" t="str">
        <f>IF('Prediction Log'!I522=0, "",'Prediction Log'!I522)</f>
        <v/>
      </c>
      <c r="G507" s="70" t="str">
        <f>IF(ISBLANK(Games!B504), "",'Prediction Log'!$J522)</f>
        <v/>
      </c>
      <c r="H507" s="93" t="str">
        <f>'Prediction Log'!$K522</f>
        <v/>
      </c>
      <c r="I507" s="92" t="str">
        <f>IF(ISBLANK(Games!M504), "",IF(AND(Games!M504="",Games!N504=""),"",IF(ISTEXT(Games!N504), "Side",Games!M504)))</f>
        <v/>
      </c>
      <c r="J507" s="92" t="str">
        <f>IF(ISBLANK(Games!M504), "",IF('Bet Log'!$I507="Spread", Games!O504, ""))</f>
        <v/>
      </c>
      <c r="K507" s="92" t="str">
        <f>IF(ISBLANK(Games!N504), "",IF(ISTEXT(Games!N504), Games!N504, ""))</f>
        <v/>
      </c>
      <c r="L507" s="92" t="str">
        <f>IF(ISBLANK(Games!Q504), "", Games!Q504)</f>
        <v/>
      </c>
      <c r="M507" s="92"/>
      <c r="N507" s="94"/>
      <c r="O507" s="94"/>
      <c r="P507" s="95"/>
      <c r="Q507" s="95"/>
      <c r="R507" s="95"/>
      <c r="S507" s="95"/>
      <c r="T507" s="96" t="n">
        <f t="shared" si="2"/>
        <v>0</v>
      </c>
      <c r="U507" s="96" t="n">
        <f t="shared" si="3"/>
        <v>0</v>
      </c>
      <c r="V507" s="96" t="n">
        <f t="shared" si="4"/>
        <v>0</v>
      </c>
      <c r="W507" s="96" t="n">
        <f t="shared" si="5"/>
        <v>0</v>
      </c>
      <c r="X507" s="96" t="n">
        <f t="shared" si="6"/>
        <v>0</v>
      </c>
      <c r="Y507" s="96" t="n">
        <f t="shared" si="7"/>
        <v>0</v>
      </c>
      <c r="Z507" s="95" t="str">
        <f>IF(OR(ISBLANK('Prediction Log'!N522),ISBLANK('Bet Log'!$N507)), "", IF('Prediction Log'!W522="Y", "W", "L"))</f>
        <v/>
      </c>
      <c r="AA507" s="96" t="str">
        <f t="shared" si="8"/>
        <v/>
      </c>
      <c r="AB507" s="95" t="str">
        <f>IF(OR(ISBLANK('Prediction Log'!N522),ISBLANK('Bet Log'!$O507)), "", IF('Prediction Log'!X522="Y", "W", "L"))</f>
        <v/>
      </c>
      <c r="AC507" s="96" t="str">
        <f t="shared" si="9"/>
        <v/>
      </c>
      <c r="AD507" s="95"/>
      <c r="AE507" s="92" t="str">
        <f t="shared" si="10"/>
        <v/>
      </c>
      <c r="AF507" s="97" t="n">
        <f>IF(ISERROR('Bet Log'!$AA507+'Bet Log'!$AC507+'Bet Log'!$AE507), "", 'Bet Log'!$AA507+'Bet Log'!$AC507+'Bet Log'!$AE507)</f>
        <v>0</v>
      </c>
    </row>
    <row r="508" ht="14.25" customHeight="1">
      <c r="A508" s="92" t="str">
        <f>Games!A505</f>
        <v/>
      </c>
      <c r="B508" s="92" t="str">
        <f>IF('Prediction Log'!B523=0, "",'Prediction Log'!B523)</f>
        <v/>
      </c>
      <c r="C508" s="92" t="str">
        <f>IF('Prediction Log'!C523=0, "",'Prediction Log'!C523)</f>
        <v/>
      </c>
      <c r="D508" s="92" t="str">
        <f>IF('Prediction Log'!D523=0, "",'Prediction Log'!D523)</f>
        <v/>
      </c>
      <c r="E508" s="92" t="str">
        <f>IF('Prediction Log'!E523=0, "",'Prediction Log'!E523)</f>
        <v/>
      </c>
      <c r="F508" s="92" t="str">
        <f>IF('Prediction Log'!I523=0, "",'Prediction Log'!I523)</f>
        <v/>
      </c>
      <c r="G508" s="70" t="str">
        <f>IF(ISBLANK(Games!B505), "",'Prediction Log'!$J523)</f>
        <v/>
      </c>
      <c r="H508" s="93" t="str">
        <f>'Prediction Log'!$K523</f>
        <v/>
      </c>
      <c r="I508" s="92" t="str">
        <f>IF(ISBLANK(Games!M505), "",IF(AND(Games!M505="",Games!N505=""),"",IF(ISTEXT(Games!N505), "Side",Games!M505)))</f>
        <v/>
      </c>
      <c r="J508" s="92" t="str">
        <f>IF(ISBLANK(Games!M505), "",IF('Bet Log'!$I508="Spread", Games!O505, ""))</f>
        <v/>
      </c>
      <c r="K508" s="92" t="str">
        <f>IF(ISBLANK(Games!N505), "",IF(ISTEXT(Games!N505), Games!N505, ""))</f>
        <v/>
      </c>
      <c r="L508" s="92" t="str">
        <f>IF(ISBLANK(Games!Q505), "", Games!Q505)</f>
        <v/>
      </c>
      <c r="M508" s="92"/>
      <c r="N508" s="94"/>
      <c r="O508" s="94"/>
      <c r="P508" s="95"/>
      <c r="Q508" s="95"/>
      <c r="R508" s="95"/>
      <c r="S508" s="95"/>
      <c r="T508" s="96" t="n">
        <f t="shared" si="2"/>
        <v>0</v>
      </c>
      <c r="U508" s="96" t="n">
        <f t="shared" si="3"/>
        <v>0</v>
      </c>
      <c r="V508" s="96" t="n">
        <f t="shared" si="4"/>
        <v>0</v>
      </c>
      <c r="W508" s="96" t="n">
        <f t="shared" si="5"/>
        <v>0</v>
      </c>
      <c r="X508" s="96" t="n">
        <f t="shared" si="6"/>
        <v>0</v>
      </c>
      <c r="Y508" s="96" t="n">
        <f t="shared" si="7"/>
        <v>0</v>
      </c>
      <c r="Z508" s="95" t="str">
        <f>IF(OR(ISBLANK('Prediction Log'!N523),ISBLANK('Bet Log'!$N508)), "", IF('Prediction Log'!W523="Y", "W", "L"))</f>
        <v/>
      </c>
      <c r="AA508" s="96" t="str">
        <f t="shared" si="8"/>
        <v/>
      </c>
      <c r="AB508" s="95" t="str">
        <f>IF(OR(ISBLANK('Prediction Log'!N523),ISBLANK('Bet Log'!$O508)), "", IF('Prediction Log'!X523="Y", "W", "L"))</f>
        <v/>
      </c>
      <c r="AC508" s="96" t="str">
        <f t="shared" si="9"/>
        <v/>
      </c>
      <c r="AD508" s="95"/>
      <c r="AE508" s="92" t="str">
        <f t="shared" si="10"/>
        <v/>
      </c>
      <c r="AF508" s="97" t="n">
        <f>IF(ISERROR('Bet Log'!$AA508+'Bet Log'!$AC508+'Bet Log'!$AE508), "", 'Bet Log'!$AA508+'Bet Log'!$AC508+'Bet Log'!$AE508)</f>
        <v>0</v>
      </c>
    </row>
    <row r="509" ht="14.25" customHeight="1">
      <c r="A509" s="92" t="str">
        <f>Games!A506</f>
        <v/>
      </c>
      <c r="B509" s="92" t="str">
        <f>IF('Prediction Log'!B524=0, "",'Prediction Log'!B524)</f>
        <v/>
      </c>
      <c r="C509" s="92" t="str">
        <f>IF('Prediction Log'!C524=0, "",'Prediction Log'!C524)</f>
        <v/>
      </c>
      <c r="D509" s="92" t="str">
        <f>IF('Prediction Log'!D524=0, "",'Prediction Log'!D524)</f>
        <v/>
      </c>
      <c r="E509" s="92" t="str">
        <f>IF('Prediction Log'!E524=0, "",'Prediction Log'!E524)</f>
        <v/>
      </c>
      <c r="F509" s="92" t="str">
        <f>IF('Prediction Log'!I524=0, "",'Prediction Log'!I524)</f>
        <v/>
      </c>
      <c r="G509" s="70" t="str">
        <f>IF(ISBLANK(Games!B506), "",'Prediction Log'!$J524)</f>
        <v/>
      </c>
      <c r="H509" s="93" t="str">
        <f>'Prediction Log'!$K524</f>
        <v/>
      </c>
      <c r="I509" s="92" t="str">
        <f>IF(ISBLANK(Games!M506), "",IF(AND(Games!M506="",Games!N506=""),"",IF(ISTEXT(Games!N506), "Side",Games!M506)))</f>
        <v/>
      </c>
      <c r="J509" s="92" t="str">
        <f>IF(ISBLANK(Games!M506), "",IF('Bet Log'!$I509="Spread", Games!O506, ""))</f>
        <v/>
      </c>
      <c r="K509" s="92" t="str">
        <f>IF(ISBLANK(Games!N506), "",IF(ISTEXT(Games!N506), Games!N506, ""))</f>
        <v/>
      </c>
      <c r="L509" s="92" t="str">
        <f>IF(ISBLANK(Games!Q506), "", Games!Q506)</f>
        <v/>
      </c>
      <c r="M509" s="92"/>
      <c r="N509" s="94"/>
      <c r="O509" s="94"/>
      <c r="P509" s="95"/>
      <c r="Q509" s="95"/>
      <c r="R509" s="95"/>
      <c r="S509" s="95"/>
      <c r="T509" s="96" t="n">
        <f t="shared" si="2"/>
        <v>0</v>
      </c>
      <c r="U509" s="96" t="n">
        <f t="shared" si="3"/>
        <v>0</v>
      </c>
      <c r="V509" s="96" t="n">
        <f t="shared" si="4"/>
        <v>0</v>
      </c>
      <c r="W509" s="96" t="n">
        <f t="shared" si="5"/>
        <v>0</v>
      </c>
      <c r="X509" s="96" t="n">
        <f t="shared" si="6"/>
        <v>0</v>
      </c>
      <c r="Y509" s="96" t="n">
        <f t="shared" si="7"/>
        <v>0</v>
      </c>
      <c r="Z509" s="95" t="str">
        <f>IF(OR(ISBLANK('Prediction Log'!N524),ISBLANK('Bet Log'!$N509)), "", IF('Prediction Log'!W524="Y", "W", "L"))</f>
        <v/>
      </c>
      <c r="AA509" s="96" t="str">
        <f t="shared" si="8"/>
        <v/>
      </c>
      <c r="AB509" s="95" t="str">
        <f>IF(OR(ISBLANK('Prediction Log'!N524),ISBLANK('Bet Log'!$O509)), "", IF('Prediction Log'!X524="Y", "W", "L"))</f>
        <v/>
      </c>
      <c r="AC509" s="96" t="str">
        <f t="shared" si="9"/>
        <v/>
      </c>
      <c r="AD509" s="95"/>
      <c r="AE509" s="92" t="str">
        <f t="shared" si="10"/>
        <v/>
      </c>
      <c r="AF509" s="97" t="n">
        <f>IF(ISERROR('Bet Log'!$AA509+'Bet Log'!$AC509+'Bet Log'!$AE509), "", 'Bet Log'!$AA509+'Bet Log'!$AC509+'Bet Log'!$AE509)</f>
        <v>0</v>
      </c>
    </row>
    <row r="510" ht="14.25" customHeight="1">
      <c r="A510" s="92" t="str">
        <f>Games!A507</f>
        <v/>
      </c>
      <c r="B510" s="92" t="str">
        <f>IF('Prediction Log'!B525=0, "",'Prediction Log'!B525)</f>
        <v/>
      </c>
      <c r="C510" s="92" t="str">
        <f>IF('Prediction Log'!C525=0, "",'Prediction Log'!C525)</f>
        <v/>
      </c>
      <c r="D510" s="92" t="str">
        <f>IF('Prediction Log'!D525=0, "",'Prediction Log'!D525)</f>
        <v/>
      </c>
      <c r="E510" s="92" t="str">
        <f>IF('Prediction Log'!E525=0, "",'Prediction Log'!E525)</f>
        <v/>
      </c>
      <c r="F510" s="92" t="str">
        <f>IF('Prediction Log'!I525=0, "",'Prediction Log'!I525)</f>
        <v/>
      </c>
      <c r="G510" s="70" t="str">
        <f>IF(ISBLANK(Games!B507), "",'Prediction Log'!$J525)</f>
        <v/>
      </c>
      <c r="H510" s="93" t="str">
        <f>'Prediction Log'!$K525</f>
        <v/>
      </c>
      <c r="I510" s="92" t="str">
        <f>IF(ISBLANK(Games!M507), "",IF(AND(Games!M507="",Games!N507=""),"",IF(ISTEXT(Games!N507), "Side",Games!M507)))</f>
        <v/>
      </c>
      <c r="J510" s="92" t="str">
        <f>IF(ISBLANK(Games!M507), "",IF('Bet Log'!$I510="Spread", Games!O507, ""))</f>
        <v/>
      </c>
      <c r="K510" s="92" t="str">
        <f>IF(ISBLANK(Games!N507), "",IF(ISTEXT(Games!N507), Games!N507, ""))</f>
        <v/>
      </c>
      <c r="L510" s="92" t="str">
        <f>IF(ISBLANK(Games!Q507), "", Games!Q507)</f>
        <v/>
      </c>
      <c r="M510" s="92"/>
      <c r="N510" s="94"/>
      <c r="O510" s="94"/>
      <c r="P510" s="95"/>
      <c r="Q510" s="95"/>
      <c r="R510" s="95"/>
      <c r="S510" s="95"/>
      <c r="T510" s="96" t="n">
        <f t="shared" si="2"/>
        <v>0</v>
      </c>
      <c r="U510" s="96" t="n">
        <f t="shared" si="3"/>
        <v>0</v>
      </c>
      <c r="V510" s="96" t="n">
        <f t="shared" si="4"/>
        <v>0</v>
      </c>
      <c r="W510" s="96" t="n">
        <f t="shared" si="5"/>
        <v>0</v>
      </c>
      <c r="X510" s="96" t="n">
        <f t="shared" si="6"/>
        <v>0</v>
      </c>
      <c r="Y510" s="96" t="n">
        <f t="shared" si="7"/>
        <v>0</v>
      </c>
      <c r="Z510" s="95" t="str">
        <f>IF(OR(ISBLANK('Prediction Log'!N525),ISBLANK('Bet Log'!$N510)), "", IF('Prediction Log'!W525="Y", "W", "L"))</f>
        <v/>
      </c>
      <c r="AA510" s="96" t="str">
        <f t="shared" si="8"/>
        <v/>
      </c>
      <c r="AB510" s="95" t="str">
        <f>IF(OR(ISBLANK('Prediction Log'!N525),ISBLANK('Bet Log'!$O510)), "", IF('Prediction Log'!X525="Y", "W", "L"))</f>
        <v/>
      </c>
      <c r="AC510" s="96" t="str">
        <f t="shared" si="9"/>
        <v/>
      </c>
      <c r="AD510" s="95"/>
      <c r="AE510" s="92" t="str">
        <f t="shared" si="10"/>
        <v/>
      </c>
      <c r="AF510" s="97" t="n">
        <f>IF(ISERROR('Bet Log'!$AA510+'Bet Log'!$AC510+'Bet Log'!$AE510), "", 'Bet Log'!$AA510+'Bet Log'!$AC510+'Bet Log'!$AE510)</f>
        <v>0</v>
      </c>
    </row>
    <row r="511" ht="14.25" customHeight="1">
      <c r="A511" s="92" t="str">
        <f>Games!A508</f>
        <v/>
      </c>
      <c r="B511" s="92" t="str">
        <f>IF('Prediction Log'!B526=0, "",'Prediction Log'!B526)</f>
        <v/>
      </c>
      <c r="C511" s="92" t="str">
        <f>IF('Prediction Log'!C526=0, "",'Prediction Log'!C526)</f>
        <v/>
      </c>
      <c r="D511" s="92" t="str">
        <f>IF('Prediction Log'!D526=0, "",'Prediction Log'!D526)</f>
        <v/>
      </c>
      <c r="E511" s="92" t="str">
        <f>IF('Prediction Log'!E526=0, "",'Prediction Log'!E526)</f>
        <v/>
      </c>
      <c r="F511" s="92" t="str">
        <f>IF('Prediction Log'!I526=0, "",'Prediction Log'!I526)</f>
        <v/>
      </c>
      <c r="G511" s="70" t="str">
        <f>IF(ISBLANK(Games!B508), "",'Prediction Log'!$J526)</f>
        <v/>
      </c>
      <c r="H511" s="93" t="str">
        <f>'Prediction Log'!$K526</f>
        <v/>
      </c>
      <c r="I511" s="92" t="str">
        <f>IF(ISBLANK(Games!M508), "",IF(AND(Games!M508="",Games!N508=""),"",IF(ISTEXT(Games!N508), "Side",Games!M508)))</f>
        <v/>
      </c>
      <c r="J511" s="92" t="str">
        <f>IF(ISBLANK(Games!M508), "",IF('Bet Log'!$I511="Spread", Games!O508, ""))</f>
        <v/>
      </c>
      <c r="K511" s="92" t="str">
        <f>IF(ISBLANK(Games!N508), "",IF(ISTEXT(Games!N508), Games!N508, ""))</f>
        <v/>
      </c>
      <c r="L511" s="92" t="str">
        <f>IF(ISBLANK(Games!Q508), "", Games!Q508)</f>
        <v/>
      </c>
      <c r="M511" s="92"/>
      <c r="N511" s="94"/>
      <c r="O511" s="94"/>
      <c r="P511" s="95"/>
      <c r="Q511" s="95"/>
      <c r="R511" s="95"/>
      <c r="S511" s="95"/>
      <c r="T511" s="96" t="n">
        <f t="shared" si="2"/>
        <v>0</v>
      </c>
      <c r="U511" s="96" t="n">
        <f t="shared" si="3"/>
        <v>0</v>
      </c>
      <c r="V511" s="96" t="n">
        <f t="shared" si="4"/>
        <v>0</v>
      </c>
      <c r="W511" s="96" t="n">
        <f t="shared" si="5"/>
        <v>0</v>
      </c>
      <c r="X511" s="96" t="n">
        <f t="shared" si="6"/>
        <v>0</v>
      </c>
      <c r="Y511" s="96" t="n">
        <f t="shared" si="7"/>
        <v>0</v>
      </c>
      <c r="Z511" s="95" t="str">
        <f>IF(OR(ISBLANK('Prediction Log'!N526),ISBLANK('Bet Log'!$N511)), "", IF('Prediction Log'!W526="Y", "W", "L"))</f>
        <v/>
      </c>
      <c r="AA511" s="96" t="str">
        <f t="shared" si="8"/>
        <v/>
      </c>
      <c r="AB511" s="95" t="str">
        <f>IF(OR(ISBLANK('Prediction Log'!N526),ISBLANK('Bet Log'!$O511)), "", IF('Prediction Log'!X526="Y", "W", "L"))</f>
        <v/>
      </c>
      <c r="AC511" s="96" t="str">
        <f t="shared" si="9"/>
        <v/>
      </c>
      <c r="AD511" s="95"/>
      <c r="AE511" s="92" t="str">
        <f t="shared" si="10"/>
        <v/>
      </c>
      <c r="AF511" s="97" t="n">
        <f>IF(ISERROR('Bet Log'!$AA511+'Bet Log'!$AC511+'Bet Log'!$AE511), "", 'Bet Log'!$AA511+'Bet Log'!$AC511+'Bet Log'!$AE511)</f>
        <v>0</v>
      </c>
    </row>
    <row r="512" ht="14.25" customHeight="1">
      <c r="A512" s="92" t="str">
        <f>Games!A509</f>
        <v/>
      </c>
      <c r="B512" s="92" t="str">
        <f>IF('Prediction Log'!B527=0, "",'Prediction Log'!B527)</f>
        <v/>
      </c>
      <c r="C512" s="92" t="str">
        <f>IF('Prediction Log'!C527=0, "",'Prediction Log'!C527)</f>
        <v/>
      </c>
      <c r="D512" s="92" t="str">
        <f>IF('Prediction Log'!D527=0, "",'Prediction Log'!D527)</f>
        <v/>
      </c>
      <c r="E512" s="92" t="str">
        <f>IF('Prediction Log'!E527=0, "",'Prediction Log'!E527)</f>
        <v/>
      </c>
      <c r="F512" s="92" t="str">
        <f>IF('Prediction Log'!I527=0, "",'Prediction Log'!I527)</f>
        <v/>
      </c>
      <c r="G512" s="70" t="str">
        <f>IF(ISBLANK(Games!B509), "",'Prediction Log'!$J527)</f>
        <v/>
      </c>
      <c r="H512" s="93" t="str">
        <f>'Prediction Log'!$K527</f>
        <v/>
      </c>
      <c r="I512" s="92" t="str">
        <f>IF(ISBLANK(Games!M509), "",IF(AND(Games!M509="",Games!N509=""),"",IF(ISTEXT(Games!N509), "Side",Games!M509)))</f>
        <v/>
      </c>
      <c r="J512" s="92" t="str">
        <f>IF(ISBLANK(Games!M509), "",IF('Bet Log'!$I512="Spread", Games!O509, ""))</f>
        <v/>
      </c>
      <c r="K512" s="92" t="str">
        <f>IF(ISBLANK(Games!N509), "",IF(ISTEXT(Games!N509), Games!N509, ""))</f>
        <v/>
      </c>
      <c r="L512" s="92" t="str">
        <f>IF(ISBLANK(Games!Q509), "", Games!Q509)</f>
        <v/>
      </c>
      <c r="M512" s="92"/>
      <c r="N512" s="94"/>
      <c r="O512" s="94"/>
      <c r="P512" s="95"/>
      <c r="Q512" s="95"/>
      <c r="R512" s="95"/>
      <c r="S512" s="95"/>
      <c r="T512" s="96" t="n">
        <f t="shared" si="2"/>
        <v>0</v>
      </c>
      <c r="U512" s="96" t="n">
        <f t="shared" si="3"/>
        <v>0</v>
      </c>
      <c r="V512" s="96" t="n">
        <f t="shared" si="4"/>
        <v>0</v>
      </c>
      <c r="W512" s="96" t="n">
        <f t="shared" si="5"/>
        <v>0</v>
      </c>
      <c r="X512" s="96" t="n">
        <f t="shared" si="6"/>
        <v>0</v>
      </c>
      <c r="Y512" s="96" t="n">
        <f t="shared" si="7"/>
        <v>0</v>
      </c>
      <c r="Z512" s="95" t="str">
        <f>IF(OR(ISBLANK('Prediction Log'!N527),ISBLANK('Bet Log'!$N512)), "", IF('Prediction Log'!W527="Y", "W", "L"))</f>
        <v/>
      </c>
      <c r="AA512" s="96" t="str">
        <f t="shared" si="8"/>
        <v/>
      </c>
      <c r="AB512" s="95" t="str">
        <f>IF(OR(ISBLANK('Prediction Log'!N527),ISBLANK('Bet Log'!$O512)), "", IF('Prediction Log'!X527="Y", "W", "L"))</f>
        <v/>
      </c>
      <c r="AC512" s="96" t="str">
        <f t="shared" si="9"/>
        <v/>
      </c>
      <c r="AD512" s="95"/>
      <c r="AE512" s="92" t="str">
        <f t="shared" si="10"/>
        <v/>
      </c>
      <c r="AF512" s="97" t="n">
        <f>IF(ISERROR('Bet Log'!$AA512+'Bet Log'!$AC512+'Bet Log'!$AE512), "", 'Bet Log'!$AA512+'Bet Log'!$AC512+'Bet Log'!$AE512)</f>
        <v>0</v>
      </c>
    </row>
    <row r="513" ht="14.25" customHeight="1">
      <c r="A513" s="92" t="str">
        <f>Games!A510</f>
        <v/>
      </c>
      <c r="B513" s="92" t="str">
        <f>IF('Prediction Log'!B528=0, "",'Prediction Log'!B528)</f>
        <v/>
      </c>
      <c r="C513" s="92" t="str">
        <f>IF('Prediction Log'!C528=0, "",'Prediction Log'!C528)</f>
        <v/>
      </c>
      <c r="D513" s="92" t="str">
        <f>IF('Prediction Log'!D528=0, "",'Prediction Log'!D528)</f>
        <v/>
      </c>
      <c r="E513" s="92" t="str">
        <f>IF('Prediction Log'!E528=0, "",'Prediction Log'!E528)</f>
        <v/>
      </c>
      <c r="F513" s="92" t="str">
        <f>IF('Prediction Log'!I528=0, "",'Prediction Log'!I528)</f>
        <v/>
      </c>
      <c r="G513" s="70" t="str">
        <f>IF(ISBLANK(Games!B510), "",'Prediction Log'!$J528)</f>
        <v/>
      </c>
      <c r="H513" s="93" t="str">
        <f>'Prediction Log'!$K528</f>
        <v/>
      </c>
      <c r="I513" s="92" t="str">
        <f>IF(ISBLANK(Games!M510), "",IF(AND(Games!M510="",Games!N510=""),"",IF(ISTEXT(Games!N510), "Side",Games!M510)))</f>
        <v/>
      </c>
      <c r="J513" s="92" t="str">
        <f>IF(ISBLANK(Games!M510), "",IF('Bet Log'!$I513="Spread", Games!O510, ""))</f>
        <v/>
      </c>
      <c r="K513" s="92" t="str">
        <f>IF(ISBLANK(Games!N510), "",IF(ISTEXT(Games!N510), Games!N510, ""))</f>
        <v/>
      </c>
      <c r="L513" s="92" t="str">
        <f>IF(ISBLANK(Games!Q510), "", Games!Q510)</f>
        <v/>
      </c>
      <c r="M513" s="92"/>
      <c r="N513" s="94"/>
      <c r="O513" s="94"/>
      <c r="P513" s="95"/>
      <c r="Q513" s="95"/>
      <c r="R513" s="95"/>
      <c r="S513" s="95"/>
      <c r="T513" s="96" t="n">
        <f t="shared" si="2"/>
        <v>0</v>
      </c>
      <c r="U513" s="96" t="n">
        <f t="shared" si="3"/>
        <v>0</v>
      </c>
      <c r="V513" s="96" t="n">
        <f t="shared" si="4"/>
        <v>0</v>
      </c>
      <c r="W513" s="96" t="n">
        <f t="shared" si="5"/>
        <v>0</v>
      </c>
      <c r="X513" s="96" t="n">
        <f t="shared" si="6"/>
        <v>0</v>
      </c>
      <c r="Y513" s="96" t="n">
        <f t="shared" si="7"/>
        <v>0</v>
      </c>
      <c r="Z513" s="95" t="str">
        <f>IF(OR(ISBLANK('Prediction Log'!N528),ISBLANK('Bet Log'!$N513)), "", IF('Prediction Log'!W528="Y", "W", "L"))</f>
        <v/>
      </c>
      <c r="AA513" s="96" t="str">
        <f t="shared" si="8"/>
        <v/>
      </c>
      <c r="AB513" s="95" t="str">
        <f>IF(OR(ISBLANK('Prediction Log'!N528),ISBLANK('Bet Log'!$O513)), "", IF('Prediction Log'!X528="Y", "W", "L"))</f>
        <v/>
      </c>
      <c r="AC513" s="96" t="str">
        <f t="shared" si="9"/>
        <v/>
      </c>
      <c r="AD513" s="95"/>
      <c r="AE513" s="92" t="str">
        <f t="shared" si="10"/>
        <v/>
      </c>
      <c r="AF513" s="97" t="n">
        <f>IF(ISERROR('Bet Log'!$AA513+'Bet Log'!$AC513+'Bet Log'!$AE513), "", 'Bet Log'!$AA513+'Bet Log'!$AC513+'Bet Log'!$AE513)</f>
        <v>0</v>
      </c>
    </row>
    <row r="514" ht="14.25" customHeight="1">
      <c r="A514" s="92" t="str">
        <f>Games!A511</f>
        <v/>
      </c>
      <c r="B514" s="92" t="str">
        <f>IF('Prediction Log'!B529=0, "",'Prediction Log'!B529)</f>
        <v/>
      </c>
      <c r="C514" s="92" t="str">
        <f>IF('Prediction Log'!C529=0, "",'Prediction Log'!C529)</f>
        <v/>
      </c>
      <c r="D514" s="92" t="str">
        <f>IF('Prediction Log'!D529=0, "",'Prediction Log'!D529)</f>
        <v/>
      </c>
      <c r="E514" s="92" t="str">
        <f>IF('Prediction Log'!E529=0, "",'Prediction Log'!E529)</f>
        <v/>
      </c>
      <c r="F514" s="92" t="str">
        <f>IF('Prediction Log'!I529=0, "",'Prediction Log'!I529)</f>
        <v/>
      </c>
      <c r="G514" s="70" t="str">
        <f>IF(ISBLANK(Games!B511), "",'Prediction Log'!$J529)</f>
        <v/>
      </c>
      <c r="H514" s="93" t="str">
        <f>'Prediction Log'!$K529</f>
        <v/>
      </c>
      <c r="I514" s="92" t="str">
        <f>IF(ISBLANK(Games!M511), "",IF(AND(Games!M511="",Games!N511=""),"",IF(ISTEXT(Games!N511), "Side",Games!M511)))</f>
        <v/>
      </c>
      <c r="J514" s="92" t="str">
        <f>IF(ISBLANK(Games!M511), "",IF('Bet Log'!$I514="Spread", Games!O511, ""))</f>
        <v/>
      </c>
      <c r="K514" s="92" t="str">
        <f>IF(ISBLANK(Games!N511), "",IF(ISTEXT(Games!N511), Games!N511, ""))</f>
        <v/>
      </c>
      <c r="L514" s="92" t="str">
        <f>IF(ISBLANK(Games!Q511), "", Games!Q511)</f>
        <v/>
      </c>
      <c r="M514" s="92"/>
      <c r="N514" s="94"/>
      <c r="O514" s="94"/>
      <c r="P514" s="95"/>
      <c r="Q514" s="95"/>
      <c r="R514" s="95"/>
      <c r="S514" s="95"/>
      <c r="T514" s="96" t="n">
        <f t="shared" si="2"/>
        <v>0</v>
      </c>
      <c r="U514" s="96" t="n">
        <f t="shared" si="3"/>
        <v>0</v>
      </c>
      <c r="V514" s="96" t="n">
        <f t="shared" si="4"/>
        <v>0</v>
      </c>
      <c r="W514" s="96" t="n">
        <f t="shared" si="5"/>
        <v>0</v>
      </c>
      <c r="X514" s="96" t="n">
        <f t="shared" si="6"/>
        <v>0</v>
      </c>
      <c r="Y514" s="96" t="n">
        <f t="shared" si="7"/>
        <v>0</v>
      </c>
      <c r="Z514" s="95" t="str">
        <f>IF(OR(ISBLANK('Prediction Log'!N529),ISBLANK('Bet Log'!$N514)), "", IF('Prediction Log'!W529="Y", "W", "L"))</f>
        <v/>
      </c>
      <c r="AA514" s="96" t="str">
        <f t="shared" si="8"/>
        <v/>
      </c>
      <c r="AB514" s="95" t="str">
        <f>IF(OR(ISBLANK('Prediction Log'!N529),ISBLANK('Bet Log'!$O514)), "", IF('Prediction Log'!X529="Y", "W", "L"))</f>
        <v/>
      </c>
      <c r="AC514" s="96" t="str">
        <f t="shared" si="9"/>
        <v/>
      </c>
      <c r="AD514" s="95"/>
      <c r="AE514" s="92" t="str">
        <f t="shared" si="10"/>
        <v/>
      </c>
      <c r="AF514" s="97" t="n">
        <f>IF(ISERROR('Bet Log'!$AA514+'Bet Log'!$AC514+'Bet Log'!$AE514), "", 'Bet Log'!$AA514+'Bet Log'!$AC514+'Bet Log'!$AE514)</f>
        <v>0</v>
      </c>
    </row>
    <row r="515" ht="14.25" customHeight="1">
      <c r="A515" s="92" t="str">
        <f>Games!A512</f>
        <v/>
      </c>
      <c r="B515" s="92" t="str">
        <f>IF('Prediction Log'!B530=0, "",'Prediction Log'!B530)</f>
        <v/>
      </c>
      <c r="C515" s="92" t="str">
        <f>IF('Prediction Log'!C530=0, "",'Prediction Log'!C530)</f>
        <v/>
      </c>
      <c r="D515" s="92" t="str">
        <f>IF('Prediction Log'!D530=0, "",'Prediction Log'!D530)</f>
        <v/>
      </c>
      <c r="E515" s="92" t="str">
        <f>IF('Prediction Log'!E530=0, "",'Prediction Log'!E530)</f>
        <v/>
      </c>
      <c r="F515" s="92" t="str">
        <f>IF('Prediction Log'!I530=0, "",'Prediction Log'!I530)</f>
        <v/>
      </c>
      <c r="G515" s="70" t="str">
        <f>IF(ISBLANK(Games!B512), "",'Prediction Log'!$J530)</f>
        <v/>
      </c>
      <c r="H515" s="93" t="str">
        <f>'Prediction Log'!$K530</f>
        <v/>
      </c>
      <c r="I515" s="92" t="str">
        <f>IF(ISBLANK(Games!M512), "",IF(AND(Games!M512="",Games!N512=""),"",IF(ISTEXT(Games!N512), "Side",Games!M512)))</f>
        <v/>
      </c>
      <c r="J515" s="92" t="str">
        <f>IF(ISBLANK(Games!M512), "",IF('Bet Log'!$I515="Spread", Games!O512, ""))</f>
        <v/>
      </c>
      <c r="K515" s="92" t="str">
        <f>IF(ISBLANK(Games!N512), "",IF(ISTEXT(Games!N512), Games!N512, ""))</f>
        <v/>
      </c>
      <c r="L515" s="92" t="str">
        <f>IF(ISBLANK(Games!Q512), "", Games!Q512)</f>
        <v/>
      </c>
      <c r="M515" s="92"/>
      <c r="N515" s="94"/>
      <c r="O515" s="94"/>
      <c r="P515" s="95"/>
      <c r="Q515" s="95"/>
      <c r="R515" s="95"/>
      <c r="S515" s="95"/>
      <c r="T515" s="96" t="n">
        <f t="shared" si="2"/>
        <v>0</v>
      </c>
      <c r="U515" s="96" t="n">
        <f t="shared" si="3"/>
        <v>0</v>
      </c>
      <c r="V515" s="96" t="n">
        <f t="shared" si="4"/>
        <v>0</v>
      </c>
      <c r="W515" s="96" t="n">
        <f t="shared" si="5"/>
        <v>0</v>
      </c>
      <c r="X515" s="96" t="n">
        <f t="shared" si="6"/>
        <v>0</v>
      </c>
      <c r="Y515" s="96" t="n">
        <f t="shared" si="7"/>
        <v>0</v>
      </c>
      <c r="Z515" s="95" t="str">
        <f>IF(OR(ISBLANK('Prediction Log'!N530),ISBLANK('Bet Log'!$N515)), "", IF('Prediction Log'!W530="Y", "W", "L"))</f>
        <v/>
      </c>
      <c r="AA515" s="96" t="str">
        <f t="shared" si="8"/>
        <v/>
      </c>
      <c r="AB515" s="95" t="str">
        <f>IF(OR(ISBLANK('Prediction Log'!N530),ISBLANK('Bet Log'!$O515)), "", IF('Prediction Log'!X530="Y", "W", "L"))</f>
        <v/>
      </c>
      <c r="AC515" s="96" t="str">
        <f t="shared" si="9"/>
        <v/>
      </c>
      <c r="AD515" s="95"/>
      <c r="AE515" s="92" t="str">
        <f t="shared" si="10"/>
        <v/>
      </c>
      <c r="AF515" s="97" t="n">
        <f>IF(ISERROR('Bet Log'!$AA515+'Bet Log'!$AC515+'Bet Log'!$AE515), "", 'Bet Log'!$AA515+'Bet Log'!$AC515+'Bet Log'!$AE515)</f>
        <v>0</v>
      </c>
    </row>
    <row r="516" ht="14.25" customHeight="1">
      <c r="A516" s="92" t="str">
        <f>Games!A513</f>
        <v/>
      </c>
      <c r="B516" s="92" t="str">
        <f>IF('Prediction Log'!B531=0, "",'Prediction Log'!B531)</f>
        <v/>
      </c>
      <c r="C516" s="92" t="str">
        <f>IF('Prediction Log'!C531=0, "",'Prediction Log'!C531)</f>
        <v/>
      </c>
      <c r="D516" s="92" t="str">
        <f>IF('Prediction Log'!D531=0, "",'Prediction Log'!D531)</f>
        <v/>
      </c>
      <c r="E516" s="92" t="str">
        <f>IF('Prediction Log'!E531=0, "",'Prediction Log'!E531)</f>
        <v/>
      </c>
      <c r="F516" s="92" t="str">
        <f>IF('Prediction Log'!I531=0, "",'Prediction Log'!I531)</f>
        <v/>
      </c>
      <c r="G516" s="70" t="str">
        <f>IF(ISBLANK(Games!B513), "",'Prediction Log'!$J531)</f>
        <v/>
      </c>
      <c r="H516" s="93" t="str">
        <f>'Prediction Log'!$K531</f>
        <v/>
      </c>
      <c r="I516" s="92" t="str">
        <f>IF(ISBLANK(Games!M513), "",IF(AND(Games!M513="",Games!N513=""),"",IF(ISTEXT(Games!N513), "Side",Games!M513)))</f>
        <v/>
      </c>
      <c r="J516" s="92" t="str">
        <f>IF(ISBLANK(Games!M513), "",IF('Bet Log'!$I516="Spread", Games!O513, ""))</f>
        <v/>
      </c>
      <c r="K516" s="92" t="str">
        <f>IF(ISBLANK(Games!N513), "",IF(ISTEXT(Games!N513), Games!N513, ""))</f>
        <v/>
      </c>
      <c r="L516" s="92" t="str">
        <f>IF(ISBLANK(Games!Q513), "", Games!Q513)</f>
        <v/>
      </c>
      <c r="M516" s="92"/>
      <c r="N516" s="94"/>
      <c r="O516" s="94"/>
      <c r="P516" s="95"/>
      <c r="Q516" s="95"/>
      <c r="R516" s="95"/>
      <c r="S516" s="95"/>
      <c r="T516" s="96" t="n">
        <f t="shared" si="2"/>
        <v>0</v>
      </c>
      <c r="U516" s="96" t="n">
        <f t="shared" si="3"/>
        <v>0</v>
      </c>
      <c r="V516" s="96" t="n">
        <f t="shared" si="4"/>
        <v>0</v>
      </c>
      <c r="W516" s="96" t="n">
        <f t="shared" si="5"/>
        <v>0</v>
      </c>
      <c r="X516" s="96" t="n">
        <f t="shared" si="6"/>
        <v>0</v>
      </c>
      <c r="Y516" s="96" t="n">
        <f t="shared" si="7"/>
        <v>0</v>
      </c>
      <c r="Z516" s="95" t="str">
        <f>IF(OR(ISBLANK('Prediction Log'!N531),ISBLANK('Bet Log'!$N516)), "", IF('Prediction Log'!W531="Y", "W", "L"))</f>
        <v/>
      </c>
      <c r="AA516" s="96" t="str">
        <f t="shared" si="8"/>
        <v/>
      </c>
      <c r="AB516" s="95" t="str">
        <f>IF(OR(ISBLANK('Prediction Log'!N531),ISBLANK('Bet Log'!$O516)), "", IF('Prediction Log'!X531="Y", "W", "L"))</f>
        <v/>
      </c>
      <c r="AC516" s="96" t="str">
        <f t="shared" si="9"/>
        <v/>
      </c>
      <c r="AD516" s="95"/>
      <c r="AE516" s="92" t="str">
        <f t="shared" si="10"/>
        <v/>
      </c>
      <c r="AF516" s="97" t="n">
        <f>IF(ISERROR('Bet Log'!$AA516+'Bet Log'!$AC516+'Bet Log'!$AE516), "", 'Bet Log'!$AA516+'Bet Log'!$AC516+'Bet Log'!$AE516)</f>
        <v>0</v>
      </c>
    </row>
    <row r="517" ht="14.25" customHeight="1">
      <c r="A517" s="92" t="str">
        <f>Games!A514</f>
        <v/>
      </c>
      <c r="B517" s="92" t="str">
        <f>IF('Prediction Log'!B532=0, "",'Prediction Log'!B532)</f>
        <v/>
      </c>
      <c r="C517" s="92" t="str">
        <f>IF('Prediction Log'!C532=0, "",'Prediction Log'!C532)</f>
        <v/>
      </c>
      <c r="D517" s="92" t="str">
        <f>IF('Prediction Log'!D532=0, "",'Prediction Log'!D532)</f>
        <v/>
      </c>
      <c r="E517" s="92" t="str">
        <f>IF('Prediction Log'!E532=0, "",'Prediction Log'!E532)</f>
        <v/>
      </c>
      <c r="F517" s="92" t="str">
        <f>IF('Prediction Log'!I532=0, "",'Prediction Log'!I532)</f>
        <v/>
      </c>
      <c r="G517" s="70" t="str">
        <f>IF(ISBLANK(Games!B514), "",'Prediction Log'!$J532)</f>
        <v/>
      </c>
      <c r="H517" s="93" t="str">
        <f>'Prediction Log'!$K532</f>
        <v/>
      </c>
      <c r="I517" s="92" t="str">
        <f>IF(ISBLANK(Games!M514), "",IF(AND(Games!M514="",Games!N514=""),"",IF(ISTEXT(Games!N514), "Side",Games!M514)))</f>
        <v/>
      </c>
      <c r="J517" s="92" t="str">
        <f>IF(ISBLANK(Games!M514), "",IF('Bet Log'!$I517="Spread", Games!O514, ""))</f>
        <v/>
      </c>
      <c r="K517" s="92" t="str">
        <f>IF(ISBLANK(Games!N514), "",IF(ISTEXT(Games!N514), Games!N514, ""))</f>
        <v/>
      </c>
      <c r="L517" s="92" t="str">
        <f>IF(ISBLANK(Games!Q514), "", Games!Q514)</f>
        <v/>
      </c>
      <c r="M517" s="92"/>
      <c r="N517" s="94"/>
      <c r="O517" s="94"/>
      <c r="P517" s="95"/>
      <c r="Q517" s="95"/>
      <c r="R517" s="95"/>
      <c r="S517" s="95"/>
      <c r="T517" s="96" t="n">
        <f t="shared" si="2"/>
        <v>0</v>
      </c>
      <c r="U517" s="96" t="n">
        <f t="shared" si="3"/>
        <v>0</v>
      </c>
      <c r="V517" s="96" t="n">
        <f t="shared" si="4"/>
        <v>0</v>
      </c>
      <c r="W517" s="96" t="n">
        <f t="shared" si="5"/>
        <v>0</v>
      </c>
      <c r="X517" s="96" t="n">
        <f t="shared" si="6"/>
        <v>0</v>
      </c>
      <c r="Y517" s="96" t="n">
        <f t="shared" si="7"/>
        <v>0</v>
      </c>
      <c r="Z517" s="95" t="str">
        <f>IF(OR(ISBLANK('Prediction Log'!N532),ISBLANK('Bet Log'!$N517)), "", IF('Prediction Log'!W532="Y", "W", "L"))</f>
        <v/>
      </c>
      <c r="AA517" s="96" t="str">
        <f t="shared" si="8"/>
        <v/>
      </c>
      <c r="AB517" s="95" t="str">
        <f>IF(OR(ISBLANK('Prediction Log'!N532),ISBLANK('Bet Log'!$O517)), "", IF('Prediction Log'!X532="Y", "W", "L"))</f>
        <v/>
      </c>
      <c r="AC517" s="96" t="str">
        <f t="shared" si="9"/>
        <v/>
      </c>
      <c r="AD517" s="95"/>
      <c r="AE517" s="92" t="str">
        <f t="shared" si="10"/>
        <v/>
      </c>
      <c r="AF517" s="97" t="n">
        <f>IF(ISERROR('Bet Log'!$AA517+'Bet Log'!$AC517+'Bet Log'!$AE517), "", 'Bet Log'!$AA517+'Bet Log'!$AC517+'Bet Log'!$AE517)</f>
        <v>0</v>
      </c>
    </row>
    <row r="518" ht="14.25" customHeight="1">
      <c r="A518" s="92" t="str">
        <f>Games!A515</f>
        <v/>
      </c>
      <c r="B518" s="92" t="str">
        <f>IF('Prediction Log'!B533=0, "",'Prediction Log'!B533)</f>
        <v/>
      </c>
      <c r="C518" s="92" t="str">
        <f>IF('Prediction Log'!C533=0, "",'Prediction Log'!C533)</f>
        <v/>
      </c>
      <c r="D518" s="92" t="str">
        <f>IF('Prediction Log'!D533=0, "",'Prediction Log'!D533)</f>
        <v/>
      </c>
      <c r="E518" s="92" t="str">
        <f>IF('Prediction Log'!E533=0, "",'Prediction Log'!E533)</f>
        <v/>
      </c>
      <c r="F518" s="92" t="str">
        <f>IF('Prediction Log'!I533=0, "",'Prediction Log'!I533)</f>
        <v/>
      </c>
      <c r="G518" s="70" t="str">
        <f>IF(ISBLANK(Games!B515), "",'Prediction Log'!$J533)</f>
        <v/>
      </c>
      <c r="H518" s="93" t="str">
        <f>'Prediction Log'!$K533</f>
        <v/>
      </c>
      <c r="I518" s="92" t="str">
        <f>IF(ISBLANK(Games!M515), "",IF(AND(Games!M515="",Games!N515=""),"",IF(ISTEXT(Games!N515), "Side",Games!M515)))</f>
        <v/>
      </c>
      <c r="J518" s="92" t="str">
        <f>IF(ISBLANK(Games!M515), "",IF('Bet Log'!$I518="Spread", Games!O515, ""))</f>
        <v/>
      </c>
      <c r="K518" s="92" t="str">
        <f>IF(ISBLANK(Games!N515), "",IF(ISTEXT(Games!N515), Games!N515, ""))</f>
        <v/>
      </c>
      <c r="L518" s="92" t="str">
        <f>IF(ISBLANK(Games!Q515), "", Games!Q515)</f>
        <v/>
      </c>
      <c r="M518" s="92"/>
      <c r="N518" s="94"/>
      <c r="O518" s="94"/>
      <c r="P518" s="95"/>
      <c r="Q518" s="95"/>
      <c r="R518" s="95"/>
      <c r="S518" s="95"/>
      <c r="T518" s="96" t="n">
        <f t="shared" si="2"/>
        <v>0</v>
      </c>
      <c r="U518" s="96" t="n">
        <f t="shared" si="3"/>
        <v>0</v>
      </c>
      <c r="V518" s="96" t="n">
        <f t="shared" si="4"/>
        <v>0</v>
      </c>
      <c r="W518" s="96" t="n">
        <f t="shared" si="5"/>
        <v>0</v>
      </c>
      <c r="X518" s="96" t="n">
        <f t="shared" si="6"/>
        <v>0</v>
      </c>
      <c r="Y518" s="96" t="n">
        <f t="shared" si="7"/>
        <v>0</v>
      </c>
      <c r="Z518" s="95" t="str">
        <f>IF(OR(ISBLANK('Prediction Log'!N533),ISBLANK('Bet Log'!$N518)), "", IF('Prediction Log'!W533="Y", "W", "L"))</f>
        <v/>
      </c>
      <c r="AA518" s="96" t="str">
        <f t="shared" si="8"/>
        <v/>
      </c>
      <c r="AB518" s="95" t="str">
        <f>IF(OR(ISBLANK('Prediction Log'!N533),ISBLANK('Bet Log'!$O518)), "", IF('Prediction Log'!X533="Y", "W", "L"))</f>
        <v/>
      </c>
      <c r="AC518" s="96" t="str">
        <f t="shared" si="9"/>
        <v/>
      </c>
      <c r="AD518" s="95"/>
      <c r="AE518" s="92" t="str">
        <f t="shared" si="10"/>
        <v/>
      </c>
      <c r="AF518" s="97" t="n">
        <f>IF(ISERROR('Bet Log'!$AA518+'Bet Log'!$AC518+'Bet Log'!$AE518), "", 'Bet Log'!$AA518+'Bet Log'!$AC518+'Bet Log'!$AE518)</f>
        <v>0</v>
      </c>
    </row>
    <row r="519" ht="14.25" customHeight="1">
      <c r="A519" s="92" t="str">
        <f>Games!A516</f>
        <v/>
      </c>
      <c r="B519" s="92" t="str">
        <f>IF('Prediction Log'!B534=0, "",'Prediction Log'!B534)</f>
        <v/>
      </c>
      <c r="C519" s="92" t="str">
        <f>IF('Prediction Log'!C534=0, "",'Prediction Log'!C534)</f>
        <v/>
      </c>
      <c r="D519" s="92" t="str">
        <f>IF('Prediction Log'!D534=0, "",'Prediction Log'!D534)</f>
        <v/>
      </c>
      <c r="E519" s="92" t="str">
        <f>IF('Prediction Log'!E534=0, "",'Prediction Log'!E534)</f>
        <v/>
      </c>
      <c r="F519" s="92" t="str">
        <f>IF('Prediction Log'!I534=0, "",'Prediction Log'!I534)</f>
        <v/>
      </c>
      <c r="G519" s="70" t="str">
        <f>IF(ISBLANK(Games!B516), "",'Prediction Log'!$J534)</f>
        <v/>
      </c>
      <c r="H519" s="93" t="str">
        <f>'Prediction Log'!$K534</f>
        <v/>
      </c>
      <c r="I519" s="92" t="str">
        <f>IF(ISBLANK(Games!M516), "",IF(AND(Games!M516="",Games!N516=""),"",IF(ISTEXT(Games!N516), "Side",Games!M516)))</f>
        <v/>
      </c>
      <c r="J519" s="92" t="str">
        <f>IF(ISBLANK(Games!M516), "",IF('Bet Log'!$I519="Spread", Games!O516, ""))</f>
        <v/>
      </c>
      <c r="K519" s="92" t="str">
        <f>IF(ISBLANK(Games!N516), "",IF(ISTEXT(Games!N516), Games!N516, ""))</f>
        <v/>
      </c>
      <c r="L519" s="92" t="str">
        <f>IF(ISBLANK(Games!Q516), "", Games!Q516)</f>
        <v/>
      </c>
      <c r="M519" s="92"/>
      <c r="N519" s="94"/>
      <c r="O519" s="94"/>
      <c r="P519" s="95"/>
      <c r="Q519" s="95"/>
      <c r="R519" s="95"/>
      <c r="S519" s="95"/>
      <c r="T519" s="96" t="n">
        <f t="shared" si="2"/>
        <v>0</v>
      </c>
      <c r="U519" s="96" t="n">
        <f t="shared" si="3"/>
        <v>0</v>
      </c>
      <c r="V519" s="96" t="n">
        <f t="shared" si="4"/>
        <v>0</v>
      </c>
      <c r="W519" s="96" t="n">
        <f t="shared" si="5"/>
        <v>0</v>
      </c>
      <c r="X519" s="96" t="n">
        <f t="shared" si="6"/>
        <v>0</v>
      </c>
      <c r="Y519" s="96" t="n">
        <f t="shared" si="7"/>
        <v>0</v>
      </c>
      <c r="Z519" s="95" t="str">
        <f>IF(OR(ISBLANK('Prediction Log'!N534),ISBLANK('Bet Log'!$N519)), "", IF('Prediction Log'!W534="Y", "W", "L"))</f>
        <v/>
      </c>
      <c r="AA519" s="96" t="str">
        <f t="shared" si="8"/>
        <v/>
      </c>
      <c r="AB519" s="95" t="str">
        <f>IF(OR(ISBLANK('Prediction Log'!N534),ISBLANK('Bet Log'!$O519)), "", IF('Prediction Log'!X534="Y", "W", "L"))</f>
        <v/>
      </c>
      <c r="AC519" s="96" t="str">
        <f t="shared" si="9"/>
        <v/>
      </c>
      <c r="AD519" s="95"/>
      <c r="AE519" s="92" t="str">
        <f t="shared" si="10"/>
        <v/>
      </c>
      <c r="AF519" s="97" t="n">
        <f>IF(ISERROR('Bet Log'!$AA519+'Bet Log'!$AC519+'Bet Log'!$AE519), "", 'Bet Log'!$AA519+'Bet Log'!$AC519+'Bet Log'!$AE519)</f>
        <v>0</v>
      </c>
    </row>
    <row r="520" ht="14.25" customHeight="1">
      <c r="A520" s="92" t="str">
        <f>Games!A517</f>
        <v/>
      </c>
      <c r="B520" s="92" t="str">
        <f>IF('Prediction Log'!B535=0, "",'Prediction Log'!B535)</f>
        <v/>
      </c>
      <c r="C520" s="92" t="str">
        <f>IF('Prediction Log'!C535=0, "",'Prediction Log'!C535)</f>
        <v/>
      </c>
      <c r="D520" s="92" t="str">
        <f>IF('Prediction Log'!D535=0, "",'Prediction Log'!D535)</f>
        <v/>
      </c>
      <c r="E520" s="92" t="str">
        <f>IF('Prediction Log'!E535=0, "",'Prediction Log'!E535)</f>
        <v/>
      </c>
      <c r="F520" s="92" t="str">
        <f>IF('Prediction Log'!I535=0, "",'Prediction Log'!I535)</f>
        <v/>
      </c>
      <c r="G520" s="70" t="str">
        <f>IF(ISBLANK(Games!B517), "",'Prediction Log'!$J535)</f>
        <v/>
      </c>
      <c r="H520" s="93" t="str">
        <f>'Prediction Log'!$K535</f>
        <v/>
      </c>
      <c r="I520" s="92" t="str">
        <f>IF(ISBLANK(Games!M517), "",IF(AND(Games!M517="",Games!N517=""),"",IF(ISTEXT(Games!N517), "Side",Games!M517)))</f>
        <v/>
      </c>
      <c r="J520" s="92" t="str">
        <f>IF(ISBLANK(Games!M517), "",IF('Bet Log'!$I520="Spread", Games!O517, ""))</f>
        <v/>
      </c>
      <c r="K520" s="92" t="str">
        <f>IF(ISBLANK(Games!N517), "",IF(ISTEXT(Games!N517), Games!N517, ""))</f>
        <v/>
      </c>
      <c r="L520" s="92" t="str">
        <f>IF(ISBLANK(Games!Q517), "", Games!Q517)</f>
        <v/>
      </c>
      <c r="M520" s="92"/>
      <c r="N520" s="94"/>
      <c r="O520" s="94"/>
      <c r="P520" s="95"/>
      <c r="Q520" s="95"/>
      <c r="R520" s="95"/>
      <c r="S520" s="95"/>
      <c r="T520" s="96" t="n">
        <f t="shared" si="2"/>
        <v>0</v>
      </c>
      <c r="U520" s="96" t="n">
        <f t="shared" si="3"/>
        <v>0</v>
      </c>
      <c r="V520" s="96" t="n">
        <f t="shared" si="4"/>
        <v>0</v>
      </c>
      <c r="W520" s="96" t="n">
        <f t="shared" si="5"/>
        <v>0</v>
      </c>
      <c r="X520" s="96" t="n">
        <f t="shared" si="6"/>
        <v>0</v>
      </c>
      <c r="Y520" s="96" t="n">
        <f t="shared" si="7"/>
        <v>0</v>
      </c>
      <c r="Z520" s="95" t="str">
        <f>IF(OR(ISBLANK('Prediction Log'!N535),ISBLANK('Bet Log'!$N520)), "", IF('Prediction Log'!W535="Y", "W", "L"))</f>
        <v/>
      </c>
      <c r="AA520" s="96" t="str">
        <f t="shared" si="8"/>
        <v/>
      </c>
      <c r="AB520" s="95" t="str">
        <f>IF(OR(ISBLANK('Prediction Log'!N535),ISBLANK('Bet Log'!$O520)), "", IF('Prediction Log'!X535="Y", "W", "L"))</f>
        <v/>
      </c>
      <c r="AC520" s="96" t="str">
        <f t="shared" si="9"/>
        <v/>
      </c>
      <c r="AD520" s="95"/>
      <c r="AE520" s="92" t="str">
        <f t="shared" si="10"/>
        <v/>
      </c>
      <c r="AF520" s="97" t="n">
        <f>IF(ISERROR('Bet Log'!$AA520+'Bet Log'!$AC520+'Bet Log'!$AE520), "", 'Bet Log'!$AA520+'Bet Log'!$AC520+'Bet Log'!$AE520)</f>
        <v>0</v>
      </c>
    </row>
    <row r="521" ht="14.25" customHeight="1">
      <c r="A521" s="92" t="str">
        <f>Games!A518</f>
        <v/>
      </c>
      <c r="B521" s="92" t="str">
        <f>IF('Prediction Log'!B536=0, "",'Prediction Log'!B536)</f>
        <v/>
      </c>
      <c r="C521" s="92" t="str">
        <f>IF('Prediction Log'!C536=0, "",'Prediction Log'!C536)</f>
        <v/>
      </c>
      <c r="D521" s="92" t="str">
        <f>IF('Prediction Log'!D536=0, "",'Prediction Log'!D536)</f>
        <v/>
      </c>
      <c r="E521" s="92" t="str">
        <f>IF('Prediction Log'!E536=0, "",'Prediction Log'!E536)</f>
        <v/>
      </c>
      <c r="F521" s="92" t="str">
        <f>IF('Prediction Log'!I536=0, "",'Prediction Log'!I536)</f>
        <v/>
      </c>
      <c r="G521" s="70" t="str">
        <f>IF(ISBLANK(Games!B518), "",'Prediction Log'!$J536)</f>
        <v/>
      </c>
      <c r="H521" s="93" t="str">
        <f>'Prediction Log'!$K536</f>
        <v/>
      </c>
      <c r="I521" s="92" t="str">
        <f>IF(ISBLANK(Games!M518), "",IF(AND(Games!M518="",Games!N518=""),"",IF(ISTEXT(Games!N518), "Side",Games!M518)))</f>
        <v/>
      </c>
      <c r="J521" s="92" t="str">
        <f>IF(ISBLANK(Games!M518), "",IF('Bet Log'!$I521="Spread", Games!O518, ""))</f>
        <v/>
      </c>
      <c r="K521" s="92" t="str">
        <f>IF(ISBLANK(Games!N518), "",IF(ISTEXT(Games!N518), Games!N518, ""))</f>
        <v/>
      </c>
      <c r="L521" s="92" t="str">
        <f>IF(ISBLANK(Games!Q518), "", Games!Q518)</f>
        <v/>
      </c>
      <c r="M521" s="92"/>
      <c r="N521" s="94"/>
      <c r="O521" s="94"/>
      <c r="P521" s="95"/>
      <c r="Q521" s="95"/>
      <c r="R521" s="95"/>
      <c r="S521" s="95"/>
      <c r="T521" s="96" t="n">
        <f t="shared" si="2"/>
        <v>0</v>
      </c>
      <c r="U521" s="96" t="n">
        <f t="shared" si="3"/>
        <v>0</v>
      </c>
      <c r="V521" s="96" t="n">
        <f t="shared" si="4"/>
        <v>0</v>
      </c>
      <c r="W521" s="96" t="n">
        <f t="shared" si="5"/>
        <v>0</v>
      </c>
      <c r="X521" s="96" t="n">
        <f t="shared" si="6"/>
        <v>0</v>
      </c>
      <c r="Y521" s="96" t="n">
        <f t="shared" si="7"/>
        <v>0</v>
      </c>
      <c r="Z521" s="95" t="str">
        <f>IF(OR(ISBLANK('Prediction Log'!N536),ISBLANK('Bet Log'!$N521)), "", IF('Prediction Log'!W536="Y", "W", "L"))</f>
        <v/>
      </c>
      <c r="AA521" s="96" t="str">
        <f t="shared" si="8"/>
        <v/>
      </c>
      <c r="AB521" s="95" t="str">
        <f>IF(OR(ISBLANK('Prediction Log'!N536),ISBLANK('Bet Log'!$O521)), "", IF('Prediction Log'!X536="Y", "W", "L"))</f>
        <v/>
      </c>
      <c r="AC521" s="96" t="str">
        <f t="shared" si="9"/>
        <v/>
      </c>
      <c r="AD521" s="95"/>
      <c r="AE521" s="92" t="str">
        <f t="shared" si="10"/>
        <v/>
      </c>
      <c r="AF521" s="97" t="n">
        <f>IF(ISERROR('Bet Log'!$AA521+'Bet Log'!$AC521+'Bet Log'!$AE521), "", 'Bet Log'!$AA521+'Bet Log'!$AC521+'Bet Log'!$AE521)</f>
        <v>0</v>
      </c>
    </row>
    <row r="522" ht="14.25" customHeight="1">
      <c r="A522" s="92" t="str">
        <f>Games!A519</f>
        <v/>
      </c>
      <c r="B522" s="92" t="str">
        <f>IF('Prediction Log'!B537=0, "",'Prediction Log'!B537)</f>
        <v/>
      </c>
      <c r="C522" s="92" t="str">
        <f>IF('Prediction Log'!C537=0, "",'Prediction Log'!C537)</f>
        <v/>
      </c>
      <c r="D522" s="92" t="str">
        <f>IF('Prediction Log'!D537=0, "",'Prediction Log'!D537)</f>
        <v/>
      </c>
      <c r="E522" s="92" t="str">
        <f>IF('Prediction Log'!E537=0, "",'Prediction Log'!E537)</f>
        <v/>
      </c>
      <c r="F522" s="92" t="str">
        <f>IF('Prediction Log'!I537=0, "",'Prediction Log'!I537)</f>
        <v/>
      </c>
      <c r="G522" s="70" t="str">
        <f>IF(ISBLANK(Games!B519), "",'Prediction Log'!$J537)</f>
        <v/>
      </c>
      <c r="H522" s="93" t="str">
        <f>'Prediction Log'!$K537</f>
        <v/>
      </c>
      <c r="I522" s="92" t="str">
        <f>IF(ISBLANK(Games!M519), "",IF(AND(Games!M519="",Games!N519=""),"",IF(ISTEXT(Games!N519), "Side",Games!M519)))</f>
        <v/>
      </c>
      <c r="J522" s="92" t="str">
        <f>IF(ISBLANK(Games!M519), "",IF('Bet Log'!$I522="Spread", Games!O519, ""))</f>
        <v/>
      </c>
      <c r="K522" s="92" t="str">
        <f>IF(ISBLANK(Games!N519), "",IF(ISTEXT(Games!N519), Games!N519, ""))</f>
        <v/>
      </c>
      <c r="L522" s="92" t="str">
        <f>IF(ISBLANK(Games!Q519), "", Games!Q519)</f>
        <v/>
      </c>
      <c r="M522" s="92"/>
      <c r="N522" s="94"/>
      <c r="O522" s="94"/>
      <c r="P522" s="95"/>
      <c r="Q522" s="95"/>
      <c r="R522" s="95"/>
      <c r="S522" s="95"/>
      <c r="T522" s="96" t="n">
        <f t="shared" si="2"/>
        <v>0</v>
      </c>
      <c r="U522" s="96" t="n">
        <f t="shared" si="3"/>
        <v>0</v>
      </c>
      <c r="V522" s="96" t="n">
        <f t="shared" si="4"/>
        <v>0</v>
      </c>
      <c r="W522" s="96" t="n">
        <f t="shared" si="5"/>
        <v>0</v>
      </c>
      <c r="X522" s="96" t="n">
        <f t="shared" si="6"/>
        <v>0</v>
      </c>
      <c r="Y522" s="96" t="n">
        <f t="shared" si="7"/>
        <v>0</v>
      </c>
      <c r="Z522" s="95" t="str">
        <f>IF(OR(ISBLANK('Prediction Log'!N537),ISBLANK('Bet Log'!$N522)), "", IF('Prediction Log'!W537="Y", "W", "L"))</f>
        <v/>
      </c>
      <c r="AA522" s="96" t="str">
        <f t="shared" si="8"/>
        <v/>
      </c>
      <c r="AB522" s="95" t="str">
        <f>IF(OR(ISBLANK('Prediction Log'!N537),ISBLANK('Bet Log'!$O522)), "", IF('Prediction Log'!X537="Y", "W", "L"))</f>
        <v/>
      </c>
      <c r="AC522" s="96" t="str">
        <f t="shared" si="9"/>
        <v/>
      </c>
      <c r="AD522" s="95"/>
      <c r="AE522" s="92" t="str">
        <f t="shared" si="10"/>
        <v/>
      </c>
      <c r="AF522" s="97" t="n">
        <f>IF(ISERROR('Bet Log'!$AA522+'Bet Log'!$AC522+'Bet Log'!$AE522), "", 'Bet Log'!$AA522+'Bet Log'!$AC522+'Bet Log'!$AE522)</f>
        <v>0</v>
      </c>
    </row>
    <row r="523" ht="14.25" customHeight="1">
      <c r="A523" s="92" t="str">
        <f>Games!A520</f>
        <v/>
      </c>
      <c r="B523" s="92" t="str">
        <f>IF('Prediction Log'!B538=0, "",'Prediction Log'!B538)</f>
        <v/>
      </c>
      <c r="C523" s="92" t="str">
        <f>IF('Prediction Log'!C538=0, "",'Prediction Log'!C538)</f>
        <v/>
      </c>
      <c r="D523" s="92" t="str">
        <f>IF('Prediction Log'!D538=0, "",'Prediction Log'!D538)</f>
        <v/>
      </c>
      <c r="E523" s="92" t="str">
        <f>IF('Prediction Log'!E538=0, "",'Prediction Log'!E538)</f>
        <v/>
      </c>
      <c r="F523" s="92" t="str">
        <f>IF('Prediction Log'!I538=0, "",'Prediction Log'!I538)</f>
        <v/>
      </c>
      <c r="G523" s="70" t="str">
        <f>IF(ISBLANK(Games!B520), "",'Prediction Log'!$J538)</f>
        <v/>
      </c>
      <c r="H523" s="93" t="str">
        <f>'Prediction Log'!$K538</f>
        <v/>
      </c>
      <c r="I523" s="92" t="str">
        <f>IF(ISBLANK(Games!M520), "",IF(AND(Games!M520="",Games!N520=""),"",IF(ISTEXT(Games!N520), "Side",Games!M520)))</f>
        <v/>
      </c>
      <c r="J523" s="92" t="str">
        <f>IF(ISBLANK(Games!M520), "",IF('Bet Log'!$I523="Spread", Games!O520, ""))</f>
        <v/>
      </c>
      <c r="K523" s="92" t="str">
        <f>IF(ISBLANK(Games!N520), "",IF(ISTEXT(Games!N520), Games!N520, ""))</f>
        <v/>
      </c>
      <c r="L523" s="92" t="str">
        <f>IF(ISBLANK(Games!Q520), "", Games!Q520)</f>
        <v/>
      </c>
      <c r="M523" s="92"/>
      <c r="N523" s="94"/>
      <c r="O523" s="94"/>
      <c r="P523" s="95"/>
      <c r="Q523" s="95"/>
      <c r="R523" s="95"/>
      <c r="S523" s="95"/>
      <c r="T523" s="96" t="n">
        <f t="shared" si="2"/>
        <v>0</v>
      </c>
      <c r="U523" s="96" t="n">
        <f t="shared" si="3"/>
        <v>0</v>
      </c>
      <c r="V523" s="96" t="n">
        <f t="shared" si="4"/>
        <v>0</v>
      </c>
      <c r="W523" s="96" t="n">
        <f t="shared" si="5"/>
        <v>0</v>
      </c>
      <c r="X523" s="96" t="n">
        <f t="shared" si="6"/>
        <v>0</v>
      </c>
      <c r="Y523" s="96" t="n">
        <f t="shared" si="7"/>
        <v>0</v>
      </c>
      <c r="Z523" s="95" t="str">
        <f>IF(OR(ISBLANK('Prediction Log'!N538),ISBLANK('Bet Log'!$N523)), "", IF('Prediction Log'!W538="Y", "W", "L"))</f>
        <v/>
      </c>
      <c r="AA523" s="96" t="str">
        <f t="shared" si="8"/>
        <v/>
      </c>
      <c r="AB523" s="95" t="str">
        <f>IF(OR(ISBLANK('Prediction Log'!N538),ISBLANK('Bet Log'!$O523)), "", IF('Prediction Log'!X538="Y", "W", "L"))</f>
        <v/>
      </c>
      <c r="AC523" s="96" t="str">
        <f t="shared" si="9"/>
        <v/>
      </c>
      <c r="AD523" s="95"/>
      <c r="AE523" s="92" t="str">
        <f t="shared" si="10"/>
        <v/>
      </c>
      <c r="AF523" s="97" t="n">
        <f>IF(ISERROR('Bet Log'!$AA523+'Bet Log'!$AC523+'Bet Log'!$AE523), "", 'Bet Log'!$AA523+'Bet Log'!$AC523+'Bet Log'!$AE523)</f>
        <v>0</v>
      </c>
    </row>
    <row r="524" ht="14.25" customHeight="1">
      <c r="A524" s="92" t="str">
        <f>Games!A521</f>
        <v/>
      </c>
      <c r="B524" s="92" t="str">
        <f>IF('Prediction Log'!B539=0, "",'Prediction Log'!B539)</f>
        <v/>
      </c>
      <c r="C524" s="92" t="str">
        <f>IF('Prediction Log'!C539=0, "",'Prediction Log'!C539)</f>
        <v/>
      </c>
      <c r="D524" s="92" t="str">
        <f>IF('Prediction Log'!D539=0, "",'Prediction Log'!D539)</f>
        <v/>
      </c>
      <c r="E524" s="92" t="str">
        <f>IF('Prediction Log'!E539=0, "",'Prediction Log'!E539)</f>
        <v/>
      </c>
      <c r="F524" s="92" t="str">
        <f>IF('Prediction Log'!I539=0, "",'Prediction Log'!I539)</f>
        <v/>
      </c>
      <c r="G524" s="70" t="str">
        <f>IF(ISBLANK(Games!B521), "",'Prediction Log'!$J539)</f>
        <v/>
      </c>
      <c r="H524" s="93" t="str">
        <f>'Prediction Log'!$K539</f>
        <v/>
      </c>
      <c r="I524" s="92" t="str">
        <f>IF(ISBLANK(Games!M521), "",IF(AND(Games!M521="",Games!N521=""),"",IF(ISTEXT(Games!N521), "Side",Games!M521)))</f>
        <v/>
      </c>
      <c r="J524" s="92" t="str">
        <f>IF(ISBLANK(Games!M521), "",IF('Bet Log'!$I524="Spread", Games!O521, ""))</f>
        <v/>
      </c>
      <c r="K524" s="92" t="str">
        <f>IF(ISBLANK(Games!N521), "",IF(ISTEXT(Games!N521), Games!N521, ""))</f>
        <v/>
      </c>
      <c r="L524" s="92" t="str">
        <f>IF(ISBLANK(Games!Q521), "", Games!Q521)</f>
        <v/>
      </c>
      <c r="M524" s="92"/>
      <c r="N524" s="94"/>
      <c r="O524" s="94"/>
      <c r="P524" s="95"/>
      <c r="Q524" s="95"/>
      <c r="R524" s="95"/>
      <c r="S524" s="95"/>
      <c r="T524" s="96" t="n">
        <f t="shared" si="2"/>
        <v>0</v>
      </c>
      <c r="U524" s="96" t="n">
        <f t="shared" si="3"/>
        <v>0</v>
      </c>
      <c r="V524" s="96" t="n">
        <f t="shared" si="4"/>
        <v>0</v>
      </c>
      <c r="W524" s="96" t="n">
        <f t="shared" si="5"/>
        <v>0</v>
      </c>
      <c r="X524" s="96" t="n">
        <f t="shared" si="6"/>
        <v>0</v>
      </c>
      <c r="Y524" s="96" t="n">
        <f t="shared" si="7"/>
        <v>0</v>
      </c>
      <c r="Z524" s="95" t="str">
        <f>IF(OR(ISBLANK('Prediction Log'!N539),ISBLANK('Bet Log'!$N524)), "", IF('Prediction Log'!W539="Y", "W", "L"))</f>
        <v/>
      </c>
      <c r="AA524" s="96" t="str">
        <f t="shared" si="8"/>
        <v/>
      </c>
      <c r="AB524" s="95" t="str">
        <f>IF(OR(ISBLANK('Prediction Log'!N539),ISBLANK('Bet Log'!$O524)), "", IF('Prediction Log'!X539="Y", "W", "L"))</f>
        <v/>
      </c>
      <c r="AC524" s="96" t="str">
        <f t="shared" si="9"/>
        <v/>
      </c>
      <c r="AD524" s="95"/>
      <c r="AE524" s="92" t="str">
        <f t="shared" si="10"/>
        <v/>
      </c>
      <c r="AF524" s="97" t="n">
        <f>IF(ISERROR('Bet Log'!$AA524+'Bet Log'!$AC524+'Bet Log'!$AE524), "", 'Bet Log'!$AA524+'Bet Log'!$AC524+'Bet Log'!$AE524)</f>
        <v>0</v>
      </c>
    </row>
    <row r="525" ht="14.25" customHeight="1">
      <c r="A525" s="92" t="str">
        <f>Games!A522</f>
        <v/>
      </c>
      <c r="B525" s="92" t="str">
        <f>IF('Prediction Log'!B540=0, "",'Prediction Log'!B540)</f>
        <v/>
      </c>
      <c r="C525" s="92" t="str">
        <f>IF('Prediction Log'!C540=0, "",'Prediction Log'!C540)</f>
        <v/>
      </c>
      <c r="D525" s="92" t="str">
        <f>IF('Prediction Log'!D540=0, "",'Prediction Log'!D540)</f>
        <v/>
      </c>
      <c r="E525" s="92" t="str">
        <f>IF('Prediction Log'!E540=0, "",'Prediction Log'!E540)</f>
        <v/>
      </c>
      <c r="F525" s="92" t="str">
        <f>IF('Prediction Log'!I540=0, "",'Prediction Log'!I540)</f>
        <v/>
      </c>
      <c r="G525" s="70" t="str">
        <f>IF(ISBLANK(Games!B522), "",'Prediction Log'!$J540)</f>
        <v/>
      </c>
      <c r="H525" s="93" t="str">
        <f>'Prediction Log'!$K540</f>
        <v/>
      </c>
      <c r="I525" s="92" t="str">
        <f>IF(ISBLANK(Games!M522), "",IF(AND(Games!M522="",Games!N522=""),"",IF(ISTEXT(Games!N522), "Side",Games!M522)))</f>
        <v/>
      </c>
      <c r="J525" s="92" t="str">
        <f>IF(ISBLANK(Games!M522), "",IF('Bet Log'!$I525="Spread", Games!O522, ""))</f>
        <v/>
      </c>
      <c r="K525" s="92" t="str">
        <f>IF(ISBLANK(Games!N522), "",IF(ISTEXT(Games!N522), Games!N522, ""))</f>
        <v/>
      </c>
      <c r="L525" s="92" t="str">
        <f>IF(ISBLANK(Games!Q522), "", Games!Q522)</f>
        <v/>
      </c>
      <c r="M525" s="92"/>
      <c r="N525" s="94"/>
      <c r="O525" s="94"/>
      <c r="P525" s="95"/>
      <c r="Q525" s="95"/>
      <c r="R525" s="95"/>
      <c r="S525" s="95"/>
      <c r="T525" s="96" t="n">
        <f t="shared" si="2"/>
        <v>0</v>
      </c>
      <c r="U525" s="96" t="n">
        <f t="shared" si="3"/>
        <v>0</v>
      </c>
      <c r="V525" s="96" t="n">
        <f t="shared" si="4"/>
        <v>0</v>
      </c>
      <c r="W525" s="96" t="n">
        <f t="shared" si="5"/>
        <v>0</v>
      </c>
      <c r="X525" s="96" t="n">
        <f t="shared" si="6"/>
        <v>0</v>
      </c>
      <c r="Y525" s="96" t="n">
        <f t="shared" si="7"/>
        <v>0</v>
      </c>
      <c r="Z525" s="95" t="str">
        <f>IF(OR(ISBLANK('Prediction Log'!N540),ISBLANK('Bet Log'!$N525)), "", IF('Prediction Log'!W540="Y", "W", "L"))</f>
        <v/>
      </c>
      <c r="AA525" s="96" t="str">
        <f t="shared" si="8"/>
        <v/>
      </c>
      <c r="AB525" s="95" t="str">
        <f>IF(OR(ISBLANK('Prediction Log'!N540),ISBLANK('Bet Log'!$O525)), "", IF('Prediction Log'!X540="Y", "W", "L"))</f>
        <v/>
      </c>
      <c r="AC525" s="96" t="str">
        <f t="shared" si="9"/>
        <v/>
      </c>
      <c r="AD525" s="95"/>
      <c r="AE525" s="92" t="str">
        <f t="shared" si="10"/>
        <v/>
      </c>
      <c r="AF525" s="97" t="n">
        <f>IF(ISERROR('Bet Log'!$AA525+'Bet Log'!$AC525+'Bet Log'!$AE525), "", 'Bet Log'!$AA525+'Bet Log'!$AC525+'Bet Log'!$AE525)</f>
        <v>0</v>
      </c>
    </row>
    <row r="526" ht="14.25" customHeight="1">
      <c r="A526" s="92" t="str">
        <f>Games!A523</f>
        <v/>
      </c>
      <c r="B526" s="92" t="str">
        <f>IF('Prediction Log'!B541=0, "",'Prediction Log'!B541)</f>
        <v/>
      </c>
      <c r="C526" s="92" t="str">
        <f>IF('Prediction Log'!C541=0, "",'Prediction Log'!C541)</f>
        <v/>
      </c>
      <c r="D526" s="92" t="str">
        <f>IF('Prediction Log'!D541=0, "",'Prediction Log'!D541)</f>
        <v/>
      </c>
      <c r="E526" s="92" t="str">
        <f>IF('Prediction Log'!E541=0, "",'Prediction Log'!E541)</f>
        <v/>
      </c>
      <c r="F526" s="92" t="str">
        <f>IF('Prediction Log'!I541=0, "",'Prediction Log'!I541)</f>
        <v/>
      </c>
      <c r="G526" s="70" t="str">
        <f>IF(ISBLANK(Games!B523), "",'Prediction Log'!$J541)</f>
        <v/>
      </c>
      <c r="H526" s="93" t="str">
        <f>'Prediction Log'!$K541</f>
        <v/>
      </c>
      <c r="I526" s="92" t="str">
        <f>IF(ISBLANK(Games!M523), "",IF(AND(Games!M523="",Games!N523=""),"",IF(ISTEXT(Games!N523), "Side",Games!M523)))</f>
        <v/>
      </c>
      <c r="J526" s="92" t="str">
        <f>IF(ISBLANK(Games!M523), "",IF('Bet Log'!$I526="Spread", Games!O523, ""))</f>
        <v/>
      </c>
      <c r="K526" s="92" t="str">
        <f>IF(ISBLANK(Games!N523), "",IF(ISTEXT(Games!N523), Games!N523, ""))</f>
        <v/>
      </c>
      <c r="L526" s="92" t="str">
        <f>IF(ISBLANK(Games!Q523), "", Games!Q523)</f>
        <v/>
      </c>
      <c r="M526" s="92"/>
      <c r="N526" s="94"/>
      <c r="O526" s="94"/>
      <c r="P526" s="95"/>
      <c r="Q526" s="95"/>
      <c r="R526" s="95"/>
      <c r="S526" s="95"/>
      <c r="T526" s="96" t="n">
        <f t="shared" si="2"/>
        <v>0</v>
      </c>
      <c r="U526" s="96" t="n">
        <f t="shared" si="3"/>
        <v>0</v>
      </c>
      <c r="V526" s="96" t="n">
        <f t="shared" si="4"/>
        <v>0</v>
      </c>
      <c r="W526" s="96" t="n">
        <f t="shared" si="5"/>
        <v>0</v>
      </c>
      <c r="X526" s="96" t="n">
        <f t="shared" si="6"/>
        <v>0</v>
      </c>
      <c r="Y526" s="96" t="n">
        <f t="shared" si="7"/>
        <v>0</v>
      </c>
      <c r="Z526" s="95" t="str">
        <f>IF(OR(ISBLANK('Prediction Log'!N541),ISBLANK('Bet Log'!$N526)), "", IF('Prediction Log'!W541="Y", "W", "L"))</f>
        <v/>
      </c>
      <c r="AA526" s="96" t="str">
        <f t="shared" si="8"/>
        <v/>
      </c>
      <c r="AB526" s="95" t="str">
        <f>IF(OR(ISBLANK('Prediction Log'!N541),ISBLANK('Bet Log'!$O526)), "", IF('Prediction Log'!X541="Y", "W", "L"))</f>
        <v/>
      </c>
      <c r="AC526" s="96" t="str">
        <f t="shared" si="9"/>
        <v/>
      </c>
      <c r="AD526" s="95"/>
      <c r="AE526" s="92" t="str">
        <f t="shared" si="10"/>
        <v/>
      </c>
      <c r="AF526" s="97" t="n">
        <f>IF(ISERROR('Bet Log'!$AA526+'Bet Log'!$AC526+'Bet Log'!$AE526), "", 'Bet Log'!$AA526+'Bet Log'!$AC526+'Bet Log'!$AE526)</f>
        <v>0</v>
      </c>
    </row>
    <row r="527" ht="14.25" customHeight="1">
      <c r="A527" s="92" t="str">
        <f>Games!A524</f>
        <v/>
      </c>
      <c r="B527" s="92" t="str">
        <f>IF('Prediction Log'!B542=0, "",'Prediction Log'!B542)</f>
        <v/>
      </c>
      <c r="C527" s="92" t="str">
        <f>IF('Prediction Log'!C542=0, "",'Prediction Log'!C542)</f>
        <v/>
      </c>
      <c r="D527" s="92" t="str">
        <f>IF('Prediction Log'!D542=0, "",'Prediction Log'!D542)</f>
        <v/>
      </c>
      <c r="E527" s="92" t="str">
        <f>IF('Prediction Log'!E542=0, "",'Prediction Log'!E542)</f>
        <v/>
      </c>
      <c r="F527" s="92" t="str">
        <f>IF('Prediction Log'!I542=0, "",'Prediction Log'!I542)</f>
        <v/>
      </c>
      <c r="G527" s="70" t="str">
        <f>IF(ISBLANK(Games!B524), "",'Prediction Log'!$J542)</f>
        <v/>
      </c>
      <c r="H527" s="93" t="str">
        <f>'Prediction Log'!$K542</f>
        <v/>
      </c>
      <c r="I527" s="92" t="str">
        <f>IF(ISBLANK(Games!M524), "",IF(AND(Games!M524="",Games!N524=""),"",IF(ISTEXT(Games!N524), "Side",Games!M524)))</f>
        <v/>
      </c>
      <c r="J527" s="92" t="str">
        <f>IF(ISBLANK(Games!M524), "",IF('Bet Log'!$I527="Spread", Games!O524, ""))</f>
        <v/>
      </c>
      <c r="K527" s="92" t="str">
        <f>IF(ISBLANK(Games!N524), "",IF(ISTEXT(Games!N524), Games!N524, ""))</f>
        <v/>
      </c>
      <c r="L527" s="92" t="str">
        <f>IF(ISBLANK(Games!Q524), "", Games!Q524)</f>
        <v/>
      </c>
      <c r="M527" s="92"/>
      <c r="N527" s="94"/>
      <c r="O527" s="94"/>
      <c r="P527" s="95"/>
      <c r="Q527" s="95"/>
      <c r="R527" s="95"/>
      <c r="S527" s="95"/>
      <c r="T527" s="96" t="n">
        <f t="shared" si="2"/>
        <v>0</v>
      </c>
      <c r="U527" s="96" t="n">
        <f t="shared" si="3"/>
        <v>0</v>
      </c>
      <c r="V527" s="96" t="n">
        <f t="shared" si="4"/>
        <v>0</v>
      </c>
      <c r="W527" s="96" t="n">
        <f t="shared" si="5"/>
        <v>0</v>
      </c>
      <c r="X527" s="96" t="n">
        <f t="shared" si="6"/>
        <v>0</v>
      </c>
      <c r="Y527" s="96" t="n">
        <f t="shared" si="7"/>
        <v>0</v>
      </c>
      <c r="Z527" s="95" t="str">
        <f>IF(OR(ISBLANK('Prediction Log'!N542),ISBLANK('Bet Log'!$N527)), "", IF('Prediction Log'!W542="Y", "W", "L"))</f>
        <v/>
      </c>
      <c r="AA527" s="96" t="str">
        <f t="shared" si="8"/>
        <v/>
      </c>
      <c r="AB527" s="95" t="str">
        <f>IF(OR(ISBLANK('Prediction Log'!N542),ISBLANK('Bet Log'!$O527)), "", IF('Prediction Log'!X542="Y", "W", "L"))</f>
        <v/>
      </c>
      <c r="AC527" s="96" t="str">
        <f t="shared" si="9"/>
        <v/>
      </c>
      <c r="AD527" s="95"/>
      <c r="AE527" s="92" t="str">
        <f t="shared" si="10"/>
        <v/>
      </c>
      <c r="AF527" s="97" t="n">
        <f>IF(ISERROR('Bet Log'!$AA527+'Bet Log'!$AC527+'Bet Log'!$AE527), "", 'Bet Log'!$AA527+'Bet Log'!$AC527+'Bet Log'!$AE527)</f>
        <v>0</v>
      </c>
    </row>
    <row r="528" ht="14.25" customHeight="1">
      <c r="A528" s="92" t="str">
        <f>Games!A525</f>
        <v/>
      </c>
      <c r="B528" s="92" t="str">
        <f>IF('Prediction Log'!B543=0, "",'Prediction Log'!B543)</f>
        <v/>
      </c>
      <c r="C528" s="92" t="str">
        <f>IF('Prediction Log'!C543=0, "",'Prediction Log'!C543)</f>
        <v/>
      </c>
      <c r="D528" s="92" t="str">
        <f>IF('Prediction Log'!D543=0, "",'Prediction Log'!D543)</f>
        <v/>
      </c>
      <c r="E528" s="92" t="str">
        <f>IF('Prediction Log'!E543=0, "",'Prediction Log'!E543)</f>
        <v/>
      </c>
      <c r="F528" s="92" t="str">
        <f>IF('Prediction Log'!I543=0, "",'Prediction Log'!I543)</f>
        <v/>
      </c>
      <c r="G528" s="70" t="str">
        <f>IF(ISBLANK(Games!B525), "",'Prediction Log'!$J543)</f>
        <v/>
      </c>
      <c r="H528" s="93" t="str">
        <f>'Prediction Log'!$K543</f>
        <v/>
      </c>
      <c r="I528" s="92" t="str">
        <f>IF(ISBLANK(Games!M525), "",IF(AND(Games!M525="",Games!N525=""),"",IF(ISTEXT(Games!N525), "Side",Games!M525)))</f>
        <v/>
      </c>
      <c r="J528" s="92" t="str">
        <f>IF(ISBLANK(Games!M525), "",IF('Bet Log'!$I528="Spread", Games!O525, ""))</f>
        <v/>
      </c>
      <c r="K528" s="92" t="str">
        <f>IF(ISBLANK(Games!N525), "",IF(ISTEXT(Games!N525), Games!N525, ""))</f>
        <v/>
      </c>
      <c r="L528" s="92" t="str">
        <f>IF(ISBLANK(Games!Q525), "", Games!Q525)</f>
        <v/>
      </c>
      <c r="M528" s="92"/>
      <c r="N528" s="94"/>
      <c r="O528" s="94"/>
      <c r="P528" s="95"/>
      <c r="Q528" s="95"/>
      <c r="R528" s="95"/>
      <c r="S528" s="95"/>
      <c r="T528" s="96" t="n">
        <f t="shared" si="2"/>
        <v>0</v>
      </c>
      <c r="U528" s="96" t="n">
        <f t="shared" si="3"/>
        <v>0</v>
      </c>
      <c r="V528" s="96" t="n">
        <f t="shared" si="4"/>
        <v>0</v>
      </c>
      <c r="W528" s="96" t="n">
        <f t="shared" si="5"/>
        <v>0</v>
      </c>
      <c r="X528" s="96" t="n">
        <f t="shared" si="6"/>
        <v>0</v>
      </c>
      <c r="Y528" s="96" t="n">
        <f t="shared" si="7"/>
        <v>0</v>
      </c>
      <c r="Z528" s="95" t="str">
        <f>IF(OR(ISBLANK('Prediction Log'!N543),ISBLANK('Bet Log'!$N528)), "", IF('Prediction Log'!W543="Y", "W", "L"))</f>
        <v/>
      </c>
      <c r="AA528" s="96" t="str">
        <f t="shared" si="8"/>
        <v/>
      </c>
      <c r="AB528" s="95" t="str">
        <f>IF(OR(ISBLANK('Prediction Log'!N543),ISBLANK('Bet Log'!$O528)), "", IF('Prediction Log'!X543="Y", "W", "L"))</f>
        <v/>
      </c>
      <c r="AC528" s="96" t="str">
        <f t="shared" si="9"/>
        <v/>
      </c>
      <c r="AD528" s="95"/>
      <c r="AE528" s="92" t="str">
        <f t="shared" si="10"/>
        <v/>
      </c>
      <c r="AF528" s="97" t="n">
        <f>IF(ISERROR('Bet Log'!$AA528+'Bet Log'!$AC528+'Bet Log'!$AE528), "", 'Bet Log'!$AA528+'Bet Log'!$AC528+'Bet Log'!$AE528)</f>
        <v>0</v>
      </c>
    </row>
    <row r="529" ht="14.25" customHeight="1">
      <c r="A529" s="92" t="str">
        <f>Games!A526</f>
        <v/>
      </c>
      <c r="B529" s="92" t="str">
        <f>IF('Prediction Log'!B544=0, "",'Prediction Log'!B544)</f>
        <v/>
      </c>
      <c r="C529" s="92" t="str">
        <f>IF('Prediction Log'!C544=0, "",'Prediction Log'!C544)</f>
        <v/>
      </c>
      <c r="D529" s="92" t="str">
        <f>IF('Prediction Log'!D544=0, "",'Prediction Log'!D544)</f>
        <v/>
      </c>
      <c r="E529" s="92" t="str">
        <f>IF('Prediction Log'!E544=0, "",'Prediction Log'!E544)</f>
        <v/>
      </c>
      <c r="F529" s="92" t="str">
        <f>IF('Prediction Log'!I544=0, "",'Prediction Log'!I544)</f>
        <v/>
      </c>
      <c r="G529" s="70" t="str">
        <f>IF(ISBLANK(Games!B526), "",'Prediction Log'!$J544)</f>
        <v/>
      </c>
      <c r="H529" s="93" t="str">
        <f>'Prediction Log'!$K544</f>
        <v/>
      </c>
      <c r="I529" s="92" t="str">
        <f>IF(ISBLANK(Games!M526), "",IF(AND(Games!M526="",Games!N526=""),"",IF(ISTEXT(Games!N526), "Side",Games!M526)))</f>
        <v/>
      </c>
      <c r="J529" s="92" t="str">
        <f>IF(ISBLANK(Games!M526), "",IF('Bet Log'!$I529="Spread", Games!O526, ""))</f>
        <v/>
      </c>
      <c r="K529" s="92" t="str">
        <f>IF(ISBLANK(Games!N526), "",IF(ISTEXT(Games!N526), Games!N526, ""))</f>
        <v/>
      </c>
      <c r="L529" s="92" t="str">
        <f>IF(ISBLANK(Games!Q526), "", Games!Q526)</f>
        <v/>
      </c>
      <c r="M529" s="92"/>
      <c r="N529" s="94"/>
      <c r="O529" s="94"/>
      <c r="P529" s="95"/>
      <c r="Q529" s="95"/>
      <c r="R529" s="95"/>
      <c r="S529" s="95"/>
      <c r="T529" s="96" t="n">
        <f t="shared" si="2"/>
        <v>0</v>
      </c>
      <c r="U529" s="96" t="n">
        <f t="shared" si="3"/>
        <v>0</v>
      </c>
      <c r="V529" s="96" t="n">
        <f t="shared" si="4"/>
        <v>0</v>
      </c>
      <c r="W529" s="96" t="n">
        <f t="shared" si="5"/>
        <v>0</v>
      </c>
      <c r="X529" s="96" t="n">
        <f t="shared" si="6"/>
        <v>0</v>
      </c>
      <c r="Y529" s="96" t="n">
        <f t="shared" si="7"/>
        <v>0</v>
      </c>
      <c r="Z529" s="95" t="str">
        <f>IF(OR(ISBLANK('Prediction Log'!N544),ISBLANK('Bet Log'!$N529)), "", IF('Prediction Log'!W544="Y", "W", "L"))</f>
        <v/>
      </c>
      <c r="AA529" s="96" t="str">
        <f t="shared" si="8"/>
        <v/>
      </c>
      <c r="AB529" s="95" t="str">
        <f>IF(OR(ISBLANK('Prediction Log'!N544),ISBLANK('Bet Log'!$O529)), "", IF('Prediction Log'!X544="Y", "W", "L"))</f>
        <v/>
      </c>
      <c r="AC529" s="96" t="str">
        <f t="shared" si="9"/>
        <v/>
      </c>
      <c r="AD529" s="95"/>
      <c r="AE529" s="92" t="str">
        <f t="shared" si="10"/>
        <v/>
      </c>
      <c r="AF529" s="97" t="n">
        <f>IF(ISERROR('Bet Log'!$AA529+'Bet Log'!$AC529+'Bet Log'!$AE529), "", 'Bet Log'!$AA529+'Bet Log'!$AC529+'Bet Log'!$AE529)</f>
        <v>0</v>
      </c>
    </row>
    <row r="530" ht="14.25" customHeight="1">
      <c r="A530" s="92" t="str">
        <f>Games!A527</f>
        <v/>
      </c>
      <c r="B530" s="92" t="str">
        <f>IF('Prediction Log'!B545=0, "",'Prediction Log'!B545)</f>
        <v/>
      </c>
      <c r="C530" s="92" t="str">
        <f>IF('Prediction Log'!C545=0, "",'Prediction Log'!C545)</f>
        <v/>
      </c>
      <c r="D530" s="92" t="str">
        <f>IF('Prediction Log'!D545=0, "",'Prediction Log'!D545)</f>
        <v/>
      </c>
      <c r="E530" s="92" t="str">
        <f>IF('Prediction Log'!E545=0, "",'Prediction Log'!E545)</f>
        <v/>
      </c>
      <c r="F530" s="92" t="str">
        <f>IF('Prediction Log'!I545=0, "",'Prediction Log'!I545)</f>
        <v/>
      </c>
      <c r="G530" s="70" t="str">
        <f>IF(ISBLANK(Games!B527), "",'Prediction Log'!$J545)</f>
        <v/>
      </c>
      <c r="H530" s="93" t="str">
        <f>'Prediction Log'!$K545</f>
        <v/>
      </c>
      <c r="I530" s="92" t="str">
        <f>IF(ISBLANK(Games!M527), "",IF(AND(Games!M527="",Games!N527=""),"",IF(ISTEXT(Games!N527), "Side",Games!M527)))</f>
        <v/>
      </c>
      <c r="J530" s="92" t="str">
        <f>IF(ISBLANK(Games!M527), "",IF('Bet Log'!$I530="Spread", Games!O527, ""))</f>
        <v/>
      </c>
      <c r="K530" s="92" t="str">
        <f>IF(ISBLANK(Games!N527), "",IF(ISTEXT(Games!N527), Games!N527, ""))</f>
        <v/>
      </c>
      <c r="L530" s="92" t="str">
        <f>IF(ISBLANK(Games!Q527), "", Games!Q527)</f>
        <v/>
      </c>
      <c r="M530" s="92"/>
      <c r="N530" s="94"/>
      <c r="O530" s="94"/>
      <c r="P530" s="95"/>
      <c r="Q530" s="95"/>
      <c r="R530" s="95"/>
      <c r="S530" s="95"/>
      <c r="T530" s="96" t="n">
        <f t="shared" si="2"/>
        <v>0</v>
      </c>
      <c r="U530" s="96" t="n">
        <f t="shared" si="3"/>
        <v>0</v>
      </c>
      <c r="V530" s="96" t="n">
        <f t="shared" si="4"/>
        <v>0</v>
      </c>
      <c r="W530" s="96" t="n">
        <f t="shared" si="5"/>
        <v>0</v>
      </c>
      <c r="X530" s="96" t="n">
        <f t="shared" si="6"/>
        <v>0</v>
      </c>
      <c r="Y530" s="96" t="n">
        <f t="shared" si="7"/>
        <v>0</v>
      </c>
      <c r="Z530" s="95" t="str">
        <f>IF(OR(ISBLANK('Prediction Log'!N545),ISBLANK('Bet Log'!$N530)), "", IF('Prediction Log'!W545="Y", "W", "L"))</f>
        <v/>
      </c>
      <c r="AA530" s="96" t="str">
        <f t="shared" si="8"/>
        <v/>
      </c>
      <c r="AB530" s="95" t="str">
        <f>IF(OR(ISBLANK('Prediction Log'!N545),ISBLANK('Bet Log'!$O530)), "", IF('Prediction Log'!X545="Y", "W", "L"))</f>
        <v/>
      </c>
      <c r="AC530" s="96" t="str">
        <f t="shared" si="9"/>
        <v/>
      </c>
      <c r="AD530" s="95"/>
      <c r="AE530" s="92" t="str">
        <f t="shared" si="10"/>
        <v/>
      </c>
      <c r="AF530" s="97" t="n">
        <f>IF(ISERROR('Bet Log'!$AA530+'Bet Log'!$AC530+'Bet Log'!$AE530), "", 'Bet Log'!$AA530+'Bet Log'!$AC530+'Bet Log'!$AE530)</f>
        <v>0</v>
      </c>
    </row>
    <row r="531" ht="14.25" customHeight="1">
      <c r="A531" s="92" t="str">
        <f>Games!A528</f>
        <v/>
      </c>
      <c r="B531" s="92" t="str">
        <f>IF('Prediction Log'!B546=0, "",'Prediction Log'!B546)</f>
        <v/>
      </c>
      <c r="C531" s="92" t="str">
        <f>IF('Prediction Log'!C546=0, "",'Prediction Log'!C546)</f>
        <v/>
      </c>
      <c r="D531" s="92" t="str">
        <f>IF('Prediction Log'!D546=0, "",'Prediction Log'!D546)</f>
        <v/>
      </c>
      <c r="E531" s="92" t="str">
        <f>IF('Prediction Log'!E546=0, "",'Prediction Log'!E546)</f>
        <v/>
      </c>
      <c r="F531" s="92" t="str">
        <f>IF('Prediction Log'!I546=0, "",'Prediction Log'!I546)</f>
        <v/>
      </c>
      <c r="G531" s="70" t="str">
        <f>IF(ISBLANK(Games!B528), "",'Prediction Log'!$J546)</f>
        <v/>
      </c>
      <c r="H531" s="93" t="str">
        <f>'Prediction Log'!$K546</f>
        <v/>
      </c>
      <c r="I531" s="92" t="str">
        <f>IF(ISBLANK(Games!M528), "",IF(AND(Games!M528="",Games!N528=""),"",IF(ISTEXT(Games!N528), "Side",Games!M528)))</f>
        <v/>
      </c>
      <c r="J531" s="92" t="str">
        <f>IF(ISBLANK(Games!M528), "",IF('Bet Log'!$I531="Spread", Games!O528, ""))</f>
        <v/>
      </c>
      <c r="K531" s="92" t="str">
        <f>IF(ISBLANK(Games!N528), "",IF(ISTEXT(Games!N528), Games!N528, ""))</f>
        <v/>
      </c>
      <c r="L531" s="92" t="str">
        <f>IF(ISBLANK(Games!Q528), "", Games!Q528)</f>
        <v/>
      </c>
      <c r="M531" s="92"/>
      <c r="N531" s="94"/>
      <c r="O531" s="94"/>
      <c r="P531" s="95"/>
      <c r="Q531" s="95"/>
      <c r="R531" s="95"/>
      <c r="S531" s="95"/>
      <c r="T531" s="96" t="n">
        <f t="shared" si="2"/>
        <v>0</v>
      </c>
      <c r="U531" s="96" t="n">
        <f t="shared" si="3"/>
        <v>0</v>
      </c>
      <c r="V531" s="96" t="n">
        <f t="shared" si="4"/>
        <v>0</v>
      </c>
      <c r="W531" s="96" t="n">
        <f t="shared" si="5"/>
        <v>0</v>
      </c>
      <c r="X531" s="96" t="n">
        <f t="shared" si="6"/>
        <v>0</v>
      </c>
      <c r="Y531" s="96" t="n">
        <f t="shared" si="7"/>
        <v>0</v>
      </c>
      <c r="Z531" s="95" t="str">
        <f>IF(OR(ISBLANK('Prediction Log'!N546),ISBLANK('Bet Log'!$N531)), "", IF('Prediction Log'!W546="Y", "W", "L"))</f>
        <v/>
      </c>
      <c r="AA531" s="96" t="str">
        <f t="shared" si="8"/>
        <v/>
      </c>
      <c r="AB531" s="95" t="str">
        <f>IF(OR(ISBLANK('Prediction Log'!N546),ISBLANK('Bet Log'!$O531)), "", IF('Prediction Log'!X546="Y", "W", "L"))</f>
        <v/>
      </c>
      <c r="AC531" s="96" t="str">
        <f t="shared" si="9"/>
        <v/>
      </c>
      <c r="AD531" s="95"/>
      <c r="AE531" s="92" t="str">
        <f t="shared" si="10"/>
        <v/>
      </c>
      <c r="AF531" s="97" t="n">
        <f>IF(ISERROR('Bet Log'!$AA531+'Bet Log'!$AC531+'Bet Log'!$AE531), "", 'Bet Log'!$AA531+'Bet Log'!$AC531+'Bet Log'!$AE531)</f>
        <v>0</v>
      </c>
    </row>
    <row r="532" ht="14.25" customHeight="1">
      <c r="A532" s="92" t="str">
        <f>Games!A529</f>
        <v/>
      </c>
      <c r="B532" s="92" t="str">
        <f>IF('Prediction Log'!B547=0, "",'Prediction Log'!B547)</f>
        <v/>
      </c>
      <c r="C532" s="92" t="str">
        <f>IF('Prediction Log'!C547=0, "",'Prediction Log'!C547)</f>
        <v/>
      </c>
      <c r="D532" s="92" t="str">
        <f>IF('Prediction Log'!D547=0, "",'Prediction Log'!D547)</f>
        <v/>
      </c>
      <c r="E532" s="92" t="str">
        <f>IF('Prediction Log'!E547=0, "",'Prediction Log'!E547)</f>
        <v/>
      </c>
      <c r="F532" s="92" t="str">
        <f>IF('Prediction Log'!I547=0, "",'Prediction Log'!I547)</f>
        <v/>
      </c>
      <c r="G532" s="70" t="str">
        <f>IF(ISBLANK(Games!B529), "",'Prediction Log'!$J547)</f>
        <v/>
      </c>
      <c r="H532" s="93" t="str">
        <f>'Prediction Log'!$K547</f>
        <v/>
      </c>
      <c r="I532" s="92" t="str">
        <f>IF(ISBLANK(Games!M529), "",IF(AND(Games!M529="",Games!N529=""),"",IF(ISTEXT(Games!N529), "Side",Games!M529)))</f>
        <v/>
      </c>
      <c r="J532" s="92" t="str">
        <f>IF(ISBLANK(Games!M529), "",IF('Bet Log'!$I532="Spread", Games!O529, ""))</f>
        <v/>
      </c>
      <c r="K532" s="92" t="str">
        <f>IF(ISBLANK(Games!N529), "",IF(ISTEXT(Games!N529), Games!N529, ""))</f>
        <v/>
      </c>
      <c r="L532" s="92" t="str">
        <f>IF(ISBLANK(Games!Q529), "", Games!Q529)</f>
        <v/>
      </c>
      <c r="M532" s="92"/>
      <c r="N532" s="94"/>
      <c r="O532" s="94"/>
      <c r="P532" s="95"/>
      <c r="Q532" s="95"/>
      <c r="R532" s="95"/>
      <c r="S532" s="95"/>
      <c r="T532" s="96" t="n">
        <f t="shared" si="2"/>
        <v>0</v>
      </c>
      <c r="U532" s="96" t="n">
        <f t="shared" si="3"/>
        <v>0</v>
      </c>
      <c r="V532" s="96" t="n">
        <f t="shared" si="4"/>
        <v>0</v>
      </c>
      <c r="W532" s="96" t="n">
        <f t="shared" si="5"/>
        <v>0</v>
      </c>
      <c r="X532" s="96" t="n">
        <f t="shared" si="6"/>
        <v>0</v>
      </c>
      <c r="Y532" s="96" t="n">
        <f t="shared" si="7"/>
        <v>0</v>
      </c>
      <c r="Z532" s="95" t="str">
        <f>IF(OR(ISBLANK('Prediction Log'!N547),ISBLANK('Bet Log'!$N532)), "", IF('Prediction Log'!W547="Y", "W", "L"))</f>
        <v/>
      </c>
      <c r="AA532" s="96" t="str">
        <f t="shared" si="8"/>
        <v/>
      </c>
      <c r="AB532" s="95" t="str">
        <f>IF(OR(ISBLANK('Prediction Log'!N547),ISBLANK('Bet Log'!$O532)), "", IF('Prediction Log'!X547="Y", "W", "L"))</f>
        <v/>
      </c>
      <c r="AC532" s="96" t="str">
        <f t="shared" si="9"/>
        <v/>
      </c>
      <c r="AD532" s="95"/>
      <c r="AE532" s="92" t="str">
        <f t="shared" si="10"/>
        <v/>
      </c>
      <c r="AF532" s="97" t="n">
        <f>IF(ISERROR('Bet Log'!$AA532+'Bet Log'!$AC532+'Bet Log'!$AE532), "", 'Bet Log'!$AA532+'Bet Log'!$AC532+'Bet Log'!$AE532)</f>
        <v>0</v>
      </c>
    </row>
    <row r="533" ht="14.25" customHeight="1">
      <c r="A533" s="92" t="str">
        <f>Games!A530</f>
        <v/>
      </c>
      <c r="B533" s="92" t="str">
        <f>IF('Prediction Log'!B548=0, "",'Prediction Log'!B548)</f>
        <v/>
      </c>
      <c r="C533" s="92" t="str">
        <f>IF('Prediction Log'!C548=0, "",'Prediction Log'!C548)</f>
        <v/>
      </c>
      <c r="D533" s="92" t="str">
        <f>IF('Prediction Log'!D548=0, "",'Prediction Log'!D548)</f>
        <v/>
      </c>
      <c r="E533" s="92" t="str">
        <f>IF('Prediction Log'!E548=0, "",'Prediction Log'!E548)</f>
        <v/>
      </c>
      <c r="F533" s="92" t="str">
        <f>IF('Prediction Log'!I548=0, "",'Prediction Log'!I548)</f>
        <v/>
      </c>
      <c r="G533" s="70" t="str">
        <f>IF(ISBLANK(Games!B530), "",'Prediction Log'!$J548)</f>
        <v/>
      </c>
      <c r="H533" s="93" t="str">
        <f>'Prediction Log'!$K548</f>
        <v/>
      </c>
      <c r="I533" s="92" t="str">
        <f>IF(ISBLANK(Games!M530), "",IF(AND(Games!M530="",Games!N530=""),"",IF(ISTEXT(Games!N530), "Side",Games!M530)))</f>
        <v/>
      </c>
      <c r="J533" s="92" t="str">
        <f>IF(ISBLANK(Games!M530), "",IF('Bet Log'!$I533="Spread", Games!O530, ""))</f>
        <v/>
      </c>
      <c r="K533" s="92" t="str">
        <f>IF(ISBLANK(Games!N530), "",IF(ISTEXT(Games!N530), Games!N530, ""))</f>
        <v/>
      </c>
      <c r="L533" s="92" t="str">
        <f>IF(ISBLANK(Games!Q530), "", Games!Q530)</f>
        <v/>
      </c>
      <c r="M533" s="92"/>
      <c r="N533" s="94"/>
      <c r="O533" s="94"/>
      <c r="P533" s="95"/>
      <c r="Q533" s="95"/>
      <c r="R533" s="95"/>
      <c r="S533" s="95"/>
      <c r="T533" s="96" t="n">
        <f t="shared" si="2"/>
        <v>0</v>
      </c>
      <c r="U533" s="96" t="n">
        <f t="shared" si="3"/>
        <v>0</v>
      </c>
      <c r="V533" s="96" t="n">
        <f t="shared" si="4"/>
        <v>0</v>
      </c>
      <c r="W533" s="96" t="n">
        <f t="shared" si="5"/>
        <v>0</v>
      </c>
      <c r="X533" s="96" t="n">
        <f t="shared" si="6"/>
        <v>0</v>
      </c>
      <c r="Y533" s="96" t="n">
        <f t="shared" si="7"/>
        <v>0</v>
      </c>
      <c r="Z533" s="95" t="str">
        <f>IF(OR(ISBLANK('Prediction Log'!N548),ISBLANK('Bet Log'!$N533)), "", IF('Prediction Log'!W548="Y", "W", "L"))</f>
        <v/>
      </c>
      <c r="AA533" s="96" t="str">
        <f t="shared" si="8"/>
        <v/>
      </c>
      <c r="AB533" s="95" t="str">
        <f>IF(OR(ISBLANK('Prediction Log'!N548),ISBLANK('Bet Log'!$O533)), "", IF('Prediction Log'!X548="Y", "W", "L"))</f>
        <v/>
      </c>
      <c r="AC533" s="96" t="str">
        <f t="shared" si="9"/>
        <v/>
      </c>
      <c r="AD533" s="95"/>
      <c r="AE533" s="92" t="str">
        <f t="shared" si="10"/>
        <v/>
      </c>
      <c r="AF533" s="97" t="n">
        <f>IF(ISERROR('Bet Log'!$AA533+'Bet Log'!$AC533+'Bet Log'!$AE533), "", 'Bet Log'!$AA533+'Bet Log'!$AC533+'Bet Log'!$AE533)</f>
        <v>0</v>
      </c>
    </row>
    <row r="534" ht="14.25" customHeight="1">
      <c r="A534" s="92" t="str">
        <f>Games!A531</f>
        <v/>
      </c>
      <c r="B534" s="92" t="str">
        <f>IF('Prediction Log'!B549=0, "",'Prediction Log'!B549)</f>
        <v/>
      </c>
      <c r="C534" s="92" t="str">
        <f>IF('Prediction Log'!C549=0, "",'Prediction Log'!C549)</f>
        <v/>
      </c>
      <c r="D534" s="92" t="str">
        <f>IF('Prediction Log'!D549=0, "",'Prediction Log'!D549)</f>
        <v/>
      </c>
      <c r="E534" s="92" t="str">
        <f>IF('Prediction Log'!E549=0, "",'Prediction Log'!E549)</f>
        <v/>
      </c>
      <c r="F534" s="92" t="str">
        <f>IF('Prediction Log'!I549=0, "",'Prediction Log'!I549)</f>
        <v/>
      </c>
      <c r="G534" s="70" t="str">
        <f>IF(ISBLANK(Games!B531), "",'Prediction Log'!$J549)</f>
        <v/>
      </c>
      <c r="H534" s="93" t="str">
        <f>'Prediction Log'!$K549</f>
        <v/>
      </c>
      <c r="I534" s="92" t="str">
        <f>IF(ISBLANK(Games!M531), "",IF(AND(Games!M531="",Games!N531=""),"",IF(ISTEXT(Games!N531), "Side",Games!M531)))</f>
        <v/>
      </c>
      <c r="J534" s="92" t="str">
        <f>IF(ISBLANK(Games!M531), "",IF('Bet Log'!$I534="Spread", Games!O531, ""))</f>
        <v/>
      </c>
      <c r="K534" s="92" t="str">
        <f>IF(ISBLANK(Games!N531), "",IF(ISTEXT(Games!N531), Games!N531, ""))</f>
        <v/>
      </c>
      <c r="L534" s="92" t="str">
        <f>IF(ISBLANK(Games!Q531), "", Games!Q531)</f>
        <v/>
      </c>
      <c r="M534" s="92"/>
      <c r="N534" s="94"/>
      <c r="O534" s="94"/>
      <c r="P534" s="95"/>
      <c r="Q534" s="95"/>
      <c r="R534" s="95"/>
      <c r="S534" s="95"/>
      <c r="T534" s="96" t="n">
        <f t="shared" si="2"/>
        <v>0</v>
      </c>
      <c r="U534" s="96" t="n">
        <f t="shared" si="3"/>
        <v>0</v>
      </c>
      <c r="V534" s="96" t="n">
        <f t="shared" si="4"/>
        <v>0</v>
      </c>
      <c r="W534" s="96" t="n">
        <f t="shared" si="5"/>
        <v>0</v>
      </c>
      <c r="X534" s="96" t="n">
        <f t="shared" si="6"/>
        <v>0</v>
      </c>
      <c r="Y534" s="96" t="n">
        <f t="shared" si="7"/>
        <v>0</v>
      </c>
      <c r="Z534" s="95" t="str">
        <f>IF(OR(ISBLANK('Prediction Log'!N549),ISBLANK('Bet Log'!$N534)), "", IF('Prediction Log'!W549="Y", "W", "L"))</f>
        <v/>
      </c>
      <c r="AA534" s="96" t="str">
        <f t="shared" si="8"/>
        <v/>
      </c>
      <c r="AB534" s="95" t="str">
        <f>IF(OR(ISBLANK('Prediction Log'!N549),ISBLANK('Bet Log'!$O534)), "", IF('Prediction Log'!X549="Y", "W", "L"))</f>
        <v/>
      </c>
      <c r="AC534" s="96" t="str">
        <f t="shared" si="9"/>
        <v/>
      </c>
      <c r="AD534" s="95"/>
      <c r="AE534" s="92" t="str">
        <f t="shared" si="10"/>
        <v/>
      </c>
      <c r="AF534" s="97" t="n">
        <f>IF(ISERROR('Bet Log'!$AA534+'Bet Log'!$AC534+'Bet Log'!$AE534), "", 'Bet Log'!$AA534+'Bet Log'!$AC534+'Bet Log'!$AE534)</f>
        <v>0</v>
      </c>
    </row>
    <row r="535" ht="14.25" customHeight="1">
      <c r="A535" s="92" t="str">
        <f>Games!A532</f>
        <v/>
      </c>
      <c r="B535" s="92" t="str">
        <f>IF('Prediction Log'!B550=0, "",'Prediction Log'!B550)</f>
        <v/>
      </c>
      <c r="C535" s="92" t="str">
        <f>IF('Prediction Log'!C550=0, "",'Prediction Log'!C550)</f>
        <v/>
      </c>
      <c r="D535" s="92" t="str">
        <f>IF('Prediction Log'!D550=0, "",'Prediction Log'!D550)</f>
        <v/>
      </c>
      <c r="E535" s="92" t="str">
        <f>IF('Prediction Log'!E550=0, "",'Prediction Log'!E550)</f>
        <v/>
      </c>
      <c r="F535" s="92" t="str">
        <f>IF('Prediction Log'!I550=0, "",'Prediction Log'!I550)</f>
        <v/>
      </c>
      <c r="G535" s="70" t="str">
        <f>IF(ISBLANK(Games!B532), "",'Prediction Log'!$J550)</f>
        <v/>
      </c>
      <c r="H535" s="93" t="str">
        <f>'Prediction Log'!$K550</f>
        <v/>
      </c>
      <c r="I535" s="92" t="str">
        <f>IF(ISBLANK(Games!M532), "",IF(AND(Games!M532="",Games!N532=""),"",IF(ISTEXT(Games!N532), "Side",Games!M532)))</f>
        <v/>
      </c>
      <c r="J535" s="92" t="str">
        <f>IF(ISBLANK(Games!M532), "",IF('Bet Log'!$I535="Spread", Games!O532, ""))</f>
        <v/>
      </c>
      <c r="K535" s="92" t="str">
        <f>IF(ISBLANK(Games!N532), "",IF(ISTEXT(Games!N532), Games!N532, ""))</f>
        <v/>
      </c>
      <c r="L535" s="92" t="str">
        <f>IF(ISBLANK(Games!Q532), "", Games!Q532)</f>
        <v/>
      </c>
      <c r="M535" s="92"/>
      <c r="N535" s="94"/>
      <c r="O535" s="94"/>
      <c r="P535" s="95"/>
      <c r="Q535" s="95"/>
      <c r="R535" s="95"/>
      <c r="S535" s="95"/>
      <c r="T535" s="96" t="n">
        <f t="shared" si="2"/>
        <v>0</v>
      </c>
      <c r="U535" s="96" t="n">
        <f t="shared" si="3"/>
        <v>0</v>
      </c>
      <c r="V535" s="96" t="n">
        <f t="shared" si="4"/>
        <v>0</v>
      </c>
      <c r="W535" s="96" t="n">
        <f t="shared" si="5"/>
        <v>0</v>
      </c>
      <c r="X535" s="96" t="n">
        <f t="shared" si="6"/>
        <v>0</v>
      </c>
      <c r="Y535" s="96" t="n">
        <f t="shared" si="7"/>
        <v>0</v>
      </c>
      <c r="Z535" s="95" t="str">
        <f>IF(OR(ISBLANK('Prediction Log'!N550),ISBLANK('Bet Log'!$N535)), "", IF('Prediction Log'!W550="Y", "W", "L"))</f>
        <v/>
      </c>
      <c r="AA535" s="96" t="str">
        <f t="shared" si="8"/>
        <v/>
      </c>
      <c r="AB535" s="95" t="str">
        <f>IF(OR(ISBLANK('Prediction Log'!N550),ISBLANK('Bet Log'!$O535)), "", IF('Prediction Log'!X550="Y", "W", "L"))</f>
        <v/>
      </c>
      <c r="AC535" s="96" t="str">
        <f t="shared" si="9"/>
        <v/>
      </c>
      <c r="AD535" s="95"/>
      <c r="AE535" s="92" t="str">
        <f t="shared" si="10"/>
        <v/>
      </c>
      <c r="AF535" s="97" t="n">
        <f>IF(ISERROR('Bet Log'!$AA535+'Bet Log'!$AC535+'Bet Log'!$AE535), "", 'Bet Log'!$AA535+'Bet Log'!$AC535+'Bet Log'!$AE535)</f>
        <v>0</v>
      </c>
    </row>
    <row r="536" ht="14.25" customHeight="1">
      <c r="A536" s="92" t="str">
        <f>Games!A533</f>
        <v/>
      </c>
      <c r="B536" s="92" t="str">
        <f>IF('Prediction Log'!B551=0, "",'Prediction Log'!B551)</f>
        <v/>
      </c>
      <c r="C536" s="92" t="str">
        <f>IF('Prediction Log'!C551=0, "",'Prediction Log'!C551)</f>
        <v/>
      </c>
      <c r="D536" s="92" t="str">
        <f>IF('Prediction Log'!D551=0, "",'Prediction Log'!D551)</f>
        <v/>
      </c>
      <c r="E536" s="92" t="str">
        <f>IF('Prediction Log'!E551=0, "",'Prediction Log'!E551)</f>
        <v/>
      </c>
      <c r="F536" s="92" t="str">
        <f>IF('Prediction Log'!I551=0, "",'Prediction Log'!I551)</f>
        <v/>
      </c>
      <c r="G536" s="70" t="str">
        <f>IF(ISBLANK(Games!B533), "",'Prediction Log'!$J551)</f>
        <v/>
      </c>
      <c r="H536" s="93" t="str">
        <f>'Prediction Log'!$K551</f>
        <v/>
      </c>
      <c r="I536" s="92" t="str">
        <f>IF(ISBLANK(Games!M533), "",IF(AND(Games!M533="",Games!N533=""),"",IF(ISTEXT(Games!N533), "Side",Games!M533)))</f>
        <v/>
      </c>
      <c r="J536" s="92" t="str">
        <f>IF(ISBLANK(Games!M533), "",IF('Bet Log'!$I536="Spread", Games!O533, ""))</f>
        <v/>
      </c>
      <c r="K536" s="92" t="str">
        <f>IF(ISBLANK(Games!N533), "",IF(ISTEXT(Games!N533), Games!N533, ""))</f>
        <v/>
      </c>
      <c r="L536" s="92" t="str">
        <f>IF(ISBLANK(Games!Q533), "", Games!Q533)</f>
        <v/>
      </c>
      <c r="M536" s="92"/>
      <c r="N536" s="94"/>
      <c r="O536" s="94"/>
      <c r="P536" s="95"/>
      <c r="Q536" s="95"/>
      <c r="R536" s="95"/>
      <c r="S536" s="95"/>
      <c r="T536" s="96" t="n">
        <f t="shared" si="2"/>
        <v>0</v>
      </c>
      <c r="U536" s="96" t="n">
        <f t="shared" si="3"/>
        <v>0</v>
      </c>
      <c r="V536" s="96" t="n">
        <f t="shared" si="4"/>
        <v>0</v>
      </c>
      <c r="W536" s="96" t="n">
        <f t="shared" si="5"/>
        <v>0</v>
      </c>
      <c r="X536" s="96" t="n">
        <f t="shared" si="6"/>
        <v>0</v>
      </c>
      <c r="Y536" s="96" t="n">
        <f t="shared" si="7"/>
        <v>0</v>
      </c>
      <c r="Z536" s="95" t="str">
        <f>IF(OR(ISBLANK('Prediction Log'!N551),ISBLANK('Bet Log'!$N536)), "", IF('Prediction Log'!W551="Y", "W", "L"))</f>
        <v/>
      </c>
      <c r="AA536" s="96" t="str">
        <f t="shared" si="8"/>
        <v/>
      </c>
      <c r="AB536" s="95" t="str">
        <f>IF(OR(ISBLANK('Prediction Log'!N551),ISBLANK('Bet Log'!$O536)), "", IF('Prediction Log'!X551="Y", "W", "L"))</f>
        <v/>
      </c>
      <c r="AC536" s="96" t="str">
        <f t="shared" si="9"/>
        <v/>
      </c>
      <c r="AD536" s="95"/>
      <c r="AE536" s="92" t="str">
        <f t="shared" si="10"/>
        <v/>
      </c>
      <c r="AF536" s="97" t="n">
        <f>IF(ISERROR('Bet Log'!$AA536+'Bet Log'!$AC536+'Bet Log'!$AE536), "", 'Bet Log'!$AA536+'Bet Log'!$AC536+'Bet Log'!$AE536)</f>
        <v>0</v>
      </c>
    </row>
    <row r="537" ht="14.25" customHeight="1">
      <c r="A537" s="92" t="str">
        <f>Games!A534</f>
        <v/>
      </c>
      <c r="B537" s="92" t="str">
        <f>IF('Prediction Log'!B552=0, "",'Prediction Log'!B552)</f>
        <v/>
      </c>
      <c r="C537" s="92" t="str">
        <f>IF('Prediction Log'!C552=0, "",'Prediction Log'!C552)</f>
        <v/>
      </c>
      <c r="D537" s="92" t="str">
        <f>IF('Prediction Log'!D552=0, "",'Prediction Log'!D552)</f>
        <v/>
      </c>
      <c r="E537" s="92" t="str">
        <f>IF('Prediction Log'!E552=0, "",'Prediction Log'!E552)</f>
        <v/>
      </c>
      <c r="F537" s="92" t="str">
        <f>IF('Prediction Log'!I552=0, "",'Prediction Log'!I552)</f>
        <v/>
      </c>
      <c r="G537" s="70" t="str">
        <f>IF(ISBLANK(Games!B534), "",'Prediction Log'!$J552)</f>
        <v/>
      </c>
      <c r="H537" s="93" t="str">
        <f>'Prediction Log'!$K552</f>
        <v/>
      </c>
      <c r="I537" s="92" t="str">
        <f>IF(ISBLANK(Games!M534), "",IF(AND(Games!M534="",Games!N534=""),"",IF(ISTEXT(Games!N534), "Side",Games!M534)))</f>
        <v/>
      </c>
      <c r="J537" s="92" t="str">
        <f>IF(ISBLANK(Games!M534), "",IF('Bet Log'!$I537="Spread", Games!O534, ""))</f>
        <v/>
      </c>
      <c r="K537" s="92" t="str">
        <f>IF(ISBLANK(Games!N534), "",IF(ISTEXT(Games!N534), Games!N534, ""))</f>
        <v/>
      </c>
      <c r="L537" s="92" t="str">
        <f>IF(ISBLANK(Games!Q534), "", Games!Q534)</f>
        <v/>
      </c>
      <c r="M537" s="92"/>
      <c r="N537" s="94"/>
      <c r="O537" s="94"/>
      <c r="P537" s="95"/>
      <c r="Q537" s="95"/>
      <c r="R537" s="95"/>
      <c r="S537" s="95"/>
      <c r="T537" s="96" t="n">
        <f t="shared" si="2"/>
        <v>0</v>
      </c>
      <c r="U537" s="96" t="n">
        <f t="shared" si="3"/>
        <v>0</v>
      </c>
      <c r="V537" s="96" t="n">
        <f t="shared" si="4"/>
        <v>0</v>
      </c>
      <c r="W537" s="96" t="n">
        <f t="shared" si="5"/>
        <v>0</v>
      </c>
      <c r="X537" s="96" t="n">
        <f t="shared" si="6"/>
        <v>0</v>
      </c>
      <c r="Y537" s="96" t="n">
        <f t="shared" si="7"/>
        <v>0</v>
      </c>
      <c r="Z537" s="95" t="str">
        <f>IF(OR(ISBLANK('Prediction Log'!N552),ISBLANK('Bet Log'!$N537)), "", IF('Prediction Log'!W552="Y", "W", "L"))</f>
        <v/>
      </c>
      <c r="AA537" s="96" t="str">
        <f t="shared" si="8"/>
        <v/>
      </c>
      <c r="AB537" s="95" t="str">
        <f>IF(OR(ISBLANK('Prediction Log'!N552),ISBLANK('Bet Log'!$O537)), "", IF('Prediction Log'!X552="Y", "W", "L"))</f>
        <v/>
      </c>
      <c r="AC537" s="96" t="str">
        <f t="shared" si="9"/>
        <v/>
      </c>
      <c r="AD537" s="95"/>
      <c r="AE537" s="92" t="str">
        <f t="shared" si="10"/>
        <v/>
      </c>
      <c r="AF537" s="97" t="n">
        <f>IF(ISERROR('Bet Log'!$AA537+'Bet Log'!$AC537+'Bet Log'!$AE537), "", 'Bet Log'!$AA537+'Bet Log'!$AC537+'Bet Log'!$AE537)</f>
        <v>0</v>
      </c>
    </row>
    <row r="538" ht="14.25" customHeight="1">
      <c r="A538" s="92" t="str">
        <f>Games!A535</f>
        <v/>
      </c>
      <c r="B538" s="92" t="str">
        <f>IF('Prediction Log'!B553=0, "",'Prediction Log'!B553)</f>
        <v/>
      </c>
      <c r="C538" s="92" t="str">
        <f>IF('Prediction Log'!C553=0, "",'Prediction Log'!C553)</f>
        <v/>
      </c>
      <c r="D538" s="92" t="str">
        <f>IF('Prediction Log'!D553=0, "",'Prediction Log'!D553)</f>
        <v/>
      </c>
      <c r="E538" s="92" t="str">
        <f>IF('Prediction Log'!E553=0, "",'Prediction Log'!E553)</f>
        <v/>
      </c>
      <c r="F538" s="92" t="str">
        <f>IF('Prediction Log'!I553=0, "",'Prediction Log'!I553)</f>
        <v/>
      </c>
      <c r="G538" s="70" t="str">
        <f>IF(ISBLANK(Games!B535), "",'Prediction Log'!$J553)</f>
        <v/>
      </c>
      <c r="H538" s="93" t="str">
        <f>'Prediction Log'!$K553</f>
        <v/>
      </c>
      <c r="I538" s="92" t="str">
        <f>IF(ISBLANK(Games!M535), "",IF(AND(Games!M535="",Games!N535=""),"",IF(ISTEXT(Games!N535), "Side",Games!M535)))</f>
        <v/>
      </c>
      <c r="J538" s="92" t="str">
        <f>IF(ISBLANK(Games!M535), "",IF('Bet Log'!$I538="Spread", Games!O535, ""))</f>
        <v/>
      </c>
      <c r="K538" s="92" t="str">
        <f>IF(ISBLANK(Games!N535), "",IF(ISTEXT(Games!N535), Games!N535, ""))</f>
        <v/>
      </c>
      <c r="L538" s="92" t="str">
        <f>IF(ISBLANK(Games!Q535), "", Games!Q535)</f>
        <v/>
      </c>
      <c r="M538" s="92"/>
      <c r="N538" s="94"/>
      <c r="O538" s="94"/>
      <c r="P538" s="95"/>
      <c r="Q538" s="95"/>
      <c r="R538" s="95"/>
      <c r="S538" s="95"/>
      <c r="T538" s="96" t="n">
        <f t="shared" si="2"/>
        <v>0</v>
      </c>
      <c r="U538" s="96" t="n">
        <f t="shared" si="3"/>
        <v>0</v>
      </c>
      <c r="V538" s="96" t="n">
        <f t="shared" si="4"/>
        <v>0</v>
      </c>
      <c r="W538" s="96" t="n">
        <f t="shared" si="5"/>
        <v>0</v>
      </c>
      <c r="X538" s="96" t="n">
        <f t="shared" si="6"/>
        <v>0</v>
      </c>
      <c r="Y538" s="96" t="n">
        <f t="shared" si="7"/>
        <v>0</v>
      </c>
      <c r="Z538" s="95" t="str">
        <f>IF(OR(ISBLANK('Prediction Log'!N553),ISBLANK('Bet Log'!$N538)), "", IF('Prediction Log'!W553="Y", "W", "L"))</f>
        <v/>
      </c>
      <c r="AA538" s="96" t="str">
        <f t="shared" si="8"/>
        <v/>
      </c>
      <c r="AB538" s="95" t="str">
        <f>IF(OR(ISBLANK('Prediction Log'!N553),ISBLANK('Bet Log'!$O538)), "", IF('Prediction Log'!X553="Y", "W", "L"))</f>
        <v/>
      </c>
      <c r="AC538" s="96" t="str">
        <f t="shared" si="9"/>
        <v/>
      </c>
      <c r="AD538" s="95"/>
      <c r="AE538" s="92" t="str">
        <f t="shared" si="10"/>
        <v/>
      </c>
      <c r="AF538" s="97" t="n">
        <f>IF(ISERROR('Bet Log'!$AA538+'Bet Log'!$AC538+'Bet Log'!$AE538), "", 'Bet Log'!$AA538+'Bet Log'!$AC538+'Bet Log'!$AE538)</f>
        <v>0</v>
      </c>
    </row>
    <row r="539" ht="14.25" customHeight="1">
      <c r="A539" s="92" t="str">
        <f>Games!A536</f>
        <v/>
      </c>
      <c r="B539" s="92" t="str">
        <f>IF('Prediction Log'!B554=0, "",'Prediction Log'!B554)</f>
        <v/>
      </c>
      <c r="C539" s="92" t="str">
        <f>IF('Prediction Log'!C554=0, "",'Prediction Log'!C554)</f>
        <v/>
      </c>
      <c r="D539" s="92" t="str">
        <f>IF('Prediction Log'!D554=0, "",'Prediction Log'!D554)</f>
        <v/>
      </c>
      <c r="E539" s="92" t="str">
        <f>IF('Prediction Log'!E554=0, "",'Prediction Log'!E554)</f>
        <v/>
      </c>
      <c r="F539" s="92" t="str">
        <f>IF('Prediction Log'!I554=0, "",'Prediction Log'!I554)</f>
        <v/>
      </c>
      <c r="G539" s="70" t="str">
        <f>IF(ISBLANK(Games!B536), "",'Prediction Log'!$J554)</f>
        <v/>
      </c>
      <c r="H539" s="93" t="str">
        <f>'Prediction Log'!$K554</f>
        <v/>
      </c>
      <c r="I539" s="92" t="str">
        <f>IF(ISBLANK(Games!M536), "",IF(AND(Games!M536="",Games!N536=""),"",IF(ISTEXT(Games!N536), "Side",Games!M536)))</f>
        <v/>
      </c>
      <c r="J539" s="92" t="str">
        <f>IF(ISBLANK(Games!M536), "",IF('Bet Log'!$I539="Spread", Games!O536, ""))</f>
        <v/>
      </c>
      <c r="K539" s="92" t="str">
        <f>IF(ISBLANK(Games!N536), "",IF(ISTEXT(Games!N536), Games!N536, ""))</f>
        <v/>
      </c>
      <c r="L539" s="92" t="str">
        <f>IF(ISBLANK(Games!Q536), "", Games!Q536)</f>
        <v/>
      </c>
      <c r="M539" s="92"/>
      <c r="N539" s="94"/>
      <c r="O539" s="94"/>
      <c r="P539" s="95"/>
      <c r="Q539" s="95"/>
      <c r="R539" s="95"/>
      <c r="S539" s="95"/>
      <c r="T539" s="96" t="n">
        <f t="shared" si="2"/>
        <v>0</v>
      </c>
      <c r="U539" s="96" t="n">
        <f t="shared" si="3"/>
        <v>0</v>
      </c>
      <c r="V539" s="96" t="n">
        <f t="shared" si="4"/>
        <v>0</v>
      </c>
      <c r="W539" s="96" t="n">
        <f t="shared" si="5"/>
        <v>0</v>
      </c>
      <c r="X539" s="96" t="n">
        <f t="shared" si="6"/>
        <v>0</v>
      </c>
      <c r="Y539" s="96" t="n">
        <f t="shared" si="7"/>
        <v>0</v>
      </c>
      <c r="Z539" s="95" t="str">
        <f>IF(OR(ISBLANK('Prediction Log'!N554),ISBLANK('Bet Log'!$N539)), "", IF('Prediction Log'!W554="Y", "W", "L"))</f>
        <v/>
      </c>
      <c r="AA539" s="96" t="str">
        <f t="shared" si="8"/>
        <v/>
      </c>
      <c r="AB539" s="95" t="str">
        <f>IF(OR(ISBLANK('Prediction Log'!N554),ISBLANK('Bet Log'!$O539)), "", IF('Prediction Log'!X554="Y", "W", "L"))</f>
        <v/>
      </c>
      <c r="AC539" s="96" t="str">
        <f t="shared" si="9"/>
        <v/>
      </c>
      <c r="AD539" s="95"/>
      <c r="AE539" s="92" t="str">
        <f t="shared" si="10"/>
        <v/>
      </c>
      <c r="AF539" s="97" t="n">
        <f>IF(ISERROR('Bet Log'!$AA539+'Bet Log'!$AC539+'Bet Log'!$AE539), "", 'Bet Log'!$AA539+'Bet Log'!$AC539+'Bet Log'!$AE539)</f>
        <v>0</v>
      </c>
    </row>
    <row r="540" ht="14.25" customHeight="1">
      <c r="A540" s="92" t="str">
        <f>Games!A537</f>
        <v/>
      </c>
      <c r="B540" s="92" t="str">
        <f>IF('Prediction Log'!B555=0, "",'Prediction Log'!B555)</f>
        <v/>
      </c>
      <c r="C540" s="92" t="str">
        <f>IF('Prediction Log'!C555=0, "",'Prediction Log'!C555)</f>
        <v/>
      </c>
      <c r="D540" s="92" t="str">
        <f>IF('Prediction Log'!D555=0, "",'Prediction Log'!D555)</f>
        <v/>
      </c>
      <c r="E540" s="92" t="str">
        <f>IF('Prediction Log'!E555=0, "",'Prediction Log'!E555)</f>
        <v/>
      </c>
      <c r="F540" s="92" t="str">
        <f>IF('Prediction Log'!I555=0, "",'Prediction Log'!I555)</f>
        <v/>
      </c>
      <c r="G540" s="70" t="str">
        <f>IF(ISBLANK(Games!B537), "",'Prediction Log'!$J555)</f>
        <v/>
      </c>
      <c r="H540" s="93" t="str">
        <f>'Prediction Log'!$K555</f>
        <v/>
      </c>
      <c r="I540" s="92" t="str">
        <f>IF(ISBLANK(Games!M537), "",IF(AND(Games!M537="",Games!N537=""),"",IF(ISTEXT(Games!N537), "Side",Games!M537)))</f>
        <v/>
      </c>
      <c r="J540" s="92" t="str">
        <f>IF(ISBLANK(Games!M537), "",IF('Bet Log'!$I540="Spread", Games!O537, ""))</f>
        <v/>
      </c>
      <c r="K540" s="92" t="str">
        <f>IF(ISBLANK(Games!N537), "",IF(ISTEXT(Games!N537), Games!N537, ""))</f>
        <v/>
      </c>
      <c r="L540" s="92" t="str">
        <f>IF(ISBLANK(Games!Q537), "", Games!Q537)</f>
        <v/>
      </c>
      <c r="M540" s="92"/>
      <c r="N540" s="94"/>
      <c r="O540" s="94"/>
      <c r="P540" s="95"/>
      <c r="Q540" s="95"/>
      <c r="R540" s="95"/>
      <c r="S540" s="95"/>
      <c r="T540" s="96" t="n">
        <f t="shared" si="2"/>
        <v>0</v>
      </c>
      <c r="U540" s="96" t="n">
        <f t="shared" si="3"/>
        <v>0</v>
      </c>
      <c r="V540" s="96" t="n">
        <f t="shared" si="4"/>
        <v>0</v>
      </c>
      <c r="W540" s="96" t="n">
        <f t="shared" si="5"/>
        <v>0</v>
      </c>
      <c r="X540" s="96" t="n">
        <f t="shared" si="6"/>
        <v>0</v>
      </c>
      <c r="Y540" s="96" t="n">
        <f t="shared" si="7"/>
        <v>0</v>
      </c>
      <c r="Z540" s="95" t="str">
        <f>IF(OR(ISBLANK('Prediction Log'!N555),ISBLANK('Bet Log'!$N540)), "", IF('Prediction Log'!W555="Y", "W", "L"))</f>
        <v/>
      </c>
      <c r="AA540" s="96" t="str">
        <f t="shared" si="8"/>
        <v/>
      </c>
      <c r="AB540" s="95" t="str">
        <f>IF(OR(ISBLANK('Prediction Log'!N555),ISBLANK('Bet Log'!$O540)), "", IF('Prediction Log'!X555="Y", "W", "L"))</f>
        <v/>
      </c>
      <c r="AC540" s="96" t="str">
        <f t="shared" si="9"/>
        <v/>
      </c>
      <c r="AD540" s="95"/>
      <c r="AE540" s="92" t="str">
        <f t="shared" si="10"/>
        <v/>
      </c>
      <c r="AF540" s="97" t="n">
        <f>IF(ISERROR('Bet Log'!$AA540+'Bet Log'!$AC540+'Bet Log'!$AE540), "", 'Bet Log'!$AA540+'Bet Log'!$AC540+'Bet Log'!$AE540)</f>
        <v>0</v>
      </c>
    </row>
    <row r="541" ht="14.25" customHeight="1">
      <c r="A541" s="92" t="str">
        <f>Games!A538</f>
        <v/>
      </c>
      <c r="B541" s="92" t="str">
        <f>IF('Prediction Log'!B556=0, "",'Prediction Log'!B556)</f>
        <v/>
      </c>
      <c r="C541" s="92" t="str">
        <f>IF('Prediction Log'!C556=0, "",'Prediction Log'!C556)</f>
        <v/>
      </c>
      <c r="D541" s="92" t="str">
        <f>IF('Prediction Log'!D556=0, "",'Prediction Log'!D556)</f>
        <v/>
      </c>
      <c r="E541" s="92" t="str">
        <f>IF('Prediction Log'!E556=0, "",'Prediction Log'!E556)</f>
        <v/>
      </c>
      <c r="F541" s="92" t="str">
        <f>IF('Prediction Log'!I556=0, "",'Prediction Log'!I556)</f>
        <v/>
      </c>
      <c r="G541" s="70" t="str">
        <f>IF(ISBLANK(Games!B538), "",'Prediction Log'!$J556)</f>
        <v/>
      </c>
      <c r="H541" s="93" t="str">
        <f>'Prediction Log'!$K556</f>
        <v/>
      </c>
      <c r="I541" s="92" t="str">
        <f>IF(ISBLANK(Games!M538), "",IF(AND(Games!M538="",Games!N538=""),"",IF(ISTEXT(Games!N538), "Side",Games!M538)))</f>
        <v/>
      </c>
      <c r="J541" s="92" t="str">
        <f>IF(ISBLANK(Games!M538), "",IF('Bet Log'!$I541="Spread", Games!O538, ""))</f>
        <v/>
      </c>
      <c r="K541" s="92" t="str">
        <f>IF(ISBLANK(Games!N538), "",IF(ISTEXT(Games!N538), Games!N538, ""))</f>
        <v/>
      </c>
      <c r="L541" s="92" t="str">
        <f>IF(ISBLANK(Games!Q538), "", Games!Q538)</f>
        <v/>
      </c>
      <c r="M541" s="92"/>
      <c r="N541" s="94"/>
      <c r="O541" s="94"/>
      <c r="P541" s="95"/>
      <c r="Q541" s="95"/>
      <c r="R541" s="95"/>
      <c r="S541" s="95"/>
      <c r="T541" s="96" t="n">
        <f t="shared" si="2"/>
        <v>0</v>
      </c>
      <c r="U541" s="96" t="n">
        <f t="shared" si="3"/>
        <v>0</v>
      </c>
      <c r="V541" s="96" t="n">
        <f t="shared" si="4"/>
        <v>0</v>
      </c>
      <c r="W541" s="96" t="n">
        <f t="shared" si="5"/>
        <v>0</v>
      </c>
      <c r="X541" s="96" t="n">
        <f t="shared" si="6"/>
        <v>0</v>
      </c>
      <c r="Y541" s="96" t="n">
        <f t="shared" si="7"/>
        <v>0</v>
      </c>
      <c r="Z541" s="95" t="str">
        <f>IF(OR(ISBLANK('Prediction Log'!N556),ISBLANK('Bet Log'!$N541)), "", IF('Prediction Log'!W556="Y", "W", "L"))</f>
        <v/>
      </c>
      <c r="AA541" s="96" t="str">
        <f t="shared" si="8"/>
        <v/>
      </c>
      <c r="AB541" s="95" t="str">
        <f>IF(OR(ISBLANK('Prediction Log'!N556),ISBLANK('Bet Log'!$O541)), "", IF('Prediction Log'!X556="Y", "W", "L"))</f>
        <v/>
      </c>
      <c r="AC541" s="96" t="str">
        <f t="shared" si="9"/>
        <v/>
      </c>
      <c r="AD541" s="95"/>
      <c r="AE541" s="92" t="str">
        <f t="shared" si="10"/>
        <v/>
      </c>
      <c r="AF541" s="97" t="n">
        <f>IF(ISERROR('Bet Log'!$AA541+'Bet Log'!$AC541+'Bet Log'!$AE541), "", 'Bet Log'!$AA541+'Bet Log'!$AC541+'Bet Log'!$AE541)</f>
        <v>0</v>
      </c>
    </row>
    <row r="542" ht="14.25" customHeight="1">
      <c r="A542" s="92" t="str">
        <f>Games!A539</f>
        <v/>
      </c>
      <c r="B542" s="92" t="str">
        <f>IF('Prediction Log'!B557=0, "",'Prediction Log'!B557)</f>
        <v/>
      </c>
      <c r="C542" s="92" t="str">
        <f>IF('Prediction Log'!C557=0, "",'Prediction Log'!C557)</f>
        <v/>
      </c>
      <c r="D542" s="92" t="str">
        <f>IF('Prediction Log'!D557=0, "",'Prediction Log'!D557)</f>
        <v/>
      </c>
      <c r="E542" s="92" t="str">
        <f>IF('Prediction Log'!E557=0, "",'Prediction Log'!E557)</f>
        <v/>
      </c>
      <c r="F542" s="92" t="str">
        <f>IF('Prediction Log'!I557=0, "",'Prediction Log'!I557)</f>
        <v/>
      </c>
      <c r="G542" s="70" t="str">
        <f>IF(ISBLANK(Games!B539), "",'Prediction Log'!$J557)</f>
        <v/>
      </c>
      <c r="H542" s="93" t="str">
        <f>'Prediction Log'!$K557</f>
        <v/>
      </c>
      <c r="I542" s="92" t="str">
        <f>IF(ISBLANK(Games!M539), "",IF(AND(Games!M539="",Games!N539=""),"",IF(ISTEXT(Games!N539), "Side",Games!M539)))</f>
        <v/>
      </c>
      <c r="J542" s="92" t="str">
        <f>IF(ISBLANK(Games!M539), "",IF('Bet Log'!$I542="Spread", Games!O539, ""))</f>
        <v/>
      </c>
      <c r="K542" s="92" t="str">
        <f>IF(ISBLANK(Games!N539), "",IF(ISTEXT(Games!N539), Games!N539, ""))</f>
        <v/>
      </c>
      <c r="L542" s="92" t="str">
        <f>IF(ISBLANK(Games!Q539), "", Games!Q539)</f>
        <v/>
      </c>
      <c r="M542" s="92"/>
      <c r="N542" s="94"/>
      <c r="O542" s="94"/>
      <c r="P542" s="95"/>
      <c r="Q542" s="95"/>
      <c r="R542" s="95"/>
      <c r="S542" s="95"/>
      <c r="T542" s="96" t="n">
        <f t="shared" si="2"/>
        <v>0</v>
      </c>
      <c r="U542" s="96" t="n">
        <f t="shared" si="3"/>
        <v>0</v>
      </c>
      <c r="V542" s="96" t="n">
        <f t="shared" si="4"/>
        <v>0</v>
      </c>
      <c r="W542" s="96" t="n">
        <f t="shared" si="5"/>
        <v>0</v>
      </c>
      <c r="X542" s="96" t="n">
        <f t="shared" si="6"/>
        <v>0</v>
      </c>
      <c r="Y542" s="96" t="n">
        <f t="shared" si="7"/>
        <v>0</v>
      </c>
      <c r="Z542" s="95" t="str">
        <f>IF(OR(ISBLANK('Prediction Log'!N557),ISBLANK('Bet Log'!$N542)), "", IF('Prediction Log'!W557="Y", "W", "L"))</f>
        <v/>
      </c>
      <c r="AA542" s="96" t="str">
        <f t="shared" si="8"/>
        <v/>
      </c>
      <c r="AB542" s="95" t="str">
        <f>IF(OR(ISBLANK('Prediction Log'!N557),ISBLANK('Bet Log'!$O542)), "", IF('Prediction Log'!X557="Y", "W", "L"))</f>
        <v/>
      </c>
      <c r="AC542" s="96" t="str">
        <f t="shared" si="9"/>
        <v/>
      </c>
      <c r="AD542" s="95"/>
      <c r="AE542" s="92" t="str">
        <f t="shared" si="10"/>
        <v/>
      </c>
      <c r="AF542" s="97" t="n">
        <f>IF(ISERROR('Bet Log'!$AA542+'Bet Log'!$AC542+'Bet Log'!$AE542), "", 'Bet Log'!$AA542+'Bet Log'!$AC542+'Bet Log'!$AE542)</f>
        <v>0</v>
      </c>
    </row>
    <row r="543" ht="14.25" customHeight="1">
      <c r="A543" s="92" t="str">
        <f>Games!A540</f>
        <v/>
      </c>
      <c r="B543" s="92" t="str">
        <f>IF('Prediction Log'!B558=0, "",'Prediction Log'!B558)</f>
        <v/>
      </c>
      <c r="C543" s="92" t="str">
        <f>IF('Prediction Log'!C558=0, "",'Prediction Log'!C558)</f>
        <v/>
      </c>
      <c r="D543" s="92" t="str">
        <f>IF('Prediction Log'!D558=0, "",'Prediction Log'!D558)</f>
        <v/>
      </c>
      <c r="E543" s="92" t="str">
        <f>IF('Prediction Log'!E558=0, "",'Prediction Log'!E558)</f>
        <v/>
      </c>
      <c r="F543" s="92" t="str">
        <f>IF('Prediction Log'!I558=0, "",'Prediction Log'!I558)</f>
        <v/>
      </c>
      <c r="G543" s="70" t="str">
        <f>IF(ISBLANK(Games!B540), "",'Prediction Log'!$J558)</f>
        <v/>
      </c>
      <c r="H543" s="93" t="str">
        <f>'Prediction Log'!$K558</f>
        <v/>
      </c>
      <c r="I543" s="92" t="str">
        <f>IF(ISBLANK(Games!M540), "",IF(AND(Games!M540="",Games!N540=""),"",IF(ISTEXT(Games!N540), "Side",Games!M540)))</f>
        <v/>
      </c>
      <c r="J543" s="92" t="str">
        <f>IF(ISBLANK(Games!M540), "",IF('Bet Log'!$I543="Spread", Games!O540, ""))</f>
        <v/>
      </c>
      <c r="K543" s="92" t="str">
        <f>IF(ISBLANK(Games!N540), "",IF(ISTEXT(Games!N540), Games!N540, ""))</f>
        <v/>
      </c>
      <c r="L543" s="92" t="str">
        <f>IF(ISBLANK(Games!Q540), "", Games!Q540)</f>
        <v/>
      </c>
      <c r="M543" s="92"/>
      <c r="N543" s="94"/>
      <c r="O543" s="94"/>
      <c r="P543" s="95"/>
      <c r="Q543" s="95"/>
      <c r="R543" s="95"/>
      <c r="S543" s="95"/>
      <c r="T543" s="96" t="n">
        <f t="shared" si="2"/>
        <v>0</v>
      </c>
      <c r="U543" s="96" t="n">
        <f t="shared" si="3"/>
        <v>0</v>
      </c>
      <c r="V543" s="96" t="n">
        <f t="shared" si="4"/>
        <v>0</v>
      </c>
      <c r="W543" s="96" t="n">
        <f t="shared" si="5"/>
        <v>0</v>
      </c>
      <c r="X543" s="96" t="n">
        <f t="shared" si="6"/>
        <v>0</v>
      </c>
      <c r="Y543" s="96" t="n">
        <f t="shared" si="7"/>
        <v>0</v>
      </c>
      <c r="Z543" s="95" t="str">
        <f>IF(OR(ISBLANK('Prediction Log'!N558),ISBLANK('Bet Log'!$N543)), "", IF('Prediction Log'!W558="Y", "W", "L"))</f>
        <v/>
      </c>
      <c r="AA543" s="96" t="str">
        <f t="shared" si="8"/>
        <v/>
      </c>
      <c r="AB543" s="95" t="str">
        <f>IF(OR(ISBLANK('Prediction Log'!N558),ISBLANK('Bet Log'!$O543)), "", IF('Prediction Log'!X558="Y", "W", "L"))</f>
        <v/>
      </c>
      <c r="AC543" s="96" t="str">
        <f t="shared" si="9"/>
        <v/>
      </c>
      <c r="AD543" s="95"/>
      <c r="AE543" s="92" t="str">
        <f t="shared" si="10"/>
        <v/>
      </c>
      <c r="AF543" s="97" t="n">
        <f>IF(ISERROR('Bet Log'!$AA543+'Bet Log'!$AC543+'Bet Log'!$AE543), "", 'Bet Log'!$AA543+'Bet Log'!$AC543+'Bet Log'!$AE543)</f>
        <v>0</v>
      </c>
    </row>
    <row r="544" ht="14.25" customHeight="1">
      <c r="A544" s="92" t="str">
        <f>Games!A541</f>
        <v/>
      </c>
      <c r="B544" s="92" t="str">
        <f>IF('Prediction Log'!B559=0, "",'Prediction Log'!B559)</f>
        <v/>
      </c>
      <c r="C544" s="92" t="str">
        <f>IF('Prediction Log'!C559=0, "",'Prediction Log'!C559)</f>
        <v/>
      </c>
      <c r="D544" s="92" t="str">
        <f>IF('Prediction Log'!D559=0, "",'Prediction Log'!D559)</f>
        <v/>
      </c>
      <c r="E544" s="92" t="str">
        <f>IF('Prediction Log'!E559=0, "",'Prediction Log'!E559)</f>
        <v/>
      </c>
      <c r="F544" s="92" t="str">
        <f>IF('Prediction Log'!I559=0, "",'Prediction Log'!I559)</f>
        <v/>
      </c>
      <c r="G544" s="70" t="str">
        <f>IF(ISBLANK(Games!B541), "",'Prediction Log'!$J559)</f>
        <v/>
      </c>
      <c r="H544" s="93" t="str">
        <f>'Prediction Log'!$K559</f>
        <v/>
      </c>
      <c r="I544" s="92" t="str">
        <f>IF(ISBLANK(Games!M541), "",IF(AND(Games!M541="",Games!N541=""),"",IF(ISTEXT(Games!N541), "Side",Games!M541)))</f>
        <v/>
      </c>
      <c r="J544" s="92" t="str">
        <f>IF(ISBLANK(Games!M541), "",IF('Bet Log'!$I544="Spread", Games!O541, ""))</f>
        <v/>
      </c>
      <c r="K544" s="92" t="str">
        <f>IF(ISBLANK(Games!N541), "",IF(ISTEXT(Games!N541), Games!N541, ""))</f>
        <v/>
      </c>
      <c r="L544" s="92" t="str">
        <f>IF(ISBLANK(Games!Q541), "", Games!Q541)</f>
        <v/>
      </c>
      <c r="M544" s="92"/>
      <c r="N544" s="94"/>
      <c r="O544" s="94"/>
      <c r="P544" s="95"/>
      <c r="Q544" s="95"/>
      <c r="R544" s="95"/>
      <c r="S544" s="95"/>
      <c r="T544" s="96" t="n">
        <f t="shared" si="2"/>
        <v>0</v>
      </c>
      <c r="U544" s="96" t="n">
        <f t="shared" si="3"/>
        <v>0</v>
      </c>
      <c r="V544" s="96" t="n">
        <f t="shared" si="4"/>
        <v>0</v>
      </c>
      <c r="W544" s="96" t="n">
        <f t="shared" si="5"/>
        <v>0</v>
      </c>
      <c r="X544" s="96" t="n">
        <f t="shared" si="6"/>
        <v>0</v>
      </c>
      <c r="Y544" s="96" t="n">
        <f t="shared" si="7"/>
        <v>0</v>
      </c>
      <c r="Z544" s="95" t="str">
        <f>IF(OR(ISBLANK('Prediction Log'!N559),ISBLANK('Bet Log'!$N544)), "", IF('Prediction Log'!W559="Y", "W", "L"))</f>
        <v/>
      </c>
      <c r="AA544" s="96" t="str">
        <f t="shared" si="8"/>
        <v/>
      </c>
      <c r="AB544" s="95" t="str">
        <f>IF(OR(ISBLANK('Prediction Log'!N559),ISBLANK('Bet Log'!$O544)), "", IF('Prediction Log'!X559="Y", "W", "L"))</f>
        <v/>
      </c>
      <c r="AC544" s="96" t="str">
        <f t="shared" si="9"/>
        <v/>
      </c>
      <c r="AD544" s="95"/>
      <c r="AE544" s="92" t="str">
        <f t="shared" si="10"/>
        <v/>
      </c>
      <c r="AF544" s="97" t="n">
        <f>IF(ISERROR('Bet Log'!$AA544+'Bet Log'!$AC544+'Bet Log'!$AE544), "", 'Bet Log'!$AA544+'Bet Log'!$AC544+'Bet Log'!$AE544)</f>
        <v>0</v>
      </c>
    </row>
    <row r="545" ht="14.25" customHeight="1">
      <c r="A545" s="92" t="str">
        <f>Games!A542</f>
        <v/>
      </c>
      <c r="B545" s="92" t="str">
        <f>IF('Prediction Log'!B560=0, "",'Prediction Log'!B560)</f>
        <v/>
      </c>
      <c r="C545" s="92" t="str">
        <f>IF('Prediction Log'!C560=0, "",'Prediction Log'!C560)</f>
        <v/>
      </c>
      <c r="D545" s="92" t="str">
        <f>IF('Prediction Log'!D560=0, "",'Prediction Log'!D560)</f>
        <v/>
      </c>
      <c r="E545" s="92" t="str">
        <f>IF('Prediction Log'!E560=0, "",'Prediction Log'!E560)</f>
        <v/>
      </c>
      <c r="F545" s="92" t="str">
        <f>IF('Prediction Log'!I560=0, "",'Prediction Log'!I560)</f>
        <v/>
      </c>
      <c r="G545" s="70" t="str">
        <f>IF(ISBLANK(Games!B542), "",'Prediction Log'!$J560)</f>
        <v/>
      </c>
      <c r="H545" s="93" t="str">
        <f>'Prediction Log'!$K560</f>
        <v/>
      </c>
      <c r="I545" s="92" t="str">
        <f>IF(ISBLANK(Games!M542), "",IF(AND(Games!M542="",Games!N542=""),"",IF(ISTEXT(Games!N542), "Side",Games!M542)))</f>
        <v/>
      </c>
      <c r="J545" s="92" t="str">
        <f>IF(ISBLANK(Games!M542), "",IF('Bet Log'!$I545="Spread", Games!O542, ""))</f>
        <v/>
      </c>
      <c r="K545" s="92" t="str">
        <f>IF(ISBLANK(Games!N542), "",IF(ISTEXT(Games!N542), Games!N542, ""))</f>
        <v/>
      </c>
      <c r="L545" s="92" t="str">
        <f>IF(ISBLANK(Games!Q542), "", Games!Q542)</f>
        <v/>
      </c>
      <c r="M545" s="92"/>
      <c r="N545" s="94"/>
      <c r="O545" s="94"/>
      <c r="P545" s="95"/>
      <c r="Q545" s="95"/>
      <c r="R545" s="95"/>
      <c r="S545" s="95"/>
      <c r="T545" s="96" t="n">
        <f t="shared" si="2"/>
        <v>0</v>
      </c>
      <c r="U545" s="96" t="n">
        <f t="shared" si="3"/>
        <v>0</v>
      </c>
      <c r="V545" s="96" t="n">
        <f t="shared" si="4"/>
        <v>0</v>
      </c>
      <c r="W545" s="96" t="n">
        <f t="shared" si="5"/>
        <v>0</v>
      </c>
      <c r="X545" s="96" t="n">
        <f t="shared" si="6"/>
        <v>0</v>
      </c>
      <c r="Y545" s="96" t="n">
        <f t="shared" si="7"/>
        <v>0</v>
      </c>
      <c r="Z545" s="95" t="str">
        <f>IF(OR(ISBLANK('Prediction Log'!N560),ISBLANK('Bet Log'!$N545)), "", IF('Prediction Log'!W560="Y", "W", "L"))</f>
        <v/>
      </c>
      <c r="AA545" s="96" t="str">
        <f t="shared" si="8"/>
        <v/>
      </c>
      <c r="AB545" s="95" t="str">
        <f>IF(OR(ISBLANK('Prediction Log'!N560),ISBLANK('Bet Log'!$O545)), "", IF('Prediction Log'!X560="Y", "W", "L"))</f>
        <v/>
      </c>
      <c r="AC545" s="96" t="str">
        <f t="shared" si="9"/>
        <v/>
      </c>
      <c r="AD545" s="95"/>
      <c r="AE545" s="92" t="str">
        <f t="shared" si="10"/>
        <v/>
      </c>
      <c r="AF545" s="97" t="n">
        <f>IF(ISERROR('Bet Log'!$AA545+'Bet Log'!$AC545+'Bet Log'!$AE545), "", 'Bet Log'!$AA545+'Bet Log'!$AC545+'Bet Log'!$AE545)</f>
        <v>0</v>
      </c>
    </row>
    <row r="546" ht="14.25" customHeight="1">
      <c r="A546" s="92" t="str">
        <f>Games!A543</f>
        <v/>
      </c>
      <c r="B546" s="92" t="str">
        <f>IF('Prediction Log'!B561=0, "",'Prediction Log'!B561)</f>
        <v/>
      </c>
      <c r="C546" s="92" t="str">
        <f>IF('Prediction Log'!C561=0, "",'Prediction Log'!C561)</f>
        <v/>
      </c>
      <c r="D546" s="92" t="str">
        <f>IF('Prediction Log'!D561=0, "",'Prediction Log'!D561)</f>
        <v/>
      </c>
      <c r="E546" s="92" t="str">
        <f>IF('Prediction Log'!E561=0, "",'Prediction Log'!E561)</f>
        <v/>
      </c>
      <c r="F546" s="92" t="str">
        <f>IF('Prediction Log'!I561=0, "",'Prediction Log'!I561)</f>
        <v/>
      </c>
      <c r="G546" s="70" t="str">
        <f>IF(ISBLANK(Games!B543), "",'Prediction Log'!$J561)</f>
        <v/>
      </c>
      <c r="H546" s="93" t="str">
        <f>'Prediction Log'!$K561</f>
        <v/>
      </c>
      <c r="I546" s="92" t="str">
        <f>IF(ISBLANK(Games!M543), "",IF(AND(Games!M543="",Games!N543=""),"",IF(ISTEXT(Games!N543), "Side",Games!M543)))</f>
        <v/>
      </c>
      <c r="J546" s="92" t="str">
        <f>IF(ISBLANK(Games!M543), "",IF('Bet Log'!$I546="Spread", Games!O543, ""))</f>
        <v/>
      </c>
      <c r="K546" s="92" t="str">
        <f>IF(ISBLANK(Games!N543), "",IF(ISTEXT(Games!N543), Games!N543, ""))</f>
        <v/>
      </c>
      <c r="L546" s="92" t="str">
        <f>IF(ISBLANK(Games!Q543), "", Games!Q543)</f>
        <v/>
      </c>
      <c r="M546" s="92"/>
      <c r="N546" s="94"/>
      <c r="O546" s="94"/>
      <c r="P546" s="95"/>
      <c r="Q546" s="95"/>
      <c r="R546" s="95"/>
      <c r="S546" s="95"/>
      <c r="T546" s="96" t="n">
        <f t="shared" si="2"/>
        <v>0</v>
      </c>
      <c r="U546" s="96" t="n">
        <f t="shared" si="3"/>
        <v>0</v>
      </c>
      <c r="V546" s="96" t="n">
        <f t="shared" si="4"/>
        <v>0</v>
      </c>
      <c r="W546" s="96" t="n">
        <f t="shared" si="5"/>
        <v>0</v>
      </c>
      <c r="X546" s="96" t="n">
        <f t="shared" si="6"/>
        <v>0</v>
      </c>
      <c r="Y546" s="96" t="n">
        <f t="shared" si="7"/>
        <v>0</v>
      </c>
      <c r="Z546" s="95" t="str">
        <f>IF(OR(ISBLANK('Prediction Log'!N561),ISBLANK('Bet Log'!$N546)), "", IF('Prediction Log'!W561="Y", "W", "L"))</f>
        <v/>
      </c>
      <c r="AA546" s="96" t="str">
        <f t="shared" si="8"/>
        <v/>
      </c>
      <c r="AB546" s="95" t="str">
        <f>IF(OR(ISBLANK('Prediction Log'!N561),ISBLANK('Bet Log'!$O546)), "", IF('Prediction Log'!X561="Y", "W", "L"))</f>
        <v/>
      </c>
      <c r="AC546" s="96" t="str">
        <f t="shared" si="9"/>
        <v/>
      </c>
      <c r="AD546" s="95"/>
      <c r="AE546" s="92" t="str">
        <f t="shared" si="10"/>
        <v/>
      </c>
      <c r="AF546" s="97" t="n">
        <f>IF(ISERROR('Bet Log'!$AA546+'Bet Log'!$AC546+'Bet Log'!$AE546), "", 'Bet Log'!$AA546+'Bet Log'!$AC546+'Bet Log'!$AE546)</f>
        <v>0</v>
      </c>
    </row>
    <row r="547" ht="14.25" customHeight="1">
      <c r="A547" s="92" t="str">
        <f>Games!A544</f>
        <v/>
      </c>
      <c r="B547" s="92" t="str">
        <f>IF('Prediction Log'!B562=0, "",'Prediction Log'!B562)</f>
        <v/>
      </c>
      <c r="C547" s="92" t="str">
        <f>IF('Prediction Log'!C562=0, "",'Prediction Log'!C562)</f>
        <v/>
      </c>
      <c r="D547" s="92" t="str">
        <f>IF('Prediction Log'!D562=0, "",'Prediction Log'!D562)</f>
        <v/>
      </c>
      <c r="E547" s="92" t="str">
        <f>IF('Prediction Log'!E562=0, "",'Prediction Log'!E562)</f>
        <v/>
      </c>
      <c r="F547" s="92" t="str">
        <f>IF('Prediction Log'!I562=0, "",'Prediction Log'!I562)</f>
        <v/>
      </c>
      <c r="G547" s="70" t="str">
        <f>IF(ISBLANK(Games!B544), "",'Prediction Log'!$J562)</f>
        <v/>
      </c>
      <c r="H547" s="93" t="str">
        <f>'Prediction Log'!$K562</f>
        <v/>
      </c>
      <c r="I547" s="92" t="str">
        <f>IF(ISBLANK(Games!M544), "",IF(AND(Games!M544="",Games!N544=""),"",IF(ISTEXT(Games!N544), "Side",Games!M544)))</f>
        <v/>
      </c>
      <c r="J547" s="92" t="str">
        <f>IF(ISBLANK(Games!M544), "",IF('Bet Log'!$I547="Spread", Games!O544, ""))</f>
        <v/>
      </c>
      <c r="K547" s="92" t="str">
        <f>IF(ISBLANK(Games!N544), "",IF(ISTEXT(Games!N544), Games!N544, ""))</f>
        <v/>
      </c>
      <c r="L547" s="92" t="str">
        <f>IF(ISBLANK(Games!Q544), "", Games!Q544)</f>
        <v/>
      </c>
      <c r="M547" s="92"/>
      <c r="N547" s="94"/>
      <c r="O547" s="94"/>
      <c r="P547" s="95"/>
      <c r="Q547" s="95"/>
      <c r="R547" s="95"/>
      <c r="S547" s="95"/>
      <c r="T547" s="96" t="n">
        <f t="shared" si="2"/>
        <v>0</v>
      </c>
      <c r="U547" s="96" t="n">
        <f t="shared" si="3"/>
        <v>0</v>
      </c>
      <c r="V547" s="96" t="n">
        <f t="shared" si="4"/>
        <v>0</v>
      </c>
      <c r="W547" s="96" t="n">
        <f t="shared" si="5"/>
        <v>0</v>
      </c>
      <c r="X547" s="96" t="n">
        <f t="shared" si="6"/>
        <v>0</v>
      </c>
      <c r="Y547" s="96" t="n">
        <f t="shared" si="7"/>
        <v>0</v>
      </c>
      <c r="Z547" s="95" t="str">
        <f>IF(OR(ISBLANK('Prediction Log'!N562),ISBLANK('Bet Log'!$N547)), "", IF('Prediction Log'!W562="Y", "W", "L"))</f>
        <v/>
      </c>
      <c r="AA547" s="96" t="str">
        <f t="shared" si="8"/>
        <v/>
      </c>
      <c r="AB547" s="95" t="str">
        <f>IF(OR(ISBLANK('Prediction Log'!N562),ISBLANK('Bet Log'!$O547)), "", IF('Prediction Log'!X562="Y", "W", "L"))</f>
        <v/>
      </c>
      <c r="AC547" s="96" t="str">
        <f t="shared" si="9"/>
        <v/>
      </c>
      <c r="AD547" s="95"/>
      <c r="AE547" s="92" t="str">
        <f t="shared" si="10"/>
        <v/>
      </c>
      <c r="AF547" s="97" t="n">
        <f>IF(ISERROR('Bet Log'!$AA547+'Bet Log'!$AC547+'Bet Log'!$AE547), "", 'Bet Log'!$AA547+'Bet Log'!$AC547+'Bet Log'!$AE547)</f>
        <v>0</v>
      </c>
    </row>
    <row r="548" ht="14.25" customHeight="1">
      <c r="A548" s="92" t="str">
        <f>Games!A545</f>
        <v/>
      </c>
      <c r="B548" s="92" t="str">
        <f>IF('Prediction Log'!B563=0, "",'Prediction Log'!B563)</f>
        <v/>
      </c>
      <c r="C548" s="92" t="str">
        <f>IF('Prediction Log'!C563=0, "",'Prediction Log'!C563)</f>
        <v/>
      </c>
      <c r="D548" s="92" t="str">
        <f>IF('Prediction Log'!D563=0, "",'Prediction Log'!D563)</f>
        <v/>
      </c>
      <c r="E548" s="92" t="str">
        <f>IF('Prediction Log'!E563=0, "",'Prediction Log'!E563)</f>
        <v/>
      </c>
      <c r="F548" s="92" t="str">
        <f>IF('Prediction Log'!I563=0, "",'Prediction Log'!I563)</f>
        <v/>
      </c>
      <c r="G548" s="70" t="str">
        <f>IF(ISBLANK(Games!B545), "",'Prediction Log'!$J563)</f>
        <v/>
      </c>
      <c r="H548" s="93" t="str">
        <f>'Prediction Log'!$K563</f>
        <v/>
      </c>
      <c r="I548" s="92" t="str">
        <f>IF(ISBLANK(Games!M545), "",IF(AND(Games!M545="",Games!N545=""),"",IF(ISTEXT(Games!N545), "Side",Games!M545)))</f>
        <v/>
      </c>
      <c r="J548" s="92" t="str">
        <f>IF(ISBLANK(Games!M545), "",IF('Bet Log'!$I548="Spread", Games!O545, ""))</f>
        <v/>
      </c>
      <c r="K548" s="92" t="str">
        <f>IF(ISBLANK(Games!N545), "",IF(ISTEXT(Games!N545), Games!N545, ""))</f>
        <v/>
      </c>
      <c r="L548" s="92" t="str">
        <f>IF(ISBLANK(Games!Q545), "", Games!Q545)</f>
        <v/>
      </c>
      <c r="M548" s="92"/>
      <c r="N548" s="94"/>
      <c r="O548" s="94"/>
      <c r="P548" s="95"/>
      <c r="Q548" s="95"/>
      <c r="R548" s="95"/>
      <c r="S548" s="95"/>
      <c r="T548" s="96" t="n">
        <f t="shared" si="2"/>
        <v>0</v>
      </c>
      <c r="U548" s="96" t="n">
        <f t="shared" si="3"/>
        <v>0</v>
      </c>
      <c r="V548" s="96" t="n">
        <f t="shared" si="4"/>
        <v>0</v>
      </c>
      <c r="W548" s="96" t="n">
        <f t="shared" si="5"/>
        <v>0</v>
      </c>
      <c r="X548" s="96" t="n">
        <f t="shared" si="6"/>
        <v>0</v>
      </c>
      <c r="Y548" s="96" t="n">
        <f t="shared" si="7"/>
        <v>0</v>
      </c>
      <c r="Z548" s="95" t="str">
        <f>IF(OR(ISBLANK('Prediction Log'!N563),ISBLANK('Bet Log'!$N548)), "", IF('Prediction Log'!W563="Y", "W", "L"))</f>
        <v/>
      </c>
      <c r="AA548" s="96" t="str">
        <f t="shared" si="8"/>
        <v/>
      </c>
      <c r="AB548" s="95" t="str">
        <f>IF(OR(ISBLANK('Prediction Log'!N563),ISBLANK('Bet Log'!$O548)), "", IF('Prediction Log'!X563="Y", "W", "L"))</f>
        <v/>
      </c>
      <c r="AC548" s="96" t="str">
        <f t="shared" si="9"/>
        <v/>
      </c>
      <c r="AD548" s="95"/>
      <c r="AE548" s="92" t="str">
        <f t="shared" si="10"/>
        <v/>
      </c>
      <c r="AF548" s="97" t="n">
        <f>IF(ISERROR('Bet Log'!$AA548+'Bet Log'!$AC548+'Bet Log'!$AE548), "", 'Bet Log'!$AA548+'Bet Log'!$AC548+'Bet Log'!$AE548)</f>
        <v>0</v>
      </c>
    </row>
    <row r="549" ht="14.25" customHeight="1">
      <c r="A549" s="92" t="str">
        <f>Games!A546</f>
        <v/>
      </c>
      <c r="B549" s="92" t="str">
        <f>IF('Prediction Log'!B564=0, "",'Prediction Log'!B564)</f>
        <v/>
      </c>
      <c r="C549" s="92" t="str">
        <f>IF('Prediction Log'!C564=0, "",'Prediction Log'!C564)</f>
        <v/>
      </c>
      <c r="D549" s="92" t="str">
        <f>IF('Prediction Log'!D564=0, "",'Prediction Log'!D564)</f>
        <v/>
      </c>
      <c r="E549" s="92" t="str">
        <f>IF('Prediction Log'!E564=0, "",'Prediction Log'!E564)</f>
        <v/>
      </c>
      <c r="F549" s="92" t="str">
        <f>IF('Prediction Log'!I564=0, "",'Prediction Log'!I564)</f>
        <v/>
      </c>
      <c r="G549" s="70" t="str">
        <f>IF(ISBLANK(Games!B546), "",'Prediction Log'!$J564)</f>
        <v/>
      </c>
      <c r="H549" s="93" t="str">
        <f>'Prediction Log'!$K564</f>
        <v/>
      </c>
      <c r="I549" s="92" t="str">
        <f>IF(ISBLANK(Games!M546), "",IF(AND(Games!M546="",Games!N546=""),"",IF(ISTEXT(Games!N546), "Side",Games!M546)))</f>
        <v/>
      </c>
      <c r="J549" s="92" t="str">
        <f>IF(ISBLANK(Games!M546), "",IF('Bet Log'!$I549="Spread", Games!O546, ""))</f>
        <v/>
      </c>
      <c r="K549" s="92" t="str">
        <f>IF(ISBLANK(Games!N546), "",IF(ISTEXT(Games!N546), Games!N546, ""))</f>
        <v/>
      </c>
      <c r="L549" s="92" t="str">
        <f>IF(ISBLANK(Games!Q546), "", Games!Q546)</f>
        <v/>
      </c>
      <c r="M549" s="92"/>
      <c r="N549" s="94"/>
      <c r="O549" s="94"/>
      <c r="P549" s="95"/>
      <c r="Q549" s="95"/>
      <c r="R549" s="95"/>
      <c r="S549" s="95"/>
      <c r="T549" s="96" t="n">
        <f t="shared" si="2"/>
        <v>0</v>
      </c>
      <c r="U549" s="96" t="n">
        <f t="shared" si="3"/>
        <v>0</v>
      </c>
      <c r="V549" s="96" t="n">
        <f t="shared" si="4"/>
        <v>0</v>
      </c>
      <c r="W549" s="96" t="n">
        <f t="shared" si="5"/>
        <v>0</v>
      </c>
      <c r="X549" s="96" t="n">
        <f t="shared" si="6"/>
        <v>0</v>
      </c>
      <c r="Y549" s="96" t="n">
        <f t="shared" si="7"/>
        <v>0</v>
      </c>
      <c r="Z549" s="95" t="str">
        <f>IF(OR(ISBLANK('Prediction Log'!N564),ISBLANK('Bet Log'!$N549)), "", IF('Prediction Log'!W564="Y", "W", "L"))</f>
        <v/>
      </c>
      <c r="AA549" s="96" t="str">
        <f t="shared" si="8"/>
        <v/>
      </c>
      <c r="AB549" s="95" t="str">
        <f>IF(OR(ISBLANK('Prediction Log'!N564),ISBLANK('Bet Log'!$O549)), "", IF('Prediction Log'!X564="Y", "W", "L"))</f>
        <v/>
      </c>
      <c r="AC549" s="96" t="str">
        <f t="shared" si="9"/>
        <v/>
      </c>
      <c r="AD549" s="95"/>
      <c r="AE549" s="92" t="str">
        <f t="shared" si="10"/>
        <v/>
      </c>
      <c r="AF549" s="97" t="n">
        <f>IF(ISERROR('Bet Log'!$AA549+'Bet Log'!$AC549+'Bet Log'!$AE549), "", 'Bet Log'!$AA549+'Bet Log'!$AC549+'Bet Log'!$AE549)</f>
        <v>0</v>
      </c>
    </row>
    <row r="550" ht="14.25" customHeight="1">
      <c r="A550" s="92" t="str">
        <f>Games!A547</f>
        <v/>
      </c>
      <c r="B550" s="92" t="str">
        <f>IF('Prediction Log'!B565=0, "",'Prediction Log'!B565)</f>
        <v/>
      </c>
      <c r="C550" s="92" t="str">
        <f>IF('Prediction Log'!C565=0, "",'Prediction Log'!C565)</f>
        <v/>
      </c>
      <c r="D550" s="92" t="str">
        <f>IF('Prediction Log'!D565=0, "",'Prediction Log'!D565)</f>
        <v/>
      </c>
      <c r="E550" s="92" t="str">
        <f>IF('Prediction Log'!E565=0, "",'Prediction Log'!E565)</f>
        <v/>
      </c>
      <c r="F550" s="92" t="str">
        <f>IF('Prediction Log'!I565=0, "",'Prediction Log'!I565)</f>
        <v/>
      </c>
      <c r="G550" s="70" t="str">
        <f>IF(ISBLANK(Games!B547), "",'Prediction Log'!$J565)</f>
        <v/>
      </c>
      <c r="H550" s="93" t="str">
        <f>'Prediction Log'!$K565</f>
        <v/>
      </c>
      <c r="I550" s="92" t="str">
        <f>IF(ISBLANK(Games!M547), "",IF(AND(Games!M547="",Games!N547=""),"",IF(ISTEXT(Games!N547), "Side",Games!M547)))</f>
        <v/>
      </c>
      <c r="J550" s="92" t="str">
        <f>IF(ISBLANK(Games!M547), "",IF('Bet Log'!$I550="Spread", Games!O547, ""))</f>
        <v/>
      </c>
      <c r="K550" s="92" t="str">
        <f>IF(ISBLANK(Games!N547), "",IF(ISTEXT(Games!N547), Games!N547, ""))</f>
        <v/>
      </c>
      <c r="L550" s="92" t="str">
        <f>IF(ISBLANK(Games!Q547), "", Games!Q547)</f>
        <v/>
      </c>
      <c r="M550" s="92"/>
      <c r="N550" s="94"/>
      <c r="O550" s="94"/>
      <c r="P550" s="95"/>
      <c r="Q550" s="95"/>
      <c r="R550" s="95"/>
      <c r="S550" s="95"/>
      <c r="T550" s="96" t="n">
        <f t="shared" si="2"/>
        <v>0</v>
      </c>
      <c r="U550" s="96" t="n">
        <f t="shared" si="3"/>
        <v>0</v>
      </c>
      <c r="V550" s="96" t="n">
        <f t="shared" si="4"/>
        <v>0</v>
      </c>
      <c r="W550" s="96" t="n">
        <f t="shared" si="5"/>
        <v>0</v>
      </c>
      <c r="X550" s="96" t="n">
        <f t="shared" si="6"/>
        <v>0</v>
      </c>
      <c r="Y550" s="96" t="n">
        <f t="shared" si="7"/>
        <v>0</v>
      </c>
      <c r="Z550" s="95" t="str">
        <f>IF(OR(ISBLANK('Prediction Log'!N565),ISBLANK('Bet Log'!$N550)), "", IF('Prediction Log'!W565="Y", "W", "L"))</f>
        <v/>
      </c>
      <c r="AA550" s="96" t="str">
        <f t="shared" si="8"/>
        <v/>
      </c>
      <c r="AB550" s="95" t="str">
        <f>IF(OR(ISBLANK('Prediction Log'!N565),ISBLANK('Bet Log'!$O550)), "", IF('Prediction Log'!X565="Y", "W", "L"))</f>
        <v/>
      </c>
      <c r="AC550" s="96" t="str">
        <f t="shared" si="9"/>
        <v/>
      </c>
      <c r="AD550" s="95"/>
      <c r="AE550" s="92" t="str">
        <f t="shared" si="10"/>
        <v/>
      </c>
      <c r="AF550" s="97" t="n">
        <f>IF(ISERROR('Bet Log'!$AA550+'Bet Log'!$AC550+'Bet Log'!$AE550), "", 'Bet Log'!$AA550+'Bet Log'!$AC550+'Bet Log'!$AE550)</f>
        <v>0</v>
      </c>
    </row>
    <row r="551" ht="14.25" customHeight="1">
      <c r="A551" s="92" t="str">
        <f>Games!A548</f>
        <v/>
      </c>
      <c r="B551" s="92" t="str">
        <f>IF('Prediction Log'!B566=0, "",'Prediction Log'!B566)</f>
        <v/>
      </c>
      <c r="C551" s="92" t="str">
        <f>IF('Prediction Log'!C566=0, "",'Prediction Log'!C566)</f>
        <v/>
      </c>
      <c r="D551" s="92" t="str">
        <f>IF('Prediction Log'!D566=0, "",'Prediction Log'!D566)</f>
        <v/>
      </c>
      <c r="E551" s="92" t="str">
        <f>IF('Prediction Log'!E566=0, "",'Prediction Log'!E566)</f>
        <v/>
      </c>
      <c r="F551" s="92" t="str">
        <f>IF('Prediction Log'!I566=0, "",'Prediction Log'!I566)</f>
        <v/>
      </c>
      <c r="G551" s="70" t="str">
        <f>IF(ISBLANK(Games!B548), "",'Prediction Log'!$J566)</f>
        <v/>
      </c>
      <c r="H551" s="93" t="str">
        <f>'Prediction Log'!$K566</f>
        <v/>
      </c>
      <c r="I551" s="92" t="str">
        <f>IF(ISBLANK(Games!M548), "",IF(AND(Games!M548="",Games!N548=""),"",IF(ISTEXT(Games!N548), "Side",Games!M548)))</f>
        <v/>
      </c>
      <c r="J551" s="92" t="str">
        <f>IF(ISBLANK(Games!M548), "",IF('Bet Log'!$I551="Spread", Games!O548, ""))</f>
        <v/>
      </c>
      <c r="K551" s="92" t="str">
        <f>IF(ISBLANK(Games!N548), "",IF(ISTEXT(Games!N548), Games!N548, ""))</f>
        <v/>
      </c>
      <c r="L551" s="92" t="str">
        <f>IF(ISBLANK(Games!Q548), "", Games!Q548)</f>
        <v/>
      </c>
      <c r="M551" s="92"/>
      <c r="N551" s="94"/>
      <c r="O551" s="94"/>
      <c r="P551" s="95"/>
      <c r="Q551" s="95"/>
      <c r="R551" s="95"/>
      <c r="S551" s="95"/>
      <c r="T551" s="96" t="n">
        <f t="shared" si="2"/>
        <v>0</v>
      </c>
      <c r="U551" s="96" t="n">
        <f t="shared" si="3"/>
        <v>0</v>
      </c>
      <c r="V551" s="96" t="n">
        <f t="shared" si="4"/>
        <v>0</v>
      </c>
      <c r="W551" s="96" t="n">
        <f t="shared" si="5"/>
        <v>0</v>
      </c>
      <c r="X551" s="96" t="n">
        <f t="shared" si="6"/>
        <v>0</v>
      </c>
      <c r="Y551" s="96" t="n">
        <f t="shared" si="7"/>
        <v>0</v>
      </c>
      <c r="Z551" s="95" t="str">
        <f>IF(OR(ISBLANK('Prediction Log'!N566),ISBLANK('Bet Log'!$N551)), "", IF('Prediction Log'!W566="Y", "W", "L"))</f>
        <v/>
      </c>
      <c r="AA551" s="96" t="str">
        <f t="shared" si="8"/>
        <v/>
      </c>
      <c r="AB551" s="95" t="str">
        <f>IF(OR(ISBLANK('Prediction Log'!N566),ISBLANK('Bet Log'!$O551)), "", IF('Prediction Log'!X566="Y", "W", "L"))</f>
        <v/>
      </c>
      <c r="AC551" s="96" t="str">
        <f t="shared" si="9"/>
        <v/>
      </c>
      <c r="AD551" s="95"/>
      <c r="AE551" s="92" t="str">
        <f t="shared" si="10"/>
        <v/>
      </c>
      <c r="AF551" s="97" t="n">
        <f>IF(ISERROR('Bet Log'!$AA551+'Bet Log'!$AC551+'Bet Log'!$AE551), "", 'Bet Log'!$AA551+'Bet Log'!$AC551+'Bet Log'!$AE551)</f>
        <v>0</v>
      </c>
    </row>
    <row r="552" ht="14.25" customHeight="1">
      <c r="A552" s="92" t="str">
        <f>Games!A549</f>
        <v/>
      </c>
      <c r="B552" s="92" t="str">
        <f>IF('Prediction Log'!B567=0, "",'Prediction Log'!B567)</f>
        <v/>
      </c>
      <c r="C552" s="92" t="str">
        <f>IF('Prediction Log'!C567=0, "",'Prediction Log'!C567)</f>
        <v/>
      </c>
      <c r="D552" s="92" t="str">
        <f>IF('Prediction Log'!D567=0, "",'Prediction Log'!D567)</f>
        <v/>
      </c>
      <c r="E552" s="92" t="str">
        <f>IF('Prediction Log'!E567=0, "",'Prediction Log'!E567)</f>
        <v/>
      </c>
      <c r="F552" s="92" t="str">
        <f>IF('Prediction Log'!I567=0, "",'Prediction Log'!I567)</f>
        <v/>
      </c>
      <c r="G552" s="70" t="str">
        <f>IF(ISBLANK(Games!B549), "",'Prediction Log'!$J567)</f>
        <v/>
      </c>
      <c r="H552" s="93" t="str">
        <f>'Prediction Log'!$K567</f>
        <v/>
      </c>
      <c r="I552" s="92" t="str">
        <f>IF(ISBLANK(Games!M549), "",IF(AND(Games!M549="",Games!N549=""),"",IF(ISTEXT(Games!N549), "Side",Games!M549)))</f>
        <v/>
      </c>
      <c r="J552" s="92" t="str">
        <f>IF(ISBLANK(Games!M549), "",IF('Bet Log'!$I552="Spread", Games!O549, ""))</f>
        <v/>
      </c>
      <c r="K552" s="92" t="str">
        <f>IF(ISBLANK(Games!N549), "",IF(ISTEXT(Games!N549), Games!N549, ""))</f>
        <v/>
      </c>
      <c r="L552" s="92" t="str">
        <f>IF(ISBLANK(Games!Q549), "", Games!Q549)</f>
        <v/>
      </c>
      <c r="M552" s="92"/>
      <c r="N552" s="94"/>
      <c r="O552" s="94"/>
      <c r="P552" s="95"/>
      <c r="Q552" s="95"/>
      <c r="R552" s="95"/>
      <c r="S552" s="95"/>
      <c r="T552" s="96" t="n">
        <f t="shared" si="2"/>
        <v>0</v>
      </c>
      <c r="U552" s="96" t="n">
        <f t="shared" si="3"/>
        <v>0</v>
      </c>
      <c r="V552" s="96" t="n">
        <f t="shared" si="4"/>
        <v>0</v>
      </c>
      <c r="W552" s="96" t="n">
        <f t="shared" si="5"/>
        <v>0</v>
      </c>
      <c r="X552" s="96" t="n">
        <f t="shared" si="6"/>
        <v>0</v>
      </c>
      <c r="Y552" s="96" t="n">
        <f t="shared" si="7"/>
        <v>0</v>
      </c>
      <c r="Z552" s="95" t="str">
        <f>IF(OR(ISBLANK('Prediction Log'!N567),ISBLANK('Bet Log'!$N552)), "", IF('Prediction Log'!W567="Y", "W", "L"))</f>
        <v/>
      </c>
      <c r="AA552" s="96" t="str">
        <f t="shared" si="8"/>
        <v/>
      </c>
      <c r="AB552" s="95" t="str">
        <f>IF(OR(ISBLANK('Prediction Log'!N567),ISBLANK('Bet Log'!$O552)), "", IF('Prediction Log'!X567="Y", "W", "L"))</f>
        <v/>
      </c>
      <c r="AC552" s="96" t="str">
        <f t="shared" si="9"/>
        <v/>
      </c>
      <c r="AD552" s="95"/>
      <c r="AE552" s="92" t="str">
        <f t="shared" si="10"/>
        <v/>
      </c>
      <c r="AF552" s="97" t="n">
        <f>IF(ISERROR('Bet Log'!$AA552+'Bet Log'!$AC552+'Bet Log'!$AE552), "", 'Bet Log'!$AA552+'Bet Log'!$AC552+'Bet Log'!$AE552)</f>
        <v>0</v>
      </c>
    </row>
    <row r="553" ht="14.25" customHeight="1">
      <c r="A553" s="92" t="str">
        <f>Games!A550</f>
        <v/>
      </c>
      <c r="B553" s="92" t="str">
        <f>IF('Prediction Log'!B568=0, "",'Prediction Log'!B568)</f>
        <v/>
      </c>
      <c r="C553" s="92" t="str">
        <f>IF('Prediction Log'!C568=0, "",'Prediction Log'!C568)</f>
        <v/>
      </c>
      <c r="D553" s="92" t="str">
        <f>IF('Prediction Log'!D568=0, "",'Prediction Log'!D568)</f>
        <v/>
      </c>
      <c r="E553" s="92" t="str">
        <f>IF('Prediction Log'!E568=0, "",'Prediction Log'!E568)</f>
        <v/>
      </c>
      <c r="F553" s="92" t="str">
        <f>IF('Prediction Log'!I568=0, "",'Prediction Log'!I568)</f>
        <v/>
      </c>
      <c r="G553" s="70" t="str">
        <f>IF(ISBLANK(Games!B550), "",'Prediction Log'!$J568)</f>
        <v/>
      </c>
      <c r="H553" s="93" t="str">
        <f>'Prediction Log'!$K568</f>
        <v/>
      </c>
      <c r="I553" s="92" t="str">
        <f>IF(ISBLANK(Games!M550), "",IF(AND(Games!M550="",Games!N550=""),"",IF(ISTEXT(Games!N550), "Side",Games!M550)))</f>
        <v/>
      </c>
      <c r="J553" s="92" t="str">
        <f>IF(ISBLANK(Games!M550), "",IF('Bet Log'!$I553="Spread", Games!O550, ""))</f>
        <v/>
      </c>
      <c r="K553" s="92" t="str">
        <f>IF(ISBLANK(Games!N550), "",IF(ISTEXT(Games!N550), Games!N550, ""))</f>
        <v/>
      </c>
      <c r="L553" s="92" t="str">
        <f>IF(ISBLANK(Games!Q550), "", Games!Q550)</f>
        <v/>
      </c>
      <c r="M553" s="92"/>
      <c r="N553" s="94"/>
      <c r="O553" s="94"/>
      <c r="P553" s="95"/>
      <c r="Q553" s="95"/>
      <c r="R553" s="95"/>
      <c r="S553" s="95"/>
      <c r="T553" s="96" t="n">
        <f t="shared" si="2"/>
        <v>0</v>
      </c>
      <c r="U553" s="96" t="n">
        <f t="shared" si="3"/>
        <v>0</v>
      </c>
      <c r="V553" s="96" t="n">
        <f t="shared" si="4"/>
        <v>0</v>
      </c>
      <c r="W553" s="96" t="n">
        <f t="shared" si="5"/>
        <v>0</v>
      </c>
      <c r="X553" s="96" t="n">
        <f t="shared" si="6"/>
        <v>0</v>
      </c>
      <c r="Y553" s="96" t="n">
        <f t="shared" si="7"/>
        <v>0</v>
      </c>
      <c r="Z553" s="95" t="str">
        <f>IF(OR(ISBLANK('Prediction Log'!N568),ISBLANK('Bet Log'!$N553)), "", IF('Prediction Log'!W568="Y", "W", "L"))</f>
        <v/>
      </c>
      <c r="AA553" s="96" t="str">
        <f t="shared" si="8"/>
        <v/>
      </c>
      <c r="AB553" s="95" t="str">
        <f>IF(OR(ISBLANK('Prediction Log'!N568),ISBLANK('Bet Log'!$O553)), "", IF('Prediction Log'!X568="Y", "W", "L"))</f>
        <v/>
      </c>
      <c r="AC553" s="96" t="str">
        <f t="shared" si="9"/>
        <v/>
      </c>
      <c r="AD553" s="95"/>
      <c r="AE553" s="92" t="str">
        <f t="shared" si="10"/>
        <v/>
      </c>
      <c r="AF553" s="97" t="n">
        <f>IF(ISERROR('Bet Log'!$AA553+'Bet Log'!$AC553+'Bet Log'!$AE553), "", 'Bet Log'!$AA553+'Bet Log'!$AC553+'Bet Log'!$AE553)</f>
        <v>0</v>
      </c>
    </row>
    <row r="554" ht="14.25" customHeight="1">
      <c r="A554" s="92" t="str">
        <f>Games!A551</f>
        <v/>
      </c>
      <c r="B554" s="92" t="str">
        <f>IF('Prediction Log'!B569=0, "",'Prediction Log'!B569)</f>
        <v/>
      </c>
      <c r="C554" s="92" t="str">
        <f>IF('Prediction Log'!C569=0, "",'Prediction Log'!C569)</f>
        <v/>
      </c>
      <c r="D554" s="92" t="str">
        <f>IF('Prediction Log'!D569=0, "",'Prediction Log'!D569)</f>
        <v/>
      </c>
      <c r="E554" s="92" t="str">
        <f>IF('Prediction Log'!E569=0, "",'Prediction Log'!E569)</f>
        <v/>
      </c>
      <c r="F554" s="92" t="str">
        <f>IF('Prediction Log'!I569=0, "",'Prediction Log'!I569)</f>
        <v/>
      </c>
      <c r="G554" s="70" t="str">
        <f>IF(ISBLANK(Games!B551), "",'Prediction Log'!$J569)</f>
        <v/>
      </c>
      <c r="H554" s="93" t="str">
        <f>'Prediction Log'!$K569</f>
        <v/>
      </c>
      <c r="I554" s="92" t="str">
        <f>IF(ISBLANK(Games!M551), "",IF(AND(Games!M551="",Games!N551=""),"",IF(ISTEXT(Games!N551), "Side",Games!M551)))</f>
        <v/>
      </c>
      <c r="J554" s="92" t="str">
        <f>IF(ISBLANK(Games!M551), "",IF('Bet Log'!$I554="Spread", Games!O551, ""))</f>
        <v/>
      </c>
      <c r="K554" s="92" t="str">
        <f>IF(ISBLANK(Games!N551), "",IF(ISTEXT(Games!N551), Games!N551, ""))</f>
        <v/>
      </c>
      <c r="L554" s="92" t="str">
        <f>IF(ISBLANK(Games!Q551), "", Games!Q551)</f>
        <v/>
      </c>
      <c r="M554" s="92"/>
      <c r="N554" s="94"/>
      <c r="O554" s="94"/>
      <c r="P554" s="95"/>
      <c r="Q554" s="95"/>
      <c r="R554" s="95"/>
      <c r="S554" s="95"/>
      <c r="T554" s="96" t="n">
        <f t="shared" si="2"/>
        <v>0</v>
      </c>
      <c r="U554" s="96" t="n">
        <f t="shared" si="3"/>
        <v>0</v>
      </c>
      <c r="V554" s="96" t="n">
        <f t="shared" si="4"/>
        <v>0</v>
      </c>
      <c r="W554" s="96" t="n">
        <f t="shared" si="5"/>
        <v>0</v>
      </c>
      <c r="X554" s="96" t="n">
        <f t="shared" si="6"/>
        <v>0</v>
      </c>
      <c r="Y554" s="96" t="n">
        <f t="shared" si="7"/>
        <v>0</v>
      </c>
      <c r="Z554" s="95" t="str">
        <f>IF(OR(ISBLANK('Prediction Log'!N569),ISBLANK('Bet Log'!$N554)), "", IF('Prediction Log'!W569="Y", "W", "L"))</f>
        <v/>
      </c>
      <c r="AA554" s="96" t="str">
        <f t="shared" si="8"/>
        <v/>
      </c>
      <c r="AB554" s="95" t="str">
        <f>IF(OR(ISBLANK('Prediction Log'!N569),ISBLANK('Bet Log'!$O554)), "", IF('Prediction Log'!X569="Y", "W", "L"))</f>
        <v/>
      </c>
      <c r="AC554" s="96" t="str">
        <f t="shared" si="9"/>
        <v/>
      </c>
      <c r="AD554" s="95"/>
      <c r="AE554" s="92" t="str">
        <f t="shared" si="10"/>
        <v/>
      </c>
      <c r="AF554" s="97" t="n">
        <f>IF(ISERROR('Bet Log'!$AA554+'Bet Log'!$AC554+'Bet Log'!$AE554), "", 'Bet Log'!$AA554+'Bet Log'!$AC554+'Bet Log'!$AE554)</f>
        <v>0</v>
      </c>
    </row>
    <row r="555" ht="14.25" customHeight="1">
      <c r="A555" s="92" t="str">
        <f>Games!A552</f>
        <v/>
      </c>
      <c r="B555" s="92" t="str">
        <f>IF('Prediction Log'!B570=0, "",'Prediction Log'!B570)</f>
        <v/>
      </c>
      <c r="C555" s="92" t="str">
        <f>IF('Prediction Log'!C570=0, "",'Prediction Log'!C570)</f>
        <v/>
      </c>
      <c r="D555" s="92" t="str">
        <f>IF('Prediction Log'!D570=0, "",'Prediction Log'!D570)</f>
        <v/>
      </c>
      <c r="E555" s="92" t="str">
        <f>IF('Prediction Log'!E570=0, "",'Prediction Log'!E570)</f>
        <v/>
      </c>
      <c r="F555" s="92" t="str">
        <f>IF('Prediction Log'!I570=0, "",'Prediction Log'!I570)</f>
        <v/>
      </c>
      <c r="G555" s="70" t="str">
        <f>IF(ISBLANK(Games!B552), "",'Prediction Log'!$J570)</f>
        <v/>
      </c>
      <c r="H555" s="93" t="str">
        <f>'Prediction Log'!$K570</f>
        <v/>
      </c>
      <c r="I555" s="92" t="str">
        <f>IF(ISBLANK(Games!M552), "",IF(AND(Games!M552="",Games!N552=""),"",IF(ISTEXT(Games!N552), "Side",Games!M552)))</f>
        <v/>
      </c>
      <c r="J555" s="92" t="str">
        <f>IF(ISBLANK(Games!M552), "",IF('Bet Log'!$I555="Spread", Games!O552, ""))</f>
        <v/>
      </c>
      <c r="K555" s="92" t="str">
        <f>IF(ISBLANK(Games!N552), "",IF(ISTEXT(Games!N552), Games!N552, ""))</f>
        <v/>
      </c>
      <c r="L555" s="92" t="str">
        <f>IF(ISBLANK(Games!Q552), "", Games!Q552)</f>
        <v/>
      </c>
      <c r="M555" s="92"/>
      <c r="N555" s="94"/>
      <c r="O555" s="94"/>
      <c r="P555" s="95"/>
      <c r="Q555" s="95"/>
      <c r="R555" s="95"/>
      <c r="S555" s="95"/>
      <c r="T555" s="96" t="n">
        <f t="shared" si="2"/>
        <v>0</v>
      </c>
      <c r="U555" s="96" t="n">
        <f t="shared" si="3"/>
        <v>0</v>
      </c>
      <c r="V555" s="96" t="n">
        <f t="shared" si="4"/>
        <v>0</v>
      </c>
      <c r="W555" s="96" t="n">
        <f t="shared" si="5"/>
        <v>0</v>
      </c>
      <c r="X555" s="96" t="n">
        <f t="shared" si="6"/>
        <v>0</v>
      </c>
      <c r="Y555" s="96" t="n">
        <f t="shared" si="7"/>
        <v>0</v>
      </c>
      <c r="Z555" s="95" t="str">
        <f>IF(OR(ISBLANK('Prediction Log'!N570),ISBLANK('Bet Log'!$N555)), "", IF('Prediction Log'!W570="Y", "W", "L"))</f>
        <v/>
      </c>
      <c r="AA555" s="96" t="str">
        <f t="shared" si="8"/>
        <v/>
      </c>
      <c r="AB555" s="95" t="str">
        <f>IF(OR(ISBLANK('Prediction Log'!N570),ISBLANK('Bet Log'!$O555)), "", IF('Prediction Log'!X570="Y", "W", "L"))</f>
        <v/>
      </c>
      <c r="AC555" s="96" t="str">
        <f t="shared" si="9"/>
        <v/>
      </c>
      <c r="AD555" s="95"/>
      <c r="AE555" s="92" t="str">
        <f t="shared" si="10"/>
        <v/>
      </c>
      <c r="AF555" s="97" t="n">
        <f>IF(ISERROR('Bet Log'!$AA555+'Bet Log'!$AC555+'Bet Log'!$AE555), "", 'Bet Log'!$AA555+'Bet Log'!$AC555+'Bet Log'!$AE555)</f>
        <v>0</v>
      </c>
    </row>
    <row r="556" ht="14.25" customHeight="1">
      <c r="A556" s="92" t="str">
        <f>Games!A553</f>
        <v/>
      </c>
      <c r="B556" s="92" t="str">
        <f>IF('Prediction Log'!B571=0, "",'Prediction Log'!B571)</f>
        <v/>
      </c>
      <c r="C556" s="92" t="str">
        <f>IF('Prediction Log'!C571=0, "",'Prediction Log'!C571)</f>
        <v/>
      </c>
      <c r="D556" s="92" t="str">
        <f>IF('Prediction Log'!D571=0, "",'Prediction Log'!D571)</f>
        <v/>
      </c>
      <c r="E556" s="92" t="str">
        <f>IF('Prediction Log'!E571=0, "",'Prediction Log'!E571)</f>
        <v/>
      </c>
      <c r="F556" s="92" t="str">
        <f>IF('Prediction Log'!I571=0, "",'Prediction Log'!I571)</f>
        <v/>
      </c>
      <c r="G556" s="70" t="str">
        <f>IF(ISBLANK(Games!B553), "",'Prediction Log'!$J571)</f>
        <v/>
      </c>
      <c r="H556" s="93" t="str">
        <f>'Prediction Log'!$K571</f>
        <v/>
      </c>
      <c r="I556" s="92" t="str">
        <f>IF(ISBLANK(Games!M553), "",IF(AND(Games!M553="",Games!N553=""),"",IF(ISTEXT(Games!N553), "Side",Games!M553)))</f>
        <v/>
      </c>
      <c r="J556" s="92" t="str">
        <f>IF(ISBLANK(Games!M553), "",IF('Bet Log'!$I556="Spread", Games!O553, ""))</f>
        <v/>
      </c>
      <c r="K556" s="92" t="str">
        <f>IF(ISBLANK(Games!N553), "",IF(ISTEXT(Games!N553), Games!N553, ""))</f>
        <v/>
      </c>
      <c r="L556" s="92" t="str">
        <f>IF(ISBLANK(Games!Q553), "", Games!Q553)</f>
        <v/>
      </c>
      <c r="M556" s="92"/>
      <c r="N556" s="94"/>
      <c r="O556" s="94"/>
      <c r="P556" s="95"/>
      <c r="Q556" s="95"/>
      <c r="R556" s="95"/>
      <c r="S556" s="95"/>
      <c r="T556" s="96" t="n">
        <f t="shared" si="2"/>
        <v>0</v>
      </c>
      <c r="U556" s="96" t="n">
        <f t="shared" si="3"/>
        <v>0</v>
      </c>
      <c r="V556" s="96" t="n">
        <f t="shared" si="4"/>
        <v>0</v>
      </c>
      <c r="W556" s="96" t="n">
        <f t="shared" si="5"/>
        <v>0</v>
      </c>
      <c r="X556" s="96" t="n">
        <f t="shared" si="6"/>
        <v>0</v>
      </c>
      <c r="Y556" s="96" t="n">
        <f t="shared" si="7"/>
        <v>0</v>
      </c>
      <c r="Z556" s="95" t="str">
        <f>IF(OR(ISBLANK('Prediction Log'!N571),ISBLANK('Bet Log'!$N556)), "", IF('Prediction Log'!W571="Y", "W", "L"))</f>
        <v/>
      </c>
      <c r="AA556" s="96" t="str">
        <f t="shared" si="8"/>
        <v/>
      </c>
      <c r="AB556" s="95" t="str">
        <f>IF(OR(ISBLANK('Prediction Log'!N571),ISBLANK('Bet Log'!$O556)), "", IF('Prediction Log'!X571="Y", "W", "L"))</f>
        <v/>
      </c>
      <c r="AC556" s="96" t="str">
        <f t="shared" si="9"/>
        <v/>
      </c>
      <c r="AD556" s="95"/>
      <c r="AE556" s="92" t="str">
        <f t="shared" si="10"/>
        <v/>
      </c>
      <c r="AF556" s="97" t="n">
        <f>IF(ISERROR('Bet Log'!$AA556+'Bet Log'!$AC556+'Bet Log'!$AE556), "", 'Bet Log'!$AA556+'Bet Log'!$AC556+'Bet Log'!$AE556)</f>
        <v>0</v>
      </c>
    </row>
    <row r="557" ht="14.25" customHeight="1">
      <c r="A557" s="92" t="str">
        <f>Games!A554</f>
        <v/>
      </c>
      <c r="B557" s="92" t="str">
        <f>IF('Prediction Log'!B572=0, "",'Prediction Log'!B572)</f>
        <v/>
      </c>
      <c r="C557" s="92" t="str">
        <f>IF('Prediction Log'!C572=0, "",'Prediction Log'!C572)</f>
        <v/>
      </c>
      <c r="D557" s="92" t="str">
        <f>IF('Prediction Log'!D572=0, "",'Prediction Log'!D572)</f>
        <v/>
      </c>
      <c r="E557" s="92" t="str">
        <f>IF('Prediction Log'!E572=0, "",'Prediction Log'!E572)</f>
        <v/>
      </c>
      <c r="F557" s="92" t="str">
        <f>IF('Prediction Log'!I572=0, "",'Prediction Log'!I572)</f>
        <v/>
      </c>
      <c r="G557" s="70" t="str">
        <f>IF(ISBLANK(Games!B554), "",'Prediction Log'!$J572)</f>
        <v/>
      </c>
      <c r="H557" s="93" t="str">
        <f>'Prediction Log'!$K572</f>
        <v/>
      </c>
      <c r="I557" s="92" t="str">
        <f>IF(ISBLANK(Games!M554), "",IF(AND(Games!M554="",Games!N554=""),"",IF(ISTEXT(Games!N554), "Side",Games!M554)))</f>
        <v/>
      </c>
      <c r="J557" s="92" t="str">
        <f>IF(ISBLANK(Games!M554), "",IF('Bet Log'!$I557="Spread", Games!O554, ""))</f>
        <v/>
      </c>
      <c r="K557" s="92" t="str">
        <f>IF(ISBLANK(Games!N554), "",IF(ISTEXT(Games!N554), Games!N554, ""))</f>
        <v/>
      </c>
      <c r="L557" s="92" t="str">
        <f>IF(ISBLANK(Games!Q554), "", Games!Q554)</f>
        <v/>
      </c>
      <c r="M557" s="92"/>
      <c r="N557" s="94"/>
      <c r="O557" s="94"/>
      <c r="P557" s="95"/>
      <c r="Q557" s="95"/>
      <c r="R557" s="95"/>
      <c r="S557" s="95"/>
      <c r="T557" s="96" t="n">
        <f t="shared" si="2"/>
        <v>0</v>
      </c>
      <c r="U557" s="96" t="n">
        <f t="shared" si="3"/>
        <v>0</v>
      </c>
      <c r="V557" s="96" t="n">
        <f t="shared" si="4"/>
        <v>0</v>
      </c>
      <c r="W557" s="96" t="n">
        <f t="shared" si="5"/>
        <v>0</v>
      </c>
      <c r="X557" s="96" t="n">
        <f t="shared" si="6"/>
        <v>0</v>
      </c>
      <c r="Y557" s="96" t="n">
        <f t="shared" si="7"/>
        <v>0</v>
      </c>
      <c r="Z557" s="95" t="str">
        <f>IF(OR(ISBLANK('Prediction Log'!N572),ISBLANK('Bet Log'!$N557)), "", IF('Prediction Log'!W572="Y", "W", "L"))</f>
        <v/>
      </c>
      <c r="AA557" s="96" t="str">
        <f t="shared" si="8"/>
        <v/>
      </c>
      <c r="AB557" s="95" t="str">
        <f>IF(OR(ISBLANK('Prediction Log'!N572),ISBLANK('Bet Log'!$O557)), "", IF('Prediction Log'!X572="Y", "W", "L"))</f>
        <v/>
      </c>
      <c r="AC557" s="96" t="str">
        <f t="shared" si="9"/>
        <v/>
      </c>
      <c r="AD557" s="95"/>
      <c r="AE557" s="92" t="str">
        <f t="shared" si="10"/>
        <v/>
      </c>
      <c r="AF557" s="97" t="n">
        <f>IF(ISERROR('Bet Log'!$AA557+'Bet Log'!$AC557+'Bet Log'!$AE557), "", 'Bet Log'!$AA557+'Bet Log'!$AC557+'Bet Log'!$AE557)</f>
        <v>0</v>
      </c>
    </row>
    <row r="558" ht="14.25" customHeight="1">
      <c r="A558" s="92" t="str">
        <f>Games!A555</f>
        <v/>
      </c>
      <c r="B558" s="92" t="str">
        <f>IF('Prediction Log'!B573=0, "",'Prediction Log'!B573)</f>
        <v/>
      </c>
      <c r="C558" s="92" t="str">
        <f>IF('Prediction Log'!C573=0, "",'Prediction Log'!C573)</f>
        <v/>
      </c>
      <c r="D558" s="92" t="str">
        <f>IF('Prediction Log'!D573=0, "",'Prediction Log'!D573)</f>
        <v/>
      </c>
      <c r="E558" s="92" t="str">
        <f>IF('Prediction Log'!E573=0, "",'Prediction Log'!E573)</f>
        <v/>
      </c>
      <c r="F558" s="92" t="str">
        <f>IF('Prediction Log'!I573=0, "",'Prediction Log'!I573)</f>
        <v/>
      </c>
      <c r="G558" s="70" t="str">
        <f>IF(ISBLANK(Games!B555), "",'Prediction Log'!$J573)</f>
        <v/>
      </c>
      <c r="H558" s="93" t="str">
        <f>'Prediction Log'!$K573</f>
        <v/>
      </c>
      <c r="I558" s="92" t="str">
        <f>IF(ISBLANK(Games!M555), "",IF(AND(Games!M555="",Games!N555=""),"",IF(ISTEXT(Games!N555), "Side",Games!M555)))</f>
        <v/>
      </c>
      <c r="J558" s="92" t="str">
        <f>IF(ISBLANK(Games!M555), "",IF('Bet Log'!$I558="Spread", Games!O555, ""))</f>
        <v/>
      </c>
      <c r="K558" s="92" t="str">
        <f>IF(ISBLANK(Games!N555), "",IF(ISTEXT(Games!N555), Games!N555, ""))</f>
        <v/>
      </c>
      <c r="L558" s="92" t="str">
        <f>IF(ISBLANK(Games!Q555), "", Games!Q555)</f>
        <v/>
      </c>
      <c r="M558" s="92"/>
      <c r="N558" s="94"/>
      <c r="O558" s="94"/>
      <c r="P558" s="95"/>
      <c r="Q558" s="95"/>
      <c r="R558" s="95"/>
      <c r="S558" s="95"/>
      <c r="T558" s="96" t="n">
        <f t="shared" si="2"/>
        <v>0</v>
      </c>
      <c r="U558" s="96" t="n">
        <f t="shared" si="3"/>
        <v>0</v>
      </c>
      <c r="V558" s="96" t="n">
        <f t="shared" si="4"/>
        <v>0</v>
      </c>
      <c r="W558" s="96" t="n">
        <f t="shared" si="5"/>
        <v>0</v>
      </c>
      <c r="X558" s="96" t="n">
        <f t="shared" si="6"/>
        <v>0</v>
      </c>
      <c r="Y558" s="96" t="n">
        <f t="shared" si="7"/>
        <v>0</v>
      </c>
      <c r="Z558" s="95" t="str">
        <f>IF(OR(ISBLANK('Prediction Log'!N573),ISBLANK('Bet Log'!$N558)), "", IF('Prediction Log'!W573="Y", "W", "L"))</f>
        <v/>
      </c>
      <c r="AA558" s="96" t="str">
        <f t="shared" si="8"/>
        <v/>
      </c>
      <c r="AB558" s="95" t="str">
        <f>IF(OR(ISBLANK('Prediction Log'!N573),ISBLANK('Bet Log'!$O558)), "", IF('Prediction Log'!X573="Y", "W", "L"))</f>
        <v/>
      </c>
      <c r="AC558" s="96" t="str">
        <f t="shared" si="9"/>
        <v/>
      </c>
      <c r="AD558" s="95"/>
      <c r="AE558" s="92" t="str">
        <f t="shared" si="10"/>
        <v/>
      </c>
      <c r="AF558" s="97" t="n">
        <f>IF(ISERROR('Bet Log'!$AA558+'Bet Log'!$AC558+'Bet Log'!$AE558), "", 'Bet Log'!$AA558+'Bet Log'!$AC558+'Bet Log'!$AE558)</f>
        <v>0</v>
      </c>
    </row>
    <row r="559" ht="14.25" customHeight="1">
      <c r="A559" s="92" t="str">
        <f>Games!A556</f>
        <v/>
      </c>
      <c r="B559" s="92" t="str">
        <f>IF('Prediction Log'!B574=0, "",'Prediction Log'!B574)</f>
        <v/>
      </c>
      <c r="C559" s="92" t="str">
        <f>IF('Prediction Log'!C574=0, "",'Prediction Log'!C574)</f>
        <v/>
      </c>
      <c r="D559" s="92" t="str">
        <f>IF('Prediction Log'!D574=0, "",'Prediction Log'!D574)</f>
        <v/>
      </c>
      <c r="E559" s="92" t="str">
        <f>IF('Prediction Log'!E574=0, "",'Prediction Log'!E574)</f>
        <v/>
      </c>
      <c r="F559" s="92" t="str">
        <f>IF('Prediction Log'!I574=0, "",'Prediction Log'!I574)</f>
        <v/>
      </c>
      <c r="G559" s="70" t="str">
        <f>IF(ISBLANK(Games!B556), "",'Prediction Log'!$J574)</f>
        <v/>
      </c>
      <c r="H559" s="93" t="str">
        <f>'Prediction Log'!$K574</f>
        <v/>
      </c>
      <c r="I559" s="92" t="str">
        <f>IF(ISBLANK(Games!M556), "",IF(AND(Games!M556="",Games!N556=""),"",IF(ISTEXT(Games!N556), "Side",Games!M556)))</f>
        <v/>
      </c>
      <c r="J559" s="92" t="str">
        <f>IF(ISBLANK(Games!M556), "",IF('Bet Log'!$I559="Spread", Games!O556, ""))</f>
        <v/>
      </c>
      <c r="K559" s="92" t="str">
        <f>IF(ISBLANK(Games!N556), "",IF(ISTEXT(Games!N556), Games!N556, ""))</f>
        <v/>
      </c>
      <c r="L559" s="92" t="str">
        <f>IF(ISBLANK(Games!Q556), "", Games!Q556)</f>
        <v/>
      </c>
      <c r="M559" s="92"/>
      <c r="N559" s="94"/>
      <c r="O559" s="94"/>
      <c r="P559" s="95"/>
      <c r="Q559" s="95"/>
      <c r="R559" s="95"/>
      <c r="S559" s="95"/>
      <c r="T559" s="96" t="n">
        <f t="shared" si="2"/>
        <v>0</v>
      </c>
      <c r="U559" s="96" t="n">
        <f t="shared" si="3"/>
        <v>0</v>
      </c>
      <c r="V559" s="96" t="n">
        <f t="shared" si="4"/>
        <v>0</v>
      </c>
      <c r="W559" s="96" t="n">
        <f t="shared" si="5"/>
        <v>0</v>
      </c>
      <c r="X559" s="96" t="n">
        <f t="shared" si="6"/>
        <v>0</v>
      </c>
      <c r="Y559" s="96" t="n">
        <f t="shared" si="7"/>
        <v>0</v>
      </c>
      <c r="Z559" s="95" t="str">
        <f>IF(OR(ISBLANK('Prediction Log'!N574),ISBLANK('Bet Log'!$N559)), "", IF('Prediction Log'!W574="Y", "W", "L"))</f>
        <v/>
      </c>
      <c r="AA559" s="96" t="str">
        <f t="shared" si="8"/>
        <v/>
      </c>
      <c r="AB559" s="95" t="str">
        <f>IF(OR(ISBLANK('Prediction Log'!N574),ISBLANK('Bet Log'!$O559)), "", IF('Prediction Log'!X574="Y", "W", "L"))</f>
        <v/>
      </c>
      <c r="AC559" s="96" t="str">
        <f t="shared" si="9"/>
        <v/>
      </c>
      <c r="AD559" s="95"/>
      <c r="AE559" s="92" t="str">
        <f t="shared" si="10"/>
        <v/>
      </c>
      <c r="AF559" s="97" t="n">
        <f>IF(ISERROR('Bet Log'!$AA559+'Bet Log'!$AC559+'Bet Log'!$AE559), "", 'Bet Log'!$AA559+'Bet Log'!$AC559+'Bet Log'!$AE559)</f>
        <v>0</v>
      </c>
    </row>
    <row r="560" ht="14.25" customHeight="1">
      <c r="A560" s="92" t="str">
        <f>Games!A557</f>
        <v/>
      </c>
      <c r="B560" s="92" t="str">
        <f>IF('Prediction Log'!B575=0, "",'Prediction Log'!B575)</f>
        <v/>
      </c>
      <c r="C560" s="92" t="str">
        <f>IF('Prediction Log'!C575=0, "",'Prediction Log'!C575)</f>
        <v/>
      </c>
      <c r="D560" s="92" t="str">
        <f>IF('Prediction Log'!D575=0, "",'Prediction Log'!D575)</f>
        <v/>
      </c>
      <c r="E560" s="92" t="str">
        <f>IF('Prediction Log'!E575=0, "",'Prediction Log'!E575)</f>
        <v/>
      </c>
      <c r="F560" s="92" t="str">
        <f>IF('Prediction Log'!I575=0, "",'Prediction Log'!I575)</f>
        <v/>
      </c>
      <c r="G560" s="70" t="str">
        <f>IF(ISBLANK(Games!B557), "",'Prediction Log'!$J575)</f>
        <v/>
      </c>
      <c r="H560" s="93" t="str">
        <f>'Prediction Log'!$K575</f>
        <v/>
      </c>
      <c r="I560" s="92" t="str">
        <f>IF(ISBLANK(Games!M557), "",IF(AND(Games!M557="",Games!N557=""),"",IF(ISTEXT(Games!N557), "Side",Games!M557)))</f>
        <v/>
      </c>
      <c r="J560" s="92" t="str">
        <f>IF(ISBLANK(Games!M557), "",IF('Bet Log'!$I560="Spread", Games!O557, ""))</f>
        <v/>
      </c>
      <c r="K560" s="92" t="str">
        <f>IF(ISBLANK(Games!N557), "",IF(ISTEXT(Games!N557), Games!N557, ""))</f>
        <v/>
      </c>
      <c r="L560" s="92" t="str">
        <f>IF(ISBLANK(Games!Q557), "", Games!Q557)</f>
        <v/>
      </c>
      <c r="M560" s="92"/>
      <c r="N560" s="94"/>
      <c r="O560" s="94"/>
      <c r="P560" s="95"/>
      <c r="Q560" s="95"/>
      <c r="R560" s="95"/>
      <c r="S560" s="95"/>
      <c r="T560" s="96" t="n">
        <f t="shared" si="2"/>
        <v>0</v>
      </c>
      <c r="U560" s="96" t="n">
        <f t="shared" si="3"/>
        <v>0</v>
      </c>
      <c r="V560" s="96" t="n">
        <f t="shared" si="4"/>
        <v>0</v>
      </c>
      <c r="W560" s="96" t="n">
        <f t="shared" si="5"/>
        <v>0</v>
      </c>
      <c r="X560" s="96" t="n">
        <f t="shared" si="6"/>
        <v>0</v>
      </c>
      <c r="Y560" s="96" t="n">
        <f t="shared" si="7"/>
        <v>0</v>
      </c>
      <c r="Z560" s="95" t="str">
        <f>IF(OR(ISBLANK('Prediction Log'!N575),ISBLANK('Bet Log'!$N560)), "", IF('Prediction Log'!W575="Y", "W", "L"))</f>
        <v/>
      </c>
      <c r="AA560" s="96" t="str">
        <f t="shared" si="8"/>
        <v/>
      </c>
      <c r="AB560" s="95" t="str">
        <f>IF(OR(ISBLANK('Prediction Log'!N575),ISBLANK('Bet Log'!$O560)), "", IF('Prediction Log'!X575="Y", "W", "L"))</f>
        <v/>
      </c>
      <c r="AC560" s="96" t="str">
        <f t="shared" si="9"/>
        <v/>
      </c>
      <c r="AD560" s="95"/>
      <c r="AE560" s="92" t="str">
        <f t="shared" si="10"/>
        <v/>
      </c>
      <c r="AF560" s="97" t="n">
        <f>IF(ISERROR('Bet Log'!$AA560+'Bet Log'!$AC560+'Bet Log'!$AE560), "", 'Bet Log'!$AA560+'Bet Log'!$AC560+'Bet Log'!$AE560)</f>
        <v>0</v>
      </c>
    </row>
    <row r="561" ht="14.25" customHeight="1">
      <c r="A561" s="92" t="str">
        <f>Games!A558</f>
        <v/>
      </c>
      <c r="B561" s="92" t="str">
        <f>IF('Prediction Log'!B576=0, "",'Prediction Log'!B576)</f>
        <v/>
      </c>
      <c r="C561" s="92" t="str">
        <f>IF('Prediction Log'!C576=0, "",'Prediction Log'!C576)</f>
        <v/>
      </c>
      <c r="D561" s="92" t="str">
        <f>IF('Prediction Log'!D576=0, "",'Prediction Log'!D576)</f>
        <v/>
      </c>
      <c r="E561" s="92" t="str">
        <f>IF('Prediction Log'!E576=0, "",'Prediction Log'!E576)</f>
        <v/>
      </c>
      <c r="F561" s="92" t="str">
        <f>IF('Prediction Log'!I576=0, "",'Prediction Log'!I576)</f>
        <v/>
      </c>
      <c r="G561" s="70" t="str">
        <f>IF(ISBLANK(Games!B558), "",'Prediction Log'!$J576)</f>
        <v/>
      </c>
      <c r="H561" s="93" t="str">
        <f>'Prediction Log'!$K576</f>
        <v/>
      </c>
      <c r="I561" s="92" t="str">
        <f>IF(ISBLANK(Games!M558), "",IF(AND(Games!M558="",Games!N558=""),"",IF(ISTEXT(Games!N558), "Side",Games!M558)))</f>
        <v/>
      </c>
      <c r="J561" s="92" t="str">
        <f>IF(ISBLANK(Games!M558), "",IF('Bet Log'!$I561="Spread", Games!O558, ""))</f>
        <v/>
      </c>
      <c r="K561" s="92" t="str">
        <f>IF(ISBLANK(Games!N558), "",IF(ISTEXT(Games!N558), Games!N558, ""))</f>
        <v/>
      </c>
      <c r="L561" s="92" t="str">
        <f>IF(ISBLANK(Games!Q558), "", Games!Q558)</f>
        <v/>
      </c>
      <c r="M561" s="92"/>
      <c r="N561" s="94"/>
      <c r="O561" s="94"/>
      <c r="P561" s="95"/>
      <c r="Q561" s="95"/>
      <c r="R561" s="95"/>
      <c r="S561" s="95"/>
      <c r="T561" s="96" t="n">
        <f t="shared" si="2"/>
        <v>0</v>
      </c>
      <c r="U561" s="96" t="n">
        <f t="shared" si="3"/>
        <v>0</v>
      </c>
      <c r="V561" s="96" t="n">
        <f t="shared" si="4"/>
        <v>0</v>
      </c>
      <c r="W561" s="96" t="n">
        <f t="shared" si="5"/>
        <v>0</v>
      </c>
      <c r="X561" s="96" t="n">
        <f t="shared" si="6"/>
        <v>0</v>
      </c>
      <c r="Y561" s="96" t="n">
        <f t="shared" si="7"/>
        <v>0</v>
      </c>
      <c r="Z561" s="95" t="str">
        <f>IF(OR(ISBLANK('Prediction Log'!N576),ISBLANK('Bet Log'!$N561)), "", IF('Prediction Log'!W576="Y", "W", "L"))</f>
        <v/>
      </c>
      <c r="AA561" s="96" t="str">
        <f t="shared" si="8"/>
        <v/>
      </c>
      <c r="AB561" s="95" t="str">
        <f>IF(OR(ISBLANK('Prediction Log'!N576),ISBLANK('Bet Log'!$O561)), "", IF('Prediction Log'!X576="Y", "W", "L"))</f>
        <v/>
      </c>
      <c r="AC561" s="96" t="str">
        <f t="shared" si="9"/>
        <v/>
      </c>
      <c r="AD561" s="95"/>
      <c r="AE561" s="92" t="str">
        <f t="shared" si="10"/>
        <v/>
      </c>
      <c r="AF561" s="97" t="n">
        <f>IF(ISERROR('Bet Log'!$AA561+'Bet Log'!$AC561+'Bet Log'!$AE561), "", 'Bet Log'!$AA561+'Bet Log'!$AC561+'Bet Log'!$AE561)</f>
        <v>0</v>
      </c>
    </row>
    <row r="562" ht="14.25" customHeight="1">
      <c r="A562" s="92" t="str">
        <f>Games!A559</f>
        <v/>
      </c>
      <c r="B562" s="92" t="str">
        <f>IF('Prediction Log'!B577=0, "",'Prediction Log'!B577)</f>
        <v/>
      </c>
      <c r="C562" s="92" t="str">
        <f>IF('Prediction Log'!C577=0, "",'Prediction Log'!C577)</f>
        <v/>
      </c>
      <c r="D562" s="92" t="str">
        <f>IF('Prediction Log'!D577=0, "",'Prediction Log'!D577)</f>
        <v/>
      </c>
      <c r="E562" s="92" t="str">
        <f>IF('Prediction Log'!E577=0, "",'Prediction Log'!E577)</f>
        <v/>
      </c>
      <c r="F562" s="92" t="str">
        <f>IF('Prediction Log'!I577=0, "",'Prediction Log'!I577)</f>
        <v/>
      </c>
      <c r="G562" s="70" t="str">
        <f>IF(ISBLANK(Games!B559), "",'Prediction Log'!$J577)</f>
        <v/>
      </c>
      <c r="H562" s="93" t="str">
        <f>'Prediction Log'!$K577</f>
        <v/>
      </c>
      <c r="I562" s="92" t="str">
        <f>IF(ISBLANK(Games!M559), "",IF(AND(Games!M559="",Games!N559=""),"",IF(ISTEXT(Games!N559), "Side",Games!M559)))</f>
        <v/>
      </c>
      <c r="J562" s="92" t="str">
        <f>IF(ISBLANK(Games!M559), "",IF('Bet Log'!$I562="Spread", Games!O559, ""))</f>
        <v/>
      </c>
      <c r="K562" s="92" t="str">
        <f>IF(ISBLANK(Games!N559), "",IF(ISTEXT(Games!N559), Games!N559, ""))</f>
        <v/>
      </c>
      <c r="L562" s="92" t="str">
        <f>IF(ISBLANK(Games!Q559), "", Games!Q559)</f>
        <v/>
      </c>
      <c r="M562" s="92"/>
      <c r="N562" s="94"/>
      <c r="O562" s="94"/>
      <c r="P562" s="95"/>
      <c r="Q562" s="95"/>
      <c r="R562" s="95"/>
      <c r="S562" s="95"/>
      <c r="T562" s="96" t="n">
        <f t="shared" si="2"/>
        <v>0</v>
      </c>
      <c r="U562" s="96" t="n">
        <f t="shared" si="3"/>
        <v>0</v>
      </c>
      <c r="V562" s="96" t="n">
        <f t="shared" si="4"/>
        <v>0</v>
      </c>
      <c r="W562" s="96" t="n">
        <f t="shared" si="5"/>
        <v>0</v>
      </c>
      <c r="X562" s="96" t="n">
        <f t="shared" si="6"/>
        <v>0</v>
      </c>
      <c r="Y562" s="96" t="n">
        <f t="shared" si="7"/>
        <v>0</v>
      </c>
      <c r="Z562" s="95" t="str">
        <f>IF(OR(ISBLANK('Prediction Log'!N577),ISBLANK('Bet Log'!$N562)), "", IF('Prediction Log'!W577="Y", "W", "L"))</f>
        <v/>
      </c>
      <c r="AA562" s="96" t="str">
        <f t="shared" si="8"/>
        <v/>
      </c>
      <c r="AB562" s="95" t="str">
        <f>IF(OR(ISBLANK('Prediction Log'!N577),ISBLANK('Bet Log'!$O562)), "", IF('Prediction Log'!X577="Y", "W", "L"))</f>
        <v/>
      </c>
      <c r="AC562" s="96" t="str">
        <f t="shared" si="9"/>
        <v/>
      </c>
      <c r="AD562" s="95"/>
      <c r="AE562" s="92" t="str">
        <f t="shared" si="10"/>
        <v/>
      </c>
      <c r="AF562" s="97" t="n">
        <f>IF(ISERROR('Bet Log'!$AA562+'Bet Log'!$AC562+'Bet Log'!$AE562), "", 'Bet Log'!$AA562+'Bet Log'!$AC562+'Bet Log'!$AE562)</f>
        <v>0</v>
      </c>
    </row>
    <row r="563" ht="14.25" customHeight="1">
      <c r="A563" s="92" t="str">
        <f>Games!A560</f>
        <v/>
      </c>
      <c r="B563" s="92" t="str">
        <f>IF('Prediction Log'!B578=0, "",'Prediction Log'!B578)</f>
        <v/>
      </c>
      <c r="C563" s="92" t="str">
        <f>IF('Prediction Log'!C578=0, "",'Prediction Log'!C578)</f>
        <v/>
      </c>
      <c r="D563" s="92" t="str">
        <f>IF('Prediction Log'!D578=0, "",'Prediction Log'!D578)</f>
        <v/>
      </c>
      <c r="E563" s="92" t="str">
        <f>IF('Prediction Log'!E578=0, "",'Prediction Log'!E578)</f>
        <v/>
      </c>
      <c r="F563" s="92" t="str">
        <f>IF('Prediction Log'!I578=0, "",'Prediction Log'!I578)</f>
        <v/>
      </c>
      <c r="G563" s="70" t="str">
        <f>IF(ISBLANK(Games!B560), "",'Prediction Log'!$J578)</f>
        <v/>
      </c>
      <c r="H563" s="93" t="str">
        <f>'Prediction Log'!$K578</f>
        <v/>
      </c>
      <c r="I563" s="92" t="str">
        <f>IF(ISBLANK(Games!M560), "",IF(AND(Games!M560="",Games!N560=""),"",IF(ISTEXT(Games!N560), "Side",Games!M560)))</f>
        <v/>
      </c>
      <c r="J563" s="92" t="str">
        <f>IF(ISBLANK(Games!M560), "",IF('Bet Log'!$I563="Spread", Games!O560, ""))</f>
        <v/>
      </c>
      <c r="K563" s="92" t="str">
        <f>IF(ISBLANK(Games!N560), "",IF(ISTEXT(Games!N560), Games!N560, ""))</f>
        <v/>
      </c>
      <c r="L563" s="92" t="str">
        <f>IF(ISBLANK(Games!Q560), "", Games!Q560)</f>
        <v/>
      </c>
      <c r="M563" s="92"/>
      <c r="N563" s="94"/>
      <c r="O563" s="94"/>
      <c r="P563" s="95"/>
      <c r="Q563" s="95"/>
      <c r="R563" s="95"/>
      <c r="S563" s="95"/>
      <c r="T563" s="96" t="n">
        <f t="shared" si="2"/>
        <v>0</v>
      </c>
      <c r="U563" s="96" t="n">
        <f t="shared" si="3"/>
        <v>0</v>
      </c>
      <c r="V563" s="96" t="n">
        <f t="shared" si="4"/>
        <v>0</v>
      </c>
      <c r="W563" s="96" t="n">
        <f t="shared" si="5"/>
        <v>0</v>
      </c>
      <c r="X563" s="96" t="n">
        <f t="shared" si="6"/>
        <v>0</v>
      </c>
      <c r="Y563" s="96" t="n">
        <f t="shared" si="7"/>
        <v>0</v>
      </c>
      <c r="Z563" s="95" t="str">
        <f>IF(OR(ISBLANK('Prediction Log'!N578),ISBLANK('Bet Log'!$N563)), "", IF('Prediction Log'!W578="Y", "W", "L"))</f>
        <v/>
      </c>
      <c r="AA563" s="96" t="str">
        <f t="shared" si="8"/>
        <v/>
      </c>
      <c r="AB563" s="95" t="str">
        <f>IF(OR(ISBLANK('Prediction Log'!N578),ISBLANK('Bet Log'!$O563)), "", IF('Prediction Log'!X578="Y", "W", "L"))</f>
        <v/>
      </c>
      <c r="AC563" s="96" t="str">
        <f t="shared" si="9"/>
        <v/>
      </c>
      <c r="AD563" s="95"/>
      <c r="AE563" s="92" t="str">
        <f t="shared" si="10"/>
        <v/>
      </c>
      <c r="AF563" s="97" t="n">
        <f>IF(ISERROR('Bet Log'!$AA563+'Bet Log'!$AC563+'Bet Log'!$AE563), "", 'Bet Log'!$AA563+'Bet Log'!$AC563+'Bet Log'!$AE563)</f>
        <v>0</v>
      </c>
    </row>
    <row r="564" ht="14.25" customHeight="1">
      <c r="A564" s="92" t="str">
        <f>Games!A561</f>
        <v/>
      </c>
      <c r="B564" s="92" t="str">
        <f>IF('Prediction Log'!B579=0, "",'Prediction Log'!B579)</f>
        <v/>
      </c>
      <c r="C564" s="92" t="str">
        <f>IF('Prediction Log'!C579=0, "",'Prediction Log'!C579)</f>
        <v/>
      </c>
      <c r="D564" s="92" t="str">
        <f>IF('Prediction Log'!D579=0, "",'Prediction Log'!D579)</f>
        <v/>
      </c>
      <c r="E564" s="92" t="str">
        <f>IF('Prediction Log'!E579=0, "",'Prediction Log'!E579)</f>
        <v/>
      </c>
      <c r="F564" s="92" t="str">
        <f>IF('Prediction Log'!I579=0, "",'Prediction Log'!I579)</f>
        <v/>
      </c>
      <c r="G564" s="70" t="str">
        <f>IF(ISBLANK(Games!B561), "",'Prediction Log'!$J579)</f>
        <v/>
      </c>
      <c r="H564" s="93" t="str">
        <f>'Prediction Log'!$K579</f>
        <v/>
      </c>
      <c r="I564" s="92" t="str">
        <f>IF(ISBLANK(Games!M561), "",IF(AND(Games!M561="",Games!N561=""),"",IF(ISTEXT(Games!N561), "Side",Games!M561)))</f>
        <v/>
      </c>
      <c r="J564" s="92" t="str">
        <f>IF(ISBLANK(Games!M561), "",IF('Bet Log'!$I564="Spread", Games!O561, ""))</f>
        <v/>
      </c>
      <c r="K564" s="92" t="str">
        <f>IF(ISBLANK(Games!N561), "",IF(ISTEXT(Games!N561), Games!N561, ""))</f>
        <v/>
      </c>
      <c r="L564" s="92" t="str">
        <f>IF(ISBLANK(Games!Q561), "", Games!Q561)</f>
        <v/>
      </c>
      <c r="M564" s="92"/>
      <c r="N564" s="94"/>
      <c r="O564" s="94"/>
      <c r="P564" s="95"/>
      <c r="Q564" s="95"/>
      <c r="R564" s="95"/>
      <c r="S564" s="95"/>
      <c r="T564" s="96" t="n">
        <f t="shared" si="2"/>
        <v>0</v>
      </c>
      <c r="U564" s="96" t="n">
        <f t="shared" si="3"/>
        <v>0</v>
      </c>
      <c r="V564" s="96" t="n">
        <f t="shared" si="4"/>
        <v>0</v>
      </c>
      <c r="W564" s="96" t="n">
        <f t="shared" si="5"/>
        <v>0</v>
      </c>
      <c r="X564" s="96" t="n">
        <f t="shared" si="6"/>
        <v>0</v>
      </c>
      <c r="Y564" s="96" t="n">
        <f t="shared" si="7"/>
        <v>0</v>
      </c>
      <c r="Z564" s="95" t="str">
        <f>IF(OR(ISBLANK('Prediction Log'!N579),ISBLANK('Bet Log'!$N564)), "", IF('Prediction Log'!W579="Y", "W", "L"))</f>
        <v/>
      </c>
      <c r="AA564" s="96" t="str">
        <f t="shared" si="8"/>
        <v/>
      </c>
      <c r="AB564" s="95" t="str">
        <f>IF(OR(ISBLANK('Prediction Log'!N579),ISBLANK('Bet Log'!$O564)), "", IF('Prediction Log'!X579="Y", "W", "L"))</f>
        <v/>
      </c>
      <c r="AC564" s="96" t="str">
        <f t="shared" si="9"/>
        <v/>
      </c>
      <c r="AD564" s="95"/>
      <c r="AE564" s="92" t="str">
        <f t="shared" si="10"/>
        <v/>
      </c>
      <c r="AF564" s="97" t="n">
        <f>IF(ISERROR('Bet Log'!$AA564+'Bet Log'!$AC564+'Bet Log'!$AE564), "", 'Bet Log'!$AA564+'Bet Log'!$AC564+'Bet Log'!$AE564)</f>
        <v>0</v>
      </c>
    </row>
    <row r="565" ht="14.25" customHeight="1">
      <c r="A565" s="92" t="str">
        <f>Games!A562</f>
        <v/>
      </c>
      <c r="B565" s="92" t="str">
        <f>IF('Prediction Log'!B580=0, "",'Prediction Log'!B580)</f>
        <v/>
      </c>
      <c r="C565" s="92" t="str">
        <f>IF('Prediction Log'!C580=0, "",'Prediction Log'!C580)</f>
        <v/>
      </c>
      <c r="D565" s="92" t="str">
        <f>IF('Prediction Log'!D580=0, "",'Prediction Log'!D580)</f>
        <v/>
      </c>
      <c r="E565" s="92" t="str">
        <f>IF('Prediction Log'!E580=0, "",'Prediction Log'!E580)</f>
        <v/>
      </c>
      <c r="F565" s="92" t="str">
        <f>IF('Prediction Log'!I580=0, "",'Prediction Log'!I580)</f>
        <v/>
      </c>
      <c r="G565" s="70" t="str">
        <f>IF(ISBLANK(Games!B562), "",'Prediction Log'!$J580)</f>
        <v/>
      </c>
      <c r="H565" s="93" t="str">
        <f>'Prediction Log'!$K580</f>
        <v/>
      </c>
      <c r="I565" s="92" t="str">
        <f>IF(ISBLANK(Games!M562), "",IF(AND(Games!M562="",Games!N562=""),"",IF(ISTEXT(Games!N562), "Side",Games!M562)))</f>
        <v/>
      </c>
      <c r="J565" s="92" t="str">
        <f>IF(ISBLANK(Games!M562), "",IF('Bet Log'!$I565="Spread", Games!O562, ""))</f>
        <v/>
      </c>
      <c r="K565" s="92" t="str">
        <f>IF(ISBLANK(Games!N562), "",IF(ISTEXT(Games!N562), Games!N562, ""))</f>
        <v/>
      </c>
      <c r="L565" s="92" t="str">
        <f>IF(ISBLANK(Games!Q562), "", Games!Q562)</f>
        <v/>
      </c>
      <c r="M565" s="92"/>
      <c r="N565" s="94"/>
      <c r="O565" s="94"/>
      <c r="P565" s="95"/>
      <c r="Q565" s="95"/>
      <c r="R565" s="95"/>
      <c r="S565" s="95"/>
      <c r="T565" s="96" t="n">
        <f t="shared" si="2"/>
        <v>0</v>
      </c>
      <c r="U565" s="96" t="n">
        <f t="shared" si="3"/>
        <v>0</v>
      </c>
      <c r="V565" s="96" t="n">
        <f t="shared" si="4"/>
        <v>0</v>
      </c>
      <c r="W565" s="96" t="n">
        <f t="shared" si="5"/>
        <v>0</v>
      </c>
      <c r="X565" s="96" t="n">
        <f t="shared" si="6"/>
        <v>0</v>
      </c>
      <c r="Y565" s="96" t="n">
        <f t="shared" si="7"/>
        <v>0</v>
      </c>
      <c r="Z565" s="95" t="str">
        <f>IF(OR(ISBLANK('Prediction Log'!N580),ISBLANK('Bet Log'!$N565)), "", IF('Prediction Log'!W580="Y", "W", "L"))</f>
        <v/>
      </c>
      <c r="AA565" s="96" t="str">
        <f t="shared" si="8"/>
        <v/>
      </c>
      <c r="AB565" s="95" t="str">
        <f>IF(OR(ISBLANK('Prediction Log'!N580),ISBLANK('Bet Log'!$O565)), "", IF('Prediction Log'!X580="Y", "W", "L"))</f>
        <v/>
      </c>
      <c r="AC565" s="96" t="str">
        <f t="shared" si="9"/>
        <v/>
      </c>
      <c r="AD565" s="95"/>
      <c r="AE565" s="92" t="str">
        <f t="shared" si="10"/>
        <v/>
      </c>
      <c r="AF565" s="97" t="n">
        <f>IF(ISERROR('Bet Log'!$AA565+'Bet Log'!$AC565+'Bet Log'!$AE565), "", 'Bet Log'!$AA565+'Bet Log'!$AC565+'Bet Log'!$AE565)</f>
        <v>0</v>
      </c>
    </row>
    <row r="566" ht="14.25" customHeight="1">
      <c r="A566" s="92" t="str">
        <f>Games!A563</f>
        <v/>
      </c>
      <c r="B566" s="92" t="str">
        <f>IF('Prediction Log'!B581=0, "",'Prediction Log'!B581)</f>
        <v/>
      </c>
      <c r="C566" s="92" t="str">
        <f>IF('Prediction Log'!C581=0, "",'Prediction Log'!C581)</f>
        <v/>
      </c>
      <c r="D566" s="92" t="str">
        <f>IF('Prediction Log'!D581=0, "",'Prediction Log'!D581)</f>
        <v/>
      </c>
      <c r="E566" s="92" t="str">
        <f>IF('Prediction Log'!E581=0, "",'Prediction Log'!E581)</f>
        <v/>
      </c>
      <c r="F566" s="92" t="str">
        <f>IF('Prediction Log'!I581=0, "",'Prediction Log'!I581)</f>
        <v/>
      </c>
      <c r="G566" s="70" t="str">
        <f>IF(ISBLANK(Games!B563), "",'Prediction Log'!$J581)</f>
        <v/>
      </c>
      <c r="H566" s="93" t="str">
        <f>'Prediction Log'!$K581</f>
        <v/>
      </c>
      <c r="I566" s="92" t="str">
        <f>IF(ISBLANK(Games!M563), "",IF(AND(Games!M563="",Games!N563=""),"",IF(ISTEXT(Games!N563), "Side",Games!M563)))</f>
        <v/>
      </c>
      <c r="J566" s="92" t="str">
        <f>IF(ISBLANK(Games!M563), "",IF('Bet Log'!$I566="Spread", Games!O563, ""))</f>
        <v/>
      </c>
      <c r="K566" s="92" t="str">
        <f>IF(ISBLANK(Games!N563), "",IF(ISTEXT(Games!N563), Games!N563, ""))</f>
        <v/>
      </c>
      <c r="L566" s="92" t="str">
        <f>IF(ISBLANK(Games!Q563), "", Games!Q563)</f>
        <v/>
      </c>
      <c r="M566" s="92"/>
      <c r="N566" s="94"/>
      <c r="O566" s="94"/>
      <c r="P566" s="95"/>
      <c r="Q566" s="95"/>
      <c r="R566" s="95"/>
      <c r="S566" s="95"/>
      <c r="T566" s="96" t="n">
        <f t="shared" si="2"/>
        <v>0</v>
      </c>
      <c r="U566" s="96" t="n">
        <f t="shared" si="3"/>
        <v>0</v>
      </c>
      <c r="V566" s="96" t="n">
        <f t="shared" si="4"/>
        <v>0</v>
      </c>
      <c r="W566" s="96" t="n">
        <f t="shared" si="5"/>
        <v>0</v>
      </c>
      <c r="X566" s="96" t="n">
        <f t="shared" si="6"/>
        <v>0</v>
      </c>
      <c r="Y566" s="96" t="n">
        <f t="shared" si="7"/>
        <v>0</v>
      </c>
      <c r="Z566" s="95" t="str">
        <f>IF(OR(ISBLANK('Prediction Log'!N581),ISBLANK('Bet Log'!$N566)), "", IF('Prediction Log'!W581="Y", "W", "L"))</f>
        <v/>
      </c>
      <c r="AA566" s="96" t="str">
        <f t="shared" si="8"/>
        <v/>
      </c>
      <c r="AB566" s="95" t="str">
        <f>IF(OR(ISBLANK('Prediction Log'!N581),ISBLANK('Bet Log'!$O566)), "", IF('Prediction Log'!X581="Y", "W", "L"))</f>
        <v/>
      </c>
      <c r="AC566" s="96" t="str">
        <f t="shared" si="9"/>
        <v/>
      </c>
      <c r="AD566" s="95"/>
      <c r="AE566" s="92" t="str">
        <f t="shared" si="10"/>
        <v/>
      </c>
      <c r="AF566" s="97" t="n">
        <f>IF(ISERROR('Bet Log'!$AA566+'Bet Log'!$AC566+'Bet Log'!$AE566), "", 'Bet Log'!$AA566+'Bet Log'!$AC566+'Bet Log'!$AE566)</f>
        <v>0</v>
      </c>
    </row>
    <row r="567" ht="14.25" customHeight="1">
      <c r="A567" s="92" t="str">
        <f>Games!A564</f>
        <v/>
      </c>
      <c r="B567" s="92" t="str">
        <f>IF('Prediction Log'!B582=0, "",'Prediction Log'!B582)</f>
        <v/>
      </c>
      <c r="C567" s="92" t="str">
        <f>IF('Prediction Log'!C582=0, "",'Prediction Log'!C582)</f>
        <v/>
      </c>
      <c r="D567" s="92" t="str">
        <f>IF('Prediction Log'!D582=0, "",'Prediction Log'!D582)</f>
        <v/>
      </c>
      <c r="E567" s="92" t="str">
        <f>IF('Prediction Log'!E582=0, "",'Prediction Log'!E582)</f>
        <v/>
      </c>
      <c r="F567" s="92" t="str">
        <f>IF('Prediction Log'!I582=0, "",'Prediction Log'!I582)</f>
        <v/>
      </c>
      <c r="G567" s="70" t="str">
        <f>IF(ISBLANK(Games!B564), "",'Prediction Log'!$J582)</f>
        <v/>
      </c>
      <c r="H567" s="93" t="str">
        <f>'Prediction Log'!$K582</f>
        <v/>
      </c>
      <c r="I567" s="92" t="str">
        <f>IF(ISBLANK(Games!M564), "",IF(AND(Games!M564="",Games!N564=""),"",IF(ISTEXT(Games!N564), "Side",Games!M564)))</f>
        <v/>
      </c>
      <c r="J567" s="92" t="str">
        <f>IF(ISBLANK(Games!M564), "",IF('Bet Log'!$I567="Spread", Games!O564, ""))</f>
        <v/>
      </c>
      <c r="K567" s="92" t="str">
        <f>IF(ISBLANK(Games!N564), "",IF(ISTEXT(Games!N564), Games!N564, ""))</f>
        <v/>
      </c>
      <c r="L567" s="92" t="str">
        <f>IF(ISBLANK(Games!Q564), "", Games!Q564)</f>
        <v/>
      </c>
      <c r="M567" s="92"/>
      <c r="N567" s="94"/>
      <c r="O567" s="94"/>
      <c r="P567" s="95"/>
      <c r="Q567" s="95"/>
      <c r="R567" s="95"/>
      <c r="S567" s="95"/>
      <c r="T567" s="96" t="n">
        <f t="shared" si="2"/>
        <v>0</v>
      </c>
      <c r="U567" s="96" t="n">
        <f t="shared" si="3"/>
        <v>0</v>
      </c>
      <c r="V567" s="96" t="n">
        <f t="shared" si="4"/>
        <v>0</v>
      </c>
      <c r="W567" s="96" t="n">
        <f t="shared" si="5"/>
        <v>0</v>
      </c>
      <c r="X567" s="96" t="n">
        <f t="shared" si="6"/>
        <v>0</v>
      </c>
      <c r="Y567" s="96" t="n">
        <f t="shared" si="7"/>
        <v>0</v>
      </c>
      <c r="Z567" s="95" t="str">
        <f>IF(OR(ISBLANK('Prediction Log'!N582),ISBLANK('Bet Log'!$N567)), "", IF('Prediction Log'!W582="Y", "W", "L"))</f>
        <v/>
      </c>
      <c r="AA567" s="96" t="str">
        <f t="shared" si="8"/>
        <v/>
      </c>
      <c r="AB567" s="95" t="str">
        <f>IF(OR(ISBLANK('Prediction Log'!N582),ISBLANK('Bet Log'!$O567)), "", IF('Prediction Log'!X582="Y", "W", "L"))</f>
        <v/>
      </c>
      <c r="AC567" s="96" t="str">
        <f t="shared" si="9"/>
        <v/>
      </c>
      <c r="AD567" s="95"/>
      <c r="AE567" s="92" t="str">
        <f t="shared" si="10"/>
        <v/>
      </c>
      <c r="AF567" s="97" t="n">
        <f>IF(ISERROR('Bet Log'!$AA567+'Bet Log'!$AC567+'Bet Log'!$AE567), "", 'Bet Log'!$AA567+'Bet Log'!$AC567+'Bet Log'!$AE567)</f>
        <v>0</v>
      </c>
    </row>
    <row r="568" ht="14.25" customHeight="1">
      <c r="A568" s="92" t="str">
        <f>Games!A565</f>
        <v/>
      </c>
      <c r="B568" s="92" t="str">
        <f>IF('Prediction Log'!B583=0, "",'Prediction Log'!B583)</f>
        <v/>
      </c>
      <c r="C568" s="92" t="str">
        <f>IF('Prediction Log'!C583=0, "",'Prediction Log'!C583)</f>
        <v/>
      </c>
      <c r="D568" s="92" t="str">
        <f>IF('Prediction Log'!D583=0, "",'Prediction Log'!D583)</f>
        <v/>
      </c>
      <c r="E568" s="92" t="str">
        <f>IF('Prediction Log'!E583=0, "",'Prediction Log'!E583)</f>
        <v/>
      </c>
      <c r="F568" s="92" t="str">
        <f>IF('Prediction Log'!I583=0, "",'Prediction Log'!I583)</f>
        <v/>
      </c>
      <c r="G568" s="70" t="str">
        <f>IF(ISBLANK(Games!B565), "",'Prediction Log'!$J583)</f>
        <v/>
      </c>
      <c r="H568" s="93" t="str">
        <f>'Prediction Log'!$K583</f>
        <v/>
      </c>
      <c r="I568" s="92" t="str">
        <f>IF(ISBLANK(Games!M565), "",IF(AND(Games!M565="",Games!N565=""),"",IF(ISTEXT(Games!N565), "Side",Games!M565)))</f>
        <v/>
      </c>
      <c r="J568" s="92" t="str">
        <f>IF(ISBLANK(Games!M565), "",IF('Bet Log'!$I568="Spread", Games!O565, ""))</f>
        <v/>
      </c>
      <c r="K568" s="92" t="str">
        <f>IF(ISBLANK(Games!N565), "",IF(ISTEXT(Games!N565), Games!N565, ""))</f>
        <v/>
      </c>
      <c r="L568" s="92" t="str">
        <f>IF(ISBLANK(Games!Q565), "", Games!Q565)</f>
        <v/>
      </c>
      <c r="M568" s="92"/>
      <c r="N568" s="94"/>
      <c r="O568" s="94"/>
      <c r="P568" s="95"/>
      <c r="Q568" s="95"/>
      <c r="R568" s="95"/>
      <c r="S568" s="95"/>
      <c r="T568" s="96" t="n">
        <f t="shared" si="2"/>
        <v>0</v>
      </c>
      <c r="U568" s="96" t="n">
        <f t="shared" si="3"/>
        <v>0</v>
      </c>
      <c r="V568" s="96" t="n">
        <f t="shared" si="4"/>
        <v>0</v>
      </c>
      <c r="W568" s="96" t="n">
        <f t="shared" si="5"/>
        <v>0</v>
      </c>
      <c r="X568" s="96" t="n">
        <f t="shared" si="6"/>
        <v>0</v>
      </c>
      <c r="Y568" s="96" t="n">
        <f t="shared" si="7"/>
        <v>0</v>
      </c>
      <c r="Z568" s="95" t="str">
        <f>IF(OR(ISBLANK('Prediction Log'!N583),ISBLANK('Bet Log'!$N568)), "", IF('Prediction Log'!W583="Y", "W", "L"))</f>
        <v/>
      </c>
      <c r="AA568" s="96" t="str">
        <f t="shared" si="8"/>
        <v/>
      </c>
      <c r="AB568" s="95" t="str">
        <f>IF(OR(ISBLANK('Prediction Log'!N583),ISBLANK('Bet Log'!$O568)), "", IF('Prediction Log'!X583="Y", "W", "L"))</f>
        <v/>
      </c>
      <c r="AC568" s="96" t="str">
        <f t="shared" si="9"/>
        <v/>
      </c>
      <c r="AD568" s="95"/>
      <c r="AE568" s="92" t="str">
        <f t="shared" si="10"/>
        <v/>
      </c>
      <c r="AF568" s="97" t="n">
        <f>IF(ISERROR('Bet Log'!$AA568+'Bet Log'!$AC568+'Bet Log'!$AE568), "", 'Bet Log'!$AA568+'Bet Log'!$AC568+'Bet Log'!$AE568)</f>
        <v>0</v>
      </c>
    </row>
    <row r="569" ht="14.25" customHeight="1">
      <c r="A569" s="92" t="str">
        <f>Games!A566</f>
        <v/>
      </c>
      <c r="B569" s="92" t="str">
        <f>IF('Prediction Log'!B584=0, "",'Prediction Log'!B584)</f>
        <v/>
      </c>
      <c r="C569" s="92" t="str">
        <f>IF('Prediction Log'!C584=0, "",'Prediction Log'!C584)</f>
        <v/>
      </c>
      <c r="D569" s="92" t="str">
        <f>IF('Prediction Log'!D584=0, "",'Prediction Log'!D584)</f>
        <v/>
      </c>
      <c r="E569" s="92" t="str">
        <f>IF('Prediction Log'!E584=0, "",'Prediction Log'!E584)</f>
        <v/>
      </c>
      <c r="F569" s="92" t="str">
        <f>IF('Prediction Log'!I584=0, "",'Prediction Log'!I584)</f>
        <v/>
      </c>
      <c r="G569" s="70" t="str">
        <f>IF(ISBLANK(Games!B566), "",'Prediction Log'!$J584)</f>
        <v/>
      </c>
      <c r="H569" s="93" t="str">
        <f>'Prediction Log'!$K584</f>
        <v/>
      </c>
      <c r="I569" s="92" t="str">
        <f>IF(ISBLANK(Games!M566), "",IF(AND(Games!M566="",Games!N566=""),"",IF(ISTEXT(Games!N566), "Side",Games!M566)))</f>
        <v/>
      </c>
      <c r="J569" s="92" t="str">
        <f>IF(ISBLANK(Games!M566), "",IF('Bet Log'!$I569="Spread", Games!O566, ""))</f>
        <v/>
      </c>
      <c r="K569" s="92" t="str">
        <f>IF(ISBLANK(Games!N566), "",IF(ISTEXT(Games!N566), Games!N566, ""))</f>
        <v/>
      </c>
      <c r="L569" s="92" t="str">
        <f>IF(ISBLANK(Games!Q566), "", Games!Q566)</f>
        <v/>
      </c>
      <c r="M569" s="92"/>
      <c r="N569" s="94"/>
      <c r="O569" s="94"/>
      <c r="P569" s="95"/>
      <c r="Q569" s="95"/>
      <c r="R569" s="95"/>
      <c r="S569" s="95"/>
      <c r="T569" s="96" t="n">
        <f t="shared" si="2"/>
        <v>0</v>
      </c>
      <c r="U569" s="96" t="n">
        <f t="shared" si="3"/>
        <v>0</v>
      </c>
      <c r="V569" s="96" t="n">
        <f t="shared" si="4"/>
        <v>0</v>
      </c>
      <c r="W569" s="96" t="n">
        <f t="shared" si="5"/>
        <v>0</v>
      </c>
      <c r="X569" s="96" t="n">
        <f t="shared" si="6"/>
        <v>0</v>
      </c>
      <c r="Y569" s="96" t="n">
        <f t="shared" si="7"/>
        <v>0</v>
      </c>
      <c r="Z569" s="95" t="str">
        <f>IF(OR(ISBLANK('Prediction Log'!N584),ISBLANK('Bet Log'!$N569)), "", IF('Prediction Log'!W584="Y", "W", "L"))</f>
        <v/>
      </c>
      <c r="AA569" s="96" t="str">
        <f t="shared" si="8"/>
        <v/>
      </c>
      <c r="AB569" s="95" t="str">
        <f>IF(OR(ISBLANK('Prediction Log'!N584),ISBLANK('Bet Log'!$O569)), "", IF('Prediction Log'!X584="Y", "W", "L"))</f>
        <v/>
      </c>
      <c r="AC569" s="96" t="str">
        <f t="shared" si="9"/>
        <v/>
      </c>
      <c r="AD569" s="95"/>
      <c r="AE569" s="92" t="str">
        <f t="shared" si="10"/>
        <v/>
      </c>
      <c r="AF569" s="97" t="n">
        <f>IF(ISERROR('Bet Log'!$AA569+'Bet Log'!$AC569+'Bet Log'!$AE569), "", 'Bet Log'!$AA569+'Bet Log'!$AC569+'Bet Log'!$AE569)</f>
        <v>0</v>
      </c>
    </row>
    <row r="570" ht="14.25" customHeight="1">
      <c r="A570" s="92" t="str">
        <f>Games!A567</f>
        <v/>
      </c>
      <c r="B570" s="92" t="str">
        <f>IF('Prediction Log'!B585=0, "",'Prediction Log'!B585)</f>
        <v/>
      </c>
      <c r="C570" s="92" t="str">
        <f>IF('Prediction Log'!C585=0, "",'Prediction Log'!C585)</f>
        <v/>
      </c>
      <c r="D570" s="92" t="str">
        <f>IF('Prediction Log'!D585=0, "",'Prediction Log'!D585)</f>
        <v/>
      </c>
      <c r="E570" s="92" t="str">
        <f>IF('Prediction Log'!E585=0, "",'Prediction Log'!E585)</f>
        <v/>
      </c>
      <c r="F570" s="92" t="str">
        <f>IF('Prediction Log'!I585=0, "",'Prediction Log'!I585)</f>
        <v/>
      </c>
      <c r="G570" s="70" t="str">
        <f>IF(ISBLANK(Games!B567), "",'Prediction Log'!$J585)</f>
        <v/>
      </c>
      <c r="H570" s="93" t="str">
        <f>'Prediction Log'!$K585</f>
        <v/>
      </c>
      <c r="I570" s="92" t="str">
        <f>IF(ISBLANK(Games!M567), "",IF(AND(Games!M567="",Games!N567=""),"",IF(ISTEXT(Games!N567), "Side",Games!M567)))</f>
        <v/>
      </c>
      <c r="J570" s="92" t="str">
        <f>IF(ISBLANK(Games!M567), "",IF('Bet Log'!$I570="Spread", Games!O567, ""))</f>
        <v/>
      </c>
      <c r="K570" s="92" t="str">
        <f>IF(ISBLANK(Games!N567), "",IF(ISTEXT(Games!N567), Games!N567, ""))</f>
        <v/>
      </c>
      <c r="L570" s="92" t="str">
        <f>IF(ISBLANK(Games!Q567), "", Games!Q567)</f>
        <v/>
      </c>
      <c r="M570" s="92"/>
      <c r="N570" s="94"/>
      <c r="O570" s="94"/>
      <c r="P570" s="95"/>
      <c r="Q570" s="95"/>
      <c r="R570" s="95"/>
      <c r="S570" s="95"/>
      <c r="T570" s="96" t="n">
        <f t="shared" si="2"/>
        <v>0</v>
      </c>
      <c r="U570" s="96" t="n">
        <f t="shared" si="3"/>
        <v>0</v>
      </c>
      <c r="V570" s="96" t="n">
        <f t="shared" si="4"/>
        <v>0</v>
      </c>
      <c r="W570" s="96" t="n">
        <f t="shared" si="5"/>
        <v>0</v>
      </c>
      <c r="X570" s="96" t="n">
        <f t="shared" si="6"/>
        <v>0</v>
      </c>
      <c r="Y570" s="96" t="n">
        <f t="shared" si="7"/>
        <v>0</v>
      </c>
      <c r="Z570" s="95" t="str">
        <f>IF(OR(ISBLANK('Prediction Log'!N585),ISBLANK('Bet Log'!$N570)), "", IF('Prediction Log'!W585="Y", "W", "L"))</f>
        <v/>
      </c>
      <c r="AA570" s="96" t="str">
        <f t="shared" si="8"/>
        <v/>
      </c>
      <c r="AB570" s="95" t="str">
        <f>IF(OR(ISBLANK('Prediction Log'!N585),ISBLANK('Bet Log'!$O570)), "", IF('Prediction Log'!X585="Y", "W", "L"))</f>
        <v/>
      </c>
      <c r="AC570" s="96" t="str">
        <f t="shared" si="9"/>
        <v/>
      </c>
      <c r="AD570" s="95"/>
      <c r="AE570" s="92" t="str">
        <f t="shared" si="10"/>
        <v/>
      </c>
      <c r="AF570" s="97" t="n">
        <f>IF(ISERROR('Bet Log'!$AA570+'Bet Log'!$AC570+'Bet Log'!$AE570), "", 'Bet Log'!$AA570+'Bet Log'!$AC570+'Bet Log'!$AE570)</f>
        <v>0</v>
      </c>
    </row>
    <row r="571" ht="14.25" customHeight="1">
      <c r="A571" s="92" t="str">
        <f>Games!A568</f>
        <v/>
      </c>
      <c r="B571" s="92" t="str">
        <f>IF('Prediction Log'!B586=0, "",'Prediction Log'!B586)</f>
        <v/>
      </c>
      <c r="C571" s="92" t="str">
        <f>IF('Prediction Log'!C586=0, "",'Prediction Log'!C586)</f>
        <v/>
      </c>
      <c r="D571" s="92" t="str">
        <f>IF('Prediction Log'!D586=0, "",'Prediction Log'!D586)</f>
        <v/>
      </c>
      <c r="E571" s="92" t="str">
        <f>IF('Prediction Log'!E586=0, "",'Prediction Log'!E586)</f>
        <v/>
      </c>
      <c r="F571" s="92" t="str">
        <f>IF('Prediction Log'!I586=0, "",'Prediction Log'!I586)</f>
        <v/>
      </c>
      <c r="G571" s="70" t="str">
        <f>IF(ISBLANK(Games!B568), "",'Prediction Log'!$J586)</f>
        <v/>
      </c>
      <c r="H571" s="93" t="str">
        <f>'Prediction Log'!$K586</f>
        <v/>
      </c>
      <c r="I571" s="92" t="str">
        <f>IF(ISBLANK(Games!M568), "",IF(AND(Games!M568="",Games!N568=""),"",IF(ISTEXT(Games!N568), "Side",Games!M568)))</f>
        <v/>
      </c>
      <c r="J571" s="92" t="str">
        <f>IF(ISBLANK(Games!M568), "",IF('Bet Log'!$I571="Spread", Games!O568, ""))</f>
        <v/>
      </c>
      <c r="K571" s="92" t="str">
        <f>IF(ISBLANK(Games!N568), "",IF(ISTEXT(Games!N568), Games!N568, ""))</f>
        <v/>
      </c>
      <c r="L571" s="92" t="str">
        <f>IF(ISBLANK(Games!Q568), "", Games!Q568)</f>
        <v/>
      </c>
      <c r="M571" s="92"/>
      <c r="N571" s="94"/>
      <c r="O571" s="94"/>
      <c r="P571" s="95"/>
      <c r="Q571" s="95"/>
      <c r="R571" s="95"/>
      <c r="S571" s="95"/>
      <c r="T571" s="96" t="n">
        <f t="shared" si="2"/>
        <v>0</v>
      </c>
      <c r="U571" s="96" t="n">
        <f t="shared" si="3"/>
        <v>0</v>
      </c>
      <c r="V571" s="96" t="n">
        <f t="shared" si="4"/>
        <v>0</v>
      </c>
      <c r="W571" s="96" t="n">
        <f t="shared" si="5"/>
        <v>0</v>
      </c>
      <c r="X571" s="96" t="n">
        <f t="shared" si="6"/>
        <v>0</v>
      </c>
      <c r="Y571" s="96" t="n">
        <f t="shared" si="7"/>
        <v>0</v>
      </c>
      <c r="Z571" s="95" t="str">
        <f>IF(OR(ISBLANK('Prediction Log'!N586),ISBLANK('Bet Log'!$N571)), "", IF('Prediction Log'!W586="Y", "W", "L"))</f>
        <v/>
      </c>
      <c r="AA571" s="96" t="str">
        <f t="shared" si="8"/>
        <v/>
      </c>
      <c r="AB571" s="95" t="str">
        <f>IF(OR(ISBLANK('Prediction Log'!N586),ISBLANK('Bet Log'!$O571)), "", IF('Prediction Log'!X586="Y", "W", "L"))</f>
        <v/>
      </c>
      <c r="AC571" s="96" t="str">
        <f t="shared" si="9"/>
        <v/>
      </c>
      <c r="AD571" s="95"/>
      <c r="AE571" s="92" t="str">
        <f t="shared" si="10"/>
        <v/>
      </c>
      <c r="AF571" s="97" t="n">
        <f>IF(ISERROR('Bet Log'!$AA571+'Bet Log'!$AC571+'Bet Log'!$AE571), "", 'Bet Log'!$AA571+'Bet Log'!$AC571+'Bet Log'!$AE571)</f>
        <v>0</v>
      </c>
    </row>
    <row r="572" ht="14.25" customHeight="1">
      <c r="A572" s="92" t="str">
        <f>Games!A569</f>
        <v/>
      </c>
      <c r="B572" s="92" t="str">
        <f>IF('Prediction Log'!B587=0, "",'Prediction Log'!B587)</f>
        <v/>
      </c>
      <c r="C572" s="92" t="str">
        <f>IF('Prediction Log'!C587=0, "",'Prediction Log'!C587)</f>
        <v/>
      </c>
      <c r="D572" s="92" t="str">
        <f>IF('Prediction Log'!D587=0, "",'Prediction Log'!D587)</f>
        <v/>
      </c>
      <c r="E572" s="92" t="str">
        <f>IF('Prediction Log'!E587=0, "",'Prediction Log'!E587)</f>
        <v/>
      </c>
      <c r="F572" s="92" t="str">
        <f>IF('Prediction Log'!I587=0, "",'Prediction Log'!I587)</f>
        <v/>
      </c>
      <c r="G572" s="70" t="str">
        <f>IF(ISBLANK(Games!B569), "",'Prediction Log'!$J587)</f>
        <v/>
      </c>
      <c r="H572" s="93" t="str">
        <f>'Prediction Log'!$K587</f>
        <v/>
      </c>
      <c r="I572" s="92" t="str">
        <f>IF(ISBLANK(Games!M569), "",IF(AND(Games!M569="",Games!N569=""),"",IF(ISTEXT(Games!N569), "Side",Games!M569)))</f>
        <v/>
      </c>
      <c r="J572" s="92" t="str">
        <f>IF(ISBLANK(Games!M569), "",IF('Bet Log'!$I572="Spread", Games!O569, ""))</f>
        <v/>
      </c>
      <c r="K572" s="92" t="str">
        <f>IF(ISBLANK(Games!N569), "",IF(ISTEXT(Games!N569), Games!N569, ""))</f>
        <v/>
      </c>
      <c r="L572" s="92" t="str">
        <f>IF(ISBLANK(Games!Q569), "", Games!Q569)</f>
        <v/>
      </c>
      <c r="M572" s="92"/>
      <c r="N572" s="94"/>
      <c r="O572" s="94"/>
      <c r="P572" s="95"/>
      <c r="Q572" s="95"/>
      <c r="R572" s="95"/>
      <c r="S572" s="95"/>
      <c r="T572" s="96" t="n">
        <f t="shared" si="2"/>
        <v>0</v>
      </c>
      <c r="U572" s="96" t="n">
        <f t="shared" si="3"/>
        <v>0</v>
      </c>
      <c r="V572" s="96" t="n">
        <f t="shared" si="4"/>
        <v>0</v>
      </c>
      <c r="W572" s="96" t="n">
        <f t="shared" si="5"/>
        <v>0</v>
      </c>
      <c r="X572" s="96" t="n">
        <f t="shared" si="6"/>
        <v>0</v>
      </c>
      <c r="Y572" s="96" t="n">
        <f t="shared" si="7"/>
        <v>0</v>
      </c>
      <c r="Z572" s="95" t="str">
        <f>IF(OR(ISBLANK('Prediction Log'!N587),ISBLANK('Bet Log'!$N572)), "", IF('Prediction Log'!W587="Y", "W", "L"))</f>
        <v/>
      </c>
      <c r="AA572" s="96" t="str">
        <f t="shared" si="8"/>
        <v/>
      </c>
      <c r="AB572" s="95" t="str">
        <f>IF(OR(ISBLANK('Prediction Log'!N587),ISBLANK('Bet Log'!$O572)), "", IF('Prediction Log'!X587="Y", "W", "L"))</f>
        <v/>
      </c>
      <c r="AC572" s="96" t="str">
        <f t="shared" si="9"/>
        <v/>
      </c>
      <c r="AD572" s="95"/>
      <c r="AE572" s="92" t="str">
        <f t="shared" si="10"/>
        <v/>
      </c>
      <c r="AF572" s="97" t="n">
        <f>IF(ISERROR('Bet Log'!$AA572+'Bet Log'!$AC572+'Bet Log'!$AE572), "", 'Bet Log'!$AA572+'Bet Log'!$AC572+'Bet Log'!$AE572)</f>
        <v>0</v>
      </c>
    </row>
    <row r="573" ht="14.25" customHeight="1">
      <c r="A573" s="92" t="str">
        <f>Games!A570</f>
        <v/>
      </c>
      <c r="B573" s="92" t="str">
        <f>IF('Prediction Log'!B588=0, "",'Prediction Log'!B588)</f>
        <v/>
      </c>
      <c r="C573" s="92" t="str">
        <f>IF('Prediction Log'!C588=0, "",'Prediction Log'!C588)</f>
        <v/>
      </c>
      <c r="D573" s="92" t="str">
        <f>IF('Prediction Log'!D588=0, "",'Prediction Log'!D588)</f>
        <v/>
      </c>
      <c r="E573" s="92" t="str">
        <f>IF('Prediction Log'!E588=0, "",'Prediction Log'!E588)</f>
        <v/>
      </c>
      <c r="F573" s="92" t="str">
        <f>IF('Prediction Log'!I588=0, "",'Prediction Log'!I588)</f>
        <v/>
      </c>
      <c r="G573" s="70" t="str">
        <f>IF(ISBLANK(Games!B570), "",'Prediction Log'!$J588)</f>
        <v/>
      </c>
      <c r="H573" s="93" t="str">
        <f>'Prediction Log'!$K588</f>
        <v/>
      </c>
      <c r="I573" s="92" t="str">
        <f>IF(ISBLANK(Games!M570), "",IF(AND(Games!M570="",Games!N570=""),"",IF(ISTEXT(Games!N570), "Side",Games!M570)))</f>
        <v/>
      </c>
      <c r="J573" s="92" t="str">
        <f>IF(ISBLANK(Games!M570), "",IF('Bet Log'!$I573="Spread", Games!O570, ""))</f>
        <v/>
      </c>
      <c r="K573" s="92" t="str">
        <f>IF(ISBLANK(Games!N570), "",IF(ISTEXT(Games!N570), Games!N570, ""))</f>
        <v/>
      </c>
      <c r="L573" s="92" t="str">
        <f>IF(ISBLANK(Games!Q570), "", Games!Q570)</f>
        <v/>
      </c>
      <c r="M573" s="92"/>
      <c r="N573" s="94"/>
      <c r="O573" s="94"/>
      <c r="P573" s="95"/>
      <c r="Q573" s="95"/>
      <c r="R573" s="95"/>
      <c r="S573" s="95"/>
      <c r="T573" s="96" t="n">
        <f t="shared" si="2"/>
        <v>0</v>
      </c>
      <c r="U573" s="96" t="n">
        <f t="shared" si="3"/>
        <v>0</v>
      </c>
      <c r="V573" s="96" t="n">
        <f t="shared" si="4"/>
        <v>0</v>
      </c>
      <c r="W573" s="96" t="n">
        <f t="shared" si="5"/>
        <v>0</v>
      </c>
      <c r="X573" s="96" t="n">
        <f t="shared" si="6"/>
        <v>0</v>
      </c>
      <c r="Y573" s="96" t="n">
        <f t="shared" si="7"/>
        <v>0</v>
      </c>
      <c r="Z573" s="95" t="str">
        <f>IF(OR(ISBLANK('Prediction Log'!N588),ISBLANK('Bet Log'!$N573)), "", IF('Prediction Log'!W588="Y", "W", "L"))</f>
        <v/>
      </c>
      <c r="AA573" s="96" t="str">
        <f t="shared" si="8"/>
        <v/>
      </c>
      <c r="AB573" s="95" t="str">
        <f>IF(OR(ISBLANK('Prediction Log'!N588),ISBLANK('Bet Log'!$O573)), "", IF('Prediction Log'!X588="Y", "W", "L"))</f>
        <v/>
      </c>
      <c r="AC573" s="96" t="str">
        <f t="shared" si="9"/>
        <v/>
      </c>
      <c r="AD573" s="95"/>
      <c r="AE573" s="92" t="str">
        <f t="shared" si="10"/>
        <v/>
      </c>
      <c r="AF573" s="97" t="n">
        <f>IF(ISERROR('Bet Log'!$AA573+'Bet Log'!$AC573+'Bet Log'!$AE573), "", 'Bet Log'!$AA573+'Bet Log'!$AC573+'Bet Log'!$AE573)</f>
        <v>0</v>
      </c>
    </row>
    <row r="574" ht="14.25" customHeight="1">
      <c r="A574" s="92" t="str">
        <f>Games!A571</f>
        <v/>
      </c>
      <c r="B574" s="92" t="str">
        <f>IF('Prediction Log'!B589=0, "",'Prediction Log'!B589)</f>
        <v/>
      </c>
      <c r="C574" s="92" t="str">
        <f>IF('Prediction Log'!C589=0, "",'Prediction Log'!C589)</f>
        <v/>
      </c>
      <c r="D574" s="92" t="str">
        <f>IF('Prediction Log'!D589=0, "",'Prediction Log'!D589)</f>
        <v/>
      </c>
      <c r="E574" s="92" t="str">
        <f>IF('Prediction Log'!E589=0, "",'Prediction Log'!E589)</f>
        <v/>
      </c>
      <c r="F574" s="92" t="str">
        <f>IF('Prediction Log'!I589=0, "",'Prediction Log'!I589)</f>
        <v/>
      </c>
      <c r="G574" s="70" t="str">
        <f>IF(ISBLANK(Games!B571), "",'Prediction Log'!$J589)</f>
        <v/>
      </c>
      <c r="H574" s="93" t="str">
        <f>'Prediction Log'!$K589</f>
        <v/>
      </c>
      <c r="I574" s="92" t="str">
        <f>IF(ISBLANK(Games!M571), "",IF(AND(Games!M571="",Games!N571=""),"",IF(ISTEXT(Games!N571), "Side",Games!M571)))</f>
        <v/>
      </c>
      <c r="J574" s="92" t="str">
        <f>IF(ISBLANK(Games!M571), "",IF('Bet Log'!$I574="Spread", Games!O571, ""))</f>
        <v/>
      </c>
      <c r="K574" s="92" t="str">
        <f>IF(ISBLANK(Games!N571), "",IF(ISTEXT(Games!N571), Games!N571, ""))</f>
        <v/>
      </c>
      <c r="L574" s="92" t="str">
        <f>IF(ISBLANK(Games!Q571), "", Games!Q571)</f>
        <v/>
      </c>
      <c r="M574" s="92"/>
      <c r="N574" s="94"/>
      <c r="O574" s="94"/>
      <c r="P574" s="95"/>
      <c r="Q574" s="95"/>
      <c r="R574" s="95"/>
      <c r="S574" s="95"/>
      <c r="T574" s="96" t="n">
        <f t="shared" si="2"/>
        <v>0</v>
      </c>
      <c r="U574" s="96" t="n">
        <f t="shared" si="3"/>
        <v>0</v>
      </c>
      <c r="V574" s="96" t="n">
        <f t="shared" si="4"/>
        <v>0</v>
      </c>
      <c r="W574" s="96" t="n">
        <f t="shared" si="5"/>
        <v>0</v>
      </c>
      <c r="X574" s="96" t="n">
        <f t="shared" si="6"/>
        <v>0</v>
      </c>
      <c r="Y574" s="96" t="n">
        <f t="shared" si="7"/>
        <v>0</v>
      </c>
      <c r="Z574" s="95" t="str">
        <f>IF(OR(ISBLANK('Prediction Log'!N589),ISBLANK('Bet Log'!$N574)), "", IF('Prediction Log'!W589="Y", "W", "L"))</f>
        <v/>
      </c>
      <c r="AA574" s="96" t="str">
        <f t="shared" si="8"/>
        <v/>
      </c>
      <c r="AB574" s="95" t="str">
        <f>IF(OR(ISBLANK('Prediction Log'!N589),ISBLANK('Bet Log'!$O574)), "", IF('Prediction Log'!X589="Y", "W", "L"))</f>
        <v/>
      </c>
      <c r="AC574" s="96" t="str">
        <f t="shared" si="9"/>
        <v/>
      </c>
      <c r="AD574" s="95"/>
      <c r="AE574" s="92" t="str">
        <f t="shared" si="10"/>
        <v/>
      </c>
      <c r="AF574" s="97" t="n">
        <f>IF(ISERROR('Bet Log'!$AA574+'Bet Log'!$AC574+'Bet Log'!$AE574), "", 'Bet Log'!$AA574+'Bet Log'!$AC574+'Bet Log'!$AE574)</f>
        <v>0</v>
      </c>
    </row>
    <row r="575" ht="14.25" customHeight="1">
      <c r="A575" s="92" t="str">
        <f>Games!A572</f>
        <v/>
      </c>
      <c r="B575" s="92" t="str">
        <f>IF('Prediction Log'!B590=0, "",'Prediction Log'!B590)</f>
        <v/>
      </c>
      <c r="C575" s="92" t="str">
        <f>IF('Prediction Log'!C590=0, "",'Prediction Log'!C590)</f>
        <v/>
      </c>
      <c r="D575" s="92" t="str">
        <f>IF('Prediction Log'!D590=0, "",'Prediction Log'!D590)</f>
        <v/>
      </c>
      <c r="E575" s="92" t="str">
        <f>IF('Prediction Log'!E590=0, "",'Prediction Log'!E590)</f>
        <v/>
      </c>
      <c r="F575" s="92" t="str">
        <f>IF('Prediction Log'!I590=0, "",'Prediction Log'!I590)</f>
        <v/>
      </c>
      <c r="G575" s="70" t="str">
        <f>IF(ISBLANK(Games!B572), "",'Prediction Log'!$J590)</f>
        <v/>
      </c>
      <c r="H575" s="93" t="str">
        <f>'Prediction Log'!$K590</f>
        <v/>
      </c>
      <c r="I575" s="92" t="str">
        <f>IF(ISBLANK(Games!M572), "",IF(AND(Games!M572="",Games!N572=""),"",IF(ISTEXT(Games!N572), "Side",Games!M572)))</f>
        <v/>
      </c>
      <c r="J575" s="92" t="str">
        <f>IF(ISBLANK(Games!M572), "",IF('Bet Log'!$I575="Spread", Games!O572, ""))</f>
        <v/>
      </c>
      <c r="K575" s="92" t="str">
        <f>IF(ISBLANK(Games!N572), "",IF(ISTEXT(Games!N572), Games!N572, ""))</f>
        <v/>
      </c>
      <c r="L575" s="92" t="str">
        <f>IF(ISBLANK(Games!Q572), "", Games!Q572)</f>
        <v/>
      </c>
      <c r="M575" s="92"/>
      <c r="N575" s="94"/>
      <c r="O575" s="94"/>
      <c r="P575" s="95"/>
      <c r="Q575" s="95"/>
      <c r="R575" s="95"/>
      <c r="S575" s="95"/>
      <c r="T575" s="96" t="n">
        <f t="shared" si="2"/>
        <v>0</v>
      </c>
      <c r="U575" s="96" t="n">
        <f t="shared" si="3"/>
        <v>0</v>
      </c>
      <c r="V575" s="96" t="n">
        <f t="shared" si="4"/>
        <v>0</v>
      </c>
      <c r="W575" s="96" t="n">
        <f t="shared" si="5"/>
        <v>0</v>
      </c>
      <c r="X575" s="96" t="n">
        <f t="shared" si="6"/>
        <v>0</v>
      </c>
      <c r="Y575" s="96" t="n">
        <f t="shared" si="7"/>
        <v>0</v>
      </c>
      <c r="Z575" s="95" t="str">
        <f>IF(OR(ISBLANK('Prediction Log'!N590),ISBLANK('Bet Log'!$N575)), "", IF('Prediction Log'!W590="Y", "W", "L"))</f>
        <v/>
      </c>
      <c r="AA575" s="96" t="str">
        <f t="shared" si="8"/>
        <v/>
      </c>
      <c r="AB575" s="95" t="str">
        <f>IF(OR(ISBLANK('Prediction Log'!N590),ISBLANK('Bet Log'!$O575)), "", IF('Prediction Log'!X590="Y", "W", "L"))</f>
        <v/>
      </c>
      <c r="AC575" s="96" t="str">
        <f t="shared" si="9"/>
        <v/>
      </c>
      <c r="AD575" s="95"/>
      <c r="AE575" s="92" t="str">
        <f t="shared" si="10"/>
        <v/>
      </c>
      <c r="AF575" s="97" t="n">
        <f>IF(ISERROR('Bet Log'!$AA575+'Bet Log'!$AC575+'Bet Log'!$AE575), "", 'Bet Log'!$AA575+'Bet Log'!$AC575+'Bet Log'!$AE575)</f>
        <v>0</v>
      </c>
    </row>
    <row r="576" ht="14.25" customHeight="1">
      <c r="A576" s="92" t="str">
        <f>Games!A573</f>
        <v/>
      </c>
      <c r="B576" s="92" t="str">
        <f>IF('Prediction Log'!B591=0, "",'Prediction Log'!B591)</f>
        <v/>
      </c>
      <c r="C576" s="92" t="str">
        <f>IF('Prediction Log'!C591=0, "",'Prediction Log'!C591)</f>
        <v/>
      </c>
      <c r="D576" s="92" t="str">
        <f>IF('Prediction Log'!D591=0, "",'Prediction Log'!D591)</f>
        <v/>
      </c>
      <c r="E576" s="92" t="str">
        <f>IF('Prediction Log'!E591=0, "",'Prediction Log'!E591)</f>
        <v/>
      </c>
      <c r="F576" s="92" t="str">
        <f>IF('Prediction Log'!I591=0, "",'Prediction Log'!I591)</f>
        <v/>
      </c>
      <c r="G576" s="70" t="str">
        <f>IF(ISBLANK(Games!B573), "",'Prediction Log'!$J591)</f>
        <v/>
      </c>
      <c r="H576" s="93" t="str">
        <f>'Prediction Log'!$K591</f>
        <v/>
      </c>
      <c r="I576" s="92" t="str">
        <f>IF(ISBLANK(Games!M573), "",IF(AND(Games!M573="",Games!N573=""),"",IF(ISTEXT(Games!N573), "Side",Games!M573)))</f>
        <v/>
      </c>
      <c r="J576" s="92" t="str">
        <f>IF(ISBLANK(Games!M573), "",IF('Bet Log'!$I576="Spread", Games!O573, ""))</f>
        <v/>
      </c>
      <c r="K576" s="92" t="str">
        <f>IF(ISBLANK(Games!N573), "",IF(ISTEXT(Games!N573), Games!N573, ""))</f>
        <v/>
      </c>
      <c r="L576" s="92" t="str">
        <f>IF(ISBLANK(Games!Q573), "", Games!Q573)</f>
        <v/>
      </c>
      <c r="M576" s="92"/>
      <c r="N576" s="94"/>
      <c r="O576" s="94"/>
      <c r="P576" s="95"/>
      <c r="Q576" s="95"/>
      <c r="R576" s="95"/>
      <c r="S576" s="95"/>
      <c r="T576" s="96" t="n">
        <f t="shared" si="2"/>
        <v>0</v>
      </c>
      <c r="U576" s="96" t="n">
        <f t="shared" si="3"/>
        <v>0</v>
      </c>
      <c r="V576" s="96" t="n">
        <f t="shared" si="4"/>
        <v>0</v>
      </c>
      <c r="W576" s="96" t="n">
        <f t="shared" si="5"/>
        <v>0</v>
      </c>
      <c r="X576" s="96" t="n">
        <f t="shared" si="6"/>
        <v>0</v>
      </c>
      <c r="Y576" s="96" t="n">
        <f t="shared" si="7"/>
        <v>0</v>
      </c>
      <c r="Z576" s="95" t="str">
        <f>IF(OR(ISBLANK('Prediction Log'!N591),ISBLANK('Bet Log'!$N576)), "", IF('Prediction Log'!W591="Y", "W", "L"))</f>
        <v/>
      </c>
      <c r="AA576" s="96" t="str">
        <f t="shared" si="8"/>
        <v/>
      </c>
      <c r="AB576" s="95" t="str">
        <f>IF(OR(ISBLANK('Prediction Log'!N591),ISBLANK('Bet Log'!$O576)), "", IF('Prediction Log'!X591="Y", "W", "L"))</f>
        <v/>
      </c>
      <c r="AC576" s="96" t="str">
        <f t="shared" si="9"/>
        <v/>
      </c>
      <c r="AD576" s="95"/>
      <c r="AE576" s="92" t="str">
        <f t="shared" si="10"/>
        <v/>
      </c>
      <c r="AF576" s="97" t="n">
        <f>IF(ISERROR('Bet Log'!$AA576+'Bet Log'!$AC576+'Bet Log'!$AE576), "", 'Bet Log'!$AA576+'Bet Log'!$AC576+'Bet Log'!$AE576)</f>
        <v>0</v>
      </c>
    </row>
    <row r="577" ht="14.25" customHeight="1">
      <c r="A577" s="92" t="str">
        <f>Games!A574</f>
        <v/>
      </c>
      <c r="B577" s="92" t="str">
        <f>IF('Prediction Log'!B592=0, "",'Prediction Log'!B592)</f>
        <v/>
      </c>
      <c r="C577" s="92" t="str">
        <f>IF('Prediction Log'!C592=0, "",'Prediction Log'!C592)</f>
        <v/>
      </c>
      <c r="D577" s="92" t="str">
        <f>IF('Prediction Log'!D592=0, "",'Prediction Log'!D592)</f>
        <v/>
      </c>
      <c r="E577" s="92" t="str">
        <f>IF('Prediction Log'!E592=0, "",'Prediction Log'!E592)</f>
        <v/>
      </c>
      <c r="F577" s="92" t="str">
        <f>IF('Prediction Log'!I592=0, "",'Prediction Log'!I592)</f>
        <v/>
      </c>
      <c r="G577" s="70" t="str">
        <f>IF(ISBLANK(Games!B574), "",'Prediction Log'!$J592)</f>
        <v/>
      </c>
      <c r="H577" s="93" t="str">
        <f>'Prediction Log'!$K592</f>
        <v/>
      </c>
      <c r="I577" s="92" t="str">
        <f>IF(ISBLANK(Games!M574), "",IF(AND(Games!M574="",Games!N574=""),"",IF(ISTEXT(Games!N574), "Side",Games!M574)))</f>
        <v/>
      </c>
      <c r="J577" s="92" t="str">
        <f>IF(ISBLANK(Games!M574), "",IF('Bet Log'!$I577="Spread", Games!O574, ""))</f>
        <v/>
      </c>
      <c r="K577" s="92" t="str">
        <f>IF(ISBLANK(Games!N574), "",IF(ISTEXT(Games!N574), Games!N574, ""))</f>
        <v/>
      </c>
      <c r="L577" s="92" t="str">
        <f>IF(ISBLANK(Games!Q574), "", Games!Q574)</f>
        <v/>
      </c>
      <c r="M577" s="92"/>
      <c r="N577" s="94"/>
      <c r="O577" s="94"/>
      <c r="P577" s="95"/>
      <c r="Q577" s="95"/>
      <c r="R577" s="95"/>
      <c r="S577" s="95"/>
      <c r="T577" s="96" t="n">
        <f t="shared" si="2"/>
        <v>0</v>
      </c>
      <c r="U577" s="96" t="n">
        <f t="shared" si="3"/>
        <v>0</v>
      </c>
      <c r="V577" s="96" t="n">
        <f t="shared" si="4"/>
        <v>0</v>
      </c>
      <c r="W577" s="96" t="n">
        <f t="shared" si="5"/>
        <v>0</v>
      </c>
      <c r="X577" s="96" t="n">
        <f t="shared" si="6"/>
        <v>0</v>
      </c>
      <c r="Y577" s="96" t="n">
        <f t="shared" si="7"/>
        <v>0</v>
      </c>
      <c r="Z577" s="95" t="str">
        <f>IF(OR(ISBLANK('Prediction Log'!N592),ISBLANK('Bet Log'!$N577)), "", IF('Prediction Log'!W592="Y", "W", "L"))</f>
        <v/>
      </c>
      <c r="AA577" s="96" t="str">
        <f t="shared" si="8"/>
        <v/>
      </c>
      <c r="AB577" s="95" t="str">
        <f>IF(OR(ISBLANK('Prediction Log'!N592),ISBLANK('Bet Log'!$O577)), "", IF('Prediction Log'!X592="Y", "W", "L"))</f>
        <v/>
      </c>
      <c r="AC577" s="96" t="str">
        <f t="shared" si="9"/>
        <v/>
      </c>
      <c r="AD577" s="95"/>
      <c r="AE577" s="92" t="str">
        <f t="shared" si="10"/>
        <v/>
      </c>
      <c r="AF577" s="97" t="n">
        <f>IF(ISERROR('Bet Log'!$AA577+'Bet Log'!$AC577+'Bet Log'!$AE577), "", 'Bet Log'!$AA577+'Bet Log'!$AC577+'Bet Log'!$AE577)</f>
        <v>0</v>
      </c>
    </row>
    <row r="578" ht="14.25" customHeight="1">
      <c r="A578" s="92" t="str">
        <f>Games!A575</f>
        <v/>
      </c>
      <c r="B578" s="92" t="str">
        <f>IF('Prediction Log'!B593=0, "",'Prediction Log'!B593)</f>
        <v/>
      </c>
      <c r="C578" s="92" t="str">
        <f>IF('Prediction Log'!C593=0, "",'Prediction Log'!C593)</f>
        <v/>
      </c>
      <c r="D578" s="92" t="str">
        <f>IF('Prediction Log'!D593=0, "",'Prediction Log'!D593)</f>
        <v/>
      </c>
      <c r="E578" s="92" t="str">
        <f>IF('Prediction Log'!E593=0, "",'Prediction Log'!E593)</f>
        <v/>
      </c>
      <c r="F578" s="92" t="str">
        <f>IF('Prediction Log'!I593=0, "",'Prediction Log'!I593)</f>
        <v/>
      </c>
      <c r="G578" s="70" t="str">
        <f>IF(ISBLANK(Games!B575), "",'Prediction Log'!$J593)</f>
        <v/>
      </c>
      <c r="H578" s="93" t="str">
        <f>'Prediction Log'!$K593</f>
        <v/>
      </c>
      <c r="I578" s="92" t="str">
        <f>IF(ISBLANK(Games!M575), "",IF(AND(Games!M575="",Games!N575=""),"",IF(ISTEXT(Games!N575), "Side",Games!M575)))</f>
        <v/>
      </c>
      <c r="J578" s="92" t="str">
        <f>IF(ISBLANK(Games!M575), "",IF('Bet Log'!$I578="Spread", Games!O575, ""))</f>
        <v/>
      </c>
      <c r="K578" s="92" t="str">
        <f>IF(ISBLANK(Games!N575), "",IF(ISTEXT(Games!N575), Games!N575, ""))</f>
        <v/>
      </c>
      <c r="L578" s="92" t="str">
        <f>IF(ISBLANK(Games!Q575), "", Games!Q575)</f>
        <v/>
      </c>
      <c r="M578" s="92"/>
      <c r="N578" s="94"/>
      <c r="O578" s="94"/>
      <c r="P578" s="95"/>
      <c r="Q578" s="95"/>
      <c r="R578" s="95"/>
      <c r="S578" s="95"/>
      <c r="T578" s="96" t="n">
        <f t="shared" si="2"/>
        <v>0</v>
      </c>
      <c r="U578" s="96" t="n">
        <f t="shared" si="3"/>
        <v>0</v>
      </c>
      <c r="V578" s="96" t="n">
        <f t="shared" si="4"/>
        <v>0</v>
      </c>
      <c r="W578" s="96" t="n">
        <f t="shared" si="5"/>
        <v>0</v>
      </c>
      <c r="X578" s="96" t="n">
        <f t="shared" si="6"/>
        <v>0</v>
      </c>
      <c r="Y578" s="96" t="n">
        <f t="shared" si="7"/>
        <v>0</v>
      </c>
      <c r="Z578" s="95" t="str">
        <f>IF(OR(ISBLANK('Prediction Log'!N593),ISBLANK('Bet Log'!$N578)), "", IF('Prediction Log'!W593="Y", "W", "L"))</f>
        <v/>
      </c>
      <c r="AA578" s="96" t="str">
        <f t="shared" si="8"/>
        <v/>
      </c>
      <c r="AB578" s="95" t="str">
        <f>IF(OR(ISBLANK('Prediction Log'!N593),ISBLANK('Bet Log'!$O578)), "", IF('Prediction Log'!X593="Y", "W", "L"))</f>
        <v/>
      </c>
      <c r="AC578" s="96" t="str">
        <f t="shared" si="9"/>
        <v/>
      </c>
      <c r="AD578" s="95"/>
      <c r="AE578" s="92" t="str">
        <f t="shared" si="10"/>
        <v/>
      </c>
      <c r="AF578" s="97" t="n">
        <f>IF(ISERROR('Bet Log'!$AA578+'Bet Log'!$AC578+'Bet Log'!$AE578), "", 'Bet Log'!$AA578+'Bet Log'!$AC578+'Bet Log'!$AE578)</f>
        <v>0</v>
      </c>
    </row>
    <row r="579" ht="14.25" customHeight="1">
      <c r="A579" s="92" t="str">
        <f>Games!A576</f>
        <v/>
      </c>
      <c r="B579" s="92" t="str">
        <f>IF('Prediction Log'!B594=0, "",'Prediction Log'!B594)</f>
        <v/>
      </c>
      <c r="C579" s="92" t="str">
        <f>IF('Prediction Log'!C594=0, "",'Prediction Log'!C594)</f>
        <v/>
      </c>
      <c r="D579" s="92" t="str">
        <f>IF('Prediction Log'!D594=0, "",'Prediction Log'!D594)</f>
        <v/>
      </c>
      <c r="E579" s="92" t="str">
        <f>IF('Prediction Log'!E594=0, "",'Prediction Log'!E594)</f>
        <v/>
      </c>
      <c r="F579" s="92" t="str">
        <f>IF('Prediction Log'!I594=0, "",'Prediction Log'!I594)</f>
        <v/>
      </c>
      <c r="G579" s="70" t="str">
        <f>IF(ISBLANK(Games!B576), "",'Prediction Log'!$J594)</f>
        <v/>
      </c>
      <c r="H579" s="93" t="str">
        <f>'Prediction Log'!$K594</f>
        <v/>
      </c>
      <c r="I579" s="92" t="str">
        <f>IF(ISBLANK(Games!M576), "",IF(AND(Games!M576="",Games!N576=""),"",IF(ISTEXT(Games!N576), "Side",Games!M576)))</f>
        <v/>
      </c>
      <c r="J579" s="92" t="str">
        <f>IF(ISBLANK(Games!M576), "",IF('Bet Log'!$I579="Spread", Games!O576, ""))</f>
        <v/>
      </c>
      <c r="K579" s="92" t="str">
        <f>IF(ISBLANK(Games!N576), "",IF(ISTEXT(Games!N576), Games!N576, ""))</f>
        <v/>
      </c>
      <c r="L579" s="92" t="str">
        <f>IF(ISBLANK(Games!Q576), "", Games!Q576)</f>
        <v/>
      </c>
      <c r="M579" s="92"/>
      <c r="N579" s="94"/>
      <c r="O579" s="94"/>
      <c r="P579" s="95"/>
      <c r="Q579" s="95"/>
      <c r="R579" s="95"/>
      <c r="S579" s="95"/>
      <c r="T579" s="96" t="n">
        <f t="shared" si="2"/>
        <v>0</v>
      </c>
      <c r="U579" s="96" t="n">
        <f t="shared" si="3"/>
        <v>0</v>
      </c>
      <c r="V579" s="96" t="n">
        <f t="shared" si="4"/>
        <v>0</v>
      </c>
      <c r="W579" s="96" t="n">
        <f t="shared" si="5"/>
        <v>0</v>
      </c>
      <c r="X579" s="96" t="n">
        <f t="shared" si="6"/>
        <v>0</v>
      </c>
      <c r="Y579" s="96" t="n">
        <f t="shared" si="7"/>
        <v>0</v>
      </c>
      <c r="Z579" s="95" t="str">
        <f>IF(OR(ISBLANK('Prediction Log'!N594),ISBLANK('Bet Log'!$N579)), "", IF('Prediction Log'!W594="Y", "W", "L"))</f>
        <v/>
      </c>
      <c r="AA579" s="96" t="str">
        <f t="shared" si="8"/>
        <v/>
      </c>
      <c r="AB579" s="95" t="str">
        <f>IF(OR(ISBLANK('Prediction Log'!N594),ISBLANK('Bet Log'!$O579)), "", IF('Prediction Log'!X594="Y", "W", "L"))</f>
        <v/>
      </c>
      <c r="AC579" s="96" t="str">
        <f t="shared" si="9"/>
        <v/>
      </c>
      <c r="AD579" s="95"/>
      <c r="AE579" s="92" t="str">
        <f t="shared" si="10"/>
        <v/>
      </c>
      <c r="AF579" s="97" t="n">
        <f>IF(ISERROR('Bet Log'!$AA579+'Bet Log'!$AC579+'Bet Log'!$AE579), "", 'Bet Log'!$AA579+'Bet Log'!$AC579+'Bet Log'!$AE579)</f>
        <v>0</v>
      </c>
    </row>
    <row r="580" ht="14.25" customHeight="1">
      <c r="A580" s="92" t="str">
        <f>Games!A577</f>
        <v/>
      </c>
      <c r="B580" s="92" t="str">
        <f>IF('Prediction Log'!B595=0, "",'Prediction Log'!B595)</f>
        <v/>
      </c>
      <c r="C580" s="92" t="str">
        <f>IF('Prediction Log'!C595=0, "",'Prediction Log'!C595)</f>
        <v/>
      </c>
      <c r="D580" s="92" t="str">
        <f>IF('Prediction Log'!D595=0, "",'Prediction Log'!D595)</f>
        <v/>
      </c>
      <c r="E580" s="92" t="str">
        <f>IF('Prediction Log'!E595=0, "",'Prediction Log'!E595)</f>
        <v/>
      </c>
      <c r="F580" s="92" t="str">
        <f>IF('Prediction Log'!I595=0, "",'Prediction Log'!I595)</f>
        <v/>
      </c>
      <c r="G580" s="70" t="str">
        <f>IF(ISBLANK(Games!B577), "",'Prediction Log'!$J595)</f>
        <v/>
      </c>
      <c r="H580" s="93" t="str">
        <f>'Prediction Log'!$K595</f>
        <v/>
      </c>
      <c r="I580" s="92" t="str">
        <f>IF(ISBLANK(Games!M577), "",IF(AND(Games!M577="",Games!N577=""),"",IF(ISTEXT(Games!N577), "Side",Games!M577)))</f>
        <v/>
      </c>
      <c r="J580" s="92" t="str">
        <f>IF(ISBLANK(Games!M577), "",IF('Bet Log'!$I580="Spread", Games!O577, ""))</f>
        <v/>
      </c>
      <c r="K580" s="92" t="str">
        <f>IF(ISBLANK(Games!N577), "",IF(ISTEXT(Games!N577), Games!N577, ""))</f>
        <v/>
      </c>
      <c r="L580" s="92" t="str">
        <f>IF(ISBLANK(Games!Q577), "", Games!Q577)</f>
        <v/>
      </c>
      <c r="M580" s="92"/>
      <c r="N580" s="94"/>
      <c r="O580" s="94"/>
      <c r="P580" s="95"/>
      <c r="Q580" s="95"/>
      <c r="R580" s="95"/>
      <c r="S580" s="95"/>
      <c r="T580" s="96" t="n">
        <f t="shared" si="2"/>
        <v>0</v>
      </c>
      <c r="U580" s="96" t="n">
        <f t="shared" si="3"/>
        <v>0</v>
      </c>
      <c r="V580" s="96" t="n">
        <f t="shared" si="4"/>
        <v>0</v>
      </c>
      <c r="W580" s="96" t="n">
        <f t="shared" si="5"/>
        <v>0</v>
      </c>
      <c r="X580" s="96" t="n">
        <f t="shared" si="6"/>
        <v>0</v>
      </c>
      <c r="Y580" s="96" t="n">
        <f t="shared" si="7"/>
        <v>0</v>
      </c>
      <c r="Z580" s="95" t="str">
        <f>IF(OR(ISBLANK('Prediction Log'!N595),ISBLANK('Bet Log'!$N580)), "", IF('Prediction Log'!W595="Y", "W", "L"))</f>
        <v/>
      </c>
      <c r="AA580" s="96" t="str">
        <f t="shared" si="8"/>
        <v/>
      </c>
      <c r="AB580" s="95" t="str">
        <f>IF(OR(ISBLANK('Prediction Log'!N595),ISBLANK('Bet Log'!$O580)), "", IF('Prediction Log'!X595="Y", "W", "L"))</f>
        <v/>
      </c>
      <c r="AC580" s="96" t="str">
        <f t="shared" si="9"/>
        <v/>
      </c>
      <c r="AD580" s="95"/>
      <c r="AE580" s="92" t="str">
        <f t="shared" si="10"/>
        <v/>
      </c>
      <c r="AF580" s="97" t="n">
        <f>IF(ISERROR('Bet Log'!$AA580+'Bet Log'!$AC580+'Bet Log'!$AE580), "", 'Bet Log'!$AA580+'Bet Log'!$AC580+'Bet Log'!$AE580)</f>
        <v>0</v>
      </c>
    </row>
    <row r="581" ht="14.25" customHeight="1">
      <c r="A581" s="92" t="str">
        <f>Games!A578</f>
        <v/>
      </c>
      <c r="B581" s="92" t="str">
        <f>IF('Prediction Log'!B596=0, "",'Prediction Log'!B596)</f>
        <v/>
      </c>
      <c r="C581" s="92" t="str">
        <f>IF('Prediction Log'!C596=0, "",'Prediction Log'!C596)</f>
        <v/>
      </c>
      <c r="D581" s="92" t="str">
        <f>IF('Prediction Log'!D596=0, "",'Prediction Log'!D596)</f>
        <v/>
      </c>
      <c r="E581" s="92" t="str">
        <f>IF('Prediction Log'!E596=0, "",'Prediction Log'!E596)</f>
        <v/>
      </c>
      <c r="F581" s="92" t="str">
        <f>IF('Prediction Log'!I596=0, "",'Prediction Log'!I596)</f>
        <v/>
      </c>
      <c r="G581" s="70" t="str">
        <f>IF(ISBLANK(Games!B578), "",'Prediction Log'!$J596)</f>
        <v/>
      </c>
      <c r="H581" s="93" t="str">
        <f>'Prediction Log'!$K596</f>
        <v/>
      </c>
      <c r="I581" s="92" t="str">
        <f>IF(ISBLANK(Games!M578), "",IF(AND(Games!M578="",Games!N578=""),"",IF(ISTEXT(Games!N578), "Side",Games!M578)))</f>
        <v/>
      </c>
      <c r="J581" s="92" t="str">
        <f>IF(ISBLANK(Games!M578), "",IF('Bet Log'!$I581="Spread", Games!O578, ""))</f>
        <v/>
      </c>
      <c r="K581" s="92" t="str">
        <f>IF(ISBLANK(Games!N578), "",IF(ISTEXT(Games!N578), Games!N578, ""))</f>
        <v/>
      </c>
      <c r="L581" s="92" t="str">
        <f>IF(ISBLANK(Games!Q578), "", Games!Q578)</f>
        <v/>
      </c>
      <c r="M581" s="92"/>
      <c r="N581" s="94"/>
      <c r="O581" s="94"/>
      <c r="P581" s="95"/>
      <c r="Q581" s="95"/>
      <c r="R581" s="95"/>
      <c r="S581" s="95"/>
      <c r="T581" s="96" t="n">
        <f t="shared" si="2"/>
        <v>0</v>
      </c>
      <c r="U581" s="96" t="n">
        <f t="shared" si="3"/>
        <v>0</v>
      </c>
      <c r="V581" s="96" t="n">
        <f t="shared" si="4"/>
        <v>0</v>
      </c>
      <c r="W581" s="96" t="n">
        <f t="shared" si="5"/>
        <v>0</v>
      </c>
      <c r="X581" s="96" t="n">
        <f t="shared" si="6"/>
        <v>0</v>
      </c>
      <c r="Y581" s="96" t="n">
        <f t="shared" si="7"/>
        <v>0</v>
      </c>
      <c r="Z581" s="95" t="str">
        <f>IF(OR(ISBLANK('Prediction Log'!N596),ISBLANK('Bet Log'!$N581)), "", IF('Prediction Log'!W596="Y", "W", "L"))</f>
        <v/>
      </c>
      <c r="AA581" s="96" t="str">
        <f t="shared" si="8"/>
        <v/>
      </c>
      <c r="AB581" s="95" t="str">
        <f>IF(OR(ISBLANK('Prediction Log'!N596),ISBLANK('Bet Log'!$O581)), "", IF('Prediction Log'!X596="Y", "W", "L"))</f>
        <v/>
      </c>
      <c r="AC581" s="96" t="str">
        <f t="shared" si="9"/>
        <v/>
      </c>
      <c r="AD581" s="95"/>
      <c r="AE581" s="92" t="str">
        <f t="shared" si="10"/>
        <v/>
      </c>
      <c r="AF581" s="97" t="n">
        <f>IF(ISERROR('Bet Log'!$AA581+'Bet Log'!$AC581+'Bet Log'!$AE581), "", 'Bet Log'!$AA581+'Bet Log'!$AC581+'Bet Log'!$AE581)</f>
        <v>0</v>
      </c>
    </row>
    <row r="582" ht="14.25" customHeight="1">
      <c r="A582" s="92" t="str">
        <f>Games!A579</f>
        <v/>
      </c>
      <c r="B582" s="92" t="str">
        <f>IF('Prediction Log'!B597=0, "",'Prediction Log'!B597)</f>
        <v/>
      </c>
      <c r="C582" s="92" t="str">
        <f>IF('Prediction Log'!C597=0, "",'Prediction Log'!C597)</f>
        <v/>
      </c>
      <c r="D582" s="92" t="str">
        <f>IF('Prediction Log'!D597=0, "",'Prediction Log'!D597)</f>
        <v/>
      </c>
      <c r="E582" s="92" t="str">
        <f>IF('Prediction Log'!E597=0, "",'Prediction Log'!E597)</f>
        <v/>
      </c>
      <c r="F582" s="92" t="str">
        <f>IF('Prediction Log'!I597=0, "",'Prediction Log'!I597)</f>
        <v/>
      </c>
      <c r="G582" s="70" t="str">
        <f>IF(ISBLANK(Games!B579), "",'Prediction Log'!$J597)</f>
        <v/>
      </c>
      <c r="H582" s="93" t="str">
        <f>'Prediction Log'!$K597</f>
        <v/>
      </c>
      <c r="I582" s="92" t="str">
        <f>IF(ISBLANK(Games!M579), "",IF(AND(Games!M579="",Games!N579=""),"",IF(ISTEXT(Games!N579), "Side",Games!M579)))</f>
        <v/>
      </c>
      <c r="J582" s="92" t="str">
        <f>IF(ISBLANK(Games!M579), "",IF('Bet Log'!$I582="Spread", Games!O579, ""))</f>
        <v/>
      </c>
      <c r="K582" s="92" t="str">
        <f>IF(ISBLANK(Games!N579), "",IF(ISTEXT(Games!N579), Games!N579, ""))</f>
        <v/>
      </c>
      <c r="L582" s="92" t="str">
        <f>IF(ISBLANK(Games!Q579), "", Games!Q579)</f>
        <v/>
      </c>
      <c r="M582" s="92"/>
      <c r="N582" s="94"/>
      <c r="O582" s="94"/>
      <c r="P582" s="95"/>
      <c r="Q582" s="95"/>
      <c r="R582" s="95"/>
      <c r="S582" s="95"/>
      <c r="T582" s="96" t="n">
        <f t="shared" si="2"/>
        <v>0</v>
      </c>
      <c r="U582" s="96" t="n">
        <f t="shared" si="3"/>
        <v>0</v>
      </c>
      <c r="V582" s="96" t="n">
        <f t="shared" si="4"/>
        <v>0</v>
      </c>
      <c r="W582" s="96" t="n">
        <f t="shared" si="5"/>
        <v>0</v>
      </c>
      <c r="X582" s="96" t="n">
        <f t="shared" si="6"/>
        <v>0</v>
      </c>
      <c r="Y582" s="96" t="n">
        <f t="shared" si="7"/>
        <v>0</v>
      </c>
      <c r="Z582" s="95" t="str">
        <f>IF(OR(ISBLANK('Prediction Log'!N597),ISBLANK('Bet Log'!$N582)), "", IF('Prediction Log'!W597="Y", "W", "L"))</f>
        <v/>
      </c>
      <c r="AA582" s="96" t="str">
        <f t="shared" si="8"/>
        <v/>
      </c>
      <c r="AB582" s="95" t="str">
        <f>IF(OR(ISBLANK('Prediction Log'!N597),ISBLANK('Bet Log'!$O582)), "", IF('Prediction Log'!X597="Y", "W", "L"))</f>
        <v/>
      </c>
      <c r="AC582" s="96" t="str">
        <f t="shared" si="9"/>
        <v/>
      </c>
      <c r="AD582" s="95"/>
      <c r="AE582" s="92" t="str">
        <f t="shared" si="10"/>
        <v/>
      </c>
      <c r="AF582" s="97" t="n">
        <f>IF(ISERROR('Bet Log'!$AA582+'Bet Log'!$AC582+'Bet Log'!$AE582), "", 'Bet Log'!$AA582+'Bet Log'!$AC582+'Bet Log'!$AE582)</f>
        <v>0</v>
      </c>
    </row>
    <row r="583" ht="14.25" customHeight="1">
      <c r="A583" s="92" t="str">
        <f>Games!A580</f>
        <v/>
      </c>
      <c r="B583" s="92" t="str">
        <f>IF('Prediction Log'!B598=0, "",'Prediction Log'!B598)</f>
        <v/>
      </c>
      <c r="C583" s="92" t="str">
        <f>IF('Prediction Log'!C598=0, "",'Prediction Log'!C598)</f>
        <v/>
      </c>
      <c r="D583" s="92" t="str">
        <f>IF('Prediction Log'!D598=0, "",'Prediction Log'!D598)</f>
        <v/>
      </c>
      <c r="E583" s="92" t="str">
        <f>IF('Prediction Log'!E598=0, "",'Prediction Log'!E598)</f>
        <v/>
      </c>
      <c r="F583" s="92" t="str">
        <f>IF('Prediction Log'!I598=0, "",'Prediction Log'!I598)</f>
        <v/>
      </c>
      <c r="G583" s="70" t="str">
        <f>IF(ISBLANK(Games!B580), "",'Prediction Log'!$J598)</f>
        <v/>
      </c>
      <c r="H583" s="93" t="str">
        <f>'Prediction Log'!$K598</f>
        <v/>
      </c>
      <c r="I583" s="92" t="str">
        <f>IF(ISBLANK(Games!M580), "",IF(AND(Games!M580="",Games!N580=""),"",IF(ISTEXT(Games!N580), "Side",Games!M580)))</f>
        <v/>
      </c>
      <c r="J583" s="92" t="str">
        <f>IF(ISBLANK(Games!M580), "",IF('Bet Log'!$I583="Spread", Games!O580, ""))</f>
        <v/>
      </c>
      <c r="K583" s="92" t="str">
        <f>IF(ISBLANK(Games!N580), "",IF(ISTEXT(Games!N580), Games!N580, ""))</f>
        <v/>
      </c>
      <c r="L583" s="92" t="str">
        <f>IF(ISBLANK(Games!Q580), "", Games!Q580)</f>
        <v/>
      </c>
      <c r="M583" s="92"/>
      <c r="N583" s="94"/>
      <c r="O583" s="94"/>
      <c r="P583" s="95"/>
      <c r="Q583" s="95"/>
      <c r="R583" s="95"/>
      <c r="S583" s="95"/>
      <c r="T583" s="96" t="n">
        <f t="shared" si="2"/>
        <v>0</v>
      </c>
      <c r="U583" s="96" t="n">
        <f t="shared" si="3"/>
        <v>0</v>
      </c>
      <c r="V583" s="96" t="n">
        <f t="shared" si="4"/>
        <v>0</v>
      </c>
      <c r="W583" s="96" t="n">
        <f t="shared" si="5"/>
        <v>0</v>
      </c>
      <c r="X583" s="96" t="n">
        <f t="shared" si="6"/>
        <v>0</v>
      </c>
      <c r="Y583" s="96" t="n">
        <f t="shared" si="7"/>
        <v>0</v>
      </c>
      <c r="Z583" s="95" t="str">
        <f>IF(OR(ISBLANK('Prediction Log'!N598),ISBLANK('Bet Log'!$N583)), "", IF('Prediction Log'!W598="Y", "W", "L"))</f>
        <v/>
      </c>
      <c r="AA583" s="96" t="str">
        <f t="shared" si="8"/>
        <v/>
      </c>
      <c r="AB583" s="95" t="str">
        <f>IF(OR(ISBLANK('Prediction Log'!N598),ISBLANK('Bet Log'!$O583)), "", IF('Prediction Log'!X598="Y", "W", "L"))</f>
        <v/>
      </c>
      <c r="AC583" s="96" t="str">
        <f t="shared" si="9"/>
        <v/>
      </c>
      <c r="AD583" s="95"/>
      <c r="AE583" s="92" t="str">
        <f t="shared" si="10"/>
        <v/>
      </c>
      <c r="AF583" s="97" t="n">
        <f>IF(ISERROR('Bet Log'!$AA583+'Bet Log'!$AC583+'Bet Log'!$AE583), "", 'Bet Log'!$AA583+'Bet Log'!$AC583+'Bet Log'!$AE583)</f>
        <v>0</v>
      </c>
    </row>
    <row r="584" ht="14.25" customHeight="1">
      <c r="A584" s="92" t="str">
        <f>Games!A581</f>
        <v/>
      </c>
      <c r="B584" s="92" t="str">
        <f>IF('Prediction Log'!B599=0, "",'Prediction Log'!B599)</f>
        <v/>
      </c>
      <c r="C584" s="92" t="str">
        <f>IF('Prediction Log'!C599=0, "",'Prediction Log'!C599)</f>
        <v/>
      </c>
      <c r="D584" s="92" t="str">
        <f>IF('Prediction Log'!D599=0, "",'Prediction Log'!D599)</f>
        <v/>
      </c>
      <c r="E584" s="92" t="str">
        <f>IF('Prediction Log'!E599=0, "",'Prediction Log'!E599)</f>
        <v/>
      </c>
      <c r="F584" s="92" t="str">
        <f>IF('Prediction Log'!I599=0, "",'Prediction Log'!I599)</f>
        <v/>
      </c>
      <c r="G584" s="70" t="str">
        <f>IF(ISBLANK(Games!B581), "",'Prediction Log'!$J599)</f>
        <v/>
      </c>
      <c r="H584" s="93" t="str">
        <f>'Prediction Log'!$K599</f>
        <v/>
      </c>
      <c r="I584" s="92" t="str">
        <f>IF(ISBLANK(Games!M581), "",IF(AND(Games!M581="",Games!N581=""),"",IF(ISTEXT(Games!N581), "Side",Games!M581)))</f>
        <v/>
      </c>
      <c r="J584" s="92" t="str">
        <f>IF(ISBLANK(Games!M581), "",IF('Bet Log'!$I584="Spread", Games!O581, ""))</f>
        <v/>
      </c>
      <c r="K584" s="92" t="str">
        <f>IF(ISBLANK(Games!N581), "",IF(ISTEXT(Games!N581), Games!N581, ""))</f>
        <v/>
      </c>
      <c r="L584" s="92" t="str">
        <f>IF(ISBLANK(Games!Q581), "", Games!Q581)</f>
        <v/>
      </c>
      <c r="M584" s="92"/>
      <c r="N584" s="94"/>
      <c r="O584" s="94"/>
      <c r="P584" s="95"/>
      <c r="Q584" s="95"/>
      <c r="R584" s="95"/>
      <c r="S584" s="95"/>
      <c r="T584" s="96" t="n">
        <f t="shared" si="2"/>
        <v>0</v>
      </c>
      <c r="U584" s="96" t="n">
        <f t="shared" si="3"/>
        <v>0</v>
      </c>
      <c r="V584" s="96" t="n">
        <f t="shared" si="4"/>
        <v>0</v>
      </c>
      <c r="W584" s="96" t="n">
        <f t="shared" si="5"/>
        <v>0</v>
      </c>
      <c r="X584" s="96" t="n">
        <f t="shared" si="6"/>
        <v>0</v>
      </c>
      <c r="Y584" s="96" t="n">
        <f t="shared" si="7"/>
        <v>0</v>
      </c>
      <c r="Z584" s="95" t="str">
        <f>IF(OR(ISBLANK('Prediction Log'!N599),ISBLANK('Bet Log'!$N584)), "", IF('Prediction Log'!W599="Y", "W", "L"))</f>
        <v/>
      </c>
      <c r="AA584" s="96" t="str">
        <f t="shared" si="8"/>
        <v/>
      </c>
      <c r="AB584" s="95" t="str">
        <f>IF(OR(ISBLANK('Prediction Log'!N599),ISBLANK('Bet Log'!$O584)), "", IF('Prediction Log'!X599="Y", "W", "L"))</f>
        <v/>
      </c>
      <c r="AC584" s="96" t="str">
        <f t="shared" si="9"/>
        <v/>
      </c>
      <c r="AD584" s="95"/>
      <c r="AE584" s="92" t="str">
        <f t="shared" si="10"/>
        <v/>
      </c>
      <c r="AF584" s="97" t="n">
        <f>IF(ISERROR('Bet Log'!$AA584+'Bet Log'!$AC584+'Bet Log'!$AE584), "", 'Bet Log'!$AA584+'Bet Log'!$AC584+'Bet Log'!$AE584)</f>
        <v>0</v>
      </c>
    </row>
    <row r="585" ht="14.25" customHeight="1">
      <c r="A585" s="92" t="str">
        <f>Games!A582</f>
        <v/>
      </c>
      <c r="B585" s="92" t="str">
        <f>IF('Prediction Log'!B600=0, "",'Prediction Log'!B600)</f>
        <v/>
      </c>
      <c r="C585" s="92" t="str">
        <f>IF('Prediction Log'!C600=0, "",'Prediction Log'!C600)</f>
        <v/>
      </c>
      <c r="D585" s="92" t="str">
        <f>IF('Prediction Log'!D600=0, "",'Prediction Log'!D600)</f>
        <v/>
      </c>
      <c r="E585" s="92" t="str">
        <f>IF('Prediction Log'!E600=0, "",'Prediction Log'!E600)</f>
        <v/>
      </c>
      <c r="F585" s="92" t="str">
        <f>IF('Prediction Log'!I600=0, "",'Prediction Log'!I600)</f>
        <v/>
      </c>
      <c r="G585" s="70" t="str">
        <f>IF(ISBLANK(Games!B582), "",'Prediction Log'!$J600)</f>
        <v/>
      </c>
      <c r="H585" s="93" t="str">
        <f>'Prediction Log'!$K600</f>
        <v/>
      </c>
      <c r="I585" s="92" t="str">
        <f>IF(ISBLANK(Games!M582), "",IF(AND(Games!M582="",Games!N582=""),"",IF(ISTEXT(Games!N582), "Side",Games!M582)))</f>
        <v/>
      </c>
      <c r="J585" s="92" t="str">
        <f>IF(ISBLANK(Games!M582), "",IF('Bet Log'!$I585="Spread", Games!O582, ""))</f>
        <v/>
      </c>
      <c r="K585" s="92" t="str">
        <f>IF(ISBLANK(Games!N582), "",IF(ISTEXT(Games!N582), Games!N582, ""))</f>
        <v/>
      </c>
      <c r="L585" s="92" t="str">
        <f>IF(ISBLANK(Games!Q582), "", Games!Q582)</f>
        <v/>
      </c>
      <c r="M585" s="92"/>
      <c r="N585" s="94"/>
      <c r="O585" s="94"/>
      <c r="P585" s="95"/>
      <c r="Q585" s="95"/>
      <c r="R585" s="95"/>
      <c r="S585" s="95"/>
      <c r="T585" s="96" t="n">
        <f t="shared" si="2"/>
        <v>0</v>
      </c>
      <c r="U585" s="96" t="n">
        <f t="shared" si="3"/>
        <v>0</v>
      </c>
      <c r="V585" s="96" t="n">
        <f t="shared" si="4"/>
        <v>0</v>
      </c>
      <c r="W585" s="96" t="n">
        <f t="shared" si="5"/>
        <v>0</v>
      </c>
      <c r="X585" s="96" t="n">
        <f t="shared" si="6"/>
        <v>0</v>
      </c>
      <c r="Y585" s="96" t="n">
        <f t="shared" si="7"/>
        <v>0</v>
      </c>
      <c r="Z585" s="95" t="str">
        <f>IF(OR(ISBLANK('Prediction Log'!N600),ISBLANK('Bet Log'!$N585)), "", IF('Prediction Log'!W600="Y", "W", "L"))</f>
        <v/>
      </c>
      <c r="AA585" s="96" t="str">
        <f t="shared" si="8"/>
        <v/>
      </c>
      <c r="AB585" s="95" t="str">
        <f>IF(OR(ISBLANK('Prediction Log'!N600),ISBLANK('Bet Log'!$O585)), "", IF('Prediction Log'!X600="Y", "W", "L"))</f>
        <v/>
      </c>
      <c r="AC585" s="96" t="str">
        <f t="shared" si="9"/>
        <v/>
      </c>
      <c r="AD585" s="95"/>
      <c r="AE585" s="92" t="str">
        <f t="shared" si="10"/>
        <v/>
      </c>
      <c r="AF585" s="97" t="n">
        <f>IF(ISERROR('Bet Log'!$AA585+'Bet Log'!$AC585+'Bet Log'!$AE585), "", 'Bet Log'!$AA585+'Bet Log'!$AC585+'Bet Log'!$AE585)</f>
        <v>0</v>
      </c>
    </row>
    <row r="586" ht="14.25" customHeight="1">
      <c r="A586" s="92" t="str">
        <f>Games!A583</f>
        <v/>
      </c>
      <c r="B586" s="92" t="str">
        <f>IF('Prediction Log'!B601=0, "",'Prediction Log'!B601)</f>
        <v/>
      </c>
      <c r="C586" s="92" t="str">
        <f>IF('Prediction Log'!C601=0, "",'Prediction Log'!C601)</f>
        <v/>
      </c>
      <c r="D586" s="92" t="str">
        <f>IF('Prediction Log'!D601=0, "",'Prediction Log'!D601)</f>
        <v/>
      </c>
      <c r="E586" s="92" t="str">
        <f>IF('Prediction Log'!E601=0, "",'Prediction Log'!E601)</f>
        <v/>
      </c>
      <c r="F586" s="92" t="str">
        <f>IF('Prediction Log'!I601=0, "",'Prediction Log'!I601)</f>
        <v/>
      </c>
      <c r="G586" s="70" t="str">
        <f>IF(ISBLANK(Games!B583), "",'Prediction Log'!$J601)</f>
        <v/>
      </c>
      <c r="H586" s="93" t="str">
        <f>'Prediction Log'!$K601</f>
        <v/>
      </c>
      <c r="I586" s="92" t="str">
        <f>IF(ISBLANK(Games!M583), "",IF(AND(Games!M583="",Games!N583=""),"",IF(ISTEXT(Games!N583), "Side",Games!M583)))</f>
        <v/>
      </c>
      <c r="J586" s="92" t="str">
        <f>IF(ISBLANK(Games!M583), "",IF('Bet Log'!$I586="Spread", Games!O583, ""))</f>
        <v/>
      </c>
      <c r="K586" s="92" t="str">
        <f>IF(ISBLANK(Games!N583), "",IF(ISTEXT(Games!N583), Games!N583, ""))</f>
        <v/>
      </c>
      <c r="L586" s="92" t="str">
        <f>IF(ISBLANK(Games!Q583), "", Games!Q583)</f>
        <v/>
      </c>
      <c r="M586" s="92"/>
      <c r="N586" s="94"/>
      <c r="O586" s="94"/>
      <c r="P586" s="95"/>
      <c r="Q586" s="95"/>
      <c r="R586" s="95"/>
      <c r="S586" s="95"/>
      <c r="T586" s="96" t="n">
        <f t="shared" si="2"/>
        <v>0</v>
      </c>
      <c r="U586" s="96" t="n">
        <f t="shared" si="3"/>
        <v>0</v>
      </c>
      <c r="V586" s="96" t="n">
        <f t="shared" si="4"/>
        <v>0</v>
      </c>
      <c r="W586" s="96" t="n">
        <f t="shared" si="5"/>
        <v>0</v>
      </c>
      <c r="X586" s="96" t="n">
        <f t="shared" si="6"/>
        <v>0</v>
      </c>
      <c r="Y586" s="96" t="n">
        <f t="shared" si="7"/>
        <v>0</v>
      </c>
      <c r="Z586" s="95" t="str">
        <f>IF(OR(ISBLANK('Prediction Log'!N601),ISBLANK('Bet Log'!$N586)), "", IF('Prediction Log'!W601="Y", "W", "L"))</f>
        <v/>
      </c>
      <c r="AA586" s="96" t="str">
        <f t="shared" si="8"/>
        <v/>
      </c>
      <c r="AB586" s="95" t="str">
        <f>IF(OR(ISBLANK('Prediction Log'!N601),ISBLANK('Bet Log'!$O586)), "", IF('Prediction Log'!X601="Y", "W", "L"))</f>
        <v/>
      </c>
      <c r="AC586" s="96" t="str">
        <f t="shared" si="9"/>
        <v/>
      </c>
      <c r="AD586" s="95"/>
      <c r="AE586" s="92" t="str">
        <f t="shared" si="10"/>
        <v/>
      </c>
      <c r="AF586" s="97" t="n">
        <f>IF(ISERROR('Bet Log'!$AA586+'Bet Log'!$AC586+'Bet Log'!$AE586), "", 'Bet Log'!$AA586+'Bet Log'!$AC586+'Bet Log'!$AE586)</f>
        <v>0</v>
      </c>
    </row>
    <row r="587" ht="14.25" customHeight="1">
      <c r="A587" s="92" t="str">
        <f>Games!A584</f>
        <v/>
      </c>
      <c r="B587" s="92" t="str">
        <f>IF('Prediction Log'!B602=0, "",'Prediction Log'!B602)</f>
        <v/>
      </c>
      <c r="C587" s="92" t="str">
        <f>IF('Prediction Log'!C602=0, "",'Prediction Log'!C602)</f>
        <v/>
      </c>
      <c r="D587" s="92" t="str">
        <f>IF('Prediction Log'!D602=0, "",'Prediction Log'!D602)</f>
        <v/>
      </c>
      <c r="E587" s="92" t="str">
        <f>IF('Prediction Log'!E602=0, "",'Prediction Log'!E602)</f>
        <v/>
      </c>
      <c r="F587" s="92" t="str">
        <f>IF('Prediction Log'!I602=0, "",'Prediction Log'!I602)</f>
        <v/>
      </c>
      <c r="G587" s="70" t="str">
        <f>IF(ISBLANK(Games!B584), "",'Prediction Log'!$J602)</f>
        <v/>
      </c>
      <c r="H587" s="93" t="str">
        <f>'Prediction Log'!$K602</f>
        <v/>
      </c>
      <c r="I587" s="92" t="str">
        <f>IF(ISBLANK(Games!M584), "",IF(AND(Games!M584="",Games!N584=""),"",IF(ISTEXT(Games!N584), "Side",Games!M584)))</f>
        <v/>
      </c>
      <c r="J587" s="92" t="str">
        <f>IF(ISBLANK(Games!M584), "",IF('Bet Log'!$I587="Spread", Games!O584, ""))</f>
        <v/>
      </c>
      <c r="K587" s="92" t="str">
        <f>IF(ISBLANK(Games!N584), "",IF(ISTEXT(Games!N584), Games!N584, ""))</f>
        <v/>
      </c>
      <c r="L587" s="92" t="str">
        <f>IF(ISBLANK(Games!Q584), "", Games!Q584)</f>
        <v/>
      </c>
      <c r="M587" s="92"/>
      <c r="N587" s="94"/>
      <c r="O587" s="94"/>
      <c r="P587" s="95"/>
      <c r="Q587" s="95"/>
      <c r="R587" s="95"/>
      <c r="S587" s="95"/>
      <c r="T587" s="96" t="n">
        <f t="shared" si="2"/>
        <v>0</v>
      </c>
      <c r="U587" s="96" t="n">
        <f t="shared" si="3"/>
        <v>0</v>
      </c>
      <c r="V587" s="96" t="n">
        <f t="shared" si="4"/>
        <v>0</v>
      </c>
      <c r="W587" s="96" t="n">
        <f t="shared" si="5"/>
        <v>0</v>
      </c>
      <c r="X587" s="96" t="n">
        <f t="shared" si="6"/>
        <v>0</v>
      </c>
      <c r="Y587" s="96" t="n">
        <f t="shared" si="7"/>
        <v>0</v>
      </c>
      <c r="Z587" s="95" t="str">
        <f>IF(OR(ISBLANK('Prediction Log'!N602),ISBLANK('Bet Log'!$N587)), "", IF('Prediction Log'!W602="Y", "W", "L"))</f>
        <v/>
      </c>
      <c r="AA587" s="96" t="str">
        <f t="shared" si="8"/>
        <v/>
      </c>
      <c r="AB587" s="95" t="str">
        <f>IF(OR(ISBLANK('Prediction Log'!N602),ISBLANK('Bet Log'!$O587)), "", IF('Prediction Log'!X602="Y", "W", "L"))</f>
        <v/>
      </c>
      <c r="AC587" s="96" t="str">
        <f t="shared" si="9"/>
        <v/>
      </c>
      <c r="AD587" s="95"/>
      <c r="AE587" s="92" t="str">
        <f t="shared" si="10"/>
        <v/>
      </c>
      <c r="AF587" s="97" t="n">
        <f>IF(ISERROR('Bet Log'!$AA587+'Bet Log'!$AC587+'Bet Log'!$AE587), "", 'Bet Log'!$AA587+'Bet Log'!$AC587+'Bet Log'!$AE587)</f>
        <v>0</v>
      </c>
    </row>
    <row r="588" ht="14.25" customHeight="1">
      <c r="A588" s="92" t="str">
        <f>Games!A585</f>
        <v/>
      </c>
      <c r="B588" s="92" t="str">
        <f>IF('Prediction Log'!B603=0, "",'Prediction Log'!B603)</f>
        <v/>
      </c>
      <c r="C588" s="92" t="str">
        <f>IF('Prediction Log'!C603=0, "",'Prediction Log'!C603)</f>
        <v/>
      </c>
      <c r="D588" s="92" t="str">
        <f>IF('Prediction Log'!D603=0, "",'Prediction Log'!D603)</f>
        <v/>
      </c>
      <c r="E588" s="92" t="str">
        <f>IF('Prediction Log'!E603=0, "",'Prediction Log'!E603)</f>
        <v/>
      </c>
      <c r="F588" s="92" t="str">
        <f>IF('Prediction Log'!I603=0, "",'Prediction Log'!I603)</f>
        <v/>
      </c>
      <c r="G588" s="70" t="str">
        <f>IF(ISBLANK(Games!B585), "",'Prediction Log'!$J603)</f>
        <v/>
      </c>
      <c r="H588" s="93" t="str">
        <f>'Prediction Log'!$K603</f>
        <v/>
      </c>
      <c r="I588" s="92" t="str">
        <f>IF(ISBLANK(Games!M585), "",IF(AND(Games!M585="",Games!N585=""),"",IF(ISTEXT(Games!N585), "Side",Games!M585)))</f>
        <v/>
      </c>
      <c r="J588" s="92" t="str">
        <f>IF(ISBLANK(Games!M585), "",IF('Bet Log'!$I588="Spread", Games!O585, ""))</f>
        <v/>
      </c>
      <c r="K588" s="92" t="str">
        <f>IF(ISBLANK(Games!N585), "",IF(ISTEXT(Games!N585), Games!N585, ""))</f>
        <v/>
      </c>
      <c r="L588" s="92" t="str">
        <f>IF(ISBLANK(Games!Q585), "", Games!Q585)</f>
        <v/>
      </c>
      <c r="M588" s="92"/>
      <c r="N588" s="94"/>
      <c r="O588" s="94"/>
      <c r="P588" s="95"/>
      <c r="Q588" s="95"/>
      <c r="R588" s="95"/>
      <c r="S588" s="95"/>
      <c r="T588" s="96" t="n">
        <f t="shared" si="2"/>
        <v>0</v>
      </c>
      <c r="U588" s="96" t="n">
        <f t="shared" si="3"/>
        <v>0</v>
      </c>
      <c r="V588" s="96" t="n">
        <f t="shared" si="4"/>
        <v>0</v>
      </c>
      <c r="W588" s="96" t="n">
        <f t="shared" si="5"/>
        <v>0</v>
      </c>
      <c r="X588" s="96" t="n">
        <f t="shared" si="6"/>
        <v>0</v>
      </c>
      <c r="Y588" s="96" t="n">
        <f t="shared" si="7"/>
        <v>0</v>
      </c>
      <c r="Z588" s="95" t="str">
        <f>IF(OR(ISBLANK('Prediction Log'!N603),ISBLANK('Bet Log'!$N588)), "", IF('Prediction Log'!W603="Y", "W", "L"))</f>
        <v/>
      </c>
      <c r="AA588" s="96" t="str">
        <f t="shared" si="8"/>
        <v/>
      </c>
      <c r="AB588" s="95" t="str">
        <f>IF(OR(ISBLANK('Prediction Log'!N603),ISBLANK('Bet Log'!$O588)), "", IF('Prediction Log'!X603="Y", "W", "L"))</f>
        <v/>
      </c>
      <c r="AC588" s="96" t="str">
        <f t="shared" si="9"/>
        <v/>
      </c>
      <c r="AD588" s="95"/>
      <c r="AE588" s="92" t="str">
        <f t="shared" si="10"/>
        <v/>
      </c>
      <c r="AF588" s="97" t="n">
        <f>IF(ISERROR('Bet Log'!$AA588+'Bet Log'!$AC588+'Bet Log'!$AE588), "", 'Bet Log'!$AA588+'Bet Log'!$AC588+'Bet Log'!$AE588)</f>
        <v>0</v>
      </c>
    </row>
    <row r="589" ht="14.25" customHeight="1">
      <c r="A589" s="92" t="str">
        <f>Games!A586</f>
        <v/>
      </c>
      <c r="B589" s="92" t="str">
        <f>IF('Prediction Log'!B604=0, "",'Prediction Log'!B604)</f>
        <v/>
      </c>
      <c r="C589" s="92" t="str">
        <f>IF('Prediction Log'!C604=0, "",'Prediction Log'!C604)</f>
        <v/>
      </c>
      <c r="D589" s="92" t="str">
        <f>IF('Prediction Log'!D604=0, "",'Prediction Log'!D604)</f>
        <v/>
      </c>
      <c r="E589" s="92" t="str">
        <f>IF('Prediction Log'!E604=0, "",'Prediction Log'!E604)</f>
        <v/>
      </c>
      <c r="F589" s="92" t="str">
        <f>IF('Prediction Log'!I604=0, "",'Prediction Log'!I604)</f>
        <v/>
      </c>
      <c r="G589" s="70" t="str">
        <f>IF(ISBLANK(Games!B586), "",'Prediction Log'!$J604)</f>
        <v/>
      </c>
      <c r="H589" s="93" t="str">
        <f>'Prediction Log'!$K604</f>
        <v/>
      </c>
      <c r="I589" s="92" t="str">
        <f>IF(ISBLANK(Games!M586), "",IF(AND(Games!M586="",Games!N586=""),"",IF(ISTEXT(Games!N586), "Side",Games!M586)))</f>
        <v/>
      </c>
      <c r="J589" s="92" t="str">
        <f>IF(ISBLANK(Games!M586), "",IF('Bet Log'!$I589="Spread", Games!O586, ""))</f>
        <v/>
      </c>
      <c r="K589" s="92" t="str">
        <f>IF(ISBLANK(Games!N586), "",IF(ISTEXT(Games!N586), Games!N586, ""))</f>
        <v/>
      </c>
      <c r="L589" s="92" t="str">
        <f>IF(ISBLANK(Games!Q586), "", Games!Q586)</f>
        <v/>
      </c>
      <c r="M589" s="92"/>
      <c r="N589" s="94"/>
      <c r="O589" s="94"/>
      <c r="P589" s="95"/>
      <c r="Q589" s="95"/>
      <c r="R589" s="95"/>
      <c r="S589" s="95"/>
      <c r="T589" s="96" t="n">
        <f t="shared" si="2"/>
        <v>0</v>
      </c>
      <c r="U589" s="96" t="n">
        <f t="shared" si="3"/>
        <v>0</v>
      </c>
      <c r="V589" s="96" t="n">
        <f t="shared" si="4"/>
        <v>0</v>
      </c>
      <c r="W589" s="96" t="n">
        <f t="shared" si="5"/>
        <v>0</v>
      </c>
      <c r="X589" s="96" t="n">
        <f t="shared" si="6"/>
        <v>0</v>
      </c>
      <c r="Y589" s="96" t="n">
        <f t="shared" si="7"/>
        <v>0</v>
      </c>
      <c r="Z589" s="95" t="str">
        <f>IF(OR(ISBLANK('Prediction Log'!N604),ISBLANK('Bet Log'!$N589)), "", IF('Prediction Log'!W604="Y", "W", "L"))</f>
        <v/>
      </c>
      <c r="AA589" s="96" t="str">
        <f t="shared" si="8"/>
        <v/>
      </c>
      <c r="AB589" s="95" t="str">
        <f>IF(OR(ISBLANK('Prediction Log'!N604),ISBLANK('Bet Log'!$O589)), "", IF('Prediction Log'!X604="Y", "W", "L"))</f>
        <v/>
      </c>
      <c r="AC589" s="96" t="str">
        <f t="shared" si="9"/>
        <v/>
      </c>
      <c r="AD589" s="95"/>
      <c r="AE589" s="92" t="str">
        <f t="shared" si="10"/>
        <v/>
      </c>
      <c r="AF589" s="97" t="n">
        <f>IF(ISERROR('Bet Log'!$AA589+'Bet Log'!$AC589+'Bet Log'!$AE589), "", 'Bet Log'!$AA589+'Bet Log'!$AC589+'Bet Log'!$AE589)</f>
        <v>0</v>
      </c>
    </row>
    <row r="590" ht="14.25" customHeight="1">
      <c r="A590" s="92" t="str">
        <f>Games!A587</f>
        <v/>
      </c>
      <c r="B590" s="92" t="str">
        <f>IF('Prediction Log'!B605=0, "",'Prediction Log'!B605)</f>
        <v/>
      </c>
      <c r="C590" s="92" t="str">
        <f>IF('Prediction Log'!C605=0, "",'Prediction Log'!C605)</f>
        <v/>
      </c>
      <c r="D590" s="92" t="str">
        <f>IF('Prediction Log'!D605=0, "",'Prediction Log'!D605)</f>
        <v/>
      </c>
      <c r="E590" s="92" t="str">
        <f>IF('Prediction Log'!E605=0, "",'Prediction Log'!E605)</f>
        <v/>
      </c>
      <c r="F590" s="92" t="str">
        <f>IF('Prediction Log'!I605=0, "",'Prediction Log'!I605)</f>
        <v/>
      </c>
      <c r="G590" s="70" t="str">
        <f>IF(ISBLANK(Games!B587), "",'Prediction Log'!$J605)</f>
        <v/>
      </c>
      <c r="H590" s="93" t="str">
        <f>'Prediction Log'!$K605</f>
        <v/>
      </c>
      <c r="I590" s="92" t="str">
        <f>IF(ISBLANK(Games!M587), "",IF(AND(Games!M587="",Games!N587=""),"",IF(ISTEXT(Games!N587), "Side",Games!M587)))</f>
        <v/>
      </c>
      <c r="J590" s="92" t="str">
        <f>IF(ISBLANK(Games!M587), "",IF('Bet Log'!$I590="Spread", Games!O587, ""))</f>
        <v/>
      </c>
      <c r="K590" s="92" t="str">
        <f>IF(ISBLANK(Games!N587), "",IF(ISTEXT(Games!N587), Games!N587, ""))</f>
        <v/>
      </c>
      <c r="L590" s="92" t="str">
        <f>IF(ISBLANK(Games!Q587), "", Games!Q587)</f>
        <v/>
      </c>
      <c r="M590" s="92"/>
      <c r="N590" s="94"/>
      <c r="O590" s="94"/>
      <c r="P590" s="95"/>
      <c r="Q590" s="95"/>
      <c r="R590" s="95"/>
      <c r="S590" s="95"/>
      <c r="T590" s="96" t="n">
        <f t="shared" si="2"/>
        <v>0</v>
      </c>
      <c r="U590" s="96" t="n">
        <f t="shared" si="3"/>
        <v>0</v>
      </c>
      <c r="V590" s="96" t="n">
        <f t="shared" si="4"/>
        <v>0</v>
      </c>
      <c r="W590" s="96" t="n">
        <f t="shared" si="5"/>
        <v>0</v>
      </c>
      <c r="X590" s="96" t="n">
        <f t="shared" si="6"/>
        <v>0</v>
      </c>
      <c r="Y590" s="96" t="n">
        <f t="shared" si="7"/>
        <v>0</v>
      </c>
      <c r="Z590" s="95" t="str">
        <f>IF(OR(ISBLANK('Prediction Log'!N605),ISBLANK('Bet Log'!$N590)), "", IF('Prediction Log'!W605="Y", "W", "L"))</f>
        <v/>
      </c>
      <c r="AA590" s="96" t="str">
        <f t="shared" si="8"/>
        <v/>
      </c>
      <c r="AB590" s="95" t="str">
        <f>IF(OR(ISBLANK('Prediction Log'!N605),ISBLANK('Bet Log'!$O590)), "", IF('Prediction Log'!X605="Y", "W", "L"))</f>
        <v/>
      </c>
      <c r="AC590" s="96" t="str">
        <f t="shared" si="9"/>
        <v/>
      </c>
      <c r="AD590" s="95"/>
      <c r="AE590" s="92" t="str">
        <f t="shared" si="10"/>
        <v/>
      </c>
      <c r="AF590" s="97" t="n">
        <f>IF(ISERROR('Bet Log'!$AA590+'Bet Log'!$AC590+'Bet Log'!$AE590), "", 'Bet Log'!$AA590+'Bet Log'!$AC590+'Bet Log'!$AE590)</f>
        <v>0</v>
      </c>
    </row>
    <row r="591" ht="14.25" customHeight="1">
      <c r="A591" s="92" t="str">
        <f>Games!A588</f>
        <v/>
      </c>
      <c r="B591" s="92" t="str">
        <f>IF('Prediction Log'!B606=0, "",'Prediction Log'!B606)</f>
        <v/>
      </c>
      <c r="C591" s="92" t="str">
        <f>IF('Prediction Log'!C606=0, "",'Prediction Log'!C606)</f>
        <v/>
      </c>
      <c r="D591" s="92" t="str">
        <f>IF('Prediction Log'!D606=0, "",'Prediction Log'!D606)</f>
        <v/>
      </c>
      <c r="E591" s="92" t="str">
        <f>IF('Prediction Log'!E606=0, "",'Prediction Log'!E606)</f>
        <v/>
      </c>
      <c r="F591" s="92" t="str">
        <f>IF('Prediction Log'!I606=0, "",'Prediction Log'!I606)</f>
        <v/>
      </c>
      <c r="G591" s="70" t="str">
        <f>IF(ISBLANK(Games!B588), "",'Prediction Log'!$J606)</f>
        <v/>
      </c>
      <c r="H591" s="93" t="str">
        <f>'Prediction Log'!$K606</f>
        <v/>
      </c>
      <c r="I591" s="92" t="str">
        <f>IF(ISBLANK(Games!M588), "",IF(AND(Games!M588="",Games!N588=""),"",IF(ISTEXT(Games!N588), "Side",Games!M588)))</f>
        <v/>
      </c>
      <c r="J591" s="92" t="str">
        <f>IF(ISBLANK(Games!M588), "",IF('Bet Log'!$I591="Spread", Games!O588, ""))</f>
        <v/>
      </c>
      <c r="K591" s="92" t="str">
        <f>IF(ISBLANK(Games!N588), "",IF(ISTEXT(Games!N588), Games!N588, ""))</f>
        <v/>
      </c>
      <c r="L591" s="92" t="str">
        <f>IF(ISBLANK(Games!Q588), "", Games!Q588)</f>
        <v/>
      </c>
      <c r="M591" s="92"/>
      <c r="N591" s="94"/>
      <c r="O591" s="94"/>
      <c r="P591" s="95"/>
      <c r="Q591" s="95"/>
      <c r="R591" s="95"/>
      <c r="S591" s="95"/>
      <c r="T591" s="96" t="n">
        <f t="shared" si="2"/>
        <v>0</v>
      </c>
      <c r="U591" s="96" t="n">
        <f t="shared" si="3"/>
        <v>0</v>
      </c>
      <c r="V591" s="96" t="n">
        <f t="shared" si="4"/>
        <v>0</v>
      </c>
      <c r="W591" s="96" t="n">
        <f t="shared" si="5"/>
        <v>0</v>
      </c>
      <c r="X591" s="96" t="n">
        <f t="shared" si="6"/>
        <v>0</v>
      </c>
      <c r="Y591" s="96" t="n">
        <f t="shared" si="7"/>
        <v>0</v>
      </c>
      <c r="Z591" s="95" t="str">
        <f>IF(OR(ISBLANK('Prediction Log'!N606),ISBLANK('Bet Log'!$N591)), "", IF('Prediction Log'!W606="Y", "W", "L"))</f>
        <v/>
      </c>
      <c r="AA591" s="96" t="str">
        <f t="shared" si="8"/>
        <v/>
      </c>
      <c r="AB591" s="95" t="str">
        <f>IF(OR(ISBLANK('Prediction Log'!N606),ISBLANK('Bet Log'!$O591)), "", IF('Prediction Log'!X606="Y", "W", "L"))</f>
        <v/>
      </c>
      <c r="AC591" s="96" t="str">
        <f t="shared" si="9"/>
        <v/>
      </c>
      <c r="AD591" s="95"/>
      <c r="AE591" s="92" t="str">
        <f t="shared" si="10"/>
        <v/>
      </c>
      <c r="AF591" s="97" t="n">
        <f>IF(ISERROR('Bet Log'!$AA591+'Bet Log'!$AC591+'Bet Log'!$AE591), "", 'Bet Log'!$AA591+'Bet Log'!$AC591+'Bet Log'!$AE591)</f>
        <v>0</v>
      </c>
    </row>
    <row r="592" ht="14.25" customHeight="1">
      <c r="A592" s="92" t="str">
        <f>Games!A589</f>
        <v/>
      </c>
      <c r="B592" s="92" t="str">
        <f>IF('Prediction Log'!B607=0, "",'Prediction Log'!B607)</f>
        <v/>
      </c>
      <c r="C592" s="92" t="str">
        <f>IF('Prediction Log'!C607=0, "",'Prediction Log'!C607)</f>
        <v/>
      </c>
      <c r="D592" s="92" t="str">
        <f>IF('Prediction Log'!D607=0, "",'Prediction Log'!D607)</f>
        <v/>
      </c>
      <c r="E592" s="92" t="str">
        <f>IF('Prediction Log'!E607=0, "",'Prediction Log'!E607)</f>
        <v/>
      </c>
      <c r="F592" s="92" t="str">
        <f>IF('Prediction Log'!I607=0, "",'Prediction Log'!I607)</f>
        <v/>
      </c>
      <c r="G592" s="70" t="str">
        <f>IF(ISBLANK(Games!B589), "",'Prediction Log'!$J607)</f>
        <v/>
      </c>
      <c r="H592" s="93" t="str">
        <f>'Prediction Log'!$K607</f>
        <v/>
      </c>
      <c r="I592" s="92" t="str">
        <f>IF(ISBLANK(Games!M589), "",IF(AND(Games!M589="",Games!N589=""),"",IF(ISTEXT(Games!N589), "Side",Games!M589)))</f>
        <v/>
      </c>
      <c r="J592" s="92" t="str">
        <f>IF(ISBLANK(Games!M589), "",IF('Bet Log'!$I592="Spread", Games!O589, ""))</f>
        <v/>
      </c>
      <c r="K592" s="92" t="str">
        <f>IF(ISBLANK(Games!N589), "",IF(ISTEXT(Games!N589), Games!N589, ""))</f>
        <v/>
      </c>
      <c r="L592" s="92" t="str">
        <f>IF(ISBLANK(Games!Q589), "", Games!Q589)</f>
        <v/>
      </c>
      <c r="M592" s="92"/>
      <c r="N592" s="94"/>
      <c r="O592" s="94"/>
      <c r="P592" s="95"/>
      <c r="Q592" s="95"/>
      <c r="R592" s="95"/>
      <c r="S592" s="95"/>
      <c r="T592" s="96" t="n">
        <f t="shared" si="2"/>
        <v>0</v>
      </c>
      <c r="U592" s="96" t="n">
        <f t="shared" si="3"/>
        <v>0</v>
      </c>
      <c r="V592" s="96" t="n">
        <f t="shared" si="4"/>
        <v>0</v>
      </c>
      <c r="W592" s="96" t="n">
        <f t="shared" si="5"/>
        <v>0</v>
      </c>
      <c r="X592" s="96" t="n">
        <f t="shared" si="6"/>
        <v>0</v>
      </c>
      <c r="Y592" s="96" t="n">
        <f t="shared" si="7"/>
        <v>0</v>
      </c>
      <c r="Z592" s="95" t="str">
        <f>IF(OR(ISBLANK('Prediction Log'!N607),ISBLANK('Bet Log'!$N592)), "", IF('Prediction Log'!W607="Y", "W", "L"))</f>
        <v/>
      </c>
      <c r="AA592" s="96" t="str">
        <f t="shared" si="8"/>
        <v/>
      </c>
      <c r="AB592" s="95" t="str">
        <f>IF(OR(ISBLANK('Prediction Log'!N607),ISBLANK('Bet Log'!$O592)), "", IF('Prediction Log'!X607="Y", "W", "L"))</f>
        <v/>
      </c>
      <c r="AC592" s="96" t="str">
        <f t="shared" si="9"/>
        <v/>
      </c>
      <c r="AD592" s="95"/>
      <c r="AE592" s="92" t="str">
        <f t="shared" si="10"/>
        <v/>
      </c>
      <c r="AF592" s="97" t="n">
        <f>IF(ISERROR('Bet Log'!$AA592+'Bet Log'!$AC592+'Bet Log'!$AE592), "", 'Bet Log'!$AA592+'Bet Log'!$AC592+'Bet Log'!$AE592)</f>
        <v>0</v>
      </c>
    </row>
    <row r="593" ht="14.25" customHeight="1">
      <c r="A593" s="92" t="str">
        <f>Games!A590</f>
        <v/>
      </c>
      <c r="B593" s="92" t="str">
        <f>IF('Prediction Log'!B608=0, "",'Prediction Log'!B608)</f>
        <v/>
      </c>
      <c r="C593" s="92" t="str">
        <f>IF('Prediction Log'!C608=0, "",'Prediction Log'!C608)</f>
        <v/>
      </c>
      <c r="D593" s="92" t="str">
        <f>IF('Prediction Log'!D608=0, "",'Prediction Log'!D608)</f>
        <v/>
      </c>
      <c r="E593" s="92" t="str">
        <f>IF('Prediction Log'!E608=0, "",'Prediction Log'!E608)</f>
        <v/>
      </c>
      <c r="F593" s="92" t="str">
        <f>IF('Prediction Log'!I608=0, "",'Prediction Log'!I608)</f>
        <v/>
      </c>
      <c r="G593" s="70" t="str">
        <f>IF(ISBLANK(Games!B590), "",'Prediction Log'!$J608)</f>
        <v/>
      </c>
      <c r="H593" s="93" t="str">
        <f>'Prediction Log'!$K608</f>
        <v/>
      </c>
      <c r="I593" s="92" t="str">
        <f>IF(ISBLANK(Games!M590), "",IF(AND(Games!M590="",Games!N590=""),"",IF(ISTEXT(Games!N590), "Side",Games!M590)))</f>
        <v/>
      </c>
      <c r="J593" s="92" t="str">
        <f>IF(ISBLANK(Games!M590), "",IF('Bet Log'!$I593="Spread", Games!O590, ""))</f>
        <v/>
      </c>
      <c r="K593" s="92" t="str">
        <f>IF(ISBLANK(Games!N590), "",IF(ISTEXT(Games!N590), Games!N590, ""))</f>
        <v/>
      </c>
      <c r="L593" s="92" t="str">
        <f>IF(ISBLANK(Games!Q590), "", Games!Q590)</f>
        <v/>
      </c>
      <c r="M593" s="92"/>
      <c r="N593" s="94"/>
      <c r="O593" s="94"/>
      <c r="P593" s="95"/>
      <c r="Q593" s="95"/>
      <c r="R593" s="95"/>
      <c r="S593" s="95"/>
      <c r="T593" s="96" t="n">
        <f t="shared" si="2"/>
        <v>0</v>
      </c>
      <c r="U593" s="96" t="n">
        <f t="shared" si="3"/>
        <v>0</v>
      </c>
      <c r="V593" s="96" t="n">
        <f t="shared" si="4"/>
        <v>0</v>
      </c>
      <c r="W593" s="96" t="n">
        <f t="shared" si="5"/>
        <v>0</v>
      </c>
      <c r="X593" s="96" t="n">
        <f t="shared" si="6"/>
        <v>0</v>
      </c>
      <c r="Y593" s="96" t="n">
        <f t="shared" si="7"/>
        <v>0</v>
      </c>
      <c r="Z593" s="95" t="str">
        <f>IF(OR(ISBLANK('Prediction Log'!N608),ISBLANK('Bet Log'!$N593)), "", IF('Prediction Log'!W608="Y", "W", "L"))</f>
        <v/>
      </c>
      <c r="AA593" s="96" t="str">
        <f t="shared" si="8"/>
        <v/>
      </c>
      <c r="AB593" s="95" t="str">
        <f>IF(OR(ISBLANK('Prediction Log'!N608),ISBLANK('Bet Log'!$O593)), "", IF('Prediction Log'!X608="Y", "W", "L"))</f>
        <v/>
      </c>
      <c r="AC593" s="96" t="str">
        <f t="shared" si="9"/>
        <v/>
      </c>
      <c r="AD593" s="95"/>
      <c r="AE593" s="92" t="str">
        <f t="shared" si="10"/>
        <v/>
      </c>
      <c r="AF593" s="97" t="n">
        <f>IF(ISERROR('Bet Log'!$AA593+'Bet Log'!$AC593+'Bet Log'!$AE593), "", 'Bet Log'!$AA593+'Bet Log'!$AC593+'Bet Log'!$AE593)</f>
        <v>0</v>
      </c>
    </row>
    <row r="594" ht="14.25" customHeight="1">
      <c r="A594" s="92" t="str">
        <f>Games!A591</f>
        <v/>
      </c>
      <c r="B594" s="92" t="str">
        <f>IF('Prediction Log'!B609=0, "",'Prediction Log'!B609)</f>
        <v/>
      </c>
      <c r="C594" s="92" t="str">
        <f>IF('Prediction Log'!C609=0, "",'Prediction Log'!C609)</f>
        <v/>
      </c>
      <c r="D594" s="92" t="str">
        <f>IF('Prediction Log'!D609=0, "",'Prediction Log'!D609)</f>
        <v/>
      </c>
      <c r="E594" s="92" t="str">
        <f>IF('Prediction Log'!E609=0, "",'Prediction Log'!E609)</f>
        <v/>
      </c>
      <c r="F594" s="92" t="str">
        <f>IF('Prediction Log'!I609=0, "",'Prediction Log'!I609)</f>
        <v/>
      </c>
      <c r="G594" s="70" t="str">
        <f>IF(ISBLANK(Games!B591), "",'Prediction Log'!$J609)</f>
        <v/>
      </c>
      <c r="H594" s="93" t="str">
        <f>'Prediction Log'!$K609</f>
        <v/>
      </c>
      <c r="I594" s="92" t="str">
        <f>IF(ISBLANK(Games!M591), "",IF(AND(Games!M591="",Games!N591=""),"",IF(ISTEXT(Games!N591), "Side",Games!M591)))</f>
        <v/>
      </c>
      <c r="J594" s="92" t="str">
        <f>IF(ISBLANK(Games!M591), "",IF('Bet Log'!$I594="Spread", Games!O591, ""))</f>
        <v/>
      </c>
      <c r="K594" s="92" t="str">
        <f>IF(ISBLANK(Games!N591), "",IF(ISTEXT(Games!N591), Games!N591, ""))</f>
        <v/>
      </c>
      <c r="L594" s="92" t="str">
        <f>IF(ISBLANK(Games!Q591), "", Games!Q591)</f>
        <v/>
      </c>
      <c r="M594" s="92"/>
      <c r="N594" s="94"/>
      <c r="O594" s="94"/>
      <c r="P594" s="95"/>
      <c r="Q594" s="95"/>
      <c r="R594" s="95"/>
      <c r="S594" s="95"/>
      <c r="T594" s="96" t="n">
        <f t="shared" si="2"/>
        <v>0</v>
      </c>
      <c r="U594" s="96" t="n">
        <f t="shared" si="3"/>
        <v>0</v>
      </c>
      <c r="V594" s="96" t="n">
        <f t="shared" si="4"/>
        <v>0</v>
      </c>
      <c r="W594" s="96" t="n">
        <f t="shared" si="5"/>
        <v>0</v>
      </c>
      <c r="X594" s="96" t="n">
        <f t="shared" si="6"/>
        <v>0</v>
      </c>
      <c r="Y594" s="96" t="n">
        <f t="shared" si="7"/>
        <v>0</v>
      </c>
      <c r="Z594" s="95" t="str">
        <f>IF(OR(ISBLANK('Prediction Log'!N609),ISBLANK('Bet Log'!$N594)), "", IF('Prediction Log'!W609="Y", "W", "L"))</f>
        <v/>
      </c>
      <c r="AA594" s="96" t="str">
        <f t="shared" si="8"/>
        <v/>
      </c>
      <c r="AB594" s="95" t="str">
        <f>IF(OR(ISBLANK('Prediction Log'!N609),ISBLANK('Bet Log'!$O594)), "", IF('Prediction Log'!X609="Y", "W", "L"))</f>
        <v/>
      </c>
      <c r="AC594" s="96" t="str">
        <f t="shared" si="9"/>
        <v/>
      </c>
      <c r="AD594" s="95"/>
      <c r="AE594" s="92" t="str">
        <f t="shared" si="10"/>
        <v/>
      </c>
      <c r="AF594" s="97" t="n">
        <f>IF(ISERROR('Bet Log'!$AA594+'Bet Log'!$AC594+'Bet Log'!$AE594), "", 'Bet Log'!$AA594+'Bet Log'!$AC594+'Bet Log'!$AE594)</f>
        <v>0</v>
      </c>
    </row>
    <row r="595" ht="14.25" customHeight="1">
      <c r="A595" s="92" t="str">
        <f>Games!A592</f>
        <v/>
      </c>
      <c r="B595" s="92" t="str">
        <f>IF('Prediction Log'!B610=0, "",'Prediction Log'!B610)</f>
        <v/>
      </c>
      <c r="C595" s="92" t="str">
        <f>IF('Prediction Log'!C610=0, "",'Prediction Log'!C610)</f>
        <v/>
      </c>
      <c r="D595" s="92" t="str">
        <f>IF('Prediction Log'!D610=0, "",'Prediction Log'!D610)</f>
        <v/>
      </c>
      <c r="E595" s="92" t="str">
        <f>IF('Prediction Log'!E610=0, "",'Prediction Log'!E610)</f>
        <v/>
      </c>
      <c r="F595" s="92" t="str">
        <f>IF('Prediction Log'!I610=0, "",'Prediction Log'!I610)</f>
        <v/>
      </c>
      <c r="G595" s="70" t="str">
        <f>IF(ISBLANK(Games!B592), "",'Prediction Log'!$J610)</f>
        <v/>
      </c>
      <c r="H595" s="93" t="str">
        <f>'Prediction Log'!$K610</f>
        <v/>
      </c>
      <c r="I595" s="92" t="str">
        <f>IF(ISBLANK(Games!M592), "",IF(AND(Games!M592="",Games!N592=""),"",IF(ISTEXT(Games!N592), "Side",Games!M592)))</f>
        <v/>
      </c>
      <c r="J595" s="92" t="str">
        <f>IF(ISBLANK(Games!M592), "",IF('Bet Log'!$I595="Spread", Games!O592, ""))</f>
        <v/>
      </c>
      <c r="K595" s="92" t="str">
        <f>IF(ISBLANK(Games!N592), "",IF(ISTEXT(Games!N592), Games!N592, ""))</f>
        <v/>
      </c>
      <c r="L595" s="92" t="str">
        <f>IF(ISBLANK(Games!Q592), "", Games!Q592)</f>
        <v/>
      </c>
      <c r="M595" s="92"/>
      <c r="N595" s="94"/>
      <c r="O595" s="94"/>
      <c r="P595" s="95"/>
      <c r="Q595" s="95"/>
      <c r="R595" s="95"/>
      <c r="S595" s="95"/>
      <c r="T595" s="96" t="n">
        <f t="shared" si="2"/>
        <v>0</v>
      </c>
      <c r="U595" s="96" t="n">
        <f t="shared" si="3"/>
        <v>0</v>
      </c>
      <c r="V595" s="96" t="n">
        <f t="shared" si="4"/>
        <v>0</v>
      </c>
      <c r="W595" s="96" t="n">
        <f t="shared" si="5"/>
        <v>0</v>
      </c>
      <c r="X595" s="96" t="n">
        <f t="shared" si="6"/>
        <v>0</v>
      </c>
      <c r="Y595" s="96" t="n">
        <f t="shared" si="7"/>
        <v>0</v>
      </c>
      <c r="Z595" s="95" t="str">
        <f>IF(OR(ISBLANK('Prediction Log'!N610),ISBLANK('Bet Log'!$N595)), "", IF('Prediction Log'!W610="Y", "W", "L"))</f>
        <v/>
      </c>
      <c r="AA595" s="96" t="str">
        <f t="shared" si="8"/>
        <v/>
      </c>
      <c r="AB595" s="95" t="str">
        <f>IF(OR(ISBLANK('Prediction Log'!N610),ISBLANK('Bet Log'!$O595)), "", IF('Prediction Log'!X610="Y", "W", "L"))</f>
        <v/>
      </c>
      <c r="AC595" s="96" t="str">
        <f t="shared" si="9"/>
        <v/>
      </c>
      <c r="AD595" s="95"/>
      <c r="AE595" s="92" t="str">
        <f t="shared" si="10"/>
        <v/>
      </c>
      <c r="AF595" s="97" t="n">
        <f>IF(ISERROR('Bet Log'!$AA595+'Bet Log'!$AC595+'Bet Log'!$AE595), "", 'Bet Log'!$AA595+'Bet Log'!$AC595+'Bet Log'!$AE595)</f>
        <v>0</v>
      </c>
    </row>
    <row r="596" ht="14.25" customHeight="1">
      <c r="A596" s="92" t="str">
        <f>Games!A593</f>
        <v/>
      </c>
      <c r="B596" s="92" t="str">
        <f>IF('Prediction Log'!B611=0, "",'Prediction Log'!B611)</f>
        <v/>
      </c>
      <c r="C596" s="92" t="str">
        <f>IF('Prediction Log'!C611=0, "",'Prediction Log'!C611)</f>
        <v/>
      </c>
      <c r="D596" s="92" t="str">
        <f>IF('Prediction Log'!D611=0, "",'Prediction Log'!D611)</f>
        <v/>
      </c>
      <c r="E596" s="92" t="str">
        <f>IF('Prediction Log'!E611=0, "",'Prediction Log'!E611)</f>
        <v/>
      </c>
      <c r="F596" s="92" t="str">
        <f>IF('Prediction Log'!I611=0, "",'Prediction Log'!I611)</f>
        <v/>
      </c>
      <c r="G596" s="70" t="str">
        <f>IF(ISBLANK(Games!B593), "",'Prediction Log'!$J611)</f>
        <v/>
      </c>
      <c r="H596" s="93" t="str">
        <f>'Prediction Log'!$K611</f>
        <v/>
      </c>
      <c r="I596" s="92" t="str">
        <f>IF(ISBLANK(Games!M593), "",IF(AND(Games!M593="",Games!N593=""),"",IF(ISTEXT(Games!N593), "Side",Games!M593)))</f>
        <v/>
      </c>
      <c r="J596" s="92" t="str">
        <f>IF(ISBLANK(Games!M593), "",IF('Bet Log'!$I596="Spread", Games!O593, ""))</f>
        <v/>
      </c>
      <c r="K596" s="92" t="str">
        <f>IF(ISBLANK(Games!N593), "",IF(ISTEXT(Games!N593), Games!N593, ""))</f>
        <v/>
      </c>
      <c r="L596" s="92" t="str">
        <f>IF(ISBLANK(Games!Q593), "", Games!Q593)</f>
        <v/>
      </c>
      <c r="M596" s="92"/>
      <c r="N596" s="94"/>
      <c r="O596" s="94"/>
      <c r="P596" s="95"/>
      <c r="Q596" s="95"/>
      <c r="R596" s="95"/>
      <c r="S596" s="95"/>
      <c r="T596" s="96" t="n">
        <f t="shared" si="2"/>
        <v>0</v>
      </c>
      <c r="U596" s="96" t="n">
        <f t="shared" si="3"/>
        <v>0</v>
      </c>
      <c r="V596" s="96" t="n">
        <f t="shared" si="4"/>
        <v>0</v>
      </c>
      <c r="W596" s="96" t="n">
        <f t="shared" si="5"/>
        <v>0</v>
      </c>
      <c r="X596" s="96" t="n">
        <f t="shared" si="6"/>
        <v>0</v>
      </c>
      <c r="Y596" s="96" t="n">
        <f t="shared" si="7"/>
        <v>0</v>
      </c>
      <c r="Z596" s="95" t="str">
        <f>IF(OR(ISBLANK('Prediction Log'!N611),ISBLANK('Bet Log'!$N596)), "", IF('Prediction Log'!W611="Y", "W", "L"))</f>
        <v/>
      </c>
      <c r="AA596" s="96" t="str">
        <f t="shared" si="8"/>
        <v/>
      </c>
      <c r="AB596" s="95" t="str">
        <f>IF(OR(ISBLANK('Prediction Log'!N611),ISBLANK('Bet Log'!$O596)), "", IF('Prediction Log'!X611="Y", "W", "L"))</f>
        <v/>
      </c>
      <c r="AC596" s="96" t="str">
        <f t="shared" si="9"/>
        <v/>
      </c>
      <c r="AD596" s="95"/>
      <c r="AE596" s="92" t="str">
        <f t="shared" si="10"/>
        <v/>
      </c>
      <c r="AF596" s="97" t="n">
        <f>IF(ISERROR('Bet Log'!$AA596+'Bet Log'!$AC596+'Bet Log'!$AE596), "", 'Bet Log'!$AA596+'Bet Log'!$AC596+'Bet Log'!$AE596)</f>
        <v>0</v>
      </c>
    </row>
    <row r="597" ht="14.25" customHeight="1">
      <c r="A597" s="92" t="str">
        <f>Games!A594</f>
        <v/>
      </c>
      <c r="B597" s="92" t="str">
        <f>IF('Prediction Log'!B612=0, "",'Prediction Log'!B612)</f>
        <v/>
      </c>
      <c r="C597" s="92" t="str">
        <f>IF('Prediction Log'!C612=0, "",'Prediction Log'!C612)</f>
        <v/>
      </c>
      <c r="D597" s="92" t="str">
        <f>IF('Prediction Log'!D612=0, "",'Prediction Log'!D612)</f>
        <v/>
      </c>
      <c r="E597" s="92" t="str">
        <f>IF('Prediction Log'!E612=0, "",'Prediction Log'!E612)</f>
        <v/>
      </c>
      <c r="F597" s="92" t="str">
        <f>IF('Prediction Log'!I612=0, "",'Prediction Log'!I612)</f>
        <v/>
      </c>
      <c r="G597" s="70" t="str">
        <f>IF(ISBLANK(Games!B594), "",'Prediction Log'!$J612)</f>
        <v/>
      </c>
      <c r="H597" s="93" t="str">
        <f>'Prediction Log'!$K612</f>
        <v/>
      </c>
      <c r="I597" s="92" t="str">
        <f>IF(ISBLANK(Games!M594), "",IF(AND(Games!M594="",Games!N594=""),"",IF(ISTEXT(Games!N594), "Side",Games!M594)))</f>
        <v/>
      </c>
      <c r="J597" s="92" t="str">
        <f>IF(ISBLANK(Games!M594), "",IF('Bet Log'!$I597="Spread", Games!O594, ""))</f>
        <v/>
      </c>
      <c r="K597" s="92" t="str">
        <f>IF(ISBLANK(Games!N594), "",IF(ISTEXT(Games!N594), Games!N594, ""))</f>
        <v/>
      </c>
      <c r="L597" s="92" t="str">
        <f>IF(ISBLANK(Games!Q594), "", Games!Q594)</f>
        <v/>
      </c>
      <c r="M597" s="92"/>
      <c r="N597" s="94"/>
      <c r="O597" s="94"/>
      <c r="P597" s="95"/>
      <c r="Q597" s="95"/>
      <c r="R597" s="95"/>
      <c r="S597" s="95"/>
      <c r="T597" s="96" t="n">
        <f t="shared" si="2"/>
        <v>0</v>
      </c>
      <c r="U597" s="96" t="n">
        <f t="shared" si="3"/>
        <v>0</v>
      </c>
      <c r="V597" s="96" t="n">
        <f t="shared" si="4"/>
        <v>0</v>
      </c>
      <c r="W597" s="96" t="n">
        <f t="shared" si="5"/>
        <v>0</v>
      </c>
      <c r="X597" s="96" t="n">
        <f t="shared" si="6"/>
        <v>0</v>
      </c>
      <c r="Y597" s="96" t="n">
        <f t="shared" si="7"/>
        <v>0</v>
      </c>
      <c r="Z597" s="95" t="str">
        <f>IF(OR(ISBLANK('Prediction Log'!N612),ISBLANK('Bet Log'!$N597)), "", IF('Prediction Log'!W612="Y", "W", "L"))</f>
        <v/>
      </c>
      <c r="AA597" s="96" t="str">
        <f t="shared" si="8"/>
        <v/>
      </c>
      <c r="AB597" s="95" t="str">
        <f>IF(OR(ISBLANK('Prediction Log'!N612),ISBLANK('Bet Log'!$O597)), "", IF('Prediction Log'!X612="Y", "W", "L"))</f>
        <v/>
      </c>
      <c r="AC597" s="96" t="str">
        <f t="shared" si="9"/>
        <v/>
      </c>
      <c r="AD597" s="95"/>
      <c r="AE597" s="92" t="str">
        <f t="shared" si="10"/>
        <v/>
      </c>
      <c r="AF597" s="97" t="n">
        <f>IF(ISERROR('Bet Log'!$AA597+'Bet Log'!$AC597+'Bet Log'!$AE597), "", 'Bet Log'!$AA597+'Bet Log'!$AC597+'Bet Log'!$AE597)</f>
        <v>0</v>
      </c>
    </row>
    <row r="598" ht="14.25" customHeight="1">
      <c r="A598" s="92" t="str">
        <f>Games!A595</f>
        <v/>
      </c>
      <c r="B598" s="92" t="str">
        <f>IF('Prediction Log'!B613=0, "",'Prediction Log'!B613)</f>
        <v/>
      </c>
      <c r="C598" s="92" t="str">
        <f>IF('Prediction Log'!C613=0, "",'Prediction Log'!C613)</f>
        <v/>
      </c>
      <c r="D598" s="92" t="str">
        <f>IF('Prediction Log'!D613=0, "",'Prediction Log'!D613)</f>
        <v/>
      </c>
      <c r="E598" s="92" t="str">
        <f>IF('Prediction Log'!E613=0, "",'Prediction Log'!E613)</f>
        <v/>
      </c>
      <c r="F598" s="92" t="str">
        <f>IF('Prediction Log'!I613=0, "",'Prediction Log'!I613)</f>
        <v/>
      </c>
      <c r="G598" s="70" t="str">
        <f>IF(ISBLANK(Games!B595), "",'Prediction Log'!$J613)</f>
        <v/>
      </c>
      <c r="H598" s="93" t="str">
        <f>'Prediction Log'!$K613</f>
        <v/>
      </c>
      <c r="I598" s="92" t="str">
        <f>IF(ISBLANK(Games!M595), "",IF(AND(Games!M595="",Games!N595=""),"",IF(ISTEXT(Games!N595), "Side",Games!M595)))</f>
        <v/>
      </c>
      <c r="J598" s="92" t="str">
        <f>IF(ISBLANK(Games!M595), "",IF('Bet Log'!$I598="Spread", Games!O595, ""))</f>
        <v/>
      </c>
      <c r="K598" s="92" t="str">
        <f>IF(ISBLANK(Games!N595), "",IF(ISTEXT(Games!N595), Games!N595, ""))</f>
        <v/>
      </c>
      <c r="L598" s="92" t="str">
        <f>IF(ISBLANK(Games!Q595), "", Games!Q595)</f>
        <v/>
      </c>
      <c r="M598" s="92"/>
      <c r="N598" s="94"/>
      <c r="O598" s="94"/>
      <c r="P598" s="95"/>
      <c r="Q598" s="95"/>
      <c r="R598" s="95"/>
      <c r="S598" s="95"/>
      <c r="T598" s="96" t="n">
        <f t="shared" si="2"/>
        <v>0</v>
      </c>
      <c r="U598" s="96" t="n">
        <f t="shared" si="3"/>
        <v>0</v>
      </c>
      <c r="V598" s="96" t="n">
        <f t="shared" si="4"/>
        <v>0</v>
      </c>
      <c r="W598" s="96" t="n">
        <f t="shared" si="5"/>
        <v>0</v>
      </c>
      <c r="X598" s="96" t="n">
        <f t="shared" si="6"/>
        <v>0</v>
      </c>
      <c r="Y598" s="96" t="n">
        <f t="shared" si="7"/>
        <v>0</v>
      </c>
      <c r="Z598" s="95" t="str">
        <f>IF(OR(ISBLANK('Prediction Log'!N613),ISBLANK('Bet Log'!$N598)), "", IF('Prediction Log'!W613="Y", "W", "L"))</f>
        <v/>
      </c>
      <c r="AA598" s="96" t="str">
        <f t="shared" si="8"/>
        <v/>
      </c>
      <c r="AB598" s="95" t="str">
        <f>IF(OR(ISBLANK('Prediction Log'!N613),ISBLANK('Bet Log'!$O598)), "", IF('Prediction Log'!X613="Y", "W", "L"))</f>
        <v/>
      </c>
      <c r="AC598" s="96" t="str">
        <f t="shared" si="9"/>
        <v/>
      </c>
      <c r="AD598" s="95"/>
      <c r="AE598" s="92" t="str">
        <f t="shared" si="10"/>
        <v/>
      </c>
      <c r="AF598" s="97" t="n">
        <f>IF(ISERROR('Bet Log'!$AA598+'Bet Log'!$AC598+'Bet Log'!$AE598), "", 'Bet Log'!$AA598+'Bet Log'!$AC598+'Bet Log'!$AE598)</f>
        <v>0</v>
      </c>
    </row>
    <row r="599" ht="14.25" customHeight="1">
      <c r="A599" s="92" t="str">
        <f>Games!A596</f>
        <v/>
      </c>
      <c r="B599" s="92" t="str">
        <f>IF('Prediction Log'!B614=0, "",'Prediction Log'!B614)</f>
        <v/>
      </c>
      <c r="C599" s="92" t="str">
        <f>IF('Prediction Log'!C614=0, "",'Prediction Log'!C614)</f>
        <v/>
      </c>
      <c r="D599" s="92" t="str">
        <f>IF('Prediction Log'!D614=0, "",'Prediction Log'!D614)</f>
        <v/>
      </c>
      <c r="E599" s="92" t="str">
        <f>IF('Prediction Log'!E614=0, "",'Prediction Log'!E614)</f>
        <v/>
      </c>
      <c r="F599" s="92" t="str">
        <f>IF('Prediction Log'!I614=0, "",'Prediction Log'!I614)</f>
        <v/>
      </c>
      <c r="G599" s="70" t="str">
        <f>IF(ISBLANK(Games!B596), "",'Prediction Log'!$J614)</f>
        <v/>
      </c>
      <c r="H599" s="93" t="str">
        <f>'Prediction Log'!$K614</f>
        <v/>
      </c>
      <c r="I599" s="92" t="str">
        <f>IF(ISBLANK(Games!M596), "",IF(AND(Games!M596="",Games!N596=""),"",IF(ISTEXT(Games!N596), "Side",Games!M596)))</f>
        <v/>
      </c>
      <c r="J599" s="92" t="str">
        <f>IF(ISBLANK(Games!M596), "",IF('Bet Log'!$I599="Spread", Games!O596, ""))</f>
        <v/>
      </c>
      <c r="K599" s="92" t="str">
        <f>IF(ISBLANK(Games!N596), "",IF(ISTEXT(Games!N596), Games!N596, ""))</f>
        <v/>
      </c>
      <c r="L599" s="92" t="str">
        <f>IF(ISBLANK(Games!Q596), "", Games!Q596)</f>
        <v/>
      </c>
      <c r="M599" s="92"/>
      <c r="N599" s="94"/>
      <c r="O599" s="94"/>
      <c r="P599" s="95"/>
      <c r="Q599" s="95"/>
      <c r="R599" s="95"/>
      <c r="S599" s="95"/>
      <c r="T599" s="96" t="n">
        <f t="shared" si="2"/>
        <v>0</v>
      </c>
      <c r="U599" s="96" t="n">
        <f t="shared" si="3"/>
        <v>0</v>
      </c>
      <c r="V599" s="96" t="n">
        <f t="shared" si="4"/>
        <v>0</v>
      </c>
      <c r="W599" s="96" t="n">
        <f t="shared" si="5"/>
        <v>0</v>
      </c>
      <c r="X599" s="96" t="n">
        <f t="shared" si="6"/>
        <v>0</v>
      </c>
      <c r="Y599" s="96" t="n">
        <f t="shared" si="7"/>
        <v>0</v>
      </c>
      <c r="Z599" s="95" t="str">
        <f>IF(OR(ISBLANK('Prediction Log'!N614),ISBLANK('Bet Log'!$N599)), "", IF('Prediction Log'!W614="Y", "W", "L"))</f>
        <v/>
      </c>
      <c r="AA599" s="96" t="str">
        <f t="shared" si="8"/>
        <v/>
      </c>
      <c r="AB599" s="95" t="str">
        <f>IF(OR(ISBLANK('Prediction Log'!N614),ISBLANK('Bet Log'!$O599)), "", IF('Prediction Log'!X614="Y", "W", "L"))</f>
        <v/>
      </c>
      <c r="AC599" s="96" t="str">
        <f t="shared" si="9"/>
        <v/>
      </c>
      <c r="AD599" s="95"/>
      <c r="AE599" s="92" t="str">
        <f t="shared" si="10"/>
        <v/>
      </c>
      <c r="AF599" s="97" t="n">
        <f>IF(ISERROR('Bet Log'!$AA599+'Bet Log'!$AC599+'Bet Log'!$AE599), "", 'Bet Log'!$AA599+'Bet Log'!$AC599+'Bet Log'!$AE599)</f>
        <v>0</v>
      </c>
    </row>
    <row r="600" ht="14.25" customHeight="1">
      <c r="A600" s="92" t="str">
        <f>Games!A597</f>
        <v/>
      </c>
      <c r="B600" s="92" t="str">
        <f>IF('Prediction Log'!B615=0, "",'Prediction Log'!B615)</f>
        <v/>
      </c>
      <c r="C600" s="92" t="str">
        <f>IF('Prediction Log'!C615=0, "",'Prediction Log'!C615)</f>
        <v/>
      </c>
      <c r="D600" s="92" t="str">
        <f>IF('Prediction Log'!D615=0, "",'Prediction Log'!D615)</f>
        <v/>
      </c>
      <c r="E600" s="92" t="str">
        <f>IF('Prediction Log'!E615=0, "",'Prediction Log'!E615)</f>
        <v/>
      </c>
      <c r="F600" s="92" t="str">
        <f>IF('Prediction Log'!I615=0, "",'Prediction Log'!I615)</f>
        <v/>
      </c>
      <c r="G600" s="70" t="str">
        <f>IF(ISBLANK(Games!B597), "",'Prediction Log'!$J615)</f>
        <v/>
      </c>
      <c r="H600" s="93" t="str">
        <f>'Prediction Log'!$K615</f>
        <v/>
      </c>
      <c r="I600" s="92" t="str">
        <f>IF(ISBLANK(Games!M597), "",IF(AND(Games!M597="",Games!N597=""),"",IF(ISTEXT(Games!N597), "Side",Games!M597)))</f>
        <v/>
      </c>
      <c r="J600" s="92" t="str">
        <f>IF(ISBLANK(Games!M597), "",IF('Bet Log'!$I600="Spread", Games!O597, ""))</f>
        <v/>
      </c>
      <c r="K600" s="92" t="str">
        <f>IF(ISBLANK(Games!N597), "",IF(ISTEXT(Games!N597), Games!N597, ""))</f>
        <v/>
      </c>
      <c r="L600" s="92" t="str">
        <f>IF(ISBLANK(Games!Q597), "", Games!Q597)</f>
        <v/>
      </c>
      <c r="M600" s="92"/>
      <c r="N600" s="94"/>
      <c r="O600" s="94"/>
      <c r="P600" s="95"/>
      <c r="Q600" s="95"/>
      <c r="R600" s="95"/>
      <c r="S600" s="95"/>
      <c r="T600" s="96" t="n">
        <f t="shared" si="2"/>
        <v>0</v>
      </c>
      <c r="U600" s="96" t="n">
        <f t="shared" si="3"/>
        <v>0</v>
      </c>
      <c r="V600" s="96" t="n">
        <f t="shared" si="4"/>
        <v>0</v>
      </c>
      <c r="W600" s="96" t="n">
        <f t="shared" si="5"/>
        <v>0</v>
      </c>
      <c r="X600" s="96" t="n">
        <f t="shared" si="6"/>
        <v>0</v>
      </c>
      <c r="Y600" s="96" t="n">
        <f t="shared" si="7"/>
        <v>0</v>
      </c>
      <c r="Z600" s="95" t="str">
        <f>IF(OR(ISBLANK('Prediction Log'!N615),ISBLANK('Bet Log'!$N600)), "", IF('Prediction Log'!W615="Y", "W", "L"))</f>
        <v/>
      </c>
      <c r="AA600" s="96" t="str">
        <f t="shared" si="8"/>
        <v/>
      </c>
      <c r="AB600" s="95" t="str">
        <f>IF(OR(ISBLANK('Prediction Log'!N615),ISBLANK('Bet Log'!$O600)), "", IF('Prediction Log'!X615="Y", "W", "L"))</f>
        <v/>
      </c>
      <c r="AC600" s="96" t="str">
        <f t="shared" si="9"/>
        <v/>
      </c>
      <c r="AD600" s="95"/>
      <c r="AE600" s="92" t="str">
        <f t="shared" si="10"/>
        <v/>
      </c>
      <c r="AF600" s="97" t="n">
        <f>IF(ISERROR('Bet Log'!$AA600+'Bet Log'!$AC600+'Bet Log'!$AE600), "", 'Bet Log'!$AA600+'Bet Log'!$AC600+'Bet Log'!$AE600)</f>
        <v>0</v>
      </c>
    </row>
    <row r="601" ht="14.25" customHeight="1">
      <c r="A601" s="92" t="str">
        <f>Games!A598</f>
        <v/>
      </c>
      <c r="B601" s="92" t="str">
        <f>IF('Prediction Log'!B616=0, "",'Prediction Log'!B616)</f>
        <v/>
      </c>
      <c r="C601" s="92" t="str">
        <f>IF('Prediction Log'!C616=0, "",'Prediction Log'!C616)</f>
        <v/>
      </c>
      <c r="D601" s="92" t="str">
        <f>IF('Prediction Log'!D616=0, "",'Prediction Log'!D616)</f>
        <v/>
      </c>
      <c r="E601" s="92" t="str">
        <f>IF('Prediction Log'!E616=0, "",'Prediction Log'!E616)</f>
        <v/>
      </c>
      <c r="F601" s="92" t="str">
        <f>IF('Prediction Log'!I616=0, "",'Prediction Log'!I616)</f>
        <v/>
      </c>
      <c r="G601" s="70" t="str">
        <f>IF(ISBLANK(Games!B598), "",'Prediction Log'!$J616)</f>
        <v/>
      </c>
      <c r="H601" s="93" t="str">
        <f>'Prediction Log'!$K616</f>
        <v/>
      </c>
      <c r="I601" s="92" t="str">
        <f>IF(ISBLANK(Games!M598), "",IF(AND(Games!M598="",Games!N598=""),"",IF(ISTEXT(Games!N598), "Side",Games!M598)))</f>
        <v/>
      </c>
      <c r="J601" s="92" t="str">
        <f>IF(ISBLANK(Games!M598), "",IF('Bet Log'!$I601="Spread", Games!O598, ""))</f>
        <v/>
      </c>
      <c r="K601" s="92" t="str">
        <f>IF(ISBLANK(Games!N598), "",IF(ISTEXT(Games!N598), Games!N598, ""))</f>
        <v/>
      </c>
      <c r="L601" s="92" t="str">
        <f>IF(ISBLANK(Games!Q598), "", Games!Q598)</f>
        <v/>
      </c>
      <c r="M601" s="92"/>
      <c r="N601" s="94"/>
      <c r="O601" s="94"/>
      <c r="P601" s="95"/>
      <c r="Q601" s="95"/>
      <c r="R601" s="95"/>
      <c r="S601" s="95"/>
      <c r="T601" s="96" t="n">
        <f t="shared" si="2"/>
        <v>0</v>
      </c>
      <c r="U601" s="96" t="n">
        <f t="shared" si="3"/>
        <v>0</v>
      </c>
      <c r="V601" s="96" t="n">
        <f t="shared" si="4"/>
        <v>0</v>
      </c>
      <c r="W601" s="96" t="n">
        <f t="shared" si="5"/>
        <v>0</v>
      </c>
      <c r="X601" s="96" t="n">
        <f t="shared" si="6"/>
        <v>0</v>
      </c>
      <c r="Y601" s="96" t="n">
        <f t="shared" si="7"/>
        <v>0</v>
      </c>
      <c r="Z601" s="95" t="str">
        <f>IF(OR(ISBLANK('Prediction Log'!N616),ISBLANK('Bet Log'!$N601)), "", IF('Prediction Log'!W616="Y", "W", "L"))</f>
        <v/>
      </c>
      <c r="AA601" s="96" t="str">
        <f t="shared" si="8"/>
        <v/>
      </c>
      <c r="AB601" s="95" t="str">
        <f>IF(OR(ISBLANK('Prediction Log'!N616),ISBLANK('Bet Log'!$O601)), "", IF('Prediction Log'!X616="Y", "W", "L"))</f>
        <v/>
      </c>
      <c r="AC601" s="96" t="str">
        <f t="shared" si="9"/>
        <v/>
      </c>
      <c r="AD601" s="95"/>
      <c r="AE601" s="92" t="str">
        <f t="shared" si="10"/>
        <v/>
      </c>
      <c r="AF601" s="97" t="n">
        <f>IF(ISERROR('Bet Log'!$AA601+'Bet Log'!$AC601+'Bet Log'!$AE601), "", 'Bet Log'!$AA601+'Bet Log'!$AC601+'Bet Log'!$AE601)</f>
        <v>0</v>
      </c>
    </row>
    <row r="602" ht="14.25" customHeight="1">
      <c r="A602" s="92" t="str">
        <f>Games!A599</f>
        <v/>
      </c>
      <c r="B602" s="92" t="str">
        <f>IF('Prediction Log'!B617=0, "",'Prediction Log'!B617)</f>
        <v/>
      </c>
      <c r="C602" s="92" t="str">
        <f>IF('Prediction Log'!C617=0, "",'Prediction Log'!C617)</f>
        <v/>
      </c>
      <c r="D602" s="92" t="str">
        <f>IF('Prediction Log'!D617=0, "",'Prediction Log'!D617)</f>
        <v/>
      </c>
      <c r="E602" s="92" t="str">
        <f>IF('Prediction Log'!E617=0, "",'Prediction Log'!E617)</f>
        <v/>
      </c>
      <c r="F602" s="92" t="str">
        <f>IF('Prediction Log'!I617=0, "",'Prediction Log'!I617)</f>
        <v/>
      </c>
      <c r="G602" s="70" t="str">
        <f>IF(ISBLANK(Games!B599), "",'Prediction Log'!$J617)</f>
        <v/>
      </c>
      <c r="H602" s="93" t="str">
        <f>'Prediction Log'!$K617</f>
        <v/>
      </c>
      <c r="I602" s="92" t="str">
        <f>IF(ISBLANK(Games!M599), "",IF(AND(Games!M599="",Games!N599=""),"",IF(ISTEXT(Games!N599), "Side",Games!M599)))</f>
        <v/>
      </c>
      <c r="J602" s="92" t="str">
        <f>IF(ISBLANK(Games!M599), "",IF('Bet Log'!$I602="Spread", Games!O599, ""))</f>
        <v/>
      </c>
      <c r="K602" s="92" t="str">
        <f>IF(ISBLANK(Games!N599), "",IF(ISTEXT(Games!N599), Games!N599, ""))</f>
        <v/>
      </c>
      <c r="L602" s="92" t="str">
        <f>IF(ISBLANK(Games!Q599), "", Games!Q599)</f>
        <v/>
      </c>
      <c r="M602" s="92"/>
      <c r="N602" s="94"/>
      <c r="O602" s="94"/>
      <c r="P602" s="95"/>
      <c r="Q602" s="95"/>
      <c r="R602" s="95"/>
      <c r="S602" s="95"/>
      <c r="T602" s="96" t="n">
        <f t="shared" si="2"/>
        <v>0</v>
      </c>
      <c r="U602" s="96" t="n">
        <f t="shared" si="3"/>
        <v>0</v>
      </c>
      <c r="V602" s="96" t="n">
        <f t="shared" si="4"/>
        <v>0</v>
      </c>
      <c r="W602" s="96" t="n">
        <f t="shared" si="5"/>
        <v>0</v>
      </c>
      <c r="X602" s="96" t="n">
        <f t="shared" si="6"/>
        <v>0</v>
      </c>
      <c r="Y602" s="96" t="n">
        <f t="shared" si="7"/>
        <v>0</v>
      </c>
      <c r="Z602" s="95" t="str">
        <f>IF(OR(ISBLANK('Prediction Log'!N617),ISBLANK('Bet Log'!$N602)), "", IF('Prediction Log'!W617="Y", "W", "L"))</f>
        <v/>
      </c>
      <c r="AA602" s="96" t="str">
        <f t="shared" si="8"/>
        <v/>
      </c>
      <c r="AB602" s="95" t="str">
        <f>IF(OR(ISBLANK('Prediction Log'!N617),ISBLANK('Bet Log'!$O602)), "", IF('Prediction Log'!X617="Y", "W", "L"))</f>
        <v/>
      </c>
      <c r="AC602" s="96" t="str">
        <f t="shared" si="9"/>
        <v/>
      </c>
      <c r="AD602" s="95"/>
      <c r="AE602" s="92" t="str">
        <f t="shared" si="10"/>
        <v/>
      </c>
      <c r="AF602" s="97" t="n">
        <f>IF(ISERROR('Bet Log'!$AA602+'Bet Log'!$AC602+'Bet Log'!$AE602), "", 'Bet Log'!$AA602+'Bet Log'!$AC602+'Bet Log'!$AE602)</f>
        <v>0</v>
      </c>
    </row>
    <row r="603" ht="14.25" customHeight="1">
      <c r="A603" s="92" t="str">
        <f>Games!A600</f>
        <v/>
      </c>
      <c r="B603" s="92" t="str">
        <f>IF('Prediction Log'!B618=0, "",'Prediction Log'!B618)</f>
        <v/>
      </c>
      <c r="C603" s="92" t="str">
        <f>IF('Prediction Log'!C618=0, "",'Prediction Log'!C618)</f>
        <v/>
      </c>
      <c r="D603" s="92" t="str">
        <f>IF('Prediction Log'!D618=0, "",'Prediction Log'!D618)</f>
        <v/>
      </c>
      <c r="E603" s="92" t="str">
        <f>IF('Prediction Log'!E618=0, "",'Prediction Log'!E618)</f>
        <v/>
      </c>
      <c r="F603" s="92" t="str">
        <f>IF('Prediction Log'!I618=0, "",'Prediction Log'!I618)</f>
        <v/>
      </c>
      <c r="G603" s="70" t="str">
        <f>IF(ISBLANK(Games!B600), "",'Prediction Log'!$J618)</f>
        <v/>
      </c>
      <c r="H603" s="93" t="str">
        <f>'Prediction Log'!$K618</f>
        <v/>
      </c>
      <c r="I603" s="92" t="str">
        <f>IF(ISBLANK(Games!M600), "",IF(AND(Games!M600="",Games!N600=""),"",IF(ISTEXT(Games!N600), "Side",Games!M600)))</f>
        <v/>
      </c>
      <c r="J603" s="92" t="str">
        <f>IF(ISBLANK(Games!M600), "",IF('Bet Log'!$I603="Spread", Games!O600, ""))</f>
        <v/>
      </c>
      <c r="K603" s="92" t="str">
        <f>IF(ISBLANK(Games!N600), "",IF(ISTEXT(Games!N600), Games!N600, ""))</f>
        <v/>
      </c>
      <c r="L603" s="92" t="str">
        <f>IF(ISBLANK(Games!Q600), "", Games!Q600)</f>
        <v/>
      </c>
      <c r="M603" s="92"/>
      <c r="N603" s="94"/>
      <c r="O603" s="94"/>
      <c r="P603" s="95"/>
      <c r="Q603" s="95"/>
      <c r="R603" s="95"/>
      <c r="S603" s="95"/>
      <c r="T603" s="96" t="n">
        <f t="shared" si="2"/>
        <v>0</v>
      </c>
      <c r="U603" s="96" t="n">
        <f t="shared" si="3"/>
        <v>0</v>
      </c>
      <c r="V603" s="96" t="n">
        <f t="shared" si="4"/>
        <v>0</v>
      </c>
      <c r="W603" s="96" t="n">
        <f t="shared" si="5"/>
        <v>0</v>
      </c>
      <c r="X603" s="96" t="n">
        <f t="shared" si="6"/>
        <v>0</v>
      </c>
      <c r="Y603" s="96" t="n">
        <f t="shared" si="7"/>
        <v>0</v>
      </c>
      <c r="Z603" s="95" t="str">
        <f>IF(OR(ISBLANK('Prediction Log'!N618),ISBLANK('Bet Log'!$N603)), "", IF('Prediction Log'!W618="Y", "W", "L"))</f>
        <v/>
      </c>
      <c r="AA603" s="96" t="str">
        <f t="shared" si="8"/>
        <v/>
      </c>
      <c r="AB603" s="95" t="str">
        <f>IF(OR(ISBLANK('Prediction Log'!N618),ISBLANK('Bet Log'!$O603)), "", IF('Prediction Log'!X618="Y", "W", "L"))</f>
        <v/>
      </c>
      <c r="AC603" s="96" t="str">
        <f t="shared" si="9"/>
        <v/>
      </c>
      <c r="AD603" s="95"/>
      <c r="AE603" s="92" t="str">
        <f t="shared" si="10"/>
        <v/>
      </c>
      <c r="AF603" s="97" t="n">
        <f>IF(ISERROR('Bet Log'!$AA603+'Bet Log'!$AC603+'Bet Log'!$AE603), "", 'Bet Log'!$AA603+'Bet Log'!$AC603+'Bet Log'!$AE603)</f>
        <v>0</v>
      </c>
    </row>
    <row r="604" ht="14.25" customHeight="1">
      <c r="A604" s="92" t="str">
        <f>Games!A601</f>
        <v/>
      </c>
      <c r="B604" s="92" t="str">
        <f>IF('Prediction Log'!B619=0, "",'Prediction Log'!B619)</f>
        <v/>
      </c>
      <c r="C604" s="92" t="str">
        <f>IF('Prediction Log'!C619=0, "",'Prediction Log'!C619)</f>
        <v/>
      </c>
      <c r="D604" s="92" t="str">
        <f>IF('Prediction Log'!D619=0, "",'Prediction Log'!D619)</f>
        <v/>
      </c>
      <c r="E604" s="92" t="str">
        <f>IF('Prediction Log'!E619=0, "",'Prediction Log'!E619)</f>
        <v/>
      </c>
      <c r="F604" s="92" t="str">
        <f>IF('Prediction Log'!I619=0, "",'Prediction Log'!I619)</f>
        <v/>
      </c>
      <c r="G604" s="70" t="str">
        <f>IF(ISBLANK(Games!B601), "",'Prediction Log'!$J619)</f>
        <v/>
      </c>
      <c r="H604" s="93" t="str">
        <f>'Prediction Log'!$K619</f>
        <v/>
      </c>
      <c r="I604" s="92" t="str">
        <f>IF(ISBLANK(Games!M601), "",IF(AND(Games!M601="",Games!N601=""),"",IF(ISTEXT(Games!N601), "Side",Games!M601)))</f>
        <v/>
      </c>
      <c r="J604" s="92" t="str">
        <f>IF(ISBLANK(Games!M601), "",IF('Bet Log'!$I604="Spread", Games!O601, ""))</f>
        <v/>
      </c>
      <c r="K604" s="92" t="str">
        <f>IF(ISBLANK(Games!N601), "",IF(ISTEXT(Games!N601), Games!N601, ""))</f>
        <v/>
      </c>
      <c r="L604" s="92" t="str">
        <f>IF(ISBLANK(Games!Q601), "", Games!Q601)</f>
        <v/>
      </c>
      <c r="M604" s="92"/>
      <c r="N604" s="94"/>
      <c r="O604" s="94"/>
      <c r="P604" s="95"/>
      <c r="Q604" s="95"/>
      <c r="R604" s="95"/>
      <c r="S604" s="95"/>
      <c r="T604" s="96" t="n">
        <f t="shared" si="2"/>
        <v>0</v>
      </c>
      <c r="U604" s="96" t="n">
        <f t="shared" si="3"/>
        <v>0</v>
      </c>
      <c r="V604" s="96" t="n">
        <f t="shared" si="4"/>
        <v>0</v>
      </c>
      <c r="W604" s="96" t="n">
        <f t="shared" si="5"/>
        <v>0</v>
      </c>
      <c r="X604" s="96" t="n">
        <f t="shared" si="6"/>
        <v>0</v>
      </c>
      <c r="Y604" s="96" t="n">
        <f t="shared" si="7"/>
        <v>0</v>
      </c>
      <c r="Z604" s="95" t="str">
        <f>IF(OR(ISBLANK('Prediction Log'!N619),ISBLANK('Bet Log'!$N604)), "", IF('Prediction Log'!W619="Y", "W", "L"))</f>
        <v/>
      </c>
      <c r="AA604" s="96" t="str">
        <f t="shared" si="8"/>
        <v/>
      </c>
      <c r="AB604" s="95" t="str">
        <f>IF(OR(ISBLANK('Prediction Log'!N619),ISBLANK('Bet Log'!$O604)), "", IF('Prediction Log'!X619="Y", "W", "L"))</f>
        <v/>
      </c>
      <c r="AC604" s="96" t="str">
        <f t="shared" si="9"/>
        <v/>
      </c>
      <c r="AD604" s="95"/>
      <c r="AE604" s="92" t="str">
        <f t="shared" si="10"/>
        <v/>
      </c>
      <c r="AF604" s="97" t="n">
        <f>IF(ISERROR('Bet Log'!$AA604+'Bet Log'!$AC604+'Bet Log'!$AE604), "", 'Bet Log'!$AA604+'Bet Log'!$AC604+'Bet Log'!$AE604)</f>
        <v>0</v>
      </c>
    </row>
    <row r="605" ht="14.25" customHeight="1">
      <c r="A605" s="92" t="str">
        <f>Games!A602</f>
        <v/>
      </c>
      <c r="B605" s="92" t="str">
        <f>IF('Prediction Log'!B620=0, "",'Prediction Log'!B620)</f>
        <v/>
      </c>
      <c r="C605" s="92" t="str">
        <f>IF('Prediction Log'!C620=0, "",'Prediction Log'!C620)</f>
        <v/>
      </c>
      <c r="D605" s="92" t="str">
        <f>IF('Prediction Log'!D620=0, "",'Prediction Log'!D620)</f>
        <v/>
      </c>
      <c r="E605" s="92" t="str">
        <f>IF('Prediction Log'!E620=0, "",'Prediction Log'!E620)</f>
        <v/>
      </c>
      <c r="F605" s="92" t="str">
        <f>IF('Prediction Log'!I620=0, "",'Prediction Log'!I620)</f>
        <v/>
      </c>
      <c r="G605" s="70" t="str">
        <f>IF(ISBLANK(Games!B602), "",'Prediction Log'!$J620)</f>
        <v/>
      </c>
      <c r="H605" s="93" t="str">
        <f>'Prediction Log'!$K620</f>
        <v/>
      </c>
      <c r="I605" s="92" t="str">
        <f>IF(ISBLANK(Games!M602), "",IF(AND(Games!M602="",Games!N602=""),"",IF(ISTEXT(Games!N602), "Side",Games!M602)))</f>
        <v/>
      </c>
      <c r="J605" s="92" t="str">
        <f>IF(ISBLANK(Games!M602), "",IF('Bet Log'!$I605="Spread", Games!O602, ""))</f>
        <v/>
      </c>
      <c r="K605" s="92" t="str">
        <f>IF(ISBLANK(Games!N602), "",IF(ISTEXT(Games!N602), Games!N602, ""))</f>
        <v/>
      </c>
      <c r="L605" s="92" t="str">
        <f>IF(ISBLANK(Games!Q602), "", Games!Q602)</f>
        <v/>
      </c>
      <c r="M605" s="92"/>
      <c r="N605" s="94"/>
      <c r="O605" s="94"/>
      <c r="P605" s="95"/>
      <c r="Q605" s="95"/>
      <c r="R605" s="95"/>
      <c r="S605" s="95"/>
      <c r="T605" s="96" t="n">
        <f t="shared" si="2"/>
        <v>0</v>
      </c>
      <c r="U605" s="96" t="n">
        <f t="shared" si="3"/>
        <v>0</v>
      </c>
      <c r="V605" s="96" t="n">
        <f t="shared" si="4"/>
        <v>0</v>
      </c>
      <c r="W605" s="96" t="n">
        <f t="shared" si="5"/>
        <v>0</v>
      </c>
      <c r="X605" s="96" t="n">
        <f t="shared" si="6"/>
        <v>0</v>
      </c>
      <c r="Y605" s="96" t="n">
        <f t="shared" si="7"/>
        <v>0</v>
      </c>
      <c r="Z605" s="95" t="str">
        <f>IF(OR(ISBLANK('Prediction Log'!N620),ISBLANK('Bet Log'!$N605)), "", IF('Prediction Log'!W620="Y", "W", "L"))</f>
        <v/>
      </c>
      <c r="AA605" s="96" t="str">
        <f t="shared" si="8"/>
        <v/>
      </c>
      <c r="AB605" s="95" t="str">
        <f>IF(OR(ISBLANK('Prediction Log'!N620),ISBLANK('Bet Log'!$O605)), "", IF('Prediction Log'!X620="Y", "W", "L"))</f>
        <v/>
      </c>
      <c r="AC605" s="96" t="str">
        <f t="shared" si="9"/>
        <v/>
      </c>
      <c r="AD605" s="95"/>
      <c r="AE605" s="92" t="str">
        <f t="shared" si="10"/>
        <v/>
      </c>
      <c r="AF605" s="97" t="n">
        <f>IF(ISERROR('Bet Log'!$AA605+'Bet Log'!$AC605+'Bet Log'!$AE605), "", 'Bet Log'!$AA605+'Bet Log'!$AC605+'Bet Log'!$AE605)</f>
        <v>0</v>
      </c>
    </row>
    <row r="606" ht="14.25" customHeight="1">
      <c r="A606" s="92" t="str">
        <f>Games!A603</f>
        <v/>
      </c>
      <c r="B606" s="92" t="str">
        <f>IF('Prediction Log'!B621=0, "",'Prediction Log'!B621)</f>
        <v/>
      </c>
      <c r="C606" s="92" t="str">
        <f>IF('Prediction Log'!C621=0, "",'Prediction Log'!C621)</f>
        <v/>
      </c>
      <c r="D606" s="92" t="str">
        <f>IF('Prediction Log'!D621=0, "",'Prediction Log'!D621)</f>
        <v/>
      </c>
      <c r="E606" s="92" t="str">
        <f>IF('Prediction Log'!E621=0, "",'Prediction Log'!E621)</f>
        <v/>
      </c>
      <c r="F606" s="92" t="str">
        <f>IF('Prediction Log'!I621=0, "",'Prediction Log'!I621)</f>
        <v/>
      </c>
      <c r="G606" s="70" t="str">
        <f>IF(ISBLANK(Games!B603), "",'Prediction Log'!$J621)</f>
        <v/>
      </c>
      <c r="H606" s="93" t="str">
        <f>'Prediction Log'!$K621</f>
        <v/>
      </c>
      <c r="I606" s="92" t="str">
        <f>IF(ISBLANK(Games!M603), "",IF(AND(Games!M603="",Games!N603=""),"",IF(ISTEXT(Games!N603), "Side",Games!M603)))</f>
        <v/>
      </c>
      <c r="J606" s="92" t="str">
        <f>IF(ISBLANK(Games!M603), "",IF('Bet Log'!$I606="Spread", Games!O603, ""))</f>
        <v/>
      </c>
      <c r="K606" s="92" t="str">
        <f>IF(ISBLANK(Games!N603), "",IF(ISTEXT(Games!N603), Games!N603, ""))</f>
        <v/>
      </c>
      <c r="L606" s="92" t="str">
        <f>IF(ISBLANK(Games!Q603), "", Games!Q603)</f>
        <v/>
      </c>
      <c r="M606" s="92"/>
      <c r="N606" s="94"/>
      <c r="O606" s="94"/>
      <c r="P606" s="95"/>
      <c r="Q606" s="95"/>
      <c r="R606" s="95"/>
      <c r="S606" s="95"/>
      <c r="T606" s="96" t="n">
        <f t="shared" si="2"/>
        <v>0</v>
      </c>
      <c r="U606" s="96" t="n">
        <f t="shared" si="3"/>
        <v>0</v>
      </c>
      <c r="V606" s="96" t="n">
        <f t="shared" si="4"/>
        <v>0</v>
      </c>
      <c r="W606" s="96" t="n">
        <f t="shared" si="5"/>
        <v>0</v>
      </c>
      <c r="X606" s="96" t="n">
        <f t="shared" si="6"/>
        <v>0</v>
      </c>
      <c r="Y606" s="96" t="n">
        <f t="shared" si="7"/>
        <v>0</v>
      </c>
      <c r="Z606" s="95" t="str">
        <f>IF(OR(ISBLANK('Prediction Log'!N621),ISBLANK('Bet Log'!$N606)), "", IF('Prediction Log'!W621="Y", "W", "L"))</f>
        <v/>
      </c>
      <c r="AA606" s="96" t="str">
        <f t="shared" si="8"/>
        <v/>
      </c>
      <c r="AB606" s="95" t="str">
        <f>IF(OR(ISBLANK('Prediction Log'!N621),ISBLANK('Bet Log'!$O606)), "", IF('Prediction Log'!X621="Y", "W", "L"))</f>
        <v/>
      </c>
      <c r="AC606" s="96" t="str">
        <f t="shared" si="9"/>
        <v/>
      </c>
      <c r="AD606" s="95"/>
      <c r="AE606" s="92" t="str">
        <f t="shared" si="10"/>
        <v/>
      </c>
      <c r="AF606" s="97" t="n">
        <f>IF(ISERROR('Bet Log'!$AA606+'Bet Log'!$AC606+'Bet Log'!$AE606), "", 'Bet Log'!$AA606+'Bet Log'!$AC606+'Bet Log'!$AE606)</f>
        <v>0</v>
      </c>
    </row>
    <row r="607" ht="14.25" customHeight="1">
      <c r="A607" s="92" t="str">
        <f>Games!A604</f>
        <v/>
      </c>
      <c r="B607" s="92" t="str">
        <f>IF('Prediction Log'!B622=0, "",'Prediction Log'!B622)</f>
        <v/>
      </c>
      <c r="C607" s="92" t="str">
        <f>IF('Prediction Log'!C622=0, "",'Prediction Log'!C622)</f>
        <v/>
      </c>
      <c r="D607" s="92" t="str">
        <f>IF('Prediction Log'!D622=0, "",'Prediction Log'!D622)</f>
        <v/>
      </c>
      <c r="E607" s="92" t="str">
        <f>IF('Prediction Log'!E622=0, "",'Prediction Log'!E622)</f>
        <v/>
      </c>
      <c r="F607" s="92" t="str">
        <f>IF('Prediction Log'!I622=0, "",'Prediction Log'!I622)</f>
        <v/>
      </c>
      <c r="G607" s="70" t="str">
        <f>IF(ISBLANK(Games!B604), "",'Prediction Log'!$J622)</f>
        <v/>
      </c>
      <c r="H607" s="93" t="str">
        <f>'Prediction Log'!$K622</f>
        <v/>
      </c>
      <c r="I607" s="92" t="str">
        <f>IF(ISBLANK(Games!M604), "",IF(AND(Games!M604="",Games!N604=""),"",IF(ISTEXT(Games!N604), "Side",Games!M604)))</f>
        <v/>
      </c>
      <c r="J607" s="92" t="str">
        <f>IF(ISBLANK(Games!M604), "",IF('Bet Log'!$I607="Spread", Games!O604, ""))</f>
        <v/>
      </c>
      <c r="K607" s="92" t="str">
        <f>IF(ISBLANK(Games!N604), "",IF(ISTEXT(Games!N604), Games!N604, ""))</f>
        <v/>
      </c>
      <c r="L607" s="92" t="str">
        <f>IF(ISBLANK(Games!Q604), "", Games!Q604)</f>
        <v/>
      </c>
      <c r="M607" s="92"/>
      <c r="N607" s="94"/>
      <c r="O607" s="94"/>
      <c r="P607" s="95"/>
      <c r="Q607" s="95"/>
      <c r="R607" s="95"/>
      <c r="S607" s="95"/>
      <c r="T607" s="96" t="n">
        <f t="shared" si="2"/>
        <v>0</v>
      </c>
      <c r="U607" s="96" t="n">
        <f t="shared" si="3"/>
        <v>0</v>
      </c>
      <c r="V607" s="96" t="n">
        <f t="shared" si="4"/>
        <v>0</v>
      </c>
      <c r="W607" s="96" t="n">
        <f t="shared" si="5"/>
        <v>0</v>
      </c>
      <c r="X607" s="96" t="n">
        <f t="shared" si="6"/>
        <v>0</v>
      </c>
      <c r="Y607" s="96" t="n">
        <f t="shared" si="7"/>
        <v>0</v>
      </c>
      <c r="Z607" s="95" t="str">
        <f>IF(OR(ISBLANK('Prediction Log'!N622),ISBLANK('Bet Log'!$N607)), "", IF('Prediction Log'!W622="Y", "W", "L"))</f>
        <v/>
      </c>
      <c r="AA607" s="96" t="str">
        <f t="shared" si="8"/>
        <v/>
      </c>
      <c r="AB607" s="95" t="str">
        <f>IF(OR(ISBLANK('Prediction Log'!N622),ISBLANK('Bet Log'!$O607)), "", IF('Prediction Log'!X622="Y", "W", "L"))</f>
        <v/>
      </c>
      <c r="AC607" s="96" t="str">
        <f t="shared" si="9"/>
        <v/>
      </c>
      <c r="AD607" s="95"/>
      <c r="AE607" s="92" t="str">
        <f t="shared" si="10"/>
        <v/>
      </c>
      <c r="AF607" s="97" t="n">
        <f>IF(ISERROR('Bet Log'!$AA607+'Bet Log'!$AC607+'Bet Log'!$AE607), "", 'Bet Log'!$AA607+'Bet Log'!$AC607+'Bet Log'!$AE607)</f>
        <v>0</v>
      </c>
    </row>
    <row r="608" ht="14.25" customHeight="1">
      <c r="A608" s="92" t="str">
        <f>Games!A605</f>
        <v/>
      </c>
      <c r="B608" s="92" t="str">
        <f>IF('Prediction Log'!B623=0, "",'Prediction Log'!B623)</f>
        <v/>
      </c>
      <c r="C608" s="92" t="str">
        <f>IF('Prediction Log'!C623=0, "",'Prediction Log'!C623)</f>
        <v/>
      </c>
      <c r="D608" s="92" t="str">
        <f>IF('Prediction Log'!D623=0, "",'Prediction Log'!D623)</f>
        <v/>
      </c>
      <c r="E608" s="92" t="str">
        <f>IF('Prediction Log'!E623=0, "",'Prediction Log'!E623)</f>
        <v/>
      </c>
      <c r="F608" s="92" t="str">
        <f>IF('Prediction Log'!I623=0, "",'Prediction Log'!I623)</f>
        <v/>
      </c>
      <c r="G608" s="70" t="str">
        <f>IF(ISBLANK(Games!B605), "",'Prediction Log'!$J623)</f>
        <v/>
      </c>
      <c r="H608" s="93" t="str">
        <f>'Prediction Log'!$K623</f>
        <v/>
      </c>
      <c r="I608" s="92" t="str">
        <f>IF(ISBLANK(Games!M605), "",IF(AND(Games!M605="",Games!N605=""),"",IF(ISTEXT(Games!N605), "Side",Games!M605)))</f>
        <v/>
      </c>
      <c r="J608" s="92" t="str">
        <f>IF(ISBLANK(Games!M605), "",IF('Bet Log'!$I608="Spread", Games!O605, ""))</f>
        <v/>
      </c>
      <c r="K608" s="92" t="str">
        <f>IF(ISBLANK(Games!N605), "",IF(ISTEXT(Games!N605), Games!N605, ""))</f>
        <v/>
      </c>
      <c r="L608" s="92" t="str">
        <f>IF(ISBLANK(Games!Q605), "", Games!Q605)</f>
        <v/>
      </c>
      <c r="M608" s="92"/>
      <c r="N608" s="94"/>
      <c r="O608" s="94"/>
      <c r="P608" s="95"/>
      <c r="Q608" s="95"/>
      <c r="R608" s="95"/>
      <c r="S608" s="95"/>
      <c r="T608" s="96" t="n">
        <f t="shared" si="2"/>
        <v>0</v>
      </c>
      <c r="U608" s="96" t="n">
        <f t="shared" si="3"/>
        <v>0</v>
      </c>
      <c r="V608" s="96" t="n">
        <f t="shared" si="4"/>
        <v>0</v>
      </c>
      <c r="W608" s="96" t="n">
        <f t="shared" si="5"/>
        <v>0</v>
      </c>
      <c r="X608" s="96" t="n">
        <f t="shared" si="6"/>
        <v>0</v>
      </c>
      <c r="Y608" s="96" t="n">
        <f t="shared" si="7"/>
        <v>0</v>
      </c>
      <c r="Z608" s="95" t="str">
        <f>IF(OR(ISBLANK('Prediction Log'!N623),ISBLANK('Bet Log'!$N608)), "", IF('Prediction Log'!W623="Y", "W", "L"))</f>
        <v/>
      </c>
      <c r="AA608" s="96" t="str">
        <f t="shared" si="8"/>
        <v/>
      </c>
      <c r="AB608" s="95" t="str">
        <f>IF(OR(ISBLANK('Prediction Log'!N623),ISBLANK('Bet Log'!$O608)), "", IF('Prediction Log'!X623="Y", "W", "L"))</f>
        <v/>
      </c>
      <c r="AC608" s="96" t="str">
        <f t="shared" si="9"/>
        <v/>
      </c>
      <c r="AD608" s="95"/>
      <c r="AE608" s="92" t="str">
        <f t="shared" si="10"/>
        <v/>
      </c>
      <c r="AF608" s="97" t="n">
        <f>IF(ISERROR('Bet Log'!$AA608+'Bet Log'!$AC608+'Bet Log'!$AE608), "", 'Bet Log'!$AA608+'Bet Log'!$AC608+'Bet Log'!$AE608)</f>
        <v>0</v>
      </c>
    </row>
    <row r="609" ht="14.25" customHeight="1">
      <c r="A609" s="92" t="str">
        <f>Games!A606</f>
        <v/>
      </c>
      <c r="B609" s="92" t="str">
        <f>IF('Prediction Log'!B624=0, "",'Prediction Log'!B624)</f>
        <v/>
      </c>
      <c r="C609" s="92" t="str">
        <f>IF('Prediction Log'!C624=0, "",'Prediction Log'!C624)</f>
        <v/>
      </c>
      <c r="D609" s="92" t="str">
        <f>IF('Prediction Log'!D624=0, "",'Prediction Log'!D624)</f>
        <v/>
      </c>
      <c r="E609" s="92" t="str">
        <f>IF('Prediction Log'!E624=0, "",'Prediction Log'!E624)</f>
        <v/>
      </c>
      <c r="F609" s="92" t="str">
        <f>IF('Prediction Log'!I624=0, "",'Prediction Log'!I624)</f>
        <v/>
      </c>
      <c r="G609" s="70" t="str">
        <f>IF(ISBLANK(Games!B606), "",'Prediction Log'!$J624)</f>
        <v/>
      </c>
      <c r="H609" s="93" t="str">
        <f>'Prediction Log'!$K624</f>
        <v/>
      </c>
      <c r="I609" s="92" t="str">
        <f>IF(ISBLANK(Games!M606), "",IF(AND(Games!M606="",Games!N606=""),"",IF(ISTEXT(Games!N606), "Side",Games!M606)))</f>
        <v/>
      </c>
      <c r="J609" s="92" t="str">
        <f>IF(ISBLANK(Games!M606), "",IF('Bet Log'!$I609="Spread", Games!O606, ""))</f>
        <v/>
      </c>
      <c r="K609" s="92" t="str">
        <f>IF(ISBLANK(Games!N606), "",IF(ISTEXT(Games!N606), Games!N606, ""))</f>
        <v/>
      </c>
      <c r="L609" s="92" t="str">
        <f>IF(ISBLANK(Games!Q606), "", Games!Q606)</f>
        <v/>
      </c>
      <c r="M609" s="92"/>
      <c r="N609" s="94"/>
      <c r="O609" s="94"/>
      <c r="P609" s="95"/>
      <c r="Q609" s="95"/>
      <c r="R609" s="95"/>
      <c r="S609" s="95"/>
      <c r="T609" s="96" t="n">
        <f t="shared" si="2"/>
        <v>0</v>
      </c>
      <c r="U609" s="96" t="n">
        <f t="shared" si="3"/>
        <v>0</v>
      </c>
      <c r="V609" s="96" t="n">
        <f t="shared" si="4"/>
        <v>0</v>
      </c>
      <c r="W609" s="96" t="n">
        <f t="shared" si="5"/>
        <v>0</v>
      </c>
      <c r="X609" s="96" t="n">
        <f t="shared" si="6"/>
        <v>0</v>
      </c>
      <c r="Y609" s="96" t="n">
        <f t="shared" si="7"/>
        <v>0</v>
      </c>
      <c r="Z609" s="95" t="str">
        <f>IF(OR(ISBLANK('Prediction Log'!N624),ISBLANK('Bet Log'!$N609)), "", IF('Prediction Log'!W624="Y", "W", "L"))</f>
        <v/>
      </c>
      <c r="AA609" s="96" t="str">
        <f t="shared" si="8"/>
        <v/>
      </c>
      <c r="AB609" s="95" t="str">
        <f>IF(OR(ISBLANK('Prediction Log'!N624),ISBLANK('Bet Log'!$O609)), "", IF('Prediction Log'!X624="Y", "W", "L"))</f>
        <v/>
      </c>
      <c r="AC609" s="96" t="str">
        <f t="shared" si="9"/>
        <v/>
      </c>
      <c r="AD609" s="95"/>
      <c r="AE609" s="92" t="str">
        <f t="shared" si="10"/>
        <v/>
      </c>
      <c r="AF609" s="97" t="n">
        <f>IF(ISERROR('Bet Log'!$AA609+'Bet Log'!$AC609+'Bet Log'!$AE609), "", 'Bet Log'!$AA609+'Bet Log'!$AC609+'Bet Log'!$AE609)</f>
        <v>0</v>
      </c>
    </row>
    <row r="610" ht="14.25" customHeight="1">
      <c r="A610" s="92" t="str">
        <f>Games!A607</f>
        <v/>
      </c>
      <c r="B610" s="92" t="str">
        <f>IF('Prediction Log'!B625=0, "",'Prediction Log'!B625)</f>
        <v/>
      </c>
      <c r="C610" s="92" t="str">
        <f>IF('Prediction Log'!C625=0, "",'Prediction Log'!C625)</f>
        <v/>
      </c>
      <c r="D610" s="92" t="str">
        <f>IF('Prediction Log'!D625=0, "",'Prediction Log'!D625)</f>
        <v/>
      </c>
      <c r="E610" s="92" t="str">
        <f>IF('Prediction Log'!E625=0, "",'Prediction Log'!E625)</f>
        <v/>
      </c>
      <c r="F610" s="92" t="str">
        <f>IF('Prediction Log'!I625=0, "",'Prediction Log'!I625)</f>
        <v/>
      </c>
      <c r="G610" s="70" t="str">
        <f>IF(ISBLANK(Games!B607), "",'Prediction Log'!$J625)</f>
        <v/>
      </c>
      <c r="H610" s="93" t="str">
        <f>'Prediction Log'!$K625</f>
        <v/>
      </c>
      <c r="I610" s="92" t="str">
        <f>IF(ISBLANK(Games!M607), "",IF(AND(Games!M607="",Games!N607=""),"",IF(ISTEXT(Games!N607), "Side",Games!M607)))</f>
        <v/>
      </c>
      <c r="J610" s="92" t="str">
        <f>IF(ISBLANK(Games!M607), "",IF('Bet Log'!$I610="Spread", Games!O607, ""))</f>
        <v/>
      </c>
      <c r="K610" s="92" t="str">
        <f>IF(ISBLANK(Games!N607), "",IF(ISTEXT(Games!N607), Games!N607, ""))</f>
        <v/>
      </c>
      <c r="L610" s="92" t="str">
        <f>IF(ISBLANK(Games!Q607), "", Games!Q607)</f>
        <v/>
      </c>
      <c r="M610" s="92"/>
      <c r="N610" s="94"/>
      <c r="O610" s="94"/>
      <c r="P610" s="95"/>
      <c r="Q610" s="95"/>
      <c r="R610" s="95"/>
      <c r="S610" s="95"/>
      <c r="T610" s="96" t="n">
        <f t="shared" si="2"/>
        <v>0</v>
      </c>
      <c r="U610" s="96" t="n">
        <f t="shared" si="3"/>
        <v>0</v>
      </c>
      <c r="V610" s="96" t="n">
        <f t="shared" si="4"/>
        <v>0</v>
      </c>
      <c r="W610" s="96" t="n">
        <f t="shared" si="5"/>
        <v>0</v>
      </c>
      <c r="X610" s="96" t="n">
        <f t="shared" si="6"/>
        <v>0</v>
      </c>
      <c r="Y610" s="96" t="n">
        <f t="shared" si="7"/>
        <v>0</v>
      </c>
      <c r="Z610" s="95" t="str">
        <f>IF(OR(ISBLANK('Prediction Log'!N625),ISBLANK('Bet Log'!$N610)), "", IF('Prediction Log'!W625="Y", "W", "L"))</f>
        <v/>
      </c>
      <c r="AA610" s="96" t="str">
        <f t="shared" si="8"/>
        <v/>
      </c>
      <c r="AB610" s="95" t="str">
        <f>IF(OR(ISBLANK('Prediction Log'!N625),ISBLANK('Bet Log'!$O610)), "", IF('Prediction Log'!X625="Y", "W", "L"))</f>
        <v/>
      </c>
      <c r="AC610" s="96" t="str">
        <f t="shared" si="9"/>
        <v/>
      </c>
      <c r="AD610" s="95"/>
      <c r="AE610" s="92" t="str">
        <f t="shared" si="10"/>
        <v/>
      </c>
      <c r="AF610" s="97" t="n">
        <f>IF(ISERROR('Bet Log'!$AA610+'Bet Log'!$AC610+'Bet Log'!$AE610), "", 'Bet Log'!$AA610+'Bet Log'!$AC610+'Bet Log'!$AE610)</f>
        <v>0</v>
      </c>
    </row>
    <row r="611" ht="14.25" customHeight="1">
      <c r="A611" s="92" t="str">
        <f>Games!A608</f>
        <v/>
      </c>
      <c r="B611" s="92" t="str">
        <f>IF('Prediction Log'!B626=0, "",'Prediction Log'!B626)</f>
        <v/>
      </c>
      <c r="C611" s="92" t="str">
        <f>IF('Prediction Log'!C626=0, "",'Prediction Log'!C626)</f>
        <v/>
      </c>
      <c r="D611" s="92" t="str">
        <f>IF('Prediction Log'!D626=0, "",'Prediction Log'!D626)</f>
        <v/>
      </c>
      <c r="E611" s="92" t="str">
        <f>IF('Prediction Log'!E626=0, "",'Prediction Log'!E626)</f>
        <v/>
      </c>
      <c r="F611" s="92" t="str">
        <f>IF('Prediction Log'!I626=0, "",'Prediction Log'!I626)</f>
        <v/>
      </c>
      <c r="G611" s="70" t="str">
        <f>IF(ISBLANK(Games!B608), "",'Prediction Log'!$J626)</f>
        <v/>
      </c>
      <c r="H611" s="93" t="str">
        <f>'Prediction Log'!$K626</f>
        <v/>
      </c>
      <c r="I611" s="92" t="str">
        <f>IF(ISBLANK(Games!M608), "",IF(AND(Games!M608="",Games!N608=""),"",IF(ISTEXT(Games!N608), "Side",Games!M608)))</f>
        <v/>
      </c>
      <c r="J611" s="92" t="str">
        <f>IF(ISBLANK(Games!M608), "",IF('Bet Log'!$I611="Spread", Games!O608, ""))</f>
        <v/>
      </c>
      <c r="K611" s="92" t="str">
        <f>IF(ISBLANK(Games!N608), "",IF(ISTEXT(Games!N608), Games!N608, ""))</f>
        <v/>
      </c>
      <c r="L611" s="92" t="str">
        <f>IF(ISBLANK(Games!Q608), "", Games!Q608)</f>
        <v/>
      </c>
      <c r="M611" s="92"/>
      <c r="N611" s="94"/>
      <c r="O611" s="94"/>
      <c r="P611" s="95"/>
      <c r="Q611" s="95"/>
      <c r="R611" s="95"/>
      <c r="S611" s="95"/>
      <c r="T611" s="96" t="n">
        <f t="shared" si="2"/>
        <v>0</v>
      </c>
      <c r="U611" s="96" t="n">
        <f t="shared" si="3"/>
        <v>0</v>
      </c>
      <c r="V611" s="96" t="n">
        <f t="shared" si="4"/>
        <v>0</v>
      </c>
      <c r="W611" s="96" t="n">
        <f t="shared" si="5"/>
        <v>0</v>
      </c>
      <c r="X611" s="96" t="n">
        <f t="shared" si="6"/>
        <v>0</v>
      </c>
      <c r="Y611" s="96" t="n">
        <f t="shared" si="7"/>
        <v>0</v>
      </c>
      <c r="Z611" s="95" t="str">
        <f>IF(OR(ISBLANK('Prediction Log'!N626),ISBLANK('Bet Log'!$N611)), "", IF('Prediction Log'!W626="Y", "W", "L"))</f>
        <v/>
      </c>
      <c r="AA611" s="96" t="str">
        <f t="shared" si="8"/>
        <v/>
      </c>
      <c r="AB611" s="95" t="str">
        <f>IF(OR(ISBLANK('Prediction Log'!N626),ISBLANK('Bet Log'!$O611)), "", IF('Prediction Log'!X626="Y", "W", "L"))</f>
        <v/>
      </c>
      <c r="AC611" s="96" t="str">
        <f t="shared" si="9"/>
        <v/>
      </c>
      <c r="AD611" s="95"/>
      <c r="AE611" s="92" t="str">
        <f t="shared" si="10"/>
        <v/>
      </c>
      <c r="AF611" s="97" t="n">
        <f>IF(ISERROR('Bet Log'!$AA611+'Bet Log'!$AC611+'Bet Log'!$AE611), "", 'Bet Log'!$AA611+'Bet Log'!$AC611+'Bet Log'!$AE611)</f>
        <v>0</v>
      </c>
    </row>
    <row r="612" ht="14.25" customHeight="1">
      <c r="A612" s="92" t="str">
        <f>Games!A609</f>
        <v/>
      </c>
      <c r="B612" s="92" t="str">
        <f>IF('Prediction Log'!B627=0, "",'Prediction Log'!B627)</f>
        <v/>
      </c>
      <c r="C612" s="92" t="str">
        <f>IF('Prediction Log'!C627=0, "",'Prediction Log'!C627)</f>
        <v/>
      </c>
      <c r="D612" s="92" t="str">
        <f>IF('Prediction Log'!D627=0, "",'Prediction Log'!D627)</f>
        <v/>
      </c>
      <c r="E612" s="92" t="str">
        <f>IF('Prediction Log'!E627=0, "",'Prediction Log'!E627)</f>
        <v/>
      </c>
      <c r="F612" s="92" t="str">
        <f>IF('Prediction Log'!I627=0, "",'Prediction Log'!I627)</f>
        <v/>
      </c>
      <c r="G612" s="70" t="str">
        <f>IF(ISBLANK(Games!B609), "",'Prediction Log'!$J627)</f>
        <v/>
      </c>
      <c r="H612" s="93" t="str">
        <f>'Prediction Log'!$K627</f>
        <v/>
      </c>
      <c r="I612" s="92" t="str">
        <f>IF(ISBLANK(Games!M609), "",IF(AND(Games!M609="",Games!N609=""),"",IF(ISTEXT(Games!N609), "Side",Games!M609)))</f>
        <v/>
      </c>
      <c r="J612" s="92" t="str">
        <f>IF(ISBLANK(Games!M609), "",IF('Bet Log'!$I612="Spread", Games!O609, ""))</f>
        <v/>
      </c>
      <c r="K612" s="92" t="str">
        <f>IF(ISBLANK(Games!N609), "",IF(ISTEXT(Games!N609), Games!N609, ""))</f>
        <v/>
      </c>
      <c r="L612" s="92" t="str">
        <f>IF(ISBLANK(Games!Q609), "", Games!Q609)</f>
        <v/>
      </c>
      <c r="M612" s="92"/>
      <c r="N612" s="94"/>
      <c r="O612" s="94"/>
      <c r="P612" s="95"/>
      <c r="Q612" s="95"/>
      <c r="R612" s="95"/>
      <c r="S612" s="95"/>
      <c r="T612" s="96" t="n">
        <f t="shared" si="2"/>
        <v>0</v>
      </c>
      <c r="U612" s="96" t="n">
        <f t="shared" si="3"/>
        <v>0</v>
      </c>
      <c r="V612" s="96" t="n">
        <f t="shared" si="4"/>
        <v>0</v>
      </c>
      <c r="W612" s="96" t="n">
        <f t="shared" si="5"/>
        <v>0</v>
      </c>
      <c r="X612" s="96" t="n">
        <f t="shared" si="6"/>
        <v>0</v>
      </c>
      <c r="Y612" s="96" t="n">
        <f t="shared" si="7"/>
        <v>0</v>
      </c>
      <c r="Z612" s="95" t="str">
        <f>IF(OR(ISBLANK('Prediction Log'!N627),ISBLANK('Bet Log'!$N612)), "", IF('Prediction Log'!W627="Y", "W", "L"))</f>
        <v/>
      </c>
      <c r="AA612" s="96" t="str">
        <f t="shared" si="8"/>
        <v/>
      </c>
      <c r="AB612" s="95" t="str">
        <f>IF(OR(ISBLANK('Prediction Log'!N627),ISBLANK('Bet Log'!$O612)), "", IF('Prediction Log'!X627="Y", "W", "L"))</f>
        <v/>
      </c>
      <c r="AC612" s="96" t="str">
        <f t="shared" si="9"/>
        <v/>
      </c>
      <c r="AD612" s="95"/>
      <c r="AE612" s="92" t="str">
        <f t="shared" si="10"/>
        <v/>
      </c>
      <c r="AF612" s="97" t="n">
        <f>IF(ISERROR('Bet Log'!$AA612+'Bet Log'!$AC612+'Bet Log'!$AE612), "", 'Bet Log'!$AA612+'Bet Log'!$AC612+'Bet Log'!$AE612)</f>
        <v>0</v>
      </c>
    </row>
    <row r="613" ht="14.25" customHeight="1">
      <c r="A613" s="92" t="str">
        <f>Games!A610</f>
        <v/>
      </c>
      <c r="B613" s="92" t="str">
        <f>IF('Prediction Log'!B628=0, "",'Prediction Log'!B628)</f>
        <v/>
      </c>
      <c r="C613" s="92" t="str">
        <f>IF('Prediction Log'!C628=0, "",'Prediction Log'!C628)</f>
        <v/>
      </c>
      <c r="D613" s="92" t="str">
        <f>IF('Prediction Log'!D628=0, "",'Prediction Log'!D628)</f>
        <v/>
      </c>
      <c r="E613" s="92" t="str">
        <f>IF('Prediction Log'!E628=0, "",'Prediction Log'!E628)</f>
        <v/>
      </c>
      <c r="F613" s="92" t="str">
        <f>IF('Prediction Log'!I628=0, "",'Prediction Log'!I628)</f>
        <v/>
      </c>
      <c r="G613" s="70" t="str">
        <f>IF(ISBLANK(Games!B610), "",'Prediction Log'!$J628)</f>
        <v/>
      </c>
      <c r="H613" s="93" t="str">
        <f>'Prediction Log'!$K628</f>
        <v/>
      </c>
      <c r="I613" s="92" t="str">
        <f>IF(ISBLANK(Games!M610), "",IF(AND(Games!M610="",Games!N610=""),"",IF(ISTEXT(Games!N610), "Side",Games!M610)))</f>
        <v/>
      </c>
      <c r="J613" s="92" t="str">
        <f>IF(ISBLANK(Games!M610), "",IF('Bet Log'!$I613="Spread", Games!O610, ""))</f>
        <v/>
      </c>
      <c r="K613" s="92" t="str">
        <f>IF(ISBLANK(Games!N610), "",IF(ISTEXT(Games!N610), Games!N610, ""))</f>
        <v/>
      </c>
      <c r="L613" s="92" t="str">
        <f>IF(ISBLANK(Games!Q610), "", Games!Q610)</f>
        <v/>
      </c>
      <c r="M613" s="92"/>
      <c r="N613" s="94"/>
      <c r="O613" s="94"/>
      <c r="P613" s="95"/>
      <c r="Q613" s="95"/>
      <c r="R613" s="95"/>
      <c r="S613" s="95"/>
      <c r="T613" s="96" t="n">
        <f t="shared" si="2"/>
        <v>0</v>
      </c>
      <c r="U613" s="96" t="n">
        <f t="shared" si="3"/>
        <v>0</v>
      </c>
      <c r="V613" s="96" t="n">
        <f t="shared" si="4"/>
        <v>0</v>
      </c>
      <c r="W613" s="96" t="n">
        <f t="shared" si="5"/>
        <v>0</v>
      </c>
      <c r="X613" s="96" t="n">
        <f t="shared" si="6"/>
        <v>0</v>
      </c>
      <c r="Y613" s="96" t="n">
        <f t="shared" si="7"/>
        <v>0</v>
      </c>
      <c r="Z613" s="95" t="str">
        <f>IF(OR(ISBLANK('Prediction Log'!N628),ISBLANK('Bet Log'!$N613)), "", IF('Prediction Log'!W628="Y", "W", "L"))</f>
        <v/>
      </c>
      <c r="AA613" s="96" t="str">
        <f t="shared" si="8"/>
        <v/>
      </c>
      <c r="AB613" s="95" t="str">
        <f>IF(OR(ISBLANK('Prediction Log'!N628),ISBLANK('Bet Log'!$O613)), "", IF('Prediction Log'!X628="Y", "W", "L"))</f>
        <v/>
      </c>
      <c r="AC613" s="96" t="str">
        <f t="shared" si="9"/>
        <v/>
      </c>
      <c r="AD613" s="95"/>
      <c r="AE613" s="92" t="str">
        <f t="shared" si="10"/>
        <v/>
      </c>
      <c r="AF613" s="97" t="n">
        <f>IF(ISERROR('Bet Log'!$AA613+'Bet Log'!$AC613+'Bet Log'!$AE613), "", 'Bet Log'!$AA613+'Bet Log'!$AC613+'Bet Log'!$AE613)</f>
        <v>0</v>
      </c>
    </row>
    <row r="614" ht="14.25" customHeight="1">
      <c r="A614" s="92" t="str">
        <f>Games!A611</f>
        <v/>
      </c>
      <c r="B614" s="92" t="str">
        <f>IF('Prediction Log'!B629=0, "",'Prediction Log'!B629)</f>
        <v/>
      </c>
      <c r="C614" s="92" t="str">
        <f>IF('Prediction Log'!C629=0, "",'Prediction Log'!C629)</f>
        <v/>
      </c>
      <c r="D614" s="92" t="str">
        <f>IF('Prediction Log'!D629=0, "",'Prediction Log'!D629)</f>
        <v/>
      </c>
      <c r="E614" s="92" t="str">
        <f>IF('Prediction Log'!E629=0, "",'Prediction Log'!E629)</f>
        <v/>
      </c>
      <c r="F614" s="92" t="str">
        <f>IF('Prediction Log'!I629=0, "",'Prediction Log'!I629)</f>
        <v/>
      </c>
      <c r="G614" s="70" t="str">
        <f>IF(ISBLANK(Games!B611), "",'Prediction Log'!$J629)</f>
        <v/>
      </c>
      <c r="H614" s="93" t="str">
        <f>'Prediction Log'!$K629</f>
        <v/>
      </c>
      <c r="I614" s="92" t="str">
        <f>IF(ISBLANK(Games!M611), "",IF(AND(Games!M611="",Games!N611=""),"",IF(ISTEXT(Games!N611), "Side",Games!M611)))</f>
        <v/>
      </c>
      <c r="J614" s="92" t="str">
        <f>IF(ISBLANK(Games!M611), "",IF('Bet Log'!$I614="Spread", Games!O611, ""))</f>
        <v/>
      </c>
      <c r="K614" s="92" t="str">
        <f>IF(ISBLANK(Games!N611), "",IF(ISTEXT(Games!N611), Games!N611, ""))</f>
        <v/>
      </c>
      <c r="L614" s="92" t="str">
        <f>IF(ISBLANK(Games!Q611), "", Games!Q611)</f>
        <v/>
      </c>
      <c r="M614" s="92"/>
      <c r="N614" s="94"/>
      <c r="O614" s="94"/>
      <c r="P614" s="95"/>
      <c r="Q614" s="95"/>
      <c r="R614" s="95"/>
      <c r="S614" s="95"/>
      <c r="T614" s="96" t="n">
        <f t="shared" si="2"/>
        <v>0</v>
      </c>
      <c r="U614" s="96" t="n">
        <f t="shared" si="3"/>
        <v>0</v>
      </c>
      <c r="V614" s="96" t="n">
        <f t="shared" si="4"/>
        <v>0</v>
      </c>
      <c r="W614" s="96" t="n">
        <f t="shared" si="5"/>
        <v>0</v>
      </c>
      <c r="X614" s="96" t="n">
        <f t="shared" si="6"/>
        <v>0</v>
      </c>
      <c r="Y614" s="96" t="n">
        <f t="shared" si="7"/>
        <v>0</v>
      </c>
      <c r="Z614" s="95" t="str">
        <f>IF(OR(ISBLANK('Prediction Log'!N629),ISBLANK('Bet Log'!$N614)), "", IF('Prediction Log'!W629="Y", "W", "L"))</f>
        <v/>
      </c>
      <c r="AA614" s="96" t="str">
        <f t="shared" si="8"/>
        <v/>
      </c>
      <c r="AB614" s="95" t="str">
        <f>IF(OR(ISBLANK('Prediction Log'!N629),ISBLANK('Bet Log'!$O614)), "", IF('Prediction Log'!X629="Y", "W", "L"))</f>
        <v/>
      </c>
      <c r="AC614" s="96" t="str">
        <f t="shared" si="9"/>
        <v/>
      </c>
      <c r="AD614" s="95"/>
      <c r="AE614" s="92" t="str">
        <f t="shared" si="10"/>
        <v/>
      </c>
      <c r="AF614" s="97" t="n">
        <f>IF(ISERROR('Bet Log'!$AA614+'Bet Log'!$AC614+'Bet Log'!$AE614), "", 'Bet Log'!$AA614+'Bet Log'!$AC614+'Bet Log'!$AE614)</f>
        <v>0</v>
      </c>
    </row>
    <row r="615" ht="14.25" customHeight="1">
      <c r="A615" s="92" t="str">
        <f>Games!A612</f>
        <v/>
      </c>
      <c r="B615" s="92" t="str">
        <f>IF('Prediction Log'!B630=0, "",'Prediction Log'!B630)</f>
        <v/>
      </c>
      <c r="C615" s="92" t="str">
        <f>IF('Prediction Log'!C630=0, "",'Prediction Log'!C630)</f>
        <v/>
      </c>
      <c r="D615" s="92" t="str">
        <f>IF('Prediction Log'!D630=0, "",'Prediction Log'!D630)</f>
        <v/>
      </c>
      <c r="E615" s="92" t="str">
        <f>IF('Prediction Log'!E630=0, "",'Prediction Log'!E630)</f>
        <v/>
      </c>
      <c r="F615" s="92" t="str">
        <f>IF('Prediction Log'!I630=0, "",'Prediction Log'!I630)</f>
        <v/>
      </c>
      <c r="G615" s="70" t="str">
        <f>IF(ISBLANK(Games!B612), "",'Prediction Log'!$J630)</f>
        <v/>
      </c>
      <c r="H615" s="93" t="str">
        <f>'Prediction Log'!$K630</f>
        <v/>
      </c>
      <c r="I615" s="92" t="str">
        <f>IF(ISBLANK(Games!M612), "",IF(AND(Games!M612="",Games!N612=""),"",IF(ISTEXT(Games!N612), "Side",Games!M612)))</f>
        <v/>
      </c>
      <c r="J615" s="92" t="str">
        <f>IF(ISBLANK(Games!M612), "",IF('Bet Log'!$I615="Spread", Games!O612, ""))</f>
        <v/>
      </c>
      <c r="K615" s="92" t="str">
        <f>IF(ISBLANK(Games!N612), "",IF(ISTEXT(Games!N612), Games!N612, ""))</f>
        <v/>
      </c>
      <c r="L615" s="92" t="str">
        <f>IF(ISBLANK(Games!Q612), "", Games!Q612)</f>
        <v/>
      </c>
      <c r="M615" s="92"/>
      <c r="N615" s="94"/>
      <c r="O615" s="94"/>
      <c r="P615" s="95"/>
      <c r="Q615" s="95"/>
      <c r="R615" s="95"/>
      <c r="S615" s="95"/>
      <c r="T615" s="96" t="n">
        <f t="shared" si="2"/>
        <v>0</v>
      </c>
      <c r="U615" s="96" t="n">
        <f t="shared" si="3"/>
        <v>0</v>
      </c>
      <c r="V615" s="96" t="n">
        <f t="shared" si="4"/>
        <v>0</v>
      </c>
      <c r="W615" s="96" t="n">
        <f t="shared" si="5"/>
        <v>0</v>
      </c>
      <c r="X615" s="96" t="n">
        <f t="shared" si="6"/>
        <v>0</v>
      </c>
      <c r="Y615" s="96" t="n">
        <f t="shared" si="7"/>
        <v>0</v>
      </c>
      <c r="Z615" s="95" t="str">
        <f>IF(OR(ISBLANK('Prediction Log'!N630),ISBLANK('Bet Log'!$N615)), "", IF('Prediction Log'!W630="Y", "W", "L"))</f>
        <v/>
      </c>
      <c r="AA615" s="96" t="str">
        <f t="shared" si="8"/>
        <v/>
      </c>
      <c r="AB615" s="95" t="str">
        <f>IF(OR(ISBLANK('Prediction Log'!N630),ISBLANK('Bet Log'!$O615)), "", IF('Prediction Log'!X630="Y", "W", "L"))</f>
        <v/>
      </c>
      <c r="AC615" s="96" t="str">
        <f t="shared" si="9"/>
        <v/>
      </c>
      <c r="AD615" s="95"/>
      <c r="AE615" s="92" t="str">
        <f t="shared" si="10"/>
        <v/>
      </c>
      <c r="AF615" s="97" t="n">
        <f>IF(ISERROR('Bet Log'!$AA615+'Bet Log'!$AC615+'Bet Log'!$AE615), "", 'Bet Log'!$AA615+'Bet Log'!$AC615+'Bet Log'!$AE615)</f>
        <v>0</v>
      </c>
    </row>
    <row r="616" ht="14.25" customHeight="1">
      <c r="A616" s="92" t="str">
        <f>Games!A613</f>
        <v/>
      </c>
      <c r="B616" s="92" t="str">
        <f>IF('Prediction Log'!B631=0, "",'Prediction Log'!B631)</f>
        <v/>
      </c>
      <c r="C616" s="92" t="str">
        <f>IF('Prediction Log'!C631=0, "",'Prediction Log'!C631)</f>
        <v/>
      </c>
      <c r="D616" s="92" t="str">
        <f>IF('Prediction Log'!D631=0, "",'Prediction Log'!D631)</f>
        <v/>
      </c>
      <c r="E616" s="92" t="str">
        <f>IF('Prediction Log'!E631=0, "",'Prediction Log'!E631)</f>
        <v/>
      </c>
      <c r="F616" s="92" t="str">
        <f>IF('Prediction Log'!I631=0, "",'Prediction Log'!I631)</f>
        <v/>
      </c>
      <c r="G616" s="70" t="str">
        <f>IF(ISBLANK(Games!B613), "",'Prediction Log'!$J631)</f>
        <v/>
      </c>
      <c r="H616" s="93" t="str">
        <f>'Prediction Log'!$K631</f>
        <v/>
      </c>
      <c r="I616" s="92" t="str">
        <f>IF(ISBLANK(Games!M613), "",IF(AND(Games!M613="",Games!N613=""),"",IF(ISTEXT(Games!N613), "Side",Games!M613)))</f>
        <v/>
      </c>
      <c r="J616" s="92" t="str">
        <f>IF(ISBLANK(Games!M613), "",IF('Bet Log'!$I616="Spread", Games!O613, ""))</f>
        <v/>
      </c>
      <c r="K616" s="92" t="str">
        <f>IF(ISBLANK(Games!N613), "",IF(ISTEXT(Games!N613), Games!N613, ""))</f>
        <v/>
      </c>
      <c r="L616" s="92" t="str">
        <f>IF(ISBLANK(Games!Q613), "", Games!Q613)</f>
        <v/>
      </c>
      <c r="M616" s="92"/>
      <c r="N616" s="94"/>
      <c r="O616" s="94"/>
      <c r="P616" s="95"/>
      <c r="Q616" s="95"/>
      <c r="R616" s="95"/>
      <c r="S616" s="95"/>
      <c r="T616" s="96" t="n">
        <f t="shared" si="2"/>
        <v>0</v>
      </c>
      <c r="U616" s="96" t="n">
        <f t="shared" si="3"/>
        <v>0</v>
      </c>
      <c r="V616" s="96" t="n">
        <f t="shared" si="4"/>
        <v>0</v>
      </c>
      <c r="W616" s="96" t="n">
        <f t="shared" si="5"/>
        <v>0</v>
      </c>
      <c r="X616" s="96" t="n">
        <f t="shared" si="6"/>
        <v>0</v>
      </c>
      <c r="Y616" s="96" t="n">
        <f t="shared" si="7"/>
        <v>0</v>
      </c>
      <c r="Z616" s="95" t="str">
        <f>IF(OR(ISBLANK('Prediction Log'!N631),ISBLANK('Bet Log'!$N616)), "", IF('Prediction Log'!W631="Y", "W", "L"))</f>
        <v/>
      </c>
      <c r="AA616" s="96" t="str">
        <f t="shared" si="8"/>
        <v/>
      </c>
      <c r="AB616" s="95" t="str">
        <f>IF(OR(ISBLANK('Prediction Log'!N631),ISBLANK('Bet Log'!$O616)), "", IF('Prediction Log'!X631="Y", "W", "L"))</f>
        <v/>
      </c>
      <c r="AC616" s="96" t="str">
        <f t="shared" si="9"/>
        <v/>
      </c>
      <c r="AD616" s="95"/>
      <c r="AE616" s="92" t="str">
        <f t="shared" si="10"/>
        <v/>
      </c>
      <c r="AF616" s="97" t="n">
        <f>IF(ISERROR('Bet Log'!$AA616+'Bet Log'!$AC616+'Bet Log'!$AE616), "", 'Bet Log'!$AA616+'Bet Log'!$AC616+'Bet Log'!$AE616)</f>
        <v>0</v>
      </c>
    </row>
    <row r="617" ht="14.25" customHeight="1">
      <c r="A617" s="92" t="str">
        <f>Games!A614</f>
        <v/>
      </c>
      <c r="B617" s="92" t="str">
        <f>IF('Prediction Log'!B632=0, "",'Prediction Log'!B632)</f>
        <v/>
      </c>
      <c r="C617" s="92" t="str">
        <f>IF('Prediction Log'!C632=0, "",'Prediction Log'!C632)</f>
        <v/>
      </c>
      <c r="D617" s="92" t="str">
        <f>IF('Prediction Log'!D632=0, "",'Prediction Log'!D632)</f>
        <v/>
      </c>
      <c r="E617" s="92" t="str">
        <f>IF('Prediction Log'!E632=0, "",'Prediction Log'!E632)</f>
        <v/>
      </c>
      <c r="F617" s="92" t="str">
        <f>IF('Prediction Log'!I632=0, "",'Prediction Log'!I632)</f>
        <v/>
      </c>
      <c r="G617" s="70" t="str">
        <f>IF(ISBLANK(Games!B614), "",'Prediction Log'!$J632)</f>
        <v/>
      </c>
      <c r="H617" s="93" t="str">
        <f>'Prediction Log'!$K632</f>
        <v/>
      </c>
      <c r="I617" s="92" t="str">
        <f>IF(ISBLANK(Games!M614), "",IF(AND(Games!M614="",Games!N614=""),"",IF(ISTEXT(Games!N614), "Side",Games!M614)))</f>
        <v/>
      </c>
      <c r="J617" s="92" t="str">
        <f>IF(ISBLANK(Games!M614), "",IF('Bet Log'!$I617="Spread", Games!O614, ""))</f>
        <v/>
      </c>
      <c r="K617" s="92" t="str">
        <f>IF(ISBLANK(Games!N614), "",IF(ISTEXT(Games!N614), Games!N614, ""))</f>
        <v/>
      </c>
      <c r="L617" s="92" t="str">
        <f>IF(ISBLANK(Games!Q614), "", Games!Q614)</f>
        <v/>
      </c>
      <c r="M617" s="92"/>
      <c r="N617" s="94"/>
      <c r="O617" s="94"/>
      <c r="P617" s="95"/>
      <c r="Q617" s="95"/>
      <c r="R617" s="95"/>
      <c r="S617" s="95"/>
      <c r="T617" s="96" t="n">
        <f t="shared" si="2"/>
        <v>0</v>
      </c>
      <c r="U617" s="96" t="n">
        <f t="shared" si="3"/>
        <v>0</v>
      </c>
      <c r="V617" s="96" t="n">
        <f t="shared" si="4"/>
        <v>0</v>
      </c>
      <c r="W617" s="96" t="n">
        <f t="shared" si="5"/>
        <v>0</v>
      </c>
      <c r="X617" s="96" t="n">
        <f t="shared" si="6"/>
        <v>0</v>
      </c>
      <c r="Y617" s="96" t="n">
        <f t="shared" si="7"/>
        <v>0</v>
      </c>
      <c r="Z617" s="95" t="str">
        <f>IF(OR(ISBLANK('Prediction Log'!N632),ISBLANK('Bet Log'!$N617)), "", IF('Prediction Log'!W632="Y", "W", "L"))</f>
        <v/>
      </c>
      <c r="AA617" s="96" t="str">
        <f t="shared" si="8"/>
        <v/>
      </c>
      <c r="AB617" s="95" t="str">
        <f>IF(OR(ISBLANK('Prediction Log'!N632),ISBLANK('Bet Log'!$O617)), "", IF('Prediction Log'!X632="Y", "W", "L"))</f>
        <v/>
      </c>
      <c r="AC617" s="96" t="str">
        <f t="shared" si="9"/>
        <v/>
      </c>
      <c r="AD617" s="95"/>
      <c r="AE617" s="92" t="str">
        <f t="shared" si="10"/>
        <v/>
      </c>
      <c r="AF617" s="97" t="n">
        <f>IF(ISERROR('Bet Log'!$AA617+'Bet Log'!$AC617+'Bet Log'!$AE617), "", 'Bet Log'!$AA617+'Bet Log'!$AC617+'Bet Log'!$AE617)</f>
        <v>0</v>
      </c>
    </row>
    <row r="618" ht="14.25" customHeight="1">
      <c r="A618" s="92" t="str">
        <f>Games!A615</f>
        <v/>
      </c>
      <c r="B618" s="92" t="str">
        <f>IF('Prediction Log'!B633=0, "",'Prediction Log'!B633)</f>
        <v/>
      </c>
      <c r="C618" s="92" t="str">
        <f>IF('Prediction Log'!C633=0, "",'Prediction Log'!C633)</f>
        <v/>
      </c>
      <c r="D618" s="92" t="str">
        <f>IF('Prediction Log'!D633=0, "",'Prediction Log'!D633)</f>
        <v/>
      </c>
      <c r="E618" s="92" t="str">
        <f>IF('Prediction Log'!E633=0, "",'Prediction Log'!E633)</f>
        <v/>
      </c>
      <c r="F618" s="92" t="str">
        <f>IF('Prediction Log'!I633=0, "",'Prediction Log'!I633)</f>
        <v/>
      </c>
      <c r="G618" s="70" t="str">
        <f>IF(ISBLANK(Games!B615), "",'Prediction Log'!$J633)</f>
        <v/>
      </c>
      <c r="H618" s="93" t="str">
        <f>'Prediction Log'!$K633</f>
        <v/>
      </c>
      <c r="I618" s="92" t="str">
        <f>IF(ISBLANK(Games!M615), "",IF(AND(Games!M615="",Games!N615=""),"",IF(ISTEXT(Games!N615), "Side",Games!M615)))</f>
        <v/>
      </c>
      <c r="J618" s="92" t="str">
        <f>IF(ISBLANK(Games!M615), "",IF('Bet Log'!$I618="Spread", Games!O615, ""))</f>
        <v/>
      </c>
      <c r="K618" s="92" t="str">
        <f>IF(ISBLANK(Games!N615), "",IF(ISTEXT(Games!N615), Games!N615, ""))</f>
        <v/>
      </c>
      <c r="L618" s="92" t="str">
        <f>IF(ISBLANK(Games!Q615), "", Games!Q615)</f>
        <v/>
      </c>
      <c r="M618" s="92"/>
      <c r="N618" s="94"/>
      <c r="O618" s="94"/>
      <c r="P618" s="95"/>
      <c r="Q618" s="95"/>
      <c r="R618" s="95"/>
      <c r="S618" s="95"/>
      <c r="T618" s="96" t="n">
        <f t="shared" si="2"/>
        <v>0</v>
      </c>
      <c r="U618" s="96" t="n">
        <f t="shared" si="3"/>
        <v>0</v>
      </c>
      <c r="V618" s="96" t="n">
        <f t="shared" si="4"/>
        <v>0</v>
      </c>
      <c r="W618" s="96" t="n">
        <f t="shared" si="5"/>
        <v>0</v>
      </c>
      <c r="X618" s="96" t="n">
        <f t="shared" si="6"/>
        <v>0</v>
      </c>
      <c r="Y618" s="96" t="n">
        <f t="shared" si="7"/>
        <v>0</v>
      </c>
      <c r="Z618" s="95" t="str">
        <f>IF(OR(ISBLANK('Prediction Log'!N633),ISBLANK('Bet Log'!$N618)), "", IF('Prediction Log'!W633="Y", "W", "L"))</f>
        <v/>
      </c>
      <c r="AA618" s="96" t="str">
        <f t="shared" si="8"/>
        <v/>
      </c>
      <c r="AB618" s="95" t="str">
        <f>IF(OR(ISBLANK('Prediction Log'!N633),ISBLANK('Bet Log'!$O618)), "", IF('Prediction Log'!X633="Y", "W", "L"))</f>
        <v/>
      </c>
      <c r="AC618" s="96" t="str">
        <f t="shared" si="9"/>
        <v/>
      </c>
      <c r="AD618" s="95"/>
      <c r="AE618" s="92" t="str">
        <f t="shared" si="10"/>
        <v/>
      </c>
      <c r="AF618" s="97" t="n">
        <f>IF(ISERROR('Bet Log'!$AA618+'Bet Log'!$AC618+'Bet Log'!$AE618), "", 'Bet Log'!$AA618+'Bet Log'!$AC618+'Bet Log'!$AE618)</f>
        <v>0</v>
      </c>
    </row>
    <row r="619" ht="14.25" customHeight="1">
      <c r="A619" s="92" t="str">
        <f>Games!A616</f>
        <v/>
      </c>
      <c r="B619" s="92" t="str">
        <f>IF('Prediction Log'!B634=0, "",'Prediction Log'!B634)</f>
        <v/>
      </c>
      <c r="C619" s="92" t="str">
        <f>IF('Prediction Log'!C634=0, "",'Prediction Log'!C634)</f>
        <v/>
      </c>
      <c r="D619" s="92" t="str">
        <f>IF('Prediction Log'!D634=0, "",'Prediction Log'!D634)</f>
        <v/>
      </c>
      <c r="E619" s="92" t="str">
        <f>IF('Prediction Log'!E634=0, "",'Prediction Log'!E634)</f>
        <v/>
      </c>
      <c r="F619" s="92" t="str">
        <f>IF('Prediction Log'!I634=0, "",'Prediction Log'!I634)</f>
        <v/>
      </c>
      <c r="G619" s="70" t="str">
        <f>IF(ISBLANK(Games!B616), "",'Prediction Log'!$J634)</f>
        <v/>
      </c>
      <c r="H619" s="93" t="str">
        <f>'Prediction Log'!$K634</f>
        <v/>
      </c>
      <c r="I619" s="92" t="str">
        <f>IF(ISBLANK(Games!M616), "",IF(AND(Games!M616="",Games!N616=""),"",IF(ISTEXT(Games!N616), "Side",Games!M616)))</f>
        <v/>
      </c>
      <c r="J619" s="92" t="str">
        <f>IF(ISBLANK(Games!M616), "",IF('Bet Log'!$I619="Spread", Games!O616, ""))</f>
        <v/>
      </c>
      <c r="K619" s="92" t="str">
        <f>IF(ISBLANK(Games!N616), "",IF(ISTEXT(Games!N616), Games!N616, ""))</f>
        <v/>
      </c>
      <c r="L619" s="92" t="str">
        <f>IF(ISBLANK(Games!Q616), "", Games!Q616)</f>
        <v/>
      </c>
      <c r="M619" s="92"/>
      <c r="N619" s="94"/>
      <c r="O619" s="94"/>
      <c r="P619" s="95"/>
      <c r="Q619" s="95"/>
      <c r="R619" s="95"/>
      <c r="S619" s="95"/>
      <c r="T619" s="96" t="n">
        <f t="shared" si="2"/>
        <v>0</v>
      </c>
      <c r="U619" s="96" t="n">
        <f t="shared" si="3"/>
        <v>0</v>
      </c>
      <c r="V619" s="96" t="n">
        <f t="shared" si="4"/>
        <v>0</v>
      </c>
      <c r="W619" s="96" t="n">
        <f t="shared" si="5"/>
        <v>0</v>
      </c>
      <c r="X619" s="96" t="n">
        <f t="shared" si="6"/>
        <v>0</v>
      </c>
      <c r="Y619" s="96" t="n">
        <f t="shared" si="7"/>
        <v>0</v>
      </c>
      <c r="Z619" s="95" t="str">
        <f>IF(OR(ISBLANK('Prediction Log'!N634),ISBLANK('Bet Log'!$N619)), "", IF('Prediction Log'!W634="Y", "W", "L"))</f>
        <v/>
      </c>
      <c r="AA619" s="96" t="str">
        <f t="shared" si="8"/>
        <v/>
      </c>
      <c r="AB619" s="95" t="str">
        <f>IF(OR(ISBLANK('Prediction Log'!N634),ISBLANK('Bet Log'!$O619)), "", IF('Prediction Log'!X634="Y", "W", "L"))</f>
        <v/>
      </c>
      <c r="AC619" s="96" t="str">
        <f t="shared" si="9"/>
        <v/>
      </c>
      <c r="AD619" s="95"/>
      <c r="AE619" s="92" t="str">
        <f t="shared" si="10"/>
        <v/>
      </c>
      <c r="AF619" s="97" t="n">
        <f>IF(ISERROR('Bet Log'!$AA619+'Bet Log'!$AC619+'Bet Log'!$AE619), "", 'Bet Log'!$AA619+'Bet Log'!$AC619+'Bet Log'!$AE619)</f>
        <v>0</v>
      </c>
    </row>
    <row r="620" ht="14.25" customHeight="1">
      <c r="A620" s="92" t="str">
        <f>Games!A617</f>
        <v/>
      </c>
      <c r="B620" s="92" t="str">
        <f>IF('Prediction Log'!B635=0, "",'Prediction Log'!B635)</f>
        <v/>
      </c>
      <c r="C620" s="92" t="str">
        <f>IF('Prediction Log'!C635=0, "",'Prediction Log'!C635)</f>
        <v/>
      </c>
      <c r="D620" s="92" t="str">
        <f>IF('Prediction Log'!D635=0, "",'Prediction Log'!D635)</f>
        <v/>
      </c>
      <c r="E620" s="92" t="str">
        <f>IF('Prediction Log'!E635=0, "",'Prediction Log'!E635)</f>
        <v/>
      </c>
      <c r="F620" s="92" t="str">
        <f>IF('Prediction Log'!I635=0, "",'Prediction Log'!I635)</f>
        <v/>
      </c>
      <c r="G620" s="70" t="str">
        <f>IF(ISBLANK(Games!B617), "",'Prediction Log'!$J635)</f>
        <v/>
      </c>
      <c r="H620" s="93" t="str">
        <f>'Prediction Log'!$K635</f>
        <v/>
      </c>
      <c r="I620" s="92" t="str">
        <f>IF(ISBLANK(Games!M617), "",IF(AND(Games!M617="",Games!N617=""),"",IF(ISTEXT(Games!N617), "Side",Games!M617)))</f>
        <v/>
      </c>
      <c r="J620" s="92" t="str">
        <f>IF(ISBLANK(Games!M617), "",IF('Bet Log'!$I620="Spread", Games!O617, ""))</f>
        <v/>
      </c>
      <c r="K620" s="92" t="str">
        <f>IF(ISBLANK(Games!N617), "",IF(ISTEXT(Games!N617), Games!N617, ""))</f>
        <v/>
      </c>
      <c r="L620" s="92" t="str">
        <f>IF(ISBLANK(Games!Q617), "", Games!Q617)</f>
        <v/>
      </c>
      <c r="M620" s="92"/>
      <c r="N620" s="94"/>
      <c r="O620" s="94"/>
      <c r="P620" s="95"/>
      <c r="Q620" s="95"/>
      <c r="R620" s="95"/>
      <c r="S620" s="95"/>
      <c r="T620" s="96" t="n">
        <f t="shared" si="2"/>
        <v>0</v>
      </c>
      <c r="U620" s="96" t="n">
        <f t="shared" si="3"/>
        <v>0</v>
      </c>
      <c r="V620" s="96" t="n">
        <f t="shared" si="4"/>
        <v>0</v>
      </c>
      <c r="W620" s="96" t="n">
        <f t="shared" si="5"/>
        <v>0</v>
      </c>
      <c r="X620" s="96" t="n">
        <f t="shared" si="6"/>
        <v>0</v>
      </c>
      <c r="Y620" s="96" t="n">
        <f t="shared" si="7"/>
        <v>0</v>
      </c>
      <c r="Z620" s="95" t="str">
        <f>IF(OR(ISBLANK('Prediction Log'!N635),ISBLANK('Bet Log'!$N620)), "", IF('Prediction Log'!W635="Y", "W", "L"))</f>
        <v/>
      </c>
      <c r="AA620" s="96" t="str">
        <f t="shared" si="8"/>
        <v/>
      </c>
      <c r="AB620" s="95" t="str">
        <f>IF(OR(ISBLANK('Prediction Log'!N635),ISBLANK('Bet Log'!$O620)), "", IF('Prediction Log'!X635="Y", "W", "L"))</f>
        <v/>
      </c>
      <c r="AC620" s="96" t="str">
        <f t="shared" si="9"/>
        <v/>
      </c>
      <c r="AD620" s="95"/>
      <c r="AE620" s="92" t="str">
        <f t="shared" si="10"/>
        <v/>
      </c>
      <c r="AF620" s="97" t="n">
        <f>IF(ISERROR('Bet Log'!$AA620+'Bet Log'!$AC620+'Bet Log'!$AE620), "", 'Bet Log'!$AA620+'Bet Log'!$AC620+'Bet Log'!$AE620)</f>
        <v>0</v>
      </c>
    </row>
    <row r="621" ht="14.25" customHeight="1">
      <c r="A621" s="92" t="str">
        <f>Games!A618</f>
        <v/>
      </c>
      <c r="B621" s="92" t="str">
        <f>IF('Prediction Log'!B636=0, "",'Prediction Log'!B636)</f>
        <v/>
      </c>
      <c r="C621" s="92" t="str">
        <f>IF('Prediction Log'!C636=0, "",'Prediction Log'!C636)</f>
        <v/>
      </c>
      <c r="D621" s="92" t="str">
        <f>IF('Prediction Log'!D636=0, "",'Prediction Log'!D636)</f>
        <v/>
      </c>
      <c r="E621" s="92" t="str">
        <f>IF('Prediction Log'!E636=0, "",'Prediction Log'!E636)</f>
        <v/>
      </c>
      <c r="F621" s="92" t="str">
        <f>IF('Prediction Log'!I636=0, "",'Prediction Log'!I636)</f>
        <v/>
      </c>
      <c r="G621" s="70" t="str">
        <f>IF(ISBLANK(Games!B618), "",'Prediction Log'!$J636)</f>
        <v/>
      </c>
      <c r="H621" s="93" t="str">
        <f>'Prediction Log'!$K636</f>
        <v/>
      </c>
      <c r="I621" s="92" t="str">
        <f>IF(ISBLANK(Games!M618), "",IF(AND(Games!M618="",Games!N618=""),"",IF(ISTEXT(Games!N618), "Side",Games!M618)))</f>
        <v/>
      </c>
      <c r="J621" s="92" t="str">
        <f>IF(ISBLANK(Games!M618), "",IF('Bet Log'!$I621="Spread", Games!O618, ""))</f>
        <v/>
      </c>
      <c r="K621" s="92" t="str">
        <f>IF(ISBLANK(Games!N618), "",IF(ISTEXT(Games!N618), Games!N618, ""))</f>
        <v/>
      </c>
      <c r="L621" s="92" t="str">
        <f>IF(ISBLANK(Games!Q618), "", Games!Q618)</f>
        <v/>
      </c>
      <c r="M621" s="92"/>
      <c r="N621" s="94"/>
      <c r="O621" s="94"/>
      <c r="P621" s="95"/>
      <c r="Q621" s="95"/>
      <c r="R621" s="95"/>
      <c r="S621" s="95"/>
      <c r="T621" s="96" t="n">
        <f t="shared" si="2"/>
        <v>0</v>
      </c>
      <c r="U621" s="96" t="n">
        <f t="shared" si="3"/>
        <v>0</v>
      </c>
      <c r="V621" s="96" t="n">
        <f t="shared" si="4"/>
        <v>0</v>
      </c>
      <c r="W621" s="96" t="n">
        <f t="shared" si="5"/>
        <v>0</v>
      </c>
      <c r="X621" s="96" t="n">
        <f t="shared" si="6"/>
        <v>0</v>
      </c>
      <c r="Y621" s="96" t="n">
        <f t="shared" si="7"/>
        <v>0</v>
      </c>
      <c r="Z621" s="95" t="str">
        <f>IF(OR(ISBLANK('Prediction Log'!N636),ISBLANK('Bet Log'!$N621)), "", IF('Prediction Log'!W636="Y", "W", "L"))</f>
        <v/>
      </c>
      <c r="AA621" s="96" t="str">
        <f t="shared" si="8"/>
        <v/>
      </c>
      <c r="AB621" s="95" t="str">
        <f>IF(OR(ISBLANK('Prediction Log'!N636),ISBLANK('Bet Log'!$O621)), "", IF('Prediction Log'!X636="Y", "W", "L"))</f>
        <v/>
      </c>
      <c r="AC621" s="96" t="str">
        <f t="shared" si="9"/>
        <v/>
      </c>
      <c r="AD621" s="95"/>
      <c r="AE621" s="92" t="str">
        <f t="shared" si="10"/>
        <v/>
      </c>
      <c r="AF621" s="97" t="n">
        <f>IF(ISERROR('Bet Log'!$AA621+'Bet Log'!$AC621+'Bet Log'!$AE621), "", 'Bet Log'!$AA621+'Bet Log'!$AC621+'Bet Log'!$AE621)</f>
        <v>0</v>
      </c>
    </row>
    <row r="622" ht="14.25" customHeight="1">
      <c r="A622" s="92" t="str">
        <f>Games!A619</f>
        <v/>
      </c>
      <c r="B622" s="92" t="str">
        <f>IF('Prediction Log'!B637=0, "",'Prediction Log'!B637)</f>
        <v/>
      </c>
      <c r="C622" s="92" t="str">
        <f>IF('Prediction Log'!C637=0, "",'Prediction Log'!C637)</f>
        <v/>
      </c>
      <c r="D622" s="92" t="str">
        <f>IF('Prediction Log'!D637=0, "",'Prediction Log'!D637)</f>
        <v/>
      </c>
      <c r="E622" s="92" t="str">
        <f>IF('Prediction Log'!E637=0, "",'Prediction Log'!E637)</f>
        <v/>
      </c>
      <c r="F622" s="92" t="str">
        <f>IF('Prediction Log'!I637=0, "",'Prediction Log'!I637)</f>
        <v/>
      </c>
      <c r="G622" s="70" t="str">
        <f>IF(ISBLANK(Games!B619), "",'Prediction Log'!$J637)</f>
        <v/>
      </c>
      <c r="H622" s="93" t="str">
        <f>'Prediction Log'!$K637</f>
        <v/>
      </c>
      <c r="I622" s="92" t="str">
        <f>IF(ISBLANK(Games!M619), "",IF(AND(Games!M619="",Games!N619=""),"",IF(ISTEXT(Games!N619), "Side",Games!M619)))</f>
        <v/>
      </c>
      <c r="J622" s="92" t="str">
        <f>IF(ISBLANK(Games!M619), "",IF('Bet Log'!$I622="Spread", Games!O619, ""))</f>
        <v/>
      </c>
      <c r="K622" s="92" t="str">
        <f>IF(ISBLANK(Games!N619), "",IF(ISTEXT(Games!N619), Games!N619, ""))</f>
        <v/>
      </c>
      <c r="L622" s="92" t="str">
        <f>IF(ISBLANK(Games!Q619), "", Games!Q619)</f>
        <v/>
      </c>
      <c r="M622" s="92"/>
      <c r="N622" s="94"/>
      <c r="O622" s="94"/>
      <c r="P622" s="95"/>
      <c r="Q622" s="95"/>
      <c r="R622" s="95"/>
      <c r="S622" s="95"/>
      <c r="T622" s="96" t="n">
        <f t="shared" si="2"/>
        <v>0</v>
      </c>
      <c r="U622" s="96" t="n">
        <f t="shared" si="3"/>
        <v>0</v>
      </c>
      <c r="V622" s="96" t="n">
        <f t="shared" si="4"/>
        <v>0</v>
      </c>
      <c r="W622" s="96" t="n">
        <f t="shared" si="5"/>
        <v>0</v>
      </c>
      <c r="X622" s="96" t="n">
        <f t="shared" si="6"/>
        <v>0</v>
      </c>
      <c r="Y622" s="96" t="n">
        <f t="shared" si="7"/>
        <v>0</v>
      </c>
      <c r="Z622" s="95" t="str">
        <f>IF(OR(ISBLANK('Prediction Log'!N637),ISBLANK('Bet Log'!$N622)), "", IF('Prediction Log'!W637="Y", "W", "L"))</f>
        <v/>
      </c>
      <c r="AA622" s="96" t="str">
        <f t="shared" si="8"/>
        <v/>
      </c>
      <c r="AB622" s="95" t="str">
        <f>IF(OR(ISBLANK('Prediction Log'!N637),ISBLANK('Bet Log'!$O622)), "", IF('Prediction Log'!X637="Y", "W", "L"))</f>
        <v/>
      </c>
      <c r="AC622" s="96" t="str">
        <f t="shared" si="9"/>
        <v/>
      </c>
      <c r="AD622" s="95"/>
      <c r="AE622" s="92" t="str">
        <f t="shared" si="10"/>
        <v/>
      </c>
      <c r="AF622" s="97" t="n">
        <f>IF(ISERROR('Bet Log'!$AA622+'Bet Log'!$AC622+'Bet Log'!$AE622), "", 'Bet Log'!$AA622+'Bet Log'!$AC622+'Bet Log'!$AE622)</f>
        <v>0</v>
      </c>
    </row>
    <row r="623" ht="14.25" customHeight="1">
      <c r="A623" s="92" t="str">
        <f>Games!A620</f>
        <v/>
      </c>
      <c r="B623" s="92" t="str">
        <f>IF('Prediction Log'!B638=0, "",'Prediction Log'!B638)</f>
        <v/>
      </c>
      <c r="C623" s="92" t="str">
        <f>IF('Prediction Log'!C638=0, "",'Prediction Log'!C638)</f>
        <v/>
      </c>
      <c r="D623" s="92" t="str">
        <f>IF('Prediction Log'!D638=0, "",'Prediction Log'!D638)</f>
        <v/>
      </c>
      <c r="E623" s="92" t="str">
        <f>IF('Prediction Log'!E638=0, "",'Prediction Log'!E638)</f>
        <v/>
      </c>
      <c r="F623" s="92" t="str">
        <f>IF('Prediction Log'!I638=0, "",'Prediction Log'!I638)</f>
        <v/>
      </c>
      <c r="G623" s="70" t="str">
        <f>IF(ISBLANK(Games!B620), "",'Prediction Log'!$J638)</f>
        <v/>
      </c>
      <c r="H623" s="93" t="str">
        <f>'Prediction Log'!$K638</f>
        <v/>
      </c>
      <c r="I623" s="92" t="str">
        <f>IF(ISBLANK(Games!M620), "",IF(AND(Games!M620="",Games!N620=""),"",IF(ISTEXT(Games!N620), "Side",Games!M620)))</f>
        <v/>
      </c>
      <c r="J623" s="92" t="str">
        <f>IF(ISBLANK(Games!M620), "",IF('Bet Log'!$I623="Spread", Games!O620, ""))</f>
        <v/>
      </c>
      <c r="K623" s="92" t="str">
        <f>IF(ISBLANK(Games!N620), "",IF(ISTEXT(Games!N620), Games!N620, ""))</f>
        <v/>
      </c>
      <c r="L623" s="92" t="str">
        <f>IF(ISBLANK(Games!Q620), "", Games!Q620)</f>
        <v/>
      </c>
      <c r="M623" s="92"/>
      <c r="N623" s="94"/>
      <c r="O623" s="94"/>
      <c r="P623" s="95"/>
      <c r="Q623" s="95"/>
      <c r="R623" s="95"/>
      <c r="S623" s="95"/>
      <c r="T623" s="96" t="n">
        <f t="shared" si="2"/>
        <v>0</v>
      </c>
      <c r="U623" s="96" t="n">
        <f t="shared" si="3"/>
        <v>0</v>
      </c>
      <c r="V623" s="96" t="n">
        <f t="shared" si="4"/>
        <v>0</v>
      </c>
      <c r="W623" s="96" t="n">
        <f t="shared" si="5"/>
        <v>0</v>
      </c>
      <c r="X623" s="96" t="n">
        <f t="shared" si="6"/>
        <v>0</v>
      </c>
      <c r="Y623" s="96" t="n">
        <f t="shared" si="7"/>
        <v>0</v>
      </c>
      <c r="Z623" s="95" t="str">
        <f>IF(OR(ISBLANK('Prediction Log'!N638),ISBLANK('Bet Log'!$N623)), "", IF('Prediction Log'!W638="Y", "W", "L"))</f>
        <v/>
      </c>
      <c r="AA623" s="96" t="str">
        <f t="shared" si="8"/>
        <v/>
      </c>
      <c r="AB623" s="95" t="str">
        <f>IF(OR(ISBLANK('Prediction Log'!N638),ISBLANK('Bet Log'!$O623)), "", IF('Prediction Log'!X638="Y", "W", "L"))</f>
        <v/>
      </c>
      <c r="AC623" s="96" t="str">
        <f t="shared" si="9"/>
        <v/>
      </c>
      <c r="AD623" s="95"/>
      <c r="AE623" s="92" t="str">
        <f t="shared" si="10"/>
        <v/>
      </c>
      <c r="AF623" s="97" t="n">
        <f>IF(ISERROR('Bet Log'!$AA623+'Bet Log'!$AC623+'Bet Log'!$AE623), "", 'Bet Log'!$AA623+'Bet Log'!$AC623+'Bet Log'!$AE623)</f>
        <v>0</v>
      </c>
    </row>
    <row r="624" ht="14.25" customHeight="1">
      <c r="A624" s="92" t="str">
        <f>Games!A621</f>
        <v/>
      </c>
      <c r="B624" s="92" t="str">
        <f>IF('Prediction Log'!B639=0, "",'Prediction Log'!B639)</f>
        <v/>
      </c>
      <c r="C624" s="92" t="str">
        <f>IF('Prediction Log'!C639=0, "",'Prediction Log'!C639)</f>
        <v/>
      </c>
      <c r="D624" s="92" t="str">
        <f>IF('Prediction Log'!D639=0, "",'Prediction Log'!D639)</f>
        <v/>
      </c>
      <c r="E624" s="92" t="str">
        <f>IF('Prediction Log'!E639=0, "",'Prediction Log'!E639)</f>
        <v/>
      </c>
      <c r="F624" s="92" t="str">
        <f>IF('Prediction Log'!I639=0, "",'Prediction Log'!I639)</f>
        <v/>
      </c>
      <c r="G624" s="70" t="str">
        <f>IF(ISBLANK(Games!B621), "",'Prediction Log'!$J639)</f>
        <v/>
      </c>
      <c r="H624" s="93" t="str">
        <f>'Prediction Log'!$K639</f>
        <v/>
      </c>
      <c r="I624" s="92" t="str">
        <f>IF(ISBLANK(Games!M621), "",IF(AND(Games!M621="",Games!N621=""),"",IF(ISTEXT(Games!N621), "Side",Games!M621)))</f>
        <v/>
      </c>
      <c r="J624" s="92" t="str">
        <f>IF(ISBLANK(Games!M621), "",IF('Bet Log'!$I624="Spread", Games!O621, ""))</f>
        <v/>
      </c>
      <c r="K624" s="92" t="str">
        <f>IF(ISBLANK(Games!N621), "",IF(ISTEXT(Games!N621), Games!N621, ""))</f>
        <v/>
      </c>
      <c r="L624" s="92" t="str">
        <f>IF(ISBLANK(Games!Q621), "", Games!Q621)</f>
        <v/>
      </c>
      <c r="M624" s="92"/>
      <c r="N624" s="94"/>
      <c r="O624" s="94"/>
      <c r="P624" s="95"/>
      <c r="Q624" s="95"/>
      <c r="R624" s="95"/>
      <c r="S624" s="95"/>
      <c r="T624" s="96" t="n">
        <f t="shared" si="2"/>
        <v>0</v>
      </c>
      <c r="U624" s="96" t="n">
        <f t="shared" si="3"/>
        <v>0</v>
      </c>
      <c r="V624" s="96" t="n">
        <f t="shared" si="4"/>
        <v>0</v>
      </c>
      <c r="W624" s="96" t="n">
        <f t="shared" si="5"/>
        <v>0</v>
      </c>
      <c r="X624" s="96" t="n">
        <f t="shared" si="6"/>
        <v>0</v>
      </c>
      <c r="Y624" s="96" t="n">
        <f t="shared" si="7"/>
        <v>0</v>
      </c>
      <c r="Z624" s="95" t="str">
        <f>IF(OR(ISBLANK('Prediction Log'!N639),ISBLANK('Bet Log'!$N624)), "", IF('Prediction Log'!W639="Y", "W", "L"))</f>
        <v/>
      </c>
      <c r="AA624" s="96" t="str">
        <f t="shared" si="8"/>
        <v/>
      </c>
      <c r="AB624" s="95" t="str">
        <f>IF(OR(ISBLANK('Prediction Log'!N639),ISBLANK('Bet Log'!$O624)), "", IF('Prediction Log'!X639="Y", "W", "L"))</f>
        <v/>
      </c>
      <c r="AC624" s="96" t="str">
        <f t="shared" si="9"/>
        <v/>
      </c>
      <c r="AD624" s="95"/>
      <c r="AE624" s="92" t="str">
        <f t="shared" si="10"/>
        <v/>
      </c>
      <c r="AF624" s="97" t="n">
        <f>IF(ISERROR('Bet Log'!$AA624+'Bet Log'!$AC624+'Bet Log'!$AE624), "", 'Bet Log'!$AA624+'Bet Log'!$AC624+'Bet Log'!$AE624)</f>
        <v>0</v>
      </c>
    </row>
    <row r="625" ht="14.25" customHeight="1">
      <c r="A625" s="92" t="str">
        <f>Games!A622</f>
        <v/>
      </c>
      <c r="B625" s="92" t="str">
        <f>IF('Prediction Log'!B640=0, "",'Prediction Log'!B640)</f>
        <v/>
      </c>
      <c r="C625" s="92" t="str">
        <f>IF('Prediction Log'!C640=0, "",'Prediction Log'!C640)</f>
        <v/>
      </c>
      <c r="D625" s="92" t="str">
        <f>IF('Prediction Log'!D640=0, "",'Prediction Log'!D640)</f>
        <v/>
      </c>
      <c r="E625" s="92" t="str">
        <f>IF('Prediction Log'!E640=0, "",'Prediction Log'!E640)</f>
        <v/>
      </c>
      <c r="F625" s="92" t="str">
        <f>IF('Prediction Log'!I640=0, "",'Prediction Log'!I640)</f>
        <v/>
      </c>
      <c r="G625" s="70" t="str">
        <f>IF(ISBLANK(Games!B622), "",'Prediction Log'!$J640)</f>
        <v/>
      </c>
      <c r="H625" s="93" t="str">
        <f>'Prediction Log'!$K640</f>
        <v/>
      </c>
      <c r="I625" s="92" t="str">
        <f>IF(ISBLANK(Games!M622), "",IF(AND(Games!M622="",Games!N622=""),"",IF(ISTEXT(Games!N622), "Side",Games!M622)))</f>
        <v/>
      </c>
      <c r="J625" s="92" t="str">
        <f>IF(ISBLANK(Games!M622), "",IF('Bet Log'!$I625="Spread", Games!O622, ""))</f>
        <v/>
      </c>
      <c r="K625" s="92" t="str">
        <f>IF(ISBLANK(Games!N622), "",IF(ISTEXT(Games!N622), Games!N622, ""))</f>
        <v/>
      </c>
      <c r="L625" s="92" t="str">
        <f>IF(ISBLANK(Games!Q622), "", Games!Q622)</f>
        <v/>
      </c>
      <c r="M625" s="92"/>
      <c r="N625" s="94"/>
      <c r="O625" s="94"/>
      <c r="P625" s="95"/>
      <c r="Q625" s="95"/>
      <c r="R625" s="95"/>
      <c r="S625" s="95"/>
      <c r="T625" s="96" t="n">
        <f t="shared" si="2"/>
        <v>0</v>
      </c>
      <c r="U625" s="96" t="n">
        <f t="shared" si="3"/>
        <v>0</v>
      </c>
      <c r="V625" s="96" t="n">
        <f t="shared" si="4"/>
        <v>0</v>
      </c>
      <c r="W625" s="96" t="n">
        <f t="shared" si="5"/>
        <v>0</v>
      </c>
      <c r="X625" s="96" t="n">
        <f t="shared" si="6"/>
        <v>0</v>
      </c>
      <c r="Y625" s="96" t="n">
        <f t="shared" si="7"/>
        <v>0</v>
      </c>
      <c r="Z625" s="95" t="str">
        <f>IF(OR(ISBLANK('Prediction Log'!N640),ISBLANK('Bet Log'!$N625)), "", IF('Prediction Log'!W640="Y", "W", "L"))</f>
        <v/>
      </c>
      <c r="AA625" s="96" t="str">
        <f t="shared" si="8"/>
        <v/>
      </c>
      <c r="AB625" s="95" t="str">
        <f>IF(OR(ISBLANK('Prediction Log'!N640),ISBLANK('Bet Log'!$O625)), "", IF('Prediction Log'!X640="Y", "W", "L"))</f>
        <v/>
      </c>
      <c r="AC625" s="96" t="str">
        <f t="shared" si="9"/>
        <v/>
      </c>
      <c r="AD625" s="95"/>
      <c r="AE625" s="92" t="str">
        <f t="shared" si="10"/>
        <v/>
      </c>
      <c r="AF625" s="97" t="n">
        <f>IF(ISERROR('Bet Log'!$AA625+'Bet Log'!$AC625+'Bet Log'!$AE625), "", 'Bet Log'!$AA625+'Bet Log'!$AC625+'Bet Log'!$AE625)</f>
        <v>0</v>
      </c>
    </row>
    <row r="626" ht="14.25" customHeight="1">
      <c r="A626" s="92" t="str">
        <f>Games!A623</f>
        <v/>
      </c>
      <c r="B626" s="92" t="str">
        <f>IF('Prediction Log'!B641=0, "",'Prediction Log'!B641)</f>
        <v/>
      </c>
      <c r="C626" s="92" t="str">
        <f>IF('Prediction Log'!C641=0, "",'Prediction Log'!C641)</f>
        <v/>
      </c>
      <c r="D626" s="92" t="str">
        <f>IF('Prediction Log'!D641=0, "",'Prediction Log'!D641)</f>
        <v/>
      </c>
      <c r="E626" s="92" t="str">
        <f>IF('Prediction Log'!E641=0, "",'Prediction Log'!E641)</f>
        <v/>
      </c>
      <c r="F626" s="92" t="str">
        <f>IF('Prediction Log'!I641=0, "",'Prediction Log'!I641)</f>
        <v/>
      </c>
      <c r="G626" s="70" t="str">
        <f>IF(ISBLANK(Games!B623), "",'Prediction Log'!$J641)</f>
        <v/>
      </c>
      <c r="H626" s="93" t="str">
        <f>'Prediction Log'!$K641</f>
        <v/>
      </c>
      <c r="I626" s="92" t="str">
        <f>IF(ISBLANK(Games!M623), "",IF(AND(Games!M623="",Games!N623=""),"",IF(ISTEXT(Games!N623), "Side",Games!M623)))</f>
        <v/>
      </c>
      <c r="J626" s="92" t="str">
        <f>IF(ISBLANK(Games!M623), "",IF('Bet Log'!$I626="Spread", Games!O623, ""))</f>
        <v/>
      </c>
      <c r="K626" s="92" t="str">
        <f>IF(ISBLANK(Games!N623), "",IF(ISTEXT(Games!N623), Games!N623, ""))</f>
        <v/>
      </c>
      <c r="L626" s="92" t="str">
        <f>IF(ISBLANK(Games!Q623), "", Games!Q623)</f>
        <v/>
      </c>
      <c r="M626" s="92"/>
      <c r="N626" s="94"/>
      <c r="O626" s="94"/>
      <c r="P626" s="95"/>
      <c r="Q626" s="95"/>
      <c r="R626" s="95"/>
      <c r="S626" s="95"/>
      <c r="T626" s="96" t="n">
        <f t="shared" si="2"/>
        <v>0</v>
      </c>
      <c r="U626" s="96" t="n">
        <f t="shared" si="3"/>
        <v>0</v>
      </c>
      <c r="V626" s="96" t="n">
        <f t="shared" si="4"/>
        <v>0</v>
      </c>
      <c r="W626" s="96" t="n">
        <f t="shared" si="5"/>
        <v>0</v>
      </c>
      <c r="X626" s="96" t="n">
        <f t="shared" si="6"/>
        <v>0</v>
      </c>
      <c r="Y626" s="96" t="n">
        <f t="shared" si="7"/>
        <v>0</v>
      </c>
      <c r="Z626" s="95" t="str">
        <f>IF(OR(ISBLANK('Prediction Log'!N641),ISBLANK('Bet Log'!$N626)), "", IF('Prediction Log'!W641="Y", "W", "L"))</f>
        <v/>
      </c>
      <c r="AA626" s="96" t="str">
        <f t="shared" si="8"/>
        <v/>
      </c>
      <c r="AB626" s="95" t="str">
        <f>IF(OR(ISBLANK('Prediction Log'!N641),ISBLANK('Bet Log'!$O626)), "", IF('Prediction Log'!X641="Y", "W", "L"))</f>
        <v/>
      </c>
      <c r="AC626" s="96" t="str">
        <f t="shared" si="9"/>
        <v/>
      </c>
      <c r="AD626" s="95"/>
      <c r="AE626" s="92" t="str">
        <f t="shared" si="10"/>
        <v/>
      </c>
      <c r="AF626" s="97" t="n">
        <f>IF(ISERROR('Bet Log'!$AA626+'Bet Log'!$AC626+'Bet Log'!$AE626), "", 'Bet Log'!$AA626+'Bet Log'!$AC626+'Bet Log'!$AE626)</f>
        <v>0</v>
      </c>
    </row>
    <row r="627" ht="14.25" customHeight="1">
      <c r="A627" s="92" t="str">
        <f>Games!A624</f>
        <v/>
      </c>
      <c r="B627" s="92" t="str">
        <f>IF('Prediction Log'!B642=0, "",'Prediction Log'!B642)</f>
        <v/>
      </c>
      <c r="C627" s="92" t="str">
        <f>IF('Prediction Log'!C642=0, "",'Prediction Log'!C642)</f>
        <v/>
      </c>
      <c r="D627" s="92" t="str">
        <f>IF('Prediction Log'!D642=0, "",'Prediction Log'!D642)</f>
        <v/>
      </c>
      <c r="E627" s="92" t="str">
        <f>IF('Prediction Log'!E642=0, "",'Prediction Log'!E642)</f>
        <v/>
      </c>
      <c r="F627" s="92" t="str">
        <f>IF('Prediction Log'!I642=0, "",'Prediction Log'!I642)</f>
        <v/>
      </c>
      <c r="G627" s="70" t="str">
        <f>IF(ISBLANK(Games!B624), "",'Prediction Log'!$J642)</f>
        <v/>
      </c>
      <c r="H627" s="93" t="str">
        <f>'Prediction Log'!$K642</f>
        <v/>
      </c>
      <c r="I627" s="92" t="str">
        <f>IF(ISBLANK(Games!M624), "",IF(AND(Games!M624="",Games!N624=""),"",IF(ISTEXT(Games!N624), "Side",Games!M624)))</f>
        <v/>
      </c>
      <c r="J627" s="92" t="str">
        <f>IF(ISBLANK(Games!M624), "",IF('Bet Log'!$I627="Spread", Games!O624, ""))</f>
        <v/>
      </c>
      <c r="K627" s="92" t="str">
        <f>IF(ISBLANK(Games!N624), "",IF(ISTEXT(Games!N624), Games!N624, ""))</f>
        <v/>
      </c>
      <c r="L627" s="92" t="str">
        <f>IF(ISBLANK(Games!Q624), "", Games!Q624)</f>
        <v/>
      </c>
      <c r="M627" s="92"/>
      <c r="N627" s="94"/>
      <c r="O627" s="94"/>
      <c r="P627" s="95"/>
      <c r="Q627" s="95"/>
      <c r="R627" s="95"/>
      <c r="S627" s="95"/>
      <c r="T627" s="96" t="n">
        <f t="shared" si="2"/>
        <v>0</v>
      </c>
      <c r="U627" s="96" t="n">
        <f t="shared" si="3"/>
        <v>0</v>
      </c>
      <c r="V627" s="96" t="n">
        <f t="shared" si="4"/>
        <v>0</v>
      </c>
      <c r="W627" s="96" t="n">
        <f t="shared" si="5"/>
        <v>0</v>
      </c>
      <c r="X627" s="96" t="n">
        <f t="shared" si="6"/>
        <v>0</v>
      </c>
      <c r="Y627" s="96" t="n">
        <f t="shared" si="7"/>
        <v>0</v>
      </c>
      <c r="Z627" s="95" t="str">
        <f>IF(OR(ISBLANK('Prediction Log'!N642),ISBLANK('Bet Log'!$N627)), "", IF('Prediction Log'!W642="Y", "W", "L"))</f>
        <v/>
      </c>
      <c r="AA627" s="96" t="str">
        <f t="shared" si="8"/>
        <v/>
      </c>
      <c r="AB627" s="95" t="str">
        <f>IF(OR(ISBLANK('Prediction Log'!N642),ISBLANK('Bet Log'!$O627)), "", IF('Prediction Log'!X642="Y", "W", "L"))</f>
        <v/>
      </c>
      <c r="AC627" s="96" t="str">
        <f t="shared" si="9"/>
        <v/>
      </c>
      <c r="AD627" s="95"/>
      <c r="AE627" s="92" t="str">
        <f t="shared" si="10"/>
        <v/>
      </c>
      <c r="AF627" s="97" t="n">
        <f>IF(ISERROR('Bet Log'!$AA627+'Bet Log'!$AC627+'Bet Log'!$AE627), "", 'Bet Log'!$AA627+'Bet Log'!$AC627+'Bet Log'!$AE627)</f>
        <v>0</v>
      </c>
    </row>
    <row r="628" ht="14.25" customHeight="1">
      <c r="A628" s="92" t="str">
        <f>Games!A625</f>
        <v/>
      </c>
      <c r="B628" s="92" t="str">
        <f>IF('Prediction Log'!B643=0, "",'Prediction Log'!B643)</f>
        <v/>
      </c>
      <c r="C628" s="92" t="str">
        <f>IF('Prediction Log'!C643=0, "",'Prediction Log'!C643)</f>
        <v/>
      </c>
      <c r="D628" s="92" t="str">
        <f>IF('Prediction Log'!D643=0, "",'Prediction Log'!D643)</f>
        <v/>
      </c>
      <c r="E628" s="92" t="str">
        <f>IF('Prediction Log'!E643=0, "",'Prediction Log'!E643)</f>
        <v/>
      </c>
      <c r="F628" s="92" t="str">
        <f>IF('Prediction Log'!I643=0, "",'Prediction Log'!I643)</f>
        <v/>
      </c>
      <c r="G628" s="70" t="str">
        <f>IF(ISBLANK(Games!B625), "",'Prediction Log'!$J643)</f>
        <v/>
      </c>
      <c r="H628" s="93" t="str">
        <f>'Prediction Log'!$K643</f>
        <v/>
      </c>
      <c r="I628" s="92" t="str">
        <f>IF(ISBLANK(Games!M625), "",IF(AND(Games!M625="",Games!N625=""),"",IF(ISTEXT(Games!N625), "Side",Games!M625)))</f>
        <v/>
      </c>
      <c r="J628" s="92" t="str">
        <f>IF(ISBLANK(Games!M625), "",IF('Bet Log'!$I628="Spread", Games!O625, ""))</f>
        <v/>
      </c>
      <c r="K628" s="92" t="str">
        <f>IF(ISBLANK(Games!N625), "",IF(ISTEXT(Games!N625), Games!N625, ""))</f>
        <v/>
      </c>
      <c r="L628" s="92" t="str">
        <f>IF(ISBLANK(Games!Q625), "", Games!Q625)</f>
        <v/>
      </c>
      <c r="M628" s="92"/>
      <c r="N628" s="94"/>
      <c r="O628" s="94"/>
      <c r="P628" s="95"/>
      <c r="Q628" s="95"/>
      <c r="R628" s="95"/>
      <c r="S628" s="95"/>
      <c r="T628" s="96" t="n">
        <f t="shared" si="2"/>
        <v>0</v>
      </c>
      <c r="U628" s="96" t="n">
        <f t="shared" si="3"/>
        <v>0</v>
      </c>
      <c r="V628" s="96" t="n">
        <f t="shared" si="4"/>
        <v>0</v>
      </c>
      <c r="W628" s="96" t="n">
        <f t="shared" si="5"/>
        <v>0</v>
      </c>
      <c r="X628" s="96" t="n">
        <f t="shared" si="6"/>
        <v>0</v>
      </c>
      <c r="Y628" s="96" t="n">
        <f t="shared" si="7"/>
        <v>0</v>
      </c>
      <c r="Z628" s="95" t="str">
        <f>IF(OR(ISBLANK('Prediction Log'!N643),ISBLANK('Bet Log'!$N628)), "", IF('Prediction Log'!W643="Y", "W", "L"))</f>
        <v/>
      </c>
      <c r="AA628" s="96" t="str">
        <f t="shared" si="8"/>
        <v/>
      </c>
      <c r="AB628" s="95" t="str">
        <f>IF(OR(ISBLANK('Prediction Log'!N643),ISBLANK('Bet Log'!$O628)), "", IF('Prediction Log'!X643="Y", "W", "L"))</f>
        <v/>
      </c>
      <c r="AC628" s="96" t="str">
        <f t="shared" si="9"/>
        <v/>
      </c>
      <c r="AD628" s="95"/>
      <c r="AE628" s="92" t="str">
        <f t="shared" si="10"/>
        <v/>
      </c>
      <c r="AF628" s="97" t="n">
        <f>IF(ISERROR('Bet Log'!$AA628+'Bet Log'!$AC628+'Bet Log'!$AE628), "", 'Bet Log'!$AA628+'Bet Log'!$AC628+'Bet Log'!$AE628)</f>
        <v>0</v>
      </c>
    </row>
    <row r="629" ht="14.25" customHeight="1">
      <c r="A629" s="92" t="str">
        <f>Games!A626</f>
        <v/>
      </c>
      <c r="B629" s="92" t="str">
        <f>IF('Prediction Log'!B644=0, "",'Prediction Log'!B644)</f>
        <v/>
      </c>
      <c r="C629" s="92" t="str">
        <f>IF('Prediction Log'!C644=0, "",'Prediction Log'!C644)</f>
        <v/>
      </c>
      <c r="D629" s="92" t="str">
        <f>IF('Prediction Log'!D644=0, "",'Prediction Log'!D644)</f>
        <v/>
      </c>
      <c r="E629" s="92" t="str">
        <f>IF('Prediction Log'!E644=0, "",'Prediction Log'!E644)</f>
        <v/>
      </c>
      <c r="F629" s="92" t="str">
        <f>IF('Prediction Log'!I644=0, "",'Prediction Log'!I644)</f>
        <v/>
      </c>
      <c r="G629" s="70" t="str">
        <f>IF(ISBLANK(Games!B626), "",'Prediction Log'!$J644)</f>
        <v/>
      </c>
      <c r="H629" s="93" t="str">
        <f>'Prediction Log'!$K644</f>
        <v/>
      </c>
      <c r="I629" s="92" t="str">
        <f>IF(ISBLANK(Games!M626), "",IF(AND(Games!M626="",Games!N626=""),"",IF(ISTEXT(Games!N626), "Side",Games!M626)))</f>
        <v/>
      </c>
      <c r="J629" s="92" t="str">
        <f>IF(ISBLANK(Games!M626), "",IF('Bet Log'!$I629="Spread", Games!O626, ""))</f>
        <v/>
      </c>
      <c r="K629" s="92" t="str">
        <f>IF(ISBLANK(Games!N626), "",IF(ISTEXT(Games!N626), Games!N626, ""))</f>
        <v/>
      </c>
      <c r="L629" s="92" t="str">
        <f>IF(ISBLANK(Games!Q626), "", Games!Q626)</f>
        <v/>
      </c>
      <c r="M629" s="92"/>
      <c r="N629" s="94"/>
      <c r="O629" s="94"/>
      <c r="P629" s="95"/>
      <c r="Q629" s="95"/>
      <c r="R629" s="95"/>
      <c r="S629" s="95"/>
      <c r="T629" s="96" t="n">
        <f t="shared" si="2"/>
        <v>0</v>
      </c>
      <c r="U629" s="96" t="n">
        <f t="shared" si="3"/>
        <v>0</v>
      </c>
      <c r="V629" s="96" t="n">
        <f t="shared" si="4"/>
        <v>0</v>
      </c>
      <c r="W629" s="96" t="n">
        <f t="shared" si="5"/>
        <v>0</v>
      </c>
      <c r="X629" s="96" t="n">
        <f t="shared" si="6"/>
        <v>0</v>
      </c>
      <c r="Y629" s="96" t="n">
        <f t="shared" si="7"/>
        <v>0</v>
      </c>
      <c r="Z629" s="95" t="str">
        <f>IF(OR(ISBLANK('Prediction Log'!N644),ISBLANK('Bet Log'!$N629)), "", IF('Prediction Log'!W644="Y", "W", "L"))</f>
        <v/>
      </c>
      <c r="AA629" s="96" t="str">
        <f t="shared" si="8"/>
        <v/>
      </c>
      <c r="AB629" s="95" t="str">
        <f>IF(OR(ISBLANK('Prediction Log'!N644),ISBLANK('Bet Log'!$O629)), "", IF('Prediction Log'!X644="Y", "W", "L"))</f>
        <v/>
      </c>
      <c r="AC629" s="96" t="str">
        <f t="shared" si="9"/>
        <v/>
      </c>
      <c r="AD629" s="95"/>
      <c r="AE629" s="92" t="str">
        <f t="shared" si="10"/>
        <v/>
      </c>
      <c r="AF629" s="97" t="n">
        <f>IF(ISERROR('Bet Log'!$AA629+'Bet Log'!$AC629+'Bet Log'!$AE629), "", 'Bet Log'!$AA629+'Bet Log'!$AC629+'Bet Log'!$AE629)</f>
        <v>0</v>
      </c>
    </row>
    <row r="630" ht="14.25" customHeight="1">
      <c r="A630" s="92" t="str">
        <f>Games!A627</f>
        <v/>
      </c>
      <c r="B630" s="92" t="str">
        <f>IF('Prediction Log'!B645=0, "",'Prediction Log'!B645)</f>
        <v/>
      </c>
      <c r="C630" s="92" t="str">
        <f>IF('Prediction Log'!C645=0, "",'Prediction Log'!C645)</f>
        <v/>
      </c>
      <c r="D630" s="92" t="str">
        <f>IF('Prediction Log'!D645=0, "",'Prediction Log'!D645)</f>
        <v/>
      </c>
      <c r="E630" s="92" t="str">
        <f>IF('Prediction Log'!E645=0, "",'Prediction Log'!E645)</f>
        <v/>
      </c>
      <c r="F630" s="92" t="str">
        <f>IF('Prediction Log'!I645=0, "",'Prediction Log'!I645)</f>
        <v/>
      </c>
      <c r="G630" s="70" t="str">
        <f>IF(ISBLANK(Games!B627), "",'Prediction Log'!$J645)</f>
        <v/>
      </c>
      <c r="H630" s="93" t="str">
        <f>'Prediction Log'!$K645</f>
        <v/>
      </c>
      <c r="I630" s="92" t="str">
        <f>IF(ISBLANK(Games!M627), "",IF(AND(Games!M627="",Games!N627=""),"",IF(ISTEXT(Games!N627), "Side",Games!M627)))</f>
        <v/>
      </c>
      <c r="J630" s="92" t="str">
        <f>IF(ISBLANK(Games!M627), "",IF('Bet Log'!$I630="Spread", Games!O627, ""))</f>
        <v/>
      </c>
      <c r="K630" s="92" t="str">
        <f>IF(ISBLANK(Games!N627), "",IF(ISTEXT(Games!N627), Games!N627, ""))</f>
        <v/>
      </c>
      <c r="L630" s="92" t="str">
        <f>IF(ISBLANK(Games!Q627), "", Games!Q627)</f>
        <v/>
      </c>
      <c r="M630" s="92"/>
      <c r="N630" s="94"/>
      <c r="O630" s="94"/>
      <c r="P630" s="95"/>
      <c r="Q630" s="95"/>
      <c r="R630" s="95"/>
      <c r="S630" s="95"/>
      <c r="T630" s="96" t="n">
        <f t="shared" si="2"/>
        <v>0</v>
      </c>
      <c r="U630" s="96" t="n">
        <f t="shared" si="3"/>
        <v>0</v>
      </c>
      <c r="V630" s="96" t="n">
        <f t="shared" si="4"/>
        <v>0</v>
      </c>
      <c r="W630" s="96" t="n">
        <f t="shared" si="5"/>
        <v>0</v>
      </c>
      <c r="X630" s="96" t="n">
        <f t="shared" si="6"/>
        <v>0</v>
      </c>
      <c r="Y630" s="96" t="n">
        <f t="shared" si="7"/>
        <v>0</v>
      </c>
      <c r="Z630" s="95" t="str">
        <f>IF(OR(ISBLANK('Prediction Log'!N645),ISBLANK('Bet Log'!$N630)), "", IF('Prediction Log'!W645="Y", "W", "L"))</f>
        <v/>
      </c>
      <c r="AA630" s="96" t="str">
        <f t="shared" si="8"/>
        <v/>
      </c>
      <c r="AB630" s="95" t="str">
        <f>IF(OR(ISBLANK('Prediction Log'!N645),ISBLANK('Bet Log'!$O630)), "", IF('Prediction Log'!X645="Y", "W", "L"))</f>
        <v/>
      </c>
      <c r="AC630" s="96" t="str">
        <f t="shared" si="9"/>
        <v/>
      </c>
      <c r="AD630" s="95"/>
      <c r="AE630" s="92" t="str">
        <f t="shared" si="10"/>
        <v/>
      </c>
      <c r="AF630" s="97" t="n">
        <f>IF(ISERROR('Bet Log'!$AA630+'Bet Log'!$AC630+'Bet Log'!$AE630), "", 'Bet Log'!$AA630+'Bet Log'!$AC630+'Bet Log'!$AE630)</f>
        <v>0</v>
      </c>
    </row>
    <row r="631" ht="14.25" customHeight="1">
      <c r="A631" s="92" t="str">
        <f>Games!A628</f>
        <v/>
      </c>
      <c r="B631" s="92" t="str">
        <f>IF('Prediction Log'!B646=0, "",'Prediction Log'!B646)</f>
        <v/>
      </c>
      <c r="C631" s="92" t="str">
        <f>IF('Prediction Log'!C646=0, "",'Prediction Log'!C646)</f>
        <v/>
      </c>
      <c r="D631" s="92" t="str">
        <f>IF('Prediction Log'!D646=0, "",'Prediction Log'!D646)</f>
        <v/>
      </c>
      <c r="E631" s="92" t="str">
        <f>IF('Prediction Log'!E646=0, "",'Prediction Log'!E646)</f>
        <v/>
      </c>
      <c r="F631" s="92" t="str">
        <f>IF('Prediction Log'!I646=0, "",'Prediction Log'!I646)</f>
        <v/>
      </c>
      <c r="G631" s="70" t="str">
        <f>IF(ISBLANK(Games!B628), "",'Prediction Log'!$J646)</f>
        <v/>
      </c>
      <c r="H631" s="93" t="str">
        <f>'Prediction Log'!$K646</f>
        <v/>
      </c>
      <c r="I631" s="92" t="str">
        <f>IF(ISBLANK(Games!M628), "",IF(AND(Games!M628="",Games!N628=""),"",IF(ISTEXT(Games!N628), "Side",Games!M628)))</f>
        <v/>
      </c>
      <c r="J631" s="92" t="str">
        <f>IF(ISBLANK(Games!M628), "",IF('Bet Log'!$I631="Spread", Games!O628, ""))</f>
        <v/>
      </c>
      <c r="K631" s="92" t="str">
        <f>IF(ISBLANK(Games!N628), "",IF(ISTEXT(Games!N628), Games!N628, ""))</f>
        <v/>
      </c>
      <c r="L631" s="92" t="str">
        <f>IF(ISBLANK(Games!Q628), "", Games!Q628)</f>
        <v/>
      </c>
      <c r="M631" s="92"/>
      <c r="N631" s="94"/>
      <c r="O631" s="94"/>
      <c r="P631" s="95"/>
      <c r="Q631" s="95"/>
      <c r="R631" s="95"/>
      <c r="S631" s="95"/>
      <c r="T631" s="96" t="n">
        <f t="shared" si="2"/>
        <v>0</v>
      </c>
      <c r="U631" s="96" t="n">
        <f t="shared" si="3"/>
        <v>0</v>
      </c>
      <c r="V631" s="96" t="n">
        <f t="shared" si="4"/>
        <v>0</v>
      </c>
      <c r="W631" s="96" t="n">
        <f t="shared" si="5"/>
        <v>0</v>
      </c>
      <c r="X631" s="96" t="n">
        <f t="shared" si="6"/>
        <v>0</v>
      </c>
      <c r="Y631" s="96" t="n">
        <f t="shared" si="7"/>
        <v>0</v>
      </c>
      <c r="Z631" s="95" t="str">
        <f>IF(OR(ISBLANK('Prediction Log'!N646),ISBLANK('Bet Log'!$N631)), "", IF('Prediction Log'!W646="Y", "W", "L"))</f>
        <v/>
      </c>
      <c r="AA631" s="96" t="str">
        <f t="shared" si="8"/>
        <v/>
      </c>
      <c r="AB631" s="95" t="str">
        <f>IF(OR(ISBLANK('Prediction Log'!N646),ISBLANK('Bet Log'!$O631)), "", IF('Prediction Log'!X646="Y", "W", "L"))</f>
        <v/>
      </c>
      <c r="AC631" s="96" t="str">
        <f t="shared" si="9"/>
        <v/>
      </c>
      <c r="AD631" s="95"/>
      <c r="AE631" s="92" t="str">
        <f t="shared" si="10"/>
        <v/>
      </c>
      <c r="AF631" s="97" t="n">
        <f>IF(ISERROR('Bet Log'!$AA631+'Bet Log'!$AC631+'Bet Log'!$AE631), "", 'Bet Log'!$AA631+'Bet Log'!$AC631+'Bet Log'!$AE631)</f>
        <v>0</v>
      </c>
    </row>
    <row r="632" ht="14.25" customHeight="1">
      <c r="A632" s="92" t="str">
        <f>Games!A629</f>
        <v/>
      </c>
      <c r="B632" s="92" t="str">
        <f>IF('Prediction Log'!B647=0, "",'Prediction Log'!B647)</f>
        <v/>
      </c>
      <c r="C632" s="92" t="str">
        <f>IF('Prediction Log'!C647=0, "",'Prediction Log'!C647)</f>
        <v/>
      </c>
      <c r="D632" s="92" t="str">
        <f>IF('Prediction Log'!D647=0, "",'Prediction Log'!D647)</f>
        <v/>
      </c>
      <c r="E632" s="92" t="str">
        <f>IF('Prediction Log'!E647=0, "",'Prediction Log'!E647)</f>
        <v/>
      </c>
      <c r="F632" s="92" t="str">
        <f>IF('Prediction Log'!I647=0, "",'Prediction Log'!I647)</f>
        <v/>
      </c>
      <c r="G632" s="70" t="str">
        <f>IF(ISBLANK(Games!B629), "",'Prediction Log'!$J647)</f>
        <v/>
      </c>
      <c r="H632" s="93" t="str">
        <f>'Prediction Log'!$K647</f>
        <v/>
      </c>
      <c r="I632" s="92" t="str">
        <f>IF(ISBLANK(Games!M629), "",IF(AND(Games!M629="",Games!N629=""),"",IF(ISTEXT(Games!N629), "Side",Games!M629)))</f>
        <v/>
      </c>
      <c r="J632" s="92" t="str">
        <f>IF(ISBLANK(Games!M629), "",IF('Bet Log'!$I632="Spread", Games!O629, ""))</f>
        <v/>
      </c>
      <c r="K632" s="92" t="str">
        <f>IF(ISBLANK(Games!N629), "",IF(ISTEXT(Games!N629), Games!N629, ""))</f>
        <v/>
      </c>
      <c r="L632" s="92" t="str">
        <f>IF(ISBLANK(Games!Q629), "", Games!Q629)</f>
        <v/>
      </c>
      <c r="M632" s="92"/>
      <c r="N632" s="94"/>
      <c r="O632" s="94"/>
      <c r="P632" s="95"/>
      <c r="Q632" s="95"/>
      <c r="R632" s="95"/>
      <c r="S632" s="95"/>
      <c r="T632" s="96" t="n">
        <f t="shared" si="2"/>
        <v>0</v>
      </c>
      <c r="U632" s="96" t="n">
        <f t="shared" si="3"/>
        <v>0</v>
      </c>
      <c r="V632" s="96" t="n">
        <f t="shared" si="4"/>
        <v>0</v>
      </c>
      <c r="W632" s="96" t="n">
        <f t="shared" si="5"/>
        <v>0</v>
      </c>
      <c r="X632" s="96" t="n">
        <f t="shared" si="6"/>
        <v>0</v>
      </c>
      <c r="Y632" s="96" t="n">
        <f t="shared" si="7"/>
        <v>0</v>
      </c>
      <c r="Z632" s="95" t="str">
        <f>IF(OR(ISBLANK('Prediction Log'!N647),ISBLANK('Bet Log'!$N632)), "", IF('Prediction Log'!W647="Y", "W", "L"))</f>
        <v/>
      </c>
      <c r="AA632" s="96" t="str">
        <f t="shared" si="8"/>
        <v/>
      </c>
      <c r="AB632" s="95" t="str">
        <f>IF(OR(ISBLANK('Prediction Log'!N647),ISBLANK('Bet Log'!$O632)), "", IF('Prediction Log'!X647="Y", "W", "L"))</f>
        <v/>
      </c>
      <c r="AC632" s="96" t="str">
        <f t="shared" si="9"/>
        <v/>
      </c>
      <c r="AD632" s="95"/>
      <c r="AE632" s="92" t="str">
        <f t="shared" si="10"/>
        <v/>
      </c>
      <c r="AF632" s="97" t="n">
        <f>IF(ISERROR('Bet Log'!$AA632+'Bet Log'!$AC632+'Bet Log'!$AE632), "", 'Bet Log'!$AA632+'Bet Log'!$AC632+'Bet Log'!$AE632)</f>
        <v>0</v>
      </c>
    </row>
    <row r="633" ht="14.25" customHeight="1">
      <c r="A633" s="92" t="str">
        <f>Games!A630</f>
        <v/>
      </c>
      <c r="B633" s="92" t="str">
        <f>IF('Prediction Log'!B648=0, "",'Prediction Log'!B648)</f>
        <v/>
      </c>
      <c r="C633" s="92" t="str">
        <f>IF('Prediction Log'!C648=0, "",'Prediction Log'!C648)</f>
        <v/>
      </c>
      <c r="D633" s="92" t="str">
        <f>IF('Prediction Log'!D648=0, "",'Prediction Log'!D648)</f>
        <v/>
      </c>
      <c r="E633" s="92" t="str">
        <f>IF('Prediction Log'!E648=0, "",'Prediction Log'!E648)</f>
        <v/>
      </c>
      <c r="F633" s="92" t="str">
        <f>IF('Prediction Log'!I648=0, "",'Prediction Log'!I648)</f>
        <v/>
      </c>
      <c r="G633" s="70" t="str">
        <f>IF(ISBLANK(Games!B630), "",'Prediction Log'!$J648)</f>
        <v/>
      </c>
      <c r="H633" s="93" t="str">
        <f>'Prediction Log'!$K648</f>
        <v/>
      </c>
      <c r="I633" s="92" t="str">
        <f>IF(ISBLANK(Games!M630), "",IF(AND(Games!M630="",Games!N630=""),"",IF(ISTEXT(Games!N630), "Side",Games!M630)))</f>
        <v/>
      </c>
      <c r="J633" s="92" t="str">
        <f>IF(ISBLANK(Games!M630), "",IF('Bet Log'!$I633="Spread", Games!O630, ""))</f>
        <v/>
      </c>
      <c r="K633" s="92" t="str">
        <f>IF(ISBLANK(Games!N630), "",IF(ISTEXT(Games!N630), Games!N630, ""))</f>
        <v/>
      </c>
      <c r="L633" s="92" t="str">
        <f>IF(ISBLANK(Games!Q630), "", Games!Q630)</f>
        <v/>
      </c>
      <c r="M633" s="92"/>
      <c r="N633" s="94"/>
      <c r="O633" s="94"/>
      <c r="P633" s="95"/>
      <c r="Q633" s="95"/>
      <c r="R633" s="95"/>
      <c r="S633" s="95"/>
      <c r="T633" s="96" t="n">
        <f t="shared" si="2"/>
        <v>0</v>
      </c>
      <c r="U633" s="96" t="n">
        <f t="shared" si="3"/>
        <v>0</v>
      </c>
      <c r="V633" s="96" t="n">
        <f t="shared" si="4"/>
        <v>0</v>
      </c>
      <c r="W633" s="96" t="n">
        <f t="shared" si="5"/>
        <v>0</v>
      </c>
      <c r="X633" s="96" t="n">
        <f t="shared" si="6"/>
        <v>0</v>
      </c>
      <c r="Y633" s="96" t="n">
        <f t="shared" si="7"/>
        <v>0</v>
      </c>
      <c r="Z633" s="95" t="str">
        <f>IF(OR(ISBLANK('Prediction Log'!N648),ISBLANK('Bet Log'!$N633)), "", IF('Prediction Log'!W648="Y", "W", "L"))</f>
        <v/>
      </c>
      <c r="AA633" s="96" t="str">
        <f t="shared" si="8"/>
        <v/>
      </c>
      <c r="AB633" s="95" t="str">
        <f>IF(OR(ISBLANK('Prediction Log'!N648),ISBLANK('Bet Log'!$O633)), "", IF('Prediction Log'!X648="Y", "W", "L"))</f>
        <v/>
      </c>
      <c r="AC633" s="96" t="str">
        <f t="shared" si="9"/>
        <v/>
      </c>
      <c r="AD633" s="95"/>
      <c r="AE633" s="92" t="str">
        <f t="shared" si="10"/>
        <v/>
      </c>
      <c r="AF633" s="97" t="n">
        <f>IF(ISERROR('Bet Log'!$AA633+'Bet Log'!$AC633+'Bet Log'!$AE633), "", 'Bet Log'!$AA633+'Bet Log'!$AC633+'Bet Log'!$AE633)</f>
        <v>0</v>
      </c>
    </row>
    <row r="634" ht="14.25" customHeight="1">
      <c r="A634" s="92" t="str">
        <f>Games!A631</f>
        <v/>
      </c>
      <c r="B634" s="92" t="str">
        <f>IF('Prediction Log'!B649=0, "",'Prediction Log'!B649)</f>
        <v/>
      </c>
      <c r="C634" s="92" t="str">
        <f>IF('Prediction Log'!C649=0, "",'Prediction Log'!C649)</f>
        <v/>
      </c>
      <c r="D634" s="92" t="str">
        <f>IF('Prediction Log'!D649=0, "",'Prediction Log'!D649)</f>
        <v/>
      </c>
      <c r="E634" s="92" t="str">
        <f>IF('Prediction Log'!E649=0, "",'Prediction Log'!E649)</f>
        <v/>
      </c>
      <c r="F634" s="92" t="str">
        <f>IF('Prediction Log'!I649=0, "",'Prediction Log'!I649)</f>
        <v/>
      </c>
      <c r="G634" s="70" t="str">
        <f>IF(ISBLANK(Games!B631), "",'Prediction Log'!$J649)</f>
        <v/>
      </c>
      <c r="H634" s="93" t="str">
        <f>'Prediction Log'!$K649</f>
        <v/>
      </c>
      <c r="I634" s="92" t="str">
        <f>IF(ISBLANK(Games!M631), "",IF(AND(Games!M631="",Games!N631=""),"",IF(ISTEXT(Games!N631), "Side",Games!M631)))</f>
        <v/>
      </c>
      <c r="J634" s="92" t="str">
        <f>IF(ISBLANK(Games!M631), "",IF('Bet Log'!$I634="Spread", Games!O631, ""))</f>
        <v/>
      </c>
      <c r="K634" s="92" t="str">
        <f>IF(ISBLANK(Games!N631), "",IF(ISTEXT(Games!N631), Games!N631, ""))</f>
        <v/>
      </c>
      <c r="L634" s="92" t="str">
        <f>IF(ISBLANK(Games!Q631), "", Games!Q631)</f>
        <v/>
      </c>
      <c r="M634" s="92"/>
      <c r="N634" s="94"/>
      <c r="O634" s="94"/>
      <c r="P634" s="95"/>
      <c r="Q634" s="95"/>
      <c r="R634" s="95"/>
      <c r="S634" s="95"/>
      <c r="T634" s="96" t="n">
        <f t="shared" si="2"/>
        <v>0</v>
      </c>
      <c r="U634" s="96" t="n">
        <f t="shared" si="3"/>
        <v>0</v>
      </c>
      <c r="V634" s="96" t="n">
        <f t="shared" si="4"/>
        <v>0</v>
      </c>
      <c r="W634" s="96" t="n">
        <f t="shared" si="5"/>
        <v>0</v>
      </c>
      <c r="X634" s="96" t="n">
        <f t="shared" si="6"/>
        <v>0</v>
      </c>
      <c r="Y634" s="96" t="n">
        <f t="shared" si="7"/>
        <v>0</v>
      </c>
      <c r="Z634" s="95" t="str">
        <f>IF(OR(ISBLANK('Prediction Log'!N649),ISBLANK('Bet Log'!$N634)), "", IF('Prediction Log'!W649="Y", "W", "L"))</f>
        <v/>
      </c>
      <c r="AA634" s="96" t="str">
        <f t="shared" si="8"/>
        <v/>
      </c>
      <c r="AB634" s="95" t="str">
        <f>IF(OR(ISBLANK('Prediction Log'!N649),ISBLANK('Bet Log'!$O634)), "", IF('Prediction Log'!X649="Y", "W", "L"))</f>
        <v/>
      </c>
      <c r="AC634" s="96" t="str">
        <f t="shared" si="9"/>
        <v/>
      </c>
      <c r="AD634" s="95"/>
      <c r="AE634" s="92" t="str">
        <f t="shared" si="10"/>
        <v/>
      </c>
      <c r="AF634" s="97" t="n">
        <f>IF(ISERROR('Bet Log'!$AA634+'Bet Log'!$AC634+'Bet Log'!$AE634), "", 'Bet Log'!$AA634+'Bet Log'!$AC634+'Bet Log'!$AE634)</f>
        <v>0</v>
      </c>
    </row>
    <row r="635" ht="14.25" customHeight="1">
      <c r="A635" s="92" t="str">
        <f>Games!A632</f>
        <v/>
      </c>
      <c r="B635" s="92" t="str">
        <f>IF('Prediction Log'!B650=0, "",'Prediction Log'!B650)</f>
        <v/>
      </c>
      <c r="C635" s="92" t="str">
        <f>IF('Prediction Log'!C650=0, "",'Prediction Log'!C650)</f>
        <v/>
      </c>
      <c r="D635" s="92" t="str">
        <f>IF('Prediction Log'!D650=0, "",'Prediction Log'!D650)</f>
        <v/>
      </c>
      <c r="E635" s="92" t="str">
        <f>IF('Prediction Log'!E650=0, "",'Prediction Log'!E650)</f>
        <v/>
      </c>
      <c r="F635" s="92" t="str">
        <f>IF('Prediction Log'!I650=0, "",'Prediction Log'!I650)</f>
        <v/>
      </c>
      <c r="G635" s="70" t="str">
        <f>IF(ISBLANK(Games!B632), "",'Prediction Log'!$J650)</f>
        <v/>
      </c>
      <c r="H635" s="93" t="str">
        <f>'Prediction Log'!$K650</f>
        <v/>
      </c>
      <c r="I635" s="92" t="str">
        <f>IF(ISBLANK(Games!M632), "",IF(AND(Games!M632="",Games!N632=""),"",IF(ISTEXT(Games!N632), "Side",Games!M632)))</f>
        <v/>
      </c>
      <c r="J635" s="92" t="str">
        <f>IF(ISBLANK(Games!M632), "",IF('Bet Log'!$I635="Spread", Games!O632, ""))</f>
        <v/>
      </c>
      <c r="K635" s="92" t="str">
        <f>IF(ISBLANK(Games!N632), "",IF(ISTEXT(Games!N632), Games!N632, ""))</f>
        <v/>
      </c>
      <c r="L635" s="92" t="str">
        <f>IF(ISBLANK(Games!Q632), "", Games!Q632)</f>
        <v/>
      </c>
      <c r="M635" s="92"/>
      <c r="N635" s="94"/>
      <c r="O635" s="94"/>
      <c r="P635" s="95"/>
      <c r="Q635" s="95"/>
      <c r="R635" s="95"/>
      <c r="S635" s="95"/>
      <c r="T635" s="96" t="n">
        <f t="shared" si="2"/>
        <v>0</v>
      </c>
      <c r="U635" s="96" t="n">
        <f t="shared" si="3"/>
        <v>0</v>
      </c>
      <c r="V635" s="96" t="n">
        <f t="shared" si="4"/>
        <v>0</v>
      </c>
      <c r="W635" s="96" t="n">
        <f t="shared" si="5"/>
        <v>0</v>
      </c>
      <c r="X635" s="96" t="n">
        <f t="shared" si="6"/>
        <v>0</v>
      </c>
      <c r="Y635" s="96" t="n">
        <f t="shared" si="7"/>
        <v>0</v>
      </c>
      <c r="Z635" s="95" t="str">
        <f>IF(OR(ISBLANK('Prediction Log'!N650),ISBLANK('Bet Log'!$N635)), "", IF('Prediction Log'!W650="Y", "W", "L"))</f>
        <v/>
      </c>
      <c r="AA635" s="96" t="str">
        <f t="shared" si="8"/>
        <v/>
      </c>
      <c r="AB635" s="95" t="str">
        <f>IF(OR(ISBLANK('Prediction Log'!N650),ISBLANK('Bet Log'!$O635)), "", IF('Prediction Log'!X650="Y", "W", "L"))</f>
        <v/>
      </c>
      <c r="AC635" s="96" t="str">
        <f t="shared" si="9"/>
        <v/>
      </c>
      <c r="AD635" s="95"/>
      <c r="AE635" s="92" t="str">
        <f t="shared" si="10"/>
        <v/>
      </c>
      <c r="AF635" s="97" t="n">
        <f>IF(ISERROR('Bet Log'!$AA635+'Bet Log'!$AC635+'Bet Log'!$AE635), "", 'Bet Log'!$AA635+'Bet Log'!$AC635+'Bet Log'!$AE635)</f>
        <v>0</v>
      </c>
    </row>
    <row r="636" ht="14.25" customHeight="1">
      <c r="A636" s="92" t="str">
        <f>Games!A633</f>
        <v/>
      </c>
      <c r="B636" s="92" t="str">
        <f>IF('Prediction Log'!B651=0, "",'Prediction Log'!B651)</f>
        <v/>
      </c>
      <c r="C636" s="92" t="str">
        <f>IF('Prediction Log'!C651=0, "",'Prediction Log'!C651)</f>
        <v/>
      </c>
      <c r="D636" s="92" t="str">
        <f>IF('Prediction Log'!D651=0, "",'Prediction Log'!D651)</f>
        <v/>
      </c>
      <c r="E636" s="92" t="str">
        <f>IF('Prediction Log'!E651=0, "",'Prediction Log'!E651)</f>
        <v/>
      </c>
      <c r="F636" s="92" t="str">
        <f>IF('Prediction Log'!I651=0, "",'Prediction Log'!I651)</f>
        <v/>
      </c>
      <c r="G636" s="70" t="str">
        <f>IF(ISBLANK(Games!B633), "",'Prediction Log'!$J651)</f>
        <v/>
      </c>
      <c r="H636" s="93" t="str">
        <f>'Prediction Log'!$K651</f>
        <v/>
      </c>
      <c r="I636" s="92" t="str">
        <f>IF(ISBLANK(Games!M633), "",IF(AND(Games!M633="",Games!N633=""),"",IF(ISTEXT(Games!N633), "Side",Games!M633)))</f>
        <v/>
      </c>
      <c r="J636" s="92" t="str">
        <f>IF(ISBLANK(Games!M633), "",IF('Bet Log'!$I636="Spread", Games!O633, ""))</f>
        <v/>
      </c>
      <c r="K636" s="92" t="str">
        <f>IF(ISBLANK(Games!N633), "",IF(ISTEXT(Games!N633), Games!N633, ""))</f>
        <v/>
      </c>
      <c r="L636" s="92" t="str">
        <f>IF(ISBLANK(Games!Q633), "", Games!Q633)</f>
        <v/>
      </c>
      <c r="M636" s="92"/>
      <c r="N636" s="94"/>
      <c r="O636" s="94"/>
      <c r="P636" s="95"/>
      <c r="Q636" s="95"/>
      <c r="R636" s="95"/>
      <c r="S636" s="95"/>
      <c r="T636" s="96" t="n">
        <f t="shared" si="2"/>
        <v>0</v>
      </c>
      <c r="U636" s="96" t="n">
        <f t="shared" si="3"/>
        <v>0</v>
      </c>
      <c r="V636" s="96" t="n">
        <f t="shared" si="4"/>
        <v>0</v>
      </c>
      <c r="W636" s="96" t="n">
        <f t="shared" si="5"/>
        <v>0</v>
      </c>
      <c r="X636" s="96" t="n">
        <f t="shared" si="6"/>
        <v>0</v>
      </c>
      <c r="Y636" s="96" t="n">
        <f t="shared" si="7"/>
        <v>0</v>
      </c>
      <c r="Z636" s="95" t="str">
        <f>IF(OR(ISBLANK('Prediction Log'!N651),ISBLANK('Bet Log'!$N636)), "", IF('Prediction Log'!W651="Y", "W", "L"))</f>
        <v/>
      </c>
      <c r="AA636" s="96" t="str">
        <f t="shared" si="8"/>
        <v/>
      </c>
      <c r="AB636" s="95" t="str">
        <f>IF(OR(ISBLANK('Prediction Log'!N651),ISBLANK('Bet Log'!$O636)), "", IF('Prediction Log'!X651="Y", "W", "L"))</f>
        <v/>
      </c>
      <c r="AC636" s="96" t="str">
        <f t="shared" si="9"/>
        <v/>
      </c>
      <c r="AD636" s="95"/>
      <c r="AE636" s="92" t="str">
        <f t="shared" si="10"/>
        <v/>
      </c>
      <c r="AF636" s="97" t="n">
        <f>IF(ISERROR('Bet Log'!$AA636+'Bet Log'!$AC636+'Bet Log'!$AE636), "", 'Bet Log'!$AA636+'Bet Log'!$AC636+'Bet Log'!$AE636)</f>
        <v>0</v>
      </c>
    </row>
    <row r="637" ht="14.25" customHeight="1">
      <c r="A637" s="92" t="str">
        <f>Games!A634</f>
        <v/>
      </c>
      <c r="B637" s="92" t="str">
        <f>IF('Prediction Log'!B652=0, "",'Prediction Log'!B652)</f>
        <v/>
      </c>
      <c r="C637" s="92" t="str">
        <f>IF('Prediction Log'!C652=0, "",'Prediction Log'!C652)</f>
        <v/>
      </c>
      <c r="D637" s="92" t="str">
        <f>IF('Prediction Log'!D652=0, "",'Prediction Log'!D652)</f>
        <v/>
      </c>
      <c r="E637" s="92" t="str">
        <f>IF('Prediction Log'!E652=0, "",'Prediction Log'!E652)</f>
        <v/>
      </c>
      <c r="F637" s="92" t="str">
        <f>IF('Prediction Log'!I652=0, "",'Prediction Log'!I652)</f>
        <v/>
      </c>
      <c r="G637" s="70" t="str">
        <f>IF(ISBLANK(Games!B634), "",'Prediction Log'!$J652)</f>
        <v/>
      </c>
      <c r="H637" s="93" t="str">
        <f>'Prediction Log'!$K652</f>
        <v/>
      </c>
      <c r="I637" s="92" t="str">
        <f>IF(ISBLANK(Games!M634), "",IF(AND(Games!M634="",Games!N634=""),"",IF(ISTEXT(Games!N634), "Side",Games!M634)))</f>
        <v/>
      </c>
      <c r="J637" s="92" t="str">
        <f>IF(ISBLANK(Games!M634), "",IF('Bet Log'!$I637="Spread", Games!O634, ""))</f>
        <v/>
      </c>
      <c r="K637" s="92" t="str">
        <f>IF(ISBLANK(Games!N634), "",IF(ISTEXT(Games!N634), Games!N634, ""))</f>
        <v/>
      </c>
      <c r="L637" s="92" t="str">
        <f>IF(ISBLANK(Games!Q634), "", Games!Q634)</f>
        <v/>
      </c>
      <c r="M637" s="92"/>
      <c r="N637" s="94"/>
      <c r="O637" s="94"/>
      <c r="P637" s="95"/>
      <c r="Q637" s="95"/>
      <c r="R637" s="95"/>
      <c r="S637" s="95"/>
      <c r="T637" s="96" t="n">
        <f t="shared" si="2"/>
        <v>0</v>
      </c>
      <c r="U637" s="96" t="n">
        <f t="shared" si="3"/>
        <v>0</v>
      </c>
      <c r="V637" s="96" t="n">
        <f t="shared" si="4"/>
        <v>0</v>
      </c>
      <c r="W637" s="96" t="n">
        <f t="shared" si="5"/>
        <v>0</v>
      </c>
      <c r="X637" s="96" t="n">
        <f t="shared" si="6"/>
        <v>0</v>
      </c>
      <c r="Y637" s="96" t="n">
        <f t="shared" si="7"/>
        <v>0</v>
      </c>
      <c r="Z637" s="95" t="str">
        <f>IF(OR(ISBLANK('Prediction Log'!N652),ISBLANK('Bet Log'!$N637)), "", IF('Prediction Log'!W652="Y", "W", "L"))</f>
        <v/>
      </c>
      <c r="AA637" s="96" t="str">
        <f t="shared" si="8"/>
        <v/>
      </c>
      <c r="AB637" s="95" t="str">
        <f>IF(OR(ISBLANK('Prediction Log'!N652),ISBLANK('Bet Log'!$O637)), "", IF('Prediction Log'!X652="Y", "W", "L"))</f>
        <v/>
      </c>
      <c r="AC637" s="96" t="str">
        <f t="shared" si="9"/>
        <v/>
      </c>
      <c r="AD637" s="95"/>
      <c r="AE637" s="92" t="str">
        <f t="shared" si="10"/>
        <v/>
      </c>
      <c r="AF637" s="97" t="n">
        <f>IF(ISERROR('Bet Log'!$AA637+'Bet Log'!$AC637+'Bet Log'!$AE637), "", 'Bet Log'!$AA637+'Bet Log'!$AC637+'Bet Log'!$AE637)</f>
        <v>0</v>
      </c>
    </row>
    <row r="638" ht="14.25" customHeight="1">
      <c r="A638" s="92" t="str">
        <f>Games!A635</f>
        <v/>
      </c>
      <c r="B638" s="92" t="str">
        <f>IF('Prediction Log'!B653=0, "",'Prediction Log'!B653)</f>
        <v/>
      </c>
      <c r="C638" s="92" t="str">
        <f>IF('Prediction Log'!C653=0, "",'Prediction Log'!C653)</f>
        <v/>
      </c>
      <c r="D638" s="92" t="str">
        <f>IF('Prediction Log'!D653=0, "",'Prediction Log'!D653)</f>
        <v/>
      </c>
      <c r="E638" s="92" t="str">
        <f>IF('Prediction Log'!E653=0, "",'Prediction Log'!E653)</f>
        <v/>
      </c>
      <c r="F638" s="92" t="str">
        <f>IF('Prediction Log'!I653=0, "",'Prediction Log'!I653)</f>
        <v/>
      </c>
      <c r="G638" s="70" t="str">
        <f>IF(ISBLANK(Games!B635), "",'Prediction Log'!$J653)</f>
        <v/>
      </c>
      <c r="H638" s="93" t="str">
        <f>'Prediction Log'!$K653</f>
        <v/>
      </c>
      <c r="I638" s="92" t="str">
        <f>IF(ISBLANK(Games!M635), "",IF(AND(Games!M635="",Games!N635=""),"",IF(ISTEXT(Games!N635), "Side",Games!M635)))</f>
        <v/>
      </c>
      <c r="J638" s="92" t="str">
        <f>IF(ISBLANK(Games!M635), "",IF('Bet Log'!$I638="Spread", Games!O635, ""))</f>
        <v/>
      </c>
      <c r="K638" s="92" t="str">
        <f>IF(ISBLANK(Games!N635), "",IF(ISTEXT(Games!N635), Games!N635, ""))</f>
        <v/>
      </c>
      <c r="L638" s="92" t="str">
        <f>IF(ISBLANK(Games!Q635), "", Games!Q635)</f>
        <v/>
      </c>
      <c r="M638" s="92"/>
      <c r="N638" s="94"/>
      <c r="O638" s="94"/>
      <c r="P638" s="95"/>
      <c r="Q638" s="95"/>
      <c r="R638" s="95"/>
      <c r="S638" s="95"/>
      <c r="T638" s="96" t="n">
        <f t="shared" si="2"/>
        <v>0</v>
      </c>
      <c r="U638" s="96" t="n">
        <f t="shared" si="3"/>
        <v>0</v>
      </c>
      <c r="V638" s="96" t="n">
        <f t="shared" si="4"/>
        <v>0</v>
      </c>
      <c r="W638" s="96" t="n">
        <f t="shared" si="5"/>
        <v>0</v>
      </c>
      <c r="X638" s="96" t="n">
        <f t="shared" si="6"/>
        <v>0</v>
      </c>
      <c r="Y638" s="96" t="n">
        <f t="shared" si="7"/>
        <v>0</v>
      </c>
      <c r="Z638" s="95" t="str">
        <f>IF(OR(ISBLANK('Prediction Log'!N653),ISBLANK('Bet Log'!$N638)), "", IF('Prediction Log'!W653="Y", "W", "L"))</f>
        <v/>
      </c>
      <c r="AA638" s="96" t="str">
        <f t="shared" si="8"/>
        <v/>
      </c>
      <c r="AB638" s="95" t="str">
        <f>IF(OR(ISBLANK('Prediction Log'!N653),ISBLANK('Bet Log'!$O638)), "", IF('Prediction Log'!X653="Y", "W", "L"))</f>
        <v/>
      </c>
      <c r="AC638" s="96" t="str">
        <f t="shared" si="9"/>
        <v/>
      </c>
      <c r="AD638" s="95"/>
      <c r="AE638" s="92" t="str">
        <f t="shared" si="10"/>
        <v/>
      </c>
      <c r="AF638" s="97" t="n">
        <f>IF(ISERROR('Bet Log'!$AA638+'Bet Log'!$AC638+'Bet Log'!$AE638), "", 'Bet Log'!$AA638+'Bet Log'!$AC638+'Bet Log'!$AE638)</f>
        <v>0</v>
      </c>
    </row>
    <row r="639" ht="14.25" customHeight="1">
      <c r="A639" s="92" t="str">
        <f>Games!A636</f>
        <v/>
      </c>
      <c r="B639" s="92" t="str">
        <f>IF('Prediction Log'!B654=0, "",'Prediction Log'!B654)</f>
        <v/>
      </c>
      <c r="C639" s="92" t="str">
        <f>IF('Prediction Log'!C654=0, "",'Prediction Log'!C654)</f>
        <v/>
      </c>
      <c r="D639" s="92" t="str">
        <f>IF('Prediction Log'!D654=0, "",'Prediction Log'!D654)</f>
        <v/>
      </c>
      <c r="E639" s="92" t="str">
        <f>IF('Prediction Log'!E654=0, "",'Prediction Log'!E654)</f>
        <v/>
      </c>
      <c r="F639" s="92" t="str">
        <f>IF('Prediction Log'!I654=0, "",'Prediction Log'!I654)</f>
        <v/>
      </c>
      <c r="G639" s="70" t="str">
        <f>IF(ISBLANK(Games!B636), "",'Prediction Log'!$J654)</f>
        <v/>
      </c>
      <c r="H639" s="93" t="str">
        <f>'Prediction Log'!$K654</f>
        <v/>
      </c>
      <c r="I639" s="92" t="str">
        <f>IF(ISBLANK(Games!M636), "",IF(AND(Games!M636="",Games!N636=""),"",IF(ISTEXT(Games!N636), "Side",Games!M636)))</f>
        <v/>
      </c>
      <c r="J639" s="92" t="str">
        <f>IF(ISBLANK(Games!M636), "",IF('Bet Log'!$I639="Spread", Games!O636, ""))</f>
        <v/>
      </c>
      <c r="K639" s="92" t="str">
        <f>IF(ISBLANK(Games!N636), "",IF(ISTEXT(Games!N636), Games!N636, ""))</f>
        <v/>
      </c>
      <c r="L639" s="92" t="str">
        <f>IF(ISBLANK(Games!Q636), "", Games!Q636)</f>
        <v/>
      </c>
      <c r="M639" s="92"/>
      <c r="N639" s="94"/>
      <c r="O639" s="94"/>
      <c r="P639" s="95"/>
      <c r="Q639" s="95"/>
      <c r="R639" s="95"/>
      <c r="S639" s="95"/>
      <c r="T639" s="96" t="n">
        <f t="shared" si="2"/>
        <v>0</v>
      </c>
      <c r="U639" s="96" t="n">
        <f t="shared" si="3"/>
        <v>0</v>
      </c>
      <c r="V639" s="96" t="n">
        <f t="shared" si="4"/>
        <v>0</v>
      </c>
      <c r="W639" s="96" t="n">
        <f t="shared" si="5"/>
        <v>0</v>
      </c>
      <c r="X639" s="96" t="n">
        <f t="shared" si="6"/>
        <v>0</v>
      </c>
      <c r="Y639" s="96" t="n">
        <f t="shared" si="7"/>
        <v>0</v>
      </c>
      <c r="Z639" s="95" t="str">
        <f>IF(OR(ISBLANK('Prediction Log'!N654),ISBLANK('Bet Log'!$N639)), "", IF('Prediction Log'!W654="Y", "W", "L"))</f>
        <v/>
      </c>
      <c r="AA639" s="96" t="str">
        <f t="shared" si="8"/>
        <v/>
      </c>
      <c r="AB639" s="95" t="str">
        <f>IF(OR(ISBLANK('Prediction Log'!N654),ISBLANK('Bet Log'!$O639)), "", IF('Prediction Log'!X654="Y", "W", "L"))</f>
        <v/>
      </c>
      <c r="AC639" s="96" t="str">
        <f t="shared" si="9"/>
        <v/>
      </c>
      <c r="AD639" s="95"/>
      <c r="AE639" s="92" t="str">
        <f t="shared" si="10"/>
        <v/>
      </c>
      <c r="AF639" s="97" t="n">
        <f>IF(ISERROR('Bet Log'!$AA639+'Bet Log'!$AC639+'Bet Log'!$AE639), "", 'Bet Log'!$AA639+'Bet Log'!$AC639+'Bet Log'!$AE639)</f>
        <v>0</v>
      </c>
    </row>
    <row r="640" ht="14.25" customHeight="1">
      <c r="A640" s="92" t="str">
        <f>Games!A637</f>
        <v/>
      </c>
      <c r="B640" s="92" t="str">
        <f>IF('Prediction Log'!B655=0, "",'Prediction Log'!B655)</f>
        <v/>
      </c>
      <c r="C640" s="92" t="str">
        <f>IF('Prediction Log'!C655=0, "",'Prediction Log'!C655)</f>
        <v/>
      </c>
      <c r="D640" s="92" t="str">
        <f>IF('Prediction Log'!D655=0, "",'Prediction Log'!D655)</f>
        <v/>
      </c>
      <c r="E640" s="92" t="str">
        <f>IF('Prediction Log'!E655=0, "",'Prediction Log'!E655)</f>
        <v/>
      </c>
      <c r="F640" s="92" t="str">
        <f>IF('Prediction Log'!I655=0, "",'Prediction Log'!I655)</f>
        <v/>
      </c>
      <c r="G640" s="70" t="str">
        <f>IF(ISBLANK(Games!B637), "",'Prediction Log'!$J655)</f>
        <v/>
      </c>
      <c r="H640" s="93" t="str">
        <f>'Prediction Log'!$K655</f>
        <v/>
      </c>
      <c r="I640" s="92" t="str">
        <f>IF(ISBLANK(Games!M637), "",IF(AND(Games!M637="",Games!N637=""),"",IF(ISTEXT(Games!N637), "Side",Games!M637)))</f>
        <v/>
      </c>
      <c r="J640" s="92" t="str">
        <f>IF(ISBLANK(Games!M637), "",IF('Bet Log'!$I640="Spread", Games!O637, ""))</f>
        <v/>
      </c>
      <c r="K640" s="92" t="str">
        <f>IF(ISBLANK(Games!N637), "",IF(ISTEXT(Games!N637), Games!N637, ""))</f>
        <v/>
      </c>
      <c r="L640" s="92" t="str">
        <f>IF(ISBLANK(Games!Q637), "", Games!Q637)</f>
        <v/>
      </c>
      <c r="M640" s="92"/>
      <c r="N640" s="94"/>
      <c r="O640" s="94"/>
      <c r="P640" s="95"/>
      <c r="Q640" s="95"/>
      <c r="R640" s="95"/>
      <c r="S640" s="95"/>
      <c r="T640" s="96" t="n">
        <f t="shared" si="2"/>
        <v>0</v>
      </c>
      <c r="U640" s="96" t="n">
        <f t="shared" si="3"/>
        <v>0</v>
      </c>
      <c r="V640" s="96" t="n">
        <f t="shared" si="4"/>
        <v>0</v>
      </c>
      <c r="W640" s="96" t="n">
        <f t="shared" si="5"/>
        <v>0</v>
      </c>
      <c r="X640" s="96" t="n">
        <f t="shared" si="6"/>
        <v>0</v>
      </c>
      <c r="Y640" s="96" t="n">
        <f t="shared" si="7"/>
        <v>0</v>
      </c>
      <c r="Z640" s="95" t="str">
        <f>IF(OR(ISBLANK('Prediction Log'!N655),ISBLANK('Bet Log'!$N640)), "", IF('Prediction Log'!W655="Y", "W", "L"))</f>
        <v/>
      </c>
      <c r="AA640" s="96" t="str">
        <f t="shared" si="8"/>
        <v/>
      </c>
      <c r="AB640" s="95" t="str">
        <f>IF(OR(ISBLANK('Prediction Log'!N655),ISBLANK('Bet Log'!$O640)), "", IF('Prediction Log'!X655="Y", "W", "L"))</f>
        <v/>
      </c>
      <c r="AC640" s="96" t="str">
        <f t="shared" si="9"/>
        <v/>
      </c>
      <c r="AD640" s="95"/>
      <c r="AE640" s="92" t="str">
        <f t="shared" si="10"/>
        <v/>
      </c>
      <c r="AF640" s="97" t="n">
        <f>IF(ISERROR('Bet Log'!$AA640+'Bet Log'!$AC640+'Bet Log'!$AE640), "", 'Bet Log'!$AA640+'Bet Log'!$AC640+'Bet Log'!$AE640)</f>
        <v>0</v>
      </c>
    </row>
    <row r="641" ht="14.25" customHeight="1">
      <c r="A641" s="92" t="str">
        <f>Games!A638</f>
        <v/>
      </c>
      <c r="B641" s="92" t="str">
        <f>IF('Prediction Log'!B656=0, "",'Prediction Log'!B656)</f>
        <v/>
      </c>
      <c r="C641" s="92" t="str">
        <f>IF('Prediction Log'!C656=0, "",'Prediction Log'!C656)</f>
        <v/>
      </c>
      <c r="D641" s="92" t="str">
        <f>IF('Prediction Log'!D656=0, "",'Prediction Log'!D656)</f>
        <v/>
      </c>
      <c r="E641" s="92" t="str">
        <f>IF('Prediction Log'!E656=0, "",'Prediction Log'!E656)</f>
        <v/>
      </c>
      <c r="F641" s="92" t="str">
        <f>IF('Prediction Log'!I656=0, "",'Prediction Log'!I656)</f>
        <v/>
      </c>
      <c r="G641" s="70" t="str">
        <f>IF(ISBLANK(Games!B638), "",'Prediction Log'!$J656)</f>
        <v/>
      </c>
      <c r="H641" s="93" t="str">
        <f>'Prediction Log'!$K656</f>
        <v/>
      </c>
      <c r="I641" s="92" t="str">
        <f>IF(ISBLANK(Games!M638), "",IF(AND(Games!M638="",Games!N638=""),"",IF(ISTEXT(Games!N638), "Side",Games!M638)))</f>
        <v/>
      </c>
      <c r="J641" s="92" t="str">
        <f>IF(ISBLANK(Games!M638), "",IF('Bet Log'!$I641="Spread", Games!O638, ""))</f>
        <v/>
      </c>
      <c r="K641" s="92" t="str">
        <f>IF(ISBLANK(Games!N638), "",IF(ISTEXT(Games!N638), Games!N638, ""))</f>
        <v/>
      </c>
      <c r="L641" s="92" t="str">
        <f>IF(ISBLANK(Games!Q638), "", Games!Q638)</f>
        <v/>
      </c>
      <c r="M641" s="92"/>
      <c r="N641" s="94"/>
      <c r="O641" s="94"/>
      <c r="P641" s="95"/>
      <c r="Q641" s="95"/>
      <c r="R641" s="95"/>
      <c r="S641" s="95"/>
      <c r="T641" s="96" t="n">
        <f t="shared" si="2"/>
        <v>0</v>
      </c>
      <c r="U641" s="96" t="n">
        <f t="shared" si="3"/>
        <v>0</v>
      </c>
      <c r="V641" s="96" t="n">
        <f t="shared" si="4"/>
        <v>0</v>
      </c>
      <c r="W641" s="96" t="n">
        <f t="shared" si="5"/>
        <v>0</v>
      </c>
      <c r="X641" s="96" t="n">
        <f t="shared" si="6"/>
        <v>0</v>
      </c>
      <c r="Y641" s="96" t="n">
        <f t="shared" si="7"/>
        <v>0</v>
      </c>
      <c r="Z641" s="95" t="str">
        <f>IF(OR(ISBLANK('Prediction Log'!N656),ISBLANK('Bet Log'!$N641)), "", IF('Prediction Log'!W656="Y", "W", "L"))</f>
        <v/>
      </c>
      <c r="AA641" s="96" t="str">
        <f t="shared" si="8"/>
        <v/>
      </c>
      <c r="AB641" s="95" t="str">
        <f>IF(OR(ISBLANK('Prediction Log'!N656),ISBLANK('Bet Log'!$O641)), "", IF('Prediction Log'!X656="Y", "W", "L"))</f>
        <v/>
      </c>
      <c r="AC641" s="96" t="str">
        <f t="shared" si="9"/>
        <v/>
      </c>
      <c r="AD641" s="95"/>
      <c r="AE641" s="92" t="str">
        <f t="shared" si="10"/>
        <v/>
      </c>
      <c r="AF641" s="97" t="n">
        <f>IF(ISERROR('Bet Log'!$AA641+'Bet Log'!$AC641+'Bet Log'!$AE641), "", 'Bet Log'!$AA641+'Bet Log'!$AC641+'Bet Log'!$AE641)</f>
        <v>0</v>
      </c>
    </row>
    <row r="642" ht="14.25" customHeight="1">
      <c r="A642" s="92" t="str">
        <f>Games!A639</f>
        <v/>
      </c>
      <c r="B642" s="92" t="str">
        <f>IF('Prediction Log'!B657=0, "",'Prediction Log'!B657)</f>
        <v/>
      </c>
      <c r="C642" s="92" t="str">
        <f>IF('Prediction Log'!C657=0, "",'Prediction Log'!C657)</f>
        <v/>
      </c>
      <c r="D642" s="92" t="str">
        <f>IF('Prediction Log'!D657=0, "",'Prediction Log'!D657)</f>
        <v/>
      </c>
      <c r="E642" s="92" t="str">
        <f>IF('Prediction Log'!E657=0, "",'Prediction Log'!E657)</f>
        <v/>
      </c>
      <c r="F642" s="92" t="str">
        <f>IF('Prediction Log'!I657=0, "",'Prediction Log'!I657)</f>
        <v/>
      </c>
      <c r="G642" s="70" t="str">
        <f>IF(ISBLANK(Games!B639), "",'Prediction Log'!$J657)</f>
        <v/>
      </c>
      <c r="H642" s="93" t="str">
        <f>'Prediction Log'!$K657</f>
        <v/>
      </c>
      <c r="I642" s="92" t="str">
        <f>IF(ISBLANK(Games!M639), "",IF(AND(Games!M639="",Games!N639=""),"",IF(ISTEXT(Games!N639), "Side",Games!M639)))</f>
        <v/>
      </c>
      <c r="J642" s="92" t="str">
        <f>IF(ISBLANK(Games!M639), "",IF('Bet Log'!$I642="Spread", Games!O639, ""))</f>
        <v/>
      </c>
      <c r="K642" s="92" t="str">
        <f>IF(ISBLANK(Games!N639), "",IF(ISTEXT(Games!N639), Games!N639, ""))</f>
        <v/>
      </c>
      <c r="L642" s="92" t="str">
        <f>IF(ISBLANK(Games!Q639), "", Games!Q639)</f>
        <v/>
      </c>
      <c r="M642" s="92"/>
      <c r="N642" s="94"/>
      <c r="O642" s="94"/>
      <c r="P642" s="95"/>
      <c r="Q642" s="95"/>
      <c r="R642" s="95"/>
      <c r="S642" s="95"/>
      <c r="T642" s="96" t="n">
        <f t="shared" si="2"/>
        <v>0</v>
      </c>
      <c r="U642" s="96" t="n">
        <f t="shared" si="3"/>
        <v>0</v>
      </c>
      <c r="V642" s="96" t="n">
        <f t="shared" si="4"/>
        <v>0</v>
      </c>
      <c r="W642" s="96" t="n">
        <f t="shared" si="5"/>
        <v>0</v>
      </c>
      <c r="X642" s="96" t="n">
        <f t="shared" si="6"/>
        <v>0</v>
      </c>
      <c r="Y642" s="96" t="n">
        <f t="shared" si="7"/>
        <v>0</v>
      </c>
      <c r="Z642" s="95" t="str">
        <f>IF(OR(ISBLANK('Prediction Log'!N657),ISBLANK('Bet Log'!$N642)), "", IF('Prediction Log'!W657="Y", "W", "L"))</f>
        <v/>
      </c>
      <c r="AA642" s="96" t="str">
        <f t="shared" si="8"/>
        <v/>
      </c>
      <c r="AB642" s="95" t="str">
        <f>IF(OR(ISBLANK('Prediction Log'!N657),ISBLANK('Bet Log'!$O642)), "", IF('Prediction Log'!X657="Y", "W", "L"))</f>
        <v/>
      </c>
      <c r="AC642" s="96" t="str">
        <f t="shared" si="9"/>
        <v/>
      </c>
      <c r="AD642" s="95"/>
      <c r="AE642" s="92" t="str">
        <f t="shared" si="10"/>
        <v/>
      </c>
      <c r="AF642" s="97" t="n">
        <f>IF(ISERROR('Bet Log'!$AA642+'Bet Log'!$AC642+'Bet Log'!$AE642), "", 'Bet Log'!$AA642+'Bet Log'!$AC642+'Bet Log'!$AE642)</f>
        <v>0</v>
      </c>
    </row>
    <row r="643" ht="14.25" customHeight="1">
      <c r="A643" s="92" t="str">
        <f>Games!A640</f>
        <v/>
      </c>
      <c r="B643" s="92" t="str">
        <f>IF('Prediction Log'!B658=0, "",'Prediction Log'!B658)</f>
        <v/>
      </c>
      <c r="C643" s="92" t="str">
        <f>IF('Prediction Log'!C658=0, "",'Prediction Log'!C658)</f>
        <v/>
      </c>
      <c r="D643" s="92" t="str">
        <f>IF('Prediction Log'!D658=0, "",'Prediction Log'!D658)</f>
        <v/>
      </c>
      <c r="E643" s="92" t="str">
        <f>IF('Prediction Log'!E658=0, "",'Prediction Log'!E658)</f>
        <v/>
      </c>
      <c r="F643" s="92" t="str">
        <f>IF('Prediction Log'!I658=0, "",'Prediction Log'!I658)</f>
        <v/>
      </c>
      <c r="G643" s="70" t="str">
        <f>IF(ISBLANK(Games!B640), "",'Prediction Log'!$J658)</f>
        <v/>
      </c>
      <c r="H643" s="93" t="str">
        <f>'Prediction Log'!$K658</f>
        <v/>
      </c>
      <c r="I643" s="92" t="str">
        <f>IF(ISBLANK(Games!M640), "",IF(AND(Games!M640="",Games!N640=""),"",IF(ISTEXT(Games!N640), "Side",Games!M640)))</f>
        <v/>
      </c>
      <c r="J643" s="92" t="str">
        <f>IF(ISBLANK(Games!M640), "",IF('Bet Log'!$I643="Spread", Games!O640, ""))</f>
        <v/>
      </c>
      <c r="K643" s="92" t="str">
        <f>IF(ISBLANK(Games!N640), "",IF(ISTEXT(Games!N640), Games!N640, ""))</f>
        <v/>
      </c>
      <c r="L643" s="92" t="str">
        <f>IF(ISBLANK(Games!Q640), "", Games!Q640)</f>
        <v/>
      </c>
      <c r="M643" s="92"/>
      <c r="N643" s="94"/>
      <c r="O643" s="94"/>
      <c r="P643" s="95"/>
      <c r="Q643" s="95"/>
      <c r="R643" s="95"/>
      <c r="S643" s="95"/>
      <c r="T643" s="96" t="n">
        <f t="shared" si="2"/>
        <v>0</v>
      </c>
      <c r="U643" s="96" t="n">
        <f t="shared" si="3"/>
        <v>0</v>
      </c>
      <c r="V643" s="96" t="n">
        <f t="shared" si="4"/>
        <v>0</v>
      </c>
      <c r="W643" s="96" t="n">
        <f t="shared" si="5"/>
        <v>0</v>
      </c>
      <c r="X643" s="96" t="n">
        <f t="shared" si="6"/>
        <v>0</v>
      </c>
      <c r="Y643" s="96" t="n">
        <f t="shared" si="7"/>
        <v>0</v>
      </c>
      <c r="Z643" s="95" t="str">
        <f>IF(OR(ISBLANK('Prediction Log'!N658),ISBLANK('Bet Log'!$N643)), "", IF('Prediction Log'!W658="Y", "W", "L"))</f>
        <v/>
      </c>
      <c r="AA643" s="96" t="str">
        <f t="shared" si="8"/>
        <v/>
      </c>
      <c r="AB643" s="95" t="str">
        <f>IF(OR(ISBLANK('Prediction Log'!N658),ISBLANK('Bet Log'!$O643)), "", IF('Prediction Log'!X658="Y", "W", "L"))</f>
        <v/>
      </c>
      <c r="AC643" s="96" t="str">
        <f t="shared" si="9"/>
        <v/>
      </c>
      <c r="AD643" s="95"/>
      <c r="AE643" s="92" t="str">
        <f t="shared" si="10"/>
        <v/>
      </c>
      <c r="AF643" s="97" t="n">
        <f>IF(ISERROR('Bet Log'!$AA643+'Bet Log'!$AC643+'Bet Log'!$AE643), "", 'Bet Log'!$AA643+'Bet Log'!$AC643+'Bet Log'!$AE643)</f>
        <v>0</v>
      </c>
    </row>
    <row r="644" ht="14.25" customHeight="1">
      <c r="A644" s="92" t="str">
        <f>Games!A641</f>
        <v/>
      </c>
      <c r="B644" s="92" t="str">
        <f>IF('Prediction Log'!B659=0, "",'Prediction Log'!B659)</f>
        <v/>
      </c>
      <c r="C644" s="92" t="str">
        <f>IF('Prediction Log'!C659=0, "",'Prediction Log'!C659)</f>
        <v/>
      </c>
      <c r="D644" s="92" t="str">
        <f>IF('Prediction Log'!D659=0, "",'Prediction Log'!D659)</f>
        <v/>
      </c>
      <c r="E644" s="92" t="str">
        <f>IF('Prediction Log'!E659=0, "",'Prediction Log'!E659)</f>
        <v/>
      </c>
      <c r="F644" s="92" t="str">
        <f>IF('Prediction Log'!I659=0, "",'Prediction Log'!I659)</f>
        <v/>
      </c>
      <c r="G644" s="70" t="str">
        <f>IF(ISBLANK(Games!B641), "",'Prediction Log'!$J659)</f>
        <v/>
      </c>
      <c r="H644" s="93" t="str">
        <f>'Prediction Log'!$K659</f>
        <v/>
      </c>
      <c r="I644" s="92" t="str">
        <f>IF(ISBLANK(Games!M641), "",IF(AND(Games!M641="",Games!N641=""),"",IF(ISTEXT(Games!N641), "Side",Games!M641)))</f>
        <v/>
      </c>
      <c r="J644" s="92" t="str">
        <f>IF(ISBLANK(Games!M641), "",IF('Bet Log'!$I644="Spread", Games!O641, ""))</f>
        <v/>
      </c>
      <c r="K644" s="92" t="str">
        <f>IF(ISBLANK(Games!N641), "",IF(ISTEXT(Games!N641), Games!N641, ""))</f>
        <v/>
      </c>
      <c r="L644" s="92" t="str">
        <f>IF(ISBLANK(Games!Q641), "", Games!Q641)</f>
        <v/>
      </c>
      <c r="M644" s="92"/>
      <c r="N644" s="94"/>
      <c r="O644" s="94"/>
      <c r="P644" s="95"/>
      <c r="Q644" s="95"/>
      <c r="R644" s="95"/>
      <c r="S644" s="95"/>
      <c r="T644" s="96" t="n">
        <f t="shared" si="2"/>
        <v>0</v>
      </c>
      <c r="U644" s="96" t="n">
        <f t="shared" si="3"/>
        <v>0</v>
      </c>
      <c r="V644" s="96" t="n">
        <f t="shared" si="4"/>
        <v>0</v>
      </c>
      <c r="W644" s="96" t="n">
        <f t="shared" si="5"/>
        <v>0</v>
      </c>
      <c r="X644" s="96" t="n">
        <f t="shared" si="6"/>
        <v>0</v>
      </c>
      <c r="Y644" s="96" t="n">
        <f t="shared" si="7"/>
        <v>0</v>
      </c>
      <c r="Z644" s="95" t="str">
        <f>IF(OR(ISBLANK('Prediction Log'!N659),ISBLANK('Bet Log'!$N644)), "", IF('Prediction Log'!W659="Y", "W", "L"))</f>
        <v/>
      </c>
      <c r="AA644" s="96" t="str">
        <f t="shared" si="8"/>
        <v/>
      </c>
      <c r="AB644" s="95" t="str">
        <f>IF(OR(ISBLANK('Prediction Log'!N659),ISBLANK('Bet Log'!$O644)), "", IF('Prediction Log'!X659="Y", "W", "L"))</f>
        <v/>
      </c>
      <c r="AC644" s="96" t="str">
        <f t="shared" si="9"/>
        <v/>
      </c>
      <c r="AD644" s="95"/>
      <c r="AE644" s="92" t="str">
        <f t="shared" si="10"/>
        <v/>
      </c>
      <c r="AF644" s="97" t="n">
        <f>IF(ISERROR('Bet Log'!$AA644+'Bet Log'!$AC644+'Bet Log'!$AE644), "", 'Bet Log'!$AA644+'Bet Log'!$AC644+'Bet Log'!$AE644)</f>
        <v>0</v>
      </c>
    </row>
    <row r="645" ht="14.25" customHeight="1">
      <c r="A645" s="92" t="str">
        <f>Games!A642</f>
        <v/>
      </c>
      <c r="B645" s="92" t="str">
        <f>IF('Prediction Log'!B660=0, "",'Prediction Log'!B660)</f>
        <v/>
      </c>
      <c r="C645" s="92" t="str">
        <f>IF('Prediction Log'!C660=0, "",'Prediction Log'!C660)</f>
        <v/>
      </c>
      <c r="D645" s="92" t="str">
        <f>IF('Prediction Log'!D660=0, "",'Prediction Log'!D660)</f>
        <v/>
      </c>
      <c r="E645" s="92" t="str">
        <f>IF('Prediction Log'!E660=0, "",'Prediction Log'!E660)</f>
        <v/>
      </c>
      <c r="F645" s="92" t="str">
        <f>IF('Prediction Log'!I660=0, "",'Prediction Log'!I660)</f>
        <v/>
      </c>
      <c r="G645" s="70" t="str">
        <f>IF(ISBLANK(Games!B642), "",'Prediction Log'!$J660)</f>
        <v/>
      </c>
      <c r="H645" s="93" t="str">
        <f>'Prediction Log'!$K660</f>
        <v/>
      </c>
      <c r="I645" s="92" t="str">
        <f>IF(ISBLANK(Games!M642), "",IF(AND(Games!M642="",Games!N642=""),"",IF(ISTEXT(Games!N642), "Side",Games!M642)))</f>
        <v/>
      </c>
      <c r="J645" s="92" t="str">
        <f>IF(ISBLANK(Games!M642), "",IF('Bet Log'!$I645="Spread", Games!O642, ""))</f>
        <v/>
      </c>
      <c r="K645" s="92" t="str">
        <f>IF(ISBLANK(Games!N642), "",IF(ISTEXT(Games!N642), Games!N642, ""))</f>
        <v/>
      </c>
      <c r="L645" s="92" t="str">
        <f>IF(ISBLANK(Games!Q642), "", Games!Q642)</f>
        <v/>
      </c>
      <c r="M645" s="92"/>
      <c r="N645" s="94"/>
      <c r="O645" s="94"/>
      <c r="P645" s="95"/>
      <c r="Q645" s="95"/>
      <c r="R645" s="95"/>
      <c r="S645" s="95"/>
      <c r="T645" s="96" t="n">
        <f t="shared" si="2"/>
        <v>0</v>
      </c>
      <c r="U645" s="96" t="n">
        <f t="shared" si="3"/>
        <v>0</v>
      </c>
      <c r="V645" s="96" t="n">
        <f t="shared" si="4"/>
        <v>0</v>
      </c>
      <c r="W645" s="96" t="n">
        <f t="shared" si="5"/>
        <v>0</v>
      </c>
      <c r="X645" s="96" t="n">
        <f t="shared" si="6"/>
        <v>0</v>
      </c>
      <c r="Y645" s="96" t="n">
        <f t="shared" si="7"/>
        <v>0</v>
      </c>
      <c r="Z645" s="95" t="str">
        <f>IF(OR(ISBLANK('Prediction Log'!N660),ISBLANK('Bet Log'!$N645)), "", IF('Prediction Log'!W660="Y", "W", "L"))</f>
        <v/>
      </c>
      <c r="AA645" s="96" t="str">
        <f t="shared" si="8"/>
        <v/>
      </c>
      <c r="AB645" s="95" t="str">
        <f>IF(OR(ISBLANK('Prediction Log'!N660),ISBLANK('Bet Log'!$O645)), "", IF('Prediction Log'!X660="Y", "W", "L"))</f>
        <v/>
      </c>
      <c r="AC645" s="96" t="str">
        <f t="shared" si="9"/>
        <v/>
      </c>
      <c r="AD645" s="95"/>
      <c r="AE645" s="92" t="str">
        <f t="shared" si="10"/>
        <v/>
      </c>
      <c r="AF645" s="97" t="n">
        <f>IF(ISERROR('Bet Log'!$AA645+'Bet Log'!$AC645+'Bet Log'!$AE645), "", 'Bet Log'!$AA645+'Bet Log'!$AC645+'Bet Log'!$AE645)</f>
        <v>0</v>
      </c>
    </row>
    <row r="646" ht="14.25" customHeight="1">
      <c r="A646" s="92" t="str">
        <f>Games!A643</f>
        <v/>
      </c>
      <c r="B646" s="92" t="str">
        <f>IF('Prediction Log'!B661=0, "",'Prediction Log'!B661)</f>
        <v/>
      </c>
      <c r="C646" s="92" t="str">
        <f>IF('Prediction Log'!C661=0, "",'Prediction Log'!C661)</f>
        <v/>
      </c>
      <c r="D646" s="92" t="str">
        <f>IF('Prediction Log'!D661=0, "",'Prediction Log'!D661)</f>
        <v/>
      </c>
      <c r="E646" s="92" t="str">
        <f>IF('Prediction Log'!E661=0, "",'Prediction Log'!E661)</f>
        <v/>
      </c>
      <c r="F646" s="92" t="str">
        <f>IF('Prediction Log'!I661=0, "",'Prediction Log'!I661)</f>
        <v/>
      </c>
      <c r="G646" s="70" t="str">
        <f>IF(ISBLANK(Games!B643), "",'Prediction Log'!$J661)</f>
        <v/>
      </c>
      <c r="H646" s="93" t="str">
        <f>'Prediction Log'!$K661</f>
        <v/>
      </c>
      <c r="I646" s="92" t="str">
        <f>IF(ISBLANK(Games!M643), "",IF(AND(Games!M643="",Games!N643=""),"",IF(ISTEXT(Games!N643), "Side",Games!M643)))</f>
        <v/>
      </c>
      <c r="J646" s="92" t="str">
        <f>IF(ISBLANK(Games!M643), "",IF('Bet Log'!$I646="Spread", Games!O643, ""))</f>
        <v/>
      </c>
      <c r="K646" s="92" t="str">
        <f>IF(ISBLANK(Games!N643), "",IF(ISTEXT(Games!N643), Games!N643, ""))</f>
        <v/>
      </c>
      <c r="L646" s="92" t="str">
        <f>IF(ISBLANK(Games!Q643), "", Games!Q643)</f>
        <v/>
      </c>
      <c r="M646" s="92"/>
      <c r="N646" s="94"/>
      <c r="O646" s="94"/>
      <c r="P646" s="95"/>
      <c r="Q646" s="95"/>
      <c r="R646" s="95"/>
      <c r="S646" s="95"/>
      <c r="T646" s="96" t="n">
        <f t="shared" si="2"/>
        <v>0</v>
      </c>
      <c r="U646" s="96" t="n">
        <f t="shared" si="3"/>
        <v>0</v>
      </c>
      <c r="V646" s="96" t="n">
        <f t="shared" si="4"/>
        <v>0</v>
      </c>
      <c r="W646" s="96" t="n">
        <f t="shared" si="5"/>
        <v>0</v>
      </c>
      <c r="X646" s="96" t="n">
        <f t="shared" si="6"/>
        <v>0</v>
      </c>
      <c r="Y646" s="96" t="n">
        <f t="shared" si="7"/>
        <v>0</v>
      </c>
      <c r="Z646" s="95" t="str">
        <f>IF(OR(ISBLANK('Prediction Log'!N661),ISBLANK('Bet Log'!$N646)), "", IF('Prediction Log'!W661="Y", "W", "L"))</f>
        <v/>
      </c>
      <c r="AA646" s="96" t="str">
        <f t="shared" si="8"/>
        <v/>
      </c>
      <c r="AB646" s="95" t="str">
        <f>IF(OR(ISBLANK('Prediction Log'!N661),ISBLANK('Bet Log'!$O646)), "", IF('Prediction Log'!X661="Y", "W", "L"))</f>
        <v/>
      </c>
      <c r="AC646" s="96" t="str">
        <f t="shared" si="9"/>
        <v/>
      </c>
      <c r="AD646" s="95"/>
      <c r="AE646" s="92" t="str">
        <f t="shared" si="10"/>
        <v/>
      </c>
      <c r="AF646" s="97" t="n">
        <f>IF(ISERROR('Bet Log'!$AA646+'Bet Log'!$AC646+'Bet Log'!$AE646), "", 'Bet Log'!$AA646+'Bet Log'!$AC646+'Bet Log'!$AE646)</f>
        <v>0</v>
      </c>
    </row>
    <row r="647" ht="14.25" customHeight="1">
      <c r="A647" s="92" t="str">
        <f>Games!A644</f>
        <v/>
      </c>
      <c r="B647" s="92" t="str">
        <f>IF('Prediction Log'!B662=0, "",'Prediction Log'!B662)</f>
        <v/>
      </c>
      <c r="C647" s="92" t="str">
        <f>IF('Prediction Log'!C662=0, "",'Prediction Log'!C662)</f>
        <v/>
      </c>
      <c r="D647" s="92" t="str">
        <f>IF('Prediction Log'!D662=0, "",'Prediction Log'!D662)</f>
        <v/>
      </c>
      <c r="E647" s="92" t="str">
        <f>IF('Prediction Log'!E662=0, "",'Prediction Log'!E662)</f>
        <v/>
      </c>
      <c r="F647" s="92" t="str">
        <f>IF('Prediction Log'!I662=0, "",'Prediction Log'!I662)</f>
        <v/>
      </c>
      <c r="G647" s="70" t="str">
        <f>IF(ISBLANK(Games!B644), "",'Prediction Log'!$J662)</f>
        <v/>
      </c>
      <c r="H647" s="93" t="str">
        <f>'Prediction Log'!$K662</f>
        <v/>
      </c>
      <c r="I647" s="92" t="str">
        <f>IF(ISBLANK(Games!M644), "",IF(AND(Games!M644="",Games!N644=""),"",IF(ISTEXT(Games!N644), "Side",Games!M644)))</f>
        <v/>
      </c>
      <c r="J647" s="92" t="str">
        <f>IF(ISBLANK(Games!M644), "",IF('Bet Log'!$I647="Spread", Games!O644, ""))</f>
        <v/>
      </c>
      <c r="K647" s="92" t="str">
        <f>IF(ISBLANK(Games!N644), "",IF(ISTEXT(Games!N644), Games!N644, ""))</f>
        <v/>
      </c>
      <c r="L647" s="92" t="str">
        <f>IF(ISBLANK(Games!Q644), "", Games!Q644)</f>
        <v/>
      </c>
      <c r="M647" s="92"/>
      <c r="N647" s="94"/>
      <c r="O647" s="94"/>
      <c r="P647" s="95"/>
      <c r="Q647" s="95"/>
      <c r="R647" s="95"/>
      <c r="S647" s="95"/>
      <c r="T647" s="96" t="n">
        <f t="shared" si="2"/>
        <v>0</v>
      </c>
      <c r="U647" s="96" t="n">
        <f t="shared" si="3"/>
        <v>0</v>
      </c>
      <c r="V647" s="96" t="n">
        <f t="shared" si="4"/>
        <v>0</v>
      </c>
      <c r="W647" s="96" t="n">
        <f t="shared" si="5"/>
        <v>0</v>
      </c>
      <c r="X647" s="96" t="n">
        <f t="shared" si="6"/>
        <v>0</v>
      </c>
      <c r="Y647" s="96" t="n">
        <f t="shared" si="7"/>
        <v>0</v>
      </c>
      <c r="Z647" s="95" t="str">
        <f>IF(OR(ISBLANK('Prediction Log'!N662),ISBLANK('Bet Log'!$N647)), "", IF('Prediction Log'!W662="Y", "W", "L"))</f>
        <v/>
      </c>
      <c r="AA647" s="96" t="str">
        <f t="shared" si="8"/>
        <v/>
      </c>
      <c r="AB647" s="95" t="str">
        <f>IF(OR(ISBLANK('Prediction Log'!N662),ISBLANK('Bet Log'!$O647)), "", IF('Prediction Log'!X662="Y", "W", "L"))</f>
        <v/>
      </c>
      <c r="AC647" s="96" t="str">
        <f t="shared" si="9"/>
        <v/>
      </c>
      <c r="AD647" s="95"/>
      <c r="AE647" s="92" t="str">
        <f t="shared" si="10"/>
        <v/>
      </c>
      <c r="AF647" s="97" t="n">
        <f>IF(ISERROR('Bet Log'!$AA647+'Bet Log'!$AC647+'Bet Log'!$AE647), "", 'Bet Log'!$AA647+'Bet Log'!$AC647+'Bet Log'!$AE647)</f>
        <v>0</v>
      </c>
    </row>
    <row r="648" ht="14.25" customHeight="1">
      <c r="A648" s="92" t="str">
        <f>Games!A645</f>
        <v/>
      </c>
      <c r="B648" s="92" t="str">
        <f>IF('Prediction Log'!B663=0, "",'Prediction Log'!B663)</f>
        <v/>
      </c>
      <c r="C648" s="92" t="str">
        <f>IF('Prediction Log'!C663=0, "",'Prediction Log'!C663)</f>
        <v/>
      </c>
      <c r="D648" s="92" t="str">
        <f>IF('Prediction Log'!D663=0, "",'Prediction Log'!D663)</f>
        <v/>
      </c>
      <c r="E648" s="92" t="str">
        <f>IF('Prediction Log'!E663=0, "",'Prediction Log'!E663)</f>
        <v/>
      </c>
      <c r="F648" s="92" t="str">
        <f>IF('Prediction Log'!I663=0, "",'Prediction Log'!I663)</f>
        <v/>
      </c>
      <c r="G648" s="70" t="str">
        <f>IF(ISBLANK(Games!B645), "",'Prediction Log'!$J663)</f>
        <v/>
      </c>
      <c r="H648" s="93" t="str">
        <f>'Prediction Log'!$K663</f>
        <v/>
      </c>
      <c r="I648" s="92" t="str">
        <f>IF(ISBLANK(Games!M645), "",IF(AND(Games!M645="",Games!N645=""),"",IF(ISTEXT(Games!N645), "Side",Games!M645)))</f>
        <v/>
      </c>
      <c r="J648" s="92" t="str">
        <f>IF(ISBLANK(Games!M645), "",IF('Bet Log'!$I648="Spread", Games!O645, ""))</f>
        <v/>
      </c>
      <c r="K648" s="92" t="str">
        <f>IF(ISBLANK(Games!N645), "",IF(ISTEXT(Games!N645), Games!N645, ""))</f>
        <v/>
      </c>
      <c r="L648" s="92" t="str">
        <f>IF(ISBLANK(Games!Q645), "", Games!Q645)</f>
        <v/>
      </c>
      <c r="M648" s="92"/>
      <c r="N648" s="94"/>
      <c r="O648" s="94"/>
      <c r="P648" s="95"/>
      <c r="Q648" s="95"/>
      <c r="R648" s="95"/>
      <c r="S648" s="95"/>
      <c r="T648" s="96" t="n">
        <f t="shared" si="2"/>
        <v>0</v>
      </c>
      <c r="U648" s="96" t="n">
        <f t="shared" si="3"/>
        <v>0</v>
      </c>
      <c r="V648" s="96" t="n">
        <f t="shared" si="4"/>
        <v>0</v>
      </c>
      <c r="W648" s="96" t="n">
        <f t="shared" si="5"/>
        <v>0</v>
      </c>
      <c r="X648" s="96" t="n">
        <f t="shared" si="6"/>
        <v>0</v>
      </c>
      <c r="Y648" s="96" t="n">
        <f t="shared" si="7"/>
        <v>0</v>
      </c>
      <c r="Z648" s="95" t="str">
        <f>IF(OR(ISBLANK('Prediction Log'!N663),ISBLANK('Bet Log'!$N648)), "", IF('Prediction Log'!W663="Y", "W", "L"))</f>
        <v/>
      </c>
      <c r="AA648" s="96" t="str">
        <f t="shared" si="8"/>
        <v/>
      </c>
      <c r="AB648" s="95" t="str">
        <f>IF(OR(ISBLANK('Prediction Log'!N663),ISBLANK('Bet Log'!$O648)), "", IF('Prediction Log'!X663="Y", "W", "L"))</f>
        <v/>
      </c>
      <c r="AC648" s="96" t="str">
        <f t="shared" si="9"/>
        <v/>
      </c>
      <c r="AD648" s="95"/>
      <c r="AE648" s="92" t="str">
        <f t="shared" si="10"/>
        <v/>
      </c>
      <c r="AF648" s="97" t="n">
        <f>IF(ISERROR('Bet Log'!$AA648+'Bet Log'!$AC648+'Bet Log'!$AE648), "", 'Bet Log'!$AA648+'Bet Log'!$AC648+'Bet Log'!$AE648)</f>
        <v>0</v>
      </c>
    </row>
    <row r="649" ht="14.25" customHeight="1">
      <c r="A649" s="92" t="str">
        <f>Games!A646</f>
        <v/>
      </c>
      <c r="B649" s="92" t="str">
        <f>IF('Prediction Log'!B664=0, "",'Prediction Log'!B664)</f>
        <v/>
      </c>
      <c r="C649" s="92" t="str">
        <f>IF('Prediction Log'!C664=0, "",'Prediction Log'!C664)</f>
        <v/>
      </c>
      <c r="D649" s="92" t="str">
        <f>IF('Prediction Log'!D664=0, "",'Prediction Log'!D664)</f>
        <v/>
      </c>
      <c r="E649" s="92" t="str">
        <f>IF('Prediction Log'!E664=0, "",'Prediction Log'!E664)</f>
        <v/>
      </c>
      <c r="F649" s="92" t="str">
        <f>IF('Prediction Log'!I664=0, "",'Prediction Log'!I664)</f>
        <v/>
      </c>
      <c r="G649" s="70" t="str">
        <f>IF(ISBLANK(Games!B646), "",'Prediction Log'!$J664)</f>
        <v/>
      </c>
      <c r="H649" s="93" t="str">
        <f>'Prediction Log'!$K664</f>
        <v/>
      </c>
      <c r="I649" s="92" t="str">
        <f>IF(ISBLANK(Games!M646), "",IF(AND(Games!M646="",Games!N646=""),"",IF(ISTEXT(Games!N646), "Side",Games!M646)))</f>
        <v/>
      </c>
      <c r="J649" s="92" t="str">
        <f>IF(ISBLANK(Games!M646), "",IF('Bet Log'!$I649="Spread", Games!O646, ""))</f>
        <v/>
      </c>
      <c r="K649" s="92" t="str">
        <f>IF(ISBLANK(Games!N646), "",IF(ISTEXT(Games!N646), Games!N646, ""))</f>
        <v/>
      </c>
      <c r="L649" s="92" t="str">
        <f>IF(ISBLANK(Games!Q646), "", Games!Q646)</f>
        <v/>
      </c>
      <c r="M649" s="92"/>
      <c r="N649" s="94"/>
      <c r="O649" s="94"/>
      <c r="P649" s="95"/>
      <c r="Q649" s="95"/>
      <c r="R649" s="95"/>
      <c r="S649" s="95"/>
      <c r="T649" s="96" t="n">
        <f t="shared" si="2"/>
        <v>0</v>
      </c>
      <c r="U649" s="96" t="n">
        <f t="shared" si="3"/>
        <v>0</v>
      </c>
      <c r="V649" s="96" t="n">
        <f t="shared" si="4"/>
        <v>0</v>
      </c>
      <c r="W649" s="96" t="n">
        <f t="shared" si="5"/>
        <v>0</v>
      </c>
      <c r="X649" s="96" t="n">
        <f t="shared" si="6"/>
        <v>0</v>
      </c>
      <c r="Y649" s="96" t="n">
        <f t="shared" si="7"/>
        <v>0</v>
      </c>
      <c r="Z649" s="95" t="str">
        <f>IF(OR(ISBLANK('Prediction Log'!N664),ISBLANK('Bet Log'!$N649)), "", IF('Prediction Log'!W664="Y", "W", "L"))</f>
        <v/>
      </c>
      <c r="AA649" s="96" t="str">
        <f t="shared" si="8"/>
        <v/>
      </c>
      <c r="AB649" s="95" t="str">
        <f>IF(OR(ISBLANK('Prediction Log'!N664),ISBLANK('Bet Log'!$O649)), "", IF('Prediction Log'!X664="Y", "W", "L"))</f>
        <v/>
      </c>
      <c r="AC649" s="96" t="str">
        <f t="shared" si="9"/>
        <v/>
      </c>
      <c r="AD649" s="95"/>
      <c r="AE649" s="92" t="str">
        <f t="shared" si="10"/>
        <v/>
      </c>
      <c r="AF649" s="97" t="n">
        <f>IF(ISERROR('Bet Log'!$AA649+'Bet Log'!$AC649+'Bet Log'!$AE649), "", 'Bet Log'!$AA649+'Bet Log'!$AC649+'Bet Log'!$AE649)</f>
        <v>0</v>
      </c>
    </row>
    <row r="650" ht="14.25" customHeight="1">
      <c r="A650" s="92" t="str">
        <f>Games!A647</f>
        <v/>
      </c>
      <c r="B650" s="92" t="str">
        <f>IF('Prediction Log'!B665=0, "",'Prediction Log'!B665)</f>
        <v/>
      </c>
      <c r="C650" s="92" t="str">
        <f>IF('Prediction Log'!C665=0, "",'Prediction Log'!C665)</f>
        <v/>
      </c>
      <c r="D650" s="92" t="str">
        <f>IF('Prediction Log'!D665=0, "",'Prediction Log'!D665)</f>
        <v/>
      </c>
      <c r="E650" s="92" t="str">
        <f>IF('Prediction Log'!E665=0, "",'Prediction Log'!E665)</f>
        <v/>
      </c>
      <c r="F650" s="92" t="str">
        <f>IF('Prediction Log'!I665=0, "",'Prediction Log'!I665)</f>
        <v/>
      </c>
      <c r="G650" s="70" t="str">
        <f>IF(ISBLANK(Games!B647), "",'Prediction Log'!$J665)</f>
        <v/>
      </c>
      <c r="H650" s="93" t="str">
        <f>'Prediction Log'!$K665</f>
        <v/>
      </c>
      <c r="I650" s="92" t="str">
        <f>IF(ISBLANK(Games!M647), "",IF(AND(Games!M647="",Games!N647=""),"",IF(ISTEXT(Games!N647), "Side",Games!M647)))</f>
        <v/>
      </c>
      <c r="J650" s="92" t="str">
        <f>IF(ISBLANK(Games!M647), "",IF('Bet Log'!$I650="Spread", Games!O647, ""))</f>
        <v/>
      </c>
      <c r="K650" s="92" t="str">
        <f>IF(ISBLANK(Games!N647), "",IF(ISTEXT(Games!N647), Games!N647, ""))</f>
        <v/>
      </c>
      <c r="L650" s="92" t="str">
        <f>IF(ISBLANK(Games!Q647), "", Games!Q647)</f>
        <v/>
      </c>
      <c r="M650" s="92"/>
      <c r="N650" s="94"/>
      <c r="O650" s="94"/>
      <c r="P650" s="95"/>
      <c r="Q650" s="95"/>
      <c r="R650" s="95"/>
      <c r="S650" s="95"/>
      <c r="T650" s="96" t="n">
        <f t="shared" si="2"/>
        <v>0</v>
      </c>
      <c r="U650" s="96" t="n">
        <f t="shared" si="3"/>
        <v>0</v>
      </c>
      <c r="V650" s="96" t="n">
        <f t="shared" si="4"/>
        <v>0</v>
      </c>
      <c r="W650" s="96" t="n">
        <f t="shared" si="5"/>
        <v>0</v>
      </c>
      <c r="X650" s="96" t="n">
        <f t="shared" si="6"/>
        <v>0</v>
      </c>
      <c r="Y650" s="96" t="n">
        <f t="shared" si="7"/>
        <v>0</v>
      </c>
      <c r="Z650" s="95" t="str">
        <f>IF(OR(ISBLANK('Prediction Log'!N665),ISBLANK('Bet Log'!$N650)), "", IF('Prediction Log'!W665="Y", "W", "L"))</f>
        <v/>
      </c>
      <c r="AA650" s="96" t="str">
        <f t="shared" si="8"/>
        <v/>
      </c>
      <c r="AB650" s="95" t="str">
        <f>IF(OR(ISBLANK('Prediction Log'!N665),ISBLANK('Bet Log'!$O650)), "", IF('Prediction Log'!X665="Y", "W", "L"))</f>
        <v/>
      </c>
      <c r="AC650" s="96" t="str">
        <f t="shared" si="9"/>
        <v/>
      </c>
      <c r="AD650" s="95"/>
      <c r="AE650" s="92" t="str">
        <f t="shared" si="10"/>
        <v/>
      </c>
      <c r="AF650" s="97" t="n">
        <f>IF(ISERROR('Bet Log'!$AA650+'Bet Log'!$AC650+'Bet Log'!$AE650), "", 'Bet Log'!$AA650+'Bet Log'!$AC650+'Bet Log'!$AE650)</f>
        <v>0</v>
      </c>
    </row>
    <row r="651" ht="14.25" customHeight="1">
      <c r="A651" s="92" t="str">
        <f>Games!A648</f>
        <v/>
      </c>
      <c r="B651" s="92" t="str">
        <f>IF('Prediction Log'!B666=0, "",'Prediction Log'!B666)</f>
        <v/>
      </c>
      <c r="C651" s="92" t="str">
        <f>IF('Prediction Log'!C666=0, "",'Prediction Log'!C666)</f>
        <v/>
      </c>
      <c r="D651" s="92" t="str">
        <f>IF('Prediction Log'!D666=0, "",'Prediction Log'!D666)</f>
        <v/>
      </c>
      <c r="E651" s="92" t="str">
        <f>IF('Prediction Log'!E666=0, "",'Prediction Log'!E666)</f>
        <v/>
      </c>
      <c r="F651" s="92" t="str">
        <f>IF('Prediction Log'!I666=0, "",'Prediction Log'!I666)</f>
        <v/>
      </c>
      <c r="G651" s="70" t="str">
        <f>IF(ISBLANK(Games!B648), "",'Prediction Log'!$J666)</f>
        <v/>
      </c>
      <c r="H651" s="93" t="str">
        <f>'Prediction Log'!$K666</f>
        <v/>
      </c>
      <c r="I651" s="92" t="str">
        <f>IF(ISBLANK(Games!M648), "",IF(AND(Games!M648="",Games!N648=""),"",IF(ISTEXT(Games!N648), "Side",Games!M648)))</f>
        <v/>
      </c>
      <c r="J651" s="92" t="str">
        <f>IF(ISBLANK(Games!M648), "",IF('Bet Log'!$I651="Spread", Games!O648, ""))</f>
        <v/>
      </c>
      <c r="K651" s="92" t="str">
        <f>IF(ISBLANK(Games!N648), "",IF(ISTEXT(Games!N648), Games!N648, ""))</f>
        <v/>
      </c>
      <c r="L651" s="92" t="str">
        <f>IF(ISBLANK(Games!Q648), "", Games!Q648)</f>
        <v/>
      </c>
      <c r="M651" s="92"/>
      <c r="N651" s="94"/>
      <c r="O651" s="94"/>
      <c r="P651" s="95"/>
      <c r="Q651" s="95"/>
      <c r="R651" s="95"/>
      <c r="S651" s="95"/>
      <c r="T651" s="96" t="n">
        <f t="shared" si="2"/>
        <v>0</v>
      </c>
      <c r="U651" s="96" t="n">
        <f t="shared" si="3"/>
        <v>0</v>
      </c>
      <c r="V651" s="96" t="n">
        <f t="shared" si="4"/>
        <v>0</v>
      </c>
      <c r="W651" s="96" t="n">
        <f t="shared" si="5"/>
        <v>0</v>
      </c>
      <c r="X651" s="96" t="n">
        <f t="shared" si="6"/>
        <v>0</v>
      </c>
      <c r="Y651" s="96" t="n">
        <f t="shared" si="7"/>
        <v>0</v>
      </c>
      <c r="Z651" s="95" t="str">
        <f>IF(OR(ISBLANK('Prediction Log'!N666),ISBLANK('Bet Log'!$N651)), "", IF('Prediction Log'!W666="Y", "W", "L"))</f>
        <v/>
      </c>
      <c r="AA651" s="96" t="str">
        <f t="shared" si="8"/>
        <v/>
      </c>
      <c r="AB651" s="95" t="str">
        <f>IF(OR(ISBLANK('Prediction Log'!N666),ISBLANK('Bet Log'!$O651)), "", IF('Prediction Log'!X666="Y", "W", "L"))</f>
        <v/>
      </c>
      <c r="AC651" s="96" t="str">
        <f t="shared" si="9"/>
        <v/>
      </c>
      <c r="AD651" s="95"/>
      <c r="AE651" s="92" t="str">
        <f t="shared" si="10"/>
        <v/>
      </c>
      <c r="AF651" s="97" t="n">
        <f>IF(ISERROR('Bet Log'!$AA651+'Bet Log'!$AC651+'Bet Log'!$AE651), "", 'Bet Log'!$AA651+'Bet Log'!$AC651+'Bet Log'!$AE651)</f>
        <v>0</v>
      </c>
    </row>
    <row r="652" ht="14.25" customHeight="1">
      <c r="A652" s="92" t="str">
        <f>Games!A649</f>
        <v/>
      </c>
      <c r="B652" s="92" t="str">
        <f>IF('Prediction Log'!B667=0, "",'Prediction Log'!B667)</f>
        <v/>
      </c>
      <c r="C652" s="92" t="str">
        <f>IF('Prediction Log'!C667=0, "",'Prediction Log'!C667)</f>
        <v/>
      </c>
      <c r="D652" s="92" t="str">
        <f>IF('Prediction Log'!D667=0, "",'Prediction Log'!D667)</f>
        <v/>
      </c>
      <c r="E652" s="92" t="str">
        <f>IF('Prediction Log'!E667=0, "",'Prediction Log'!E667)</f>
        <v/>
      </c>
      <c r="F652" s="92" t="str">
        <f>IF('Prediction Log'!I667=0, "",'Prediction Log'!I667)</f>
        <v/>
      </c>
      <c r="G652" s="70" t="str">
        <f>IF(ISBLANK(Games!B649), "",'Prediction Log'!$J667)</f>
        <v/>
      </c>
      <c r="H652" s="93" t="str">
        <f>'Prediction Log'!$K667</f>
        <v/>
      </c>
      <c r="I652" s="92" t="str">
        <f>IF(ISBLANK(Games!M649), "",IF(AND(Games!M649="",Games!N649=""),"",IF(ISTEXT(Games!N649), "Side",Games!M649)))</f>
        <v/>
      </c>
      <c r="J652" s="92" t="str">
        <f>IF(ISBLANK(Games!M649), "",IF('Bet Log'!$I652="Spread", Games!O649, ""))</f>
        <v/>
      </c>
      <c r="K652" s="92" t="str">
        <f>IF(ISBLANK(Games!N649), "",IF(ISTEXT(Games!N649), Games!N649, ""))</f>
        <v/>
      </c>
      <c r="L652" s="92" t="str">
        <f>IF(ISBLANK(Games!Q649), "", Games!Q649)</f>
        <v/>
      </c>
      <c r="M652" s="92"/>
      <c r="N652" s="94"/>
      <c r="O652" s="94"/>
      <c r="P652" s="95"/>
      <c r="Q652" s="95"/>
      <c r="R652" s="95"/>
      <c r="S652" s="95"/>
      <c r="T652" s="96" t="n">
        <f t="shared" si="2"/>
        <v>0</v>
      </c>
      <c r="U652" s="96" t="n">
        <f t="shared" si="3"/>
        <v>0</v>
      </c>
      <c r="V652" s="96" t="n">
        <f t="shared" si="4"/>
        <v>0</v>
      </c>
      <c r="W652" s="96" t="n">
        <f t="shared" si="5"/>
        <v>0</v>
      </c>
      <c r="X652" s="96" t="n">
        <f t="shared" si="6"/>
        <v>0</v>
      </c>
      <c r="Y652" s="96" t="n">
        <f t="shared" si="7"/>
        <v>0</v>
      </c>
      <c r="Z652" s="95" t="str">
        <f>IF(OR(ISBLANK('Prediction Log'!N667),ISBLANK('Bet Log'!$N652)), "", IF('Prediction Log'!W667="Y", "W", "L"))</f>
        <v/>
      </c>
      <c r="AA652" s="96" t="str">
        <f t="shared" si="8"/>
        <v/>
      </c>
      <c r="AB652" s="95" t="str">
        <f>IF(OR(ISBLANK('Prediction Log'!N667),ISBLANK('Bet Log'!$O652)), "", IF('Prediction Log'!X667="Y", "W", "L"))</f>
        <v/>
      </c>
      <c r="AC652" s="96" t="str">
        <f t="shared" si="9"/>
        <v/>
      </c>
      <c r="AD652" s="95"/>
      <c r="AE652" s="92" t="str">
        <f t="shared" si="10"/>
        <v/>
      </c>
      <c r="AF652" s="97" t="n">
        <f>IF(ISERROR('Bet Log'!$AA652+'Bet Log'!$AC652+'Bet Log'!$AE652), "", 'Bet Log'!$AA652+'Bet Log'!$AC652+'Bet Log'!$AE652)</f>
        <v>0</v>
      </c>
    </row>
    <row r="653" ht="14.25" customHeight="1">
      <c r="A653" s="92" t="str">
        <f>Games!A650</f>
        <v/>
      </c>
      <c r="B653" s="92" t="str">
        <f>IF('Prediction Log'!B668=0, "",'Prediction Log'!B668)</f>
        <v/>
      </c>
      <c r="C653" s="92" t="str">
        <f>IF('Prediction Log'!C668=0, "",'Prediction Log'!C668)</f>
        <v/>
      </c>
      <c r="D653" s="92" t="str">
        <f>IF('Prediction Log'!D668=0, "",'Prediction Log'!D668)</f>
        <v/>
      </c>
      <c r="E653" s="92" t="str">
        <f>IF('Prediction Log'!E668=0, "",'Prediction Log'!E668)</f>
        <v/>
      </c>
      <c r="F653" s="92" t="str">
        <f>IF('Prediction Log'!I668=0, "",'Prediction Log'!I668)</f>
        <v/>
      </c>
      <c r="G653" s="70" t="str">
        <f>IF(ISBLANK(Games!B650), "",'Prediction Log'!$J668)</f>
        <v/>
      </c>
      <c r="H653" s="93" t="str">
        <f>'Prediction Log'!$K668</f>
        <v/>
      </c>
      <c r="I653" s="92" t="str">
        <f>IF(ISBLANK(Games!M650), "",IF(AND(Games!M650="",Games!N650=""),"",IF(ISTEXT(Games!N650), "Side",Games!M650)))</f>
        <v/>
      </c>
      <c r="J653" s="92" t="str">
        <f>IF(ISBLANK(Games!M650), "",IF('Bet Log'!$I653="Spread", Games!O650, ""))</f>
        <v/>
      </c>
      <c r="K653" s="92" t="str">
        <f>IF(ISBLANK(Games!N650), "",IF(ISTEXT(Games!N650), Games!N650, ""))</f>
        <v/>
      </c>
      <c r="L653" s="92" t="str">
        <f>IF(ISBLANK(Games!Q650), "", Games!Q650)</f>
        <v/>
      </c>
      <c r="M653" s="92"/>
      <c r="N653" s="94"/>
      <c r="O653" s="94"/>
      <c r="P653" s="95"/>
      <c r="Q653" s="95"/>
      <c r="R653" s="95"/>
      <c r="S653" s="95"/>
      <c r="T653" s="96" t="n">
        <f t="shared" si="2"/>
        <v>0</v>
      </c>
      <c r="U653" s="96" t="n">
        <f t="shared" si="3"/>
        <v>0</v>
      </c>
      <c r="V653" s="96" t="n">
        <f t="shared" si="4"/>
        <v>0</v>
      </c>
      <c r="W653" s="96" t="n">
        <f t="shared" si="5"/>
        <v>0</v>
      </c>
      <c r="X653" s="96" t="n">
        <f t="shared" si="6"/>
        <v>0</v>
      </c>
      <c r="Y653" s="96" t="n">
        <f t="shared" si="7"/>
        <v>0</v>
      </c>
      <c r="Z653" s="95" t="str">
        <f>IF(OR(ISBLANK('Prediction Log'!N668),ISBLANK('Bet Log'!$N653)), "", IF('Prediction Log'!W668="Y", "W", "L"))</f>
        <v/>
      </c>
      <c r="AA653" s="96" t="str">
        <f t="shared" si="8"/>
        <v/>
      </c>
      <c r="AB653" s="95" t="str">
        <f>IF(OR(ISBLANK('Prediction Log'!N668),ISBLANK('Bet Log'!$O653)), "", IF('Prediction Log'!X668="Y", "W", "L"))</f>
        <v/>
      </c>
      <c r="AC653" s="96" t="str">
        <f t="shared" si="9"/>
        <v/>
      </c>
      <c r="AD653" s="95"/>
      <c r="AE653" s="92" t="str">
        <f t="shared" si="10"/>
        <v/>
      </c>
      <c r="AF653" s="97" t="n">
        <f>IF(ISERROR('Bet Log'!$AA653+'Bet Log'!$AC653+'Bet Log'!$AE653), "", 'Bet Log'!$AA653+'Bet Log'!$AC653+'Bet Log'!$AE653)</f>
        <v>0</v>
      </c>
    </row>
    <row r="654" ht="14.25" customHeight="1">
      <c r="A654" s="92" t="str">
        <f>Games!A651</f>
        <v/>
      </c>
      <c r="B654" s="92" t="str">
        <f>IF('Prediction Log'!B669=0, "",'Prediction Log'!B669)</f>
        <v/>
      </c>
      <c r="C654" s="92" t="str">
        <f>IF('Prediction Log'!C669=0, "",'Prediction Log'!C669)</f>
        <v/>
      </c>
      <c r="D654" s="92" t="str">
        <f>IF('Prediction Log'!D669=0, "",'Prediction Log'!D669)</f>
        <v/>
      </c>
      <c r="E654" s="92" t="str">
        <f>IF('Prediction Log'!E669=0, "",'Prediction Log'!E669)</f>
        <v/>
      </c>
      <c r="F654" s="92" t="str">
        <f>IF('Prediction Log'!I669=0, "",'Prediction Log'!I669)</f>
        <v/>
      </c>
      <c r="G654" s="70" t="str">
        <f>IF(ISBLANK(Games!B651), "",'Prediction Log'!$J669)</f>
        <v/>
      </c>
      <c r="H654" s="93" t="str">
        <f>'Prediction Log'!$K669</f>
        <v/>
      </c>
      <c r="I654" s="92" t="str">
        <f>IF(ISBLANK(Games!M651), "",IF(AND(Games!M651="",Games!N651=""),"",IF(ISTEXT(Games!N651), "Side",Games!M651)))</f>
        <v/>
      </c>
      <c r="J654" s="92" t="str">
        <f>IF(ISBLANK(Games!M651), "",IF('Bet Log'!$I654="Spread", Games!O651, ""))</f>
        <v/>
      </c>
      <c r="K654" s="92" t="str">
        <f>IF(ISBLANK(Games!N651), "",IF(ISTEXT(Games!N651), Games!N651, ""))</f>
        <v/>
      </c>
      <c r="L654" s="92" t="str">
        <f>IF(ISBLANK(Games!Q651), "", Games!Q651)</f>
        <v/>
      </c>
      <c r="M654" s="92"/>
      <c r="N654" s="94"/>
      <c r="O654" s="94"/>
      <c r="P654" s="95"/>
      <c r="Q654" s="95"/>
      <c r="R654" s="95"/>
      <c r="S654" s="95"/>
      <c r="T654" s="96" t="n">
        <f t="shared" si="2"/>
        <v>0</v>
      </c>
      <c r="U654" s="96" t="n">
        <f t="shared" si="3"/>
        <v>0</v>
      </c>
      <c r="V654" s="96" t="n">
        <f t="shared" si="4"/>
        <v>0</v>
      </c>
      <c r="W654" s="96" t="n">
        <f t="shared" si="5"/>
        <v>0</v>
      </c>
      <c r="X654" s="96" t="n">
        <f t="shared" si="6"/>
        <v>0</v>
      </c>
      <c r="Y654" s="96" t="n">
        <f t="shared" si="7"/>
        <v>0</v>
      </c>
      <c r="Z654" s="95" t="str">
        <f>IF(OR(ISBLANK('Prediction Log'!N669),ISBLANK('Bet Log'!$N654)), "", IF('Prediction Log'!W669="Y", "W", "L"))</f>
        <v/>
      </c>
      <c r="AA654" s="96" t="str">
        <f t="shared" si="8"/>
        <v/>
      </c>
      <c r="AB654" s="95" t="str">
        <f>IF(OR(ISBLANK('Prediction Log'!N669),ISBLANK('Bet Log'!$O654)), "", IF('Prediction Log'!X669="Y", "W", "L"))</f>
        <v/>
      </c>
      <c r="AC654" s="96" t="str">
        <f t="shared" si="9"/>
        <v/>
      </c>
      <c r="AD654" s="95"/>
      <c r="AE654" s="92" t="str">
        <f t="shared" si="10"/>
        <v/>
      </c>
      <c r="AF654" s="97" t="n">
        <f>IF(ISERROR('Bet Log'!$AA654+'Bet Log'!$AC654+'Bet Log'!$AE654), "", 'Bet Log'!$AA654+'Bet Log'!$AC654+'Bet Log'!$AE654)</f>
        <v>0</v>
      </c>
    </row>
    <row r="655" ht="14.25" customHeight="1">
      <c r="A655" s="92" t="str">
        <f>Games!A652</f>
        <v/>
      </c>
      <c r="B655" s="92" t="str">
        <f>IF('Prediction Log'!B670=0, "",'Prediction Log'!B670)</f>
        <v/>
      </c>
      <c r="C655" s="92" t="str">
        <f>IF('Prediction Log'!C670=0, "",'Prediction Log'!C670)</f>
        <v/>
      </c>
      <c r="D655" s="92" t="str">
        <f>IF('Prediction Log'!D670=0, "",'Prediction Log'!D670)</f>
        <v/>
      </c>
      <c r="E655" s="92" t="str">
        <f>IF('Prediction Log'!E670=0, "",'Prediction Log'!E670)</f>
        <v/>
      </c>
      <c r="F655" s="92" t="str">
        <f>IF('Prediction Log'!I670=0, "",'Prediction Log'!I670)</f>
        <v/>
      </c>
      <c r="G655" s="70" t="str">
        <f>IF(ISBLANK(Games!B652), "",'Prediction Log'!$J670)</f>
        <v/>
      </c>
      <c r="H655" s="93" t="str">
        <f>'Prediction Log'!$K670</f>
        <v/>
      </c>
      <c r="I655" s="92" t="str">
        <f>IF(ISBLANK(Games!M652), "",IF(AND(Games!M652="",Games!N652=""),"",IF(ISTEXT(Games!N652), "Side",Games!M652)))</f>
        <v/>
      </c>
      <c r="J655" s="92" t="str">
        <f>IF(ISBLANK(Games!M652), "",IF('Bet Log'!$I655="Spread", Games!O652, ""))</f>
        <v/>
      </c>
      <c r="K655" s="92" t="str">
        <f>IF(ISBLANK(Games!N652), "",IF(ISTEXT(Games!N652), Games!N652, ""))</f>
        <v/>
      </c>
      <c r="L655" s="92" t="str">
        <f>IF(ISBLANK(Games!Q652), "", Games!Q652)</f>
        <v/>
      </c>
      <c r="M655" s="92"/>
      <c r="N655" s="94"/>
      <c r="O655" s="94"/>
      <c r="P655" s="95"/>
      <c r="Q655" s="95"/>
      <c r="R655" s="95"/>
      <c r="S655" s="95"/>
      <c r="T655" s="96" t="n">
        <f t="shared" si="2"/>
        <v>0</v>
      </c>
      <c r="U655" s="96" t="n">
        <f t="shared" si="3"/>
        <v>0</v>
      </c>
      <c r="V655" s="96" t="n">
        <f t="shared" si="4"/>
        <v>0</v>
      </c>
      <c r="W655" s="96" t="n">
        <f t="shared" si="5"/>
        <v>0</v>
      </c>
      <c r="X655" s="96" t="n">
        <f t="shared" si="6"/>
        <v>0</v>
      </c>
      <c r="Y655" s="96" t="n">
        <f t="shared" si="7"/>
        <v>0</v>
      </c>
      <c r="Z655" s="95" t="str">
        <f>IF(OR(ISBLANK('Prediction Log'!N670),ISBLANK('Bet Log'!$N655)), "", IF('Prediction Log'!W670="Y", "W", "L"))</f>
        <v/>
      </c>
      <c r="AA655" s="96" t="str">
        <f t="shared" si="8"/>
        <v/>
      </c>
      <c r="AB655" s="95" t="str">
        <f>IF(OR(ISBLANK('Prediction Log'!N670),ISBLANK('Bet Log'!$O655)), "", IF('Prediction Log'!X670="Y", "W", "L"))</f>
        <v/>
      </c>
      <c r="AC655" s="96" t="str">
        <f t="shared" si="9"/>
        <v/>
      </c>
      <c r="AD655" s="95"/>
      <c r="AE655" s="92" t="str">
        <f t="shared" si="10"/>
        <v/>
      </c>
      <c r="AF655" s="97" t="n">
        <f>IF(ISERROR('Bet Log'!$AA655+'Bet Log'!$AC655+'Bet Log'!$AE655), "", 'Bet Log'!$AA655+'Bet Log'!$AC655+'Bet Log'!$AE655)</f>
        <v>0</v>
      </c>
    </row>
    <row r="656" ht="14.25" customHeight="1">
      <c r="A656" s="92" t="str">
        <f>Games!A653</f>
        <v/>
      </c>
      <c r="B656" s="92" t="str">
        <f>IF('Prediction Log'!B671=0, "",'Prediction Log'!B671)</f>
        <v/>
      </c>
      <c r="C656" s="92" t="str">
        <f>IF('Prediction Log'!C671=0, "",'Prediction Log'!C671)</f>
        <v/>
      </c>
      <c r="D656" s="92" t="str">
        <f>IF('Prediction Log'!D671=0, "",'Prediction Log'!D671)</f>
        <v/>
      </c>
      <c r="E656" s="92" t="str">
        <f>IF('Prediction Log'!E671=0, "",'Prediction Log'!E671)</f>
        <v/>
      </c>
      <c r="F656" s="92" t="str">
        <f>IF('Prediction Log'!I671=0, "",'Prediction Log'!I671)</f>
        <v/>
      </c>
      <c r="G656" s="70" t="str">
        <f>IF(ISBLANK(Games!B653), "",'Prediction Log'!$J671)</f>
        <v/>
      </c>
      <c r="H656" s="93" t="str">
        <f>'Prediction Log'!$K671</f>
        <v/>
      </c>
      <c r="I656" s="92" t="str">
        <f>IF(ISBLANK(Games!M653), "",IF(AND(Games!M653="",Games!N653=""),"",IF(ISTEXT(Games!N653), "Side",Games!M653)))</f>
        <v/>
      </c>
      <c r="J656" s="92" t="str">
        <f>IF(ISBLANK(Games!M653), "",IF('Bet Log'!$I656="Spread", Games!O653, ""))</f>
        <v/>
      </c>
      <c r="K656" s="92" t="str">
        <f>IF(ISBLANK(Games!N653), "",IF(ISTEXT(Games!N653), Games!N653, ""))</f>
        <v/>
      </c>
      <c r="L656" s="92" t="str">
        <f>IF(ISBLANK(Games!Q653), "", Games!Q653)</f>
        <v/>
      </c>
      <c r="M656" s="92"/>
      <c r="N656" s="94"/>
      <c r="O656" s="94"/>
      <c r="P656" s="95"/>
      <c r="Q656" s="95"/>
      <c r="R656" s="95"/>
      <c r="S656" s="95"/>
      <c r="T656" s="96" t="n">
        <f t="shared" si="2"/>
        <v>0</v>
      </c>
      <c r="U656" s="96" t="n">
        <f t="shared" si="3"/>
        <v>0</v>
      </c>
      <c r="V656" s="96" t="n">
        <f t="shared" si="4"/>
        <v>0</v>
      </c>
      <c r="W656" s="96" t="n">
        <f t="shared" si="5"/>
        <v>0</v>
      </c>
      <c r="X656" s="96" t="n">
        <f t="shared" si="6"/>
        <v>0</v>
      </c>
      <c r="Y656" s="96" t="n">
        <f t="shared" si="7"/>
        <v>0</v>
      </c>
      <c r="Z656" s="95" t="str">
        <f>IF(OR(ISBLANK('Prediction Log'!N671),ISBLANK('Bet Log'!$N656)), "", IF('Prediction Log'!W671="Y", "W", "L"))</f>
        <v/>
      </c>
      <c r="AA656" s="96" t="str">
        <f t="shared" si="8"/>
        <v/>
      </c>
      <c r="AB656" s="95" t="str">
        <f>IF(OR(ISBLANK('Prediction Log'!N671),ISBLANK('Bet Log'!$O656)), "", IF('Prediction Log'!X671="Y", "W", "L"))</f>
        <v/>
      </c>
      <c r="AC656" s="96" t="str">
        <f t="shared" si="9"/>
        <v/>
      </c>
      <c r="AD656" s="95"/>
      <c r="AE656" s="92" t="str">
        <f t="shared" si="10"/>
        <v/>
      </c>
      <c r="AF656" s="97" t="n">
        <f>IF(ISERROR('Bet Log'!$AA656+'Bet Log'!$AC656+'Bet Log'!$AE656), "", 'Bet Log'!$AA656+'Bet Log'!$AC656+'Bet Log'!$AE656)</f>
        <v>0</v>
      </c>
    </row>
    <row r="657" ht="14.25" customHeight="1">
      <c r="A657" s="92" t="str">
        <f>Games!A654</f>
        <v/>
      </c>
      <c r="B657" s="92" t="str">
        <f>IF('Prediction Log'!B672=0, "",'Prediction Log'!B672)</f>
        <v/>
      </c>
      <c r="C657" s="92" t="str">
        <f>IF('Prediction Log'!C672=0, "",'Prediction Log'!C672)</f>
        <v/>
      </c>
      <c r="D657" s="92" t="str">
        <f>IF('Prediction Log'!D672=0, "",'Prediction Log'!D672)</f>
        <v/>
      </c>
      <c r="E657" s="92" t="str">
        <f>IF('Prediction Log'!E672=0, "",'Prediction Log'!E672)</f>
        <v/>
      </c>
      <c r="F657" s="92" t="str">
        <f>IF('Prediction Log'!I672=0, "",'Prediction Log'!I672)</f>
        <v/>
      </c>
      <c r="G657" s="70" t="str">
        <f>IF(ISBLANK(Games!B654), "",'Prediction Log'!$J672)</f>
        <v/>
      </c>
      <c r="H657" s="93" t="str">
        <f>'Prediction Log'!$K672</f>
        <v/>
      </c>
      <c r="I657" s="92" t="str">
        <f>IF(ISBLANK(Games!M654), "",IF(AND(Games!M654="",Games!N654=""),"",IF(ISTEXT(Games!N654), "Side",Games!M654)))</f>
        <v/>
      </c>
      <c r="J657" s="92" t="str">
        <f>IF(ISBLANK(Games!M654), "",IF('Bet Log'!$I657="Spread", Games!O654, ""))</f>
        <v/>
      </c>
      <c r="K657" s="92" t="str">
        <f>IF(ISBLANK(Games!N654), "",IF(ISTEXT(Games!N654), Games!N654, ""))</f>
        <v/>
      </c>
      <c r="L657" s="92" t="str">
        <f>IF(ISBLANK(Games!Q654), "", Games!Q654)</f>
        <v/>
      </c>
      <c r="M657" s="92"/>
      <c r="N657" s="94"/>
      <c r="O657" s="94"/>
      <c r="P657" s="95"/>
      <c r="Q657" s="95"/>
      <c r="R657" s="95"/>
      <c r="S657" s="95"/>
      <c r="T657" s="96" t="n">
        <f t="shared" si="2"/>
        <v>0</v>
      </c>
      <c r="U657" s="96" t="n">
        <f t="shared" si="3"/>
        <v>0</v>
      </c>
      <c r="V657" s="96" t="n">
        <f t="shared" si="4"/>
        <v>0</v>
      </c>
      <c r="W657" s="96" t="n">
        <f t="shared" si="5"/>
        <v>0</v>
      </c>
      <c r="X657" s="96" t="n">
        <f t="shared" si="6"/>
        <v>0</v>
      </c>
      <c r="Y657" s="96" t="n">
        <f t="shared" si="7"/>
        <v>0</v>
      </c>
      <c r="Z657" s="95" t="str">
        <f>IF(OR(ISBLANK('Prediction Log'!N672),ISBLANK('Bet Log'!$N657)), "", IF('Prediction Log'!W672="Y", "W", "L"))</f>
        <v/>
      </c>
      <c r="AA657" s="96" t="str">
        <f t="shared" si="8"/>
        <v/>
      </c>
      <c r="AB657" s="95" t="str">
        <f>IF(OR(ISBLANK('Prediction Log'!N672),ISBLANK('Bet Log'!$O657)), "", IF('Prediction Log'!X672="Y", "W", "L"))</f>
        <v/>
      </c>
      <c r="AC657" s="96" t="str">
        <f t="shared" si="9"/>
        <v/>
      </c>
      <c r="AD657" s="95"/>
      <c r="AE657" s="92" t="str">
        <f t="shared" si="10"/>
        <v/>
      </c>
      <c r="AF657" s="97" t="n">
        <f>IF(ISERROR('Bet Log'!$AA657+'Bet Log'!$AC657+'Bet Log'!$AE657), "", 'Bet Log'!$AA657+'Bet Log'!$AC657+'Bet Log'!$AE657)</f>
        <v>0</v>
      </c>
    </row>
    <row r="658" ht="14.25" customHeight="1">
      <c r="A658" s="92" t="str">
        <f>Games!A655</f>
        <v/>
      </c>
      <c r="B658" s="92" t="str">
        <f>IF('Prediction Log'!B673=0, "",'Prediction Log'!B673)</f>
        <v/>
      </c>
      <c r="C658" s="92" t="str">
        <f>IF('Prediction Log'!C673=0, "",'Prediction Log'!C673)</f>
        <v/>
      </c>
      <c r="D658" s="92" t="str">
        <f>IF('Prediction Log'!D673=0, "",'Prediction Log'!D673)</f>
        <v/>
      </c>
      <c r="E658" s="92" t="str">
        <f>IF('Prediction Log'!E673=0, "",'Prediction Log'!E673)</f>
        <v/>
      </c>
      <c r="F658" s="92" t="str">
        <f>IF('Prediction Log'!I673=0, "",'Prediction Log'!I673)</f>
        <v/>
      </c>
      <c r="G658" s="70" t="str">
        <f>IF(ISBLANK(Games!B655), "",'Prediction Log'!$J673)</f>
        <v/>
      </c>
      <c r="H658" s="93" t="str">
        <f>'Prediction Log'!$K673</f>
        <v/>
      </c>
      <c r="I658" s="92" t="str">
        <f>IF(ISBLANK(Games!M655), "",IF(AND(Games!M655="",Games!N655=""),"",IF(ISTEXT(Games!N655), "Side",Games!M655)))</f>
        <v/>
      </c>
      <c r="J658" s="92" t="str">
        <f>IF(ISBLANK(Games!M655), "",IF('Bet Log'!$I658="Spread", Games!O655, ""))</f>
        <v/>
      </c>
      <c r="K658" s="92" t="str">
        <f>IF(ISBLANK(Games!N655), "",IF(ISTEXT(Games!N655), Games!N655, ""))</f>
        <v/>
      </c>
      <c r="L658" s="92" t="str">
        <f>IF(ISBLANK(Games!Q655), "", Games!Q655)</f>
        <v/>
      </c>
      <c r="M658" s="92"/>
      <c r="N658" s="94"/>
      <c r="O658" s="94"/>
      <c r="P658" s="95"/>
      <c r="Q658" s="95"/>
      <c r="R658" s="95"/>
      <c r="S658" s="95"/>
      <c r="T658" s="96" t="n">
        <f t="shared" si="2"/>
        <v>0</v>
      </c>
      <c r="U658" s="96" t="n">
        <f t="shared" si="3"/>
        <v>0</v>
      </c>
      <c r="V658" s="96" t="n">
        <f t="shared" si="4"/>
        <v>0</v>
      </c>
      <c r="W658" s="96" t="n">
        <f t="shared" si="5"/>
        <v>0</v>
      </c>
      <c r="X658" s="96" t="n">
        <f t="shared" si="6"/>
        <v>0</v>
      </c>
      <c r="Y658" s="96" t="n">
        <f t="shared" si="7"/>
        <v>0</v>
      </c>
      <c r="Z658" s="95" t="str">
        <f>IF(OR(ISBLANK('Prediction Log'!N673),ISBLANK('Bet Log'!$N658)), "", IF('Prediction Log'!W673="Y", "W", "L"))</f>
        <v/>
      </c>
      <c r="AA658" s="96" t="str">
        <f t="shared" si="8"/>
        <v/>
      </c>
      <c r="AB658" s="95" t="str">
        <f>IF(OR(ISBLANK('Prediction Log'!N673),ISBLANK('Bet Log'!$O658)), "", IF('Prediction Log'!X673="Y", "W", "L"))</f>
        <v/>
      </c>
      <c r="AC658" s="96" t="str">
        <f t="shared" si="9"/>
        <v/>
      </c>
      <c r="AD658" s="95"/>
      <c r="AE658" s="92" t="str">
        <f t="shared" si="10"/>
        <v/>
      </c>
      <c r="AF658" s="97" t="n">
        <f>IF(ISERROR('Bet Log'!$AA658+'Bet Log'!$AC658+'Bet Log'!$AE658), "", 'Bet Log'!$AA658+'Bet Log'!$AC658+'Bet Log'!$AE658)</f>
        <v>0</v>
      </c>
    </row>
    <row r="659" ht="14.25" customHeight="1">
      <c r="A659" s="92" t="str">
        <f>Games!A656</f>
        <v/>
      </c>
      <c r="B659" s="92" t="str">
        <f>IF('Prediction Log'!B674=0, "",'Prediction Log'!B674)</f>
        <v/>
      </c>
      <c r="C659" s="92" t="str">
        <f>IF('Prediction Log'!C674=0, "",'Prediction Log'!C674)</f>
        <v/>
      </c>
      <c r="D659" s="92" t="str">
        <f>IF('Prediction Log'!D674=0, "",'Prediction Log'!D674)</f>
        <v/>
      </c>
      <c r="E659" s="92" t="str">
        <f>IF('Prediction Log'!E674=0, "",'Prediction Log'!E674)</f>
        <v/>
      </c>
      <c r="F659" s="92" t="str">
        <f>IF('Prediction Log'!I674=0, "",'Prediction Log'!I674)</f>
        <v/>
      </c>
      <c r="G659" s="70" t="str">
        <f>IF(ISBLANK(Games!B656), "",'Prediction Log'!$J674)</f>
        <v/>
      </c>
      <c r="H659" s="93" t="str">
        <f>'Prediction Log'!$K674</f>
        <v/>
      </c>
      <c r="I659" s="92" t="str">
        <f>IF(ISBLANK(Games!M656), "",IF(AND(Games!M656="",Games!N656=""),"",IF(ISTEXT(Games!N656), "Side",Games!M656)))</f>
        <v/>
      </c>
      <c r="J659" s="92" t="str">
        <f>IF(ISBLANK(Games!M656), "",IF('Bet Log'!$I659="Spread", Games!O656, ""))</f>
        <v/>
      </c>
      <c r="K659" s="92" t="str">
        <f>IF(ISBLANK(Games!N656), "",IF(ISTEXT(Games!N656), Games!N656, ""))</f>
        <v/>
      </c>
      <c r="L659" s="92" t="str">
        <f>IF(ISBLANK(Games!Q656), "", Games!Q656)</f>
        <v/>
      </c>
      <c r="M659" s="92"/>
      <c r="N659" s="94"/>
      <c r="O659" s="94"/>
      <c r="P659" s="95"/>
      <c r="Q659" s="95"/>
      <c r="R659" s="95"/>
      <c r="S659" s="95"/>
      <c r="T659" s="96" t="n">
        <f t="shared" si="2"/>
        <v>0</v>
      </c>
      <c r="U659" s="96" t="n">
        <f t="shared" si="3"/>
        <v>0</v>
      </c>
      <c r="V659" s="96" t="n">
        <f t="shared" si="4"/>
        <v>0</v>
      </c>
      <c r="W659" s="96" t="n">
        <f t="shared" si="5"/>
        <v>0</v>
      </c>
      <c r="X659" s="96" t="n">
        <f t="shared" si="6"/>
        <v>0</v>
      </c>
      <c r="Y659" s="96" t="n">
        <f t="shared" si="7"/>
        <v>0</v>
      </c>
      <c r="Z659" s="95" t="str">
        <f>IF(OR(ISBLANK('Prediction Log'!N674),ISBLANK('Bet Log'!$N659)), "", IF('Prediction Log'!W674="Y", "W", "L"))</f>
        <v/>
      </c>
      <c r="AA659" s="96" t="str">
        <f t="shared" si="8"/>
        <v/>
      </c>
      <c r="AB659" s="95" t="str">
        <f>IF(OR(ISBLANK('Prediction Log'!N674),ISBLANK('Bet Log'!$O659)), "", IF('Prediction Log'!X674="Y", "W", "L"))</f>
        <v/>
      </c>
      <c r="AC659" s="96" t="str">
        <f t="shared" si="9"/>
        <v/>
      </c>
      <c r="AD659" s="95"/>
      <c r="AE659" s="92" t="str">
        <f t="shared" si="10"/>
        <v/>
      </c>
      <c r="AF659" s="97" t="n">
        <f>IF(ISERROR('Bet Log'!$AA659+'Bet Log'!$AC659+'Bet Log'!$AE659), "", 'Bet Log'!$AA659+'Bet Log'!$AC659+'Bet Log'!$AE659)</f>
        <v>0</v>
      </c>
    </row>
    <row r="660" ht="14.25" customHeight="1">
      <c r="A660" s="92" t="str">
        <f>Games!A657</f>
        <v/>
      </c>
      <c r="B660" s="92" t="str">
        <f>IF('Prediction Log'!B675=0, "",'Prediction Log'!B675)</f>
        <v/>
      </c>
      <c r="C660" s="92" t="str">
        <f>IF('Prediction Log'!C675=0, "",'Prediction Log'!C675)</f>
        <v/>
      </c>
      <c r="D660" s="92" t="str">
        <f>IF('Prediction Log'!D675=0, "",'Prediction Log'!D675)</f>
        <v/>
      </c>
      <c r="E660" s="92" t="str">
        <f>IF('Prediction Log'!E675=0, "",'Prediction Log'!E675)</f>
        <v/>
      </c>
      <c r="F660" s="92" t="str">
        <f>IF('Prediction Log'!I675=0, "",'Prediction Log'!I675)</f>
        <v/>
      </c>
      <c r="G660" s="70" t="str">
        <f>IF(ISBLANK(Games!B657), "",'Prediction Log'!$J675)</f>
        <v/>
      </c>
      <c r="H660" s="93" t="str">
        <f>'Prediction Log'!$K675</f>
        <v/>
      </c>
      <c r="I660" s="92" t="str">
        <f>IF(ISBLANK(Games!M657), "",IF(AND(Games!M657="",Games!N657=""),"",IF(ISTEXT(Games!N657), "Side",Games!M657)))</f>
        <v/>
      </c>
      <c r="J660" s="92" t="str">
        <f>IF(ISBLANK(Games!M657), "",IF('Bet Log'!$I660="Spread", Games!O657, ""))</f>
        <v/>
      </c>
      <c r="K660" s="92" t="str">
        <f>IF(ISBLANK(Games!N657), "",IF(ISTEXT(Games!N657), Games!N657, ""))</f>
        <v/>
      </c>
      <c r="L660" s="92" t="str">
        <f>IF(ISBLANK(Games!Q657), "", Games!Q657)</f>
        <v/>
      </c>
      <c r="M660" s="92"/>
      <c r="N660" s="94"/>
      <c r="O660" s="94"/>
      <c r="P660" s="95"/>
      <c r="Q660" s="95"/>
      <c r="R660" s="95"/>
      <c r="S660" s="95"/>
      <c r="T660" s="96" t="n">
        <f t="shared" si="2"/>
        <v>0</v>
      </c>
      <c r="U660" s="96" t="n">
        <f t="shared" si="3"/>
        <v>0</v>
      </c>
      <c r="V660" s="96" t="n">
        <f t="shared" si="4"/>
        <v>0</v>
      </c>
      <c r="W660" s="96" t="n">
        <f t="shared" si="5"/>
        <v>0</v>
      </c>
      <c r="X660" s="96" t="n">
        <f t="shared" si="6"/>
        <v>0</v>
      </c>
      <c r="Y660" s="96" t="n">
        <f t="shared" si="7"/>
        <v>0</v>
      </c>
      <c r="Z660" s="95" t="str">
        <f>IF(OR(ISBLANK('Prediction Log'!N675),ISBLANK('Bet Log'!$N660)), "", IF('Prediction Log'!W675="Y", "W", "L"))</f>
        <v/>
      </c>
      <c r="AA660" s="96" t="str">
        <f t="shared" si="8"/>
        <v/>
      </c>
      <c r="AB660" s="95" t="str">
        <f>IF(OR(ISBLANK('Prediction Log'!N675),ISBLANK('Bet Log'!$O660)), "", IF('Prediction Log'!X675="Y", "W", "L"))</f>
        <v/>
      </c>
      <c r="AC660" s="96" t="str">
        <f t="shared" si="9"/>
        <v/>
      </c>
      <c r="AD660" s="95"/>
      <c r="AE660" s="92" t="str">
        <f t="shared" si="10"/>
        <v/>
      </c>
      <c r="AF660" s="97" t="n">
        <f>IF(ISERROR('Bet Log'!$AA660+'Bet Log'!$AC660+'Bet Log'!$AE660), "", 'Bet Log'!$AA660+'Bet Log'!$AC660+'Bet Log'!$AE660)</f>
        <v>0</v>
      </c>
    </row>
    <row r="661" ht="14.25" customHeight="1">
      <c r="A661" s="92" t="str">
        <f>Games!A658</f>
        <v/>
      </c>
      <c r="B661" s="92" t="str">
        <f>IF('Prediction Log'!B676=0, "",'Prediction Log'!B676)</f>
        <v/>
      </c>
      <c r="C661" s="92" t="str">
        <f>IF('Prediction Log'!C676=0, "",'Prediction Log'!C676)</f>
        <v/>
      </c>
      <c r="D661" s="92" t="str">
        <f>IF('Prediction Log'!D676=0, "",'Prediction Log'!D676)</f>
        <v/>
      </c>
      <c r="E661" s="92" t="str">
        <f>IF('Prediction Log'!E676=0, "",'Prediction Log'!E676)</f>
        <v/>
      </c>
      <c r="F661" s="92" t="str">
        <f>IF('Prediction Log'!I676=0, "",'Prediction Log'!I676)</f>
        <v/>
      </c>
      <c r="G661" s="70" t="str">
        <f>IF(ISBLANK(Games!B658), "",'Prediction Log'!$J676)</f>
        <v/>
      </c>
      <c r="H661" s="93" t="str">
        <f>'Prediction Log'!$K676</f>
        <v/>
      </c>
      <c r="I661" s="92" t="str">
        <f>IF(ISBLANK(Games!M658), "",IF(AND(Games!M658="",Games!N658=""),"",IF(ISTEXT(Games!N658), "Side",Games!M658)))</f>
        <v/>
      </c>
      <c r="J661" s="92" t="str">
        <f>IF(ISBLANK(Games!M658), "",IF('Bet Log'!$I661="Spread", Games!O658, ""))</f>
        <v/>
      </c>
      <c r="K661" s="92" t="str">
        <f>IF(ISBLANK(Games!N658), "",IF(ISTEXT(Games!N658), Games!N658, ""))</f>
        <v/>
      </c>
      <c r="L661" s="92" t="str">
        <f>IF(ISBLANK(Games!Q658), "", Games!Q658)</f>
        <v/>
      </c>
      <c r="M661" s="92"/>
      <c r="N661" s="94"/>
      <c r="O661" s="94"/>
      <c r="P661" s="95"/>
      <c r="Q661" s="95"/>
      <c r="R661" s="95"/>
      <c r="S661" s="95"/>
      <c r="T661" s="96" t="n">
        <f t="shared" si="2"/>
        <v>0</v>
      </c>
      <c r="U661" s="96" t="n">
        <f t="shared" si="3"/>
        <v>0</v>
      </c>
      <c r="V661" s="96" t="n">
        <f t="shared" si="4"/>
        <v>0</v>
      </c>
      <c r="W661" s="96" t="n">
        <f t="shared" si="5"/>
        <v>0</v>
      </c>
      <c r="X661" s="96" t="n">
        <f t="shared" si="6"/>
        <v>0</v>
      </c>
      <c r="Y661" s="96" t="n">
        <f t="shared" si="7"/>
        <v>0</v>
      </c>
      <c r="Z661" s="95" t="str">
        <f>IF(OR(ISBLANK('Prediction Log'!N676),ISBLANK('Bet Log'!$N661)), "", IF('Prediction Log'!W676="Y", "W", "L"))</f>
        <v/>
      </c>
      <c r="AA661" s="96" t="str">
        <f t="shared" si="8"/>
        <v/>
      </c>
      <c r="AB661" s="95" t="str">
        <f>IF(OR(ISBLANK('Prediction Log'!N676),ISBLANK('Bet Log'!$O661)), "", IF('Prediction Log'!X676="Y", "W", "L"))</f>
        <v/>
      </c>
      <c r="AC661" s="96" t="str">
        <f t="shared" si="9"/>
        <v/>
      </c>
      <c r="AD661" s="95"/>
      <c r="AE661" s="92" t="str">
        <f t="shared" si="10"/>
        <v/>
      </c>
      <c r="AF661" s="97" t="n">
        <f>IF(ISERROR('Bet Log'!$AA661+'Bet Log'!$AC661+'Bet Log'!$AE661), "", 'Bet Log'!$AA661+'Bet Log'!$AC661+'Bet Log'!$AE661)</f>
        <v>0</v>
      </c>
    </row>
    <row r="662" ht="14.25" customHeight="1">
      <c r="A662" s="92" t="str">
        <f>Games!A659</f>
        <v/>
      </c>
      <c r="B662" s="92" t="str">
        <f>IF('Prediction Log'!B677=0, "",'Prediction Log'!B677)</f>
        <v/>
      </c>
      <c r="C662" s="92" t="str">
        <f>IF('Prediction Log'!C677=0, "",'Prediction Log'!C677)</f>
        <v/>
      </c>
      <c r="D662" s="92" t="str">
        <f>IF('Prediction Log'!D677=0, "",'Prediction Log'!D677)</f>
        <v/>
      </c>
      <c r="E662" s="92" t="str">
        <f>IF('Prediction Log'!E677=0, "",'Prediction Log'!E677)</f>
        <v/>
      </c>
      <c r="F662" s="92" t="str">
        <f>IF('Prediction Log'!I677=0, "",'Prediction Log'!I677)</f>
        <v/>
      </c>
      <c r="G662" s="70" t="str">
        <f>IF(ISBLANK(Games!B659), "",'Prediction Log'!$J677)</f>
        <v/>
      </c>
      <c r="H662" s="93" t="str">
        <f>'Prediction Log'!$K677</f>
        <v/>
      </c>
      <c r="I662" s="92" t="str">
        <f>IF(ISBLANK(Games!M659), "",IF(AND(Games!M659="",Games!N659=""),"",IF(ISTEXT(Games!N659), "Side",Games!M659)))</f>
        <v/>
      </c>
      <c r="J662" s="92" t="str">
        <f>IF(ISBLANK(Games!M659), "",IF('Bet Log'!$I662="Spread", Games!O659, ""))</f>
        <v/>
      </c>
      <c r="K662" s="92" t="str">
        <f>IF(ISBLANK(Games!N659), "",IF(ISTEXT(Games!N659), Games!N659, ""))</f>
        <v/>
      </c>
      <c r="L662" s="92" t="str">
        <f>IF(ISBLANK(Games!Q659), "", Games!Q659)</f>
        <v/>
      </c>
      <c r="M662" s="92"/>
      <c r="N662" s="94"/>
      <c r="O662" s="94"/>
      <c r="P662" s="95"/>
      <c r="Q662" s="95"/>
      <c r="R662" s="95"/>
      <c r="S662" s="95"/>
      <c r="T662" s="96" t="n">
        <f t="shared" si="2"/>
        <v>0</v>
      </c>
      <c r="U662" s="96" t="n">
        <f t="shared" si="3"/>
        <v>0</v>
      </c>
      <c r="V662" s="96" t="n">
        <f t="shared" si="4"/>
        <v>0</v>
      </c>
      <c r="W662" s="96" t="n">
        <f t="shared" si="5"/>
        <v>0</v>
      </c>
      <c r="X662" s="96" t="n">
        <f t="shared" si="6"/>
        <v>0</v>
      </c>
      <c r="Y662" s="96" t="n">
        <f t="shared" si="7"/>
        <v>0</v>
      </c>
      <c r="Z662" s="95" t="str">
        <f>IF(OR(ISBLANK('Prediction Log'!N677),ISBLANK('Bet Log'!$N662)), "", IF('Prediction Log'!W677="Y", "W", "L"))</f>
        <v/>
      </c>
      <c r="AA662" s="96" t="str">
        <f t="shared" si="8"/>
        <v/>
      </c>
      <c r="AB662" s="95" t="str">
        <f>IF(OR(ISBLANK('Prediction Log'!N677),ISBLANK('Bet Log'!$O662)), "", IF('Prediction Log'!X677="Y", "W", "L"))</f>
        <v/>
      </c>
      <c r="AC662" s="96" t="str">
        <f t="shared" si="9"/>
        <v/>
      </c>
      <c r="AD662" s="95"/>
      <c r="AE662" s="92" t="str">
        <f t="shared" si="10"/>
        <v/>
      </c>
      <c r="AF662" s="97" t="n">
        <f>IF(ISERROR('Bet Log'!$AA662+'Bet Log'!$AC662+'Bet Log'!$AE662), "", 'Bet Log'!$AA662+'Bet Log'!$AC662+'Bet Log'!$AE662)</f>
        <v>0</v>
      </c>
    </row>
    <row r="663" ht="14.25" customHeight="1">
      <c r="A663" s="92" t="str">
        <f>Games!A660</f>
        <v/>
      </c>
      <c r="B663" s="92" t="str">
        <f>IF('Prediction Log'!B678=0, "",'Prediction Log'!B678)</f>
        <v/>
      </c>
      <c r="C663" s="92" t="str">
        <f>IF('Prediction Log'!C678=0, "",'Prediction Log'!C678)</f>
        <v/>
      </c>
      <c r="D663" s="92" t="str">
        <f>IF('Prediction Log'!D678=0, "",'Prediction Log'!D678)</f>
        <v/>
      </c>
      <c r="E663" s="92" t="str">
        <f>IF('Prediction Log'!E678=0, "",'Prediction Log'!E678)</f>
        <v/>
      </c>
      <c r="F663" s="92" t="str">
        <f>IF('Prediction Log'!I678=0, "",'Prediction Log'!I678)</f>
        <v/>
      </c>
      <c r="G663" s="70" t="str">
        <f>IF(ISBLANK(Games!B660), "",'Prediction Log'!$J678)</f>
        <v/>
      </c>
      <c r="H663" s="93" t="str">
        <f>'Prediction Log'!$K678</f>
        <v/>
      </c>
      <c r="I663" s="92" t="str">
        <f>IF(ISBLANK(Games!M660), "",IF(AND(Games!M660="",Games!N660=""),"",IF(ISTEXT(Games!N660), "Side",Games!M660)))</f>
        <v/>
      </c>
      <c r="J663" s="92" t="str">
        <f>IF(ISBLANK(Games!M660), "",IF('Bet Log'!$I663="Spread", Games!O660, ""))</f>
        <v/>
      </c>
      <c r="K663" s="92" t="str">
        <f>IF(ISBLANK(Games!N660), "",IF(ISTEXT(Games!N660), Games!N660, ""))</f>
        <v/>
      </c>
      <c r="L663" s="92" t="str">
        <f>IF(ISBLANK(Games!Q660), "", Games!Q660)</f>
        <v/>
      </c>
      <c r="M663" s="92"/>
      <c r="N663" s="94"/>
      <c r="O663" s="94"/>
      <c r="P663" s="95"/>
      <c r="Q663" s="95"/>
      <c r="R663" s="95"/>
      <c r="S663" s="95"/>
      <c r="T663" s="96" t="n">
        <f t="shared" si="2"/>
        <v>0</v>
      </c>
      <c r="U663" s="96" t="n">
        <f t="shared" si="3"/>
        <v>0</v>
      </c>
      <c r="V663" s="96" t="n">
        <f t="shared" si="4"/>
        <v>0</v>
      </c>
      <c r="W663" s="96" t="n">
        <f t="shared" si="5"/>
        <v>0</v>
      </c>
      <c r="X663" s="96" t="n">
        <f t="shared" si="6"/>
        <v>0</v>
      </c>
      <c r="Y663" s="96" t="n">
        <f t="shared" si="7"/>
        <v>0</v>
      </c>
      <c r="Z663" s="95" t="str">
        <f>IF(OR(ISBLANK('Prediction Log'!N678),ISBLANK('Bet Log'!$N663)), "", IF('Prediction Log'!W678="Y", "W", "L"))</f>
        <v/>
      </c>
      <c r="AA663" s="96" t="str">
        <f t="shared" si="8"/>
        <v/>
      </c>
      <c r="AB663" s="95" t="str">
        <f>IF(OR(ISBLANK('Prediction Log'!N678),ISBLANK('Bet Log'!$O663)), "", IF('Prediction Log'!X678="Y", "W", "L"))</f>
        <v/>
      </c>
      <c r="AC663" s="96" t="str">
        <f t="shared" si="9"/>
        <v/>
      </c>
      <c r="AD663" s="95"/>
      <c r="AE663" s="92" t="str">
        <f t="shared" si="10"/>
        <v/>
      </c>
      <c r="AF663" s="97" t="n">
        <f>IF(ISERROR('Bet Log'!$AA663+'Bet Log'!$AC663+'Bet Log'!$AE663), "", 'Bet Log'!$AA663+'Bet Log'!$AC663+'Bet Log'!$AE663)</f>
        <v>0</v>
      </c>
    </row>
    <row r="664" ht="14.25" customHeight="1">
      <c r="A664" s="92" t="str">
        <f>Games!A661</f>
        <v/>
      </c>
      <c r="B664" s="92" t="str">
        <f>IF('Prediction Log'!B679=0, "",'Prediction Log'!B679)</f>
        <v/>
      </c>
      <c r="C664" s="92" t="str">
        <f>IF('Prediction Log'!C679=0, "",'Prediction Log'!C679)</f>
        <v/>
      </c>
      <c r="D664" s="92" t="str">
        <f>IF('Prediction Log'!D679=0, "",'Prediction Log'!D679)</f>
        <v/>
      </c>
      <c r="E664" s="92" t="str">
        <f>IF('Prediction Log'!E679=0, "",'Prediction Log'!E679)</f>
        <v/>
      </c>
      <c r="F664" s="92" t="str">
        <f>IF('Prediction Log'!I679=0, "",'Prediction Log'!I679)</f>
        <v/>
      </c>
      <c r="G664" s="70" t="str">
        <f>IF(ISBLANK(Games!B661), "",'Prediction Log'!$J679)</f>
        <v/>
      </c>
      <c r="H664" s="93" t="str">
        <f>'Prediction Log'!$K679</f>
        <v/>
      </c>
      <c r="I664" s="92" t="str">
        <f>IF(ISBLANK(Games!M661), "",IF(AND(Games!M661="",Games!N661=""),"",IF(ISTEXT(Games!N661), "Side",Games!M661)))</f>
        <v/>
      </c>
      <c r="J664" s="92" t="str">
        <f>IF(ISBLANK(Games!M661), "",IF('Bet Log'!$I664="Spread", Games!O661, ""))</f>
        <v/>
      </c>
      <c r="K664" s="92" t="str">
        <f>IF(ISBLANK(Games!N661), "",IF(ISTEXT(Games!N661), Games!N661, ""))</f>
        <v/>
      </c>
      <c r="L664" s="92" t="str">
        <f>IF(ISBLANK(Games!Q661), "", Games!Q661)</f>
        <v/>
      </c>
      <c r="M664" s="92"/>
      <c r="N664" s="94"/>
      <c r="O664" s="94"/>
      <c r="P664" s="95"/>
      <c r="Q664" s="95"/>
      <c r="R664" s="95"/>
      <c r="S664" s="95"/>
      <c r="T664" s="96" t="n">
        <f t="shared" si="2"/>
        <v>0</v>
      </c>
      <c r="U664" s="96" t="n">
        <f t="shared" si="3"/>
        <v>0</v>
      </c>
      <c r="V664" s="96" t="n">
        <f t="shared" si="4"/>
        <v>0</v>
      </c>
      <c r="W664" s="96" t="n">
        <f t="shared" si="5"/>
        <v>0</v>
      </c>
      <c r="X664" s="96" t="n">
        <f t="shared" si="6"/>
        <v>0</v>
      </c>
      <c r="Y664" s="96" t="n">
        <f t="shared" si="7"/>
        <v>0</v>
      </c>
      <c r="Z664" s="95" t="str">
        <f>IF(OR(ISBLANK('Prediction Log'!N679),ISBLANK('Bet Log'!$N664)), "", IF('Prediction Log'!W679="Y", "W", "L"))</f>
        <v/>
      </c>
      <c r="AA664" s="96" t="str">
        <f t="shared" si="8"/>
        <v/>
      </c>
      <c r="AB664" s="95" t="str">
        <f>IF(OR(ISBLANK('Prediction Log'!N679),ISBLANK('Bet Log'!$O664)), "", IF('Prediction Log'!X679="Y", "W", "L"))</f>
        <v/>
      </c>
      <c r="AC664" s="96" t="str">
        <f t="shared" si="9"/>
        <v/>
      </c>
      <c r="AD664" s="95"/>
      <c r="AE664" s="92" t="str">
        <f t="shared" si="10"/>
        <v/>
      </c>
      <c r="AF664" s="97" t="n">
        <f>IF(ISERROR('Bet Log'!$AA664+'Bet Log'!$AC664+'Bet Log'!$AE664), "", 'Bet Log'!$AA664+'Bet Log'!$AC664+'Bet Log'!$AE664)</f>
        <v>0</v>
      </c>
    </row>
    <row r="665" ht="14.25" customHeight="1">
      <c r="A665" s="92" t="str">
        <f>Games!A662</f>
        <v/>
      </c>
      <c r="B665" s="92" t="str">
        <f>IF('Prediction Log'!B680=0, "",'Prediction Log'!B680)</f>
        <v/>
      </c>
      <c r="C665" s="92" t="str">
        <f>IF('Prediction Log'!C680=0, "",'Prediction Log'!C680)</f>
        <v/>
      </c>
      <c r="D665" s="92" t="str">
        <f>IF('Prediction Log'!D680=0, "",'Prediction Log'!D680)</f>
        <v/>
      </c>
      <c r="E665" s="92" t="str">
        <f>IF('Prediction Log'!E680=0, "",'Prediction Log'!E680)</f>
        <v/>
      </c>
      <c r="F665" s="92" t="str">
        <f>IF('Prediction Log'!I680=0, "",'Prediction Log'!I680)</f>
        <v/>
      </c>
      <c r="G665" s="70" t="str">
        <f>IF(ISBLANK(Games!B662), "",'Prediction Log'!$J680)</f>
        <v/>
      </c>
      <c r="H665" s="93" t="str">
        <f>'Prediction Log'!$K680</f>
        <v/>
      </c>
      <c r="I665" s="92" t="str">
        <f>IF(ISBLANK(Games!M662), "",IF(AND(Games!M662="",Games!N662=""),"",IF(ISTEXT(Games!N662), "Side",Games!M662)))</f>
        <v/>
      </c>
      <c r="J665" s="92" t="str">
        <f>IF(ISBLANK(Games!M662), "",IF('Bet Log'!$I665="Spread", Games!O662, ""))</f>
        <v/>
      </c>
      <c r="K665" s="92" t="str">
        <f>IF(ISBLANK(Games!N662), "",IF(ISTEXT(Games!N662), Games!N662, ""))</f>
        <v/>
      </c>
      <c r="L665" s="92" t="str">
        <f>IF(ISBLANK(Games!Q662), "", Games!Q662)</f>
        <v/>
      </c>
      <c r="M665" s="92"/>
      <c r="N665" s="94"/>
      <c r="O665" s="94"/>
      <c r="P665" s="95"/>
      <c r="Q665" s="95"/>
      <c r="R665" s="95"/>
      <c r="S665" s="95"/>
      <c r="T665" s="96" t="n">
        <f t="shared" si="2"/>
        <v>0</v>
      </c>
      <c r="U665" s="96" t="n">
        <f t="shared" si="3"/>
        <v>0</v>
      </c>
      <c r="V665" s="96" t="n">
        <f t="shared" si="4"/>
        <v>0</v>
      </c>
      <c r="W665" s="96" t="n">
        <f t="shared" si="5"/>
        <v>0</v>
      </c>
      <c r="X665" s="96" t="n">
        <f t="shared" si="6"/>
        <v>0</v>
      </c>
      <c r="Y665" s="96" t="n">
        <f t="shared" si="7"/>
        <v>0</v>
      </c>
      <c r="Z665" s="95" t="str">
        <f>IF(OR(ISBLANK('Prediction Log'!N680),ISBLANK('Bet Log'!$N665)), "", IF('Prediction Log'!W680="Y", "W", "L"))</f>
        <v/>
      </c>
      <c r="AA665" s="96" t="str">
        <f t="shared" si="8"/>
        <v/>
      </c>
      <c r="AB665" s="95" t="str">
        <f>IF(OR(ISBLANK('Prediction Log'!N680),ISBLANK('Bet Log'!$O665)), "", IF('Prediction Log'!X680="Y", "W", "L"))</f>
        <v/>
      </c>
      <c r="AC665" s="96" t="str">
        <f t="shared" si="9"/>
        <v/>
      </c>
      <c r="AD665" s="95"/>
      <c r="AE665" s="92" t="str">
        <f t="shared" si="10"/>
        <v/>
      </c>
      <c r="AF665" s="97" t="n">
        <f>IF(ISERROR('Bet Log'!$AA665+'Bet Log'!$AC665+'Bet Log'!$AE665), "", 'Bet Log'!$AA665+'Bet Log'!$AC665+'Bet Log'!$AE665)</f>
        <v>0</v>
      </c>
    </row>
    <row r="666" ht="14.25" customHeight="1">
      <c r="A666" s="92" t="str">
        <f>Games!A663</f>
        <v/>
      </c>
      <c r="B666" s="92" t="str">
        <f>IF('Prediction Log'!B681=0, "",'Prediction Log'!B681)</f>
        <v/>
      </c>
      <c r="C666" s="92" t="str">
        <f>IF('Prediction Log'!C681=0, "",'Prediction Log'!C681)</f>
        <v/>
      </c>
      <c r="D666" s="92" t="str">
        <f>IF('Prediction Log'!D681=0, "",'Prediction Log'!D681)</f>
        <v/>
      </c>
      <c r="E666" s="92" t="str">
        <f>IF('Prediction Log'!E681=0, "",'Prediction Log'!E681)</f>
        <v/>
      </c>
      <c r="F666" s="92" t="str">
        <f>IF('Prediction Log'!I681=0, "",'Prediction Log'!I681)</f>
        <v/>
      </c>
      <c r="G666" s="70" t="str">
        <f>IF(ISBLANK(Games!B663), "",'Prediction Log'!$J681)</f>
        <v/>
      </c>
      <c r="H666" s="93" t="str">
        <f>'Prediction Log'!$K681</f>
        <v/>
      </c>
      <c r="I666" s="92" t="str">
        <f>IF(ISBLANK(Games!M663), "",IF(AND(Games!M663="",Games!N663=""),"",IF(ISTEXT(Games!N663), "Side",Games!M663)))</f>
        <v/>
      </c>
      <c r="J666" s="92" t="str">
        <f>IF(ISBLANK(Games!M663), "",IF('Bet Log'!$I666="Spread", Games!O663, ""))</f>
        <v/>
      </c>
      <c r="K666" s="92" t="str">
        <f>IF(ISBLANK(Games!N663), "",IF(ISTEXT(Games!N663), Games!N663, ""))</f>
        <v/>
      </c>
      <c r="L666" s="92" t="str">
        <f>IF(ISBLANK(Games!Q663), "", Games!Q663)</f>
        <v/>
      </c>
      <c r="M666" s="92"/>
      <c r="N666" s="94"/>
      <c r="O666" s="94"/>
      <c r="P666" s="95"/>
      <c r="Q666" s="95"/>
      <c r="R666" s="95"/>
      <c r="S666" s="95"/>
      <c r="T666" s="96" t="n">
        <f t="shared" si="2"/>
        <v>0</v>
      </c>
      <c r="U666" s="96" t="n">
        <f t="shared" si="3"/>
        <v>0</v>
      </c>
      <c r="V666" s="96" t="n">
        <f t="shared" si="4"/>
        <v>0</v>
      </c>
      <c r="W666" s="96" t="n">
        <f t="shared" si="5"/>
        <v>0</v>
      </c>
      <c r="X666" s="96" t="n">
        <f t="shared" si="6"/>
        <v>0</v>
      </c>
      <c r="Y666" s="96" t="n">
        <f t="shared" si="7"/>
        <v>0</v>
      </c>
      <c r="Z666" s="95" t="str">
        <f>IF(OR(ISBLANK('Prediction Log'!N681),ISBLANK('Bet Log'!$N666)), "", IF('Prediction Log'!W681="Y", "W", "L"))</f>
        <v/>
      </c>
      <c r="AA666" s="96" t="str">
        <f t="shared" si="8"/>
        <v/>
      </c>
      <c r="AB666" s="95" t="str">
        <f>IF(OR(ISBLANK('Prediction Log'!N681),ISBLANK('Bet Log'!$O666)), "", IF('Prediction Log'!X681="Y", "W", "L"))</f>
        <v/>
      </c>
      <c r="AC666" s="96" t="str">
        <f t="shared" si="9"/>
        <v/>
      </c>
      <c r="AD666" s="95"/>
      <c r="AE666" s="92" t="str">
        <f t="shared" si="10"/>
        <v/>
      </c>
      <c r="AF666" s="97" t="n">
        <f>IF(ISERROR('Bet Log'!$AA666+'Bet Log'!$AC666+'Bet Log'!$AE666), "", 'Bet Log'!$AA666+'Bet Log'!$AC666+'Bet Log'!$AE666)</f>
        <v>0</v>
      </c>
    </row>
    <row r="667" ht="14.25" customHeight="1">
      <c r="A667" s="92" t="str">
        <f>Games!A664</f>
        <v/>
      </c>
      <c r="B667" s="92" t="str">
        <f>IF('Prediction Log'!B682=0, "",'Prediction Log'!B682)</f>
        <v/>
      </c>
      <c r="C667" s="92" t="str">
        <f>IF('Prediction Log'!C682=0, "",'Prediction Log'!C682)</f>
        <v/>
      </c>
      <c r="D667" s="92" t="str">
        <f>IF('Prediction Log'!D682=0, "",'Prediction Log'!D682)</f>
        <v/>
      </c>
      <c r="E667" s="92" t="str">
        <f>IF('Prediction Log'!E682=0, "",'Prediction Log'!E682)</f>
        <v/>
      </c>
      <c r="F667" s="92" t="str">
        <f>IF('Prediction Log'!I682=0, "",'Prediction Log'!I682)</f>
        <v/>
      </c>
      <c r="G667" s="70" t="str">
        <f>IF(ISBLANK(Games!B664), "",'Prediction Log'!$J682)</f>
        <v/>
      </c>
      <c r="H667" s="93" t="str">
        <f>'Prediction Log'!$K682</f>
        <v/>
      </c>
      <c r="I667" s="92" t="str">
        <f>IF(ISBLANK(Games!M664), "",IF(AND(Games!M664="",Games!N664=""),"",IF(ISTEXT(Games!N664), "Side",Games!M664)))</f>
        <v/>
      </c>
      <c r="J667" s="92" t="str">
        <f>IF(ISBLANK(Games!M664), "",IF('Bet Log'!$I667="Spread", Games!O664, ""))</f>
        <v/>
      </c>
      <c r="K667" s="92" t="str">
        <f>IF(ISBLANK(Games!N664), "",IF(ISTEXT(Games!N664), Games!N664, ""))</f>
        <v/>
      </c>
      <c r="L667" s="92" t="str">
        <f>IF(ISBLANK(Games!Q664), "", Games!Q664)</f>
        <v/>
      </c>
      <c r="M667" s="92"/>
      <c r="N667" s="94"/>
      <c r="O667" s="94"/>
      <c r="P667" s="95"/>
      <c r="Q667" s="95"/>
      <c r="R667" s="95"/>
      <c r="S667" s="95"/>
      <c r="T667" s="96" t="n">
        <f t="shared" si="2"/>
        <v>0</v>
      </c>
      <c r="U667" s="96" t="n">
        <f t="shared" si="3"/>
        <v>0</v>
      </c>
      <c r="V667" s="96" t="n">
        <f t="shared" si="4"/>
        <v>0</v>
      </c>
      <c r="W667" s="96" t="n">
        <f t="shared" si="5"/>
        <v>0</v>
      </c>
      <c r="X667" s="96" t="n">
        <f t="shared" si="6"/>
        <v>0</v>
      </c>
      <c r="Y667" s="96" t="n">
        <f t="shared" si="7"/>
        <v>0</v>
      </c>
      <c r="Z667" s="95" t="str">
        <f>IF(OR(ISBLANK('Prediction Log'!N682),ISBLANK('Bet Log'!$N667)), "", IF('Prediction Log'!W682="Y", "W", "L"))</f>
        <v/>
      </c>
      <c r="AA667" s="96" t="str">
        <f t="shared" si="8"/>
        <v/>
      </c>
      <c r="AB667" s="95" t="str">
        <f>IF(OR(ISBLANK('Prediction Log'!N682),ISBLANK('Bet Log'!$O667)), "", IF('Prediction Log'!X682="Y", "W", "L"))</f>
        <v/>
      </c>
      <c r="AC667" s="96" t="str">
        <f t="shared" si="9"/>
        <v/>
      </c>
      <c r="AD667" s="95"/>
      <c r="AE667" s="92" t="str">
        <f t="shared" si="10"/>
        <v/>
      </c>
      <c r="AF667" s="97" t="n">
        <f>IF(ISERROR('Bet Log'!$AA667+'Bet Log'!$AC667+'Bet Log'!$AE667), "", 'Bet Log'!$AA667+'Bet Log'!$AC667+'Bet Log'!$AE667)</f>
        <v>0</v>
      </c>
    </row>
    <row r="668" ht="14.25" customHeight="1">
      <c r="A668" s="92" t="str">
        <f>Games!A665</f>
        <v/>
      </c>
      <c r="B668" s="92" t="str">
        <f>IF('Prediction Log'!B683=0, "",'Prediction Log'!B683)</f>
        <v/>
      </c>
      <c r="C668" s="92" t="str">
        <f>IF('Prediction Log'!C683=0, "",'Prediction Log'!C683)</f>
        <v/>
      </c>
      <c r="D668" s="92" t="str">
        <f>IF('Prediction Log'!D683=0, "",'Prediction Log'!D683)</f>
        <v/>
      </c>
      <c r="E668" s="92" t="str">
        <f>IF('Prediction Log'!E683=0, "",'Prediction Log'!E683)</f>
        <v/>
      </c>
      <c r="F668" s="92" t="str">
        <f>IF('Prediction Log'!I683=0, "",'Prediction Log'!I683)</f>
        <v/>
      </c>
      <c r="G668" s="70" t="str">
        <f>IF(ISBLANK(Games!B665), "",'Prediction Log'!$J683)</f>
        <v/>
      </c>
      <c r="H668" s="93" t="str">
        <f>'Prediction Log'!$K683</f>
        <v/>
      </c>
      <c r="I668" s="92" t="str">
        <f>IF(ISBLANK(Games!M665), "",IF(AND(Games!M665="",Games!N665=""),"",IF(ISTEXT(Games!N665), "Side",Games!M665)))</f>
        <v/>
      </c>
      <c r="J668" s="92" t="str">
        <f>IF(ISBLANK(Games!M665), "",IF('Bet Log'!$I668="Spread", Games!O665, ""))</f>
        <v/>
      </c>
      <c r="K668" s="92" t="str">
        <f>IF(ISBLANK(Games!N665), "",IF(ISTEXT(Games!N665), Games!N665, ""))</f>
        <v/>
      </c>
      <c r="L668" s="92" t="str">
        <f>IF(ISBLANK(Games!Q665), "", Games!Q665)</f>
        <v/>
      </c>
      <c r="M668" s="92"/>
      <c r="N668" s="94"/>
      <c r="O668" s="94"/>
      <c r="P668" s="95"/>
      <c r="Q668" s="95"/>
      <c r="R668" s="95"/>
      <c r="S668" s="95"/>
      <c r="T668" s="96" t="n">
        <f t="shared" si="2"/>
        <v>0</v>
      </c>
      <c r="U668" s="96" t="n">
        <f t="shared" si="3"/>
        <v>0</v>
      </c>
      <c r="V668" s="96" t="n">
        <f t="shared" si="4"/>
        <v>0</v>
      </c>
      <c r="W668" s="96" t="n">
        <f t="shared" si="5"/>
        <v>0</v>
      </c>
      <c r="X668" s="96" t="n">
        <f t="shared" si="6"/>
        <v>0</v>
      </c>
      <c r="Y668" s="96" t="n">
        <f t="shared" si="7"/>
        <v>0</v>
      </c>
      <c r="Z668" s="95" t="str">
        <f>IF(OR(ISBLANK('Prediction Log'!N683),ISBLANK('Bet Log'!$N668)), "", IF('Prediction Log'!W683="Y", "W", "L"))</f>
        <v/>
      </c>
      <c r="AA668" s="96" t="str">
        <f t="shared" si="8"/>
        <v/>
      </c>
      <c r="AB668" s="95" t="str">
        <f>IF(OR(ISBLANK('Prediction Log'!N683),ISBLANK('Bet Log'!$O668)), "", IF('Prediction Log'!X683="Y", "W", "L"))</f>
        <v/>
      </c>
      <c r="AC668" s="96" t="str">
        <f t="shared" si="9"/>
        <v/>
      </c>
      <c r="AD668" s="95"/>
      <c r="AE668" s="92" t="str">
        <f t="shared" si="10"/>
        <v/>
      </c>
      <c r="AF668" s="97" t="n">
        <f>IF(ISERROR('Bet Log'!$AA668+'Bet Log'!$AC668+'Bet Log'!$AE668), "", 'Bet Log'!$AA668+'Bet Log'!$AC668+'Bet Log'!$AE668)</f>
        <v>0</v>
      </c>
    </row>
    <row r="669" ht="14.25" customHeight="1">
      <c r="A669" s="92" t="str">
        <f>Games!A666</f>
        <v/>
      </c>
      <c r="B669" s="92" t="str">
        <f>IF('Prediction Log'!B684=0, "",'Prediction Log'!B684)</f>
        <v/>
      </c>
      <c r="C669" s="92" t="str">
        <f>IF('Prediction Log'!C684=0, "",'Prediction Log'!C684)</f>
        <v/>
      </c>
      <c r="D669" s="92" t="str">
        <f>IF('Prediction Log'!D684=0, "",'Prediction Log'!D684)</f>
        <v/>
      </c>
      <c r="E669" s="92" t="str">
        <f>IF('Prediction Log'!E684=0, "",'Prediction Log'!E684)</f>
        <v/>
      </c>
      <c r="F669" s="92" t="str">
        <f>IF('Prediction Log'!I684=0, "",'Prediction Log'!I684)</f>
        <v/>
      </c>
      <c r="G669" s="70" t="str">
        <f>IF(ISBLANK(Games!B666), "",'Prediction Log'!$J684)</f>
        <v/>
      </c>
      <c r="H669" s="93" t="str">
        <f>'Prediction Log'!$K684</f>
        <v/>
      </c>
      <c r="I669" s="92" t="str">
        <f>IF(ISBLANK(Games!M666), "",IF(AND(Games!M666="",Games!N666=""),"",IF(ISTEXT(Games!N666), "Side",Games!M666)))</f>
        <v/>
      </c>
      <c r="J669" s="92" t="str">
        <f>IF(ISBLANK(Games!M666), "",IF('Bet Log'!$I669="Spread", Games!O666, ""))</f>
        <v/>
      </c>
      <c r="K669" s="92" t="str">
        <f>IF(ISBLANK(Games!N666), "",IF(ISTEXT(Games!N666), Games!N666, ""))</f>
        <v/>
      </c>
      <c r="L669" s="92" t="str">
        <f>IF(ISBLANK(Games!Q666), "", Games!Q666)</f>
        <v/>
      </c>
      <c r="M669" s="92"/>
      <c r="N669" s="94"/>
      <c r="O669" s="94"/>
      <c r="P669" s="95"/>
      <c r="Q669" s="95"/>
      <c r="R669" s="95"/>
      <c r="S669" s="95"/>
      <c r="T669" s="96" t="n">
        <f t="shared" si="2"/>
        <v>0</v>
      </c>
      <c r="U669" s="96" t="n">
        <f t="shared" si="3"/>
        <v>0</v>
      </c>
      <c r="V669" s="96" t="n">
        <f t="shared" si="4"/>
        <v>0</v>
      </c>
      <c r="W669" s="96" t="n">
        <f t="shared" si="5"/>
        <v>0</v>
      </c>
      <c r="X669" s="96" t="n">
        <f t="shared" si="6"/>
        <v>0</v>
      </c>
      <c r="Y669" s="96" t="n">
        <f t="shared" si="7"/>
        <v>0</v>
      </c>
      <c r="Z669" s="95" t="str">
        <f>IF(OR(ISBLANK('Prediction Log'!N684),ISBLANK('Bet Log'!$N669)), "", IF('Prediction Log'!W684="Y", "W", "L"))</f>
        <v/>
      </c>
      <c r="AA669" s="96" t="str">
        <f t="shared" si="8"/>
        <v/>
      </c>
      <c r="AB669" s="95" t="str">
        <f>IF(OR(ISBLANK('Prediction Log'!N684),ISBLANK('Bet Log'!$O669)), "", IF('Prediction Log'!X684="Y", "W", "L"))</f>
        <v/>
      </c>
      <c r="AC669" s="96" t="str">
        <f t="shared" si="9"/>
        <v/>
      </c>
      <c r="AD669" s="95"/>
      <c r="AE669" s="92" t="str">
        <f t="shared" si="10"/>
        <v/>
      </c>
      <c r="AF669" s="97" t="n">
        <f>IF(ISERROR('Bet Log'!$AA669+'Bet Log'!$AC669+'Bet Log'!$AE669), "", 'Bet Log'!$AA669+'Bet Log'!$AC669+'Bet Log'!$AE669)</f>
        <v>0</v>
      </c>
    </row>
    <row r="670" ht="14.25" customHeight="1">
      <c r="A670" s="92" t="str">
        <f>Games!A667</f>
        <v/>
      </c>
      <c r="B670" s="92" t="str">
        <f>IF('Prediction Log'!B685=0, "",'Prediction Log'!B685)</f>
        <v/>
      </c>
      <c r="C670" s="92" t="str">
        <f>IF('Prediction Log'!C685=0, "",'Prediction Log'!C685)</f>
        <v/>
      </c>
      <c r="D670" s="92" t="str">
        <f>IF('Prediction Log'!D685=0, "",'Prediction Log'!D685)</f>
        <v/>
      </c>
      <c r="E670" s="92" t="str">
        <f>IF('Prediction Log'!E685=0, "",'Prediction Log'!E685)</f>
        <v/>
      </c>
      <c r="F670" s="92" t="str">
        <f>IF('Prediction Log'!I685=0, "",'Prediction Log'!I685)</f>
        <v/>
      </c>
      <c r="G670" s="70" t="str">
        <f>IF(ISBLANK(Games!B667), "",'Prediction Log'!$J685)</f>
        <v/>
      </c>
      <c r="H670" s="93" t="str">
        <f>'Prediction Log'!$K685</f>
        <v/>
      </c>
      <c r="I670" s="92" t="str">
        <f>IF(ISBLANK(Games!M667), "",IF(AND(Games!M667="",Games!N667=""),"",IF(ISTEXT(Games!N667), "Side",Games!M667)))</f>
        <v/>
      </c>
      <c r="J670" s="92" t="str">
        <f>IF(ISBLANK(Games!M667), "",IF('Bet Log'!$I670="Spread", Games!O667, ""))</f>
        <v/>
      </c>
      <c r="K670" s="92" t="str">
        <f>IF(ISBLANK(Games!N667), "",IF(ISTEXT(Games!N667), Games!N667, ""))</f>
        <v/>
      </c>
      <c r="L670" s="92" t="str">
        <f>IF(ISBLANK(Games!Q667), "", Games!Q667)</f>
        <v/>
      </c>
      <c r="M670" s="92"/>
      <c r="N670" s="94"/>
      <c r="O670" s="94"/>
      <c r="P670" s="95"/>
      <c r="Q670" s="95"/>
      <c r="R670" s="95"/>
      <c r="S670" s="95"/>
      <c r="T670" s="96" t="n">
        <f t="shared" si="2"/>
        <v>0</v>
      </c>
      <c r="U670" s="96" t="n">
        <f t="shared" si="3"/>
        <v>0</v>
      </c>
      <c r="V670" s="96" t="n">
        <f t="shared" si="4"/>
        <v>0</v>
      </c>
      <c r="W670" s="96" t="n">
        <f t="shared" si="5"/>
        <v>0</v>
      </c>
      <c r="X670" s="96" t="n">
        <f t="shared" si="6"/>
        <v>0</v>
      </c>
      <c r="Y670" s="96" t="n">
        <f t="shared" si="7"/>
        <v>0</v>
      </c>
      <c r="Z670" s="95" t="str">
        <f>IF(OR(ISBLANK('Prediction Log'!N685),ISBLANK('Bet Log'!$N670)), "", IF('Prediction Log'!W685="Y", "W", "L"))</f>
        <v/>
      </c>
      <c r="AA670" s="96" t="str">
        <f t="shared" si="8"/>
        <v/>
      </c>
      <c r="AB670" s="95" t="str">
        <f>IF(OR(ISBLANK('Prediction Log'!N685),ISBLANK('Bet Log'!$O670)), "", IF('Prediction Log'!X685="Y", "W", "L"))</f>
        <v/>
      </c>
      <c r="AC670" s="96" t="str">
        <f t="shared" si="9"/>
        <v/>
      </c>
      <c r="AD670" s="95"/>
      <c r="AE670" s="92" t="str">
        <f t="shared" si="10"/>
        <v/>
      </c>
      <c r="AF670" s="97" t="n">
        <f>IF(ISERROR('Bet Log'!$AA670+'Bet Log'!$AC670+'Bet Log'!$AE670), "", 'Bet Log'!$AA670+'Bet Log'!$AC670+'Bet Log'!$AE670)</f>
        <v>0</v>
      </c>
    </row>
    <row r="671" ht="14.25" customHeight="1">
      <c r="A671" s="92" t="str">
        <f>Games!A668</f>
        <v/>
      </c>
      <c r="B671" s="92" t="str">
        <f>IF('Prediction Log'!B686=0, "",'Prediction Log'!B686)</f>
        <v/>
      </c>
      <c r="C671" s="92" t="str">
        <f>IF('Prediction Log'!C686=0, "",'Prediction Log'!C686)</f>
        <v/>
      </c>
      <c r="D671" s="92" t="str">
        <f>IF('Prediction Log'!D686=0, "",'Prediction Log'!D686)</f>
        <v/>
      </c>
      <c r="E671" s="92" t="str">
        <f>IF('Prediction Log'!E686=0, "",'Prediction Log'!E686)</f>
        <v/>
      </c>
      <c r="F671" s="92" t="str">
        <f>IF('Prediction Log'!I686=0, "",'Prediction Log'!I686)</f>
        <v/>
      </c>
      <c r="G671" s="70" t="str">
        <f>IF(ISBLANK(Games!B668), "",'Prediction Log'!$J686)</f>
        <v/>
      </c>
      <c r="H671" s="93" t="str">
        <f>'Prediction Log'!$K686</f>
        <v/>
      </c>
      <c r="I671" s="92" t="str">
        <f>IF(ISBLANK(Games!M668), "",IF(AND(Games!M668="",Games!N668=""),"",IF(ISTEXT(Games!N668), "Side",Games!M668)))</f>
        <v/>
      </c>
      <c r="J671" s="92" t="str">
        <f>IF(ISBLANK(Games!M668), "",IF('Bet Log'!$I671="Spread", Games!O668, ""))</f>
        <v/>
      </c>
      <c r="K671" s="92" t="str">
        <f>IF(ISBLANK(Games!N668), "",IF(ISTEXT(Games!N668), Games!N668, ""))</f>
        <v/>
      </c>
      <c r="L671" s="92" t="str">
        <f>IF(ISBLANK(Games!Q668), "", Games!Q668)</f>
        <v/>
      </c>
      <c r="M671" s="92"/>
      <c r="N671" s="94"/>
      <c r="O671" s="94"/>
      <c r="P671" s="95"/>
      <c r="Q671" s="95"/>
      <c r="R671" s="95"/>
      <c r="S671" s="95"/>
      <c r="T671" s="96" t="n">
        <f t="shared" si="2"/>
        <v>0</v>
      </c>
      <c r="U671" s="96" t="n">
        <f t="shared" si="3"/>
        <v>0</v>
      </c>
      <c r="V671" s="96" t="n">
        <f t="shared" si="4"/>
        <v>0</v>
      </c>
      <c r="W671" s="96" t="n">
        <f t="shared" si="5"/>
        <v>0</v>
      </c>
      <c r="X671" s="96" t="n">
        <f t="shared" si="6"/>
        <v>0</v>
      </c>
      <c r="Y671" s="96" t="n">
        <f t="shared" si="7"/>
        <v>0</v>
      </c>
      <c r="Z671" s="95" t="str">
        <f>IF(OR(ISBLANK('Prediction Log'!N686),ISBLANK('Bet Log'!$N671)), "", IF('Prediction Log'!W686="Y", "W", "L"))</f>
        <v/>
      </c>
      <c r="AA671" s="96" t="str">
        <f t="shared" si="8"/>
        <v/>
      </c>
      <c r="AB671" s="95" t="str">
        <f>IF(OR(ISBLANK('Prediction Log'!N686),ISBLANK('Bet Log'!$O671)), "", IF('Prediction Log'!X686="Y", "W", "L"))</f>
        <v/>
      </c>
      <c r="AC671" s="96" t="str">
        <f t="shared" si="9"/>
        <v/>
      </c>
      <c r="AD671" s="95"/>
      <c r="AE671" s="92" t="str">
        <f t="shared" si="10"/>
        <v/>
      </c>
      <c r="AF671" s="97" t="n">
        <f>IF(ISERROR('Bet Log'!$AA671+'Bet Log'!$AC671+'Bet Log'!$AE671), "", 'Bet Log'!$AA671+'Bet Log'!$AC671+'Bet Log'!$AE671)</f>
        <v>0</v>
      </c>
    </row>
    <row r="672" ht="14.25" customHeight="1">
      <c r="A672" s="92" t="str">
        <f>Games!A669</f>
        <v/>
      </c>
      <c r="B672" s="92" t="str">
        <f>IF('Prediction Log'!B687=0, "",'Prediction Log'!B687)</f>
        <v/>
      </c>
      <c r="C672" s="92" t="str">
        <f>IF('Prediction Log'!C687=0, "",'Prediction Log'!C687)</f>
        <v/>
      </c>
      <c r="D672" s="92" t="str">
        <f>IF('Prediction Log'!D687=0, "",'Prediction Log'!D687)</f>
        <v/>
      </c>
      <c r="E672" s="92" t="str">
        <f>IF('Prediction Log'!E687=0, "",'Prediction Log'!E687)</f>
        <v/>
      </c>
      <c r="F672" s="92" t="str">
        <f>IF('Prediction Log'!I687=0, "",'Prediction Log'!I687)</f>
        <v/>
      </c>
      <c r="G672" s="70" t="str">
        <f>IF(ISBLANK(Games!B669), "",'Prediction Log'!$J687)</f>
        <v/>
      </c>
      <c r="H672" s="93" t="str">
        <f>'Prediction Log'!$K687</f>
        <v/>
      </c>
      <c r="I672" s="92" t="str">
        <f>IF(ISBLANK(Games!M669), "",IF(AND(Games!M669="",Games!N669=""),"",IF(ISTEXT(Games!N669), "Side",Games!M669)))</f>
        <v/>
      </c>
      <c r="J672" s="92" t="str">
        <f>IF(ISBLANK(Games!M669), "",IF('Bet Log'!$I672="Spread", Games!O669, ""))</f>
        <v/>
      </c>
      <c r="K672" s="92" t="str">
        <f>IF(ISBLANK(Games!N669), "",IF(ISTEXT(Games!N669), Games!N669, ""))</f>
        <v/>
      </c>
      <c r="L672" s="92" t="str">
        <f>IF(ISBLANK(Games!Q669), "", Games!Q669)</f>
        <v/>
      </c>
      <c r="M672" s="92"/>
      <c r="N672" s="94"/>
      <c r="O672" s="94"/>
      <c r="P672" s="95"/>
      <c r="Q672" s="95"/>
      <c r="R672" s="95"/>
      <c r="S672" s="95"/>
      <c r="T672" s="96" t="n">
        <f t="shared" si="2"/>
        <v>0</v>
      </c>
      <c r="U672" s="96" t="n">
        <f t="shared" si="3"/>
        <v>0</v>
      </c>
      <c r="V672" s="96" t="n">
        <f t="shared" si="4"/>
        <v>0</v>
      </c>
      <c r="W672" s="96" t="n">
        <f t="shared" si="5"/>
        <v>0</v>
      </c>
      <c r="X672" s="96" t="n">
        <f t="shared" si="6"/>
        <v>0</v>
      </c>
      <c r="Y672" s="96" t="n">
        <f t="shared" si="7"/>
        <v>0</v>
      </c>
      <c r="Z672" s="95" t="str">
        <f>IF(OR(ISBLANK('Prediction Log'!N687),ISBLANK('Bet Log'!$N672)), "", IF('Prediction Log'!W687="Y", "W", "L"))</f>
        <v/>
      </c>
      <c r="AA672" s="96" t="str">
        <f t="shared" si="8"/>
        <v/>
      </c>
      <c r="AB672" s="95" t="str">
        <f>IF(OR(ISBLANK('Prediction Log'!N687),ISBLANK('Bet Log'!$O672)), "", IF('Prediction Log'!X687="Y", "W", "L"))</f>
        <v/>
      </c>
      <c r="AC672" s="96" t="str">
        <f t="shared" si="9"/>
        <v/>
      </c>
      <c r="AD672" s="95"/>
      <c r="AE672" s="92" t="str">
        <f t="shared" si="10"/>
        <v/>
      </c>
      <c r="AF672" s="97" t="n">
        <f>IF(ISERROR('Bet Log'!$AA672+'Bet Log'!$AC672+'Bet Log'!$AE672), "", 'Bet Log'!$AA672+'Bet Log'!$AC672+'Bet Log'!$AE672)</f>
        <v>0</v>
      </c>
    </row>
    <row r="673" ht="14.25" customHeight="1">
      <c r="A673" s="92" t="str">
        <f>Games!A670</f>
        <v/>
      </c>
      <c r="B673" s="92" t="str">
        <f>IF('Prediction Log'!B688=0, "",'Prediction Log'!B688)</f>
        <v/>
      </c>
      <c r="C673" s="92" t="str">
        <f>IF('Prediction Log'!C688=0, "",'Prediction Log'!C688)</f>
        <v/>
      </c>
      <c r="D673" s="92" t="str">
        <f>IF('Prediction Log'!D688=0, "",'Prediction Log'!D688)</f>
        <v/>
      </c>
      <c r="E673" s="92" t="str">
        <f>IF('Prediction Log'!E688=0, "",'Prediction Log'!E688)</f>
        <v/>
      </c>
      <c r="F673" s="92" t="str">
        <f>IF('Prediction Log'!I688=0, "",'Prediction Log'!I688)</f>
        <v/>
      </c>
      <c r="G673" s="70" t="str">
        <f>IF(ISBLANK(Games!B670), "",'Prediction Log'!$J688)</f>
        <v/>
      </c>
      <c r="H673" s="93" t="str">
        <f>'Prediction Log'!$K688</f>
        <v/>
      </c>
      <c r="I673" s="92" t="str">
        <f>IF(ISBLANK(Games!M670), "",IF(AND(Games!M670="",Games!N670=""),"",IF(ISTEXT(Games!N670), "Side",Games!M670)))</f>
        <v/>
      </c>
      <c r="J673" s="92" t="str">
        <f>IF(ISBLANK(Games!M670), "",IF('Bet Log'!$I673="Spread", Games!O670, ""))</f>
        <v/>
      </c>
      <c r="K673" s="92" t="str">
        <f>IF(ISBLANK(Games!N670), "",IF(ISTEXT(Games!N670), Games!N670, ""))</f>
        <v/>
      </c>
      <c r="L673" s="92" t="str">
        <f>IF(ISBLANK(Games!Q670), "", Games!Q670)</f>
        <v/>
      </c>
      <c r="M673" s="92"/>
      <c r="N673" s="94"/>
      <c r="O673" s="94"/>
      <c r="P673" s="95"/>
      <c r="Q673" s="95"/>
      <c r="R673" s="95"/>
      <c r="S673" s="95"/>
      <c r="T673" s="96" t="n">
        <f t="shared" si="2"/>
        <v>0</v>
      </c>
      <c r="U673" s="96" t="n">
        <f t="shared" si="3"/>
        <v>0</v>
      </c>
      <c r="V673" s="96" t="n">
        <f t="shared" si="4"/>
        <v>0</v>
      </c>
      <c r="W673" s="96" t="n">
        <f t="shared" si="5"/>
        <v>0</v>
      </c>
      <c r="X673" s="96" t="n">
        <f t="shared" si="6"/>
        <v>0</v>
      </c>
      <c r="Y673" s="96" t="n">
        <f t="shared" si="7"/>
        <v>0</v>
      </c>
      <c r="Z673" s="95" t="str">
        <f>IF(OR(ISBLANK('Prediction Log'!N688),ISBLANK('Bet Log'!$N673)), "", IF('Prediction Log'!W688="Y", "W", "L"))</f>
        <v/>
      </c>
      <c r="AA673" s="96" t="str">
        <f t="shared" si="8"/>
        <v/>
      </c>
      <c r="AB673" s="95" t="str">
        <f>IF(OR(ISBLANK('Prediction Log'!N688),ISBLANK('Bet Log'!$O673)), "", IF('Prediction Log'!X688="Y", "W", "L"))</f>
        <v/>
      </c>
      <c r="AC673" s="96" t="str">
        <f t="shared" si="9"/>
        <v/>
      </c>
      <c r="AD673" s="95"/>
      <c r="AE673" s="92" t="str">
        <f t="shared" si="10"/>
        <v/>
      </c>
      <c r="AF673" s="97" t="n">
        <f>IF(ISERROR('Bet Log'!$AA673+'Bet Log'!$AC673+'Bet Log'!$AE673), "", 'Bet Log'!$AA673+'Bet Log'!$AC673+'Bet Log'!$AE673)</f>
        <v>0</v>
      </c>
    </row>
    <row r="674" ht="14.25" customHeight="1">
      <c r="A674" s="92" t="str">
        <f>Games!A671</f>
        <v/>
      </c>
      <c r="B674" s="92" t="str">
        <f>IF('Prediction Log'!B689=0, "",'Prediction Log'!B689)</f>
        <v/>
      </c>
      <c r="C674" s="92" t="str">
        <f>IF('Prediction Log'!C689=0, "",'Prediction Log'!C689)</f>
        <v/>
      </c>
      <c r="D674" s="92" t="str">
        <f>IF('Prediction Log'!D689=0, "",'Prediction Log'!D689)</f>
        <v/>
      </c>
      <c r="E674" s="92" t="str">
        <f>IF('Prediction Log'!E689=0, "",'Prediction Log'!E689)</f>
        <v/>
      </c>
      <c r="F674" s="92" t="str">
        <f>IF('Prediction Log'!I689=0, "",'Prediction Log'!I689)</f>
        <v/>
      </c>
      <c r="G674" s="70" t="str">
        <f>IF(ISBLANK(Games!B671), "",'Prediction Log'!$J689)</f>
        <v/>
      </c>
      <c r="H674" s="93" t="str">
        <f>'Prediction Log'!$K689</f>
        <v/>
      </c>
      <c r="I674" s="92" t="str">
        <f>IF(ISBLANK(Games!M671), "",IF(AND(Games!M671="",Games!N671=""),"",IF(ISTEXT(Games!N671), "Side",Games!M671)))</f>
        <v/>
      </c>
      <c r="J674" s="92" t="str">
        <f>IF(ISBLANK(Games!M671), "",IF('Bet Log'!$I674="Spread", Games!O671, ""))</f>
        <v/>
      </c>
      <c r="K674" s="92" t="str">
        <f>IF(ISBLANK(Games!N671), "",IF(ISTEXT(Games!N671), Games!N671, ""))</f>
        <v/>
      </c>
      <c r="L674" s="92" t="str">
        <f>IF(ISBLANK(Games!Q671), "", Games!Q671)</f>
        <v/>
      </c>
      <c r="M674" s="92"/>
      <c r="N674" s="94"/>
      <c r="O674" s="94"/>
      <c r="P674" s="95"/>
      <c r="Q674" s="95"/>
      <c r="R674" s="95"/>
      <c r="S674" s="95"/>
      <c r="T674" s="96" t="n">
        <f t="shared" si="2"/>
        <v>0</v>
      </c>
      <c r="U674" s="96" t="n">
        <f t="shared" si="3"/>
        <v>0</v>
      </c>
      <c r="V674" s="96" t="n">
        <f t="shared" si="4"/>
        <v>0</v>
      </c>
      <c r="W674" s="96" t="n">
        <f t="shared" si="5"/>
        <v>0</v>
      </c>
      <c r="X674" s="96" t="n">
        <f t="shared" si="6"/>
        <v>0</v>
      </c>
      <c r="Y674" s="96" t="n">
        <f t="shared" si="7"/>
        <v>0</v>
      </c>
      <c r="Z674" s="95" t="str">
        <f>IF(OR(ISBLANK('Prediction Log'!N689),ISBLANK('Bet Log'!$N674)), "", IF('Prediction Log'!W689="Y", "W", "L"))</f>
        <v/>
      </c>
      <c r="AA674" s="96" t="str">
        <f t="shared" si="8"/>
        <v/>
      </c>
      <c r="AB674" s="95" t="str">
        <f>IF(OR(ISBLANK('Prediction Log'!N689),ISBLANK('Bet Log'!$O674)), "", IF('Prediction Log'!X689="Y", "W", "L"))</f>
        <v/>
      </c>
      <c r="AC674" s="96" t="str">
        <f t="shared" si="9"/>
        <v/>
      </c>
      <c r="AD674" s="95"/>
      <c r="AE674" s="92" t="str">
        <f t="shared" si="10"/>
        <v/>
      </c>
      <c r="AF674" s="97" t="n">
        <f>IF(ISERROR('Bet Log'!$AA674+'Bet Log'!$AC674+'Bet Log'!$AE674), "", 'Bet Log'!$AA674+'Bet Log'!$AC674+'Bet Log'!$AE674)</f>
        <v>0</v>
      </c>
    </row>
    <row r="675" ht="14.25" customHeight="1">
      <c r="A675" s="92" t="str">
        <f>Games!A672</f>
        <v/>
      </c>
      <c r="B675" s="92" t="str">
        <f>IF('Prediction Log'!B690=0, "",'Prediction Log'!B690)</f>
        <v/>
      </c>
      <c r="C675" s="92" t="str">
        <f>IF('Prediction Log'!C690=0, "",'Prediction Log'!C690)</f>
        <v/>
      </c>
      <c r="D675" s="92" t="str">
        <f>IF('Prediction Log'!D690=0, "",'Prediction Log'!D690)</f>
        <v/>
      </c>
      <c r="E675" s="92" t="str">
        <f>IF('Prediction Log'!E690=0, "",'Prediction Log'!E690)</f>
        <v/>
      </c>
      <c r="F675" s="92" t="str">
        <f>IF('Prediction Log'!I690=0, "",'Prediction Log'!I690)</f>
        <v/>
      </c>
      <c r="G675" s="70" t="str">
        <f>IF(ISBLANK(Games!B672), "",'Prediction Log'!$J690)</f>
        <v/>
      </c>
      <c r="H675" s="93" t="str">
        <f>'Prediction Log'!$K690</f>
        <v/>
      </c>
      <c r="I675" s="92" t="str">
        <f>IF(ISBLANK(Games!M672), "",IF(AND(Games!M672="",Games!N672=""),"",IF(ISTEXT(Games!N672), "Side",Games!M672)))</f>
        <v/>
      </c>
      <c r="J675" s="92" t="str">
        <f>IF(ISBLANK(Games!M672), "",IF('Bet Log'!$I675="Spread", Games!O672, ""))</f>
        <v/>
      </c>
      <c r="K675" s="92" t="str">
        <f>IF(ISBLANK(Games!N672), "",IF(ISTEXT(Games!N672), Games!N672, ""))</f>
        <v/>
      </c>
      <c r="L675" s="92" t="str">
        <f>IF(ISBLANK(Games!Q672), "", Games!Q672)</f>
        <v/>
      </c>
      <c r="M675" s="92"/>
      <c r="N675" s="94"/>
      <c r="O675" s="94"/>
      <c r="P675" s="95"/>
      <c r="Q675" s="95"/>
      <c r="R675" s="95"/>
      <c r="S675" s="95"/>
      <c r="T675" s="96" t="n">
        <f t="shared" si="2"/>
        <v>0</v>
      </c>
      <c r="U675" s="96" t="n">
        <f t="shared" si="3"/>
        <v>0</v>
      </c>
      <c r="V675" s="96" t="n">
        <f t="shared" si="4"/>
        <v>0</v>
      </c>
      <c r="W675" s="96" t="n">
        <f t="shared" si="5"/>
        <v>0</v>
      </c>
      <c r="X675" s="96" t="n">
        <f t="shared" si="6"/>
        <v>0</v>
      </c>
      <c r="Y675" s="96" t="n">
        <f t="shared" si="7"/>
        <v>0</v>
      </c>
      <c r="Z675" s="95" t="str">
        <f>IF(OR(ISBLANK('Prediction Log'!N690),ISBLANK('Bet Log'!$N675)), "", IF('Prediction Log'!W690="Y", "W", "L"))</f>
        <v/>
      </c>
      <c r="AA675" s="96" t="str">
        <f t="shared" si="8"/>
        <v/>
      </c>
      <c r="AB675" s="95" t="str">
        <f>IF(OR(ISBLANK('Prediction Log'!N690),ISBLANK('Bet Log'!$O675)), "", IF('Prediction Log'!X690="Y", "W", "L"))</f>
        <v/>
      </c>
      <c r="AC675" s="96" t="str">
        <f t="shared" si="9"/>
        <v/>
      </c>
      <c r="AD675" s="95"/>
      <c r="AE675" s="92" t="str">
        <f t="shared" si="10"/>
        <v/>
      </c>
      <c r="AF675" s="97" t="n">
        <f>IF(ISERROR('Bet Log'!$AA675+'Bet Log'!$AC675+'Bet Log'!$AE675), "", 'Bet Log'!$AA675+'Bet Log'!$AC675+'Bet Log'!$AE675)</f>
        <v>0</v>
      </c>
    </row>
    <row r="676" ht="14.25" customHeight="1">
      <c r="A676" s="92" t="str">
        <f>Games!A673</f>
        <v/>
      </c>
      <c r="B676" s="92" t="str">
        <f>IF('Prediction Log'!B691=0, "",'Prediction Log'!B691)</f>
        <v/>
      </c>
      <c r="C676" s="92" t="str">
        <f>IF('Prediction Log'!C691=0, "",'Prediction Log'!C691)</f>
        <v/>
      </c>
      <c r="D676" s="92" t="str">
        <f>IF('Prediction Log'!D691=0, "",'Prediction Log'!D691)</f>
        <v/>
      </c>
      <c r="E676" s="92" t="str">
        <f>IF('Prediction Log'!E691=0, "",'Prediction Log'!E691)</f>
        <v/>
      </c>
      <c r="F676" s="92" t="str">
        <f>IF('Prediction Log'!I691=0, "",'Prediction Log'!I691)</f>
        <v/>
      </c>
      <c r="G676" s="70" t="str">
        <f>IF(ISBLANK(Games!B673), "",'Prediction Log'!$J691)</f>
        <v/>
      </c>
      <c r="H676" s="93" t="str">
        <f>'Prediction Log'!$K691</f>
        <v/>
      </c>
      <c r="I676" s="92" t="str">
        <f>IF(ISBLANK(Games!M673), "",IF(AND(Games!M673="",Games!N673=""),"",IF(ISTEXT(Games!N673), "Side",Games!M673)))</f>
        <v/>
      </c>
      <c r="J676" s="92" t="str">
        <f>IF(ISBLANK(Games!M673), "",IF('Bet Log'!$I676="Spread", Games!O673, ""))</f>
        <v/>
      </c>
      <c r="K676" s="92" t="str">
        <f>IF(ISBLANK(Games!N673), "",IF(ISTEXT(Games!N673), Games!N673, ""))</f>
        <v/>
      </c>
      <c r="L676" s="92" t="str">
        <f>IF(ISBLANK(Games!Q673), "", Games!Q673)</f>
        <v/>
      </c>
      <c r="M676" s="92"/>
      <c r="N676" s="94"/>
      <c r="O676" s="94"/>
      <c r="P676" s="95"/>
      <c r="Q676" s="95"/>
      <c r="R676" s="95"/>
      <c r="S676" s="95"/>
      <c r="T676" s="96" t="n">
        <f t="shared" si="2"/>
        <v>0</v>
      </c>
      <c r="U676" s="96" t="n">
        <f t="shared" si="3"/>
        <v>0</v>
      </c>
      <c r="V676" s="96" t="n">
        <f t="shared" si="4"/>
        <v>0</v>
      </c>
      <c r="W676" s="96" t="n">
        <f t="shared" si="5"/>
        <v>0</v>
      </c>
      <c r="X676" s="96" t="n">
        <f t="shared" si="6"/>
        <v>0</v>
      </c>
      <c r="Y676" s="96" t="n">
        <f t="shared" si="7"/>
        <v>0</v>
      </c>
      <c r="Z676" s="95" t="str">
        <f>IF(OR(ISBLANK('Prediction Log'!N691),ISBLANK('Bet Log'!$N676)), "", IF('Prediction Log'!W691="Y", "W", "L"))</f>
        <v/>
      </c>
      <c r="AA676" s="96" t="str">
        <f t="shared" si="8"/>
        <v/>
      </c>
      <c r="AB676" s="95" t="str">
        <f>IF(OR(ISBLANK('Prediction Log'!N691),ISBLANK('Bet Log'!$O676)), "", IF('Prediction Log'!X691="Y", "W", "L"))</f>
        <v/>
      </c>
      <c r="AC676" s="96" t="str">
        <f t="shared" si="9"/>
        <v/>
      </c>
      <c r="AD676" s="95"/>
      <c r="AE676" s="92" t="str">
        <f t="shared" si="10"/>
        <v/>
      </c>
      <c r="AF676" s="97" t="n">
        <f>IF(ISERROR('Bet Log'!$AA676+'Bet Log'!$AC676+'Bet Log'!$AE676), "", 'Bet Log'!$AA676+'Bet Log'!$AC676+'Bet Log'!$AE676)</f>
        <v>0</v>
      </c>
    </row>
    <row r="677" ht="14.25" customHeight="1">
      <c r="A677" s="92" t="str">
        <f>Games!A674</f>
        <v/>
      </c>
      <c r="B677" s="92" t="str">
        <f>IF('Prediction Log'!B692=0, "",'Prediction Log'!B692)</f>
        <v/>
      </c>
      <c r="C677" s="92" t="str">
        <f>IF('Prediction Log'!C692=0, "",'Prediction Log'!C692)</f>
        <v/>
      </c>
      <c r="D677" s="92" t="str">
        <f>IF('Prediction Log'!D692=0, "",'Prediction Log'!D692)</f>
        <v/>
      </c>
      <c r="E677" s="92" t="str">
        <f>IF('Prediction Log'!E692=0, "",'Prediction Log'!E692)</f>
        <v/>
      </c>
      <c r="F677" s="92" t="str">
        <f>IF('Prediction Log'!I692=0, "",'Prediction Log'!I692)</f>
        <v/>
      </c>
      <c r="G677" s="70" t="str">
        <f>IF(ISBLANK(Games!B674), "",'Prediction Log'!$J692)</f>
        <v/>
      </c>
      <c r="H677" s="93" t="str">
        <f>'Prediction Log'!$K692</f>
        <v/>
      </c>
      <c r="I677" s="92" t="str">
        <f>IF(ISBLANK(Games!M674), "",IF(AND(Games!M674="",Games!N674=""),"",IF(ISTEXT(Games!N674), "Side",Games!M674)))</f>
        <v/>
      </c>
      <c r="J677" s="92" t="str">
        <f>IF(ISBLANK(Games!M674), "",IF('Bet Log'!$I677="Spread", Games!O674, ""))</f>
        <v/>
      </c>
      <c r="K677" s="92" t="str">
        <f>IF(ISBLANK(Games!N674), "",IF(ISTEXT(Games!N674), Games!N674, ""))</f>
        <v/>
      </c>
      <c r="L677" s="92" t="str">
        <f>IF(ISBLANK(Games!Q674), "", Games!Q674)</f>
        <v/>
      </c>
      <c r="M677" s="92"/>
      <c r="N677" s="94"/>
      <c r="O677" s="94"/>
      <c r="P677" s="95"/>
      <c r="Q677" s="95"/>
      <c r="R677" s="95"/>
      <c r="S677" s="95"/>
      <c r="T677" s="96" t="n">
        <f t="shared" si="2"/>
        <v>0</v>
      </c>
      <c r="U677" s="96" t="n">
        <f t="shared" si="3"/>
        <v>0</v>
      </c>
      <c r="V677" s="96" t="n">
        <f t="shared" si="4"/>
        <v>0</v>
      </c>
      <c r="W677" s="96" t="n">
        <f t="shared" si="5"/>
        <v>0</v>
      </c>
      <c r="X677" s="96" t="n">
        <f t="shared" si="6"/>
        <v>0</v>
      </c>
      <c r="Y677" s="96" t="n">
        <f t="shared" si="7"/>
        <v>0</v>
      </c>
      <c r="Z677" s="95" t="str">
        <f>IF(OR(ISBLANK('Prediction Log'!N692),ISBLANK('Bet Log'!$N677)), "", IF('Prediction Log'!W692="Y", "W", "L"))</f>
        <v/>
      </c>
      <c r="AA677" s="96" t="str">
        <f t="shared" si="8"/>
        <v/>
      </c>
      <c r="AB677" s="95" t="str">
        <f>IF(OR(ISBLANK('Prediction Log'!N692),ISBLANK('Bet Log'!$O677)), "", IF('Prediction Log'!X692="Y", "W", "L"))</f>
        <v/>
      </c>
      <c r="AC677" s="96" t="str">
        <f t="shared" si="9"/>
        <v/>
      </c>
      <c r="AD677" s="95"/>
      <c r="AE677" s="92" t="str">
        <f t="shared" si="10"/>
        <v/>
      </c>
      <c r="AF677" s="97" t="n">
        <f>IF(ISERROR('Bet Log'!$AA677+'Bet Log'!$AC677+'Bet Log'!$AE677), "", 'Bet Log'!$AA677+'Bet Log'!$AC677+'Bet Log'!$AE677)</f>
        <v>0</v>
      </c>
    </row>
    <row r="678" ht="14.25" customHeight="1">
      <c r="A678" s="92" t="str">
        <f>Games!A675</f>
        <v/>
      </c>
      <c r="B678" s="92" t="str">
        <f>IF('Prediction Log'!B693=0, "",'Prediction Log'!B693)</f>
        <v/>
      </c>
      <c r="C678" s="92" t="str">
        <f>IF('Prediction Log'!C693=0, "",'Prediction Log'!C693)</f>
        <v/>
      </c>
      <c r="D678" s="92" t="str">
        <f>IF('Prediction Log'!D693=0, "",'Prediction Log'!D693)</f>
        <v/>
      </c>
      <c r="E678" s="92" t="str">
        <f>IF('Prediction Log'!E693=0, "",'Prediction Log'!E693)</f>
        <v/>
      </c>
      <c r="F678" s="92" t="str">
        <f>IF('Prediction Log'!I693=0, "",'Prediction Log'!I693)</f>
        <v/>
      </c>
      <c r="G678" s="70" t="str">
        <f>IF(ISBLANK(Games!B675), "",'Prediction Log'!$J693)</f>
        <v/>
      </c>
      <c r="H678" s="93" t="str">
        <f>'Prediction Log'!$K693</f>
        <v/>
      </c>
      <c r="I678" s="92" t="str">
        <f>IF(ISBLANK(Games!M675), "",IF(AND(Games!M675="",Games!N675=""),"",IF(ISTEXT(Games!N675), "Side",Games!M675)))</f>
        <v/>
      </c>
      <c r="J678" s="92" t="str">
        <f>IF(ISBLANK(Games!M675), "",IF('Bet Log'!$I678="Spread", Games!O675, ""))</f>
        <v/>
      </c>
      <c r="K678" s="92" t="str">
        <f>IF(ISBLANK(Games!N675), "",IF(ISTEXT(Games!N675), Games!N675, ""))</f>
        <v/>
      </c>
      <c r="L678" s="92" t="str">
        <f>IF(ISBLANK(Games!Q675), "", Games!Q675)</f>
        <v/>
      </c>
      <c r="M678" s="92"/>
      <c r="N678" s="94"/>
      <c r="O678" s="94"/>
      <c r="P678" s="95"/>
      <c r="Q678" s="95"/>
      <c r="R678" s="95"/>
      <c r="S678" s="95"/>
      <c r="T678" s="96" t="n">
        <f t="shared" si="2"/>
        <v>0</v>
      </c>
      <c r="U678" s="96" t="n">
        <f t="shared" si="3"/>
        <v>0</v>
      </c>
      <c r="V678" s="96" t="n">
        <f t="shared" si="4"/>
        <v>0</v>
      </c>
      <c r="W678" s="96" t="n">
        <f t="shared" si="5"/>
        <v>0</v>
      </c>
      <c r="X678" s="96" t="n">
        <f t="shared" si="6"/>
        <v>0</v>
      </c>
      <c r="Y678" s="96" t="n">
        <f t="shared" si="7"/>
        <v>0</v>
      </c>
      <c r="Z678" s="95" t="str">
        <f>IF(OR(ISBLANK('Prediction Log'!N693),ISBLANK('Bet Log'!$N678)), "", IF('Prediction Log'!W693="Y", "W", "L"))</f>
        <v/>
      </c>
      <c r="AA678" s="96" t="str">
        <f t="shared" si="8"/>
        <v/>
      </c>
      <c r="AB678" s="95" t="str">
        <f>IF(OR(ISBLANK('Prediction Log'!N693),ISBLANK('Bet Log'!$O678)), "", IF('Prediction Log'!X693="Y", "W", "L"))</f>
        <v/>
      </c>
      <c r="AC678" s="96" t="str">
        <f t="shared" si="9"/>
        <v/>
      </c>
      <c r="AD678" s="95"/>
      <c r="AE678" s="92" t="str">
        <f t="shared" si="10"/>
        <v/>
      </c>
      <c r="AF678" s="97" t="n">
        <f>IF(ISERROR('Bet Log'!$AA678+'Bet Log'!$AC678+'Bet Log'!$AE678), "", 'Bet Log'!$AA678+'Bet Log'!$AC678+'Bet Log'!$AE678)</f>
        <v>0</v>
      </c>
    </row>
    <row r="679" ht="14.25" customHeight="1">
      <c r="A679" s="92" t="str">
        <f>Games!A676</f>
        <v/>
      </c>
      <c r="B679" s="92" t="str">
        <f>IF('Prediction Log'!B694=0, "",'Prediction Log'!B694)</f>
        <v/>
      </c>
      <c r="C679" s="92" t="str">
        <f>IF('Prediction Log'!C694=0, "",'Prediction Log'!C694)</f>
        <v/>
      </c>
      <c r="D679" s="92" t="str">
        <f>IF('Prediction Log'!D694=0, "",'Prediction Log'!D694)</f>
        <v/>
      </c>
      <c r="E679" s="92" t="str">
        <f>IF('Prediction Log'!E694=0, "",'Prediction Log'!E694)</f>
        <v/>
      </c>
      <c r="F679" s="92" t="str">
        <f>IF('Prediction Log'!I694=0, "",'Prediction Log'!I694)</f>
        <v/>
      </c>
      <c r="G679" s="70" t="str">
        <f>IF(ISBLANK(Games!B676), "",'Prediction Log'!$J694)</f>
        <v/>
      </c>
      <c r="H679" s="93" t="str">
        <f>'Prediction Log'!$K694</f>
        <v/>
      </c>
      <c r="I679" s="92" t="str">
        <f>IF(ISBLANK(Games!M676), "",IF(AND(Games!M676="",Games!N676=""),"",IF(ISTEXT(Games!N676), "Side",Games!M676)))</f>
        <v/>
      </c>
      <c r="J679" s="92" t="str">
        <f>IF(ISBLANK(Games!M676), "",IF('Bet Log'!$I679="Spread", Games!O676, ""))</f>
        <v/>
      </c>
      <c r="K679" s="92" t="str">
        <f>IF(ISBLANK(Games!N676), "",IF(ISTEXT(Games!N676), Games!N676, ""))</f>
        <v/>
      </c>
      <c r="L679" s="92" t="str">
        <f>IF(ISBLANK(Games!Q676), "", Games!Q676)</f>
        <v/>
      </c>
      <c r="M679" s="92"/>
      <c r="N679" s="94"/>
      <c r="O679" s="94"/>
      <c r="P679" s="95"/>
      <c r="Q679" s="95"/>
      <c r="R679" s="95"/>
      <c r="S679" s="95"/>
      <c r="T679" s="96" t="n">
        <f t="shared" si="2"/>
        <v>0</v>
      </c>
      <c r="U679" s="96" t="n">
        <f t="shared" si="3"/>
        <v>0</v>
      </c>
      <c r="V679" s="96" t="n">
        <f t="shared" si="4"/>
        <v>0</v>
      </c>
      <c r="W679" s="96" t="n">
        <f t="shared" si="5"/>
        <v>0</v>
      </c>
      <c r="X679" s="96" t="n">
        <f t="shared" si="6"/>
        <v>0</v>
      </c>
      <c r="Y679" s="96" t="n">
        <f t="shared" si="7"/>
        <v>0</v>
      </c>
      <c r="Z679" s="95" t="str">
        <f>IF(OR(ISBLANK('Prediction Log'!N694),ISBLANK('Bet Log'!$N679)), "", IF('Prediction Log'!W694="Y", "W", "L"))</f>
        <v/>
      </c>
      <c r="AA679" s="96" t="str">
        <f t="shared" si="8"/>
        <v/>
      </c>
      <c r="AB679" s="95" t="str">
        <f>IF(OR(ISBLANK('Prediction Log'!N694),ISBLANK('Bet Log'!$O679)), "", IF('Prediction Log'!X694="Y", "W", "L"))</f>
        <v/>
      </c>
      <c r="AC679" s="96" t="str">
        <f t="shared" si="9"/>
        <v/>
      </c>
      <c r="AD679" s="95"/>
      <c r="AE679" s="92" t="str">
        <f t="shared" si="10"/>
        <v/>
      </c>
      <c r="AF679" s="97" t="n">
        <f>IF(ISERROR('Bet Log'!$AA679+'Bet Log'!$AC679+'Bet Log'!$AE679), "", 'Bet Log'!$AA679+'Bet Log'!$AC679+'Bet Log'!$AE679)</f>
        <v>0</v>
      </c>
    </row>
    <row r="680" ht="14.25" customHeight="1">
      <c r="A680" s="92" t="str">
        <f>Games!A677</f>
        <v/>
      </c>
      <c r="B680" s="92" t="str">
        <f>IF('Prediction Log'!B695=0, "",'Prediction Log'!B695)</f>
        <v/>
      </c>
      <c r="C680" s="92" t="str">
        <f>IF('Prediction Log'!C695=0, "",'Prediction Log'!C695)</f>
        <v/>
      </c>
      <c r="D680" s="92" t="str">
        <f>IF('Prediction Log'!D695=0, "",'Prediction Log'!D695)</f>
        <v/>
      </c>
      <c r="E680" s="92" t="str">
        <f>IF('Prediction Log'!E695=0, "",'Prediction Log'!E695)</f>
        <v/>
      </c>
      <c r="F680" s="92" t="str">
        <f>IF('Prediction Log'!I695=0, "",'Prediction Log'!I695)</f>
        <v/>
      </c>
      <c r="G680" s="70" t="str">
        <f>IF(ISBLANK(Games!B677), "",'Prediction Log'!$J695)</f>
        <v/>
      </c>
      <c r="H680" s="93" t="str">
        <f>'Prediction Log'!$K695</f>
        <v/>
      </c>
      <c r="I680" s="92" t="str">
        <f>IF(ISBLANK(Games!M677), "",IF(AND(Games!M677="",Games!N677=""),"",IF(ISTEXT(Games!N677), "Side",Games!M677)))</f>
        <v/>
      </c>
      <c r="J680" s="92" t="str">
        <f>IF(ISBLANK(Games!M677), "",IF('Bet Log'!$I680="Spread", Games!O677, ""))</f>
        <v/>
      </c>
      <c r="K680" s="92" t="str">
        <f>IF(ISBLANK(Games!N677), "",IF(ISTEXT(Games!N677), Games!N677, ""))</f>
        <v/>
      </c>
      <c r="L680" s="92" t="str">
        <f>IF(ISBLANK(Games!Q677), "", Games!Q677)</f>
        <v/>
      </c>
      <c r="M680" s="92"/>
      <c r="N680" s="94"/>
      <c r="O680" s="94"/>
      <c r="P680" s="95"/>
      <c r="Q680" s="95"/>
      <c r="R680" s="95"/>
      <c r="S680" s="95"/>
      <c r="T680" s="96" t="n">
        <f t="shared" si="2"/>
        <v>0</v>
      </c>
      <c r="U680" s="96" t="n">
        <f t="shared" si="3"/>
        <v>0</v>
      </c>
      <c r="V680" s="96" t="n">
        <f t="shared" si="4"/>
        <v>0</v>
      </c>
      <c r="W680" s="96" t="n">
        <f t="shared" si="5"/>
        <v>0</v>
      </c>
      <c r="X680" s="96" t="n">
        <f t="shared" si="6"/>
        <v>0</v>
      </c>
      <c r="Y680" s="96" t="n">
        <f t="shared" si="7"/>
        <v>0</v>
      </c>
      <c r="Z680" s="95" t="str">
        <f>IF(OR(ISBLANK('Prediction Log'!N695),ISBLANK('Bet Log'!$N680)), "", IF('Prediction Log'!W695="Y", "W", "L"))</f>
        <v/>
      </c>
      <c r="AA680" s="96" t="str">
        <f t="shared" si="8"/>
        <v/>
      </c>
      <c r="AB680" s="95" t="str">
        <f>IF(OR(ISBLANK('Prediction Log'!N695),ISBLANK('Bet Log'!$O680)), "", IF('Prediction Log'!X695="Y", "W", "L"))</f>
        <v/>
      </c>
      <c r="AC680" s="96" t="str">
        <f t="shared" si="9"/>
        <v/>
      </c>
      <c r="AD680" s="95"/>
      <c r="AE680" s="92" t="str">
        <f t="shared" si="10"/>
        <v/>
      </c>
      <c r="AF680" s="97" t="n">
        <f>IF(ISERROR('Bet Log'!$AA680+'Bet Log'!$AC680+'Bet Log'!$AE680), "", 'Bet Log'!$AA680+'Bet Log'!$AC680+'Bet Log'!$AE680)</f>
        <v>0</v>
      </c>
    </row>
    <row r="681" ht="14.25" customHeight="1">
      <c r="A681" s="92" t="str">
        <f>Games!A678</f>
        <v/>
      </c>
      <c r="B681" s="92" t="str">
        <f>IF('Prediction Log'!B696=0, "",'Prediction Log'!B696)</f>
        <v/>
      </c>
      <c r="C681" s="92" t="str">
        <f>IF('Prediction Log'!C696=0, "",'Prediction Log'!C696)</f>
        <v/>
      </c>
      <c r="D681" s="92" t="str">
        <f>IF('Prediction Log'!D696=0, "",'Prediction Log'!D696)</f>
        <v/>
      </c>
      <c r="E681" s="92" t="str">
        <f>IF('Prediction Log'!E696=0, "",'Prediction Log'!E696)</f>
        <v/>
      </c>
      <c r="F681" s="92" t="str">
        <f>IF('Prediction Log'!I696=0, "",'Prediction Log'!I696)</f>
        <v/>
      </c>
      <c r="G681" s="70" t="str">
        <f>IF(ISBLANK(Games!B678), "",'Prediction Log'!$J696)</f>
        <v/>
      </c>
      <c r="H681" s="93" t="str">
        <f>'Prediction Log'!$K696</f>
        <v/>
      </c>
      <c r="I681" s="92" t="str">
        <f>IF(ISBLANK(Games!M678), "",IF(AND(Games!M678="",Games!N678=""),"",IF(ISTEXT(Games!N678), "Side",Games!M678)))</f>
        <v/>
      </c>
      <c r="J681" s="92" t="str">
        <f>IF(ISBLANK(Games!M678), "",IF('Bet Log'!$I681="Spread", Games!O678, ""))</f>
        <v/>
      </c>
      <c r="K681" s="92" t="str">
        <f>IF(ISBLANK(Games!N678), "",IF(ISTEXT(Games!N678), Games!N678, ""))</f>
        <v/>
      </c>
      <c r="L681" s="92" t="str">
        <f>IF(ISBLANK(Games!Q678), "", Games!Q678)</f>
        <v/>
      </c>
      <c r="M681" s="92"/>
      <c r="N681" s="94"/>
      <c r="O681" s="94"/>
      <c r="P681" s="95"/>
      <c r="Q681" s="95"/>
      <c r="R681" s="95"/>
      <c r="S681" s="95"/>
      <c r="T681" s="96" t="n">
        <f t="shared" si="2"/>
        <v>0</v>
      </c>
      <c r="U681" s="96" t="n">
        <f t="shared" si="3"/>
        <v>0</v>
      </c>
      <c r="V681" s="96" t="n">
        <f t="shared" si="4"/>
        <v>0</v>
      </c>
      <c r="W681" s="96" t="n">
        <f t="shared" si="5"/>
        <v>0</v>
      </c>
      <c r="X681" s="96" t="n">
        <f t="shared" si="6"/>
        <v>0</v>
      </c>
      <c r="Y681" s="96" t="n">
        <f t="shared" si="7"/>
        <v>0</v>
      </c>
      <c r="Z681" s="95" t="str">
        <f>IF(OR(ISBLANK('Prediction Log'!N696),ISBLANK('Bet Log'!$N681)), "", IF('Prediction Log'!W696="Y", "W", "L"))</f>
        <v/>
      </c>
      <c r="AA681" s="96" t="str">
        <f t="shared" si="8"/>
        <v/>
      </c>
      <c r="AB681" s="95" t="str">
        <f>IF(OR(ISBLANK('Prediction Log'!N696),ISBLANK('Bet Log'!$O681)), "", IF('Prediction Log'!X696="Y", "W", "L"))</f>
        <v/>
      </c>
      <c r="AC681" s="96" t="str">
        <f t="shared" si="9"/>
        <v/>
      </c>
      <c r="AD681" s="95"/>
      <c r="AE681" s="92" t="str">
        <f t="shared" si="10"/>
        <v/>
      </c>
      <c r="AF681" s="97" t="n">
        <f>IF(ISERROR('Bet Log'!$AA681+'Bet Log'!$AC681+'Bet Log'!$AE681), "", 'Bet Log'!$AA681+'Bet Log'!$AC681+'Bet Log'!$AE681)</f>
        <v>0</v>
      </c>
    </row>
    <row r="682" ht="14.25" customHeight="1">
      <c r="A682" s="92" t="str">
        <f>Games!A679</f>
        <v/>
      </c>
      <c r="B682" s="92" t="str">
        <f>IF('Prediction Log'!B697=0, "",'Prediction Log'!B697)</f>
        <v/>
      </c>
      <c r="C682" s="92" t="str">
        <f>IF('Prediction Log'!C697=0, "",'Prediction Log'!C697)</f>
        <v/>
      </c>
      <c r="D682" s="92" t="str">
        <f>IF('Prediction Log'!D697=0, "",'Prediction Log'!D697)</f>
        <v/>
      </c>
      <c r="E682" s="92" t="str">
        <f>IF('Prediction Log'!E697=0, "",'Prediction Log'!E697)</f>
        <v/>
      </c>
      <c r="F682" s="92" t="str">
        <f>IF('Prediction Log'!I697=0, "",'Prediction Log'!I697)</f>
        <v/>
      </c>
      <c r="G682" s="70" t="str">
        <f>IF(ISBLANK(Games!B679), "",'Prediction Log'!$J697)</f>
        <v/>
      </c>
      <c r="H682" s="93" t="str">
        <f>'Prediction Log'!$K697</f>
        <v/>
      </c>
      <c r="I682" s="92" t="str">
        <f>IF(ISBLANK(Games!M679), "",IF(AND(Games!M679="",Games!N679=""),"",IF(ISTEXT(Games!N679), "Side",Games!M679)))</f>
        <v/>
      </c>
      <c r="J682" s="92" t="str">
        <f>IF(ISBLANK(Games!M679), "",IF('Bet Log'!$I682="Spread", Games!O679, ""))</f>
        <v/>
      </c>
      <c r="K682" s="92" t="str">
        <f>IF(ISBLANK(Games!N679), "",IF(ISTEXT(Games!N679), Games!N679, ""))</f>
        <v/>
      </c>
      <c r="L682" s="92" t="str">
        <f>IF(ISBLANK(Games!Q679), "", Games!Q679)</f>
        <v/>
      </c>
      <c r="M682" s="92"/>
      <c r="N682" s="94"/>
      <c r="O682" s="94"/>
      <c r="P682" s="95"/>
      <c r="Q682" s="95"/>
      <c r="R682" s="95"/>
      <c r="S682" s="95"/>
      <c r="T682" s="96" t="n">
        <f t="shared" si="2"/>
        <v>0</v>
      </c>
      <c r="U682" s="96" t="n">
        <f t="shared" si="3"/>
        <v>0</v>
      </c>
      <c r="V682" s="96" t="n">
        <f t="shared" si="4"/>
        <v>0</v>
      </c>
      <c r="W682" s="96" t="n">
        <f t="shared" si="5"/>
        <v>0</v>
      </c>
      <c r="X682" s="96" t="n">
        <f t="shared" si="6"/>
        <v>0</v>
      </c>
      <c r="Y682" s="96" t="n">
        <f t="shared" si="7"/>
        <v>0</v>
      </c>
      <c r="Z682" s="95" t="str">
        <f>IF(OR(ISBLANK('Prediction Log'!N697),ISBLANK('Bet Log'!$N682)), "", IF('Prediction Log'!W697="Y", "W", "L"))</f>
        <v/>
      </c>
      <c r="AA682" s="96" t="str">
        <f t="shared" si="8"/>
        <v/>
      </c>
      <c r="AB682" s="95" t="str">
        <f>IF(OR(ISBLANK('Prediction Log'!N697),ISBLANK('Bet Log'!$O682)), "", IF('Prediction Log'!X697="Y", "W", "L"))</f>
        <v/>
      </c>
      <c r="AC682" s="96" t="str">
        <f t="shared" si="9"/>
        <v/>
      </c>
      <c r="AD682" s="95"/>
      <c r="AE682" s="92" t="str">
        <f t="shared" si="10"/>
        <v/>
      </c>
      <c r="AF682" s="97" t="n">
        <f>IF(ISERROR('Bet Log'!$AA682+'Bet Log'!$AC682+'Bet Log'!$AE682), "", 'Bet Log'!$AA682+'Bet Log'!$AC682+'Bet Log'!$AE682)</f>
        <v>0</v>
      </c>
    </row>
    <row r="683" ht="14.25" customHeight="1">
      <c r="A683" s="92" t="str">
        <f>Games!A680</f>
        <v/>
      </c>
      <c r="B683" s="92" t="str">
        <f>IF('Prediction Log'!B698=0, "",'Prediction Log'!B698)</f>
        <v/>
      </c>
      <c r="C683" s="92" t="str">
        <f>IF('Prediction Log'!C698=0, "",'Prediction Log'!C698)</f>
        <v/>
      </c>
      <c r="D683" s="92" t="str">
        <f>IF('Prediction Log'!D698=0, "",'Prediction Log'!D698)</f>
        <v/>
      </c>
      <c r="E683" s="92" t="str">
        <f>IF('Prediction Log'!E698=0, "",'Prediction Log'!E698)</f>
        <v/>
      </c>
      <c r="F683" s="92" t="str">
        <f>IF('Prediction Log'!I698=0, "",'Prediction Log'!I698)</f>
        <v/>
      </c>
      <c r="G683" s="70" t="str">
        <f>IF(ISBLANK(Games!B680), "",'Prediction Log'!$J698)</f>
        <v/>
      </c>
      <c r="H683" s="93" t="str">
        <f>'Prediction Log'!$K698</f>
        <v/>
      </c>
      <c r="I683" s="92" t="str">
        <f>IF(ISBLANK(Games!M680), "",IF(AND(Games!M680="",Games!N680=""),"",IF(ISTEXT(Games!N680), "Side",Games!M680)))</f>
        <v/>
      </c>
      <c r="J683" s="92" t="str">
        <f>IF(ISBLANK(Games!M680), "",IF('Bet Log'!$I683="Spread", Games!O680, ""))</f>
        <v/>
      </c>
      <c r="K683" s="92" t="str">
        <f>IF(ISBLANK(Games!N680), "",IF(ISTEXT(Games!N680), Games!N680, ""))</f>
        <v/>
      </c>
      <c r="L683" s="92" t="str">
        <f>IF(ISBLANK(Games!Q680), "", Games!Q680)</f>
        <v/>
      </c>
      <c r="M683" s="92"/>
      <c r="N683" s="94"/>
      <c r="O683" s="94"/>
      <c r="P683" s="95"/>
      <c r="Q683" s="95"/>
      <c r="R683" s="95"/>
      <c r="S683" s="95"/>
      <c r="T683" s="96" t="n">
        <f t="shared" si="2"/>
        <v>0</v>
      </c>
      <c r="U683" s="96" t="n">
        <f t="shared" si="3"/>
        <v>0</v>
      </c>
      <c r="V683" s="96" t="n">
        <f t="shared" si="4"/>
        <v>0</v>
      </c>
      <c r="W683" s="96" t="n">
        <f t="shared" si="5"/>
        <v>0</v>
      </c>
      <c r="X683" s="96" t="n">
        <f t="shared" si="6"/>
        <v>0</v>
      </c>
      <c r="Y683" s="96" t="n">
        <f t="shared" si="7"/>
        <v>0</v>
      </c>
      <c r="Z683" s="95" t="str">
        <f>IF(OR(ISBLANK('Prediction Log'!N698),ISBLANK('Bet Log'!$N683)), "", IF('Prediction Log'!W698="Y", "W", "L"))</f>
        <v/>
      </c>
      <c r="AA683" s="96" t="str">
        <f t="shared" si="8"/>
        <v/>
      </c>
      <c r="AB683" s="95" t="str">
        <f>IF(OR(ISBLANK('Prediction Log'!N698),ISBLANK('Bet Log'!$O683)), "", IF('Prediction Log'!X698="Y", "W", "L"))</f>
        <v/>
      </c>
      <c r="AC683" s="96" t="str">
        <f t="shared" si="9"/>
        <v/>
      </c>
      <c r="AD683" s="95"/>
      <c r="AE683" s="92" t="str">
        <f t="shared" si="10"/>
        <v/>
      </c>
      <c r="AF683" s="97" t="n">
        <f>IF(ISERROR('Bet Log'!$AA683+'Bet Log'!$AC683+'Bet Log'!$AE683), "", 'Bet Log'!$AA683+'Bet Log'!$AC683+'Bet Log'!$AE683)</f>
        <v>0</v>
      </c>
    </row>
    <row r="684" ht="14.25" customHeight="1">
      <c r="A684" s="92" t="str">
        <f>Games!A681</f>
        <v/>
      </c>
      <c r="B684" s="92" t="str">
        <f>IF('Prediction Log'!B699=0, "",'Prediction Log'!B699)</f>
        <v/>
      </c>
      <c r="C684" s="92" t="str">
        <f>IF('Prediction Log'!C699=0, "",'Prediction Log'!C699)</f>
        <v/>
      </c>
      <c r="D684" s="92" t="str">
        <f>IF('Prediction Log'!D699=0, "",'Prediction Log'!D699)</f>
        <v/>
      </c>
      <c r="E684" s="92" t="str">
        <f>IF('Prediction Log'!E699=0, "",'Prediction Log'!E699)</f>
        <v/>
      </c>
      <c r="F684" s="92" t="str">
        <f>IF('Prediction Log'!I699=0, "",'Prediction Log'!I699)</f>
        <v/>
      </c>
      <c r="G684" s="70" t="str">
        <f>IF(ISBLANK(Games!B681), "",'Prediction Log'!$J699)</f>
        <v/>
      </c>
      <c r="H684" s="93" t="str">
        <f>'Prediction Log'!$K699</f>
        <v/>
      </c>
      <c r="I684" s="92" t="str">
        <f>IF(ISBLANK(Games!M681), "",IF(AND(Games!M681="",Games!N681=""),"",IF(ISTEXT(Games!N681), "Side",Games!M681)))</f>
        <v/>
      </c>
      <c r="J684" s="92" t="str">
        <f>IF(ISBLANK(Games!M681), "",IF('Bet Log'!$I684="Spread", Games!O681, ""))</f>
        <v/>
      </c>
      <c r="K684" s="92" t="str">
        <f>IF(ISBLANK(Games!N681), "",IF(ISTEXT(Games!N681), Games!N681, ""))</f>
        <v/>
      </c>
      <c r="L684" s="92" t="str">
        <f>IF(ISBLANK(Games!Q681), "", Games!Q681)</f>
        <v/>
      </c>
      <c r="M684" s="92"/>
      <c r="N684" s="94"/>
      <c r="O684" s="94"/>
      <c r="P684" s="95"/>
      <c r="Q684" s="95"/>
      <c r="R684" s="95"/>
      <c r="S684" s="95"/>
      <c r="T684" s="96" t="n">
        <f t="shared" si="2"/>
        <v>0</v>
      </c>
      <c r="U684" s="96" t="n">
        <f t="shared" si="3"/>
        <v>0</v>
      </c>
      <c r="V684" s="96" t="n">
        <f t="shared" si="4"/>
        <v>0</v>
      </c>
      <c r="W684" s="96" t="n">
        <f t="shared" si="5"/>
        <v>0</v>
      </c>
      <c r="X684" s="96" t="n">
        <f t="shared" si="6"/>
        <v>0</v>
      </c>
      <c r="Y684" s="96" t="n">
        <f t="shared" si="7"/>
        <v>0</v>
      </c>
      <c r="Z684" s="95" t="str">
        <f>IF(OR(ISBLANK('Prediction Log'!N699),ISBLANK('Bet Log'!$N684)), "", IF('Prediction Log'!W699="Y", "W", "L"))</f>
        <v/>
      </c>
      <c r="AA684" s="96" t="str">
        <f t="shared" si="8"/>
        <v/>
      </c>
      <c r="AB684" s="95" t="str">
        <f>IF(OR(ISBLANK('Prediction Log'!N699),ISBLANK('Bet Log'!$O684)), "", IF('Prediction Log'!X699="Y", "W", "L"))</f>
        <v/>
      </c>
      <c r="AC684" s="96" t="str">
        <f t="shared" si="9"/>
        <v/>
      </c>
      <c r="AD684" s="95"/>
      <c r="AE684" s="92" t="str">
        <f t="shared" si="10"/>
        <v/>
      </c>
      <c r="AF684" s="97" t="n">
        <f>IF(ISERROR('Bet Log'!$AA684+'Bet Log'!$AC684+'Bet Log'!$AE684), "", 'Bet Log'!$AA684+'Bet Log'!$AC684+'Bet Log'!$AE684)</f>
        <v>0</v>
      </c>
    </row>
    <row r="685" ht="14.25" customHeight="1">
      <c r="A685" s="92" t="str">
        <f>Games!A682</f>
        <v/>
      </c>
      <c r="B685" s="92" t="str">
        <f>IF('Prediction Log'!B700=0, "",'Prediction Log'!B700)</f>
        <v/>
      </c>
      <c r="C685" s="92" t="str">
        <f>IF('Prediction Log'!C700=0, "",'Prediction Log'!C700)</f>
        <v/>
      </c>
      <c r="D685" s="92" t="str">
        <f>IF('Prediction Log'!D700=0, "",'Prediction Log'!D700)</f>
        <v/>
      </c>
      <c r="E685" s="92" t="str">
        <f>IF('Prediction Log'!E700=0, "",'Prediction Log'!E700)</f>
        <v/>
      </c>
      <c r="F685" s="92" t="str">
        <f>IF('Prediction Log'!I700=0, "",'Prediction Log'!I700)</f>
        <v/>
      </c>
      <c r="G685" s="70" t="str">
        <f>IF(ISBLANK(Games!B682), "",'Prediction Log'!$J700)</f>
        <v/>
      </c>
      <c r="H685" s="93" t="str">
        <f>'Prediction Log'!$K700</f>
        <v/>
      </c>
      <c r="I685" s="92" t="str">
        <f>IF(ISBLANK(Games!M682), "",IF(AND(Games!M682="",Games!N682=""),"",IF(ISTEXT(Games!N682), "Side",Games!M682)))</f>
        <v/>
      </c>
      <c r="J685" s="92" t="str">
        <f>IF(ISBLANK(Games!M682), "",IF('Bet Log'!$I685="Spread", Games!O682, ""))</f>
        <v/>
      </c>
      <c r="K685" s="92" t="str">
        <f>IF(ISBLANK(Games!N682), "",IF(ISTEXT(Games!N682), Games!N682, ""))</f>
        <v/>
      </c>
      <c r="L685" s="92" t="str">
        <f>IF(ISBLANK(Games!Q682), "", Games!Q682)</f>
        <v/>
      </c>
      <c r="M685" s="92"/>
      <c r="N685" s="94"/>
      <c r="O685" s="94"/>
      <c r="P685" s="95"/>
      <c r="Q685" s="95"/>
      <c r="R685" s="95"/>
      <c r="S685" s="95"/>
      <c r="T685" s="96" t="n">
        <f t="shared" si="2"/>
        <v>0</v>
      </c>
      <c r="U685" s="96" t="n">
        <f t="shared" si="3"/>
        <v>0</v>
      </c>
      <c r="V685" s="96" t="n">
        <f t="shared" si="4"/>
        <v>0</v>
      </c>
      <c r="W685" s="96" t="n">
        <f t="shared" si="5"/>
        <v>0</v>
      </c>
      <c r="X685" s="96" t="n">
        <f t="shared" si="6"/>
        <v>0</v>
      </c>
      <c r="Y685" s="96" t="n">
        <f t="shared" si="7"/>
        <v>0</v>
      </c>
      <c r="Z685" s="95" t="str">
        <f>IF(OR(ISBLANK('Prediction Log'!N700),ISBLANK('Bet Log'!$N685)), "", IF('Prediction Log'!W700="Y", "W", "L"))</f>
        <v/>
      </c>
      <c r="AA685" s="96" t="str">
        <f t="shared" si="8"/>
        <v/>
      </c>
      <c r="AB685" s="95" t="str">
        <f>IF(OR(ISBLANK('Prediction Log'!N700),ISBLANK('Bet Log'!$O685)), "", IF('Prediction Log'!X700="Y", "W", "L"))</f>
        <v/>
      </c>
      <c r="AC685" s="96" t="str">
        <f t="shared" si="9"/>
        <v/>
      </c>
      <c r="AD685" s="95"/>
      <c r="AE685" s="92" t="str">
        <f t="shared" si="10"/>
        <v/>
      </c>
      <c r="AF685" s="97" t="n">
        <f>IF(ISERROR('Bet Log'!$AA685+'Bet Log'!$AC685+'Bet Log'!$AE685), "", 'Bet Log'!$AA685+'Bet Log'!$AC685+'Bet Log'!$AE685)</f>
        <v>0</v>
      </c>
    </row>
    <row r="686" ht="14.25" customHeight="1">
      <c r="A686" s="92" t="str">
        <f>Games!A683</f>
        <v/>
      </c>
      <c r="B686" s="92" t="str">
        <f>IF('Prediction Log'!B701=0, "",'Prediction Log'!B701)</f>
        <v/>
      </c>
      <c r="C686" s="92" t="str">
        <f>IF('Prediction Log'!C701=0, "",'Prediction Log'!C701)</f>
        <v/>
      </c>
      <c r="D686" s="92" t="str">
        <f>IF('Prediction Log'!D701=0, "",'Prediction Log'!D701)</f>
        <v/>
      </c>
      <c r="E686" s="92" t="str">
        <f>IF('Prediction Log'!E701=0, "",'Prediction Log'!E701)</f>
        <v/>
      </c>
      <c r="F686" s="92" t="str">
        <f>IF('Prediction Log'!I701=0, "",'Prediction Log'!I701)</f>
        <v/>
      </c>
      <c r="G686" s="70" t="str">
        <f>IF(ISBLANK(Games!B683), "",'Prediction Log'!$J701)</f>
        <v/>
      </c>
      <c r="H686" s="93" t="str">
        <f>'Prediction Log'!$K701</f>
        <v/>
      </c>
      <c r="I686" s="92" t="str">
        <f>IF(ISBLANK(Games!M683), "",IF(AND(Games!M683="",Games!N683=""),"",IF(ISTEXT(Games!N683), "Side",Games!M683)))</f>
        <v/>
      </c>
      <c r="J686" s="92" t="str">
        <f>IF(ISBLANK(Games!M683), "",IF('Bet Log'!$I686="Spread", Games!O683, ""))</f>
        <v/>
      </c>
      <c r="K686" s="92" t="str">
        <f>IF(ISBLANK(Games!N683), "",IF(ISTEXT(Games!N683), Games!N683, ""))</f>
        <v/>
      </c>
      <c r="L686" s="92" t="str">
        <f>IF(ISBLANK(Games!Q683), "", Games!Q683)</f>
        <v/>
      </c>
      <c r="M686" s="92"/>
      <c r="N686" s="94"/>
      <c r="O686" s="94"/>
      <c r="P686" s="95"/>
      <c r="Q686" s="95"/>
      <c r="R686" s="95"/>
      <c r="S686" s="95"/>
      <c r="T686" s="96" t="n">
        <f t="shared" si="2"/>
        <v>0</v>
      </c>
      <c r="U686" s="96" t="n">
        <f t="shared" si="3"/>
        <v>0</v>
      </c>
      <c r="V686" s="96" t="n">
        <f t="shared" si="4"/>
        <v>0</v>
      </c>
      <c r="W686" s="96" t="n">
        <f t="shared" si="5"/>
        <v>0</v>
      </c>
      <c r="X686" s="96" t="n">
        <f t="shared" si="6"/>
        <v>0</v>
      </c>
      <c r="Y686" s="96" t="n">
        <f t="shared" si="7"/>
        <v>0</v>
      </c>
      <c r="Z686" s="95" t="str">
        <f>IF(OR(ISBLANK('Prediction Log'!N701),ISBLANK('Bet Log'!$N686)), "", IF('Prediction Log'!W701="Y", "W", "L"))</f>
        <v/>
      </c>
      <c r="AA686" s="96" t="str">
        <f t="shared" si="8"/>
        <v/>
      </c>
      <c r="AB686" s="95" t="str">
        <f>IF(OR(ISBLANK('Prediction Log'!N701),ISBLANK('Bet Log'!$O686)), "", IF('Prediction Log'!X701="Y", "W", "L"))</f>
        <v/>
      </c>
      <c r="AC686" s="96" t="str">
        <f t="shared" si="9"/>
        <v/>
      </c>
      <c r="AD686" s="95"/>
      <c r="AE686" s="92" t="str">
        <f t="shared" si="10"/>
        <v/>
      </c>
      <c r="AF686" s="97" t="n">
        <f>IF(ISERROR('Bet Log'!$AA686+'Bet Log'!$AC686+'Bet Log'!$AE686), "", 'Bet Log'!$AA686+'Bet Log'!$AC686+'Bet Log'!$AE686)</f>
        <v>0</v>
      </c>
    </row>
    <row r="687" ht="14.25" customHeight="1">
      <c r="A687" s="92" t="str">
        <f>Games!A684</f>
        <v/>
      </c>
      <c r="B687" s="92" t="str">
        <f>IF('Prediction Log'!B702=0, "",'Prediction Log'!B702)</f>
        <v/>
      </c>
      <c r="C687" s="92" t="str">
        <f>IF('Prediction Log'!C702=0, "",'Prediction Log'!C702)</f>
        <v/>
      </c>
      <c r="D687" s="92" t="str">
        <f>IF('Prediction Log'!D702=0, "",'Prediction Log'!D702)</f>
        <v/>
      </c>
      <c r="E687" s="92" t="str">
        <f>IF('Prediction Log'!E702=0, "",'Prediction Log'!E702)</f>
        <v/>
      </c>
      <c r="F687" s="92" t="str">
        <f>IF('Prediction Log'!I702=0, "",'Prediction Log'!I702)</f>
        <v/>
      </c>
      <c r="G687" s="70" t="str">
        <f>IF(ISBLANK(Games!B684), "",'Prediction Log'!$J702)</f>
        <v/>
      </c>
      <c r="H687" s="93" t="str">
        <f>'Prediction Log'!$K702</f>
        <v/>
      </c>
      <c r="I687" s="92" t="str">
        <f>IF(ISBLANK(Games!M684), "",IF(AND(Games!M684="",Games!N684=""),"",IF(ISTEXT(Games!N684), "Side",Games!M684)))</f>
        <v/>
      </c>
      <c r="J687" s="92" t="str">
        <f>IF(ISBLANK(Games!M684), "",IF('Bet Log'!$I687="Spread", Games!O684, ""))</f>
        <v/>
      </c>
      <c r="K687" s="92" t="str">
        <f>IF(ISBLANK(Games!N684), "",IF(ISTEXT(Games!N684), Games!N684, ""))</f>
        <v/>
      </c>
      <c r="L687" s="92" t="str">
        <f>IF(ISBLANK(Games!Q684), "", Games!Q684)</f>
        <v/>
      </c>
      <c r="M687" s="92"/>
      <c r="N687" s="94"/>
      <c r="O687" s="94"/>
      <c r="P687" s="95"/>
      <c r="Q687" s="95"/>
      <c r="R687" s="95"/>
      <c r="S687" s="95"/>
      <c r="T687" s="96" t="n">
        <f t="shared" si="2"/>
        <v>0</v>
      </c>
      <c r="U687" s="96" t="n">
        <f t="shared" si="3"/>
        <v>0</v>
      </c>
      <c r="V687" s="96" t="n">
        <f t="shared" si="4"/>
        <v>0</v>
      </c>
      <c r="W687" s="96" t="n">
        <f t="shared" si="5"/>
        <v>0</v>
      </c>
      <c r="X687" s="96" t="n">
        <f t="shared" si="6"/>
        <v>0</v>
      </c>
      <c r="Y687" s="96" t="n">
        <f t="shared" si="7"/>
        <v>0</v>
      </c>
      <c r="Z687" s="95" t="str">
        <f>IF(OR(ISBLANK('Prediction Log'!N702),ISBLANK('Bet Log'!$N687)), "", IF('Prediction Log'!W702="Y", "W", "L"))</f>
        <v/>
      </c>
      <c r="AA687" s="96" t="str">
        <f t="shared" si="8"/>
        <v/>
      </c>
      <c r="AB687" s="95" t="str">
        <f>IF(OR(ISBLANK('Prediction Log'!N702),ISBLANK('Bet Log'!$O687)), "", IF('Prediction Log'!X702="Y", "W", "L"))</f>
        <v/>
      </c>
      <c r="AC687" s="96" t="str">
        <f t="shared" si="9"/>
        <v/>
      </c>
      <c r="AD687" s="95"/>
      <c r="AE687" s="92" t="str">
        <f t="shared" si="10"/>
        <v/>
      </c>
      <c r="AF687" s="97" t="n">
        <f>IF(ISERROR('Bet Log'!$AA687+'Bet Log'!$AC687+'Bet Log'!$AE687), "", 'Bet Log'!$AA687+'Bet Log'!$AC687+'Bet Log'!$AE687)</f>
        <v>0</v>
      </c>
    </row>
    <row r="688" ht="14.25" customHeight="1">
      <c r="A688" s="92" t="str">
        <f>Games!A685</f>
        <v/>
      </c>
      <c r="B688" s="92" t="str">
        <f>IF('Prediction Log'!B703=0, "",'Prediction Log'!B703)</f>
        <v/>
      </c>
      <c r="C688" s="92" t="str">
        <f>IF('Prediction Log'!C703=0, "",'Prediction Log'!C703)</f>
        <v/>
      </c>
      <c r="D688" s="92" t="str">
        <f>IF('Prediction Log'!D703=0, "",'Prediction Log'!D703)</f>
        <v/>
      </c>
      <c r="E688" s="92" t="str">
        <f>IF('Prediction Log'!E703=0, "",'Prediction Log'!E703)</f>
        <v/>
      </c>
      <c r="F688" s="92" t="str">
        <f>IF('Prediction Log'!I703=0, "",'Prediction Log'!I703)</f>
        <v/>
      </c>
      <c r="G688" s="70" t="str">
        <f>IF(ISBLANK(Games!B685), "",'Prediction Log'!$J703)</f>
        <v/>
      </c>
      <c r="H688" s="93" t="str">
        <f>'Prediction Log'!$K703</f>
        <v/>
      </c>
      <c r="I688" s="92" t="str">
        <f>IF(ISBLANK(Games!M685), "",IF(AND(Games!M685="",Games!N685=""),"",IF(ISTEXT(Games!N685), "Side",Games!M685)))</f>
        <v/>
      </c>
      <c r="J688" s="92" t="str">
        <f>IF(ISBLANK(Games!M685), "",IF('Bet Log'!$I688="Spread", Games!O685, ""))</f>
        <v/>
      </c>
      <c r="K688" s="92" t="str">
        <f>IF(ISBLANK(Games!N685), "",IF(ISTEXT(Games!N685), Games!N685, ""))</f>
        <v/>
      </c>
      <c r="L688" s="92" t="str">
        <f>IF(ISBLANK(Games!Q685), "", Games!Q685)</f>
        <v/>
      </c>
      <c r="M688" s="92"/>
      <c r="N688" s="94"/>
      <c r="O688" s="94"/>
      <c r="P688" s="95"/>
      <c r="Q688" s="95"/>
      <c r="R688" s="95"/>
      <c r="S688" s="95"/>
      <c r="T688" s="96" t="n">
        <f t="shared" si="2"/>
        <v>0</v>
      </c>
      <c r="U688" s="96" t="n">
        <f t="shared" si="3"/>
        <v>0</v>
      </c>
      <c r="V688" s="96" t="n">
        <f t="shared" si="4"/>
        <v>0</v>
      </c>
      <c r="W688" s="96" t="n">
        <f t="shared" si="5"/>
        <v>0</v>
      </c>
      <c r="X688" s="96" t="n">
        <f t="shared" si="6"/>
        <v>0</v>
      </c>
      <c r="Y688" s="96" t="n">
        <f t="shared" si="7"/>
        <v>0</v>
      </c>
      <c r="Z688" s="95" t="str">
        <f>IF(OR(ISBLANK('Prediction Log'!N703),ISBLANK('Bet Log'!$N688)), "", IF('Prediction Log'!W703="Y", "W", "L"))</f>
        <v/>
      </c>
      <c r="AA688" s="96" t="str">
        <f t="shared" si="8"/>
        <v/>
      </c>
      <c r="AB688" s="95" t="str">
        <f>IF(OR(ISBLANK('Prediction Log'!N703),ISBLANK('Bet Log'!$O688)), "", IF('Prediction Log'!X703="Y", "W", "L"))</f>
        <v/>
      </c>
      <c r="AC688" s="96" t="str">
        <f t="shared" si="9"/>
        <v/>
      </c>
      <c r="AD688" s="95"/>
      <c r="AE688" s="92" t="str">
        <f t="shared" si="10"/>
        <v/>
      </c>
      <c r="AF688" s="97" t="n">
        <f>IF(ISERROR('Bet Log'!$AA688+'Bet Log'!$AC688+'Bet Log'!$AE688), "", 'Bet Log'!$AA688+'Bet Log'!$AC688+'Bet Log'!$AE688)</f>
        <v>0</v>
      </c>
    </row>
    <row r="689" ht="14.25" customHeight="1">
      <c r="A689" s="92" t="str">
        <f>Games!A686</f>
        <v/>
      </c>
      <c r="B689" s="92" t="str">
        <f>IF('Prediction Log'!B704=0, "",'Prediction Log'!B704)</f>
        <v/>
      </c>
      <c r="C689" s="92" t="str">
        <f>IF('Prediction Log'!C704=0, "",'Prediction Log'!C704)</f>
        <v/>
      </c>
      <c r="D689" s="92" t="str">
        <f>IF('Prediction Log'!D704=0, "",'Prediction Log'!D704)</f>
        <v/>
      </c>
      <c r="E689" s="92" t="str">
        <f>IF('Prediction Log'!E704=0, "",'Prediction Log'!E704)</f>
        <v/>
      </c>
      <c r="F689" s="92" t="str">
        <f>IF('Prediction Log'!I704=0, "",'Prediction Log'!I704)</f>
        <v/>
      </c>
      <c r="G689" s="70" t="str">
        <f>IF(ISBLANK(Games!B686), "",'Prediction Log'!$J704)</f>
        <v/>
      </c>
      <c r="H689" s="93" t="str">
        <f>'Prediction Log'!$K704</f>
        <v/>
      </c>
      <c r="I689" s="92" t="str">
        <f>IF(ISBLANK(Games!M686), "",IF(AND(Games!M686="",Games!N686=""),"",IF(ISTEXT(Games!N686), "Side",Games!M686)))</f>
        <v/>
      </c>
      <c r="J689" s="92" t="str">
        <f>IF(ISBLANK(Games!M686), "",IF('Bet Log'!$I689="Spread", Games!O686, ""))</f>
        <v/>
      </c>
      <c r="K689" s="92" t="str">
        <f>IF(ISBLANK(Games!N686), "",IF(ISTEXT(Games!N686), Games!N686, ""))</f>
        <v/>
      </c>
      <c r="L689" s="92" t="str">
        <f>IF(ISBLANK(Games!Q686), "", Games!Q686)</f>
        <v/>
      </c>
      <c r="M689" s="92"/>
      <c r="N689" s="94"/>
      <c r="O689" s="94"/>
      <c r="P689" s="95"/>
      <c r="Q689" s="95"/>
      <c r="R689" s="95"/>
      <c r="S689" s="95"/>
      <c r="T689" s="96" t="n">
        <f t="shared" si="2"/>
        <v>0</v>
      </c>
      <c r="U689" s="96" t="n">
        <f t="shared" si="3"/>
        <v>0</v>
      </c>
      <c r="V689" s="96" t="n">
        <f t="shared" si="4"/>
        <v>0</v>
      </c>
      <c r="W689" s="96" t="n">
        <f t="shared" si="5"/>
        <v>0</v>
      </c>
      <c r="X689" s="96" t="n">
        <f t="shared" si="6"/>
        <v>0</v>
      </c>
      <c r="Y689" s="96" t="n">
        <f t="shared" si="7"/>
        <v>0</v>
      </c>
      <c r="Z689" s="95" t="str">
        <f>IF(OR(ISBLANK('Prediction Log'!N704),ISBLANK('Bet Log'!$N689)), "", IF('Prediction Log'!W704="Y", "W", "L"))</f>
        <v/>
      </c>
      <c r="AA689" s="96" t="str">
        <f t="shared" si="8"/>
        <v/>
      </c>
      <c r="AB689" s="95" t="str">
        <f>IF(OR(ISBLANK('Prediction Log'!N704),ISBLANK('Bet Log'!$O689)), "", IF('Prediction Log'!X704="Y", "W", "L"))</f>
        <v/>
      </c>
      <c r="AC689" s="96" t="str">
        <f t="shared" si="9"/>
        <v/>
      </c>
      <c r="AD689" s="95"/>
      <c r="AE689" s="92" t="str">
        <f t="shared" si="10"/>
        <v/>
      </c>
      <c r="AF689" s="97" t="n">
        <f>IF(ISERROR('Bet Log'!$AA689+'Bet Log'!$AC689+'Bet Log'!$AE689), "", 'Bet Log'!$AA689+'Bet Log'!$AC689+'Bet Log'!$AE689)</f>
        <v>0</v>
      </c>
    </row>
    <row r="690" ht="14.25" customHeight="1">
      <c r="A690" s="92" t="str">
        <f>Games!A687</f>
        <v/>
      </c>
      <c r="B690" s="92" t="str">
        <f>IF('Prediction Log'!B705=0, "",'Prediction Log'!B705)</f>
        <v/>
      </c>
      <c r="C690" s="92" t="str">
        <f>IF('Prediction Log'!C705=0, "",'Prediction Log'!C705)</f>
        <v/>
      </c>
      <c r="D690" s="92" t="str">
        <f>IF('Prediction Log'!D705=0, "",'Prediction Log'!D705)</f>
        <v/>
      </c>
      <c r="E690" s="92" t="str">
        <f>IF('Prediction Log'!E705=0, "",'Prediction Log'!E705)</f>
        <v/>
      </c>
      <c r="F690" s="92" t="str">
        <f>IF('Prediction Log'!I705=0, "",'Prediction Log'!I705)</f>
        <v/>
      </c>
      <c r="G690" s="70" t="str">
        <f>IF(ISBLANK(Games!B687), "",'Prediction Log'!$J705)</f>
        <v/>
      </c>
      <c r="H690" s="93" t="str">
        <f>'Prediction Log'!$K705</f>
        <v/>
      </c>
      <c r="I690" s="92" t="str">
        <f>IF(ISBLANK(Games!M687), "",IF(AND(Games!M687="",Games!N687=""),"",IF(ISTEXT(Games!N687), "Side",Games!M687)))</f>
        <v/>
      </c>
      <c r="J690" s="92" t="str">
        <f>IF(ISBLANK(Games!M687), "",IF('Bet Log'!$I690="Spread", Games!O687, ""))</f>
        <v/>
      </c>
      <c r="K690" s="92" t="str">
        <f>IF(ISBLANK(Games!N687), "",IF(ISTEXT(Games!N687), Games!N687, ""))</f>
        <v/>
      </c>
      <c r="L690" s="92" t="str">
        <f>IF(ISBLANK(Games!Q687), "", Games!Q687)</f>
        <v/>
      </c>
      <c r="M690" s="92"/>
      <c r="N690" s="94"/>
      <c r="O690" s="94"/>
      <c r="P690" s="95"/>
      <c r="Q690" s="95"/>
      <c r="R690" s="95"/>
      <c r="S690" s="95"/>
      <c r="T690" s="96" t="n">
        <f t="shared" si="2"/>
        <v>0</v>
      </c>
      <c r="U690" s="96" t="n">
        <f t="shared" si="3"/>
        <v>0</v>
      </c>
      <c r="V690" s="96" t="n">
        <f t="shared" si="4"/>
        <v>0</v>
      </c>
      <c r="W690" s="96" t="n">
        <f t="shared" si="5"/>
        <v>0</v>
      </c>
      <c r="X690" s="96" t="n">
        <f t="shared" si="6"/>
        <v>0</v>
      </c>
      <c r="Y690" s="96" t="n">
        <f t="shared" si="7"/>
        <v>0</v>
      </c>
      <c r="Z690" s="95" t="str">
        <f>IF(OR(ISBLANK('Prediction Log'!N705),ISBLANK('Bet Log'!$N690)), "", IF('Prediction Log'!W705="Y", "W", "L"))</f>
        <v/>
      </c>
      <c r="AA690" s="96" t="str">
        <f t="shared" si="8"/>
        <v/>
      </c>
      <c r="AB690" s="95" t="str">
        <f>IF(OR(ISBLANK('Prediction Log'!N705),ISBLANK('Bet Log'!$O690)), "", IF('Prediction Log'!X705="Y", "W", "L"))</f>
        <v/>
      </c>
      <c r="AC690" s="96" t="str">
        <f t="shared" si="9"/>
        <v/>
      </c>
      <c r="AD690" s="95"/>
      <c r="AE690" s="92" t="str">
        <f t="shared" si="10"/>
        <v/>
      </c>
      <c r="AF690" s="97" t="n">
        <f>IF(ISERROR('Bet Log'!$AA690+'Bet Log'!$AC690+'Bet Log'!$AE690), "", 'Bet Log'!$AA690+'Bet Log'!$AC690+'Bet Log'!$AE690)</f>
        <v>0</v>
      </c>
    </row>
    <row r="691" ht="14.25" customHeight="1">
      <c r="A691" s="92" t="str">
        <f>Games!A688</f>
        <v/>
      </c>
      <c r="B691" s="92" t="str">
        <f>IF('Prediction Log'!B706=0, "",'Prediction Log'!B706)</f>
        <v/>
      </c>
      <c r="C691" s="92" t="str">
        <f>IF('Prediction Log'!C706=0, "",'Prediction Log'!C706)</f>
        <v/>
      </c>
      <c r="D691" s="92" t="str">
        <f>IF('Prediction Log'!D706=0, "",'Prediction Log'!D706)</f>
        <v/>
      </c>
      <c r="E691" s="92" t="str">
        <f>IF('Prediction Log'!E706=0, "",'Prediction Log'!E706)</f>
        <v/>
      </c>
      <c r="F691" s="92" t="str">
        <f>IF('Prediction Log'!I706=0, "",'Prediction Log'!I706)</f>
        <v/>
      </c>
      <c r="G691" s="70" t="str">
        <f>IF(ISBLANK(Games!B688), "",'Prediction Log'!$J706)</f>
        <v/>
      </c>
      <c r="H691" s="93" t="str">
        <f>'Prediction Log'!$K706</f>
        <v/>
      </c>
      <c r="I691" s="92" t="str">
        <f>IF(ISBLANK(Games!M688), "",IF(AND(Games!M688="",Games!N688=""),"",IF(ISTEXT(Games!N688), "Side",Games!M688)))</f>
        <v/>
      </c>
      <c r="J691" s="92" t="str">
        <f>IF(ISBLANK(Games!M688), "",IF('Bet Log'!$I691="Spread", Games!O688, ""))</f>
        <v/>
      </c>
      <c r="K691" s="92" t="str">
        <f>IF(ISBLANK(Games!N688), "",IF(ISTEXT(Games!N688), Games!N688, ""))</f>
        <v/>
      </c>
      <c r="L691" s="92" t="str">
        <f>IF(ISBLANK(Games!Q688), "", Games!Q688)</f>
        <v/>
      </c>
      <c r="M691" s="92"/>
      <c r="N691" s="94"/>
      <c r="O691" s="94"/>
      <c r="P691" s="95"/>
      <c r="Q691" s="95"/>
      <c r="R691" s="95"/>
      <c r="S691" s="95"/>
      <c r="T691" s="96" t="n">
        <f t="shared" si="2"/>
        <v>0</v>
      </c>
      <c r="U691" s="96" t="n">
        <f t="shared" si="3"/>
        <v>0</v>
      </c>
      <c r="V691" s="96" t="n">
        <f t="shared" si="4"/>
        <v>0</v>
      </c>
      <c r="W691" s="96" t="n">
        <f t="shared" si="5"/>
        <v>0</v>
      </c>
      <c r="X691" s="96" t="n">
        <f t="shared" si="6"/>
        <v>0</v>
      </c>
      <c r="Y691" s="96" t="n">
        <f t="shared" si="7"/>
        <v>0</v>
      </c>
      <c r="Z691" s="95" t="str">
        <f>IF(OR(ISBLANK('Prediction Log'!N706),ISBLANK('Bet Log'!$N691)), "", IF('Prediction Log'!W706="Y", "W", "L"))</f>
        <v/>
      </c>
      <c r="AA691" s="96" t="str">
        <f t="shared" si="8"/>
        <v/>
      </c>
      <c r="AB691" s="95" t="str">
        <f>IF(OR(ISBLANK('Prediction Log'!N706),ISBLANK('Bet Log'!$O691)), "", IF('Prediction Log'!X706="Y", "W", "L"))</f>
        <v/>
      </c>
      <c r="AC691" s="96" t="str">
        <f t="shared" si="9"/>
        <v/>
      </c>
      <c r="AD691" s="95"/>
      <c r="AE691" s="92" t="str">
        <f t="shared" si="10"/>
        <v/>
      </c>
      <c r="AF691" s="97" t="n">
        <f>IF(ISERROR('Bet Log'!$AA691+'Bet Log'!$AC691+'Bet Log'!$AE691), "", 'Bet Log'!$AA691+'Bet Log'!$AC691+'Bet Log'!$AE691)</f>
        <v>0</v>
      </c>
    </row>
    <row r="692" ht="14.25" customHeight="1">
      <c r="A692" s="92" t="str">
        <f>Games!A689</f>
        <v/>
      </c>
      <c r="B692" s="92" t="str">
        <f>IF('Prediction Log'!B707=0, "",'Prediction Log'!B707)</f>
        <v/>
      </c>
      <c r="C692" s="92" t="str">
        <f>IF('Prediction Log'!C707=0, "",'Prediction Log'!C707)</f>
        <v/>
      </c>
      <c r="D692" s="92" t="str">
        <f>IF('Prediction Log'!D707=0, "",'Prediction Log'!D707)</f>
        <v/>
      </c>
      <c r="E692" s="92" t="str">
        <f>IF('Prediction Log'!E707=0, "",'Prediction Log'!E707)</f>
        <v/>
      </c>
      <c r="F692" s="92" t="str">
        <f>IF('Prediction Log'!I707=0, "",'Prediction Log'!I707)</f>
        <v/>
      </c>
      <c r="G692" s="70" t="str">
        <f>IF(ISBLANK(Games!B689), "",'Prediction Log'!$J707)</f>
        <v/>
      </c>
      <c r="H692" s="93" t="str">
        <f>'Prediction Log'!$K707</f>
        <v/>
      </c>
      <c r="I692" s="92" t="str">
        <f>IF(ISBLANK(Games!M689), "",IF(AND(Games!M689="",Games!N689=""),"",IF(ISTEXT(Games!N689), "Side",Games!M689)))</f>
        <v/>
      </c>
      <c r="J692" s="92" t="str">
        <f>IF(ISBLANK(Games!M689), "",IF('Bet Log'!$I692="Spread", Games!O689, ""))</f>
        <v/>
      </c>
      <c r="K692" s="92" t="str">
        <f>IF(ISBLANK(Games!N689), "",IF(ISTEXT(Games!N689), Games!N689, ""))</f>
        <v/>
      </c>
      <c r="L692" s="92" t="str">
        <f>IF(ISBLANK(Games!Q689), "", Games!Q689)</f>
        <v/>
      </c>
      <c r="M692" s="92"/>
      <c r="N692" s="94"/>
      <c r="O692" s="94"/>
      <c r="P692" s="95"/>
      <c r="Q692" s="95"/>
      <c r="R692" s="95"/>
      <c r="S692" s="95"/>
      <c r="T692" s="96" t="n">
        <f t="shared" si="2"/>
        <v>0</v>
      </c>
      <c r="U692" s="96" t="n">
        <f t="shared" si="3"/>
        <v>0</v>
      </c>
      <c r="V692" s="96" t="n">
        <f t="shared" si="4"/>
        <v>0</v>
      </c>
      <c r="W692" s="96" t="n">
        <f t="shared" si="5"/>
        <v>0</v>
      </c>
      <c r="X692" s="96" t="n">
        <f t="shared" si="6"/>
        <v>0</v>
      </c>
      <c r="Y692" s="96" t="n">
        <f t="shared" si="7"/>
        <v>0</v>
      </c>
      <c r="Z692" s="95" t="str">
        <f>IF(OR(ISBLANK('Prediction Log'!N707),ISBLANK('Bet Log'!$N692)), "", IF('Prediction Log'!W707="Y", "W", "L"))</f>
        <v/>
      </c>
      <c r="AA692" s="96" t="str">
        <f t="shared" si="8"/>
        <v/>
      </c>
      <c r="AB692" s="95" t="str">
        <f>IF(OR(ISBLANK('Prediction Log'!N707),ISBLANK('Bet Log'!$O692)), "", IF('Prediction Log'!X707="Y", "W", "L"))</f>
        <v/>
      </c>
      <c r="AC692" s="96" t="str">
        <f t="shared" si="9"/>
        <v/>
      </c>
      <c r="AD692" s="95"/>
      <c r="AE692" s="92" t="str">
        <f t="shared" si="10"/>
        <v/>
      </c>
      <c r="AF692" s="97" t="n">
        <f>IF(ISERROR('Bet Log'!$AA692+'Bet Log'!$AC692+'Bet Log'!$AE692), "", 'Bet Log'!$AA692+'Bet Log'!$AC692+'Bet Log'!$AE692)</f>
        <v>0</v>
      </c>
    </row>
    <row r="693" ht="14.25" customHeight="1">
      <c r="A693" s="92" t="str">
        <f>Games!A690</f>
        <v/>
      </c>
      <c r="B693" s="92" t="str">
        <f>IF('Prediction Log'!B708=0, "",'Prediction Log'!B708)</f>
        <v/>
      </c>
      <c r="C693" s="92" t="str">
        <f>IF('Prediction Log'!C708=0, "",'Prediction Log'!C708)</f>
        <v/>
      </c>
      <c r="D693" s="92" t="str">
        <f>IF('Prediction Log'!D708=0, "",'Prediction Log'!D708)</f>
        <v/>
      </c>
      <c r="E693" s="92" t="str">
        <f>IF('Prediction Log'!E708=0, "",'Prediction Log'!E708)</f>
        <v/>
      </c>
      <c r="F693" s="92" t="str">
        <f>IF('Prediction Log'!I708=0, "",'Prediction Log'!I708)</f>
        <v/>
      </c>
      <c r="G693" s="70" t="str">
        <f>IF(ISBLANK(Games!B690), "",'Prediction Log'!$J708)</f>
        <v/>
      </c>
      <c r="H693" s="93" t="str">
        <f>'Prediction Log'!$K708</f>
        <v/>
      </c>
      <c r="I693" s="92" t="str">
        <f>IF(ISBLANK(Games!M690), "",IF(AND(Games!M690="",Games!N690=""),"",IF(ISTEXT(Games!N690), "Side",Games!M690)))</f>
        <v/>
      </c>
      <c r="J693" s="92" t="str">
        <f>IF(ISBLANK(Games!M690), "",IF('Bet Log'!$I693="Spread", Games!O690, ""))</f>
        <v/>
      </c>
      <c r="K693" s="92" t="str">
        <f>IF(ISBLANK(Games!N690), "",IF(ISTEXT(Games!N690), Games!N690, ""))</f>
        <v/>
      </c>
      <c r="L693" s="92" t="str">
        <f>IF(ISBLANK(Games!Q690), "", Games!Q690)</f>
        <v/>
      </c>
      <c r="M693" s="92"/>
      <c r="N693" s="94"/>
      <c r="O693" s="94"/>
      <c r="P693" s="95"/>
      <c r="Q693" s="95"/>
      <c r="R693" s="95"/>
      <c r="S693" s="95"/>
      <c r="T693" s="96" t="n">
        <f t="shared" si="2"/>
        <v>0</v>
      </c>
      <c r="U693" s="96" t="n">
        <f t="shared" si="3"/>
        <v>0</v>
      </c>
      <c r="V693" s="96" t="n">
        <f t="shared" si="4"/>
        <v>0</v>
      </c>
      <c r="W693" s="96" t="n">
        <f t="shared" si="5"/>
        <v>0</v>
      </c>
      <c r="X693" s="96" t="n">
        <f t="shared" si="6"/>
        <v>0</v>
      </c>
      <c r="Y693" s="96" t="n">
        <f t="shared" si="7"/>
        <v>0</v>
      </c>
      <c r="Z693" s="95" t="str">
        <f>IF(OR(ISBLANK('Prediction Log'!N708),ISBLANK('Bet Log'!$N693)), "", IF('Prediction Log'!W708="Y", "W", "L"))</f>
        <v/>
      </c>
      <c r="AA693" s="96" t="str">
        <f t="shared" si="8"/>
        <v/>
      </c>
      <c r="AB693" s="95" t="str">
        <f>IF(OR(ISBLANK('Prediction Log'!N708),ISBLANK('Bet Log'!$O693)), "", IF('Prediction Log'!X708="Y", "W", "L"))</f>
        <v/>
      </c>
      <c r="AC693" s="96" t="str">
        <f t="shared" si="9"/>
        <v/>
      </c>
      <c r="AD693" s="95"/>
      <c r="AE693" s="92" t="str">
        <f t="shared" si="10"/>
        <v/>
      </c>
      <c r="AF693" s="97" t="n">
        <f>IF(ISERROR('Bet Log'!$AA693+'Bet Log'!$AC693+'Bet Log'!$AE693), "", 'Bet Log'!$AA693+'Bet Log'!$AC693+'Bet Log'!$AE693)</f>
        <v>0</v>
      </c>
    </row>
    <row r="694" ht="14.25" customHeight="1">
      <c r="A694" s="92" t="str">
        <f>Games!A691</f>
        <v/>
      </c>
      <c r="B694" s="92" t="str">
        <f>IF('Prediction Log'!B709=0, "",'Prediction Log'!B709)</f>
        <v/>
      </c>
      <c r="C694" s="92" t="str">
        <f>IF('Prediction Log'!C709=0, "",'Prediction Log'!C709)</f>
        <v/>
      </c>
      <c r="D694" s="92" t="str">
        <f>IF('Prediction Log'!D709=0, "",'Prediction Log'!D709)</f>
        <v/>
      </c>
      <c r="E694" s="92" t="str">
        <f>IF('Prediction Log'!E709=0, "",'Prediction Log'!E709)</f>
        <v/>
      </c>
      <c r="F694" s="92" t="str">
        <f>IF('Prediction Log'!I709=0, "",'Prediction Log'!I709)</f>
        <v/>
      </c>
      <c r="G694" s="70" t="str">
        <f>IF(ISBLANK(Games!B691), "",'Prediction Log'!$J709)</f>
        <v/>
      </c>
      <c r="H694" s="93" t="str">
        <f>'Prediction Log'!$K709</f>
        <v/>
      </c>
      <c r="I694" s="92" t="str">
        <f>IF(ISBLANK(Games!M691), "",IF(AND(Games!M691="",Games!N691=""),"",IF(ISTEXT(Games!N691), "Side",Games!M691)))</f>
        <v/>
      </c>
      <c r="J694" s="92" t="str">
        <f>IF(ISBLANK(Games!M691), "",IF('Bet Log'!$I694="Spread", Games!O691, ""))</f>
        <v/>
      </c>
      <c r="K694" s="92" t="str">
        <f>IF(ISBLANK(Games!N691), "",IF(ISTEXT(Games!N691), Games!N691, ""))</f>
        <v/>
      </c>
      <c r="L694" s="92" t="str">
        <f>IF(ISBLANK(Games!Q691), "", Games!Q691)</f>
        <v/>
      </c>
      <c r="M694" s="92"/>
      <c r="N694" s="94"/>
      <c r="O694" s="94"/>
      <c r="P694" s="95"/>
      <c r="Q694" s="95"/>
      <c r="R694" s="95"/>
      <c r="S694" s="95"/>
      <c r="T694" s="96" t="n">
        <f t="shared" si="2"/>
        <v>0</v>
      </c>
      <c r="U694" s="96" t="n">
        <f t="shared" si="3"/>
        <v>0</v>
      </c>
      <c r="V694" s="96" t="n">
        <f t="shared" si="4"/>
        <v>0</v>
      </c>
      <c r="W694" s="96" t="n">
        <f t="shared" si="5"/>
        <v>0</v>
      </c>
      <c r="X694" s="96" t="n">
        <f t="shared" si="6"/>
        <v>0</v>
      </c>
      <c r="Y694" s="96" t="n">
        <f t="shared" si="7"/>
        <v>0</v>
      </c>
      <c r="Z694" s="95" t="str">
        <f>IF(OR(ISBLANK('Prediction Log'!N709),ISBLANK('Bet Log'!$N694)), "", IF('Prediction Log'!W709="Y", "W", "L"))</f>
        <v/>
      </c>
      <c r="AA694" s="96" t="str">
        <f t="shared" si="8"/>
        <v/>
      </c>
      <c r="AB694" s="95" t="str">
        <f>IF(OR(ISBLANK('Prediction Log'!N709),ISBLANK('Bet Log'!$O694)), "", IF('Prediction Log'!X709="Y", "W", "L"))</f>
        <v/>
      </c>
      <c r="AC694" s="96" t="str">
        <f t="shared" si="9"/>
        <v/>
      </c>
      <c r="AD694" s="95"/>
      <c r="AE694" s="92" t="str">
        <f t="shared" si="10"/>
        <v/>
      </c>
      <c r="AF694" s="97" t="n">
        <f>IF(ISERROR('Bet Log'!$AA694+'Bet Log'!$AC694+'Bet Log'!$AE694), "", 'Bet Log'!$AA694+'Bet Log'!$AC694+'Bet Log'!$AE694)</f>
        <v>0</v>
      </c>
    </row>
    <row r="695" ht="14.25" customHeight="1">
      <c r="A695" s="92" t="str">
        <f>Games!A692</f>
        <v/>
      </c>
      <c r="B695" s="92" t="str">
        <f>IF('Prediction Log'!B710=0, "",'Prediction Log'!B710)</f>
        <v/>
      </c>
      <c r="C695" s="92" t="str">
        <f>IF('Prediction Log'!C710=0, "",'Prediction Log'!C710)</f>
        <v/>
      </c>
      <c r="D695" s="92" t="str">
        <f>IF('Prediction Log'!D710=0, "",'Prediction Log'!D710)</f>
        <v/>
      </c>
      <c r="E695" s="92" t="str">
        <f>IF('Prediction Log'!E710=0, "",'Prediction Log'!E710)</f>
        <v/>
      </c>
      <c r="F695" s="92" t="str">
        <f>IF('Prediction Log'!I710=0, "",'Prediction Log'!I710)</f>
        <v/>
      </c>
      <c r="G695" s="70" t="str">
        <f>IF(ISBLANK(Games!B692), "",'Prediction Log'!$J710)</f>
        <v/>
      </c>
      <c r="H695" s="93" t="str">
        <f>'Prediction Log'!$K710</f>
        <v/>
      </c>
      <c r="I695" s="92" t="str">
        <f>IF(ISBLANK(Games!M692), "",IF(AND(Games!M692="",Games!N692=""),"",IF(ISTEXT(Games!N692), "Side",Games!M692)))</f>
        <v/>
      </c>
      <c r="J695" s="92" t="str">
        <f>IF(ISBLANK(Games!M692), "",IF('Bet Log'!$I695="Spread", Games!O692, ""))</f>
        <v/>
      </c>
      <c r="K695" s="92" t="str">
        <f>IF(ISBLANK(Games!N692), "",IF(ISTEXT(Games!N692), Games!N692, ""))</f>
        <v/>
      </c>
      <c r="L695" s="92" t="str">
        <f>IF(ISBLANK(Games!Q692), "", Games!Q692)</f>
        <v/>
      </c>
      <c r="M695" s="92"/>
      <c r="N695" s="94"/>
      <c r="O695" s="94"/>
      <c r="P695" s="95"/>
      <c r="Q695" s="95"/>
      <c r="R695" s="95"/>
      <c r="S695" s="95"/>
      <c r="T695" s="96" t="n">
        <f t="shared" si="2"/>
        <v>0</v>
      </c>
      <c r="U695" s="96" t="n">
        <f t="shared" si="3"/>
        <v>0</v>
      </c>
      <c r="V695" s="96" t="n">
        <f t="shared" si="4"/>
        <v>0</v>
      </c>
      <c r="W695" s="96" t="n">
        <f t="shared" si="5"/>
        <v>0</v>
      </c>
      <c r="X695" s="96" t="n">
        <f t="shared" si="6"/>
        <v>0</v>
      </c>
      <c r="Y695" s="96" t="n">
        <f t="shared" si="7"/>
        <v>0</v>
      </c>
      <c r="Z695" s="95" t="str">
        <f>IF(OR(ISBLANK('Prediction Log'!N710),ISBLANK('Bet Log'!$N695)), "", IF('Prediction Log'!W710="Y", "W", "L"))</f>
        <v/>
      </c>
      <c r="AA695" s="96" t="str">
        <f t="shared" si="8"/>
        <v/>
      </c>
      <c r="AB695" s="95" t="str">
        <f>IF(OR(ISBLANK('Prediction Log'!N710),ISBLANK('Bet Log'!$O695)), "", IF('Prediction Log'!X710="Y", "W", "L"))</f>
        <v/>
      </c>
      <c r="AC695" s="96" t="str">
        <f t="shared" si="9"/>
        <v/>
      </c>
      <c r="AD695" s="95"/>
      <c r="AE695" s="92" t="str">
        <f t="shared" si="10"/>
        <v/>
      </c>
      <c r="AF695" s="97" t="n">
        <f>IF(ISERROR('Bet Log'!$AA695+'Bet Log'!$AC695+'Bet Log'!$AE695), "", 'Bet Log'!$AA695+'Bet Log'!$AC695+'Bet Log'!$AE695)</f>
        <v>0</v>
      </c>
    </row>
    <row r="696" ht="14.25" customHeight="1">
      <c r="A696" s="92" t="str">
        <f>Games!A693</f>
        <v/>
      </c>
      <c r="B696" s="92" t="str">
        <f>IF('Prediction Log'!B711=0, "",'Prediction Log'!B711)</f>
        <v/>
      </c>
      <c r="C696" s="92" t="str">
        <f>IF('Prediction Log'!C711=0, "",'Prediction Log'!C711)</f>
        <v/>
      </c>
      <c r="D696" s="92" t="str">
        <f>IF('Prediction Log'!D711=0, "",'Prediction Log'!D711)</f>
        <v/>
      </c>
      <c r="E696" s="92" t="str">
        <f>IF('Prediction Log'!E711=0, "",'Prediction Log'!E711)</f>
        <v/>
      </c>
      <c r="F696" s="92" t="str">
        <f>IF('Prediction Log'!I711=0, "",'Prediction Log'!I711)</f>
        <v/>
      </c>
      <c r="G696" s="70" t="str">
        <f>IF(ISBLANK(Games!B693), "",'Prediction Log'!$J711)</f>
        <v/>
      </c>
      <c r="H696" s="93" t="str">
        <f>'Prediction Log'!$K711</f>
        <v/>
      </c>
      <c r="I696" s="92" t="str">
        <f>IF(ISBLANK(Games!M693), "",IF(AND(Games!M693="",Games!N693=""),"",IF(ISTEXT(Games!N693), "Side",Games!M693)))</f>
        <v/>
      </c>
      <c r="J696" s="92" t="str">
        <f>IF(ISBLANK(Games!M693), "",IF('Bet Log'!$I696="Spread", Games!O693, ""))</f>
        <v/>
      </c>
      <c r="K696" s="92" t="str">
        <f>IF(ISBLANK(Games!N693), "",IF(ISTEXT(Games!N693), Games!N693, ""))</f>
        <v/>
      </c>
      <c r="L696" s="92" t="str">
        <f>IF(ISBLANK(Games!Q693), "", Games!Q693)</f>
        <v/>
      </c>
      <c r="M696" s="92"/>
      <c r="N696" s="94"/>
      <c r="O696" s="94"/>
      <c r="P696" s="95"/>
      <c r="Q696" s="95"/>
      <c r="R696" s="95"/>
      <c r="S696" s="95"/>
      <c r="T696" s="96" t="n">
        <f t="shared" si="2"/>
        <v>0</v>
      </c>
      <c r="U696" s="96" t="n">
        <f t="shared" si="3"/>
        <v>0</v>
      </c>
      <c r="V696" s="96" t="n">
        <f t="shared" si="4"/>
        <v>0</v>
      </c>
      <c r="W696" s="96" t="n">
        <f t="shared" si="5"/>
        <v>0</v>
      </c>
      <c r="X696" s="96" t="n">
        <f t="shared" si="6"/>
        <v>0</v>
      </c>
      <c r="Y696" s="96" t="n">
        <f t="shared" si="7"/>
        <v>0</v>
      </c>
      <c r="Z696" s="95" t="str">
        <f>IF(OR(ISBLANK('Prediction Log'!N711),ISBLANK('Bet Log'!$N696)), "", IF('Prediction Log'!W711="Y", "W", "L"))</f>
        <v/>
      </c>
      <c r="AA696" s="96" t="str">
        <f t="shared" si="8"/>
        <v/>
      </c>
      <c r="AB696" s="95" t="str">
        <f>IF(OR(ISBLANK('Prediction Log'!N711),ISBLANK('Bet Log'!$O696)), "", IF('Prediction Log'!X711="Y", "W", "L"))</f>
        <v/>
      </c>
      <c r="AC696" s="96" t="str">
        <f t="shared" si="9"/>
        <v/>
      </c>
      <c r="AD696" s="95"/>
      <c r="AE696" s="92" t="str">
        <f t="shared" si="10"/>
        <v/>
      </c>
      <c r="AF696" s="97" t="n">
        <f>IF(ISERROR('Bet Log'!$AA696+'Bet Log'!$AC696+'Bet Log'!$AE696), "", 'Bet Log'!$AA696+'Bet Log'!$AC696+'Bet Log'!$AE696)</f>
        <v>0</v>
      </c>
    </row>
    <row r="697" ht="14.25" customHeight="1">
      <c r="A697" s="92" t="str">
        <f>Games!A694</f>
        <v/>
      </c>
      <c r="B697" s="92" t="str">
        <f>IF('Prediction Log'!B712=0, "",'Prediction Log'!B712)</f>
        <v/>
      </c>
      <c r="C697" s="92" t="str">
        <f>IF('Prediction Log'!C712=0, "",'Prediction Log'!C712)</f>
        <v/>
      </c>
      <c r="D697" s="92" t="str">
        <f>IF('Prediction Log'!D712=0, "",'Prediction Log'!D712)</f>
        <v/>
      </c>
      <c r="E697" s="92" t="str">
        <f>IF('Prediction Log'!E712=0, "",'Prediction Log'!E712)</f>
        <v/>
      </c>
      <c r="F697" s="92" t="str">
        <f>IF('Prediction Log'!I712=0, "",'Prediction Log'!I712)</f>
        <v/>
      </c>
      <c r="G697" s="70" t="str">
        <f>IF(ISBLANK(Games!B694), "",'Prediction Log'!$J712)</f>
        <v/>
      </c>
      <c r="H697" s="93" t="str">
        <f>'Prediction Log'!$K712</f>
        <v/>
      </c>
      <c r="I697" s="92" t="str">
        <f>IF(ISBLANK(Games!M694), "",IF(AND(Games!M694="",Games!N694=""),"",IF(ISTEXT(Games!N694), "Side",Games!M694)))</f>
        <v/>
      </c>
      <c r="J697" s="92" t="str">
        <f>IF(ISBLANK(Games!M694), "",IF('Bet Log'!$I697="Spread", Games!O694, ""))</f>
        <v/>
      </c>
      <c r="K697" s="92" t="str">
        <f>IF(ISBLANK(Games!N694), "",IF(ISTEXT(Games!N694), Games!N694, ""))</f>
        <v/>
      </c>
      <c r="L697" s="92" t="str">
        <f>IF(ISBLANK(Games!Q694), "", Games!Q694)</f>
        <v/>
      </c>
      <c r="M697" s="92"/>
      <c r="N697" s="94"/>
      <c r="O697" s="94"/>
      <c r="P697" s="95"/>
      <c r="Q697" s="95"/>
      <c r="R697" s="95"/>
      <c r="S697" s="95"/>
      <c r="T697" s="96" t="n">
        <f t="shared" si="2"/>
        <v>0</v>
      </c>
      <c r="U697" s="96" t="n">
        <f t="shared" si="3"/>
        <v>0</v>
      </c>
      <c r="V697" s="96" t="n">
        <f t="shared" si="4"/>
        <v>0</v>
      </c>
      <c r="W697" s="96" t="n">
        <f t="shared" si="5"/>
        <v>0</v>
      </c>
      <c r="X697" s="96" t="n">
        <f t="shared" si="6"/>
        <v>0</v>
      </c>
      <c r="Y697" s="96" t="n">
        <f t="shared" si="7"/>
        <v>0</v>
      </c>
      <c r="Z697" s="95" t="str">
        <f>IF(OR(ISBLANK('Prediction Log'!N712),ISBLANK('Bet Log'!$N697)), "", IF('Prediction Log'!W712="Y", "W", "L"))</f>
        <v/>
      </c>
      <c r="AA697" s="96" t="str">
        <f t="shared" si="8"/>
        <v/>
      </c>
      <c r="AB697" s="95" t="str">
        <f>IF(OR(ISBLANK('Prediction Log'!N712),ISBLANK('Bet Log'!$O697)), "", IF('Prediction Log'!X712="Y", "W", "L"))</f>
        <v/>
      </c>
      <c r="AC697" s="96" t="str">
        <f t="shared" si="9"/>
        <v/>
      </c>
      <c r="AD697" s="95"/>
      <c r="AE697" s="92" t="str">
        <f t="shared" si="10"/>
        <v/>
      </c>
      <c r="AF697" s="97" t="n">
        <f>IF(ISERROR('Bet Log'!$AA697+'Bet Log'!$AC697+'Bet Log'!$AE697), "", 'Bet Log'!$AA697+'Bet Log'!$AC697+'Bet Log'!$AE697)</f>
        <v>0</v>
      </c>
    </row>
    <row r="698" ht="14.25" customHeight="1">
      <c r="A698" s="92" t="str">
        <f>Games!A695</f>
        <v/>
      </c>
      <c r="B698" s="92" t="str">
        <f>IF('Prediction Log'!B713=0, "",'Prediction Log'!B713)</f>
        <v/>
      </c>
      <c r="C698" s="92" t="str">
        <f>IF('Prediction Log'!C713=0, "",'Prediction Log'!C713)</f>
        <v/>
      </c>
      <c r="D698" s="92" t="str">
        <f>IF('Prediction Log'!D713=0, "",'Prediction Log'!D713)</f>
        <v/>
      </c>
      <c r="E698" s="92" t="str">
        <f>IF('Prediction Log'!E713=0, "",'Prediction Log'!E713)</f>
        <v/>
      </c>
      <c r="F698" s="92" t="str">
        <f>IF('Prediction Log'!I713=0, "",'Prediction Log'!I713)</f>
        <v/>
      </c>
      <c r="G698" s="70" t="str">
        <f>IF(ISBLANK(Games!B695), "",'Prediction Log'!$J713)</f>
        <v/>
      </c>
      <c r="H698" s="93" t="str">
        <f>'Prediction Log'!$K713</f>
        <v/>
      </c>
      <c r="I698" s="92" t="str">
        <f>IF(ISBLANK(Games!M695), "",IF(AND(Games!M695="",Games!N695=""),"",IF(ISTEXT(Games!N695), "Side",Games!M695)))</f>
        <v/>
      </c>
      <c r="J698" s="92" t="str">
        <f>IF(ISBLANK(Games!M695), "",IF('Bet Log'!$I698="Spread", Games!O695, ""))</f>
        <v/>
      </c>
      <c r="K698" s="92" t="str">
        <f>IF(ISBLANK(Games!N695), "",IF(ISTEXT(Games!N695), Games!N695, ""))</f>
        <v/>
      </c>
      <c r="L698" s="92" t="str">
        <f>IF(ISBLANK(Games!Q695), "", Games!Q695)</f>
        <v/>
      </c>
      <c r="M698" s="92"/>
      <c r="N698" s="94"/>
      <c r="O698" s="94"/>
      <c r="P698" s="95"/>
      <c r="Q698" s="95"/>
      <c r="R698" s="95"/>
      <c r="S698" s="95"/>
      <c r="T698" s="96" t="n">
        <f t="shared" si="2"/>
        <v>0</v>
      </c>
      <c r="U698" s="96" t="n">
        <f t="shared" si="3"/>
        <v>0</v>
      </c>
      <c r="V698" s="96" t="n">
        <f t="shared" si="4"/>
        <v>0</v>
      </c>
      <c r="W698" s="96" t="n">
        <f t="shared" si="5"/>
        <v>0</v>
      </c>
      <c r="X698" s="96" t="n">
        <f t="shared" si="6"/>
        <v>0</v>
      </c>
      <c r="Y698" s="96" t="n">
        <f t="shared" si="7"/>
        <v>0</v>
      </c>
      <c r="Z698" s="95" t="str">
        <f>IF(OR(ISBLANK('Prediction Log'!N713),ISBLANK('Bet Log'!$N698)), "", IF('Prediction Log'!W713="Y", "W", "L"))</f>
        <v/>
      </c>
      <c r="AA698" s="96" t="str">
        <f t="shared" si="8"/>
        <v/>
      </c>
      <c r="AB698" s="95" t="str">
        <f>IF(OR(ISBLANK('Prediction Log'!N713),ISBLANK('Bet Log'!$O698)), "", IF('Prediction Log'!X713="Y", "W", "L"))</f>
        <v/>
      </c>
      <c r="AC698" s="96" t="str">
        <f t="shared" si="9"/>
        <v/>
      </c>
      <c r="AD698" s="95"/>
      <c r="AE698" s="92" t="str">
        <f t="shared" si="10"/>
        <v/>
      </c>
      <c r="AF698" s="97" t="n">
        <f>IF(ISERROR('Bet Log'!$AA698+'Bet Log'!$AC698+'Bet Log'!$AE698), "", 'Bet Log'!$AA698+'Bet Log'!$AC698+'Bet Log'!$AE698)</f>
        <v>0</v>
      </c>
    </row>
    <row r="699" ht="14.25" customHeight="1">
      <c r="A699" s="92" t="str">
        <f>Games!A696</f>
        <v/>
      </c>
      <c r="B699" s="92" t="str">
        <f>IF('Prediction Log'!B714=0, "",'Prediction Log'!B714)</f>
        <v/>
      </c>
      <c r="C699" s="92" t="str">
        <f>IF('Prediction Log'!C714=0, "",'Prediction Log'!C714)</f>
        <v/>
      </c>
      <c r="D699" s="92" t="str">
        <f>IF('Prediction Log'!D714=0, "",'Prediction Log'!D714)</f>
        <v/>
      </c>
      <c r="E699" s="92" t="str">
        <f>IF('Prediction Log'!E714=0, "",'Prediction Log'!E714)</f>
        <v/>
      </c>
      <c r="F699" s="92" t="str">
        <f>IF('Prediction Log'!I714=0, "",'Prediction Log'!I714)</f>
        <v/>
      </c>
      <c r="G699" s="70" t="str">
        <f>IF(ISBLANK(Games!B696), "",'Prediction Log'!$J714)</f>
        <v/>
      </c>
      <c r="H699" s="93" t="str">
        <f>'Prediction Log'!$K714</f>
        <v/>
      </c>
      <c r="I699" s="92" t="str">
        <f>IF(ISBLANK(Games!M696), "",IF(AND(Games!M696="",Games!N696=""),"",IF(ISTEXT(Games!N696), "Side",Games!M696)))</f>
        <v/>
      </c>
      <c r="J699" s="92" t="str">
        <f>IF(ISBLANK(Games!M696), "",IF('Bet Log'!$I699="Spread", Games!O696, ""))</f>
        <v/>
      </c>
      <c r="K699" s="92" t="str">
        <f>IF(ISBLANK(Games!N696), "",IF(ISTEXT(Games!N696), Games!N696, ""))</f>
        <v/>
      </c>
      <c r="L699" s="92" t="str">
        <f>IF(ISBLANK(Games!Q696), "", Games!Q696)</f>
        <v/>
      </c>
      <c r="M699" s="92"/>
      <c r="N699" s="94"/>
      <c r="O699" s="94"/>
      <c r="P699" s="95"/>
      <c r="Q699" s="95"/>
      <c r="R699" s="95"/>
      <c r="S699" s="95"/>
      <c r="T699" s="96" t="n">
        <f t="shared" si="2"/>
        <v>0</v>
      </c>
      <c r="U699" s="96" t="n">
        <f t="shared" si="3"/>
        <v>0</v>
      </c>
      <c r="V699" s="96" t="n">
        <f t="shared" si="4"/>
        <v>0</v>
      </c>
      <c r="W699" s="96" t="n">
        <f t="shared" si="5"/>
        <v>0</v>
      </c>
      <c r="X699" s="96" t="n">
        <f t="shared" si="6"/>
        <v>0</v>
      </c>
      <c r="Y699" s="96" t="n">
        <f t="shared" si="7"/>
        <v>0</v>
      </c>
      <c r="Z699" s="95" t="str">
        <f>IF(OR(ISBLANK('Prediction Log'!N714),ISBLANK('Bet Log'!$N699)), "", IF('Prediction Log'!W714="Y", "W", "L"))</f>
        <v/>
      </c>
      <c r="AA699" s="96" t="str">
        <f t="shared" si="8"/>
        <v/>
      </c>
      <c r="AB699" s="95" t="str">
        <f>IF(OR(ISBLANK('Prediction Log'!N714),ISBLANK('Bet Log'!$O699)), "", IF('Prediction Log'!X714="Y", "W", "L"))</f>
        <v/>
      </c>
      <c r="AC699" s="96" t="str">
        <f t="shared" si="9"/>
        <v/>
      </c>
      <c r="AD699" s="95"/>
      <c r="AE699" s="92" t="str">
        <f t="shared" si="10"/>
        <v/>
      </c>
      <c r="AF699" s="97" t="n">
        <f>IF(ISERROR('Bet Log'!$AA699+'Bet Log'!$AC699+'Bet Log'!$AE699), "", 'Bet Log'!$AA699+'Bet Log'!$AC699+'Bet Log'!$AE699)</f>
        <v>0</v>
      </c>
    </row>
    <row r="700" ht="14.25" customHeight="1">
      <c r="A700" s="92" t="str">
        <f>Games!A697</f>
        <v/>
      </c>
      <c r="B700" s="92" t="str">
        <f>IF('Prediction Log'!B715=0, "",'Prediction Log'!B715)</f>
        <v/>
      </c>
      <c r="C700" s="92" t="str">
        <f>IF('Prediction Log'!C715=0, "",'Prediction Log'!C715)</f>
        <v/>
      </c>
      <c r="D700" s="92" t="str">
        <f>IF('Prediction Log'!D715=0, "",'Prediction Log'!D715)</f>
        <v/>
      </c>
      <c r="E700" s="92" t="str">
        <f>IF('Prediction Log'!E715=0, "",'Prediction Log'!E715)</f>
        <v/>
      </c>
      <c r="F700" s="92" t="str">
        <f>IF('Prediction Log'!I715=0, "",'Prediction Log'!I715)</f>
        <v/>
      </c>
      <c r="G700" s="70" t="str">
        <f>IF(ISBLANK(Games!B697), "",'Prediction Log'!$J715)</f>
        <v/>
      </c>
      <c r="H700" s="93" t="str">
        <f>'Prediction Log'!$K715</f>
        <v/>
      </c>
      <c r="I700" s="92" t="str">
        <f>IF(ISBLANK(Games!M697), "",IF(AND(Games!M697="",Games!N697=""),"",IF(ISTEXT(Games!N697), "Side",Games!M697)))</f>
        <v/>
      </c>
      <c r="J700" s="92" t="str">
        <f>IF(ISBLANK(Games!M697), "",IF('Bet Log'!$I700="Spread", Games!O697, ""))</f>
        <v/>
      </c>
      <c r="K700" s="92" t="str">
        <f>IF(ISBLANK(Games!N697), "",IF(ISTEXT(Games!N697), Games!N697, ""))</f>
        <v/>
      </c>
      <c r="L700" s="92" t="str">
        <f>IF(ISBLANK(Games!Q697), "", Games!Q697)</f>
        <v/>
      </c>
      <c r="M700" s="92"/>
      <c r="N700" s="94"/>
      <c r="O700" s="94"/>
      <c r="P700" s="95"/>
      <c r="Q700" s="95"/>
      <c r="R700" s="95"/>
      <c r="S700" s="95"/>
      <c r="T700" s="96" t="n">
        <f t="shared" si="2"/>
        <v>0</v>
      </c>
      <c r="U700" s="96" t="n">
        <f t="shared" si="3"/>
        <v>0</v>
      </c>
      <c r="V700" s="96" t="n">
        <f t="shared" si="4"/>
        <v>0</v>
      </c>
      <c r="W700" s="96" t="n">
        <f t="shared" si="5"/>
        <v>0</v>
      </c>
      <c r="X700" s="96" t="n">
        <f t="shared" si="6"/>
        <v>0</v>
      </c>
      <c r="Y700" s="96" t="n">
        <f t="shared" si="7"/>
        <v>0</v>
      </c>
      <c r="Z700" s="95" t="str">
        <f>IF(OR(ISBLANK('Prediction Log'!N715),ISBLANK('Bet Log'!$N700)), "", IF('Prediction Log'!W715="Y", "W", "L"))</f>
        <v/>
      </c>
      <c r="AA700" s="96" t="str">
        <f t="shared" si="8"/>
        <v/>
      </c>
      <c r="AB700" s="95" t="str">
        <f>IF(OR(ISBLANK('Prediction Log'!N715),ISBLANK('Bet Log'!$O700)), "", IF('Prediction Log'!X715="Y", "W", "L"))</f>
        <v/>
      </c>
      <c r="AC700" s="96" t="str">
        <f t="shared" si="9"/>
        <v/>
      </c>
      <c r="AD700" s="95"/>
      <c r="AE700" s="92" t="str">
        <f t="shared" si="10"/>
        <v/>
      </c>
      <c r="AF700" s="97" t="n">
        <f>IF(ISERROR('Bet Log'!$AA700+'Bet Log'!$AC700+'Bet Log'!$AE700), "", 'Bet Log'!$AA700+'Bet Log'!$AC700+'Bet Log'!$AE700)</f>
        <v>0</v>
      </c>
    </row>
    <row r="701" ht="14.25" customHeight="1">
      <c r="A701" s="92" t="str">
        <f>Games!A698</f>
        <v/>
      </c>
      <c r="B701" s="92" t="str">
        <f>IF('Prediction Log'!B716=0, "",'Prediction Log'!B716)</f>
        <v/>
      </c>
      <c r="C701" s="92" t="str">
        <f>IF('Prediction Log'!C716=0, "",'Prediction Log'!C716)</f>
        <v/>
      </c>
      <c r="D701" s="92" t="str">
        <f>IF('Prediction Log'!D716=0, "",'Prediction Log'!D716)</f>
        <v/>
      </c>
      <c r="E701" s="92" t="str">
        <f>IF('Prediction Log'!E716=0, "",'Prediction Log'!E716)</f>
        <v/>
      </c>
      <c r="F701" s="92" t="str">
        <f>IF('Prediction Log'!I716=0, "",'Prediction Log'!I716)</f>
        <v/>
      </c>
      <c r="G701" s="70" t="str">
        <f>IF(ISBLANK(Games!B698), "",'Prediction Log'!$J716)</f>
        <v/>
      </c>
      <c r="H701" s="93" t="str">
        <f>'Prediction Log'!$K716</f>
        <v/>
      </c>
      <c r="I701" s="92" t="str">
        <f>IF(ISBLANK(Games!M698), "",IF(AND(Games!M698="",Games!N698=""),"",IF(ISTEXT(Games!N698), "Side",Games!M698)))</f>
        <v/>
      </c>
      <c r="J701" s="92" t="str">
        <f>IF(ISBLANK(Games!M698), "",IF('Bet Log'!$I701="Spread", Games!O698, ""))</f>
        <v/>
      </c>
      <c r="K701" s="92" t="str">
        <f>IF(ISBLANK(Games!N698), "",IF(ISTEXT(Games!N698), Games!N698, ""))</f>
        <v/>
      </c>
      <c r="L701" s="92" t="str">
        <f>IF(ISBLANK(Games!Q698), "", Games!Q698)</f>
        <v/>
      </c>
      <c r="M701" s="92"/>
      <c r="N701" s="94"/>
      <c r="O701" s="94"/>
      <c r="P701" s="95"/>
      <c r="Q701" s="95"/>
      <c r="R701" s="95"/>
      <c r="S701" s="95"/>
      <c r="T701" s="96" t="n">
        <f t="shared" si="2"/>
        <v>0</v>
      </c>
      <c r="U701" s="96" t="n">
        <f t="shared" si="3"/>
        <v>0</v>
      </c>
      <c r="V701" s="96" t="n">
        <f t="shared" si="4"/>
        <v>0</v>
      </c>
      <c r="W701" s="96" t="n">
        <f t="shared" si="5"/>
        <v>0</v>
      </c>
      <c r="X701" s="96" t="n">
        <f t="shared" si="6"/>
        <v>0</v>
      </c>
      <c r="Y701" s="96" t="n">
        <f t="shared" si="7"/>
        <v>0</v>
      </c>
      <c r="Z701" s="95" t="str">
        <f>IF(OR(ISBLANK('Prediction Log'!N716),ISBLANK('Bet Log'!$N701)), "", IF('Prediction Log'!W716="Y", "W", "L"))</f>
        <v/>
      </c>
      <c r="AA701" s="96" t="str">
        <f t="shared" si="8"/>
        <v/>
      </c>
      <c r="AB701" s="95" t="str">
        <f>IF(OR(ISBLANK('Prediction Log'!N716),ISBLANK('Bet Log'!$O701)), "", IF('Prediction Log'!X716="Y", "W", "L"))</f>
        <v/>
      </c>
      <c r="AC701" s="96" t="str">
        <f t="shared" si="9"/>
        <v/>
      </c>
      <c r="AD701" s="95"/>
      <c r="AE701" s="92" t="str">
        <f t="shared" si="10"/>
        <v/>
      </c>
      <c r="AF701" s="97" t="n">
        <f>IF(ISERROR('Bet Log'!$AA701+'Bet Log'!$AC701+'Bet Log'!$AE701), "", 'Bet Log'!$AA701+'Bet Log'!$AC701+'Bet Log'!$AE701)</f>
        <v>0</v>
      </c>
    </row>
    <row r="702" ht="14.25" customHeight="1">
      <c r="A702" s="92" t="str">
        <f>Games!A699</f>
        <v/>
      </c>
      <c r="B702" s="92" t="str">
        <f>IF('Prediction Log'!B717=0, "",'Prediction Log'!B717)</f>
        <v/>
      </c>
      <c r="C702" s="92" t="str">
        <f>IF('Prediction Log'!C717=0, "",'Prediction Log'!C717)</f>
        <v/>
      </c>
      <c r="D702" s="92" t="str">
        <f>IF('Prediction Log'!D717=0, "",'Prediction Log'!D717)</f>
        <v/>
      </c>
      <c r="E702" s="92" t="str">
        <f>IF('Prediction Log'!E717=0, "",'Prediction Log'!E717)</f>
        <v/>
      </c>
      <c r="F702" s="92" t="str">
        <f>IF('Prediction Log'!I717=0, "",'Prediction Log'!I717)</f>
        <v/>
      </c>
      <c r="G702" s="70" t="str">
        <f>IF(ISBLANK(Games!B699), "",'Prediction Log'!$J717)</f>
        <v/>
      </c>
      <c r="H702" s="93" t="str">
        <f>'Prediction Log'!$K717</f>
        <v/>
      </c>
      <c r="I702" s="92" t="str">
        <f>IF(ISBLANK(Games!M699), "",IF(AND(Games!M699="",Games!N699=""),"",IF(ISTEXT(Games!N699), "Side",Games!M699)))</f>
        <v/>
      </c>
      <c r="J702" s="92" t="str">
        <f>IF(ISBLANK(Games!M699), "",IF('Bet Log'!$I702="Spread", Games!O699, ""))</f>
        <v/>
      </c>
      <c r="K702" s="92" t="str">
        <f>IF(ISBLANK(Games!N699), "",IF(ISTEXT(Games!N699), Games!N699, ""))</f>
        <v/>
      </c>
      <c r="L702" s="92" t="str">
        <f>IF(ISBLANK(Games!Q699), "", Games!Q699)</f>
        <v/>
      </c>
      <c r="M702" s="92"/>
      <c r="N702" s="94"/>
      <c r="O702" s="94"/>
      <c r="P702" s="95"/>
      <c r="Q702" s="95"/>
      <c r="R702" s="95"/>
      <c r="S702" s="95"/>
      <c r="T702" s="96" t="n">
        <f t="shared" si="2"/>
        <v>0</v>
      </c>
      <c r="U702" s="96" t="n">
        <f t="shared" si="3"/>
        <v>0</v>
      </c>
      <c r="V702" s="96" t="n">
        <f t="shared" si="4"/>
        <v>0</v>
      </c>
      <c r="W702" s="96" t="n">
        <f t="shared" si="5"/>
        <v>0</v>
      </c>
      <c r="X702" s="96" t="n">
        <f t="shared" si="6"/>
        <v>0</v>
      </c>
      <c r="Y702" s="96" t="n">
        <f t="shared" si="7"/>
        <v>0</v>
      </c>
      <c r="Z702" s="95" t="str">
        <f>IF(OR(ISBLANK('Prediction Log'!N717),ISBLANK('Bet Log'!$N702)), "", IF('Prediction Log'!W717="Y", "W", "L"))</f>
        <v/>
      </c>
      <c r="AA702" s="96" t="str">
        <f t="shared" si="8"/>
        <v/>
      </c>
      <c r="AB702" s="95" t="str">
        <f>IF(OR(ISBLANK('Prediction Log'!N717),ISBLANK('Bet Log'!$O702)), "", IF('Prediction Log'!X717="Y", "W", "L"))</f>
        <v/>
      </c>
      <c r="AC702" s="96" t="str">
        <f t="shared" si="9"/>
        <v/>
      </c>
      <c r="AD702" s="95"/>
      <c r="AE702" s="92" t="str">
        <f t="shared" si="10"/>
        <v/>
      </c>
      <c r="AF702" s="97" t="n">
        <f>IF(ISERROR('Bet Log'!$AA702+'Bet Log'!$AC702+'Bet Log'!$AE702), "", 'Bet Log'!$AA702+'Bet Log'!$AC702+'Bet Log'!$AE702)</f>
        <v>0</v>
      </c>
    </row>
    <row r="703" ht="14.25" customHeight="1">
      <c r="A703" s="92" t="str">
        <f>Games!A700</f>
        <v/>
      </c>
      <c r="B703" s="92" t="str">
        <f>IF('Prediction Log'!B718=0, "",'Prediction Log'!B718)</f>
        <v/>
      </c>
      <c r="C703" s="92" t="str">
        <f>IF('Prediction Log'!C718=0, "",'Prediction Log'!C718)</f>
        <v/>
      </c>
      <c r="D703" s="92" t="str">
        <f>IF('Prediction Log'!D718=0, "",'Prediction Log'!D718)</f>
        <v/>
      </c>
      <c r="E703" s="92" t="str">
        <f>IF('Prediction Log'!E718=0, "",'Prediction Log'!E718)</f>
        <v/>
      </c>
      <c r="F703" s="92" t="str">
        <f>IF('Prediction Log'!I718=0, "",'Prediction Log'!I718)</f>
        <v/>
      </c>
      <c r="G703" s="70" t="str">
        <f>IF(ISBLANK(Games!B700), "",'Prediction Log'!$J718)</f>
        <v/>
      </c>
      <c r="H703" s="93" t="str">
        <f>'Prediction Log'!$K718</f>
        <v/>
      </c>
      <c r="I703" s="92" t="str">
        <f>IF(ISBLANK(Games!M700), "",IF(AND(Games!M700="",Games!N700=""),"",IF(ISTEXT(Games!N700), "Side",Games!M700)))</f>
        <v/>
      </c>
      <c r="J703" s="92" t="str">
        <f>IF(ISBLANK(Games!M700), "",IF('Bet Log'!$I703="Spread", Games!O700, ""))</f>
        <v/>
      </c>
      <c r="K703" s="92" t="str">
        <f>IF(ISBLANK(Games!N700), "",IF(ISTEXT(Games!N700), Games!N700, ""))</f>
        <v/>
      </c>
      <c r="L703" s="92" t="str">
        <f>IF(ISBLANK(Games!Q700), "", Games!Q700)</f>
        <v/>
      </c>
      <c r="M703" s="92"/>
      <c r="N703" s="94"/>
      <c r="O703" s="94"/>
      <c r="P703" s="95"/>
      <c r="Q703" s="95"/>
      <c r="R703" s="95"/>
      <c r="S703" s="95"/>
      <c r="T703" s="96" t="n">
        <f t="shared" si="2"/>
        <v>0</v>
      </c>
      <c r="U703" s="96" t="n">
        <f t="shared" si="3"/>
        <v>0</v>
      </c>
      <c r="V703" s="96" t="n">
        <f t="shared" si="4"/>
        <v>0</v>
      </c>
      <c r="W703" s="96" t="n">
        <f t="shared" si="5"/>
        <v>0</v>
      </c>
      <c r="X703" s="96" t="n">
        <f t="shared" si="6"/>
        <v>0</v>
      </c>
      <c r="Y703" s="96" t="n">
        <f t="shared" si="7"/>
        <v>0</v>
      </c>
      <c r="Z703" s="95" t="str">
        <f>IF(OR(ISBLANK('Prediction Log'!N718),ISBLANK('Bet Log'!$N703)), "", IF('Prediction Log'!W718="Y", "W", "L"))</f>
        <v/>
      </c>
      <c r="AA703" s="96" t="str">
        <f t="shared" si="8"/>
        <v/>
      </c>
      <c r="AB703" s="95" t="str">
        <f>IF(OR(ISBLANK('Prediction Log'!N718),ISBLANK('Bet Log'!$O703)), "", IF('Prediction Log'!X718="Y", "W", "L"))</f>
        <v/>
      </c>
      <c r="AC703" s="96" t="str">
        <f t="shared" si="9"/>
        <v/>
      </c>
      <c r="AD703" s="95"/>
      <c r="AE703" s="92" t="str">
        <f t="shared" si="10"/>
        <v/>
      </c>
      <c r="AF703" s="97" t="n">
        <f>IF(ISERROR('Bet Log'!$AA703+'Bet Log'!$AC703+'Bet Log'!$AE703), "", 'Bet Log'!$AA703+'Bet Log'!$AC703+'Bet Log'!$AE703)</f>
        <v>0</v>
      </c>
    </row>
    <row r="704" ht="14.25" customHeight="1">
      <c r="A704" s="92" t="str">
        <f>Games!A701</f>
        <v/>
      </c>
      <c r="B704" s="92" t="str">
        <f>IF('Prediction Log'!B719=0, "",'Prediction Log'!B719)</f>
        <v/>
      </c>
      <c r="C704" s="92" t="str">
        <f>IF('Prediction Log'!C719=0, "",'Prediction Log'!C719)</f>
        <v/>
      </c>
      <c r="D704" s="92" t="str">
        <f>IF('Prediction Log'!D719=0, "",'Prediction Log'!D719)</f>
        <v/>
      </c>
      <c r="E704" s="92" t="str">
        <f>IF('Prediction Log'!E719=0, "",'Prediction Log'!E719)</f>
        <v/>
      </c>
      <c r="F704" s="92" t="str">
        <f>IF('Prediction Log'!I719=0, "",'Prediction Log'!I719)</f>
        <v/>
      </c>
      <c r="G704" s="70" t="str">
        <f>IF(ISBLANK(Games!B701), "",'Prediction Log'!$J719)</f>
        <v/>
      </c>
      <c r="H704" s="93" t="str">
        <f>'Prediction Log'!$K719</f>
        <v/>
      </c>
      <c r="I704" s="92" t="str">
        <f>IF(ISBLANK(Games!M701), "",IF(AND(Games!M701="",Games!N701=""),"",IF(ISTEXT(Games!N701), "Side",Games!M701)))</f>
        <v/>
      </c>
      <c r="J704" s="92" t="str">
        <f>IF(ISBLANK(Games!M701), "",IF('Bet Log'!$I704="Spread", Games!O701, ""))</f>
        <v/>
      </c>
      <c r="K704" s="92" t="str">
        <f>IF(ISBLANK(Games!N701), "",IF(ISTEXT(Games!N701), Games!N701, ""))</f>
        <v/>
      </c>
      <c r="L704" s="92" t="str">
        <f>IF(ISBLANK(Games!Q701), "", Games!Q701)</f>
        <v/>
      </c>
      <c r="M704" s="92"/>
      <c r="N704" s="94"/>
      <c r="O704" s="94"/>
      <c r="P704" s="95"/>
      <c r="Q704" s="95"/>
      <c r="R704" s="95"/>
      <c r="S704" s="95"/>
      <c r="T704" s="96" t="n">
        <f t="shared" si="2"/>
        <v>0</v>
      </c>
      <c r="U704" s="96" t="n">
        <f t="shared" si="3"/>
        <v>0</v>
      </c>
      <c r="V704" s="96" t="n">
        <f t="shared" si="4"/>
        <v>0</v>
      </c>
      <c r="W704" s="96" t="n">
        <f t="shared" si="5"/>
        <v>0</v>
      </c>
      <c r="X704" s="96" t="n">
        <f t="shared" si="6"/>
        <v>0</v>
      </c>
      <c r="Y704" s="96" t="n">
        <f t="shared" si="7"/>
        <v>0</v>
      </c>
      <c r="Z704" s="95" t="str">
        <f>IF(OR(ISBLANK('Prediction Log'!N719),ISBLANK('Bet Log'!$N704)), "", IF('Prediction Log'!W719="Y", "W", "L"))</f>
        <v/>
      </c>
      <c r="AA704" s="96" t="str">
        <f t="shared" si="8"/>
        <v/>
      </c>
      <c r="AB704" s="95" t="str">
        <f>IF(OR(ISBLANK('Prediction Log'!N719),ISBLANK('Bet Log'!$O704)), "", IF('Prediction Log'!X719="Y", "W", "L"))</f>
        <v/>
      </c>
      <c r="AC704" s="96" t="str">
        <f t="shared" si="9"/>
        <v/>
      </c>
      <c r="AD704" s="95"/>
      <c r="AE704" s="92" t="str">
        <f t="shared" si="10"/>
        <v/>
      </c>
      <c r="AF704" s="97" t="n">
        <f>IF(ISERROR('Bet Log'!$AA704+'Bet Log'!$AC704+'Bet Log'!$AE704), "", 'Bet Log'!$AA704+'Bet Log'!$AC704+'Bet Log'!$AE704)</f>
        <v>0</v>
      </c>
    </row>
    <row r="705" ht="14.25" customHeight="1">
      <c r="A705" s="92" t="str">
        <f>Games!A702</f>
        <v/>
      </c>
      <c r="B705" s="92" t="str">
        <f>IF('Prediction Log'!B720=0, "",'Prediction Log'!B720)</f>
        <v/>
      </c>
      <c r="C705" s="92" t="str">
        <f>IF('Prediction Log'!C720=0, "",'Prediction Log'!C720)</f>
        <v/>
      </c>
      <c r="D705" s="92" t="str">
        <f>IF('Prediction Log'!D720=0, "",'Prediction Log'!D720)</f>
        <v/>
      </c>
      <c r="E705" s="92" t="str">
        <f>IF('Prediction Log'!E720=0, "",'Prediction Log'!E720)</f>
        <v/>
      </c>
      <c r="F705" s="92" t="str">
        <f>IF('Prediction Log'!I720=0, "",'Prediction Log'!I720)</f>
        <v/>
      </c>
      <c r="G705" s="70" t="str">
        <f>IF(ISBLANK(Games!B702), "",'Prediction Log'!$J720)</f>
        <v/>
      </c>
      <c r="H705" s="93" t="str">
        <f>'Prediction Log'!$K720</f>
        <v/>
      </c>
      <c r="I705" s="92" t="str">
        <f>IF(ISBLANK(Games!M702), "",IF(AND(Games!M702="",Games!N702=""),"",IF(ISTEXT(Games!N702), "Side",Games!M702)))</f>
        <v/>
      </c>
      <c r="J705" s="92" t="str">
        <f>IF(ISBLANK(Games!M702), "",IF('Bet Log'!$I705="Spread", Games!O702, ""))</f>
        <v/>
      </c>
      <c r="K705" s="92" t="str">
        <f>IF(ISBLANK(Games!N702), "",IF(ISTEXT(Games!N702), Games!N702, ""))</f>
        <v/>
      </c>
      <c r="L705" s="92" t="str">
        <f>IF(ISBLANK(Games!Q702), "", Games!Q702)</f>
        <v/>
      </c>
      <c r="M705" s="92"/>
      <c r="N705" s="94"/>
      <c r="O705" s="94"/>
      <c r="P705" s="95"/>
      <c r="Q705" s="95"/>
      <c r="R705" s="95"/>
      <c r="S705" s="95"/>
      <c r="T705" s="96" t="n">
        <f t="shared" si="2"/>
        <v>0</v>
      </c>
      <c r="U705" s="96" t="n">
        <f t="shared" si="3"/>
        <v>0</v>
      </c>
      <c r="V705" s="96" t="n">
        <f t="shared" si="4"/>
        <v>0</v>
      </c>
      <c r="W705" s="96" t="n">
        <f t="shared" si="5"/>
        <v>0</v>
      </c>
      <c r="X705" s="96" t="n">
        <f t="shared" si="6"/>
        <v>0</v>
      </c>
      <c r="Y705" s="96" t="n">
        <f t="shared" si="7"/>
        <v>0</v>
      </c>
      <c r="Z705" s="95" t="str">
        <f>IF(OR(ISBLANK('Prediction Log'!N720),ISBLANK('Bet Log'!$N705)), "", IF('Prediction Log'!W720="Y", "W", "L"))</f>
        <v/>
      </c>
      <c r="AA705" s="96" t="str">
        <f t="shared" si="8"/>
        <v/>
      </c>
      <c r="AB705" s="95" t="str">
        <f>IF(OR(ISBLANK('Prediction Log'!N720),ISBLANK('Bet Log'!$O705)), "", IF('Prediction Log'!X720="Y", "W", "L"))</f>
        <v/>
      </c>
      <c r="AC705" s="96" t="str">
        <f t="shared" si="9"/>
        <v/>
      </c>
      <c r="AD705" s="95"/>
      <c r="AE705" s="92" t="str">
        <f t="shared" si="10"/>
        <v/>
      </c>
      <c r="AF705" s="97" t="n">
        <f>IF(ISERROR('Bet Log'!$AA705+'Bet Log'!$AC705+'Bet Log'!$AE705), "", 'Bet Log'!$AA705+'Bet Log'!$AC705+'Bet Log'!$AE705)</f>
        <v>0</v>
      </c>
    </row>
    <row r="706" ht="14.25" customHeight="1">
      <c r="A706" s="92" t="str">
        <f>Games!A703</f>
        <v/>
      </c>
      <c r="B706" s="92" t="str">
        <f>IF('Prediction Log'!B721=0, "",'Prediction Log'!B721)</f>
        <v/>
      </c>
      <c r="C706" s="92" t="str">
        <f>IF('Prediction Log'!C721=0, "",'Prediction Log'!C721)</f>
        <v/>
      </c>
      <c r="D706" s="92" t="str">
        <f>IF('Prediction Log'!D721=0, "",'Prediction Log'!D721)</f>
        <v/>
      </c>
      <c r="E706" s="92" t="str">
        <f>IF('Prediction Log'!E721=0, "",'Prediction Log'!E721)</f>
        <v/>
      </c>
      <c r="F706" s="92" t="str">
        <f>IF('Prediction Log'!I721=0, "",'Prediction Log'!I721)</f>
        <v/>
      </c>
      <c r="G706" s="70" t="str">
        <f>IF(ISBLANK(Games!B703), "",'Prediction Log'!$J721)</f>
        <v/>
      </c>
      <c r="H706" s="93" t="str">
        <f>'Prediction Log'!$K721</f>
        <v/>
      </c>
      <c r="I706" s="92" t="str">
        <f>IF(ISBLANK(Games!M703), "",IF(AND(Games!M703="",Games!N703=""),"",IF(ISTEXT(Games!N703), "Side",Games!M703)))</f>
        <v/>
      </c>
      <c r="J706" s="92" t="str">
        <f>IF(ISBLANK(Games!M703), "",IF('Bet Log'!$I706="Spread", Games!O703, ""))</f>
        <v/>
      </c>
      <c r="K706" s="92" t="str">
        <f>IF(ISBLANK(Games!N703), "",IF(ISTEXT(Games!N703), Games!N703, ""))</f>
        <v/>
      </c>
      <c r="L706" s="92" t="str">
        <f>IF(ISBLANK(Games!Q703), "", Games!Q703)</f>
        <v/>
      </c>
      <c r="M706" s="92"/>
      <c r="N706" s="94"/>
      <c r="O706" s="94"/>
      <c r="P706" s="95"/>
      <c r="Q706" s="95"/>
      <c r="R706" s="95"/>
      <c r="S706" s="95"/>
      <c r="T706" s="96" t="n">
        <f t="shared" si="2"/>
        <v>0</v>
      </c>
      <c r="U706" s="96" t="n">
        <f t="shared" si="3"/>
        <v>0</v>
      </c>
      <c r="V706" s="96" t="n">
        <f t="shared" si="4"/>
        <v>0</v>
      </c>
      <c r="W706" s="96" t="n">
        <f t="shared" si="5"/>
        <v>0</v>
      </c>
      <c r="X706" s="96" t="n">
        <f t="shared" si="6"/>
        <v>0</v>
      </c>
      <c r="Y706" s="96" t="n">
        <f t="shared" si="7"/>
        <v>0</v>
      </c>
      <c r="Z706" s="95" t="str">
        <f>IF(OR(ISBLANK('Prediction Log'!N721),ISBLANK('Bet Log'!$N706)), "", IF('Prediction Log'!W721="Y", "W", "L"))</f>
        <v/>
      </c>
      <c r="AA706" s="96" t="str">
        <f t="shared" si="8"/>
        <v/>
      </c>
      <c r="AB706" s="95" t="str">
        <f>IF(OR(ISBLANK('Prediction Log'!N721),ISBLANK('Bet Log'!$O706)), "", IF('Prediction Log'!X721="Y", "W", "L"))</f>
        <v/>
      </c>
      <c r="AC706" s="96" t="str">
        <f t="shared" si="9"/>
        <v/>
      </c>
      <c r="AD706" s="95"/>
      <c r="AE706" s="92" t="str">
        <f t="shared" si="10"/>
        <v/>
      </c>
      <c r="AF706" s="97" t="n">
        <f>IF(ISERROR('Bet Log'!$AA706+'Bet Log'!$AC706+'Bet Log'!$AE706), "", 'Bet Log'!$AA706+'Bet Log'!$AC706+'Bet Log'!$AE706)</f>
        <v>0</v>
      </c>
    </row>
    <row r="707" ht="14.25" customHeight="1">
      <c r="A707" s="92" t="str">
        <f>Games!A704</f>
        <v/>
      </c>
      <c r="B707" s="92" t="str">
        <f>IF('Prediction Log'!B722=0, "",'Prediction Log'!B722)</f>
        <v/>
      </c>
      <c r="C707" s="92" t="str">
        <f>IF('Prediction Log'!C722=0, "",'Prediction Log'!C722)</f>
        <v/>
      </c>
      <c r="D707" s="92" t="str">
        <f>IF('Prediction Log'!D722=0, "",'Prediction Log'!D722)</f>
        <v/>
      </c>
      <c r="E707" s="92" t="str">
        <f>IF('Prediction Log'!E722=0, "",'Prediction Log'!E722)</f>
        <v/>
      </c>
      <c r="F707" s="92" t="str">
        <f>IF('Prediction Log'!I722=0, "",'Prediction Log'!I722)</f>
        <v/>
      </c>
      <c r="G707" s="70" t="str">
        <f>IF(ISBLANK(Games!B704), "",'Prediction Log'!$J722)</f>
        <v/>
      </c>
      <c r="H707" s="93" t="str">
        <f>'Prediction Log'!$K722</f>
        <v/>
      </c>
      <c r="I707" s="92" t="str">
        <f>IF(ISBLANK(Games!M704), "",IF(AND(Games!M704="",Games!N704=""),"",IF(ISTEXT(Games!N704), "Side",Games!M704)))</f>
        <v/>
      </c>
      <c r="J707" s="92" t="str">
        <f>IF(ISBLANK(Games!M704), "",IF('Bet Log'!$I707="Spread", Games!O704, ""))</f>
        <v/>
      </c>
      <c r="K707" s="92" t="str">
        <f>IF(ISBLANK(Games!N704), "",IF(ISTEXT(Games!N704), Games!N704, ""))</f>
        <v/>
      </c>
      <c r="L707" s="92" t="str">
        <f>IF(ISBLANK(Games!Q704), "", Games!Q704)</f>
        <v/>
      </c>
      <c r="M707" s="92"/>
      <c r="N707" s="94"/>
      <c r="O707" s="94"/>
      <c r="P707" s="95"/>
      <c r="Q707" s="95"/>
      <c r="R707" s="95"/>
      <c r="S707" s="95"/>
      <c r="T707" s="96" t="n">
        <f t="shared" si="2"/>
        <v>0</v>
      </c>
      <c r="U707" s="96" t="n">
        <f t="shared" si="3"/>
        <v>0</v>
      </c>
      <c r="V707" s="96" t="n">
        <f t="shared" si="4"/>
        <v>0</v>
      </c>
      <c r="W707" s="96" t="n">
        <f t="shared" si="5"/>
        <v>0</v>
      </c>
      <c r="X707" s="96" t="n">
        <f t="shared" si="6"/>
        <v>0</v>
      </c>
      <c r="Y707" s="96" t="n">
        <f t="shared" si="7"/>
        <v>0</v>
      </c>
      <c r="Z707" s="95" t="str">
        <f>IF(OR(ISBLANK('Prediction Log'!N722),ISBLANK('Bet Log'!$N707)), "", IF('Prediction Log'!W722="Y", "W", "L"))</f>
        <v/>
      </c>
      <c r="AA707" s="96" t="str">
        <f t="shared" si="8"/>
        <v/>
      </c>
      <c r="AB707" s="95" t="str">
        <f>IF(OR(ISBLANK('Prediction Log'!N722),ISBLANK('Bet Log'!$O707)), "", IF('Prediction Log'!X722="Y", "W", "L"))</f>
        <v/>
      </c>
      <c r="AC707" s="96" t="str">
        <f t="shared" si="9"/>
        <v/>
      </c>
      <c r="AD707" s="95"/>
      <c r="AE707" s="92" t="str">
        <f t="shared" si="10"/>
        <v/>
      </c>
      <c r="AF707" s="97" t="n">
        <f>IF(ISERROR('Bet Log'!$AA707+'Bet Log'!$AC707+'Bet Log'!$AE707), "", 'Bet Log'!$AA707+'Bet Log'!$AC707+'Bet Log'!$AE707)</f>
        <v>0</v>
      </c>
    </row>
    <row r="708" ht="14.25" customHeight="1">
      <c r="A708" s="92" t="str">
        <f>Games!A705</f>
        <v/>
      </c>
      <c r="B708" s="92" t="str">
        <f>IF('Prediction Log'!B723=0, "",'Prediction Log'!B723)</f>
        <v/>
      </c>
      <c r="C708" s="92" t="str">
        <f>IF('Prediction Log'!C723=0, "",'Prediction Log'!C723)</f>
        <v/>
      </c>
      <c r="D708" s="92" t="str">
        <f>IF('Prediction Log'!D723=0, "",'Prediction Log'!D723)</f>
        <v/>
      </c>
      <c r="E708" s="92" t="str">
        <f>IF('Prediction Log'!E723=0, "",'Prediction Log'!E723)</f>
        <v/>
      </c>
      <c r="F708" s="92" t="str">
        <f>IF('Prediction Log'!I723=0, "",'Prediction Log'!I723)</f>
        <v/>
      </c>
      <c r="G708" s="70" t="str">
        <f>IF(ISBLANK(Games!B705), "",'Prediction Log'!$J723)</f>
        <v/>
      </c>
      <c r="H708" s="93" t="str">
        <f>'Prediction Log'!$K723</f>
        <v/>
      </c>
      <c r="I708" s="92" t="str">
        <f>IF(ISBLANK(Games!M705), "",IF(AND(Games!M705="",Games!N705=""),"",IF(ISTEXT(Games!N705), "Side",Games!M705)))</f>
        <v/>
      </c>
      <c r="J708" s="92" t="str">
        <f>IF(ISBLANK(Games!M705), "",IF('Bet Log'!$I708="Spread", Games!O705, ""))</f>
        <v/>
      </c>
      <c r="K708" s="92" t="str">
        <f>IF(ISBLANK(Games!N705), "",IF(ISTEXT(Games!N705), Games!N705, ""))</f>
        <v/>
      </c>
      <c r="L708" s="92" t="str">
        <f>IF(ISBLANK(Games!Q705), "", Games!Q705)</f>
        <v/>
      </c>
      <c r="M708" s="92"/>
      <c r="N708" s="94"/>
      <c r="O708" s="94"/>
      <c r="P708" s="95"/>
      <c r="Q708" s="95"/>
      <c r="R708" s="95"/>
      <c r="S708" s="95"/>
      <c r="T708" s="96" t="n">
        <f t="shared" si="2"/>
        <v>0</v>
      </c>
      <c r="U708" s="96" t="n">
        <f t="shared" si="3"/>
        <v>0</v>
      </c>
      <c r="V708" s="96" t="n">
        <f t="shared" si="4"/>
        <v>0</v>
      </c>
      <c r="W708" s="96" t="n">
        <f t="shared" si="5"/>
        <v>0</v>
      </c>
      <c r="X708" s="96" t="n">
        <f t="shared" si="6"/>
        <v>0</v>
      </c>
      <c r="Y708" s="96" t="n">
        <f t="shared" si="7"/>
        <v>0</v>
      </c>
      <c r="Z708" s="95" t="str">
        <f>IF(OR(ISBLANK('Prediction Log'!N723),ISBLANK('Bet Log'!$N708)), "", IF('Prediction Log'!W723="Y", "W", "L"))</f>
        <v/>
      </c>
      <c r="AA708" s="96" t="str">
        <f t="shared" si="8"/>
        <v/>
      </c>
      <c r="AB708" s="95" t="str">
        <f>IF(OR(ISBLANK('Prediction Log'!N723),ISBLANK('Bet Log'!$O708)), "", IF('Prediction Log'!X723="Y", "W", "L"))</f>
        <v/>
      </c>
      <c r="AC708" s="96" t="str">
        <f t="shared" si="9"/>
        <v/>
      </c>
      <c r="AD708" s="95"/>
      <c r="AE708" s="92" t="str">
        <f t="shared" si="10"/>
        <v/>
      </c>
      <c r="AF708" s="97" t="n">
        <f>IF(ISERROR('Bet Log'!$AA708+'Bet Log'!$AC708+'Bet Log'!$AE708), "", 'Bet Log'!$AA708+'Bet Log'!$AC708+'Bet Log'!$AE708)</f>
        <v>0</v>
      </c>
    </row>
    <row r="709" ht="14.25" customHeight="1">
      <c r="A709" s="92" t="str">
        <f>Games!A706</f>
        <v/>
      </c>
      <c r="B709" s="92" t="str">
        <f>IF('Prediction Log'!B724=0, "",'Prediction Log'!B724)</f>
        <v/>
      </c>
      <c r="C709" s="92" t="str">
        <f>IF('Prediction Log'!C724=0, "",'Prediction Log'!C724)</f>
        <v/>
      </c>
      <c r="D709" s="92" t="str">
        <f>IF('Prediction Log'!D724=0, "",'Prediction Log'!D724)</f>
        <v/>
      </c>
      <c r="E709" s="92" t="str">
        <f>IF('Prediction Log'!E724=0, "",'Prediction Log'!E724)</f>
        <v/>
      </c>
      <c r="F709" s="92" t="str">
        <f>IF('Prediction Log'!I724=0, "",'Prediction Log'!I724)</f>
        <v/>
      </c>
      <c r="G709" s="70" t="str">
        <f>IF(ISBLANK(Games!B706), "",'Prediction Log'!$J724)</f>
        <v/>
      </c>
      <c r="H709" s="93" t="str">
        <f>'Prediction Log'!$K724</f>
        <v/>
      </c>
      <c r="I709" s="92" t="str">
        <f>IF(ISBLANK(Games!M706), "",IF(AND(Games!M706="",Games!N706=""),"",IF(ISTEXT(Games!N706), "Side",Games!M706)))</f>
        <v/>
      </c>
      <c r="J709" s="92" t="str">
        <f>IF(ISBLANK(Games!M706), "",IF('Bet Log'!$I709="Spread", Games!O706, ""))</f>
        <v/>
      </c>
      <c r="K709" s="92" t="str">
        <f>IF(ISBLANK(Games!N706), "",IF(ISTEXT(Games!N706), Games!N706, ""))</f>
        <v/>
      </c>
      <c r="L709" s="92" t="str">
        <f>IF(ISBLANK(Games!Q706), "", Games!Q706)</f>
        <v/>
      </c>
      <c r="M709" s="92"/>
      <c r="N709" s="94"/>
      <c r="O709" s="94"/>
      <c r="P709" s="95"/>
      <c r="Q709" s="95"/>
      <c r="R709" s="95"/>
      <c r="S709" s="95"/>
      <c r="T709" s="96" t="n">
        <f t="shared" si="2"/>
        <v>0</v>
      </c>
      <c r="U709" s="96" t="n">
        <f t="shared" si="3"/>
        <v>0</v>
      </c>
      <c r="V709" s="96" t="n">
        <f t="shared" si="4"/>
        <v>0</v>
      </c>
      <c r="W709" s="96" t="n">
        <f t="shared" si="5"/>
        <v>0</v>
      </c>
      <c r="X709" s="96" t="n">
        <f t="shared" si="6"/>
        <v>0</v>
      </c>
      <c r="Y709" s="96" t="n">
        <f t="shared" si="7"/>
        <v>0</v>
      </c>
      <c r="Z709" s="95" t="str">
        <f>IF(OR(ISBLANK('Prediction Log'!N724),ISBLANK('Bet Log'!$N709)), "", IF('Prediction Log'!W724="Y", "W", "L"))</f>
        <v/>
      </c>
      <c r="AA709" s="96" t="str">
        <f t="shared" si="8"/>
        <v/>
      </c>
      <c r="AB709" s="95" t="str">
        <f>IF(OR(ISBLANK('Prediction Log'!N724),ISBLANK('Bet Log'!$O709)), "", IF('Prediction Log'!X724="Y", "W", "L"))</f>
        <v/>
      </c>
      <c r="AC709" s="96" t="str">
        <f t="shared" si="9"/>
        <v/>
      </c>
      <c r="AD709" s="95"/>
      <c r="AE709" s="92" t="str">
        <f t="shared" si="10"/>
        <v/>
      </c>
      <c r="AF709" s="97" t="n">
        <f>IF(ISERROR('Bet Log'!$AA709+'Bet Log'!$AC709+'Bet Log'!$AE709), "", 'Bet Log'!$AA709+'Bet Log'!$AC709+'Bet Log'!$AE709)</f>
        <v>0</v>
      </c>
    </row>
    <row r="710" ht="14.25" customHeight="1">
      <c r="A710" s="92" t="str">
        <f>Games!A707</f>
        <v/>
      </c>
      <c r="B710" s="92" t="str">
        <f>IF('Prediction Log'!B725=0, "",'Prediction Log'!B725)</f>
        <v/>
      </c>
      <c r="C710" s="92" t="str">
        <f>IF('Prediction Log'!C725=0, "",'Prediction Log'!C725)</f>
        <v/>
      </c>
      <c r="D710" s="92" t="str">
        <f>IF('Prediction Log'!D725=0, "",'Prediction Log'!D725)</f>
        <v/>
      </c>
      <c r="E710" s="92" t="str">
        <f>IF('Prediction Log'!E725=0, "",'Prediction Log'!E725)</f>
        <v/>
      </c>
      <c r="F710" s="92" t="str">
        <f>IF('Prediction Log'!I725=0, "",'Prediction Log'!I725)</f>
        <v/>
      </c>
      <c r="G710" s="70" t="str">
        <f>IF(ISBLANK(Games!B707), "",'Prediction Log'!$J725)</f>
        <v/>
      </c>
      <c r="H710" s="93" t="str">
        <f>'Prediction Log'!$K725</f>
        <v/>
      </c>
      <c r="I710" s="92" t="str">
        <f>IF(ISBLANK(Games!M707), "",IF(AND(Games!M707="",Games!N707=""),"",IF(ISTEXT(Games!N707), "Side",Games!M707)))</f>
        <v/>
      </c>
      <c r="J710" s="92" t="str">
        <f>IF(ISBLANK(Games!M707), "",IF('Bet Log'!$I710="Spread", Games!O707, ""))</f>
        <v/>
      </c>
      <c r="K710" s="92" t="str">
        <f>IF(ISBLANK(Games!N707), "",IF(ISTEXT(Games!N707), Games!N707, ""))</f>
        <v/>
      </c>
      <c r="L710" s="92" t="str">
        <f>IF(ISBLANK(Games!Q707), "", Games!Q707)</f>
        <v/>
      </c>
      <c r="M710" s="92"/>
      <c r="N710" s="94"/>
      <c r="O710" s="94"/>
      <c r="P710" s="95"/>
      <c r="Q710" s="95"/>
      <c r="R710" s="95"/>
      <c r="S710" s="95"/>
      <c r="T710" s="96" t="n">
        <f t="shared" si="2"/>
        <v>0</v>
      </c>
      <c r="U710" s="96" t="n">
        <f t="shared" si="3"/>
        <v>0</v>
      </c>
      <c r="V710" s="96" t="n">
        <f t="shared" si="4"/>
        <v>0</v>
      </c>
      <c r="W710" s="96" t="n">
        <f t="shared" si="5"/>
        <v>0</v>
      </c>
      <c r="X710" s="96" t="n">
        <f t="shared" si="6"/>
        <v>0</v>
      </c>
      <c r="Y710" s="96" t="n">
        <f t="shared" si="7"/>
        <v>0</v>
      </c>
      <c r="Z710" s="95" t="str">
        <f>IF(OR(ISBLANK('Prediction Log'!N725),ISBLANK('Bet Log'!$N710)), "", IF('Prediction Log'!W725="Y", "W", "L"))</f>
        <v/>
      </c>
      <c r="AA710" s="96" t="str">
        <f t="shared" si="8"/>
        <v/>
      </c>
      <c r="AB710" s="95" t="str">
        <f>IF(OR(ISBLANK('Prediction Log'!N725),ISBLANK('Bet Log'!$O710)), "", IF('Prediction Log'!X725="Y", "W", "L"))</f>
        <v/>
      </c>
      <c r="AC710" s="96" t="str">
        <f t="shared" si="9"/>
        <v/>
      </c>
      <c r="AD710" s="95"/>
      <c r="AE710" s="92" t="str">
        <f t="shared" si="10"/>
        <v/>
      </c>
      <c r="AF710" s="97" t="n">
        <f>IF(ISERROR('Bet Log'!$AA710+'Bet Log'!$AC710+'Bet Log'!$AE710), "", 'Bet Log'!$AA710+'Bet Log'!$AC710+'Bet Log'!$AE710)</f>
        <v>0</v>
      </c>
    </row>
    <row r="711" ht="14.25" customHeight="1">
      <c r="A711" s="92" t="str">
        <f>Games!A708</f>
        <v/>
      </c>
      <c r="B711" s="92" t="str">
        <f>IF('Prediction Log'!B726=0, "",'Prediction Log'!B726)</f>
        <v/>
      </c>
      <c r="C711" s="92" t="str">
        <f>IF('Prediction Log'!C726=0, "",'Prediction Log'!C726)</f>
        <v/>
      </c>
      <c r="D711" s="92" t="str">
        <f>IF('Prediction Log'!D726=0, "",'Prediction Log'!D726)</f>
        <v/>
      </c>
      <c r="E711" s="92" t="str">
        <f>IF('Prediction Log'!E726=0, "",'Prediction Log'!E726)</f>
        <v/>
      </c>
      <c r="F711" s="92" t="str">
        <f>IF('Prediction Log'!I726=0, "",'Prediction Log'!I726)</f>
        <v/>
      </c>
      <c r="G711" s="70" t="str">
        <f>IF(ISBLANK(Games!B708), "",'Prediction Log'!$J726)</f>
        <v/>
      </c>
      <c r="H711" s="93" t="str">
        <f>'Prediction Log'!$K726</f>
        <v/>
      </c>
      <c r="I711" s="92" t="str">
        <f>IF(ISBLANK(Games!M708), "",IF(AND(Games!M708="",Games!N708=""),"",IF(ISTEXT(Games!N708), "Side",Games!M708)))</f>
        <v/>
      </c>
      <c r="J711" s="92" t="str">
        <f>IF(ISBLANK(Games!M708), "",IF('Bet Log'!$I711="Spread", Games!O708, ""))</f>
        <v/>
      </c>
      <c r="K711" s="92" t="str">
        <f>IF(ISBLANK(Games!N708), "",IF(ISTEXT(Games!N708), Games!N708, ""))</f>
        <v/>
      </c>
      <c r="L711" s="92" t="str">
        <f>IF(ISBLANK(Games!Q708), "", Games!Q708)</f>
        <v/>
      </c>
      <c r="M711" s="92"/>
      <c r="N711" s="94"/>
      <c r="O711" s="94"/>
      <c r="P711" s="95"/>
      <c r="Q711" s="95"/>
      <c r="R711" s="95"/>
      <c r="S711" s="95"/>
      <c r="T711" s="96" t="n">
        <f t="shared" si="2"/>
        <v>0</v>
      </c>
      <c r="U711" s="96" t="n">
        <f t="shared" si="3"/>
        <v>0</v>
      </c>
      <c r="V711" s="96" t="n">
        <f t="shared" si="4"/>
        <v>0</v>
      </c>
      <c r="W711" s="96" t="n">
        <f t="shared" si="5"/>
        <v>0</v>
      </c>
      <c r="X711" s="96" t="n">
        <f t="shared" si="6"/>
        <v>0</v>
      </c>
      <c r="Y711" s="96" t="n">
        <f t="shared" si="7"/>
        <v>0</v>
      </c>
      <c r="Z711" s="95" t="str">
        <f>IF(OR(ISBLANK('Prediction Log'!N726),ISBLANK('Bet Log'!$N711)), "", IF('Prediction Log'!W726="Y", "W", "L"))</f>
        <v/>
      </c>
      <c r="AA711" s="96" t="str">
        <f t="shared" si="8"/>
        <v/>
      </c>
      <c r="AB711" s="95" t="str">
        <f>IF(OR(ISBLANK('Prediction Log'!N726),ISBLANK('Bet Log'!$O711)), "", IF('Prediction Log'!X726="Y", "W", "L"))</f>
        <v/>
      </c>
      <c r="AC711" s="96" t="str">
        <f t="shared" si="9"/>
        <v/>
      </c>
      <c r="AD711" s="95"/>
      <c r="AE711" s="92" t="str">
        <f t="shared" si="10"/>
        <v/>
      </c>
      <c r="AF711" s="97" t="n">
        <f>IF(ISERROR('Bet Log'!$AA711+'Bet Log'!$AC711+'Bet Log'!$AE711), "", 'Bet Log'!$AA711+'Bet Log'!$AC711+'Bet Log'!$AE711)</f>
        <v>0</v>
      </c>
    </row>
    <row r="712" ht="14.25" customHeight="1">
      <c r="A712" s="92" t="str">
        <f>Games!A709</f>
        <v/>
      </c>
      <c r="B712" s="92" t="str">
        <f>IF('Prediction Log'!B727=0, "",'Prediction Log'!B727)</f>
        <v/>
      </c>
      <c r="C712" s="92" t="str">
        <f>IF('Prediction Log'!C727=0, "",'Prediction Log'!C727)</f>
        <v/>
      </c>
      <c r="D712" s="92" t="str">
        <f>IF('Prediction Log'!D727=0, "",'Prediction Log'!D727)</f>
        <v/>
      </c>
      <c r="E712" s="92" t="str">
        <f>IF('Prediction Log'!E727=0, "",'Prediction Log'!E727)</f>
        <v/>
      </c>
      <c r="F712" s="92" t="str">
        <f>IF('Prediction Log'!I727=0, "",'Prediction Log'!I727)</f>
        <v/>
      </c>
      <c r="G712" s="70" t="str">
        <f>IF(ISBLANK(Games!B709), "",'Prediction Log'!$J727)</f>
        <v/>
      </c>
      <c r="H712" s="93" t="str">
        <f>'Prediction Log'!$K727</f>
        <v/>
      </c>
      <c r="I712" s="92" t="str">
        <f>IF(ISBLANK(Games!M709), "",IF(AND(Games!M709="",Games!N709=""),"",IF(ISTEXT(Games!N709), "Side",Games!M709)))</f>
        <v/>
      </c>
      <c r="J712" s="92" t="str">
        <f>IF(ISBLANK(Games!M709), "",IF('Bet Log'!$I712="Spread", Games!O709, ""))</f>
        <v/>
      </c>
      <c r="K712" s="92" t="str">
        <f>IF(ISBLANK(Games!N709), "",IF(ISTEXT(Games!N709), Games!N709, ""))</f>
        <v/>
      </c>
      <c r="L712" s="92" t="str">
        <f>IF(ISBLANK(Games!Q709), "", Games!Q709)</f>
        <v/>
      </c>
      <c r="M712" s="92"/>
      <c r="N712" s="94"/>
      <c r="O712" s="94"/>
      <c r="P712" s="95"/>
      <c r="Q712" s="95"/>
      <c r="R712" s="95"/>
      <c r="S712" s="95"/>
      <c r="T712" s="96" t="n">
        <f t="shared" si="2"/>
        <v>0</v>
      </c>
      <c r="U712" s="96" t="n">
        <f t="shared" si="3"/>
        <v>0</v>
      </c>
      <c r="V712" s="96" t="n">
        <f t="shared" si="4"/>
        <v>0</v>
      </c>
      <c r="W712" s="96" t="n">
        <f t="shared" si="5"/>
        <v>0</v>
      </c>
      <c r="X712" s="96" t="n">
        <f t="shared" si="6"/>
        <v>0</v>
      </c>
      <c r="Y712" s="96" t="n">
        <f t="shared" si="7"/>
        <v>0</v>
      </c>
      <c r="Z712" s="95" t="str">
        <f>IF(OR(ISBLANK('Prediction Log'!N727),ISBLANK('Bet Log'!$N712)), "", IF('Prediction Log'!W727="Y", "W", "L"))</f>
        <v/>
      </c>
      <c r="AA712" s="96" t="str">
        <f t="shared" si="8"/>
        <v/>
      </c>
      <c r="AB712" s="95" t="str">
        <f>IF(OR(ISBLANK('Prediction Log'!N727),ISBLANK('Bet Log'!$O712)), "", IF('Prediction Log'!X727="Y", "W", "L"))</f>
        <v/>
      </c>
      <c r="AC712" s="96" t="str">
        <f t="shared" si="9"/>
        <v/>
      </c>
      <c r="AD712" s="95"/>
      <c r="AE712" s="92" t="str">
        <f t="shared" si="10"/>
        <v/>
      </c>
      <c r="AF712" s="97" t="n">
        <f>IF(ISERROR('Bet Log'!$AA712+'Bet Log'!$AC712+'Bet Log'!$AE712), "", 'Bet Log'!$AA712+'Bet Log'!$AC712+'Bet Log'!$AE712)</f>
        <v>0</v>
      </c>
    </row>
    <row r="713" ht="14.25" customHeight="1">
      <c r="A713" s="92" t="str">
        <f>Games!A710</f>
        <v/>
      </c>
      <c r="B713" s="92" t="str">
        <f>IF('Prediction Log'!B728=0, "",'Prediction Log'!B728)</f>
        <v/>
      </c>
      <c r="C713" s="92" t="str">
        <f>IF('Prediction Log'!C728=0, "",'Prediction Log'!C728)</f>
        <v/>
      </c>
      <c r="D713" s="92" t="str">
        <f>IF('Prediction Log'!D728=0, "",'Prediction Log'!D728)</f>
        <v/>
      </c>
      <c r="E713" s="92" t="str">
        <f>IF('Prediction Log'!E728=0, "",'Prediction Log'!E728)</f>
        <v/>
      </c>
      <c r="F713" s="92" t="str">
        <f>IF('Prediction Log'!I728=0, "",'Prediction Log'!I728)</f>
        <v/>
      </c>
      <c r="G713" s="70" t="str">
        <f>IF(ISBLANK(Games!B710), "",'Prediction Log'!$J728)</f>
        <v/>
      </c>
      <c r="H713" s="93" t="str">
        <f>'Prediction Log'!$K728</f>
        <v/>
      </c>
      <c r="I713" s="92" t="str">
        <f>IF(ISBLANK(Games!M710), "",IF(AND(Games!M710="",Games!N710=""),"",IF(ISTEXT(Games!N710), "Side",Games!M710)))</f>
        <v/>
      </c>
      <c r="J713" s="92" t="str">
        <f>IF(ISBLANK(Games!M710), "",IF('Bet Log'!$I713="Spread", Games!O710, ""))</f>
        <v/>
      </c>
      <c r="K713" s="92" t="str">
        <f>IF(ISBLANK(Games!N710), "",IF(ISTEXT(Games!N710), Games!N710, ""))</f>
        <v/>
      </c>
      <c r="L713" s="92" t="str">
        <f>IF(ISBLANK(Games!Q710), "", Games!Q710)</f>
        <v/>
      </c>
      <c r="M713" s="92"/>
      <c r="N713" s="94"/>
      <c r="O713" s="94"/>
      <c r="P713" s="95"/>
      <c r="Q713" s="95"/>
      <c r="R713" s="95"/>
      <c r="S713" s="95"/>
      <c r="T713" s="96" t="n">
        <f t="shared" si="2"/>
        <v>0</v>
      </c>
      <c r="U713" s="96" t="n">
        <f t="shared" si="3"/>
        <v>0</v>
      </c>
      <c r="V713" s="96" t="n">
        <f t="shared" si="4"/>
        <v>0</v>
      </c>
      <c r="W713" s="96" t="n">
        <f t="shared" si="5"/>
        <v>0</v>
      </c>
      <c r="X713" s="96" t="n">
        <f t="shared" si="6"/>
        <v>0</v>
      </c>
      <c r="Y713" s="96" t="n">
        <f t="shared" si="7"/>
        <v>0</v>
      </c>
      <c r="Z713" s="95" t="str">
        <f>IF(OR(ISBLANK('Prediction Log'!N728),ISBLANK('Bet Log'!$N713)), "", IF('Prediction Log'!W728="Y", "W", "L"))</f>
        <v/>
      </c>
      <c r="AA713" s="96" t="str">
        <f t="shared" si="8"/>
        <v/>
      </c>
      <c r="AB713" s="95" t="str">
        <f>IF(OR(ISBLANK('Prediction Log'!N728),ISBLANK('Bet Log'!$O713)), "", IF('Prediction Log'!X728="Y", "W", "L"))</f>
        <v/>
      </c>
      <c r="AC713" s="96" t="str">
        <f t="shared" si="9"/>
        <v/>
      </c>
      <c r="AD713" s="95"/>
      <c r="AE713" s="92" t="str">
        <f t="shared" si="10"/>
        <v/>
      </c>
      <c r="AF713" s="97" t="n">
        <f>IF(ISERROR('Bet Log'!$AA713+'Bet Log'!$AC713+'Bet Log'!$AE713), "", 'Bet Log'!$AA713+'Bet Log'!$AC713+'Bet Log'!$AE713)</f>
        <v>0</v>
      </c>
    </row>
    <row r="714" ht="14.25" customHeight="1">
      <c r="A714" s="92" t="str">
        <f>Games!A711</f>
        <v/>
      </c>
      <c r="B714" s="92" t="str">
        <f>IF('Prediction Log'!B729=0, "",'Prediction Log'!B729)</f>
        <v/>
      </c>
      <c r="C714" s="92" t="str">
        <f>IF('Prediction Log'!C729=0, "",'Prediction Log'!C729)</f>
        <v/>
      </c>
      <c r="D714" s="92" t="str">
        <f>IF('Prediction Log'!D729=0, "",'Prediction Log'!D729)</f>
        <v/>
      </c>
      <c r="E714" s="92" t="str">
        <f>IF('Prediction Log'!E729=0, "",'Prediction Log'!E729)</f>
        <v/>
      </c>
      <c r="F714" s="92" t="str">
        <f>IF('Prediction Log'!I729=0, "",'Prediction Log'!I729)</f>
        <v/>
      </c>
      <c r="G714" s="70" t="str">
        <f>IF(ISBLANK(Games!B711), "",'Prediction Log'!$J729)</f>
        <v/>
      </c>
      <c r="H714" s="93" t="str">
        <f>'Prediction Log'!$K729</f>
        <v/>
      </c>
      <c r="I714" s="92" t="str">
        <f>IF(ISBLANK(Games!M711), "",IF(AND(Games!M711="",Games!N711=""),"",IF(ISTEXT(Games!N711), "Side",Games!M711)))</f>
        <v/>
      </c>
      <c r="J714" s="92" t="str">
        <f>IF(ISBLANK(Games!M711), "",IF('Bet Log'!$I714="Spread", Games!O711, ""))</f>
        <v/>
      </c>
      <c r="K714" s="92" t="str">
        <f>IF(ISBLANK(Games!N711), "",IF(ISTEXT(Games!N711), Games!N711, ""))</f>
        <v/>
      </c>
      <c r="L714" s="92" t="str">
        <f>IF(ISBLANK(Games!Q711), "", Games!Q711)</f>
        <v/>
      </c>
      <c r="M714" s="92"/>
      <c r="N714" s="94"/>
      <c r="O714" s="94"/>
      <c r="P714" s="95"/>
      <c r="Q714" s="95"/>
      <c r="R714" s="95"/>
      <c r="S714" s="95"/>
      <c r="T714" s="96" t="n">
        <f t="shared" si="2"/>
        <v>0</v>
      </c>
      <c r="U714" s="96" t="n">
        <f t="shared" si="3"/>
        <v>0</v>
      </c>
      <c r="V714" s="96" t="n">
        <f t="shared" si="4"/>
        <v>0</v>
      </c>
      <c r="W714" s="96" t="n">
        <f t="shared" si="5"/>
        <v>0</v>
      </c>
      <c r="X714" s="96" t="n">
        <f t="shared" si="6"/>
        <v>0</v>
      </c>
      <c r="Y714" s="96" t="n">
        <f t="shared" si="7"/>
        <v>0</v>
      </c>
      <c r="Z714" s="95" t="str">
        <f>IF(OR(ISBLANK('Prediction Log'!N729),ISBLANK('Bet Log'!$N714)), "", IF('Prediction Log'!W729="Y", "W", "L"))</f>
        <v/>
      </c>
      <c r="AA714" s="96" t="str">
        <f t="shared" si="8"/>
        <v/>
      </c>
      <c r="AB714" s="95" t="str">
        <f>IF(OR(ISBLANK('Prediction Log'!N729),ISBLANK('Bet Log'!$O714)), "", IF('Prediction Log'!X729="Y", "W", "L"))</f>
        <v/>
      </c>
      <c r="AC714" s="96" t="str">
        <f t="shared" si="9"/>
        <v/>
      </c>
      <c r="AD714" s="95"/>
      <c r="AE714" s="92" t="str">
        <f t="shared" si="10"/>
        <v/>
      </c>
      <c r="AF714" s="97" t="n">
        <f>IF(ISERROR('Bet Log'!$AA714+'Bet Log'!$AC714+'Bet Log'!$AE714), "", 'Bet Log'!$AA714+'Bet Log'!$AC714+'Bet Log'!$AE714)</f>
        <v>0</v>
      </c>
    </row>
    <row r="715" ht="14.25" customHeight="1">
      <c r="A715" s="92" t="str">
        <f>Games!A712</f>
        <v/>
      </c>
      <c r="B715" s="92" t="str">
        <f>IF('Prediction Log'!B730=0, "",'Prediction Log'!B730)</f>
        <v/>
      </c>
      <c r="C715" s="92" t="str">
        <f>IF('Prediction Log'!C730=0, "",'Prediction Log'!C730)</f>
        <v/>
      </c>
      <c r="D715" s="92" t="str">
        <f>IF('Prediction Log'!D730=0, "",'Prediction Log'!D730)</f>
        <v/>
      </c>
      <c r="E715" s="92" t="str">
        <f>IF('Prediction Log'!E730=0, "",'Prediction Log'!E730)</f>
        <v/>
      </c>
      <c r="F715" s="92" t="str">
        <f>IF('Prediction Log'!I730=0, "",'Prediction Log'!I730)</f>
        <v/>
      </c>
      <c r="G715" s="70" t="str">
        <f>IF(ISBLANK(Games!B712), "",'Prediction Log'!$J730)</f>
        <v/>
      </c>
      <c r="H715" s="93" t="str">
        <f>'Prediction Log'!$K730</f>
        <v/>
      </c>
      <c r="I715" s="92" t="str">
        <f>IF(ISBLANK(Games!M712), "",IF(AND(Games!M712="",Games!N712=""),"",IF(ISTEXT(Games!N712), "Side",Games!M712)))</f>
        <v/>
      </c>
      <c r="J715" s="92" t="str">
        <f>IF(ISBLANK(Games!M712), "",IF('Bet Log'!$I715="Spread", Games!O712, ""))</f>
        <v/>
      </c>
      <c r="K715" s="92" t="str">
        <f>IF(ISBLANK(Games!N712), "",IF(ISTEXT(Games!N712), Games!N712, ""))</f>
        <v/>
      </c>
      <c r="L715" s="92" t="str">
        <f>IF(ISBLANK(Games!Q712), "", Games!Q712)</f>
        <v/>
      </c>
      <c r="M715" s="92"/>
      <c r="N715" s="94"/>
      <c r="O715" s="94"/>
      <c r="P715" s="95"/>
      <c r="Q715" s="95"/>
      <c r="R715" s="95"/>
      <c r="S715" s="95"/>
      <c r="T715" s="96" t="n">
        <f t="shared" si="2"/>
        <v>0</v>
      </c>
      <c r="U715" s="96" t="n">
        <f t="shared" si="3"/>
        <v>0</v>
      </c>
      <c r="V715" s="96" t="n">
        <f t="shared" si="4"/>
        <v>0</v>
      </c>
      <c r="W715" s="96" t="n">
        <f t="shared" si="5"/>
        <v>0</v>
      </c>
      <c r="X715" s="96" t="n">
        <f t="shared" si="6"/>
        <v>0</v>
      </c>
      <c r="Y715" s="96" t="n">
        <f t="shared" si="7"/>
        <v>0</v>
      </c>
      <c r="Z715" s="95" t="str">
        <f>IF(OR(ISBLANK('Prediction Log'!N730),ISBLANK('Bet Log'!$N715)), "", IF('Prediction Log'!W730="Y", "W", "L"))</f>
        <v/>
      </c>
      <c r="AA715" s="96" t="str">
        <f t="shared" si="8"/>
        <v/>
      </c>
      <c r="AB715" s="95" t="str">
        <f>IF(OR(ISBLANK('Prediction Log'!N730),ISBLANK('Bet Log'!$O715)), "", IF('Prediction Log'!X730="Y", "W", "L"))</f>
        <v/>
      </c>
      <c r="AC715" s="96" t="str">
        <f t="shared" si="9"/>
        <v/>
      </c>
      <c r="AD715" s="95"/>
      <c r="AE715" s="92" t="str">
        <f t="shared" si="10"/>
        <v/>
      </c>
      <c r="AF715" s="97" t="n">
        <f>IF(ISERROR('Bet Log'!$AA715+'Bet Log'!$AC715+'Bet Log'!$AE715), "", 'Bet Log'!$AA715+'Bet Log'!$AC715+'Bet Log'!$AE715)</f>
        <v>0</v>
      </c>
    </row>
    <row r="716" ht="14.25" customHeight="1">
      <c r="A716" s="92" t="str">
        <f>Games!A713</f>
        <v/>
      </c>
      <c r="B716" s="92" t="str">
        <f>IF('Prediction Log'!B731=0, "",'Prediction Log'!B731)</f>
        <v/>
      </c>
      <c r="C716" s="92" t="str">
        <f>IF('Prediction Log'!C731=0, "",'Prediction Log'!C731)</f>
        <v/>
      </c>
      <c r="D716" s="92" t="str">
        <f>IF('Prediction Log'!D731=0, "",'Prediction Log'!D731)</f>
        <v/>
      </c>
      <c r="E716" s="92" t="str">
        <f>IF('Prediction Log'!E731=0, "",'Prediction Log'!E731)</f>
        <v/>
      </c>
      <c r="F716" s="92" t="str">
        <f>IF('Prediction Log'!I731=0, "",'Prediction Log'!I731)</f>
        <v/>
      </c>
      <c r="G716" s="70" t="str">
        <f>IF(ISBLANK(Games!B713), "",'Prediction Log'!$J731)</f>
        <v/>
      </c>
      <c r="H716" s="93" t="str">
        <f>'Prediction Log'!$K731</f>
        <v/>
      </c>
      <c r="I716" s="92" t="str">
        <f>IF(ISBLANK(Games!M713), "",IF(AND(Games!M713="",Games!N713=""),"",IF(ISTEXT(Games!N713), "Side",Games!M713)))</f>
        <v/>
      </c>
      <c r="J716" s="92" t="str">
        <f>IF(ISBLANK(Games!M713), "",IF('Bet Log'!$I716="Spread", Games!O713, ""))</f>
        <v/>
      </c>
      <c r="K716" s="92" t="str">
        <f>IF(ISBLANK(Games!N713), "",IF(ISTEXT(Games!N713), Games!N713, ""))</f>
        <v/>
      </c>
      <c r="L716" s="92" t="str">
        <f>IF(ISBLANK(Games!Q713), "", Games!Q713)</f>
        <v/>
      </c>
      <c r="M716" s="92"/>
      <c r="N716" s="94"/>
      <c r="O716" s="94"/>
      <c r="P716" s="95"/>
      <c r="Q716" s="95"/>
      <c r="R716" s="95"/>
      <c r="S716" s="95"/>
      <c r="T716" s="96" t="n">
        <f t="shared" si="2"/>
        <v>0</v>
      </c>
      <c r="U716" s="96" t="n">
        <f t="shared" si="3"/>
        <v>0</v>
      </c>
      <c r="V716" s="96" t="n">
        <f t="shared" si="4"/>
        <v>0</v>
      </c>
      <c r="W716" s="96" t="n">
        <f t="shared" si="5"/>
        <v>0</v>
      </c>
      <c r="X716" s="96" t="n">
        <f t="shared" si="6"/>
        <v>0</v>
      </c>
      <c r="Y716" s="96" t="n">
        <f t="shared" si="7"/>
        <v>0</v>
      </c>
      <c r="Z716" s="95" t="str">
        <f>IF(OR(ISBLANK('Prediction Log'!N731),ISBLANK('Bet Log'!$N716)), "", IF('Prediction Log'!W731="Y", "W", "L"))</f>
        <v/>
      </c>
      <c r="AA716" s="96" t="str">
        <f t="shared" si="8"/>
        <v/>
      </c>
      <c r="AB716" s="95" t="str">
        <f>IF(OR(ISBLANK('Prediction Log'!N731),ISBLANK('Bet Log'!$O716)), "", IF('Prediction Log'!X731="Y", "W", "L"))</f>
        <v/>
      </c>
      <c r="AC716" s="96" t="str">
        <f t="shared" si="9"/>
        <v/>
      </c>
      <c r="AD716" s="95"/>
      <c r="AE716" s="92" t="str">
        <f t="shared" si="10"/>
        <v/>
      </c>
      <c r="AF716" s="97" t="n">
        <f>IF(ISERROR('Bet Log'!$AA716+'Bet Log'!$AC716+'Bet Log'!$AE716), "", 'Bet Log'!$AA716+'Bet Log'!$AC716+'Bet Log'!$AE716)</f>
        <v>0</v>
      </c>
    </row>
    <row r="717" ht="14.25" customHeight="1">
      <c r="A717" s="92" t="str">
        <f>Games!A714</f>
        <v/>
      </c>
      <c r="B717" s="92" t="str">
        <f>IF('Prediction Log'!B732=0, "",'Prediction Log'!B732)</f>
        <v/>
      </c>
      <c r="C717" s="92" t="str">
        <f>IF('Prediction Log'!C732=0, "",'Prediction Log'!C732)</f>
        <v/>
      </c>
      <c r="D717" s="92" t="str">
        <f>IF('Prediction Log'!D732=0, "",'Prediction Log'!D732)</f>
        <v/>
      </c>
      <c r="E717" s="92" t="str">
        <f>IF('Prediction Log'!E732=0, "",'Prediction Log'!E732)</f>
        <v/>
      </c>
      <c r="F717" s="92" t="str">
        <f>IF('Prediction Log'!I732=0, "",'Prediction Log'!I732)</f>
        <v/>
      </c>
      <c r="G717" s="70" t="str">
        <f>IF(ISBLANK(Games!B714), "",'Prediction Log'!$J732)</f>
        <v/>
      </c>
      <c r="H717" s="93" t="str">
        <f>'Prediction Log'!$K732</f>
        <v/>
      </c>
      <c r="I717" s="92" t="str">
        <f>IF(ISBLANK(Games!M714), "",IF(AND(Games!M714="",Games!N714=""),"",IF(ISTEXT(Games!N714), "Side",Games!M714)))</f>
        <v/>
      </c>
      <c r="J717" s="92" t="str">
        <f>IF(ISBLANK(Games!M714), "",IF('Bet Log'!$I717="Spread", Games!O714, ""))</f>
        <v/>
      </c>
      <c r="K717" s="92" t="str">
        <f>IF(ISBLANK(Games!N714), "",IF(ISTEXT(Games!N714), Games!N714, ""))</f>
        <v/>
      </c>
      <c r="L717" s="92" t="str">
        <f>IF(ISBLANK(Games!Q714), "", Games!Q714)</f>
        <v/>
      </c>
      <c r="M717" s="92"/>
      <c r="N717" s="94"/>
      <c r="O717" s="94"/>
      <c r="P717" s="95"/>
      <c r="Q717" s="95"/>
      <c r="R717" s="95"/>
      <c r="S717" s="95"/>
      <c r="T717" s="96" t="n">
        <f t="shared" si="2"/>
        <v>0</v>
      </c>
      <c r="U717" s="96" t="n">
        <f t="shared" si="3"/>
        <v>0</v>
      </c>
      <c r="V717" s="96" t="n">
        <f t="shared" si="4"/>
        <v>0</v>
      </c>
      <c r="W717" s="96" t="n">
        <f t="shared" si="5"/>
        <v>0</v>
      </c>
      <c r="X717" s="96" t="n">
        <f t="shared" si="6"/>
        <v>0</v>
      </c>
      <c r="Y717" s="96" t="n">
        <f t="shared" si="7"/>
        <v>0</v>
      </c>
      <c r="Z717" s="95" t="str">
        <f>IF(OR(ISBLANK('Prediction Log'!N732),ISBLANK('Bet Log'!$N717)), "", IF('Prediction Log'!W732="Y", "W", "L"))</f>
        <v/>
      </c>
      <c r="AA717" s="96" t="str">
        <f t="shared" si="8"/>
        <v/>
      </c>
      <c r="AB717" s="95" t="str">
        <f>IF(OR(ISBLANK('Prediction Log'!N732),ISBLANK('Bet Log'!$O717)), "", IF('Prediction Log'!X732="Y", "W", "L"))</f>
        <v/>
      </c>
      <c r="AC717" s="96" t="str">
        <f t="shared" si="9"/>
        <v/>
      </c>
      <c r="AD717" s="95"/>
      <c r="AE717" s="92" t="str">
        <f t="shared" si="10"/>
        <v/>
      </c>
      <c r="AF717" s="97" t="n">
        <f>IF(ISERROR('Bet Log'!$AA717+'Bet Log'!$AC717+'Bet Log'!$AE717), "", 'Bet Log'!$AA717+'Bet Log'!$AC717+'Bet Log'!$AE717)</f>
        <v>0</v>
      </c>
    </row>
    <row r="718" ht="14.25" customHeight="1">
      <c r="A718" s="92" t="str">
        <f>Games!A715</f>
        <v/>
      </c>
      <c r="B718" s="92" t="str">
        <f>IF('Prediction Log'!B733=0, "",'Prediction Log'!B733)</f>
        <v/>
      </c>
      <c r="C718" s="92" t="str">
        <f>IF('Prediction Log'!C733=0, "",'Prediction Log'!C733)</f>
        <v/>
      </c>
      <c r="D718" s="92" t="str">
        <f>IF('Prediction Log'!D733=0, "",'Prediction Log'!D733)</f>
        <v/>
      </c>
      <c r="E718" s="92" t="str">
        <f>IF('Prediction Log'!E733=0, "",'Prediction Log'!E733)</f>
        <v/>
      </c>
      <c r="F718" s="92" t="str">
        <f>IF('Prediction Log'!I733=0, "",'Prediction Log'!I733)</f>
        <v/>
      </c>
      <c r="G718" s="70" t="str">
        <f>IF(ISBLANK(Games!B715), "",'Prediction Log'!$J733)</f>
        <v/>
      </c>
      <c r="H718" s="93" t="str">
        <f>'Prediction Log'!$K733</f>
        <v/>
      </c>
      <c r="I718" s="92" t="str">
        <f>IF(ISBLANK(Games!M715), "",IF(AND(Games!M715="",Games!N715=""),"",IF(ISTEXT(Games!N715), "Side",Games!M715)))</f>
        <v/>
      </c>
      <c r="J718" s="92" t="str">
        <f>IF(ISBLANK(Games!M715), "",IF('Bet Log'!$I718="Spread", Games!O715, ""))</f>
        <v/>
      </c>
      <c r="K718" s="92" t="str">
        <f>IF(ISBLANK(Games!N715), "",IF(ISTEXT(Games!N715), Games!N715, ""))</f>
        <v/>
      </c>
      <c r="L718" s="92" t="str">
        <f>IF(ISBLANK(Games!Q715), "", Games!Q715)</f>
        <v/>
      </c>
      <c r="M718" s="92"/>
      <c r="N718" s="94"/>
      <c r="O718" s="94"/>
      <c r="P718" s="95"/>
      <c r="Q718" s="95"/>
      <c r="R718" s="95"/>
      <c r="S718" s="95"/>
      <c r="T718" s="96" t="n">
        <f t="shared" si="2"/>
        <v>0</v>
      </c>
      <c r="U718" s="96" t="n">
        <f t="shared" si="3"/>
        <v>0</v>
      </c>
      <c r="V718" s="96" t="n">
        <f t="shared" si="4"/>
        <v>0</v>
      </c>
      <c r="W718" s="96" t="n">
        <f t="shared" si="5"/>
        <v>0</v>
      </c>
      <c r="X718" s="96" t="n">
        <f t="shared" si="6"/>
        <v>0</v>
      </c>
      <c r="Y718" s="96" t="n">
        <f t="shared" si="7"/>
        <v>0</v>
      </c>
      <c r="Z718" s="95" t="str">
        <f>IF(OR(ISBLANK('Prediction Log'!N733),ISBLANK('Bet Log'!$N718)), "", IF('Prediction Log'!W733="Y", "W", "L"))</f>
        <v/>
      </c>
      <c r="AA718" s="96" t="str">
        <f t="shared" si="8"/>
        <v/>
      </c>
      <c r="AB718" s="95" t="str">
        <f>IF(OR(ISBLANK('Prediction Log'!N733),ISBLANK('Bet Log'!$O718)), "", IF('Prediction Log'!X733="Y", "W", "L"))</f>
        <v/>
      </c>
      <c r="AC718" s="96" t="str">
        <f t="shared" si="9"/>
        <v/>
      </c>
      <c r="AD718" s="95"/>
      <c r="AE718" s="92" t="str">
        <f t="shared" si="10"/>
        <v/>
      </c>
      <c r="AF718" s="97" t="n">
        <f>IF(ISERROR('Bet Log'!$AA718+'Bet Log'!$AC718+'Bet Log'!$AE718), "", 'Bet Log'!$AA718+'Bet Log'!$AC718+'Bet Log'!$AE718)</f>
        <v>0</v>
      </c>
    </row>
    <row r="719" ht="14.25" customHeight="1">
      <c r="A719" s="92" t="str">
        <f>Games!A716</f>
        <v/>
      </c>
      <c r="B719" s="92" t="str">
        <f>IF('Prediction Log'!B734=0, "",'Prediction Log'!B734)</f>
        <v/>
      </c>
      <c r="C719" s="92" t="str">
        <f>IF('Prediction Log'!C734=0, "",'Prediction Log'!C734)</f>
        <v/>
      </c>
      <c r="D719" s="92" t="str">
        <f>IF('Prediction Log'!D734=0, "",'Prediction Log'!D734)</f>
        <v/>
      </c>
      <c r="E719" s="92" t="str">
        <f>IF('Prediction Log'!E734=0, "",'Prediction Log'!E734)</f>
        <v/>
      </c>
      <c r="F719" s="92" t="str">
        <f>IF('Prediction Log'!I734=0, "",'Prediction Log'!I734)</f>
        <v/>
      </c>
      <c r="G719" s="70" t="str">
        <f>IF(ISBLANK(Games!B716), "",'Prediction Log'!$J734)</f>
        <v/>
      </c>
      <c r="H719" s="93" t="str">
        <f>'Prediction Log'!$K734</f>
        <v/>
      </c>
      <c r="I719" s="92" t="str">
        <f>IF(ISBLANK(Games!M716), "",IF(AND(Games!M716="",Games!N716=""),"",IF(ISTEXT(Games!N716), "Side",Games!M716)))</f>
        <v/>
      </c>
      <c r="J719" s="92" t="str">
        <f>IF(ISBLANK(Games!M716), "",IF('Bet Log'!$I719="Spread", Games!O716, ""))</f>
        <v/>
      </c>
      <c r="K719" s="92" t="str">
        <f>IF(ISBLANK(Games!N716), "",IF(ISTEXT(Games!N716), Games!N716, ""))</f>
        <v/>
      </c>
      <c r="L719" s="92" t="str">
        <f>IF(ISBLANK(Games!Q716), "", Games!Q716)</f>
        <v/>
      </c>
      <c r="M719" s="92"/>
      <c r="N719" s="94"/>
      <c r="O719" s="94"/>
      <c r="P719" s="95"/>
      <c r="Q719" s="95"/>
      <c r="R719" s="95"/>
      <c r="S719" s="95"/>
      <c r="T719" s="96" t="n">
        <f t="shared" si="2"/>
        <v>0</v>
      </c>
      <c r="U719" s="96" t="n">
        <f t="shared" si="3"/>
        <v>0</v>
      </c>
      <c r="V719" s="96" t="n">
        <f t="shared" si="4"/>
        <v>0</v>
      </c>
      <c r="W719" s="96" t="n">
        <f t="shared" si="5"/>
        <v>0</v>
      </c>
      <c r="X719" s="96" t="n">
        <f t="shared" si="6"/>
        <v>0</v>
      </c>
      <c r="Y719" s="96" t="n">
        <f t="shared" si="7"/>
        <v>0</v>
      </c>
      <c r="Z719" s="95" t="str">
        <f>IF(OR(ISBLANK('Prediction Log'!N734),ISBLANK('Bet Log'!$N719)), "", IF('Prediction Log'!W734="Y", "W", "L"))</f>
        <v/>
      </c>
      <c r="AA719" s="96" t="str">
        <f t="shared" si="8"/>
        <v/>
      </c>
      <c r="AB719" s="95" t="str">
        <f>IF(OR(ISBLANK('Prediction Log'!N734),ISBLANK('Bet Log'!$O719)), "", IF('Prediction Log'!X734="Y", "W", "L"))</f>
        <v/>
      </c>
      <c r="AC719" s="96" t="str">
        <f t="shared" si="9"/>
        <v/>
      </c>
      <c r="AD719" s="95"/>
      <c r="AE719" s="92" t="str">
        <f t="shared" si="10"/>
        <v/>
      </c>
      <c r="AF719" s="97" t="n">
        <f>IF(ISERROR('Bet Log'!$AA719+'Bet Log'!$AC719+'Bet Log'!$AE719), "", 'Bet Log'!$AA719+'Bet Log'!$AC719+'Bet Log'!$AE719)</f>
        <v>0</v>
      </c>
    </row>
    <row r="720" ht="14.25" customHeight="1">
      <c r="A720" s="92" t="str">
        <f>Games!A717</f>
        <v/>
      </c>
      <c r="B720" s="92" t="str">
        <f>IF('Prediction Log'!B735=0, "",'Prediction Log'!B735)</f>
        <v/>
      </c>
      <c r="C720" s="92" t="str">
        <f>IF('Prediction Log'!C735=0, "",'Prediction Log'!C735)</f>
        <v/>
      </c>
      <c r="D720" s="92" t="str">
        <f>IF('Prediction Log'!D735=0, "",'Prediction Log'!D735)</f>
        <v/>
      </c>
      <c r="E720" s="92" t="str">
        <f>IF('Prediction Log'!E735=0, "",'Prediction Log'!E735)</f>
        <v/>
      </c>
      <c r="F720" s="92" t="str">
        <f>IF('Prediction Log'!I735=0, "",'Prediction Log'!I735)</f>
        <v/>
      </c>
      <c r="G720" s="70" t="str">
        <f>IF(ISBLANK(Games!B717), "",'Prediction Log'!$J735)</f>
        <v/>
      </c>
      <c r="H720" s="93" t="str">
        <f>'Prediction Log'!$K735</f>
        <v/>
      </c>
      <c r="I720" s="92" t="str">
        <f>IF(ISBLANK(Games!M717), "",IF(AND(Games!M717="",Games!N717=""),"",IF(ISTEXT(Games!N717), "Side",Games!M717)))</f>
        <v/>
      </c>
      <c r="J720" s="92" t="str">
        <f>IF(ISBLANK(Games!M717), "",IF('Bet Log'!$I720="Spread", Games!O717, ""))</f>
        <v/>
      </c>
      <c r="K720" s="92" t="str">
        <f>IF(ISBLANK(Games!N717), "",IF(ISTEXT(Games!N717), Games!N717, ""))</f>
        <v/>
      </c>
      <c r="L720" s="92" t="str">
        <f>IF(ISBLANK(Games!Q717), "", Games!Q717)</f>
        <v/>
      </c>
      <c r="M720" s="92"/>
      <c r="N720" s="94"/>
      <c r="O720" s="94"/>
      <c r="P720" s="95"/>
      <c r="Q720" s="95"/>
      <c r="R720" s="95"/>
      <c r="S720" s="95"/>
      <c r="T720" s="96" t="n">
        <f t="shared" si="2"/>
        <v>0</v>
      </c>
      <c r="U720" s="96" t="n">
        <f t="shared" si="3"/>
        <v>0</v>
      </c>
      <c r="V720" s="96" t="n">
        <f t="shared" si="4"/>
        <v>0</v>
      </c>
      <c r="W720" s="96" t="n">
        <f t="shared" si="5"/>
        <v>0</v>
      </c>
      <c r="X720" s="96" t="n">
        <f t="shared" si="6"/>
        <v>0</v>
      </c>
      <c r="Y720" s="96" t="n">
        <f t="shared" si="7"/>
        <v>0</v>
      </c>
      <c r="Z720" s="95" t="str">
        <f>IF(OR(ISBLANK('Prediction Log'!N735),ISBLANK('Bet Log'!$N720)), "", IF('Prediction Log'!W735="Y", "W", "L"))</f>
        <v/>
      </c>
      <c r="AA720" s="96" t="str">
        <f t="shared" si="8"/>
        <v/>
      </c>
      <c r="AB720" s="95" t="str">
        <f>IF(OR(ISBLANK('Prediction Log'!N735),ISBLANK('Bet Log'!$O720)), "", IF('Prediction Log'!X735="Y", "W", "L"))</f>
        <v/>
      </c>
      <c r="AC720" s="96" t="str">
        <f t="shared" si="9"/>
        <v/>
      </c>
      <c r="AD720" s="95"/>
      <c r="AE720" s="92" t="str">
        <f t="shared" si="10"/>
        <v/>
      </c>
      <c r="AF720" s="97" t="n">
        <f>IF(ISERROR('Bet Log'!$AA720+'Bet Log'!$AC720+'Bet Log'!$AE720), "", 'Bet Log'!$AA720+'Bet Log'!$AC720+'Bet Log'!$AE720)</f>
        <v>0</v>
      </c>
    </row>
    <row r="721" ht="14.25" customHeight="1">
      <c r="A721" s="92" t="str">
        <f>Games!A718</f>
        <v/>
      </c>
      <c r="B721" s="92" t="str">
        <f>IF('Prediction Log'!B736=0, "",'Prediction Log'!B736)</f>
        <v/>
      </c>
      <c r="C721" s="92" t="str">
        <f>IF('Prediction Log'!C736=0, "",'Prediction Log'!C736)</f>
        <v/>
      </c>
      <c r="D721" s="92" t="str">
        <f>IF('Prediction Log'!D736=0, "",'Prediction Log'!D736)</f>
        <v/>
      </c>
      <c r="E721" s="92" t="str">
        <f>IF('Prediction Log'!E736=0, "",'Prediction Log'!E736)</f>
        <v/>
      </c>
      <c r="F721" s="92" t="str">
        <f>IF('Prediction Log'!I736=0, "",'Prediction Log'!I736)</f>
        <v/>
      </c>
      <c r="G721" s="70" t="str">
        <f>IF(ISBLANK(Games!B718), "",'Prediction Log'!$J736)</f>
        <v/>
      </c>
      <c r="H721" s="93" t="str">
        <f>'Prediction Log'!$K736</f>
        <v/>
      </c>
      <c r="I721" s="92" t="str">
        <f>IF(ISBLANK(Games!M718), "",IF(AND(Games!M718="",Games!N718=""),"",IF(ISTEXT(Games!N718), "Side",Games!M718)))</f>
        <v/>
      </c>
      <c r="J721" s="92" t="str">
        <f>IF(ISBLANK(Games!M718), "",IF('Bet Log'!$I721="Spread", Games!O718, ""))</f>
        <v/>
      </c>
      <c r="K721" s="92" t="str">
        <f>IF(ISBLANK(Games!N718), "",IF(ISTEXT(Games!N718), Games!N718, ""))</f>
        <v/>
      </c>
      <c r="L721" s="92" t="str">
        <f>IF(ISBLANK(Games!Q718), "", Games!Q718)</f>
        <v/>
      </c>
      <c r="M721" s="92"/>
      <c r="N721" s="94"/>
      <c r="O721" s="94"/>
      <c r="P721" s="95"/>
      <c r="Q721" s="95"/>
      <c r="R721" s="95"/>
      <c r="S721" s="95"/>
      <c r="T721" s="96" t="n">
        <f t="shared" si="2"/>
        <v>0</v>
      </c>
      <c r="U721" s="96" t="n">
        <f t="shared" si="3"/>
        <v>0</v>
      </c>
      <c r="V721" s="96" t="n">
        <f t="shared" si="4"/>
        <v>0</v>
      </c>
      <c r="W721" s="96" t="n">
        <f t="shared" si="5"/>
        <v>0</v>
      </c>
      <c r="X721" s="96" t="n">
        <f t="shared" si="6"/>
        <v>0</v>
      </c>
      <c r="Y721" s="96" t="n">
        <f t="shared" si="7"/>
        <v>0</v>
      </c>
      <c r="Z721" s="95" t="str">
        <f>IF(OR(ISBLANK('Prediction Log'!N736),ISBLANK('Bet Log'!$N721)), "", IF('Prediction Log'!W736="Y", "W", "L"))</f>
        <v/>
      </c>
      <c r="AA721" s="96" t="str">
        <f t="shared" si="8"/>
        <v/>
      </c>
      <c r="AB721" s="95" t="str">
        <f>IF(OR(ISBLANK('Prediction Log'!N736),ISBLANK('Bet Log'!$O721)), "", IF('Prediction Log'!X736="Y", "W", "L"))</f>
        <v/>
      </c>
      <c r="AC721" s="96" t="str">
        <f t="shared" si="9"/>
        <v/>
      </c>
      <c r="AD721" s="95"/>
      <c r="AE721" s="92" t="str">
        <f t="shared" si="10"/>
        <v/>
      </c>
      <c r="AF721" s="97" t="n">
        <f>IF(ISERROR('Bet Log'!$AA721+'Bet Log'!$AC721+'Bet Log'!$AE721), "", 'Bet Log'!$AA721+'Bet Log'!$AC721+'Bet Log'!$AE721)</f>
        <v>0</v>
      </c>
    </row>
    <row r="722" ht="14.25" customHeight="1">
      <c r="A722" s="92" t="str">
        <f>Games!A719</f>
        <v/>
      </c>
      <c r="B722" s="92" t="str">
        <f>IF('Prediction Log'!B737=0, "",'Prediction Log'!B737)</f>
        <v/>
      </c>
      <c r="C722" s="92" t="str">
        <f>IF('Prediction Log'!C737=0, "",'Prediction Log'!C737)</f>
        <v/>
      </c>
      <c r="D722" s="92" t="str">
        <f>IF('Prediction Log'!D737=0, "",'Prediction Log'!D737)</f>
        <v/>
      </c>
      <c r="E722" s="92" t="str">
        <f>IF('Prediction Log'!E737=0, "",'Prediction Log'!E737)</f>
        <v/>
      </c>
      <c r="F722" s="92" t="str">
        <f>IF('Prediction Log'!I737=0, "",'Prediction Log'!I737)</f>
        <v/>
      </c>
      <c r="G722" s="70" t="str">
        <f>IF(ISBLANK(Games!B719), "",'Prediction Log'!$J737)</f>
        <v/>
      </c>
      <c r="H722" s="93" t="str">
        <f>'Prediction Log'!$K737</f>
        <v/>
      </c>
      <c r="I722" s="92" t="str">
        <f>IF(ISBLANK(Games!M719), "",IF(AND(Games!M719="",Games!N719=""),"",IF(ISTEXT(Games!N719), "Side",Games!M719)))</f>
        <v/>
      </c>
      <c r="J722" s="92" t="str">
        <f>IF(ISBLANK(Games!M719), "",IF('Bet Log'!$I722="Spread", Games!O719, ""))</f>
        <v/>
      </c>
      <c r="K722" s="92" t="str">
        <f>IF(ISBLANK(Games!N719), "",IF(ISTEXT(Games!N719), Games!N719, ""))</f>
        <v/>
      </c>
      <c r="L722" s="92" t="str">
        <f>IF(ISBLANK(Games!Q719), "", Games!Q719)</f>
        <v/>
      </c>
      <c r="M722" s="92"/>
      <c r="N722" s="94"/>
      <c r="O722" s="94"/>
      <c r="P722" s="95"/>
      <c r="Q722" s="95"/>
      <c r="R722" s="95"/>
      <c r="S722" s="95"/>
      <c r="T722" s="96" t="n">
        <f t="shared" si="2"/>
        <v>0</v>
      </c>
      <c r="U722" s="96" t="n">
        <f t="shared" si="3"/>
        <v>0</v>
      </c>
      <c r="V722" s="96" t="n">
        <f t="shared" si="4"/>
        <v>0</v>
      </c>
      <c r="W722" s="96" t="n">
        <f t="shared" si="5"/>
        <v>0</v>
      </c>
      <c r="X722" s="96" t="n">
        <f t="shared" si="6"/>
        <v>0</v>
      </c>
      <c r="Y722" s="96" t="n">
        <f t="shared" si="7"/>
        <v>0</v>
      </c>
      <c r="Z722" s="95" t="str">
        <f>IF(OR(ISBLANK('Prediction Log'!N737),ISBLANK('Bet Log'!$N722)), "", IF('Prediction Log'!W737="Y", "W", "L"))</f>
        <v/>
      </c>
      <c r="AA722" s="96" t="str">
        <f t="shared" si="8"/>
        <v/>
      </c>
      <c r="AB722" s="95" t="str">
        <f>IF(OR(ISBLANK('Prediction Log'!N737),ISBLANK('Bet Log'!$O722)), "", IF('Prediction Log'!X737="Y", "W", "L"))</f>
        <v/>
      </c>
      <c r="AC722" s="96" t="str">
        <f t="shared" si="9"/>
        <v/>
      </c>
      <c r="AD722" s="95"/>
      <c r="AE722" s="92" t="str">
        <f t="shared" si="10"/>
        <v/>
      </c>
      <c r="AF722" s="97" t="n">
        <f>IF(ISERROR('Bet Log'!$AA722+'Bet Log'!$AC722+'Bet Log'!$AE722), "", 'Bet Log'!$AA722+'Bet Log'!$AC722+'Bet Log'!$AE722)</f>
        <v>0</v>
      </c>
    </row>
    <row r="723" ht="14.25" customHeight="1">
      <c r="A723" s="92" t="str">
        <f>Games!A720</f>
        <v/>
      </c>
      <c r="B723" s="92" t="str">
        <f>IF('Prediction Log'!B738=0, "",'Prediction Log'!B738)</f>
        <v/>
      </c>
      <c r="C723" s="92" t="str">
        <f>IF('Prediction Log'!C738=0, "",'Prediction Log'!C738)</f>
        <v/>
      </c>
      <c r="D723" s="92" t="str">
        <f>IF('Prediction Log'!D738=0, "",'Prediction Log'!D738)</f>
        <v/>
      </c>
      <c r="E723" s="92" t="str">
        <f>IF('Prediction Log'!E738=0, "",'Prediction Log'!E738)</f>
        <v/>
      </c>
      <c r="F723" s="92" t="str">
        <f>IF('Prediction Log'!I738=0, "",'Prediction Log'!I738)</f>
        <v/>
      </c>
      <c r="G723" s="70" t="str">
        <f>IF(ISBLANK(Games!B720), "",'Prediction Log'!$J738)</f>
        <v/>
      </c>
      <c r="H723" s="93" t="str">
        <f>'Prediction Log'!$K738</f>
        <v/>
      </c>
      <c r="I723" s="92" t="str">
        <f>IF(ISBLANK(Games!M720), "",IF(AND(Games!M720="",Games!N720=""),"",IF(ISTEXT(Games!N720), "Side",Games!M720)))</f>
        <v/>
      </c>
      <c r="J723" s="92" t="str">
        <f>IF(ISBLANK(Games!M720), "",IF('Bet Log'!$I723="Spread", Games!O720, ""))</f>
        <v/>
      </c>
      <c r="K723" s="92" t="str">
        <f>IF(ISBLANK(Games!N720), "",IF(ISTEXT(Games!N720), Games!N720, ""))</f>
        <v/>
      </c>
      <c r="L723" s="92" t="str">
        <f>IF(ISBLANK(Games!Q720), "", Games!Q720)</f>
        <v/>
      </c>
      <c r="M723" s="92"/>
      <c r="N723" s="94"/>
      <c r="O723" s="94"/>
      <c r="P723" s="95"/>
      <c r="Q723" s="95"/>
      <c r="R723" s="95"/>
      <c r="S723" s="95"/>
      <c r="T723" s="96" t="n">
        <f t="shared" si="2"/>
        <v>0</v>
      </c>
      <c r="U723" s="96" t="n">
        <f t="shared" si="3"/>
        <v>0</v>
      </c>
      <c r="V723" s="96" t="n">
        <f t="shared" si="4"/>
        <v>0</v>
      </c>
      <c r="W723" s="96" t="n">
        <f t="shared" si="5"/>
        <v>0</v>
      </c>
      <c r="X723" s="96" t="n">
        <f t="shared" si="6"/>
        <v>0</v>
      </c>
      <c r="Y723" s="96" t="n">
        <f t="shared" si="7"/>
        <v>0</v>
      </c>
      <c r="Z723" s="95" t="str">
        <f>IF(OR(ISBLANK('Prediction Log'!N738),ISBLANK('Bet Log'!$N723)), "", IF('Prediction Log'!W738="Y", "W", "L"))</f>
        <v/>
      </c>
      <c r="AA723" s="96" t="str">
        <f t="shared" si="8"/>
        <v/>
      </c>
      <c r="AB723" s="95" t="str">
        <f>IF(OR(ISBLANK('Prediction Log'!N738),ISBLANK('Bet Log'!$O723)), "", IF('Prediction Log'!X738="Y", "W", "L"))</f>
        <v/>
      </c>
      <c r="AC723" s="96" t="str">
        <f t="shared" si="9"/>
        <v/>
      </c>
      <c r="AD723" s="95"/>
      <c r="AE723" s="92" t="str">
        <f t="shared" si="10"/>
        <v/>
      </c>
      <c r="AF723" s="97" t="n">
        <f>IF(ISERROR('Bet Log'!$AA723+'Bet Log'!$AC723+'Bet Log'!$AE723), "", 'Bet Log'!$AA723+'Bet Log'!$AC723+'Bet Log'!$AE723)</f>
        <v>0</v>
      </c>
    </row>
    <row r="724" ht="14.25" customHeight="1">
      <c r="A724" s="92" t="str">
        <f>Games!A721</f>
        <v/>
      </c>
      <c r="B724" s="92" t="str">
        <f>IF('Prediction Log'!B739=0, "",'Prediction Log'!B739)</f>
        <v/>
      </c>
      <c r="C724" s="92" t="str">
        <f>IF('Prediction Log'!C739=0, "",'Prediction Log'!C739)</f>
        <v/>
      </c>
      <c r="D724" s="92" t="str">
        <f>IF('Prediction Log'!D739=0, "",'Prediction Log'!D739)</f>
        <v/>
      </c>
      <c r="E724" s="92" t="str">
        <f>IF('Prediction Log'!E739=0, "",'Prediction Log'!E739)</f>
        <v/>
      </c>
      <c r="F724" s="92" t="str">
        <f>IF('Prediction Log'!I739=0, "",'Prediction Log'!I739)</f>
        <v/>
      </c>
      <c r="G724" s="70" t="str">
        <f>IF(ISBLANK(Games!B721), "",'Prediction Log'!$J739)</f>
        <v/>
      </c>
      <c r="H724" s="93" t="str">
        <f>'Prediction Log'!$K739</f>
        <v/>
      </c>
      <c r="I724" s="92" t="str">
        <f>IF(ISBLANK(Games!M721), "",IF(AND(Games!M721="",Games!N721=""),"",IF(ISTEXT(Games!N721), "Side",Games!M721)))</f>
        <v/>
      </c>
      <c r="J724" s="92" t="str">
        <f>IF(ISBLANK(Games!M721), "",IF('Bet Log'!$I724="Spread", Games!O721, ""))</f>
        <v/>
      </c>
      <c r="K724" s="92" t="str">
        <f>IF(ISBLANK(Games!N721), "",IF(ISTEXT(Games!N721), Games!N721, ""))</f>
        <v/>
      </c>
      <c r="L724" s="92" t="str">
        <f>IF(ISBLANK(Games!Q721), "", Games!Q721)</f>
        <v/>
      </c>
      <c r="M724" s="92"/>
      <c r="N724" s="94"/>
      <c r="O724" s="94"/>
      <c r="P724" s="95"/>
      <c r="Q724" s="95"/>
      <c r="R724" s="95"/>
      <c r="S724" s="95"/>
      <c r="T724" s="96" t="n">
        <f t="shared" si="2"/>
        <v>0</v>
      </c>
      <c r="U724" s="96" t="n">
        <f t="shared" si="3"/>
        <v>0</v>
      </c>
      <c r="V724" s="96" t="n">
        <f t="shared" si="4"/>
        <v>0</v>
      </c>
      <c r="W724" s="96" t="n">
        <f t="shared" si="5"/>
        <v>0</v>
      </c>
      <c r="X724" s="96" t="n">
        <f t="shared" si="6"/>
        <v>0</v>
      </c>
      <c r="Y724" s="96" t="n">
        <f t="shared" si="7"/>
        <v>0</v>
      </c>
      <c r="Z724" s="95" t="str">
        <f>IF(OR(ISBLANK('Prediction Log'!N739),ISBLANK('Bet Log'!$N724)), "", IF('Prediction Log'!W739="Y", "W", "L"))</f>
        <v/>
      </c>
      <c r="AA724" s="96" t="str">
        <f t="shared" si="8"/>
        <v/>
      </c>
      <c r="AB724" s="95" t="str">
        <f>IF(OR(ISBLANK('Prediction Log'!N739),ISBLANK('Bet Log'!$O724)), "", IF('Prediction Log'!X739="Y", "W", "L"))</f>
        <v/>
      </c>
      <c r="AC724" s="96" t="str">
        <f t="shared" si="9"/>
        <v/>
      </c>
      <c r="AD724" s="95"/>
      <c r="AE724" s="92" t="str">
        <f t="shared" si="10"/>
        <v/>
      </c>
      <c r="AF724" s="97" t="n">
        <f>IF(ISERROR('Bet Log'!$AA724+'Bet Log'!$AC724+'Bet Log'!$AE724), "", 'Bet Log'!$AA724+'Bet Log'!$AC724+'Bet Log'!$AE724)</f>
        <v>0</v>
      </c>
    </row>
    <row r="725" ht="14.25" customHeight="1">
      <c r="A725" s="92" t="str">
        <f>Games!A722</f>
        <v/>
      </c>
      <c r="B725" s="92" t="str">
        <f>IF('Prediction Log'!B740=0, "",'Prediction Log'!B740)</f>
        <v/>
      </c>
      <c r="C725" s="92" t="str">
        <f>IF('Prediction Log'!C740=0, "",'Prediction Log'!C740)</f>
        <v/>
      </c>
      <c r="D725" s="92" t="str">
        <f>IF('Prediction Log'!D740=0, "",'Prediction Log'!D740)</f>
        <v/>
      </c>
      <c r="E725" s="92" t="str">
        <f>IF('Prediction Log'!E740=0, "",'Prediction Log'!E740)</f>
        <v/>
      </c>
      <c r="F725" s="92" t="str">
        <f>IF('Prediction Log'!I740=0, "",'Prediction Log'!I740)</f>
        <v/>
      </c>
      <c r="G725" s="70" t="str">
        <f>IF(ISBLANK(Games!B722), "",'Prediction Log'!$J740)</f>
        <v/>
      </c>
      <c r="H725" s="93" t="str">
        <f>'Prediction Log'!$K740</f>
        <v/>
      </c>
      <c r="I725" s="92" t="str">
        <f>IF(ISBLANK(Games!M722), "",IF(AND(Games!M722="",Games!N722=""),"",IF(ISTEXT(Games!N722), "Side",Games!M722)))</f>
        <v/>
      </c>
      <c r="J725" s="92" t="str">
        <f>IF(ISBLANK(Games!M722), "",IF('Bet Log'!$I725="Spread", Games!O722, ""))</f>
        <v/>
      </c>
      <c r="K725" s="92" t="str">
        <f>IF(ISBLANK(Games!N722), "",IF(ISTEXT(Games!N722), Games!N722, ""))</f>
        <v/>
      </c>
      <c r="L725" s="92" t="str">
        <f>IF(ISBLANK(Games!Q722), "", Games!Q722)</f>
        <v/>
      </c>
      <c r="M725" s="92"/>
      <c r="N725" s="94"/>
      <c r="O725" s="94"/>
      <c r="P725" s="95"/>
      <c r="Q725" s="95"/>
      <c r="R725" s="95"/>
      <c r="S725" s="95"/>
      <c r="T725" s="96" t="n">
        <f t="shared" si="2"/>
        <v>0</v>
      </c>
      <c r="U725" s="96" t="n">
        <f t="shared" si="3"/>
        <v>0</v>
      </c>
      <c r="V725" s="96" t="n">
        <f t="shared" si="4"/>
        <v>0</v>
      </c>
      <c r="W725" s="96" t="n">
        <f t="shared" si="5"/>
        <v>0</v>
      </c>
      <c r="X725" s="96" t="n">
        <f t="shared" si="6"/>
        <v>0</v>
      </c>
      <c r="Y725" s="96" t="n">
        <f t="shared" si="7"/>
        <v>0</v>
      </c>
      <c r="Z725" s="95" t="str">
        <f>IF(OR(ISBLANK('Prediction Log'!N740),ISBLANK('Bet Log'!$N725)), "", IF('Prediction Log'!W740="Y", "W", "L"))</f>
        <v/>
      </c>
      <c r="AA725" s="96" t="str">
        <f t="shared" si="8"/>
        <v/>
      </c>
      <c r="AB725" s="95" t="str">
        <f>IF(OR(ISBLANK('Prediction Log'!N740),ISBLANK('Bet Log'!$O725)), "", IF('Prediction Log'!X740="Y", "W", "L"))</f>
        <v/>
      </c>
      <c r="AC725" s="96" t="str">
        <f t="shared" si="9"/>
        <v/>
      </c>
      <c r="AD725" s="95"/>
      <c r="AE725" s="92" t="str">
        <f t="shared" si="10"/>
        <v/>
      </c>
      <c r="AF725" s="97" t="n">
        <f>IF(ISERROR('Bet Log'!$AA725+'Bet Log'!$AC725+'Bet Log'!$AE725), "", 'Bet Log'!$AA725+'Bet Log'!$AC725+'Bet Log'!$AE725)</f>
        <v>0</v>
      </c>
    </row>
    <row r="726" ht="14.25" customHeight="1">
      <c r="A726" s="92" t="str">
        <f>Games!A723</f>
        <v/>
      </c>
      <c r="B726" s="92" t="str">
        <f>IF('Prediction Log'!B741=0, "",'Prediction Log'!B741)</f>
        <v/>
      </c>
      <c r="C726" s="92" t="str">
        <f>IF('Prediction Log'!C741=0, "",'Prediction Log'!C741)</f>
        <v/>
      </c>
      <c r="D726" s="92" t="str">
        <f>IF('Prediction Log'!D741=0, "",'Prediction Log'!D741)</f>
        <v/>
      </c>
      <c r="E726" s="92" t="str">
        <f>IF('Prediction Log'!E741=0, "",'Prediction Log'!E741)</f>
        <v/>
      </c>
      <c r="F726" s="92" t="str">
        <f>IF('Prediction Log'!I741=0, "",'Prediction Log'!I741)</f>
        <v/>
      </c>
      <c r="G726" s="70" t="str">
        <f>IF(ISBLANK(Games!B723), "",'Prediction Log'!$J741)</f>
        <v/>
      </c>
      <c r="H726" s="93" t="str">
        <f>'Prediction Log'!$K741</f>
        <v/>
      </c>
      <c r="I726" s="92" t="str">
        <f>IF(ISBLANK(Games!M723), "",IF(AND(Games!M723="",Games!N723=""),"",IF(ISTEXT(Games!N723), "Side",Games!M723)))</f>
        <v/>
      </c>
      <c r="J726" s="92" t="str">
        <f>IF(ISBLANK(Games!M723), "",IF('Bet Log'!$I726="Spread", Games!O723, ""))</f>
        <v/>
      </c>
      <c r="K726" s="92" t="str">
        <f>IF(ISBLANK(Games!N723), "",IF(ISTEXT(Games!N723), Games!N723, ""))</f>
        <v/>
      </c>
      <c r="L726" s="92" t="str">
        <f>IF(ISBLANK(Games!Q723), "", Games!Q723)</f>
        <v/>
      </c>
      <c r="M726" s="92"/>
      <c r="N726" s="94"/>
      <c r="O726" s="94"/>
      <c r="P726" s="95"/>
      <c r="Q726" s="95"/>
      <c r="R726" s="95"/>
      <c r="S726" s="95"/>
      <c r="T726" s="96" t="n">
        <f t="shared" si="2"/>
        <v>0</v>
      </c>
      <c r="U726" s="96" t="n">
        <f t="shared" si="3"/>
        <v>0</v>
      </c>
      <c r="V726" s="96" t="n">
        <f t="shared" si="4"/>
        <v>0</v>
      </c>
      <c r="W726" s="96" t="n">
        <f t="shared" si="5"/>
        <v>0</v>
      </c>
      <c r="X726" s="96" t="n">
        <f t="shared" si="6"/>
        <v>0</v>
      </c>
      <c r="Y726" s="96" t="n">
        <f t="shared" si="7"/>
        <v>0</v>
      </c>
      <c r="Z726" s="95" t="str">
        <f>IF(OR(ISBLANK('Prediction Log'!N741),ISBLANK('Bet Log'!$N726)), "", IF('Prediction Log'!W741="Y", "W", "L"))</f>
        <v/>
      </c>
      <c r="AA726" s="96" t="str">
        <f t="shared" si="8"/>
        <v/>
      </c>
      <c r="AB726" s="95" t="str">
        <f>IF(OR(ISBLANK('Prediction Log'!N741),ISBLANK('Bet Log'!$O726)), "", IF('Prediction Log'!X741="Y", "W", "L"))</f>
        <v/>
      </c>
      <c r="AC726" s="96" t="str">
        <f t="shared" si="9"/>
        <v/>
      </c>
      <c r="AD726" s="95"/>
      <c r="AE726" s="92" t="str">
        <f t="shared" si="10"/>
        <v/>
      </c>
      <c r="AF726" s="97" t="n">
        <f>IF(ISERROR('Bet Log'!$AA726+'Bet Log'!$AC726+'Bet Log'!$AE726), "", 'Bet Log'!$AA726+'Bet Log'!$AC726+'Bet Log'!$AE726)</f>
        <v>0</v>
      </c>
    </row>
    <row r="727" ht="14.25" customHeight="1">
      <c r="A727" s="92" t="str">
        <f>Games!A724</f>
        <v/>
      </c>
      <c r="B727" s="92" t="str">
        <f>IF('Prediction Log'!B742=0, "",'Prediction Log'!B742)</f>
        <v/>
      </c>
      <c r="C727" s="92" t="str">
        <f>IF('Prediction Log'!C742=0, "",'Prediction Log'!C742)</f>
        <v/>
      </c>
      <c r="D727" s="92" t="str">
        <f>IF('Prediction Log'!D742=0, "",'Prediction Log'!D742)</f>
        <v/>
      </c>
      <c r="E727" s="92" t="str">
        <f>IF('Prediction Log'!E742=0, "",'Prediction Log'!E742)</f>
        <v/>
      </c>
      <c r="F727" s="92" t="str">
        <f>IF('Prediction Log'!I742=0, "",'Prediction Log'!I742)</f>
        <v/>
      </c>
      <c r="G727" s="70" t="str">
        <f>IF(ISBLANK(Games!B724), "",'Prediction Log'!$J742)</f>
        <v/>
      </c>
      <c r="H727" s="93" t="str">
        <f>'Prediction Log'!$K742</f>
        <v/>
      </c>
      <c r="I727" s="92" t="str">
        <f>IF(ISBLANK(Games!M724), "",IF(AND(Games!M724="",Games!N724=""),"",IF(ISTEXT(Games!N724), "Side",Games!M724)))</f>
        <v/>
      </c>
      <c r="J727" s="92" t="str">
        <f>IF(ISBLANK(Games!M724), "",IF('Bet Log'!$I727="Spread", Games!O724, ""))</f>
        <v/>
      </c>
      <c r="K727" s="92" t="str">
        <f>IF(ISBLANK(Games!N724), "",IF(ISTEXT(Games!N724), Games!N724, ""))</f>
        <v/>
      </c>
      <c r="L727" s="92" t="str">
        <f>IF(ISBLANK(Games!Q724), "", Games!Q724)</f>
        <v/>
      </c>
      <c r="M727" s="92"/>
      <c r="N727" s="94"/>
      <c r="O727" s="94"/>
      <c r="P727" s="95"/>
      <c r="Q727" s="95"/>
      <c r="R727" s="95"/>
      <c r="S727" s="95"/>
      <c r="T727" s="96" t="n">
        <f t="shared" si="2"/>
        <v>0</v>
      </c>
      <c r="U727" s="96" t="n">
        <f t="shared" si="3"/>
        <v>0</v>
      </c>
      <c r="V727" s="96" t="n">
        <f t="shared" si="4"/>
        <v>0</v>
      </c>
      <c r="W727" s="96" t="n">
        <f t="shared" si="5"/>
        <v>0</v>
      </c>
      <c r="X727" s="96" t="n">
        <f t="shared" si="6"/>
        <v>0</v>
      </c>
      <c r="Y727" s="96" t="n">
        <f t="shared" si="7"/>
        <v>0</v>
      </c>
      <c r="Z727" s="95" t="str">
        <f>IF(OR(ISBLANK('Prediction Log'!N742),ISBLANK('Bet Log'!$N727)), "", IF('Prediction Log'!W742="Y", "W", "L"))</f>
        <v/>
      </c>
      <c r="AA727" s="96" t="str">
        <f t="shared" si="8"/>
        <v/>
      </c>
      <c r="AB727" s="95" t="str">
        <f>IF(OR(ISBLANK('Prediction Log'!N742),ISBLANK('Bet Log'!$O727)), "", IF('Prediction Log'!X742="Y", "W", "L"))</f>
        <v/>
      </c>
      <c r="AC727" s="96" t="str">
        <f t="shared" si="9"/>
        <v/>
      </c>
      <c r="AD727" s="95"/>
      <c r="AE727" s="92" t="str">
        <f t="shared" si="10"/>
        <v/>
      </c>
      <c r="AF727" s="97" t="n">
        <f>IF(ISERROR('Bet Log'!$AA727+'Bet Log'!$AC727+'Bet Log'!$AE727), "", 'Bet Log'!$AA727+'Bet Log'!$AC727+'Bet Log'!$AE727)</f>
        <v>0</v>
      </c>
    </row>
    <row r="728" ht="14.25" customHeight="1">
      <c r="A728" s="92" t="str">
        <f>Games!A725</f>
        <v/>
      </c>
      <c r="B728" s="92" t="str">
        <f>IF('Prediction Log'!B743=0, "",'Prediction Log'!B743)</f>
        <v/>
      </c>
      <c r="C728" s="92" t="str">
        <f>IF('Prediction Log'!C743=0, "",'Prediction Log'!C743)</f>
        <v/>
      </c>
      <c r="D728" s="92" t="str">
        <f>IF('Prediction Log'!D743=0, "",'Prediction Log'!D743)</f>
        <v/>
      </c>
      <c r="E728" s="92" t="str">
        <f>IF('Prediction Log'!E743=0, "",'Prediction Log'!E743)</f>
        <v/>
      </c>
      <c r="F728" s="92" t="str">
        <f>IF('Prediction Log'!I743=0, "",'Prediction Log'!I743)</f>
        <v/>
      </c>
      <c r="G728" s="70" t="str">
        <f>IF(ISBLANK(Games!B725), "",'Prediction Log'!$J743)</f>
        <v/>
      </c>
      <c r="H728" s="93" t="str">
        <f>'Prediction Log'!$K743</f>
        <v/>
      </c>
      <c r="I728" s="92" t="str">
        <f>IF(ISBLANK(Games!M725), "",IF(AND(Games!M725="",Games!N725=""),"",IF(ISTEXT(Games!N725), "Side",Games!M725)))</f>
        <v/>
      </c>
      <c r="J728" s="92" t="str">
        <f>IF(ISBLANK(Games!M725), "",IF('Bet Log'!$I728="Spread", Games!O725, ""))</f>
        <v/>
      </c>
      <c r="K728" s="92" t="str">
        <f>IF(ISBLANK(Games!N725), "",IF(ISTEXT(Games!N725), Games!N725, ""))</f>
        <v/>
      </c>
      <c r="L728" s="92" t="str">
        <f>IF(ISBLANK(Games!Q725), "", Games!Q725)</f>
        <v/>
      </c>
      <c r="M728" s="92"/>
      <c r="N728" s="94"/>
      <c r="O728" s="94"/>
      <c r="P728" s="95"/>
      <c r="Q728" s="95"/>
      <c r="R728" s="95"/>
      <c r="S728" s="95"/>
      <c r="T728" s="96" t="n">
        <f t="shared" si="2"/>
        <v>0</v>
      </c>
      <c r="U728" s="96" t="n">
        <f t="shared" si="3"/>
        <v>0</v>
      </c>
      <c r="V728" s="96" t="n">
        <f t="shared" si="4"/>
        <v>0</v>
      </c>
      <c r="W728" s="96" t="n">
        <f t="shared" si="5"/>
        <v>0</v>
      </c>
      <c r="X728" s="96" t="n">
        <f t="shared" si="6"/>
        <v>0</v>
      </c>
      <c r="Y728" s="96" t="n">
        <f t="shared" si="7"/>
        <v>0</v>
      </c>
      <c r="Z728" s="95" t="str">
        <f>IF(OR(ISBLANK('Prediction Log'!N743),ISBLANK('Bet Log'!$N728)), "", IF('Prediction Log'!W743="Y", "W", "L"))</f>
        <v/>
      </c>
      <c r="AA728" s="96" t="str">
        <f t="shared" si="8"/>
        <v/>
      </c>
      <c r="AB728" s="95" t="str">
        <f>IF(OR(ISBLANK('Prediction Log'!N743),ISBLANK('Bet Log'!$O728)), "", IF('Prediction Log'!X743="Y", "W", "L"))</f>
        <v/>
      </c>
      <c r="AC728" s="96" t="str">
        <f t="shared" si="9"/>
        <v/>
      </c>
      <c r="AD728" s="95"/>
      <c r="AE728" s="92" t="str">
        <f t="shared" si="10"/>
        <v/>
      </c>
      <c r="AF728" s="97" t="n">
        <f>IF(ISERROR('Bet Log'!$AA728+'Bet Log'!$AC728+'Bet Log'!$AE728), "", 'Bet Log'!$AA728+'Bet Log'!$AC728+'Bet Log'!$AE728)</f>
        <v>0</v>
      </c>
    </row>
    <row r="729" ht="14.25" customHeight="1">
      <c r="A729" s="92" t="str">
        <f>Games!A726</f>
        <v/>
      </c>
      <c r="B729" s="92" t="str">
        <f>IF('Prediction Log'!B744=0, "",'Prediction Log'!B744)</f>
        <v/>
      </c>
      <c r="C729" s="92" t="str">
        <f>IF('Prediction Log'!C744=0, "",'Prediction Log'!C744)</f>
        <v/>
      </c>
      <c r="D729" s="92" t="str">
        <f>IF('Prediction Log'!D744=0, "",'Prediction Log'!D744)</f>
        <v/>
      </c>
      <c r="E729" s="92" t="str">
        <f>IF('Prediction Log'!E744=0, "",'Prediction Log'!E744)</f>
        <v/>
      </c>
      <c r="F729" s="92" t="str">
        <f>IF('Prediction Log'!I744=0, "",'Prediction Log'!I744)</f>
        <v/>
      </c>
      <c r="G729" s="70" t="str">
        <f>IF(ISBLANK(Games!B726), "",'Prediction Log'!$J744)</f>
        <v/>
      </c>
      <c r="H729" s="93" t="str">
        <f>'Prediction Log'!$K744</f>
        <v/>
      </c>
      <c r="I729" s="92" t="str">
        <f>IF(ISBLANK(Games!M726), "",IF(AND(Games!M726="",Games!N726=""),"",IF(ISTEXT(Games!N726), "Side",Games!M726)))</f>
        <v/>
      </c>
      <c r="J729" s="92" t="str">
        <f>IF(ISBLANK(Games!M726), "",IF('Bet Log'!$I729="Spread", Games!O726, ""))</f>
        <v/>
      </c>
      <c r="K729" s="92" t="str">
        <f>IF(ISBLANK(Games!N726), "",IF(ISTEXT(Games!N726), Games!N726, ""))</f>
        <v/>
      </c>
      <c r="L729" s="92" t="str">
        <f>IF(ISBLANK(Games!Q726), "", Games!Q726)</f>
        <v/>
      </c>
      <c r="M729" s="92"/>
      <c r="N729" s="94"/>
      <c r="O729" s="94"/>
      <c r="P729" s="95"/>
      <c r="Q729" s="95"/>
      <c r="R729" s="95"/>
      <c r="S729" s="95"/>
      <c r="T729" s="96" t="n">
        <f t="shared" si="2"/>
        <v>0</v>
      </c>
      <c r="U729" s="96" t="n">
        <f t="shared" si="3"/>
        <v>0</v>
      </c>
      <c r="V729" s="96" t="n">
        <f t="shared" si="4"/>
        <v>0</v>
      </c>
      <c r="W729" s="96" t="n">
        <f t="shared" si="5"/>
        <v>0</v>
      </c>
      <c r="X729" s="96" t="n">
        <f t="shared" si="6"/>
        <v>0</v>
      </c>
      <c r="Y729" s="96" t="n">
        <f t="shared" si="7"/>
        <v>0</v>
      </c>
      <c r="Z729" s="95" t="str">
        <f>IF(OR(ISBLANK('Prediction Log'!N744),ISBLANK('Bet Log'!$N729)), "", IF('Prediction Log'!W744="Y", "W", "L"))</f>
        <v/>
      </c>
      <c r="AA729" s="96" t="str">
        <f t="shared" si="8"/>
        <v/>
      </c>
      <c r="AB729" s="95" t="str">
        <f>IF(OR(ISBLANK('Prediction Log'!N744),ISBLANK('Bet Log'!$O729)), "", IF('Prediction Log'!X744="Y", "W", "L"))</f>
        <v/>
      </c>
      <c r="AC729" s="96" t="str">
        <f t="shared" si="9"/>
        <v/>
      </c>
      <c r="AD729" s="95"/>
      <c r="AE729" s="92" t="str">
        <f t="shared" si="10"/>
        <v/>
      </c>
      <c r="AF729" s="97" t="n">
        <f>IF(ISERROR('Bet Log'!$AA729+'Bet Log'!$AC729+'Bet Log'!$AE729), "", 'Bet Log'!$AA729+'Bet Log'!$AC729+'Bet Log'!$AE729)</f>
        <v>0</v>
      </c>
    </row>
    <row r="730" ht="14.25" customHeight="1">
      <c r="A730" s="92" t="str">
        <f>Games!A727</f>
        <v/>
      </c>
      <c r="B730" s="92" t="str">
        <f>IF('Prediction Log'!B745=0, "",'Prediction Log'!B745)</f>
        <v/>
      </c>
      <c r="C730" s="92" t="str">
        <f>IF('Prediction Log'!C745=0, "",'Prediction Log'!C745)</f>
        <v/>
      </c>
      <c r="D730" s="92" t="str">
        <f>IF('Prediction Log'!D745=0, "",'Prediction Log'!D745)</f>
        <v/>
      </c>
      <c r="E730" s="92" t="str">
        <f>IF('Prediction Log'!E745=0, "",'Prediction Log'!E745)</f>
        <v/>
      </c>
      <c r="F730" s="92" t="str">
        <f>IF('Prediction Log'!I745=0, "",'Prediction Log'!I745)</f>
        <v/>
      </c>
      <c r="G730" s="70" t="str">
        <f>IF(ISBLANK(Games!B727), "",'Prediction Log'!$J745)</f>
        <v/>
      </c>
      <c r="H730" s="93" t="str">
        <f>'Prediction Log'!$K745</f>
        <v/>
      </c>
      <c r="I730" s="92" t="str">
        <f>IF(ISBLANK(Games!M727), "",IF(AND(Games!M727="",Games!N727=""),"",IF(ISTEXT(Games!N727), "Side",Games!M727)))</f>
        <v/>
      </c>
      <c r="J730" s="92" t="str">
        <f>IF(ISBLANK(Games!M727), "",IF('Bet Log'!$I730="Spread", Games!O727, ""))</f>
        <v/>
      </c>
      <c r="K730" s="92" t="str">
        <f>IF(ISBLANK(Games!N727), "",IF(ISTEXT(Games!N727), Games!N727, ""))</f>
        <v/>
      </c>
      <c r="L730" s="92" t="str">
        <f>IF(ISBLANK(Games!Q727), "", Games!Q727)</f>
        <v/>
      </c>
      <c r="M730" s="92"/>
      <c r="N730" s="94"/>
      <c r="O730" s="94"/>
      <c r="P730" s="95"/>
      <c r="Q730" s="95"/>
      <c r="R730" s="95"/>
      <c r="S730" s="95"/>
      <c r="T730" s="96" t="n">
        <f t="shared" si="2"/>
        <v>0</v>
      </c>
      <c r="U730" s="96" t="n">
        <f t="shared" si="3"/>
        <v>0</v>
      </c>
      <c r="V730" s="96" t="n">
        <f t="shared" si="4"/>
        <v>0</v>
      </c>
      <c r="W730" s="96" t="n">
        <f t="shared" si="5"/>
        <v>0</v>
      </c>
      <c r="X730" s="96" t="n">
        <f t="shared" si="6"/>
        <v>0</v>
      </c>
      <c r="Y730" s="96" t="n">
        <f t="shared" si="7"/>
        <v>0</v>
      </c>
      <c r="Z730" s="95" t="str">
        <f>IF(OR(ISBLANK('Prediction Log'!N745),ISBLANK('Bet Log'!$N730)), "", IF('Prediction Log'!W745="Y", "W", "L"))</f>
        <v/>
      </c>
      <c r="AA730" s="96" t="str">
        <f t="shared" si="8"/>
        <v/>
      </c>
      <c r="AB730" s="95" t="str">
        <f>IF(OR(ISBLANK('Prediction Log'!N745),ISBLANK('Bet Log'!$O730)), "", IF('Prediction Log'!X745="Y", "W", "L"))</f>
        <v/>
      </c>
      <c r="AC730" s="96" t="str">
        <f t="shared" si="9"/>
        <v/>
      </c>
      <c r="AD730" s="95"/>
      <c r="AE730" s="92" t="str">
        <f t="shared" si="10"/>
        <v/>
      </c>
      <c r="AF730" s="97" t="n">
        <f>IF(ISERROR('Bet Log'!$AA730+'Bet Log'!$AC730+'Bet Log'!$AE730), "", 'Bet Log'!$AA730+'Bet Log'!$AC730+'Bet Log'!$AE730)</f>
        <v>0</v>
      </c>
    </row>
    <row r="731" ht="14.25" customHeight="1">
      <c r="A731" s="92" t="str">
        <f>Games!A728</f>
        <v/>
      </c>
      <c r="B731" s="92" t="str">
        <f>IF('Prediction Log'!B746=0, "",'Prediction Log'!B746)</f>
        <v/>
      </c>
      <c r="C731" s="92" t="str">
        <f>IF('Prediction Log'!C746=0, "",'Prediction Log'!C746)</f>
        <v/>
      </c>
      <c r="D731" s="92" t="str">
        <f>IF('Prediction Log'!D746=0, "",'Prediction Log'!D746)</f>
        <v/>
      </c>
      <c r="E731" s="92" t="str">
        <f>IF('Prediction Log'!E746=0, "",'Prediction Log'!E746)</f>
        <v/>
      </c>
      <c r="F731" s="92" t="str">
        <f>IF('Prediction Log'!I746=0, "",'Prediction Log'!I746)</f>
        <v/>
      </c>
      <c r="G731" s="70" t="str">
        <f>IF(ISBLANK(Games!B728), "",'Prediction Log'!$J746)</f>
        <v/>
      </c>
      <c r="H731" s="93" t="str">
        <f>'Prediction Log'!$K746</f>
        <v/>
      </c>
      <c r="I731" s="92" t="str">
        <f>IF(ISBLANK(Games!M728), "",IF(AND(Games!M728="",Games!N728=""),"",IF(ISTEXT(Games!N728), "Side",Games!M728)))</f>
        <v/>
      </c>
      <c r="J731" s="92" t="str">
        <f>IF(ISBLANK(Games!M728), "",IF('Bet Log'!$I731="Spread", Games!O728, ""))</f>
        <v/>
      </c>
      <c r="K731" s="92" t="str">
        <f>IF(ISBLANK(Games!N728), "",IF(ISTEXT(Games!N728), Games!N728, ""))</f>
        <v/>
      </c>
      <c r="L731" s="92" t="str">
        <f>IF(ISBLANK(Games!Q728), "", Games!Q728)</f>
        <v/>
      </c>
      <c r="M731" s="92"/>
      <c r="N731" s="94"/>
      <c r="O731" s="94"/>
      <c r="P731" s="95"/>
      <c r="Q731" s="95"/>
      <c r="R731" s="95"/>
      <c r="S731" s="95"/>
      <c r="T731" s="96" t="n">
        <f t="shared" si="2"/>
        <v>0</v>
      </c>
      <c r="U731" s="96" t="n">
        <f t="shared" si="3"/>
        <v>0</v>
      </c>
      <c r="V731" s="96" t="n">
        <f t="shared" si="4"/>
        <v>0</v>
      </c>
      <c r="W731" s="96" t="n">
        <f t="shared" si="5"/>
        <v>0</v>
      </c>
      <c r="X731" s="96" t="n">
        <f t="shared" si="6"/>
        <v>0</v>
      </c>
      <c r="Y731" s="96" t="n">
        <f t="shared" si="7"/>
        <v>0</v>
      </c>
      <c r="Z731" s="95" t="str">
        <f>IF(OR(ISBLANK('Prediction Log'!N746),ISBLANK('Bet Log'!$N731)), "", IF('Prediction Log'!W746="Y", "W", "L"))</f>
        <v/>
      </c>
      <c r="AA731" s="96" t="str">
        <f t="shared" si="8"/>
        <v/>
      </c>
      <c r="AB731" s="95" t="str">
        <f>IF(OR(ISBLANK('Prediction Log'!N746),ISBLANK('Bet Log'!$O731)), "", IF('Prediction Log'!X746="Y", "W", "L"))</f>
        <v/>
      </c>
      <c r="AC731" s="96" t="str">
        <f t="shared" si="9"/>
        <v/>
      </c>
      <c r="AD731" s="95"/>
      <c r="AE731" s="92" t="str">
        <f t="shared" si="10"/>
        <v/>
      </c>
      <c r="AF731" s="97" t="n">
        <f>IF(ISERROR('Bet Log'!$AA731+'Bet Log'!$AC731+'Bet Log'!$AE731), "", 'Bet Log'!$AA731+'Bet Log'!$AC731+'Bet Log'!$AE731)</f>
        <v>0</v>
      </c>
    </row>
    <row r="732" ht="14.25" customHeight="1">
      <c r="A732" s="92" t="str">
        <f>Games!A729</f>
        <v/>
      </c>
      <c r="B732" s="92" t="str">
        <f>IF('Prediction Log'!B747=0, "",'Prediction Log'!B747)</f>
        <v/>
      </c>
      <c r="C732" s="92" t="str">
        <f>IF('Prediction Log'!C747=0, "",'Prediction Log'!C747)</f>
        <v/>
      </c>
      <c r="D732" s="92" t="str">
        <f>IF('Prediction Log'!D747=0, "",'Prediction Log'!D747)</f>
        <v/>
      </c>
      <c r="E732" s="92" t="str">
        <f>IF('Prediction Log'!E747=0, "",'Prediction Log'!E747)</f>
        <v/>
      </c>
      <c r="F732" s="92" t="str">
        <f>IF('Prediction Log'!I747=0, "",'Prediction Log'!I747)</f>
        <v/>
      </c>
      <c r="G732" s="70" t="str">
        <f>IF(ISBLANK(Games!B729), "",'Prediction Log'!$J747)</f>
        <v/>
      </c>
      <c r="H732" s="93" t="str">
        <f>'Prediction Log'!$K747</f>
        <v/>
      </c>
      <c r="I732" s="92" t="str">
        <f>IF(ISBLANK(Games!M729), "",IF(AND(Games!M729="",Games!N729=""),"",IF(ISTEXT(Games!N729), "Side",Games!M729)))</f>
        <v/>
      </c>
      <c r="J732" s="92" t="str">
        <f>IF(ISBLANK(Games!M729), "",IF('Bet Log'!$I732="Spread", Games!O729, ""))</f>
        <v/>
      </c>
      <c r="K732" s="92" t="str">
        <f>IF(ISBLANK(Games!N729), "",IF(ISTEXT(Games!N729), Games!N729, ""))</f>
        <v/>
      </c>
      <c r="L732" s="92" t="str">
        <f>IF(ISBLANK(Games!Q729), "", Games!Q729)</f>
        <v/>
      </c>
      <c r="M732" s="92"/>
      <c r="N732" s="94"/>
      <c r="O732" s="94"/>
      <c r="P732" s="95"/>
      <c r="Q732" s="95"/>
      <c r="R732" s="95"/>
      <c r="S732" s="95"/>
      <c r="T732" s="96" t="n">
        <f t="shared" si="2"/>
        <v>0</v>
      </c>
      <c r="U732" s="96" t="n">
        <f t="shared" si="3"/>
        <v>0</v>
      </c>
      <c r="V732" s="96" t="n">
        <f t="shared" si="4"/>
        <v>0</v>
      </c>
      <c r="W732" s="96" t="n">
        <f t="shared" si="5"/>
        <v>0</v>
      </c>
      <c r="X732" s="96" t="n">
        <f t="shared" si="6"/>
        <v>0</v>
      </c>
      <c r="Y732" s="96" t="n">
        <f t="shared" si="7"/>
        <v>0</v>
      </c>
      <c r="Z732" s="95" t="str">
        <f>IF(OR(ISBLANK('Prediction Log'!N747),ISBLANK('Bet Log'!$N732)), "", IF('Prediction Log'!W747="Y", "W", "L"))</f>
        <v/>
      </c>
      <c r="AA732" s="96" t="str">
        <f t="shared" si="8"/>
        <v/>
      </c>
      <c r="AB732" s="95" t="str">
        <f>IF(OR(ISBLANK('Prediction Log'!N747),ISBLANK('Bet Log'!$O732)), "", IF('Prediction Log'!X747="Y", "W", "L"))</f>
        <v/>
      </c>
      <c r="AC732" s="96" t="str">
        <f t="shared" si="9"/>
        <v/>
      </c>
      <c r="AD732" s="95"/>
      <c r="AE732" s="92" t="str">
        <f t="shared" si="10"/>
        <v/>
      </c>
      <c r="AF732" s="97" t="n">
        <f>IF(ISERROR('Bet Log'!$AA732+'Bet Log'!$AC732+'Bet Log'!$AE732), "", 'Bet Log'!$AA732+'Bet Log'!$AC732+'Bet Log'!$AE732)</f>
        <v>0</v>
      </c>
    </row>
    <row r="733" ht="14.25" customHeight="1">
      <c r="A733" s="92" t="str">
        <f>Games!A730</f>
        <v/>
      </c>
      <c r="B733" s="92" t="str">
        <f>IF('Prediction Log'!B748=0, "",'Prediction Log'!B748)</f>
        <v/>
      </c>
      <c r="C733" s="92" t="str">
        <f>IF('Prediction Log'!C748=0, "",'Prediction Log'!C748)</f>
        <v/>
      </c>
      <c r="D733" s="92" t="str">
        <f>IF('Prediction Log'!D748=0, "",'Prediction Log'!D748)</f>
        <v/>
      </c>
      <c r="E733" s="92" t="str">
        <f>IF('Prediction Log'!E748=0, "",'Prediction Log'!E748)</f>
        <v/>
      </c>
      <c r="F733" s="92" t="str">
        <f>IF('Prediction Log'!I748=0, "",'Prediction Log'!I748)</f>
        <v/>
      </c>
      <c r="G733" s="70" t="str">
        <f>IF(ISBLANK(Games!B730), "",'Prediction Log'!$J748)</f>
        <v/>
      </c>
      <c r="H733" s="93" t="str">
        <f>'Prediction Log'!$K748</f>
        <v/>
      </c>
      <c r="I733" s="92" t="str">
        <f>IF(ISBLANK(Games!M730), "",IF(AND(Games!M730="",Games!N730=""),"",IF(ISTEXT(Games!N730), "Side",Games!M730)))</f>
        <v/>
      </c>
      <c r="J733" s="92" t="str">
        <f>IF(ISBLANK(Games!M730), "",IF('Bet Log'!$I733="Spread", Games!O730, ""))</f>
        <v/>
      </c>
      <c r="K733" s="92" t="str">
        <f>IF(ISBLANK(Games!N730), "",IF(ISTEXT(Games!N730), Games!N730, ""))</f>
        <v/>
      </c>
      <c r="L733" s="92" t="str">
        <f>IF(ISBLANK(Games!Q730), "", Games!Q730)</f>
        <v/>
      </c>
      <c r="M733" s="92"/>
      <c r="N733" s="94"/>
      <c r="O733" s="94"/>
      <c r="P733" s="95"/>
      <c r="Q733" s="95"/>
      <c r="R733" s="95"/>
      <c r="S733" s="95"/>
      <c r="T733" s="96" t="n">
        <f t="shared" si="2"/>
        <v>0</v>
      </c>
      <c r="U733" s="96" t="n">
        <f t="shared" si="3"/>
        <v>0</v>
      </c>
      <c r="V733" s="96" t="n">
        <f t="shared" si="4"/>
        <v>0</v>
      </c>
      <c r="W733" s="96" t="n">
        <f t="shared" si="5"/>
        <v>0</v>
      </c>
      <c r="X733" s="96" t="n">
        <f t="shared" si="6"/>
        <v>0</v>
      </c>
      <c r="Y733" s="96" t="n">
        <f t="shared" si="7"/>
        <v>0</v>
      </c>
      <c r="Z733" s="95" t="str">
        <f>IF(OR(ISBLANK('Prediction Log'!N748),ISBLANK('Bet Log'!$N733)), "", IF('Prediction Log'!W748="Y", "W", "L"))</f>
        <v/>
      </c>
      <c r="AA733" s="96" t="str">
        <f t="shared" si="8"/>
        <v/>
      </c>
      <c r="AB733" s="95" t="str">
        <f>IF(OR(ISBLANK('Prediction Log'!N748),ISBLANK('Bet Log'!$O733)), "", IF('Prediction Log'!X748="Y", "W", "L"))</f>
        <v/>
      </c>
      <c r="AC733" s="96" t="str">
        <f t="shared" si="9"/>
        <v/>
      </c>
      <c r="AD733" s="95"/>
      <c r="AE733" s="92" t="str">
        <f t="shared" si="10"/>
        <v/>
      </c>
      <c r="AF733" s="97" t="n">
        <f>IF(ISERROR('Bet Log'!$AA733+'Bet Log'!$AC733+'Bet Log'!$AE733), "", 'Bet Log'!$AA733+'Bet Log'!$AC733+'Bet Log'!$AE733)</f>
        <v>0</v>
      </c>
    </row>
    <row r="734" ht="14.25" customHeight="1">
      <c r="A734" s="92" t="str">
        <f>Games!A731</f>
        <v/>
      </c>
      <c r="B734" s="92" t="str">
        <f>IF('Prediction Log'!B749=0, "",'Prediction Log'!B749)</f>
        <v/>
      </c>
      <c r="C734" s="92" t="str">
        <f>IF('Prediction Log'!C749=0, "",'Prediction Log'!C749)</f>
        <v/>
      </c>
      <c r="D734" s="92" t="str">
        <f>IF('Prediction Log'!D749=0, "",'Prediction Log'!D749)</f>
        <v/>
      </c>
      <c r="E734" s="92" t="str">
        <f>IF('Prediction Log'!E749=0, "",'Prediction Log'!E749)</f>
        <v/>
      </c>
      <c r="F734" s="92" t="str">
        <f>IF('Prediction Log'!I749=0, "",'Prediction Log'!I749)</f>
        <v/>
      </c>
      <c r="G734" s="70" t="str">
        <f>IF(ISBLANK(Games!B731), "",'Prediction Log'!$J749)</f>
        <v/>
      </c>
      <c r="H734" s="93" t="str">
        <f>'Prediction Log'!$K749</f>
        <v/>
      </c>
      <c r="I734" s="92" t="str">
        <f>IF(ISBLANK(Games!M731), "",IF(AND(Games!M731="",Games!N731=""),"",IF(ISTEXT(Games!N731), "Side",Games!M731)))</f>
        <v/>
      </c>
      <c r="J734" s="92" t="str">
        <f>IF(ISBLANK(Games!M731), "",IF('Bet Log'!$I734="Spread", Games!O731, ""))</f>
        <v/>
      </c>
      <c r="K734" s="92" t="str">
        <f>IF(ISBLANK(Games!N731), "",IF(ISTEXT(Games!N731), Games!N731, ""))</f>
        <v/>
      </c>
      <c r="L734" s="92" t="str">
        <f>IF(ISBLANK(Games!Q731), "", Games!Q731)</f>
        <v/>
      </c>
      <c r="M734" s="92"/>
      <c r="N734" s="94"/>
      <c r="O734" s="94"/>
      <c r="P734" s="95"/>
      <c r="Q734" s="95"/>
      <c r="R734" s="95"/>
      <c r="S734" s="95"/>
      <c r="T734" s="96" t="n">
        <f t="shared" si="2"/>
        <v>0</v>
      </c>
      <c r="U734" s="96" t="n">
        <f t="shared" si="3"/>
        <v>0</v>
      </c>
      <c r="V734" s="96" t="n">
        <f t="shared" si="4"/>
        <v>0</v>
      </c>
      <c r="W734" s="96" t="n">
        <f t="shared" si="5"/>
        <v>0</v>
      </c>
      <c r="X734" s="96" t="n">
        <f t="shared" si="6"/>
        <v>0</v>
      </c>
      <c r="Y734" s="96" t="n">
        <f t="shared" si="7"/>
        <v>0</v>
      </c>
      <c r="Z734" s="95" t="str">
        <f>IF(OR(ISBLANK('Prediction Log'!N749),ISBLANK('Bet Log'!$N734)), "", IF('Prediction Log'!W749="Y", "W", "L"))</f>
        <v/>
      </c>
      <c r="AA734" s="96" t="str">
        <f t="shared" si="8"/>
        <v/>
      </c>
      <c r="AB734" s="95" t="str">
        <f>IF(OR(ISBLANK('Prediction Log'!N749),ISBLANK('Bet Log'!$O734)), "", IF('Prediction Log'!X749="Y", "W", "L"))</f>
        <v/>
      </c>
      <c r="AC734" s="96" t="str">
        <f t="shared" si="9"/>
        <v/>
      </c>
      <c r="AD734" s="95"/>
      <c r="AE734" s="92" t="str">
        <f t="shared" si="10"/>
        <v/>
      </c>
      <c r="AF734" s="97" t="n">
        <f>IF(ISERROR('Bet Log'!$AA734+'Bet Log'!$AC734+'Bet Log'!$AE734), "", 'Bet Log'!$AA734+'Bet Log'!$AC734+'Bet Log'!$AE734)</f>
        <v>0</v>
      </c>
    </row>
    <row r="735" ht="14.25" customHeight="1">
      <c r="A735" s="92" t="str">
        <f>Games!A732</f>
        <v/>
      </c>
      <c r="B735" s="92" t="str">
        <f>IF('Prediction Log'!B750=0, "",'Prediction Log'!B750)</f>
        <v/>
      </c>
      <c r="C735" s="92" t="str">
        <f>IF('Prediction Log'!C750=0, "",'Prediction Log'!C750)</f>
        <v/>
      </c>
      <c r="D735" s="92" t="str">
        <f>IF('Prediction Log'!D750=0, "",'Prediction Log'!D750)</f>
        <v/>
      </c>
      <c r="E735" s="92" t="str">
        <f>IF('Prediction Log'!E750=0, "",'Prediction Log'!E750)</f>
        <v/>
      </c>
      <c r="F735" s="92" t="str">
        <f>IF('Prediction Log'!I750=0, "",'Prediction Log'!I750)</f>
        <v/>
      </c>
      <c r="G735" s="70" t="str">
        <f>IF(ISBLANK(Games!B732), "",'Prediction Log'!$J750)</f>
        <v/>
      </c>
      <c r="H735" s="93" t="str">
        <f>'Prediction Log'!$K750</f>
        <v/>
      </c>
      <c r="I735" s="92" t="str">
        <f>IF(ISBLANK(Games!M732), "",IF(AND(Games!M732="",Games!N732=""),"",IF(ISTEXT(Games!N732), "Side",Games!M732)))</f>
        <v/>
      </c>
      <c r="J735" s="92" t="str">
        <f>IF(ISBLANK(Games!M732), "",IF('Bet Log'!$I735="Spread", Games!O732, ""))</f>
        <v/>
      </c>
      <c r="K735" s="92" t="str">
        <f>IF(ISBLANK(Games!N732), "",IF(ISTEXT(Games!N732), Games!N732, ""))</f>
        <v/>
      </c>
      <c r="L735" s="92" t="str">
        <f>IF(ISBLANK(Games!Q732), "", Games!Q732)</f>
        <v/>
      </c>
      <c r="M735" s="92"/>
      <c r="N735" s="94"/>
      <c r="O735" s="94"/>
      <c r="P735" s="95"/>
      <c r="Q735" s="95"/>
      <c r="R735" s="95"/>
      <c r="S735" s="95"/>
      <c r="T735" s="96" t="n">
        <f t="shared" si="2"/>
        <v>0</v>
      </c>
      <c r="U735" s="96" t="n">
        <f t="shared" si="3"/>
        <v>0</v>
      </c>
      <c r="V735" s="96" t="n">
        <f t="shared" si="4"/>
        <v>0</v>
      </c>
      <c r="W735" s="96" t="n">
        <f t="shared" si="5"/>
        <v>0</v>
      </c>
      <c r="X735" s="96" t="n">
        <f t="shared" si="6"/>
        <v>0</v>
      </c>
      <c r="Y735" s="96" t="n">
        <f t="shared" si="7"/>
        <v>0</v>
      </c>
      <c r="Z735" s="95" t="str">
        <f>IF(OR(ISBLANK('Prediction Log'!N750),ISBLANK('Bet Log'!$N735)), "", IF('Prediction Log'!W750="Y", "W", "L"))</f>
        <v/>
      </c>
      <c r="AA735" s="96" t="str">
        <f t="shared" si="8"/>
        <v/>
      </c>
      <c r="AB735" s="95" t="str">
        <f>IF(OR(ISBLANK('Prediction Log'!N750),ISBLANK('Bet Log'!$O735)), "", IF('Prediction Log'!X750="Y", "W", "L"))</f>
        <v/>
      </c>
      <c r="AC735" s="96" t="str">
        <f t="shared" si="9"/>
        <v/>
      </c>
      <c r="AD735" s="95"/>
      <c r="AE735" s="92" t="str">
        <f t="shared" si="10"/>
        <v/>
      </c>
      <c r="AF735" s="97" t="n">
        <f>IF(ISERROR('Bet Log'!$AA735+'Bet Log'!$AC735+'Bet Log'!$AE735), "", 'Bet Log'!$AA735+'Bet Log'!$AC735+'Bet Log'!$AE735)</f>
        <v>0</v>
      </c>
    </row>
    <row r="736" ht="14.25" customHeight="1">
      <c r="A736" s="92" t="str">
        <f>Games!A733</f>
        <v/>
      </c>
      <c r="B736" s="92" t="str">
        <f>IF('Prediction Log'!B751=0, "",'Prediction Log'!B751)</f>
        <v/>
      </c>
      <c r="C736" s="92" t="str">
        <f>IF('Prediction Log'!C751=0, "",'Prediction Log'!C751)</f>
        <v/>
      </c>
      <c r="D736" s="92" t="str">
        <f>IF('Prediction Log'!D751=0, "",'Prediction Log'!D751)</f>
        <v/>
      </c>
      <c r="E736" s="92" t="str">
        <f>IF('Prediction Log'!E751=0, "",'Prediction Log'!E751)</f>
        <v/>
      </c>
      <c r="F736" s="92" t="str">
        <f>IF('Prediction Log'!I751=0, "",'Prediction Log'!I751)</f>
        <v/>
      </c>
      <c r="G736" s="70" t="str">
        <f>IF(ISBLANK(Games!B733), "",'Prediction Log'!$J751)</f>
        <v/>
      </c>
      <c r="H736" s="93" t="str">
        <f>'Prediction Log'!$K751</f>
        <v/>
      </c>
      <c r="I736" s="92" t="str">
        <f>IF(ISBLANK(Games!M733), "",IF(AND(Games!M733="",Games!N733=""),"",IF(ISTEXT(Games!N733), "Side",Games!M733)))</f>
        <v/>
      </c>
      <c r="J736" s="92" t="str">
        <f>IF(ISBLANK(Games!M733), "",IF('Bet Log'!$I736="Spread", Games!O733, ""))</f>
        <v/>
      </c>
      <c r="K736" s="92" t="str">
        <f>IF(ISBLANK(Games!N733), "",IF(ISTEXT(Games!N733), Games!N733, ""))</f>
        <v/>
      </c>
      <c r="L736" s="92" t="str">
        <f>IF(ISBLANK(Games!Q733), "", Games!Q733)</f>
        <v/>
      </c>
      <c r="M736" s="92"/>
      <c r="N736" s="94"/>
      <c r="O736" s="94"/>
      <c r="P736" s="95"/>
      <c r="Q736" s="95"/>
      <c r="R736" s="95"/>
      <c r="S736" s="95"/>
      <c r="T736" s="96" t="n">
        <f t="shared" si="2"/>
        <v>0</v>
      </c>
      <c r="U736" s="96" t="n">
        <f t="shared" si="3"/>
        <v>0</v>
      </c>
      <c r="V736" s="96" t="n">
        <f t="shared" si="4"/>
        <v>0</v>
      </c>
      <c r="W736" s="96" t="n">
        <f t="shared" si="5"/>
        <v>0</v>
      </c>
      <c r="X736" s="96" t="n">
        <f t="shared" si="6"/>
        <v>0</v>
      </c>
      <c r="Y736" s="96" t="n">
        <f t="shared" si="7"/>
        <v>0</v>
      </c>
      <c r="Z736" s="95" t="str">
        <f>IF(OR(ISBLANK('Prediction Log'!N751),ISBLANK('Bet Log'!$N736)), "", IF('Prediction Log'!W751="Y", "W", "L"))</f>
        <v/>
      </c>
      <c r="AA736" s="96" t="str">
        <f t="shared" si="8"/>
        <v/>
      </c>
      <c r="AB736" s="95" t="str">
        <f>IF(OR(ISBLANK('Prediction Log'!N751),ISBLANK('Bet Log'!$O736)), "", IF('Prediction Log'!X751="Y", "W", "L"))</f>
        <v/>
      </c>
      <c r="AC736" s="96" t="str">
        <f t="shared" si="9"/>
        <v/>
      </c>
      <c r="AD736" s="95"/>
      <c r="AE736" s="92" t="str">
        <f t="shared" si="10"/>
        <v/>
      </c>
      <c r="AF736" s="97" t="n">
        <f>IF(ISERROR('Bet Log'!$AA736+'Bet Log'!$AC736+'Bet Log'!$AE736), "", 'Bet Log'!$AA736+'Bet Log'!$AC736+'Bet Log'!$AE736)</f>
        <v>0</v>
      </c>
    </row>
    <row r="737" ht="14.25" customHeight="1">
      <c r="A737" s="92" t="str">
        <f>Games!A734</f>
        <v/>
      </c>
      <c r="B737" s="92" t="str">
        <f>IF('Prediction Log'!B752=0, "",'Prediction Log'!B752)</f>
        <v/>
      </c>
      <c r="C737" s="92" t="str">
        <f>IF('Prediction Log'!C752=0, "",'Prediction Log'!C752)</f>
        <v/>
      </c>
      <c r="D737" s="92" t="str">
        <f>IF('Prediction Log'!D752=0, "",'Prediction Log'!D752)</f>
        <v/>
      </c>
      <c r="E737" s="92" t="str">
        <f>IF('Prediction Log'!E752=0, "",'Prediction Log'!E752)</f>
        <v/>
      </c>
      <c r="F737" s="92" t="str">
        <f>IF('Prediction Log'!I752=0, "",'Prediction Log'!I752)</f>
        <v/>
      </c>
      <c r="G737" s="70" t="str">
        <f>IF(ISBLANK(Games!B734), "",'Prediction Log'!$J752)</f>
        <v/>
      </c>
      <c r="H737" s="93" t="str">
        <f>'Prediction Log'!$K752</f>
        <v/>
      </c>
      <c r="I737" s="92" t="str">
        <f>IF(ISBLANK(Games!M734), "",IF(AND(Games!M734="",Games!N734=""),"",IF(ISTEXT(Games!N734), "Side",Games!M734)))</f>
        <v/>
      </c>
      <c r="J737" s="92" t="str">
        <f>IF(ISBLANK(Games!M734), "",IF('Bet Log'!$I737="Spread", Games!O734, ""))</f>
        <v/>
      </c>
      <c r="K737" s="92" t="str">
        <f>IF(ISBLANK(Games!N734), "",IF(ISTEXT(Games!N734), Games!N734, ""))</f>
        <v/>
      </c>
      <c r="L737" s="92" t="str">
        <f>IF(ISBLANK(Games!Q734), "", Games!Q734)</f>
        <v/>
      </c>
      <c r="M737" s="92"/>
      <c r="N737" s="94"/>
      <c r="O737" s="94"/>
      <c r="P737" s="95"/>
      <c r="Q737" s="95"/>
      <c r="R737" s="95"/>
      <c r="S737" s="95"/>
      <c r="T737" s="96" t="n">
        <f t="shared" si="2"/>
        <v>0</v>
      </c>
      <c r="U737" s="96" t="n">
        <f t="shared" si="3"/>
        <v>0</v>
      </c>
      <c r="V737" s="96" t="n">
        <f t="shared" si="4"/>
        <v>0</v>
      </c>
      <c r="W737" s="96" t="n">
        <f t="shared" si="5"/>
        <v>0</v>
      </c>
      <c r="X737" s="96" t="n">
        <f t="shared" si="6"/>
        <v>0</v>
      </c>
      <c r="Y737" s="96" t="n">
        <f t="shared" si="7"/>
        <v>0</v>
      </c>
      <c r="Z737" s="95" t="str">
        <f>IF(OR(ISBLANK('Prediction Log'!N752),ISBLANK('Bet Log'!$N737)), "", IF('Prediction Log'!W752="Y", "W", "L"))</f>
        <v/>
      </c>
      <c r="AA737" s="96" t="str">
        <f t="shared" si="8"/>
        <v/>
      </c>
      <c r="AB737" s="95" t="str">
        <f>IF(OR(ISBLANK('Prediction Log'!N752),ISBLANK('Bet Log'!$O737)), "", IF('Prediction Log'!X752="Y", "W", "L"))</f>
        <v/>
      </c>
      <c r="AC737" s="96" t="str">
        <f t="shared" si="9"/>
        <v/>
      </c>
      <c r="AD737" s="95"/>
      <c r="AE737" s="92" t="str">
        <f t="shared" si="10"/>
        <v/>
      </c>
      <c r="AF737" s="97" t="n">
        <f>IF(ISERROR('Bet Log'!$AA737+'Bet Log'!$AC737+'Bet Log'!$AE737), "", 'Bet Log'!$AA737+'Bet Log'!$AC737+'Bet Log'!$AE737)</f>
        <v>0</v>
      </c>
    </row>
    <row r="738" ht="14.25" customHeight="1">
      <c r="A738" s="92" t="str">
        <f>Games!A735</f>
        <v/>
      </c>
      <c r="B738" s="92" t="str">
        <f>IF('Prediction Log'!B753=0, "",'Prediction Log'!B753)</f>
        <v/>
      </c>
      <c r="C738" s="92" t="str">
        <f>IF('Prediction Log'!C753=0, "",'Prediction Log'!C753)</f>
        <v/>
      </c>
      <c r="D738" s="92" t="str">
        <f>IF('Prediction Log'!D753=0, "",'Prediction Log'!D753)</f>
        <v/>
      </c>
      <c r="E738" s="92" t="str">
        <f>IF('Prediction Log'!E753=0, "",'Prediction Log'!E753)</f>
        <v/>
      </c>
      <c r="F738" s="92" t="str">
        <f>IF('Prediction Log'!I753=0, "",'Prediction Log'!I753)</f>
        <v/>
      </c>
      <c r="G738" s="70" t="str">
        <f>IF(ISBLANK(Games!B735), "",'Prediction Log'!$J753)</f>
        <v/>
      </c>
      <c r="H738" s="93" t="str">
        <f>'Prediction Log'!$K753</f>
        <v/>
      </c>
      <c r="I738" s="92" t="str">
        <f>IF(ISBLANK(Games!M735), "",IF(AND(Games!M735="",Games!N735=""),"",IF(ISTEXT(Games!N735), "Side",Games!M735)))</f>
        <v/>
      </c>
      <c r="J738" s="92" t="str">
        <f>IF(ISBLANK(Games!M735), "",IF('Bet Log'!$I738="Spread", Games!O735, ""))</f>
        <v/>
      </c>
      <c r="K738" s="92" t="str">
        <f>IF(ISBLANK(Games!N735), "",IF(ISTEXT(Games!N735), Games!N735, ""))</f>
        <v/>
      </c>
      <c r="L738" s="92" t="str">
        <f>IF(ISBLANK(Games!Q735), "", Games!Q735)</f>
        <v/>
      </c>
      <c r="M738" s="92"/>
      <c r="N738" s="94"/>
      <c r="O738" s="94"/>
      <c r="P738" s="95"/>
      <c r="Q738" s="95"/>
      <c r="R738" s="95"/>
      <c r="S738" s="95"/>
      <c r="T738" s="96" t="n">
        <f t="shared" si="2"/>
        <v>0</v>
      </c>
      <c r="U738" s="96" t="n">
        <f t="shared" si="3"/>
        <v>0</v>
      </c>
      <c r="V738" s="96" t="n">
        <f t="shared" si="4"/>
        <v>0</v>
      </c>
      <c r="W738" s="96" t="n">
        <f t="shared" si="5"/>
        <v>0</v>
      </c>
      <c r="X738" s="96" t="n">
        <f t="shared" si="6"/>
        <v>0</v>
      </c>
      <c r="Y738" s="96" t="n">
        <f t="shared" si="7"/>
        <v>0</v>
      </c>
      <c r="Z738" s="95" t="str">
        <f>IF(OR(ISBLANK('Prediction Log'!N753),ISBLANK('Bet Log'!$N738)), "", IF('Prediction Log'!W753="Y", "W", "L"))</f>
        <v/>
      </c>
      <c r="AA738" s="96" t="str">
        <f t="shared" si="8"/>
        <v/>
      </c>
      <c r="AB738" s="95" t="str">
        <f>IF(OR(ISBLANK('Prediction Log'!N753),ISBLANK('Bet Log'!$O738)), "", IF('Prediction Log'!X753="Y", "W", "L"))</f>
        <v/>
      </c>
      <c r="AC738" s="96" t="str">
        <f t="shared" si="9"/>
        <v/>
      </c>
      <c r="AD738" s="95"/>
      <c r="AE738" s="92" t="str">
        <f t="shared" si="10"/>
        <v/>
      </c>
      <c r="AF738" s="97" t="n">
        <f>IF(ISERROR('Bet Log'!$AA738+'Bet Log'!$AC738+'Bet Log'!$AE738), "", 'Bet Log'!$AA738+'Bet Log'!$AC738+'Bet Log'!$AE738)</f>
        <v>0</v>
      </c>
    </row>
    <row r="739" ht="14.25" customHeight="1">
      <c r="A739" s="92" t="str">
        <f>Games!A736</f>
        <v/>
      </c>
      <c r="B739" s="92" t="str">
        <f>IF('Prediction Log'!B754=0, "",'Prediction Log'!B754)</f>
        <v/>
      </c>
      <c r="C739" s="92" t="str">
        <f>IF('Prediction Log'!C754=0, "",'Prediction Log'!C754)</f>
        <v/>
      </c>
      <c r="D739" s="92" t="str">
        <f>IF('Prediction Log'!D754=0, "",'Prediction Log'!D754)</f>
        <v/>
      </c>
      <c r="E739" s="92" t="str">
        <f>IF('Prediction Log'!E754=0, "",'Prediction Log'!E754)</f>
        <v/>
      </c>
      <c r="F739" s="92" t="str">
        <f>IF('Prediction Log'!I754=0, "",'Prediction Log'!I754)</f>
        <v/>
      </c>
      <c r="G739" s="70" t="str">
        <f>IF(ISBLANK(Games!B736), "",'Prediction Log'!$J754)</f>
        <v/>
      </c>
      <c r="H739" s="93" t="str">
        <f>'Prediction Log'!$K754</f>
        <v/>
      </c>
      <c r="I739" s="92" t="str">
        <f>IF(ISBLANK(Games!M736), "",IF(AND(Games!M736="",Games!N736=""),"",IF(ISTEXT(Games!N736), "Side",Games!M736)))</f>
        <v/>
      </c>
      <c r="J739" s="92" t="str">
        <f>IF(ISBLANK(Games!M736), "",IF('Bet Log'!$I739="Spread", Games!O736, ""))</f>
        <v/>
      </c>
      <c r="K739" s="92" t="str">
        <f>IF(ISBLANK(Games!N736), "",IF(ISTEXT(Games!N736), Games!N736, ""))</f>
        <v/>
      </c>
      <c r="L739" s="92" t="str">
        <f>IF(ISBLANK(Games!Q736), "", Games!Q736)</f>
        <v/>
      </c>
      <c r="M739" s="92"/>
      <c r="N739" s="94"/>
      <c r="O739" s="94"/>
      <c r="P739" s="95"/>
      <c r="Q739" s="95"/>
      <c r="R739" s="95"/>
      <c r="S739" s="95"/>
      <c r="T739" s="96" t="n">
        <f t="shared" si="2"/>
        <v>0</v>
      </c>
      <c r="U739" s="96" t="n">
        <f t="shared" si="3"/>
        <v>0</v>
      </c>
      <c r="V739" s="96" t="n">
        <f t="shared" si="4"/>
        <v>0</v>
      </c>
      <c r="W739" s="96" t="n">
        <f t="shared" si="5"/>
        <v>0</v>
      </c>
      <c r="X739" s="96" t="n">
        <f t="shared" si="6"/>
        <v>0</v>
      </c>
      <c r="Y739" s="96" t="n">
        <f t="shared" si="7"/>
        <v>0</v>
      </c>
      <c r="Z739" s="95" t="str">
        <f>IF(OR(ISBLANK('Prediction Log'!N754),ISBLANK('Bet Log'!$N739)), "", IF('Prediction Log'!W754="Y", "W", "L"))</f>
        <v/>
      </c>
      <c r="AA739" s="96" t="str">
        <f t="shared" si="8"/>
        <v/>
      </c>
      <c r="AB739" s="95" t="str">
        <f>IF(OR(ISBLANK('Prediction Log'!N754),ISBLANK('Bet Log'!$O739)), "", IF('Prediction Log'!X754="Y", "W", "L"))</f>
        <v/>
      </c>
      <c r="AC739" s="96" t="str">
        <f t="shared" si="9"/>
        <v/>
      </c>
      <c r="AD739" s="95"/>
      <c r="AE739" s="92" t="str">
        <f t="shared" si="10"/>
        <v/>
      </c>
      <c r="AF739" s="97" t="n">
        <f>IF(ISERROR('Bet Log'!$AA739+'Bet Log'!$AC739+'Bet Log'!$AE739), "", 'Bet Log'!$AA739+'Bet Log'!$AC739+'Bet Log'!$AE739)</f>
        <v>0</v>
      </c>
    </row>
    <row r="740" ht="14.25" customHeight="1">
      <c r="A740" s="92" t="str">
        <f>Games!A737</f>
        <v/>
      </c>
      <c r="B740" s="92" t="str">
        <f>IF('Prediction Log'!B755=0, "",'Prediction Log'!B755)</f>
        <v/>
      </c>
      <c r="C740" s="92" t="str">
        <f>IF('Prediction Log'!C755=0, "",'Prediction Log'!C755)</f>
        <v/>
      </c>
      <c r="D740" s="92" t="str">
        <f>IF('Prediction Log'!D755=0, "",'Prediction Log'!D755)</f>
        <v/>
      </c>
      <c r="E740" s="92" t="str">
        <f>IF('Prediction Log'!E755=0, "",'Prediction Log'!E755)</f>
        <v/>
      </c>
      <c r="F740" s="92" t="str">
        <f>IF('Prediction Log'!I755=0, "",'Prediction Log'!I755)</f>
        <v/>
      </c>
      <c r="G740" s="70" t="str">
        <f>IF(ISBLANK(Games!B737), "",'Prediction Log'!$J755)</f>
        <v/>
      </c>
      <c r="H740" s="93" t="str">
        <f>'Prediction Log'!$K755</f>
        <v/>
      </c>
      <c r="I740" s="92" t="str">
        <f>IF(ISBLANK(Games!M737), "",IF(AND(Games!M737="",Games!N737=""),"",IF(ISTEXT(Games!N737), "Side",Games!M737)))</f>
        <v/>
      </c>
      <c r="J740" s="92" t="str">
        <f>IF(ISBLANK(Games!M737), "",IF('Bet Log'!$I740="Spread", Games!O737, ""))</f>
        <v/>
      </c>
      <c r="K740" s="92" t="str">
        <f>IF(ISBLANK(Games!N737), "",IF(ISTEXT(Games!N737), Games!N737, ""))</f>
        <v/>
      </c>
      <c r="L740" s="92" t="str">
        <f>IF(ISBLANK(Games!Q737), "", Games!Q737)</f>
        <v/>
      </c>
      <c r="M740" s="92"/>
      <c r="N740" s="94"/>
      <c r="O740" s="94"/>
      <c r="P740" s="95"/>
      <c r="Q740" s="95"/>
      <c r="R740" s="95"/>
      <c r="S740" s="95"/>
      <c r="T740" s="96" t="n">
        <f t="shared" si="2"/>
        <v>0</v>
      </c>
      <c r="U740" s="96" t="n">
        <f t="shared" si="3"/>
        <v>0</v>
      </c>
      <c r="V740" s="96" t="n">
        <f t="shared" si="4"/>
        <v>0</v>
      </c>
      <c r="W740" s="96" t="n">
        <f t="shared" si="5"/>
        <v>0</v>
      </c>
      <c r="X740" s="96" t="n">
        <f t="shared" si="6"/>
        <v>0</v>
      </c>
      <c r="Y740" s="96" t="n">
        <f t="shared" si="7"/>
        <v>0</v>
      </c>
      <c r="Z740" s="95" t="str">
        <f>IF(OR(ISBLANK('Prediction Log'!N755),ISBLANK('Bet Log'!$N740)), "", IF('Prediction Log'!W755="Y", "W", "L"))</f>
        <v/>
      </c>
      <c r="AA740" s="96" t="str">
        <f t="shared" si="8"/>
        <v/>
      </c>
      <c r="AB740" s="95" t="str">
        <f>IF(OR(ISBLANK('Prediction Log'!N755),ISBLANK('Bet Log'!$O740)), "", IF('Prediction Log'!X755="Y", "W", "L"))</f>
        <v/>
      </c>
      <c r="AC740" s="96" t="str">
        <f t="shared" si="9"/>
        <v/>
      </c>
      <c r="AD740" s="95"/>
      <c r="AE740" s="92" t="str">
        <f t="shared" si="10"/>
        <v/>
      </c>
      <c r="AF740" s="97" t="n">
        <f>IF(ISERROR('Bet Log'!$AA740+'Bet Log'!$AC740+'Bet Log'!$AE740), "", 'Bet Log'!$AA740+'Bet Log'!$AC740+'Bet Log'!$AE740)</f>
        <v>0</v>
      </c>
    </row>
    <row r="741" ht="14.25" customHeight="1">
      <c r="A741" s="92" t="str">
        <f>Games!A738</f>
        <v/>
      </c>
      <c r="B741" s="92" t="str">
        <f>IF('Prediction Log'!B756=0, "",'Prediction Log'!B756)</f>
        <v/>
      </c>
      <c r="C741" s="92" t="str">
        <f>IF('Prediction Log'!C756=0, "",'Prediction Log'!C756)</f>
        <v/>
      </c>
      <c r="D741" s="92" t="str">
        <f>IF('Prediction Log'!D756=0, "",'Prediction Log'!D756)</f>
        <v/>
      </c>
      <c r="E741" s="92" t="str">
        <f>IF('Prediction Log'!E756=0, "",'Prediction Log'!E756)</f>
        <v/>
      </c>
      <c r="F741" s="92" t="str">
        <f>IF('Prediction Log'!I756=0, "",'Prediction Log'!I756)</f>
        <v/>
      </c>
      <c r="G741" s="70" t="str">
        <f>IF(ISBLANK(Games!B738), "",'Prediction Log'!$J756)</f>
        <v/>
      </c>
      <c r="H741" s="93" t="str">
        <f>'Prediction Log'!$K756</f>
        <v/>
      </c>
      <c r="I741" s="92" t="str">
        <f>IF(ISBLANK(Games!M738), "",IF(AND(Games!M738="",Games!N738=""),"",IF(ISTEXT(Games!N738), "Side",Games!M738)))</f>
        <v/>
      </c>
      <c r="J741" s="92" t="str">
        <f>IF(ISBLANK(Games!M738), "",IF('Bet Log'!$I741="Spread", Games!O738, ""))</f>
        <v/>
      </c>
      <c r="K741" s="92" t="str">
        <f>IF(ISBLANK(Games!N738), "",IF(ISTEXT(Games!N738), Games!N738, ""))</f>
        <v/>
      </c>
      <c r="L741" s="92" t="str">
        <f>IF(ISBLANK(Games!Q738), "", Games!Q738)</f>
        <v/>
      </c>
      <c r="M741" s="92"/>
      <c r="N741" s="94"/>
      <c r="O741" s="94"/>
      <c r="P741" s="95"/>
      <c r="Q741" s="95"/>
      <c r="R741" s="95"/>
      <c r="S741" s="95"/>
      <c r="T741" s="96" t="n">
        <f t="shared" si="2"/>
        <v>0</v>
      </c>
      <c r="U741" s="96" t="n">
        <f t="shared" si="3"/>
        <v>0</v>
      </c>
      <c r="V741" s="96" t="n">
        <f t="shared" si="4"/>
        <v>0</v>
      </c>
      <c r="W741" s="96" t="n">
        <f t="shared" si="5"/>
        <v>0</v>
      </c>
      <c r="X741" s="96" t="n">
        <f t="shared" si="6"/>
        <v>0</v>
      </c>
      <c r="Y741" s="96" t="n">
        <f t="shared" si="7"/>
        <v>0</v>
      </c>
      <c r="Z741" s="95" t="str">
        <f>IF(OR(ISBLANK('Prediction Log'!N756),ISBLANK('Bet Log'!$N741)), "", IF('Prediction Log'!W756="Y", "W", "L"))</f>
        <v/>
      </c>
      <c r="AA741" s="96" t="str">
        <f t="shared" si="8"/>
        <v/>
      </c>
      <c r="AB741" s="95" t="str">
        <f>IF(OR(ISBLANK('Prediction Log'!N756),ISBLANK('Bet Log'!$O741)), "", IF('Prediction Log'!X756="Y", "W", "L"))</f>
        <v/>
      </c>
      <c r="AC741" s="96" t="str">
        <f t="shared" si="9"/>
        <v/>
      </c>
      <c r="AD741" s="95"/>
      <c r="AE741" s="92" t="str">
        <f t="shared" si="10"/>
        <v/>
      </c>
      <c r="AF741" s="97" t="n">
        <f>IF(ISERROR('Bet Log'!$AA741+'Bet Log'!$AC741+'Bet Log'!$AE741), "", 'Bet Log'!$AA741+'Bet Log'!$AC741+'Bet Log'!$AE741)</f>
        <v>0</v>
      </c>
    </row>
    <row r="742" ht="14.25" customHeight="1">
      <c r="A742" s="92" t="str">
        <f>Games!A739</f>
        <v/>
      </c>
      <c r="B742" s="92" t="str">
        <f>IF('Prediction Log'!B757=0, "",'Prediction Log'!B757)</f>
        <v/>
      </c>
      <c r="C742" s="92" t="str">
        <f>IF('Prediction Log'!C757=0, "",'Prediction Log'!C757)</f>
        <v/>
      </c>
      <c r="D742" s="92" t="str">
        <f>IF('Prediction Log'!D757=0, "",'Prediction Log'!D757)</f>
        <v/>
      </c>
      <c r="E742" s="92" t="str">
        <f>IF('Prediction Log'!E757=0, "",'Prediction Log'!E757)</f>
        <v/>
      </c>
      <c r="F742" s="92" t="str">
        <f>IF('Prediction Log'!I757=0, "",'Prediction Log'!I757)</f>
        <v/>
      </c>
      <c r="G742" s="70" t="str">
        <f>IF(ISBLANK(Games!B739), "",'Prediction Log'!$J757)</f>
        <v/>
      </c>
      <c r="H742" s="93" t="str">
        <f>'Prediction Log'!$K757</f>
        <v/>
      </c>
      <c r="I742" s="92" t="str">
        <f>IF(ISBLANK(Games!M739), "",IF(AND(Games!M739="",Games!N739=""),"",IF(ISTEXT(Games!N739), "Side",Games!M739)))</f>
        <v/>
      </c>
      <c r="J742" s="92" t="str">
        <f>IF(ISBLANK(Games!M739), "",IF('Bet Log'!$I742="Spread", Games!O739, ""))</f>
        <v/>
      </c>
      <c r="K742" s="92" t="str">
        <f>IF(ISBLANK(Games!N739), "",IF(ISTEXT(Games!N739), Games!N739, ""))</f>
        <v/>
      </c>
      <c r="L742" s="92" t="str">
        <f>IF(ISBLANK(Games!Q739), "", Games!Q739)</f>
        <v/>
      </c>
      <c r="M742" s="92"/>
      <c r="N742" s="94"/>
      <c r="O742" s="94"/>
      <c r="P742" s="95"/>
      <c r="Q742" s="95"/>
      <c r="R742" s="95"/>
      <c r="S742" s="95"/>
      <c r="T742" s="96" t="n">
        <f t="shared" si="2"/>
        <v>0</v>
      </c>
      <c r="U742" s="96" t="n">
        <f t="shared" si="3"/>
        <v>0</v>
      </c>
      <c r="V742" s="96" t="n">
        <f t="shared" si="4"/>
        <v>0</v>
      </c>
      <c r="W742" s="96" t="n">
        <f t="shared" si="5"/>
        <v>0</v>
      </c>
      <c r="X742" s="96" t="n">
        <f t="shared" si="6"/>
        <v>0</v>
      </c>
      <c r="Y742" s="96" t="n">
        <f t="shared" si="7"/>
        <v>0</v>
      </c>
      <c r="Z742" s="95" t="str">
        <f>IF(OR(ISBLANK('Prediction Log'!N757),ISBLANK('Bet Log'!$N742)), "", IF('Prediction Log'!W757="Y", "W", "L"))</f>
        <v/>
      </c>
      <c r="AA742" s="96" t="str">
        <f t="shared" si="8"/>
        <v/>
      </c>
      <c r="AB742" s="95" t="str">
        <f>IF(OR(ISBLANK('Prediction Log'!N757),ISBLANK('Bet Log'!$O742)), "", IF('Prediction Log'!X757="Y", "W", "L"))</f>
        <v/>
      </c>
      <c r="AC742" s="96" t="str">
        <f t="shared" si="9"/>
        <v/>
      </c>
      <c r="AD742" s="95"/>
      <c r="AE742" s="92" t="str">
        <f t="shared" si="10"/>
        <v/>
      </c>
      <c r="AF742" s="97" t="n">
        <f>IF(ISERROR('Bet Log'!$AA742+'Bet Log'!$AC742+'Bet Log'!$AE742), "", 'Bet Log'!$AA742+'Bet Log'!$AC742+'Bet Log'!$AE742)</f>
        <v>0</v>
      </c>
    </row>
    <row r="743" ht="14.25" customHeight="1">
      <c r="A743" s="92" t="str">
        <f>Games!A740</f>
        <v/>
      </c>
      <c r="B743" s="92" t="str">
        <f>IF('Prediction Log'!B758=0, "",'Prediction Log'!B758)</f>
        <v/>
      </c>
      <c r="C743" s="92" t="str">
        <f>IF('Prediction Log'!C758=0, "",'Prediction Log'!C758)</f>
        <v/>
      </c>
      <c r="D743" s="92" t="str">
        <f>IF('Prediction Log'!D758=0, "",'Prediction Log'!D758)</f>
        <v/>
      </c>
      <c r="E743" s="92" t="str">
        <f>IF('Prediction Log'!E758=0, "",'Prediction Log'!E758)</f>
        <v/>
      </c>
      <c r="F743" s="92" t="str">
        <f>IF('Prediction Log'!I758=0, "",'Prediction Log'!I758)</f>
        <v/>
      </c>
      <c r="G743" s="70" t="str">
        <f>IF(ISBLANK(Games!B740), "",'Prediction Log'!$J758)</f>
        <v/>
      </c>
      <c r="H743" s="93" t="str">
        <f>'Prediction Log'!$K758</f>
        <v/>
      </c>
      <c r="I743" s="92" t="str">
        <f>IF(ISBLANK(Games!M740), "",IF(AND(Games!M740="",Games!N740=""),"",IF(ISTEXT(Games!N740), "Side",Games!M740)))</f>
        <v/>
      </c>
      <c r="J743" s="92" t="str">
        <f>IF(ISBLANK(Games!M740), "",IF('Bet Log'!$I743="Spread", Games!O740, ""))</f>
        <v/>
      </c>
      <c r="K743" s="92" t="str">
        <f>IF(ISBLANK(Games!N740), "",IF(ISTEXT(Games!N740), Games!N740, ""))</f>
        <v/>
      </c>
      <c r="L743" s="92" t="str">
        <f>IF(ISBLANK(Games!Q740), "", Games!Q740)</f>
        <v/>
      </c>
      <c r="M743" s="92"/>
      <c r="N743" s="94"/>
      <c r="O743" s="94"/>
      <c r="P743" s="95"/>
      <c r="Q743" s="95"/>
      <c r="R743" s="95"/>
      <c r="S743" s="95"/>
      <c r="T743" s="96" t="n">
        <f t="shared" si="2"/>
        <v>0</v>
      </c>
      <c r="U743" s="96" t="n">
        <f t="shared" si="3"/>
        <v>0</v>
      </c>
      <c r="V743" s="96" t="n">
        <f t="shared" si="4"/>
        <v>0</v>
      </c>
      <c r="W743" s="96" t="n">
        <f t="shared" si="5"/>
        <v>0</v>
      </c>
      <c r="X743" s="96" t="n">
        <f t="shared" si="6"/>
        <v>0</v>
      </c>
      <c r="Y743" s="96" t="n">
        <f t="shared" si="7"/>
        <v>0</v>
      </c>
      <c r="Z743" s="95" t="str">
        <f>IF(OR(ISBLANK('Prediction Log'!N758),ISBLANK('Bet Log'!$N743)), "", IF('Prediction Log'!W758="Y", "W", "L"))</f>
        <v/>
      </c>
      <c r="AA743" s="96" t="str">
        <f t="shared" si="8"/>
        <v/>
      </c>
      <c r="AB743" s="95" t="str">
        <f>IF(OR(ISBLANK('Prediction Log'!N758),ISBLANK('Bet Log'!$O743)), "", IF('Prediction Log'!X758="Y", "W", "L"))</f>
        <v/>
      </c>
      <c r="AC743" s="96" t="str">
        <f t="shared" si="9"/>
        <v/>
      </c>
      <c r="AD743" s="95"/>
      <c r="AE743" s="92" t="str">
        <f t="shared" si="10"/>
        <v/>
      </c>
      <c r="AF743" s="97" t="n">
        <f>IF(ISERROR('Bet Log'!$AA743+'Bet Log'!$AC743+'Bet Log'!$AE743), "", 'Bet Log'!$AA743+'Bet Log'!$AC743+'Bet Log'!$AE743)</f>
        <v>0</v>
      </c>
    </row>
    <row r="744" ht="14.25" customHeight="1">
      <c r="A744" s="92" t="str">
        <f>Games!A741</f>
        <v/>
      </c>
      <c r="B744" s="92" t="str">
        <f>IF('Prediction Log'!B759=0, "",'Prediction Log'!B759)</f>
        <v/>
      </c>
      <c r="C744" s="92" t="str">
        <f>IF('Prediction Log'!C759=0, "",'Prediction Log'!C759)</f>
        <v/>
      </c>
      <c r="D744" s="92" t="str">
        <f>IF('Prediction Log'!D759=0, "",'Prediction Log'!D759)</f>
        <v/>
      </c>
      <c r="E744" s="92" t="str">
        <f>IF('Prediction Log'!E759=0, "",'Prediction Log'!E759)</f>
        <v/>
      </c>
      <c r="F744" s="92" t="str">
        <f>IF('Prediction Log'!I759=0, "",'Prediction Log'!I759)</f>
        <v/>
      </c>
      <c r="G744" s="70" t="str">
        <f>IF(ISBLANK(Games!B741), "",'Prediction Log'!$J759)</f>
        <v/>
      </c>
      <c r="H744" s="93" t="str">
        <f>'Prediction Log'!$K759</f>
        <v/>
      </c>
      <c r="I744" s="92" t="str">
        <f>IF(ISBLANK(Games!M741), "",IF(AND(Games!M741="",Games!N741=""),"",IF(ISTEXT(Games!N741), "Side",Games!M741)))</f>
        <v/>
      </c>
      <c r="J744" s="92" t="str">
        <f>IF(ISBLANK(Games!M741), "",IF('Bet Log'!$I744="Spread", Games!O741, ""))</f>
        <v/>
      </c>
      <c r="K744" s="92" t="str">
        <f>IF(ISBLANK(Games!N741), "",IF(ISTEXT(Games!N741), Games!N741, ""))</f>
        <v/>
      </c>
      <c r="L744" s="92" t="str">
        <f>IF(ISBLANK(Games!Q741), "", Games!Q741)</f>
        <v/>
      </c>
      <c r="M744" s="92"/>
      <c r="N744" s="94"/>
      <c r="O744" s="94"/>
      <c r="P744" s="95"/>
      <c r="Q744" s="95"/>
      <c r="R744" s="95"/>
      <c r="S744" s="95"/>
      <c r="T744" s="96" t="n">
        <f t="shared" si="2"/>
        <v>0</v>
      </c>
      <c r="U744" s="96" t="n">
        <f t="shared" si="3"/>
        <v>0</v>
      </c>
      <c r="V744" s="96" t="n">
        <f t="shared" si="4"/>
        <v>0</v>
      </c>
      <c r="W744" s="96" t="n">
        <f t="shared" si="5"/>
        <v>0</v>
      </c>
      <c r="X744" s="96" t="n">
        <f t="shared" si="6"/>
        <v>0</v>
      </c>
      <c r="Y744" s="96" t="n">
        <f t="shared" si="7"/>
        <v>0</v>
      </c>
      <c r="Z744" s="95" t="str">
        <f>IF(OR(ISBLANK('Prediction Log'!N759),ISBLANK('Bet Log'!$N744)), "", IF('Prediction Log'!W759="Y", "W", "L"))</f>
        <v/>
      </c>
      <c r="AA744" s="96" t="str">
        <f t="shared" si="8"/>
        <v/>
      </c>
      <c r="AB744" s="95" t="str">
        <f>IF(OR(ISBLANK('Prediction Log'!N759),ISBLANK('Bet Log'!$O744)), "", IF('Prediction Log'!X759="Y", "W", "L"))</f>
        <v/>
      </c>
      <c r="AC744" s="96" t="str">
        <f t="shared" si="9"/>
        <v/>
      </c>
      <c r="AD744" s="95"/>
      <c r="AE744" s="92" t="str">
        <f t="shared" si="10"/>
        <v/>
      </c>
      <c r="AF744" s="97" t="n">
        <f>IF(ISERROR('Bet Log'!$AA744+'Bet Log'!$AC744+'Bet Log'!$AE744), "", 'Bet Log'!$AA744+'Bet Log'!$AC744+'Bet Log'!$AE744)</f>
        <v>0</v>
      </c>
    </row>
    <row r="745" ht="14.25" customHeight="1">
      <c r="A745" s="92" t="str">
        <f>Games!A742</f>
        <v/>
      </c>
      <c r="B745" s="92" t="str">
        <f>IF('Prediction Log'!B760=0, "",'Prediction Log'!B760)</f>
        <v/>
      </c>
      <c r="C745" s="92" t="str">
        <f>IF('Prediction Log'!C760=0, "",'Prediction Log'!C760)</f>
        <v/>
      </c>
      <c r="D745" s="92" t="str">
        <f>IF('Prediction Log'!D760=0, "",'Prediction Log'!D760)</f>
        <v/>
      </c>
      <c r="E745" s="92" t="str">
        <f>IF('Prediction Log'!E760=0, "",'Prediction Log'!E760)</f>
        <v/>
      </c>
      <c r="F745" s="92" t="str">
        <f>IF('Prediction Log'!I760=0, "",'Prediction Log'!I760)</f>
        <v/>
      </c>
      <c r="G745" s="70" t="str">
        <f>IF(ISBLANK(Games!B742), "",'Prediction Log'!$J760)</f>
        <v/>
      </c>
      <c r="H745" s="93" t="str">
        <f>'Prediction Log'!$K760</f>
        <v/>
      </c>
      <c r="I745" s="92" t="str">
        <f>IF(ISBLANK(Games!M742), "",IF(AND(Games!M742="",Games!N742=""),"",IF(ISTEXT(Games!N742), "Side",Games!M742)))</f>
        <v/>
      </c>
      <c r="J745" s="92" t="str">
        <f>IF(ISBLANK(Games!M742), "",IF('Bet Log'!$I745="Spread", Games!O742, ""))</f>
        <v/>
      </c>
      <c r="K745" s="92" t="str">
        <f>IF(ISBLANK(Games!N742), "",IF(ISTEXT(Games!N742), Games!N742, ""))</f>
        <v/>
      </c>
      <c r="L745" s="92" t="str">
        <f>IF(ISBLANK(Games!Q742), "", Games!Q742)</f>
        <v/>
      </c>
      <c r="M745" s="92"/>
      <c r="N745" s="94"/>
      <c r="O745" s="94"/>
      <c r="P745" s="95"/>
      <c r="Q745" s="95"/>
      <c r="R745" s="95"/>
      <c r="S745" s="95"/>
      <c r="T745" s="96" t="n">
        <f t="shared" si="2"/>
        <v>0</v>
      </c>
      <c r="U745" s="96" t="n">
        <f t="shared" si="3"/>
        <v>0</v>
      </c>
      <c r="V745" s="96" t="n">
        <f t="shared" si="4"/>
        <v>0</v>
      </c>
      <c r="W745" s="96" t="n">
        <f t="shared" si="5"/>
        <v>0</v>
      </c>
      <c r="X745" s="96" t="n">
        <f t="shared" si="6"/>
        <v>0</v>
      </c>
      <c r="Y745" s="96" t="n">
        <f t="shared" si="7"/>
        <v>0</v>
      </c>
      <c r="Z745" s="95" t="str">
        <f>IF(OR(ISBLANK('Prediction Log'!N760),ISBLANK('Bet Log'!$N745)), "", IF('Prediction Log'!W760="Y", "W", "L"))</f>
        <v/>
      </c>
      <c r="AA745" s="96" t="str">
        <f t="shared" si="8"/>
        <v/>
      </c>
      <c r="AB745" s="95" t="str">
        <f>IF(OR(ISBLANK('Prediction Log'!N760),ISBLANK('Bet Log'!$O745)), "", IF('Prediction Log'!X760="Y", "W", "L"))</f>
        <v/>
      </c>
      <c r="AC745" s="96" t="str">
        <f t="shared" si="9"/>
        <v/>
      </c>
      <c r="AD745" s="95"/>
      <c r="AE745" s="92" t="str">
        <f t="shared" si="10"/>
        <v/>
      </c>
      <c r="AF745" s="97" t="n">
        <f>IF(ISERROR('Bet Log'!$AA745+'Bet Log'!$AC745+'Bet Log'!$AE745), "", 'Bet Log'!$AA745+'Bet Log'!$AC745+'Bet Log'!$AE745)</f>
        <v>0</v>
      </c>
    </row>
    <row r="746" ht="14.25" customHeight="1">
      <c r="A746" s="92" t="str">
        <f>Games!A743</f>
        <v/>
      </c>
      <c r="B746" s="92" t="str">
        <f>IF('Prediction Log'!B761=0, "",'Prediction Log'!B761)</f>
        <v/>
      </c>
      <c r="C746" s="92" t="str">
        <f>IF('Prediction Log'!C761=0, "",'Prediction Log'!C761)</f>
        <v/>
      </c>
      <c r="D746" s="92" t="str">
        <f>IF('Prediction Log'!D761=0, "",'Prediction Log'!D761)</f>
        <v/>
      </c>
      <c r="E746" s="92" t="str">
        <f>IF('Prediction Log'!E761=0, "",'Prediction Log'!E761)</f>
        <v/>
      </c>
      <c r="F746" s="92" t="str">
        <f>IF('Prediction Log'!I761=0, "",'Prediction Log'!I761)</f>
        <v/>
      </c>
      <c r="G746" s="70" t="str">
        <f>IF(ISBLANK(Games!B743), "",'Prediction Log'!$J761)</f>
        <v/>
      </c>
      <c r="H746" s="93" t="str">
        <f>'Prediction Log'!$K761</f>
        <v/>
      </c>
      <c r="I746" s="92" t="str">
        <f>IF(ISBLANK(Games!M743), "",IF(AND(Games!M743="",Games!N743=""),"",IF(ISTEXT(Games!N743), "Side",Games!M743)))</f>
        <v/>
      </c>
      <c r="J746" s="92" t="str">
        <f>IF(ISBLANK(Games!M743), "",IF('Bet Log'!$I746="Spread", Games!O743, ""))</f>
        <v/>
      </c>
      <c r="K746" s="92" t="str">
        <f>IF(ISBLANK(Games!N743), "",IF(ISTEXT(Games!N743), Games!N743, ""))</f>
        <v/>
      </c>
      <c r="L746" s="92" t="str">
        <f>IF(ISBLANK(Games!Q743), "", Games!Q743)</f>
        <v/>
      </c>
      <c r="M746" s="92"/>
      <c r="N746" s="94"/>
      <c r="O746" s="94"/>
      <c r="P746" s="95"/>
      <c r="Q746" s="95"/>
      <c r="R746" s="95"/>
      <c r="S746" s="95"/>
      <c r="T746" s="96" t="n">
        <f t="shared" si="2"/>
        <v>0</v>
      </c>
      <c r="U746" s="96" t="n">
        <f t="shared" si="3"/>
        <v>0</v>
      </c>
      <c r="V746" s="96" t="n">
        <f t="shared" si="4"/>
        <v>0</v>
      </c>
      <c r="W746" s="96" t="n">
        <f t="shared" si="5"/>
        <v>0</v>
      </c>
      <c r="X746" s="96" t="n">
        <f t="shared" si="6"/>
        <v>0</v>
      </c>
      <c r="Y746" s="96" t="n">
        <f t="shared" si="7"/>
        <v>0</v>
      </c>
      <c r="Z746" s="95" t="str">
        <f>IF(OR(ISBLANK('Prediction Log'!N761),ISBLANK('Bet Log'!$N746)), "", IF('Prediction Log'!W761="Y", "W", "L"))</f>
        <v/>
      </c>
      <c r="AA746" s="96" t="str">
        <f t="shared" si="8"/>
        <v/>
      </c>
      <c r="AB746" s="95" t="str">
        <f>IF(OR(ISBLANK('Prediction Log'!N761),ISBLANK('Bet Log'!$O746)), "", IF('Prediction Log'!X761="Y", "W", "L"))</f>
        <v/>
      </c>
      <c r="AC746" s="96" t="str">
        <f t="shared" si="9"/>
        <v/>
      </c>
      <c r="AD746" s="95"/>
      <c r="AE746" s="92" t="str">
        <f t="shared" si="10"/>
        <v/>
      </c>
      <c r="AF746" s="97" t="n">
        <f>IF(ISERROR('Bet Log'!$AA746+'Bet Log'!$AC746+'Bet Log'!$AE746), "", 'Bet Log'!$AA746+'Bet Log'!$AC746+'Bet Log'!$AE746)</f>
        <v>0</v>
      </c>
    </row>
    <row r="747" ht="14.25" customHeight="1">
      <c r="A747" s="92" t="str">
        <f>Games!A744</f>
        <v/>
      </c>
      <c r="B747" s="92" t="str">
        <f>IF('Prediction Log'!B762=0, "",'Prediction Log'!B762)</f>
        <v/>
      </c>
      <c r="C747" s="92" t="str">
        <f>IF('Prediction Log'!C762=0, "",'Prediction Log'!C762)</f>
        <v/>
      </c>
      <c r="D747" s="92" t="str">
        <f>IF('Prediction Log'!D762=0, "",'Prediction Log'!D762)</f>
        <v/>
      </c>
      <c r="E747" s="92" t="str">
        <f>IF('Prediction Log'!E762=0, "",'Prediction Log'!E762)</f>
        <v/>
      </c>
      <c r="F747" s="92" t="str">
        <f>IF('Prediction Log'!I762=0, "",'Prediction Log'!I762)</f>
        <v/>
      </c>
      <c r="G747" s="70" t="str">
        <f>IF(ISBLANK(Games!B744), "",'Prediction Log'!$J762)</f>
        <v/>
      </c>
      <c r="H747" s="93" t="str">
        <f>'Prediction Log'!$K762</f>
        <v/>
      </c>
      <c r="I747" s="92" t="str">
        <f>IF(ISBLANK(Games!M744), "",IF(AND(Games!M744="",Games!N744=""),"",IF(ISTEXT(Games!N744), "Side",Games!M744)))</f>
        <v/>
      </c>
      <c r="J747" s="92" t="str">
        <f>IF(ISBLANK(Games!M744), "",IF('Bet Log'!$I747="Spread", Games!O744, ""))</f>
        <v/>
      </c>
      <c r="K747" s="92" t="str">
        <f>IF(ISBLANK(Games!N744), "",IF(ISTEXT(Games!N744), Games!N744, ""))</f>
        <v/>
      </c>
      <c r="L747" s="92" t="str">
        <f>IF(ISBLANK(Games!Q744), "", Games!Q744)</f>
        <v/>
      </c>
      <c r="M747" s="92"/>
      <c r="N747" s="94"/>
      <c r="O747" s="94"/>
      <c r="P747" s="95"/>
      <c r="Q747" s="95"/>
      <c r="R747" s="95"/>
      <c r="S747" s="95"/>
      <c r="T747" s="96" t="n">
        <f t="shared" si="2"/>
        <v>0</v>
      </c>
      <c r="U747" s="96" t="n">
        <f t="shared" si="3"/>
        <v>0</v>
      </c>
      <c r="V747" s="96" t="n">
        <f t="shared" si="4"/>
        <v>0</v>
      </c>
      <c r="W747" s="96" t="n">
        <f t="shared" si="5"/>
        <v>0</v>
      </c>
      <c r="X747" s="96" t="n">
        <f t="shared" si="6"/>
        <v>0</v>
      </c>
      <c r="Y747" s="96" t="n">
        <f t="shared" si="7"/>
        <v>0</v>
      </c>
      <c r="Z747" s="95" t="str">
        <f>IF(OR(ISBLANK('Prediction Log'!N762),ISBLANK('Bet Log'!$N747)), "", IF('Prediction Log'!W762="Y", "W", "L"))</f>
        <v/>
      </c>
      <c r="AA747" s="96" t="str">
        <f t="shared" si="8"/>
        <v/>
      </c>
      <c r="AB747" s="95" t="str">
        <f>IF(OR(ISBLANK('Prediction Log'!N762),ISBLANK('Bet Log'!$O747)), "", IF('Prediction Log'!X762="Y", "W", "L"))</f>
        <v/>
      </c>
      <c r="AC747" s="96" t="str">
        <f t="shared" si="9"/>
        <v/>
      </c>
      <c r="AD747" s="95"/>
      <c r="AE747" s="92" t="str">
        <f t="shared" si="10"/>
        <v/>
      </c>
      <c r="AF747" s="97" t="n">
        <f>IF(ISERROR('Bet Log'!$AA747+'Bet Log'!$AC747+'Bet Log'!$AE747), "", 'Bet Log'!$AA747+'Bet Log'!$AC747+'Bet Log'!$AE747)</f>
        <v>0</v>
      </c>
    </row>
    <row r="748" ht="14.25" customHeight="1">
      <c r="A748" s="92" t="str">
        <f>Games!A745</f>
        <v/>
      </c>
      <c r="B748" s="92" t="str">
        <f>IF('Prediction Log'!B763=0, "",'Prediction Log'!B763)</f>
        <v/>
      </c>
      <c r="C748" s="92" t="str">
        <f>IF('Prediction Log'!C763=0, "",'Prediction Log'!C763)</f>
        <v/>
      </c>
      <c r="D748" s="92" t="str">
        <f>IF('Prediction Log'!D763=0, "",'Prediction Log'!D763)</f>
        <v/>
      </c>
      <c r="E748" s="92" t="str">
        <f>IF('Prediction Log'!E763=0, "",'Prediction Log'!E763)</f>
        <v/>
      </c>
      <c r="F748" s="92" t="str">
        <f>IF('Prediction Log'!I763=0, "",'Prediction Log'!I763)</f>
        <v/>
      </c>
      <c r="G748" s="70" t="str">
        <f>IF(ISBLANK(Games!B745), "",'Prediction Log'!$J763)</f>
        <v/>
      </c>
      <c r="H748" s="93" t="str">
        <f>'Prediction Log'!$K763</f>
        <v/>
      </c>
      <c r="I748" s="92" t="str">
        <f>IF(ISBLANK(Games!M745), "",IF(AND(Games!M745="",Games!N745=""),"",IF(ISTEXT(Games!N745), "Side",Games!M745)))</f>
        <v/>
      </c>
      <c r="J748" s="92" t="str">
        <f>IF(ISBLANK(Games!M745), "",IF('Bet Log'!$I748="Spread", Games!O745, ""))</f>
        <v/>
      </c>
      <c r="K748" s="92" t="str">
        <f>IF(ISBLANK(Games!N745), "",IF(ISTEXT(Games!N745), Games!N745, ""))</f>
        <v/>
      </c>
      <c r="L748" s="92" t="str">
        <f>IF(ISBLANK(Games!Q745), "", Games!Q745)</f>
        <v/>
      </c>
      <c r="M748" s="92"/>
      <c r="N748" s="94"/>
      <c r="O748" s="94"/>
      <c r="P748" s="95"/>
      <c r="Q748" s="95"/>
      <c r="R748" s="95"/>
      <c r="S748" s="95"/>
      <c r="T748" s="96" t="n">
        <f t="shared" si="2"/>
        <v>0</v>
      </c>
      <c r="U748" s="96" t="n">
        <f t="shared" si="3"/>
        <v>0</v>
      </c>
      <c r="V748" s="96" t="n">
        <f t="shared" si="4"/>
        <v>0</v>
      </c>
      <c r="W748" s="96" t="n">
        <f t="shared" si="5"/>
        <v>0</v>
      </c>
      <c r="X748" s="96" t="n">
        <f t="shared" si="6"/>
        <v>0</v>
      </c>
      <c r="Y748" s="96" t="n">
        <f t="shared" si="7"/>
        <v>0</v>
      </c>
      <c r="Z748" s="95" t="str">
        <f>IF(OR(ISBLANK('Prediction Log'!N763),ISBLANK('Bet Log'!$N748)), "", IF('Prediction Log'!W763="Y", "W", "L"))</f>
        <v/>
      </c>
      <c r="AA748" s="96" t="str">
        <f t="shared" si="8"/>
        <v/>
      </c>
      <c r="AB748" s="95" t="str">
        <f>IF(OR(ISBLANK('Prediction Log'!N763),ISBLANK('Bet Log'!$O748)), "", IF('Prediction Log'!X763="Y", "W", "L"))</f>
        <v/>
      </c>
      <c r="AC748" s="96" t="str">
        <f t="shared" si="9"/>
        <v/>
      </c>
      <c r="AD748" s="95"/>
      <c r="AE748" s="92" t="str">
        <f t="shared" si="10"/>
        <v/>
      </c>
      <c r="AF748" s="97" t="n">
        <f>IF(ISERROR('Bet Log'!$AA748+'Bet Log'!$AC748+'Bet Log'!$AE748), "", 'Bet Log'!$AA748+'Bet Log'!$AC748+'Bet Log'!$AE748)</f>
        <v>0</v>
      </c>
    </row>
    <row r="749" ht="14.25" customHeight="1">
      <c r="A749" s="92" t="str">
        <f>Games!A746</f>
        <v/>
      </c>
      <c r="B749" s="92" t="str">
        <f>IF('Prediction Log'!B764=0, "",'Prediction Log'!B764)</f>
        <v/>
      </c>
      <c r="C749" s="92" t="str">
        <f>IF('Prediction Log'!C764=0, "",'Prediction Log'!C764)</f>
        <v/>
      </c>
      <c r="D749" s="92" t="str">
        <f>IF('Prediction Log'!D764=0, "",'Prediction Log'!D764)</f>
        <v/>
      </c>
      <c r="E749" s="92" t="str">
        <f>IF('Prediction Log'!E764=0, "",'Prediction Log'!E764)</f>
        <v/>
      </c>
      <c r="F749" s="92" t="str">
        <f>IF('Prediction Log'!I764=0, "",'Prediction Log'!I764)</f>
        <v/>
      </c>
      <c r="G749" s="70" t="str">
        <f>IF(ISBLANK(Games!B746), "",'Prediction Log'!$J764)</f>
        <v/>
      </c>
      <c r="H749" s="93" t="str">
        <f>'Prediction Log'!$K764</f>
        <v/>
      </c>
      <c r="I749" s="92" t="str">
        <f>IF(ISBLANK(Games!M746), "",IF(AND(Games!M746="",Games!N746=""),"",IF(ISTEXT(Games!N746), "Side",Games!M746)))</f>
        <v/>
      </c>
      <c r="J749" s="92" t="str">
        <f>IF(ISBLANK(Games!M746), "",IF('Bet Log'!$I749="Spread", Games!O746, ""))</f>
        <v/>
      </c>
      <c r="K749" s="92" t="str">
        <f>IF(ISBLANK(Games!N746), "",IF(ISTEXT(Games!N746), Games!N746, ""))</f>
        <v/>
      </c>
      <c r="L749" s="92" t="str">
        <f>IF(ISBLANK(Games!Q746), "", Games!Q746)</f>
        <v/>
      </c>
      <c r="M749" s="92"/>
      <c r="N749" s="94"/>
      <c r="O749" s="94"/>
      <c r="P749" s="95"/>
      <c r="Q749" s="95"/>
      <c r="R749" s="95"/>
      <c r="S749" s="95"/>
      <c r="T749" s="96" t="n">
        <f t="shared" si="2"/>
        <v>0</v>
      </c>
      <c r="U749" s="96" t="n">
        <f t="shared" si="3"/>
        <v>0</v>
      </c>
      <c r="V749" s="96" t="n">
        <f t="shared" si="4"/>
        <v>0</v>
      </c>
      <c r="W749" s="96" t="n">
        <f t="shared" si="5"/>
        <v>0</v>
      </c>
      <c r="X749" s="96" t="n">
        <f t="shared" si="6"/>
        <v>0</v>
      </c>
      <c r="Y749" s="96" t="n">
        <f t="shared" si="7"/>
        <v>0</v>
      </c>
      <c r="Z749" s="95" t="str">
        <f>IF(OR(ISBLANK('Prediction Log'!N764),ISBLANK('Bet Log'!$N749)), "", IF('Prediction Log'!W764="Y", "W", "L"))</f>
        <v/>
      </c>
      <c r="AA749" s="96" t="str">
        <f t="shared" si="8"/>
        <v/>
      </c>
      <c r="AB749" s="95" t="str">
        <f>IF(OR(ISBLANK('Prediction Log'!N764),ISBLANK('Bet Log'!$O749)), "", IF('Prediction Log'!X764="Y", "W", "L"))</f>
        <v/>
      </c>
      <c r="AC749" s="96" t="str">
        <f t="shared" si="9"/>
        <v/>
      </c>
      <c r="AD749" s="95"/>
      <c r="AE749" s="92" t="str">
        <f t="shared" si="10"/>
        <v/>
      </c>
      <c r="AF749" s="97" t="n">
        <f>IF(ISERROR('Bet Log'!$AA749+'Bet Log'!$AC749+'Bet Log'!$AE749), "", 'Bet Log'!$AA749+'Bet Log'!$AC749+'Bet Log'!$AE749)</f>
        <v>0</v>
      </c>
    </row>
    <row r="750" ht="14.25" customHeight="1">
      <c r="A750" s="92" t="str">
        <f>Games!A747</f>
        <v/>
      </c>
      <c r="B750" s="92" t="str">
        <f>IF('Prediction Log'!B765=0, "",'Prediction Log'!B765)</f>
        <v/>
      </c>
      <c r="C750" s="92" t="str">
        <f>IF('Prediction Log'!C765=0, "",'Prediction Log'!C765)</f>
        <v/>
      </c>
      <c r="D750" s="92" t="str">
        <f>IF('Prediction Log'!D765=0, "",'Prediction Log'!D765)</f>
        <v/>
      </c>
      <c r="E750" s="92" t="str">
        <f>IF('Prediction Log'!E765=0, "",'Prediction Log'!E765)</f>
        <v/>
      </c>
      <c r="F750" s="92" t="str">
        <f>IF('Prediction Log'!I765=0, "",'Prediction Log'!I765)</f>
        <v/>
      </c>
      <c r="G750" s="70" t="str">
        <f>IF(ISBLANK(Games!B747), "",'Prediction Log'!$J765)</f>
        <v/>
      </c>
      <c r="H750" s="93" t="str">
        <f>'Prediction Log'!$K765</f>
        <v/>
      </c>
      <c r="I750" s="92" t="str">
        <f>IF(ISBLANK(Games!M747), "",IF(AND(Games!M747="",Games!N747=""),"",IF(ISTEXT(Games!N747), "Side",Games!M747)))</f>
        <v/>
      </c>
      <c r="J750" s="92" t="str">
        <f>IF(ISBLANK(Games!M747), "",IF('Bet Log'!$I750="Spread", Games!O747, ""))</f>
        <v/>
      </c>
      <c r="K750" s="92" t="str">
        <f>IF(ISBLANK(Games!N747), "",IF(ISTEXT(Games!N747), Games!N747, ""))</f>
        <v/>
      </c>
      <c r="L750" s="92" t="str">
        <f>IF(ISBLANK(Games!Q747), "", Games!Q747)</f>
        <v/>
      </c>
      <c r="M750" s="92"/>
      <c r="N750" s="94"/>
      <c r="O750" s="94"/>
      <c r="P750" s="95"/>
      <c r="Q750" s="95"/>
      <c r="R750" s="95"/>
      <c r="S750" s="95"/>
      <c r="T750" s="96" t="n">
        <f t="shared" si="2"/>
        <v>0</v>
      </c>
      <c r="U750" s="96" t="n">
        <f t="shared" si="3"/>
        <v>0</v>
      </c>
      <c r="V750" s="96" t="n">
        <f t="shared" si="4"/>
        <v>0</v>
      </c>
      <c r="W750" s="96" t="n">
        <f t="shared" si="5"/>
        <v>0</v>
      </c>
      <c r="X750" s="96" t="n">
        <f t="shared" si="6"/>
        <v>0</v>
      </c>
      <c r="Y750" s="96" t="n">
        <f t="shared" si="7"/>
        <v>0</v>
      </c>
      <c r="Z750" s="95" t="str">
        <f>IF(OR(ISBLANK('Prediction Log'!N765),ISBLANK('Bet Log'!$N750)), "", IF('Prediction Log'!W765="Y", "W", "L"))</f>
        <v/>
      </c>
      <c r="AA750" s="96" t="str">
        <f t="shared" si="8"/>
        <v/>
      </c>
      <c r="AB750" s="95" t="str">
        <f>IF(OR(ISBLANK('Prediction Log'!N765),ISBLANK('Bet Log'!$O750)), "", IF('Prediction Log'!X765="Y", "W", "L"))</f>
        <v/>
      </c>
      <c r="AC750" s="96" t="str">
        <f t="shared" si="9"/>
        <v/>
      </c>
      <c r="AD750" s="95"/>
      <c r="AE750" s="92" t="str">
        <f t="shared" si="10"/>
        <v/>
      </c>
      <c r="AF750" s="97" t="n">
        <f>IF(ISERROR('Bet Log'!$AA750+'Bet Log'!$AC750+'Bet Log'!$AE750), "", 'Bet Log'!$AA750+'Bet Log'!$AC750+'Bet Log'!$AE750)</f>
        <v>0</v>
      </c>
    </row>
    <row r="751" ht="14.25" customHeight="1">
      <c r="A751" s="92" t="str">
        <f>Games!A748</f>
        <v/>
      </c>
      <c r="B751" s="92" t="str">
        <f>IF('Prediction Log'!B766=0, "",'Prediction Log'!B766)</f>
        <v/>
      </c>
      <c r="C751" s="92" t="str">
        <f>IF('Prediction Log'!C766=0, "",'Prediction Log'!C766)</f>
        <v/>
      </c>
      <c r="D751" s="92" t="str">
        <f>IF('Prediction Log'!D766=0, "",'Prediction Log'!D766)</f>
        <v/>
      </c>
      <c r="E751" s="92" t="str">
        <f>IF('Prediction Log'!E766=0, "",'Prediction Log'!E766)</f>
        <v/>
      </c>
      <c r="F751" s="92" t="str">
        <f>IF('Prediction Log'!I766=0, "",'Prediction Log'!I766)</f>
        <v/>
      </c>
      <c r="G751" s="70" t="str">
        <f>IF(ISBLANK(Games!B748), "",'Prediction Log'!$J766)</f>
        <v/>
      </c>
      <c r="H751" s="93" t="str">
        <f>'Prediction Log'!$K766</f>
        <v/>
      </c>
      <c r="I751" s="92" t="str">
        <f>IF(ISBLANK(Games!M748), "",IF(AND(Games!M748="",Games!N748=""),"",IF(ISTEXT(Games!N748), "Side",Games!M748)))</f>
        <v/>
      </c>
      <c r="J751" s="92" t="str">
        <f>IF(ISBLANK(Games!M748), "",IF('Bet Log'!$I751="Spread", Games!O748, ""))</f>
        <v/>
      </c>
      <c r="K751" s="92" t="str">
        <f>IF(ISBLANK(Games!N748), "",IF(ISTEXT(Games!N748), Games!N748, ""))</f>
        <v/>
      </c>
      <c r="L751" s="92" t="str">
        <f>IF(ISBLANK(Games!Q748), "", Games!Q748)</f>
        <v/>
      </c>
      <c r="M751" s="92"/>
      <c r="N751" s="94"/>
      <c r="O751" s="94"/>
      <c r="P751" s="95"/>
      <c r="Q751" s="95"/>
      <c r="R751" s="95"/>
      <c r="S751" s="95"/>
      <c r="T751" s="96" t="n">
        <f t="shared" si="2"/>
        <v>0</v>
      </c>
      <c r="U751" s="96" t="n">
        <f t="shared" si="3"/>
        <v>0</v>
      </c>
      <c r="V751" s="96" t="n">
        <f t="shared" si="4"/>
        <v>0</v>
      </c>
      <c r="W751" s="96" t="n">
        <f t="shared" si="5"/>
        <v>0</v>
      </c>
      <c r="X751" s="96" t="n">
        <f t="shared" si="6"/>
        <v>0</v>
      </c>
      <c r="Y751" s="96" t="n">
        <f t="shared" si="7"/>
        <v>0</v>
      </c>
      <c r="Z751" s="95" t="str">
        <f>IF(OR(ISBLANK('Prediction Log'!N766),ISBLANK('Bet Log'!$N751)), "", IF('Prediction Log'!W766="Y", "W", "L"))</f>
        <v/>
      </c>
      <c r="AA751" s="96" t="str">
        <f t="shared" si="8"/>
        <v/>
      </c>
      <c r="AB751" s="95" t="str">
        <f>IF(OR(ISBLANK('Prediction Log'!N766),ISBLANK('Bet Log'!$O751)), "", IF('Prediction Log'!X766="Y", "W", "L"))</f>
        <v/>
      </c>
      <c r="AC751" s="96" t="str">
        <f t="shared" si="9"/>
        <v/>
      </c>
      <c r="AD751" s="95"/>
      <c r="AE751" s="92" t="str">
        <f t="shared" si="10"/>
        <v/>
      </c>
      <c r="AF751" s="97" t="n">
        <f>IF(ISERROR('Bet Log'!$AA751+'Bet Log'!$AC751+'Bet Log'!$AE751), "", 'Bet Log'!$AA751+'Bet Log'!$AC751+'Bet Log'!$AE751)</f>
        <v>0</v>
      </c>
    </row>
    <row r="752" ht="14.25" customHeight="1">
      <c r="A752" s="92" t="str">
        <f>Games!A749</f>
        <v/>
      </c>
      <c r="B752" s="92" t="str">
        <f>IF('Prediction Log'!B767=0, "",'Prediction Log'!B767)</f>
        <v/>
      </c>
      <c r="C752" s="92" t="str">
        <f>IF('Prediction Log'!C767=0, "",'Prediction Log'!C767)</f>
        <v/>
      </c>
      <c r="D752" s="92" t="str">
        <f>IF('Prediction Log'!D767=0, "",'Prediction Log'!D767)</f>
        <v/>
      </c>
      <c r="E752" s="92" t="str">
        <f>IF('Prediction Log'!E767=0, "",'Prediction Log'!E767)</f>
        <v/>
      </c>
      <c r="F752" s="92" t="str">
        <f>IF('Prediction Log'!I767=0, "",'Prediction Log'!I767)</f>
        <v/>
      </c>
      <c r="G752" s="70" t="str">
        <f>IF(ISBLANK(Games!B749), "",'Prediction Log'!$J767)</f>
        <v/>
      </c>
      <c r="H752" s="93" t="str">
        <f>'Prediction Log'!$K767</f>
        <v/>
      </c>
      <c r="I752" s="92" t="str">
        <f>IF(ISBLANK(Games!M749), "",IF(AND(Games!M749="",Games!N749=""),"",IF(ISTEXT(Games!N749), "Side",Games!M749)))</f>
        <v/>
      </c>
      <c r="J752" s="92" t="str">
        <f>IF(ISBLANK(Games!M749), "",IF('Bet Log'!$I752="Spread", Games!O749, ""))</f>
        <v/>
      </c>
      <c r="K752" s="92" t="str">
        <f>IF(ISBLANK(Games!N749), "",IF(ISTEXT(Games!N749), Games!N749, ""))</f>
        <v/>
      </c>
      <c r="L752" s="92" t="str">
        <f>IF(ISBLANK(Games!Q749), "", Games!Q749)</f>
        <v/>
      </c>
      <c r="M752" s="92"/>
      <c r="N752" s="94"/>
      <c r="O752" s="94"/>
      <c r="P752" s="95"/>
      <c r="Q752" s="95"/>
      <c r="R752" s="95"/>
      <c r="S752" s="95"/>
      <c r="T752" s="96" t="n">
        <f t="shared" si="2"/>
        <v>0</v>
      </c>
      <c r="U752" s="96" t="n">
        <f t="shared" si="3"/>
        <v>0</v>
      </c>
      <c r="V752" s="96" t="n">
        <f t="shared" si="4"/>
        <v>0</v>
      </c>
      <c r="W752" s="96" t="n">
        <f t="shared" si="5"/>
        <v>0</v>
      </c>
      <c r="X752" s="96" t="n">
        <f t="shared" si="6"/>
        <v>0</v>
      </c>
      <c r="Y752" s="96" t="n">
        <f t="shared" si="7"/>
        <v>0</v>
      </c>
      <c r="Z752" s="95" t="str">
        <f>IF(OR(ISBLANK('Prediction Log'!N767),ISBLANK('Bet Log'!$N752)), "", IF('Prediction Log'!W767="Y", "W", "L"))</f>
        <v/>
      </c>
      <c r="AA752" s="96" t="str">
        <f t="shared" si="8"/>
        <v/>
      </c>
      <c r="AB752" s="95" t="str">
        <f>IF(OR(ISBLANK('Prediction Log'!N767),ISBLANK('Bet Log'!$O752)), "", IF('Prediction Log'!X767="Y", "W", "L"))</f>
        <v/>
      </c>
      <c r="AC752" s="96" t="str">
        <f t="shared" si="9"/>
        <v/>
      </c>
      <c r="AD752" s="95"/>
      <c r="AE752" s="92" t="str">
        <f t="shared" si="10"/>
        <v/>
      </c>
      <c r="AF752" s="97" t="n">
        <f>IF(ISERROR('Bet Log'!$AA752+'Bet Log'!$AC752+'Bet Log'!$AE752), "", 'Bet Log'!$AA752+'Bet Log'!$AC752+'Bet Log'!$AE752)</f>
        <v>0</v>
      </c>
    </row>
    <row r="753" ht="14.25" customHeight="1">
      <c r="A753" s="92" t="str">
        <f>Games!A750</f>
        <v/>
      </c>
      <c r="B753" s="92" t="str">
        <f>IF('Prediction Log'!B768=0, "",'Prediction Log'!B768)</f>
        <v/>
      </c>
      <c r="C753" s="92" t="str">
        <f>IF('Prediction Log'!C768=0, "",'Prediction Log'!C768)</f>
        <v/>
      </c>
      <c r="D753" s="92" t="str">
        <f>IF('Prediction Log'!D768=0, "",'Prediction Log'!D768)</f>
        <v/>
      </c>
      <c r="E753" s="92" t="str">
        <f>IF('Prediction Log'!E768=0, "",'Prediction Log'!E768)</f>
        <v/>
      </c>
      <c r="F753" s="92" t="str">
        <f>IF('Prediction Log'!I768=0, "",'Prediction Log'!I768)</f>
        <v/>
      </c>
      <c r="G753" s="70" t="str">
        <f>IF(ISBLANK(Games!B750), "",'Prediction Log'!$J768)</f>
        <v/>
      </c>
      <c r="H753" s="93" t="str">
        <f>'Prediction Log'!$K768</f>
        <v/>
      </c>
      <c r="I753" s="92" t="str">
        <f>IF(ISBLANK(Games!M750), "",IF(AND(Games!M750="",Games!N750=""),"",IF(ISTEXT(Games!N750), "Side",Games!M750)))</f>
        <v/>
      </c>
      <c r="J753" s="92" t="str">
        <f>IF(ISBLANK(Games!M750), "",IF('Bet Log'!$I753="Spread", Games!O750, ""))</f>
        <v/>
      </c>
      <c r="K753" s="92" t="str">
        <f>IF(ISBLANK(Games!N750), "",IF(ISTEXT(Games!N750), Games!N750, ""))</f>
        <v/>
      </c>
      <c r="L753" s="92" t="str">
        <f>IF(ISBLANK(Games!Q750), "", Games!Q750)</f>
        <v/>
      </c>
      <c r="M753" s="92"/>
      <c r="N753" s="94"/>
      <c r="O753" s="94"/>
      <c r="P753" s="95"/>
      <c r="Q753" s="95"/>
      <c r="R753" s="95"/>
      <c r="S753" s="95"/>
      <c r="T753" s="96" t="n">
        <f t="shared" si="2"/>
        <v>0</v>
      </c>
      <c r="U753" s="96" t="n">
        <f t="shared" si="3"/>
        <v>0</v>
      </c>
      <c r="V753" s="96" t="n">
        <f t="shared" si="4"/>
        <v>0</v>
      </c>
      <c r="W753" s="96" t="n">
        <f t="shared" si="5"/>
        <v>0</v>
      </c>
      <c r="X753" s="96" t="n">
        <f t="shared" si="6"/>
        <v>0</v>
      </c>
      <c r="Y753" s="96" t="n">
        <f t="shared" si="7"/>
        <v>0</v>
      </c>
      <c r="Z753" s="95" t="str">
        <f>IF(OR(ISBLANK('Prediction Log'!N768),ISBLANK('Bet Log'!$N753)), "", IF('Prediction Log'!W768="Y", "W", "L"))</f>
        <v/>
      </c>
      <c r="AA753" s="96" t="str">
        <f t="shared" si="8"/>
        <v/>
      </c>
      <c r="AB753" s="95" t="str">
        <f>IF(OR(ISBLANK('Prediction Log'!N768),ISBLANK('Bet Log'!$O753)), "", IF('Prediction Log'!X768="Y", "W", "L"))</f>
        <v/>
      </c>
      <c r="AC753" s="96" t="str">
        <f t="shared" si="9"/>
        <v/>
      </c>
      <c r="AD753" s="95"/>
      <c r="AE753" s="92" t="str">
        <f t="shared" si="10"/>
        <v/>
      </c>
      <c r="AF753" s="97" t="n">
        <f>IF(ISERROR('Bet Log'!$AA753+'Bet Log'!$AC753+'Bet Log'!$AE753), "", 'Bet Log'!$AA753+'Bet Log'!$AC753+'Bet Log'!$AE753)</f>
        <v>0</v>
      </c>
    </row>
    <row r="754" ht="14.25" customHeight="1">
      <c r="A754" s="92" t="str">
        <f>Games!A751</f>
        <v/>
      </c>
      <c r="B754" s="92" t="str">
        <f>IF('Prediction Log'!B769=0, "",'Prediction Log'!B769)</f>
        <v/>
      </c>
      <c r="C754" s="92" t="str">
        <f>IF('Prediction Log'!C769=0, "",'Prediction Log'!C769)</f>
        <v/>
      </c>
      <c r="D754" s="92" t="str">
        <f>IF('Prediction Log'!D769=0, "",'Prediction Log'!D769)</f>
        <v/>
      </c>
      <c r="E754" s="92" t="str">
        <f>IF('Prediction Log'!E769=0, "",'Prediction Log'!E769)</f>
        <v/>
      </c>
      <c r="F754" s="92" t="str">
        <f>IF('Prediction Log'!I769=0, "",'Prediction Log'!I769)</f>
        <v/>
      </c>
      <c r="G754" s="70" t="str">
        <f>IF(ISBLANK(Games!B751), "",'Prediction Log'!$J769)</f>
        <v/>
      </c>
      <c r="H754" s="93" t="str">
        <f>'Prediction Log'!$K769</f>
        <v/>
      </c>
      <c r="I754" s="92" t="str">
        <f>IF(ISBLANK(Games!M751), "",IF(AND(Games!M751="",Games!N751=""),"",IF(ISTEXT(Games!N751), "Side",Games!M751)))</f>
        <v/>
      </c>
      <c r="J754" s="92" t="str">
        <f>IF(ISBLANK(Games!M751), "",IF('Bet Log'!$I754="Spread", Games!O751, ""))</f>
        <v/>
      </c>
      <c r="K754" s="92" t="str">
        <f>IF(ISBLANK(Games!N751), "",IF(ISTEXT(Games!N751), Games!N751, ""))</f>
        <v/>
      </c>
      <c r="L754" s="92" t="str">
        <f>IF(ISBLANK(Games!Q751), "", Games!Q751)</f>
        <v/>
      </c>
      <c r="M754" s="92"/>
      <c r="N754" s="94"/>
      <c r="O754" s="94"/>
      <c r="P754" s="95"/>
      <c r="Q754" s="95"/>
      <c r="R754" s="95"/>
      <c r="S754" s="95"/>
      <c r="T754" s="96" t="n">
        <f t="shared" si="2"/>
        <v>0</v>
      </c>
      <c r="U754" s="96" t="n">
        <f t="shared" si="3"/>
        <v>0</v>
      </c>
      <c r="V754" s="96" t="n">
        <f t="shared" si="4"/>
        <v>0</v>
      </c>
      <c r="W754" s="96" t="n">
        <f t="shared" si="5"/>
        <v>0</v>
      </c>
      <c r="X754" s="96" t="n">
        <f t="shared" si="6"/>
        <v>0</v>
      </c>
      <c r="Y754" s="96" t="n">
        <f t="shared" si="7"/>
        <v>0</v>
      </c>
      <c r="Z754" s="95" t="str">
        <f>IF(OR(ISBLANK('Prediction Log'!N769),ISBLANK('Bet Log'!$N754)), "", IF('Prediction Log'!W769="Y", "W", "L"))</f>
        <v/>
      </c>
      <c r="AA754" s="96" t="str">
        <f t="shared" si="8"/>
        <v/>
      </c>
      <c r="AB754" s="95" t="str">
        <f>IF(OR(ISBLANK('Prediction Log'!N769),ISBLANK('Bet Log'!$O754)), "", IF('Prediction Log'!X769="Y", "W", "L"))</f>
        <v/>
      </c>
      <c r="AC754" s="96" t="str">
        <f t="shared" si="9"/>
        <v/>
      </c>
      <c r="AD754" s="95"/>
      <c r="AE754" s="92" t="str">
        <f t="shared" si="10"/>
        <v/>
      </c>
      <c r="AF754" s="97" t="n">
        <f>IF(ISERROR('Bet Log'!$AA754+'Bet Log'!$AC754+'Bet Log'!$AE754), "", 'Bet Log'!$AA754+'Bet Log'!$AC754+'Bet Log'!$AE754)</f>
        <v>0</v>
      </c>
    </row>
    <row r="755" ht="14.25" customHeight="1">
      <c r="A755" s="92" t="str">
        <f>Games!A752</f>
        <v/>
      </c>
      <c r="B755" s="92" t="str">
        <f>IF('Prediction Log'!B770=0, "",'Prediction Log'!B770)</f>
        <v/>
      </c>
      <c r="C755" s="92" t="str">
        <f>IF('Prediction Log'!C770=0, "",'Prediction Log'!C770)</f>
        <v/>
      </c>
      <c r="D755" s="92" t="str">
        <f>IF('Prediction Log'!D770=0, "",'Prediction Log'!D770)</f>
        <v/>
      </c>
      <c r="E755" s="92" t="str">
        <f>IF('Prediction Log'!E770=0, "",'Prediction Log'!E770)</f>
        <v/>
      </c>
      <c r="F755" s="92" t="str">
        <f>IF('Prediction Log'!I770=0, "",'Prediction Log'!I770)</f>
        <v/>
      </c>
      <c r="G755" s="70" t="str">
        <f>IF(ISBLANK(Games!B752), "",'Prediction Log'!$J770)</f>
        <v/>
      </c>
      <c r="H755" s="93" t="str">
        <f>'Prediction Log'!$K770</f>
        <v/>
      </c>
      <c r="I755" s="92" t="str">
        <f>IF(ISBLANK(Games!M752), "",IF(AND(Games!M752="",Games!N752=""),"",IF(ISTEXT(Games!N752), "Side",Games!M752)))</f>
        <v/>
      </c>
      <c r="J755" s="92" t="str">
        <f>IF(ISBLANK(Games!M752), "",IF('Bet Log'!$I755="Spread", Games!O752, ""))</f>
        <v/>
      </c>
      <c r="K755" s="92" t="str">
        <f>IF(ISBLANK(Games!N752), "",IF(ISTEXT(Games!N752), Games!N752, ""))</f>
        <v/>
      </c>
      <c r="L755" s="92" t="str">
        <f>IF(ISBLANK(Games!Q752), "", Games!Q752)</f>
        <v/>
      </c>
      <c r="M755" s="92"/>
      <c r="N755" s="94"/>
      <c r="O755" s="94"/>
      <c r="P755" s="95"/>
      <c r="Q755" s="95"/>
      <c r="R755" s="95"/>
      <c r="S755" s="95"/>
      <c r="T755" s="96" t="n">
        <f t="shared" si="2"/>
        <v>0</v>
      </c>
      <c r="U755" s="96" t="n">
        <f t="shared" si="3"/>
        <v>0</v>
      </c>
      <c r="V755" s="96" t="n">
        <f t="shared" si="4"/>
        <v>0</v>
      </c>
      <c r="W755" s="96" t="n">
        <f t="shared" si="5"/>
        <v>0</v>
      </c>
      <c r="X755" s="96" t="n">
        <f t="shared" si="6"/>
        <v>0</v>
      </c>
      <c r="Y755" s="96" t="n">
        <f t="shared" si="7"/>
        <v>0</v>
      </c>
      <c r="Z755" s="95" t="str">
        <f>IF(OR(ISBLANK('Prediction Log'!N770),ISBLANK('Bet Log'!$N755)), "", IF('Prediction Log'!W770="Y", "W", "L"))</f>
        <v/>
      </c>
      <c r="AA755" s="96" t="str">
        <f t="shared" si="8"/>
        <v/>
      </c>
      <c r="AB755" s="95" t="str">
        <f>IF(OR(ISBLANK('Prediction Log'!N770),ISBLANK('Bet Log'!$O755)), "", IF('Prediction Log'!X770="Y", "W", "L"))</f>
        <v/>
      </c>
      <c r="AC755" s="96" t="str">
        <f t="shared" si="9"/>
        <v/>
      </c>
      <c r="AD755" s="95"/>
      <c r="AE755" s="92" t="str">
        <f t="shared" si="10"/>
        <v/>
      </c>
      <c r="AF755" s="97" t="n">
        <f>IF(ISERROR('Bet Log'!$AA755+'Bet Log'!$AC755+'Bet Log'!$AE755), "", 'Bet Log'!$AA755+'Bet Log'!$AC755+'Bet Log'!$AE755)</f>
        <v>0</v>
      </c>
    </row>
    <row r="756" ht="14.25" customHeight="1">
      <c r="A756" s="92" t="str">
        <f>Games!A753</f>
        <v/>
      </c>
      <c r="B756" s="92" t="str">
        <f>IF('Prediction Log'!B771=0, "",'Prediction Log'!B771)</f>
        <v/>
      </c>
      <c r="C756" s="92" t="str">
        <f>IF('Prediction Log'!C771=0, "",'Prediction Log'!C771)</f>
        <v/>
      </c>
      <c r="D756" s="92" t="str">
        <f>IF('Prediction Log'!D771=0, "",'Prediction Log'!D771)</f>
        <v/>
      </c>
      <c r="E756" s="92" t="str">
        <f>IF('Prediction Log'!E771=0, "",'Prediction Log'!E771)</f>
        <v/>
      </c>
      <c r="F756" s="92" t="str">
        <f>IF('Prediction Log'!I771=0, "",'Prediction Log'!I771)</f>
        <v/>
      </c>
      <c r="G756" s="70" t="str">
        <f>IF(ISBLANK(Games!B753), "",'Prediction Log'!$J771)</f>
        <v/>
      </c>
      <c r="H756" s="93" t="str">
        <f>'Prediction Log'!$K771</f>
        <v/>
      </c>
      <c r="I756" s="92" t="str">
        <f>IF(ISBLANK(Games!M753), "",IF(AND(Games!M753="",Games!N753=""),"",IF(ISTEXT(Games!N753), "Side",Games!M753)))</f>
        <v/>
      </c>
      <c r="J756" s="92" t="str">
        <f>IF(ISBLANK(Games!M753), "",IF('Bet Log'!$I756="Spread", Games!O753, ""))</f>
        <v/>
      </c>
      <c r="K756" s="92" t="str">
        <f>IF(ISBLANK(Games!N753), "",IF(ISTEXT(Games!N753), Games!N753, ""))</f>
        <v/>
      </c>
      <c r="L756" s="92" t="str">
        <f>IF(ISBLANK(Games!Q753), "", Games!Q753)</f>
        <v/>
      </c>
      <c r="M756" s="92"/>
      <c r="N756" s="94"/>
      <c r="O756" s="94"/>
      <c r="P756" s="95"/>
      <c r="Q756" s="95"/>
      <c r="R756" s="95"/>
      <c r="S756" s="95"/>
      <c r="T756" s="96" t="n">
        <f t="shared" si="2"/>
        <v>0</v>
      </c>
      <c r="U756" s="96" t="n">
        <f t="shared" si="3"/>
        <v>0</v>
      </c>
      <c r="V756" s="96" t="n">
        <f t="shared" si="4"/>
        <v>0</v>
      </c>
      <c r="W756" s="96" t="n">
        <f t="shared" si="5"/>
        <v>0</v>
      </c>
      <c r="X756" s="96" t="n">
        <f t="shared" si="6"/>
        <v>0</v>
      </c>
      <c r="Y756" s="96" t="n">
        <f t="shared" si="7"/>
        <v>0</v>
      </c>
      <c r="Z756" s="95" t="str">
        <f>IF(OR(ISBLANK('Prediction Log'!N771),ISBLANK('Bet Log'!$N756)), "", IF('Prediction Log'!W771="Y", "W", "L"))</f>
        <v/>
      </c>
      <c r="AA756" s="96" t="str">
        <f t="shared" si="8"/>
        <v/>
      </c>
      <c r="AB756" s="95" t="str">
        <f>IF(OR(ISBLANK('Prediction Log'!N771),ISBLANK('Bet Log'!$O756)), "", IF('Prediction Log'!X771="Y", "W", "L"))</f>
        <v/>
      </c>
      <c r="AC756" s="96" t="str">
        <f t="shared" si="9"/>
        <v/>
      </c>
      <c r="AD756" s="95"/>
      <c r="AE756" s="92" t="str">
        <f t="shared" si="10"/>
        <v/>
      </c>
      <c r="AF756" s="97" t="n">
        <f>IF(ISERROR('Bet Log'!$AA756+'Bet Log'!$AC756+'Bet Log'!$AE756), "", 'Bet Log'!$AA756+'Bet Log'!$AC756+'Bet Log'!$AE756)</f>
        <v>0</v>
      </c>
    </row>
    <row r="757" ht="14.25" customHeight="1">
      <c r="A757" s="92" t="str">
        <f>Games!A754</f>
        <v/>
      </c>
      <c r="B757" s="92" t="str">
        <f>IF('Prediction Log'!B772=0, "",'Prediction Log'!B772)</f>
        <v/>
      </c>
      <c r="C757" s="92" t="str">
        <f>IF('Prediction Log'!C772=0, "",'Prediction Log'!C772)</f>
        <v/>
      </c>
      <c r="D757" s="92" t="str">
        <f>IF('Prediction Log'!D772=0, "",'Prediction Log'!D772)</f>
        <v/>
      </c>
      <c r="E757" s="92" t="str">
        <f>IF('Prediction Log'!E772=0, "",'Prediction Log'!E772)</f>
        <v/>
      </c>
      <c r="F757" s="92" t="str">
        <f>IF('Prediction Log'!I772=0, "",'Prediction Log'!I772)</f>
        <v/>
      </c>
      <c r="G757" s="70" t="str">
        <f>IF(ISBLANK(Games!B754), "",'Prediction Log'!$J772)</f>
        <v/>
      </c>
      <c r="H757" s="93" t="str">
        <f>'Prediction Log'!$K772</f>
        <v/>
      </c>
      <c r="I757" s="92" t="str">
        <f>IF(ISBLANK(Games!M754), "",IF(AND(Games!M754="",Games!N754=""),"",IF(ISTEXT(Games!N754), "Side",Games!M754)))</f>
        <v/>
      </c>
      <c r="J757" s="92" t="str">
        <f>IF(ISBLANK(Games!M754), "",IF('Bet Log'!$I757="Spread", Games!O754, ""))</f>
        <v/>
      </c>
      <c r="K757" s="92" t="str">
        <f>IF(ISBLANK(Games!N754), "",IF(ISTEXT(Games!N754), Games!N754, ""))</f>
        <v/>
      </c>
      <c r="L757" s="92" t="str">
        <f>IF(ISBLANK(Games!Q754), "", Games!Q754)</f>
        <v/>
      </c>
      <c r="M757" s="92"/>
      <c r="N757" s="94"/>
      <c r="O757" s="94"/>
      <c r="P757" s="95"/>
      <c r="Q757" s="95"/>
      <c r="R757" s="95"/>
      <c r="S757" s="95"/>
      <c r="T757" s="96" t="n">
        <f t="shared" si="2"/>
        <v>0</v>
      </c>
      <c r="U757" s="96" t="n">
        <f t="shared" si="3"/>
        <v>0</v>
      </c>
      <c r="V757" s="96" t="n">
        <f t="shared" si="4"/>
        <v>0</v>
      </c>
      <c r="W757" s="96" t="n">
        <f t="shared" si="5"/>
        <v>0</v>
      </c>
      <c r="X757" s="96" t="n">
        <f t="shared" si="6"/>
        <v>0</v>
      </c>
      <c r="Y757" s="96" t="n">
        <f t="shared" si="7"/>
        <v>0</v>
      </c>
      <c r="Z757" s="95" t="str">
        <f>IF(OR(ISBLANK('Prediction Log'!N772),ISBLANK('Bet Log'!$N757)), "", IF('Prediction Log'!W772="Y", "W", "L"))</f>
        <v/>
      </c>
      <c r="AA757" s="96" t="str">
        <f t="shared" si="8"/>
        <v/>
      </c>
      <c r="AB757" s="95" t="str">
        <f>IF(OR(ISBLANK('Prediction Log'!N772),ISBLANK('Bet Log'!$O757)), "", IF('Prediction Log'!X772="Y", "W", "L"))</f>
        <v/>
      </c>
      <c r="AC757" s="96" t="str">
        <f t="shared" si="9"/>
        <v/>
      </c>
      <c r="AD757" s="95"/>
      <c r="AE757" s="92" t="str">
        <f t="shared" si="10"/>
        <v/>
      </c>
      <c r="AF757" s="97" t="n">
        <f>IF(ISERROR('Bet Log'!$AA757+'Bet Log'!$AC757+'Bet Log'!$AE757), "", 'Bet Log'!$AA757+'Bet Log'!$AC757+'Bet Log'!$AE757)</f>
        <v>0</v>
      </c>
    </row>
    <row r="758" ht="14.25" customHeight="1">
      <c r="A758" s="92" t="str">
        <f>Games!A755</f>
        <v/>
      </c>
      <c r="B758" s="92" t="str">
        <f>IF('Prediction Log'!B773=0, "",'Prediction Log'!B773)</f>
        <v/>
      </c>
      <c r="C758" s="92" t="str">
        <f>IF('Prediction Log'!C773=0, "",'Prediction Log'!C773)</f>
        <v/>
      </c>
      <c r="D758" s="92" t="str">
        <f>IF('Prediction Log'!D773=0, "",'Prediction Log'!D773)</f>
        <v/>
      </c>
      <c r="E758" s="92" t="str">
        <f>IF('Prediction Log'!E773=0, "",'Prediction Log'!E773)</f>
        <v/>
      </c>
      <c r="F758" s="92" t="str">
        <f>IF('Prediction Log'!I773=0, "",'Prediction Log'!I773)</f>
        <v/>
      </c>
      <c r="G758" s="70" t="str">
        <f>IF(ISBLANK(Games!B755), "",'Prediction Log'!$J773)</f>
        <v/>
      </c>
      <c r="H758" s="93" t="str">
        <f>'Prediction Log'!$K773</f>
        <v/>
      </c>
      <c r="I758" s="92" t="str">
        <f>IF(ISBLANK(Games!M755), "",IF(AND(Games!M755="",Games!N755=""),"",IF(ISTEXT(Games!N755), "Side",Games!M755)))</f>
        <v/>
      </c>
      <c r="J758" s="92" t="str">
        <f>IF(ISBLANK(Games!M755), "",IF('Bet Log'!$I758="Spread", Games!O755, ""))</f>
        <v/>
      </c>
      <c r="K758" s="92" t="str">
        <f>IF(ISBLANK(Games!N755), "",IF(ISTEXT(Games!N755), Games!N755, ""))</f>
        <v/>
      </c>
      <c r="L758" s="92" t="str">
        <f>IF(ISBLANK(Games!Q755), "", Games!Q755)</f>
        <v/>
      </c>
      <c r="M758" s="92"/>
      <c r="N758" s="94"/>
      <c r="O758" s="94"/>
      <c r="P758" s="95"/>
      <c r="Q758" s="95"/>
      <c r="R758" s="95"/>
      <c r="S758" s="95"/>
      <c r="T758" s="96" t="n">
        <f t="shared" si="2"/>
        <v>0</v>
      </c>
      <c r="U758" s="96" t="n">
        <f t="shared" si="3"/>
        <v>0</v>
      </c>
      <c r="V758" s="96" t="n">
        <f t="shared" si="4"/>
        <v>0</v>
      </c>
      <c r="W758" s="96" t="n">
        <f t="shared" si="5"/>
        <v>0</v>
      </c>
      <c r="X758" s="96" t="n">
        <f t="shared" si="6"/>
        <v>0</v>
      </c>
      <c r="Y758" s="96" t="n">
        <f t="shared" si="7"/>
        <v>0</v>
      </c>
      <c r="Z758" s="95" t="str">
        <f>IF(OR(ISBLANK('Prediction Log'!N773),ISBLANK('Bet Log'!$N758)), "", IF('Prediction Log'!W773="Y", "W", "L"))</f>
        <v/>
      </c>
      <c r="AA758" s="96" t="str">
        <f t="shared" si="8"/>
        <v/>
      </c>
      <c r="AB758" s="95" t="str">
        <f>IF(OR(ISBLANK('Prediction Log'!N773),ISBLANK('Bet Log'!$O758)), "", IF('Prediction Log'!X773="Y", "W", "L"))</f>
        <v/>
      </c>
      <c r="AC758" s="96" t="str">
        <f t="shared" si="9"/>
        <v/>
      </c>
      <c r="AD758" s="95"/>
      <c r="AE758" s="92" t="str">
        <f t="shared" si="10"/>
        <v/>
      </c>
      <c r="AF758" s="97" t="n">
        <f>IF(ISERROR('Bet Log'!$AA758+'Bet Log'!$AC758+'Bet Log'!$AE758), "", 'Bet Log'!$AA758+'Bet Log'!$AC758+'Bet Log'!$AE758)</f>
        <v>0</v>
      </c>
    </row>
    <row r="759" ht="14.25" customHeight="1">
      <c r="A759" s="92" t="str">
        <f>Games!A756</f>
        <v/>
      </c>
      <c r="B759" s="92" t="str">
        <f>IF('Prediction Log'!B774=0, "",'Prediction Log'!B774)</f>
        <v/>
      </c>
      <c r="C759" s="92" t="str">
        <f>IF('Prediction Log'!C774=0, "",'Prediction Log'!C774)</f>
        <v/>
      </c>
      <c r="D759" s="92" t="str">
        <f>IF('Prediction Log'!D774=0, "",'Prediction Log'!D774)</f>
        <v/>
      </c>
      <c r="E759" s="92" t="str">
        <f>IF('Prediction Log'!E774=0, "",'Prediction Log'!E774)</f>
        <v/>
      </c>
      <c r="F759" s="92" t="str">
        <f>IF('Prediction Log'!I774=0, "",'Prediction Log'!I774)</f>
        <v/>
      </c>
      <c r="G759" s="70" t="str">
        <f>IF(ISBLANK(Games!B756), "",'Prediction Log'!$J774)</f>
        <v/>
      </c>
      <c r="H759" s="93" t="str">
        <f>'Prediction Log'!$K774</f>
        <v/>
      </c>
      <c r="I759" s="92" t="str">
        <f>IF(ISBLANK(Games!M756), "",IF(AND(Games!M756="",Games!N756=""),"",IF(ISTEXT(Games!N756), "Side",Games!M756)))</f>
        <v/>
      </c>
      <c r="J759" s="92" t="str">
        <f>IF(ISBLANK(Games!M756), "",IF('Bet Log'!$I759="Spread", Games!O756, ""))</f>
        <v/>
      </c>
      <c r="K759" s="92" t="str">
        <f>IF(ISBLANK(Games!N756), "",IF(ISTEXT(Games!N756), Games!N756, ""))</f>
        <v/>
      </c>
      <c r="L759" s="92" t="str">
        <f>IF(ISBLANK(Games!Q756), "", Games!Q756)</f>
        <v/>
      </c>
      <c r="M759" s="92"/>
      <c r="N759" s="94"/>
      <c r="O759" s="94"/>
      <c r="P759" s="95"/>
      <c r="Q759" s="95"/>
      <c r="R759" s="95"/>
      <c r="S759" s="95"/>
      <c r="T759" s="96" t="n">
        <f t="shared" si="2"/>
        <v>0</v>
      </c>
      <c r="U759" s="96" t="n">
        <f t="shared" si="3"/>
        <v>0</v>
      </c>
      <c r="V759" s="96" t="n">
        <f t="shared" si="4"/>
        <v>0</v>
      </c>
      <c r="W759" s="96" t="n">
        <f t="shared" si="5"/>
        <v>0</v>
      </c>
      <c r="X759" s="96" t="n">
        <f t="shared" si="6"/>
        <v>0</v>
      </c>
      <c r="Y759" s="96" t="n">
        <f t="shared" si="7"/>
        <v>0</v>
      </c>
      <c r="Z759" s="95" t="str">
        <f>IF(OR(ISBLANK('Prediction Log'!N774),ISBLANK('Bet Log'!$N759)), "", IF('Prediction Log'!W774="Y", "W", "L"))</f>
        <v/>
      </c>
      <c r="AA759" s="96" t="str">
        <f t="shared" si="8"/>
        <v/>
      </c>
      <c r="AB759" s="95" t="str">
        <f>IF(OR(ISBLANK('Prediction Log'!N774),ISBLANK('Bet Log'!$O759)), "", IF('Prediction Log'!X774="Y", "W", "L"))</f>
        <v/>
      </c>
      <c r="AC759" s="96" t="str">
        <f t="shared" si="9"/>
        <v/>
      </c>
      <c r="AD759" s="95"/>
      <c r="AE759" s="92" t="str">
        <f t="shared" si="10"/>
        <v/>
      </c>
      <c r="AF759" s="97" t="n">
        <f>IF(ISERROR('Bet Log'!$AA759+'Bet Log'!$AC759+'Bet Log'!$AE759), "", 'Bet Log'!$AA759+'Bet Log'!$AC759+'Bet Log'!$AE759)</f>
        <v>0</v>
      </c>
    </row>
    <row r="760" ht="14.25" customHeight="1">
      <c r="A760" s="92" t="str">
        <f>Games!A757</f>
        <v/>
      </c>
      <c r="B760" s="92" t="str">
        <f>IF('Prediction Log'!B775=0, "",'Prediction Log'!B775)</f>
        <v/>
      </c>
      <c r="C760" s="92" t="str">
        <f>IF('Prediction Log'!C775=0, "",'Prediction Log'!C775)</f>
        <v/>
      </c>
      <c r="D760" s="92" t="str">
        <f>IF('Prediction Log'!D775=0, "",'Prediction Log'!D775)</f>
        <v/>
      </c>
      <c r="E760" s="92" t="str">
        <f>IF('Prediction Log'!E775=0, "",'Prediction Log'!E775)</f>
        <v/>
      </c>
      <c r="F760" s="92" t="str">
        <f>IF('Prediction Log'!I775=0, "",'Prediction Log'!I775)</f>
        <v/>
      </c>
      <c r="G760" s="70" t="str">
        <f>IF(ISBLANK(Games!B757), "",'Prediction Log'!$J775)</f>
        <v/>
      </c>
      <c r="H760" s="93" t="str">
        <f>'Prediction Log'!$K775</f>
        <v/>
      </c>
      <c r="I760" s="92" t="str">
        <f>IF(ISBLANK(Games!M757), "",IF(AND(Games!M757="",Games!N757=""),"",IF(ISTEXT(Games!N757), "Side",Games!M757)))</f>
        <v/>
      </c>
      <c r="J760" s="92" t="str">
        <f>IF(ISBLANK(Games!M757), "",IF('Bet Log'!$I760="Spread", Games!O757, ""))</f>
        <v/>
      </c>
      <c r="K760" s="92" t="str">
        <f>IF(ISBLANK(Games!N757), "",IF(ISTEXT(Games!N757), Games!N757, ""))</f>
        <v/>
      </c>
      <c r="L760" s="92" t="str">
        <f>IF(ISBLANK(Games!Q757), "", Games!Q757)</f>
        <v/>
      </c>
      <c r="M760" s="92"/>
      <c r="N760" s="94"/>
      <c r="O760" s="94"/>
      <c r="P760" s="95"/>
      <c r="Q760" s="95"/>
      <c r="R760" s="95"/>
      <c r="S760" s="95"/>
      <c r="T760" s="96" t="n">
        <f t="shared" si="2"/>
        <v>0</v>
      </c>
      <c r="U760" s="96" t="n">
        <f t="shared" si="3"/>
        <v>0</v>
      </c>
      <c r="V760" s="96" t="n">
        <f t="shared" si="4"/>
        <v>0</v>
      </c>
      <c r="W760" s="96" t="n">
        <f t="shared" si="5"/>
        <v>0</v>
      </c>
      <c r="X760" s="96" t="n">
        <f t="shared" si="6"/>
        <v>0</v>
      </c>
      <c r="Y760" s="96" t="n">
        <f t="shared" si="7"/>
        <v>0</v>
      </c>
      <c r="Z760" s="95" t="str">
        <f>IF(OR(ISBLANK('Prediction Log'!N775),ISBLANK('Bet Log'!$N760)), "", IF('Prediction Log'!W775="Y", "W", "L"))</f>
        <v/>
      </c>
      <c r="AA760" s="96" t="str">
        <f t="shared" si="8"/>
        <v/>
      </c>
      <c r="AB760" s="95"/>
      <c r="AC760" s="96" t="str">
        <f t="shared" si="9"/>
        <v/>
      </c>
      <c r="AD760" s="95"/>
      <c r="AE760" s="92" t="str">
        <f t="shared" si="10"/>
        <v/>
      </c>
      <c r="AF760" s="97" t="n">
        <f>IF(ISERROR('Bet Log'!$AA760+'Bet Log'!$AC760+'Bet Log'!$AE760), "", 'Bet Log'!$AA760+'Bet Log'!$AC760+'Bet Log'!$AE760)</f>
        <v>0</v>
      </c>
    </row>
    <row r="761" ht="14.25" customHeight="1">
      <c r="A761" s="92" t="str">
        <f>Games!A758</f>
        <v/>
      </c>
      <c r="B761" s="92" t="str">
        <f>IF('Prediction Log'!B776=0, "",'Prediction Log'!B776)</f>
        <v/>
      </c>
      <c r="C761" s="92" t="str">
        <f>IF('Prediction Log'!C776=0, "",'Prediction Log'!C776)</f>
        <v/>
      </c>
      <c r="D761" s="92" t="str">
        <f>IF('Prediction Log'!D776=0, "",'Prediction Log'!D776)</f>
        <v/>
      </c>
      <c r="E761" s="92" t="str">
        <f>IF('Prediction Log'!E776=0, "",'Prediction Log'!E776)</f>
        <v/>
      </c>
      <c r="F761" s="92" t="str">
        <f>IF('Prediction Log'!I776=0, "",'Prediction Log'!I776)</f>
        <v/>
      </c>
      <c r="G761" s="70" t="str">
        <f>IF(ISBLANK(Games!B758), "",'Prediction Log'!$J776)</f>
        <v/>
      </c>
      <c r="H761" s="93" t="str">
        <f>'Prediction Log'!$K776</f>
        <v/>
      </c>
      <c r="I761" s="92" t="str">
        <f>IF(ISBLANK(Games!M758), "",IF(AND(Games!M758="",Games!N758=""),"",IF(ISTEXT(Games!N758), "Side",Games!M758)))</f>
        <v/>
      </c>
      <c r="J761" s="92" t="str">
        <f>IF(ISBLANK(Games!M758), "",IF('Bet Log'!$I761="Spread", Games!O758, ""))</f>
        <v/>
      </c>
      <c r="K761" s="92" t="str">
        <f>IF(ISBLANK(Games!N758), "",IF(ISTEXT(Games!N758), Games!N758, ""))</f>
        <v/>
      </c>
      <c r="L761" s="92" t="str">
        <f>IF(ISBLANK(Games!Q758), "", Games!Q758)</f>
        <v/>
      </c>
      <c r="M761" s="92"/>
      <c r="N761" s="94"/>
      <c r="O761" s="94"/>
      <c r="P761" s="95"/>
      <c r="Q761" s="95"/>
      <c r="R761" s="95"/>
      <c r="S761" s="95"/>
      <c r="T761" s="96" t="n">
        <f t="shared" si="2"/>
        <v>0</v>
      </c>
      <c r="U761" s="96" t="n">
        <f t="shared" si="3"/>
        <v>0</v>
      </c>
      <c r="V761" s="96" t="n">
        <f t="shared" si="4"/>
        <v>0</v>
      </c>
      <c r="W761" s="96" t="n">
        <f t="shared" si="5"/>
        <v>0</v>
      </c>
      <c r="X761" s="96" t="n">
        <f t="shared" si="6"/>
        <v>0</v>
      </c>
      <c r="Y761" s="96" t="n">
        <f t="shared" si="7"/>
        <v>0</v>
      </c>
      <c r="Z761" s="95" t="str">
        <f>IF(OR(ISBLANK('Prediction Log'!N776),ISBLANK('Bet Log'!$N761)), "", IF('Prediction Log'!W776="Y", "W", "L"))</f>
        <v/>
      </c>
      <c r="AA761" s="96" t="str">
        <f t="shared" si="8"/>
        <v/>
      </c>
      <c r="AB761" s="95"/>
      <c r="AC761" s="96" t="str">
        <f t="shared" si="9"/>
        <v/>
      </c>
      <c r="AD761" s="95"/>
      <c r="AE761" s="92" t="str">
        <f t="shared" si="10"/>
        <v/>
      </c>
      <c r="AF761" s="97" t="n">
        <f>IF(ISERROR('Bet Log'!$AA761+'Bet Log'!$AC761+'Bet Log'!$AE761), "", 'Bet Log'!$AA761+'Bet Log'!$AC761+'Bet Log'!$AE761)</f>
        <v>0</v>
      </c>
    </row>
    <row r="762" ht="14.25" customHeight="1">
      <c r="A762" s="92" t="str">
        <f>Games!A759</f>
        <v/>
      </c>
      <c r="B762" s="92" t="str">
        <f>IF('Prediction Log'!B777=0, "",'Prediction Log'!B777)</f>
        <v/>
      </c>
      <c r="C762" s="92" t="str">
        <f>IF('Prediction Log'!C777=0, "",'Prediction Log'!C777)</f>
        <v/>
      </c>
      <c r="D762" s="92" t="str">
        <f>IF('Prediction Log'!D777=0, "",'Prediction Log'!D777)</f>
        <v/>
      </c>
      <c r="E762" s="92" t="str">
        <f>IF('Prediction Log'!E777=0, "",'Prediction Log'!E777)</f>
        <v/>
      </c>
      <c r="F762" s="92" t="str">
        <f>IF('Prediction Log'!I777=0, "",'Prediction Log'!I777)</f>
        <v/>
      </c>
      <c r="G762" s="70" t="str">
        <f>IF(ISBLANK(Games!B759), "",'Prediction Log'!$J777)</f>
        <v/>
      </c>
      <c r="H762" s="93" t="str">
        <f>'Prediction Log'!$K777</f>
        <v/>
      </c>
      <c r="I762" s="92" t="str">
        <f>IF(ISBLANK(Games!M759), "",IF(AND(Games!M759="",Games!N759=""),"",IF(ISTEXT(Games!N759), "Side",Games!M759)))</f>
        <v/>
      </c>
      <c r="J762" s="92" t="str">
        <f>IF(ISBLANK(Games!M759), "",IF('Bet Log'!$I762="Spread", Games!O759, ""))</f>
        <v/>
      </c>
      <c r="K762" s="92" t="str">
        <f>IF(ISBLANK(Games!N759), "",IF(ISTEXT(Games!N759), Games!N759, ""))</f>
        <v/>
      </c>
      <c r="L762" s="92" t="str">
        <f>IF(ISBLANK(Games!Q759), "", Games!Q759)</f>
        <v/>
      </c>
      <c r="M762" s="92"/>
      <c r="N762" s="94"/>
      <c r="O762" s="94"/>
      <c r="P762" s="95"/>
      <c r="Q762" s="95"/>
      <c r="R762" s="95"/>
      <c r="S762" s="95"/>
      <c r="T762" s="96" t="n">
        <f t="shared" si="2"/>
        <v>0</v>
      </c>
      <c r="U762" s="96" t="n">
        <f t="shared" si="3"/>
        <v>0</v>
      </c>
      <c r="V762" s="96" t="n">
        <f t="shared" si="4"/>
        <v>0</v>
      </c>
      <c r="W762" s="96" t="n">
        <f t="shared" si="5"/>
        <v>0</v>
      </c>
      <c r="X762" s="96" t="n">
        <f t="shared" si="6"/>
        <v>0</v>
      </c>
      <c r="Y762" s="96" t="n">
        <f t="shared" si="7"/>
        <v>0</v>
      </c>
      <c r="Z762" s="95" t="str">
        <f>IF(OR(ISBLANK('Prediction Log'!N777),ISBLANK('Bet Log'!$N762)), "", IF('Prediction Log'!W777="Y", "W", "L"))</f>
        <v/>
      </c>
      <c r="AA762" s="96" t="str">
        <f t="shared" si="8"/>
        <v/>
      </c>
      <c r="AB762" s="95"/>
      <c r="AC762" s="96" t="str">
        <f t="shared" si="9"/>
        <v/>
      </c>
      <c r="AD762" s="95"/>
      <c r="AE762" s="92" t="str">
        <f t="shared" si="10"/>
        <v/>
      </c>
      <c r="AF762" s="97" t="n">
        <f>IF(ISERROR('Bet Log'!$AA762+'Bet Log'!$AC762+'Bet Log'!$AE762), "", 'Bet Log'!$AA762+'Bet Log'!$AC762+'Bet Log'!$AE762)</f>
        <v>0</v>
      </c>
    </row>
    <row r="763" ht="14.25" customHeight="1">
      <c r="A763" s="92" t="str">
        <f>Games!A760</f>
        <v/>
      </c>
      <c r="B763" s="92" t="str">
        <f>IF('Prediction Log'!B778=0, "",'Prediction Log'!B778)</f>
        <v/>
      </c>
      <c r="C763" s="92" t="str">
        <f>IF('Prediction Log'!C778=0, "",'Prediction Log'!C778)</f>
        <v/>
      </c>
      <c r="D763" s="92" t="str">
        <f>IF('Prediction Log'!D778=0, "",'Prediction Log'!D778)</f>
        <v/>
      </c>
      <c r="E763" s="92" t="str">
        <f>IF('Prediction Log'!E778=0, "",'Prediction Log'!E778)</f>
        <v/>
      </c>
      <c r="F763" s="92" t="str">
        <f>IF('Prediction Log'!I778=0, "",'Prediction Log'!I778)</f>
        <v/>
      </c>
      <c r="G763" s="70" t="str">
        <f>IF(ISBLANK(Games!B760), "",'Prediction Log'!$J778)</f>
        <v/>
      </c>
      <c r="H763" s="93" t="str">
        <f>'Prediction Log'!$K778</f>
        <v/>
      </c>
      <c r="I763" s="92" t="str">
        <f>IF(ISBLANK(Games!M760), "",IF(AND(Games!M760="",Games!N760=""),"",IF(ISTEXT(Games!N760), "Side",Games!M760)))</f>
        <v/>
      </c>
      <c r="J763" s="92" t="str">
        <f>IF(ISBLANK(Games!M760), "",IF('Bet Log'!$I763="Spread", Games!O760, ""))</f>
        <v/>
      </c>
      <c r="K763" s="92" t="str">
        <f>IF(ISBLANK(Games!N760), "",IF(ISTEXT(Games!N760), Games!N760, ""))</f>
        <v/>
      </c>
      <c r="L763" s="92" t="str">
        <f>IF(ISBLANK(Games!Q760), "", Games!Q760)</f>
        <v/>
      </c>
      <c r="M763" s="92"/>
      <c r="N763" s="94"/>
      <c r="O763" s="94"/>
      <c r="P763" s="95"/>
      <c r="Q763" s="95"/>
      <c r="R763" s="95"/>
      <c r="S763" s="95"/>
      <c r="T763" s="96" t="n">
        <f t="shared" si="2"/>
        <v>0</v>
      </c>
      <c r="U763" s="96" t="n">
        <f t="shared" si="3"/>
        <v>0</v>
      </c>
      <c r="V763" s="96" t="n">
        <f t="shared" si="4"/>
        <v>0</v>
      </c>
      <c r="W763" s="96" t="n">
        <f t="shared" si="5"/>
        <v>0</v>
      </c>
      <c r="X763" s="96" t="n">
        <f t="shared" si="6"/>
        <v>0</v>
      </c>
      <c r="Y763" s="96" t="n">
        <f t="shared" si="7"/>
        <v>0</v>
      </c>
      <c r="Z763" s="95" t="str">
        <f>IF(OR(ISBLANK('Prediction Log'!N778),ISBLANK('Bet Log'!$N763)), "", IF('Prediction Log'!W778="Y", "W", "L"))</f>
        <v/>
      </c>
      <c r="AA763" s="96" t="str">
        <f t="shared" si="8"/>
        <v/>
      </c>
      <c r="AB763" s="95"/>
      <c r="AC763" s="96" t="str">
        <f t="shared" si="9"/>
        <v/>
      </c>
      <c r="AD763" s="95"/>
      <c r="AE763" s="92" t="str">
        <f t="shared" si="10"/>
        <v/>
      </c>
      <c r="AF763" s="97" t="n">
        <f>IF(ISERROR('Bet Log'!$AA763+'Bet Log'!$AC763+'Bet Log'!$AE763), "", 'Bet Log'!$AA763+'Bet Log'!$AC763+'Bet Log'!$AE763)</f>
        <v>0</v>
      </c>
    </row>
    <row r="764" ht="14.25" customHeight="1">
      <c r="A764" s="92" t="str">
        <f>Games!A761</f>
        <v/>
      </c>
      <c r="B764" s="92" t="str">
        <f>IF('Prediction Log'!B779=0, "",'Prediction Log'!B779)</f>
        <v/>
      </c>
      <c r="C764" s="92" t="str">
        <f>IF('Prediction Log'!C779=0, "",'Prediction Log'!C779)</f>
        <v/>
      </c>
      <c r="D764" s="92" t="str">
        <f>IF('Prediction Log'!D779=0, "",'Prediction Log'!D779)</f>
        <v/>
      </c>
      <c r="E764" s="92" t="str">
        <f>IF('Prediction Log'!E779=0, "",'Prediction Log'!E779)</f>
        <v/>
      </c>
      <c r="F764" s="92" t="str">
        <f>IF('Prediction Log'!I779=0, "",'Prediction Log'!I779)</f>
        <v/>
      </c>
      <c r="G764" s="70" t="str">
        <f>IF(ISBLANK(Games!B761), "",'Prediction Log'!$J779)</f>
        <v/>
      </c>
      <c r="H764" s="93" t="str">
        <f>'Prediction Log'!$K779</f>
        <v/>
      </c>
      <c r="I764" s="92" t="str">
        <f>IF(ISBLANK(Games!M761), "",IF(AND(Games!M761="",Games!N761=""),"",IF(ISTEXT(Games!N761), "Side",Games!M761)))</f>
        <v/>
      </c>
      <c r="J764" s="92" t="str">
        <f>IF(ISBLANK(Games!M761), "",IF('Bet Log'!$I764="Spread", Games!O761, ""))</f>
        <v/>
      </c>
      <c r="K764" s="92" t="str">
        <f>IF(ISBLANK(Games!N761), "",IF(ISTEXT(Games!N761), Games!N761, ""))</f>
        <v/>
      </c>
      <c r="L764" s="92" t="str">
        <f>IF(ISBLANK(Games!Q761), "", Games!Q761)</f>
        <v/>
      </c>
      <c r="M764" s="92"/>
      <c r="N764" s="94"/>
      <c r="O764" s="94"/>
      <c r="P764" s="95"/>
      <c r="Q764" s="95"/>
      <c r="R764" s="95"/>
      <c r="S764" s="95"/>
      <c r="T764" s="96" t="n">
        <f t="shared" si="2"/>
        <v>0</v>
      </c>
      <c r="U764" s="96" t="n">
        <f t="shared" si="3"/>
        <v>0</v>
      </c>
      <c r="V764" s="96" t="n">
        <f t="shared" si="4"/>
        <v>0</v>
      </c>
      <c r="W764" s="96" t="n">
        <f t="shared" si="5"/>
        <v>0</v>
      </c>
      <c r="X764" s="96" t="n">
        <f t="shared" si="6"/>
        <v>0</v>
      </c>
      <c r="Y764" s="96" t="n">
        <f t="shared" si="7"/>
        <v>0</v>
      </c>
      <c r="Z764" s="95" t="str">
        <f>IF(OR(ISBLANK('Prediction Log'!N779),ISBLANK('Bet Log'!$N764)), "", IF('Prediction Log'!W779="Y", "W", "L"))</f>
        <v/>
      </c>
      <c r="AA764" s="96" t="str">
        <f t="shared" si="8"/>
        <v/>
      </c>
      <c r="AB764" s="95"/>
      <c r="AC764" s="96" t="str">
        <f t="shared" si="9"/>
        <v/>
      </c>
      <c r="AD764" s="95"/>
      <c r="AE764" s="92" t="str">
        <f t="shared" si="10"/>
        <v/>
      </c>
      <c r="AF764" s="97" t="n">
        <f>IF(ISERROR('Bet Log'!$AA764+'Bet Log'!$AC764+'Bet Log'!$AE764), "", 'Bet Log'!$AA764+'Bet Log'!$AC764+'Bet Log'!$AE764)</f>
        <v>0</v>
      </c>
    </row>
    <row r="765" ht="14.25" customHeight="1">
      <c r="A765" s="92" t="str">
        <f>Games!A762</f>
        <v/>
      </c>
      <c r="B765" s="92" t="str">
        <f>IF('Prediction Log'!B780=0, "",'Prediction Log'!B780)</f>
        <v/>
      </c>
      <c r="C765" s="92" t="str">
        <f>IF('Prediction Log'!C780=0, "",'Prediction Log'!C780)</f>
        <v/>
      </c>
      <c r="D765" s="92" t="str">
        <f>IF('Prediction Log'!D780=0, "",'Prediction Log'!D780)</f>
        <v/>
      </c>
      <c r="E765" s="92" t="str">
        <f>IF('Prediction Log'!E780=0, "",'Prediction Log'!E780)</f>
        <v/>
      </c>
      <c r="F765" s="92" t="str">
        <f>IF('Prediction Log'!I780=0, "",'Prediction Log'!I780)</f>
        <v/>
      </c>
      <c r="G765" s="70" t="str">
        <f>IF(ISBLANK(Games!B762), "",'Prediction Log'!$J780)</f>
        <v/>
      </c>
      <c r="H765" s="93" t="str">
        <f>'Prediction Log'!$K780</f>
        <v/>
      </c>
      <c r="I765" s="92" t="str">
        <f>IF(ISBLANK(Games!M762), "",IF(AND(Games!M762="",Games!N762=""),"",IF(ISTEXT(Games!N762), "Side",Games!M762)))</f>
        <v/>
      </c>
      <c r="J765" s="92" t="str">
        <f>IF(ISBLANK(Games!M762), "",IF('Bet Log'!$I765="Spread", Games!O762, ""))</f>
        <v/>
      </c>
      <c r="K765" s="92" t="str">
        <f>IF(ISBLANK(Games!N762), "",IF(ISTEXT(Games!N762), Games!N762, ""))</f>
        <v/>
      </c>
      <c r="L765" s="92" t="str">
        <f>IF(ISBLANK(Games!Q762), "", Games!Q762)</f>
        <v/>
      </c>
      <c r="M765" s="92"/>
      <c r="N765" s="94"/>
      <c r="O765" s="94"/>
      <c r="P765" s="95"/>
      <c r="Q765" s="95"/>
      <c r="R765" s="95"/>
      <c r="S765" s="95"/>
      <c r="T765" s="96" t="n">
        <f t="shared" si="2"/>
        <v>0</v>
      </c>
      <c r="U765" s="96" t="n">
        <f t="shared" si="3"/>
        <v>0</v>
      </c>
      <c r="V765" s="96" t="n">
        <f t="shared" si="4"/>
        <v>0</v>
      </c>
      <c r="W765" s="96" t="n">
        <f t="shared" si="5"/>
        <v>0</v>
      </c>
      <c r="X765" s="96" t="n">
        <f t="shared" si="6"/>
        <v>0</v>
      </c>
      <c r="Y765" s="96" t="n">
        <f t="shared" si="7"/>
        <v>0</v>
      </c>
      <c r="Z765" s="95" t="str">
        <f>IF(OR(ISBLANK('Prediction Log'!N780),ISBLANK('Bet Log'!$N765)), "", IF('Prediction Log'!W780="Y", "W", "L"))</f>
        <v/>
      </c>
      <c r="AA765" s="96" t="str">
        <f t="shared" si="8"/>
        <v/>
      </c>
      <c r="AB765" s="95"/>
      <c r="AC765" s="96" t="str">
        <f t="shared" si="9"/>
        <v/>
      </c>
      <c r="AD765" s="95"/>
      <c r="AE765" s="92" t="str">
        <f t="shared" si="10"/>
        <v/>
      </c>
      <c r="AF765" s="97" t="n">
        <f>IF(ISERROR('Bet Log'!$AA765+'Bet Log'!$AC765+'Bet Log'!$AE765), "", 'Bet Log'!$AA765+'Bet Log'!$AC765+'Bet Log'!$AE765)</f>
        <v>0</v>
      </c>
    </row>
    <row r="766" ht="14.25" customHeight="1">
      <c r="A766" s="92" t="str">
        <f>Games!A763</f>
        <v/>
      </c>
      <c r="B766" s="92" t="str">
        <f>IF('Prediction Log'!B781=0, "",'Prediction Log'!B781)</f>
        <v/>
      </c>
      <c r="C766" s="92" t="str">
        <f>IF('Prediction Log'!C781=0, "",'Prediction Log'!C781)</f>
        <v/>
      </c>
      <c r="D766" s="92" t="str">
        <f>IF('Prediction Log'!D781=0, "",'Prediction Log'!D781)</f>
        <v/>
      </c>
      <c r="E766" s="92" t="str">
        <f>IF('Prediction Log'!E781=0, "",'Prediction Log'!E781)</f>
        <v/>
      </c>
      <c r="F766" s="92" t="str">
        <f>IF('Prediction Log'!I781=0, "",'Prediction Log'!I781)</f>
        <v/>
      </c>
      <c r="G766" s="70" t="str">
        <f>IF(ISBLANK(Games!B763), "",'Prediction Log'!$J781)</f>
        <v/>
      </c>
      <c r="H766" s="93" t="str">
        <f>'Prediction Log'!$K781</f>
        <v/>
      </c>
      <c r="I766" s="92" t="str">
        <f>IF(ISBLANK(Games!M763), "",IF(AND(Games!M763="",Games!N763=""),"",IF(ISTEXT(Games!N763), "Side",Games!M763)))</f>
        <v/>
      </c>
      <c r="J766" s="92" t="str">
        <f>IF(ISBLANK(Games!M763), "",IF('Bet Log'!$I766="Spread", Games!O763, ""))</f>
        <v/>
      </c>
      <c r="K766" s="92" t="str">
        <f>IF(ISBLANK(Games!N763), "",IF(ISTEXT(Games!N763), Games!N763, ""))</f>
        <v/>
      </c>
      <c r="L766" s="92" t="str">
        <f>IF(ISBLANK(Games!Q763), "", Games!Q763)</f>
        <v/>
      </c>
      <c r="M766" s="92"/>
      <c r="N766" s="94"/>
      <c r="O766" s="94"/>
      <c r="P766" s="95"/>
      <c r="Q766" s="95"/>
      <c r="R766" s="95"/>
      <c r="S766" s="95"/>
      <c r="T766" s="96" t="n">
        <f t="shared" si="2"/>
        <v>0</v>
      </c>
      <c r="U766" s="96" t="n">
        <f t="shared" si="3"/>
        <v>0</v>
      </c>
      <c r="V766" s="96" t="n">
        <f t="shared" si="4"/>
        <v>0</v>
      </c>
      <c r="W766" s="96" t="n">
        <f t="shared" si="5"/>
        <v>0</v>
      </c>
      <c r="X766" s="96" t="n">
        <f t="shared" si="6"/>
        <v>0</v>
      </c>
      <c r="Y766" s="96" t="n">
        <f t="shared" si="7"/>
        <v>0</v>
      </c>
      <c r="Z766" s="95" t="str">
        <f>IF(OR(ISBLANK('Prediction Log'!N781),ISBLANK('Bet Log'!$N766)), "", IF('Prediction Log'!W781="Y", "W", "L"))</f>
        <v/>
      </c>
      <c r="AA766" s="96" t="str">
        <f t="shared" si="8"/>
        <v/>
      </c>
      <c r="AB766" s="95"/>
      <c r="AC766" s="96" t="str">
        <f t="shared" si="9"/>
        <v/>
      </c>
      <c r="AD766" s="95"/>
      <c r="AE766" s="92" t="str">
        <f t="shared" si="10"/>
        <v/>
      </c>
      <c r="AF766" s="97" t="n">
        <f>IF(ISERROR('Bet Log'!$AA766+'Bet Log'!$AC766+'Bet Log'!$AE766), "", 'Bet Log'!$AA766+'Bet Log'!$AC766+'Bet Log'!$AE766)</f>
        <v>0</v>
      </c>
    </row>
    <row r="767" ht="14.25" customHeight="1">
      <c r="A767" s="92" t="str">
        <f>Games!A764</f>
        <v/>
      </c>
      <c r="B767" s="92" t="str">
        <f>IF('Prediction Log'!B782=0, "",'Prediction Log'!B782)</f>
        <v/>
      </c>
      <c r="C767" s="92" t="str">
        <f>IF('Prediction Log'!C782=0, "",'Prediction Log'!C782)</f>
        <v/>
      </c>
      <c r="D767" s="92" t="str">
        <f>IF('Prediction Log'!D782=0, "",'Prediction Log'!D782)</f>
        <v/>
      </c>
      <c r="E767" s="92" t="str">
        <f>IF('Prediction Log'!E782=0, "",'Prediction Log'!E782)</f>
        <v/>
      </c>
      <c r="F767" s="92" t="str">
        <f>IF('Prediction Log'!I782=0, "",'Prediction Log'!I782)</f>
        <v/>
      </c>
      <c r="G767" s="70" t="str">
        <f>IF(ISBLANK(Games!B764), "",'Prediction Log'!$J782)</f>
        <v/>
      </c>
      <c r="H767" s="93" t="str">
        <f>'Prediction Log'!$K782</f>
        <v/>
      </c>
      <c r="I767" s="92" t="str">
        <f>IF(ISBLANK(Games!M764), "",IF(AND(Games!M764="",Games!N764=""),"",IF(ISTEXT(Games!N764), "Side",Games!M764)))</f>
        <v/>
      </c>
      <c r="J767" s="92" t="str">
        <f>IF(ISBLANK(Games!M764), "",IF('Bet Log'!$I767="Spread", Games!O764, ""))</f>
        <v/>
      </c>
      <c r="K767" s="92" t="str">
        <f>IF(ISBLANK(Games!N764), "",IF(ISTEXT(Games!N764), Games!N764, ""))</f>
        <v/>
      </c>
      <c r="L767" s="92" t="str">
        <f>IF(ISBLANK(Games!Q764), "", Games!Q764)</f>
        <v/>
      </c>
      <c r="M767" s="92"/>
      <c r="N767" s="94"/>
      <c r="O767" s="94"/>
      <c r="P767" s="95"/>
      <c r="Q767" s="95"/>
      <c r="R767" s="95"/>
      <c r="S767" s="95"/>
      <c r="T767" s="96" t="n">
        <f t="shared" si="2"/>
        <v>0</v>
      </c>
      <c r="U767" s="96" t="n">
        <f t="shared" si="3"/>
        <v>0</v>
      </c>
      <c r="V767" s="96" t="n">
        <f t="shared" si="4"/>
        <v>0</v>
      </c>
      <c r="W767" s="96" t="n">
        <f t="shared" si="5"/>
        <v>0</v>
      </c>
      <c r="X767" s="96" t="n">
        <f t="shared" si="6"/>
        <v>0</v>
      </c>
      <c r="Y767" s="96" t="n">
        <f t="shared" si="7"/>
        <v>0</v>
      </c>
      <c r="Z767" s="95" t="str">
        <f>IF(OR(ISBLANK('Prediction Log'!N782),ISBLANK('Bet Log'!$N767)), "", IF('Prediction Log'!W782="Y", "W", "L"))</f>
        <v/>
      </c>
      <c r="AA767" s="96" t="str">
        <f t="shared" si="8"/>
        <v/>
      </c>
      <c r="AB767" s="95"/>
      <c r="AC767" s="96" t="str">
        <f t="shared" si="9"/>
        <v/>
      </c>
      <c r="AD767" s="95"/>
      <c r="AE767" s="92" t="str">
        <f t="shared" si="10"/>
        <v/>
      </c>
      <c r="AF767" s="97" t="n">
        <f>IF(ISERROR('Bet Log'!$AA767+'Bet Log'!$AC767+'Bet Log'!$AE767), "", 'Bet Log'!$AA767+'Bet Log'!$AC767+'Bet Log'!$AE767)</f>
        <v>0</v>
      </c>
    </row>
    <row r="768" ht="14.25" customHeight="1">
      <c r="A768" s="92" t="str">
        <f>Games!A765</f>
        <v/>
      </c>
      <c r="B768" s="92" t="str">
        <f>IF('Prediction Log'!B783=0, "",'Prediction Log'!B783)</f>
        <v/>
      </c>
      <c r="C768" s="92" t="str">
        <f>IF('Prediction Log'!C783=0, "",'Prediction Log'!C783)</f>
        <v/>
      </c>
      <c r="D768" s="92" t="str">
        <f>IF('Prediction Log'!D783=0, "",'Prediction Log'!D783)</f>
        <v/>
      </c>
      <c r="E768" s="92" t="str">
        <f>IF('Prediction Log'!E783=0, "",'Prediction Log'!E783)</f>
        <v/>
      </c>
      <c r="F768" s="92" t="str">
        <f>IF('Prediction Log'!I783=0, "",'Prediction Log'!I783)</f>
        <v/>
      </c>
      <c r="G768" s="70" t="str">
        <f>IF(ISBLANK(Games!B765), "",'Prediction Log'!$J783)</f>
        <v/>
      </c>
      <c r="H768" s="93" t="str">
        <f>'Prediction Log'!$K783</f>
        <v/>
      </c>
      <c r="I768" s="92" t="str">
        <f>IF(ISBLANK(Games!M765), "",IF(AND(Games!M765="",Games!N765=""),"",IF(ISTEXT(Games!N765), "Side",Games!M765)))</f>
        <v/>
      </c>
      <c r="J768" s="92" t="str">
        <f>IF(ISBLANK(Games!M765), "",IF('Bet Log'!$I768="Spread", Games!O765, ""))</f>
        <v/>
      </c>
      <c r="K768" s="92" t="str">
        <f>IF(ISBLANK(Games!N765), "",IF(ISTEXT(Games!N765), Games!N765, ""))</f>
        <v/>
      </c>
      <c r="L768" s="92" t="str">
        <f>IF(ISBLANK(Games!Q765), "", Games!Q765)</f>
        <v/>
      </c>
      <c r="M768" s="92"/>
      <c r="N768" s="94"/>
      <c r="O768" s="94"/>
      <c r="P768" s="95"/>
      <c r="Q768" s="95"/>
      <c r="R768" s="95"/>
      <c r="S768" s="95"/>
      <c r="T768" s="96" t="n">
        <f t="shared" si="2"/>
        <v>0</v>
      </c>
      <c r="U768" s="96" t="n">
        <f t="shared" si="3"/>
        <v>0</v>
      </c>
      <c r="V768" s="96" t="n">
        <f t="shared" si="4"/>
        <v>0</v>
      </c>
      <c r="W768" s="96" t="n">
        <f t="shared" si="5"/>
        <v>0</v>
      </c>
      <c r="X768" s="96" t="n">
        <f t="shared" si="6"/>
        <v>0</v>
      </c>
      <c r="Y768" s="96" t="n">
        <f t="shared" si="7"/>
        <v>0</v>
      </c>
      <c r="Z768" s="95" t="str">
        <f>IF(OR(ISBLANK('Prediction Log'!N783),ISBLANK('Bet Log'!$N768)), "", IF('Prediction Log'!W783="Y", "W", "L"))</f>
        <v/>
      </c>
      <c r="AA768" s="96" t="str">
        <f t="shared" si="8"/>
        <v/>
      </c>
      <c r="AB768" s="95"/>
      <c r="AC768" s="96" t="str">
        <f t="shared" si="9"/>
        <v/>
      </c>
      <c r="AD768" s="95"/>
      <c r="AE768" s="92" t="str">
        <f t="shared" si="10"/>
        <v/>
      </c>
      <c r="AF768" s="97" t="n">
        <f>IF(ISERROR('Bet Log'!$AA768+'Bet Log'!$AC768+'Bet Log'!$AE768), "", 'Bet Log'!$AA768+'Bet Log'!$AC768+'Bet Log'!$AE768)</f>
        <v>0</v>
      </c>
    </row>
    <row r="769" ht="14.25" customHeight="1">
      <c r="A769" s="92" t="str">
        <f>Games!A766</f>
        <v/>
      </c>
      <c r="B769" s="92" t="str">
        <f>IF('Prediction Log'!B784=0, "",'Prediction Log'!B784)</f>
        <v/>
      </c>
      <c r="C769" s="92" t="str">
        <f>IF('Prediction Log'!C784=0, "",'Prediction Log'!C784)</f>
        <v/>
      </c>
      <c r="D769" s="92" t="str">
        <f>IF('Prediction Log'!D784=0, "",'Prediction Log'!D784)</f>
        <v/>
      </c>
      <c r="E769" s="92" t="str">
        <f>IF('Prediction Log'!E784=0, "",'Prediction Log'!E784)</f>
        <v/>
      </c>
      <c r="F769" s="92" t="str">
        <f>IF('Prediction Log'!I784=0, "",'Prediction Log'!I784)</f>
        <v/>
      </c>
      <c r="G769" s="70" t="str">
        <f>IF(ISBLANK(Games!B766), "",'Prediction Log'!$J784)</f>
        <v/>
      </c>
      <c r="H769" s="93" t="str">
        <f>'Prediction Log'!$K784</f>
        <v/>
      </c>
      <c r="I769" s="92" t="str">
        <f>IF(ISBLANK(Games!M766), "",IF(AND(Games!M766="",Games!N766=""),"",IF(ISTEXT(Games!N766), "Side",Games!M766)))</f>
        <v/>
      </c>
      <c r="J769" s="92" t="str">
        <f>IF(ISBLANK(Games!M766), "",IF('Bet Log'!$I769="Spread", Games!O766, ""))</f>
        <v/>
      </c>
      <c r="K769" s="92" t="str">
        <f>IF(ISBLANK(Games!N766), "",IF(ISTEXT(Games!N766), Games!N766, ""))</f>
        <v/>
      </c>
      <c r="L769" s="92" t="str">
        <f>IF(ISBLANK(Games!Q766), "", Games!Q766)</f>
        <v/>
      </c>
      <c r="M769" s="92"/>
      <c r="N769" s="94"/>
      <c r="O769" s="94"/>
      <c r="P769" s="95"/>
      <c r="Q769" s="95"/>
      <c r="R769" s="95"/>
      <c r="S769" s="95"/>
      <c r="T769" s="96" t="n">
        <f t="shared" si="2"/>
        <v>0</v>
      </c>
      <c r="U769" s="96" t="n">
        <f t="shared" si="3"/>
        <v>0</v>
      </c>
      <c r="V769" s="96" t="n">
        <f t="shared" si="4"/>
        <v>0</v>
      </c>
      <c r="W769" s="96" t="n">
        <f t="shared" si="5"/>
        <v>0</v>
      </c>
      <c r="X769" s="96" t="n">
        <f t="shared" si="6"/>
        <v>0</v>
      </c>
      <c r="Y769" s="96" t="n">
        <f t="shared" si="7"/>
        <v>0</v>
      </c>
      <c r="Z769" s="95" t="str">
        <f>IF(OR(ISBLANK('Prediction Log'!N784),ISBLANK('Bet Log'!$N769)), "", IF('Prediction Log'!W784="Y", "W", "L"))</f>
        <v/>
      </c>
      <c r="AA769" s="96" t="str">
        <f t="shared" si="8"/>
        <v/>
      </c>
      <c r="AB769" s="95"/>
      <c r="AC769" s="96" t="str">
        <f t="shared" si="9"/>
        <v/>
      </c>
      <c r="AD769" s="95"/>
      <c r="AE769" s="92" t="str">
        <f t="shared" si="10"/>
        <v/>
      </c>
      <c r="AF769" s="97" t="n">
        <f>IF(ISERROR('Bet Log'!$AA769+'Bet Log'!$AC769+'Bet Log'!$AE769), "", 'Bet Log'!$AA769+'Bet Log'!$AC769+'Bet Log'!$AE769)</f>
        <v>0</v>
      </c>
    </row>
    <row r="770" ht="14.25" customHeight="1">
      <c r="A770" s="92" t="str">
        <f>Games!A767</f>
        <v/>
      </c>
      <c r="B770" s="92" t="str">
        <f>IF('Prediction Log'!B785=0, "",'Prediction Log'!B785)</f>
        <v/>
      </c>
      <c r="C770" s="92" t="str">
        <f>IF('Prediction Log'!C785=0, "",'Prediction Log'!C785)</f>
        <v/>
      </c>
      <c r="D770" s="92" t="str">
        <f>IF('Prediction Log'!D785=0, "",'Prediction Log'!D785)</f>
        <v/>
      </c>
      <c r="E770" s="92" t="str">
        <f>IF('Prediction Log'!E785=0, "",'Prediction Log'!E785)</f>
        <v/>
      </c>
      <c r="F770" s="92" t="str">
        <f>IF('Prediction Log'!I785=0, "",'Prediction Log'!I785)</f>
        <v/>
      </c>
      <c r="G770" s="70" t="str">
        <f>IF(ISBLANK(Games!B767), "",'Prediction Log'!$J785)</f>
        <v/>
      </c>
      <c r="H770" s="93" t="str">
        <f>'Prediction Log'!$K785</f>
        <v/>
      </c>
      <c r="I770" s="92" t="str">
        <f>IF(ISBLANK(Games!M767), "",IF(AND(Games!M767="",Games!N767=""),"",IF(ISTEXT(Games!N767), "Side",Games!M767)))</f>
        <v/>
      </c>
      <c r="J770" s="92" t="str">
        <f>IF(ISBLANK(Games!M767), "",IF('Bet Log'!$I770="Spread", Games!O767, ""))</f>
        <v/>
      </c>
      <c r="K770" s="92" t="str">
        <f>IF(ISBLANK(Games!N767), "",IF(ISTEXT(Games!N767), Games!N767, ""))</f>
        <v/>
      </c>
      <c r="L770" s="92" t="str">
        <f>IF(ISBLANK(Games!Q767), "", Games!Q767)</f>
        <v/>
      </c>
      <c r="M770" s="92"/>
      <c r="N770" s="94"/>
      <c r="O770" s="94"/>
      <c r="P770" s="95"/>
      <c r="Q770" s="95"/>
      <c r="R770" s="95"/>
      <c r="S770" s="95"/>
      <c r="T770" s="96" t="n">
        <f t="shared" si="2"/>
        <v>0</v>
      </c>
      <c r="U770" s="96" t="n">
        <f t="shared" si="3"/>
        <v>0</v>
      </c>
      <c r="V770" s="96" t="n">
        <f t="shared" si="4"/>
        <v>0</v>
      </c>
      <c r="W770" s="96" t="n">
        <f t="shared" si="5"/>
        <v>0</v>
      </c>
      <c r="X770" s="96" t="n">
        <f t="shared" si="6"/>
        <v>0</v>
      </c>
      <c r="Y770" s="96" t="n">
        <f t="shared" si="7"/>
        <v>0</v>
      </c>
      <c r="Z770" s="95" t="str">
        <f>IF(OR(ISBLANK('Prediction Log'!N785),ISBLANK('Bet Log'!$N770)), "", IF('Prediction Log'!W785="Y", "W", "L"))</f>
        <v/>
      </c>
      <c r="AA770" s="96" t="str">
        <f t="shared" si="8"/>
        <v/>
      </c>
      <c r="AB770" s="95"/>
      <c r="AC770" s="96" t="str">
        <f t="shared" si="9"/>
        <v/>
      </c>
      <c r="AD770" s="95"/>
      <c r="AE770" s="92" t="str">
        <f t="shared" si="10"/>
        <v/>
      </c>
      <c r="AF770" s="97" t="n">
        <f>IF(ISERROR('Bet Log'!$AA770+'Bet Log'!$AC770+'Bet Log'!$AE770), "", 'Bet Log'!$AA770+'Bet Log'!$AC770+'Bet Log'!$AE770)</f>
        <v>0</v>
      </c>
    </row>
    <row r="771" ht="14.25" customHeight="1">
      <c r="A771" s="92" t="str">
        <f>Games!A768</f>
        <v/>
      </c>
      <c r="B771" s="92" t="str">
        <f>IF('Prediction Log'!B786=0, "",'Prediction Log'!B786)</f>
        <v/>
      </c>
      <c r="C771" s="92" t="str">
        <f>IF('Prediction Log'!C786=0, "",'Prediction Log'!C786)</f>
        <v/>
      </c>
      <c r="D771" s="92" t="str">
        <f>IF('Prediction Log'!D786=0, "",'Prediction Log'!D786)</f>
        <v/>
      </c>
      <c r="E771" s="92" t="str">
        <f>IF('Prediction Log'!E786=0, "",'Prediction Log'!E786)</f>
        <v/>
      </c>
      <c r="F771" s="92" t="str">
        <f>IF('Prediction Log'!I786=0, "",'Prediction Log'!I786)</f>
        <v/>
      </c>
      <c r="G771" s="70" t="str">
        <f>IF(ISBLANK(Games!B768), "",'Prediction Log'!$J786)</f>
        <v/>
      </c>
      <c r="H771" s="93" t="str">
        <f>'Prediction Log'!$K786</f>
        <v/>
      </c>
      <c r="I771" s="92" t="str">
        <f>IF(ISBLANK(Games!M768), "",IF(AND(Games!M768="",Games!N768=""),"",IF(ISTEXT(Games!N768), "Side",Games!M768)))</f>
        <v/>
      </c>
      <c r="J771" s="92" t="str">
        <f>IF(ISBLANK(Games!M768), "",IF('Bet Log'!$I771="Spread", Games!O768, ""))</f>
        <v/>
      </c>
      <c r="K771" s="92" t="str">
        <f>IF(ISBLANK(Games!N768), "",IF(ISTEXT(Games!N768), Games!N768, ""))</f>
        <v/>
      </c>
      <c r="L771" s="92" t="str">
        <f>IF(ISBLANK(Games!Q768), "", Games!Q768)</f>
        <v/>
      </c>
      <c r="M771" s="92"/>
      <c r="N771" s="94"/>
      <c r="O771" s="94"/>
      <c r="P771" s="95"/>
      <c r="Q771" s="95"/>
      <c r="R771" s="95"/>
      <c r="S771" s="95"/>
      <c r="T771" s="96" t="n">
        <f t="shared" si="2"/>
        <v>0</v>
      </c>
      <c r="U771" s="96" t="n">
        <f t="shared" si="3"/>
        <v>0</v>
      </c>
      <c r="V771" s="96" t="n">
        <f t="shared" si="4"/>
        <v>0</v>
      </c>
      <c r="W771" s="96" t="n">
        <f t="shared" si="5"/>
        <v>0</v>
      </c>
      <c r="X771" s="96" t="n">
        <f t="shared" si="6"/>
        <v>0</v>
      </c>
      <c r="Y771" s="96" t="n">
        <f t="shared" si="7"/>
        <v>0</v>
      </c>
      <c r="Z771" s="95" t="str">
        <f>IF(OR(ISBLANK('Prediction Log'!N786),ISBLANK('Bet Log'!$N771)), "", IF('Prediction Log'!W786="Y", "W", "L"))</f>
        <v/>
      </c>
      <c r="AA771" s="96" t="str">
        <f t="shared" si="8"/>
        <v/>
      </c>
      <c r="AB771" s="95"/>
      <c r="AC771" s="96" t="str">
        <f t="shared" si="9"/>
        <v/>
      </c>
      <c r="AD771" s="95"/>
      <c r="AE771" s="92" t="str">
        <f t="shared" si="10"/>
        <v/>
      </c>
      <c r="AF771" s="97" t="n">
        <f>IF(ISERROR('Bet Log'!$AA771+'Bet Log'!$AC771+'Bet Log'!$AE771), "", 'Bet Log'!$AA771+'Bet Log'!$AC771+'Bet Log'!$AE771)</f>
        <v>0</v>
      </c>
    </row>
    <row r="772" ht="14.25" customHeight="1">
      <c r="A772" s="92" t="str">
        <f>Games!A769</f>
        <v/>
      </c>
      <c r="B772" s="92" t="str">
        <f>IF('Prediction Log'!B787=0, "",'Prediction Log'!B787)</f>
        <v/>
      </c>
      <c r="C772" s="92" t="str">
        <f>IF('Prediction Log'!C787=0, "",'Prediction Log'!C787)</f>
        <v/>
      </c>
      <c r="D772" s="92" t="str">
        <f>IF('Prediction Log'!D787=0, "",'Prediction Log'!D787)</f>
        <v/>
      </c>
      <c r="E772" s="92" t="str">
        <f>IF('Prediction Log'!E787=0, "",'Prediction Log'!E787)</f>
        <v/>
      </c>
      <c r="F772" s="92" t="str">
        <f>IF('Prediction Log'!I787=0, "",'Prediction Log'!I787)</f>
        <v/>
      </c>
      <c r="G772" s="70" t="str">
        <f>IF(ISBLANK(Games!B769), "",'Prediction Log'!$J787)</f>
        <v/>
      </c>
      <c r="H772" s="93" t="str">
        <f>'Prediction Log'!$K787</f>
        <v/>
      </c>
      <c r="I772" s="92" t="str">
        <f>IF(ISBLANK(Games!M769), "",IF(AND(Games!M769="",Games!N769=""),"",IF(ISTEXT(Games!N769), "Side",Games!M769)))</f>
        <v/>
      </c>
      <c r="J772" s="92" t="str">
        <f>IF(ISBLANK(Games!M769), "",IF('Bet Log'!$I772="Spread", Games!O769, ""))</f>
        <v/>
      </c>
      <c r="K772" s="92" t="str">
        <f>IF(ISBLANK(Games!N769), "",IF(ISTEXT(Games!N769), Games!N769, ""))</f>
        <v/>
      </c>
      <c r="L772" s="92" t="str">
        <f>IF(ISBLANK(Games!Q769), "", Games!Q769)</f>
        <v/>
      </c>
      <c r="M772" s="92"/>
      <c r="N772" s="94"/>
      <c r="O772" s="94"/>
      <c r="P772" s="95"/>
      <c r="Q772" s="95"/>
      <c r="R772" s="95"/>
      <c r="S772" s="95"/>
      <c r="T772" s="96" t="n">
        <f t="shared" si="2"/>
        <v>0</v>
      </c>
      <c r="U772" s="96" t="n">
        <f t="shared" si="3"/>
        <v>0</v>
      </c>
      <c r="V772" s="96" t="n">
        <f t="shared" si="4"/>
        <v>0</v>
      </c>
      <c r="W772" s="96" t="n">
        <f t="shared" si="5"/>
        <v>0</v>
      </c>
      <c r="X772" s="96" t="n">
        <f t="shared" si="6"/>
        <v>0</v>
      </c>
      <c r="Y772" s="96" t="n">
        <f t="shared" si="7"/>
        <v>0</v>
      </c>
      <c r="Z772" s="95" t="str">
        <f>IF(OR(ISBLANK('Prediction Log'!N787),ISBLANK('Bet Log'!$N772)), "", IF('Prediction Log'!W787="Y", "W", "L"))</f>
        <v/>
      </c>
      <c r="AA772" s="96" t="str">
        <f t="shared" si="8"/>
        <v/>
      </c>
      <c r="AB772" s="95"/>
      <c r="AC772" s="96" t="str">
        <f t="shared" si="9"/>
        <v/>
      </c>
      <c r="AD772" s="95"/>
      <c r="AE772" s="92" t="str">
        <f t="shared" si="10"/>
        <v/>
      </c>
      <c r="AF772" s="97" t="n">
        <f>IF(ISERROR('Bet Log'!$AA772+'Bet Log'!$AC772+'Bet Log'!$AE772), "", 'Bet Log'!$AA772+'Bet Log'!$AC772+'Bet Log'!$AE772)</f>
        <v>0</v>
      </c>
    </row>
    <row r="773" ht="14.25" customHeight="1">
      <c r="A773" s="92" t="str">
        <f>Games!A770</f>
        <v/>
      </c>
      <c r="B773" s="92" t="str">
        <f>IF('Prediction Log'!B788=0, "",'Prediction Log'!B788)</f>
        <v/>
      </c>
      <c r="C773" s="92" t="str">
        <f>IF('Prediction Log'!C788=0, "",'Prediction Log'!C788)</f>
        <v/>
      </c>
      <c r="D773" s="92" t="str">
        <f>IF('Prediction Log'!D788=0, "",'Prediction Log'!D788)</f>
        <v/>
      </c>
      <c r="E773" s="92" t="str">
        <f>IF('Prediction Log'!E788=0, "",'Prediction Log'!E788)</f>
        <v/>
      </c>
      <c r="F773" s="92" t="str">
        <f>IF('Prediction Log'!I788=0, "",'Prediction Log'!I788)</f>
        <v/>
      </c>
      <c r="G773" s="70" t="str">
        <f>IF(ISBLANK(Games!B770), "",'Prediction Log'!$J788)</f>
        <v/>
      </c>
      <c r="H773" s="93" t="str">
        <f>'Prediction Log'!$K788</f>
        <v/>
      </c>
      <c r="I773" s="92" t="str">
        <f>IF(ISBLANK(Games!M770), "",IF(AND(Games!M770="",Games!N770=""),"",IF(ISTEXT(Games!N770), "Side",Games!M770)))</f>
        <v/>
      </c>
      <c r="J773" s="92" t="str">
        <f>IF(ISBLANK(Games!M770), "",IF('Bet Log'!$I773="Spread", Games!O770, ""))</f>
        <v/>
      </c>
      <c r="K773" s="92" t="str">
        <f>IF(ISBLANK(Games!N770), "",IF(ISTEXT(Games!N770), Games!N770, ""))</f>
        <v/>
      </c>
      <c r="L773" s="92" t="str">
        <f>IF(ISBLANK(Games!Q770), "", Games!Q770)</f>
        <v/>
      </c>
      <c r="M773" s="92"/>
      <c r="N773" s="94"/>
      <c r="O773" s="94"/>
      <c r="P773" s="95"/>
      <c r="Q773" s="95"/>
      <c r="R773" s="95"/>
      <c r="S773" s="95"/>
      <c r="T773" s="96" t="n">
        <f t="shared" si="2"/>
        <v>0</v>
      </c>
      <c r="U773" s="96" t="n">
        <f t="shared" si="3"/>
        <v>0</v>
      </c>
      <c r="V773" s="96" t="n">
        <f t="shared" si="4"/>
        <v>0</v>
      </c>
      <c r="W773" s="96" t="n">
        <f t="shared" si="5"/>
        <v>0</v>
      </c>
      <c r="X773" s="96" t="n">
        <f t="shared" si="6"/>
        <v>0</v>
      </c>
      <c r="Y773" s="96" t="n">
        <f t="shared" si="7"/>
        <v>0</v>
      </c>
      <c r="Z773" s="95" t="str">
        <f>IF(OR(ISBLANK('Prediction Log'!N788),ISBLANK('Bet Log'!$N773)), "", IF('Prediction Log'!W788="Y", "W", "L"))</f>
        <v/>
      </c>
      <c r="AA773" s="96" t="str">
        <f t="shared" si="8"/>
        <v/>
      </c>
      <c r="AB773" s="95"/>
      <c r="AC773" s="96" t="str">
        <f t="shared" si="9"/>
        <v/>
      </c>
      <c r="AD773" s="95"/>
      <c r="AE773" s="92" t="str">
        <f t="shared" si="10"/>
        <v/>
      </c>
      <c r="AF773" s="97" t="n">
        <f>IF(ISERROR('Bet Log'!$AA773+'Bet Log'!$AC773+'Bet Log'!$AE773), "", 'Bet Log'!$AA773+'Bet Log'!$AC773+'Bet Log'!$AE773)</f>
        <v>0</v>
      </c>
    </row>
    <row r="774" ht="14.25" customHeight="1">
      <c r="A774" s="92" t="str">
        <f>Games!A771</f>
        <v/>
      </c>
      <c r="B774" s="92" t="str">
        <f>IF('Prediction Log'!B789=0, "",'Prediction Log'!B789)</f>
        <v/>
      </c>
      <c r="C774" s="92" t="str">
        <f>IF('Prediction Log'!C789=0, "",'Prediction Log'!C789)</f>
        <v/>
      </c>
      <c r="D774" s="92" t="str">
        <f>IF('Prediction Log'!D789=0, "",'Prediction Log'!D789)</f>
        <v/>
      </c>
      <c r="E774" s="92" t="str">
        <f>IF('Prediction Log'!E789=0, "",'Prediction Log'!E789)</f>
        <v/>
      </c>
      <c r="F774" s="92" t="str">
        <f>IF('Prediction Log'!I789=0, "",'Prediction Log'!I789)</f>
        <v/>
      </c>
      <c r="G774" s="70" t="str">
        <f>IF(ISBLANK(Games!B771), "",'Prediction Log'!$J789)</f>
        <v/>
      </c>
      <c r="H774" s="93" t="str">
        <f>'Prediction Log'!$K789</f>
        <v/>
      </c>
      <c r="I774" s="92" t="str">
        <f>IF(ISBLANK(Games!M771), "",IF(AND(Games!M771="",Games!N771=""),"",IF(ISTEXT(Games!N771), "Side",Games!M771)))</f>
        <v/>
      </c>
      <c r="J774" s="92" t="str">
        <f>IF(ISBLANK(Games!M771), "",IF('Bet Log'!$I774="Spread", Games!O771, ""))</f>
        <v/>
      </c>
      <c r="K774" s="92" t="str">
        <f>IF(ISBLANK(Games!N771), "",IF(ISTEXT(Games!N771), Games!N771, ""))</f>
        <v/>
      </c>
      <c r="L774" s="92" t="str">
        <f>IF(ISBLANK(Games!Q771), "", Games!Q771)</f>
        <v/>
      </c>
      <c r="M774" s="92"/>
      <c r="N774" s="94"/>
      <c r="O774" s="94"/>
      <c r="P774" s="95"/>
      <c r="Q774" s="95"/>
      <c r="R774" s="95"/>
      <c r="S774" s="95"/>
      <c r="T774" s="96" t="n">
        <f t="shared" si="2"/>
        <v>0</v>
      </c>
      <c r="U774" s="96" t="n">
        <f t="shared" si="3"/>
        <v>0</v>
      </c>
      <c r="V774" s="96" t="n">
        <f t="shared" si="4"/>
        <v>0</v>
      </c>
      <c r="W774" s="96" t="n">
        <f t="shared" si="5"/>
        <v>0</v>
      </c>
      <c r="X774" s="96" t="n">
        <f t="shared" si="6"/>
        <v>0</v>
      </c>
      <c r="Y774" s="96" t="n">
        <f t="shared" si="7"/>
        <v>0</v>
      </c>
      <c r="Z774" s="95" t="str">
        <f>IF(OR(ISBLANK('Prediction Log'!N789),ISBLANK('Bet Log'!$N774)), "", IF('Prediction Log'!W789="Y", "W", "L"))</f>
        <v/>
      </c>
      <c r="AA774" s="96" t="str">
        <f t="shared" si="8"/>
        <v/>
      </c>
      <c r="AB774" s="95"/>
      <c r="AC774" s="96" t="str">
        <f t="shared" si="9"/>
        <v/>
      </c>
      <c r="AD774" s="95"/>
      <c r="AE774" s="92" t="str">
        <f t="shared" si="10"/>
        <v/>
      </c>
      <c r="AF774" s="97" t="n">
        <f>IF(ISERROR('Bet Log'!$AA774+'Bet Log'!$AC774+'Bet Log'!$AE774), "", 'Bet Log'!$AA774+'Bet Log'!$AC774+'Bet Log'!$AE774)</f>
        <v>0</v>
      </c>
    </row>
    <row r="775" ht="14.25" customHeight="1">
      <c r="A775" s="92" t="str">
        <f>Games!A772</f>
        <v/>
      </c>
      <c r="B775" s="92" t="str">
        <f>IF('Prediction Log'!B790=0, "",'Prediction Log'!B790)</f>
        <v/>
      </c>
      <c r="C775" s="92" t="str">
        <f>IF('Prediction Log'!C790=0, "",'Prediction Log'!C790)</f>
        <v/>
      </c>
      <c r="D775" s="92" t="str">
        <f>IF('Prediction Log'!D790=0, "",'Prediction Log'!D790)</f>
        <v/>
      </c>
      <c r="E775" s="92" t="str">
        <f>IF('Prediction Log'!E790=0, "",'Prediction Log'!E790)</f>
        <v/>
      </c>
      <c r="F775" s="92" t="str">
        <f>IF('Prediction Log'!I790=0, "",'Prediction Log'!I790)</f>
        <v/>
      </c>
      <c r="G775" s="70" t="str">
        <f>IF(ISBLANK(Games!B772), "",'Prediction Log'!$J790)</f>
        <v/>
      </c>
      <c r="H775" s="93" t="str">
        <f>'Prediction Log'!$K790</f>
        <v/>
      </c>
      <c r="I775" s="92" t="str">
        <f>IF(ISBLANK(Games!M772), "",IF(AND(Games!M772="",Games!N772=""),"",IF(ISTEXT(Games!N772), "Side",Games!M772)))</f>
        <v/>
      </c>
      <c r="J775" s="92" t="str">
        <f>IF(ISBLANK(Games!M772), "",IF('Bet Log'!$I775="Spread", Games!O772, ""))</f>
        <v/>
      </c>
      <c r="K775" s="92" t="str">
        <f>IF(ISBLANK(Games!N772), "",IF(ISTEXT(Games!N772), Games!N772, ""))</f>
        <v/>
      </c>
      <c r="L775" s="92" t="str">
        <f>IF(ISBLANK(Games!Q772), "", Games!Q772)</f>
        <v/>
      </c>
      <c r="M775" s="92"/>
      <c r="N775" s="94"/>
      <c r="O775" s="94"/>
      <c r="P775" s="95"/>
      <c r="Q775" s="95"/>
      <c r="R775" s="95"/>
      <c r="S775" s="95"/>
      <c r="T775" s="96" t="n">
        <f t="shared" si="2"/>
        <v>0</v>
      </c>
      <c r="U775" s="96" t="n">
        <f t="shared" si="3"/>
        <v>0</v>
      </c>
      <c r="V775" s="96" t="n">
        <f t="shared" si="4"/>
        <v>0</v>
      </c>
      <c r="W775" s="96" t="n">
        <f t="shared" si="5"/>
        <v>0</v>
      </c>
      <c r="X775" s="96" t="n">
        <f t="shared" si="6"/>
        <v>0</v>
      </c>
      <c r="Y775" s="96" t="n">
        <f t="shared" si="7"/>
        <v>0</v>
      </c>
      <c r="Z775" s="95" t="str">
        <f>IF(OR(ISBLANK('Prediction Log'!N790),ISBLANK('Bet Log'!$N775)), "", IF('Prediction Log'!W790="Y", "W", "L"))</f>
        <v/>
      </c>
      <c r="AA775" s="96" t="str">
        <f t="shared" si="8"/>
        <v/>
      </c>
      <c r="AB775" s="95"/>
      <c r="AC775" s="96" t="str">
        <f t="shared" si="9"/>
        <v/>
      </c>
      <c r="AD775" s="95"/>
      <c r="AE775" s="92" t="str">
        <f t="shared" si="10"/>
        <v/>
      </c>
      <c r="AF775" s="97" t="n">
        <f>IF(ISERROR('Bet Log'!$AA775+'Bet Log'!$AC775+'Bet Log'!$AE775), "", 'Bet Log'!$AA775+'Bet Log'!$AC775+'Bet Log'!$AE775)</f>
        <v>0</v>
      </c>
    </row>
    <row r="776" ht="14.25" customHeight="1">
      <c r="A776" s="92" t="str">
        <f>Games!A773</f>
        <v/>
      </c>
      <c r="B776" s="92" t="str">
        <f>IF('Prediction Log'!B791=0, "",'Prediction Log'!B791)</f>
        <v/>
      </c>
      <c r="C776" s="92" t="str">
        <f>IF('Prediction Log'!C791=0, "",'Prediction Log'!C791)</f>
        <v/>
      </c>
      <c r="D776" s="92" t="str">
        <f>IF('Prediction Log'!D791=0, "",'Prediction Log'!D791)</f>
        <v/>
      </c>
      <c r="E776" s="92" t="str">
        <f>IF('Prediction Log'!E791=0, "",'Prediction Log'!E791)</f>
        <v/>
      </c>
      <c r="F776" s="92" t="str">
        <f>IF('Prediction Log'!I791=0, "",'Prediction Log'!I791)</f>
        <v/>
      </c>
      <c r="G776" s="70" t="str">
        <f>IF(ISBLANK(Games!B773), "",'Prediction Log'!$J791)</f>
        <v/>
      </c>
      <c r="H776" s="93" t="str">
        <f>'Prediction Log'!$K791</f>
        <v/>
      </c>
      <c r="I776" s="92" t="str">
        <f>IF(ISBLANK(Games!M773), "",IF(AND(Games!M773="",Games!N773=""),"",IF(ISTEXT(Games!N773), "Side",Games!M773)))</f>
        <v/>
      </c>
      <c r="J776" s="92" t="str">
        <f>IF(ISBLANK(Games!M773), "",IF('Bet Log'!$I776="Spread", Games!O773, ""))</f>
        <v/>
      </c>
      <c r="K776" s="92" t="str">
        <f>IF(ISBLANK(Games!N773), "",IF(ISTEXT(Games!N773), Games!N773, ""))</f>
        <v/>
      </c>
      <c r="L776" s="92" t="str">
        <f>IF(ISBLANK(Games!Q773), "", Games!Q773)</f>
        <v/>
      </c>
      <c r="M776" s="92"/>
      <c r="N776" s="94"/>
      <c r="O776" s="94"/>
      <c r="P776" s="95"/>
      <c r="Q776" s="95"/>
      <c r="R776" s="95"/>
      <c r="S776" s="95"/>
      <c r="T776" s="96" t="n">
        <f t="shared" si="2"/>
        <v>0</v>
      </c>
      <c r="U776" s="96" t="n">
        <f t="shared" si="3"/>
        <v>0</v>
      </c>
      <c r="V776" s="96" t="n">
        <f t="shared" si="4"/>
        <v>0</v>
      </c>
      <c r="W776" s="96" t="n">
        <f t="shared" si="5"/>
        <v>0</v>
      </c>
      <c r="X776" s="96" t="n">
        <f t="shared" si="6"/>
        <v>0</v>
      </c>
      <c r="Y776" s="96" t="n">
        <f t="shared" si="7"/>
        <v>0</v>
      </c>
      <c r="Z776" s="95" t="str">
        <f>IF(OR(ISBLANK('Prediction Log'!N791),ISBLANK('Bet Log'!$N776)), "", IF('Prediction Log'!W791="Y", "W", "L"))</f>
        <v/>
      </c>
      <c r="AA776" s="96" t="str">
        <f t="shared" si="8"/>
        <v/>
      </c>
      <c r="AB776" s="95"/>
      <c r="AC776" s="96" t="str">
        <f t="shared" si="9"/>
        <v/>
      </c>
      <c r="AD776" s="95"/>
      <c r="AE776" s="92" t="str">
        <f t="shared" si="10"/>
        <v/>
      </c>
      <c r="AF776" s="97" t="n">
        <f>IF(ISERROR('Bet Log'!$AA776+'Bet Log'!$AC776+'Bet Log'!$AE776), "", 'Bet Log'!$AA776+'Bet Log'!$AC776+'Bet Log'!$AE776)</f>
        <v>0</v>
      </c>
    </row>
    <row r="777" ht="14.25" customHeight="1">
      <c r="A777" s="92" t="str">
        <f>Games!A774</f>
        <v/>
      </c>
      <c r="B777" s="92" t="str">
        <f>IF('Prediction Log'!B792=0, "",'Prediction Log'!B792)</f>
        <v/>
      </c>
      <c r="C777" s="92" t="str">
        <f>IF('Prediction Log'!C792=0, "",'Prediction Log'!C792)</f>
        <v/>
      </c>
      <c r="D777" s="92" t="str">
        <f>IF('Prediction Log'!D792=0, "",'Prediction Log'!D792)</f>
        <v/>
      </c>
      <c r="E777" s="92" t="str">
        <f>IF('Prediction Log'!E792=0, "",'Prediction Log'!E792)</f>
        <v/>
      </c>
      <c r="F777" s="92" t="str">
        <f>IF('Prediction Log'!I792=0, "",'Prediction Log'!I792)</f>
        <v/>
      </c>
      <c r="G777" s="70" t="str">
        <f>IF(ISBLANK(Games!B774), "",'Prediction Log'!$J792)</f>
        <v/>
      </c>
      <c r="H777" s="93" t="str">
        <f>'Prediction Log'!$K792</f>
        <v/>
      </c>
      <c r="I777" s="92" t="str">
        <f>IF(ISBLANK(Games!M774), "",IF(AND(Games!M774="",Games!N774=""),"",IF(ISTEXT(Games!N774), "Side",Games!M774)))</f>
        <v/>
      </c>
      <c r="J777" s="92" t="str">
        <f>IF(ISBLANK(Games!M774), "",IF('Bet Log'!$I777="Spread", Games!O774, ""))</f>
        <v/>
      </c>
      <c r="K777" s="92" t="str">
        <f>IF(ISBLANK(Games!N774), "",IF(ISTEXT(Games!N774), Games!N774, ""))</f>
        <v/>
      </c>
      <c r="L777" s="92" t="str">
        <f>IF(ISBLANK(Games!Q774), "", Games!Q774)</f>
        <v/>
      </c>
      <c r="M777" s="92"/>
      <c r="N777" s="94"/>
      <c r="O777" s="94"/>
      <c r="P777" s="95"/>
      <c r="Q777" s="95"/>
      <c r="R777" s="95"/>
      <c r="S777" s="95"/>
      <c r="T777" s="96" t="n">
        <f t="shared" si="2"/>
        <v>0</v>
      </c>
      <c r="U777" s="96" t="n">
        <f t="shared" si="3"/>
        <v>0</v>
      </c>
      <c r="V777" s="96" t="n">
        <f t="shared" si="4"/>
        <v>0</v>
      </c>
      <c r="W777" s="96" t="n">
        <f t="shared" si="5"/>
        <v>0</v>
      </c>
      <c r="X777" s="96" t="n">
        <f t="shared" si="6"/>
        <v>0</v>
      </c>
      <c r="Y777" s="96" t="n">
        <f t="shared" si="7"/>
        <v>0</v>
      </c>
      <c r="Z777" s="95" t="str">
        <f>IF(OR(ISBLANK('Prediction Log'!N792),ISBLANK('Bet Log'!$N777)), "", IF('Prediction Log'!W792="Y", "W", "L"))</f>
        <v/>
      </c>
      <c r="AA777" s="96" t="str">
        <f t="shared" si="8"/>
        <v/>
      </c>
      <c r="AB777" s="95"/>
      <c r="AC777" s="96" t="str">
        <f t="shared" si="9"/>
        <v/>
      </c>
      <c r="AD777" s="95"/>
      <c r="AE777" s="92" t="str">
        <f t="shared" si="10"/>
        <v/>
      </c>
      <c r="AF777" s="97" t="n">
        <f>IF(ISERROR('Bet Log'!$AA777+'Bet Log'!$AC777+'Bet Log'!$AE777), "", 'Bet Log'!$AA777+'Bet Log'!$AC777+'Bet Log'!$AE777)</f>
        <v>0</v>
      </c>
    </row>
    <row r="778" ht="14.25" customHeight="1">
      <c r="A778" s="92" t="str">
        <f>Games!A775</f>
        <v/>
      </c>
      <c r="B778" s="92" t="str">
        <f>IF('Prediction Log'!B793=0, "",'Prediction Log'!B793)</f>
        <v/>
      </c>
      <c r="C778" s="92" t="str">
        <f>IF('Prediction Log'!C793=0, "",'Prediction Log'!C793)</f>
        <v/>
      </c>
      <c r="D778" s="92" t="str">
        <f>IF('Prediction Log'!D793=0, "",'Prediction Log'!D793)</f>
        <v/>
      </c>
      <c r="E778" s="92" t="str">
        <f>IF('Prediction Log'!E793=0, "",'Prediction Log'!E793)</f>
        <v/>
      </c>
      <c r="F778" s="92" t="str">
        <f>IF('Prediction Log'!I793=0, "",'Prediction Log'!I793)</f>
        <v/>
      </c>
      <c r="G778" s="70" t="str">
        <f>IF(ISBLANK(Games!B775), "",'Prediction Log'!$J793)</f>
        <v/>
      </c>
      <c r="H778" s="93" t="str">
        <f>'Prediction Log'!$K793</f>
        <v/>
      </c>
      <c r="I778" s="92" t="str">
        <f>IF(ISBLANK(Games!M775), "",IF(AND(Games!M775="",Games!N775=""),"",IF(ISTEXT(Games!N775), "Side",Games!M775)))</f>
        <v/>
      </c>
      <c r="J778" s="92" t="str">
        <f>IF(ISBLANK(Games!M775), "",IF('Bet Log'!$I778="Spread", Games!O775, ""))</f>
        <v/>
      </c>
      <c r="K778" s="92" t="str">
        <f>IF(ISBLANK(Games!N775), "",IF(ISTEXT(Games!N775), Games!N775, ""))</f>
        <v/>
      </c>
      <c r="L778" s="92" t="str">
        <f>IF(ISBLANK(Games!Q775), "", Games!Q775)</f>
        <v/>
      </c>
      <c r="M778" s="92"/>
      <c r="N778" s="94"/>
      <c r="O778" s="94"/>
      <c r="P778" s="95"/>
      <c r="Q778" s="95"/>
      <c r="R778" s="95"/>
      <c r="S778" s="95"/>
      <c r="T778" s="96" t="n">
        <f t="shared" si="2"/>
        <v>0</v>
      </c>
      <c r="U778" s="96" t="n">
        <f t="shared" si="3"/>
        <v>0</v>
      </c>
      <c r="V778" s="96" t="n">
        <f t="shared" si="4"/>
        <v>0</v>
      </c>
      <c r="W778" s="96" t="n">
        <f t="shared" si="5"/>
        <v>0</v>
      </c>
      <c r="X778" s="96" t="n">
        <f t="shared" si="6"/>
        <v>0</v>
      </c>
      <c r="Y778" s="96" t="n">
        <f t="shared" si="7"/>
        <v>0</v>
      </c>
      <c r="Z778" s="95" t="str">
        <f>IF(OR(ISBLANK('Prediction Log'!N793),ISBLANK('Bet Log'!$N778)), "", IF('Prediction Log'!W793="Y", "W", "L"))</f>
        <v/>
      </c>
      <c r="AA778" s="96" t="str">
        <f t="shared" si="8"/>
        <v/>
      </c>
      <c r="AB778" s="95"/>
      <c r="AC778" s="96" t="str">
        <f t="shared" si="9"/>
        <v/>
      </c>
      <c r="AD778" s="95"/>
      <c r="AE778" s="92" t="str">
        <f t="shared" si="10"/>
        <v/>
      </c>
      <c r="AF778" s="97" t="n">
        <f>IF(ISERROR('Bet Log'!$AA778+'Bet Log'!$AC778+'Bet Log'!$AE778), "", 'Bet Log'!$AA778+'Bet Log'!$AC778+'Bet Log'!$AE778)</f>
        <v>0</v>
      </c>
    </row>
    <row r="779" ht="14.25" customHeight="1">
      <c r="A779" s="92" t="str">
        <f>Games!A776</f>
        <v/>
      </c>
      <c r="B779" s="92" t="str">
        <f>IF('Prediction Log'!B794=0, "",'Prediction Log'!B794)</f>
        <v/>
      </c>
      <c r="C779" s="92" t="str">
        <f>IF('Prediction Log'!C794=0, "",'Prediction Log'!C794)</f>
        <v/>
      </c>
      <c r="D779" s="92" t="str">
        <f>IF('Prediction Log'!D794=0, "",'Prediction Log'!D794)</f>
        <v/>
      </c>
      <c r="E779" s="92" t="str">
        <f>IF('Prediction Log'!E794=0, "",'Prediction Log'!E794)</f>
        <v/>
      </c>
      <c r="F779" s="92" t="str">
        <f>IF('Prediction Log'!I794=0, "",'Prediction Log'!I794)</f>
        <v/>
      </c>
      <c r="G779" s="70" t="str">
        <f>IF(ISBLANK(Games!B776), "",'Prediction Log'!$J794)</f>
        <v/>
      </c>
      <c r="H779" s="93" t="str">
        <f>'Prediction Log'!$K794</f>
        <v/>
      </c>
      <c r="I779" s="92" t="str">
        <f>IF(ISBLANK(Games!M776), "",IF(AND(Games!M776="",Games!N776=""),"",IF(ISTEXT(Games!N776), "Side",Games!M776)))</f>
        <v/>
      </c>
      <c r="J779" s="92" t="str">
        <f>IF(ISBLANK(Games!M776), "",IF('Bet Log'!$I779="Spread", Games!O776, ""))</f>
        <v/>
      </c>
      <c r="K779" s="92" t="str">
        <f>IF(ISBLANK(Games!N776), "",IF(ISTEXT(Games!N776), Games!N776, ""))</f>
        <v/>
      </c>
      <c r="L779" s="92" t="str">
        <f>IF(ISBLANK(Games!Q776), "", Games!Q776)</f>
        <v/>
      </c>
      <c r="M779" s="92"/>
      <c r="N779" s="94"/>
      <c r="O779" s="94"/>
      <c r="P779" s="95"/>
      <c r="Q779" s="95"/>
      <c r="R779" s="95"/>
      <c r="S779" s="95"/>
      <c r="T779" s="96" t="n">
        <f t="shared" si="2"/>
        <v>0</v>
      </c>
      <c r="U779" s="96" t="n">
        <f t="shared" si="3"/>
        <v>0</v>
      </c>
      <c r="V779" s="96" t="n">
        <f t="shared" si="4"/>
        <v>0</v>
      </c>
      <c r="W779" s="96" t="n">
        <f t="shared" si="5"/>
        <v>0</v>
      </c>
      <c r="X779" s="96" t="n">
        <f t="shared" si="6"/>
        <v>0</v>
      </c>
      <c r="Y779" s="96" t="n">
        <f t="shared" si="7"/>
        <v>0</v>
      </c>
      <c r="Z779" s="95" t="str">
        <f>IF(OR(ISBLANK('Prediction Log'!N794),ISBLANK('Bet Log'!$N779)), "", IF('Prediction Log'!W794="Y", "W", "L"))</f>
        <v/>
      </c>
      <c r="AA779" s="96" t="str">
        <f t="shared" si="8"/>
        <v/>
      </c>
      <c r="AB779" s="95"/>
      <c r="AC779" s="96" t="str">
        <f t="shared" si="9"/>
        <v/>
      </c>
      <c r="AD779" s="95"/>
      <c r="AE779" s="92" t="str">
        <f t="shared" si="10"/>
        <v/>
      </c>
      <c r="AF779" s="97" t="n">
        <f>IF(ISERROR('Bet Log'!$AA779+'Bet Log'!$AC779+'Bet Log'!$AE779), "", 'Bet Log'!$AA779+'Bet Log'!$AC779+'Bet Log'!$AE779)</f>
        <v>0</v>
      </c>
    </row>
    <row r="780" ht="14.25" customHeight="1">
      <c r="A780" s="92" t="str">
        <f>Games!A777</f>
        <v/>
      </c>
      <c r="B780" s="92" t="str">
        <f>IF('Prediction Log'!B795=0, "",'Prediction Log'!B795)</f>
        <v/>
      </c>
      <c r="C780" s="92" t="str">
        <f>IF('Prediction Log'!C795=0, "",'Prediction Log'!C795)</f>
        <v/>
      </c>
      <c r="D780" s="92" t="str">
        <f>IF('Prediction Log'!D795=0, "",'Prediction Log'!D795)</f>
        <v/>
      </c>
      <c r="E780" s="92" t="str">
        <f>IF('Prediction Log'!E795=0, "",'Prediction Log'!E795)</f>
        <v/>
      </c>
      <c r="F780" s="92" t="str">
        <f>IF('Prediction Log'!I795=0, "",'Prediction Log'!I795)</f>
        <v/>
      </c>
      <c r="G780" s="70" t="str">
        <f>IF(ISBLANK(Games!B777), "",'Prediction Log'!$J795)</f>
        <v/>
      </c>
      <c r="H780" s="93" t="str">
        <f>'Prediction Log'!$K795</f>
        <v/>
      </c>
      <c r="I780" s="92" t="str">
        <f>IF(ISBLANK(Games!M777), "",IF(AND(Games!M777="",Games!N777=""),"",IF(ISTEXT(Games!N777), "Side",Games!M777)))</f>
        <v/>
      </c>
      <c r="J780" s="92" t="str">
        <f>IF(ISBLANK(Games!M777), "",IF('Bet Log'!$I780="Spread", Games!O777, ""))</f>
        <v/>
      </c>
      <c r="K780" s="92" t="str">
        <f>IF(ISBLANK(Games!N777), "",IF(ISTEXT(Games!N777), Games!N777, ""))</f>
        <v/>
      </c>
      <c r="L780" s="92" t="str">
        <f>IF(ISBLANK(Games!Q777), "", Games!Q777)</f>
        <v/>
      </c>
      <c r="M780" s="92"/>
      <c r="N780" s="94"/>
      <c r="O780" s="94"/>
      <c r="P780" s="95"/>
      <c r="Q780" s="95"/>
      <c r="R780" s="95"/>
      <c r="S780" s="95"/>
      <c r="T780" s="96" t="n">
        <f t="shared" si="2"/>
        <v>0</v>
      </c>
      <c r="U780" s="96" t="n">
        <f t="shared" si="3"/>
        <v>0</v>
      </c>
      <c r="V780" s="96" t="n">
        <f t="shared" si="4"/>
        <v>0</v>
      </c>
      <c r="W780" s="96" t="n">
        <f t="shared" si="5"/>
        <v>0</v>
      </c>
      <c r="X780" s="96" t="n">
        <f t="shared" si="6"/>
        <v>0</v>
      </c>
      <c r="Y780" s="96" t="n">
        <f t="shared" si="7"/>
        <v>0</v>
      </c>
      <c r="Z780" s="95" t="str">
        <f>IF(OR(ISBLANK('Prediction Log'!N795),ISBLANK('Bet Log'!$N780)), "", IF('Prediction Log'!W795="Y", "W", "L"))</f>
        <v/>
      </c>
      <c r="AA780" s="96" t="str">
        <f t="shared" si="8"/>
        <v/>
      </c>
      <c r="AB780" s="95"/>
      <c r="AC780" s="96" t="str">
        <f t="shared" si="9"/>
        <v/>
      </c>
      <c r="AD780" s="95"/>
      <c r="AE780" s="92" t="str">
        <f t="shared" si="10"/>
        <v/>
      </c>
      <c r="AF780" s="97" t="n">
        <f>IF(ISERROR('Bet Log'!$AA780+'Bet Log'!$AC780+'Bet Log'!$AE780), "", 'Bet Log'!$AA780+'Bet Log'!$AC780+'Bet Log'!$AE780)</f>
        <v>0</v>
      </c>
    </row>
    <row r="781" ht="14.25" customHeight="1">
      <c r="A781" s="92" t="str">
        <f>Games!A778</f>
        <v/>
      </c>
      <c r="B781" s="92" t="str">
        <f>IF('Prediction Log'!B796=0, "",'Prediction Log'!B796)</f>
        <v/>
      </c>
      <c r="C781" s="92" t="str">
        <f>IF('Prediction Log'!C796=0, "",'Prediction Log'!C796)</f>
        <v/>
      </c>
      <c r="D781" s="92" t="str">
        <f>IF('Prediction Log'!D796=0, "",'Prediction Log'!D796)</f>
        <v/>
      </c>
      <c r="E781" s="92" t="str">
        <f>IF('Prediction Log'!E796=0, "",'Prediction Log'!E796)</f>
        <v/>
      </c>
      <c r="F781" s="92" t="str">
        <f>IF('Prediction Log'!I796=0, "",'Prediction Log'!I796)</f>
        <v/>
      </c>
      <c r="G781" s="70" t="str">
        <f>IF(ISBLANK(Games!B778), "",'Prediction Log'!$J796)</f>
        <v/>
      </c>
      <c r="H781" s="93" t="str">
        <f>'Prediction Log'!$K796</f>
        <v/>
      </c>
      <c r="I781" s="92" t="str">
        <f>IF(ISBLANK(Games!M778), "",IF(AND(Games!M778="",Games!N778=""),"",IF(ISTEXT(Games!N778), "Side",Games!M778)))</f>
        <v/>
      </c>
      <c r="J781" s="92" t="str">
        <f>IF(ISBLANK(Games!M778), "",IF('Bet Log'!$I781="Spread", Games!O778, ""))</f>
        <v/>
      </c>
      <c r="K781" s="92" t="str">
        <f>IF(ISBLANK(Games!N778), "",IF(ISTEXT(Games!N778), Games!N778, ""))</f>
        <v/>
      </c>
      <c r="L781" s="92" t="str">
        <f>IF(ISBLANK(Games!Q778), "", Games!Q778)</f>
        <v/>
      </c>
      <c r="M781" s="92"/>
      <c r="N781" s="94"/>
      <c r="O781" s="94"/>
      <c r="P781" s="95"/>
      <c r="Q781" s="95"/>
      <c r="R781" s="95"/>
      <c r="S781" s="95"/>
      <c r="T781" s="96" t="n">
        <f t="shared" si="2"/>
        <v>0</v>
      </c>
      <c r="U781" s="96" t="n">
        <f t="shared" si="3"/>
        <v>0</v>
      </c>
      <c r="V781" s="96" t="n">
        <f t="shared" si="4"/>
        <v>0</v>
      </c>
      <c r="W781" s="96" t="n">
        <f t="shared" si="5"/>
        <v>0</v>
      </c>
      <c r="X781" s="96" t="n">
        <f t="shared" si="6"/>
        <v>0</v>
      </c>
      <c r="Y781" s="96" t="n">
        <f t="shared" si="7"/>
        <v>0</v>
      </c>
      <c r="Z781" s="95" t="str">
        <f>IF(OR(ISBLANK('Prediction Log'!N796),ISBLANK('Bet Log'!$N781)), "", IF('Prediction Log'!W796="Y", "W", "L"))</f>
        <v/>
      </c>
      <c r="AA781" s="96" t="str">
        <f t="shared" si="8"/>
        <v/>
      </c>
      <c r="AB781" s="95"/>
      <c r="AC781" s="96" t="str">
        <f t="shared" si="9"/>
        <v/>
      </c>
      <c r="AD781" s="95"/>
      <c r="AE781" s="92" t="str">
        <f t="shared" si="10"/>
        <v/>
      </c>
      <c r="AF781" s="97" t="n">
        <f>IF(ISERROR('Bet Log'!$AA781+'Bet Log'!$AC781+'Bet Log'!$AE781), "", 'Bet Log'!$AA781+'Bet Log'!$AC781+'Bet Log'!$AE781)</f>
        <v>0</v>
      </c>
    </row>
    <row r="782" ht="14.25" customHeight="1">
      <c r="A782" s="92" t="str">
        <f>Games!A779</f>
        <v/>
      </c>
      <c r="B782" s="92" t="str">
        <f>IF('Prediction Log'!B797=0, "",'Prediction Log'!B797)</f>
        <v/>
      </c>
      <c r="C782" s="92" t="str">
        <f>IF('Prediction Log'!C797=0, "",'Prediction Log'!C797)</f>
        <v/>
      </c>
      <c r="D782" s="92" t="str">
        <f>IF('Prediction Log'!D797=0, "",'Prediction Log'!D797)</f>
        <v/>
      </c>
      <c r="E782" s="92" t="str">
        <f>IF('Prediction Log'!E797=0, "",'Prediction Log'!E797)</f>
        <v/>
      </c>
      <c r="F782" s="92" t="str">
        <f>IF('Prediction Log'!I797=0, "",'Prediction Log'!I797)</f>
        <v/>
      </c>
      <c r="G782" s="70" t="str">
        <f>IF(ISBLANK(Games!B779), "",'Prediction Log'!$J797)</f>
        <v/>
      </c>
      <c r="H782" s="93" t="str">
        <f>'Prediction Log'!$K797</f>
        <v/>
      </c>
      <c r="I782" s="92" t="str">
        <f>IF(ISBLANK(Games!M779), "",IF(AND(Games!M779="",Games!N779=""),"",IF(ISTEXT(Games!N779), "Side",Games!M779)))</f>
        <v/>
      </c>
      <c r="J782" s="92" t="str">
        <f>IF(ISBLANK(Games!M779), "",IF('Bet Log'!$I782="Spread", Games!O779, ""))</f>
        <v/>
      </c>
      <c r="K782" s="92" t="str">
        <f>IF(ISBLANK(Games!N779), "",IF(ISTEXT(Games!N779), Games!N779, ""))</f>
        <v/>
      </c>
      <c r="L782" s="92" t="str">
        <f>IF(ISBLANK(Games!Q779), "", Games!Q779)</f>
        <v/>
      </c>
      <c r="M782" s="92"/>
      <c r="N782" s="94"/>
      <c r="O782" s="94"/>
      <c r="P782" s="95"/>
      <c r="Q782" s="95"/>
      <c r="R782" s="95"/>
      <c r="S782" s="95"/>
      <c r="T782" s="96" t="n">
        <f t="shared" si="2"/>
        <v>0</v>
      </c>
      <c r="U782" s="96" t="n">
        <f t="shared" si="3"/>
        <v>0</v>
      </c>
      <c r="V782" s="96" t="n">
        <f t="shared" si="4"/>
        <v>0</v>
      </c>
      <c r="W782" s="96" t="n">
        <f t="shared" si="5"/>
        <v>0</v>
      </c>
      <c r="X782" s="96" t="n">
        <f t="shared" si="6"/>
        <v>0</v>
      </c>
      <c r="Y782" s="96" t="n">
        <f t="shared" si="7"/>
        <v>0</v>
      </c>
      <c r="Z782" s="95" t="str">
        <f>IF(OR(ISBLANK('Prediction Log'!N797),ISBLANK('Bet Log'!$N782)), "", IF('Prediction Log'!W797="Y", "W", "L"))</f>
        <v/>
      </c>
      <c r="AA782" s="96" t="str">
        <f t="shared" si="8"/>
        <v/>
      </c>
      <c r="AB782" s="95"/>
      <c r="AC782" s="96" t="str">
        <f t="shared" si="9"/>
        <v/>
      </c>
      <c r="AD782" s="95"/>
      <c r="AE782" s="92" t="str">
        <f t="shared" si="10"/>
        <v/>
      </c>
      <c r="AF782" s="97" t="n">
        <f>IF(ISERROR('Bet Log'!$AA782+'Bet Log'!$AC782+'Bet Log'!$AE782), "", 'Bet Log'!$AA782+'Bet Log'!$AC782+'Bet Log'!$AE782)</f>
        <v>0</v>
      </c>
    </row>
    <row r="783" ht="14.25" customHeight="1">
      <c r="A783" s="92" t="str">
        <f>Games!A780</f>
        <v/>
      </c>
      <c r="B783" s="92" t="str">
        <f>IF('Prediction Log'!B798=0, "",'Prediction Log'!B798)</f>
        <v/>
      </c>
      <c r="C783" s="92" t="str">
        <f>IF('Prediction Log'!C798=0, "",'Prediction Log'!C798)</f>
        <v/>
      </c>
      <c r="D783" s="92" t="str">
        <f>IF('Prediction Log'!D798=0, "",'Prediction Log'!D798)</f>
        <v/>
      </c>
      <c r="E783" s="92" t="str">
        <f>IF('Prediction Log'!E798=0, "",'Prediction Log'!E798)</f>
        <v/>
      </c>
      <c r="F783" s="92" t="str">
        <f>IF('Prediction Log'!I798=0, "",'Prediction Log'!I798)</f>
        <v/>
      </c>
      <c r="G783" s="70" t="str">
        <f>IF(ISBLANK(Games!B780), "",'Prediction Log'!$J798)</f>
        <v/>
      </c>
      <c r="H783" s="93" t="str">
        <f>'Prediction Log'!$K798</f>
        <v/>
      </c>
      <c r="I783" s="92" t="str">
        <f>IF(ISBLANK(Games!M780), "",IF(AND(Games!M780="",Games!N780=""),"",IF(ISTEXT(Games!N780), "Side",Games!M780)))</f>
        <v/>
      </c>
      <c r="J783" s="92" t="str">
        <f>IF(ISBLANK(Games!M780), "",IF('Bet Log'!$I783="Spread", Games!O780, ""))</f>
        <v/>
      </c>
      <c r="K783" s="92" t="str">
        <f>IF(ISBLANK(Games!N780), "",IF(ISTEXT(Games!N780), Games!N780, ""))</f>
        <v/>
      </c>
      <c r="L783" s="92" t="str">
        <f>IF(ISBLANK(Games!Q780), "", Games!Q780)</f>
        <v/>
      </c>
      <c r="M783" s="92"/>
      <c r="N783" s="94"/>
      <c r="O783" s="94"/>
      <c r="P783" s="95"/>
      <c r="Q783" s="95"/>
      <c r="R783" s="95"/>
      <c r="S783" s="95"/>
      <c r="T783" s="96" t="n">
        <f t="shared" si="2"/>
        <v>0</v>
      </c>
      <c r="U783" s="96" t="n">
        <f t="shared" si="3"/>
        <v>0</v>
      </c>
      <c r="V783" s="96" t="n">
        <f t="shared" si="4"/>
        <v>0</v>
      </c>
      <c r="W783" s="96" t="n">
        <f t="shared" si="5"/>
        <v>0</v>
      </c>
      <c r="X783" s="96" t="n">
        <f t="shared" si="6"/>
        <v>0</v>
      </c>
      <c r="Y783" s="96" t="n">
        <f t="shared" si="7"/>
        <v>0</v>
      </c>
      <c r="Z783" s="95" t="str">
        <f>IF(OR(ISBLANK('Prediction Log'!N798),ISBLANK('Bet Log'!$N783)), "", IF('Prediction Log'!W798="Y", "W", "L"))</f>
        <v/>
      </c>
      <c r="AA783" s="96" t="str">
        <f t="shared" si="8"/>
        <v/>
      </c>
      <c r="AB783" s="95"/>
      <c r="AC783" s="96" t="str">
        <f t="shared" si="9"/>
        <v/>
      </c>
      <c r="AD783" s="95"/>
      <c r="AE783" s="92" t="str">
        <f t="shared" si="10"/>
        <v/>
      </c>
      <c r="AF783" s="97" t="n">
        <f>IF(ISERROR('Bet Log'!$AA783+'Bet Log'!$AC783+'Bet Log'!$AE783), "", 'Bet Log'!$AA783+'Bet Log'!$AC783+'Bet Log'!$AE783)</f>
        <v>0</v>
      </c>
    </row>
    <row r="784" ht="14.25" customHeight="1">
      <c r="A784" s="92" t="str">
        <f>Games!A781</f>
        <v/>
      </c>
      <c r="B784" s="92" t="str">
        <f>IF('Prediction Log'!B799=0, "",'Prediction Log'!B799)</f>
        <v/>
      </c>
      <c r="C784" s="92" t="str">
        <f>IF('Prediction Log'!C799=0, "",'Prediction Log'!C799)</f>
        <v/>
      </c>
      <c r="D784" s="92" t="str">
        <f>IF('Prediction Log'!D799=0, "",'Prediction Log'!D799)</f>
        <v/>
      </c>
      <c r="E784" s="92" t="str">
        <f>IF('Prediction Log'!E799=0, "",'Prediction Log'!E799)</f>
        <v/>
      </c>
      <c r="F784" s="92" t="str">
        <f>IF('Prediction Log'!I799=0, "",'Prediction Log'!I799)</f>
        <v/>
      </c>
      <c r="G784" s="70" t="str">
        <f>IF(ISBLANK(Games!B781), "",'Prediction Log'!$J799)</f>
        <v/>
      </c>
      <c r="H784" s="93" t="str">
        <f>'Prediction Log'!$K799</f>
        <v/>
      </c>
      <c r="I784" s="92" t="str">
        <f>IF(ISBLANK(Games!M781), "",IF(AND(Games!M781="",Games!N781=""),"",IF(ISTEXT(Games!N781), "Side",Games!M781)))</f>
        <v/>
      </c>
      <c r="J784" s="92" t="str">
        <f>IF(ISBLANK(Games!M781), "",IF('Bet Log'!$I784="Spread", Games!O781, ""))</f>
        <v/>
      </c>
      <c r="K784" s="92" t="str">
        <f>IF(ISBLANK(Games!N781), "",IF(ISTEXT(Games!N781), Games!N781, ""))</f>
        <v/>
      </c>
      <c r="L784" s="92" t="str">
        <f>IF(ISBLANK(Games!Q781), "", Games!Q781)</f>
        <v/>
      </c>
      <c r="M784" s="92"/>
      <c r="N784" s="94"/>
      <c r="O784" s="94"/>
      <c r="P784" s="95"/>
      <c r="Q784" s="95"/>
      <c r="R784" s="95"/>
      <c r="S784" s="95"/>
      <c r="T784" s="96" t="n">
        <f t="shared" si="2"/>
        <v>0</v>
      </c>
      <c r="U784" s="96" t="n">
        <f t="shared" si="3"/>
        <v>0</v>
      </c>
      <c r="V784" s="96" t="n">
        <f t="shared" si="4"/>
        <v>0</v>
      </c>
      <c r="W784" s="96" t="n">
        <f t="shared" si="5"/>
        <v>0</v>
      </c>
      <c r="X784" s="96" t="n">
        <f t="shared" si="6"/>
        <v>0</v>
      </c>
      <c r="Y784" s="96" t="n">
        <f t="shared" si="7"/>
        <v>0</v>
      </c>
      <c r="Z784" s="95" t="str">
        <f>IF(OR(ISBLANK('Prediction Log'!N799),ISBLANK('Bet Log'!$N784)), "", IF('Prediction Log'!W799="Y", "W", "L"))</f>
        <v/>
      </c>
      <c r="AA784" s="96" t="str">
        <f t="shared" si="8"/>
        <v/>
      </c>
      <c r="AB784" s="95"/>
      <c r="AC784" s="96" t="str">
        <f t="shared" si="9"/>
        <v/>
      </c>
      <c r="AD784" s="95"/>
      <c r="AE784" s="92" t="str">
        <f t="shared" si="10"/>
        <v/>
      </c>
      <c r="AF784" s="97" t="n">
        <f>IF(ISERROR('Bet Log'!$AA784+'Bet Log'!$AC784+'Bet Log'!$AE784), "", 'Bet Log'!$AA784+'Bet Log'!$AC784+'Bet Log'!$AE784)</f>
        <v>0</v>
      </c>
    </row>
    <row r="785" ht="14.25" customHeight="1">
      <c r="A785" s="92" t="str">
        <f>Games!A782</f>
        <v/>
      </c>
      <c r="B785" s="92" t="str">
        <f>IF('Prediction Log'!B800=0, "",'Prediction Log'!B800)</f>
        <v/>
      </c>
      <c r="C785" s="92" t="str">
        <f>IF('Prediction Log'!C800=0, "",'Prediction Log'!C800)</f>
        <v/>
      </c>
      <c r="D785" s="92" t="str">
        <f>IF('Prediction Log'!D800=0, "",'Prediction Log'!D800)</f>
        <v/>
      </c>
      <c r="E785" s="92" t="str">
        <f>IF('Prediction Log'!E800=0, "",'Prediction Log'!E800)</f>
        <v/>
      </c>
      <c r="F785" s="92" t="str">
        <f>IF('Prediction Log'!I800=0, "",'Prediction Log'!I800)</f>
        <v/>
      </c>
      <c r="G785" s="70" t="str">
        <f>IF(ISBLANK(Games!B782), "",'Prediction Log'!$J800)</f>
        <v/>
      </c>
      <c r="H785" s="93" t="str">
        <f>'Prediction Log'!$K800</f>
        <v/>
      </c>
      <c r="I785" s="92" t="str">
        <f>IF(ISBLANK(Games!M782), "",IF(AND(Games!M782="",Games!N782=""),"",IF(ISTEXT(Games!N782), "Side",Games!M782)))</f>
        <v/>
      </c>
      <c r="J785" s="92" t="str">
        <f>IF(ISBLANK(Games!M782), "",IF('Bet Log'!$I785="Spread", Games!O782, ""))</f>
        <v/>
      </c>
      <c r="K785" s="92" t="str">
        <f>IF(ISBLANK(Games!N782), "",IF(ISTEXT(Games!N782), Games!N782, ""))</f>
        <v/>
      </c>
      <c r="L785" s="92" t="str">
        <f>IF(ISBLANK(Games!Q782), "", Games!Q782)</f>
        <v/>
      </c>
      <c r="M785" s="92"/>
      <c r="N785" s="94"/>
      <c r="O785" s="94"/>
      <c r="P785" s="95"/>
      <c r="Q785" s="95"/>
      <c r="R785" s="95"/>
      <c r="S785" s="95"/>
      <c r="T785" s="96" t="n">
        <f t="shared" si="2"/>
        <v>0</v>
      </c>
      <c r="U785" s="96" t="n">
        <f t="shared" si="3"/>
        <v>0</v>
      </c>
      <c r="V785" s="96" t="n">
        <f t="shared" si="4"/>
        <v>0</v>
      </c>
      <c r="W785" s="96" t="n">
        <f t="shared" si="5"/>
        <v>0</v>
      </c>
      <c r="X785" s="96" t="n">
        <f t="shared" si="6"/>
        <v>0</v>
      </c>
      <c r="Y785" s="96" t="n">
        <f t="shared" si="7"/>
        <v>0</v>
      </c>
      <c r="Z785" s="95" t="str">
        <f>IF(OR(ISBLANK('Prediction Log'!N800),ISBLANK('Bet Log'!$N785)), "", IF('Prediction Log'!W800="Y", "W", "L"))</f>
        <v/>
      </c>
      <c r="AA785" s="96" t="str">
        <f t="shared" si="8"/>
        <v/>
      </c>
      <c r="AB785" s="95"/>
      <c r="AC785" s="96" t="str">
        <f t="shared" si="9"/>
        <v/>
      </c>
      <c r="AD785" s="95"/>
      <c r="AE785" s="92" t="str">
        <f t="shared" si="10"/>
        <v/>
      </c>
      <c r="AF785" s="97" t="n">
        <f>IF(ISERROR('Bet Log'!$AA785+'Bet Log'!$AC785+'Bet Log'!$AE785), "", 'Bet Log'!$AA785+'Bet Log'!$AC785+'Bet Log'!$AE785)</f>
        <v>0</v>
      </c>
    </row>
    <row r="786" ht="14.25" customHeight="1">
      <c r="A786" s="92" t="str">
        <f>Games!A783</f>
        <v/>
      </c>
      <c r="B786" s="92" t="str">
        <f>IF('Prediction Log'!B801=0, "",'Prediction Log'!B801)</f>
        <v/>
      </c>
      <c r="C786" s="92" t="str">
        <f>IF('Prediction Log'!C801=0, "",'Prediction Log'!C801)</f>
        <v/>
      </c>
      <c r="D786" s="92" t="str">
        <f>IF('Prediction Log'!D801=0, "",'Prediction Log'!D801)</f>
        <v/>
      </c>
      <c r="E786" s="92" t="str">
        <f>IF('Prediction Log'!E801=0, "",'Prediction Log'!E801)</f>
        <v/>
      </c>
      <c r="F786" s="92" t="str">
        <f>IF('Prediction Log'!I801=0, "",'Prediction Log'!I801)</f>
        <v/>
      </c>
      <c r="G786" s="70" t="str">
        <f>IF(ISBLANK(Games!B783), "",'Prediction Log'!$J801)</f>
        <v/>
      </c>
      <c r="H786" s="93" t="str">
        <f>'Prediction Log'!$K801</f>
        <v/>
      </c>
      <c r="I786" s="92" t="str">
        <f>IF(ISBLANK(Games!M783), "",IF(AND(Games!M783="",Games!N783=""),"",IF(ISTEXT(Games!N783), "Side",Games!M783)))</f>
        <v/>
      </c>
      <c r="J786" s="92" t="str">
        <f>IF(ISBLANK(Games!M783), "",IF('Bet Log'!$I786="Spread", Games!O783, ""))</f>
        <v/>
      </c>
      <c r="K786" s="92" t="str">
        <f>IF(ISBLANK(Games!N783), "",IF(ISTEXT(Games!N783), Games!N783, ""))</f>
        <v/>
      </c>
      <c r="L786" s="92" t="str">
        <f>IF(ISBLANK(Games!Q783), "", Games!Q783)</f>
        <v/>
      </c>
      <c r="M786" s="92"/>
      <c r="N786" s="94"/>
      <c r="O786" s="94"/>
      <c r="P786" s="95"/>
      <c r="Q786" s="95"/>
      <c r="R786" s="95"/>
      <c r="S786" s="95"/>
      <c r="T786" s="96" t="n">
        <f t="shared" si="2"/>
        <v>0</v>
      </c>
      <c r="U786" s="96" t="n">
        <f t="shared" si="3"/>
        <v>0</v>
      </c>
      <c r="V786" s="96" t="n">
        <f t="shared" si="4"/>
        <v>0</v>
      </c>
      <c r="W786" s="96" t="n">
        <f t="shared" si="5"/>
        <v>0</v>
      </c>
      <c r="X786" s="96" t="n">
        <f t="shared" si="6"/>
        <v>0</v>
      </c>
      <c r="Y786" s="96" t="n">
        <f t="shared" si="7"/>
        <v>0</v>
      </c>
      <c r="Z786" s="95" t="str">
        <f>IF(OR(ISBLANK('Prediction Log'!N801),ISBLANK('Bet Log'!$N786)), "", IF('Prediction Log'!W801="Y", "W", "L"))</f>
        <v/>
      </c>
      <c r="AA786" s="96" t="str">
        <f t="shared" si="8"/>
        <v/>
      </c>
      <c r="AB786" s="95"/>
      <c r="AC786" s="96" t="str">
        <f t="shared" si="9"/>
        <v/>
      </c>
      <c r="AD786" s="95"/>
      <c r="AE786" s="92" t="str">
        <f t="shared" si="10"/>
        <v/>
      </c>
      <c r="AF786" s="97" t="n">
        <f>IF(ISERROR('Bet Log'!$AA786+'Bet Log'!$AC786+'Bet Log'!$AE786), "", 'Bet Log'!$AA786+'Bet Log'!$AC786+'Bet Log'!$AE786)</f>
        <v>0</v>
      </c>
    </row>
    <row r="787" ht="14.25" customHeight="1">
      <c r="A787" s="92" t="str">
        <f>Games!A784</f>
        <v/>
      </c>
      <c r="B787" s="92" t="str">
        <f>IF('Prediction Log'!B802=0, "",'Prediction Log'!B802)</f>
        <v/>
      </c>
      <c r="C787" s="92" t="str">
        <f>IF('Prediction Log'!C802=0, "",'Prediction Log'!C802)</f>
        <v/>
      </c>
      <c r="D787" s="92" t="str">
        <f>IF('Prediction Log'!D802=0, "",'Prediction Log'!D802)</f>
        <v/>
      </c>
      <c r="E787" s="92" t="str">
        <f>IF('Prediction Log'!E802=0, "",'Prediction Log'!E802)</f>
        <v/>
      </c>
      <c r="F787" s="92" t="str">
        <f>IF('Prediction Log'!I802=0, "",'Prediction Log'!I802)</f>
        <v/>
      </c>
      <c r="G787" s="70" t="str">
        <f>IF(ISBLANK(Games!B784), "",'Prediction Log'!$J802)</f>
        <v/>
      </c>
      <c r="H787" s="93" t="str">
        <f>'Prediction Log'!$K802</f>
        <v/>
      </c>
      <c r="I787" s="92" t="str">
        <f>IF(ISBLANK(Games!M784), "",IF(AND(Games!M784="",Games!N784=""),"",IF(ISTEXT(Games!N784), "Side",Games!M784)))</f>
        <v/>
      </c>
      <c r="J787" s="92" t="str">
        <f>IF(ISBLANK(Games!M784), "",IF('Bet Log'!$I787="Spread", Games!O784, ""))</f>
        <v/>
      </c>
      <c r="K787" s="92" t="str">
        <f>IF(ISBLANK(Games!N784), "",IF(ISTEXT(Games!N784), Games!N784, ""))</f>
        <v/>
      </c>
      <c r="L787" s="92" t="str">
        <f>IF(ISBLANK(Games!Q784), "", Games!Q784)</f>
        <v/>
      </c>
      <c r="M787" s="92"/>
      <c r="N787" s="94"/>
      <c r="O787" s="94"/>
      <c r="P787" s="95"/>
      <c r="Q787" s="95"/>
      <c r="R787" s="95"/>
      <c r="S787" s="95"/>
      <c r="T787" s="96" t="n">
        <f t="shared" si="2"/>
        <v>0</v>
      </c>
      <c r="U787" s="96" t="n">
        <f t="shared" si="3"/>
        <v>0</v>
      </c>
      <c r="V787" s="96" t="n">
        <f t="shared" si="4"/>
        <v>0</v>
      </c>
      <c r="W787" s="96" t="n">
        <f t="shared" si="5"/>
        <v>0</v>
      </c>
      <c r="X787" s="96" t="n">
        <f t="shared" si="6"/>
        <v>0</v>
      </c>
      <c r="Y787" s="96" t="n">
        <f t="shared" si="7"/>
        <v>0</v>
      </c>
      <c r="Z787" s="95" t="str">
        <f>IF(OR(ISBLANK('Prediction Log'!N802),ISBLANK('Bet Log'!$N787)), "", IF('Prediction Log'!W802="Y", "W", "L"))</f>
        <v/>
      </c>
      <c r="AA787" s="96" t="str">
        <f t="shared" si="8"/>
        <v/>
      </c>
      <c r="AB787" s="95"/>
      <c r="AC787" s="96" t="str">
        <f t="shared" si="9"/>
        <v/>
      </c>
      <c r="AD787" s="95"/>
      <c r="AE787" s="92" t="str">
        <f t="shared" si="10"/>
        <v/>
      </c>
      <c r="AF787" s="97" t="n">
        <f>IF(ISERROR('Bet Log'!$AA787+'Bet Log'!$AC787+'Bet Log'!$AE787), "", 'Bet Log'!$AA787+'Bet Log'!$AC787+'Bet Log'!$AE787)</f>
        <v>0</v>
      </c>
    </row>
    <row r="788" ht="14.25" customHeight="1">
      <c r="A788" s="92" t="str">
        <f>Games!A785</f>
        <v/>
      </c>
      <c r="B788" s="92" t="str">
        <f>IF('Prediction Log'!B803=0, "",'Prediction Log'!B803)</f>
        <v/>
      </c>
      <c r="C788" s="92" t="str">
        <f>IF('Prediction Log'!C803=0, "",'Prediction Log'!C803)</f>
        <v/>
      </c>
      <c r="D788" s="92" t="str">
        <f>IF('Prediction Log'!D803=0, "",'Prediction Log'!D803)</f>
        <v/>
      </c>
      <c r="E788" s="92" t="str">
        <f>IF('Prediction Log'!E803=0, "",'Prediction Log'!E803)</f>
        <v/>
      </c>
      <c r="F788" s="92" t="str">
        <f>IF('Prediction Log'!I803=0, "",'Prediction Log'!I803)</f>
        <v/>
      </c>
      <c r="G788" s="70" t="str">
        <f>IF(ISBLANK(Games!B785), "",'Prediction Log'!$J803)</f>
        <v/>
      </c>
      <c r="H788" s="93" t="str">
        <f>'Prediction Log'!$K803</f>
        <v/>
      </c>
      <c r="I788" s="92" t="str">
        <f>IF(ISBLANK(Games!M785), "",IF(AND(Games!M785="",Games!N785=""),"",IF(ISTEXT(Games!N785), "Side",Games!M785)))</f>
        <v/>
      </c>
      <c r="J788" s="92" t="str">
        <f>IF(ISBLANK(Games!M785), "",IF('Bet Log'!$I788="Spread", Games!O785, ""))</f>
        <v/>
      </c>
      <c r="K788" s="92" t="str">
        <f>IF(ISBLANK(Games!N785), "",IF(ISTEXT(Games!N785), Games!N785, ""))</f>
        <v/>
      </c>
      <c r="L788" s="92" t="str">
        <f>IF(ISBLANK(Games!Q785), "", Games!Q785)</f>
        <v/>
      </c>
      <c r="M788" s="92"/>
      <c r="N788" s="94"/>
      <c r="O788" s="94"/>
      <c r="P788" s="95"/>
      <c r="Q788" s="95"/>
      <c r="R788" s="95"/>
      <c r="S788" s="95"/>
      <c r="T788" s="96" t="n">
        <f t="shared" si="2"/>
        <v>0</v>
      </c>
      <c r="U788" s="96" t="n">
        <f t="shared" si="3"/>
        <v>0</v>
      </c>
      <c r="V788" s="96" t="n">
        <f t="shared" si="4"/>
        <v>0</v>
      </c>
      <c r="W788" s="96" t="n">
        <f t="shared" si="5"/>
        <v>0</v>
      </c>
      <c r="X788" s="96" t="n">
        <f t="shared" si="6"/>
        <v>0</v>
      </c>
      <c r="Y788" s="96" t="n">
        <f t="shared" si="7"/>
        <v>0</v>
      </c>
      <c r="Z788" s="95" t="str">
        <f>IF(OR(ISBLANK('Prediction Log'!N803),ISBLANK('Bet Log'!$N788)), "", IF('Prediction Log'!W803="Y", "W", "L"))</f>
        <v/>
      </c>
      <c r="AA788" s="96" t="str">
        <f t="shared" si="8"/>
        <v/>
      </c>
      <c r="AB788" s="95"/>
      <c r="AC788" s="96" t="str">
        <f t="shared" si="9"/>
        <v/>
      </c>
      <c r="AD788" s="95"/>
      <c r="AE788" s="92" t="str">
        <f t="shared" si="10"/>
        <v/>
      </c>
      <c r="AF788" s="97" t="n">
        <f>IF(ISERROR('Bet Log'!$AA788+'Bet Log'!$AC788+'Bet Log'!$AE788), "", 'Bet Log'!$AA788+'Bet Log'!$AC788+'Bet Log'!$AE788)</f>
        <v>0</v>
      </c>
    </row>
    <row r="789" ht="14.25" customHeight="1">
      <c r="A789" s="92" t="str">
        <f>Games!A786</f>
        <v/>
      </c>
      <c r="B789" s="92" t="str">
        <f>IF('Prediction Log'!B804=0, "",'Prediction Log'!B804)</f>
        <v/>
      </c>
      <c r="C789" s="92" t="str">
        <f>IF('Prediction Log'!C804=0, "",'Prediction Log'!C804)</f>
        <v/>
      </c>
      <c r="D789" s="92" t="str">
        <f>IF('Prediction Log'!D804=0, "",'Prediction Log'!D804)</f>
        <v/>
      </c>
      <c r="E789" s="92" t="str">
        <f>IF('Prediction Log'!E804=0, "",'Prediction Log'!E804)</f>
        <v/>
      </c>
      <c r="F789" s="92" t="str">
        <f>IF('Prediction Log'!I804=0, "",'Prediction Log'!I804)</f>
        <v/>
      </c>
      <c r="G789" s="70" t="str">
        <f>IF(ISBLANK(Games!B786), "",'Prediction Log'!$J804)</f>
        <v/>
      </c>
      <c r="H789" s="93" t="str">
        <f>'Prediction Log'!$K804</f>
        <v/>
      </c>
      <c r="I789" s="92" t="str">
        <f>IF(ISBLANK(Games!M786), "",IF(AND(Games!M786="",Games!N786=""),"",IF(ISTEXT(Games!N786), "Side",Games!M786)))</f>
        <v/>
      </c>
      <c r="J789" s="92" t="str">
        <f>IF(ISBLANK(Games!M786), "",IF('Bet Log'!$I789="Spread", Games!O786, ""))</f>
        <v/>
      </c>
      <c r="K789" s="92" t="str">
        <f>IF(ISBLANK(Games!N786), "",IF(ISTEXT(Games!N786), Games!N786, ""))</f>
        <v/>
      </c>
      <c r="L789" s="92" t="str">
        <f>IF(ISBLANK(Games!Q786), "", Games!Q786)</f>
        <v/>
      </c>
      <c r="M789" s="92"/>
      <c r="N789" s="94"/>
      <c r="O789" s="94"/>
      <c r="P789" s="95"/>
      <c r="Q789" s="95"/>
      <c r="R789" s="95"/>
      <c r="S789" s="95"/>
      <c r="T789" s="96" t="n">
        <f t="shared" si="2"/>
        <v>0</v>
      </c>
      <c r="U789" s="96" t="n">
        <f t="shared" si="3"/>
        <v>0</v>
      </c>
      <c r="V789" s="96" t="n">
        <f t="shared" si="4"/>
        <v>0</v>
      </c>
      <c r="W789" s="96" t="n">
        <f t="shared" si="5"/>
        <v>0</v>
      </c>
      <c r="X789" s="96" t="n">
        <f t="shared" si="6"/>
        <v>0</v>
      </c>
      <c r="Y789" s="96" t="n">
        <f t="shared" si="7"/>
        <v>0</v>
      </c>
      <c r="Z789" s="95" t="str">
        <f>IF(OR(ISBLANK('Prediction Log'!N804),ISBLANK('Bet Log'!$N789)), "", IF('Prediction Log'!W804="Y", "W", "L"))</f>
        <v/>
      </c>
      <c r="AA789" s="96" t="str">
        <f t="shared" si="8"/>
        <v/>
      </c>
      <c r="AB789" s="95"/>
      <c r="AC789" s="96" t="str">
        <f t="shared" si="9"/>
        <v/>
      </c>
      <c r="AD789" s="95"/>
      <c r="AE789" s="92" t="str">
        <f t="shared" si="10"/>
        <v/>
      </c>
      <c r="AF789" s="97" t="n">
        <f>IF(ISERROR('Bet Log'!$AA789+'Bet Log'!$AC789+'Bet Log'!$AE789), "", 'Bet Log'!$AA789+'Bet Log'!$AC789+'Bet Log'!$AE789)</f>
        <v>0</v>
      </c>
    </row>
    <row r="790" ht="14.25" customHeight="1">
      <c r="A790" s="92" t="str">
        <f>Games!A787</f>
        <v/>
      </c>
      <c r="B790" s="92" t="str">
        <f>IF('Prediction Log'!B805=0, "",'Prediction Log'!B805)</f>
        <v/>
      </c>
      <c r="C790" s="92" t="str">
        <f>IF('Prediction Log'!C805=0, "",'Prediction Log'!C805)</f>
        <v/>
      </c>
      <c r="D790" s="92" t="str">
        <f>IF('Prediction Log'!D805=0, "",'Prediction Log'!D805)</f>
        <v/>
      </c>
      <c r="E790" s="92" t="str">
        <f>IF('Prediction Log'!E805=0, "",'Prediction Log'!E805)</f>
        <v/>
      </c>
      <c r="F790" s="92" t="str">
        <f>IF('Prediction Log'!I805=0, "",'Prediction Log'!I805)</f>
        <v/>
      </c>
      <c r="G790" s="70" t="str">
        <f>IF(ISBLANK(Games!B787), "",'Prediction Log'!$J805)</f>
        <v/>
      </c>
      <c r="H790" s="93" t="str">
        <f>'Prediction Log'!$K805</f>
        <v/>
      </c>
      <c r="I790" s="92" t="str">
        <f>IF(ISBLANK(Games!M787), "",IF(AND(Games!M787="",Games!N787=""),"",IF(ISTEXT(Games!N787), "Side",Games!M787)))</f>
        <v/>
      </c>
      <c r="J790" s="92" t="str">
        <f>IF(ISBLANK(Games!M787), "",IF('Bet Log'!$I790="Spread", Games!O787, ""))</f>
        <v/>
      </c>
      <c r="K790" s="92" t="str">
        <f>IF(ISBLANK(Games!N787), "",IF(ISTEXT(Games!N787), Games!N787, ""))</f>
        <v/>
      </c>
      <c r="L790" s="92" t="str">
        <f>IF(ISBLANK(Games!Q787), "", Games!Q787)</f>
        <v/>
      </c>
      <c r="M790" s="92"/>
      <c r="N790" s="94"/>
      <c r="O790" s="94"/>
      <c r="P790" s="95"/>
      <c r="Q790" s="95"/>
      <c r="R790" s="95"/>
      <c r="S790" s="95"/>
      <c r="T790" s="96" t="n">
        <f t="shared" si="2"/>
        <v>0</v>
      </c>
      <c r="U790" s="96" t="n">
        <f t="shared" si="3"/>
        <v>0</v>
      </c>
      <c r="V790" s="96" t="n">
        <f t="shared" si="4"/>
        <v>0</v>
      </c>
      <c r="W790" s="96" t="n">
        <f t="shared" si="5"/>
        <v>0</v>
      </c>
      <c r="X790" s="96" t="n">
        <f t="shared" si="6"/>
        <v>0</v>
      </c>
      <c r="Y790" s="96" t="n">
        <f t="shared" si="7"/>
        <v>0</v>
      </c>
      <c r="Z790" s="95" t="str">
        <f>IF(OR(ISBLANK('Prediction Log'!N805),ISBLANK('Bet Log'!$N790)), "", IF('Prediction Log'!W805="Y", "W", "L"))</f>
        <v/>
      </c>
      <c r="AA790" s="96" t="str">
        <f t="shared" si="8"/>
        <v/>
      </c>
      <c r="AB790" s="95"/>
      <c r="AC790" s="96" t="str">
        <f t="shared" si="9"/>
        <v/>
      </c>
      <c r="AD790" s="95"/>
      <c r="AE790" s="92" t="str">
        <f t="shared" si="10"/>
        <v/>
      </c>
      <c r="AF790" s="97" t="n">
        <f>IF(ISERROR('Bet Log'!$AA790+'Bet Log'!$AC790+'Bet Log'!$AE790), "", 'Bet Log'!$AA790+'Bet Log'!$AC790+'Bet Log'!$AE790)</f>
        <v>0</v>
      </c>
    </row>
    <row r="791" ht="14.25" customHeight="1">
      <c r="A791" s="92" t="str">
        <f>Games!A788</f>
        <v/>
      </c>
      <c r="B791" s="92" t="str">
        <f>IF('Prediction Log'!B806=0, "",'Prediction Log'!B806)</f>
        <v/>
      </c>
      <c r="C791" s="92" t="str">
        <f>IF('Prediction Log'!C806=0, "",'Prediction Log'!C806)</f>
        <v/>
      </c>
      <c r="D791" s="92" t="str">
        <f>IF('Prediction Log'!D806=0, "",'Prediction Log'!D806)</f>
        <v/>
      </c>
      <c r="E791" s="92" t="str">
        <f>IF('Prediction Log'!E806=0, "",'Prediction Log'!E806)</f>
        <v/>
      </c>
      <c r="F791" s="92" t="str">
        <f>IF('Prediction Log'!I806=0, "",'Prediction Log'!I806)</f>
        <v/>
      </c>
      <c r="G791" s="70" t="str">
        <f>IF(ISBLANK(Games!B788), "",'Prediction Log'!$J806)</f>
        <v/>
      </c>
      <c r="H791" s="93" t="str">
        <f>'Prediction Log'!$K806</f>
        <v/>
      </c>
      <c r="I791" s="92" t="str">
        <f>IF(ISBLANK(Games!M788), "",IF(AND(Games!M788="",Games!N788=""),"",IF(ISTEXT(Games!N788), "Side",Games!M788)))</f>
        <v/>
      </c>
      <c r="J791" s="92" t="str">
        <f>IF(ISBLANK(Games!M788), "",IF('Bet Log'!$I791="Spread", Games!O788, ""))</f>
        <v/>
      </c>
      <c r="K791" s="92" t="str">
        <f>IF(ISBLANK(Games!N788), "",IF(ISTEXT(Games!N788), Games!N788, ""))</f>
        <v/>
      </c>
      <c r="L791" s="92" t="str">
        <f>IF(ISBLANK(Games!Q788), "", Games!Q788)</f>
        <v/>
      </c>
      <c r="M791" s="92"/>
      <c r="N791" s="94"/>
      <c r="O791" s="94"/>
      <c r="P791" s="95"/>
      <c r="Q791" s="95"/>
      <c r="R791" s="95"/>
      <c r="S791" s="95"/>
      <c r="T791" s="96" t="n">
        <f t="shared" si="2"/>
        <v>0</v>
      </c>
      <c r="U791" s="96" t="n">
        <f t="shared" si="3"/>
        <v>0</v>
      </c>
      <c r="V791" s="96" t="n">
        <f t="shared" si="4"/>
        <v>0</v>
      </c>
      <c r="W791" s="96" t="n">
        <f t="shared" si="5"/>
        <v>0</v>
      </c>
      <c r="X791" s="96" t="n">
        <f t="shared" si="6"/>
        <v>0</v>
      </c>
      <c r="Y791" s="96" t="n">
        <f t="shared" si="7"/>
        <v>0</v>
      </c>
      <c r="Z791" s="95" t="str">
        <f>IF(OR(ISBLANK('Prediction Log'!N806),ISBLANK('Bet Log'!$N791)), "", IF('Prediction Log'!W806="Y", "W", "L"))</f>
        <v/>
      </c>
      <c r="AA791" s="96" t="str">
        <f t="shared" si="8"/>
        <v/>
      </c>
      <c r="AB791" s="95"/>
      <c r="AC791" s="96" t="str">
        <f t="shared" si="9"/>
        <v/>
      </c>
      <c r="AD791" s="95"/>
      <c r="AE791" s="92" t="str">
        <f t="shared" si="10"/>
        <v/>
      </c>
      <c r="AF791" s="97" t="n">
        <f>IF(ISERROR('Bet Log'!$AA791+'Bet Log'!$AC791+'Bet Log'!$AE791), "", 'Bet Log'!$AA791+'Bet Log'!$AC791+'Bet Log'!$AE791)</f>
        <v>0</v>
      </c>
    </row>
    <row r="792" ht="14.25" customHeight="1">
      <c r="A792" s="92" t="str">
        <f>Games!A789</f>
        <v/>
      </c>
      <c r="B792" s="92" t="str">
        <f>IF('Prediction Log'!B807=0, "",'Prediction Log'!B807)</f>
        <v/>
      </c>
      <c r="C792" s="92" t="str">
        <f>IF('Prediction Log'!C807=0, "",'Prediction Log'!C807)</f>
        <v/>
      </c>
      <c r="D792" s="92" t="str">
        <f>IF('Prediction Log'!D807=0, "",'Prediction Log'!D807)</f>
        <v/>
      </c>
      <c r="E792" s="92" t="str">
        <f>IF('Prediction Log'!E807=0, "",'Prediction Log'!E807)</f>
        <v/>
      </c>
      <c r="F792" s="92" t="str">
        <f>IF('Prediction Log'!I807=0, "",'Prediction Log'!I807)</f>
        <v/>
      </c>
      <c r="G792" s="70" t="str">
        <f>IF(ISBLANK(Games!B789), "",'Prediction Log'!$J807)</f>
        <v/>
      </c>
      <c r="H792" s="93" t="str">
        <f>'Prediction Log'!$K807</f>
        <v/>
      </c>
      <c r="I792" s="92" t="str">
        <f>IF(ISBLANK(Games!M789), "",IF(AND(Games!M789="",Games!N789=""),"",IF(ISTEXT(Games!N789), "Side",Games!M789)))</f>
        <v/>
      </c>
      <c r="J792" s="92" t="str">
        <f>IF(ISBLANK(Games!M789), "",IF('Bet Log'!$I792="Spread", Games!O789, ""))</f>
        <v/>
      </c>
      <c r="K792" s="92" t="str">
        <f>IF(ISBLANK(Games!N789), "",IF(ISTEXT(Games!N789), Games!N789, ""))</f>
        <v/>
      </c>
      <c r="L792" s="92" t="str">
        <f>IF(ISBLANK(Games!Q789), "", Games!Q789)</f>
        <v/>
      </c>
      <c r="M792" s="92"/>
      <c r="N792" s="94"/>
      <c r="O792" s="94"/>
      <c r="P792" s="95"/>
      <c r="Q792" s="95"/>
      <c r="R792" s="95"/>
      <c r="S792" s="95"/>
      <c r="T792" s="96" t="n">
        <f t="shared" si="2"/>
        <v>0</v>
      </c>
      <c r="U792" s="96" t="n">
        <f t="shared" si="3"/>
        <v>0</v>
      </c>
      <c r="V792" s="96" t="n">
        <f t="shared" si="4"/>
        <v>0</v>
      </c>
      <c r="W792" s="96" t="n">
        <f t="shared" si="5"/>
        <v>0</v>
      </c>
      <c r="X792" s="96" t="n">
        <f t="shared" si="6"/>
        <v>0</v>
      </c>
      <c r="Y792" s="96" t="n">
        <f t="shared" si="7"/>
        <v>0</v>
      </c>
      <c r="Z792" s="95" t="str">
        <f>IF(OR(ISBLANK('Prediction Log'!N807),ISBLANK('Bet Log'!$N792)), "", IF('Prediction Log'!W807="Y", "W", "L"))</f>
        <v/>
      </c>
      <c r="AA792" s="96" t="str">
        <f t="shared" si="8"/>
        <v/>
      </c>
      <c r="AB792" s="95"/>
      <c r="AC792" s="96" t="str">
        <f t="shared" si="9"/>
        <v/>
      </c>
      <c r="AD792" s="95"/>
      <c r="AE792" s="92" t="str">
        <f t="shared" si="10"/>
        <v/>
      </c>
      <c r="AF792" s="97" t="n">
        <f>IF(ISERROR('Bet Log'!$AA792+'Bet Log'!$AC792+'Bet Log'!$AE792), "", 'Bet Log'!$AA792+'Bet Log'!$AC792+'Bet Log'!$AE792)</f>
        <v>0</v>
      </c>
    </row>
    <row r="793" ht="14.25" customHeight="1">
      <c r="A793" s="92" t="str">
        <f>Games!A790</f>
        <v/>
      </c>
      <c r="B793" s="92" t="str">
        <f>IF('Prediction Log'!B808=0, "",'Prediction Log'!B808)</f>
        <v/>
      </c>
      <c r="C793" s="92" t="str">
        <f>IF('Prediction Log'!C808=0, "",'Prediction Log'!C808)</f>
        <v/>
      </c>
      <c r="D793" s="92" t="str">
        <f>IF('Prediction Log'!D808=0, "",'Prediction Log'!D808)</f>
        <v/>
      </c>
      <c r="E793" s="92" t="str">
        <f>IF('Prediction Log'!E808=0, "",'Prediction Log'!E808)</f>
        <v/>
      </c>
      <c r="F793" s="92" t="str">
        <f>IF('Prediction Log'!I808=0, "",'Prediction Log'!I808)</f>
        <v/>
      </c>
      <c r="G793" s="70" t="str">
        <f>IF(ISBLANK(Games!B790), "",'Prediction Log'!$J808)</f>
        <v/>
      </c>
      <c r="H793" s="93" t="str">
        <f>'Prediction Log'!$K808</f>
        <v/>
      </c>
      <c r="I793" s="92" t="str">
        <f>IF(ISBLANK(Games!M790), "",IF(AND(Games!M790="",Games!N790=""),"",IF(ISTEXT(Games!N790), "Side",Games!M790)))</f>
        <v/>
      </c>
      <c r="J793" s="92" t="str">
        <f>IF(ISBLANK(Games!M790), "",IF('Bet Log'!$I793="Spread", Games!O790, ""))</f>
        <v/>
      </c>
      <c r="K793" s="92" t="str">
        <f>IF(ISBLANK(Games!N790), "",IF(ISTEXT(Games!N790), Games!N790, ""))</f>
        <v/>
      </c>
      <c r="L793" s="92" t="str">
        <f>IF(ISBLANK(Games!Q790), "", Games!Q790)</f>
        <v/>
      </c>
      <c r="M793" s="92"/>
      <c r="N793" s="94"/>
      <c r="O793" s="94"/>
      <c r="P793" s="95"/>
      <c r="Q793" s="95"/>
      <c r="R793" s="95"/>
      <c r="S793" s="95"/>
      <c r="T793" s="96" t="n">
        <f t="shared" si="2"/>
        <v>0</v>
      </c>
      <c r="U793" s="96" t="n">
        <f t="shared" si="3"/>
        <v>0</v>
      </c>
      <c r="V793" s="96" t="n">
        <f t="shared" si="4"/>
        <v>0</v>
      </c>
      <c r="W793" s="96" t="n">
        <f t="shared" si="5"/>
        <v>0</v>
      </c>
      <c r="X793" s="96" t="n">
        <f t="shared" si="6"/>
        <v>0</v>
      </c>
      <c r="Y793" s="96" t="n">
        <f t="shared" si="7"/>
        <v>0</v>
      </c>
      <c r="Z793" s="95" t="str">
        <f>IF(OR(ISBLANK('Prediction Log'!N808),ISBLANK('Bet Log'!$N793)), "", IF('Prediction Log'!W808="Y", "W", "L"))</f>
        <v/>
      </c>
      <c r="AA793" s="96" t="str">
        <f t="shared" si="8"/>
        <v/>
      </c>
      <c r="AB793" s="95"/>
      <c r="AC793" s="96" t="str">
        <f t="shared" si="9"/>
        <v/>
      </c>
      <c r="AD793" s="95"/>
      <c r="AE793" s="92" t="str">
        <f t="shared" si="10"/>
        <v/>
      </c>
      <c r="AF793" s="97" t="n">
        <f>IF(ISERROR('Bet Log'!$AA793+'Bet Log'!$AC793+'Bet Log'!$AE793), "", 'Bet Log'!$AA793+'Bet Log'!$AC793+'Bet Log'!$AE793)</f>
        <v>0</v>
      </c>
    </row>
    <row r="794" ht="14.25" customHeight="1">
      <c r="A794" s="92" t="str">
        <f>Games!A791</f>
        <v/>
      </c>
      <c r="B794" s="92" t="str">
        <f>IF('Prediction Log'!B809=0, "",'Prediction Log'!B809)</f>
        <v/>
      </c>
      <c r="C794" s="92" t="str">
        <f>IF('Prediction Log'!C809=0, "",'Prediction Log'!C809)</f>
        <v/>
      </c>
      <c r="D794" s="92" t="str">
        <f>IF('Prediction Log'!D809=0, "",'Prediction Log'!D809)</f>
        <v/>
      </c>
      <c r="E794" s="92" t="str">
        <f>IF('Prediction Log'!E809=0, "",'Prediction Log'!E809)</f>
        <v/>
      </c>
      <c r="F794" s="92" t="str">
        <f>IF('Prediction Log'!I809=0, "",'Prediction Log'!I809)</f>
        <v/>
      </c>
      <c r="G794" s="70" t="str">
        <f>IF(ISBLANK(Games!B791), "",'Prediction Log'!$J809)</f>
        <v/>
      </c>
      <c r="H794" s="93" t="str">
        <f>'Prediction Log'!$K809</f>
        <v/>
      </c>
      <c r="I794" s="92" t="str">
        <f>IF(ISBLANK(Games!M791), "",IF(AND(Games!M791="",Games!N791=""),"",IF(ISTEXT(Games!N791), "Side",Games!M791)))</f>
        <v/>
      </c>
      <c r="J794" s="92" t="str">
        <f>IF(ISBLANK(Games!M791), "",IF('Bet Log'!$I794="Spread", Games!O791, ""))</f>
        <v/>
      </c>
      <c r="K794" s="92" t="str">
        <f>IF(ISBLANK(Games!N791), "",IF(ISTEXT(Games!N791), Games!N791, ""))</f>
        <v/>
      </c>
      <c r="L794" s="92" t="str">
        <f>IF(ISBLANK(Games!Q791), "", Games!Q791)</f>
        <v/>
      </c>
      <c r="M794" s="92"/>
      <c r="N794" s="94"/>
      <c r="O794" s="94"/>
      <c r="P794" s="95"/>
      <c r="Q794" s="95"/>
      <c r="R794" s="95"/>
      <c r="S794" s="95"/>
      <c r="T794" s="96" t="n">
        <f t="shared" si="2"/>
        <v>0</v>
      </c>
      <c r="U794" s="96" t="n">
        <f t="shared" si="3"/>
        <v>0</v>
      </c>
      <c r="V794" s="96" t="n">
        <f t="shared" si="4"/>
        <v>0</v>
      </c>
      <c r="W794" s="96" t="n">
        <f t="shared" si="5"/>
        <v>0</v>
      </c>
      <c r="X794" s="96" t="n">
        <f t="shared" si="6"/>
        <v>0</v>
      </c>
      <c r="Y794" s="96" t="n">
        <f t="shared" si="7"/>
        <v>0</v>
      </c>
      <c r="Z794" s="95" t="str">
        <f>IF(OR(ISBLANK('Prediction Log'!N809),ISBLANK('Bet Log'!$N794)), "", IF('Prediction Log'!W809="Y", "W", "L"))</f>
        <v/>
      </c>
      <c r="AA794" s="96" t="str">
        <f t="shared" si="8"/>
        <v/>
      </c>
      <c r="AB794" s="95"/>
      <c r="AC794" s="96" t="str">
        <f t="shared" si="9"/>
        <v/>
      </c>
      <c r="AD794" s="95"/>
      <c r="AE794" s="92" t="str">
        <f t="shared" si="10"/>
        <v/>
      </c>
      <c r="AF794" s="97" t="n">
        <f>IF(ISERROR('Bet Log'!$AA794+'Bet Log'!$AC794+'Bet Log'!$AE794), "", 'Bet Log'!$AA794+'Bet Log'!$AC794+'Bet Log'!$AE794)</f>
        <v>0</v>
      </c>
    </row>
    <row r="795" ht="14.25" customHeight="1">
      <c r="A795" s="92" t="str">
        <f>Games!A792</f>
        <v/>
      </c>
      <c r="B795" s="92" t="str">
        <f>IF('Prediction Log'!B810=0, "",'Prediction Log'!B810)</f>
        <v/>
      </c>
      <c r="C795" s="92" t="str">
        <f>IF('Prediction Log'!C810=0, "",'Prediction Log'!C810)</f>
        <v/>
      </c>
      <c r="D795" s="92" t="str">
        <f>IF('Prediction Log'!D810=0, "",'Prediction Log'!D810)</f>
        <v/>
      </c>
      <c r="E795" s="92" t="str">
        <f>IF('Prediction Log'!E810=0, "",'Prediction Log'!E810)</f>
        <v/>
      </c>
      <c r="F795" s="92" t="str">
        <f>IF('Prediction Log'!I810=0, "",'Prediction Log'!I810)</f>
        <v/>
      </c>
      <c r="G795" s="70" t="str">
        <f>IF(ISBLANK(Games!B792), "",'Prediction Log'!$J810)</f>
        <v/>
      </c>
      <c r="H795" s="93" t="str">
        <f>'Prediction Log'!$K810</f>
        <v/>
      </c>
      <c r="I795" s="92" t="str">
        <f>IF(ISBLANK(Games!M792), "",IF(AND(Games!M792="",Games!N792=""),"",IF(ISTEXT(Games!N792), "Side",Games!M792)))</f>
        <v/>
      </c>
      <c r="J795" s="92" t="str">
        <f>IF(ISBLANK(Games!M792), "",IF('Bet Log'!$I795="Spread", Games!O792, ""))</f>
        <v/>
      </c>
      <c r="K795" s="92" t="str">
        <f>IF(ISBLANK(Games!N792), "",IF(ISTEXT(Games!N792), Games!N792, ""))</f>
        <v/>
      </c>
      <c r="L795" s="92" t="str">
        <f>IF(ISBLANK(Games!Q792), "", Games!Q792)</f>
        <v/>
      </c>
      <c r="M795" s="92"/>
      <c r="N795" s="94"/>
      <c r="O795" s="94"/>
      <c r="P795" s="95"/>
      <c r="Q795" s="95"/>
      <c r="R795" s="95"/>
      <c r="S795" s="95"/>
      <c r="T795" s="96" t="n">
        <f t="shared" si="2"/>
        <v>0</v>
      </c>
      <c r="U795" s="96" t="n">
        <f t="shared" si="3"/>
        <v>0</v>
      </c>
      <c r="V795" s="96" t="n">
        <f t="shared" si="4"/>
        <v>0</v>
      </c>
      <c r="W795" s="96" t="n">
        <f t="shared" si="5"/>
        <v>0</v>
      </c>
      <c r="X795" s="96" t="n">
        <f t="shared" si="6"/>
        <v>0</v>
      </c>
      <c r="Y795" s="96" t="n">
        <f t="shared" si="7"/>
        <v>0</v>
      </c>
      <c r="Z795" s="95" t="str">
        <f>IF(OR(ISBLANK('Prediction Log'!N810),ISBLANK('Bet Log'!$N795)), "", IF('Prediction Log'!W810="Y", "W", "L"))</f>
        <v/>
      </c>
      <c r="AA795" s="96" t="str">
        <f t="shared" si="8"/>
        <v/>
      </c>
      <c r="AB795" s="95"/>
      <c r="AC795" s="96" t="str">
        <f t="shared" si="9"/>
        <v/>
      </c>
      <c r="AD795" s="95"/>
      <c r="AE795" s="92" t="str">
        <f t="shared" si="10"/>
        <v/>
      </c>
      <c r="AF795" s="97" t="n">
        <f>IF(ISERROR('Bet Log'!$AA795+'Bet Log'!$AC795+'Bet Log'!$AE795), "", 'Bet Log'!$AA795+'Bet Log'!$AC795+'Bet Log'!$AE795)</f>
        <v>0</v>
      </c>
    </row>
    <row r="796" ht="14.25" customHeight="1">
      <c r="A796" s="92" t="str">
        <f>Games!A793</f>
        <v/>
      </c>
      <c r="B796" s="92" t="str">
        <f>IF('Prediction Log'!B811=0, "",'Prediction Log'!B811)</f>
        <v/>
      </c>
      <c r="C796" s="92" t="str">
        <f>IF('Prediction Log'!C811=0, "",'Prediction Log'!C811)</f>
        <v/>
      </c>
      <c r="D796" s="92" t="str">
        <f>IF('Prediction Log'!D811=0, "",'Prediction Log'!D811)</f>
        <v/>
      </c>
      <c r="E796" s="92" t="str">
        <f>IF('Prediction Log'!E811=0, "",'Prediction Log'!E811)</f>
        <v/>
      </c>
      <c r="F796" s="92" t="str">
        <f>IF('Prediction Log'!I811=0, "",'Prediction Log'!I811)</f>
        <v/>
      </c>
      <c r="G796" s="70" t="str">
        <f>IF(ISBLANK(Games!B793), "",'Prediction Log'!$J811)</f>
        <v/>
      </c>
      <c r="H796" s="93" t="str">
        <f>'Prediction Log'!$K811</f>
        <v/>
      </c>
      <c r="I796" s="92" t="str">
        <f>IF(ISBLANK(Games!M793), "",IF(AND(Games!M793="",Games!N793=""),"",IF(ISTEXT(Games!N793), "Side",Games!M793)))</f>
        <v/>
      </c>
      <c r="J796" s="92" t="str">
        <f>IF(ISBLANK(Games!M793), "",IF('Bet Log'!$I796="Spread", Games!O793, ""))</f>
        <v/>
      </c>
      <c r="K796" s="92" t="str">
        <f>IF(ISBLANK(Games!N793), "",IF(ISTEXT(Games!N793), Games!N793, ""))</f>
        <v/>
      </c>
      <c r="L796" s="92" t="str">
        <f>IF(ISBLANK(Games!Q793), "", Games!Q793)</f>
        <v/>
      </c>
      <c r="M796" s="92"/>
      <c r="N796" s="94"/>
      <c r="O796" s="94"/>
      <c r="P796" s="95"/>
      <c r="Q796" s="95"/>
      <c r="R796" s="95"/>
      <c r="S796" s="95"/>
      <c r="T796" s="96" t="n">
        <f t="shared" si="2"/>
        <v>0</v>
      </c>
      <c r="U796" s="96" t="n">
        <f t="shared" si="3"/>
        <v>0</v>
      </c>
      <c r="V796" s="96" t="n">
        <f t="shared" si="4"/>
        <v>0</v>
      </c>
      <c r="W796" s="96" t="n">
        <f t="shared" si="5"/>
        <v>0</v>
      </c>
      <c r="X796" s="96" t="n">
        <f t="shared" si="6"/>
        <v>0</v>
      </c>
      <c r="Y796" s="96" t="n">
        <f t="shared" si="7"/>
        <v>0</v>
      </c>
      <c r="Z796" s="95" t="str">
        <f>IF(OR(ISBLANK('Prediction Log'!N811),ISBLANK('Bet Log'!$N796)), "", IF('Prediction Log'!W811="Y", "W", "L"))</f>
        <v/>
      </c>
      <c r="AA796" s="96" t="str">
        <f t="shared" si="8"/>
        <v/>
      </c>
      <c r="AB796" s="95"/>
      <c r="AC796" s="96" t="str">
        <f t="shared" si="9"/>
        <v/>
      </c>
      <c r="AD796" s="95"/>
      <c r="AE796" s="92" t="str">
        <f t="shared" si="10"/>
        <v/>
      </c>
      <c r="AF796" s="97" t="n">
        <f>IF(ISERROR('Bet Log'!$AA796+'Bet Log'!$AC796+'Bet Log'!$AE796), "", 'Bet Log'!$AA796+'Bet Log'!$AC796+'Bet Log'!$AE796)</f>
        <v>0</v>
      </c>
    </row>
    <row r="797" ht="14.25" customHeight="1">
      <c r="A797" s="92" t="str">
        <f>Games!A794</f>
        <v/>
      </c>
      <c r="B797" s="92" t="str">
        <f>IF('Prediction Log'!B812=0, "",'Prediction Log'!B812)</f>
        <v/>
      </c>
      <c r="C797" s="92" t="str">
        <f>IF('Prediction Log'!C812=0, "",'Prediction Log'!C812)</f>
        <v/>
      </c>
      <c r="D797" s="92" t="str">
        <f>IF('Prediction Log'!D812=0, "",'Prediction Log'!D812)</f>
        <v/>
      </c>
      <c r="E797" s="92" t="str">
        <f>IF('Prediction Log'!E812=0, "",'Prediction Log'!E812)</f>
        <v/>
      </c>
      <c r="F797" s="92" t="str">
        <f>IF('Prediction Log'!I812=0, "",'Prediction Log'!I812)</f>
        <v/>
      </c>
      <c r="G797" s="70" t="str">
        <f>IF(ISBLANK(Games!B794), "",'Prediction Log'!$J812)</f>
        <v/>
      </c>
      <c r="H797" s="93" t="str">
        <f>'Prediction Log'!$K812</f>
        <v/>
      </c>
      <c r="I797" s="92" t="str">
        <f>IF(ISBLANK(Games!M794), "",IF(AND(Games!M794="",Games!N794=""),"",IF(ISTEXT(Games!N794), "Side",Games!M794)))</f>
        <v/>
      </c>
      <c r="J797" s="92" t="str">
        <f>IF(ISBLANK(Games!M794), "",IF('Bet Log'!$I797="Spread", Games!O794, ""))</f>
        <v/>
      </c>
      <c r="K797" s="92" t="str">
        <f>IF(ISBLANK(Games!N794), "",IF(ISTEXT(Games!N794), Games!N794, ""))</f>
        <v/>
      </c>
      <c r="L797" s="92" t="str">
        <f>IF(ISBLANK(Games!Q794), "", Games!Q794)</f>
        <v/>
      </c>
      <c r="M797" s="92"/>
      <c r="N797" s="94"/>
      <c r="O797" s="94"/>
      <c r="P797" s="95"/>
      <c r="Q797" s="95"/>
      <c r="R797" s="95"/>
      <c r="S797" s="95"/>
      <c r="T797" s="96" t="n">
        <f t="shared" si="2"/>
        <v>0</v>
      </c>
      <c r="U797" s="96" t="n">
        <f t="shared" si="3"/>
        <v>0</v>
      </c>
      <c r="V797" s="96" t="n">
        <f t="shared" si="4"/>
        <v>0</v>
      </c>
      <c r="W797" s="96" t="n">
        <f t="shared" si="5"/>
        <v>0</v>
      </c>
      <c r="X797" s="96" t="n">
        <f t="shared" si="6"/>
        <v>0</v>
      </c>
      <c r="Y797" s="96" t="n">
        <f t="shared" si="7"/>
        <v>0</v>
      </c>
      <c r="Z797" s="95" t="str">
        <f>IF(OR(ISBLANK('Prediction Log'!N812),ISBLANK('Bet Log'!$N797)), "", IF('Prediction Log'!W812="Y", "W", "L"))</f>
        <v/>
      </c>
      <c r="AA797" s="96" t="str">
        <f t="shared" si="8"/>
        <v/>
      </c>
      <c r="AB797" s="95"/>
      <c r="AC797" s="96" t="str">
        <f t="shared" si="9"/>
        <v/>
      </c>
      <c r="AD797" s="95"/>
      <c r="AE797" s="92" t="str">
        <f t="shared" si="10"/>
        <v/>
      </c>
      <c r="AF797" s="97" t="n">
        <f>IF(ISERROR('Bet Log'!$AA797+'Bet Log'!$AC797+'Bet Log'!$AE797), "", 'Bet Log'!$AA797+'Bet Log'!$AC797+'Bet Log'!$AE797)</f>
        <v>0</v>
      </c>
    </row>
    <row r="798" ht="14.25" customHeight="1">
      <c r="A798" s="92" t="str">
        <f>Games!A795</f>
        <v/>
      </c>
      <c r="B798" s="92" t="str">
        <f>IF('Prediction Log'!B813=0, "",'Prediction Log'!B813)</f>
        <v/>
      </c>
      <c r="C798" s="92" t="str">
        <f>IF('Prediction Log'!C813=0, "",'Prediction Log'!C813)</f>
        <v/>
      </c>
      <c r="D798" s="92" t="str">
        <f>IF('Prediction Log'!D813=0, "",'Prediction Log'!D813)</f>
        <v/>
      </c>
      <c r="E798" s="92" t="str">
        <f>IF('Prediction Log'!E813=0, "",'Prediction Log'!E813)</f>
        <v/>
      </c>
      <c r="F798" s="92" t="str">
        <f>IF('Prediction Log'!I813=0, "",'Prediction Log'!I813)</f>
        <v/>
      </c>
      <c r="G798" s="70" t="str">
        <f>IF(ISBLANK(Games!B795), "",'Prediction Log'!$J813)</f>
        <v/>
      </c>
      <c r="H798" s="93" t="str">
        <f>'Prediction Log'!$K813</f>
        <v/>
      </c>
      <c r="I798" s="92" t="str">
        <f>IF(ISBLANK(Games!M795), "",IF(AND(Games!M795="",Games!N795=""),"",IF(ISTEXT(Games!N795), "Side",Games!M795)))</f>
        <v/>
      </c>
      <c r="J798" s="92" t="str">
        <f>IF(ISBLANK(Games!M795), "",IF('Bet Log'!$I798="Spread", Games!O795, ""))</f>
        <v/>
      </c>
      <c r="K798" s="92" t="str">
        <f>IF(ISBLANK(Games!N795), "",IF(ISTEXT(Games!N795), Games!N795, ""))</f>
        <v/>
      </c>
      <c r="L798" s="92" t="str">
        <f>IF(ISBLANK(Games!Q795), "", Games!Q795)</f>
        <v/>
      </c>
      <c r="M798" s="92"/>
      <c r="N798" s="94"/>
      <c r="O798" s="94"/>
      <c r="P798" s="95"/>
      <c r="Q798" s="95"/>
      <c r="R798" s="95"/>
      <c r="S798" s="95"/>
      <c r="T798" s="96" t="n">
        <f t="shared" si="2"/>
        <v>0</v>
      </c>
      <c r="U798" s="96" t="n">
        <f t="shared" si="3"/>
        <v>0</v>
      </c>
      <c r="V798" s="96" t="n">
        <f t="shared" si="4"/>
        <v>0</v>
      </c>
      <c r="W798" s="96" t="n">
        <f t="shared" si="5"/>
        <v>0</v>
      </c>
      <c r="X798" s="96" t="n">
        <f t="shared" si="6"/>
        <v>0</v>
      </c>
      <c r="Y798" s="96" t="n">
        <f t="shared" si="7"/>
        <v>0</v>
      </c>
      <c r="Z798" s="95" t="str">
        <f>IF(OR(ISBLANK('Prediction Log'!N813),ISBLANK('Bet Log'!$N798)), "", IF('Prediction Log'!W813="Y", "W", "L"))</f>
        <v/>
      </c>
      <c r="AA798" s="96" t="str">
        <f t="shared" si="8"/>
        <v/>
      </c>
      <c r="AB798" s="95"/>
      <c r="AC798" s="96" t="str">
        <f t="shared" si="9"/>
        <v/>
      </c>
      <c r="AD798" s="95"/>
      <c r="AE798" s="92" t="str">
        <f t="shared" si="10"/>
        <v/>
      </c>
      <c r="AF798" s="97" t="n">
        <f>IF(ISERROR('Bet Log'!$AA798+'Bet Log'!$AC798+'Bet Log'!$AE798), "", 'Bet Log'!$AA798+'Bet Log'!$AC798+'Bet Log'!$AE798)</f>
        <v>0</v>
      </c>
    </row>
    <row r="799" ht="14.25" customHeight="1">
      <c r="A799" s="92" t="str">
        <f>Games!A796</f>
        <v/>
      </c>
      <c r="B799" s="92" t="str">
        <f>IF('Prediction Log'!B814=0, "",'Prediction Log'!B814)</f>
        <v/>
      </c>
      <c r="C799" s="92" t="str">
        <f>IF('Prediction Log'!C814=0, "",'Prediction Log'!C814)</f>
        <v/>
      </c>
      <c r="D799" s="92" t="str">
        <f>IF('Prediction Log'!D814=0, "",'Prediction Log'!D814)</f>
        <v/>
      </c>
      <c r="E799" s="92" t="str">
        <f>IF('Prediction Log'!E814=0, "",'Prediction Log'!E814)</f>
        <v/>
      </c>
      <c r="F799" s="92" t="str">
        <f>IF('Prediction Log'!I814=0, "",'Prediction Log'!I814)</f>
        <v/>
      </c>
      <c r="G799" s="70" t="str">
        <f>IF(ISBLANK(Games!B796), "",'Prediction Log'!$J814)</f>
        <v/>
      </c>
      <c r="H799" s="93" t="str">
        <f>'Prediction Log'!$K814</f>
        <v/>
      </c>
      <c r="I799" s="92" t="str">
        <f>IF(ISBLANK(Games!M796), "",IF(AND(Games!M796="",Games!N796=""),"",IF(ISTEXT(Games!N796), "Side",Games!M796)))</f>
        <v/>
      </c>
      <c r="J799" s="92" t="str">
        <f>IF(ISBLANK(Games!M796), "",IF('Bet Log'!$I799="Spread", Games!O796, ""))</f>
        <v/>
      </c>
      <c r="K799" s="92" t="str">
        <f>IF(ISBLANK(Games!N796), "",IF(ISTEXT(Games!N796), Games!N796, ""))</f>
        <v/>
      </c>
      <c r="L799" s="92" t="str">
        <f>IF(ISBLANK(Games!Q796), "", Games!Q796)</f>
        <v/>
      </c>
      <c r="M799" s="92"/>
      <c r="N799" s="94"/>
      <c r="O799" s="94"/>
      <c r="P799" s="95"/>
      <c r="Q799" s="95"/>
      <c r="R799" s="95"/>
      <c r="S799" s="95"/>
      <c r="T799" s="96" t="n">
        <f t="shared" si="2"/>
        <v>0</v>
      </c>
      <c r="U799" s="96" t="n">
        <f t="shared" si="3"/>
        <v>0</v>
      </c>
      <c r="V799" s="96" t="n">
        <f t="shared" si="4"/>
        <v>0</v>
      </c>
      <c r="W799" s="96" t="n">
        <f t="shared" si="5"/>
        <v>0</v>
      </c>
      <c r="X799" s="96" t="n">
        <f t="shared" si="6"/>
        <v>0</v>
      </c>
      <c r="Y799" s="96" t="n">
        <f t="shared" si="7"/>
        <v>0</v>
      </c>
      <c r="Z799" s="95" t="str">
        <f>IF(OR(ISBLANK('Prediction Log'!N814),ISBLANK('Bet Log'!$N799)), "", IF('Prediction Log'!W814="Y", "W", "L"))</f>
        <v/>
      </c>
      <c r="AA799" s="96" t="str">
        <f t="shared" si="8"/>
        <v/>
      </c>
      <c r="AB799" s="95"/>
      <c r="AC799" s="96" t="str">
        <f t="shared" si="9"/>
        <v/>
      </c>
      <c r="AD799" s="95"/>
      <c r="AE799" s="92" t="str">
        <f t="shared" si="10"/>
        <v/>
      </c>
      <c r="AF799" s="97" t="n">
        <f>IF(ISERROR('Bet Log'!$AA799+'Bet Log'!$AC799+'Bet Log'!$AE799), "", 'Bet Log'!$AA799+'Bet Log'!$AC799+'Bet Log'!$AE799)</f>
        <v>0</v>
      </c>
    </row>
    <row r="800" ht="14.25" customHeight="1">
      <c r="A800" s="92" t="str">
        <f>Games!A797</f>
        <v/>
      </c>
      <c r="B800" s="92" t="str">
        <f>IF('Prediction Log'!B815=0, "",'Prediction Log'!B815)</f>
        <v/>
      </c>
      <c r="C800" s="92" t="str">
        <f>IF('Prediction Log'!C815=0, "",'Prediction Log'!C815)</f>
        <v/>
      </c>
      <c r="D800" s="92" t="str">
        <f>IF('Prediction Log'!D815=0, "",'Prediction Log'!D815)</f>
        <v/>
      </c>
      <c r="E800" s="92" t="str">
        <f>IF('Prediction Log'!E815=0, "",'Prediction Log'!E815)</f>
        <v/>
      </c>
      <c r="F800" s="92" t="str">
        <f>IF('Prediction Log'!I815=0, "",'Prediction Log'!I815)</f>
        <v/>
      </c>
      <c r="G800" s="70" t="str">
        <f>IF(ISBLANK(Games!B797), "",'Prediction Log'!$J815)</f>
        <v/>
      </c>
      <c r="H800" s="93" t="str">
        <f>'Prediction Log'!$K815</f>
        <v/>
      </c>
      <c r="I800" s="92" t="str">
        <f>IF(ISBLANK(Games!M797), "",IF(AND(Games!M797="",Games!N797=""),"",IF(ISTEXT(Games!N797), "Side",Games!M797)))</f>
        <v/>
      </c>
      <c r="J800" s="92" t="str">
        <f>IF(ISBLANK(Games!M797), "",IF('Bet Log'!$I800="Spread", Games!O797, ""))</f>
        <v/>
      </c>
      <c r="K800" s="92" t="str">
        <f>IF(ISBLANK(Games!N797), "",IF(ISTEXT(Games!N797), Games!N797, ""))</f>
        <v/>
      </c>
      <c r="L800" s="92" t="str">
        <f>IF(ISBLANK(Games!Q797), "", Games!Q797)</f>
        <v/>
      </c>
      <c r="M800" s="92"/>
      <c r="N800" s="94"/>
      <c r="O800" s="94"/>
      <c r="P800" s="95"/>
      <c r="Q800" s="95"/>
      <c r="R800" s="95"/>
      <c r="S800" s="95"/>
      <c r="T800" s="96" t="n">
        <f t="shared" si="2"/>
        <v>0</v>
      </c>
      <c r="U800" s="96" t="n">
        <f t="shared" si="3"/>
        <v>0</v>
      </c>
      <c r="V800" s="96" t="n">
        <f t="shared" si="4"/>
        <v>0</v>
      </c>
      <c r="W800" s="96" t="n">
        <f t="shared" si="5"/>
        <v>0</v>
      </c>
      <c r="X800" s="96" t="n">
        <f t="shared" si="6"/>
        <v>0</v>
      </c>
      <c r="Y800" s="96" t="n">
        <f t="shared" si="7"/>
        <v>0</v>
      </c>
      <c r="Z800" s="95" t="str">
        <f>IF(OR(ISBLANK('Prediction Log'!N815),ISBLANK('Bet Log'!$N800)), "", IF('Prediction Log'!W815="Y", "W", "L"))</f>
        <v/>
      </c>
      <c r="AA800" s="96" t="str">
        <f t="shared" si="8"/>
        <v/>
      </c>
      <c r="AB800" s="95"/>
      <c r="AC800" s="96" t="str">
        <f t="shared" si="9"/>
        <v/>
      </c>
      <c r="AD800" s="95"/>
      <c r="AE800" s="92" t="str">
        <f t="shared" si="10"/>
        <v/>
      </c>
      <c r="AF800" s="97" t="n">
        <f>IF(ISERROR('Bet Log'!$AA800+'Bet Log'!$AC800+'Bet Log'!$AE800), "", 'Bet Log'!$AA800+'Bet Log'!$AC800+'Bet Log'!$AE800)</f>
        <v>0</v>
      </c>
    </row>
    <row r="801" ht="14.25" customHeight="1">
      <c r="A801" s="92" t="str">
        <f>Games!A798</f>
        <v/>
      </c>
      <c r="B801" s="92" t="str">
        <f>IF('Prediction Log'!B816=0, "",'Prediction Log'!B816)</f>
        <v/>
      </c>
      <c r="C801" s="92" t="str">
        <f>IF('Prediction Log'!C816=0, "",'Prediction Log'!C816)</f>
        <v/>
      </c>
      <c r="D801" s="92" t="str">
        <f>IF('Prediction Log'!D816=0, "",'Prediction Log'!D816)</f>
        <v/>
      </c>
      <c r="E801" s="92" t="str">
        <f>IF('Prediction Log'!E816=0, "",'Prediction Log'!E816)</f>
        <v/>
      </c>
      <c r="F801" s="92" t="str">
        <f>IF('Prediction Log'!I816=0, "",'Prediction Log'!I816)</f>
        <v/>
      </c>
      <c r="G801" s="70" t="str">
        <f>IF(ISBLANK(Games!B798), "",'Prediction Log'!$J816)</f>
        <v/>
      </c>
      <c r="H801" s="93" t="str">
        <f>'Prediction Log'!$K816</f>
        <v/>
      </c>
      <c r="I801" s="92" t="str">
        <f>IF(ISBLANK(Games!M798), "",IF(AND(Games!M798="",Games!N798=""),"",IF(ISTEXT(Games!N798), "Side",Games!M798)))</f>
        <v/>
      </c>
      <c r="J801" s="92" t="str">
        <f>IF(ISBLANK(Games!M798), "",IF('Bet Log'!$I801="Spread", Games!O798, ""))</f>
        <v/>
      </c>
      <c r="K801" s="92" t="str">
        <f>IF(ISBLANK(Games!N798), "",IF(ISTEXT(Games!N798), Games!N798, ""))</f>
        <v/>
      </c>
      <c r="L801" s="92" t="str">
        <f>IF(ISBLANK(Games!Q798), "", Games!Q798)</f>
        <v/>
      </c>
      <c r="M801" s="92"/>
      <c r="N801" s="94"/>
      <c r="O801" s="94"/>
      <c r="P801" s="95"/>
      <c r="Q801" s="95"/>
      <c r="R801" s="95"/>
      <c r="S801" s="95"/>
      <c r="T801" s="96" t="n">
        <f t="shared" si="2"/>
        <v>0</v>
      </c>
      <c r="U801" s="96" t="n">
        <f t="shared" si="3"/>
        <v>0</v>
      </c>
      <c r="V801" s="96" t="n">
        <f t="shared" si="4"/>
        <v>0</v>
      </c>
      <c r="W801" s="96" t="n">
        <f t="shared" si="5"/>
        <v>0</v>
      </c>
      <c r="X801" s="96" t="n">
        <f t="shared" si="6"/>
        <v>0</v>
      </c>
      <c r="Y801" s="96" t="n">
        <f t="shared" si="7"/>
        <v>0</v>
      </c>
      <c r="Z801" s="95"/>
      <c r="AA801" s="96" t="str">
        <f t="shared" si="8"/>
        <v/>
      </c>
      <c r="AB801" s="95"/>
      <c r="AC801" s="96" t="str">
        <f t="shared" si="9"/>
        <v/>
      </c>
      <c r="AD801" s="95"/>
      <c r="AE801" s="92" t="str">
        <f t="shared" si="10"/>
        <v/>
      </c>
      <c r="AF801" s="97" t="n">
        <f>IF(ISERROR('Bet Log'!$AA801+'Bet Log'!$AC801+'Bet Log'!$AE801), "", 'Bet Log'!$AA801+'Bet Log'!$AC801+'Bet Log'!$AE801)</f>
        <v>0</v>
      </c>
    </row>
    <row r="802" ht="14.25" customHeight="1">
      <c r="A802" s="92" t="str">
        <f>Games!A799</f>
        <v/>
      </c>
      <c r="B802" s="92" t="str">
        <f>IF('Prediction Log'!B817=0, "",'Prediction Log'!B817)</f>
        <v/>
      </c>
      <c r="C802" s="92" t="str">
        <f>IF('Prediction Log'!C817=0, "",'Prediction Log'!C817)</f>
        <v/>
      </c>
      <c r="D802" s="92" t="str">
        <f>IF('Prediction Log'!D817=0, "",'Prediction Log'!D817)</f>
        <v/>
      </c>
      <c r="E802" s="92" t="str">
        <f>IF('Prediction Log'!E817=0, "",'Prediction Log'!E817)</f>
        <v/>
      </c>
      <c r="F802" s="92" t="str">
        <f>IF('Prediction Log'!I817=0, "",'Prediction Log'!I817)</f>
        <v/>
      </c>
      <c r="G802" s="70" t="str">
        <f>IF(ISBLANK(Games!B799), "",'Prediction Log'!$J817)</f>
        <v/>
      </c>
      <c r="H802" s="93" t="str">
        <f>'Prediction Log'!$K817</f>
        <v/>
      </c>
      <c r="I802" s="92" t="str">
        <f>IF(ISBLANK(Games!M799), "",IF(AND(Games!M799="",Games!N799=""),"",IF(ISTEXT(Games!N799), "Side",Games!M799)))</f>
        <v/>
      </c>
      <c r="J802" s="92" t="str">
        <f>IF(ISBLANK(Games!M799), "",IF('Bet Log'!$I802="Spread", Games!O799, ""))</f>
        <v/>
      </c>
      <c r="K802" s="92" t="str">
        <f>IF(ISBLANK(Games!N799), "",IF(ISTEXT(Games!N799), Games!N799, ""))</f>
        <v/>
      </c>
      <c r="L802" s="92" t="str">
        <f>IF(ISBLANK(Games!Q799), "", Games!Q799)</f>
        <v/>
      </c>
      <c r="M802" s="92"/>
      <c r="N802" s="94"/>
      <c r="O802" s="94"/>
      <c r="P802" s="95"/>
      <c r="Q802" s="95"/>
      <c r="R802" s="95"/>
      <c r="S802" s="95"/>
      <c r="T802" s="96" t="n">
        <f t="shared" si="2"/>
        <v>0</v>
      </c>
      <c r="U802" s="96" t="n">
        <f t="shared" si="3"/>
        <v>0</v>
      </c>
      <c r="V802" s="96" t="n">
        <f t="shared" si="4"/>
        <v>0</v>
      </c>
      <c r="W802" s="96" t="n">
        <f t="shared" si="5"/>
        <v>0</v>
      </c>
      <c r="X802" s="96" t="n">
        <f t="shared" si="6"/>
        <v>0</v>
      </c>
      <c r="Y802" s="96" t="n">
        <f t="shared" si="7"/>
        <v>0</v>
      </c>
      <c r="Z802" s="95"/>
      <c r="AA802" s="96" t="str">
        <f t="shared" si="8"/>
        <v/>
      </c>
      <c r="AB802" s="95"/>
      <c r="AC802" s="96" t="str">
        <f t="shared" si="9"/>
        <v/>
      </c>
      <c r="AD802" s="95"/>
      <c r="AE802" s="92" t="str">
        <f t="shared" si="10"/>
        <v/>
      </c>
      <c r="AF802" s="97" t="n">
        <f>IF(ISERROR('Bet Log'!$AA802+'Bet Log'!$AC802+'Bet Log'!$AE802), "", 'Bet Log'!$AA802+'Bet Log'!$AC802+'Bet Log'!$AE802)</f>
        <v>0</v>
      </c>
    </row>
    <row r="803" ht="14.25" customHeight="1">
      <c r="A803" s="92" t="str">
        <f>Games!A800</f>
        <v/>
      </c>
      <c r="B803" s="92" t="str">
        <f>IF('Prediction Log'!B818=0, "",'Prediction Log'!B818)</f>
        <v/>
      </c>
      <c r="C803" s="92" t="str">
        <f>IF('Prediction Log'!C818=0, "",'Prediction Log'!C818)</f>
        <v/>
      </c>
      <c r="D803" s="92" t="str">
        <f>IF('Prediction Log'!D818=0, "",'Prediction Log'!D818)</f>
        <v/>
      </c>
      <c r="E803" s="92" t="str">
        <f>IF('Prediction Log'!E818=0, "",'Prediction Log'!E818)</f>
        <v/>
      </c>
      <c r="F803" s="92" t="str">
        <f>IF('Prediction Log'!I818=0, "",'Prediction Log'!I818)</f>
        <v/>
      </c>
      <c r="G803" s="70" t="str">
        <f>IF(ISBLANK(Games!B800), "",'Prediction Log'!$J818)</f>
        <v/>
      </c>
      <c r="H803" s="93" t="str">
        <f>'Prediction Log'!$K818</f>
        <v/>
      </c>
      <c r="I803" s="92" t="str">
        <f>IF(ISBLANK(Games!M800), "",IF(AND(Games!M800="",Games!N800=""),"",IF(ISTEXT(Games!N800), "Side",Games!M800)))</f>
        <v/>
      </c>
      <c r="J803" s="92" t="str">
        <f>IF(ISBLANK(Games!M800), "",IF('Bet Log'!$I803="Spread", Games!O800, ""))</f>
        <v/>
      </c>
      <c r="K803" s="92" t="str">
        <f>IF(ISBLANK(Games!N800), "",IF(ISTEXT(Games!N800), Games!N800, ""))</f>
        <v/>
      </c>
      <c r="L803" s="92" t="str">
        <f>IF(ISBLANK(Games!Q800), "", Games!Q800)</f>
        <v/>
      </c>
      <c r="M803" s="92"/>
      <c r="N803" s="94"/>
      <c r="O803" s="94"/>
      <c r="P803" s="95"/>
      <c r="Q803" s="95"/>
      <c r="R803" s="95"/>
      <c r="S803" s="95"/>
      <c r="T803" s="96" t="n">
        <f t="shared" si="2"/>
        <v>0</v>
      </c>
      <c r="U803" s="96" t="n">
        <f t="shared" si="3"/>
        <v>0</v>
      </c>
      <c r="V803" s="96" t="n">
        <f t="shared" si="4"/>
        <v>0</v>
      </c>
      <c r="W803" s="96" t="n">
        <f t="shared" si="5"/>
        <v>0</v>
      </c>
      <c r="X803" s="96" t="n">
        <f t="shared" si="6"/>
        <v>0</v>
      </c>
      <c r="Y803" s="96" t="n">
        <f t="shared" si="7"/>
        <v>0</v>
      </c>
      <c r="Z803" s="95"/>
      <c r="AA803" s="96" t="str">
        <f t="shared" si="8"/>
        <v/>
      </c>
      <c r="AB803" s="95"/>
      <c r="AC803" s="96" t="str">
        <f t="shared" si="9"/>
        <v/>
      </c>
      <c r="AD803" s="95"/>
      <c r="AE803" s="92" t="str">
        <f t="shared" si="10"/>
        <v/>
      </c>
      <c r="AF803" s="97" t="n">
        <f>IF(ISERROR('Bet Log'!$AA803+'Bet Log'!$AC803+'Bet Log'!$AE803), "", 'Bet Log'!$AA803+'Bet Log'!$AC803+'Bet Log'!$AE803)</f>
        <v>0</v>
      </c>
    </row>
    <row r="804" ht="14.25" customHeight="1">
      <c r="A804" s="92" t="str">
        <f>Games!A801</f>
        <v/>
      </c>
      <c r="B804" s="92" t="str">
        <f>IF('Prediction Log'!B819=0, "",'Prediction Log'!B819)</f>
        <v/>
      </c>
      <c r="C804" s="92" t="str">
        <f>IF('Prediction Log'!C819=0, "",'Prediction Log'!C819)</f>
        <v/>
      </c>
      <c r="D804" s="92" t="str">
        <f>IF('Prediction Log'!D819=0, "",'Prediction Log'!D819)</f>
        <v/>
      </c>
      <c r="E804" s="92" t="str">
        <f>IF('Prediction Log'!E819=0, "",'Prediction Log'!E819)</f>
        <v/>
      </c>
      <c r="F804" s="92" t="str">
        <f>IF('Prediction Log'!I819=0, "",'Prediction Log'!I819)</f>
        <v/>
      </c>
      <c r="G804" s="70" t="str">
        <f>IF(ISBLANK(Games!B801), "",'Prediction Log'!$J819)</f>
        <v/>
      </c>
      <c r="H804" s="93" t="str">
        <f>'Prediction Log'!$K819</f>
        <v/>
      </c>
      <c r="I804" s="92" t="str">
        <f>IF(ISBLANK(Games!M801), "",IF(AND(Games!M801="",Games!N801=""),"",IF(ISTEXT(Games!N801), "Side",Games!M801)))</f>
        <v/>
      </c>
      <c r="J804" s="92" t="str">
        <f>IF(ISBLANK(Games!M801), "",IF('Bet Log'!$I804="Spread", Games!O801, ""))</f>
        <v/>
      </c>
      <c r="K804" s="92" t="str">
        <f>IF(ISBLANK(Games!N801), "",IF(ISTEXT(Games!N801), Games!N801, ""))</f>
        <v/>
      </c>
      <c r="L804" s="92" t="str">
        <f>IF(ISBLANK(Games!Q801), "", Games!Q801)</f>
        <v/>
      </c>
      <c r="M804" s="92"/>
      <c r="N804" s="94"/>
      <c r="O804" s="94"/>
      <c r="P804" s="95"/>
      <c r="Q804" s="95"/>
      <c r="R804" s="95"/>
      <c r="S804" s="95"/>
      <c r="T804" s="96" t="n">
        <f t="shared" si="2"/>
        <v>0</v>
      </c>
      <c r="U804" s="96" t="n">
        <f t="shared" si="3"/>
        <v>0</v>
      </c>
      <c r="V804" s="96" t="n">
        <f t="shared" si="4"/>
        <v>0</v>
      </c>
      <c r="W804" s="96" t="n">
        <f t="shared" si="5"/>
        <v>0</v>
      </c>
      <c r="X804" s="96" t="n">
        <f t="shared" si="6"/>
        <v>0</v>
      </c>
      <c r="Y804" s="96" t="n">
        <f t="shared" si="7"/>
        <v>0</v>
      </c>
      <c r="Z804" s="95"/>
      <c r="AA804" s="96" t="str">
        <f t="shared" si="8"/>
        <v/>
      </c>
      <c r="AB804" s="95"/>
      <c r="AC804" s="96" t="str">
        <f t="shared" si="9"/>
        <v/>
      </c>
      <c r="AD804" s="95"/>
      <c r="AE804" s="92" t="str">
        <f t="shared" si="10"/>
        <v/>
      </c>
      <c r="AF804" s="97" t="n">
        <f>IF(ISERROR('Bet Log'!$AA804+'Bet Log'!$AC804+'Bet Log'!$AE804), "", 'Bet Log'!$AA804+'Bet Log'!$AC804+'Bet Log'!$AE804)</f>
        <v>0</v>
      </c>
    </row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1:D1"/>
    <mergeCell ref="E1:H1"/>
    <mergeCell ref="I1:L1"/>
  </mergeCells>
  <dataValidations count="2">
    <dataValidation type="list" allowBlank="1" showErrorMessage="1" sqref="Z6:Z800">
      <formula1>$A$2:$B$2+$C$4</formula1>
    </dataValidation>
    <dataValidation type="list" allowBlank="1" showErrorMessage="1" sqref="Z801:Z804 AB6:AB804">
      <formula1>$A$2:$B$2</formula1>
    </dataValidation>
  </dataValidations>
  <pageMargins bottom="0.75" footer="0.0" header="0.0" left="0.7" right="0.7" top="0.75"/>
  <pageSetup paperSize="9" orientation="portrait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3.86" hidden="0" customWidth="1"/>
    <col min="2" max="2" width="13.86" hidden="0" customWidth="1"/>
    <col min="3" max="3" width="13.86" hidden="0" customWidth="1"/>
    <col min="4" max="4" width="9.71" hidden="0" customWidth="1"/>
    <col min="5" max="5" width="9.71" hidden="0" customWidth="1"/>
    <col min="6" max="6" width="19.29" hidden="0" customWidth="1"/>
    <col min="7" max="7" width="14.29" hidden="0" customWidth="1"/>
    <col min="8" max="8" width="14.29" hidden="1" customWidth="1"/>
    <col min="9" max="9" width="13.86" hidden="1" customWidth="1"/>
    <col min="10" max="10" width="13.86" hidden="0" customWidth="1"/>
    <col min="11" max="11" width="18.29" hidden="1" customWidth="1"/>
    <col min="12" max="12" width="18.29" hidden="1" customWidth="1"/>
    <col min="13" max="13" width="18.29" hidden="1" customWidth="1"/>
    <col min="14" max="14" width="11" hidden="0" customWidth="1"/>
    <col min="15" max="15" width="11" hidden="0" customWidth="1"/>
    <col min="16" max="16" width="11" hidden="1" customWidth="1"/>
    <col min="17" max="17" width="16.71" hidden="0" customWidth="1"/>
    <col min="18" max="18" width="15" hidden="0" customWidth="1"/>
    <col min="19" max="19" width="11" hidden="0" customWidth="1"/>
    <col min="20" max="20" width="11" hidden="1" customWidth="1"/>
    <col min="21" max="21" width="11" hidden="0" customWidth="1"/>
    <col min="22" max="22" width="11" hidden="0" customWidth="1"/>
    <col min="23" max="23" width="11" hidden="0" customWidth="1"/>
    <col min="24" max="24" width="11" hidden="0" customWidth="1"/>
    <col min="25" max="25" width="11" hidden="0" customWidth="1"/>
    <col min="26" max="26" width="11" hidden="0" customWidth="1"/>
    <col min="27" max="27" width="11" hidden="1" customWidth="1"/>
    <col min="28" max="28" width="11" hidden="1" customWidth="1"/>
    <col min="29" max="29" width="11" hidden="0" customWidth="1"/>
    <col min="30" max="30" width="11" hidden="0" customWidth="1"/>
    <col min="31" max="31" width="11" hidden="0" customWidth="1"/>
    <col min="32" max="32" width="11" hidden="0" customWidth="1"/>
    <col min="33" max="33" width="11" hidden="0" customWidth="1"/>
    <col min="34" max="34" width="11" hidden="0" customWidth="1"/>
    <col min="35" max="35" width="15.57" hidden="1" customWidth="1"/>
    <col min="36" max="36" width="15.57" hidden="1" customWidth="1"/>
    <col min="37" max="37" width="15.57" hidden="1" customWidth="1"/>
    <col min="38" max="38" width="15.57" hidden="1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7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</cols>
  <sheetData>
    <row r="1" ht="32.25" customHeight="1">
      <c r="A1" s="102" t="s">
        <v>0</v>
      </c>
      <c r="B1" s="102" t="s">
        <v>1</v>
      </c>
      <c r="C1" s="102" t="s">
        <v>3</v>
      </c>
      <c r="D1" s="102" t="s">
        <v>4</v>
      </c>
      <c r="E1" s="102" t="s">
        <v>5</v>
      </c>
      <c r="F1" s="102" t="s">
        <v>231</v>
      </c>
      <c r="G1" s="102" t="s">
        <v>232</v>
      </c>
      <c r="H1" s="102" t="s">
        <v>7</v>
      </c>
      <c r="I1" s="102" t="s">
        <v>10</v>
      </c>
      <c r="J1" s="102" t="s">
        <v>233</v>
      </c>
      <c r="K1" s="102" t="s">
        <v>11</v>
      </c>
      <c r="L1" s="102" t="s">
        <v>13</v>
      </c>
      <c r="M1" s="102" t="s">
        <v>211</v>
      </c>
      <c r="N1" s="87" t="s">
        <v>212</v>
      </c>
      <c r="O1" s="87" t="s">
        <v>213</v>
      </c>
      <c r="P1" s="87" t="s">
        <v>214</v>
      </c>
      <c r="Q1" s="87" t="s">
        <v>234</v>
      </c>
      <c r="R1" s="87" t="s">
        <v>235</v>
      </c>
      <c r="S1" s="87" t="s">
        <v>216</v>
      </c>
      <c r="T1" s="87" t="s">
        <v>217</v>
      </c>
      <c r="U1" s="104" t="s">
        <v>236</v>
      </c>
      <c r="V1" s="105" t="s">
        <v>237</v>
      </c>
      <c r="W1" s="104" t="s">
        <v>238</v>
      </c>
      <c r="X1" s="105" t="s">
        <v>239</v>
      </c>
      <c r="Y1" s="104" t="s">
        <v>220</v>
      </c>
      <c r="Z1" s="104" t="s">
        <v>221</v>
      </c>
      <c r="AA1" s="88" t="s">
        <v>222</v>
      </c>
      <c r="AB1" s="88" t="s">
        <v>223</v>
      </c>
      <c r="AC1" s="106" t="s">
        <v>240</v>
      </c>
      <c r="AD1" s="107" t="s">
        <v>241</v>
      </c>
      <c r="AE1" s="108" t="s">
        <v>242</v>
      </c>
      <c r="AF1" s="109" t="s">
        <v>243</v>
      </c>
      <c r="AG1" s="106" t="s">
        <v>226</v>
      </c>
      <c r="AH1" s="106" t="s">
        <v>227</v>
      </c>
      <c r="AI1" s="89" t="s">
        <v>228</v>
      </c>
      <c r="AJ1" s="89" t="s">
        <v>229</v>
      </c>
      <c r="AK1" s="91" t="s">
        <v>244</v>
      </c>
      <c r="AL1" s="91" t="s">
        <v>245</v>
      </c>
      <c r="AN1" s="98" t="s">
        <v>246</v>
      </c>
      <c r="AO1" s="37"/>
      <c r="AP1" s="37"/>
      <c r="AQ1" s="37"/>
      <c r="AS1" s="98" t="s">
        <v>247</v>
      </c>
      <c r="AT1" s="37"/>
      <c r="AU1" s="37"/>
      <c r="AV1" s="37"/>
    </row>
    <row r="2" ht="14.25" customHeight="1">
      <c r="A2" s="92" t="n">
        <f>Games!A2</f>
        <v>8</v>
      </c>
      <c r="B2" s="92" t="str">
        <f>IF('Prediction Log'!B21=0, "",'Prediction Log'!B21)</f>
        <v>Temple</v>
      </c>
      <c r="C2" s="92" t="str">
        <f>IF('Prediction Log'!C21=0, "",'Prediction Log'!C21)</f>
        <v>SMU</v>
      </c>
      <c r="D2" s="92" t="n">
        <f>IF('Prediction Log'!D21=0, "",'Prediction Log'!D21)</f>
        <v>24</v>
      </c>
      <c r="E2" s="92" t="n">
        <f>IF('Prediction Log'!E21=0, "",'Prediction Log'!E21)</f>
        <v>45.3</v>
      </c>
      <c r="F2" s="92" t="str">
        <f>IF('Prediction Log'!I21=0, "",'Prediction Log'!I21)</f>
        <v>SMU</v>
      </c>
      <c r="G2" s="70" t="str">
        <f>IF(ISBLANK(Games!B2), "",'Prediction Log'!$J21)</f>
        <v>SMU</v>
      </c>
      <c r="H2" s="93" t="n">
        <f>'Prediction Log'!$K21</f>
        <v>0.999835</v>
      </c>
      <c r="I2" s="92" t="str">
        <f>IF(ISBLANK(Games!M2), "",IF(AND(Games!M2="",Games!N2=""),"",IF(ISTEXT(Games!N2), "Side",Games!M2)))</f>
        <v/>
      </c>
      <c r="J2" s="92" t="str">
        <f>IF(ISBLANK(Games!B2), "",IF(Games!K2="Y", Games!B2, Games!E2))</f>
        <v>SMU</v>
      </c>
      <c r="K2" s="92" t="str">
        <f>Games!I2</f>
        <v>SMU</v>
      </c>
      <c r="L2" s="92" t="n">
        <f>IF(ISBLANK(Games!G2), "",Games!G2)</f>
        <v>24</v>
      </c>
      <c r="M2" s="92"/>
      <c r="N2" s="110" t="str">
        <f>IF(ISBLANK('Performance vs Market'!$Q2), "", 1)</f>
        <v/>
      </c>
      <c r="O2" s="110" t="str">
        <f>IF(ISBLANK('Performance vs Market'!$S2), "", 1)</f>
        <v/>
      </c>
      <c r="P2" s="95"/>
      <c r="Q2" s="95"/>
      <c r="R2" s="95" t="str">
        <f>IF(ISBLANK('Performance vs Market'!$Q2), "",IF('Performance vs Market'!$F2='Performance vs Market'!$G2, 'Performance vs Market'!$Q2, ""))</f>
        <v/>
      </c>
      <c r="S2" s="95"/>
      <c r="T2" s="95"/>
      <c r="U2" s="111" t="str">
        <f>IF(ISBLANK('Performance vs Market'!$Q2), "",N2+IF(Q2&lt;0, (N2/(Q2/-100)), N2*(Q2/100)))</f>
        <v/>
      </c>
      <c r="V2" s="112" t="n">
        <f>IFERROR(IF(ISBLANK('Performance vs Market'!$R2), "",N2+IF(R2&lt;0, (N2/(R2/-100)), N2*(R2/100))),"")</f>
        <v>0</v>
      </c>
      <c r="W2" s="111" t="n">
        <f t="shared" ref="W2:W800" si="1">IFERROR(U2-N2, "")</f>
        <v>0</v>
      </c>
      <c r="X2" s="112" t="n">
        <f t="shared" ref="X2:X800" si="2">IFERROR(V2-N2, "")</f>
        <v>0</v>
      </c>
      <c r="Y2" s="111" t="str">
        <f>IF(ISBLANK('Performance vs Market'!$S2), "",O2+IF(S2&lt;0, (O2/(S2/-100)), O2*(S2/100)))</f>
        <v/>
      </c>
      <c r="Z2" s="111" t="n">
        <f t="shared" ref="Z2:Z800" si="3">IFERROR(Y2-O2, "")</f>
        <v>0</v>
      </c>
      <c r="AA2" s="96" t="n">
        <f t="shared" ref="AA2:AA800" si="4">P2+IF(T2&lt;0, (P2/(T2/-100)), P2*(T2/100))</f>
        <v>0</v>
      </c>
      <c r="AB2" s="96" t="n">
        <f t="shared" ref="AB2:AB800" si="5">T2-P2</f>
        <v>0</v>
      </c>
      <c r="AC2" s="113" t="str">
        <f>IF('Prediction Log'!$W21="Y", "W", IF('Prediction Log'!$W21="N","L",""))</f>
        <v>W</v>
      </c>
      <c r="AD2" s="114" t="str">
        <f>IF('Prediction Log'!$Y21="Y", "W", IF('Prediction Log'!$Y21="N","L",""))</f>
        <v>W</v>
      </c>
      <c r="AE2" s="115" t="str">
        <f>IF(ISBLANK('Performance vs Market'!$Q2), "",IF(AC2="W", W2, IF(AC2="L",-N2, "")))</f>
        <v/>
      </c>
      <c r="AF2" s="116" t="n">
        <f>IFERROR((IF(ISERR('Performance vs Market'!$V2), "",IF(AD2="W", X2, IF(AD2="L",-N2, "")))), "")</f>
        <v>0</v>
      </c>
      <c r="AG2" s="113" t="str">
        <f>IF('Prediction Log'!$X21="Y", "W", IF('Prediction Log'!$X21="N", "L", ""))</f>
        <v>W</v>
      </c>
      <c r="AH2" s="115" t="str">
        <f>IF(ISBLANK('Performance vs Market'!$S2), "",IF(AG2="W", Z2, IF(AG2="L",-O2, "")))</f>
        <v/>
      </c>
      <c r="AI2" s="117"/>
      <c r="AJ2" s="15" t="str">
        <f t="shared" ref="AJ2:AJ800" si="6">IF(AI2="W", AB2, IF(AI2="L",-S2, ""))</f>
        <v/>
      </c>
      <c r="AK2" s="118" t="n">
        <f>IF(ISERROR('Performance vs Market'!$AE2+'Performance vs Market'!$AH2+'Performance vs Market'!$AJ2), "", 'Performance vs Market'!$AE2+'Performance vs Market'!$AH2+'Performance vs Market'!$AJ2)</f>
        <v>0</v>
      </c>
      <c r="AL2" s="119" t="n">
        <f>IF(ISERROR('Performance vs Market'!$AF2+'Performance vs Market'!$AH2+'Performance vs Market'!$AJ2), "", 'Performance vs Market'!$AF2+'Performance vs Market'!$AH2+'Performance vs Market'!$AJ2)</f>
        <v>0</v>
      </c>
      <c r="AN2" s="10" t="s">
        <v>161</v>
      </c>
      <c r="AO2" s="10" t="s">
        <v>162</v>
      </c>
      <c r="AP2" s="14" t="s">
        <v>163</v>
      </c>
      <c r="AQ2" s="14" t="s">
        <v>208</v>
      </c>
      <c r="AS2" s="10" t="s">
        <v>161</v>
      </c>
      <c r="AT2" s="10" t="s">
        <v>162</v>
      </c>
      <c r="AU2" s="14" t="s">
        <v>163</v>
      </c>
      <c r="AV2" s="14" t="s">
        <v>208</v>
      </c>
    </row>
    <row r="3" ht="14.25" customHeight="1">
      <c r="A3" s="92" t="n">
        <f>Games!A3</f>
        <v>8</v>
      </c>
      <c r="B3" s="92" t="str">
        <f>IF('Prediction Log'!B22=0, "",'Prediction Log'!B22)</f>
        <v>Ohio State</v>
      </c>
      <c r="C3" s="92" t="str">
        <f>IF('Prediction Log'!C22=0, "",'Prediction Log'!C22)</f>
        <v>Penn State</v>
      </c>
      <c r="D3" s="92" t="n">
        <f>IF('Prediction Log'!D22=0, "",'Prediction Log'!D22)</f>
        <v>-5.5</v>
      </c>
      <c r="E3" s="92" t="n">
        <f>IF('Prediction Log'!E22=0, "",'Prediction Log'!E22)</f>
        <v>-8.2</v>
      </c>
      <c r="F3" s="92" t="str">
        <f>IF('Prediction Log'!I22=0, "",'Prediction Log'!I22)</f>
        <v>Ohio State</v>
      </c>
      <c r="G3" s="70" t="str">
        <f>IF(ISBLANK(Games!B3), "",'Prediction Log'!$J22)</f>
        <v>Ohio State</v>
      </c>
      <c r="H3" s="93" t="n">
        <f>'Prediction Log'!$K22</f>
        <v>0.959652</v>
      </c>
      <c r="I3" s="92" t="str">
        <f>IF(ISBLANK(Games!M3), "",IF(AND(Games!M3="",Games!N3=""),"",IF(ISTEXT(Games!N3), "Side",Games!M3)))</f>
        <v/>
      </c>
      <c r="J3" s="92" t="str">
        <f>IF(ISBLANK(Games!B3), "",IF(Games!K3="Y", Games!B3, Games!E3))</f>
        <v>Ohio State</v>
      </c>
      <c r="K3" s="92" t="str">
        <f>Games!I3</f>
        <v>Ohio State</v>
      </c>
      <c r="L3" s="92" t="n">
        <f>IF(ISBLANK(Games!G3), "",Games!G3)</f>
        <v>-5.5</v>
      </c>
      <c r="M3" s="92"/>
      <c r="N3" s="110" t="str">
        <f>IF(ISBLANK('Performance vs Market'!$Q3), "", 1)</f>
        <v/>
      </c>
      <c r="O3" s="110" t="str">
        <f>IF(ISBLANK('Performance vs Market'!$S3), "", 1)</f>
        <v/>
      </c>
      <c r="P3" s="95"/>
      <c r="Q3" s="95"/>
      <c r="R3" s="95" t="str">
        <f>IF(ISBLANK('Performance vs Market'!$Q3), "",IF('Performance vs Market'!$F3='Performance vs Market'!$G3, 'Performance vs Market'!$Q3, ""))</f>
        <v/>
      </c>
      <c r="S3" s="95"/>
      <c r="T3" s="95"/>
      <c r="U3" s="111" t="str">
        <f>IF(ISBLANK('Performance vs Market'!$Q3), "",N3+IF(Q3&lt;0, (N3/(Q3/-100)), N3*(Q3/100)))</f>
        <v/>
      </c>
      <c r="V3" s="112" t="n">
        <f>IFERROR(IF(ISBLANK('Performance vs Market'!$R3), "",N3+IF(R3&lt;0, (N3/(R3/-100)), N3*(R3/100))),"")</f>
        <v>0</v>
      </c>
      <c r="W3" s="111" t="n">
        <f t="shared" si="1"/>
        <v>0</v>
      </c>
      <c r="X3" s="112" t="n">
        <f t="shared" si="2"/>
        <v>0</v>
      </c>
      <c r="Y3" s="111" t="str">
        <f>IF(ISBLANK('Performance vs Market'!$S3), "",O3+IF(S3&lt;0, (O3/(S3/-100)), O3*(S3/100)))</f>
        <v/>
      </c>
      <c r="Z3" s="111" t="n">
        <f t="shared" si="3"/>
        <v>0</v>
      </c>
      <c r="AA3" s="96" t="n">
        <f t="shared" si="4"/>
        <v>0</v>
      </c>
      <c r="AB3" s="96" t="n">
        <f t="shared" si="5"/>
        <v>0</v>
      </c>
      <c r="AC3" s="113" t="str">
        <f>IF('Prediction Log'!$W22="Y", "W", IF('Prediction Log'!$W22="N","L",""))</f>
        <v>W</v>
      </c>
      <c r="AD3" s="114" t="str">
        <f>IF('Prediction Log'!$Y22="Y", "W", IF('Prediction Log'!$Y22="N","L",""))</f>
        <v>W</v>
      </c>
      <c r="AE3" s="115" t="str">
        <f>IF(ISBLANK('Performance vs Market'!$Q3), "",IF(AC3="W", W3, IF(AC3="L",-N3, "")))</f>
        <v/>
      </c>
      <c r="AF3" s="116" t="n">
        <f>IFERROR((IF(ISERR('Performance vs Market'!$V3), "",IF(AD3="W", X3, IF(AD3="L",-N3, "")))), "")</f>
        <v>0</v>
      </c>
      <c r="AG3" s="113" t="str">
        <f>IF('Prediction Log'!$X22="Y", "W", IF('Prediction Log'!$X22="N", "L", ""))</f>
        <v>W</v>
      </c>
      <c r="AH3" s="115" t="str">
        <f>IF(ISBLANK('Performance vs Market'!$S3), "",IF(AG3="W", Z3, IF(AG3="L",-O3, "")))</f>
        <v/>
      </c>
      <c r="AI3" s="117"/>
      <c r="AJ3" s="15" t="str">
        <f t="shared" si="6"/>
        <v/>
      </c>
      <c r="AK3" s="118" t="n">
        <f>IF(ISERROR('Performance vs Market'!$AE3+'Performance vs Market'!$AH3+'Performance vs Market'!$AJ3), "", 'Performance vs Market'!$AE3+'Performance vs Market'!$AH3+'Performance vs Market'!$AJ3)</f>
        <v>0</v>
      </c>
      <c r="AL3" s="119" t="n">
        <f>IF(ISERROR('Performance vs Market'!$AF3+'Performance vs Market'!$AH3+'Performance vs Market'!$AJ3), "", 'Performance vs Market'!$AF3+'Performance vs Market'!$AH3+'Performance vs Market'!$AJ3)</f>
        <v>0</v>
      </c>
      <c r="AN3" s="14" t="n">
        <f>COUNTIF($AC$2:$AC$1048576, "W")</f>
        <v>246</v>
      </c>
      <c r="AO3" s="14" t="n">
        <f>COUNTIF($AC$2:$AC$1048576, "L")</f>
        <v>92</v>
      </c>
      <c r="AP3" s="34" t="n">
        <f>AN3/SUM(AN3:AO3)</f>
        <v>0.7278106509</v>
      </c>
      <c r="AQ3" s="101" t="n">
        <f>SUM(AE2:AE1048576)</f>
        <v>1.433579625</v>
      </c>
      <c r="AS3" s="14" t="n">
        <f>COUNTIF($AD$2:$AD$1048576, "W")</f>
        <v>250</v>
      </c>
      <c r="AT3" s="14" t="n">
        <f>COUNTIF($AD$2:$AD$1048576, "L")</f>
        <v>88</v>
      </c>
      <c r="AU3" s="34" t="n">
        <f>AS3/SUM(AS3:AT3)</f>
        <v>0.7396449704</v>
      </c>
      <c r="AV3" s="101" t="n">
        <f>SUM(AF2:AF1048576)</f>
        <v>-1.31229339</v>
      </c>
    </row>
    <row r="4" ht="14.25" customHeight="1">
      <c r="A4" s="92" t="n">
        <f>Games!A4</f>
        <v>8</v>
      </c>
      <c r="B4" s="92" t="str">
        <f>IF('Prediction Log'!B23=0, "",'Prediction Log'!B23)</f>
        <v>Oklahoma</v>
      </c>
      <c r="C4" s="92" t="str">
        <f>IF('Prediction Log'!C23=0, "",'Prediction Log'!C23)</f>
        <v>UCF</v>
      </c>
      <c r="D4" s="92" t="n">
        <f>IF('Prediction Log'!D23=0, "",'Prediction Log'!D23)</f>
        <v>-17.5</v>
      </c>
      <c r="E4" s="92" t="n">
        <f>IF('Prediction Log'!E23=0, "",'Prediction Log'!E23)</f>
        <v>-23.3</v>
      </c>
      <c r="F4" s="92" t="str">
        <f>IF('Prediction Log'!I23=0, "",'Prediction Log'!I23)</f>
        <v>Oklahoma</v>
      </c>
      <c r="G4" s="70" t="str">
        <f>IF(ISBLANK(Games!B4), "",'Prediction Log'!$J23)</f>
        <v>Oklahoma</v>
      </c>
      <c r="H4" s="93" t="n">
        <f>'Prediction Log'!$K23</f>
        <v>0.99889</v>
      </c>
      <c r="I4" s="92" t="str">
        <f>IF(ISBLANK(Games!M4), "",IF(AND(Games!M4="",Games!N4=""),"",IF(ISTEXT(Games!N4), "Side",Games!M4)))</f>
        <v/>
      </c>
      <c r="J4" s="92" t="str">
        <f>IF(ISBLANK(Games!B4), "",IF(Games!K4="Y", Games!B4, Games!E4))</f>
        <v>Oklahoma</v>
      </c>
      <c r="K4" s="92" t="str">
        <f>Games!I4</f>
        <v>Oklahoma</v>
      </c>
      <c r="L4" s="92" t="n">
        <f>IF(ISBLANK(Games!G4), "",Games!G4)</f>
        <v>-17.5</v>
      </c>
      <c r="M4" s="92"/>
      <c r="N4" s="110" t="str">
        <f>IF(ISBLANK('Performance vs Market'!$Q4), "", 1)</f>
        <v/>
      </c>
      <c r="O4" s="110" t="str">
        <f>IF(ISBLANK('Performance vs Market'!$S4), "", 1)</f>
        <v/>
      </c>
      <c r="P4" s="95"/>
      <c r="Q4" s="95"/>
      <c r="R4" s="95" t="str">
        <f>IF(ISBLANK('Performance vs Market'!$Q4), "",IF('Performance vs Market'!$F4='Performance vs Market'!$G4, 'Performance vs Market'!$Q4, ""))</f>
        <v/>
      </c>
      <c r="S4" s="95"/>
      <c r="T4" s="95"/>
      <c r="U4" s="111" t="str">
        <f>IF(ISBLANK('Performance vs Market'!$Q4), "",N4+IF(Q4&lt;0, (N4/(Q4/-100)), N4*(Q4/100)))</f>
        <v/>
      </c>
      <c r="V4" s="112" t="n">
        <f>IFERROR(IF(ISBLANK('Performance vs Market'!$R4), "",N4+IF(R4&lt;0, (N4/(R4/-100)), N4*(R4/100))),"")</f>
        <v>0</v>
      </c>
      <c r="W4" s="111" t="n">
        <f t="shared" si="1"/>
        <v>0</v>
      </c>
      <c r="X4" s="112" t="n">
        <f t="shared" si="2"/>
        <v>0</v>
      </c>
      <c r="Y4" s="111" t="str">
        <f>IF(ISBLANK('Performance vs Market'!$S4), "",O4+IF(S4&lt;0, (O4/(S4/-100)), O4*(S4/100)))</f>
        <v/>
      </c>
      <c r="Z4" s="111" t="n">
        <f t="shared" si="3"/>
        <v>0</v>
      </c>
      <c r="AA4" s="96" t="n">
        <f t="shared" si="4"/>
        <v>0</v>
      </c>
      <c r="AB4" s="96" t="n">
        <f t="shared" si="5"/>
        <v>0</v>
      </c>
      <c r="AC4" s="113" t="str">
        <f>IF('Prediction Log'!$W23="Y", "W", IF('Prediction Log'!$W23="N","L",""))</f>
        <v>W</v>
      </c>
      <c r="AD4" s="114" t="str">
        <f>IF('Prediction Log'!$Y23="Y", "W", IF('Prediction Log'!$Y23="N","L",""))</f>
        <v>W</v>
      </c>
      <c r="AE4" s="115" t="str">
        <f>IF(ISBLANK('Performance vs Market'!$Q4), "",IF(AC4="W", W4, IF(AC4="L",-N4, "")))</f>
        <v/>
      </c>
      <c r="AF4" s="116" t="n">
        <f>IFERROR((IF(ISERR('Performance vs Market'!$V4), "",IF(AD4="W", X4, IF(AD4="L",-N4, "")))), "")</f>
        <v>0</v>
      </c>
      <c r="AG4" s="113" t="str">
        <f>IF('Prediction Log'!$X23="Y", "W", IF('Prediction Log'!$X23="N", "L", ""))</f>
        <v>L</v>
      </c>
      <c r="AH4" s="115" t="str">
        <f>IF(ISBLANK('Performance vs Market'!$S4), "",IF(AG4="W", Z4, IF(AG4="L",-O4, "")))</f>
        <v/>
      </c>
      <c r="AI4" s="117"/>
      <c r="AJ4" s="15" t="str">
        <f t="shared" si="6"/>
        <v/>
      </c>
      <c r="AK4" s="118" t="n">
        <f>IF(ISERROR('Performance vs Market'!$AE4+'Performance vs Market'!$AH4+'Performance vs Market'!$AJ4), "", 'Performance vs Market'!$AE4+'Performance vs Market'!$AH4+'Performance vs Market'!$AJ4)</f>
        <v>0</v>
      </c>
      <c r="AL4" s="119" t="n">
        <f>IF(ISERROR('Performance vs Market'!$AF4+'Performance vs Market'!$AH4+'Performance vs Market'!$AJ4), "", 'Performance vs Market'!$AF4+'Performance vs Market'!$AH4+'Performance vs Market'!$AJ4)</f>
        <v>0</v>
      </c>
    </row>
    <row r="5" ht="14.25" customHeight="1">
      <c r="A5" s="92" t="n">
        <f>Games!A5</f>
        <v>8</v>
      </c>
      <c r="B5" s="92" t="str">
        <f>IF('Prediction Log'!B24=0, "",'Prediction Log'!B24)</f>
        <v>Alabama</v>
      </c>
      <c r="C5" s="92" t="str">
        <f>IF('Prediction Log'!C24=0, "",'Prediction Log'!C24)</f>
        <v>Tennessee</v>
      </c>
      <c r="D5" s="92" t="n">
        <f>IF('Prediction Log'!D24=0, "",'Prediction Log'!D24)</f>
        <v>-8.5</v>
      </c>
      <c r="E5" s="92" t="n">
        <f>IF('Prediction Log'!E24=0, "",'Prediction Log'!E24)</f>
        <v>-12.4</v>
      </c>
      <c r="F5" s="92" t="str">
        <f>IF('Prediction Log'!I24=0, "",'Prediction Log'!I24)</f>
        <v>Alabama</v>
      </c>
      <c r="G5" s="70" t="str">
        <f>IF(ISBLANK(Games!B5), "",'Prediction Log'!$J24)</f>
        <v>Alabama</v>
      </c>
      <c r="H5" s="93" t="n">
        <f>'Prediction Log'!$K24</f>
        <v>0.959678</v>
      </c>
      <c r="I5" s="92" t="str">
        <f>IF(ISBLANK(Games!M5), "",IF(AND(Games!M5="",Games!N5=""),"",IF(ISTEXT(Games!N5), "Side",Games!M5)))</f>
        <v/>
      </c>
      <c r="J5" s="92" t="str">
        <f>IF(ISBLANK(Games!B5), "",IF(Games!K5="Y", Games!B5, Games!E5))</f>
        <v>Alabama</v>
      </c>
      <c r="K5" s="92" t="str">
        <f>Games!I5</f>
        <v>Alabama</v>
      </c>
      <c r="L5" s="92" t="n">
        <f>IF(ISBLANK(Games!G5), "",Games!G5)</f>
        <v>-8.5</v>
      </c>
      <c r="M5" s="92"/>
      <c r="N5" s="110" t="str">
        <f>IF(ISBLANK('Performance vs Market'!$Q5), "", 1)</f>
        <v/>
      </c>
      <c r="O5" s="110" t="str">
        <f>IF(ISBLANK('Performance vs Market'!$S5), "", 1)</f>
        <v/>
      </c>
      <c r="P5" s="95"/>
      <c r="Q5" s="95"/>
      <c r="R5" s="95" t="str">
        <f>IF(ISBLANK('Performance vs Market'!$Q5), "",IF('Performance vs Market'!$F5='Performance vs Market'!$G5, 'Performance vs Market'!$Q5, ""))</f>
        <v/>
      </c>
      <c r="S5" s="95"/>
      <c r="T5" s="95"/>
      <c r="U5" s="111" t="str">
        <f>IF(ISBLANK('Performance vs Market'!$Q5), "",N5+IF(Q5&lt;0, (N5/(Q5/-100)), N5*(Q5/100)))</f>
        <v/>
      </c>
      <c r="V5" s="112" t="n">
        <f>IFERROR(IF(ISBLANK('Performance vs Market'!$R5), "",N5+IF(R5&lt;0, (N5/(R5/-100)), N5*(R5/100))),"")</f>
        <v>0</v>
      </c>
      <c r="W5" s="111" t="n">
        <f t="shared" si="1"/>
        <v>0</v>
      </c>
      <c r="X5" s="112" t="n">
        <f t="shared" si="2"/>
        <v>0</v>
      </c>
      <c r="Y5" s="111" t="str">
        <f>IF(ISBLANK('Performance vs Market'!$S5), "",O5+IF(S5&lt;0, (O5/(S5/-100)), O5*(S5/100)))</f>
        <v/>
      </c>
      <c r="Z5" s="111" t="n">
        <f t="shared" si="3"/>
        <v>0</v>
      </c>
      <c r="AA5" s="96" t="n">
        <f t="shared" si="4"/>
        <v>0</v>
      </c>
      <c r="AB5" s="96" t="n">
        <f t="shared" si="5"/>
        <v>0</v>
      </c>
      <c r="AC5" s="113" t="str">
        <f>IF('Prediction Log'!$W24="Y", "W", IF('Prediction Log'!$W24="N","L",""))</f>
        <v>W</v>
      </c>
      <c r="AD5" s="114" t="str">
        <f>IF('Prediction Log'!$Y24="Y", "W", IF('Prediction Log'!$Y24="N","L",""))</f>
        <v>W</v>
      </c>
      <c r="AE5" s="115" t="str">
        <f>IF(ISBLANK('Performance vs Market'!$Q5), "",IF(AC5="W", W5, IF(AC5="L",-N5, "")))</f>
        <v/>
      </c>
      <c r="AF5" s="116" t="n">
        <f>IFERROR((IF(ISERR('Performance vs Market'!$V5), "",IF(AD5="W", X5, IF(AD5="L",-N5, "")))), "")</f>
        <v>0</v>
      </c>
      <c r="AG5" s="113" t="str">
        <f>IF('Prediction Log'!$X24="Y", "W", IF('Prediction Log'!$X24="N", "L", ""))</f>
        <v>W</v>
      </c>
      <c r="AH5" s="115" t="str">
        <f>IF(ISBLANK('Performance vs Market'!$S5), "",IF(AG5="W", Z5, IF(AG5="L",-O5, "")))</f>
        <v/>
      </c>
      <c r="AI5" s="117"/>
      <c r="AJ5" s="15" t="str">
        <f t="shared" si="6"/>
        <v/>
      </c>
      <c r="AK5" s="118" t="n">
        <f>IF(ISERROR('Performance vs Market'!$AE5+'Performance vs Market'!$AH5+'Performance vs Market'!$AJ5), "", 'Performance vs Market'!$AE5+'Performance vs Market'!$AH5+'Performance vs Market'!$AJ5)</f>
        <v>0</v>
      </c>
      <c r="AL5" s="119" t="n">
        <f>IF(ISERROR('Performance vs Market'!$AF5+'Performance vs Market'!$AH5+'Performance vs Market'!$AJ5), "", 'Performance vs Market'!$AF5+'Performance vs Market'!$AH5+'Performance vs Market'!$AJ5)</f>
        <v>0</v>
      </c>
      <c r="AN5" s="99" t="s">
        <v>206</v>
      </c>
      <c r="AO5" s="37"/>
      <c r="AP5" s="37"/>
      <c r="AQ5" s="37"/>
      <c r="AS5" s="99" t="s">
        <v>206</v>
      </c>
      <c r="AT5" s="37"/>
      <c r="AU5" s="37"/>
      <c r="AV5" s="37"/>
    </row>
    <row r="6" ht="14.25" customHeight="1">
      <c r="A6" s="92" t="n">
        <f>Games!A6</f>
        <v>8</v>
      </c>
      <c r="B6" s="92" t="str">
        <f>IF('Prediction Log'!B25=0, "",'Prediction Log'!B25)</f>
        <v>Iowa</v>
      </c>
      <c r="C6" s="92" t="str">
        <f>IF('Prediction Log'!C25=0, "",'Prediction Log'!C25)</f>
        <v>Minnesota</v>
      </c>
      <c r="D6" s="92" t="n">
        <f>IF('Prediction Log'!D25=0, "",'Prediction Log'!D25)</f>
        <v>-3.5</v>
      </c>
      <c r="E6" s="92" t="n">
        <f>IF('Prediction Log'!E25=0, "",'Prediction Log'!E25)</f>
        <v>-5.4</v>
      </c>
      <c r="F6" s="92" t="str">
        <f>IF('Prediction Log'!I25=0, "",'Prediction Log'!I25)</f>
        <v>Iowa</v>
      </c>
      <c r="G6" s="70" t="str">
        <f>IF(ISBLANK(Games!B6), "",'Prediction Log'!$J25)</f>
        <v>Iowa</v>
      </c>
      <c r="H6" s="93" t="n">
        <f>'Prediction Log'!$K25</f>
        <v>0.813324</v>
      </c>
      <c r="I6" s="92" t="str">
        <f>IF(ISBLANK(Games!M6), "",IF(AND(Games!M6="",Games!N6=""),"",IF(ISTEXT(Games!N6), "Side",Games!M6)))</f>
        <v/>
      </c>
      <c r="J6" s="92" t="str">
        <f>IF(ISBLANK(Games!B6), "",IF(Games!K6="Y", Games!B6, Games!E6))</f>
        <v>Iowa</v>
      </c>
      <c r="K6" s="92" t="str">
        <f>Games!I6</f>
        <v>Iowa</v>
      </c>
      <c r="L6" s="92" t="n">
        <f>IF(ISBLANK(Games!G6), "",Games!G6)</f>
        <v>-3.5</v>
      </c>
      <c r="M6" s="92"/>
      <c r="N6" s="110" t="str">
        <f>IF(ISBLANK('Performance vs Market'!$Q6), "", 1)</f>
        <v/>
      </c>
      <c r="O6" s="110" t="str">
        <f>IF(ISBLANK('Performance vs Market'!$S6), "", 1)</f>
        <v/>
      </c>
      <c r="P6" s="95"/>
      <c r="Q6" s="95"/>
      <c r="R6" s="95" t="str">
        <f>IF(ISBLANK('Performance vs Market'!$Q6), "",IF('Performance vs Market'!$F6='Performance vs Market'!$G6, 'Performance vs Market'!$Q6, ""))</f>
        <v/>
      </c>
      <c r="S6" s="95"/>
      <c r="T6" s="95"/>
      <c r="U6" s="111" t="str">
        <f>IF(ISBLANK('Performance vs Market'!$Q6), "",N6+IF(Q6&lt;0, (N6/(Q6/-100)), N6*(Q6/100)))</f>
        <v/>
      </c>
      <c r="V6" s="112" t="n">
        <f>IFERROR(IF(ISBLANK('Performance vs Market'!$R6), "",N6+IF(R6&lt;0, (N6/(R6/-100)), N6*(R6/100))),"")</f>
        <v>0</v>
      </c>
      <c r="W6" s="111" t="n">
        <f t="shared" si="1"/>
        <v>0</v>
      </c>
      <c r="X6" s="112" t="n">
        <f t="shared" si="2"/>
        <v>0</v>
      </c>
      <c r="Y6" s="111" t="str">
        <f>IF(ISBLANK('Performance vs Market'!$S6), "",O6+IF(S6&lt;0, (O6/(S6/-100)), O6*(S6/100)))</f>
        <v/>
      </c>
      <c r="Z6" s="111" t="n">
        <f t="shared" si="3"/>
        <v>0</v>
      </c>
      <c r="AA6" s="96" t="n">
        <f t="shared" si="4"/>
        <v>0</v>
      </c>
      <c r="AB6" s="96" t="n">
        <f t="shared" si="5"/>
        <v>0</v>
      </c>
      <c r="AC6" s="113" t="str">
        <f>IF('Prediction Log'!$W25="Y", "W", IF('Prediction Log'!$W25="N","L",""))</f>
        <v>L</v>
      </c>
      <c r="AD6" s="114" t="str">
        <f>IF('Prediction Log'!$Y25="Y", "W", IF('Prediction Log'!$Y25="N","L",""))</f>
        <v>L</v>
      </c>
      <c r="AE6" s="115" t="str">
        <f>IF(ISBLANK('Performance vs Market'!$Q6), "",IF(AC6="W", W6, IF(AC6="L",-N6, "")))</f>
        <v/>
      </c>
      <c r="AF6" s="116" t="n">
        <f>IFERROR((IF(ISERR('Performance vs Market'!$V6), "",IF(AD6="W", X6, IF(AD6="L",-N6, "")))), "")</f>
        <v>0</v>
      </c>
      <c r="AG6" s="113" t="str">
        <f>IF('Prediction Log'!$X25="Y", "W", IF('Prediction Log'!$X25="N", "L", ""))</f>
        <v>L</v>
      </c>
      <c r="AH6" s="115" t="str">
        <f>IF(ISBLANK('Performance vs Market'!$S6), "",IF(AG6="W", Z6, IF(AG6="L",-O6, "")))</f>
        <v/>
      </c>
      <c r="AI6" s="117"/>
      <c r="AJ6" s="15" t="str">
        <f t="shared" si="6"/>
        <v/>
      </c>
      <c r="AK6" s="118" t="n">
        <f>IF(ISERROR('Performance vs Market'!$AE6+'Performance vs Market'!$AH6+'Performance vs Market'!$AJ6), "", 'Performance vs Market'!$AE6+'Performance vs Market'!$AH6+'Performance vs Market'!$AJ6)</f>
        <v>0</v>
      </c>
      <c r="AL6" s="119" t="n">
        <f>IF(ISERROR('Performance vs Market'!$AF6+'Performance vs Market'!$AH6+'Performance vs Market'!$AJ6), "", 'Performance vs Market'!$AF6+'Performance vs Market'!$AH6+'Performance vs Market'!$AJ6)</f>
        <v>0</v>
      </c>
      <c r="AN6" s="10" t="s">
        <v>161</v>
      </c>
      <c r="AO6" s="10" t="s">
        <v>162</v>
      </c>
      <c r="AP6" s="14" t="s">
        <v>163</v>
      </c>
      <c r="AQ6" s="14" t="s">
        <v>208</v>
      </c>
      <c r="AS6" s="10" t="s">
        <v>161</v>
      </c>
      <c r="AT6" s="10" t="s">
        <v>162</v>
      </c>
      <c r="AU6" s="14" t="s">
        <v>163</v>
      </c>
      <c r="AV6" s="14" t="s">
        <v>208</v>
      </c>
    </row>
    <row r="7" ht="14.25" customHeight="1">
      <c r="A7" s="92" t="n">
        <f>Games!A7</f>
        <v>8</v>
      </c>
      <c r="B7" s="92" t="str">
        <f>IF('Prediction Log'!B26=0, "",'Prediction Log'!B26)</f>
        <v>Oregon</v>
      </c>
      <c r="C7" s="92" t="str">
        <f>IF('Prediction Log'!C26=0, "",'Prediction Log'!C26)</f>
        <v>Washington State</v>
      </c>
      <c r="D7" s="92" t="n">
        <f>IF('Prediction Log'!D26=0, "",'Prediction Log'!D26)</f>
        <v>-19.5</v>
      </c>
      <c r="E7" s="92" t="n">
        <f>IF('Prediction Log'!E26=0, "",'Prediction Log'!E26)</f>
        <v>-25.8</v>
      </c>
      <c r="F7" s="92" t="str">
        <f>IF('Prediction Log'!I26=0, "",'Prediction Log'!I26)</f>
        <v>Oregon</v>
      </c>
      <c r="G7" s="70" t="str">
        <f>IF(ISBLANK(Games!B7), "",'Prediction Log'!$J26)</f>
        <v>Oregon</v>
      </c>
      <c r="H7" s="93" t="n">
        <f>'Prediction Log'!$K26</f>
        <v>0.998015</v>
      </c>
      <c r="I7" s="92" t="str">
        <f>IF(ISBLANK(Games!M7), "",IF(AND(Games!M7="",Games!N7=""),"",IF(ISTEXT(Games!N7), "Side",Games!M7)))</f>
        <v/>
      </c>
      <c r="J7" s="92" t="str">
        <f>IF(ISBLANK(Games!B7), "",IF(Games!K7="Y", Games!B7, Games!E7))</f>
        <v>Oregon</v>
      </c>
      <c r="K7" s="92" t="str">
        <f>Games!I7</f>
        <v>Oregon</v>
      </c>
      <c r="L7" s="92" t="n">
        <f>IF(ISBLANK(Games!G7), "",Games!G7)</f>
        <v>-19.5</v>
      </c>
      <c r="M7" s="92"/>
      <c r="N7" s="110" t="str">
        <f>IF(ISBLANK('Performance vs Market'!$Q7), "", 1)</f>
        <v/>
      </c>
      <c r="O7" s="110" t="str">
        <f>IF(ISBLANK('Performance vs Market'!$S7), "", 1)</f>
        <v/>
      </c>
      <c r="P7" s="95"/>
      <c r="Q7" s="95"/>
      <c r="R7" s="95" t="str">
        <f>IF(ISBLANK('Performance vs Market'!$Q7), "",IF('Performance vs Market'!$F7='Performance vs Market'!$G7, 'Performance vs Market'!$Q7, ""))</f>
        <v/>
      </c>
      <c r="S7" s="95"/>
      <c r="T7" s="95"/>
      <c r="U7" s="111" t="str">
        <f>IF(ISBLANK('Performance vs Market'!$Q7), "",N7+IF(Q7&lt;0, (N7/(Q7/-100)), N7*(Q7/100)))</f>
        <v/>
      </c>
      <c r="V7" s="112" t="n">
        <f>IFERROR(IF(ISBLANK('Performance vs Market'!$R7), "",N7+IF(R7&lt;0, (N7/(R7/-100)), N7*(R7/100))),"")</f>
        <v>0</v>
      </c>
      <c r="W7" s="111" t="n">
        <f t="shared" si="1"/>
        <v>0</v>
      </c>
      <c r="X7" s="112" t="n">
        <f t="shared" si="2"/>
        <v>0</v>
      </c>
      <c r="Y7" s="111" t="str">
        <f>IF(ISBLANK('Performance vs Market'!$S7), "",O7+IF(S7&lt;0, (O7/(S7/-100)), O7*(S7/100)))</f>
        <v/>
      </c>
      <c r="Z7" s="111" t="n">
        <f t="shared" si="3"/>
        <v>0</v>
      </c>
      <c r="AA7" s="96" t="n">
        <f t="shared" si="4"/>
        <v>0</v>
      </c>
      <c r="AB7" s="96" t="n">
        <f t="shared" si="5"/>
        <v>0</v>
      </c>
      <c r="AC7" s="113" t="str">
        <f>IF('Prediction Log'!$W26="Y", "W", IF('Prediction Log'!$W26="N","L",""))</f>
        <v>W</v>
      </c>
      <c r="AD7" s="114" t="str">
        <f>IF('Prediction Log'!$Y26="Y", "W", IF('Prediction Log'!$Y26="N","L",""))</f>
        <v>W</v>
      </c>
      <c r="AE7" s="115" t="str">
        <f>IF(ISBLANK('Performance vs Market'!$Q7), "",IF(AC7="W", W7, IF(AC7="L",-N7, "")))</f>
        <v/>
      </c>
      <c r="AF7" s="116" t="n">
        <f>IFERROR((IF(ISERR('Performance vs Market'!$V7), "",IF(AD7="W", X7, IF(AD7="L",-N7, "")))), "")</f>
        <v>0</v>
      </c>
      <c r="AG7" s="113" t="str">
        <f>IF('Prediction Log'!$X26="Y", "W", IF('Prediction Log'!$X26="N", "L", ""))</f>
        <v>L</v>
      </c>
      <c r="AH7" s="115" t="str">
        <f>IF(ISBLANK('Performance vs Market'!$S7), "",IF(AG7="W", Z7, IF(AG7="L",-O7, "")))</f>
        <v/>
      </c>
      <c r="AI7" s="117"/>
      <c r="AJ7" s="15" t="str">
        <f t="shared" si="6"/>
        <v/>
      </c>
      <c r="AK7" s="118" t="n">
        <f>IF(ISERROR('Performance vs Market'!$AE7+'Performance vs Market'!$AH7+'Performance vs Market'!$AJ7), "", 'Performance vs Market'!$AE7+'Performance vs Market'!$AH7+'Performance vs Market'!$AJ7)</f>
        <v>0</v>
      </c>
      <c r="AL7" s="119" t="n">
        <f>IF(ISERROR('Performance vs Market'!$AF7+'Performance vs Market'!$AH7+'Performance vs Market'!$AJ7), "", 'Performance vs Market'!$AF7+'Performance vs Market'!$AH7+'Performance vs Market'!$AJ7)</f>
        <v>0</v>
      </c>
      <c r="AN7" s="14" t="n">
        <f>COUNTIF($AG$2:$AG$1048576, "W")</f>
        <v>190</v>
      </c>
      <c r="AO7" s="14" t="n">
        <f>COUNTIF($AG$2:$AG$1048576, "L")</f>
        <v>148</v>
      </c>
      <c r="AP7" s="34" t="n">
        <f>AN7/SUM(AN7:AO7)</f>
        <v>0.5621301775</v>
      </c>
      <c r="AQ7" s="101" t="n">
        <f>SUM('Performance vs Market'!$AH$2:$AH$800)</f>
        <v>-1.164067693</v>
      </c>
      <c r="AS7" s="14" t="n">
        <f>COUNTIF($AG$2:$AG$1048576, "W")</f>
        <v>190</v>
      </c>
      <c r="AT7" s="14" t="n">
        <f>COUNTIF($AG$2:$AG$1048576, "L")</f>
        <v>148</v>
      </c>
      <c r="AU7" s="34" t="n">
        <f>AS7/SUM(AS7:AT7)</f>
        <v>0.5621301775</v>
      </c>
      <c r="AV7" s="101" t="n">
        <f>SUM('Performance vs Market'!$AH$2:$AH$800)</f>
        <v>-1.164067693</v>
      </c>
    </row>
    <row r="8" ht="14.25" customHeight="1">
      <c r="A8" s="92" t="n">
        <f>Games!A8</f>
        <v>8</v>
      </c>
      <c r="B8" s="92" t="str">
        <f>IF('Prediction Log'!B27=0, "",'Prediction Log'!B27)</f>
        <v>Tulane</v>
      </c>
      <c r="C8" s="92" t="str">
        <f>IF('Prediction Log'!C27=0, "",'Prediction Log'!C27)</f>
        <v>North Texas</v>
      </c>
      <c r="D8" s="92" t="n">
        <f>IF('Prediction Log'!D27=0, "",'Prediction Log'!D27)</f>
        <v>-20.5</v>
      </c>
      <c r="E8" s="92" t="n">
        <f>IF('Prediction Log'!E27=0, "",'Prediction Log'!E27)</f>
        <v>-7.2</v>
      </c>
      <c r="F8" s="92" t="str">
        <f>IF('Prediction Log'!I27=0, "",'Prediction Log'!I27)</f>
        <v>Tulane</v>
      </c>
      <c r="G8" s="70" t="str">
        <f>IF(ISBLANK(Games!B8), "",'Prediction Log'!$J27)</f>
        <v>Tulane</v>
      </c>
      <c r="H8" s="93" t="n">
        <f>'Prediction Log'!$K27</f>
        <v>0.917523</v>
      </c>
      <c r="I8" s="92" t="str">
        <f>IF(ISBLANK(Games!M8), "",IF(AND(Games!M8="",Games!N8=""),"",IF(ISTEXT(Games!N8), "Side",Games!M8)))</f>
        <v/>
      </c>
      <c r="J8" s="92" t="str">
        <f>IF(ISBLANK(Games!B8), "",IF(Games!K8="Y", Games!B8, Games!E8))</f>
        <v>North Texas</v>
      </c>
      <c r="K8" s="92" t="str">
        <f>Games!I8</f>
        <v>Tulane</v>
      </c>
      <c r="L8" s="92" t="n">
        <f>IF(ISBLANK(Games!G8), "",Games!G8)</f>
        <v>-20.5</v>
      </c>
      <c r="M8" s="92"/>
      <c r="N8" s="110" t="str">
        <f>IF(ISBLANK('Performance vs Market'!$Q8), "", 1)</f>
        <v/>
      </c>
      <c r="O8" s="110" t="str">
        <f>IF(ISBLANK('Performance vs Market'!$S8), "", 1)</f>
        <v/>
      </c>
      <c r="P8" s="95"/>
      <c r="Q8" s="95"/>
      <c r="R8" s="95" t="str">
        <f>IF(ISBLANK('Performance vs Market'!$Q8), "",IF('Performance vs Market'!$F8='Performance vs Market'!$G8, 'Performance vs Market'!$Q8, ""))</f>
        <v/>
      </c>
      <c r="S8" s="95"/>
      <c r="T8" s="95"/>
      <c r="U8" s="111" t="str">
        <f>IF(ISBLANK('Performance vs Market'!$Q8), "",N8+IF(Q8&lt;0, (N8/(Q8/-100)), N8*(Q8/100)))</f>
        <v/>
      </c>
      <c r="V8" s="112" t="n">
        <f>IFERROR(IF(ISBLANK('Performance vs Market'!$R8), "",N8+IF(R8&lt;0, (N8/(R8/-100)), N8*(R8/100))),"")</f>
        <v>0</v>
      </c>
      <c r="W8" s="111" t="n">
        <f t="shared" si="1"/>
        <v>0</v>
      </c>
      <c r="X8" s="112" t="n">
        <f t="shared" si="2"/>
        <v>0</v>
      </c>
      <c r="Y8" s="111" t="str">
        <f>IF(ISBLANK('Performance vs Market'!$S8), "",O8+IF(S8&lt;0, (O8/(S8/-100)), O8*(S8/100)))</f>
        <v/>
      </c>
      <c r="Z8" s="111" t="n">
        <f t="shared" si="3"/>
        <v>0</v>
      </c>
      <c r="AA8" s="96" t="n">
        <f t="shared" si="4"/>
        <v>0</v>
      </c>
      <c r="AB8" s="96" t="n">
        <f t="shared" si="5"/>
        <v>0</v>
      </c>
      <c r="AC8" s="113" t="str">
        <f>IF('Prediction Log'!$W27="Y", "W", IF('Prediction Log'!$W27="N","L",""))</f>
        <v>W</v>
      </c>
      <c r="AD8" s="114" t="str">
        <f>IF('Prediction Log'!$Y27="Y", "W", IF('Prediction Log'!$Y27="N","L",""))</f>
        <v>W</v>
      </c>
      <c r="AE8" s="115" t="str">
        <f>IF(ISBLANK('Performance vs Market'!$Q8), "",IF(AC8="W", W8, IF(AC8="L",-N8, "")))</f>
        <v/>
      </c>
      <c r="AF8" s="116" t="n">
        <f>IFERROR((IF(ISERR('Performance vs Market'!$V8), "",IF(AD8="W", X8, IF(AD8="L",-N8, "")))), "")</f>
        <v>0</v>
      </c>
      <c r="AG8" s="113" t="str">
        <f>IF('Prediction Log'!$X27="Y", "W", IF('Prediction Log'!$X27="N", "L", ""))</f>
        <v>W</v>
      </c>
      <c r="AH8" s="115" t="str">
        <f>IF(ISBLANK('Performance vs Market'!$S8), "",IF(AG8="W", Z8, IF(AG8="L",-O8, "")))</f>
        <v/>
      </c>
      <c r="AI8" s="117"/>
      <c r="AJ8" s="15" t="str">
        <f t="shared" si="6"/>
        <v/>
      </c>
      <c r="AK8" s="118" t="n">
        <f>IF(ISERROR('Performance vs Market'!$AE8+'Performance vs Market'!$AH8+'Performance vs Market'!$AJ8), "", 'Performance vs Market'!$AE8+'Performance vs Market'!$AH8+'Performance vs Market'!$AJ8)</f>
        <v>0</v>
      </c>
      <c r="AL8" s="119" t="n">
        <f>IF(ISERROR('Performance vs Market'!$AF8+'Performance vs Market'!$AH8+'Performance vs Market'!$AJ8), "", 'Performance vs Market'!$AF8+'Performance vs Market'!$AH8+'Performance vs Market'!$AJ8)</f>
        <v>0</v>
      </c>
    </row>
    <row r="9" ht="14.25" customHeight="1">
      <c r="A9" s="92" t="n">
        <f>Games!A9</f>
        <v>8</v>
      </c>
      <c r="B9" s="92" t="str">
        <f>IF('Prediction Log'!B28=0, "",'Prediction Log'!B28)</f>
        <v>Houston</v>
      </c>
      <c r="C9" s="92" t="str">
        <f>IF('Prediction Log'!C28=0, "",'Prediction Log'!C28)</f>
        <v>Texas</v>
      </c>
      <c r="D9" s="92" t="n">
        <f>IF('Prediction Log'!D28=0, "",'Prediction Log'!D28)</f>
        <v>22.5</v>
      </c>
      <c r="E9" s="92" t="n">
        <f>IF('Prediction Log'!E28=0, "",'Prediction Log'!E28)</f>
        <v>8.7</v>
      </c>
      <c r="F9" s="92" t="str">
        <f>IF('Prediction Log'!I28=0, "",'Prediction Log'!I28)</f>
        <v>Texas</v>
      </c>
      <c r="G9" s="70" t="str">
        <f>IF(ISBLANK(Games!B9), "",'Prediction Log'!$J28)</f>
        <v>Texas</v>
      </c>
      <c r="H9" s="93" t="n">
        <f>'Prediction Log'!$K28</f>
        <v>0.921554</v>
      </c>
      <c r="I9" s="92" t="str">
        <f>IF(ISBLANK(Games!M9), "",IF(AND(Games!M9="",Games!N9=""),"",IF(ISTEXT(Games!N9), "Side",Games!M9)))</f>
        <v/>
      </c>
      <c r="J9" s="92" t="str">
        <f>IF(ISBLANK(Games!B9), "",IF(Games!K9="Y", Games!B9, Games!E9))</f>
        <v>Houston</v>
      </c>
      <c r="K9" s="92" t="str">
        <f>Games!I9</f>
        <v>Texas</v>
      </c>
      <c r="L9" s="92" t="n">
        <f>IF(ISBLANK(Games!G9), "",Games!G9)</f>
        <v>22.5</v>
      </c>
      <c r="M9" s="92"/>
      <c r="N9" s="110" t="str">
        <f>IF(ISBLANK('Performance vs Market'!$Q9), "", 1)</f>
        <v/>
      </c>
      <c r="O9" s="110" t="str">
        <f>IF(ISBLANK('Performance vs Market'!$S9), "", 1)</f>
        <v/>
      </c>
      <c r="P9" s="95"/>
      <c r="Q9" s="95"/>
      <c r="R9" s="95" t="str">
        <f>IF(ISBLANK('Performance vs Market'!$Q9), "",IF('Performance vs Market'!$F9='Performance vs Market'!$G9, 'Performance vs Market'!$Q9, ""))</f>
        <v/>
      </c>
      <c r="S9" s="95"/>
      <c r="T9" s="95"/>
      <c r="U9" s="111" t="str">
        <f>IF(ISBLANK('Performance vs Market'!$Q9), "",N9+IF(Q9&lt;0, (N9/(Q9/-100)), N9*(Q9/100)))</f>
        <v/>
      </c>
      <c r="V9" s="112" t="n">
        <f>IFERROR(IF(ISBLANK('Performance vs Market'!$R9), "",N9+IF(R9&lt;0, (N9/(R9/-100)), N9*(R9/100))),"")</f>
        <v>0</v>
      </c>
      <c r="W9" s="111" t="n">
        <f t="shared" si="1"/>
        <v>0</v>
      </c>
      <c r="X9" s="112" t="n">
        <f t="shared" si="2"/>
        <v>0</v>
      </c>
      <c r="Y9" s="111" t="str">
        <f>IF(ISBLANK('Performance vs Market'!$S9), "",O9+IF(S9&lt;0, (O9/(S9/-100)), O9*(S9/100)))</f>
        <v/>
      </c>
      <c r="Z9" s="111" t="n">
        <f t="shared" si="3"/>
        <v>0</v>
      </c>
      <c r="AA9" s="96" t="n">
        <f t="shared" si="4"/>
        <v>0</v>
      </c>
      <c r="AB9" s="96" t="n">
        <f t="shared" si="5"/>
        <v>0</v>
      </c>
      <c r="AC9" s="113" t="str">
        <f>IF('Prediction Log'!$W28="Y", "W", IF('Prediction Log'!$W28="N","L",""))</f>
        <v>W</v>
      </c>
      <c r="AD9" s="114" t="str">
        <f>IF('Prediction Log'!$Y28="Y", "W", IF('Prediction Log'!$Y28="N","L",""))</f>
        <v>W</v>
      </c>
      <c r="AE9" s="115" t="str">
        <f>IF(ISBLANK('Performance vs Market'!$Q9), "",IF(AC9="W", W9, IF(AC9="L",-N9, "")))</f>
        <v/>
      </c>
      <c r="AF9" s="116" t="n">
        <f>IFERROR((IF(ISERR('Performance vs Market'!$V9), "",IF(AD9="W", X9, IF(AD9="L",-N9, "")))), "")</f>
        <v>0</v>
      </c>
      <c r="AG9" s="113" t="str">
        <f>IF('Prediction Log'!$X28="Y", "W", IF('Prediction Log'!$X28="N", "L", ""))</f>
        <v>W</v>
      </c>
      <c r="AH9" s="115" t="str">
        <f>IF(ISBLANK('Performance vs Market'!$S9), "",IF(AG9="W", Z9, IF(AG9="L",-O9, "")))</f>
        <v/>
      </c>
      <c r="AI9" s="117"/>
      <c r="AJ9" s="15" t="str">
        <f t="shared" si="6"/>
        <v/>
      </c>
      <c r="AK9" s="118" t="n">
        <f>IF(ISERROR('Performance vs Market'!$AE9+'Performance vs Market'!$AH9+'Performance vs Market'!$AJ9), "", 'Performance vs Market'!$AE9+'Performance vs Market'!$AH9+'Performance vs Market'!$AJ9)</f>
        <v>0</v>
      </c>
      <c r="AL9" s="119" t="n">
        <f>IF(ISERROR('Performance vs Market'!$AF9+'Performance vs Market'!$AH9+'Performance vs Market'!$AJ9), "", 'Performance vs Market'!$AF9+'Performance vs Market'!$AH9+'Performance vs Market'!$AJ9)</f>
        <v>0</v>
      </c>
      <c r="AN9" s="100" t="s">
        <v>207</v>
      </c>
      <c r="AO9" s="37"/>
      <c r="AP9" s="37"/>
      <c r="AQ9" s="37"/>
      <c r="AS9" s="100" t="s">
        <v>207</v>
      </c>
      <c r="AT9" s="37"/>
      <c r="AU9" s="37"/>
      <c r="AV9" s="37"/>
    </row>
    <row r="10" ht="14.25" customHeight="1">
      <c r="A10" s="92" t="n">
        <f>Games!A10</f>
        <v>8</v>
      </c>
      <c r="B10" s="92" t="str">
        <f>IF('Prediction Log'!B29=0, "",'Prediction Log'!B29)</f>
        <v>Navy</v>
      </c>
      <c r="C10" s="92" t="str">
        <f>IF('Prediction Log'!C29=0, "",'Prediction Log'!C29)</f>
        <v>Air Force</v>
      </c>
      <c r="D10" s="92" t="n">
        <f>IF('Prediction Log'!D29=0, "",'Prediction Log'!D29)</f>
        <v>9.5</v>
      </c>
      <c r="E10" s="92" t="n">
        <f>IF('Prediction Log'!E29=0, "",'Prediction Log'!E29)</f>
        <v>19.1</v>
      </c>
      <c r="F10" s="92" t="str">
        <f>IF('Prediction Log'!I29=0, "",'Prediction Log'!I29)</f>
        <v>Air Force</v>
      </c>
      <c r="G10" s="70" t="str">
        <f>IF(ISBLANK(Games!B10), "",'Prediction Log'!$J29)</f>
        <v>Air Force</v>
      </c>
      <c r="H10" s="93" t="n">
        <f>'Prediction Log'!$K29</f>
        <v>0.99739</v>
      </c>
      <c r="I10" s="92" t="str">
        <f>IF(ISBLANK(Games!M10), "",IF(AND(Games!M10="",Games!N10=""),"",IF(ISTEXT(Games!N10), "Side",Games!M10)))</f>
        <v/>
      </c>
      <c r="J10" s="92" t="str">
        <f>IF(ISBLANK(Games!B10), "",IF(Games!K10="Y", Games!B10, Games!E10))</f>
        <v>Air Force</v>
      </c>
      <c r="K10" s="92" t="str">
        <f>Games!I10</f>
        <v>Air Force</v>
      </c>
      <c r="L10" s="92" t="n">
        <f>IF(ISBLANK(Games!G10), "",Games!G10)</f>
        <v>9.5</v>
      </c>
      <c r="M10" s="92"/>
      <c r="N10" s="110" t="str">
        <f>IF(ISBLANK('Performance vs Market'!$Q10), "", 1)</f>
        <v/>
      </c>
      <c r="O10" s="110" t="str">
        <f>IF(ISBLANK('Performance vs Market'!$S10), "", 1)</f>
        <v/>
      </c>
      <c r="P10" s="95"/>
      <c r="Q10" s="95"/>
      <c r="R10" s="95" t="str">
        <f>IF(ISBLANK('Performance vs Market'!$Q10), "",IF('Performance vs Market'!$F10='Performance vs Market'!$G10, 'Performance vs Market'!$Q10, ""))</f>
        <v/>
      </c>
      <c r="S10" s="95"/>
      <c r="T10" s="95"/>
      <c r="U10" s="111" t="str">
        <f>IF(ISBLANK('Performance vs Market'!$Q10), "",N10+IF(Q10&lt;0, (N10/(Q10/-100)), N10*(Q10/100)))</f>
        <v/>
      </c>
      <c r="V10" s="112" t="n">
        <f>IFERROR(IF(ISBLANK('Performance vs Market'!$R10), "",N10+IF(R10&lt;0, (N10/(R10/-100)), N10*(R10/100))),"")</f>
        <v>0</v>
      </c>
      <c r="W10" s="111" t="n">
        <f t="shared" si="1"/>
        <v>0</v>
      </c>
      <c r="X10" s="112" t="n">
        <f t="shared" si="2"/>
        <v>0</v>
      </c>
      <c r="Y10" s="111" t="str">
        <f>IF(ISBLANK('Performance vs Market'!$S10), "",O10+IF(S10&lt;0, (O10/(S10/-100)), O10*(S10/100)))</f>
        <v/>
      </c>
      <c r="Z10" s="111" t="n">
        <f t="shared" si="3"/>
        <v>0</v>
      </c>
      <c r="AA10" s="96" t="n">
        <f t="shared" si="4"/>
        <v>0</v>
      </c>
      <c r="AB10" s="96" t="n">
        <f t="shared" si="5"/>
        <v>0</v>
      </c>
      <c r="AC10" s="113" t="str">
        <f>IF('Prediction Log'!$W29="Y", "W", IF('Prediction Log'!$W29="N","L",""))</f>
        <v>W</v>
      </c>
      <c r="AD10" s="114" t="str">
        <f>IF('Prediction Log'!$Y29="Y", "W", IF('Prediction Log'!$Y29="N","L",""))</f>
        <v>W</v>
      </c>
      <c r="AE10" s="115" t="str">
        <f>IF(ISBLANK('Performance vs Market'!$Q10), "",IF(AC10="W", W10, IF(AC10="L",-N10, "")))</f>
        <v/>
      </c>
      <c r="AF10" s="116" t="n">
        <f>IFERROR((IF(ISERR('Performance vs Market'!$V10), "",IF(AD10="W", X10, IF(AD10="L",-N10, "")))), "")</f>
        <v>0</v>
      </c>
      <c r="AG10" s="113" t="str">
        <f>IF('Prediction Log'!$X29="Y", "W", IF('Prediction Log'!$X29="N", "L", ""))</f>
        <v>W</v>
      </c>
      <c r="AH10" s="115" t="str">
        <f>IF(ISBLANK('Performance vs Market'!$S10), "",IF(AG10="W", Z10, IF(AG10="L",-O10, "")))</f>
        <v/>
      </c>
      <c r="AI10" s="117"/>
      <c r="AJ10" s="15" t="str">
        <f t="shared" si="6"/>
        <v/>
      </c>
      <c r="AK10" s="118" t="n">
        <f>IF(ISERROR('Performance vs Market'!$AE10+'Performance vs Market'!$AH10+'Performance vs Market'!$AJ10), "", 'Performance vs Market'!$AE10+'Performance vs Market'!$AH10+'Performance vs Market'!$AJ10)</f>
        <v>0</v>
      </c>
      <c r="AL10" s="119" t="n">
        <f>IF(ISERROR('Performance vs Market'!$AF10+'Performance vs Market'!$AH10+'Performance vs Market'!$AJ10), "", 'Performance vs Market'!$AF10+'Performance vs Market'!$AH10+'Performance vs Market'!$AJ10)</f>
        <v>0</v>
      </c>
      <c r="AN10" s="10" t="s">
        <v>161</v>
      </c>
      <c r="AO10" s="10" t="s">
        <v>162</v>
      </c>
      <c r="AP10" s="14" t="s">
        <v>163</v>
      </c>
      <c r="AQ10" s="14" t="s">
        <v>208</v>
      </c>
      <c r="AS10" s="10" t="s">
        <v>161</v>
      </c>
      <c r="AT10" s="10" t="s">
        <v>162</v>
      </c>
      <c r="AU10" s="14" t="s">
        <v>163</v>
      </c>
      <c r="AV10" s="14" t="s">
        <v>208</v>
      </c>
    </row>
    <row r="11" ht="14.25" customHeight="1">
      <c r="A11" s="92" t="n">
        <f>Games!A11</f>
        <v>8</v>
      </c>
      <c r="B11" s="92" t="str">
        <f>IF('Prediction Log'!B30=0, "",'Prediction Log'!B30)</f>
        <v>North Carolina</v>
      </c>
      <c r="C11" s="92" t="str">
        <f>IF('Prediction Log'!C30=0, "",'Prediction Log'!C30)</f>
        <v>Virginia</v>
      </c>
      <c r="D11" s="92" t="n">
        <f>IF('Prediction Log'!D30=0, "",'Prediction Log'!D30)</f>
        <v>-23.5</v>
      </c>
      <c r="E11" s="92" t="n">
        <f>IF('Prediction Log'!E30=0, "",'Prediction Log'!E30)</f>
        <v>-16.3</v>
      </c>
      <c r="F11" s="92" t="str">
        <f>IF('Prediction Log'!I30=0, "",'Prediction Log'!I30)</f>
        <v>North Carolina</v>
      </c>
      <c r="G11" s="70" t="str">
        <f>IF(ISBLANK(Games!B11), "",'Prediction Log'!$J30)</f>
        <v>North Carolina</v>
      </c>
      <c r="H11" s="93" t="n">
        <f>'Prediction Log'!$K30</f>
        <v>0.98254</v>
      </c>
      <c r="I11" s="92" t="str">
        <f>IF(ISBLANK(Games!M11), "",IF(AND(Games!M11="",Games!N11=""),"",IF(ISTEXT(Games!N11), "Side",Games!M11)))</f>
        <v/>
      </c>
      <c r="J11" s="92" t="str">
        <f>IF(ISBLANK(Games!B11), "",IF(Games!K11="Y", Games!B11, Games!E11))</f>
        <v>Virginia</v>
      </c>
      <c r="K11" s="92" t="str">
        <f>Games!I11</f>
        <v>North Carolina</v>
      </c>
      <c r="L11" s="92" t="n">
        <f>IF(ISBLANK(Games!G11), "",Games!G11)</f>
        <v>-23.5</v>
      </c>
      <c r="M11" s="92"/>
      <c r="N11" s="110" t="str">
        <f>IF(ISBLANK('Performance vs Market'!$Q11), "", 1)</f>
        <v/>
      </c>
      <c r="O11" s="110" t="str">
        <f>IF(ISBLANK('Performance vs Market'!$S11), "", 1)</f>
        <v/>
      </c>
      <c r="P11" s="95"/>
      <c r="Q11" s="95"/>
      <c r="R11" s="95" t="str">
        <f>IF(ISBLANK('Performance vs Market'!$Q11), "",IF('Performance vs Market'!$F11='Performance vs Market'!$G11, 'Performance vs Market'!$Q11, ""))</f>
        <v/>
      </c>
      <c r="S11" s="95"/>
      <c r="T11" s="95"/>
      <c r="U11" s="111" t="str">
        <f>IF(ISBLANK('Performance vs Market'!$Q11), "",N11+IF(Q11&lt;0, (N11/(Q11/-100)), N11*(Q11/100)))</f>
        <v/>
      </c>
      <c r="V11" s="112" t="n">
        <f>IFERROR(IF(ISBLANK('Performance vs Market'!$R11), "",N11+IF(R11&lt;0, (N11/(R11/-100)), N11*(R11/100))),"")</f>
        <v>0</v>
      </c>
      <c r="W11" s="111" t="n">
        <f t="shared" si="1"/>
        <v>0</v>
      </c>
      <c r="X11" s="112" t="n">
        <f t="shared" si="2"/>
        <v>0</v>
      </c>
      <c r="Y11" s="111" t="str">
        <f>IF(ISBLANK('Performance vs Market'!$S11), "",O11+IF(S11&lt;0, (O11/(S11/-100)), O11*(S11/100)))</f>
        <v/>
      </c>
      <c r="Z11" s="111" t="n">
        <f t="shared" si="3"/>
        <v>0</v>
      </c>
      <c r="AA11" s="96" t="n">
        <f t="shared" si="4"/>
        <v>0</v>
      </c>
      <c r="AB11" s="96" t="n">
        <f t="shared" si="5"/>
        <v>0</v>
      </c>
      <c r="AC11" s="113" t="str">
        <f>IF('Prediction Log'!$W30="Y", "W", IF('Prediction Log'!$W30="N","L",""))</f>
        <v>L</v>
      </c>
      <c r="AD11" s="114" t="str">
        <f>IF('Prediction Log'!$Y30="Y", "W", IF('Prediction Log'!$Y30="N","L",""))</f>
        <v>L</v>
      </c>
      <c r="AE11" s="115" t="str">
        <f>IF(ISBLANK('Performance vs Market'!$Q11), "",IF(AC11="W", W11, IF(AC11="L",-N11, "")))</f>
        <v/>
      </c>
      <c r="AF11" s="116" t="n">
        <f>IFERROR((IF(ISERR('Performance vs Market'!$V11), "",IF(AD11="W", X11, IF(AD11="L",-N11, "")))), "")</f>
        <v>0</v>
      </c>
      <c r="AG11" s="113" t="str">
        <f>IF('Prediction Log'!$X30="Y", "W", IF('Prediction Log'!$X30="N", "L", ""))</f>
        <v>W</v>
      </c>
      <c r="AH11" s="115" t="str">
        <f>IF(ISBLANK('Performance vs Market'!$S11), "",IF(AG11="W", Z11, IF(AG11="L",-O11, "")))</f>
        <v/>
      </c>
      <c r="AI11" s="117"/>
      <c r="AJ11" s="15" t="str">
        <f t="shared" si="6"/>
        <v/>
      </c>
      <c r="AK11" s="118" t="n">
        <f>IF(ISERROR('Performance vs Market'!$AE11+'Performance vs Market'!$AH11+'Performance vs Market'!$AJ11), "", 'Performance vs Market'!$AE11+'Performance vs Market'!$AH11+'Performance vs Market'!$AJ11)</f>
        <v>0</v>
      </c>
      <c r="AL11" s="119" t="n">
        <f>IF(ISERROR('Performance vs Market'!$AF11+'Performance vs Market'!$AH11+'Performance vs Market'!$AJ11), "", 'Performance vs Market'!$AF11+'Performance vs Market'!$AH11+'Performance vs Market'!$AJ11)</f>
        <v>0</v>
      </c>
      <c r="AN11" s="14" t="n">
        <f t="shared" ref="AN11:AO11" si="7">AN7+AN3</f>
        <v>436</v>
      </c>
      <c r="AO11" s="14" t="n">
        <f t="shared" si="7"/>
        <v>240</v>
      </c>
      <c r="AP11" s="34" t="n">
        <f>AN11/SUM(AN11:AO11)</f>
        <v>0.6449704142</v>
      </c>
      <c r="AQ11" s="101" t="n">
        <f>AQ7+AQ3</f>
        <v>0.2695119319</v>
      </c>
      <c r="AS11" s="14" t="n">
        <f t="shared" ref="AS11:AT11" si="8">AS7+AS3</f>
        <v>440</v>
      </c>
      <c r="AT11" s="14" t="n">
        <f t="shared" si="8"/>
        <v>236</v>
      </c>
      <c r="AU11" s="34" t="n">
        <f>AS11/SUM(AS11:AT11)</f>
        <v>0.650887574</v>
      </c>
      <c r="AV11" s="101" t="n">
        <f>AV7+AV3</f>
        <v>-2.476361084</v>
      </c>
    </row>
    <row r="12" ht="14.25" customHeight="1">
      <c r="A12" s="92" t="n">
        <f>Games!A12</f>
        <v>8</v>
      </c>
      <c r="B12" s="92" t="str">
        <f>IF('Prediction Log'!B31=0, "",'Prediction Log'!B31)</f>
        <v>Michigan State</v>
      </c>
      <c r="C12" s="92" t="str">
        <f>IF('Prediction Log'!C31=0, "",'Prediction Log'!C31)</f>
        <v>Michigan</v>
      </c>
      <c r="D12" s="92" t="n">
        <f>IF('Prediction Log'!D31=0, "",'Prediction Log'!D31)</f>
        <v>24.5</v>
      </c>
      <c r="E12" s="92" t="n">
        <f>IF('Prediction Log'!E31=0, "",'Prediction Log'!E31)</f>
        <v>45.4</v>
      </c>
      <c r="F12" s="92" t="str">
        <f>IF('Prediction Log'!I31=0, "",'Prediction Log'!I31)</f>
        <v>Michigan</v>
      </c>
      <c r="G12" s="70" t="str">
        <f>IF(ISBLANK(Games!B12), "",'Prediction Log'!$J31)</f>
        <v>Michigan</v>
      </c>
      <c r="H12" s="93" t="n">
        <f>'Prediction Log'!$K31</f>
        <v>0.999995</v>
      </c>
      <c r="I12" s="92" t="str">
        <f>IF(ISBLANK(Games!M12), "",IF(AND(Games!M12="",Games!N12=""),"",IF(ISTEXT(Games!N12), "Side",Games!M12)))</f>
        <v/>
      </c>
      <c r="J12" s="92" t="str">
        <f>IF(ISBLANK(Games!B12), "",IF(Games!K12="Y", Games!B12, Games!E12))</f>
        <v>Michigan</v>
      </c>
      <c r="K12" s="92" t="str">
        <f>Games!I12</f>
        <v>Michigan</v>
      </c>
      <c r="L12" s="92" t="n">
        <f>IF(ISBLANK(Games!G12), "",Games!G12)</f>
        <v>24.5</v>
      </c>
      <c r="M12" s="92"/>
      <c r="N12" s="110" t="str">
        <f>IF(ISBLANK('Performance vs Market'!$Q12), "", 1)</f>
        <v/>
      </c>
      <c r="O12" s="110" t="str">
        <f>IF(ISBLANK('Performance vs Market'!$S12), "", 1)</f>
        <v/>
      </c>
      <c r="P12" s="95"/>
      <c r="Q12" s="95"/>
      <c r="R12" s="95" t="str">
        <f>IF(ISBLANK('Performance vs Market'!$Q12), "",IF('Performance vs Market'!$F12='Performance vs Market'!$G12, 'Performance vs Market'!$Q12, ""))</f>
        <v/>
      </c>
      <c r="S12" s="95"/>
      <c r="T12" s="95"/>
      <c r="U12" s="111" t="str">
        <f>IF(ISBLANK('Performance vs Market'!$Q12), "",N12+IF(Q12&lt;0, (N12/(Q12/-100)), N12*(Q12/100)))</f>
        <v/>
      </c>
      <c r="V12" s="112" t="n">
        <f>IFERROR(IF(ISBLANK('Performance vs Market'!$R12), "",N12+IF(R12&lt;0, (N12/(R12/-100)), N12*(R12/100))),"")</f>
        <v>0</v>
      </c>
      <c r="W12" s="111" t="n">
        <f t="shared" si="1"/>
        <v>0</v>
      </c>
      <c r="X12" s="112" t="n">
        <f t="shared" si="2"/>
        <v>0</v>
      </c>
      <c r="Y12" s="111" t="str">
        <f>IF(ISBLANK('Performance vs Market'!$S12), "",O12+IF(S12&lt;0, (O12/(S12/-100)), O12*(S12/100)))</f>
        <v/>
      </c>
      <c r="Z12" s="111" t="n">
        <f t="shared" si="3"/>
        <v>0</v>
      </c>
      <c r="AA12" s="96" t="n">
        <f t="shared" si="4"/>
        <v>0</v>
      </c>
      <c r="AB12" s="96" t="n">
        <f t="shared" si="5"/>
        <v>0</v>
      </c>
      <c r="AC12" s="113" t="str">
        <f>IF('Prediction Log'!$W31="Y", "W", IF('Prediction Log'!$W31="N","L",""))</f>
        <v>W</v>
      </c>
      <c r="AD12" s="114" t="str">
        <f>IF('Prediction Log'!$Y31="Y", "W", IF('Prediction Log'!$Y31="N","L",""))</f>
        <v>W</v>
      </c>
      <c r="AE12" s="115" t="str">
        <f>IF(ISBLANK('Performance vs Market'!$Q12), "",IF(AC12="W", W12, IF(AC12="L",-N12, "")))</f>
        <v/>
      </c>
      <c r="AF12" s="116" t="n">
        <f>IFERROR((IF(ISERR('Performance vs Market'!$V12), "",IF(AD12="W", X12, IF(AD12="L",-N12, "")))), "")</f>
        <v>0</v>
      </c>
      <c r="AG12" s="113" t="str">
        <f>IF('Prediction Log'!$X31="Y", "W", IF('Prediction Log'!$X31="N", "L", ""))</f>
        <v>W</v>
      </c>
      <c r="AH12" s="115" t="str">
        <f>IF(ISBLANK('Performance vs Market'!$S12), "",IF(AG12="W", Z12, IF(AG12="L",-O12, "")))</f>
        <v/>
      </c>
      <c r="AI12" s="117"/>
      <c r="AJ12" s="15" t="str">
        <f t="shared" si="6"/>
        <v/>
      </c>
      <c r="AK12" s="118" t="n">
        <f>IF(ISERROR('Performance vs Market'!$AE12+'Performance vs Market'!$AH12+'Performance vs Market'!$AJ12), "", 'Performance vs Market'!$AE12+'Performance vs Market'!$AH12+'Performance vs Market'!$AJ12)</f>
        <v>0</v>
      </c>
      <c r="AL12" s="119" t="n">
        <f>IF(ISERROR('Performance vs Market'!$AF12+'Performance vs Market'!$AH12+'Performance vs Market'!$AJ12), "", 'Performance vs Market'!$AF12+'Performance vs Market'!$AH12+'Performance vs Market'!$AJ12)</f>
        <v>0</v>
      </c>
    </row>
    <row r="13" ht="14.25" customHeight="1">
      <c r="A13" s="92" t="n">
        <f>Games!A13</f>
        <v>8</v>
      </c>
      <c r="B13" s="92" t="str">
        <f>IF('Prediction Log'!B32=0, "",'Prediction Log'!B32)</f>
        <v>Florida State</v>
      </c>
      <c r="C13" s="92" t="str">
        <f>IF('Prediction Log'!C32=0, "",'Prediction Log'!C32)</f>
        <v>Duke</v>
      </c>
      <c r="D13" s="92" t="n">
        <f>IF('Prediction Log'!D32=0, "",'Prediction Log'!D32)</f>
        <v>-14.5</v>
      </c>
      <c r="E13" s="92" t="n">
        <f>IF('Prediction Log'!E32=0, "",'Prediction Log'!E32)</f>
        <v>-21.1</v>
      </c>
      <c r="F13" s="92" t="str">
        <f>IF('Prediction Log'!I32=0, "",'Prediction Log'!I32)</f>
        <v>Florida State</v>
      </c>
      <c r="G13" s="70" t="str">
        <f>IF(ISBLANK(Games!B13), "",'Prediction Log'!$J32)</f>
        <v>Florida State</v>
      </c>
      <c r="H13" s="93" t="n">
        <f>'Prediction Log'!$K32</f>
        <v>0.996789</v>
      </c>
      <c r="I13" s="92" t="str">
        <f>IF(ISBLANK(Games!M13), "",IF(AND(Games!M13="",Games!N13=""),"",IF(ISTEXT(Games!N13), "Side",Games!M13)))</f>
        <v/>
      </c>
      <c r="J13" s="92" t="str">
        <f>IF(ISBLANK(Games!B13), "",IF(Games!K13="Y", Games!B13, Games!E13))</f>
        <v>Florida State</v>
      </c>
      <c r="K13" s="92" t="str">
        <f>Games!I13</f>
        <v>Florida State</v>
      </c>
      <c r="L13" s="92" t="n">
        <f>IF(ISBLANK(Games!G13), "",Games!G13)</f>
        <v>-14.5</v>
      </c>
      <c r="M13" s="92"/>
      <c r="N13" s="110" t="str">
        <f>IF(ISBLANK('Performance vs Market'!$Q13), "", 1)</f>
        <v/>
      </c>
      <c r="O13" s="110" t="str">
        <f>IF(ISBLANK('Performance vs Market'!$S13), "", 1)</f>
        <v/>
      </c>
      <c r="P13" s="95"/>
      <c r="Q13" s="95"/>
      <c r="R13" s="95" t="str">
        <f>IF(ISBLANK('Performance vs Market'!$Q13), "",IF('Performance vs Market'!$F13='Performance vs Market'!$G13, 'Performance vs Market'!$Q13, ""))</f>
        <v/>
      </c>
      <c r="S13" s="95"/>
      <c r="T13" s="95"/>
      <c r="U13" s="111" t="str">
        <f>IF(ISBLANK('Performance vs Market'!$Q13), "",N13+IF(Q13&lt;0, (N13/(Q13/-100)), N13*(Q13/100)))</f>
        <v/>
      </c>
      <c r="V13" s="112" t="n">
        <f>IFERROR(IF(ISBLANK('Performance vs Market'!$R13), "",N13+IF(R13&lt;0, (N13/(R13/-100)), N13*(R13/100))),"")</f>
        <v>0</v>
      </c>
      <c r="W13" s="111" t="n">
        <f t="shared" si="1"/>
        <v>0</v>
      </c>
      <c r="X13" s="112" t="n">
        <f t="shared" si="2"/>
        <v>0</v>
      </c>
      <c r="Y13" s="111" t="str">
        <f>IF(ISBLANK('Performance vs Market'!$S13), "",O13+IF(S13&lt;0, (O13/(S13/-100)), O13*(S13/100)))</f>
        <v/>
      </c>
      <c r="Z13" s="111" t="n">
        <f t="shared" si="3"/>
        <v>0</v>
      </c>
      <c r="AA13" s="96" t="n">
        <f t="shared" si="4"/>
        <v>0</v>
      </c>
      <c r="AB13" s="96" t="n">
        <f t="shared" si="5"/>
        <v>0</v>
      </c>
      <c r="AC13" s="113" t="str">
        <f>IF('Prediction Log'!$W32="Y", "W", IF('Prediction Log'!$W32="N","L",""))</f>
        <v>W</v>
      </c>
      <c r="AD13" s="114" t="str">
        <f>IF('Prediction Log'!$Y32="Y", "W", IF('Prediction Log'!$Y32="N","L",""))</f>
        <v>W</v>
      </c>
      <c r="AE13" s="115" t="str">
        <f>IF(ISBLANK('Performance vs Market'!$Q13), "",IF(AC13="W", W13, IF(AC13="L",-N13, "")))</f>
        <v/>
      </c>
      <c r="AF13" s="116" t="n">
        <f>IFERROR((IF(ISERR('Performance vs Market'!$V13), "",IF(AD13="W", X13, IF(AD13="L",-N13, "")))), "")</f>
        <v>0</v>
      </c>
      <c r="AG13" s="113" t="str">
        <f>IF('Prediction Log'!$X32="Y", "W", IF('Prediction Log'!$X32="N", "L", ""))</f>
        <v>W</v>
      </c>
      <c r="AH13" s="115" t="str">
        <f>IF(ISBLANK('Performance vs Market'!$S13), "",IF(AG13="W", Z13, IF(AG13="L",-O13, "")))</f>
        <v/>
      </c>
      <c r="AI13" s="117"/>
      <c r="AJ13" s="15" t="str">
        <f t="shared" si="6"/>
        <v/>
      </c>
      <c r="AK13" s="118" t="n">
        <f>IF(ISERROR('Performance vs Market'!$AE13+'Performance vs Market'!$AH13+'Performance vs Market'!$AJ13), "", 'Performance vs Market'!$AE13+'Performance vs Market'!$AH13+'Performance vs Market'!$AJ13)</f>
        <v>0</v>
      </c>
      <c r="AL13" s="119" t="n">
        <f>IF(ISERROR('Performance vs Market'!$AF13+'Performance vs Market'!$AH13+'Performance vs Market'!$AJ13), "", 'Performance vs Market'!$AF13+'Performance vs Market'!$AH13+'Performance vs Market'!$AJ13)</f>
        <v>0</v>
      </c>
    </row>
    <row r="14" ht="14.25" customHeight="1">
      <c r="A14" s="92" t="n">
        <f>Games!A14</f>
        <v>8</v>
      </c>
      <c r="B14" s="92" t="str">
        <f>IF('Prediction Log'!B33=0, "",'Prediction Log'!B33)</f>
        <v>LSU</v>
      </c>
      <c r="C14" s="92" t="str">
        <f>IF('Prediction Log'!C33=0, "",'Prediction Log'!C33)</f>
        <v>Army</v>
      </c>
      <c r="D14" s="92" t="n">
        <f>IF('Prediction Log'!D33=0, "",'Prediction Log'!D33)</f>
        <v>-30.5</v>
      </c>
      <c r="E14" s="92" t="n">
        <f>IF('Prediction Log'!E33=0, "",'Prediction Log'!E33)</f>
        <v>-41</v>
      </c>
      <c r="F14" s="92" t="str">
        <f>IF('Prediction Log'!I33=0, "",'Prediction Log'!I33)</f>
        <v>LSU</v>
      </c>
      <c r="G14" s="70" t="str">
        <f>IF(ISBLANK(Games!B14), "",'Prediction Log'!$J33)</f>
        <v>LSU</v>
      </c>
      <c r="H14" s="93" t="n">
        <f>'Prediction Log'!$K33</f>
        <v>0.999949</v>
      </c>
      <c r="I14" s="92" t="str">
        <f>IF(ISBLANK(Games!M14), "",IF(AND(Games!M14="",Games!N14=""),"",IF(ISTEXT(Games!N14), "Side",Games!M14)))</f>
        <v/>
      </c>
      <c r="J14" s="92" t="str">
        <f>IF(ISBLANK(Games!B14), "",IF(Games!K14="Y", Games!B14, Games!E14))</f>
        <v>LSU</v>
      </c>
      <c r="K14" s="92" t="str">
        <f>Games!I14</f>
        <v>LSU</v>
      </c>
      <c r="L14" s="92" t="n">
        <f>IF(ISBLANK(Games!G14), "",Games!G14)</f>
        <v>-30.5</v>
      </c>
      <c r="M14" s="92"/>
      <c r="N14" s="110" t="str">
        <f>IF(ISBLANK('Performance vs Market'!$Q14), "", 1)</f>
        <v/>
      </c>
      <c r="O14" s="110" t="str">
        <f>IF(ISBLANK('Performance vs Market'!$S14), "", 1)</f>
        <v/>
      </c>
      <c r="P14" s="95"/>
      <c r="Q14" s="95"/>
      <c r="R14" s="95" t="str">
        <f>IF(ISBLANK('Performance vs Market'!$Q14), "",IF('Performance vs Market'!$F14='Performance vs Market'!$G14, 'Performance vs Market'!$Q14, ""))</f>
        <v/>
      </c>
      <c r="S14" s="95"/>
      <c r="T14" s="95"/>
      <c r="U14" s="111" t="str">
        <f>IF(ISBLANK('Performance vs Market'!$Q14), "",N14+IF(Q14&lt;0, (N14/(Q14/-100)), N14*(Q14/100)))</f>
        <v/>
      </c>
      <c r="V14" s="112" t="n">
        <f>IFERROR(IF(ISBLANK('Performance vs Market'!$R14), "",N14+IF(R14&lt;0, (N14/(R14/-100)), N14*(R14/100))),"")</f>
        <v>0</v>
      </c>
      <c r="W14" s="111" t="n">
        <f t="shared" si="1"/>
        <v>0</v>
      </c>
      <c r="X14" s="112" t="n">
        <f t="shared" si="2"/>
        <v>0</v>
      </c>
      <c r="Y14" s="111" t="str">
        <f>IF(ISBLANK('Performance vs Market'!$S14), "",O14+IF(S14&lt;0, (O14/(S14/-100)), O14*(S14/100)))</f>
        <v/>
      </c>
      <c r="Z14" s="111" t="n">
        <f t="shared" si="3"/>
        <v>0</v>
      </c>
      <c r="AA14" s="96" t="n">
        <f t="shared" si="4"/>
        <v>0</v>
      </c>
      <c r="AB14" s="96" t="n">
        <f t="shared" si="5"/>
        <v>0</v>
      </c>
      <c r="AC14" s="113" t="str">
        <f>IF('Prediction Log'!$W33="Y", "W", IF('Prediction Log'!$W33="N","L",""))</f>
        <v>W</v>
      </c>
      <c r="AD14" s="114" t="str">
        <f>IF('Prediction Log'!$Y33="Y", "W", IF('Prediction Log'!$Y33="N","L",""))</f>
        <v>W</v>
      </c>
      <c r="AE14" s="115" t="str">
        <f>IF(ISBLANK('Performance vs Market'!$Q14), "",IF(AC14="W", W14, IF(AC14="L",-N14, "")))</f>
        <v/>
      </c>
      <c r="AF14" s="116" t="n">
        <f>IFERROR((IF(ISERR('Performance vs Market'!$V14), "",IF(AD14="W", X14, IF(AD14="L",-N14, "")))), "")</f>
        <v>0</v>
      </c>
      <c r="AG14" s="113" t="str">
        <f>IF('Prediction Log'!$X33="Y", "W", IF('Prediction Log'!$X33="N", "L", ""))</f>
        <v>W</v>
      </c>
      <c r="AH14" s="115" t="str">
        <f>IF(ISBLANK('Performance vs Market'!$S14), "",IF(AG14="W", Z14, IF(AG14="L",-O14, "")))</f>
        <v/>
      </c>
      <c r="AI14" s="117"/>
      <c r="AJ14" s="15" t="str">
        <f t="shared" si="6"/>
        <v/>
      </c>
      <c r="AK14" s="118" t="n">
        <f>IF(ISERROR('Performance vs Market'!$AE14+'Performance vs Market'!$AH14+'Performance vs Market'!$AJ14), "", 'Performance vs Market'!$AE14+'Performance vs Market'!$AH14+'Performance vs Market'!$AJ14)</f>
        <v>0</v>
      </c>
      <c r="AL14" s="119" t="n">
        <f>IF(ISERROR('Performance vs Market'!$AF14+'Performance vs Market'!$AH14+'Performance vs Market'!$AJ14), "", 'Performance vs Market'!$AF14+'Performance vs Market'!$AH14+'Performance vs Market'!$AJ14)</f>
        <v>0</v>
      </c>
    </row>
    <row r="15" ht="14.25" customHeight="1">
      <c r="A15" s="92" t="n">
        <f>Games!A15</f>
        <v>8</v>
      </c>
      <c r="B15" s="92" t="str">
        <f>IF('Prediction Log'!B34=0, "",'Prediction Log'!B34)</f>
        <v>Washington</v>
      </c>
      <c r="C15" s="92" t="str">
        <f>IF('Prediction Log'!C34=0, "",'Prediction Log'!C34)</f>
        <v>Arizona State</v>
      </c>
      <c r="D15" s="92" t="n">
        <f>IF('Prediction Log'!D34=0, "",'Prediction Log'!D34)</f>
        <v>-28.5</v>
      </c>
      <c r="E15" s="92" t="n">
        <f>IF('Prediction Log'!E34=0, "",'Prediction Log'!E34)</f>
        <v>-36.5</v>
      </c>
      <c r="F15" s="92" t="str">
        <f>IF('Prediction Log'!I34=0, "",'Prediction Log'!I34)</f>
        <v>Washington</v>
      </c>
      <c r="G15" s="70" t="str">
        <f>IF(ISBLANK(Games!B15), "",'Prediction Log'!$J34)</f>
        <v>Washington</v>
      </c>
      <c r="H15" s="93" t="n">
        <f>'Prediction Log'!$K34</f>
        <v>0.999965</v>
      </c>
      <c r="I15" s="92" t="str">
        <f>IF(ISBLANK(Games!M15), "",IF(AND(Games!M15="",Games!N15=""),"",IF(ISTEXT(Games!N15), "Side",Games!M15)))</f>
        <v/>
      </c>
      <c r="J15" s="92" t="str">
        <f>IF(ISBLANK(Games!B15), "",IF(Games!K15="Y", Games!B15, Games!E15))</f>
        <v>Washington</v>
      </c>
      <c r="K15" s="92" t="str">
        <f>Games!I15</f>
        <v>Washington</v>
      </c>
      <c r="L15" s="92" t="n">
        <f>IF(ISBLANK(Games!G15), "",Games!G15)</f>
        <v>-28.5</v>
      </c>
      <c r="M15" s="92"/>
      <c r="N15" s="110" t="str">
        <f>IF(ISBLANK('Performance vs Market'!$Q15), "", 1)</f>
        <v/>
      </c>
      <c r="O15" s="110" t="str">
        <f>IF(ISBLANK('Performance vs Market'!$S15), "", 1)</f>
        <v/>
      </c>
      <c r="P15" s="95"/>
      <c r="Q15" s="95"/>
      <c r="R15" s="95" t="str">
        <f>IF(ISBLANK('Performance vs Market'!$Q15), "",IF('Performance vs Market'!$F15='Performance vs Market'!$G15, 'Performance vs Market'!$Q15, ""))</f>
        <v/>
      </c>
      <c r="S15" s="95"/>
      <c r="T15" s="95"/>
      <c r="U15" s="111" t="str">
        <f>IF(ISBLANK('Performance vs Market'!$Q15), "",N15+IF(Q15&lt;0, (N15/(Q15/-100)), N15*(Q15/100)))</f>
        <v/>
      </c>
      <c r="V15" s="112" t="n">
        <f>IFERROR(IF(ISBLANK('Performance vs Market'!$R15), "",N15+IF(R15&lt;0, (N15/(R15/-100)), N15*(R15/100))),"")</f>
        <v>0</v>
      </c>
      <c r="W15" s="111" t="n">
        <f t="shared" si="1"/>
        <v>0</v>
      </c>
      <c r="X15" s="112" t="n">
        <f t="shared" si="2"/>
        <v>0</v>
      </c>
      <c r="Y15" s="111" t="str">
        <f>IF(ISBLANK('Performance vs Market'!$S15), "",O15+IF(S15&lt;0, (O15/(S15/-100)), O15*(S15/100)))</f>
        <v/>
      </c>
      <c r="Z15" s="111" t="n">
        <f t="shared" si="3"/>
        <v>0</v>
      </c>
      <c r="AA15" s="96" t="n">
        <f t="shared" si="4"/>
        <v>0</v>
      </c>
      <c r="AB15" s="96" t="n">
        <f t="shared" si="5"/>
        <v>0</v>
      </c>
      <c r="AC15" s="113" t="str">
        <f>IF('Prediction Log'!$W34="Y", "W", IF('Prediction Log'!$W34="N","L",""))</f>
        <v>W</v>
      </c>
      <c r="AD15" s="114" t="str">
        <f>IF('Prediction Log'!$Y34="Y", "W", IF('Prediction Log'!$Y34="N","L",""))</f>
        <v>W</v>
      </c>
      <c r="AE15" s="115" t="str">
        <f>IF(ISBLANK('Performance vs Market'!$Q15), "",IF(AC15="W", W15, IF(AC15="L",-N15, "")))</f>
        <v/>
      </c>
      <c r="AF15" s="116" t="n">
        <f>IFERROR((IF(ISERR('Performance vs Market'!$V15), "",IF(AD15="W", X15, IF(AD15="L",-N15, "")))), "")</f>
        <v>0</v>
      </c>
      <c r="AG15" s="113" t="str">
        <f>IF('Prediction Log'!$X34="Y", "W", IF('Prediction Log'!$X34="N", "L", ""))</f>
        <v>L</v>
      </c>
      <c r="AH15" s="115" t="str">
        <f>IF(ISBLANK('Performance vs Market'!$S15), "",IF(AG15="W", Z15, IF(AG15="L",-O15, "")))</f>
        <v/>
      </c>
      <c r="AI15" s="117"/>
      <c r="AJ15" s="15" t="str">
        <f t="shared" si="6"/>
        <v/>
      </c>
      <c r="AK15" s="118" t="n">
        <f>IF(ISERROR('Performance vs Market'!$AE15+'Performance vs Market'!$AH15+'Performance vs Market'!$AJ15), "", 'Performance vs Market'!$AE15+'Performance vs Market'!$AH15+'Performance vs Market'!$AJ15)</f>
        <v>0</v>
      </c>
      <c r="AL15" s="119" t="n">
        <f>IF(ISERROR('Performance vs Market'!$AF15+'Performance vs Market'!$AH15+'Performance vs Market'!$AJ15), "", 'Performance vs Market'!$AF15+'Performance vs Market'!$AH15+'Performance vs Market'!$AJ15)</f>
        <v>0</v>
      </c>
    </row>
    <row r="16" ht="14.25" customHeight="1">
      <c r="A16" s="92" t="n">
        <f>Games!A16</f>
        <v>8</v>
      </c>
      <c r="B16" s="92" t="str">
        <f>IF('Prediction Log'!B35=0, "",'Prediction Log'!B35)</f>
        <v>UAB</v>
      </c>
      <c r="C16" s="92" t="str">
        <f>IF('Prediction Log'!C35=0, "",'Prediction Log'!C35)</f>
        <v>Memphis</v>
      </c>
      <c r="D16" s="92" t="n">
        <f>IF('Prediction Log'!D35=0, "",'Prediction Log'!D35)</f>
        <v>7</v>
      </c>
      <c r="E16" s="92" t="n">
        <f>IF('Prediction Log'!E35=0, "",'Prediction Log'!E35)</f>
        <v>15.1</v>
      </c>
      <c r="F16" s="92" t="str">
        <f>IF('Prediction Log'!I35=0, "",'Prediction Log'!I35)</f>
        <v>Memphis</v>
      </c>
      <c r="G16" s="70" t="str">
        <f>IF(ISBLANK(Games!B16), "",'Prediction Log'!$J35)</f>
        <v>Memphis</v>
      </c>
      <c r="H16" s="93" t="n">
        <f>'Prediction Log'!$K35</f>
        <v>0.97878</v>
      </c>
      <c r="I16" s="92" t="str">
        <f>IF(ISBLANK(Games!M16), "",IF(AND(Games!M16="",Games!N16=""),"",IF(ISTEXT(Games!N16), "Side",Games!M16)))</f>
        <v/>
      </c>
      <c r="J16" s="92" t="str">
        <f>IF(ISBLANK(Games!B16), "",IF(Games!K16="Y", Games!B16, Games!E16))</f>
        <v>Memphis</v>
      </c>
      <c r="K16" s="92" t="str">
        <f>Games!I16</f>
        <v>Memphis</v>
      </c>
      <c r="L16" s="92" t="n">
        <f>IF(ISBLANK(Games!G16), "",Games!G16)</f>
        <v>7</v>
      </c>
      <c r="M16" s="92"/>
      <c r="N16" s="110" t="str">
        <f>IF(ISBLANK('Performance vs Market'!$Q16), "", 1)</f>
        <v/>
      </c>
      <c r="O16" s="110" t="str">
        <f>IF(ISBLANK('Performance vs Market'!$S16), "", 1)</f>
        <v/>
      </c>
      <c r="P16" s="95"/>
      <c r="Q16" s="95"/>
      <c r="R16" s="95" t="str">
        <f>IF(ISBLANK('Performance vs Market'!$Q16), "",IF('Performance vs Market'!$F16='Performance vs Market'!$G16, 'Performance vs Market'!$Q16, ""))</f>
        <v/>
      </c>
      <c r="S16" s="95"/>
      <c r="T16" s="95"/>
      <c r="U16" s="111" t="str">
        <f>IF(ISBLANK('Performance vs Market'!$Q16), "",N16+IF(Q16&lt;0, (N16/(Q16/-100)), N16*(Q16/100)))</f>
        <v/>
      </c>
      <c r="V16" s="112" t="n">
        <f>IFERROR(IF(ISBLANK('Performance vs Market'!$R16), "",N16+IF(R16&lt;0, (N16/(R16/-100)), N16*(R16/100))),"")</f>
        <v>0</v>
      </c>
      <c r="W16" s="111" t="n">
        <f t="shared" si="1"/>
        <v>0</v>
      </c>
      <c r="X16" s="112" t="n">
        <f t="shared" si="2"/>
        <v>0</v>
      </c>
      <c r="Y16" s="111" t="str">
        <f>IF(ISBLANK('Performance vs Market'!$S16), "",O16+IF(S16&lt;0, (O16/(S16/-100)), O16*(S16/100)))</f>
        <v/>
      </c>
      <c r="Z16" s="111" t="n">
        <f t="shared" si="3"/>
        <v>0</v>
      </c>
      <c r="AA16" s="96" t="n">
        <f t="shared" si="4"/>
        <v>0</v>
      </c>
      <c r="AB16" s="96" t="n">
        <f t="shared" si="5"/>
        <v>0</v>
      </c>
      <c r="AC16" s="113" t="str">
        <f>IF('Prediction Log'!$W35="Y", "W", IF('Prediction Log'!$W35="N","L",""))</f>
        <v>W</v>
      </c>
      <c r="AD16" s="114" t="str">
        <f>IF('Prediction Log'!$Y35="Y", "W", IF('Prediction Log'!$Y35="N","L",""))</f>
        <v>W</v>
      </c>
      <c r="AE16" s="115" t="str">
        <f>IF(ISBLANK('Performance vs Market'!$Q16), "",IF(AC16="W", W16, IF(AC16="L",-N16, "")))</f>
        <v/>
      </c>
      <c r="AF16" s="116" t="n">
        <f>IFERROR((IF(ISERR('Performance vs Market'!$V16), "",IF(AD16="W", X16, IF(AD16="L",-N16, "")))), "")</f>
        <v>0</v>
      </c>
      <c r="AG16" s="113" t="str">
        <f>IF('Prediction Log'!$X35="Y", "W", IF('Prediction Log'!$X35="N", "L", ""))</f>
        <v>W</v>
      </c>
      <c r="AH16" s="115" t="str">
        <f>IF(ISBLANK('Performance vs Market'!$S16), "",IF(AG16="W", Z16, IF(AG16="L",-O16, "")))</f>
        <v/>
      </c>
      <c r="AI16" s="117"/>
      <c r="AJ16" s="15" t="str">
        <f t="shared" si="6"/>
        <v/>
      </c>
      <c r="AK16" s="118" t="n">
        <f>IF(ISERROR('Performance vs Market'!$AE16+'Performance vs Market'!$AH16+'Performance vs Market'!$AJ16), "", 'Performance vs Market'!$AE16+'Performance vs Market'!$AH16+'Performance vs Market'!$AJ16)</f>
        <v>0</v>
      </c>
      <c r="AL16" s="119" t="n">
        <f>IF(ISERROR('Performance vs Market'!$AF16+'Performance vs Market'!$AH16+'Performance vs Market'!$AJ16), "", 'Performance vs Market'!$AF16+'Performance vs Market'!$AH16+'Performance vs Market'!$AJ16)</f>
        <v>0</v>
      </c>
    </row>
    <row r="17" ht="14.25" customHeight="1">
      <c r="A17" s="92" t="n">
        <f>Games!A17</f>
        <v>8</v>
      </c>
      <c r="B17" s="92" t="str">
        <f>IF('Prediction Log'!B36=0, "",'Prediction Log'!B36)</f>
        <v>West Virginia</v>
      </c>
      <c r="C17" s="92" t="str">
        <f>IF('Prediction Log'!C36=0, "",'Prediction Log'!C36)</f>
        <v>Oklahoma State</v>
      </c>
      <c r="D17" s="92" t="n">
        <f>IF('Prediction Log'!D36=0, "",'Prediction Log'!D36)</f>
        <v>3</v>
      </c>
      <c r="E17" s="92" t="n">
        <f>IF('Prediction Log'!E36=0, "",'Prediction Log'!E36)</f>
        <v>5.8</v>
      </c>
      <c r="F17" s="92" t="str">
        <f>IF('Prediction Log'!I36=0, "",'Prediction Log'!I36)</f>
        <v>Oklahoma State</v>
      </c>
      <c r="G17" s="70" t="str">
        <f>IF(ISBLANK(Games!B17), "",'Prediction Log'!$J36)</f>
        <v>Oklahoma State</v>
      </c>
      <c r="H17" s="93" t="n">
        <f>'Prediction Log'!$K36</f>
        <v>0.89073</v>
      </c>
      <c r="I17" s="92" t="str">
        <f>IF(ISBLANK(Games!M17), "",IF(AND(Games!M17="",Games!N17=""),"",IF(ISTEXT(Games!N17), "Side",Games!M17)))</f>
        <v/>
      </c>
      <c r="J17" s="92" t="str">
        <f>IF(ISBLANK(Games!B17), "",IF(Games!K17="Y", Games!B17, Games!E17))</f>
        <v>Oklahoma State</v>
      </c>
      <c r="K17" s="92" t="str">
        <f>Games!I17</f>
        <v>Oklahoma State</v>
      </c>
      <c r="L17" s="92" t="n">
        <f>IF(ISBLANK(Games!G17), "",Games!G17)</f>
        <v>3</v>
      </c>
      <c r="M17" s="92"/>
      <c r="N17" s="110" t="str">
        <f>IF(ISBLANK('Performance vs Market'!$Q17), "", 1)</f>
        <v/>
      </c>
      <c r="O17" s="110" t="str">
        <f>IF(ISBLANK('Performance vs Market'!$S17), "", 1)</f>
        <v/>
      </c>
      <c r="P17" s="95"/>
      <c r="Q17" s="95"/>
      <c r="R17" s="95" t="str">
        <f>IF(ISBLANK('Performance vs Market'!$Q17), "",IF('Performance vs Market'!$F17='Performance vs Market'!$G17, 'Performance vs Market'!$Q17, ""))</f>
        <v/>
      </c>
      <c r="S17" s="95"/>
      <c r="T17" s="95"/>
      <c r="U17" s="111" t="str">
        <f>IF(ISBLANK('Performance vs Market'!$Q17), "",N17+IF(Q17&lt;0, (N17/(Q17/-100)), N17*(Q17/100)))</f>
        <v/>
      </c>
      <c r="V17" s="112" t="n">
        <f>IFERROR(IF(ISBLANK('Performance vs Market'!$R17), "",N17+IF(R17&lt;0, (N17/(R17/-100)), N17*(R17/100))),"")</f>
        <v>0</v>
      </c>
      <c r="W17" s="111" t="n">
        <f t="shared" si="1"/>
        <v>0</v>
      </c>
      <c r="X17" s="112" t="n">
        <f t="shared" si="2"/>
        <v>0</v>
      </c>
      <c r="Y17" s="111" t="str">
        <f>IF(ISBLANK('Performance vs Market'!$S17), "",O17+IF(S17&lt;0, (O17/(S17/-100)), O17*(S17/100)))</f>
        <v/>
      </c>
      <c r="Z17" s="111" t="n">
        <f t="shared" si="3"/>
        <v>0</v>
      </c>
      <c r="AA17" s="96" t="n">
        <f t="shared" si="4"/>
        <v>0</v>
      </c>
      <c r="AB17" s="96" t="n">
        <f t="shared" si="5"/>
        <v>0</v>
      </c>
      <c r="AC17" s="113" t="str">
        <f>IF('Prediction Log'!$W36="Y", "W", IF('Prediction Log'!$W36="N","L",""))</f>
        <v>W</v>
      </c>
      <c r="AD17" s="114" t="str">
        <f>IF('Prediction Log'!$Y36="Y", "W", IF('Prediction Log'!$Y36="N","L",""))</f>
        <v>W</v>
      </c>
      <c r="AE17" s="115" t="str">
        <f>IF(ISBLANK('Performance vs Market'!$Q17), "",IF(AC17="W", W17, IF(AC17="L",-N17, "")))</f>
        <v/>
      </c>
      <c r="AF17" s="116" t="n">
        <f>IFERROR((IF(ISERR('Performance vs Market'!$V17), "",IF(AD17="W", X17, IF(AD17="L",-N17, "")))), "")</f>
        <v>0</v>
      </c>
      <c r="AG17" s="113" t="str">
        <f>IF('Prediction Log'!$X36="Y", "W", IF('Prediction Log'!$X36="N", "L", ""))</f>
        <v>W</v>
      </c>
      <c r="AH17" s="115" t="str">
        <f>IF(ISBLANK('Performance vs Market'!$S17), "",IF(AG17="W", Z17, IF(AG17="L",-O17, "")))</f>
        <v/>
      </c>
      <c r="AI17" s="117"/>
      <c r="AJ17" s="15" t="str">
        <f t="shared" si="6"/>
        <v/>
      </c>
      <c r="AK17" s="118" t="n">
        <f>IF(ISERROR('Performance vs Market'!$AE17+'Performance vs Market'!$AH17+'Performance vs Market'!$AJ17), "", 'Performance vs Market'!$AE17+'Performance vs Market'!$AH17+'Performance vs Market'!$AJ17)</f>
        <v>0</v>
      </c>
      <c r="AL17" s="119" t="n">
        <f>IF(ISERROR('Performance vs Market'!$AF17+'Performance vs Market'!$AH17+'Performance vs Market'!$AJ17), "", 'Performance vs Market'!$AF17+'Performance vs Market'!$AH17+'Performance vs Market'!$AJ17)</f>
        <v>0</v>
      </c>
    </row>
    <row r="18" ht="14.25" customHeight="1">
      <c r="A18" s="92" t="n">
        <f>Games!A18</f>
        <v>8</v>
      </c>
      <c r="B18" s="92" t="str">
        <f>IF('Prediction Log'!B37=0, "",'Prediction Log'!B37)</f>
        <v>Miami (OH)</v>
      </c>
      <c r="C18" s="92" t="str">
        <f>IF('Prediction Log'!C37=0, "",'Prediction Log'!C37)</f>
        <v>Toledo</v>
      </c>
      <c r="D18" s="92" t="n">
        <f>IF('Prediction Log'!D37=0, "",'Prediction Log'!D37)</f>
        <v>2</v>
      </c>
      <c r="E18" s="92" t="n">
        <f>IF('Prediction Log'!E37=0, "",'Prediction Log'!E37)</f>
        <v>0.5</v>
      </c>
      <c r="F18" s="92" t="str">
        <f>IF('Prediction Log'!I37=0, "",'Prediction Log'!I37)</f>
        <v>Toledo</v>
      </c>
      <c r="G18" s="70" t="str">
        <f>IF(ISBLANK(Games!B18), "",'Prediction Log'!$J37)</f>
        <v>Miami (OH)</v>
      </c>
      <c r="H18" s="93" t="n">
        <f>'Prediction Log'!$K37</f>
        <v>0.605218</v>
      </c>
      <c r="I18" s="92" t="str">
        <f>IF(ISBLANK(Games!M18), "",IF(AND(Games!M18="",Games!N18=""),"",IF(ISTEXT(Games!N18), "Side",Games!M18)))</f>
        <v/>
      </c>
      <c r="J18" s="92" t="str">
        <f>IF(ISBLANK(Games!B18), "",IF(Games!K18="Y", Games!B18, Games!E18))</f>
        <v>Miami (OH)</v>
      </c>
      <c r="K18" s="92" t="str">
        <f>Games!I18</f>
        <v>Toledo</v>
      </c>
      <c r="L18" s="92" t="n">
        <f>IF(ISBLANK(Games!G18), "",Games!G18)</f>
        <v>2</v>
      </c>
      <c r="M18" s="92"/>
      <c r="N18" s="110" t="str">
        <f>IF(ISBLANK('Performance vs Market'!$Q18), "", 1)</f>
        <v/>
      </c>
      <c r="O18" s="110" t="str">
        <f>IF(ISBLANK('Performance vs Market'!$S18), "", 1)</f>
        <v/>
      </c>
      <c r="P18" s="95"/>
      <c r="Q18" s="95"/>
      <c r="R18" s="95" t="str">
        <f>IF(ISBLANK('Performance vs Market'!$Q18), "",IF('Performance vs Market'!$F18='Performance vs Market'!$G18, 'Performance vs Market'!$Q18, ""))</f>
        <v/>
      </c>
      <c r="S18" s="95"/>
      <c r="T18" s="95"/>
      <c r="U18" s="111" t="str">
        <f>IF(ISBLANK('Performance vs Market'!$Q18), "",N18+IF(Q18&lt;0, (N18/(Q18/-100)), N18*(Q18/100)))</f>
        <v/>
      </c>
      <c r="V18" s="112" t="n">
        <f>IFERROR(IF(ISBLANK('Performance vs Market'!$R18), "",N18+IF(R18&lt;0, (N18/(R18/-100)), N18*(R18/100))),"")</f>
        <v>0</v>
      </c>
      <c r="W18" s="111" t="n">
        <f t="shared" si="1"/>
        <v>0</v>
      </c>
      <c r="X18" s="112" t="n">
        <f t="shared" si="2"/>
        <v>0</v>
      </c>
      <c r="Y18" s="111" t="str">
        <f>IF(ISBLANK('Performance vs Market'!$S18), "",O18+IF(S18&lt;0, (O18/(S18/-100)), O18*(S18/100)))</f>
        <v/>
      </c>
      <c r="Z18" s="111" t="n">
        <f t="shared" si="3"/>
        <v>0</v>
      </c>
      <c r="AA18" s="96" t="n">
        <f t="shared" si="4"/>
        <v>0</v>
      </c>
      <c r="AB18" s="96" t="n">
        <f t="shared" si="5"/>
        <v>0</v>
      </c>
      <c r="AC18" s="113" t="str">
        <f>IF('Prediction Log'!$W37="Y", "W", IF('Prediction Log'!$W37="N","L",""))</f>
        <v>W</v>
      </c>
      <c r="AD18" s="114" t="str">
        <f>IF('Prediction Log'!$Y37="Y", "W", IF('Prediction Log'!$Y37="N","L",""))</f>
        <v>L</v>
      </c>
      <c r="AE18" s="115" t="str">
        <f>IF(ISBLANK('Performance vs Market'!$Q18), "",IF(AC18="W", W18, IF(AC18="L",-N18, "")))</f>
        <v/>
      </c>
      <c r="AF18" s="116" t="n">
        <f>IFERROR((IF(ISERR('Performance vs Market'!$V18), "",IF(AD18="W", X18, IF(AD18="L",-N18, "")))), "")</f>
        <v>0</v>
      </c>
      <c r="AG18" s="113" t="str">
        <f>IF('Prediction Log'!$X37="Y", "W", IF('Prediction Log'!$X37="N", "L", ""))</f>
        <v>L</v>
      </c>
      <c r="AH18" s="115" t="str">
        <f>IF(ISBLANK('Performance vs Market'!$S18), "",IF(AG18="W", Z18, IF(AG18="L",-O18, "")))</f>
        <v/>
      </c>
      <c r="AI18" s="117"/>
      <c r="AJ18" s="15" t="str">
        <f t="shared" si="6"/>
        <v/>
      </c>
      <c r="AK18" s="118" t="n">
        <f>IF(ISERROR('Performance vs Market'!$AE18+'Performance vs Market'!$AH18+'Performance vs Market'!$AJ18), "", 'Performance vs Market'!$AE18+'Performance vs Market'!$AH18+'Performance vs Market'!$AJ18)</f>
        <v>0</v>
      </c>
      <c r="AL18" s="119" t="n">
        <f>IF(ISERROR('Performance vs Market'!$AF18+'Performance vs Market'!$AH18+'Performance vs Market'!$AJ18), "", 'Performance vs Market'!$AF18+'Performance vs Market'!$AH18+'Performance vs Market'!$AJ18)</f>
        <v>0</v>
      </c>
    </row>
    <row r="19" ht="14.25" customHeight="1">
      <c r="A19" s="92" t="n">
        <f>Games!A19</f>
        <v>8</v>
      </c>
      <c r="B19" s="92" t="str">
        <f>IF('Prediction Log'!B38=0, "",'Prediction Log'!B38)</f>
        <v>Florida Atlantic</v>
      </c>
      <c r="C19" s="92" t="str">
        <f>IF('Prediction Log'!C38=0, "",'Prediction Log'!C38)</f>
        <v>UT San Antonio</v>
      </c>
      <c r="D19" s="92" t="n">
        <f>IF('Prediction Log'!D38=0, "",'Prediction Log'!D38)</f>
        <v>2.5</v>
      </c>
      <c r="E19" s="92" t="n">
        <f>IF('Prediction Log'!E38=0, "",'Prediction Log'!E38)</f>
        <v>13</v>
      </c>
      <c r="F19" s="92" t="str">
        <f>IF('Prediction Log'!I38=0, "",'Prediction Log'!I38)</f>
        <v>UT San Antonio</v>
      </c>
      <c r="G19" s="70" t="str">
        <f>IF(ISBLANK(Games!B19), "",'Prediction Log'!$J38)</f>
        <v>UT San Antonio</v>
      </c>
      <c r="H19" s="93" t="n">
        <f>'Prediction Log'!$K38</f>
        <v>0.863858</v>
      </c>
      <c r="I19" s="92" t="str">
        <f>IF(ISBLANK(Games!M19), "",IF(AND(Games!M19="",Games!N19=""),"",IF(ISTEXT(Games!N19), "Side",Games!M19)))</f>
        <v/>
      </c>
      <c r="J19" s="92" t="str">
        <f>IF(ISBLANK(Games!B19), "",IF(Games!K19="Y", Games!B19, Games!E19))</f>
        <v>UT San Antonio</v>
      </c>
      <c r="K19" s="92" t="str">
        <f>Games!I19</f>
        <v>UT San Antonio</v>
      </c>
      <c r="L19" s="92" t="n">
        <f>IF(ISBLANK(Games!G19), "",Games!G19)</f>
        <v>2.5</v>
      </c>
      <c r="M19" s="92"/>
      <c r="N19" s="110" t="str">
        <f>IF(ISBLANK('Performance vs Market'!$Q19), "", 1)</f>
        <v/>
      </c>
      <c r="O19" s="110" t="str">
        <f>IF(ISBLANK('Performance vs Market'!$S19), "", 1)</f>
        <v/>
      </c>
      <c r="P19" s="95"/>
      <c r="Q19" s="95"/>
      <c r="R19" s="95" t="str">
        <f>IF(ISBLANK('Performance vs Market'!$Q19), "",IF('Performance vs Market'!$F19='Performance vs Market'!$G19, 'Performance vs Market'!$Q19, ""))</f>
        <v/>
      </c>
      <c r="S19" s="95"/>
      <c r="T19" s="95"/>
      <c r="U19" s="111" t="str">
        <f>IF(ISBLANK('Performance vs Market'!$Q19), "",N19+IF(Q19&lt;0, (N19/(Q19/-100)), N19*(Q19/100)))</f>
        <v/>
      </c>
      <c r="V19" s="112" t="n">
        <f>IFERROR(IF(ISBLANK('Performance vs Market'!$R19), "",N19+IF(R19&lt;0, (N19/(R19/-100)), N19*(R19/100))),"")</f>
        <v>0</v>
      </c>
      <c r="W19" s="111" t="n">
        <f t="shared" si="1"/>
        <v>0</v>
      </c>
      <c r="X19" s="112" t="n">
        <f t="shared" si="2"/>
        <v>0</v>
      </c>
      <c r="Y19" s="111" t="str">
        <f>IF(ISBLANK('Performance vs Market'!$S19), "",O19+IF(S19&lt;0, (O19/(S19/-100)), O19*(S19/100)))</f>
        <v/>
      </c>
      <c r="Z19" s="111" t="n">
        <f t="shared" si="3"/>
        <v>0</v>
      </c>
      <c r="AA19" s="96" t="n">
        <f t="shared" si="4"/>
        <v>0</v>
      </c>
      <c r="AB19" s="96" t="n">
        <f t="shared" si="5"/>
        <v>0</v>
      </c>
      <c r="AC19" s="113" t="str">
        <f>IF('Prediction Log'!$W38="Y", "W", IF('Prediction Log'!$W38="N","L",""))</f>
        <v>W</v>
      </c>
      <c r="AD19" s="114" t="str">
        <f>IF('Prediction Log'!$Y38="Y", "W", IF('Prediction Log'!$Y38="N","L",""))</f>
        <v>W</v>
      </c>
      <c r="AE19" s="115" t="str">
        <f>IF(ISBLANK('Performance vs Market'!$Q19), "",IF(AC19="W", W19, IF(AC19="L",-N19, "")))</f>
        <v/>
      </c>
      <c r="AF19" s="116" t="n">
        <f>IFERROR((IF(ISERR('Performance vs Market'!$V19), "",IF(AD19="W", X19, IF(AD19="L",-N19, "")))), "")</f>
        <v>0</v>
      </c>
      <c r="AG19" s="113" t="str">
        <f>IF('Prediction Log'!$X38="Y", "W", IF('Prediction Log'!$X38="N", "L", ""))</f>
        <v>W</v>
      </c>
      <c r="AH19" s="115" t="str">
        <f>IF(ISBLANK('Performance vs Market'!$S19), "",IF(AG19="W", Z19, IF(AG19="L",-O19, "")))</f>
        <v/>
      </c>
      <c r="AI19" s="117"/>
      <c r="AJ19" s="15" t="str">
        <f t="shared" si="6"/>
        <v/>
      </c>
      <c r="AK19" s="118" t="n">
        <f>IF(ISERROR('Performance vs Market'!$AE19+'Performance vs Market'!$AH19+'Performance vs Market'!$AJ19), "", 'Performance vs Market'!$AE19+'Performance vs Market'!$AH19+'Performance vs Market'!$AJ19)</f>
        <v>0</v>
      </c>
      <c r="AL19" s="119" t="n">
        <f>IF(ISERROR('Performance vs Market'!$AF19+'Performance vs Market'!$AH19+'Performance vs Market'!$AJ19), "", 'Performance vs Market'!$AF19+'Performance vs Market'!$AH19+'Performance vs Market'!$AJ19)</f>
        <v>0</v>
      </c>
    </row>
    <row r="20" ht="14.25" customHeight="1">
      <c r="A20" s="92" t="n">
        <f>Games!A20</f>
        <v>8</v>
      </c>
      <c r="B20" s="92" t="str">
        <f>IF('Prediction Log'!B39=0, "",'Prediction Log'!B39)</f>
        <v>Auburn</v>
      </c>
      <c r="C20" s="92" t="str">
        <f>IF('Prediction Log'!C39=0, "",'Prediction Log'!C39)</f>
        <v>Ole Miss</v>
      </c>
      <c r="D20" s="92" t="n">
        <f>IF('Prediction Log'!D39=0, "",'Prediction Log'!D39)</f>
        <v>6.5</v>
      </c>
      <c r="E20" s="92" t="n">
        <f>IF('Prediction Log'!E39=0, "",'Prediction Log'!E39)</f>
        <v>5</v>
      </c>
      <c r="F20" s="92" t="str">
        <f>IF('Prediction Log'!I39=0, "",'Prediction Log'!I39)</f>
        <v>Ole Miss</v>
      </c>
      <c r="G20" s="70" t="str">
        <f>IF(ISBLANK(Games!B20), "",'Prediction Log'!$J39)</f>
        <v>Ole Miss</v>
      </c>
      <c r="H20" s="93" t="n">
        <f>'Prediction Log'!$K39</f>
        <v>0.913691</v>
      </c>
      <c r="I20" s="92" t="str">
        <f>IF(ISBLANK(Games!M20), "",IF(AND(Games!M20="",Games!N20=""),"",IF(ISTEXT(Games!N20), "Side",Games!M20)))</f>
        <v/>
      </c>
      <c r="J20" s="92" t="str">
        <f>IF(ISBLANK(Games!B20), "",IF(Games!K20="Y", Games!B20, Games!E20))</f>
        <v>Auburn</v>
      </c>
      <c r="K20" s="92" t="str">
        <f>Games!I20</f>
        <v>Ole Miss</v>
      </c>
      <c r="L20" s="92" t="n">
        <f>IF(ISBLANK(Games!G20), "",Games!G20)</f>
        <v>6.5</v>
      </c>
      <c r="M20" s="92"/>
      <c r="N20" s="110" t="str">
        <f>IF(ISBLANK('Performance vs Market'!$Q20), "", 1)</f>
        <v/>
      </c>
      <c r="O20" s="110" t="str">
        <f>IF(ISBLANK('Performance vs Market'!$S20), "", 1)</f>
        <v/>
      </c>
      <c r="P20" s="95"/>
      <c r="Q20" s="95"/>
      <c r="R20" s="95" t="str">
        <f>IF(ISBLANK('Performance vs Market'!$Q20), "",IF('Performance vs Market'!$F20='Performance vs Market'!$G20, 'Performance vs Market'!$Q20, ""))</f>
        <v/>
      </c>
      <c r="S20" s="95"/>
      <c r="T20" s="95"/>
      <c r="U20" s="111" t="str">
        <f>IF(ISBLANK('Performance vs Market'!$Q20), "",N20+IF(Q20&lt;0, (N20/(Q20/-100)), N20*(Q20/100)))</f>
        <v/>
      </c>
      <c r="V20" s="112" t="n">
        <f>IFERROR(IF(ISBLANK('Performance vs Market'!$R20), "",N20+IF(R20&lt;0, (N20/(R20/-100)), N20*(R20/100))),"")</f>
        <v>0</v>
      </c>
      <c r="W20" s="111" t="n">
        <f t="shared" si="1"/>
        <v>0</v>
      </c>
      <c r="X20" s="112" t="n">
        <f t="shared" si="2"/>
        <v>0</v>
      </c>
      <c r="Y20" s="111" t="str">
        <f>IF(ISBLANK('Performance vs Market'!$S20), "",O20+IF(S20&lt;0, (O20/(S20/-100)), O20*(S20/100)))</f>
        <v/>
      </c>
      <c r="Z20" s="111" t="n">
        <f t="shared" si="3"/>
        <v>0</v>
      </c>
      <c r="AA20" s="96" t="n">
        <f t="shared" si="4"/>
        <v>0</v>
      </c>
      <c r="AB20" s="96" t="n">
        <f t="shared" si="5"/>
        <v>0</v>
      </c>
      <c r="AC20" s="113" t="str">
        <f>IF('Prediction Log'!$W39="Y", "W", IF('Prediction Log'!$W39="N","L",""))</f>
        <v>W</v>
      </c>
      <c r="AD20" s="114" t="str">
        <f>IF('Prediction Log'!$Y39="Y", "W", IF('Prediction Log'!$Y39="N","L",""))</f>
        <v>W</v>
      </c>
      <c r="AE20" s="115" t="str">
        <f>IF(ISBLANK('Performance vs Market'!$Q20), "",IF(AC20="W", W20, IF(AC20="L",-N20, "")))</f>
        <v/>
      </c>
      <c r="AF20" s="116" t="n">
        <f>IFERROR((IF(ISERR('Performance vs Market'!$V20), "",IF(AD20="W", X20, IF(AD20="L",-N20, "")))), "")</f>
        <v>0</v>
      </c>
      <c r="AG20" s="113" t="str">
        <f>IF('Prediction Log'!$X39="Y", "W", IF('Prediction Log'!$X39="N", "L", ""))</f>
        <v>L</v>
      </c>
      <c r="AH20" s="115" t="str">
        <f>IF(ISBLANK('Performance vs Market'!$S20), "",IF(AG20="W", Z20, IF(AG20="L",-O20, "")))</f>
        <v/>
      </c>
      <c r="AI20" s="117"/>
      <c r="AJ20" s="15" t="str">
        <f t="shared" si="6"/>
        <v/>
      </c>
      <c r="AK20" s="118" t="n">
        <f>IF(ISERROR('Performance vs Market'!$AE20+'Performance vs Market'!$AH20+'Performance vs Market'!$AJ20), "", 'Performance vs Market'!$AE20+'Performance vs Market'!$AH20+'Performance vs Market'!$AJ20)</f>
        <v>0</v>
      </c>
      <c r="AL20" s="119" t="n">
        <f>IF(ISERROR('Performance vs Market'!$AF20+'Performance vs Market'!$AH20+'Performance vs Market'!$AJ20), "", 'Performance vs Market'!$AF20+'Performance vs Market'!$AH20+'Performance vs Market'!$AJ20)</f>
        <v>0</v>
      </c>
    </row>
    <row r="21" ht="14.25" customHeight="1">
      <c r="A21" s="92" t="n">
        <f>Games!A21</f>
        <v>8</v>
      </c>
      <c r="B21" s="92" t="str">
        <f>IF('Prediction Log'!B40=0, "",'Prediction Log'!B40)</f>
        <v>USC</v>
      </c>
      <c r="C21" s="92" t="str">
        <f>IF('Prediction Log'!C40=0, "",'Prediction Log'!C40)</f>
        <v>Utah</v>
      </c>
      <c r="D21" s="92" t="n">
        <f>IF('Prediction Log'!D40=0, "",'Prediction Log'!D40)</f>
        <v>-7</v>
      </c>
      <c r="E21" s="92" t="n">
        <f>IF('Prediction Log'!E40=0, "",'Prediction Log'!E40)</f>
        <v>-3.2</v>
      </c>
      <c r="F21" s="92" t="str">
        <f>IF('Prediction Log'!I40=0, "",'Prediction Log'!I40)</f>
        <v>USC</v>
      </c>
      <c r="G21" s="70" t="str">
        <f>IF(ISBLANK(Games!B21), "",'Prediction Log'!$J40)</f>
        <v>USC</v>
      </c>
      <c r="H21" s="93" t="n">
        <f>'Prediction Log'!$K40</f>
        <v>0.70601</v>
      </c>
      <c r="I21" s="92" t="str">
        <f>IF(ISBLANK(Games!M21), "",IF(AND(Games!M21="",Games!N21=""),"",IF(ISTEXT(Games!N21), "Side",Games!M21)))</f>
        <v/>
      </c>
      <c r="J21" s="92" t="str">
        <f>IF(ISBLANK(Games!B21), "",IF(Games!K21="Y", Games!B21, Games!E21))</f>
        <v>Utah</v>
      </c>
      <c r="K21" s="92" t="str">
        <f>Games!I21</f>
        <v>USC</v>
      </c>
      <c r="L21" s="92" t="n">
        <f>IF(ISBLANK(Games!G21), "",Games!G21)</f>
        <v>-7</v>
      </c>
      <c r="M21" s="92"/>
      <c r="N21" s="110" t="str">
        <f>IF(ISBLANK('Performance vs Market'!$Q21), "", 1)</f>
        <v/>
      </c>
      <c r="O21" s="110" t="str">
        <f>IF(ISBLANK('Performance vs Market'!$S21), "", 1)</f>
        <v/>
      </c>
      <c r="P21" s="95"/>
      <c r="Q21" s="95"/>
      <c r="R21" s="95" t="str">
        <f>IF(ISBLANK('Performance vs Market'!$Q21), "",IF('Performance vs Market'!$F21='Performance vs Market'!$G21, 'Performance vs Market'!$Q21, ""))</f>
        <v/>
      </c>
      <c r="S21" s="95"/>
      <c r="T21" s="95"/>
      <c r="U21" s="111" t="str">
        <f>IF(ISBLANK('Performance vs Market'!$Q21), "",N21+IF(Q21&lt;0, (N21/(Q21/-100)), N21*(Q21/100)))</f>
        <v/>
      </c>
      <c r="V21" s="112" t="n">
        <f>IFERROR(IF(ISBLANK('Performance vs Market'!$R21), "",N21+IF(R21&lt;0, (N21/(R21/-100)), N21*(R21/100))),"")</f>
        <v>0</v>
      </c>
      <c r="W21" s="111" t="n">
        <f t="shared" si="1"/>
        <v>0</v>
      </c>
      <c r="X21" s="112" t="n">
        <f t="shared" si="2"/>
        <v>0</v>
      </c>
      <c r="Y21" s="111" t="str">
        <f>IF(ISBLANK('Performance vs Market'!$S21), "",O21+IF(S21&lt;0, (O21/(S21/-100)), O21*(S21/100)))</f>
        <v/>
      </c>
      <c r="Z21" s="111" t="n">
        <f t="shared" si="3"/>
        <v>0</v>
      </c>
      <c r="AA21" s="96" t="n">
        <f t="shared" si="4"/>
        <v>0</v>
      </c>
      <c r="AB21" s="96" t="n">
        <f t="shared" si="5"/>
        <v>0</v>
      </c>
      <c r="AC21" s="113" t="str">
        <f>IF('Prediction Log'!$W40="Y", "W", IF('Prediction Log'!$W40="N","L",""))</f>
        <v>L</v>
      </c>
      <c r="AD21" s="114" t="str">
        <f>IF('Prediction Log'!$Y40="Y", "W", IF('Prediction Log'!$Y40="N","L",""))</f>
        <v>L</v>
      </c>
      <c r="AE21" s="115" t="str">
        <f>IF(ISBLANK('Performance vs Market'!$Q21), "",IF(AC21="W", W21, IF(AC21="L",-N21, "")))</f>
        <v/>
      </c>
      <c r="AF21" s="116" t="n">
        <f>IFERROR((IF(ISERR('Performance vs Market'!$V21), "",IF(AD21="W", X21, IF(AD21="L",-N21, "")))), "")</f>
        <v>0</v>
      </c>
      <c r="AG21" s="113" t="str">
        <f>IF('Prediction Log'!$X40="Y", "W", IF('Prediction Log'!$X40="N", "L", ""))</f>
        <v>W</v>
      </c>
      <c r="AH21" s="115" t="str">
        <f>IF(ISBLANK('Performance vs Market'!$S21), "",IF(AG21="W", Z21, IF(AG21="L",-O21, "")))</f>
        <v/>
      </c>
      <c r="AI21" s="117"/>
      <c r="AJ21" s="15" t="str">
        <f t="shared" si="6"/>
        <v/>
      </c>
      <c r="AK21" s="118" t="n">
        <f>IF(ISERROR('Performance vs Market'!$AE21+'Performance vs Market'!$AH21+'Performance vs Market'!$AJ21), "", 'Performance vs Market'!$AE21+'Performance vs Market'!$AH21+'Performance vs Market'!$AJ21)</f>
        <v>0</v>
      </c>
      <c r="AL21" s="119" t="n">
        <f>IF(ISERROR('Performance vs Market'!$AF21+'Performance vs Market'!$AH21+'Performance vs Market'!$AJ21), "", 'Performance vs Market'!$AF21+'Performance vs Market'!$AH21+'Performance vs Market'!$AJ21)</f>
        <v>0</v>
      </c>
    </row>
    <row r="22" ht="14.25" customHeight="1">
      <c r="A22" s="92" t="n">
        <f>Games!A22</f>
        <v>8</v>
      </c>
      <c r="B22" s="92" t="str">
        <f>IF('Prediction Log'!B41=0, "",'Prediction Log'!B41)</f>
        <v>Miami</v>
      </c>
      <c r="C22" s="92" t="str">
        <f>IF('Prediction Log'!C41=0, "",'Prediction Log'!C41)</f>
        <v>Clemson</v>
      </c>
      <c r="D22" s="92" t="n">
        <f>IF('Prediction Log'!D41=0, "",'Prediction Log'!D41)</f>
        <v>3</v>
      </c>
      <c r="E22" s="92" t="n">
        <f>IF('Prediction Log'!E41=0, "",'Prediction Log'!E41)</f>
        <v>2</v>
      </c>
      <c r="F22" s="92" t="str">
        <f>IF('Prediction Log'!I41=0, "",'Prediction Log'!I41)</f>
        <v>Clemson</v>
      </c>
      <c r="G22" s="70" t="str">
        <f>IF(ISBLANK(Games!B22), "",'Prediction Log'!$J41)</f>
        <v>Miami</v>
      </c>
      <c r="H22" s="93" t="n">
        <f>'Prediction Log'!$K41</f>
        <v>0.667112</v>
      </c>
      <c r="I22" s="92" t="str">
        <f>IF(ISBLANK(Games!M22), "",IF(AND(Games!M22="",Games!N22=""),"",IF(ISTEXT(Games!N22), "Side",Games!M22)))</f>
        <v/>
      </c>
      <c r="J22" s="92" t="str">
        <f>IF(ISBLANK(Games!B22), "",IF(Games!K22="Y", Games!B22, Games!E22))</f>
        <v>Miami</v>
      </c>
      <c r="K22" s="92" t="str">
        <f>Games!I22</f>
        <v>Clemson</v>
      </c>
      <c r="L22" s="92" t="n">
        <f>IF(ISBLANK(Games!G22), "",Games!G22)</f>
        <v>3</v>
      </c>
      <c r="M22" s="92"/>
      <c r="N22" s="110" t="str">
        <f>IF(ISBLANK('Performance vs Market'!$Q22), "", 1)</f>
        <v/>
      </c>
      <c r="O22" s="110" t="str">
        <f>IF(ISBLANK('Performance vs Market'!$S22), "", 1)</f>
        <v/>
      </c>
      <c r="P22" s="95"/>
      <c r="Q22" s="95"/>
      <c r="R22" s="95" t="str">
        <f>IF(ISBLANK('Performance vs Market'!$Q22), "",IF('Performance vs Market'!$F22='Performance vs Market'!$G22, 'Performance vs Market'!$Q22, ""))</f>
        <v/>
      </c>
      <c r="S22" s="95"/>
      <c r="T22" s="95"/>
      <c r="U22" s="111" t="str">
        <f>IF(ISBLANK('Performance vs Market'!$Q22), "",N22+IF(Q22&lt;0, (N22/(Q22/-100)), N22*(Q22/100)))</f>
        <v/>
      </c>
      <c r="V22" s="112" t="n">
        <f>IFERROR(IF(ISBLANK('Performance vs Market'!$R22), "",N22+IF(R22&lt;0, (N22/(R22/-100)), N22*(R22/100))),"")</f>
        <v>0</v>
      </c>
      <c r="W22" s="111" t="n">
        <f t="shared" si="1"/>
        <v>0</v>
      </c>
      <c r="X22" s="112" t="n">
        <f t="shared" si="2"/>
        <v>0</v>
      </c>
      <c r="Y22" s="111" t="str">
        <f>IF(ISBLANK('Performance vs Market'!$S22), "",O22+IF(S22&lt;0, (O22/(S22/-100)), O22*(S22/100)))</f>
        <v/>
      </c>
      <c r="Z22" s="111" t="n">
        <f t="shared" si="3"/>
        <v>0</v>
      </c>
      <c r="AA22" s="96" t="n">
        <f t="shared" si="4"/>
        <v>0</v>
      </c>
      <c r="AB22" s="96" t="n">
        <f t="shared" si="5"/>
        <v>0</v>
      </c>
      <c r="AC22" s="113" t="str">
        <f>IF('Prediction Log'!$W41="Y", "W", IF('Prediction Log'!$W41="N","L",""))</f>
        <v>L</v>
      </c>
      <c r="AD22" s="114" t="str">
        <f>IF('Prediction Log'!$Y41="Y", "W", IF('Prediction Log'!$Y41="N","L",""))</f>
        <v>W</v>
      </c>
      <c r="AE22" s="115" t="str">
        <f>IF(ISBLANK('Performance vs Market'!$Q22), "",IF(AC22="W", W22, IF(AC22="L",-N22, "")))</f>
        <v/>
      </c>
      <c r="AF22" s="116" t="n">
        <f>IFERROR((IF(ISERR('Performance vs Market'!$V22), "",IF(AD22="W", X22, IF(AD22="L",-N22, "")))), "")</f>
        <v>0</v>
      </c>
      <c r="AG22" s="113" t="str">
        <f>IF('Prediction Log'!$X41="Y", "W", IF('Prediction Log'!$X41="N", "L", ""))</f>
        <v>W</v>
      </c>
      <c r="AH22" s="115" t="str">
        <f>IF(ISBLANK('Performance vs Market'!$S22), "",IF(AG22="W", Z22, IF(AG22="L",-O22, "")))</f>
        <v/>
      </c>
      <c r="AI22" s="117"/>
      <c r="AJ22" s="15" t="str">
        <f t="shared" si="6"/>
        <v/>
      </c>
      <c r="AK22" s="118" t="n">
        <f>IF(ISERROR('Performance vs Market'!$AE22+'Performance vs Market'!$AH22+'Performance vs Market'!$AJ22), "", 'Performance vs Market'!$AE22+'Performance vs Market'!$AH22+'Performance vs Market'!$AJ22)</f>
        <v>0</v>
      </c>
      <c r="AL22" s="119" t="n">
        <f>IF(ISERROR('Performance vs Market'!$AF22+'Performance vs Market'!$AH22+'Performance vs Market'!$AJ22), "", 'Performance vs Market'!$AF22+'Performance vs Market'!$AH22+'Performance vs Market'!$AJ22)</f>
        <v>0</v>
      </c>
    </row>
    <row r="23" ht="14.25" customHeight="1">
      <c r="A23" s="92" t="n">
        <f>Games!A23</f>
        <v>8</v>
      </c>
      <c r="B23" s="92" t="str">
        <f>IF('Prediction Log'!B42=0, "",'Prediction Log'!B42)</f>
        <v>Louisiana</v>
      </c>
      <c r="C23" s="92" t="str">
        <f>IF('Prediction Log'!C42=0, "",'Prediction Log'!C42)</f>
        <v>Georgia State</v>
      </c>
      <c r="D23" s="92" t="n">
        <f>IF('Prediction Log'!D42=0, "",'Prediction Log'!D42)</f>
        <v>-3.5</v>
      </c>
      <c r="E23" s="92" t="n">
        <f>IF('Prediction Log'!E42=0, "",'Prediction Log'!E42)</f>
        <v>1.3</v>
      </c>
      <c r="F23" s="92" t="str">
        <f>IF('Prediction Log'!I42=0, "",'Prediction Log'!I42)</f>
        <v>Georgia State</v>
      </c>
      <c r="G23" s="70" t="str">
        <f>IF(ISBLANK(Games!B23), "",'Prediction Log'!$J42)</f>
        <v>Georgia State</v>
      </c>
      <c r="H23" s="93" t="n">
        <f>'Prediction Log'!$K42</f>
        <v>0.563309</v>
      </c>
      <c r="I23" s="92" t="str">
        <f>IF(ISBLANK(Games!M23), "",IF(AND(Games!M23="",Games!N23=""),"",IF(ISTEXT(Games!N23), "Side",Games!M23)))</f>
        <v/>
      </c>
      <c r="J23" s="92" t="str">
        <f>IF(ISBLANK(Games!B23), "",IF(Games!K23="Y", Games!B23, Games!E23))</f>
        <v>Georgia State</v>
      </c>
      <c r="K23" s="92" t="str">
        <f>Games!I23</f>
        <v>Georgia State</v>
      </c>
      <c r="L23" s="92" t="n">
        <f>IF(ISBLANK(Games!G23), "",Games!G23)</f>
        <v>-3.5</v>
      </c>
      <c r="M23" s="92"/>
      <c r="N23" s="110" t="str">
        <f>IF(ISBLANK('Performance vs Market'!$Q23), "", 1)</f>
        <v/>
      </c>
      <c r="O23" s="110" t="str">
        <f>IF(ISBLANK('Performance vs Market'!$S23), "", 1)</f>
        <v/>
      </c>
      <c r="P23" s="95"/>
      <c r="Q23" s="95"/>
      <c r="R23" s="95" t="str">
        <f>IF(ISBLANK('Performance vs Market'!$Q23), "",IF('Performance vs Market'!$F23='Performance vs Market'!$G23, 'Performance vs Market'!$Q23, ""))</f>
        <v/>
      </c>
      <c r="S23" s="95"/>
      <c r="T23" s="95"/>
      <c r="U23" s="111" t="str">
        <f>IF(ISBLANK('Performance vs Market'!$Q23), "",N23+IF(Q23&lt;0, (N23/(Q23/-100)), N23*(Q23/100)))</f>
        <v/>
      </c>
      <c r="V23" s="112" t="n">
        <f>IFERROR(IF(ISBLANK('Performance vs Market'!$R23), "",N23+IF(R23&lt;0, (N23/(R23/-100)), N23*(R23/100))),"")</f>
        <v>0</v>
      </c>
      <c r="W23" s="111" t="n">
        <f t="shared" si="1"/>
        <v>0</v>
      </c>
      <c r="X23" s="112" t="n">
        <f t="shared" si="2"/>
        <v>0</v>
      </c>
      <c r="Y23" s="111" t="str">
        <f>IF(ISBLANK('Performance vs Market'!$S23), "",O23+IF(S23&lt;0, (O23/(S23/-100)), O23*(S23/100)))</f>
        <v/>
      </c>
      <c r="Z23" s="111" t="n">
        <f t="shared" si="3"/>
        <v>0</v>
      </c>
      <c r="AA23" s="96" t="n">
        <f t="shared" si="4"/>
        <v>0</v>
      </c>
      <c r="AB23" s="96" t="n">
        <f t="shared" si="5"/>
        <v>0</v>
      </c>
      <c r="AC23" s="113" t="str">
        <f>IF('Prediction Log'!$W42="Y", "W", IF('Prediction Log'!$W42="N","L",""))</f>
        <v>W</v>
      </c>
      <c r="AD23" s="114" t="str">
        <f>IF('Prediction Log'!$Y42="Y", "W", IF('Prediction Log'!$Y42="N","L",""))</f>
        <v>W</v>
      </c>
      <c r="AE23" s="115" t="str">
        <f>IF(ISBLANK('Performance vs Market'!$Q23), "",IF(AC23="W", W23, IF(AC23="L",-N23, "")))</f>
        <v/>
      </c>
      <c r="AF23" s="116" t="n">
        <f>IFERROR((IF(ISERR('Performance vs Market'!$V23), "",IF(AD23="W", X23, IF(AD23="L",-N23, "")))), "")</f>
        <v>0</v>
      </c>
      <c r="AG23" s="113" t="str">
        <f>IF('Prediction Log'!$X42="Y", "W", IF('Prediction Log'!$X42="N", "L", ""))</f>
        <v>W</v>
      </c>
      <c r="AH23" s="115" t="str">
        <f>IF(ISBLANK('Performance vs Market'!$S23), "",IF(AG23="W", Z23, IF(AG23="L",-O23, "")))</f>
        <v/>
      </c>
      <c r="AI23" s="117"/>
      <c r="AJ23" s="15" t="str">
        <f t="shared" si="6"/>
        <v/>
      </c>
      <c r="AK23" s="118" t="n">
        <f>IF(ISERROR('Performance vs Market'!$AE23+'Performance vs Market'!$AH23+'Performance vs Market'!$AJ23), "", 'Performance vs Market'!$AE23+'Performance vs Market'!$AH23+'Performance vs Market'!$AJ23)</f>
        <v>0</v>
      </c>
      <c r="AL23" s="119" t="n">
        <f>IF(ISERROR('Performance vs Market'!$AF23+'Performance vs Market'!$AH23+'Performance vs Market'!$AJ23), "", 'Performance vs Market'!$AF23+'Performance vs Market'!$AH23+'Performance vs Market'!$AJ23)</f>
        <v>0</v>
      </c>
    </row>
    <row r="24" ht="14.25" customHeight="1">
      <c r="A24" s="92" t="n">
        <f>Games!A24</f>
        <v>8</v>
      </c>
      <c r="B24" s="92" t="str">
        <f>IF('Prediction Log'!B43=0, "",'Prediction Log'!B43)</f>
        <v>Arkansas</v>
      </c>
      <c r="C24" s="92" t="str">
        <f>IF('Prediction Log'!C43=0, "",'Prediction Log'!C43)</f>
        <v>Mississippi State</v>
      </c>
      <c r="D24" s="92" t="n">
        <f>IF('Prediction Log'!D43=0, "",'Prediction Log'!D43)</f>
        <v>-6.5</v>
      </c>
      <c r="E24" s="92" t="n">
        <f>IF('Prediction Log'!E43=0, "",'Prediction Log'!E43)</f>
        <v>0.1</v>
      </c>
      <c r="F24" s="92" t="str">
        <f>IF('Prediction Log'!I43=0, "",'Prediction Log'!I43)</f>
        <v>Mississippi State</v>
      </c>
      <c r="G24" s="70" t="str">
        <f>IF(ISBLANK(Games!B24), "",'Prediction Log'!$J43)</f>
        <v>Mississippi State</v>
      </c>
      <c r="H24" s="93" t="n">
        <f>'Prediction Log'!$K43</f>
        <v>0.69711</v>
      </c>
      <c r="I24" s="92" t="str">
        <f>IF(ISBLANK(Games!M24), "",IF(AND(Games!M24="",Games!N24=""),"",IF(ISTEXT(Games!N24), "Side",Games!M24)))</f>
        <v/>
      </c>
      <c r="J24" s="92" t="str">
        <f>IF(ISBLANK(Games!B24), "",IF(Games!K24="Y", Games!B24, Games!E24))</f>
        <v>Mississippi State</v>
      </c>
      <c r="K24" s="92" t="str">
        <f>Games!I24</f>
        <v>Mississippi State</v>
      </c>
      <c r="L24" s="92" t="n">
        <f>IF(ISBLANK(Games!G24), "",Games!G24)</f>
        <v>-6.5</v>
      </c>
      <c r="M24" s="92"/>
      <c r="N24" s="110" t="str">
        <f>IF(ISBLANK('Performance vs Market'!$Q24), "", 1)</f>
        <v/>
      </c>
      <c r="O24" s="110" t="str">
        <f>IF(ISBLANK('Performance vs Market'!$S24), "", 1)</f>
        <v/>
      </c>
      <c r="P24" s="95"/>
      <c r="Q24" s="95"/>
      <c r="R24" s="95" t="str">
        <f>IF(ISBLANK('Performance vs Market'!$Q24), "",IF('Performance vs Market'!$F24='Performance vs Market'!$G24, 'Performance vs Market'!$Q24, ""))</f>
        <v/>
      </c>
      <c r="S24" s="95"/>
      <c r="T24" s="95"/>
      <c r="U24" s="111" t="str">
        <f>IF(ISBLANK('Performance vs Market'!$Q24), "",N24+IF(Q24&lt;0, (N24/(Q24/-100)), N24*(Q24/100)))</f>
        <v/>
      </c>
      <c r="V24" s="112" t="n">
        <f>IFERROR(IF(ISBLANK('Performance vs Market'!$R24), "",N24+IF(R24&lt;0, (N24/(R24/-100)), N24*(R24/100))),"")</f>
        <v>0</v>
      </c>
      <c r="W24" s="111" t="n">
        <f t="shared" si="1"/>
        <v>0</v>
      </c>
      <c r="X24" s="112" t="n">
        <f t="shared" si="2"/>
        <v>0</v>
      </c>
      <c r="Y24" s="111" t="str">
        <f>IF(ISBLANK('Performance vs Market'!$S24), "",O24+IF(S24&lt;0, (O24/(S24/-100)), O24*(S24/100)))</f>
        <v/>
      </c>
      <c r="Z24" s="111" t="n">
        <f t="shared" si="3"/>
        <v>0</v>
      </c>
      <c r="AA24" s="96" t="n">
        <f t="shared" si="4"/>
        <v>0</v>
      </c>
      <c r="AB24" s="96" t="n">
        <f t="shared" si="5"/>
        <v>0</v>
      </c>
      <c r="AC24" s="113" t="str">
        <f>IF('Prediction Log'!$W43="Y", "W", IF('Prediction Log'!$W43="N","L",""))</f>
        <v>W</v>
      </c>
      <c r="AD24" s="114" t="str">
        <f>IF('Prediction Log'!$Y43="Y", "W", IF('Prediction Log'!$Y43="N","L",""))</f>
        <v>W</v>
      </c>
      <c r="AE24" s="115" t="str">
        <f>IF(ISBLANK('Performance vs Market'!$Q24), "",IF(AC24="W", W24, IF(AC24="L",-N24, "")))</f>
        <v/>
      </c>
      <c r="AF24" s="116" t="n">
        <f>IFERROR((IF(ISERR('Performance vs Market'!$V24), "",IF(AD24="W", X24, IF(AD24="L",-N24, "")))), "")</f>
        <v>0</v>
      </c>
      <c r="AG24" s="113" t="str">
        <f>IF('Prediction Log'!$X43="Y", "W", IF('Prediction Log'!$X43="N", "L", ""))</f>
        <v>W</v>
      </c>
      <c r="AH24" s="115" t="str">
        <f>IF(ISBLANK('Performance vs Market'!$S24), "",IF(AG24="W", Z24, IF(AG24="L",-O24, "")))</f>
        <v/>
      </c>
      <c r="AI24" s="117"/>
      <c r="AJ24" s="15" t="str">
        <f t="shared" si="6"/>
        <v/>
      </c>
      <c r="AK24" s="118" t="n">
        <f>IF(ISERROR('Performance vs Market'!$AE24+'Performance vs Market'!$AH24+'Performance vs Market'!$AJ24), "", 'Performance vs Market'!$AE24+'Performance vs Market'!$AH24+'Performance vs Market'!$AJ24)</f>
        <v>0</v>
      </c>
      <c r="AL24" s="119" t="n">
        <f>IF(ISERROR('Performance vs Market'!$AF24+'Performance vs Market'!$AH24+'Performance vs Market'!$AJ24), "", 'Performance vs Market'!$AF24+'Performance vs Market'!$AH24+'Performance vs Market'!$AJ24)</f>
        <v>0</v>
      </c>
    </row>
    <row r="25" ht="14.25" customHeight="1">
      <c r="A25" s="92" t="n">
        <f>Games!A25</f>
        <v>8</v>
      </c>
      <c r="B25" s="92" t="str">
        <f>IF('Prediction Log'!B44=0, "",'Prediction Log'!B44)</f>
        <v>Cincinnati</v>
      </c>
      <c r="C25" s="92" t="str">
        <f>IF('Prediction Log'!C44=0, "",'Prediction Log'!C44)</f>
        <v>Baylor</v>
      </c>
      <c r="D25" s="92" t="n">
        <f>IF('Prediction Log'!D44=0, "",'Prediction Log'!D44)</f>
        <v>-3.5</v>
      </c>
      <c r="E25" s="92" t="n">
        <f>IF('Prediction Log'!E44=0, "",'Prediction Log'!E44)</f>
        <v>-12</v>
      </c>
      <c r="F25" s="92" t="str">
        <f>IF('Prediction Log'!I44=0, "",'Prediction Log'!I44)</f>
        <v>Cincinnati</v>
      </c>
      <c r="G25" s="70" t="str">
        <f>IF(ISBLANK(Games!B25), "",'Prediction Log'!$J44)</f>
        <v>Cincinnati</v>
      </c>
      <c r="H25" s="93" t="n">
        <f>'Prediction Log'!$K44</f>
        <v>0.888846</v>
      </c>
      <c r="I25" s="92" t="str">
        <f>IF(ISBLANK(Games!M25), "",IF(AND(Games!M25="",Games!N25=""),"",IF(ISTEXT(Games!N25), "Side",Games!M25)))</f>
        <v/>
      </c>
      <c r="J25" s="92" t="str">
        <f>IF(ISBLANK(Games!B25), "",IF(Games!K25="Y", Games!B25, Games!E25))</f>
        <v>Cincinnati</v>
      </c>
      <c r="K25" s="92" t="str">
        <f>Games!I25</f>
        <v>Cincinnati</v>
      </c>
      <c r="L25" s="92" t="n">
        <f>IF(ISBLANK(Games!G25), "",Games!G25)</f>
        <v>-3.5</v>
      </c>
      <c r="M25" s="92"/>
      <c r="N25" s="110" t="str">
        <f>IF(ISBLANK('Performance vs Market'!$Q25), "", 1)</f>
        <v/>
      </c>
      <c r="O25" s="110" t="str">
        <f>IF(ISBLANK('Performance vs Market'!$S25), "", 1)</f>
        <v/>
      </c>
      <c r="P25" s="95"/>
      <c r="Q25" s="95"/>
      <c r="R25" s="95" t="str">
        <f>IF(ISBLANK('Performance vs Market'!$Q25), "",IF('Performance vs Market'!$F25='Performance vs Market'!$G25, 'Performance vs Market'!$Q25, ""))</f>
        <v/>
      </c>
      <c r="S25" s="95"/>
      <c r="T25" s="95"/>
      <c r="U25" s="111" t="str">
        <f>IF(ISBLANK('Performance vs Market'!$Q25), "",N25+IF(Q25&lt;0, (N25/(Q25/-100)), N25*(Q25/100)))</f>
        <v/>
      </c>
      <c r="V25" s="112" t="n">
        <f>IFERROR(IF(ISBLANK('Performance vs Market'!$R25), "",N25+IF(R25&lt;0, (N25/(R25/-100)), N25*(R25/100))),"")</f>
        <v>0</v>
      </c>
      <c r="W25" s="111" t="n">
        <f t="shared" si="1"/>
        <v>0</v>
      </c>
      <c r="X25" s="112" t="n">
        <f t="shared" si="2"/>
        <v>0</v>
      </c>
      <c r="Y25" s="111" t="str">
        <f>IF(ISBLANK('Performance vs Market'!$S25), "",O25+IF(S25&lt;0, (O25/(S25/-100)), O25*(S25/100)))</f>
        <v/>
      </c>
      <c r="Z25" s="111" t="n">
        <f t="shared" si="3"/>
        <v>0</v>
      </c>
      <c r="AA25" s="96" t="n">
        <f t="shared" si="4"/>
        <v>0</v>
      </c>
      <c r="AB25" s="96" t="n">
        <f t="shared" si="5"/>
        <v>0</v>
      </c>
      <c r="AC25" s="113" t="str">
        <f>IF('Prediction Log'!$W44="Y", "W", IF('Prediction Log'!$W44="N","L",""))</f>
        <v>L</v>
      </c>
      <c r="AD25" s="114" t="str">
        <f>IF('Prediction Log'!$Y44="Y", "W", IF('Prediction Log'!$Y44="N","L",""))</f>
        <v>L</v>
      </c>
      <c r="AE25" s="115" t="str">
        <f>IF(ISBLANK('Performance vs Market'!$Q25), "",IF(AC25="W", W25, IF(AC25="L",-N25, "")))</f>
        <v/>
      </c>
      <c r="AF25" s="116" t="n">
        <f>IFERROR((IF(ISERR('Performance vs Market'!$V25), "",IF(AD25="W", X25, IF(AD25="L",-N25, "")))), "")</f>
        <v>0</v>
      </c>
      <c r="AG25" s="113" t="str">
        <f>IF('Prediction Log'!$X44="Y", "W", IF('Prediction Log'!$X44="N", "L", ""))</f>
        <v>L</v>
      </c>
      <c r="AH25" s="115" t="str">
        <f>IF(ISBLANK('Performance vs Market'!$S25), "",IF(AG25="W", Z25, IF(AG25="L",-O25, "")))</f>
        <v/>
      </c>
      <c r="AI25" s="117"/>
      <c r="AJ25" s="15" t="str">
        <f t="shared" si="6"/>
        <v/>
      </c>
      <c r="AK25" s="118" t="n">
        <f>IF(ISERROR('Performance vs Market'!$AE25+'Performance vs Market'!$AH25+'Performance vs Market'!$AJ25), "", 'Performance vs Market'!$AE25+'Performance vs Market'!$AH25+'Performance vs Market'!$AJ25)</f>
        <v>0</v>
      </c>
      <c r="AL25" s="119" t="n">
        <f>IF(ISERROR('Performance vs Market'!$AF25+'Performance vs Market'!$AH25+'Performance vs Market'!$AJ25), "", 'Performance vs Market'!$AF25+'Performance vs Market'!$AH25+'Performance vs Market'!$AJ25)</f>
        <v>0</v>
      </c>
    </row>
    <row r="26" ht="14.25" customHeight="1">
      <c r="A26" s="92" t="n">
        <f>Games!A26</f>
        <v>8</v>
      </c>
      <c r="B26" s="92" t="str">
        <f>IF('Prediction Log'!B45=0, "",'Prediction Log'!B45)</f>
        <v>Indiana</v>
      </c>
      <c r="C26" s="92" t="str">
        <f>IF('Prediction Log'!C45=0, "",'Prediction Log'!C45)</f>
        <v>Rutgers</v>
      </c>
      <c r="D26" s="92" t="n">
        <f>IF('Prediction Log'!D45=0, "",'Prediction Log'!D45)</f>
        <v>5.5</v>
      </c>
      <c r="E26" s="92" t="n">
        <f>IF('Prediction Log'!E45=0, "",'Prediction Log'!E45)</f>
        <v>6.3</v>
      </c>
      <c r="F26" s="92" t="str">
        <f>IF('Prediction Log'!I45=0, "",'Prediction Log'!I45)</f>
        <v>Rutgers</v>
      </c>
      <c r="G26" s="70" t="str">
        <f>IF(ISBLANK(Games!B26), "",'Prediction Log'!$J45)</f>
        <v>Rutgers</v>
      </c>
      <c r="H26" s="93" t="n">
        <f>'Prediction Log'!$K45</f>
        <v>0.790658</v>
      </c>
      <c r="I26" s="92" t="str">
        <f>IF(ISBLANK(Games!M26), "",IF(AND(Games!M26="",Games!N26=""),"",IF(ISTEXT(Games!N26), "Side",Games!M26)))</f>
        <v/>
      </c>
      <c r="J26" s="92" t="str">
        <f>IF(ISBLANK(Games!B26), "",IF(Games!K26="Y", Games!B26, Games!E26))</f>
        <v>Rutgers</v>
      </c>
      <c r="K26" s="92" t="str">
        <f>Games!I26</f>
        <v>Rutgers</v>
      </c>
      <c r="L26" s="92" t="n">
        <f>IF(ISBLANK(Games!G26), "",Games!G26)</f>
        <v>5.5</v>
      </c>
      <c r="M26" s="92"/>
      <c r="N26" s="110" t="str">
        <f>IF(ISBLANK('Performance vs Market'!$Q26), "", 1)</f>
        <v/>
      </c>
      <c r="O26" s="110" t="str">
        <f>IF(ISBLANK('Performance vs Market'!$S26), "", 1)</f>
        <v/>
      </c>
      <c r="P26" s="95"/>
      <c r="Q26" s="95"/>
      <c r="R26" s="95" t="str">
        <f>IF(ISBLANK('Performance vs Market'!$Q26), "",IF('Performance vs Market'!$F26='Performance vs Market'!$G26, 'Performance vs Market'!$Q26, ""))</f>
        <v/>
      </c>
      <c r="S26" s="95"/>
      <c r="T26" s="95"/>
      <c r="U26" s="111" t="str">
        <f>IF(ISBLANK('Performance vs Market'!$Q26), "",N26+IF(Q26&lt;0, (N26/(Q26/-100)), N26*(Q26/100)))</f>
        <v/>
      </c>
      <c r="V26" s="112" t="n">
        <f>IFERROR(IF(ISBLANK('Performance vs Market'!$R26), "",N26+IF(R26&lt;0, (N26/(R26/-100)), N26*(R26/100))),"")</f>
        <v>0</v>
      </c>
      <c r="W26" s="111" t="n">
        <f t="shared" si="1"/>
        <v>0</v>
      </c>
      <c r="X26" s="112" t="n">
        <f t="shared" si="2"/>
        <v>0</v>
      </c>
      <c r="Y26" s="111" t="str">
        <f>IF(ISBLANK('Performance vs Market'!$S26), "",O26+IF(S26&lt;0, (O26/(S26/-100)), O26*(S26/100)))</f>
        <v/>
      </c>
      <c r="Z26" s="111" t="n">
        <f t="shared" si="3"/>
        <v>0</v>
      </c>
      <c r="AA26" s="96" t="n">
        <f t="shared" si="4"/>
        <v>0</v>
      </c>
      <c r="AB26" s="96" t="n">
        <f t="shared" si="5"/>
        <v>0</v>
      </c>
      <c r="AC26" s="113" t="str">
        <f>IF('Prediction Log'!$W45="Y", "W", IF('Prediction Log'!$W45="N","L",""))</f>
        <v>W</v>
      </c>
      <c r="AD26" s="114" t="str">
        <f>IF('Prediction Log'!$Y45="Y", "W", IF('Prediction Log'!$Y45="N","L",""))</f>
        <v>W</v>
      </c>
      <c r="AE26" s="115" t="str">
        <f>IF(ISBLANK('Performance vs Market'!$Q26), "",IF(AC26="W", W26, IF(AC26="L",-N26, "")))</f>
        <v/>
      </c>
      <c r="AF26" s="116" t="n">
        <f>IFERROR((IF(ISERR('Performance vs Market'!$V26), "",IF(AD26="W", X26, IF(AD26="L",-N26, "")))), "")</f>
        <v>0</v>
      </c>
      <c r="AG26" s="113" t="str">
        <f>IF('Prediction Log'!$X45="Y", "W", IF('Prediction Log'!$X45="N", "L", ""))</f>
        <v>W</v>
      </c>
      <c r="AH26" s="115" t="str">
        <f>IF(ISBLANK('Performance vs Market'!$S26), "",IF(AG26="W", Z26, IF(AG26="L",-O26, "")))</f>
        <v/>
      </c>
      <c r="AI26" s="117"/>
      <c r="AJ26" s="15" t="str">
        <f t="shared" si="6"/>
        <v/>
      </c>
      <c r="AK26" s="118" t="n">
        <f>IF(ISERROR('Performance vs Market'!$AE26+'Performance vs Market'!$AH26+'Performance vs Market'!$AJ26), "", 'Performance vs Market'!$AE26+'Performance vs Market'!$AH26+'Performance vs Market'!$AJ26)</f>
        <v>0</v>
      </c>
      <c r="AL26" s="119" t="n">
        <f>IF(ISERROR('Performance vs Market'!$AF26+'Performance vs Market'!$AH26+'Performance vs Market'!$AJ26), "", 'Performance vs Market'!$AF26+'Performance vs Market'!$AH26+'Performance vs Market'!$AJ26)</f>
        <v>0</v>
      </c>
    </row>
    <row r="27" ht="14.25" customHeight="1">
      <c r="A27" s="92" t="n">
        <f>Games!A27</f>
        <v>8</v>
      </c>
      <c r="B27" s="92" t="str">
        <f>IF('Prediction Log'!B46=0, "",'Prediction Log'!B46)</f>
        <v>Ohio</v>
      </c>
      <c r="C27" s="92" t="str">
        <f>IF('Prediction Log'!C46=0, "",'Prediction Log'!C46)</f>
        <v>Western Michigan</v>
      </c>
      <c r="D27" s="92" t="n">
        <f>IF('Prediction Log'!D46=0, "",'Prediction Log'!D46)</f>
        <v>-16.5</v>
      </c>
      <c r="E27" s="92" t="n">
        <f>IF('Prediction Log'!E46=0, "",'Prediction Log'!E46)</f>
        <v>-10.7</v>
      </c>
      <c r="F27" s="92" t="str">
        <f>IF('Prediction Log'!I46=0, "",'Prediction Log'!I46)</f>
        <v>Ohio</v>
      </c>
      <c r="G27" s="70" t="str">
        <f>IF(ISBLANK(Games!B27), "",'Prediction Log'!$J46)</f>
        <v>Ohio</v>
      </c>
      <c r="H27" s="93" t="n">
        <f>'Prediction Log'!$K46</f>
        <v>0.983076</v>
      </c>
      <c r="I27" s="92" t="str">
        <f>IF(ISBLANK(Games!M27), "",IF(AND(Games!M27="",Games!N27=""),"",IF(ISTEXT(Games!N27), "Side",Games!M27)))</f>
        <v/>
      </c>
      <c r="J27" s="92" t="str">
        <f>IF(ISBLANK(Games!B27), "",IF(Games!K27="Y", Games!B27, Games!E27))</f>
        <v>Western Michigan</v>
      </c>
      <c r="K27" s="92" t="str">
        <f>Games!I27</f>
        <v>Ohio</v>
      </c>
      <c r="L27" s="92" t="n">
        <f>IF(ISBLANK(Games!G27), "",Games!G27)</f>
        <v>-16.5</v>
      </c>
      <c r="M27" s="92"/>
      <c r="N27" s="110" t="str">
        <f>IF(ISBLANK('Performance vs Market'!$Q27), "", 1)</f>
        <v/>
      </c>
      <c r="O27" s="110" t="str">
        <f>IF(ISBLANK('Performance vs Market'!$S27), "", 1)</f>
        <v/>
      </c>
      <c r="P27" s="95"/>
      <c r="Q27" s="95"/>
      <c r="R27" s="95" t="str">
        <f>IF(ISBLANK('Performance vs Market'!$Q27), "",IF('Performance vs Market'!$F27='Performance vs Market'!$G27, 'Performance vs Market'!$Q27, ""))</f>
        <v/>
      </c>
      <c r="S27" s="95"/>
      <c r="T27" s="95"/>
      <c r="U27" s="111" t="str">
        <f>IF(ISBLANK('Performance vs Market'!$Q27), "",N27+IF(Q27&lt;0, (N27/(Q27/-100)), N27*(Q27/100)))</f>
        <v/>
      </c>
      <c r="V27" s="112" t="n">
        <f>IFERROR(IF(ISBLANK('Performance vs Market'!$R27), "",N27+IF(R27&lt;0, (N27/(R27/-100)), N27*(R27/100))),"")</f>
        <v>0</v>
      </c>
      <c r="W27" s="111" t="n">
        <f t="shared" si="1"/>
        <v>0</v>
      </c>
      <c r="X27" s="112" t="n">
        <f t="shared" si="2"/>
        <v>0</v>
      </c>
      <c r="Y27" s="111" t="str">
        <f>IF(ISBLANK('Performance vs Market'!$S27), "",O27+IF(S27&lt;0, (O27/(S27/-100)), O27*(S27/100)))</f>
        <v/>
      </c>
      <c r="Z27" s="111" t="n">
        <f t="shared" si="3"/>
        <v>0</v>
      </c>
      <c r="AA27" s="96" t="n">
        <f t="shared" si="4"/>
        <v>0</v>
      </c>
      <c r="AB27" s="96" t="n">
        <f t="shared" si="5"/>
        <v>0</v>
      </c>
      <c r="AC27" s="113" t="str">
        <f>IF('Prediction Log'!$W46="Y", "W", IF('Prediction Log'!$W46="N","L",""))</f>
        <v>W</v>
      </c>
      <c r="AD27" s="114" t="str">
        <f>IF('Prediction Log'!$Y46="Y", "W", IF('Prediction Log'!$Y46="N","L",""))</f>
        <v>W</v>
      </c>
      <c r="AE27" s="115" t="str">
        <f>IF(ISBLANK('Performance vs Market'!$Q27), "",IF(AC27="W", W27, IF(AC27="L",-N27, "")))</f>
        <v/>
      </c>
      <c r="AF27" s="116" t="n">
        <f>IFERROR((IF(ISERR('Performance vs Market'!$V27), "",IF(AD27="W", X27, IF(AD27="L",-N27, "")))), "")</f>
        <v>0</v>
      </c>
      <c r="AG27" s="113" t="str">
        <f>IF('Prediction Log'!$X46="Y", "W", IF('Prediction Log'!$X46="N", "L", ""))</f>
        <v>W</v>
      </c>
      <c r="AH27" s="115" t="str">
        <f>IF(ISBLANK('Performance vs Market'!$S27), "",IF(AG27="W", Z27, IF(AG27="L",-O27, "")))</f>
        <v/>
      </c>
      <c r="AI27" s="117"/>
      <c r="AJ27" s="15" t="str">
        <f t="shared" si="6"/>
        <v/>
      </c>
      <c r="AK27" s="118" t="n">
        <f>IF(ISERROR('Performance vs Market'!$AE27+'Performance vs Market'!$AH27+'Performance vs Market'!$AJ27), "", 'Performance vs Market'!$AE27+'Performance vs Market'!$AH27+'Performance vs Market'!$AJ27)</f>
        <v>0</v>
      </c>
      <c r="AL27" s="119" t="n">
        <f>IF(ISERROR('Performance vs Market'!$AF27+'Performance vs Market'!$AH27+'Performance vs Market'!$AJ27), "", 'Performance vs Market'!$AF27+'Performance vs Market'!$AH27+'Performance vs Market'!$AJ27)</f>
        <v>0</v>
      </c>
    </row>
    <row r="28" ht="14.25" customHeight="1">
      <c r="A28" s="92" t="n">
        <f>Games!A28</f>
        <v>8</v>
      </c>
      <c r="B28" s="92" t="str">
        <f>IF('Prediction Log'!B47=0, "",'Prediction Log'!B47)</f>
        <v>Georgia Tech</v>
      </c>
      <c r="C28" s="92" t="str">
        <f>IF('Prediction Log'!C47=0, "",'Prediction Log'!C47)</f>
        <v>Boston College</v>
      </c>
      <c r="D28" s="92" t="n">
        <f>IF('Prediction Log'!D47=0, "",'Prediction Log'!D47)</f>
        <v>-5.5</v>
      </c>
      <c r="E28" s="92" t="n">
        <f>IF('Prediction Log'!E47=0, "",'Prediction Log'!E47)</f>
        <v>-0.1</v>
      </c>
      <c r="F28" s="92" t="str">
        <f>IF('Prediction Log'!I47=0, "",'Prediction Log'!I47)</f>
        <v>Georgia Tech</v>
      </c>
      <c r="G28" s="70" t="str">
        <f>IF(ISBLANK(Games!B28), "",'Prediction Log'!$J47)</f>
        <v>Boston College</v>
      </c>
      <c r="H28" s="93" t="n">
        <f>'Prediction Log'!$K47</f>
        <v>0.592845</v>
      </c>
      <c r="I28" s="92" t="str">
        <f>IF(ISBLANK(Games!M28), "",IF(AND(Games!M28="",Games!N28=""),"",IF(ISTEXT(Games!N28), "Side",Games!M28)))</f>
        <v/>
      </c>
      <c r="J28" s="92" t="str">
        <f>IF(ISBLANK(Games!B28), "",IF(Games!K28="Y", Games!B28, Games!E28))</f>
        <v>Boston College</v>
      </c>
      <c r="K28" s="92" t="str">
        <f>Games!I28</f>
        <v>Georgia Tech</v>
      </c>
      <c r="L28" s="92" t="n">
        <f>IF(ISBLANK(Games!G28), "",Games!G28)</f>
        <v>-5.5</v>
      </c>
      <c r="M28" s="92"/>
      <c r="N28" s="110" t="str">
        <f>IF(ISBLANK('Performance vs Market'!$Q28), "", 1)</f>
        <v/>
      </c>
      <c r="O28" s="110" t="str">
        <f>IF(ISBLANK('Performance vs Market'!$S28), "", 1)</f>
        <v/>
      </c>
      <c r="P28" s="95"/>
      <c r="Q28" s="95"/>
      <c r="R28" s="95" t="str">
        <f>IF(ISBLANK('Performance vs Market'!$Q28), "",IF('Performance vs Market'!$F28='Performance vs Market'!$G28, 'Performance vs Market'!$Q28, ""))</f>
        <v/>
      </c>
      <c r="S28" s="95"/>
      <c r="T28" s="95"/>
      <c r="U28" s="111" t="str">
        <f>IF(ISBLANK('Performance vs Market'!$Q28), "",N28+IF(Q28&lt;0, (N28/(Q28/-100)), N28*(Q28/100)))</f>
        <v/>
      </c>
      <c r="V28" s="112" t="n">
        <f>IFERROR(IF(ISBLANK('Performance vs Market'!$R28), "",N28+IF(R28&lt;0, (N28/(R28/-100)), N28*(R28/100))),"")</f>
        <v>0</v>
      </c>
      <c r="W28" s="111" t="n">
        <f t="shared" si="1"/>
        <v>0</v>
      </c>
      <c r="X28" s="112" t="n">
        <f t="shared" si="2"/>
        <v>0</v>
      </c>
      <c r="Y28" s="111" t="str">
        <f>IF(ISBLANK('Performance vs Market'!$S28), "",O28+IF(S28&lt;0, (O28/(S28/-100)), O28*(S28/100)))</f>
        <v/>
      </c>
      <c r="Z28" s="111" t="n">
        <f t="shared" si="3"/>
        <v>0</v>
      </c>
      <c r="AA28" s="96" t="n">
        <f t="shared" si="4"/>
        <v>0</v>
      </c>
      <c r="AB28" s="96" t="n">
        <f t="shared" si="5"/>
        <v>0</v>
      </c>
      <c r="AC28" s="113" t="str">
        <f>IF('Prediction Log'!$W47="Y", "W", IF('Prediction Log'!$W47="N","L",""))</f>
        <v>L</v>
      </c>
      <c r="AD28" s="114" t="str">
        <f>IF('Prediction Log'!$Y47="Y", "W", IF('Prediction Log'!$Y47="N","L",""))</f>
        <v>W</v>
      </c>
      <c r="AE28" s="115" t="str">
        <f>IF(ISBLANK('Performance vs Market'!$Q28), "",IF(AC28="W", W28, IF(AC28="L",-N28, "")))</f>
        <v/>
      </c>
      <c r="AF28" s="116" t="n">
        <f>IFERROR((IF(ISERR('Performance vs Market'!$V28), "",IF(AD28="W", X28, IF(AD28="L",-N28, "")))), "")</f>
        <v>0</v>
      </c>
      <c r="AG28" s="113" t="str">
        <f>IF('Prediction Log'!$X47="Y", "W", IF('Prediction Log'!$X47="N", "L", ""))</f>
        <v>W</v>
      </c>
      <c r="AH28" s="115" t="str">
        <f>IF(ISBLANK('Performance vs Market'!$S28), "",IF(AG28="W", Z28, IF(AG28="L",-O28, "")))</f>
        <v/>
      </c>
      <c r="AI28" s="117"/>
      <c r="AJ28" s="15" t="str">
        <f t="shared" si="6"/>
        <v/>
      </c>
      <c r="AK28" s="118" t="n">
        <f>IF(ISERROR('Performance vs Market'!$AE28+'Performance vs Market'!$AH28+'Performance vs Market'!$AJ28), "", 'Performance vs Market'!$AE28+'Performance vs Market'!$AH28+'Performance vs Market'!$AJ28)</f>
        <v>0</v>
      </c>
      <c r="AL28" s="119" t="n">
        <f>IF(ISERROR('Performance vs Market'!$AF28+'Performance vs Market'!$AH28+'Performance vs Market'!$AJ28), "", 'Performance vs Market'!$AF28+'Performance vs Market'!$AH28+'Performance vs Market'!$AJ28)</f>
        <v>0</v>
      </c>
    </row>
    <row r="29" ht="14.25" customHeight="1">
      <c r="A29" s="92" t="n">
        <f>Games!A29</f>
        <v>8</v>
      </c>
      <c r="B29" s="92" t="str">
        <f>IF('Prediction Log'!B48=0, "",'Prediction Log'!B48)</f>
        <v>Bowling Green</v>
      </c>
      <c r="C29" s="92" t="str">
        <f>IF('Prediction Log'!C48=0, "",'Prediction Log'!C48)</f>
        <v>Akron</v>
      </c>
      <c r="D29" s="92" t="n">
        <f>IF('Prediction Log'!D48=0, "",'Prediction Log'!D48)</f>
        <v>-7.5</v>
      </c>
      <c r="E29" s="92" t="n">
        <f>IF('Prediction Log'!E48=0, "",'Prediction Log'!E48)</f>
        <v>-24</v>
      </c>
      <c r="F29" s="92" t="str">
        <f>IF('Prediction Log'!I48=0, "",'Prediction Log'!I48)</f>
        <v>Bowling Green</v>
      </c>
      <c r="G29" s="70" t="str">
        <f>IF(ISBLANK(Games!B29), "",'Prediction Log'!$J48)</f>
        <v>Bowling Green</v>
      </c>
      <c r="H29" s="93" t="n">
        <f>'Prediction Log'!$K48</f>
        <v>0.999218</v>
      </c>
      <c r="I29" s="92" t="str">
        <f>IF(ISBLANK(Games!M29), "",IF(AND(Games!M29="",Games!N29=""),"",IF(ISTEXT(Games!N29), "Side",Games!M29)))</f>
        <v/>
      </c>
      <c r="J29" s="92" t="str">
        <f>IF(ISBLANK(Games!B29), "",IF(Games!K29="Y", Games!B29, Games!E29))</f>
        <v>Bowling Green</v>
      </c>
      <c r="K29" s="92" t="str">
        <f>Games!I29</f>
        <v>Bowling Green</v>
      </c>
      <c r="L29" s="92" t="n">
        <f>IF(ISBLANK(Games!G29), "",Games!G29)</f>
        <v>-7.5</v>
      </c>
      <c r="M29" s="92"/>
      <c r="N29" s="110" t="str">
        <f>IF(ISBLANK('Performance vs Market'!$Q29), "", 1)</f>
        <v/>
      </c>
      <c r="O29" s="110" t="str">
        <f>IF(ISBLANK('Performance vs Market'!$S29), "", 1)</f>
        <v/>
      </c>
      <c r="P29" s="95"/>
      <c r="Q29" s="95"/>
      <c r="R29" s="95" t="str">
        <f>IF(ISBLANK('Performance vs Market'!$Q29), "",IF('Performance vs Market'!$F29='Performance vs Market'!$G29, 'Performance vs Market'!$Q29, ""))</f>
        <v/>
      </c>
      <c r="S29" s="95"/>
      <c r="T29" s="95"/>
      <c r="U29" s="111" t="str">
        <f>IF(ISBLANK('Performance vs Market'!$Q29), "",N29+IF(Q29&lt;0, (N29/(Q29/-100)), N29*(Q29/100)))</f>
        <v/>
      </c>
      <c r="V29" s="112" t="n">
        <f>IFERROR(IF(ISBLANK('Performance vs Market'!$R29), "",N29+IF(R29&lt;0, (N29/(R29/-100)), N29*(R29/100))),"")</f>
        <v>0</v>
      </c>
      <c r="W29" s="111" t="n">
        <f t="shared" si="1"/>
        <v>0</v>
      </c>
      <c r="X29" s="112" t="n">
        <f t="shared" si="2"/>
        <v>0</v>
      </c>
      <c r="Y29" s="111" t="str">
        <f>IF(ISBLANK('Performance vs Market'!$S29), "",O29+IF(S29&lt;0, (O29/(S29/-100)), O29*(S29/100)))</f>
        <v/>
      </c>
      <c r="Z29" s="111" t="n">
        <f t="shared" si="3"/>
        <v>0</v>
      </c>
      <c r="AA29" s="96" t="n">
        <f t="shared" si="4"/>
        <v>0</v>
      </c>
      <c r="AB29" s="96" t="n">
        <f t="shared" si="5"/>
        <v>0</v>
      </c>
      <c r="AC29" s="113" t="str">
        <f>IF('Prediction Log'!$W48="Y", "W", IF('Prediction Log'!$W48="N","L",""))</f>
        <v>W</v>
      </c>
      <c r="AD29" s="114" t="str">
        <f>IF('Prediction Log'!$Y48="Y", "W", IF('Prediction Log'!$Y48="N","L",""))</f>
        <v>W</v>
      </c>
      <c r="AE29" s="115" t="str">
        <f>IF(ISBLANK('Performance vs Market'!$Q29), "",IF(AC29="W", W29, IF(AC29="L",-N29, "")))</f>
        <v/>
      </c>
      <c r="AF29" s="116" t="n">
        <f>IFERROR((IF(ISERR('Performance vs Market'!$V29), "",IF(AD29="W", X29, IF(AD29="L",-N29, "")))), "")</f>
        <v>0</v>
      </c>
      <c r="AG29" s="113" t="str">
        <f>IF('Prediction Log'!$X48="Y", "W", IF('Prediction Log'!$X48="N", "L", ""))</f>
        <v>W</v>
      </c>
      <c r="AH29" s="115" t="str">
        <f>IF(ISBLANK('Performance vs Market'!$S29), "",IF(AG29="W", Z29, IF(AG29="L",-O29, "")))</f>
        <v/>
      </c>
      <c r="AI29" s="117"/>
      <c r="AJ29" s="15" t="str">
        <f t="shared" si="6"/>
        <v/>
      </c>
      <c r="AK29" s="118" t="n">
        <f>IF(ISERROR('Performance vs Market'!$AE29+'Performance vs Market'!$AH29+'Performance vs Market'!$AJ29), "", 'Performance vs Market'!$AE29+'Performance vs Market'!$AH29+'Performance vs Market'!$AJ29)</f>
        <v>0</v>
      </c>
      <c r="AL29" s="119" t="n">
        <f>IF(ISERROR('Performance vs Market'!$AF29+'Performance vs Market'!$AH29+'Performance vs Market'!$AJ29), "", 'Performance vs Market'!$AF29+'Performance vs Market'!$AH29+'Performance vs Market'!$AJ29)</f>
        <v>0</v>
      </c>
    </row>
    <row r="30" ht="14.25" customHeight="1">
      <c r="A30" s="92" t="n">
        <f>Games!A30</f>
        <v>8</v>
      </c>
      <c r="B30" s="92" t="str">
        <f>IF('Prediction Log'!B49=0, "",'Prediction Log'!B49)</f>
        <v>Illinois</v>
      </c>
      <c r="C30" s="92" t="str">
        <f>IF('Prediction Log'!C49=0, "",'Prediction Log'!C49)</f>
        <v>Wisconsin</v>
      </c>
      <c r="D30" s="92" t="n">
        <f>IF('Prediction Log'!D49=0, "",'Prediction Log'!D49)</f>
        <v>2.5</v>
      </c>
      <c r="E30" s="92" t="n">
        <f>IF('Prediction Log'!E49=0, "",'Prediction Log'!E49)</f>
        <v>11.5</v>
      </c>
      <c r="F30" s="92" t="str">
        <f>IF('Prediction Log'!I49=0, "",'Prediction Log'!I49)</f>
        <v>Wisconsin</v>
      </c>
      <c r="G30" s="70" t="str">
        <f>IF(ISBLANK(Games!B30), "",'Prediction Log'!$J49)</f>
        <v>Wisconsin</v>
      </c>
      <c r="H30" s="93" t="n">
        <f>'Prediction Log'!$K49</f>
        <v>0.910441</v>
      </c>
      <c r="I30" s="92" t="str">
        <f>IF(ISBLANK(Games!M30), "",IF(AND(Games!M30="",Games!N30=""),"",IF(ISTEXT(Games!N30), "Side",Games!M30)))</f>
        <v/>
      </c>
      <c r="J30" s="92" t="str">
        <f>IF(ISBLANK(Games!B30), "",IF(Games!K30="Y", Games!B30, Games!E30))</f>
        <v>Wisconsin</v>
      </c>
      <c r="K30" s="92" t="str">
        <f>Games!I30</f>
        <v>Wisconsin</v>
      </c>
      <c r="L30" s="92" t="n">
        <f>IF(ISBLANK(Games!G30), "",Games!G30)</f>
        <v>2.5</v>
      </c>
      <c r="M30" s="92"/>
      <c r="N30" s="110" t="str">
        <f>IF(ISBLANK('Performance vs Market'!$Q30), "", 1)</f>
        <v/>
      </c>
      <c r="O30" s="110" t="str">
        <f>IF(ISBLANK('Performance vs Market'!$S30), "", 1)</f>
        <v/>
      </c>
      <c r="P30" s="95"/>
      <c r="Q30" s="95"/>
      <c r="R30" s="95" t="str">
        <f>IF(ISBLANK('Performance vs Market'!$Q30), "",IF('Performance vs Market'!$F30='Performance vs Market'!$G30, 'Performance vs Market'!$Q30, ""))</f>
        <v/>
      </c>
      <c r="S30" s="95"/>
      <c r="T30" s="95"/>
      <c r="U30" s="111" t="str">
        <f>IF(ISBLANK('Performance vs Market'!$Q30), "",N30+IF(Q30&lt;0, (N30/(Q30/-100)), N30*(Q30/100)))</f>
        <v/>
      </c>
      <c r="V30" s="112" t="n">
        <f>IFERROR(IF(ISBLANK('Performance vs Market'!$R30), "",N30+IF(R30&lt;0, (N30/(R30/-100)), N30*(R30/100))),"")</f>
        <v>0</v>
      </c>
      <c r="W30" s="111" t="n">
        <f t="shared" si="1"/>
        <v>0</v>
      </c>
      <c r="X30" s="112" t="n">
        <f t="shared" si="2"/>
        <v>0</v>
      </c>
      <c r="Y30" s="111" t="str">
        <f>IF(ISBLANK('Performance vs Market'!$S30), "",O30+IF(S30&lt;0, (O30/(S30/-100)), O30*(S30/100)))</f>
        <v/>
      </c>
      <c r="Z30" s="111" t="n">
        <f t="shared" si="3"/>
        <v>0</v>
      </c>
      <c r="AA30" s="96" t="n">
        <f t="shared" si="4"/>
        <v>0</v>
      </c>
      <c r="AB30" s="96" t="n">
        <f t="shared" si="5"/>
        <v>0</v>
      </c>
      <c r="AC30" s="113" t="str">
        <f>IF('Prediction Log'!$W49="Y", "W", IF('Prediction Log'!$W49="N","L",""))</f>
        <v>W</v>
      </c>
      <c r="AD30" s="114" t="str">
        <f>IF('Prediction Log'!$Y49="Y", "W", IF('Prediction Log'!$Y49="N","L",""))</f>
        <v>W</v>
      </c>
      <c r="AE30" s="115" t="str">
        <f>IF(ISBLANK('Performance vs Market'!$Q30), "",IF(AC30="W", W30, IF(AC30="L",-N30, "")))</f>
        <v/>
      </c>
      <c r="AF30" s="116" t="n">
        <f>IFERROR((IF(ISERR('Performance vs Market'!$V30), "",IF(AD30="W", X30, IF(AD30="L",-N30, "")))), "")</f>
        <v>0</v>
      </c>
      <c r="AG30" s="113" t="str">
        <f>IF('Prediction Log'!$X49="Y", "W", IF('Prediction Log'!$X49="N", "L", ""))</f>
        <v>W</v>
      </c>
      <c r="AH30" s="115" t="str">
        <f>IF(ISBLANK('Performance vs Market'!$S30), "",IF(AG30="W", Z30, IF(AG30="L",-O30, "")))</f>
        <v/>
      </c>
      <c r="AI30" s="117"/>
      <c r="AJ30" s="15" t="str">
        <f t="shared" si="6"/>
        <v/>
      </c>
      <c r="AK30" s="118" t="n">
        <f>IF(ISERROR('Performance vs Market'!$AE30+'Performance vs Market'!$AH30+'Performance vs Market'!$AJ30), "", 'Performance vs Market'!$AE30+'Performance vs Market'!$AH30+'Performance vs Market'!$AJ30)</f>
        <v>0</v>
      </c>
      <c r="AL30" s="119" t="n">
        <f>IF(ISERROR('Performance vs Market'!$AF30+'Performance vs Market'!$AH30+'Performance vs Market'!$AJ30), "", 'Performance vs Market'!$AF30+'Performance vs Market'!$AH30+'Performance vs Market'!$AJ30)</f>
        <v>0</v>
      </c>
    </row>
    <row r="31" ht="14.25" customHeight="1">
      <c r="A31" s="92" t="n">
        <f>Games!A31</f>
        <v>8</v>
      </c>
      <c r="B31" s="92" t="str">
        <f>IF('Prediction Log'!B50=0, "",'Prediction Log'!B50)</f>
        <v>Wake Forest</v>
      </c>
      <c r="C31" s="92" t="str">
        <f>IF('Prediction Log'!C50=0, "",'Prediction Log'!C50)</f>
        <v>Pittsburgh</v>
      </c>
      <c r="D31" s="92" t="n">
        <f>IF('Prediction Log'!D50=0, "",'Prediction Log'!D50)</f>
        <v>-1.5</v>
      </c>
      <c r="E31" s="92" t="n">
        <f>IF('Prediction Log'!E50=0, "",'Prediction Log'!E50)</f>
        <v>2.4</v>
      </c>
      <c r="F31" s="92" t="str">
        <f>IF('Prediction Log'!I50=0, "",'Prediction Log'!I50)</f>
        <v>Pittsburgh</v>
      </c>
      <c r="G31" s="70" t="str">
        <f>IF(ISBLANK(Games!B31), "",'Prediction Log'!$J50)</f>
        <v>Wake Forest</v>
      </c>
      <c r="H31" s="93" t="n">
        <f>'Prediction Log'!$K50</f>
        <v>0.741731</v>
      </c>
      <c r="I31" s="92" t="str">
        <f>IF(ISBLANK(Games!M31), "",IF(AND(Games!M31="",Games!N31=""),"",IF(ISTEXT(Games!N31), "Side",Games!M31)))</f>
        <v/>
      </c>
      <c r="J31" s="92" t="str">
        <f>IF(ISBLANK(Games!B31), "",IF(Games!K31="Y", Games!B31, Games!E31))</f>
        <v>Pittsburgh</v>
      </c>
      <c r="K31" s="92" t="str">
        <f>Games!I31</f>
        <v>Pittsburgh</v>
      </c>
      <c r="L31" s="92" t="n">
        <f>IF(ISBLANK(Games!G31), "",Games!G31)</f>
        <v>-1.5</v>
      </c>
      <c r="M31" s="92"/>
      <c r="N31" s="110" t="str">
        <f>IF(ISBLANK('Performance vs Market'!$Q31), "", 1)</f>
        <v/>
      </c>
      <c r="O31" s="110" t="str">
        <f>IF(ISBLANK('Performance vs Market'!$S31), "", 1)</f>
        <v/>
      </c>
      <c r="P31" s="95"/>
      <c r="Q31" s="95"/>
      <c r="R31" s="95" t="str">
        <f>IF(ISBLANK('Performance vs Market'!$Q31), "",IF('Performance vs Market'!$F31='Performance vs Market'!$G31, 'Performance vs Market'!$Q31, ""))</f>
        <v/>
      </c>
      <c r="S31" s="95"/>
      <c r="T31" s="95"/>
      <c r="U31" s="111" t="str">
        <f>IF(ISBLANK('Performance vs Market'!$Q31), "",N31+IF(Q31&lt;0, (N31/(Q31/-100)), N31*(Q31/100)))</f>
        <v/>
      </c>
      <c r="V31" s="112" t="n">
        <f>IFERROR(IF(ISBLANK('Performance vs Market'!$R31), "",N31+IF(R31&lt;0, (N31/(R31/-100)), N31*(R31/100))),"")</f>
        <v>0</v>
      </c>
      <c r="W31" s="111" t="n">
        <f t="shared" si="1"/>
        <v>0</v>
      </c>
      <c r="X31" s="112" t="n">
        <f t="shared" si="2"/>
        <v>0</v>
      </c>
      <c r="Y31" s="111" t="str">
        <f>IF(ISBLANK('Performance vs Market'!$S31), "",O31+IF(S31&lt;0, (O31/(S31/-100)), O31*(S31/100)))</f>
        <v/>
      </c>
      <c r="Z31" s="111" t="n">
        <f t="shared" si="3"/>
        <v>0</v>
      </c>
      <c r="AA31" s="96" t="n">
        <f t="shared" si="4"/>
        <v>0</v>
      </c>
      <c r="AB31" s="96" t="n">
        <f t="shared" si="5"/>
        <v>0</v>
      </c>
      <c r="AC31" s="113" t="str">
        <f>IF('Prediction Log'!$W50="Y", "W", IF('Prediction Log'!$W50="N","L",""))</f>
        <v>L</v>
      </c>
      <c r="AD31" s="114" t="str">
        <f>IF('Prediction Log'!$Y50="Y", "W", IF('Prediction Log'!$Y50="N","L",""))</f>
        <v>W</v>
      </c>
      <c r="AE31" s="115" t="str">
        <f>IF(ISBLANK('Performance vs Market'!$Q31), "",IF(AC31="W", W31, IF(AC31="L",-N31, "")))</f>
        <v/>
      </c>
      <c r="AF31" s="116" t="n">
        <f>IFERROR((IF(ISERR('Performance vs Market'!$V31), "",IF(AD31="W", X31, IF(AD31="L",-N31, "")))), "")</f>
        <v>0</v>
      </c>
      <c r="AG31" s="113" t="str">
        <f>IF('Prediction Log'!$X50="Y", "W", IF('Prediction Log'!$X50="N", "L", ""))</f>
        <v>L</v>
      </c>
      <c r="AH31" s="115" t="str">
        <f>IF(ISBLANK('Performance vs Market'!$S31), "",IF(AG31="W", Z31, IF(AG31="L",-O31, "")))</f>
        <v/>
      </c>
      <c r="AI31" s="117"/>
      <c r="AJ31" s="15" t="str">
        <f t="shared" si="6"/>
        <v/>
      </c>
      <c r="AK31" s="118" t="n">
        <f>IF(ISERROR('Performance vs Market'!$AE31+'Performance vs Market'!$AH31+'Performance vs Market'!$AJ31), "", 'Performance vs Market'!$AE31+'Performance vs Market'!$AH31+'Performance vs Market'!$AJ31)</f>
        <v>0</v>
      </c>
      <c r="AL31" s="119" t="n">
        <f>IF(ISERROR('Performance vs Market'!$AF31+'Performance vs Market'!$AH31+'Performance vs Market'!$AJ31), "", 'Performance vs Market'!$AF31+'Performance vs Market'!$AH31+'Performance vs Market'!$AJ31)</f>
        <v>0</v>
      </c>
    </row>
    <row r="32" ht="14.25" customHeight="1">
      <c r="A32" s="92" t="n">
        <f>Games!A32</f>
        <v>8</v>
      </c>
      <c r="B32" s="92" t="str">
        <f>IF('Prediction Log'!B51=0, "",'Prediction Log'!B51)</f>
        <v>Nebraska</v>
      </c>
      <c r="C32" s="92" t="str">
        <f>IF('Prediction Log'!C51=0, "",'Prediction Log'!C51)</f>
        <v>Northwestern</v>
      </c>
      <c r="D32" s="92" t="n">
        <f>IF('Prediction Log'!D51=0, "",'Prediction Log'!D51)</f>
        <v>-11.5</v>
      </c>
      <c r="E32" s="92" t="n">
        <f>IF('Prediction Log'!E51=0, "",'Prediction Log'!E51)</f>
        <v>-0.8</v>
      </c>
      <c r="F32" s="92" t="str">
        <f>IF('Prediction Log'!I51=0, "",'Prediction Log'!I51)</f>
        <v>Nebraska</v>
      </c>
      <c r="G32" s="70" t="str">
        <f>IF(ISBLANK(Games!B32), "",'Prediction Log'!$J51)</f>
        <v>Northwestern</v>
      </c>
      <c r="H32" s="93" t="n">
        <f>'Prediction Log'!$K51</f>
        <v>0.585619</v>
      </c>
      <c r="I32" s="92" t="str">
        <f>IF(ISBLANK(Games!M32), "",IF(AND(Games!M32="",Games!N32=""),"",IF(ISTEXT(Games!N32), "Side",Games!M32)))</f>
        <v/>
      </c>
      <c r="J32" s="92" t="str">
        <f>IF(ISBLANK(Games!B32), "",IF(Games!K32="Y", Games!B32, Games!E32))</f>
        <v>Northwestern</v>
      </c>
      <c r="K32" s="92" t="str">
        <f>Games!I32</f>
        <v>Nebraska</v>
      </c>
      <c r="L32" s="92" t="n">
        <f>IF(ISBLANK(Games!G32), "",Games!G32)</f>
        <v>-11.5</v>
      </c>
      <c r="M32" s="92"/>
      <c r="N32" s="110" t="str">
        <f>IF(ISBLANK('Performance vs Market'!$Q32), "", 1)</f>
        <v/>
      </c>
      <c r="O32" s="110" t="str">
        <f>IF(ISBLANK('Performance vs Market'!$S32), "", 1)</f>
        <v/>
      </c>
      <c r="P32" s="95"/>
      <c r="Q32" s="95"/>
      <c r="R32" s="95" t="str">
        <f>IF(ISBLANK('Performance vs Market'!$Q32), "",IF('Performance vs Market'!$F32='Performance vs Market'!$G32, 'Performance vs Market'!$Q32, ""))</f>
        <v/>
      </c>
      <c r="S32" s="95"/>
      <c r="T32" s="95"/>
      <c r="U32" s="111" t="str">
        <f>IF(ISBLANK('Performance vs Market'!$Q32), "",N32+IF(Q32&lt;0, (N32/(Q32/-100)), N32*(Q32/100)))</f>
        <v/>
      </c>
      <c r="V32" s="112" t="n">
        <f>IFERROR(IF(ISBLANK('Performance vs Market'!$R32), "",N32+IF(R32&lt;0, (N32/(R32/-100)), N32*(R32/100))),"")</f>
        <v>0</v>
      </c>
      <c r="W32" s="111" t="n">
        <f t="shared" si="1"/>
        <v>0</v>
      </c>
      <c r="X32" s="112" t="n">
        <f t="shared" si="2"/>
        <v>0</v>
      </c>
      <c r="Y32" s="111" t="str">
        <f>IF(ISBLANK('Performance vs Market'!$S32), "",O32+IF(S32&lt;0, (O32/(S32/-100)), O32*(S32/100)))</f>
        <v/>
      </c>
      <c r="Z32" s="111" t="n">
        <f t="shared" si="3"/>
        <v>0</v>
      </c>
      <c r="AA32" s="96" t="n">
        <f t="shared" si="4"/>
        <v>0</v>
      </c>
      <c r="AB32" s="96" t="n">
        <f t="shared" si="5"/>
        <v>0</v>
      </c>
      <c r="AC32" s="113" t="str">
        <f>IF('Prediction Log'!$W51="Y", "W", IF('Prediction Log'!$W51="N","L",""))</f>
        <v>W</v>
      </c>
      <c r="AD32" s="114" t="str">
        <f>IF('Prediction Log'!$Y51="Y", "W", IF('Prediction Log'!$Y51="N","L",""))</f>
        <v>L</v>
      </c>
      <c r="AE32" s="115" t="str">
        <f>IF(ISBLANK('Performance vs Market'!$Q32), "",IF(AC32="W", W32, IF(AC32="L",-N32, "")))</f>
        <v/>
      </c>
      <c r="AF32" s="116" t="n">
        <f>IFERROR((IF(ISERR('Performance vs Market'!$V32), "",IF(AD32="W", X32, IF(AD32="L",-N32, "")))), "")</f>
        <v>0</v>
      </c>
      <c r="AG32" s="113" t="str">
        <f>IF('Prediction Log'!$X51="Y", "W", IF('Prediction Log'!$X51="N", "L", ""))</f>
        <v>W</v>
      </c>
      <c r="AH32" s="115" t="str">
        <f>IF(ISBLANK('Performance vs Market'!$S32), "",IF(AG32="W", Z32, IF(AG32="L",-O32, "")))</f>
        <v/>
      </c>
      <c r="AI32" s="117"/>
      <c r="AJ32" s="15" t="str">
        <f t="shared" si="6"/>
        <v/>
      </c>
      <c r="AK32" s="118" t="n">
        <f>IF(ISERROR('Performance vs Market'!$AE32+'Performance vs Market'!$AH32+'Performance vs Market'!$AJ32), "", 'Performance vs Market'!$AE32+'Performance vs Market'!$AH32+'Performance vs Market'!$AJ32)</f>
        <v>0</v>
      </c>
      <c r="AL32" s="119" t="n">
        <f>IF(ISERROR('Performance vs Market'!$AF32+'Performance vs Market'!$AH32+'Performance vs Market'!$AJ32), "", 'Performance vs Market'!$AF32+'Performance vs Market'!$AH32+'Performance vs Market'!$AJ32)</f>
        <v>0</v>
      </c>
    </row>
    <row r="33" ht="14.25" customHeight="1">
      <c r="A33" s="92" t="n">
        <f>Games!A33</f>
        <v>8</v>
      </c>
      <c r="B33" s="92" t="str">
        <f>IF('Prediction Log'!B52=0, "",'Prediction Log'!B52)</f>
        <v>Missouri</v>
      </c>
      <c r="C33" s="92" t="str">
        <f>IF('Prediction Log'!C52=0, "",'Prediction Log'!C52)</f>
        <v>South Carolina</v>
      </c>
      <c r="D33" s="92" t="n">
        <f>IF('Prediction Log'!D52=0, "",'Prediction Log'!D52)</f>
        <v>-7.5</v>
      </c>
      <c r="E33" s="92" t="n">
        <f>IF('Prediction Log'!E52=0, "",'Prediction Log'!E52)</f>
        <v>-5.5</v>
      </c>
      <c r="F33" s="92" t="str">
        <f>IF('Prediction Log'!I52=0, "",'Prediction Log'!I52)</f>
        <v>Missouri</v>
      </c>
      <c r="G33" s="70" t="str">
        <f>IF(ISBLANK(Games!B33), "",'Prediction Log'!$J52)</f>
        <v>Missouri</v>
      </c>
      <c r="H33" s="93" t="n">
        <f>'Prediction Log'!$K52</f>
        <v>0.955788</v>
      </c>
      <c r="I33" s="92" t="str">
        <f>IF(ISBLANK(Games!M33), "",IF(AND(Games!M33="",Games!N33=""),"",IF(ISTEXT(Games!N33), "Side",Games!M33)))</f>
        <v/>
      </c>
      <c r="J33" s="92" t="str">
        <f>IF(ISBLANK(Games!B33), "",IF(Games!K33="Y", Games!B33, Games!E33))</f>
        <v>South Carolina</v>
      </c>
      <c r="K33" s="92" t="str">
        <f>Games!I33</f>
        <v>Missouri</v>
      </c>
      <c r="L33" s="92" t="n">
        <f>IF(ISBLANK(Games!G33), "",Games!G33)</f>
        <v>-7.5</v>
      </c>
      <c r="M33" s="92"/>
      <c r="N33" s="110" t="str">
        <f>IF(ISBLANK('Performance vs Market'!$Q33), "", 1)</f>
        <v/>
      </c>
      <c r="O33" s="110" t="str">
        <f>IF(ISBLANK('Performance vs Market'!$S33), "", 1)</f>
        <v/>
      </c>
      <c r="P33" s="95"/>
      <c r="Q33" s="95"/>
      <c r="R33" s="95" t="str">
        <f>IF(ISBLANK('Performance vs Market'!$Q33), "",IF('Performance vs Market'!$F33='Performance vs Market'!$G33, 'Performance vs Market'!$Q33, ""))</f>
        <v/>
      </c>
      <c r="S33" s="95"/>
      <c r="T33" s="95"/>
      <c r="U33" s="111" t="str">
        <f>IF(ISBLANK('Performance vs Market'!$Q33), "",N33+IF(Q33&lt;0, (N33/(Q33/-100)), N33*(Q33/100)))</f>
        <v/>
      </c>
      <c r="V33" s="112" t="n">
        <f>IFERROR(IF(ISBLANK('Performance vs Market'!$R33), "",N33+IF(R33&lt;0, (N33/(R33/-100)), N33*(R33/100))),"")</f>
        <v>0</v>
      </c>
      <c r="W33" s="111" t="n">
        <f t="shared" si="1"/>
        <v>0</v>
      </c>
      <c r="X33" s="112" t="n">
        <f t="shared" si="2"/>
        <v>0</v>
      </c>
      <c r="Y33" s="111" t="str">
        <f>IF(ISBLANK('Performance vs Market'!$S33), "",O33+IF(S33&lt;0, (O33/(S33/-100)), O33*(S33/100)))</f>
        <v/>
      </c>
      <c r="Z33" s="111" t="n">
        <f t="shared" si="3"/>
        <v>0</v>
      </c>
      <c r="AA33" s="96" t="n">
        <f t="shared" si="4"/>
        <v>0</v>
      </c>
      <c r="AB33" s="96" t="n">
        <f t="shared" si="5"/>
        <v>0</v>
      </c>
      <c r="AC33" s="113" t="str">
        <f>IF('Prediction Log'!$W52="Y", "W", IF('Prediction Log'!$W52="N","L",""))</f>
        <v>W</v>
      </c>
      <c r="AD33" s="114" t="str">
        <f>IF('Prediction Log'!$Y52="Y", "W", IF('Prediction Log'!$Y52="N","L",""))</f>
        <v>W</v>
      </c>
      <c r="AE33" s="115" t="str">
        <f>IF(ISBLANK('Performance vs Market'!$Q33), "",IF(AC33="W", W33, IF(AC33="L",-N33, "")))</f>
        <v/>
      </c>
      <c r="AF33" s="116" t="n">
        <f>IFERROR((IF(ISERR('Performance vs Market'!$V33), "",IF(AD33="W", X33, IF(AD33="L",-N33, "")))), "")</f>
        <v>0</v>
      </c>
      <c r="AG33" s="113" t="str">
        <f>IF('Prediction Log'!$X52="Y", "W", IF('Prediction Log'!$X52="N", "L", ""))</f>
        <v>L</v>
      </c>
      <c r="AH33" s="115" t="str">
        <f>IF(ISBLANK('Performance vs Market'!$S33), "",IF(AG33="W", Z33, IF(AG33="L",-O33, "")))</f>
        <v/>
      </c>
      <c r="AI33" s="117"/>
      <c r="AJ33" s="15" t="str">
        <f t="shared" si="6"/>
        <v/>
      </c>
      <c r="AK33" s="118" t="n">
        <f>IF(ISERROR('Performance vs Market'!$AE33+'Performance vs Market'!$AH33+'Performance vs Market'!$AJ33), "", 'Performance vs Market'!$AE33+'Performance vs Market'!$AH33+'Performance vs Market'!$AJ33)</f>
        <v>0</v>
      </c>
      <c r="AL33" s="119" t="n">
        <f>IF(ISERROR('Performance vs Market'!$AF33+'Performance vs Market'!$AH33+'Performance vs Market'!$AJ33), "", 'Performance vs Market'!$AF33+'Performance vs Market'!$AH33+'Performance vs Market'!$AJ33)</f>
        <v>0</v>
      </c>
    </row>
    <row r="34" ht="14.25" customHeight="1">
      <c r="A34" s="92" t="n">
        <f>Games!A34</f>
        <v>8</v>
      </c>
      <c r="B34" s="92" t="str">
        <f>IF('Prediction Log'!B53=0, "",'Prediction Log'!B53)</f>
        <v>Northern Illinois</v>
      </c>
      <c r="C34" s="92" t="str">
        <f>IF('Prediction Log'!C53=0, "",'Prediction Log'!C53)</f>
        <v>Eastern Michigan</v>
      </c>
      <c r="D34" s="92" t="n">
        <f>IF('Prediction Log'!D53=0, "",'Prediction Log'!D53)</f>
        <v>-11.5</v>
      </c>
      <c r="E34" s="92" t="n">
        <f>IF('Prediction Log'!E53=0, "",'Prediction Log'!E53)</f>
        <v>0.9</v>
      </c>
      <c r="F34" s="92" t="str">
        <f>IF('Prediction Log'!I53=0, "",'Prediction Log'!I53)</f>
        <v>Eastern Michigan</v>
      </c>
      <c r="G34" s="70" t="str">
        <f>IF(ISBLANK(Games!B34), "",'Prediction Log'!$J53)</f>
        <v>Northern Illinois</v>
      </c>
      <c r="H34" s="93" t="n">
        <f>'Prediction Log'!$K53</f>
        <v>0.532033</v>
      </c>
      <c r="I34" s="92" t="str">
        <f>IF(ISBLANK(Games!M34), "",IF(AND(Games!M34="",Games!N34=""),"",IF(ISTEXT(Games!N34), "Side",Games!M34)))</f>
        <v/>
      </c>
      <c r="J34" s="92" t="str">
        <f>IF(ISBLANK(Games!B34), "",IF(Games!K34="Y", Games!B34, Games!E34))</f>
        <v>Eastern Michigan</v>
      </c>
      <c r="K34" s="92" t="str">
        <f>Games!I34</f>
        <v>Eastern Michigan</v>
      </c>
      <c r="L34" s="92" t="n">
        <f>IF(ISBLANK(Games!G34), "",Games!G34)</f>
        <v>-11.5</v>
      </c>
      <c r="M34" s="92"/>
      <c r="N34" s="110" t="str">
        <f>IF(ISBLANK('Performance vs Market'!$Q34), "", 1)</f>
        <v/>
      </c>
      <c r="O34" s="110" t="str">
        <f>IF(ISBLANK('Performance vs Market'!$S34), "", 1)</f>
        <v/>
      </c>
      <c r="P34" s="95"/>
      <c r="Q34" s="95"/>
      <c r="R34" s="95" t="str">
        <f>IF(ISBLANK('Performance vs Market'!$Q34), "",IF('Performance vs Market'!$F34='Performance vs Market'!$G34, 'Performance vs Market'!$Q34, ""))</f>
        <v/>
      </c>
      <c r="S34" s="95"/>
      <c r="T34" s="95"/>
      <c r="U34" s="111" t="str">
        <f>IF(ISBLANK('Performance vs Market'!$Q34), "",N34+IF(Q34&lt;0, (N34/(Q34/-100)), N34*(Q34/100)))</f>
        <v/>
      </c>
      <c r="V34" s="112" t="n">
        <f>IFERROR(IF(ISBLANK('Performance vs Market'!$R34), "",N34+IF(R34&lt;0, (N34/(R34/-100)), N34*(R34/100))),"")</f>
        <v>0</v>
      </c>
      <c r="W34" s="111" t="n">
        <f t="shared" si="1"/>
        <v>0</v>
      </c>
      <c r="X34" s="112" t="n">
        <f t="shared" si="2"/>
        <v>0</v>
      </c>
      <c r="Y34" s="111" t="str">
        <f>IF(ISBLANK('Performance vs Market'!$S34), "",O34+IF(S34&lt;0, (O34/(S34/-100)), O34*(S34/100)))</f>
        <v/>
      </c>
      <c r="Z34" s="111" t="n">
        <f t="shared" si="3"/>
        <v>0</v>
      </c>
      <c r="AA34" s="96" t="n">
        <f t="shared" si="4"/>
        <v>0</v>
      </c>
      <c r="AB34" s="96" t="n">
        <f t="shared" si="5"/>
        <v>0</v>
      </c>
      <c r="AC34" s="113" t="str">
        <f>IF('Prediction Log'!$W53="Y", "W", IF('Prediction Log'!$W53="N","L",""))</f>
        <v>L</v>
      </c>
      <c r="AD34" s="114" t="str">
        <f>IF('Prediction Log'!$Y53="Y", "W", IF('Prediction Log'!$Y53="N","L",""))</f>
        <v>W</v>
      </c>
      <c r="AE34" s="115" t="str">
        <f>IF(ISBLANK('Performance vs Market'!$Q34), "",IF(AC34="W", W34, IF(AC34="L",-N34, "")))</f>
        <v/>
      </c>
      <c r="AF34" s="116" t="n">
        <f>IFERROR((IF(ISERR('Performance vs Market'!$V34), "",IF(AD34="W", X34, IF(AD34="L",-N34, "")))), "")</f>
        <v>0</v>
      </c>
      <c r="AG34" s="113" t="str">
        <f>IF('Prediction Log'!$X53="Y", "W", IF('Prediction Log'!$X53="N", "L", ""))</f>
        <v>W</v>
      </c>
      <c r="AH34" s="115" t="str">
        <f>IF(ISBLANK('Performance vs Market'!$S34), "",IF(AG34="W", Z34, IF(AG34="L",-O34, "")))</f>
        <v/>
      </c>
      <c r="AI34" s="117"/>
      <c r="AJ34" s="15" t="str">
        <f t="shared" si="6"/>
        <v/>
      </c>
      <c r="AK34" s="118" t="n">
        <f>IF(ISERROR('Performance vs Market'!$AE34+'Performance vs Market'!$AH34+'Performance vs Market'!$AJ34), "", 'Performance vs Market'!$AE34+'Performance vs Market'!$AH34+'Performance vs Market'!$AJ34)</f>
        <v>0</v>
      </c>
      <c r="AL34" s="119" t="n">
        <f>IF(ISERROR('Performance vs Market'!$AF34+'Performance vs Market'!$AH34+'Performance vs Market'!$AJ34), "", 'Performance vs Market'!$AF34+'Performance vs Market'!$AH34+'Performance vs Market'!$AJ34)</f>
        <v>0</v>
      </c>
    </row>
    <row r="35" ht="14.25" customHeight="1">
      <c r="A35" s="92" t="n">
        <f>Games!A35</f>
        <v>8</v>
      </c>
      <c r="B35" s="92" t="str">
        <f>IF('Prediction Log'!B54=0, "",'Prediction Log'!B54)</f>
        <v>UNLV</v>
      </c>
      <c r="C35" s="92" t="str">
        <f>IF('Prediction Log'!C54=0, "",'Prediction Log'!C54)</f>
        <v>Colorado State</v>
      </c>
      <c r="D35" s="92" t="n">
        <f>IF('Prediction Log'!D54=0, "",'Prediction Log'!D54)</f>
        <v>-7.5</v>
      </c>
      <c r="E35" s="92" t="n">
        <f>IF('Prediction Log'!E54=0, "",'Prediction Log'!E54)</f>
        <v>-13.1</v>
      </c>
      <c r="F35" s="92" t="str">
        <f>IF('Prediction Log'!I54=0, "",'Prediction Log'!I54)</f>
        <v>UNLV</v>
      </c>
      <c r="G35" s="70" t="str">
        <f>IF(ISBLANK(Games!B35), "",'Prediction Log'!$J54)</f>
        <v>UNLV</v>
      </c>
      <c r="H35" s="93" t="n">
        <f>'Prediction Log'!$K54</f>
        <v>0.975489</v>
      </c>
      <c r="I35" s="92" t="str">
        <f>IF(ISBLANK(Games!M35), "",IF(AND(Games!M35="",Games!N35=""),"",IF(ISTEXT(Games!N35), "Side",Games!M35)))</f>
        <v/>
      </c>
      <c r="J35" s="92" t="str">
        <f>IF(ISBLANK(Games!B35), "",IF(Games!K35="Y", Games!B35, Games!E35))</f>
        <v>UNLV</v>
      </c>
      <c r="K35" s="92" t="str">
        <f>Games!I35</f>
        <v>UNLV</v>
      </c>
      <c r="L35" s="92" t="n">
        <f>IF(ISBLANK(Games!G35), "",Games!G35)</f>
        <v>-7.5</v>
      </c>
      <c r="M35" s="92"/>
      <c r="N35" s="110" t="str">
        <f>IF(ISBLANK('Performance vs Market'!$Q35), "", 1)</f>
        <v/>
      </c>
      <c r="O35" s="110" t="str">
        <f>IF(ISBLANK('Performance vs Market'!$S35), "", 1)</f>
        <v/>
      </c>
      <c r="P35" s="95"/>
      <c r="Q35" s="95"/>
      <c r="R35" s="95" t="str">
        <f>IF(ISBLANK('Performance vs Market'!$Q35), "",IF('Performance vs Market'!$F35='Performance vs Market'!$G35, 'Performance vs Market'!$Q35, ""))</f>
        <v/>
      </c>
      <c r="S35" s="95"/>
      <c r="T35" s="95"/>
      <c r="U35" s="111" t="str">
        <f>IF(ISBLANK('Performance vs Market'!$Q35), "",N35+IF(Q35&lt;0, (N35/(Q35/-100)), N35*(Q35/100)))</f>
        <v/>
      </c>
      <c r="V35" s="112" t="n">
        <f>IFERROR(IF(ISBLANK('Performance vs Market'!$R35), "",N35+IF(R35&lt;0, (N35/(R35/-100)), N35*(R35/100))),"")</f>
        <v>0</v>
      </c>
      <c r="W35" s="111" t="n">
        <f t="shared" si="1"/>
        <v>0</v>
      </c>
      <c r="X35" s="112" t="n">
        <f t="shared" si="2"/>
        <v>0</v>
      </c>
      <c r="Y35" s="111" t="str">
        <f>IF(ISBLANK('Performance vs Market'!$S35), "",O35+IF(S35&lt;0, (O35/(S35/-100)), O35*(S35/100)))</f>
        <v/>
      </c>
      <c r="Z35" s="111" t="n">
        <f t="shared" si="3"/>
        <v>0</v>
      </c>
      <c r="AA35" s="96" t="n">
        <f t="shared" si="4"/>
        <v>0</v>
      </c>
      <c r="AB35" s="96" t="n">
        <f t="shared" si="5"/>
        <v>0</v>
      </c>
      <c r="AC35" s="113" t="str">
        <f>IF('Prediction Log'!$W54="Y", "W", IF('Prediction Log'!$W54="N","L",""))</f>
        <v>W</v>
      </c>
      <c r="AD35" s="114" t="str">
        <f>IF('Prediction Log'!$Y54="Y", "W", IF('Prediction Log'!$Y54="N","L",""))</f>
        <v>W</v>
      </c>
      <c r="AE35" s="115" t="str">
        <f>IF(ISBLANK('Performance vs Market'!$Q35), "",IF(AC35="W", W35, IF(AC35="L",-N35, "")))</f>
        <v/>
      </c>
      <c r="AF35" s="116" t="n">
        <f>IFERROR((IF(ISERR('Performance vs Market'!$V35), "",IF(AD35="W", X35, IF(AD35="L",-N35, "")))), "")</f>
        <v>0</v>
      </c>
      <c r="AG35" s="113" t="str">
        <f>IF('Prediction Log'!$X54="Y", "W", IF('Prediction Log'!$X54="N", "L", ""))</f>
        <v>L</v>
      </c>
      <c r="AH35" s="115" t="str">
        <f>IF(ISBLANK('Performance vs Market'!$S35), "",IF(AG35="W", Z35, IF(AG35="L",-O35, "")))</f>
        <v/>
      </c>
      <c r="AI35" s="117"/>
      <c r="AJ35" s="15" t="str">
        <f t="shared" si="6"/>
        <v/>
      </c>
      <c r="AK35" s="118" t="n">
        <f>IF(ISERROR('Performance vs Market'!$AE35+'Performance vs Market'!$AH35+'Performance vs Market'!$AJ35), "", 'Performance vs Market'!$AE35+'Performance vs Market'!$AH35+'Performance vs Market'!$AJ35)</f>
        <v>0</v>
      </c>
      <c r="AL35" s="119" t="n">
        <f>IF(ISERROR('Performance vs Market'!$AF35+'Performance vs Market'!$AH35+'Performance vs Market'!$AJ35), "", 'Performance vs Market'!$AF35+'Performance vs Market'!$AH35+'Performance vs Market'!$AJ35)</f>
        <v>0</v>
      </c>
    </row>
    <row r="36" ht="14.25" customHeight="1">
      <c r="A36" s="92" t="n">
        <f>Games!A36</f>
        <v>8</v>
      </c>
      <c r="B36" s="92" t="str">
        <f>IF('Prediction Log'!B55=0, "",'Prediction Log'!B55)</f>
        <v>San Diego State</v>
      </c>
      <c r="C36" s="92" t="str">
        <f>IF('Prediction Log'!C55=0, "",'Prediction Log'!C55)</f>
        <v>Nevada</v>
      </c>
      <c r="D36" s="92" t="n">
        <f>IF('Prediction Log'!D55=0, "",'Prediction Log'!D55)</f>
        <v>-11.5</v>
      </c>
      <c r="E36" s="92" t="n">
        <f>IF('Prediction Log'!E55=0, "",'Prediction Log'!E55)</f>
        <v>-4.8</v>
      </c>
      <c r="F36" s="92" t="str">
        <f>IF('Prediction Log'!I55=0, "",'Prediction Log'!I55)</f>
        <v>San Diego State</v>
      </c>
      <c r="G36" s="70" t="str">
        <f>IF(ISBLANK(Games!B36), "",'Prediction Log'!$J55)</f>
        <v>San Diego State</v>
      </c>
      <c r="H36" s="93" t="n">
        <f>'Prediction Log'!$K55</f>
        <v>0.810438</v>
      </c>
      <c r="I36" s="92" t="str">
        <f>IF(ISBLANK(Games!M36), "",IF(AND(Games!M36="",Games!N36=""),"",IF(ISTEXT(Games!N36), "Side",Games!M36)))</f>
        <v/>
      </c>
      <c r="J36" s="92" t="str">
        <f>IF(ISBLANK(Games!B36), "",IF(Games!K36="Y", Games!B36, Games!E36))</f>
        <v>Nevada</v>
      </c>
      <c r="K36" s="92" t="str">
        <f>Games!I36</f>
        <v>San Diego State</v>
      </c>
      <c r="L36" s="92" t="n">
        <f>IF(ISBLANK(Games!G36), "",Games!G36)</f>
        <v>-11.5</v>
      </c>
      <c r="M36" s="92"/>
      <c r="N36" s="110" t="str">
        <f>IF(ISBLANK('Performance vs Market'!$Q36), "", 1)</f>
        <v/>
      </c>
      <c r="O36" s="110" t="str">
        <f>IF(ISBLANK('Performance vs Market'!$S36), "", 1)</f>
        <v/>
      </c>
      <c r="P36" s="95"/>
      <c r="Q36" s="95"/>
      <c r="R36" s="95" t="str">
        <f>IF(ISBLANK('Performance vs Market'!$Q36), "",IF('Performance vs Market'!$F36='Performance vs Market'!$G36, 'Performance vs Market'!$Q36, ""))</f>
        <v/>
      </c>
      <c r="S36" s="95"/>
      <c r="T36" s="95"/>
      <c r="U36" s="111" t="str">
        <f>IF(ISBLANK('Performance vs Market'!$Q36), "",N36+IF(Q36&lt;0, (N36/(Q36/-100)), N36*(Q36/100)))</f>
        <v/>
      </c>
      <c r="V36" s="112" t="n">
        <f>IFERROR(IF(ISBLANK('Performance vs Market'!$R36), "",N36+IF(R36&lt;0, (N36/(R36/-100)), N36*(R36/100))),"")</f>
        <v>0</v>
      </c>
      <c r="W36" s="111" t="n">
        <f t="shared" si="1"/>
        <v>0</v>
      </c>
      <c r="X36" s="112" t="n">
        <f t="shared" si="2"/>
        <v>0</v>
      </c>
      <c r="Y36" s="111" t="str">
        <f>IF(ISBLANK('Performance vs Market'!$S36), "",O36+IF(S36&lt;0, (O36/(S36/-100)), O36*(S36/100)))</f>
        <v/>
      </c>
      <c r="Z36" s="111" t="n">
        <f t="shared" si="3"/>
        <v>0</v>
      </c>
      <c r="AA36" s="96" t="n">
        <f t="shared" si="4"/>
        <v>0</v>
      </c>
      <c r="AB36" s="96" t="n">
        <f t="shared" si="5"/>
        <v>0</v>
      </c>
      <c r="AC36" s="113" t="str">
        <f>IF('Prediction Log'!$W55="Y", "W", IF('Prediction Log'!$W55="N","L",""))</f>
        <v>L</v>
      </c>
      <c r="AD36" s="114" t="str">
        <f>IF('Prediction Log'!$Y55="Y", "W", IF('Prediction Log'!$Y55="N","L",""))</f>
        <v>L</v>
      </c>
      <c r="AE36" s="115" t="str">
        <f>IF(ISBLANK('Performance vs Market'!$Q36), "",IF(AC36="W", W36, IF(AC36="L",-N36, "")))</f>
        <v/>
      </c>
      <c r="AF36" s="116" t="n">
        <f>IFERROR((IF(ISERR('Performance vs Market'!$V36), "",IF(AD36="W", X36, IF(AD36="L",-N36, "")))), "")</f>
        <v>0</v>
      </c>
      <c r="AG36" s="113" t="str">
        <f>IF('Prediction Log'!$X55="Y", "W", IF('Prediction Log'!$X55="N", "L", ""))</f>
        <v>W</v>
      </c>
      <c r="AH36" s="115" t="str">
        <f>IF(ISBLANK('Performance vs Market'!$S36), "",IF(AG36="W", Z36, IF(AG36="L",-O36, "")))</f>
        <v/>
      </c>
      <c r="AI36" s="117"/>
      <c r="AJ36" s="15" t="str">
        <f t="shared" si="6"/>
        <v/>
      </c>
      <c r="AK36" s="118" t="n">
        <f>IF(ISERROR('Performance vs Market'!$AE36+'Performance vs Market'!$AH36+'Performance vs Market'!$AJ36), "", 'Performance vs Market'!$AE36+'Performance vs Market'!$AH36+'Performance vs Market'!$AJ36)</f>
        <v>0</v>
      </c>
      <c r="AL36" s="119" t="n">
        <f>IF(ISERROR('Performance vs Market'!$AF36+'Performance vs Market'!$AH36+'Performance vs Market'!$AJ36), "", 'Performance vs Market'!$AF36+'Performance vs Market'!$AH36+'Performance vs Market'!$AJ36)</f>
        <v>0</v>
      </c>
    </row>
    <row r="37" ht="14.25" customHeight="1">
      <c r="A37" s="92" t="n">
        <f>Games!A37</f>
        <v>8</v>
      </c>
      <c r="B37" s="92" t="str">
        <f>IF('Prediction Log'!B56=0, "",'Prediction Log'!B56)</f>
        <v>Stanford</v>
      </c>
      <c r="C37" s="92" t="str">
        <f>IF('Prediction Log'!C56=0, "",'Prediction Log'!C56)</f>
        <v>UCLA</v>
      </c>
      <c r="D37" s="92" t="n">
        <f>IF('Prediction Log'!D56=0, "",'Prediction Log'!D56)</f>
        <v>17.5</v>
      </c>
      <c r="E37" s="92" t="n">
        <f>IF('Prediction Log'!E56=0, "",'Prediction Log'!E56)</f>
        <v>22</v>
      </c>
      <c r="F37" s="92" t="str">
        <f>IF('Prediction Log'!I56=0, "",'Prediction Log'!I56)</f>
        <v>UCLA</v>
      </c>
      <c r="G37" s="70" t="str">
        <f>IF(ISBLANK(Games!B37), "",'Prediction Log'!$J56)</f>
        <v>UCLA</v>
      </c>
      <c r="H37" s="93" t="n">
        <f>'Prediction Log'!$K56</f>
        <v>0.993024</v>
      </c>
      <c r="I37" s="92" t="str">
        <f>IF(ISBLANK(Games!M37), "",IF(AND(Games!M37="",Games!N37=""),"",IF(ISTEXT(Games!N37), "Side",Games!M37)))</f>
        <v/>
      </c>
      <c r="J37" s="92" t="str">
        <f>IF(ISBLANK(Games!B37), "",IF(Games!K37="Y", Games!B37, Games!E37))</f>
        <v>UCLA</v>
      </c>
      <c r="K37" s="92" t="str">
        <f>Games!I37</f>
        <v>UCLA</v>
      </c>
      <c r="L37" s="92" t="n">
        <f>IF(ISBLANK(Games!G37), "",Games!G37)</f>
        <v>17.5</v>
      </c>
      <c r="M37" s="92"/>
      <c r="N37" s="110" t="str">
        <f>IF(ISBLANK('Performance vs Market'!$Q37), "", 1)</f>
        <v/>
      </c>
      <c r="O37" s="110" t="str">
        <f>IF(ISBLANK('Performance vs Market'!$S37), "", 1)</f>
        <v/>
      </c>
      <c r="P37" s="95"/>
      <c r="Q37" s="95"/>
      <c r="R37" s="95" t="str">
        <f>IF(ISBLANK('Performance vs Market'!$Q37), "",IF('Performance vs Market'!$F37='Performance vs Market'!$G37, 'Performance vs Market'!$Q37, ""))</f>
        <v/>
      </c>
      <c r="S37" s="95"/>
      <c r="T37" s="95"/>
      <c r="U37" s="111" t="str">
        <f>IF(ISBLANK('Performance vs Market'!$Q37), "",N37+IF(Q37&lt;0, (N37/(Q37/-100)), N37*(Q37/100)))</f>
        <v/>
      </c>
      <c r="V37" s="112" t="n">
        <f>IFERROR(IF(ISBLANK('Performance vs Market'!$R37), "",N37+IF(R37&lt;0, (N37/(R37/-100)), N37*(R37/100))),"")</f>
        <v>0</v>
      </c>
      <c r="W37" s="111" t="n">
        <f t="shared" si="1"/>
        <v>0</v>
      </c>
      <c r="X37" s="112" t="n">
        <f t="shared" si="2"/>
        <v>0</v>
      </c>
      <c r="Y37" s="111" t="str">
        <f>IF(ISBLANK('Performance vs Market'!$S37), "",O37+IF(S37&lt;0, (O37/(S37/-100)), O37*(S37/100)))</f>
        <v/>
      </c>
      <c r="Z37" s="111" t="n">
        <f t="shared" si="3"/>
        <v>0</v>
      </c>
      <c r="AA37" s="96" t="n">
        <f t="shared" si="4"/>
        <v>0</v>
      </c>
      <c r="AB37" s="96" t="n">
        <f t="shared" si="5"/>
        <v>0</v>
      </c>
      <c r="AC37" s="113" t="str">
        <f>IF('Prediction Log'!$W56="Y", "W", IF('Prediction Log'!$W56="N","L",""))</f>
        <v>W</v>
      </c>
      <c r="AD37" s="114" t="str">
        <f>IF('Prediction Log'!$Y56="Y", "W", IF('Prediction Log'!$Y56="N","L",""))</f>
        <v>W</v>
      </c>
      <c r="AE37" s="115" t="str">
        <f>IF(ISBLANK('Performance vs Market'!$Q37), "",IF(AC37="W", W37, IF(AC37="L",-N37, "")))</f>
        <v/>
      </c>
      <c r="AF37" s="116" t="n">
        <f>IFERROR((IF(ISERR('Performance vs Market'!$V37), "",IF(AD37="W", X37, IF(AD37="L",-N37, "")))), "")</f>
        <v>0</v>
      </c>
      <c r="AG37" s="113" t="str">
        <f>IF('Prediction Log'!$X56="Y", "W", IF('Prediction Log'!$X56="N", "L", ""))</f>
        <v>W</v>
      </c>
      <c r="AH37" s="115" t="str">
        <f>IF(ISBLANK('Performance vs Market'!$S37), "",IF(AG37="W", Z37, IF(AG37="L",-O37, "")))</f>
        <v/>
      </c>
      <c r="AI37" s="117"/>
      <c r="AJ37" s="15" t="str">
        <f t="shared" si="6"/>
        <v/>
      </c>
      <c r="AK37" s="118" t="n">
        <f>IF(ISERROR('Performance vs Market'!$AE37+'Performance vs Market'!$AH37+'Performance vs Market'!$AJ37), "", 'Performance vs Market'!$AE37+'Performance vs Market'!$AH37+'Performance vs Market'!$AJ37)</f>
        <v>0</v>
      </c>
      <c r="AL37" s="119" t="n">
        <f>IF(ISERROR('Performance vs Market'!$AF37+'Performance vs Market'!$AH37+'Performance vs Market'!$AJ37), "", 'Performance vs Market'!$AF37+'Performance vs Market'!$AH37+'Performance vs Market'!$AJ37)</f>
        <v>0</v>
      </c>
    </row>
    <row r="38" ht="14.25" customHeight="1">
      <c r="A38" s="92" t="n">
        <f>Games!A38</f>
        <v>8</v>
      </c>
      <c r="B38" s="92" t="str">
        <f>IF('Prediction Log'!B57=0, "",'Prediction Log'!B57)</f>
        <v>BYU</v>
      </c>
      <c r="C38" s="92" t="str">
        <f>IF('Prediction Log'!C57=0, "",'Prediction Log'!C57)</f>
        <v>Texas Tech</v>
      </c>
      <c r="D38" s="92" t="n">
        <f>IF('Prediction Log'!D57=0, "",'Prediction Log'!D57)</f>
        <v>2.5</v>
      </c>
      <c r="E38" s="92" t="n">
        <f>IF('Prediction Log'!E57=0, "",'Prediction Log'!E57)</f>
        <v>-8</v>
      </c>
      <c r="F38" s="92" t="str">
        <f>IF('Prediction Log'!I57=0, "",'Prediction Log'!I57)</f>
        <v>BYU</v>
      </c>
      <c r="G38" s="70" t="str">
        <f>IF(ISBLANK(Games!B38), "",'Prediction Log'!$J57)</f>
        <v>BYU</v>
      </c>
      <c r="H38" s="93" t="n">
        <f>'Prediction Log'!$K57</f>
        <v>0.991523</v>
      </c>
      <c r="I38" s="92" t="str">
        <f>IF(ISBLANK(Games!M38), "",IF(AND(Games!M38="",Games!N38=""),"",IF(ISTEXT(Games!N38), "Side",Games!M38)))</f>
        <v/>
      </c>
      <c r="J38" s="92" t="str">
        <f>IF(ISBLANK(Games!B38), "",IF(Games!K38="Y", Games!B38, Games!E38))</f>
        <v>BYU</v>
      </c>
      <c r="K38" s="92" t="str">
        <f>Games!I38</f>
        <v>BYU</v>
      </c>
      <c r="L38" s="92" t="n">
        <f>IF(ISBLANK(Games!G38), "",Games!G38)</f>
        <v>2.5</v>
      </c>
      <c r="M38" s="92"/>
      <c r="N38" s="110" t="str">
        <f>IF(ISBLANK('Performance vs Market'!$Q38), "", 1)</f>
        <v/>
      </c>
      <c r="O38" s="110" t="str">
        <f>IF(ISBLANK('Performance vs Market'!$S38), "", 1)</f>
        <v/>
      </c>
      <c r="P38" s="95"/>
      <c r="Q38" s="95"/>
      <c r="R38" s="95" t="str">
        <f>IF(ISBLANK('Performance vs Market'!$Q38), "",IF('Performance vs Market'!$F38='Performance vs Market'!$G38, 'Performance vs Market'!$Q38, ""))</f>
        <v/>
      </c>
      <c r="S38" s="95"/>
      <c r="T38" s="95"/>
      <c r="U38" s="111" t="str">
        <f>IF(ISBLANK('Performance vs Market'!$Q38), "",N38+IF(Q38&lt;0, (N38/(Q38/-100)), N38*(Q38/100)))</f>
        <v/>
      </c>
      <c r="V38" s="112" t="n">
        <f>IFERROR(IF(ISBLANK('Performance vs Market'!$R38), "",N38+IF(R38&lt;0, (N38/(R38/-100)), N38*(R38/100))),"")</f>
        <v>0</v>
      </c>
      <c r="W38" s="111" t="n">
        <f t="shared" si="1"/>
        <v>0</v>
      </c>
      <c r="X38" s="112" t="n">
        <f t="shared" si="2"/>
        <v>0</v>
      </c>
      <c r="Y38" s="111" t="str">
        <f>IF(ISBLANK('Performance vs Market'!$S38), "",O38+IF(S38&lt;0, (O38/(S38/-100)), O38*(S38/100)))</f>
        <v/>
      </c>
      <c r="Z38" s="111" t="n">
        <f t="shared" si="3"/>
        <v>0</v>
      </c>
      <c r="AA38" s="96" t="n">
        <f t="shared" si="4"/>
        <v>0</v>
      </c>
      <c r="AB38" s="96" t="n">
        <f t="shared" si="5"/>
        <v>0</v>
      </c>
      <c r="AC38" s="113" t="str">
        <f>IF('Prediction Log'!$W57="Y", "W", IF('Prediction Log'!$W57="N","L",""))</f>
        <v>W</v>
      </c>
      <c r="AD38" s="114" t="str">
        <f>IF('Prediction Log'!$Y57="Y", "W", IF('Prediction Log'!$Y57="N","L",""))</f>
        <v>W</v>
      </c>
      <c r="AE38" s="115" t="str">
        <f>IF(ISBLANK('Performance vs Market'!$Q38), "",IF(AC38="W", W38, IF(AC38="L",-N38, "")))</f>
        <v/>
      </c>
      <c r="AF38" s="116" t="n">
        <f>IFERROR((IF(ISERR('Performance vs Market'!$V38), "",IF(AD38="W", X38, IF(AD38="L",-N38, "")))), "")</f>
        <v>0</v>
      </c>
      <c r="AG38" s="113" t="str">
        <f>IF('Prediction Log'!$X57="Y", "W", IF('Prediction Log'!$X57="N", "L", ""))</f>
        <v>W</v>
      </c>
      <c r="AH38" s="115" t="str">
        <f>IF(ISBLANK('Performance vs Market'!$S38), "",IF(AG38="W", Z38, IF(AG38="L",-O38, "")))</f>
        <v/>
      </c>
      <c r="AI38" s="117"/>
      <c r="AJ38" s="15" t="str">
        <f t="shared" si="6"/>
        <v/>
      </c>
      <c r="AK38" s="118" t="n">
        <f>IF(ISERROR('Performance vs Market'!$AE38+'Performance vs Market'!$AH38+'Performance vs Market'!$AJ38), "", 'Performance vs Market'!$AE38+'Performance vs Market'!$AH38+'Performance vs Market'!$AJ38)</f>
        <v>0</v>
      </c>
      <c r="AL38" s="119" t="n">
        <f>IF(ISERROR('Performance vs Market'!$AF38+'Performance vs Market'!$AH38+'Performance vs Market'!$AJ38), "", 'Performance vs Market'!$AF38+'Performance vs Market'!$AH38+'Performance vs Market'!$AJ38)</f>
        <v>0</v>
      </c>
    </row>
    <row r="39" ht="14.25" customHeight="1">
      <c r="A39" s="92" t="n">
        <f>Games!A39</f>
        <v>8</v>
      </c>
      <c r="B39" s="92" t="str">
        <f>IF('Prediction Log'!B58=0, "",'Prediction Log'!B58)</f>
        <v>Kansas State</v>
      </c>
      <c r="C39" s="92" t="str">
        <f>IF('Prediction Log'!C58=0, "",'Prediction Log'!C58)</f>
        <v>TCU</v>
      </c>
      <c r="D39" s="92" t="n">
        <f>IF('Prediction Log'!D58=0, "",'Prediction Log'!D58)</f>
        <v>-5.5</v>
      </c>
      <c r="E39" s="92" t="n">
        <f>IF('Prediction Log'!E58=0, "",'Prediction Log'!E58)</f>
        <v>-23.1</v>
      </c>
      <c r="F39" s="92" t="str">
        <f>IF('Prediction Log'!I58=0, "",'Prediction Log'!I58)</f>
        <v>Kansas State</v>
      </c>
      <c r="G39" s="70" t="str">
        <f>IF(ISBLANK(Games!B39), "",'Prediction Log'!$J58)</f>
        <v>Kansas State</v>
      </c>
      <c r="H39" s="93" t="n">
        <f>'Prediction Log'!$K58</f>
        <v>0.998583</v>
      </c>
      <c r="I39" s="92" t="str">
        <f>IF(ISBLANK(Games!M39), "",IF(AND(Games!M39="",Games!N39=""),"",IF(ISTEXT(Games!N39), "Side",Games!M39)))</f>
        <v/>
      </c>
      <c r="J39" s="92" t="str">
        <f>IF(ISBLANK(Games!B39), "",IF(Games!K39="Y", Games!B39, Games!E39))</f>
        <v>Kansas State</v>
      </c>
      <c r="K39" s="92" t="str">
        <f>Games!I39</f>
        <v>Kansas State</v>
      </c>
      <c r="L39" s="92" t="n">
        <f>IF(ISBLANK(Games!G39), "",Games!G39)</f>
        <v>-5.5</v>
      </c>
      <c r="M39" s="92"/>
      <c r="N39" s="110" t="str">
        <f>IF(ISBLANK('Performance vs Market'!$Q39), "", 1)</f>
        <v/>
      </c>
      <c r="O39" s="110" t="str">
        <f>IF(ISBLANK('Performance vs Market'!$S39), "", 1)</f>
        <v/>
      </c>
      <c r="P39" s="95"/>
      <c r="Q39" s="95"/>
      <c r="R39" s="95" t="str">
        <f>IF(ISBLANK('Performance vs Market'!$Q39), "",IF('Performance vs Market'!$F39='Performance vs Market'!$G39, 'Performance vs Market'!$Q39, ""))</f>
        <v/>
      </c>
      <c r="S39" s="95"/>
      <c r="T39" s="95"/>
      <c r="U39" s="111" t="str">
        <f>IF(ISBLANK('Performance vs Market'!$Q39), "",N39+IF(Q39&lt;0, (N39/(Q39/-100)), N39*(Q39/100)))</f>
        <v/>
      </c>
      <c r="V39" s="112" t="n">
        <f>IFERROR(IF(ISBLANK('Performance vs Market'!$R39), "",N39+IF(R39&lt;0, (N39/(R39/-100)), N39*(R39/100))),"")</f>
        <v>0</v>
      </c>
      <c r="W39" s="111" t="n">
        <f t="shared" si="1"/>
        <v>0</v>
      </c>
      <c r="X39" s="112" t="n">
        <f t="shared" si="2"/>
        <v>0</v>
      </c>
      <c r="Y39" s="111" t="str">
        <f>IF(ISBLANK('Performance vs Market'!$S39), "",O39+IF(S39&lt;0, (O39/(S39/-100)), O39*(S39/100)))</f>
        <v/>
      </c>
      <c r="Z39" s="111" t="n">
        <f t="shared" si="3"/>
        <v>0</v>
      </c>
      <c r="AA39" s="96" t="n">
        <f t="shared" si="4"/>
        <v>0</v>
      </c>
      <c r="AB39" s="96" t="n">
        <f t="shared" si="5"/>
        <v>0</v>
      </c>
      <c r="AC39" s="113" t="str">
        <f>IF('Prediction Log'!$W58="Y", "W", IF('Prediction Log'!$W58="N","L",""))</f>
        <v>W</v>
      </c>
      <c r="AD39" s="114" t="str">
        <f>IF('Prediction Log'!$Y58="Y", "W", IF('Prediction Log'!$Y58="N","L",""))</f>
        <v>W</v>
      </c>
      <c r="AE39" s="115" t="str">
        <f>IF(ISBLANK('Performance vs Market'!$Q39), "",IF(AC39="W", W39, IF(AC39="L",-N39, "")))</f>
        <v/>
      </c>
      <c r="AF39" s="116" t="n">
        <f>IFERROR((IF(ISERR('Performance vs Market'!$V39), "",IF(AD39="W", X39, IF(AD39="L",-N39, "")))), "")</f>
        <v>0</v>
      </c>
      <c r="AG39" s="113" t="str">
        <f>IF('Prediction Log'!$X58="Y", "W", IF('Prediction Log'!$X58="N", "L", ""))</f>
        <v>W</v>
      </c>
      <c r="AH39" s="115" t="str">
        <f>IF(ISBLANK('Performance vs Market'!$S39), "",IF(AG39="W", Z39, IF(AG39="L",-O39, "")))</f>
        <v/>
      </c>
      <c r="AI39" s="117"/>
      <c r="AJ39" s="15" t="str">
        <f t="shared" si="6"/>
        <v/>
      </c>
      <c r="AK39" s="118" t="n">
        <f>IF(ISERROR('Performance vs Market'!$AE39+'Performance vs Market'!$AH39+'Performance vs Market'!$AJ39), "", 'Performance vs Market'!$AE39+'Performance vs Market'!$AH39+'Performance vs Market'!$AJ39)</f>
        <v>0</v>
      </c>
      <c r="AL39" s="119" t="n">
        <f>IF(ISERROR('Performance vs Market'!$AF39+'Performance vs Market'!$AH39+'Performance vs Market'!$AJ39), "", 'Performance vs Market'!$AF39+'Performance vs Market'!$AH39+'Performance vs Market'!$AJ39)</f>
        <v>0</v>
      </c>
    </row>
    <row r="40" ht="14.25" customHeight="1">
      <c r="A40" s="92" t="n">
        <f>Games!A40</f>
        <v>8</v>
      </c>
      <c r="B40" s="92" t="str">
        <f>IF('Prediction Log'!B59=0, "",'Prediction Log'!B59)</f>
        <v>East Carolina</v>
      </c>
      <c r="C40" s="92" t="str">
        <f>IF('Prediction Log'!C59=0, "",'Prediction Log'!C59)</f>
        <v>Charlotte</v>
      </c>
      <c r="D40" s="92" t="n">
        <f>IF('Prediction Log'!D59=0, "",'Prediction Log'!D59)</f>
        <v>-6</v>
      </c>
      <c r="E40" s="92" t="n">
        <f>IF('Prediction Log'!E59=0, "",'Prediction Log'!E59)</f>
        <v>-8.1</v>
      </c>
      <c r="F40" s="92" t="str">
        <f>IF('Prediction Log'!I59=0, "",'Prediction Log'!I59)</f>
        <v>East Carolina</v>
      </c>
      <c r="G40" s="70" t="str">
        <f>IF(ISBLANK(Games!B40), "",'Prediction Log'!$J59)</f>
        <v>East Carolina</v>
      </c>
      <c r="H40" s="93" t="n">
        <f>'Prediction Log'!$K59</f>
        <v>0.84742</v>
      </c>
      <c r="I40" s="92" t="str">
        <f>IF(ISBLANK(Games!M40), "",IF(AND(Games!M40="",Games!N40=""),"",IF(ISTEXT(Games!N40), "Side",Games!M40)))</f>
        <v/>
      </c>
      <c r="J40" s="92" t="str">
        <f>IF(ISBLANK(Games!B40), "",IF(Games!K40="Y", Games!B40, Games!E40))</f>
        <v>East Carolina</v>
      </c>
      <c r="K40" s="92" t="str">
        <f>Games!I40</f>
        <v>East Carolina</v>
      </c>
      <c r="L40" s="92" t="n">
        <f>IF(ISBLANK(Games!G40), "",Games!G40)</f>
        <v>-6</v>
      </c>
      <c r="M40" s="92"/>
      <c r="N40" s="110" t="str">
        <f>IF(ISBLANK('Performance vs Market'!$Q40), "", 1)</f>
        <v/>
      </c>
      <c r="O40" s="110" t="str">
        <f>IF(ISBLANK('Performance vs Market'!$S40), "", 1)</f>
        <v/>
      </c>
      <c r="P40" s="95"/>
      <c r="Q40" s="95"/>
      <c r="R40" s="95" t="str">
        <f>IF(ISBLANK('Performance vs Market'!$Q40), "",IF('Performance vs Market'!$F40='Performance vs Market'!$G40, 'Performance vs Market'!$Q40, ""))</f>
        <v/>
      </c>
      <c r="S40" s="95"/>
      <c r="T40" s="95"/>
      <c r="U40" s="111" t="str">
        <f>IF(ISBLANK('Performance vs Market'!$Q40), "",N40+IF(Q40&lt;0, (N40/(Q40/-100)), N40*(Q40/100)))</f>
        <v/>
      </c>
      <c r="V40" s="112" t="n">
        <f>IFERROR(IF(ISBLANK('Performance vs Market'!$R40), "",N40+IF(R40&lt;0, (N40/(R40/-100)), N40*(R40/100))),"")</f>
        <v>0</v>
      </c>
      <c r="W40" s="111" t="n">
        <f t="shared" si="1"/>
        <v>0</v>
      </c>
      <c r="X40" s="112" t="n">
        <f t="shared" si="2"/>
        <v>0</v>
      </c>
      <c r="Y40" s="111" t="str">
        <f>IF(ISBLANK('Performance vs Market'!$S40), "",O40+IF(S40&lt;0, (O40/(S40/-100)), O40*(S40/100)))</f>
        <v/>
      </c>
      <c r="Z40" s="111" t="n">
        <f t="shared" si="3"/>
        <v>0</v>
      </c>
      <c r="AA40" s="96" t="n">
        <f t="shared" si="4"/>
        <v>0</v>
      </c>
      <c r="AB40" s="96" t="n">
        <f t="shared" si="5"/>
        <v>0</v>
      </c>
      <c r="AC40" s="113" t="str">
        <f>IF('Prediction Log'!$W59="Y", "W", IF('Prediction Log'!$W59="N","L",""))</f>
        <v>L</v>
      </c>
      <c r="AD40" s="114" t="str">
        <f>IF('Prediction Log'!$Y59="Y", "W", IF('Prediction Log'!$Y59="N","L",""))</f>
        <v>L</v>
      </c>
      <c r="AE40" s="115" t="str">
        <f>IF(ISBLANK('Performance vs Market'!$Q40), "",IF(AC40="W", W40, IF(AC40="L",-N40, "")))</f>
        <v/>
      </c>
      <c r="AF40" s="116" t="n">
        <f>IFERROR((IF(ISERR('Performance vs Market'!$V40), "",IF(AD40="W", X40, IF(AD40="L",-N40, "")))), "")</f>
        <v>0</v>
      </c>
      <c r="AG40" s="113" t="str">
        <f>IF('Prediction Log'!$X59="Y", "W", IF('Prediction Log'!$X59="N", "L", ""))</f>
        <v>L</v>
      </c>
      <c r="AH40" s="115" t="str">
        <f>IF(ISBLANK('Performance vs Market'!$S40), "",IF(AG40="W", Z40, IF(AG40="L",-O40, "")))</f>
        <v/>
      </c>
      <c r="AI40" s="117"/>
      <c r="AJ40" s="15" t="str">
        <f t="shared" si="6"/>
        <v/>
      </c>
      <c r="AK40" s="118" t="n">
        <f>IF(ISERROR('Performance vs Market'!$AE40+'Performance vs Market'!$AH40+'Performance vs Market'!$AJ40), "", 'Performance vs Market'!$AE40+'Performance vs Market'!$AH40+'Performance vs Market'!$AJ40)</f>
        <v>0</v>
      </c>
      <c r="AL40" s="119" t="n">
        <f>IF(ISERROR('Performance vs Market'!$AF40+'Performance vs Market'!$AH40+'Performance vs Market'!$AJ40), "", 'Performance vs Market'!$AF40+'Performance vs Market'!$AH40+'Performance vs Market'!$AJ40)</f>
        <v>0</v>
      </c>
    </row>
    <row r="41" ht="14.25" customHeight="1">
      <c r="A41" s="92" t="n">
        <f>Games!A41</f>
        <v>8</v>
      </c>
      <c r="B41" s="92" t="str">
        <f>IF('Prediction Log'!B60=0, "",'Prediction Log'!B60)</f>
        <v>Connecticut</v>
      </c>
      <c r="C41" s="92" t="str">
        <f>IF('Prediction Log'!C60=0, "",'Prediction Log'!C60)</f>
        <v>South Florida</v>
      </c>
      <c r="D41" s="92" t="n">
        <f>IF('Prediction Log'!D60=0, "",'Prediction Log'!D60)</f>
        <v>-1</v>
      </c>
      <c r="E41" s="92" t="n">
        <f>IF('Prediction Log'!E60=0, "",'Prediction Log'!E60)</f>
        <v>1.8</v>
      </c>
      <c r="F41" s="92" t="str">
        <f>IF('Prediction Log'!I60=0, "",'Prediction Log'!I60)</f>
        <v>South Florida</v>
      </c>
      <c r="G41" s="70" t="str">
        <f>IF(ISBLANK(Games!B41), "",'Prediction Log'!$J60)</f>
        <v>South Florida</v>
      </c>
      <c r="H41" s="93" t="n">
        <f>'Prediction Log'!$K60</f>
        <v>0.684008</v>
      </c>
      <c r="I41" s="92" t="str">
        <f>IF(ISBLANK(Games!M41), "",IF(AND(Games!M41="",Games!N41=""),"",IF(ISTEXT(Games!N41), "Side",Games!M41)))</f>
        <v/>
      </c>
      <c r="J41" s="92" t="str">
        <f>IF(ISBLANK(Games!B41), "",IF(Games!K41="Y", Games!B41, Games!E41))</f>
        <v>South Florida</v>
      </c>
      <c r="K41" s="92" t="str">
        <f>Games!I41</f>
        <v>South Florida</v>
      </c>
      <c r="L41" s="92" t="n">
        <f>IF(ISBLANK(Games!G41), "",Games!G41)</f>
        <v>-1</v>
      </c>
      <c r="M41" s="92"/>
      <c r="N41" s="110" t="str">
        <f>IF(ISBLANK('Performance vs Market'!$Q41), "", 1)</f>
        <v/>
      </c>
      <c r="O41" s="110" t="str">
        <f>IF(ISBLANK('Performance vs Market'!$S41), "", 1)</f>
        <v/>
      </c>
      <c r="P41" s="95"/>
      <c r="Q41" s="95"/>
      <c r="R41" s="95" t="str">
        <f>IF(ISBLANK('Performance vs Market'!$Q41), "",IF('Performance vs Market'!$F41='Performance vs Market'!$G41, 'Performance vs Market'!$Q41, ""))</f>
        <v/>
      </c>
      <c r="S41" s="95"/>
      <c r="T41" s="95"/>
      <c r="U41" s="111" t="str">
        <f>IF(ISBLANK('Performance vs Market'!$Q41), "",N41+IF(Q41&lt;0, (N41/(Q41/-100)), N41*(Q41/100)))</f>
        <v/>
      </c>
      <c r="V41" s="112" t="n">
        <f>IFERROR(IF(ISBLANK('Performance vs Market'!$R41), "",N41+IF(R41&lt;0, (N41/(R41/-100)), N41*(R41/100))),"")</f>
        <v>0</v>
      </c>
      <c r="W41" s="111" t="n">
        <f t="shared" si="1"/>
        <v>0</v>
      </c>
      <c r="X41" s="112" t="n">
        <f t="shared" si="2"/>
        <v>0</v>
      </c>
      <c r="Y41" s="111" t="str">
        <f>IF(ISBLANK('Performance vs Market'!$S41), "",O41+IF(S41&lt;0, (O41/(S41/-100)), O41*(S41/100)))</f>
        <v/>
      </c>
      <c r="Z41" s="111" t="n">
        <f t="shared" si="3"/>
        <v>0</v>
      </c>
      <c r="AA41" s="96" t="n">
        <f t="shared" si="4"/>
        <v>0</v>
      </c>
      <c r="AB41" s="96" t="n">
        <f t="shared" si="5"/>
        <v>0</v>
      </c>
      <c r="AC41" s="113" t="str">
        <f>IF('Prediction Log'!$W60="Y", "W", IF('Prediction Log'!$W60="N","L",""))</f>
        <v>W</v>
      </c>
      <c r="AD41" s="114" t="str">
        <f>IF('Prediction Log'!$Y60="Y", "W", IF('Prediction Log'!$Y60="N","L",""))</f>
        <v>W</v>
      </c>
      <c r="AE41" s="115" t="str">
        <f>IF(ISBLANK('Performance vs Market'!$Q41), "",IF(AC41="W", W41, IF(AC41="L",-N41, "")))</f>
        <v/>
      </c>
      <c r="AF41" s="116" t="n">
        <f>IFERROR((IF(ISERR('Performance vs Market'!$V41), "",IF(AD41="W", X41, IF(AD41="L",-N41, "")))), "")</f>
        <v>0</v>
      </c>
      <c r="AG41" s="113" t="str">
        <f>IF('Prediction Log'!$X60="Y", "W", IF('Prediction Log'!$X60="N", "L", ""))</f>
        <v>W</v>
      </c>
      <c r="AH41" s="115" t="str">
        <f>IF(ISBLANK('Performance vs Market'!$S41), "",IF(AG41="W", Z41, IF(AG41="L",-O41, "")))</f>
        <v/>
      </c>
      <c r="AI41" s="117"/>
      <c r="AJ41" s="15" t="str">
        <f t="shared" si="6"/>
        <v/>
      </c>
      <c r="AK41" s="118" t="n">
        <f>IF(ISERROR('Performance vs Market'!$AE41+'Performance vs Market'!$AH41+'Performance vs Market'!$AJ41), "", 'Performance vs Market'!$AE41+'Performance vs Market'!$AH41+'Performance vs Market'!$AJ41)</f>
        <v>0</v>
      </c>
      <c r="AL41" s="119" t="n">
        <f>IF(ISERROR('Performance vs Market'!$AF41+'Performance vs Market'!$AH41+'Performance vs Market'!$AJ41), "", 'Performance vs Market'!$AF41+'Performance vs Market'!$AH41+'Performance vs Market'!$AJ41)</f>
        <v>0</v>
      </c>
    </row>
    <row r="42" ht="14.25" customHeight="1">
      <c r="A42" s="92" t="n">
        <f>Games!A42</f>
        <v>8</v>
      </c>
      <c r="B42" s="92" t="str">
        <f>IF('Prediction Log'!B61=0, "",'Prediction Log'!B61)</f>
        <v>Kent State</v>
      </c>
      <c r="C42" s="92" t="str">
        <f>IF('Prediction Log'!C61=0, "",'Prediction Log'!C61)</f>
        <v>Buffalo</v>
      </c>
      <c r="D42" s="92" t="n">
        <f>IF('Prediction Log'!D61=0, "",'Prediction Log'!D61)</f>
        <v>6.5</v>
      </c>
      <c r="E42" s="92" t="n">
        <f>IF('Prediction Log'!E61=0, "",'Prediction Log'!E61)</f>
        <v>5.8</v>
      </c>
      <c r="F42" s="92" t="str">
        <f>IF('Prediction Log'!I61=0, "",'Prediction Log'!I61)</f>
        <v>Buffalo</v>
      </c>
      <c r="G42" s="70" t="str">
        <f>IF(ISBLANK(Games!B42), "",'Prediction Log'!$J61)</f>
        <v>Buffalo</v>
      </c>
      <c r="H42" s="93" t="n">
        <f>'Prediction Log'!$K61</f>
        <v>0.778287</v>
      </c>
      <c r="I42" s="92" t="str">
        <f>IF(ISBLANK(Games!M42), "",IF(AND(Games!M42="",Games!N42=""),"",IF(ISTEXT(Games!N42), "Side",Games!M42)))</f>
        <v/>
      </c>
      <c r="J42" s="92" t="str">
        <f>IF(ISBLANK(Games!B42), "",IF(Games!K42="Y", Games!B42, Games!E42))</f>
        <v>Kent State</v>
      </c>
      <c r="K42" s="92" t="str">
        <f>Games!I42</f>
        <v>Buffalo</v>
      </c>
      <c r="L42" s="92" t="n">
        <f>IF(ISBLANK(Games!G42), "",Games!G42)</f>
        <v>6.5</v>
      </c>
      <c r="M42" s="92"/>
      <c r="N42" s="110" t="str">
        <f>IF(ISBLANK('Performance vs Market'!$Q42), "", 1)</f>
        <v/>
      </c>
      <c r="O42" s="110" t="str">
        <f>IF(ISBLANK('Performance vs Market'!$S42), "", 1)</f>
        <v/>
      </c>
      <c r="P42" s="95"/>
      <c r="Q42" s="95"/>
      <c r="R42" s="95" t="str">
        <f>IF(ISBLANK('Performance vs Market'!$Q42), "",IF('Performance vs Market'!$F42='Performance vs Market'!$G42, 'Performance vs Market'!$Q42, ""))</f>
        <v/>
      </c>
      <c r="S42" s="95"/>
      <c r="T42" s="95"/>
      <c r="U42" s="111" t="str">
        <f>IF(ISBLANK('Performance vs Market'!$Q42), "",N42+IF(Q42&lt;0, (N42/(Q42/-100)), N42*(Q42/100)))</f>
        <v/>
      </c>
      <c r="V42" s="112" t="n">
        <f>IFERROR(IF(ISBLANK('Performance vs Market'!$R42), "",N42+IF(R42&lt;0, (N42/(R42/-100)), N42*(R42/100))),"")</f>
        <v>0</v>
      </c>
      <c r="W42" s="111" t="n">
        <f t="shared" si="1"/>
        <v>0</v>
      </c>
      <c r="X42" s="112" t="n">
        <f t="shared" si="2"/>
        <v>0</v>
      </c>
      <c r="Y42" s="111" t="str">
        <f>IF(ISBLANK('Performance vs Market'!$S42), "",O42+IF(S42&lt;0, (O42/(S42/-100)), O42*(S42/100)))</f>
        <v/>
      </c>
      <c r="Z42" s="111" t="n">
        <f t="shared" si="3"/>
        <v>0</v>
      </c>
      <c r="AA42" s="96" t="n">
        <f t="shared" si="4"/>
        <v>0</v>
      </c>
      <c r="AB42" s="96" t="n">
        <f t="shared" si="5"/>
        <v>0</v>
      </c>
      <c r="AC42" s="113" t="str">
        <f>IF('Prediction Log'!$W61="Y", "W", IF('Prediction Log'!$W61="N","L",""))</f>
        <v>W</v>
      </c>
      <c r="AD42" s="114" t="str">
        <f>IF('Prediction Log'!$Y61="Y", "W", IF('Prediction Log'!$Y61="N","L",""))</f>
        <v>W</v>
      </c>
      <c r="AE42" s="115" t="str">
        <f>IF(ISBLANK('Performance vs Market'!$Q42), "",IF(AC42="W", W42, IF(AC42="L",-N42, "")))</f>
        <v/>
      </c>
      <c r="AF42" s="116" t="n">
        <f>IFERROR((IF(ISERR('Performance vs Market'!$V42), "",IF(AD42="W", X42, IF(AD42="L",-N42, "")))), "")</f>
        <v>0</v>
      </c>
      <c r="AG42" s="113" t="str">
        <f>IF('Prediction Log'!$X61="Y", "W", IF('Prediction Log'!$X61="N", "L", ""))</f>
        <v>L</v>
      </c>
      <c r="AH42" s="115" t="str">
        <f>IF(ISBLANK('Performance vs Market'!$S42), "",IF(AG42="W", Z42, IF(AG42="L",-O42, "")))</f>
        <v/>
      </c>
      <c r="AI42" s="117"/>
      <c r="AJ42" s="15" t="str">
        <f t="shared" si="6"/>
        <v/>
      </c>
      <c r="AK42" s="118" t="n">
        <f>IF(ISERROR('Performance vs Market'!$AE42+'Performance vs Market'!$AH42+'Performance vs Market'!$AJ42), "", 'Performance vs Market'!$AE42+'Performance vs Market'!$AH42+'Performance vs Market'!$AJ42)</f>
        <v>0</v>
      </c>
      <c r="AL42" s="119" t="n">
        <f>IF(ISERROR('Performance vs Market'!$AF42+'Performance vs Market'!$AH42+'Performance vs Market'!$AJ42), "", 'Performance vs Market'!$AF42+'Performance vs Market'!$AH42+'Performance vs Market'!$AJ42)</f>
        <v>0</v>
      </c>
    </row>
    <row r="43" ht="14.25" customHeight="1">
      <c r="A43" s="92" t="n">
        <f>Games!A43</f>
        <v>8</v>
      </c>
      <c r="B43" s="92" t="str">
        <f>IF('Prediction Log'!B62=0, "",'Prediction Log'!B62)</f>
        <v>Ball State</v>
      </c>
      <c r="C43" s="92" t="str">
        <f>IF('Prediction Log'!C62=0, "",'Prediction Log'!C62)</f>
        <v>Central Michigan</v>
      </c>
      <c r="D43" s="92" t="n">
        <f>IF('Prediction Log'!D62=0, "",'Prediction Log'!D62)</f>
        <v>5</v>
      </c>
      <c r="E43" s="92" t="n">
        <f>IF('Prediction Log'!E62=0, "",'Prediction Log'!E62)</f>
        <v>-0.7</v>
      </c>
      <c r="F43" s="92" t="str">
        <f>IF('Prediction Log'!I62=0, "",'Prediction Log'!I62)</f>
        <v>Ball State</v>
      </c>
      <c r="G43" s="70" t="str">
        <f>IF(ISBLANK(Games!B43), "",'Prediction Log'!$J62)</f>
        <v>Ball State</v>
      </c>
      <c r="H43" s="93" t="n">
        <f>'Prediction Log'!$K62</f>
        <v>0.549304</v>
      </c>
      <c r="I43" s="92" t="str">
        <f>IF(ISBLANK(Games!M43), "",IF(AND(Games!M43="",Games!N43=""),"",IF(ISTEXT(Games!N43), "Side",Games!M43)))</f>
        <v/>
      </c>
      <c r="J43" s="92" t="str">
        <f>IF(ISBLANK(Games!B43), "",IF(Games!K43="Y", Games!B43, Games!E43))</f>
        <v>Ball State</v>
      </c>
      <c r="K43" s="92" t="str">
        <f>Games!I43</f>
        <v>Ball State</v>
      </c>
      <c r="L43" s="92" t="n">
        <f>IF(ISBLANK(Games!G43), "",Games!G43)</f>
        <v>5</v>
      </c>
      <c r="M43" s="92"/>
      <c r="N43" s="110" t="str">
        <f>IF(ISBLANK('Performance vs Market'!$Q43), "", 1)</f>
        <v/>
      </c>
      <c r="O43" s="110" t="str">
        <f>IF(ISBLANK('Performance vs Market'!$S43), "", 1)</f>
        <v/>
      </c>
      <c r="P43" s="95"/>
      <c r="Q43" s="95"/>
      <c r="R43" s="95" t="str">
        <f>IF(ISBLANK('Performance vs Market'!$Q43), "",IF('Performance vs Market'!$F43='Performance vs Market'!$G43, 'Performance vs Market'!$Q43, ""))</f>
        <v/>
      </c>
      <c r="S43" s="95"/>
      <c r="T43" s="95"/>
      <c r="U43" s="111" t="str">
        <f>IF(ISBLANK('Performance vs Market'!$Q43), "",N43+IF(Q43&lt;0, (N43/(Q43/-100)), N43*(Q43/100)))</f>
        <v/>
      </c>
      <c r="V43" s="112" t="n">
        <f>IFERROR(IF(ISBLANK('Performance vs Market'!$R43), "",N43+IF(R43&lt;0, (N43/(R43/-100)), N43*(R43/100))),"")</f>
        <v>0</v>
      </c>
      <c r="W43" s="111" t="n">
        <f t="shared" si="1"/>
        <v>0</v>
      </c>
      <c r="X43" s="112" t="n">
        <f t="shared" si="2"/>
        <v>0</v>
      </c>
      <c r="Y43" s="111" t="str">
        <f>IF(ISBLANK('Performance vs Market'!$S43), "",O43+IF(S43&lt;0, (O43/(S43/-100)), O43*(S43/100)))</f>
        <v/>
      </c>
      <c r="Z43" s="111" t="n">
        <f t="shared" si="3"/>
        <v>0</v>
      </c>
      <c r="AA43" s="96" t="n">
        <f t="shared" si="4"/>
        <v>0</v>
      </c>
      <c r="AB43" s="96" t="n">
        <f t="shared" si="5"/>
        <v>0</v>
      </c>
      <c r="AC43" s="113" t="str">
        <f>IF('Prediction Log'!$W62="Y", "W", IF('Prediction Log'!$W62="N","L",""))</f>
        <v>W</v>
      </c>
      <c r="AD43" s="114" t="str">
        <f>IF('Prediction Log'!$Y62="Y", "W", IF('Prediction Log'!$Y62="N","L",""))</f>
        <v>W</v>
      </c>
      <c r="AE43" s="115" t="str">
        <f>IF(ISBLANK('Performance vs Market'!$Q43), "",IF(AC43="W", W43, IF(AC43="L",-N43, "")))</f>
        <v/>
      </c>
      <c r="AF43" s="116" t="n">
        <f>IFERROR((IF(ISERR('Performance vs Market'!$V43), "",IF(AD43="W", X43, IF(AD43="L",-N43, "")))), "")</f>
        <v>0</v>
      </c>
      <c r="AG43" s="113" t="str">
        <f>IF('Prediction Log'!$X62="Y", "W", IF('Prediction Log'!$X62="N", "L", ""))</f>
        <v>W</v>
      </c>
      <c r="AH43" s="115" t="str">
        <f>IF(ISBLANK('Performance vs Market'!$S43), "",IF(AG43="W", Z43, IF(AG43="L",-O43, "")))</f>
        <v/>
      </c>
      <c r="AI43" s="117"/>
      <c r="AJ43" s="15" t="str">
        <f t="shared" si="6"/>
        <v/>
      </c>
      <c r="AK43" s="118" t="n">
        <f>IF(ISERROR('Performance vs Market'!$AE43+'Performance vs Market'!$AH43+'Performance vs Market'!$AJ43), "", 'Performance vs Market'!$AE43+'Performance vs Market'!$AH43+'Performance vs Market'!$AJ43)</f>
        <v>0</v>
      </c>
      <c r="AL43" s="119" t="n">
        <f>IF(ISERROR('Performance vs Market'!$AF43+'Performance vs Market'!$AH43+'Performance vs Market'!$AJ43), "", 'Performance vs Market'!$AF43+'Performance vs Market'!$AH43+'Performance vs Market'!$AJ43)</f>
        <v>0</v>
      </c>
    </row>
    <row r="44" ht="14.25" customHeight="1">
      <c r="A44" s="92" t="n">
        <f>Games!A44</f>
        <v>9</v>
      </c>
      <c r="B44" s="92" t="str">
        <f>IF('Prediction Log'!B63=0, "",'Prediction Log'!B63)</f>
        <v>Virginia Tech</v>
      </c>
      <c r="C44" s="92" t="str">
        <f>IF('Prediction Log'!C63=0, "",'Prediction Log'!C63)</f>
        <v>Syracuse</v>
      </c>
      <c r="D44" s="92" t="n">
        <f>IF('Prediction Log'!D63=0, "",'Prediction Log'!D63)</f>
        <v>-2.5</v>
      </c>
      <c r="E44" s="92" t="n">
        <f>IF('Prediction Log'!E63=0, "",'Prediction Log'!E63)</f>
        <v>7.9</v>
      </c>
      <c r="F44" s="92" t="str">
        <f>IF('Prediction Log'!I63=0, "",'Prediction Log'!I63)</f>
        <v>Syracuse</v>
      </c>
      <c r="G44" s="70" t="str">
        <f>IF(ISBLANK(Games!B44), "",'Prediction Log'!$J63)</f>
        <v>Syracuse</v>
      </c>
      <c r="H44" s="93" t="n">
        <f>'Prediction Log'!$K63</f>
        <v>0.772322</v>
      </c>
      <c r="I44" s="92" t="str">
        <f>IF(ISBLANK(Games!M44), "",IF(AND(Games!M44="",Games!N44=""),"",IF(ISTEXT(Games!N44), "Side",Games!M44)))</f>
        <v/>
      </c>
      <c r="J44" s="92" t="str">
        <f>IF(ISBLANK(Games!B44), "",IF(Games!K44="Y", Games!B44, Games!E44))</f>
        <v>Syracuse</v>
      </c>
      <c r="K44" s="92" t="str">
        <f>Games!I44</f>
        <v>Syracuse</v>
      </c>
      <c r="L44" s="92" t="n">
        <f>IF(ISBLANK(Games!G44), "",Games!G44)</f>
        <v>-2.5</v>
      </c>
      <c r="M44" s="92"/>
      <c r="N44" s="110" t="str">
        <f>IF(ISBLANK('Performance vs Market'!$Q44), "", 1)</f>
        <v/>
      </c>
      <c r="O44" s="110" t="str">
        <f>IF(ISBLANK('Performance vs Market'!$S44), "", 1)</f>
        <v/>
      </c>
      <c r="P44" s="95"/>
      <c r="Q44" s="95"/>
      <c r="R44" s="95" t="str">
        <f>IF(ISBLANK('Performance vs Market'!$Q44), "",IF('Performance vs Market'!$F44='Performance vs Market'!$G44, 'Performance vs Market'!$Q44, ""))</f>
        <v/>
      </c>
      <c r="S44" s="95"/>
      <c r="T44" s="95"/>
      <c r="U44" s="111" t="str">
        <f>IF(ISBLANK('Performance vs Market'!$Q44), "",N44+IF(Q44&lt;0, (N44/(Q44/-100)), N44*(Q44/100)))</f>
        <v/>
      </c>
      <c r="V44" s="112" t="n">
        <f>IFERROR(IF(ISBLANK('Performance vs Market'!$R44), "",N44+IF(R44&lt;0, (N44/(R44/-100)), N44*(R44/100))),"")</f>
        <v>0</v>
      </c>
      <c r="W44" s="111" t="n">
        <f t="shared" si="1"/>
        <v>0</v>
      </c>
      <c r="X44" s="112" t="n">
        <f t="shared" si="2"/>
        <v>0</v>
      </c>
      <c r="Y44" s="111" t="str">
        <f>IF(ISBLANK('Performance vs Market'!$S44), "",O44+IF(S44&lt;0, (O44/(S44/-100)), O44*(S44/100)))</f>
        <v/>
      </c>
      <c r="Z44" s="111" t="n">
        <f t="shared" si="3"/>
        <v>0</v>
      </c>
      <c r="AA44" s="96" t="n">
        <f t="shared" si="4"/>
        <v>0</v>
      </c>
      <c r="AB44" s="96" t="n">
        <f t="shared" si="5"/>
        <v>0</v>
      </c>
      <c r="AC44" s="113" t="str">
        <f>IF('Prediction Log'!$W63="Y", "W", IF('Prediction Log'!$W63="N","L",""))</f>
        <v>L</v>
      </c>
      <c r="AD44" s="114" t="str">
        <f>IF('Prediction Log'!$Y63="Y", "W", IF('Prediction Log'!$Y63="N","L",""))</f>
        <v>L</v>
      </c>
      <c r="AE44" s="115" t="str">
        <f>IF(ISBLANK('Performance vs Market'!$Q44), "",IF(AC44="W", W44, IF(AC44="L",-N44, "")))</f>
        <v/>
      </c>
      <c r="AF44" s="116" t="n">
        <f>IFERROR((IF(ISERR('Performance vs Market'!$V44), "",IF(AD44="W", X44, IF(AD44="L",-N44, "")))), "")</f>
        <v>0</v>
      </c>
      <c r="AG44" s="113" t="str">
        <f>IF('Prediction Log'!$X63="Y", "W", IF('Prediction Log'!$X63="N", "L", ""))</f>
        <v>L</v>
      </c>
      <c r="AH44" s="115" t="str">
        <f>IF(ISBLANK('Performance vs Market'!$S44), "",IF(AG44="W", Z44, IF(AG44="L",-O44, "")))</f>
        <v/>
      </c>
      <c r="AI44" s="117"/>
      <c r="AJ44" s="15" t="str">
        <f t="shared" si="6"/>
        <v/>
      </c>
      <c r="AK44" s="118" t="n">
        <f>IF(ISERROR('Performance vs Market'!$AE44+'Performance vs Market'!$AH44+'Performance vs Market'!$AJ44), "", 'Performance vs Market'!$AE44+'Performance vs Market'!$AH44+'Performance vs Market'!$AJ44)</f>
        <v>0</v>
      </c>
      <c r="AL44" s="119" t="n">
        <f>IF(ISERROR('Performance vs Market'!$AF44+'Performance vs Market'!$AH44+'Performance vs Market'!$AJ44), "", 'Performance vs Market'!$AF44+'Performance vs Market'!$AH44+'Performance vs Market'!$AJ44)</f>
        <v>0</v>
      </c>
    </row>
    <row r="45" ht="14.25" customHeight="1">
      <c r="A45" s="92" t="n">
        <f>Games!A45</f>
        <v>9</v>
      </c>
      <c r="B45" s="92" t="str">
        <f>IF('Prediction Log'!B64=0, "",'Prediction Log'!B64)</f>
        <v>Wake Forest</v>
      </c>
      <c r="C45" s="92" t="str">
        <f>IF('Prediction Log'!C64=0, "",'Prediction Log'!C64)</f>
        <v>Florida State</v>
      </c>
      <c r="D45" s="92" t="n">
        <f>IF('Prediction Log'!D64=0, "",'Prediction Log'!D64)</f>
        <v>20.5</v>
      </c>
      <c r="E45" s="92" t="n">
        <f>IF('Prediction Log'!E64=0, "",'Prediction Log'!E64)</f>
        <v>17.2</v>
      </c>
      <c r="F45" s="92" t="str">
        <f>IF('Prediction Log'!I64=0, "",'Prediction Log'!I64)</f>
        <v>Florida State</v>
      </c>
      <c r="G45" s="70" t="str">
        <f>IF(ISBLANK(Games!B45), "",'Prediction Log'!$J64)</f>
        <v>Florida State</v>
      </c>
      <c r="H45" s="93" t="n">
        <f>'Prediction Log'!$K64</f>
        <v>0.988906</v>
      </c>
      <c r="I45" s="92" t="str">
        <f>IF(ISBLANK(Games!M45), "",IF(AND(Games!M45="",Games!N45=""),"",IF(ISTEXT(Games!N45), "Side",Games!M45)))</f>
        <v/>
      </c>
      <c r="J45" s="92" t="str">
        <f>IF(ISBLANK(Games!B45), "",IF(Games!K45="Y", Games!B45, Games!E45))</f>
        <v>Wake Forest</v>
      </c>
      <c r="K45" s="92" t="str">
        <f>Games!I45</f>
        <v>Florida State</v>
      </c>
      <c r="L45" s="92" t="n">
        <f>IF(ISBLANK(Games!G45), "",Games!G45)</f>
        <v>20.5</v>
      </c>
      <c r="M45" s="92"/>
      <c r="N45" s="110" t="n">
        <f>IF(ISBLANK('Performance vs Market'!$Q45), "", 1)</f>
        <v>1</v>
      </c>
      <c r="O45" s="110" t="n">
        <f>IF(ISBLANK('Performance vs Market'!$S45), "", 1)</f>
        <v>1</v>
      </c>
      <c r="P45" s="95"/>
      <c r="Q45" s="95" t="n">
        <v>-1700.0</v>
      </c>
      <c r="R45" s="95" t="n">
        <f>IF(ISBLANK('Performance vs Market'!$Q45), "",IF('Performance vs Market'!$F45='Performance vs Market'!$G45, 'Performance vs Market'!$Q45, ""))</f>
        <v>-1700</v>
      </c>
      <c r="S45" s="95" t="n">
        <v>-104.0</v>
      </c>
      <c r="T45" s="95"/>
      <c r="U45" s="111" t="n">
        <f>IF(ISBLANK('Performance vs Market'!$Q45), "",N45+IF(Q45&lt;0, (N45/(Q45/-100)), N45*(Q45/100)))</f>
        <v>1.058823529</v>
      </c>
      <c r="V45" s="112" t="n">
        <f>IFERROR(IF(ISBLANK('Performance vs Market'!$R45), "",N45+IF(R45&lt;0, (N45/(R45/-100)), N45*(R45/100))),"")</f>
        <v>1.058823529</v>
      </c>
      <c r="W45" s="111" t="n">
        <f t="shared" si="1"/>
        <v>0.05882352941</v>
      </c>
      <c r="X45" s="112" t="n">
        <f t="shared" si="2"/>
        <v>0.05882352941</v>
      </c>
      <c r="Y45" s="111" t="n">
        <f>IF(ISBLANK('Performance vs Market'!$S45), "",O45+IF(S45&lt;0, (O45/(S45/-100)), O45*(S45/100)))</f>
        <v>1.961538462</v>
      </c>
      <c r="Z45" s="111" t="n">
        <f t="shared" si="3"/>
        <v>0.9615384615</v>
      </c>
      <c r="AA45" s="96" t="n">
        <f t="shared" si="4"/>
        <v>0</v>
      </c>
      <c r="AB45" s="96" t="n">
        <f t="shared" si="5"/>
        <v>0</v>
      </c>
      <c r="AC45" s="113" t="str">
        <f>IF('Prediction Log'!$W64="Y", "W", IF('Prediction Log'!$W64="N","L",""))</f>
        <v>W</v>
      </c>
      <c r="AD45" s="114" t="str">
        <f>IF('Prediction Log'!$Y64="Y", "W", IF('Prediction Log'!$Y64="N","L",""))</f>
        <v>W</v>
      </c>
      <c r="AE45" s="115" t="n">
        <f>IF(ISBLANK('Performance vs Market'!$Q45), "",IF(AC45="W", W45, IF(AC45="L",-N45, "")))</f>
        <v>0.05882352941</v>
      </c>
      <c r="AF45" s="116" t="n">
        <f>IFERROR((IF(ISERR('Performance vs Market'!$V45), "",IF(AD45="W", X45, IF(AD45="L",-N45, "")))), "")</f>
        <v>0.05882352941</v>
      </c>
      <c r="AG45" s="113" t="str">
        <f>IF('Prediction Log'!$X64="Y", "W", IF('Prediction Log'!$X64="N", "L", ""))</f>
        <v>L</v>
      </c>
      <c r="AH45" s="115" t="n">
        <f>IF(ISBLANK('Performance vs Market'!$S45), "",IF(AG45="W", Z45, IF(AG45="L",-O45, "")))</f>
        <v>-1</v>
      </c>
      <c r="AI45" s="117"/>
      <c r="AJ45" s="15" t="str">
        <f t="shared" si="6"/>
        <v/>
      </c>
      <c r="AK45" s="118" t="n">
        <f>IF(ISERROR('Performance vs Market'!$AE45+'Performance vs Market'!$AH45+'Performance vs Market'!$AJ45), "", 'Performance vs Market'!$AE45+'Performance vs Market'!$AH45+'Performance vs Market'!$AJ45)</f>
        <v>-0.9411764706</v>
      </c>
      <c r="AL45" s="119" t="n">
        <f>IF(ISERROR('Performance vs Market'!$AF45+'Performance vs Market'!$AH45+'Performance vs Market'!$AJ45), "", 'Performance vs Market'!$AF45+'Performance vs Market'!$AH45+'Performance vs Market'!$AJ45)</f>
        <v>-0.9411764706</v>
      </c>
    </row>
    <row r="46" ht="14.25" customHeight="1">
      <c r="A46" s="92" t="n">
        <f>Games!A46</f>
        <v>9</v>
      </c>
      <c r="B46" s="92" t="str">
        <f>IF('Prediction Log'!B65=0, "",'Prediction Log'!B65)</f>
        <v>Kansas</v>
      </c>
      <c r="C46" s="92" t="str">
        <f>IF('Prediction Log'!C65=0, "",'Prediction Log'!C65)</f>
        <v>Oklahoma</v>
      </c>
      <c r="D46" s="92" t="n">
        <f>IF('Prediction Log'!D65=0, "",'Prediction Log'!D65)</f>
        <v>10.5</v>
      </c>
      <c r="E46" s="92" t="n">
        <f>IF('Prediction Log'!E65=0, "",'Prediction Log'!E65)</f>
        <v>24.2</v>
      </c>
      <c r="F46" s="92" t="str">
        <f>IF('Prediction Log'!I65=0, "",'Prediction Log'!I65)</f>
        <v>Oklahoma</v>
      </c>
      <c r="G46" s="70" t="str">
        <f>IF(ISBLANK(Games!B46), "",'Prediction Log'!$J65)</f>
        <v>Oklahoma</v>
      </c>
      <c r="H46" s="93" t="n">
        <f>'Prediction Log'!$K65</f>
        <v>0.998375</v>
      </c>
      <c r="I46" s="92" t="str">
        <f>IF(ISBLANK(Games!M46), "",IF(AND(Games!M46="",Games!N46=""),"",IF(ISTEXT(Games!N46), "Side",Games!M46)))</f>
        <v/>
      </c>
      <c r="J46" s="92" t="str">
        <f>IF(ISBLANK(Games!B46), "",IF(Games!K46="Y", Games!B46, Games!E46))</f>
        <v>Oklahoma</v>
      </c>
      <c r="K46" s="92" t="str">
        <f>Games!I46</f>
        <v>Oklahoma</v>
      </c>
      <c r="L46" s="92" t="n">
        <f>IF(ISBLANK(Games!G46), "",Games!G46)</f>
        <v>10.5</v>
      </c>
      <c r="M46" s="92"/>
      <c r="N46" s="110" t="n">
        <f>IF(ISBLANK('Performance vs Market'!$Q46), "", 1)</f>
        <v>1</v>
      </c>
      <c r="O46" s="110" t="n">
        <f>IF(ISBLANK('Performance vs Market'!$S46), "", 1)</f>
        <v>1</v>
      </c>
      <c r="P46" s="95"/>
      <c r="Q46" s="95" t="n">
        <v>-375.0</v>
      </c>
      <c r="R46" s="95" t="n">
        <f>IF(ISBLANK('Performance vs Market'!$Q46), "",IF('Performance vs Market'!$F46='Performance vs Market'!$G46, 'Performance vs Market'!$Q46, ""))</f>
        <v>-375</v>
      </c>
      <c r="S46" s="95" t="n">
        <v>-108.0</v>
      </c>
      <c r="T46" s="95"/>
      <c r="U46" s="111" t="n">
        <f>IF(ISBLANK('Performance vs Market'!$Q46), "",N46+IF(Q46&lt;0, (N46/(Q46/-100)), N46*(Q46/100)))</f>
        <v>1.266666667</v>
      </c>
      <c r="V46" s="112" t="n">
        <f>IFERROR(IF(ISBLANK('Performance vs Market'!$R46), "",N46+IF(R46&lt;0, (N46/(R46/-100)), N46*(R46/100))),"")</f>
        <v>1.266666667</v>
      </c>
      <c r="W46" s="111" t="n">
        <f t="shared" si="1"/>
        <v>0.2666666667</v>
      </c>
      <c r="X46" s="112" t="n">
        <f t="shared" si="2"/>
        <v>0.2666666667</v>
      </c>
      <c r="Y46" s="111" t="n">
        <f>IF(ISBLANK('Performance vs Market'!$S46), "",O46+IF(S46&lt;0, (O46/(S46/-100)), O46*(S46/100)))</f>
        <v>1.925925926</v>
      </c>
      <c r="Z46" s="111" t="n">
        <f t="shared" si="3"/>
        <v>0.9259259259</v>
      </c>
      <c r="AA46" s="96" t="n">
        <f t="shared" si="4"/>
        <v>0</v>
      </c>
      <c r="AB46" s="96" t="n">
        <f t="shared" si="5"/>
        <v>0</v>
      </c>
      <c r="AC46" s="113" t="str">
        <f>IF('Prediction Log'!$W65="Y", "W", IF('Prediction Log'!$W65="N","L",""))</f>
        <v>L</v>
      </c>
      <c r="AD46" s="114" t="str">
        <f>IF('Prediction Log'!$Y65="Y", "W", IF('Prediction Log'!$Y65="N","L",""))</f>
        <v>L</v>
      </c>
      <c r="AE46" s="115" t="n">
        <f>IF(ISBLANK('Performance vs Market'!$Q46), "",IF(AC46="W", W46, IF(AC46="L",-N46, "")))</f>
        <v>-1</v>
      </c>
      <c r="AF46" s="116" t="n">
        <f>IFERROR((IF(ISERR('Performance vs Market'!$V46), "",IF(AD46="W", X46, IF(AD46="L",-N46, "")))), "")</f>
        <v>-1</v>
      </c>
      <c r="AG46" s="113" t="str">
        <f>IF('Prediction Log'!$X65="Y", "W", IF('Prediction Log'!$X65="N", "L", ""))</f>
        <v>L</v>
      </c>
      <c r="AH46" s="115" t="n">
        <f>IF(ISBLANK('Performance vs Market'!$S46), "",IF(AG46="W", Z46, IF(AG46="L",-O46, "")))</f>
        <v>-1</v>
      </c>
      <c r="AI46" s="117"/>
      <c r="AJ46" s="15" t="str">
        <f t="shared" si="6"/>
        <v/>
      </c>
      <c r="AK46" s="118" t="n">
        <f>IF(ISERROR('Performance vs Market'!$AE46+'Performance vs Market'!$AH46+'Performance vs Market'!$AJ46), "", 'Performance vs Market'!$AE46+'Performance vs Market'!$AH46+'Performance vs Market'!$AJ46)</f>
        <v>-2</v>
      </c>
      <c r="AL46" s="119" t="n">
        <f>IF(ISERROR('Performance vs Market'!$AF46+'Performance vs Market'!$AH46+'Performance vs Market'!$AJ46), "", 'Performance vs Market'!$AF46+'Performance vs Market'!$AH46+'Performance vs Market'!$AJ46)</f>
        <v>-2</v>
      </c>
    </row>
    <row r="47" ht="14.25" customHeight="1">
      <c r="A47" s="92" t="n">
        <f>Games!A47</f>
        <v>9</v>
      </c>
      <c r="B47" s="92" t="str">
        <f>IF('Prediction Log'!B66=0, "",'Prediction Log'!B66)</f>
        <v>Florida</v>
      </c>
      <c r="C47" s="92" t="str">
        <f>IF('Prediction Log'!C66=0, "",'Prediction Log'!C66)</f>
        <v>Georgia</v>
      </c>
      <c r="D47" s="92" t="n">
        <f>IF('Prediction Log'!D66=0, "",'Prediction Log'!D66)</f>
        <v>14.5</v>
      </c>
      <c r="E47" s="92" t="n">
        <f>IF('Prediction Log'!E66=0, "",'Prediction Log'!E66)</f>
        <v>20</v>
      </c>
      <c r="F47" s="92" t="str">
        <f>IF('Prediction Log'!I66=0, "",'Prediction Log'!I66)</f>
        <v>Georgia</v>
      </c>
      <c r="G47" s="70" t="str">
        <f>IF(ISBLANK(Games!B47), "",'Prediction Log'!$J66)</f>
        <v>Georgia</v>
      </c>
      <c r="H47" s="93" t="n">
        <f>'Prediction Log'!$K66</f>
        <v>0.990633</v>
      </c>
      <c r="I47" s="92" t="str">
        <f>IF(ISBLANK(Games!M47), "",IF(AND(Games!M47="",Games!N47=""),"",IF(ISTEXT(Games!N47), "Side",Games!M47)))</f>
        <v>Side</v>
      </c>
      <c r="J47" s="92" t="str">
        <f>IF(ISBLANK(Games!B47), "",IF(Games!K47="Y", Games!B47, Games!E47))</f>
        <v>Georgia</v>
      </c>
      <c r="K47" s="92" t="str">
        <f>Games!I47</f>
        <v>Georgia</v>
      </c>
      <c r="L47" s="92" t="n">
        <f>IF(ISBLANK(Games!G47), "",Games!G47)</f>
        <v>14.5</v>
      </c>
      <c r="M47" s="92"/>
      <c r="N47" s="110" t="n">
        <f>IF(ISBLANK('Performance vs Market'!$Q47), "", 1)</f>
        <v>1</v>
      </c>
      <c r="O47" s="110" t="n">
        <f>IF(ISBLANK('Performance vs Market'!$S47), "", 1)</f>
        <v>1</v>
      </c>
      <c r="P47" s="95"/>
      <c r="Q47" s="95" t="n">
        <v>-610.0</v>
      </c>
      <c r="R47" s="95" t="n">
        <f>IF(ISBLANK('Performance vs Market'!$Q47), "",IF('Performance vs Market'!$F47='Performance vs Market'!$G47, 'Performance vs Market'!$Q47, ""))</f>
        <v>-610</v>
      </c>
      <c r="S47" s="95" t="n">
        <v>-105.0</v>
      </c>
      <c r="T47" s="95"/>
      <c r="U47" s="111" t="n">
        <f>IF(ISBLANK('Performance vs Market'!$Q47), "",N47+IF(Q47&lt;0, (N47/(Q47/-100)), N47*(Q47/100)))</f>
        <v>1.163934426</v>
      </c>
      <c r="V47" s="112" t="n">
        <f>IFERROR(IF(ISBLANK('Performance vs Market'!$R47), "",N47+IF(R47&lt;0, (N47/(R47/-100)), N47*(R47/100))),"")</f>
        <v>1.163934426</v>
      </c>
      <c r="W47" s="111" t="n">
        <f t="shared" si="1"/>
        <v>0.1639344262</v>
      </c>
      <c r="X47" s="112" t="n">
        <f t="shared" si="2"/>
        <v>0.1639344262</v>
      </c>
      <c r="Y47" s="111" t="n">
        <f>IF(ISBLANK('Performance vs Market'!$S47), "",O47+IF(S47&lt;0, (O47/(S47/-100)), O47*(S47/100)))</f>
        <v>1.952380952</v>
      </c>
      <c r="Z47" s="111" t="n">
        <f t="shared" si="3"/>
        <v>0.9523809524</v>
      </c>
      <c r="AA47" s="96" t="n">
        <f t="shared" si="4"/>
        <v>0</v>
      </c>
      <c r="AB47" s="96" t="n">
        <f t="shared" si="5"/>
        <v>0</v>
      </c>
      <c r="AC47" s="113" t="str">
        <f>IF('Prediction Log'!$W66="Y", "W", IF('Prediction Log'!$W66="N","L",""))</f>
        <v>W</v>
      </c>
      <c r="AD47" s="114" t="str">
        <f>IF('Prediction Log'!$Y66="Y", "W", IF('Prediction Log'!$Y66="N","L",""))</f>
        <v>W</v>
      </c>
      <c r="AE47" s="115" t="n">
        <f>IF(ISBLANK('Performance vs Market'!$Q47), "",IF(AC47="W", W47, IF(AC47="L",-N47, "")))</f>
        <v>0.1639344262</v>
      </c>
      <c r="AF47" s="116" t="n">
        <f>IFERROR((IF(ISERR('Performance vs Market'!$V47), "",IF(AD47="W", X47, IF(AD47="L",-N47, "")))), "")</f>
        <v>0.1639344262</v>
      </c>
      <c r="AG47" s="113" t="str">
        <f>IF('Prediction Log'!$X66="Y", "W", IF('Prediction Log'!$X66="N", "L", ""))</f>
        <v>W</v>
      </c>
      <c r="AH47" s="115" t="n">
        <f>IF(ISBLANK('Performance vs Market'!$S47), "",IF(AG47="W", Z47, IF(AG47="L",-O47, "")))</f>
        <v>0.9523809524</v>
      </c>
      <c r="AI47" s="117"/>
      <c r="AJ47" s="15" t="str">
        <f t="shared" si="6"/>
        <v/>
      </c>
      <c r="AK47" s="118" t="n">
        <f>IF(ISERROR('Performance vs Market'!$AE47+'Performance vs Market'!$AH47+'Performance vs Market'!$AJ47), "", 'Performance vs Market'!$AE47+'Performance vs Market'!$AH47+'Performance vs Market'!$AJ47)</f>
        <v>1.116315379</v>
      </c>
      <c r="AL47" s="119" t="n">
        <f>IF(ISERROR('Performance vs Market'!$AF47+'Performance vs Market'!$AH47+'Performance vs Market'!$AJ47), "", 'Performance vs Market'!$AF47+'Performance vs Market'!$AH47+'Performance vs Market'!$AJ47)</f>
        <v>1.116315379</v>
      </c>
    </row>
    <row r="48" ht="14.25" customHeight="1">
      <c r="A48" s="92" t="n">
        <f>Games!A48</f>
        <v>9</v>
      </c>
      <c r="B48" s="92" t="str">
        <f>IF('Prediction Log'!B67=0, "",'Prediction Log'!B67)</f>
        <v>Texas</v>
      </c>
      <c r="C48" s="92" t="str">
        <f>IF('Prediction Log'!C67=0, "",'Prediction Log'!C67)</f>
        <v>BYU</v>
      </c>
      <c r="D48" s="92" t="n">
        <f>IF('Prediction Log'!D67=0, "",'Prediction Log'!D67)</f>
        <v>-17.5</v>
      </c>
      <c r="E48" s="92" t="n">
        <f>IF('Prediction Log'!E67=0, "",'Prediction Log'!E67)</f>
        <v>-18</v>
      </c>
      <c r="F48" s="92" t="str">
        <f>IF('Prediction Log'!I67=0, "",'Prediction Log'!I67)</f>
        <v>Texas</v>
      </c>
      <c r="G48" s="70" t="str">
        <f>IF(ISBLANK(Games!B48), "",'Prediction Log'!$J67)</f>
        <v>Texas</v>
      </c>
      <c r="H48" s="93" t="n">
        <f>'Prediction Log'!$K67</f>
        <v>0.947699</v>
      </c>
      <c r="I48" s="92" t="str">
        <f>IF(ISBLANK(Games!M48), "",IF(AND(Games!M48="",Games!N48=""),"",IF(ISTEXT(Games!N48), "Side",Games!M48)))</f>
        <v>Spread</v>
      </c>
      <c r="J48" s="92" t="str">
        <f>IF(ISBLANK(Games!B48), "",IF(Games!K48="Y", Games!B48, Games!E48))</f>
        <v>Texas</v>
      </c>
      <c r="K48" s="92" t="str">
        <f>Games!I48</f>
        <v>Texas</v>
      </c>
      <c r="L48" s="92" t="n">
        <f>IF(ISBLANK(Games!G48), "",Games!G48)</f>
        <v>-17.5</v>
      </c>
      <c r="M48" s="92"/>
      <c r="N48" s="110" t="n">
        <f>IF(ISBLANK('Performance vs Market'!$Q48), "", 1)</f>
        <v>1</v>
      </c>
      <c r="O48" s="110" t="n">
        <f>IF(ISBLANK('Performance vs Market'!$S48), "", 1)</f>
        <v>1</v>
      </c>
      <c r="P48" s="95"/>
      <c r="Q48" s="95" t="n">
        <v>-1300.0</v>
      </c>
      <c r="R48" s="95" t="n">
        <f>IF(ISBLANK('Performance vs Market'!$Q48), "",IF('Performance vs Market'!$F48='Performance vs Market'!$G48, 'Performance vs Market'!$Q48, ""))</f>
        <v>-1300</v>
      </c>
      <c r="S48" s="95" t="n">
        <v>-110.0</v>
      </c>
      <c r="T48" s="95"/>
      <c r="U48" s="111" t="n">
        <f>IF(ISBLANK('Performance vs Market'!$Q48), "",N48+IF(Q48&lt;0, (N48/(Q48/-100)), N48*(Q48/100)))</f>
        <v>1.076923077</v>
      </c>
      <c r="V48" s="112" t="n">
        <f>IFERROR(IF(ISBLANK('Performance vs Market'!$R48), "",N48+IF(R48&lt;0, (N48/(R48/-100)), N48*(R48/100))),"")</f>
        <v>1.076923077</v>
      </c>
      <c r="W48" s="111" t="n">
        <f t="shared" si="1"/>
        <v>0.07692307692</v>
      </c>
      <c r="X48" s="112" t="n">
        <f t="shared" si="2"/>
        <v>0.07692307692</v>
      </c>
      <c r="Y48" s="111" t="n">
        <f>IF(ISBLANK('Performance vs Market'!$S48), "",O48+IF(S48&lt;0, (O48/(S48/-100)), O48*(S48/100)))</f>
        <v>1.909090909</v>
      </c>
      <c r="Z48" s="111" t="n">
        <f t="shared" si="3"/>
        <v>0.9090909091</v>
      </c>
      <c r="AA48" s="96" t="n">
        <f t="shared" si="4"/>
        <v>0</v>
      </c>
      <c r="AB48" s="96" t="n">
        <f t="shared" si="5"/>
        <v>0</v>
      </c>
      <c r="AC48" s="113" t="str">
        <f>IF('Prediction Log'!$W67="Y", "W", IF('Prediction Log'!$W67="N","L",""))</f>
        <v>W</v>
      </c>
      <c r="AD48" s="114" t="str">
        <f>IF('Prediction Log'!$Y67="Y", "W", IF('Prediction Log'!$Y67="N","L",""))</f>
        <v>W</v>
      </c>
      <c r="AE48" s="115" t="n">
        <f>IF(ISBLANK('Performance vs Market'!$Q48), "",IF(AC48="W", W48, IF(AC48="L",-N48, "")))</f>
        <v>0.07692307692</v>
      </c>
      <c r="AF48" s="116" t="n">
        <f>IFERROR((IF(ISERR('Performance vs Market'!$V48), "",IF(AD48="W", X48, IF(AD48="L",-N48, "")))), "")</f>
        <v>0.07692307692</v>
      </c>
      <c r="AG48" s="113" t="str">
        <f>IF('Prediction Log'!$X67="Y", "W", IF('Prediction Log'!$X67="N", "L", ""))</f>
        <v>W</v>
      </c>
      <c r="AH48" s="115" t="n">
        <f>IF(ISBLANK('Performance vs Market'!$S48), "",IF(AG48="W", Z48, IF(AG48="L",-O48, "")))</f>
        <v>0.9090909091</v>
      </c>
      <c r="AI48" s="117"/>
      <c r="AJ48" s="15" t="str">
        <f t="shared" si="6"/>
        <v/>
      </c>
      <c r="AK48" s="118" t="n">
        <f>IF(ISERROR('Performance vs Market'!$AE48+'Performance vs Market'!$AH48+'Performance vs Market'!$AJ48), "", 'Performance vs Market'!$AE48+'Performance vs Market'!$AH48+'Performance vs Market'!$AJ48)</f>
        <v>0.986013986</v>
      </c>
      <c r="AL48" s="119" t="n">
        <f>IF(ISERROR('Performance vs Market'!$AF48+'Performance vs Market'!$AH48+'Performance vs Market'!$AJ48), "", 'Performance vs Market'!$AF48+'Performance vs Market'!$AH48+'Performance vs Market'!$AJ48)</f>
        <v>0.986013986</v>
      </c>
    </row>
    <row r="49" ht="14.25" customHeight="1">
      <c r="A49" s="92" t="n">
        <f>Games!A49</f>
        <v>9</v>
      </c>
      <c r="B49" s="92" t="str">
        <f>IF('Prediction Log'!B68=0, "",'Prediction Log'!B68)</f>
        <v>Utah</v>
      </c>
      <c r="C49" s="92" t="str">
        <f>IF('Prediction Log'!C68=0, "",'Prediction Log'!C68)</f>
        <v>Oregon</v>
      </c>
      <c r="D49" s="92" t="n">
        <f>IF('Prediction Log'!D68=0, "",'Prediction Log'!D68)</f>
        <v>6.5</v>
      </c>
      <c r="E49" s="92" t="n">
        <f>IF('Prediction Log'!E68=0, "",'Prediction Log'!E68)</f>
        <v>5.8</v>
      </c>
      <c r="F49" s="92" t="str">
        <f>IF('Prediction Log'!I68=0, "",'Prediction Log'!I68)</f>
        <v>Oregon</v>
      </c>
      <c r="G49" s="70" t="str">
        <f>IF(ISBLANK(Games!B49), "",'Prediction Log'!$J68)</f>
        <v>Oregon</v>
      </c>
      <c r="H49" s="93" t="n">
        <f>'Prediction Log'!$K68</f>
        <v>0.638057</v>
      </c>
      <c r="I49" s="92" t="str">
        <f>IF(ISBLANK(Games!M49), "",IF(AND(Games!M49="",Games!N49=""),"",IF(ISTEXT(Games!N49), "Side",Games!M49)))</f>
        <v/>
      </c>
      <c r="J49" s="92" t="str">
        <f>IF(ISBLANK(Games!B49), "",IF(Games!K49="Y", Games!B49, Games!E49))</f>
        <v>Utah</v>
      </c>
      <c r="K49" s="92" t="str">
        <f>Games!I49</f>
        <v>Oregon</v>
      </c>
      <c r="L49" s="92" t="n">
        <f>IF(ISBLANK(Games!G49), "",Games!G49)</f>
        <v>6.5</v>
      </c>
      <c r="M49" s="92"/>
      <c r="N49" s="110" t="n">
        <f>IF(ISBLANK('Performance vs Market'!$Q49), "", 1)</f>
        <v>1</v>
      </c>
      <c r="O49" s="110" t="n">
        <f>IF(ISBLANK('Performance vs Market'!$S49), "", 1)</f>
        <v>1</v>
      </c>
      <c r="P49" s="95"/>
      <c r="Q49" s="95" t="n">
        <v>-235.0</v>
      </c>
      <c r="R49" s="95" t="n">
        <f>IF(ISBLANK('Performance vs Market'!$Q49), "",IF('Performance vs Market'!$F49='Performance vs Market'!$G49, 'Performance vs Market'!$Q49, ""))</f>
        <v>-235</v>
      </c>
      <c r="S49" s="95" t="n">
        <v>-115.0</v>
      </c>
      <c r="T49" s="95"/>
      <c r="U49" s="111" t="n">
        <f>IF(ISBLANK('Performance vs Market'!$Q49), "",N49+IF(Q49&lt;0, (N49/(Q49/-100)), N49*(Q49/100)))</f>
        <v>1.425531915</v>
      </c>
      <c r="V49" s="112" t="n">
        <f>IFERROR(IF(ISBLANK('Performance vs Market'!$R49), "",N49+IF(R49&lt;0, (N49/(R49/-100)), N49*(R49/100))),"")</f>
        <v>1.425531915</v>
      </c>
      <c r="W49" s="111" t="n">
        <f t="shared" si="1"/>
        <v>0.4255319149</v>
      </c>
      <c r="X49" s="112" t="n">
        <f t="shared" si="2"/>
        <v>0.4255319149</v>
      </c>
      <c r="Y49" s="111" t="n">
        <f>IF(ISBLANK('Performance vs Market'!$S49), "",O49+IF(S49&lt;0, (O49/(S49/-100)), O49*(S49/100)))</f>
        <v>1.869565217</v>
      </c>
      <c r="Z49" s="111" t="n">
        <f t="shared" si="3"/>
        <v>0.8695652174</v>
      </c>
      <c r="AA49" s="96" t="n">
        <f t="shared" si="4"/>
        <v>0</v>
      </c>
      <c r="AB49" s="96" t="n">
        <f t="shared" si="5"/>
        <v>0</v>
      </c>
      <c r="AC49" s="113" t="str">
        <f>IF('Prediction Log'!$W68="Y", "W", IF('Prediction Log'!$W68="N","L",""))</f>
        <v>W</v>
      </c>
      <c r="AD49" s="114" t="str">
        <f>IF('Prediction Log'!$Y68="Y", "W", IF('Prediction Log'!$Y68="N","L",""))</f>
        <v>W</v>
      </c>
      <c r="AE49" s="115" t="n">
        <f>IF(ISBLANK('Performance vs Market'!$Q49), "",IF(AC49="W", W49, IF(AC49="L",-N49, "")))</f>
        <v>0.4255319149</v>
      </c>
      <c r="AF49" s="116" t="n">
        <f>IFERROR((IF(ISERR('Performance vs Market'!$V49), "",IF(AD49="W", X49, IF(AD49="L",-N49, "")))), "")</f>
        <v>0.4255319149</v>
      </c>
      <c r="AG49" s="113" t="str">
        <f>IF('Prediction Log'!$X68="Y", "W", IF('Prediction Log'!$X68="N", "L", ""))</f>
        <v>L</v>
      </c>
      <c r="AH49" s="115" t="n">
        <f>IF(ISBLANK('Performance vs Market'!$S49), "",IF(AG49="W", Z49, IF(AG49="L",-O49, "")))</f>
        <v>-1</v>
      </c>
      <c r="AI49" s="117"/>
      <c r="AJ49" s="15" t="str">
        <f t="shared" si="6"/>
        <v/>
      </c>
      <c r="AK49" s="118" t="n">
        <f>IF(ISERROR('Performance vs Market'!$AE49+'Performance vs Market'!$AH49+'Performance vs Market'!$AJ49), "", 'Performance vs Market'!$AE49+'Performance vs Market'!$AH49+'Performance vs Market'!$AJ49)</f>
        <v>-0.5744680851</v>
      </c>
      <c r="AL49" s="119" t="n">
        <f>IF(ISERROR('Performance vs Market'!$AF49+'Performance vs Market'!$AH49+'Performance vs Market'!$AJ49), "", 'Performance vs Market'!$AF49+'Performance vs Market'!$AH49+'Performance vs Market'!$AJ49)</f>
        <v>-0.5744680851</v>
      </c>
    </row>
    <row r="50" ht="14.25" customHeight="1">
      <c r="A50" s="92" t="n">
        <f>Games!A50</f>
        <v>9</v>
      </c>
      <c r="B50" s="92" t="str">
        <f>IF('Prediction Log'!B69=0, "",'Prediction Log'!B69)</f>
        <v>Rice</v>
      </c>
      <c r="C50" s="92" t="str">
        <f>IF('Prediction Log'!C69=0, "",'Prediction Log'!C69)</f>
        <v>Tulane</v>
      </c>
      <c r="D50" s="92" t="n">
        <f>IF('Prediction Log'!D69=0, "",'Prediction Log'!D69)</f>
        <v>11.5</v>
      </c>
      <c r="E50" s="92" t="n">
        <f>IF('Prediction Log'!E69=0, "",'Prediction Log'!E69)</f>
        <v>1.9</v>
      </c>
      <c r="F50" s="92" t="str">
        <f>IF('Prediction Log'!I69=0, "",'Prediction Log'!I69)</f>
        <v>Tulane</v>
      </c>
      <c r="G50" s="70" t="str">
        <f>IF(ISBLANK(Games!B50), "",'Prediction Log'!$J69)</f>
        <v>Tulane</v>
      </c>
      <c r="H50" s="93" t="n">
        <f>'Prediction Log'!$K69</f>
        <v>0.837078</v>
      </c>
      <c r="I50" s="92" t="str">
        <f>IF(ISBLANK(Games!M50), "",IF(AND(Games!M50="",Games!N50=""),"",IF(ISTEXT(Games!N50), "Side",Games!M50)))</f>
        <v>Spread</v>
      </c>
      <c r="J50" s="92" t="str">
        <f>IF(ISBLANK(Games!B50), "",IF(Games!K50="Y", Games!B50, Games!E50))</f>
        <v>Rice</v>
      </c>
      <c r="K50" s="92" t="str">
        <f>Games!I50</f>
        <v>Tulane</v>
      </c>
      <c r="L50" s="92" t="n">
        <f>IF(ISBLANK(Games!G50), "",Games!G50)</f>
        <v>11.5</v>
      </c>
      <c r="M50" s="92"/>
      <c r="N50" s="110" t="n">
        <f>IF(ISBLANK('Performance vs Market'!$Q50), "", 1)</f>
        <v>1</v>
      </c>
      <c r="O50" s="110" t="n">
        <f>IF(ISBLANK('Performance vs Market'!$S50), "", 1)</f>
        <v>1</v>
      </c>
      <c r="P50" s="95"/>
      <c r="Q50" s="95" t="n">
        <v>-410.0</v>
      </c>
      <c r="R50" s="95" t="n">
        <f>IF(ISBLANK('Performance vs Market'!$Q50), "",IF('Performance vs Market'!$F50='Performance vs Market'!$G50, 'Performance vs Market'!$Q50, ""))</f>
        <v>-410</v>
      </c>
      <c r="S50" s="95" t="n">
        <v>-115.0</v>
      </c>
      <c r="T50" s="95"/>
      <c r="U50" s="111" t="n">
        <f>IF(ISBLANK('Performance vs Market'!$Q50), "",N50+IF(Q50&lt;0, (N50/(Q50/-100)), N50*(Q50/100)))</f>
        <v>1.243902439</v>
      </c>
      <c r="V50" s="112" t="n">
        <f>IFERROR(IF(ISBLANK('Performance vs Market'!$R50), "",N50+IF(R50&lt;0, (N50/(R50/-100)), N50*(R50/100))),"")</f>
        <v>1.243902439</v>
      </c>
      <c r="W50" s="111" t="n">
        <f t="shared" si="1"/>
        <v>0.243902439</v>
      </c>
      <c r="X50" s="112" t="n">
        <f t="shared" si="2"/>
        <v>0.243902439</v>
      </c>
      <c r="Y50" s="111" t="n">
        <f>IF(ISBLANK('Performance vs Market'!$S50), "",O50+IF(S50&lt;0, (O50/(S50/-100)), O50*(S50/100)))</f>
        <v>1.869565217</v>
      </c>
      <c r="Z50" s="111" t="n">
        <f t="shared" si="3"/>
        <v>0.8695652174</v>
      </c>
      <c r="AA50" s="96" t="n">
        <f t="shared" si="4"/>
        <v>0</v>
      </c>
      <c r="AB50" s="96" t="n">
        <f t="shared" si="5"/>
        <v>0</v>
      </c>
      <c r="AC50" s="113" t="str">
        <f>IF('Prediction Log'!$W69="Y", "W", IF('Prediction Log'!$W69="N","L",""))</f>
        <v>W</v>
      </c>
      <c r="AD50" s="114" t="str">
        <f>IF('Prediction Log'!$Y69="Y", "W", IF('Prediction Log'!$Y69="N","L",""))</f>
        <v>W</v>
      </c>
      <c r="AE50" s="115" t="n">
        <f>IF(ISBLANK('Performance vs Market'!$Q50), "",IF(AC50="W", W50, IF(AC50="L",-N50, "")))</f>
        <v>0.243902439</v>
      </c>
      <c r="AF50" s="116" t="n">
        <f>IFERROR((IF(ISERR('Performance vs Market'!$V50), "",IF(AD50="W", X50, IF(AD50="L",-N50, "")))), "")</f>
        <v>0.243902439</v>
      </c>
      <c r="AG50" s="113" t="str">
        <f>IF('Prediction Log'!$X69="Y", "W", IF('Prediction Log'!$X69="N", "L", ""))</f>
        <v>W</v>
      </c>
      <c r="AH50" s="115" t="n">
        <f>IF(ISBLANK('Performance vs Market'!$S50), "",IF(AG50="W", Z50, IF(AG50="L",-O50, "")))</f>
        <v>0.8695652174</v>
      </c>
      <c r="AI50" s="117"/>
      <c r="AJ50" s="15" t="str">
        <f t="shared" si="6"/>
        <v/>
      </c>
      <c r="AK50" s="118" t="n">
        <f>IF(ISERROR('Performance vs Market'!$AE50+'Performance vs Market'!$AH50+'Performance vs Market'!$AJ50), "", 'Performance vs Market'!$AE50+'Performance vs Market'!$AH50+'Performance vs Market'!$AJ50)</f>
        <v>1.113467656</v>
      </c>
      <c r="AL50" s="119" t="n">
        <f>IF(ISERROR('Performance vs Market'!$AF50+'Performance vs Market'!$AH50+'Performance vs Market'!$AJ50), "", 'Performance vs Market'!$AF50+'Performance vs Market'!$AH50+'Performance vs Market'!$AJ50)</f>
        <v>1.113467656</v>
      </c>
    </row>
    <row r="51" ht="14.25" customHeight="1">
      <c r="A51" s="92" t="n">
        <f>Games!A51</f>
        <v>9</v>
      </c>
      <c r="B51" s="92" t="str">
        <f>IF('Prediction Log'!B70=0, "",'Prediction Log'!B70)</f>
        <v>Colorado State</v>
      </c>
      <c r="C51" s="92" t="str">
        <f>IF('Prediction Log'!C70=0, "",'Prediction Log'!C70)</f>
        <v>Air Force</v>
      </c>
      <c r="D51" s="92" t="n">
        <f>IF('Prediction Log'!D70=0, "",'Prediction Log'!D70)</f>
        <v>11.5</v>
      </c>
      <c r="E51" s="92" t="n">
        <f>IF('Prediction Log'!E70=0, "",'Prediction Log'!E70)</f>
        <v>19.1</v>
      </c>
      <c r="F51" s="92" t="str">
        <f>IF('Prediction Log'!I70=0, "",'Prediction Log'!I70)</f>
        <v>Air Force</v>
      </c>
      <c r="G51" s="70" t="str">
        <f>IF(ISBLANK(Games!B51), "",'Prediction Log'!$J70)</f>
        <v>Air Force</v>
      </c>
      <c r="H51" s="93" t="n">
        <f>'Prediction Log'!$K70</f>
        <v>0.996376</v>
      </c>
      <c r="I51" s="92" t="str">
        <f>IF(ISBLANK(Games!M51), "",IF(AND(Games!M51="",Games!N51=""),"",IF(ISTEXT(Games!N51), "Side",Games!M51)))</f>
        <v>Spread</v>
      </c>
      <c r="J51" s="92" t="str">
        <f>IF(ISBLANK(Games!B51), "",IF(Games!K51="Y", Games!B51, Games!E51))</f>
        <v>Air Force</v>
      </c>
      <c r="K51" s="92" t="str">
        <f>Games!I51</f>
        <v>Air Force</v>
      </c>
      <c r="L51" s="92" t="n">
        <f>IF(ISBLANK(Games!G51), "",Games!G51)</f>
        <v>11.5</v>
      </c>
      <c r="M51" s="92"/>
      <c r="N51" s="110" t="n">
        <f>IF(ISBLANK('Performance vs Market'!$Q51), "", 1)</f>
        <v>1</v>
      </c>
      <c r="O51" s="110" t="n">
        <f>IF(ISBLANK('Performance vs Market'!$S51), "", 1)</f>
        <v>1</v>
      </c>
      <c r="P51" s="95"/>
      <c r="Q51" s="95" t="n">
        <v>-630.0</v>
      </c>
      <c r="R51" s="95" t="n">
        <f>IF(ISBLANK('Performance vs Market'!$Q51), "",IF('Performance vs Market'!$F51='Performance vs Market'!$G51, 'Performance vs Market'!$Q51, ""))</f>
        <v>-630</v>
      </c>
      <c r="S51" s="95" t="n">
        <v>-102.0</v>
      </c>
      <c r="T51" s="95"/>
      <c r="U51" s="111" t="n">
        <f>IF(ISBLANK('Performance vs Market'!$Q51), "",N51+IF(Q51&lt;0, (N51/(Q51/-100)), N51*(Q51/100)))</f>
        <v>1.158730159</v>
      </c>
      <c r="V51" s="112" t="n">
        <f>IFERROR(IF(ISBLANK('Performance vs Market'!$R51), "",N51+IF(R51&lt;0, (N51/(R51/-100)), N51*(R51/100))),"")</f>
        <v>1.158730159</v>
      </c>
      <c r="W51" s="111" t="n">
        <f t="shared" si="1"/>
        <v>0.1587301587</v>
      </c>
      <c r="X51" s="112" t="n">
        <f t="shared" si="2"/>
        <v>0.1587301587</v>
      </c>
      <c r="Y51" s="111" t="n">
        <f>IF(ISBLANK('Performance vs Market'!$S51), "",O51+IF(S51&lt;0, (O51/(S51/-100)), O51*(S51/100)))</f>
        <v>1.980392157</v>
      </c>
      <c r="Z51" s="111" t="n">
        <f t="shared" si="3"/>
        <v>0.9803921569</v>
      </c>
      <c r="AA51" s="96" t="n">
        <f t="shared" si="4"/>
        <v>0</v>
      </c>
      <c r="AB51" s="96" t="n">
        <f t="shared" si="5"/>
        <v>0</v>
      </c>
      <c r="AC51" s="113" t="str">
        <f>IF('Prediction Log'!$W70="Y", "W", IF('Prediction Log'!$W70="N","L",""))</f>
        <v>W</v>
      </c>
      <c r="AD51" s="114" t="str">
        <f>IF('Prediction Log'!$Y70="Y", "W", IF('Prediction Log'!$Y70="N","L",""))</f>
        <v>W</v>
      </c>
      <c r="AE51" s="115" t="n">
        <f>IF(ISBLANK('Performance vs Market'!$Q51), "",IF(AC51="W", W51, IF(AC51="L",-N51, "")))</f>
        <v>0.1587301587</v>
      </c>
      <c r="AF51" s="116" t="n">
        <f>IFERROR((IF(ISERR('Performance vs Market'!$V51), "",IF(AD51="W", X51, IF(AD51="L",-N51, "")))), "")</f>
        <v>0.1587301587</v>
      </c>
      <c r="AG51" s="113" t="str">
        <f>IF('Prediction Log'!$X70="Y", "W", IF('Prediction Log'!$X70="N", "L", ""))</f>
        <v>W</v>
      </c>
      <c r="AH51" s="115" t="n">
        <f>IF(ISBLANK('Performance vs Market'!$S51), "",IF(AG51="W", Z51, IF(AG51="L",-O51, "")))</f>
        <v>0.9803921569</v>
      </c>
      <c r="AI51" s="117"/>
      <c r="AJ51" s="15" t="str">
        <f t="shared" si="6"/>
        <v/>
      </c>
      <c r="AK51" s="118" t="n">
        <f>IF(ISERROR('Performance vs Market'!$AE51+'Performance vs Market'!$AH51+'Performance vs Market'!$AJ51), "", 'Performance vs Market'!$AE51+'Performance vs Market'!$AH51+'Performance vs Market'!$AJ51)</f>
        <v>1.139122316</v>
      </c>
      <c r="AL51" s="119" t="n">
        <f>IF(ISERROR('Performance vs Market'!$AF51+'Performance vs Market'!$AH51+'Performance vs Market'!$AJ51), "", 'Performance vs Market'!$AF51+'Performance vs Market'!$AH51+'Performance vs Market'!$AJ51)</f>
        <v>1.139122316</v>
      </c>
    </row>
    <row r="52" ht="14.25" customHeight="1">
      <c r="A52" s="92" t="n">
        <f>Games!A52</f>
        <v>9</v>
      </c>
      <c r="B52" s="92" t="str">
        <f>IF('Prediction Log'!B71=0, "",'Prediction Log'!B71)</f>
        <v>Wisconsin</v>
      </c>
      <c r="C52" s="92" t="str">
        <f>IF('Prediction Log'!C71=0, "",'Prediction Log'!C71)</f>
        <v>Ohio State</v>
      </c>
      <c r="D52" s="92" t="n">
        <f>IF('Prediction Log'!D71=0, "",'Prediction Log'!D71)</f>
        <v>14.5</v>
      </c>
      <c r="E52" s="92" t="n">
        <f>IF('Prediction Log'!E71=0, "",'Prediction Log'!E71)</f>
        <v>20.6</v>
      </c>
      <c r="F52" s="92" t="str">
        <f>IF('Prediction Log'!I71=0, "",'Prediction Log'!I71)</f>
        <v>Ohio State</v>
      </c>
      <c r="G52" s="70" t="str">
        <f>IF(ISBLANK(Games!B52), "",'Prediction Log'!$J71)</f>
        <v>Ohio State</v>
      </c>
      <c r="H52" s="93" t="n">
        <f>'Prediction Log'!$K71</f>
        <v>0.995493</v>
      </c>
      <c r="I52" s="92" t="str">
        <f>IF(ISBLANK(Games!M52), "",IF(AND(Games!M52="",Games!N52=""),"",IF(ISTEXT(Games!N52), "Side",Games!M52)))</f>
        <v/>
      </c>
      <c r="J52" s="92" t="str">
        <f>IF(ISBLANK(Games!B52), "",IF(Games!K52="Y", Games!B52, Games!E52))</f>
        <v>Ohio State</v>
      </c>
      <c r="K52" s="92" t="str">
        <f>Games!I52</f>
        <v>Ohio State</v>
      </c>
      <c r="L52" s="92" t="n">
        <f>IF(ISBLANK(Games!G52), "",Games!G52)</f>
        <v>14.5</v>
      </c>
      <c r="M52" s="92"/>
      <c r="N52" s="110" t="n">
        <f>IF(ISBLANK('Performance vs Market'!$Q52), "", 1)</f>
        <v>1</v>
      </c>
      <c r="O52" s="110" t="n">
        <f>IF(ISBLANK('Performance vs Market'!$S52), "", 1)</f>
        <v>1</v>
      </c>
      <c r="P52" s="95"/>
      <c r="Q52" s="95" t="n">
        <v>-710.0</v>
      </c>
      <c r="R52" s="95" t="n">
        <f>IF(ISBLANK('Performance vs Market'!$Q52), "",IF('Performance vs Market'!$F52='Performance vs Market'!$G52, 'Performance vs Market'!$Q52, ""))</f>
        <v>-710</v>
      </c>
      <c r="S52" s="95" t="n">
        <v>-115.0</v>
      </c>
      <c r="T52" s="95"/>
      <c r="U52" s="111" t="n">
        <f>IF(ISBLANK('Performance vs Market'!$Q52), "",N52+IF(Q52&lt;0, (N52/(Q52/-100)), N52*(Q52/100)))</f>
        <v>1.14084507</v>
      </c>
      <c r="V52" s="112" t="n">
        <f>IFERROR(IF(ISBLANK('Performance vs Market'!$R52), "",N52+IF(R52&lt;0, (N52/(R52/-100)), N52*(R52/100))),"")</f>
        <v>1.14084507</v>
      </c>
      <c r="W52" s="111" t="n">
        <f t="shared" si="1"/>
        <v>0.1408450704</v>
      </c>
      <c r="X52" s="112" t="n">
        <f t="shared" si="2"/>
        <v>0.1408450704</v>
      </c>
      <c r="Y52" s="111" t="n">
        <f>IF(ISBLANK('Performance vs Market'!$S52), "",O52+IF(S52&lt;0, (O52/(S52/-100)), O52*(S52/100)))</f>
        <v>1.869565217</v>
      </c>
      <c r="Z52" s="111" t="n">
        <f t="shared" si="3"/>
        <v>0.8695652174</v>
      </c>
      <c r="AA52" s="96" t="n">
        <f t="shared" si="4"/>
        <v>0</v>
      </c>
      <c r="AB52" s="96" t="n">
        <f t="shared" si="5"/>
        <v>0</v>
      </c>
      <c r="AC52" s="113" t="str">
        <f>IF('Prediction Log'!$W71="Y", "W", IF('Prediction Log'!$W71="N","L",""))</f>
        <v>W</v>
      </c>
      <c r="AD52" s="114" t="str">
        <f>IF('Prediction Log'!$Y71="Y", "W", IF('Prediction Log'!$Y71="N","L",""))</f>
        <v>W</v>
      </c>
      <c r="AE52" s="115" t="n">
        <f>IF(ISBLANK('Performance vs Market'!$Q52), "",IF(AC52="W", W52, IF(AC52="L",-N52, "")))</f>
        <v>0.1408450704</v>
      </c>
      <c r="AF52" s="116" t="n">
        <f>IFERROR((IF(ISERR('Performance vs Market'!$V52), "",IF(AD52="W", X52, IF(AD52="L",-N52, "")))), "")</f>
        <v>0.1408450704</v>
      </c>
      <c r="AG52" s="113" t="str">
        <f>IF('Prediction Log'!$X71="Y", "W", IF('Prediction Log'!$X71="N", "L", ""))</f>
        <v>L</v>
      </c>
      <c r="AH52" s="115" t="n">
        <f>IF(ISBLANK('Performance vs Market'!$S52), "",IF(AG52="W", Z52, IF(AG52="L",-O52, "")))</f>
        <v>-1</v>
      </c>
      <c r="AI52" s="117"/>
      <c r="AJ52" s="15" t="str">
        <f t="shared" si="6"/>
        <v/>
      </c>
      <c r="AK52" s="118" t="n">
        <f>IF(ISERROR('Performance vs Market'!$AE52+'Performance vs Market'!$AH52+'Performance vs Market'!$AJ52), "", 'Performance vs Market'!$AE52+'Performance vs Market'!$AH52+'Performance vs Market'!$AJ52)</f>
        <v>-0.8591549296</v>
      </c>
      <c r="AL52" s="119" t="n">
        <f>IF(ISERROR('Performance vs Market'!$AF52+'Performance vs Market'!$AH52+'Performance vs Market'!$AJ52), "", 'Performance vs Market'!$AF52+'Performance vs Market'!$AH52+'Performance vs Market'!$AJ52)</f>
        <v>-0.8591549296</v>
      </c>
    </row>
    <row r="53" ht="14.25" customHeight="1">
      <c r="A53" s="92" t="n">
        <f>Games!A53</f>
        <v>9</v>
      </c>
      <c r="B53" s="92" t="str">
        <f>IF('Prediction Log'!B72=0, "",'Prediction Log'!B72)</f>
        <v>Ole Miss</v>
      </c>
      <c r="C53" s="92" t="str">
        <f>IF('Prediction Log'!C72=0, "",'Prediction Log'!C72)</f>
        <v>Vanderbilt</v>
      </c>
      <c r="D53" s="92" t="n">
        <f>IF('Prediction Log'!D72=0, "",'Prediction Log'!D72)</f>
        <v>-25.5</v>
      </c>
      <c r="E53" s="92" t="n">
        <f>IF('Prediction Log'!E72=0, "",'Prediction Log'!E72)</f>
        <v>-21.6</v>
      </c>
      <c r="F53" s="92" t="str">
        <f>IF('Prediction Log'!I72=0, "",'Prediction Log'!I72)</f>
        <v>Ole Miss</v>
      </c>
      <c r="G53" s="70" t="str">
        <f>IF(ISBLANK(Games!B53), "",'Prediction Log'!$J72)</f>
        <v>Ole Miss</v>
      </c>
      <c r="H53" s="93" t="n">
        <f>'Prediction Log'!$K72</f>
        <v>0.994347</v>
      </c>
      <c r="I53" s="92" t="str">
        <f>IF(ISBLANK(Games!M53), "",IF(AND(Games!M53="",Games!N53=""),"",IF(ISTEXT(Games!N53), "Side",Games!M53)))</f>
        <v/>
      </c>
      <c r="J53" s="92" t="str">
        <f>IF(ISBLANK(Games!B53), "",IF(Games!K53="Y", Games!B53, Games!E53))</f>
        <v>Vanderbilt</v>
      </c>
      <c r="K53" s="92" t="str">
        <f>Games!I53</f>
        <v>Ole Miss</v>
      </c>
      <c r="L53" s="92" t="n">
        <f>IF(ISBLANK(Games!G53), "",Games!G53)</f>
        <v>-25.5</v>
      </c>
      <c r="M53" s="92"/>
      <c r="N53" s="110" t="n">
        <f>IF(ISBLANK('Performance vs Market'!$Q53), "", 1)</f>
        <v>1</v>
      </c>
      <c r="O53" s="110" t="n">
        <f>IF(ISBLANK('Performance vs Market'!$S53), "", 1)</f>
        <v>1</v>
      </c>
      <c r="P53" s="95"/>
      <c r="Q53" s="95" t="n">
        <v>-2800.0</v>
      </c>
      <c r="R53" s="95" t="n">
        <f>IF(ISBLANK('Performance vs Market'!$Q53), "",IF('Performance vs Market'!$F53='Performance vs Market'!$G53, 'Performance vs Market'!$Q53, ""))</f>
        <v>-2800</v>
      </c>
      <c r="S53" s="95" t="n">
        <v>-110.0</v>
      </c>
      <c r="T53" s="95"/>
      <c r="U53" s="111" t="n">
        <f>IF(ISBLANK('Performance vs Market'!$Q53), "",N53+IF(Q53&lt;0, (N53/(Q53/-100)), N53*(Q53/100)))</f>
        <v>1.035714286</v>
      </c>
      <c r="V53" s="112" t="n">
        <f>IFERROR(IF(ISBLANK('Performance vs Market'!$R53), "",N53+IF(R53&lt;0, (N53/(R53/-100)), N53*(R53/100))),"")</f>
        <v>1.035714286</v>
      </c>
      <c r="W53" s="111" t="n">
        <f t="shared" si="1"/>
        <v>0.03571428571</v>
      </c>
      <c r="X53" s="112" t="n">
        <f t="shared" si="2"/>
        <v>0.03571428571</v>
      </c>
      <c r="Y53" s="111" t="n">
        <f>IF(ISBLANK('Performance vs Market'!$S53), "",O53+IF(S53&lt;0, (O53/(S53/-100)), O53*(S53/100)))</f>
        <v>1.909090909</v>
      </c>
      <c r="Z53" s="111" t="n">
        <f t="shared" si="3"/>
        <v>0.9090909091</v>
      </c>
      <c r="AA53" s="96" t="n">
        <f t="shared" si="4"/>
        <v>0</v>
      </c>
      <c r="AB53" s="96" t="n">
        <f t="shared" si="5"/>
        <v>0</v>
      </c>
      <c r="AC53" s="113" t="str">
        <f>IF('Prediction Log'!$W72="Y", "W", IF('Prediction Log'!$W72="N","L",""))</f>
        <v>W</v>
      </c>
      <c r="AD53" s="114" t="str">
        <f>IF('Prediction Log'!$Y72="Y", "W", IF('Prediction Log'!$Y72="N","L",""))</f>
        <v>W</v>
      </c>
      <c r="AE53" s="115" t="n">
        <f>IF(ISBLANK('Performance vs Market'!$Q53), "",IF(AC53="W", W53, IF(AC53="L",-N53, "")))</f>
        <v>0.03571428571</v>
      </c>
      <c r="AF53" s="116" t="n">
        <f>IFERROR((IF(ISERR('Performance vs Market'!$V53), "",IF(AD53="W", X53, IF(AD53="L",-N53, "")))), "")</f>
        <v>0.03571428571</v>
      </c>
      <c r="AG53" s="113" t="str">
        <f>IF('Prediction Log'!$X72="Y", "W", IF('Prediction Log'!$X72="N", "L", ""))</f>
        <v>L</v>
      </c>
      <c r="AH53" s="115" t="n">
        <f>IF(ISBLANK('Performance vs Market'!$S53), "",IF(AG53="W", Z53, IF(AG53="L",-O53, "")))</f>
        <v>-1</v>
      </c>
      <c r="AI53" s="117"/>
      <c r="AJ53" s="15" t="str">
        <f t="shared" si="6"/>
        <v/>
      </c>
      <c r="AK53" s="118" t="n">
        <f>IF(ISERROR('Performance vs Market'!$AE53+'Performance vs Market'!$AH53+'Performance vs Market'!$AJ53), "", 'Performance vs Market'!$AE53+'Performance vs Market'!$AH53+'Performance vs Market'!$AJ53)</f>
        <v>-0.9642857143</v>
      </c>
      <c r="AL53" s="119" t="n">
        <f>IF(ISERROR('Performance vs Market'!$AF53+'Performance vs Market'!$AH53+'Performance vs Market'!$AJ53), "", 'Performance vs Market'!$AF53+'Performance vs Market'!$AH53+'Performance vs Market'!$AJ53)</f>
        <v>-0.9642857143</v>
      </c>
    </row>
    <row r="54" ht="14.25" customHeight="1">
      <c r="A54" s="92" t="n">
        <f>Games!A54</f>
        <v>9</v>
      </c>
      <c r="B54" s="92" t="str">
        <f>IF('Prediction Log'!B73=0, "",'Prediction Log'!B73)</f>
        <v>UCLA</v>
      </c>
      <c r="C54" s="92" t="str">
        <f>IF('Prediction Log'!C73=0, "",'Prediction Log'!C73)</f>
        <v>Colorado</v>
      </c>
      <c r="D54" s="92" t="n">
        <f>IF('Prediction Log'!D73=0, "",'Prediction Log'!D73)</f>
        <v>-17.5</v>
      </c>
      <c r="E54" s="92" t="n">
        <f>IF('Prediction Log'!E73=0, "",'Prediction Log'!E73)</f>
        <v>-19.3</v>
      </c>
      <c r="F54" s="92" t="str">
        <f>IF('Prediction Log'!I73=0, "",'Prediction Log'!I73)</f>
        <v>UCLA</v>
      </c>
      <c r="G54" s="70" t="str">
        <f>IF(ISBLANK(Games!B54), "",'Prediction Log'!$J73)</f>
        <v>UCLA</v>
      </c>
      <c r="H54" s="93" t="n">
        <f>'Prediction Log'!$K73</f>
        <v>0.978315</v>
      </c>
      <c r="I54" s="92" t="str">
        <f>IF(ISBLANK(Games!M54), "",IF(AND(Games!M54="",Games!N54=""),"",IF(ISTEXT(Games!N54), "Side",Games!M54)))</f>
        <v/>
      </c>
      <c r="J54" s="92" t="str">
        <f>IF(ISBLANK(Games!B54), "",IF(Games!K54="Y", Games!B54, Games!E54))</f>
        <v>UCLA</v>
      </c>
      <c r="K54" s="92" t="str">
        <f>Games!I54</f>
        <v>UCLA</v>
      </c>
      <c r="L54" s="92" t="n">
        <f>IF(ISBLANK(Games!G54), "",Games!G54)</f>
        <v>-17.5</v>
      </c>
      <c r="M54" s="92"/>
      <c r="N54" s="110" t="n">
        <f>IF(ISBLANK('Performance vs Market'!$Q54), "", 1)</f>
        <v>1</v>
      </c>
      <c r="O54" s="110" t="n">
        <f>IF(ISBLANK('Performance vs Market'!$S54), "", 1)</f>
        <v>1</v>
      </c>
      <c r="P54" s="95"/>
      <c r="Q54" s="95" t="n">
        <v>-720.0</v>
      </c>
      <c r="R54" s="95" t="n">
        <f>IF(ISBLANK('Performance vs Market'!$Q54), "",IF('Performance vs Market'!$F54='Performance vs Market'!$G54, 'Performance vs Market'!$Q54, ""))</f>
        <v>-720</v>
      </c>
      <c r="S54" s="95" t="n">
        <v>-110.0</v>
      </c>
      <c r="T54" s="95"/>
      <c r="U54" s="111" t="n">
        <f>IF(ISBLANK('Performance vs Market'!$Q54), "",N54+IF(Q54&lt;0, (N54/(Q54/-100)), N54*(Q54/100)))</f>
        <v>1.138888889</v>
      </c>
      <c r="V54" s="112" t="n">
        <f>IFERROR(IF(ISBLANK('Performance vs Market'!$R54), "",N54+IF(R54&lt;0, (N54/(R54/-100)), N54*(R54/100))),"")</f>
        <v>1.138888889</v>
      </c>
      <c r="W54" s="111" t="n">
        <f t="shared" si="1"/>
        <v>0.1388888889</v>
      </c>
      <c r="X54" s="112" t="n">
        <f t="shared" si="2"/>
        <v>0.1388888889</v>
      </c>
      <c r="Y54" s="111" t="n">
        <f>IF(ISBLANK('Performance vs Market'!$S54), "",O54+IF(S54&lt;0, (O54/(S54/-100)), O54*(S54/100)))</f>
        <v>1.909090909</v>
      </c>
      <c r="Z54" s="111" t="n">
        <f t="shared" si="3"/>
        <v>0.9090909091</v>
      </c>
      <c r="AA54" s="96" t="n">
        <f t="shared" si="4"/>
        <v>0</v>
      </c>
      <c r="AB54" s="96" t="n">
        <f t="shared" si="5"/>
        <v>0</v>
      </c>
      <c r="AC54" s="113" t="str">
        <f>IF('Prediction Log'!$W73="Y", "W", IF('Prediction Log'!$W73="N","L",""))</f>
        <v>W</v>
      </c>
      <c r="AD54" s="114" t="str">
        <f>IF('Prediction Log'!$Y73="Y", "W", IF('Prediction Log'!$Y73="N","L",""))</f>
        <v>W</v>
      </c>
      <c r="AE54" s="115" t="n">
        <f>IF(ISBLANK('Performance vs Market'!$Q54), "",IF(AC54="W", W54, IF(AC54="L",-N54, "")))</f>
        <v>0.1388888889</v>
      </c>
      <c r="AF54" s="116" t="n">
        <f>IFERROR((IF(ISERR('Performance vs Market'!$V54), "",IF(AD54="W", X54, IF(AD54="L",-N54, "")))), "")</f>
        <v>0.1388888889</v>
      </c>
      <c r="AG54" s="113" t="str">
        <f>IF('Prediction Log'!$X73="Y", "W", IF('Prediction Log'!$X73="N", "L", ""))</f>
        <v>L</v>
      </c>
      <c r="AH54" s="115" t="n">
        <f>IF(ISBLANK('Performance vs Market'!$S54), "",IF(AG54="W", Z54, IF(AG54="L",-O54, "")))</f>
        <v>-1</v>
      </c>
      <c r="AI54" s="117"/>
      <c r="AJ54" s="15" t="str">
        <f t="shared" si="6"/>
        <v/>
      </c>
      <c r="AK54" s="118" t="n">
        <f>IF(ISERROR('Performance vs Market'!$AE54+'Performance vs Market'!$AH54+'Performance vs Market'!$AJ54), "", 'Performance vs Market'!$AE54+'Performance vs Market'!$AH54+'Performance vs Market'!$AJ54)</f>
        <v>-0.8611111111</v>
      </c>
      <c r="AL54" s="119" t="n">
        <f>IF(ISERROR('Performance vs Market'!$AF54+'Performance vs Market'!$AH54+'Performance vs Market'!$AJ54), "", 'Performance vs Market'!$AF54+'Performance vs Market'!$AH54+'Performance vs Market'!$AJ54)</f>
        <v>-0.8611111111</v>
      </c>
    </row>
    <row r="55" ht="14.25" customHeight="1">
      <c r="A55" s="92" t="n">
        <f>Games!A55</f>
        <v>9</v>
      </c>
      <c r="B55" s="92" t="str">
        <f>IF('Prediction Log'!B74=0, "",'Prediction Log'!B74)</f>
        <v>Georgia Southern</v>
      </c>
      <c r="C55" s="92" t="str">
        <f>IF('Prediction Log'!C74=0, "",'Prediction Log'!C74)</f>
        <v>Georgia State</v>
      </c>
      <c r="D55" s="92" t="str">
        <f>IF('Prediction Log'!D74=0, "",'Prediction Log'!D74)</f>
        <v/>
      </c>
      <c r="E55" s="92" t="n">
        <f>IF('Prediction Log'!E74=0, "",'Prediction Log'!E74)</f>
        <v>1.5</v>
      </c>
      <c r="F55" s="92" t="str">
        <f>IF('Prediction Log'!I74=0, "",'Prediction Log'!I74)</f>
        <v>Georgia State</v>
      </c>
      <c r="G55" s="70" t="str">
        <f>IF(ISBLANK(Games!B55), "",'Prediction Log'!$J74)</f>
        <v>Georgia Southern</v>
      </c>
      <c r="H55" s="93" t="n">
        <f>'Prediction Log'!$K74</f>
        <v>0.526591</v>
      </c>
      <c r="I55" s="92" t="str">
        <f>IF(ISBLANK(Games!M55), "",IF(AND(Games!M55="",Games!N55=""),"",IF(ISTEXT(Games!N55), "Side",Games!M55)))</f>
        <v/>
      </c>
      <c r="J55" s="92" t="str">
        <f>IF(ISBLANK(Games!B55), "",IF(Games!K55="Y", Games!B55, Games!E55))</f>
        <v>Georgia State</v>
      </c>
      <c r="K55" s="92" t="str">
        <f>Games!I55</f>
        <v>Georgia State</v>
      </c>
      <c r="L55" s="92" t="n">
        <f>IF(ISBLANK(Games!G55), "",Games!G55)</f>
        <v>0</v>
      </c>
      <c r="M55" s="92"/>
      <c r="N55" s="110" t="str">
        <f>IF(ISBLANK('Performance vs Market'!$Q55), "", 1)</f>
        <v/>
      </c>
      <c r="O55" s="110" t="str">
        <f>IF(ISBLANK('Performance vs Market'!$S55), "", 1)</f>
        <v/>
      </c>
      <c r="P55" s="95"/>
      <c r="Q55" s="95"/>
      <c r="R55" s="95" t="str">
        <f>IF(ISBLANK('Performance vs Market'!$Q55), "",IF('Performance vs Market'!$F55='Performance vs Market'!$G55, 'Performance vs Market'!$Q55, ""))</f>
        <v/>
      </c>
      <c r="S55" s="95"/>
      <c r="T55" s="95"/>
      <c r="U55" s="111" t="str">
        <f>IF(ISBLANK('Performance vs Market'!$Q55), "",N55+IF(Q55&lt;0, (N55/(Q55/-100)), N55*(Q55/100)))</f>
        <v/>
      </c>
      <c r="V55" s="112" t="n">
        <f>IFERROR(IF(ISBLANK('Performance vs Market'!$R55), "",N55+IF(R55&lt;0, (N55/(R55/-100)), N55*(R55/100))),"")</f>
        <v>0</v>
      </c>
      <c r="W55" s="111" t="n">
        <f t="shared" si="1"/>
        <v>0</v>
      </c>
      <c r="X55" s="112" t="n">
        <f t="shared" si="2"/>
        <v>0</v>
      </c>
      <c r="Y55" s="111" t="str">
        <f>IF(ISBLANK('Performance vs Market'!$S55), "",O55+IF(S55&lt;0, (O55/(S55/-100)), O55*(S55/100)))</f>
        <v/>
      </c>
      <c r="Z55" s="111" t="n">
        <f t="shared" si="3"/>
        <v>0</v>
      </c>
      <c r="AA55" s="96" t="n">
        <f t="shared" si="4"/>
        <v>0</v>
      </c>
      <c r="AB55" s="96" t="n">
        <f t="shared" si="5"/>
        <v>0</v>
      </c>
      <c r="AC55" s="113" t="str">
        <f>IF('Prediction Log'!$W74="Y", "W", IF('Prediction Log'!$W74="N","L",""))</f>
        <v>L</v>
      </c>
      <c r="AD55" s="114" t="str">
        <f>IF('Prediction Log'!$Y74="Y", "W", IF('Prediction Log'!$Y74="N","L",""))</f>
        <v>W</v>
      </c>
      <c r="AE55" s="115" t="str">
        <f>IF(ISBLANK('Performance vs Market'!$Q55), "",IF(AC55="W", W55, IF(AC55="L",-N55, "")))</f>
        <v/>
      </c>
      <c r="AF55" s="116" t="n">
        <f>IFERROR((IF(ISERR('Performance vs Market'!$V55), "",IF(AD55="W", X55, IF(AD55="L",-N55, "")))), "")</f>
        <v>0</v>
      </c>
      <c r="AG55" s="113" t="str">
        <f>IF('Prediction Log'!$X74="Y", "W", IF('Prediction Log'!$X74="N", "L", ""))</f>
        <v>L</v>
      </c>
      <c r="AH55" s="115" t="str">
        <f>IF(ISBLANK('Performance vs Market'!$S55), "",IF(AG55="W", Z55, IF(AG55="L",-O55, "")))</f>
        <v/>
      </c>
      <c r="AI55" s="117"/>
      <c r="AJ55" s="15" t="str">
        <f t="shared" si="6"/>
        <v/>
      </c>
      <c r="AK55" s="118" t="n">
        <f>IF(ISERROR('Performance vs Market'!$AE55+'Performance vs Market'!$AH55+'Performance vs Market'!$AJ55), "", 'Performance vs Market'!$AE55+'Performance vs Market'!$AH55+'Performance vs Market'!$AJ55)</f>
        <v>0</v>
      </c>
      <c r="AL55" s="119" t="n">
        <f>IF(ISERROR('Performance vs Market'!$AF55+'Performance vs Market'!$AH55+'Performance vs Market'!$AJ55), "", 'Performance vs Market'!$AF55+'Performance vs Market'!$AH55+'Performance vs Market'!$AJ55)</f>
        <v>0</v>
      </c>
    </row>
    <row r="56" ht="14.25" customHeight="1">
      <c r="A56" s="92" t="n">
        <f>Games!A56</f>
        <v>9</v>
      </c>
      <c r="B56" s="92" t="str">
        <f>IF('Prediction Log'!B75=0, "",'Prediction Log'!B75)</f>
        <v>Charlotte</v>
      </c>
      <c r="C56" s="92" t="str">
        <f>IF('Prediction Log'!C75=0, "",'Prediction Log'!C75)</f>
        <v>Florida Atlantic</v>
      </c>
      <c r="D56" s="92" t="n">
        <f>IF('Prediction Log'!D75=0, "",'Prediction Log'!D75)</f>
        <v>3.5</v>
      </c>
      <c r="E56" s="92" t="n">
        <f>IF('Prediction Log'!E75=0, "",'Prediction Log'!E75)</f>
        <v>7.9</v>
      </c>
      <c r="F56" s="92" t="str">
        <f>IF('Prediction Log'!I75=0, "",'Prediction Log'!I75)</f>
        <v>Florida Atlantic</v>
      </c>
      <c r="G56" s="70" t="str">
        <f>IF(ISBLANK(Games!B56), "",'Prediction Log'!$J75)</f>
        <v>Florida Atlantic</v>
      </c>
      <c r="H56" s="93" t="n">
        <f>'Prediction Log'!$K75</f>
        <v>0.845278</v>
      </c>
      <c r="I56" s="92" t="str">
        <f>IF(ISBLANK(Games!M56), "",IF(AND(Games!M56="",Games!N56=""),"",IF(ISTEXT(Games!N56), "Side",Games!M56)))</f>
        <v/>
      </c>
      <c r="J56" s="92" t="str">
        <f>IF(ISBLANK(Games!B56), "",IF(Games!K56="Y", Games!B56, Games!E56))</f>
        <v>Florida Atlantic</v>
      </c>
      <c r="K56" s="92" t="str">
        <f>Games!I56</f>
        <v>Florida Atlantic</v>
      </c>
      <c r="L56" s="92" t="n">
        <f>IF(ISBLANK(Games!G56), "",Games!G56)</f>
        <v>3.5</v>
      </c>
      <c r="M56" s="92"/>
      <c r="N56" s="110" t="str">
        <f>IF(ISBLANK('Performance vs Market'!$Q56), "", 1)</f>
        <v/>
      </c>
      <c r="O56" s="110" t="str">
        <f>IF(ISBLANK('Performance vs Market'!$S56), "", 1)</f>
        <v/>
      </c>
      <c r="P56" s="95"/>
      <c r="Q56" s="95"/>
      <c r="R56" s="95" t="str">
        <f>IF(ISBLANK('Performance vs Market'!$Q56), "",IF('Performance vs Market'!$F56='Performance vs Market'!$G56, 'Performance vs Market'!$Q56, ""))</f>
        <v/>
      </c>
      <c r="S56" s="95"/>
      <c r="T56" s="95"/>
      <c r="U56" s="111" t="str">
        <f>IF(ISBLANK('Performance vs Market'!$Q56), "",N56+IF(Q56&lt;0, (N56/(Q56/-100)), N56*(Q56/100)))</f>
        <v/>
      </c>
      <c r="V56" s="112" t="n">
        <f>IFERROR(IF(ISBLANK('Performance vs Market'!$R56), "",N56+IF(R56&lt;0, (N56/(R56/-100)), N56*(R56/100))),"")</f>
        <v>0</v>
      </c>
      <c r="W56" s="111" t="n">
        <f t="shared" si="1"/>
        <v>0</v>
      </c>
      <c r="X56" s="112" t="n">
        <f t="shared" si="2"/>
        <v>0</v>
      </c>
      <c r="Y56" s="111" t="str">
        <f>IF(ISBLANK('Performance vs Market'!$S56), "",O56+IF(S56&lt;0, (O56/(S56/-100)), O56*(S56/100)))</f>
        <v/>
      </c>
      <c r="Z56" s="111" t="n">
        <f t="shared" si="3"/>
        <v>0</v>
      </c>
      <c r="AA56" s="96" t="n">
        <f t="shared" si="4"/>
        <v>0</v>
      </c>
      <c r="AB56" s="96" t="n">
        <f t="shared" si="5"/>
        <v>0</v>
      </c>
      <c r="AC56" s="113" t="str">
        <f>IF('Prediction Log'!$W75="Y", "W", IF('Prediction Log'!$W75="N","L",""))</f>
        <v>W</v>
      </c>
      <c r="AD56" s="114" t="str">
        <f>IF('Prediction Log'!$Y75="Y", "W", IF('Prediction Log'!$Y75="N","L",""))</f>
        <v>W</v>
      </c>
      <c r="AE56" s="115" t="str">
        <f>IF(ISBLANK('Performance vs Market'!$Q56), "",IF(AC56="W", W56, IF(AC56="L",-N56, "")))</f>
        <v/>
      </c>
      <c r="AF56" s="116" t="n">
        <f>IFERROR((IF(ISERR('Performance vs Market'!$V56), "",IF(AD56="W", X56, IF(AD56="L",-N56, "")))), "")</f>
        <v>0</v>
      </c>
      <c r="AG56" s="113" t="str">
        <f>IF('Prediction Log'!$X75="Y", "W", IF('Prediction Log'!$X75="N", "L", ""))</f>
        <v>W</v>
      </c>
      <c r="AH56" s="115" t="str">
        <f>IF(ISBLANK('Performance vs Market'!$S56), "",IF(AG56="W", Z56, IF(AG56="L",-O56, "")))</f>
        <v/>
      </c>
      <c r="AI56" s="117"/>
      <c r="AJ56" s="15" t="str">
        <f t="shared" si="6"/>
        <v/>
      </c>
      <c r="AK56" s="118" t="n">
        <f>IF(ISERROR('Performance vs Market'!$AE56+'Performance vs Market'!$AH56+'Performance vs Market'!$AJ56), "", 'Performance vs Market'!$AE56+'Performance vs Market'!$AH56+'Performance vs Market'!$AJ56)</f>
        <v>0</v>
      </c>
      <c r="AL56" s="119" t="n">
        <f>IF(ISERROR('Performance vs Market'!$AF56+'Performance vs Market'!$AH56+'Performance vs Market'!$AJ56), "", 'Performance vs Market'!$AF56+'Performance vs Market'!$AH56+'Performance vs Market'!$AJ56)</f>
        <v>0</v>
      </c>
    </row>
    <row r="57" ht="14.25" customHeight="1">
      <c r="A57" s="92" t="n">
        <f>Games!A57</f>
        <v>9</v>
      </c>
      <c r="B57" s="92" t="str">
        <f>IF('Prediction Log'!B76=0, "",'Prediction Log'!B76)</f>
        <v>Penn State</v>
      </c>
      <c r="C57" s="92" t="str">
        <f>IF('Prediction Log'!C76=0, "",'Prediction Log'!C76)</f>
        <v>Indiana</v>
      </c>
      <c r="D57" s="92" t="n">
        <f>IF('Prediction Log'!D76=0, "",'Prediction Log'!D76)</f>
        <v>-32</v>
      </c>
      <c r="E57" s="92" t="n">
        <f>IF('Prediction Log'!E76=0, "",'Prediction Log'!E76)</f>
        <v>-37.9</v>
      </c>
      <c r="F57" s="92" t="str">
        <f>IF('Prediction Log'!I76=0, "",'Prediction Log'!I76)</f>
        <v>Penn State</v>
      </c>
      <c r="G57" s="70" t="str">
        <f>IF(ISBLANK(Games!B57), "",'Prediction Log'!$J76)</f>
        <v>Penn State</v>
      </c>
      <c r="H57" s="93" t="n">
        <f>'Prediction Log'!$K76</f>
        <v>0.999826</v>
      </c>
      <c r="I57" s="92" t="str">
        <f>IF(ISBLANK(Games!M57), "",IF(AND(Games!M57="",Games!N57=""),"",IF(ISTEXT(Games!N57), "Side",Games!M57)))</f>
        <v/>
      </c>
      <c r="J57" s="92" t="str">
        <f>IF(ISBLANK(Games!B57), "",IF(Games!K57="Y", Games!B57, Games!E57))</f>
        <v>Penn State</v>
      </c>
      <c r="K57" s="92" t="str">
        <f>Games!I57</f>
        <v>Penn State</v>
      </c>
      <c r="L57" s="92" t="n">
        <f>IF(ISBLANK(Games!G57), "",Games!G57)</f>
        <v>-32</v>
      </c>
      <c r="M57" s="92"/>
      <c r="N57" s="110" t="n">
        <f>IF(ISBLANK('Performance vs Market'!$Q57), "", 1)</f>
        <v>1</v>
      </c>
      <c r="O57" s="110" t="n">
        <f>IF(ISBLANK('Performance vs Market'!$S57), "", 1)</f>
        <v>1</v>
      </c>
      <c r="P57" s="95"/>
      <c r="Q57" s="95" t="n">
        <v>-800.0</v>
      </c>
      <c r="R57" s="95" t="n">
        <f>IF(ISBLANK('Performance vs Market'!$Q57), "",IF('Performance vs Market'!$F57='Performance vs Market'!$G57, 'Performance vs Market'!$Q57, ""))</f>
        <v>-800</v>
      </c>
      <c r="S57" s="95" t="n">
        <v>-110.0</v>
      </c>
      <c r="T57" s="95"/>
      <c r="U57" s="111" t="n">
        <f>IF(ISBLANK('Performance vs Market'!$Q57), "",N57+IF(Q57&lt;0, (N57/(Q57/-100)), N57*(Q57/100)))</f>
        <v>1.125</v>
      </c>
      <c r="V57" s="112" t="n">
        <f>IFERROR(IF(ISBLANK('Performance vs Market'!$R57), "",N57+IF(R57&lt;0, (N57/(R57/-100)), N57*(R57/100))),"")</f>
        <v>1.125</v>
      </c>
      <c r="W57" s="111" t="n">
        <f t="shared" si="1"/>
        <v>0.125</v>
      </c>
      <c r="X57" s="112" t="n">
        <f t="shared" si="2"/>
        <v>0.125</v>
      </c>
      <c r="Y57" s="111" t="n">
        <f>IF(ISBLANK('Performance vs Market'!$S57), "",O57+IF(S57&lt;0, (O57/(S57/-100)), O57*(S57/100)))</f>
        <v>1.909090909</v>
      </c>
      <c r="Z57" s="111" t="n">
        <f t="shared" si="3"/>
        <v>0.9090909091</v>
      </c>
      <c r="AA57" s="96" t="n">
        <f t="shared" si="4"/>
        <v>0</v>
      </c>
      <c r="AB57" s="96" t="n">
        <f t="shared" si="5"/>
        <v>0</v>
      </c>
      <c r="AC57" s="113" t="str">
        <f>IF('Prediction Log'!$W76="Y", "W", IF('Prediction Log'!$W76="N","L",""))</f>
        <v>W</v>
      </c>
      <c r="AD57" s="114" t="str">
        <f>IF('Prediction Log'!$Y76="Y", "W", IF('Prediction Log'!$Y76="N","L",""))</f>
        <v>W</v>
      </c>
      <c r="AE57" s="115" t="n">
        <f>IF(ISBLANK('Performance vs Market'!$Q57), "",IF(AC57="W", W57, IF(AC57="L",-N57, "")))</f>
        <v>0.125</v>
      </c>
      <c r="AF57" s="116" t="n">
        <f>IFERROR((IF(ISERR('Performance vs Market'!$V57), "",IF(AD57="W", X57, IF(AD57="L",-N57, "")))), "")</f>
        <v>0.125</v>
      </c>
      <c r="AG57" s="113" t="str">
        <f>IF('Prediction Log'!$X76="Y", "W", IF('Prediction Log'!$X76="N", "L", ""))</f>
        <v>L</v>
      </c>
      <c r="AH57" s="115" t="n">
        <f>IF(ISBLANK('Performance vs Market'!$S57), "",IF(AG57="W", Z57, IF(AG57="L",-O57, "")))</f>
        <v>-1</v>
      </c>
      <c r="AI57" s="117"/>
      <c r="AJ57" s="15" t="str">
        <f t="shared" si="6"/>
        <v/>
      </c>
      <c r="AK57" s="118" t="n">
        <f>IF(ISERROR('Performance vs Market'!$AE57+'Performance vs Market'!$AH57+'Performance vs Market'!$AJ57), "", 'Performance vs Market'!$AE57+'Performance vs Market'!$AH57+'Performance vs Market'!$AJ57)</f>
        <v>-0.875</v>
      </c>
      <c r="AL57" s="119" t="n">
        <f>IF(ISERROR('Performance vs Market'!$AF57+'Performance vs Market'!$AH57+'Performance vs Market'!$AJ57), "", 'Performance vs Market'!$AF57+'Performance vs Market'!$AH57+'Performance vs Market'!$AJ57)</f>
        <v>-0.875</v>
      </c>
    </row>
    <row r="58" ht="14.25" customHeight="1">
      <c r="A58" s="92" t="n">
        <f>Games!A58</f>
        <v>9</v>
      </c>
      <c r="B58" s="92" t="str">
        <f>IF('Prediction Log'!B77=0, "",'Prediction Log'!B77)</f>
        <v>Army</v>
      </c>
      <c r="C58" s="92" t="str">
        <f>IF('Prediction Log'!C77=0, "",'Prediction Log'!C77)</f>
        <v>UMass</v>
      </c>
      <c r="D58" s="92" t="n">
        <f>IF('Prediction Log'!D77=0, "",'Prediction Log'!D77)</f>
        <v>-9.5</v>
      </c>
      <c r="E58" s="92" t="n">
        <f>IF('Prediction Log'!E77=0, "",'Prediction Log'!E77)</f>
        <v>-22.2</v>
      </c>
      <c r="F58" s="92" t="str">
        <f>IF('Prediction Log'!I77=0, "",'Prediction Log'!I77)</f>
        <v>Army</v>
      </c>
      <c r="G58" s="70" t="str">
        <f>IF(ISBLANK(Games!B58), "",'Prediction Log'!$J77)</f>
        <v>Army</v>
      </c>
      <c r="H58" s="93" t="n">
        <f>'Prediction Log'!$K77</f>
        <v>0.995502</v>
      </c>
      <c r="I58" s="92" t="str">
        <f>IF(ISBLANK(Games!M58), "",IF(AND(Games!M58="",Games!N58=""),"",IF(ISTEXT(Games!N58), "Side",Games!M58)))</f>
        <v/>
      </c>
      <c r="J58" s="92" t="str">
        <f>IF(ISBLANK(Games!B58), "",IF(Games!K58="Y", Games!B58, Games!E58))</f>
        <v>Army</v>
      </c>
      <c r="K58" s="92" t="str">
        <f>Games!I58</f>
        <v>Army</v>
      </c>
      <c r="L58" s="92" t="n">
        <f>IF(ISBLANK(Games!G58), "",Games!G58)</f>
        <v>-9.5</v>
      </c>
      <c r="M58" s="92"/>
      <c r="N58" s="110" t="str">
        <f>IF(ISBLANK('Performance vs Market'!$Q58), "", 1)</f>
        <v/>
      </c>
      <c r="O58" s="110" t="str">
        <f>IF(ISBLANK('Performance vs Market'!$S58), "", 1)</f>
        <v/>
      </c>
      <c r="P58" s="95"/>
      <c r="Q58" s="95"/>
      <c r="R58" s="95" t="str">
        <f>IF(ISBLANK('Performance vs Market'!$Q58), "",IF('Performance vs Market'!$F58='Performance vs Market'!$G58, 'Performance vs Market'!$Q58, ""))</f>
        <v/>
      </c>
      <c r="S58" s="95"/>
      <c r="T58" s="95"/>
      <c r="U58" s="111" t="str">
        <f>IF(ISBLANK('Performance vs Market'!$Q58), "",N58+IF(Q58&lt;0, (N58/(Q58/-100)), N58*(Q58/100)))</f>
        <v/>
      </c>
      <c r="V58" s="112" t="n">
        <f>IFERROR(IF(ISBLANK('Performance vs Market'!$R58), "",N58+IF(R58&lt;0, (N58/(R58/-100)), N58*(R58/100))),"")</f>
        <v>0</v>
      </c>
      <c r="W58" s="111" t="n">
        <f t="shared" si="1"/>
        <v>0</v>
      </c>
      <c r="X58" s="112" t="n">
        <f t="shared" si="2"/>
        <v>0</v>
      </c>
      <c r="Y58" s="111" t="str">
        <f>IF(ISBLANK('Performance vs Market'!$S58), "",O58+IF(S58&lt;0, (O58/(S58/-100)), O58*(S58/100)))</f>
        <v/>
      </c>
      <c r="Z58" s="111" t="n">
        <f t="shared" si="3"/>
        <v>0</v>
      </c>
      <c r="AA58" s="96" t="n">
        <f t="shared" si="4"/>
        <v>0</v>
      </c>
      <c r="AB58" s="96" t="n">
        <f t="shared" si="5"/>
        <v>0</v>
      </c>
      <c r="AC58" s="113" t="str">
        <f>IF('Prediction Log'!$W77="Y", "W", IF('Prediction Log'!$W77="N","L",""))</f>
        <v>L</v>
      </c>
      <c r="AD58" s="114" t="str">
        <f>IF('Prediction Log'!$Y77="Y", "W", IF('Prediction Log'!$Y77="N","L",""))</f>
        <v>L</v>
      </c>
      <c r="AE58" s="115" t="str">
        <f>IF(ISBLANK('Performance vs Market'!$Q58), "",IF(AC58="W", W58, IF(AC58="L",-N58, "")))</f>
        <v/>
      </c>
      <c r="AF58" s="116" t="n">
        <f>IFERROR((IF(ISERR('Performance vs Market'!$V58), "",IF(AD58="W", X58, IF(AD58="L",-N58, "")))), "")</f>
        <v>0</v>
      </c>
      <c r="AG58" s="113" t="str">
        <f>IF('Prediction Log'!$X77="Y", "W", IF('Prediction Log'!$X77="N", "L", ""))</f>
        <v>L</v>
      </c>
      <c r="AH58" s="115" t="str">
        <f>IF(ISBLANK('Performance vs Market'!$S58), "",IF(AG58="W", Z58, IF(AG58="L",-O58, "")))</f>
        <v/>
      </c>
      <c r="AI58" s="117"/>
      <c r="AJ58" s="15" t="str">
        <f t="shared" si="6"/>
        <v/>
      </c>
      <c r="AK58" s="118" t="n">
        <f>IF(ISERROR('Performance vs Market'!$AE58+'Performance vs Market'!$AH58+'Performance vs Market'!$AJ58), "", 'Performance vs Market'!$AE58+'Performance vs Market'!$AH58+'Performance vs Market'!$AJ58)</f>
        <v>0</v>
      </c>
      <c r="AL58" s="119" t="n">
        <f>IF(ISERROR('Performance vs Market'!$AF58+'Performance vs Market'!$AH58+'Performance vs Market'!$AJ58), "", 'Performance vs Market'!$AF58+'Performance vs Market'!$AH58+'Performance vs Market'!$AJ58)</f>
        <v>0</v>
      </c>
    </row>
    <row r="59" ht="14.25" customHeight="1">
      <c r="A59" s="92" t="n">
        <f>Games!A59</f>
        <v>9</v>
      </c>
      <c r="B59" s="92" t="str">
        <f>IF('Prediction Log'!B78=0, "",'Prediction Log'!B78)</f>
        <v>NC State</v>
      </c>
      <c r="C59" s="92" t="str">
        <f>IF('Prediction Log'!C78=0, "",'Prediction Log'!C78)</f>
        <v>Clemson</v>
      </c>
      <c r="D59" s="92" t="n">
        <f>IF('Prediction Log'!D78=0, "",'Prediction Log'!D78)</f>
        <v>9.5</v>
      </c>
      <c r="E59" s="92" t="n">
        <f>IF('Prediction Log'!E78=0, "",'Prediction Log'!E78)</f>
        <v>11.6</v>
      </c>
      <c r="F59" s="92" t="str">
        <f>IF('Prediction Log'!I78=0, "",'Prediction Log'!I78)</f>
        <v>Clemson</v>
      </c>
      <c r="G59" s="70" t="str">
        <f>IF(ISBLANK(Games!B59), "",'Prediction Log'!$J78)</f>
        <v>Clemson</v>
      </c>
      <c r="H59" s="93" t="n">
        <f>'Prediction Log'!$K78</f>
        <v>0.729651</v>
      </c>
      <c r="I59" s="92" t="str">
        <f>IF(ISBLANK(Games!M59), "",IF(AND(Games!M59="",Games!N59=""),"",IF(ISTEXT(Games!N59), "Side",Games!M59)))</f>
        <v/>
      </c>
      <c r="J59" s="92" t="str">
        <f>IF(ISBLANK(Games!B59), "",IF(Games!K59="Y", Games!B59, Games!E59))</f>
        <v>Clemson</v>
      </c>
      <c r="K59" s="92" t="str">
        <f>Games!I59</f>
        <v>Clemson</v>
      </c>
      <c r="L59" s="92" t="n">
        <f>IF(ISBLANK(Games!G59), "",Games!G59)</f>
        <v>9.5</v>
      </c>
      <c r="M59" s="92"/>
      <c r="N59" s="110" t="n">
        <f>IF(ISBLANK('Performance vs Market'!$Q59), "", 1)</f>
        <v>1</v>
      </c>
      <c r="O59" s="110" t="n">
        <f>IF(ISBLANK('Performance vs Market'!$S59), "", 1)</f>
        <v>1</v>
      </c>
      <c r="P59" s="95"/>
      <c r="Q59" s="95" t="n">
        <v>-385.0</v>
      </c>
      <c r="R59" s="95" t="n">
        <f>IF(ISBLANK('Performance vs Market'!$Q59), "",IF('Performance vs Market'!$F59='Performance vs Market'!$G59, 'Performance vs Market'!$Q59, ""))</f>
        <v>-385</v>
      </c>
      <c r="S59" s="95" t="n">
        <v>-115.0</v>
      </c>
      <c r="T59" s="95"/>
      <c r="U59" s="111" t="n">
        <f>IF(ISBLANK('Performance vs Market'!$Q59), "",N59+IF(Q59&lt;0, (N59/(Q59/-100)), N59*(Q59/100)))</f>
        <v>1.25974026</v>
      </c>
      <c r="V59" s="112" t="n">
        <f>IFERROR(IF(ISBLANK('Performance vs Market'!$R59), "",N59+IF(R59&lt;0, (N59/(R59/-100)), N59*(R59/100))),"")</f>
        <v>1.25974026</v>
      </c>
      <c r="W59" s="111" t="n">
        <f t="shared" si="1"/>
        <v>0.2597402597</v>
      </c>
      <c r="X59" s="112" t="n">
        <f t="shared" si="2"/>
        <v>0.2597402597</v>
      </c>
      <c r="Y59" s="111" t="n">
        <f>IF(ISBLANK('Performance vs Market'!$S59), "",O59+IF(S59&lt;0, (O59/(S59/-100)), O59*(S59/100)))</f>
        <v>1.869565217</v>
      </c>
      <c r="Z59" s="111" t="n">
        <f t="shared" si="3"/>
        <v>0.8695652174</v>
      </c>
      <c r="AA59" s="96" t="n">
        <f t="shared" si="4"/>
        <v>0</v>
      </c>
      <c r="AB59" s="96" t="n">
        <f t="shared" si="5"/>
        <v>0</v>
      </c>
      <c r="AC59" s="113" t="str">
        <f>IF('Prediction Log'!$W78="Y", "W", IF('Prediction Log'!$W78="N","L",""))</f>
        <v>L</v>
      </c>
      <c r="AD59" s="114" t="str">
        <f>IF('Prediction Log'!$Y78="Y", "W", IF('Prediction Log'!$Y78="N","L",""))</f>
        <v>L</v>
      </c>
      <c r="AE59" s="115" t="n">
        <f>IF(ISBLANK('Performance vs Market'!$Q59), "",IF(AC59="W", W59, IF(AC59="L",-N59, "")))</f>
        <v>-1</v>
      </c>
      <c r="AF59" s="116" t="n">
        <f>IFERROR((IF(ISERR('Performance vs Market'!$V59), "",IF(AD59="W", X59, IF(AD59="L",-N59, "")))), "")</f>
        <v>-1</v>
      </c>
      <c r="AG59" s="113" t="str">
        <f>IF('Prediction Log'!$X78="Y", "W", IF('Prediction Log'!$X78="N", "L", ""))</f>
        <v>L</v>
      </c>
      <c r="AH59" s="115" t="n">
        <f>IF(ISBLANK('Performance vs Market'!$S59), "",IF(AG59="W", Z59, IF(AG59="L",-O59, "")))</f>
        <v>-1</v>
      </c>
      <c r="AI59" s="117"/>
      <c r="AJ59" s="15" t="str">
        <f t="shared" si="6"/>
        <v/>
      </c>
      <c r="AK59" s="118" t="n">
        <f>IF(ISERROR('Performance vs Market'!$AE59+'Performance vs Market'!$AH59+'Performance vs Market'!$AJ59), "", 'Performance vs Market'!$AE59+'Performance vs Market'!$AH59+'Performance vs Market'!$AJ59)</f>
        <v>-2</v>
      </c>
      <c r="AL59" s="119" t="n">
        <f>IF(ISERROR('Performance vs Market'!$AF59+'Performance vs Market'!$AH59+'Performance vs Market'!$AJ59), "", 'Performance vs Market'!$AF59+'Performance vs Market'!$AH59+'Performance vs Market'!$AJ59)</f>
        <v>-2</v>
      </c>
    </row>
    <row r="60" ht="14.25" customHeight="1">
      <c r="A60" s="92" t="n">
        <f>Games!A60</f>
        <v>9</v>
      </c>
      <c r="B60" s="92" t="str">
        <f>IF('Prediction Log'!B79=0, "",'Prediction Log'!B79)</f>
        <v>Louisville</v>
      </c>
      <c r="C60" s="92" t="str">
        <f>IF('Prediction Log'!C79=0, "",'Prediction Log'!C79)</f>
        <v>Duke</v>
      </c>
      <c r="D60" s="92" t="n">
        <f>IF('Prediction Log'!D79=0, "",'Prediction Log'!D79)</f>
        <v>-6.5</v>
      </c>
      <c r="E60" s="92" t="n">
        <f>IF('Prediction Log'!E79=0, "",'Prediction Log'!E79)</f>
        <v>3.8</v>
      </c>
      <c r="F60" s="92" t="str">
        <f>IF('Prediction Log'!I79=0, "",'Prediction Log'!I79)</f>
        <v>Duke</v>
      </c>
      <c r="G60" s="70" t="str">
        <f>IF(ISBLANK(Games!B60), "",'Prediction Log'!$J79)</f>
        <v>Duke</v>
      </c>
      <c r="H60" s="93" t="n">
        <f>'Prediction Log'!$K79</f>
        <v>0.631518</v>
      </c>
      <c r="I60" s="92" t="str">
        <f>IF(ISBLANK(Games!M60), "",IF(AND(Games!M60="",Games!N60=""),"",IF(ISTEXT(Games!N60), "Side",Games!M60)))</f>
        <v>Side</v>
      </c>
      <c r="J60" s="92" t="str">
        <f>IF(ISBLANK(Games!B60), "",IF(Games!K60="Y", Games!B60, Games!E60))</f>
        <v>Duke</v>
      </c>
      <c r="K60" s="92" t="str">
        <f>Games!I60</f>
        <v>Duke</v>
      </c>
      <c r="L60" s="92" t="n">
        <f>IF(ISBLANK(Games!G60), "",Games!G60)</f>
        <v>-6.5</v>
      </c>
      <c r="M60" s="92"/>
      <c r="N60" s="110" t="n">
        <f>IF(ISBLANK('Performance vs Market'!$Q60), "", 1)</f>
        <v>1</v>
      </c>
      <c r="O60" s="110" t="n">
        <f>IF(ISBLANK('Performance vs Market'!$S60), "", 1)</f>
        <v>1</v>
      </c>
      <c r="P60" s="95"/>
      <c r="Q60" s="95" t="n">
        <v>188.0</v>
      </c>
      <c r="R60" s="95" t="n">
        <f>IF(ISBLANK('Performance vs Market'!$Q60), "",IF('Performance vs Market'!$F60='Performance vs Market'!$G60, 'Performance vs Market'!$Q60, ""))</f>
        <v>188</v>
      </c>
      <c r="S60" s="95" t="n">
        <v>-115.0</v>
      </c>
      <c r="T60" s="95"/>
      <c r="U60" s="111" t="n">
        <f>IF(ISBLANK('Performance vs Market'!$Q60), "",N60+IF(Q60&lt;0, (N60/(Q60/-100)), N60*(Q60/100)))</f>
        <v>2.88</v>
      </c>
      <c r="V60" s="112" t="n">
        <f>IFERROR(IF(ISBLANK('Performance vs Market'!$R60), "",N60+IF(R60&lt;0, (N60/(R60/-100)), N60*(R60/100))),"")</f>
        <v>2.88</v>
      </c>
      <c r="W60" s="111" t="n">
        <f t="shared" si="1"/>
        <v>1.88</v>
      </c>
      <c r="X60" s="112" t="n">
        <f t="shared" si="2"/>
        <v>1.88</v>
      </c>
      <c r="Y60" s="111" t="n">
        <f>IF(ISBLANK('Performance vs Market'!$S60), "",O60+IF(S60&lt;0, (O60/(S60/-100)), O60*(S60/100)))</f>
        <v>1.869565217</v>
      </c>
      <c r="Z60" s="111" t="n">
        <f t="shared" si="3"/>
        <v>0.8695652174</v>
      </c>
      <c r="AA60" s="96" t="n">
        <f t="shared" si="4"/>
        <v>0</v>
      </c>
      <c r="AB60" s="96" t="n">
        <f t="shared" si="5"/>
        <v>0</v>
      </c>
      <c r="AC60" s="113" t="str">
        <f>IF('Prediction Log'!$W79="Y", "W", IF('Prediction Log'!$W79="N","L",""))</f>
        <v>L</v>
      </c>
      <c r="AD60" s="114" t="str">
        <f>IF('Prediction Log'!$Y79="Y", "W", IF('Prediction Log'!$Y79="N","L",""))</f>
        <v>L</v>
      </c>
      <c r="AE60" s="115" t="n">
        <f>IF(ISBLANK('Performance vs Market'!$Q60), "",IF(AC60="W", W60, IF(AC60="L",-N60, "")))</f>
        <v>-1</v>
      </c>
      <c r="AF60" s="116" t="n">
        <f>IFERROR((IF(ISERR('Performance vs Market'!$V60), "",IF(AD60="W", X60, IF(AD60="L",-N60, "")))), "")</f>
        <v>-1</v>
      </c>
      <c r="AG60" s="113" t="str">
        <f>IF('Prediction Log'!$X79="Y", "W", IF('Prediction Log'!$X79="N", "L", ""))</f>
        <v>L</v>
      </c>
      <c r="AH60" s="115" t="n">
        <f>IF(ISBLANK('Performance vs Market'!$S60), "",IF(AG60="W", Z60, IF(AG60="L",-O60, "")))</f>
        <v>-1</v>
      </c>
      <c r="AI60" s="117"/>
      <c r="AJ60" s="15" t="str">
        <f t="shared" si="6"/>
        <v/>
      </c>
      <c r="AK60" s="118" t="n">
        <f>IF(ISERROR('Performance vs Market'!$AE60+'Performance vs Market'!$AH60+'Performance vs Market'!$AJ60), "", 'Performance vs Market'!$AE60+'Performance vs Market'!$AH60+'Performance vs Market'!$AJ60)</f>
        <v>-2</v>
      </c>
      <c r="AL60" s="119" t="n">
        <f>IF(ISERROR('Performance vs Market'!$AF60+'Performance vs Market'!$AH60+'Performance vs Market'!$AJ60), "", 'Performance vs Market'!$AF60+'Performance vs Market'!$AH60+'Performance vs Market'!$AJ60)</f>
        <v>-2</v>
      </c>
    </row>
    <row r="61" ht="14.25" customHeight="1">
      <c r="A61" s="92" t="n">
        <f>Games!A61</f>
        <v>9</v>
      </c>
      <c r="B61" s="92" t="str">
        <f>IF('Prediction Log'!B80=0, "",'Prediction Log'!B80)</f>
        <v>Baylor</v>
      </c>
      <c r="C61" s="92" t="str">
        <f>IF('Prediction Log'!C80=0, "",'Prediction Log'!C80)</f>
        <v>Iowa State</v>
      </c>
      <c r="D61" s="92" t="n">
        <f>IF('Prediction Log'!D80=0, "",'Prediction Log'!D80)</f>
        <v>2.5</v>
      </c>
      <c r="E61" s="92" t="n">
        <f>IF('Prediction Log'!E80=0, "",'Prediction Log'!E80)</f>
        <v>8.4</v>
      </c>
      <c r="F61" s="92" t="str">
        <f>IF('Prediction Log'!I80=0, "",'Prediction Log'!I80)</f>
        <v>Iowa State</v>
      </c>
      <c r="G61" s="70" t="str">
        <f>IF(ISBLANK(Games!B61), "",'Prediction Log'!$J80)</f>
        <v>Iowa State</v>
      </c>
      <c r="H61" s="93" t="n">
        <f>'Prediction Log'!$K80</f>
        <v>0.720693</v>
      </c>
      <c r="I61" s="92" t="str">
        <f>IF(ISBLANK(Games!M61), "",IF(AND(Games!M61="",Games!N61=""),"",IF(ISTEXT(Games!N61), "Side",Games!M61)))</f>
        <v>Spread</v>
      </c>
      <c r="J61" s="92" t="str">
        <f>IF(ISBLANK(Games!B61), "",IF(Games!K61="Y", Games!B61, Games!E61))</f>
        <v>Iowa State</v>
      </c>
      <c r="K61" s="92" t="str">
        <f>Games!I61</f>
        <v>Iowa State</v>
      </c>
      <c r="L61" s="92" t="n">
        <f>IF(ISBLANK(Games!G61), "",Games!G61)</f>
        <v>2.5</v>
      </c>
      <c r="M61" s="92"/>
      <c r="N61" s="110" t="n">
        <f>IF(ISBLANK('Performance vs Market'!$Q61), "", 1)</f>
        <v>1</v>
      </c>
      <c r="O61" s="110" t="n">
        <f>IF(ISBLANK('Performance vs Market'!$S61), "", 1)</f>
        <v>1</v>
      </c>
      <c r="P61" s="95"/>
      <c r="Q61" s="95" t="n">
        <v>-150.0</v>
      </c>
      <c r="R61" s="95" t="n">
        <f>IF(ISBLANK('Performance vs Market'!$Q61), "",IF('Performance vs Market'!$F61='Performance vs Market'!$G61, 'Performance vs Market'!$Q61, ""))</f>
        <v>-150</v>
      </c>
      <c r="S61" s="95" t="n">
        <v>-122.0</v>
      </c>
      <c r="T61" s="95"/>
      <c r="U61" s="111" t="n">
        <f>IF(ISBLANK('Performance vs Market'!$Q61), "",N61+IF(Q61&lt;0, (N61/(Q61/-100)), N61*(Q61/100)))</f>
        <v>1.666666667</v>
      </c>
      <c r="V61" s="112" t="n">
        <f>IFERROR(IF(ISBLANK('Performance vs Market'!$R61), "",N61+IF(R61&lt;0, (N61/(R61/-100)), N61*(R61/100))),"")</f>
        <v>1.666666667</v>
      </c>
      <c r="W61" s="111" t="n">
        <f t="shared" si="1"/>
        <v>0.6666666667</v>
      </c>
      <c r="X61" s="112" t="n">
        <f t="shared" si="2"/>
        <v>0.6666666667</v>
      </c>
      <c r="Y61" s="111" t="n">
        <f>IF(ISBLANK('Performance vs Market'!$S61), "",O61+IF(S61&lt;0, (O61/(S61/-100)), O61*(S61/100)))</f>
        <v>1.819672131</v>
      </c>
      <c r="Z61" s="111" t="n">
        <f t="shared" si="3"/>
        <v>0.8196721311</v>
      </c>
      <c r="AA61" s="96" t="n">
        <f t="shared" si="4"/>
        <v>0</v>
      </c>
      <c r="AB61" s="96" t="n">
        <f t="shared" si="5"/>
        <v>0</v>
      </c>
      <c r="AC61" s="113" t="str">
        <f>IF('Prediction Log'!$W80="Y", "W", IF('Prediction Log'!$W80="N","L",""))</f>
        <v>W</v>
      </c>
      <c r="AD61" s="114" t="str">
        <f>IF('Prediction Log'!$Y80="Y", "W", IF('Prediction Log'!$Y80="N","L",""))</f>
        <v>W</v>
      </c>
      <c r="AE61" s="115" t="n">
        <f>IF(ISBLANK('Performance vs Market'!$Q61), "",IF(AC61="W", W61, IF(AC61="L",-N61, "")))</f>
        <v>0.6666666667</v>
      </c>
      <c r="AF61" s="116" t="n">
        <f>IFERROR((IF(ISERR('Performance vs Market'!$V61), "",IF(AD61="W", X61, IF(AD61="L",-N61, "")))), "")</f>
        <v>0.6666666667</v>
      </c>
      <c r="AG61" s="113" t="str">
        <f>IF('Prediction Log'!$X80="Y", "W", IF('Prediction Log'!$X80="N", "L", ""))</f>
        <v>W</v>
      </c>
      <c r="AH61" s="115" t="n">
        <f>IF(ISBLANK('Performance vs Market'!$S61), "",IF(AG61="W", Z61, IF(AG61="L",-O61, "")))</f>
        <v>0.8196721311</v>
      </c>
      <c r="AI61" s="117"/>
      <c r="AJ61" s="15" t="str">
        <f t="shared" si="6"/>
        <v/>
      </c>
      <c r="AK61" s="118" t="n">
        <f>IF(ISERROR('Performance vs Market'!$AE61+'Performance vs Market'!$AH61+'Performance vs Market'!$AJ61), "", 'Performance vs Market'!$AE61+'Performance vs Market'!$AH61+'Performance vs Market'!$AJ61)</f>
        <v>1.486338798</v>
      </c>
      <c r="AL61" s="119" t="n">
        <f>IF(ISERROR('Performance vs Market'!$AF61+'Performance vs Market'!$AH61+'Performance vs Market'!$AJ61), "", 'Performance vs Market'!$AF61+'Performance vs Market'!$AH61+'Performance vs Market'!$AJ61)</f>
        <v>1.486338798</v>
      </c>
    </row>
    <row r="62" ht="14.25" customHeight="1">
      <c r="A62" s="92" t="n">
        <f>Games!A62</f>
        <v>9</v>
      </c>
      <c r="B62" s="92" t="str">
        <f>IF('Prediction Log'!B81=0, "",'Prediction Log'!B81)</f>
        <v>Ohio</v>
      </c>
      <c r="C62" s="92" t="str">
        <f>IF('Prediction Log'!C81=0, "",'Prediction Log'!C81)</f>
        <v>Miami (OH)</v>
      </c>
      <c r="D62" s="92" t="n">
        <f>IF('Prediction Log'!D81=0, "",'Prediction Log'!D81)</f>
        <v>-7.5</v>
      </c>
      <c r="E62" s="92" t="n">
        <f>IF('Prediction Log'!E81=0, "",'Prediction Log'!E81)</f>
        <v>4</v>
      </c>
      <c r="F62" s="92" t="str">
        <f>IF('Prediction Log'!I81=0, "",'Prediction Log'!I81)</f>
        <v>Miami (OH)</v>
      </c>
      <c r="G62" s="70" t="str">
        <f>IF(ISBLANK(Games!B62), "",'Prediction Log'!$J81)</f>
        <v>Ohio</v>
      </c>
      <c r="H62" s="93" t="n">
        <f>'Prediction Log'!$K81</f>
        <v>0.539829</v>
      </c>
      <c r="I62" s="92" t="str">
        <f>IF(ISBLANK(Games!M62), "",IF(AND(Games!M62="",Games!N62=""),"",IF(ISTEXT(Games!N62), "Side",Games!M62)))</f>
        <v/>
      </c>
      <c r="J62" s="92" t="str">
        <f>IF(ISBLANK(Games!B62), "",IF(Games!K62="Y", Games!B62, Games!E62))</f>
        <v>Miami (OH)</v>
      </c>
      <c r="K62" s="92" t="str">
        <f>Games!I62</f>
        <v>Miami (OH)</v>
      </c>
      <c r="L62" s="92" t="n">
        <f>IF(ISBLANK(Games!G62), "",Games!G62)</f>
        <v>-7.5</v>
      </c>
      <c r="M62" s="92"/>
      <c r="N62" s="110" t="n">
        <f>IF(ISBLANK('Performance vs Market'!$Q62), "", 1)</f>
        <v>1</v>
      </c>
      <c r="O62" s="110" t="n">
        <f>IF(ISBLANK('Performance vs Market'!$S62), "", 1)</f>
        <v>1</v>
      </c>
      <c r="P62" s="95"/>
      <c r="Q62" s="95" t="n">
        <v>240.0</v>
      </c>
      <c r="R62" s="95" t="n">
        <v>-285.0</v>
      </c>
      <c r="S62" s="95" t="n">
        <v>-110.0</v>
      </c>
      <c r="T62" s="95"/>
      <c r="U62" s="111" t="n">
        <f>IF(ISBLANK('Performance vs Market'!$Q62), "",N62+IF(Q62&lt;0, (N62/(Q62/-100)), N62*(Q62/100)))</f>
        <v>3.4</v>
      </c>
      <c r="V62" s="112" t="n">
        <f>IFERROR(IF(ISBLANK('Performance vs Market'!$R62), "",N62+IF(R62&lt;0, (N62/(R62/-100)), N62*(R62/100))),"")</f>
        <v>1.350877193</v>
      </c>
      <c r="W62" s="111" t="n">
        <f t="shared" si="1"/>
        <v>2.4</v>
      </c>
      <c r="X62" s="112" t="n">
        <f t="shared" si="2"/>
        <v>0.350877193</v>
      </c>
      <c r="Y62" s="111" t="n">
        <f>IF(ISBLANK('Performance vs Market'!$S62), "",O62+IF(S62&lt;0, (O62/(S62/-100)), O62*(S62/100)))</f>
        <v>1.909090909</v>
      </c>
      <c r="Z62" s="111" t="n">
        <f t="shared" si="3"/>
        <v>0.9090909091</v>
      </c>
      <c r="AA62" s="96" t="n">
        <f t="shared" si="4"/>
        <v>0</v>
      </c>
      <c r="AB62" s="96" t="n">
        <f t="shared" si="5"/>
        <v>0</v>
      </c>
      <c r="AC62" s="113" t="str">
        <f>IF('Prediction Log'!$W81="Y", "W", IF('Prediction Log'!$W81="N","L",""))</f>
        <v>W</v>
      </c>
      <c r="AD62" s="114" t="str">
        <f>IF('Prediction Log'!$Y81="Y", "W", IF('Prediction Log'!$Y81="N","L",""))</f>
        <v>L</v>
      </c>
      <c r="AE62" s="115" t="n">
        <f>IF(ISBLANK('Performance vs Market'!$Q62), "",IF(AC62="W", W62, IF(AC62="L",-N62, "")))</f>
        <v>2.4</v>
      </c>
      <c r="AF62" s="116" t="n">
        <f>IFERROR((IF(ISERR('Performance vs Market'!$V62), "",IF(AD62="W", X62, IF(AD62="L",-N62, "")))), "")</f>
        <v>-1</v>
      </c>
      <c r="AG62" s="113" t="str">
        <f>IF('Prediction Log'!$X81="Y", "W", IF('Prediction Log'!$X81="N", "L", ""))</f>
        <v>W</v>
      </c>
      <c r="AH62" s="115" t="n">
        <f>IF(ISBLANK('Performance vs Market'!$S62), "",IF(AG62="W", Z62, IF(AG62="L",-O62, "")))</f>
        <v>0.9090909091</v>
      </c>
      <c r="AI62" s="117"/>
      <c r="AJ62" s="15" t="str">
        <f t="shared" si="6"/>
        <v/>
      </c>
      <c r="AK62" s="118" t="n">
        <f>IF(ISERROR('Performance vs Market'!$AE62+'Performance vs Market'!$AH62+'Performance vs Market'!$AJ62), "", 'Performance vs Market'!$AE62+'Performance vs Market'!$AH62+'Performance vs Market'!$AJ62)</f>
        <v>3.309090909</v>
      </c>
      <c r="AL62" s="119" t="n">
        <f>IF(ISERROR('Performance vs Market'!$AF62+'Performance vs Market'!$AH62+'Performance vs Market'!$AJ62), "", 'Performance vs Market'!$AF62+'Performance vs Market'!$AH62+'Performance vs Market'!$AJ62)</f>
        <v>-0.09090909091</v>
      </c>
    </row>
    <row r="63" ht="14.25" customHeight="1">
      <c r="A63" s="92" t="n">
        <f>Games!A63</f>
        <v>9</v>
      </c>
      <c r="B63" s="92" t="str">
        <f>IF('Prediction Log'!B82=0, "",'Prediction Log'!B82)</f>
        <v>Nebraska</v>
      </c>
      <c r="C63" s="92" t="str">
        <f>IF('Prediction Log'!C82=0, "",'Prediction Log'!C82)</f>
        <v>Purdue</v>
      </c>
      <c r="D63" s="92" t="n">
        <f>IF('Prediction Log'!D82=0, "",'Prediction Log'!D82)</f>
        <v>-2.5</v>
      </c>
      <c r="E63" s="92" t="n">
        <f>IF('Prediction Log'!E82=0, "",'Prediction Log'!E82)</f>
        <v>-0.5</v>
      </c>
      <c r="F63" s="92" t="str">
        <f>IF('Prediction Log'!I82=0, "",'Prediction Log'!I82)</f>
        <v>Nebraska</v>
      </c>
      <c r="G63" s="70" t="str">
        <f>IF(ISBLANK(Games!B63), "",'Prediction Log'!$J82)</f>
        <v>Nebraska</v>
      </c>
      <c r="H63" s="93" t="n">
        <f>'Prediction Log'!$K82</f>
        <v>0.644915</v>
      </c>
      <c r="I63" s="92" t="str">
        <f>IF(ISBLANK(Games!M63), "",IF(AND(Games!M63="",Games!N63=""),"",IF(ISTEXT(Games!N63), "Side",Games!M63)))</f>
        <v/>
      </c>
      <c r="J63" s="92" t="str">
        <f>IF(ISBLANK(Games!B63), "",IF(Games!K63="Y", Games!B63, Games!E63))</f>
        <v>Purdue</v>
      </c>
      <c r="K63" s="92" t="str">
        <f>Games!I63</f>
        <v>Nebraska</v>
      </c>
      <c r="L63" s="92" t="n">
        <f>IF(ISBLANK(Games!G63), "",Games!G63)</f>
        <v>-2.5</v>
      </c>
      <c r="M63" s="92"/>
      <c r="N63" s="110" t="n">
        <f>IF(ISBLANK('Performance vs Market'!$Q63), "", 1)</f>
        <v>1</v>
      </c>
      <c r="O63" s="110" t="n">
        <f>IF(ISBLANK('Performance vs Market'!$S63), "", 1)</f>
        <v>1</v>
      </c>
      <c r="P63" s="95"/>
      <c r="Q63" s="95" t="n">
        <v>-122.0</v>
      </c>
      <c r="R63" s="95" t="n">
        <f>IF(ISBLANK('Performance vs Market'!$Q63), "",IF('Performance vs Market'!$F63='Performance vs Market'!$G63, 'Performance vs Market'!$Q63, ""))</f>
        <v>-122</v>
      </c>
      <c r="S63" s="95" t="n">
        <v>-120.0</v>
      </c>
      <c r="T63" s="95"/>
      <c r="U63" s="111" t="n">
        <f>IF(ISBLANK('Performance vs Market'!$Q63), "",N63+IF(Q63&lt;0, (N63/(Q63/-100)), N63*(Q63/100)))</f>
        <v>1.819672131</v>
      </c>
      <c r="V63" s="112" t="n">
        <f>IFERROR(IF(ISBLANK('Performance vs Market'!$R63), "",N63+IF(R63&lt;0, (N63/(R63/-100)), N63*(R63/100))),"")</f>
        <v>1.819672131</v>
      </c>
      <c r="W63" s="111" t="n">
        <f t="shared" si="1"/>
        <v>0.8196721311</v>
      </c>
      <c r="X63" s="112" t="n">
        <f t="shared" si="2"/>
        <v>0.8196721311</v>
      </c>
      <c r="Y63" s="111" t="n">
        <f>IF(ISBLANK('Performance vs Market'!$S63), "",O63+IF(S63&lt;0, (O63/(S63/-100)), O63*(S63/100)))</f>
        <v>1.833333333</v>
      </c>
      <c r="Z63" s="111" t="n">
        <f t="shared" si="3"/>
        <v>0.8333333333</v>
      </c>
      <c r="AA63" s="96" t="n">
        <f t="shared" si="4"/>
        <v>0</v>
      </c>
      <c r="AB63" s="96" t="n">
        <f t="shared" si="5"/>
        <v>0</v>
      </c>
      <c r="AC63" s="113" t="str">
        <f>IF('Prediction Log'!$W82="Y", "W", IF('Prediction Log'!$W82="N","L",""))</f>
        <v>W</v>
      </c>
      <c r="AD63" s="114" t="str">
        <f>IF('Prediction Log'!$Y82="Y", "W", IF('Prediction Log'!$Y82="N","L",""))</f>
        <v>W</v>
      </c>
      <c r="AE63" s="115" t="n">
        <f>IF(ISBLANK('Performance vs Market'!$Q63), "",IF(AC63="W", W63, IF(AC63="L",-N63, "")))</f>
        <v>0.8196721311</v>
      </c>
      <c r="AF63" s="116" t="n">
        <f>IFERROR((IF(ISERR('Performance vs Market'!$V63), "",IF(AD63="W", X63, IF(AD63="L",-N63, "")))), "")</f>
        <v>0.8196721311</v>
      </c>
      <c r="AG63" s="113" t="str">
        <f>IF('Prediction Log'!$X82="Y", "W", IF('Prediction Log'!$X82="N", "L", ""))</f>
        <v>L</v>
      </c>
      <c r="AH63" s="115" t="n">
        <f>IF(ISBLANK('Performance vs Market'!$S63), "",IF(AG63="W", Z63, IF(AG63="L",-O63, "")))</f>
        <v>-1</v>
      </c>
      <c r="AI63" s="117"/>
      <c r="AJ63" s="15" t="str">
        <f t="shared" si="6"/>
        <v/>
      </c>
      <c r="AK63" s="118" t="n">
        <f>IF(ISERROR('Performance vs Market'!$AE63+'Performance vs Market'!$AH63+'Performance vs Market'!$AJ63), "", 'Performance vs Market'!$AE63+'Performance vs Market'!$AH63+'Performance vs Market'!$AJ63)</f>
        <v>-0.1803278689</v>
      </c>
      <c r="AL63" s="119" t="n">
        <f>IF(ISERROR('Performance vs Market'!$AF63+'Performance vs Market'!$AH63+'Performance vs Market'!$AJ63), "", 'Performance vs Market'!$AF63+'Performance vs Market'!$AH63+'Performance vs Market'!$AJ63)</f>
        <v>-0.1803278689</v>
      </c>
    </row>
    <row r="64" ht="14.25" customHeight="1">
      <c r="A64" s="92" t="n">
        <f>Games!A64</f>
        <v>9</v>
      </c>
      <c r="B64" s="92" t="str">
        <f>IF('Prediction Log'!B83=0, "",'Prediction Log'!B83)</f>
        <v>Boise State</v>
      </c>
      <c r="C64" s="92" t="str">
        <f>IF('Prediction Log'!C83=0, "",'Prediction Log'!C83)</f>
        <v>Wyoming</v>
      </c>
      <c r="D64" s="92" t="n">
        <f>IF('Prediction Log'!D83=0, "",'Prediction Log'!D83)</f>
        <v>-4.5</v>
      </c>
      <c r="E64" s="92" t="n">
        <f>IF('Prediction Log'!E83=0, "",'Prediction Log'!E83)</f>
        <v>-8.3</v>
      </c>
      <c r="F64" s="92" t="str">
        <f>IF('Prediction Log'!I83=0, "",'Prediction Log'!I83)</f>
        <v>Boise State</v>
      </c>
      <c r="G64" s="70" t="str">
        <f>IF(ISBLANK(Games!B64), "",'Prediction Log'!$J83)</f>
        <v>Boise State</v>
      </c>
      <c r="H64" s="93" t="n">
        <f>'Prediction Log'!$K83</f>
        <v>0.755305</v>
      </c>
      <c r="I64" s="92" t="str">
        <f>IF(ISBLANK(Games!M64), "",IF(AND(Games!M64="",Games!N64=""),"",IF(ISTEXT(Games!N64), "Side",Games!M64)))</f>
        <v/>
      </c>
      <c r="J64" s="92" t="str">
        <f>IF(ISBLANK(Games!B64), "",IF(Games!K64="Y", Games!B64, Games!E64))</f>
        <v>Boise State</v>
      </c>
      <c r="K64" s="92" t="str">
        <f>Games!I64</f>
        <v>Boise State</v>
      </c>
      <c r="L64" s="92" t="n">
        <f>IF(ISBLANK(Games!G64), "",Games!G64)</f>
        <v>-4.5</v>
      </c>
      <c r="M64" s="92"/>
      <c r="N64" s="110" t="n">
        <f>IF(ISBLANK('Performance vs Market'!$Q64), "", 1)</f>
        <v>1</v>
      </c>
      <c r="O64" s="110" t="n">
        <f>IF(ISBLANK('Performance vs Market'!$S64), "", 1)</f>
        <v>1</v>
      </c>
      <c r="P64" s="95"/>
      <c r="Q64" s="95" t="n">
        <v>-205.0</v>
      </c>
      <c r="R64" s="95" t="n">
        <f>IF(ISBLANK('Performance vs Market'!$Q64), "",IF('Performance vs Market'!$F64='Performance vs Market'!$G64, 'Performance vs Market'!$Q64, ""))</f>
        <v>-205</v>
      </c>
      <c r="S64" s="95" t="n">
        <v>-105.0</v>
      </c>
      <c r="T64" s="95"/>
      <c r="U64" s="111" t="n">
        <f>IF(ISBLANK('Performance vs Market'!$Q64), "",N64+IF(Q64&lt;0, (N64/(Q64/-100)), N64*(Q64/100)))</f>
        <v>1.487804878</v>
      </c>
      <c r="V64" s="112" t="n">
        <f>IFERROR(IF(ISBLANK('Performance vs Market'!$R64), "",N64+IF(R64&lt;0, (N64/(R64/-100)), N64*(R64/100))),"")</f>
        <v>1.487804878</v>
      </c>
      <c r="W64" s="111" t="n">
        <f t="shared" si="1"/>
        <v>0.487804878</v>
      </c>
      <c r="X64" s="112" t="n">
        <f t="shared" si="2"/>
        <v>0.487804878</v>
      </c>
      <c r="Y64" s="111" t="n">
        <f>IF(ISBLANK('Performance vs Market'!$S64), "",O64+IF(S64&lt;0, (O64/(S64/-100)), O64*(S64/100)))</f>
        <v>1.952380952</v>
      </c>
      <c r="Z64" s="111" t="n">
        <f t="shared" si="3"/>
        <v>0.9523809524</v>
      </c>
      <c r="AA64" s="96" t="n">
        <f t="shared" si="4"/>
        <v>0</v>
      </c>
      <c r="AB64" s="96" t="n">
        <f t="shared" si="5"/>
        <v>0</v>
      </c>
      <c r="AC64" s="113" t="str">
        <f>IF('Prediction Log'!$W83="Y", "W", IF('Prediction Log'!$W83="N","L",""))</f>
        <v>W</v>
      </c>
      <c r="AD64" s="114" t="str">
        <f>IF('Prediction Log'!$Y83="Y", "W", IF('Prediction Log'!$Y83="N","L",""))</f>
        <v>W</v>
      </c>
      <c r="AE64" s="115" t="n">
        <f>IF(ISBLANK('Performance vs Market'!$Q64), "",IF(AC64="W", W64, IF(AC64="L",-N64, "")))</f>
        <v>0.487804878</v>
      </c>
      <c r="AF64" s="116" t="n">
        <f>IFERROR((IF(ISERR('Performance vs Market'!$V64), "",IF(AD64="W", X64, IF(AD64="L",-N64, "")))), "")</f>
        <v>0.487804878</v>
      </c>
      <c r="AG64" s="113" t="str">
        <f>IF('Prediction Log'!$X83="Y", "W", IF('Prediction Log'!$X83="N", "L", ""))</f>
        <v>W</v>
      </c>
      <c r="AH64" s="115" t="n">
        <f>IF(ISBLANK('Performance vs Market'!$S64), "",IF(AG64="W", Z64, IF(AG64="L",-O64, "")))</f>
        <v>0.9523809524</v>
      </c>
      <c r="AI64" s="117"/>
      <c r="AJ64" s="15" t="str">
        <f t="shared" si="6"/>
        <v/>
      </c>
      <c r="AK64" s="118" t="n">
        <f>IF(ISERROR('Performance vs Market'!$AE64+'Performance vs Market'!$AH64+'Performance vs Market'!$AJ64), "", 'Performance vs Market'!$AE64+'Performance vs Market'!$AH64+'Performance vs Market'!$AJ64)</f>
        <v>1.44018583</v>
      </c>
      <c r="AL64" s="119" t="n">
        <f>IF(ISERROR('Performance vs Market'!$AF64+'Performance vs Market'!$AH64+'Performance vs Market'!$AJ64), "", 'Performance vs Market'!$AF64+'Performance vs Market'!$AH64+'Performance vs Market'!$AJ64)</f>
        <v>1.44018583</v>
      </c>
    </row>
    <row r="65" ht="14.25" customHeight="1">
      <c r="A65" s="92" t="n">
        <f>Games!A65</f>
        <v>9</v>
      </c>
      <c r="B65" s="92" t="str">
        <f>IF('Prediction Log'!B84=0, "",'Prediction Log'!B84)</f>
        <v>Kentucky</v>
      </c>
      <c r="C65" s="92" t="str">
        <f>IF('Prediction Log'!C84=0, "",'Prediction Log'!C84)</f>
        <v>Tennessee</v>
      </c>
      <c r="D65" s="92" t="n">
        <f>IF('Prediction Log'!D84=0, "",'Prediction Log'!D84)</f>
        <v>3.5</v>
      </c>
      <c r="E65" s="92" t="n">
        <f>IF('Prediction Log'!E84=0, "",'Prediction Log'!E84)</f>
        <v>11.3</v>
      </c>
      <c r="F65" s="92" t="str">
        <f>IF('Prediction Log'!I84=0, "",'Prediction Log'!I84)</f>
        <v>Tennessee</v>
      </c>
      <c r="G65" s="70" t="str">
        <f>IF(ISBLANK(Games!B65), "",'Prediction Log'!$J84)</f>
        <v>Tennessee</v>
      </c>
      <c r="H65" s="93" t="n">
        <f>'Prediction Log'!$K84</f>
        <v>0.941406</v>
      </c>
      <c r="I65" s="92" t="str">
        <f>IF(ISBLANK(Games!M65), "",IF(AND(Games!M65="",Games!N65=""),"",IF(ISTEXT(Games!N65), "Side",Games!M65)))</f>
        <v>Spread</v>
      </c>
      <c r="J65" s="92" t="str">
        <f>IF(ISBLANK(Games!B65), "",IF(Games!K65="Y", Games!B65, Games!E65))</f>
        <v>Tennessee</v>
      </c>
      <c r="K65" s="92" t="str">
        <f>Games!I65</f>
        <v>Tennessee</v>
      </c>
      <c r="L65" s="92" t="n">
        <f>IF(ISBLANK(Games!G65), "",Games!G65)</f>
        <v>3.5</v>
      </c>
      <c r="M65" s="92"/>
      <c r="N65" s="110" t="n">
        <f>IF(ISBLANK('Performance vs Market'!$Q65), "", 1)</f>
        <v>1</v>
      </c>
      <c r="O65" s="110" t="n">
        <f>IF(ISBLANK('Performance vs Market'!$S65), "", 1)</f>
        <v>1</v>
      </c>
      <c r="P65" s="95"/>
      <c r="Q65" s="95" t="n">
        <v>-176.0</v>
      </c>
      <c r="R65" s="95" t="n">
        <f>IF(ISBLANK('Performance vs Market'!$Q65), "",IF('Performance vs Market'!$F65='Performance vs Market'!$G65, 'Performance vs Market'!$Q65, ""))</f>
        <v>-176</v>
      </c>
      <c r="S65" s="95" t="n">
        <v>-110.0</v>
      </c>
      <c r="T65" s="95"/>
      <c r="U65" s="111" t="n">
        <f>IF(ISBLANK('Performance vs Market'!$Q65), "",N65+IF(Q65&lt;0, (N65/(Q65/-100)), N65*(Q65/100)))</f>
        <v>1.568181818</v>
      </c>
      <c r="V65" s="112" t="n">
        <f>IFERROR(IF(ISBLANK('Performance vs Market'!$R65), "",N65+IF(R65&lt;0, (N65/(R65/-100)), N65*(R65/100))),"")</f>
        <v>1.568181818</v>
      </c>
      <c r="W65" s="111" t="n">
        <f t="shared" si="1"/>
        <v>0.5681818182</v>
      </c>
      <c r="X65" s="112" t="n">
        <f t="shared" si="2"/>
        <v>0.5681818182</v>
      </c>
      <c r="Y65" s="111" t="n">
        <f>IF(ISBLANK('Performance vs Market'!$S65), "",O65+IF(S65&lt;0, (O65/(S65/-100)), O65*(S65/100)))</f>
        <v>1.909090909</v>
      </c>
      <c r="Z65" s="111" t="n">
        <f t="shared" si="3"/>
        <v>0.9090909091</v>
      </c>
      <c r="AA65" s="96" t="n">
        <f t="shared" si="4"/>
        <v>0</v>
      </c>
      <c r="AB65" s="96" t="n">
        <f t="shared" si="5"/>
        <v>0</v>
      </c>
      <c r="AC65" s="113" t="str">
        <f>IF('Prediction Log'!$W84="Y", "W", IF('Prediction Log'!$W84="N","L",""))</f>
        <v>W</v>
      </c>
      <c r="AD65" s="114" t="str">
        <f>IF('Prediction Log'!$Y84="Y", "W", IF('Prediction Log'!$Y84="N","L",""))</f>
        <v>W</v>
      </c>
      <c r="AE65" s="115" t="n">
        <f>IF(ISBLANK('Performance vs Market'!$Q65), "",IF(AC65="W", W65, IF(AC65="L",-N65, "")))</f>
        <v>0.5681818182</v>
      </c>
      <c r="AF65" s="116" t="n">
        <f>IFERROR((IF(ISERR('Performance vs Market'!$V65), "",IF(AD65="W", X65, IF(AD65="L",-N65, "")))), "")</f>
        <v>0.5681818182</v>
      </c>
      <c r="AG65" s="113" t="str">
        <f>IF('Prediction Log'!$X84="Y", "W", IF('Prediction Log'!$X84="N", "L", ""))</f>
        <v>W</v>
      </c>
      <c r="AH65" s="115" t="n">
        <f>IF(ISBLANK('Performance vs Market'!$S65), "",IF(AG65="W", Z65, IF(AG65="L",-O65, "")))</f>
        <v>0.9090909091</v>
      </c>
      <c r="AI65" s="117"/>
      <c r="AJ65" s="15" t="str">
        <f t="shared" si="6"/>
        <v/>
      </c>
      <c r="AK65" s="118" t="n">
        <f>IF(ISERROR('Performance vs Market'!$AE65+'Performance vs Market'!$AH65+'Performance vs Market'!$AJ65), "", 'Performance vs Market'!$AE65+'Performance vs Market'!$AH65+'Performance vs Market'!$AJ65)</f>
        <v>1.477272727</v>
      </c>
      <c r="AL65" s="119" t="n">
        <f>IF(ISERROR('Performance vs Market'!$AF65+'Performance vs Market'!$AH65+'Performance vs Market'!$AJ65), "", 'Performance vs Market'!$AF65+'Performance vs Market'!$AH65+'Performance vs Market'!$AJ65)</f>
        <v>1.477272727</v>
      </c>
    </row>
    <row r="66" ht="14.25" customHeight="1">
      <c r="A66" s="92" t="n">
        <f>Games!A66</f>
        <v>9</v>
      </c>
      <c r="B66" s="92" t="str">
        <f>IF('Prediction Log'!B85=0, "",'Prediction Log'!B85)</f>
        <v>Texas State</v>
      </c>
      <c r="C66" s="92" t="str">
        <f>IF('Prediction Log'!C85=0, "",'Prediction Log'!C85)</f>
        <v>Troy</v>
      </c>
      <c r="D66" s="92" t="n">
        <f>IF('Prediction Log'!D85=0, "",'Prediction Log'!D85)</f>
        <v>6.5</v>
      </c>
      <c r="E66" s="92" t="n">
        <f>IF('Prediction Log'!E85=0, "",'Prediction Log'!E85)</f>
        <v>8.9</v>
      </c>
      <c r="F66" s="92" t="str">
        <f>IF('Prediction Log'!I85=0, "",'Prediction Log'!I85)</f>
        <v>Troy</v>
      </c>
      <c r="G66" s="70" t="str">
        <f>IF(ISBLANK(Games!B66), "",'Prediction Log'!$J85)</f>
        <v>Troy</v>
      </c>
      <c r="H66" s="93" t="n">
        <f>'Prediction Log'!$K85</f>
        <v>0.766944</v>
      </c>
      <c r="I66" s="92" t="str">
        <f>IF(ISBLANK(Games!M66), "",IF(AND(Games!M66="",Games!N66=""),"",IF(ISTEXT(Games!N66), "Side",Games!M66)))</f>
        <v/>
      </c>
      <c r="J66" s="92" t="str">
        <f>IF(ISBLANK(Games!B66), "",IF(Games!K66="Y", Games!B66, Games!E66))</f>
        <v>Troy</v>
      </c>
      <c r="K66" s="92" t="str">
        <f>Games!I66</f>
        <v>Troy</v>
      </c>
      <c r="L66" s="92" t="n">
        <f>IF(ISBLANK(Games!G66), "",Games!G66)</f>
        <v>6.5</v>
      </c>
      <c r="M66" s="92"/>
      <c r="N66" s="110" t="n">
        <f>IF(ISBLANK('Performance vs Market'!$Q66), "", 1)</f>
        <v>1</v>
      </c>
      <c r="O66" s="110" t="n">
        <f>IF(ISBLANK('Performance vs Market'!$S66), "", 1)</f>
        <v>1</v>
      </c>
      <c r="P66" s="95"/>
      <c r="Q66" s="95" t="n">
        <v>-260.0</v>
      </c>
      <c r="R66" s="95" t="n">
        <f>IF(ISBLANK('Performance vs Market'!$Q66), "",IF('Performance vs Market'!$F66='Performance vs Market'!$G66, 'Performance vs Market'!$Q66, ""))</f>
        <v>-260</v>
      </c>
      <c r="S66" s="95" t="n">
        <v>-114.0</v>
      </c>
      <c r="T66" s="95"/>
      <c r="U66" s="111" t="n">
        <f>IF(ISBLANK('Performance vs Market'!$Q66), "",N66+IF(Q66&lt;0, (N66/(Q66/-100)), N66*(Q66/100)))</f>
        <v>1.384615385</v>
      </c>
      <c r="V66" s="112" t="n">
        <f>IFERROR(IF(ISBLANK('Performance vs Market'!$R66), "",N66+IF(R66&lt;0, (N66/(R66/-100)), N66*(R66/100))),"")</f>
        <v>1.384615385</v>
      </c>
      <c r="W66" s="111" t="n">
        <f t="shared" si="1"/>
        <v>0.3846153846</v>
      </c>
      <c r="X66" s="112" t="n">
        <f t="shared" si="2"/>
        <v>0.3846153846</v>
      </c>
      <c r="Y66" s="111" t="n">
        <f>IF(ISBLANK('Performance vs Market'!$S66), "",O66+IF(S66&lt;0, (O66/(S66/-100)), O66*(S66/100)))</f>
        <v>1.877192982</v>
      </c>
      <c r="Z66" s="111" t="n">
        <f t="shared" si="3"/>
        <v>0.8771929825</v>
      </c>
      <c r="AA66" s="96" t="n">
        <f t="shared" si="4"/>
        <v>0</v>
      </c>
      <c r="AB66" s="96" t="n">
        <f t="shared" si="5"/>
        <v>0</v>
      </c>
      <c r="AC66" s="113" t="str">
        <f>IF('Prediction Log'!$W85="Y", "W", IF('Prediction Log'!$W85="N","L",""))</f>
        <v>W</v>
      </c>
      <c r="AD66" s="114" t="str">
        <f>IF('Prediction Log'!$Y85="Y", "W", IF('Prediction Log'!$Y85="N","L",""))</f>
        <v>W</v>
      </c>
      <c r="AE66" s="115" t="n">
        <f>IF(ISBLANK('Performance vs Market'!$Q66), "",IF(AC66="W", W66, IF(AC66="L",-N66, "")))</f>
        <v>0.3846153846</v>
      </c>
      <c r="AF66" s="116" t="n">
        <f>IFERROR((IF(ISERR('Performance vs Market'!$V66), "",IF(AD66="W", X66, IF(AD66="L",-N66, "")))), "")</f>
        <v>0.3846153846</v>
      </c>
      <c r="AG66" s="113" t="str">
        <f>IF('Prediction Log'!$X85="Y", "W", IF('Prediction Log'!$X85="N", "L", ""))</f>
        <v>W</v>
      </c>
      <c r="AH66" s="115" t="n">
        <f>IF(ISBLANK('Performance vs Market'!$S66), "",IF(AG66="W", Z66, IF(AG66="L",-O66, "")))</f>
        <v>0.8771929825</v>
      </c>
      <c r="AI66" s="117"/>
      <c r="AJ66" s="15" t="str">
        <f t="shared" si="6"/>
        <v/>
      </c>
      <c r="AK66" s="118" t="n">
        <f>IF(ISERROR('Performance vs Market'!$AE66+'Performance vs Market'!$AH66+'Performance vs Market'!$AJ66), "", 'Performance vs Market'!$AE66+'Performance vs Market'!$AH66+'Performance vs Market'!$AJ66)</f>
        <v>1.261808367</v>
      </c>
      <c r="AL66" s="119" t="n">
        <f>IF(ISERROR('Performance vs Market'!$AF66+'Performance vs Market'!$AH66+'Performance vs Market'!$AJ66), "", 'Performance vs Market'!$AF66+'Performance vs Market'!$AH66+'Performance vs Market'!$AJ66)</f>
        <v>1.261808367</v>
      </c>
    </row>
    <row r="67" ht="14.25" customHeight="1">
      <c r="A67" s="92" t="n">
        <f>Games!A67</f>
        <v>9</v>
      </c>
      <c r="B67" s="92" t="str">
        <f>IF('Prediction Log'!B86=0, "",'Prediction Log'!B86)</f>
        <v>Arizona</v>
      </c>
      <c r="C67" s="92" t="str">
        <f>IF('Prediction Log'!C86=0, "",'Prediction Log'!C86)</f>
        <v>Oregon State</v>
      </c>
      <c r="D67" s="92" t="n">
        <f>IF('Prediction Log'!D86=0, "",'Prediction Log'!D86)</f>
        <v>3.5</v>
      </c>
      <c r="E67" s="92" t="n">
        <f>IF('Prediction Log'!E86=0, "",'Prediction Log'!E86)</f>
        <v>-5.1</v>
      </c>
      <c r="F67" s="92" t="str">
        <f>IF('Prediction Log'!I86=0, "",'Prediction Log'!I86)</f>
        <v>Arizona</v>
      </c>
      <c r="G67" s="70" t="str">
        <f>IF(ISBLANK(Games!B67), "",'Prediction Log'!$J86)</f>
        <v>Arizona</v>
      </c>
      <c r="H67" s="93" t="n">
        <f>'Prediction Log'!$K86</f>
        <v>0.650102</v>
      </c>
      <c r="I67" s="92" t="str">
        <f>IF(ISBLANK(Games!M67), "",IF(AND(Games!M67="",Games!N67=""),"",IF(ISTEXT(Games!N67), "Side",Games!M67)))</f>
        <v>Side</v>
      </c>
      <c r="J67" s="92" t="str">
        <f>IF(ISBLANK(Games!B67), "",IF(Games!K67="Y", Games!B67, Games!E67))</f>
        <v>Arizona</v>
      </c>
      <c r="K67" s="92" t="str">
        <f>Games!I67</f>
        <v>Arizona</v>
      </c>
      <c r="L67" s="92" t="n">
        <f>IF(ISBLANK(Games!G67), "",Games!G67)</f>
        <v>3.5</v>
      </c>
      <c r="M67" s="92"/>
      <c r="N67" s="110" t="n">
        <f>IF(ISBLANK('Performance vs Market'!$Q67), "", 1)</f>
        <v>1</v>
      </c>
      <c r="O67" s="110" t="n">
        <f>IF(ISBLANK('Performance vs Market'!$S67), "", 1)</f>
        <v>1</v>
      </c>
      <c r="P67" s="95"/>
      <c r="Q67" s="95" t="n">
        <v>134.0</v>
      </c>
      <c r="R67" s="95" t="n">
        <f>IF(ISBLANK('Performance vs Market'!$Q67), "",IF('Performance vs Market'!$F67='Performance vs Market'!$G67, 'Performance vs Market'!$Q67, ""))</f>
        <v>134</v>
      </c>
      <c r="S67" s="95" t="n">
        <v>-120.0</v>
      </c>
      <c r="T67" s="95"/>
      <c r="U67" s="111" t="n">
        <f>IF(ISBLANK('Performance vs Market'!$Q67), "",N67+IF(Q67&lt;0, (N67/(Q67/-100)), N67*(Q67/100)))</f>
        <v>2.34</v>
      </c>
      <c r="V67" s="112" t="n">
        <f>IFERROR(IF(ISBLANK('Performance vs Market'!$R67), "",N67+IF(R67&lt;0, (N67/(R67/-100)), N67*(R67/100))),"")</f>
        <v>2.34</v>
      </c>
      <c r="W67" s="111" t="n">
        <f t="shared" si="1"/>
        <v>1.34</v>
      </c>
      <c r="X67" s="112" t="n">
        <f t="shared" si="2"/>
        <v>1.34</v>
      </c>
      <c r="Y67" s="111" t="n">
        <f>IF(ISBLANK('Performance vs Market'!$S67), "",O67+IF(S67&lt;0, (O67/(S67/-100)), O67*(S67/100)))</f>
        <v>1.833333333</v>
      </c>
      <c r="Z67" s="111" t="n">
        <f t="shared" si="3"/>
        <v>0.8333333333</v>
      </c>
      <c r="AA67" s="96" t="n">
        <f t="shared" si="4"/>
        <v>0</v>
      </c>
      <c r="AB67" s="96" t="n">
        <f t="shared" si="5"/>
        <v>0</v>
      </c>
      <c r="AC67" s="113" t="str">
        <f>IF('Prediction Log'!$W86="Y", "W", IF('Prediction Log'!$W86="N","L",""))</f>
        <v>W</v>
      </c>
      <c r="AD67" s="114" t="str">
        <f>IF('Prediction Log'!$Y86="Y", "W", IF('Prediction Log'!$Y86="N","L",""))</f>
        <v>W</v>
      </c>
      <c r="AE67" s="115" t="n">
        <f>IF(ISBLANK('Performance vs Market'!$Q67), "",IF(AC67="W", W67, IF(AC67="L",-N67, "")))</f>
        <v>1.34</v>
      </c>
      <c r="AF67" s="116" t="n">
        <f>IFERROR((IF(ISERR('Performance vs Market'!$V67), "",IF(AD67="W", X67, IF(AD67="L",-N67, "")))), "")</f>
        <v>1.34</v>
      </c>
      <c r="AG67" s="113" t="str">
        <f>IF('Prediction Log'!$X86="Y", "W", IF('Prediction Log'!$X86="N", "L", ""))</f>
        <v>W</v>
      </c>
      <c r="AH67" s="115" t="n">
        <f>IF(ISBLANK('Performance vs Market'!$S67), "",IF(AG67="W", Z67, IF(AG67="L",-O67, "")))</f>
        <v>0.8333333333</v>
      </c>
      <c r="AI67" s="117"/>
      <c r="AJ67" s="15" t="str">
        <f t="shared" si="6"/>
        <v/>
      </c>
      <c r="AK67" s="118" t="n">
        <f>IF(ISERROR('Performance vs Market'!$AE67+'Performance vs Market'!$AH67+'Performance vs Market'!$AJ67), "", 'Performance vs Market'!$AE67+'Performance vs Market'!$AH67+'Performance vs Market'!$AJ67)</f>
        <v>2.173333333</v>
      </c>
      <c r="AL67" s="119" t="n">
        <f>IF(ISERROR('Performance vs Market'!$AF67+'Performance vs Market'!$AH67+'Performance vs Market'!$AJ67), "", 'Performance vs Market'!$AF67+'Performance vs Market'!$AH67+'Performance vs Market'!$AJ67)</f>
        <v>2.173333333</v>
      </c>
    </row>
    <row r="68" ht="14.25" customHeight="1">
      <c r="A68" s="92" t="n">
        <f>Games!A68</f>
        <v>9</v>
      </c>
      <c r="B68" s="92" t="str">
        <f>IF('Prediction Log'!B87=0, "",'Prediction Log'!B87)</f>
        <v>Fresno State</v>
      </c>
      <c r="C68" s="92" t="str">
        <f>IF('Prediction Log'!C87=0, "",'Prediction Log'!C87)</f>
        <v>UNLV</v>
      </c>
      <c r="D68" s="92" t="n">
        <f>IF('Prediction Log'!D87=0, "",'Prediction Log'!D87)</f>
        <v>8.5</v>
      </c>
      <c r="E68" s="92" t="n">
        <f>IF('Prediction Log'!E87=0, "",'Prediction Log'!E87)</f>
        <v>-37.5</v>
      </c>
      <c r="F68" s="92" t="str">
        <f>IF('Prediction Log'!I87=0, "",'Prediction Log'!I87)</f>
        <v>Fresno State</v>
      </c>
      <c r="G68" s="70" t="str">
        <f>IF(ISBLANK(Games!B68), "",'Prediction Log'!$J87)</f>
        <v>Fresno State</v>
      </c>
      <c r="H68" s="93" t="n">
        <f>'Prediction Log'!$K87</f>
        <v>0.999963</v>
      </c>
      <c r="I68" s="92" t="str">
        <f>IF(ISBLANK(Games!M68), "",IF(AND(Games!M68="",Games!N68=""),"",IF(ISTEXT(Games!N68), "Side",Games!M68)))</f>
        <v/>
      </c>
      <c r="J68" s="92" t="str">
        <f>IF(ISBLANK(Games!B68), "",IF(Games!K68="Y", Games!B68, Games!E68))</f>
        <v>Fresno State</v>
      </c>
      <c r="K68" s="92" t="str">
        <f>Games!I68</f>
        <v>Fresno State</v>
      </c>
      <c r="L68" s="92" t="n">
        <f>IF(ISBLANK(Games!G68), "",Games!G68)</f>
        <v>8.5</v>
      </c>
      <c r="M68" s="92"/>
      <c r="N68" s="110" t="n">
        <f>IF(ISBLANK('Performance vs Market'!$Q68), "", 1)</f>
        <v>1</v>
      </c>
      <c r="O68" s="110" t="n">
        <f>IF(ISBLANK('Performance vs Market'!$S68), "", 1)</f>
        <v>1</v>
      </c>
      <c r="P68" s="95"/>
      <c r="Q68" s="95" t="n">
        <v>-330.0</v>
      </c>
      <c r="R68" s="95" t="n">
        <f>IF(ISBLANK('Performance vs Market'!$Q68), "",IF('Performance vs Market'!$F68='Performance vs Market'!$G68, 'Performance vs Market'!$Q68, ""))</f>
        <v>-330</v>
      </c>
      <c r="S68" s="95" t="n">
        <v>-110.0</v>
      </c>
      <c r="T68" s="95"/>
      <c r="U68" s="111" t="n">
        <f>IF(ISBLANK('Performance vs Market'!$Q68), "",N68+IF(Q68&lt;0, (N68/(Q68/-100)), N68*(Q68/100)))</f>
        <v>1.303030303</v>
      </c>
      <c r="V68" s="112" t="n">
        <f>IFERROR(IF(ISBLANK('Performance vs Market'!$R68), "",N68+IF(R68&lt;0, (N68/(R68/-100)), N68*(R68/100))),"")</f>
        <v>1.303030303</v>
      </c>
      <c r="W68" s="111" t="n">
        <f t="shared" si="1"/>
        <v>0.303030303</v>
      </c>
      <c r="X68" s="112" t="n">
        <f t="shared" si="2"/>
        <v>0.303030303</v>
      </c>
      <c r="Y68" s="111" t="n">
        <f>IF(ISBLANK('Performance vs Market'!$S68), "",O68+IF(S68&lt;0, (O68/(S68/-100)), O68*(S68/100)))</f>
        <v>1.909090909</v>
      </c>
      <c r="Z68" s="111" t="n">
        <f t="shared" si="3"/>
        <v>0.9090909091</v>
      </c>
      <c r="AA68" s="96" t="n">
        <f t="shared" si="4"/>
        <v>0</v>
      </c>
      <c r="AB68" s="96" t="n">
        <f t="shared" si="5"/>
        <v>0</v>
      </c>
      <c r="AC68" s="113" t="str">
        <f>IF('Prediction Log'!$W87="Y", "W", IF('Prediction Log'!$W87="N","L",""))</f>
        <v>W</v>
      </c>
      <c r="AD68" s="114" t="str">
        <f>IF('Prediction Log'!$Y87="Y", "W", IF('Prediction Log'!$Y87="N","L",""))</f>
        <v>W</v>
      </c>
      <c r="AE68" s="115" t="n">
        <f>IF(ISBLANK('Performance vs Market'!$Q68), "",IF(AC68="W", W68, IF(AC68="L",-N68, "")))</f>
        <v>0.303030303</v>
      </c>
      <c r="AF68" s="116" t="n">
        <f>IFERROR((IF(ISERR('Performance vs Market'!$V68), "",IF(AD68="W", X68, IF(AD68="L",-N68, "")))), "")</f>
        <v>0.303030303</v>
      </c>
      <c r="AG68" s="113" t="str">
        <f>IF('Prediction Log'!$X87="Y", "W", IF('Prediction Log'!$X87="N", "L", ""))</f>
        <v>W</v>
      </c>
      <c r="AH68" s="115" t="n">
        <f>IF(ISBLANK('Performance vs Market'!$S68), "",IF(AG68="W", Z68, IF(AG68="L",-O68, "")))</f>
        <v>0.9090909091</v>
      </c>
      <c r="AI68" s="117"/>
      <c r="AJ68" s="15" t="str">
        <f t="shared" si="6"/>
        <v/>
      </c>
      <c r="AK68" s="118" t="n">
        <f>IF(ISERROR('Performance vs Market'!$AE68+'Performance vs Market'!$AH68+'Performance vs Market'!$AJ68), "", 'Performance vs Market'!$AE68+'Performance vs Market'!$AH68+'Performance vs Market'!$AJ68)</f>
        <v>1.212121212</v>
      </c>
      <c r="AL68" s="119" t="n">
        <f>IF(ISERROR('Performance vs Market'!$AF68+'Performance vs Market'!$AH68+'Performance vs Market'!$AJ68), "", 'Performance vs Market'!$AF68+'Performance vs Market'!$AH68+'Performance vs Market'!$AJ68)</f>
        <v>1.212121212</v>
      </c>
    </row>
    <row r="69" ht="14.25" customHeight="1">
      <c r="A69" s="92" t="n">
        <f>Games!A69</f>
        <v>9</v>
      </c>
      <c r="B69" s="92" t="str">
        <f>IF('Prediction Log'!B88=0, "",'Prediction Log'!B88)</f>
        <v>UCF</v>
      </c>
      <c r="C69" s="92" t="str">
        <f>IF('Prediction Log'!C88=0, "",'Prediction Log'!C88)</f>
        <v>West Virginia</v>
      </c>
      <c r="D69" s="92" t="n">
        <f>IF('Prediction Log'!D88=0, "",'Prediction Log'!D88)</f>
        <v>-7</v>
      </c>
      <c r="E69" s="92" t="n">
        <f>IF('Prediction Log'!E88=0, "",'Prediction Log'!E88)</f>
        <v>-10.1</v>
      </c>
      <c r="F69" s="92" t="str">
        <f>IF('Prediction Log'!I88=0, "",'Prediction Log'!I88)</f>
        <v>UCF</v>
      </c>
      <c r="G69" s="70" t="str">
        <f>IF(ISBLANK(Games!B69), "",'Prediction Log'!$J88)</f>
        <v>UCF</v>
      </c>
      <c r="H69" s="93" t="n">
        <f>'Prediction Log'!$K88</f>
        <v>0.876385</v>
      </c>
      <c r="I69" s="92" t="str">
        <f>IF(ISBLANK(Games!M69), "",IF(AND(Games!M69="",Games!N69=""),"",IF(ISTEXT(Games!N69), "Side",Games!M69)))</f>
        <v/>
      </c>
      <c r="J69" s="92" t="str">
        <f>IF(ISBLANK(Games!B69), "",IF(Games!K69="Y", Games!B69, Games!E69))</f>
        <v>UCF</v>
      </c>
      <c r="K69" s="92" t="str">
        <f>Games!I69</f>
        <v>UCF</v>
      </c>
      <c r="L69" s="92" t="n">
        <f>IF(ISBLANK(Games!G69), "",Games!G69)</f>
        <v>-7</v>
      </c>
      <c r="M69" s="92"/>
      <c r="N69" s="110" t="n">
        <f>IF(ISBLANK('Performance vs Market'!$Q69), "", 1)</f>
        <v>1</v>
      </c>
      <c r="O69" s="110" t="n">
        <f>IF(ISBLANK('Performance vs Market'!$S69), "", 1)</f>
        <v>1</v>
      </c>
      <c r="P69" s="95"/>
      <c r="Q69" s="95" t="n">
        <v>-275.0</v>
      </c>
      <c r="R69" s="95" t="n">
        <f>IF(ISBLANK('Performance vs Market'!$Q69), "",IF('Performance vs Market'!$F69='Performance vs Market'!$G69, 'Performance vs Market'!$Q69, ""))</f>
        <v>-275</v>
      </c>
      <c r="S69" s="95" t="n">
        <v>-104.0</v>
      </c>
      <c r="T69" s="95"/>
      <c r="U69" s="111" t="n">
        <f>IF(ISBLANK('Performance vs Market'!$Q69), "",N69+IF(Q69&lt;0, (N69/(Q69/-100)), N69*(Q69/100)))</f>
        <v>1.363636364</v>
      </c>
      <c r="V69" s="112" t="n">
        <f>IFERROR(IF(ISBLANK('Performance vs Market'!$R69), "",N69+IF(R69&lt;0, (N69/(R69/-100)), N69*(R69/100))),"")</f>
        <v>1.363636364</v>
      </c>
      <c r="W69" s="111" t="n">
        <f t="shared" si="1"/>
        <v>0.3636363636</v>
      </c>
      <c r="X69" s="112" t="n">
        <f t="shared" si="2"/>
        <v>0.3636363636</v>
      </c>
      <c r="Y69" s="111" t="n">
        <f>IF(ISBLANK('Performance vs Market'!$S69), "",O69+IF(S69&lt;0, (O69/(S69/-100)), O69*(S69/100)))</f>
        <v>1.961538462</v>
      </c>
      <c r="Z69" s="111" t="n">
        <f t="shared" si="3"/>
        <v>0.9615384615</v>
      </c>
      <c r="AA69" s="96" t="n">
        <f t="shared" si="4"/>
        <v>0</v>
      </c>
      <c r="AB69" s="96" t="n">
        <f t="shared" si="5"/>
        <v>0</v>
      </c>
      <c r="AC69" s="113" t="str">
        <f>IF('Prediction Log'!$W88="Y", "W", IF('Prediction Log'!$W88="N","L",""))</f>
        <v>L</v>
      </c>
      <c r="AD69" s="114" t="str">
        <f>IF('Prediction Log'!$Y88="Y", "W", IF('Prediction Log'!$Y88="N","L",""))</f>
        <v>L</v>
      </c>
      <c r="AE69" s="115" t="n">
        <f>IF(ISBLANK('Performance vs Market'!$Q69), "",IF(AC69="W", W69, IF(AC69="L",-N69, "")))</f>
        <v>-1</v>
      </c>
      <c r="AF69" s="116" t="n">
        <f>IFERROR((IF(ISERR('Performance vs Market'!$V69), "",IF(AD69="W", X69, IF(AD69="L",-N69, "")))), "")</f>
        <v>-1</v>
      </c>
      <c r="AG69" s="113" t="str">
        <f>IF('Prediction Log'!$X88="Y", "W", IF('Prediction Log'!$X88="N", "L", ""))</f>
        <v>L</v>
      </c>
      <c r="AH69" s="115" t="n">
        <f>IF(ISBLANK('Performance vs Market'!$S69), "",IF(AG69="W", Z69, IF(AG69="L",-O69, "")))</f>
        <v>-1</v>
      </c>
      <c r="AI69" s="117"/>
      <c r="AJ69" s="15" t="str">
        <f t="shared" si="6"/>
        <v/>
      </c>
      <c r="AK69" s="118" t="n">
        <f>IF(ISERROR('Performance vs Market'!$AE69+'Performance vs Market'!$AH69+'Performance vs Market'!$AJ69), "", 'Performance vs Market'!$AE69+'Performance vs Market'!$AH69+'Performance vs Market'!$AJ69)</f>
        <v>-2</v>
      </c>
      <c r="AL69" s="119" t="n">
        <f>IF(ISERROR('Performance vs Market'!$AF69+'Performance vs Market'!$AH69+'Performance vs Market'!$AJ69), "", 'Performance vs Market'!$AF69+'Performance vs Market'!$AH69+'Performance vs Market'!$AJ69)</f>
        <v>-2</v>
      </c>
    </row>
    <row r="70" ht="14.25" customHeight="1">
      <c r="A70" s="92" t="n">
        <f>Games!A70</f>
        <v>9</v>
      </c>
      <c r="B70" s="92" t="str">
        <f>IF('Prediction Log'!B89=0, "",'Prediction Log'!B89)</f>
        <v>Texas A&amp;M</v>
      </c>
      <c r="C70" s="92" t="str">
        <f>IF('Prediction Log'!C89=0, "",'Prediction Log'!C89)</f>
        <v>South Carolina</v>
      </c>
      <c r="D70" s="92" t="n">
        <f>IF('Prediction Log'!D89=0, "",'Prediction Log'!D89)</f>
        <v>-16.5</v>
      </c>
      <c r="E70" s="92" t="n">
        <f>IF('Prediction Log'!E89=0, "",'Prediction Log'!E89)</f>
        <v>-11.9</v>
      </c>
      <c r="F70" s="92" t="str">
        <f>IF('Prediction Log'!I89=0, "",'Prediction Log'!I89)</f>
        <v>Texas A&amp;M</v>
      </c>
      <c r="G70" s="70" t="str">
        <f>IF(ISBLANK(Games!B70), "",'Prediction Log'!$J89)</f>
        <v>Texas A&amp;M</v>
      </c>
      <c r="H70" s="93" t="n">
        <f>'Prediction Log'!$K89</f>
        <v>0.970887</v>
      </c>
      <c r="I70" s="92" t="str">
        <f>IF(ISBLANK(Games!M70), "",IF(AND(Games!M70="",Games!N70=""),"",IF(ISTEXT(Games!N70), "Side",Games!M70)))</f>
        <v/>
      </c>
      <c r="J70" s="92" t="str">
        <f>IF(ISBLANK(Games!B70), "",IF(Games!K70="Y", Games!B70, Games!E70))</f>
        <v>South Carolina</v>
      </c>
      <c r="K70" s="92" t="str">
        <f>Games!I70</f>
        <v>Texas A&amp;M</v>
      </c>
      <c r="L70" s="92" t="n">
        <f>IF(ISBLANK(Games!G70), "",Games!G70)</f>
        <v>-16.5</v>
      </c>
      <c r="M70" s="92"/>
      <c r="N70" s="110" t="n">
        <f>IF(ISBLANK('Performance vs Market'!$Q70), "", 1)</f>
        <v>1</v>
      </c>
      <c r="O70" s="110" t="n">
        <f>IF(ISBLANK('Performance vs Market'!$S70), "", 1)</f>
        <v>1</v>
      </c>
      <c r="P70" s="95"/>
      <c r="Q70" s="95" t="n">
        <v>-880.0</v>
      </c>
      <c r="R70" s="95" t="n">
        <f>IF(ISBLANK('Performance vs Market'!$Q70), "",IF('Performance vs Market'!$F70='Performance vs Market'!$G70, 'Performance vs Market'!$Q70, ""))</f>
        <v>-880</v>
      </c>
      <c r="S70" s="95" t="n">
        <v>-105.0</v>
      </c>
      <c r="T70" s="95"/>
      <c r="U70" s="111" t="n">
        <f>IF(ISBLANK('Performance vs Market'!$Q70), "",N70+IF(Q70&lt;0, (N70/(Q70/-100)), N70*(Q70/100)))</f>
        <v>1.113636364</v>
      </c>
      <c r="V70" s="112" t="n">
        <f>IFERROR(IF(ISBLANK('Performance vs Market'!$R70), "",N70+IF(R70&lt;0, (N70/(R70/-100)), N70*(R70/100))),"")</f>
        <v>1.113636364</v>
      </c>
      <c r="W70" s="111" t="n">
        <f t="shared" si="1"/>
        <v>0.1136363636</v>
      </c>
      <c r="X70" s="112" t="n">
        <f t="shared" si="2"/>
        <v>0.1136363636</v>
      </c>
      <c r="Y70" s="111" t="n">
        <f>IF(ISBLANK('Performance vs Market'!$S70), "",O70+IF(S70&lt;0, (O70/(S70/-100)), O70*(S70/100)))</f>
        <v>1.952380952</v>
      </c>
      <c r="Z70" s="111" t="n">
        <f t="shared" si="3"/>
        <v>0.9523809524</v>
      </c>
      <c r="AA70" s="96" t="n">
        <f t="shared" si="4"/>
        <v>0</v>
      </c>
      <c r="AB70" s="96" t="n">
        <f t="shared" si="5"/>
        <v>0</v>
      </c>
      <c r="AC70" s="113" t="str">
        <f>IF('Prediction Log'!$W89="Y", "W", IF('Prediction Log'!$W89="N","L",""))</f>
        <v>W</v>
      </c>
      <c r="AD70" s="114" t="str">
        <f>IF('Prediction Log'!$Y89="Y", "W", IF('Prediction Log'!$Y89="N","L",""))</f>
        <v>W</v>
      </c>
      <c r="AE70" s="115" t="n">
        <f>IF(ISBLANK('Performance vs Market'!$Q70), "",IF(AC70="W", W70, IF(AC70="L",-N70, "")))</f>
        <v>0.1136363636</v>
      </c>
      <c r="AF70" s="116" t="n">
        <f>IFERROR((IF(ISERR('Performance vs Market'!$V70), "",IF(AD70="W", X70, IF(AD70="L",-N70, "")))), "")</f>
        <v>0.1136363636</v>
      </c>
      <c r="AG70" s="113" t="str">
        <f>IF('Prediction Log'!$X89="Y", "W", IF('Prediction Log'!$X89="N", "L", ""))</f>
        <v>W</v>
      </c>
      <c r="AH70" s="115" t="n">
        <f>IF(ISBLANK('Performance vs Market'!$S70), "",IF(AG70="W", Z70, IF(AG70="L",-O70, "")))</f>
        <v>0.9523809524</v>
      </c>
      <c r="AI70" s="117"/>
      <c r="AJ70" s="15" t="str">
        <f t="shared" si="6"/>
        <v/>
      </c>
      <c r="AK70" s="118" t="n">
        <f>IF(ISERROR('Performance vs Market'!$AE70+'Performance vs Market'!$AH70+'Performance vs Market'!$AJ70), "", 'Performance vs Market'!$AE70+'Performance vs Market'!$AH70+'Performance vs Market'!$AJ70)</f>
        <v>1.066017316</v>
      </c>
      <c r="AL70" s="119" t="n">
        <f>IF(ISERROR('Performance vs Market'!$AF70+'Performance vs Market'!$AH70+'Performance vs Market'!$AJ70), "", 'Performance vs Market'!$AF70+'Performance vs Market'!$AH70+'Performance vs Market'!$AJ70)</f>
        <v>1.066017316</v>
      </c>
    </row>
    <row r="71" ht="14.25" customHeight="1">
      <c r="A71" s="92" t="n">
        <f>Games!A71</f>
        <v>9</v>
      </c>
      <c r="B71" s="92" t="str">
        <f>IF('Prediction Log'!B90=0, "",'Prediction Log'!B90)</f>
        <v>Penn State</v>
      </c>
      <c r="C71" s="92" t="str">
        <f>IF('Prediction Log'!C90=0, "",'Prediction Log'!C90)</f>
        <v>Indiana</v>
      </c>
      <c r="D71" s="92" t="n">
        <f>IF('Prediction Log'!D90=0, "",'Prediction Log'!D90)</f>
        <v>-31.5</v>
      </c>
      <c r="E71" s="92" t="n">
        <f>IF('Prediction Log'!E90=0, "",'Prediction Log'!E90)</f>
        <v>-38.4</v>
      </c>
      <c r="F71" s="92" t="str">
        <f>IF('Prediction Log'!I90=0, "",'Prediction Log'!I90)</f>
        <v>Penn State</v>
      </c>
      <c r="G71" s="70" t="str">
        <f>IF(ISBLANK(Games!B71), "",'Prediction Log'!$J90)</f>
        <v>Penn State</v>
      </c>
      <c r="H71" s="93" t="n">
        <f>'Prediction Log'!$K90</f>
        <v>0.999849</v>
      </c>
      <c r="I71" s="92" t="str">
        <f>IF(ISBLANK(Games!M71), "",IF(AND(Games!M71="",Games!N71=""),"",IF(ISTEXT(Games!N71), "Side",Games!M71)))</f>
        <v/>
      </c>
      <c r="J71" s="92" t="str">
        <f>IF(ISBLANK(Games!B71), "",IF(Games!K71="Y", Games!B71, Games!E71))</f>
        <v>Penn State</v>
      </c>
      <c r="K71" s="92" t="str">
        <f>Games!I71</f>
        <v>Penn State</v>
      </c>
      <c r="L71" s="92" t="n">
        <f>IF(ISBLANK(Games!G71), "",Games!G71)</f>
        <v>-31.5</v>
      </c>
      <c r="M71" s="92"/>
      <c r="N71" s="110" t="n">
        <f>IF(ISBLANK('Performance vs Market'!$Q71), "", 1)</f>
        <v>1</v>
      </c>
      <c r="O71" s="110" t="n">
        <f>IF(ISBLANK('Performance vs Market'!$S71), "", 1)</f>
        <v>1</v>
      </c>
      <c r="P71" s="95"/>
      <c r="Q71" s="95" t="n">
        <v>-7000.0</v>
      </c>
      <c r="R71" s="95" t="n">
        <f>IF(ISBLANK('Performance vs Market'!$Q71), "",IF('Performance vs Market'!$F71='Performance vs Market'!$G71, 'Performance vs Market'!$Q71, ""))</f>
        <v>-7000</v>
      </c>
      <c r="S71" s="95" t="n">
        <v>-115.0</v>
      </c>
      <c r="T71" s="95"/>
      <c r="U71" s="111" t="n">
        <f>IF(ISBLANK('Performance vs Market'!$Q71), "",N71+IF(Q71&lt;0, (N71/(Q71/-100)), N71*(Q71/100)))</f>
        <v>1.014285714</v>
      </c>
      <c r="V71" s="112" t="n">
        <f>IFERROR(IF(ISBLANK('Performance vs Market'!$R71), "",N71+IF(R71&lt;0, (N71/(R71/-100)), N71*(R71/100))),"")</f>
        <v>1.014285714</v>
      </c>
      <c r="W71" s="111" t="n">
        <f t="shared" si="1"/>
        <v>0.01428571429</v>
      </c>
      <c r="X71" s="112" t="n">
        <f t="shared" si="2"/>
        <v>0.01428571429</v>
      </c>
      <c r="Y71" s="111" t="n">
        <f>IF(ISBLANK('Performance vs Market'!$S71), "",O71+IF(S71&lt;0, (O71/(S71/-100)), O71*(S71/100)))</f>
        <v>1.869565217</v>
      </c>
      <c r="Z71" s="111" t="n">
        <f t="shared" si="3"/>
        <v>0.8695652174</v>
      </c>
      <c r="AA71" s="96" t="n">
        <f t="shared" si="4"/>
        <v>0</v>
      </c>
      <c r="AB71" s="96" t="n">
        <f t="shared" si="5"/>
        <v>0</v>
      </c>
      <c r="AC71" s="113" t="str">
        <f>IF('Prediction Log'!$W90="Y", "W", IF('Prediction Log'!$W90="N","L",""))</f>
        <v>W</v>
      </c>
      <c r="AD71" s="114" t="str">
        <f>IF('Prediction Log'!$Y90="Y", "W", IF('Prediction Log'!$Y90="N","L",""))</f>
        <v>W</v>
      </c>
      <c r="AE71" s="115" t="n">
        <f>IF(ISBLANK('Performance vs Market'!$Q71), "",IF(AC71="W", W71, IF(AC71="L",-N71, "")))</f>
        <v>0.01428571429</v>
      </c>
      <c r="AF71" s="116" t="n">
        <f>IFERROR((IF(ISERR('Performance vs Market'!$V71), "",IF(AD71="W", X71, IF(AD71="L",-N71, "")))), "")</f>
        <v>0.01428571429</v>
      </c>
      <c r="AG71" s="113" t="str">
        <f>IF('Prediction Log'!$X90="Y", "W", IF('Prediction Log'!$X90="N", "L", ""))</f>
        <v>L</v>
      </c>
      <c r="AH71" s="115" t="n">
        <f>IF(ISBLANK('Performance vs Market'!$S71), "",IF(AG71="W", Z71, IF(AG71="L",-O71, "")))</f>
        <v>-1</v>
      </c>
      <c r="AI71" s="117"/>
      <c r="AJ71" s="15" t="str">
        <f t="shared" si="6"/>
        <v/>
      </c>
      <c r="AK71" s="118" t="n">
        <f>IF(ISERROR('Performance vs Market'!$AE71+'Performance vs Market'!$AH71+'Performance vs Market'!$AJ71), "", 'Performance vs Market'!$AE71+'Performance vs Market'!$AH71+'Performance vs Market'!$AJ71)</f>
        <v>-0.9857142857</v>
      </c>
      <c r="AL71" s="119" t="n">
        <f>IF(ISERROR('Performance vs Market'!$AF71+'Performance vs Market'!$AH71+'Performance vs Market'!$AJ71), "", 'Performance vs Market'!$AF71+'Performance vs Market'!$AH71+'Performance vs Market'!$AJ71)</f>
        <v>-0.9857142857</v>
      </c>
    </row>
    <row r="72" ht="14.25" customHeight="1">
      <c r="A72" s="92" t="n">
        <f>Games!A72</f>
        <v>9</v>
      </c>
      <c r="B72" s="92" t="str">
        <f>IF('Prediction Log'!B91=0, "",'Prediction Log'!B91)</f>
        <v>SMU</v>
      </c>
      <c r="C72" s="92" t="str">
        <f>IF('Prediction Log'!C91=0, "",'Prediction Log'!C91)</f>
        <v>Tulsa</v>
      </c>
      <c r="D72" s="92" t="n">
        <f>IF('Prediction Log'!D91=0, "",'Prediction Log'!D91)</f>
        <v>-20.5</v>
      </c>
      <c r="E72" s="92" t="n">
        <f>IF('Prediction Log'!E91=0, "",'Prediction Log'!E91)</f>
        <v>-28.2</v>
      </c>
      <c r="F72" s="92" t="str">
        <f>IF('Prediction Log'!I91=0, "",'Prediction Log'!I91)</f>
        <v>SMU</v>
      </c>
      <c r="G72" s="70" t="str">
        <f>IF(ISBLANK(Games!B72), "",'Prediction Log'!$J91)</f>
        <v>SMU</v>
      </c>
      <c r="H72" s="93" t="n">
        <f>'Prediction Log'!$K91</f>
        <v>0.996704</v>
      </c>
      <c r="I72" s="92" t="str">
        <f>IF(ISBLANK(Games!M72), "",IF(AND(Games!M72="",Games!N72=""),"",IF(ISTEXT(Games!N72), "Side",Games!M72)))</f>
        <v/>
      </c>
      <c r="J72" s="92" t="str">
        <f>IF(ISBLANK(Games!B72), "",IF(Games!K72="Y", Games!B72, Games!E72))</f>
        <v>SMU</v>
      </c>
      <c r="K72" s="92" t="str">
        <f>Games!I72</f>
        <v>SMU</v>
      </c>
      <c r="L72" s="92" t="n">
        <f>IF(ISBLANK(Games!G72), "",Games!G72)</f>
        <v>-20.5</v>
      </c>
      <c r="M72" s="92"/>
      <c r="N72" s="110" t="n">
        <f>IF(ISBLANK('Performance vs Market'!$Q72), "", 1)</f>
        <v>1</v>
      </c>
      <c r="O72" s="110" t="n">
        <f>IF(ISBLANK('Performance vs Market'!$S72), "", 1)</f>
        <v>1</v>
      </c>
      <c r="P72" s="95"/>
      <c r="Q72" s="95" t="n">
        <v>-1700.0</v>
      </c>
      <c r="R72" s="95" t="n">
        <f>IF(ISBLANK('Performance vs Market'!$Q72), "",IF('Performance vs Market'!$F72='Performance vs Market'!$G72, 'Performance vs Market'!$Q72, ""))</f>
        <v>-1700</v>
      </c>
      <c r="S72" s="95" t="n">
        <v>-115.0</v>
      </c>
      <c r="T72" s="95"/>
      <c r="U72" s="111" t="n">
        <f>IF(ISBLANK('Performance vs Market'!$Q72), "",N72+IF(Q72&lt;0, (N72/(Q72/-100)), N72*(Q72/100)))</f>
        <v>1.058823529</v>
      </c>
      <c r="V72" s="112" t="n">
        <f>IFERROR(IF(ISBLANK('Performance vs Market'!$R72), "",N72+IF(R72&lt;0, (N72/(R72/-100)), N72*(R72/100))),"")</f>
        <v>1.058823529</v>
      </c>
      <c r="W72" s="111" t="n">
        <f t="shared" si="1"/>
        <v>0.05882352941</v>
      </c>
      <c r="X72" s="112" t="n">
        <f t="shared" si="2"/>
        <v>0.05882352941</v>
      </c>
      <c r="Y72" s="111" t="n">
        <f>IF(ISBLANK('Performance vs Market'!$S72), "",O72+IF(S72&lt;0, (O72/(S72/-100)), O72*(S72/100)))</f>
        <v>1.869565217</v>
      </c>
      <c r="Z72" s="111" t="n">
        <f t="shared" si="3"/>
        <v>0.8695652174</v>
      </c>
      <c r="AA72" s="96" t="n">
        <f t="shared" si="4"/>
        <v>0</v>
      </c>
      <c r="AB72" s="96" t="n">
        <f t="shared" si="5"/>
        <v>0</v>
      </c>
      <c r="AC72" s="113" t="str">
        <f>IF('Prediction Log'!$W91="Y", "W", IF('Prediction Log'!$W91="N","L",""))</f>
        <v>W</v>
      </c>
      <c r="AD72" s="114" t="str">
        <f>IF('Prediction Log'!$Y91="Y", "W", IF('Prediction Log'!$Y91="N","L",""))</f>
        <v>W</v>
      </c>
      <c r="AE72" s="115" t="n">
        <f>IF(ISBLANK('Performance vs Market'!$Q72), "",IF(AC72="W", W72, IF(AC72="L",-N72, "")))</f>
        <v>0.05882352941</v>
      </c>
      <c r="AF72" s="116" t="n">
        <f>IFERROR((IF(ISERR('Performance vs Market'!$V72), "",IF(AD72="W", X72, IF(AD72="L",-N72, "")))), "")</f>
        <v>0.05882352941</v>
      </c>
      <c r="AG72" s="113" t="str">
        <f>IF('Prediction Log'!$X91="Y", "W", IF('Prediction Log'!$X91="N", "L", ""))</f>
        <v>W</v>
      </c>
      <c r="AH72" s="115" t="n">
        <f>IF(ISBLANK('Performance vs Market'!$S72), "",IF(AG72="W", Z72, IF(AG72="L",-O72, "")))</f>
        <v>0.8695652174</v>
      </c>
      <c r="AI72" s="117"/>
      <c r="AJ72" s="15" t="str">
        <f t="shared" si="6"/>
        <v/>
      </c>
      <c r="AK72" s="118" t="n">
        <f>IF(ISERROR('Performance vs Market'!$AE72+'Performance vs Market'!$AH72+'Performance vs Market'!$AJ72), "", 'Performance vs Market'!$AE72+'Performance vs Market'!$AH72+'Performance vs Market'!$AJ72)</f>
        <v>0.9283887468</v>
      </c>
      <c r="AL72" s="119" t="n">
        <f>IF(ISERROR('Performance vs Market'!$AF72+'Performance vs Market'!$AH72+'Performance vs Market'!$AJ72), "", 'Performance vs Market'!$AF72+'Performance vs Market'!$AH72+'Performance vs Market'!$AJ72)</f>
        <v>0.9283887468</v>
      </c>
    </row>
    <row r="73" ht="14.25" customHeight="1">
      <c r="A73" s="92" t="n">
        <f>Games!A73</f>
        <v>9</v>
      </c>
      <c r="B73" s="92" t="str">
        <f>IF('Prediction Log'!B92=0, "",'Prediction Log'!B92)</f>
        <v>Northwestern</v>
      </c>
      <c r="C73" s="92" t="str">
        <f>IF('Prediction Log'!C92=0, "",'Prediction Log'!C92)</f>
        <v>Maryland</v>
      </c>
      <c r="D73" s="92" t="n">
        <f>IF('Prediction Log'!D92=0, "",'Prediction Log'!D92)</f>
        <v>13.5</v>
      </c>
      <c r="E73" s="92" t="n">
        <f>IF('Prediction Log'!E92=0, "",'Prediction Log'!E92)</f>
        <v>13</v>
      </c>
      <c r="F73" s="92" t="str">
        <f>IF('Prediction Log'!I92=0, "",'Prediction Log'!I92)</f>
        <v>Maryland</v>
      </c>
      <c r="G73" s="70" t="str">
        <f>IF(ISBLANK(Games!B73), "",'Prediction Log'!$J92)</f>
        <v>Maryland</v>
      </c>
      <c r="H73" s="93" t="n">
        <f>'Prediction Log'!$K92</f>
        <v>0.827865</v>
      </c>
      <c r="I73" s="92" t="str">
        <f>IF(ISBLANK(Games!M73), "",IF(AND(Games!M73="",Games!N73=""),"",IF(ISTEXT(Games!N73), "Side",Games!M73)))</f>
        <v/>
      </c>
      <c r="J73" s="92" t="str">
        <f>IF(ISBLANK(Games!B73), "",IF(Games!K73="Y", Games!B73, Games!E73))</f>
        <v>Northwestern</v>
      </c>
      <c r="K73" s="92" t="str">
        <f>Games!I73</f>
        <v>Maryland</v>
      </c>
      <c r="L73" s="92" t="n">
        <f>IF(ISBLANK(Games!G73), "",Games!G73)</f>
        <v>13.5</v>
      </c>
      <c r="M73" s="92"/>
      <c r="N73" s="110" t="n">
        <f>IF(ISBLANK('Performance vs Market'!$Q73), "", 1)</f>
        <v>1</v>
      </c>
      <c r="O73" s="110" t="n">
        <f>IF(ISBLANK('Performance vs Market'!$S73), "", 1)</f>
        <v>1</v>
      </c>
      <c r="P73" s="95"/>
      <c r="Q73" s="95" t="n">
        <v>-550.0</v>
      </c>
      <c r="R73" s="95" t="n">
        <f>IF(ISBLANK('Performance vs Market'!$Q73), "",IF('Performance vs Market'!$F73='Performance vs Market'!$G73, 'Performance vs Market'!$Q73, ""))</f>
        <v>-550</v>
      </c>
      <c r="S73" s="95" t="n">
        <v>-105.0</v>
      </c>
      <c r="T73" s="95"/>
      <c r="U73" s="111" t="n">
        <f>IF(ISBLANK('Performance vs Market'!$Q73), "",N73+IF(Q73&lt;0, (N73/(Q73/-100)), N73*(Q73/100)))</f>
        <v>1.181818182</v>
      </c>
      <c r="V73" s="112" t="n">
        <f>IFERROR(IF(ISBLANK('Performance vs Market'!$R73), "",N73+IF(R73&lt;0, (N73/(R73/-100)), N73*(R73/100))),"")</f>
        <v>1.181818182</v>
      </c>
      <c r="W73" s="111" t="n">
        <f t="shared" si="1"/>
        <v>0.1818181818</v>
      </c>
      <c r="X73" s="112" t="n">
        <f t="shared" si="2"/>
        <v>0.1818181818</v>
      </c>
      <c r="Y73" s="111" t="n">
        <f>IF(ISBLANK('Performance vs Market'!$S73), "",O73+IF(S73&lt;0, (O73/(S73/-100)), O73*(S73/100)))</f>
        <v>1.952380952</v>
      </c>
      <c r="Z73" s="111" t="n">
        <f t="shared" si="3"/>
        <v>0.9523809524</v>
      </c>
      <c r="AA73" s="96" t="n">
        <f t="shared" si="4"/>
        <v>0</v>
      </c>
      <c r="AB73" s="96" t="n">
        <f t="shared" si="5"/>
        <v>0</v>
      </c>
      <c r="AC73" s="113" t="str">
        <f>IF('Prediction Log'!$W92="Y", "W", IF('Prediction Log'!$W92="N","L",""))</f>
        <v>L</v>
      </c>
      <c r="AD73" s="114" t="str">
        <f>IF('Prediction Log'!$Y92="Y", "W", IF('Prediction Log'!$Y92="N","L",""))</f>
        <v>L</v>
      </c>
      <c r="AE73" s="115" t="n">
        <f>IF(ISBLANK('Performance vs Market'!$Q73), "",IF(AC73="W", W73, IF(AC73="L",-N73, "")))</f>
        <v>-1</v>
      </c>
      <c r="AF73" s="116" t="n">
        <f>IFERROR((IF(ISERR('Performance vs Market'!$V73), "",IF(AD73="W", X73, IF(AD73="L",-N73, "")))), "")</f>
        <v>-1</v>
      </c>
      <c r="AG73" s="113" t="str">
        <f>IF('Prediction Log'!$X92="Y", "W", IF('Prediction Log'!$X92="N", "L", ""))</f>
        <v>W</v>
      </c>
      <c r="AH73" s="115" t="n">
        <f>IF(ISBLANK('Performance vs Market'!$S73), "",IF(AG73="W", Z73, IF(AG73="L",-O73, "")))</f>
        <v>0.9523809524</v>
      </c>
      <c r="AI73" s="117"/>
      <c r="AJ73" s="15" t="str">
        <f t="shared" si="6"/>
        <v/>
      </c>
      <c r="AK73" s="118" t="n">
        <f>IF(ISERROR('Performance vs Market'!$AE73+'Performance vs Market'!$AH73+'Performance vs Market'!$AJ73), "", 'Performance vs Market'!$AE73+'Performance vs Market'!$AH73+'Performance vs Market'!$AJ73)</f>
        <v>-0.04761904762</v>
      </c>
      <c r="AL73" s="119" t="n">
        <f>IF(ISERROR('Performance vs Market'!$AF73+'Performance vs Market'!$AH73+'Performance vs Market'!$AJ73), "", 'Performance vs Market'!$AF73+'Performance vs Market'!$AH73+'Performance vs Market'!$AJ73)</f>
        <v>-0.04761904762</v>
      </c>
    </row>
    <row r="74" ht="14.25" customHeight="1">
      <c r="A74" s="92" t="n">
        <f>Games!A74</f>
        <v>9</v>
      </c>
      <c r="B74" s="92" t="str">
        <f>IF('Prediction Log'!B93=0, "",'Prediction Log'!B93)</f>
        <v>Kansas State</v>
      </c>
      <c r="C74" s="92" t="str">
        <f>IF('Prediction Log'!C93=0, "",'Prediction Log'!C93)</f>
        <v>Houston</v>
      </c>
      <c r="D74" s="92" t="n">
        <f>IF('Prediction Log'!D93=0, "",'Prediction Log'!D93)</f>
        <v>-17.5</v>
      </c>
      <c r="E74" s="92" t="n">
        <f>IF('Prediction Log'!E93=0, "",'Prediction Log'!E93)</f>
        <v>-20.3</v>
      </c>
      <c r="F74" s="92" t="str">
        <f>IF('Prediction Log'!I93=0, "",'Prediction Log'!I93)</f>
        <v>Kansas State</v>
      </c>
      <c r="G74" s="70" t="str">
        <f>IF(ISBLANK(Games!B74), "",'Prediction Log'!$J93)</f>
        <v>Kansas State</v>
      </c>
      <c r="H74" s="93" t="n">
        <f>'Prediction Log'!$K93</f>
        <v>0.99429</v>
      </c>
      <c r="I74" s="92" t="str">
        <f>IF(ISBLANK(Games!M74), "",IF(AND(Games!M74="",Games!N74=""),"",IF(ISTEXT(Games!N74), "Side",Games!M74)))</f>
        <v/>
      </c>
      <c r="J74" s="92" t="str">
        <f>IF(ISBLANK(Games!B74), "",IF(Games!K74="Y", Games!B74, Games!E74))</f>
        <v>Kansas State</v>
      </c>
      <c r="K74" s="92" t="str">
        <f>Games!I74</f>
        <v>Kansas State</v>
      </c>
      <c r="L74" s="92" t="n">
        <f>IF(ISBLANK(Games!G74), "",Games!G74)</f>
        <v>-17.5</v>
      </c>
      <c r="M74" s="92"/>
      <c r="N74" s="110" t="n">
        <f>IF(ISBLANK('Performance vs Market'!$Q74), "", 1)</f>
        <v>1</v>
      </c>
      <c r="O74" s="110" t="n">
        <f>IF(ISBLANK('Performance vs Market'!$S74), "", 1)</f>
        <v>1</v>
      </c>
      <c r="P74" s="95"/>
      <c r="Q74" s="95" t="n">
        <v>-1050.0</v>
      </c>
      <c r="R74" s="95" t="n">
        <f>IF(ISBLANK('Performance vs Market'!$Q74), "",IF('Performance vs Market'!$F74='Performance vs Market'!$G74, 'Performance vs Market'!$Q74, ""))</f>
        <v>-1050</v>
      </c>
      <c r="S74" s="95" t="n">
        <v>-110.0</v>
      </c>
      <c r="T74" s="95"/>
      <c r="U74" s="111" t="n">
        <f>IF(ISBLANK('Performance vs Market'!$Q74), "",N74+IF(Q74&lt;0, (N74/(Q74/-100)), N74*(Q74/100)))</f>
        <v>1.095238095</v>
      </c>
      <c r="V74" s="112" t="n">
        <f>IFERROR(IF(ISBLANK('Performance vs Market'!$R74), "",N74+IF(R74&lt;0, (N74/(R74/-100)), N74*(R74/100))),"")</f>
        <v>1.095238095</v>
      </c>
      <c r="W74" s="111" t="n">
        <f t="shared" si="1"/>
        <v>0.09523809524</v>
      </c>
      <c r="X74" s="112" t="n">
        <f t="shared" si="2"/>
        <v>0.09523809524</v>
      </c>
      <c r="Y74" s="111" t="n">
        <f>IF(ISBLANK('Performance vs Market'!$S74), "",O74+IF(S74&lt;0, (O74/(S74/-100)), O74*(S74/100)))</f>
        <v>1.909090909</v>
      </c>
      <c r="Z74" s="111" t="n">
        <f t="shared" si="3"/>
        <v>0.9090909091</v>
      </c>
      <c r="AA74" s="96" t="n">
        <f t="shared" si="4"/>
        <v>0</v>
      </c>
      <c r="AB74" s="96" t="n">
        <f t="shared" si="5"/>
        <v>0</v>
      </c>
      <c r="AC74" s="113" t="str">
        <f>IF('Prediction Log'!$W93="Y", "W", IF('Prediction Log'!$W93="N","L",""))</f>
        <v>W</v>
      </c>
      <c r="AD74" s="114" t="str">
        <f>IF('Prediction Log'!$Y93="Y", "W", IF('Prediction Log'!$Y93="N","L",""))</f>
        <v>W</v>
      </c>
      <c r="AE74" s="115" t="n">
        <f>IF(ISBLANK('Performance vs Market'!$Q74), "",IF(AC74="W", W74, IF(AC74="L",-N74, "")))</f>
        <v>0.09523809524</v>
      </c>
      <c r="AF74" s="116" t="n">
        <f>IFERROR((IF(ISERR('Performance vs Market'!$V74), "",IF(AD74="W", X74, IF(AD74="L",-N74, "")))), "")</f>
        <v>0.09523809524</v>
      </c>
      <c r="AG74" s="113" t="str">
        <f>IF('Prediction Log'!$X93="Y", "W", IF('Prediction Log'!$X93="N", "L", ""))</f>
        <v>W</v>
      </c>
      <c r="AH74" s="115" t="n">
        <f>IF(ISBLANK('Performance vs Market'!$S74), "",IF(AG74="W", Z74, IF(AG74="L",-O74, "")))</f>
        <v>0.9090909091</v>
      </c>
      <c r="AI74" s="117"/>
      <c r="AJ74" s="15" t="str">
        <f t="shared" si="6"/>
        <v/>
      </c>
      <c r="AK74" s="118" t="n">
        <f>IF(ISERROR('Performance vs Market'!$AE74+'Performance vs Market'!$AH74+'Performance vs Market'!$AJ74), "", 'Performance vs Market'!$AE74+'Performance vs Market'!$AH74+'Performance vs Market'!$AJ74)</f>
        <v>1.004329004</v>
      </c>
      <c r="AL74" s="119" t="n">
        <f>IF(ISERROR('Performance vs Market'!$AF74+'Performance vs Market'!$AH74+'Performance vs Market'!$AJ74), "", 'Performance vs Market'!$AF74+'Performance vs Market'!$AH74+'Performance vs Market'!$AJ74)</f>
        <v>1.004329004</v>
      </c>
    </row>
    <row r="75" ht="14.25" customHeight="1">
      <c r="A75" s="92" t="n">
        <f>Games!A75</f>
        <v>9</v>
      </c>
      <c r="B75" s="92" t="str">
        <f>IF('Prediction Log'!B94=0, "",'Prediction Log'!B94)</f>
        <v>Boston College</v>
      </c>
      <c r="C75" s="92" t="str">
        <f>IF('Prediction Log'!C94=0, "",'Prediction Log'!C94)</f>
        <v>Connecticut</v>
      </c>
      <c r="D75" s="92" t="n">
        <f>IF('Prediction Log'!D94=0, "",'Prediction Log'!D94)</f>
        <v>-14.5</v>
      </c>
      <c r="E75" s="92" t="n">
        <f>IF('Prediction Log'!E94=0, "",'Prediction Log'!E94)</f>
        <v>-8.8</v>
      </c>
      <c r="F75" s="92" t="str">
        <f>IF('Prediction Log'!I94=0, "",'Prediction Log'!I94)</f>
        <v>Boston College</v>
      </c>
      <c r="G75" s="70" t="str">
        <f>IF(ISBLANK(Games!B75), "",'Prediction Log'!$J94)</f>
        <v>Boston College</v>
      </c>
      <c r="H75" s="93" t="n">
        <f>'Prediction Log'!$K94</f>
        <v>0.963744</v>
      </c>
      <c r="I75" s="92" t="str">
        <f>IF(ISBLANK(Games!M75), "",IF(AND(Games!M75="",Games!N75=""),"",IF(ISTEXT(Games!N75), "Side",Games!M75)))</f>
        <v/>
      </c>
      <c r="J75" s="92" t="str">
        <f>IF(ISBLANK(Games!B75), "",IF(Games!K75="Y", Games!B75, Games!E75))</f>
        <v>Connecticut</v>
      </c>
      <c r="K75" s="92" t="str">
        <f>Games!I75</f>
        <v>Boston College</v>
      </c>
      <c r="L75" s="92" t="n">
        <f>IF(ISBLANK(Games!G75), "",Games!G75)</f>
        <v>-14.5</v>
      </c>
      <c r="M75" s="92"/>
      <c r="N75" s="110" t="n">
        <f>IF(ISBLANK('Performance vs Market'!$Q75), "", 1)</f>
        <v>1</v>
      </c>
      <c r="O75" s="110" t="n">
        <f>IF(ISBLANK('Performance vs Market'!$S75), "", 1)</f>
        <v>1</v>
      </c>
      <c r="P75" s="95"/>
      <c r="Q75" s="95" t="n">
        <v>-630.0</v>
      </c>
      <c r="R75" s="95" t="n">
        <f>IF(ISBLANK('Performance vs Market'!$Q75), "",IF('Performance vs Market'!$F75='Performance vs Market'!$G75, 'Performance vs Market'!$Q75, ""))</f>
        <v>-630</v>
      </c>
      <c r="S75" s="95" t="n">
        <v>-114.0</v>
      </c>
      <c r="T75" s="95"/>
      <c r="U75" s="111" t="n">
        <f>IF(ISBLANK('Performance vs Market'!$Q75), "",N75+IF(Q75&lt;0, (N75/(Q75/-100)), N75*(Q75/100)))</f>
        <v>1.158730159</v>
      </c>
      <c r="V75" s="112" t="n">
        <f>IFERROR(IF(ISBLANK('Performance vs Market'!$R75), "",N75+IF(R75&lt;0, (N75/(R75/-100)), N75*(R75/100))),"")</f>
        <v>1.158730159</v>
      </c>
      <c r="W75" s="111" t="n">
        <f t="shared" si="1"/>
        <v>0.1587301587</v>
      </c>
      <c r="X75" s="112" t="n">
        <f t="shared" si="2"/>
        <v>0.1587301587</v>
      </c>
      <c r="Y75" s="111" t="n">
        <f>IF(ISBLANK('Performance vs Market'!$S75), "",O75+IF(S75&lt;0, (O75/(S75/-100)), O75*(S75/100)))</f>
        <v>1.877192982</v>
      </c>
      <c r="Z75" s="111" t="n">
        <f t="shared" si="3"/>
        <v>0.8771929825</v>
      </c>
      <c r="AA75" s="96" t="n">
        <f t="shared" si="4"/>
        <v>0</v>
      </c>
      <c r="AB75" s="96" t="n">
        <f t="shared" si="5"/>
        <v>0</v>
      </c>
      <c r="AC75" s="113" t="str">
        <f>IF('Prediction Log'!$W94="Y", "W", IF('Prediction Log'!$W94="N","L",""))</f>
        <v>W</v>
      </c>
      <c r="AD75" s="114" t="str">
        <f>IF('Prediction Log'!$Y94="Y", "W", IF('Prediction Log'!$Y94="N","L",""))</f>
        <v>W</v>
      </c>
      <c r="AE75" s="115" t="n">
        <f>IF(ISBLANK('Performance vs Market'!$Q75), "",IF(AC75="W", W75, IF(AC75="L",-N75, "")))</f>
        <v>0.1587301587</v>
      </c>
      <c r="AF75" s="116" t="n">
        <f>IFERROR((IF(ISERR('Performance vs Market'!$V75), "",IF(AD75="W", X75, IF(AD75="L",-N75, "")))), "")</f>
        <v>0.1587301587</v>
      </c>
      <c r="AG75" s="113" t="str">
        <f>IF('Prediction Log'!$X94="Y", "W", IF('Prediction Log'!$X94="N", "L", ""))</f>
        <v>W</v>
      </c>
      <c r="AH75" s="115" t="n">
        <f>IF(ISBLANK('Performance vs Market'!$S75), "",IF(AG75="W", Z75, IF(AG75="L",-O75, "")))</f>
        <v>0.8771929825</v>
      </c>
      <c r="AI75" s="117"/>
      <c r="AJ75" s="15" t="str">
        <f t="shared" si="6"/>
        <v/>
      </c>
      <c r="AK75" s="118" t="n">
        <f>IF(ISERROR('Performance vs Market'!$AE75+'Performance vs Market'!$AH75+'Performance vs Market'!$AJ75), "", 'Performance vs Market'!$AE75+'Performance vs Market'!$AH75+'Performance vs Market'!$AJ75)</f>
        <v>1.035923141</v>
      </c>
      <c r="AL75" s="119" t="n">
        <f>IF(ISERROR('Performance vs Market'!$AF75+'Performance vs Market'!$AH75+'Performance vs Market'!$AJ75), "", 'Performance vs Market'!$AF75+'Performance vs Market'!$AH75+'Performance vs Market'!$AJ75)</f>
        <v>1.035923141</v>
      </c>
    </row>
    <row r="76" ht="14.25" customHeight="1">
      <c r="A76" s="92" t="n">
        <f>Games!A76</f>
        <v>9</v>
      </c>
      <c r="B76" s="92" t="str">
        <f>IF('Prediction Log'!B95=0, "",'Prediction Log'!B95)</f>
        <v>Eastern Michigan</v>
      </c>
      <c r="C76" s="92" t="str">
        <f>IF('Prediction Log'!C95=0, "",'Prediction Log'!C95)</f>
        <v>Western Michigan</v>
      </c>
      <c r="D76" s="92" t="n">
        <f>IF('Prediction Log'!D95=0, "",'Prediction Log'!D95)</f>
        <v>2.5</v>
      </c>
      <c r="E76" s="92" t="n">
        <f>IF('Prediction Log'!E95=0, "",'Prediction Log'!E95)</f>
        <v>-14.8</v>
      </c>
      <c r="F76" s="92" t="str">
        <f>IF('Prediction Log'!I95=0, "",'Prediction Log'!I95)</f>
        <v>Eastern Michigan</v>
      </c>
      <c r="G76" s="70" t="str">
        <f>IF(ISBLANK(Games!B76), "",'Prediction Log'!$J95)</f>
        <v>Eastern Michigan</v>
      </c>
      <c r="H76" s="93" t="n">
        <f>'Prediction Log'!$K95</f>
        <v>0.986997</v>
      </c>
      <c r="I76" s="92" t="str">
        <f>IF(ISBLANK(Games!M76), "",IF(AND(Games!M76="",Games!N76=""),"",IF(ISTEXT(Games!N76), "Side",Games!M76)))</f>
        <v/>
      </c>
      <c r="J76" s="92" t="str">
        <f>IF(ISBLANK(Games!B76), "",IF(Games!K76="Y", Games!B76, Games!E76))</f>
        <v>Eastern Michigan</v>
      </c>
      <c r="K76" s="92" t="str">
        <f>Games!I76</f>
        <v>Eastern Michigan</v>
      </c>
      <c r="L76" s="92" t="n">
        <f>IF(ISBLANK(Games!G76), "",Games!G76)</f>
        <v>2.5</v>
      </c>
      <c r="M76" s="92"/>
      <c r="N76" s="110" t="n">
        <f>IF(ISBLANK('Performance vs Market'!$Q76), "", 1)</f>
        <v>1</v>
      </c>
      <c r="O76" s="110" t="n">
        <f>IF(ISBLANK('Performance vs Market'!$S76), "", 1)</f>
        <v>1</v>
      </c>
      <c r="P76" s="95"/>
      <c r="Q76" s="95" t="n">
        <v>112.0</v>
      </c>
      <c r="R76" s="95" t="n">
        <f>IF(ISBLANK('Performance vs Market'!$Q76), "",IF('Performance vs Market'!$F76='Performance vs Market'!$G76, 'Performance vs Market'!$Q76, ""))</f>
        <v>112</v>
      </c>
      <c r="S76" s="95" t="n">
        <v>-102.0</v>
      </c>
      <c r="T76" s="95"/>
      <c r="U76" s="111" t="n">
        <f>IF(ISBLANK('Performance vs Market'!$Q76), "",N76+IF(Q76&lt;0, (N76/(Q76/-100)), N76*(Q76/100)))</f>
        <v>2.12</v>
      </c>
      <c r="V76" s="112" t="n">
        <f>IFERROR(IF(ISBLANK('Performance vs Market'!$R76), "",N76+IF(R76&lt;0, (N76/(R76/-100)), N76*(R76/100))),"")</f>
        <v>2.12</v>
      </c>
      <c r="W76" s="111" t="n">
        <f t="shared" si="1"/>
        <v>1.12</v>
      </c>
      <c r="X76" s="112" t="n">
        <f t="shared" si="2"/>
        <v>1.12</v>
      </c>
      <c r="Y76" s="111" t="n">
        <f>IF(ISBLANK('Performance vs Market'!$S76), "",O76+IF(S76&lt;0, (O76/(S76/-100)), O76*(S76/100)))</f>
        <v>1.980392157</v>
      </c>
      <c r="Z76" s="111" t="n">
        <f t="shared" si="3"/>
        <v>0.9803921569</v>
      </c>
      <c r="AA76" s="96" t="n">
        <f t="shared" si="4"/>
        <v>0</v>
      </c>
      <c r="AB76" s="96" t="n">
        <f t="shared" si="5"/>
        <v>0</v>
      </c>
      <c r="AC76" s="113" t="str">
        <f>IF('Prediction Log'!$W95="Y", "W", IF('Prediction Log'!$W95="N","L",""))</f>
        <v>L</v>
      </c>
      <c r="AD76" s="114" t="str">
        <f>IF('Prediction Log'!$Y95="Y", "W", IF('Prediction Log'!$Y95="N","L",""))</f>
        <v>L</v>
      </c>
      <c r="AE76" s="115" t="n">
        <f>IF(ISBLANK('Performance vs Market'!$Q76), "",IF(AC76="W", W76, IF(AC76="L",-N76, "")))</f>
        <v>-1</v>
      </c>
      <c r="AF76" s="116" t="n">
        <f>IFERROR((IF(ISERR('Performance vs Market'!$V76), "",IF(AD76="W", X76, IF(AD76="L",-N76, "")))), "")</f>
        <v>-1</v>
      </c>
      <c r="AG76" s="113" t="str">
        <f>IF('Prediction Log'!$X95="Y", "W", IF('Prediction Log'!$X95="N", "L", ""))</f>
        <v>L</v>
      </c>
      <c r="AH76" s="115" t="n">
        <f>IF(ISBLANK('Performance vs Market'!$S76), "",IF(AG76="W", Z76, IF(AG76="L",-O76, "")))</f>
        <v>-1</v>
      </c>
      <c r="AI76" s="117"/>
      <c r="AJ76" s="15" t="str">
        <f t="shared" si="6"/>
        <v/>
      </c>
      <c r="AK76" s="118" t="n">
        <f>IF(ISERROR('Performance vs Market'!$AE76+'Performance vs Market'!$AH76+'Performance vs Market'!$AJ76), "", 'Performance vs Market'!$AE76+'Performance vs Market'!$AH76+'Performance vs Market'!$AJ76)</f>
        <v>-2</v>
      </c>
      <c r="AL76" s="119" t="n">
        <f>IF(ISERROR('Performance vs Market'!$AF76+'Performance vs Market'!$AH76+'Performance vs Market'!$AJ76), "", 'Performance vs Market'!$AF76+'Performance vs Market'!$AH76+'Performance vs Market'!$AJ76)</f>
        <v>-2</v>
      </c>
    </row>
    <row r="77" ht="14.25" customHeight="1">
      <c r="A77" s="92" t="n">
        <f>Games!A77</f>
        <v>9</v>
      </c>
      <c r="B77" s="92" t="str">
        <f>IF('Prediction Log'!B96=0, "",'Prediction Log'!B96)</f>
        <v>North Texas</v>
      </c>
      <c r="C77" s="92" t="str">
        <f>IF('Prediction Log'!C96=0, "",'Prediction Log'!C96)</f>
        <v>Memphis</v>
      </c>
      <c r="D77" s="92" t="n">
        <f>IF('Prediction Log'!D96=0, "",'Prediction Log'!D96)</f>
        <v>6.5</v>
      </c>
      <c r="E77" s="92" t="n">
        <f>IF('Prediction Log'!E96=0, "",'Prediction Log'!E96)</f>
        <v>13.9</v>
      </c>
      <c r="F77" s="92" t="str">
        <f>IF('Prediction Log'!I96=0, "",'Prediction Log'!I96)</f>
        <v>Memphis</v>
      </c>
      <c r="G77" s="70" t="str">
        <f>IF(ISBLANK(Games!B77), "",'Prediction Log'!$J96)</f>
        <v>Memphis</v>
      </c>
      <c r="H77" s="93" t="n">
        <f>'Prediction Log'!$K96</f>
        <v>0.941352</v>
      </c>
      <c r="I77" s="92" t="str">
        <f>IF(ISBLANK(Games!M77), "",IF(AND(Games!M77="",Games!N77=""),"",IF(ISTEXT(Games!N77), "Side",Games!M77)))</f>
        <v/>
      </c>
      <c r="J77" s="92" t="str">
        <f>IF(ISBLANK(Games!B77), "",IF(Games!K77="Y", Games!B77, Games!E77))</f>
        <v>Memphis</v>
      </c>
      <c r="K77" s="92" t="str">
        <f>Games!I77</f>
        <v>Memphis</v>
      </c>
      <c r="L77" s="92" t="n">
        <f>IF(ISBLANK(Games!G77), "",Games!G77)</f>
        <v>6.5</v>
      </c>
      <c r="M77" s="92"/>
      <c r="N77" s="110" t="n">
        <f>IF(ISBLANK('Performance vs Market'!$Q77), "", 1)</f>
        <v>1</v>
      </c>
      <c r="O77" s="110" t="n">
        <f>IF(ISBLANK('Performance vs Market'!$S77), "", 1)</f>
        <v>1</v>
      </c>
      <c r="P77" s="95"/>
      <c r="Q77" s="95" t="n">
        <v>-260.0</v>
      </c>
      <c r="R77" s="95" t="n">
        <f>IF(ISBLANK('Performance vs Market'!$Q77), "",IF('Performance vs Market'!$F77='Performance vs Market'!$G77, 'Performance vs Market'!$Q77, ""))</f>
        <v>-260</v>
      </c>
      <c r="S77" s="95" t="n">
        <v>-115.0</v>
      </c>
      <c r="T77" s="95"/>
      <c r="U77" s="111" t="n">
        <f>IF(ISBLANK('Performance vs Market'!$Q77), "",N77+IF(Q77&lt;0, (N77/(Q77/-100)), N77*(Q77/100)))</f>
        <v>1.384615385</v>
      </c>
      <c r="V77" s="112" t="n">
        <f>IFERROR(IF(ISBLANK('Performance vs Market'!$R77), "",N77+IF(R77&lt;0, (N77/(R77/-100)), N77*(R77/100))),"")</f>
        <v>1.384615385</v>
      </c>
      <c r="W77" s="111" t="n">
        <f t="shared" si="1"/>
        <v>0.3846153846</v>
      </c>
      <c r="X77" s="112" t="n">
        <f t="shared" si="2"/>
        <v>0.3846153846</v>
      </c>
      <c r="Y77" s="111" t="n">
        <f>IF(ISBLANK('Performance vs Market'!$S77), "",O77+IF(S77&lt;0, (O77/(S77/-100)), O77*(S77/100)))</f>
        <v>1.869565217</v>
      </c>
      <c r="Z77" s="111" t="n">
        <f t="shared" si="3"/>
        <v>0.8695652174</v>
      </c>
      <c r="AA77" s="96" t="n">
        <f t="shared" si="4"/>
        <v>0</v>
      </c>
      <c r="AB77" s="96" t="n">
        <f t="shared" si="5"/>
        <v>0</v>
      </c>
      <c r="AC77" s="113" t="str">
        <f>IF('Prediction Log'!$W96="Y", "W", IF('Prediction Log'!$W96="N","L",""))</f>
        <v>W</v>
      </c>
      <c r="AD77" s="114" t="str">
        <f>IF('Prediction Log'!$Y96="Y", "W", IF('Prediction Log'!$Y96="N","L",""))</f>
        <v>W</v>
      </c>
      <c r="AE77" s="115" t="n">
        <f>IF(ISBLANK('Performance vs Market'!$Q77), "",IF(AC77="W", W77, IF(AC77="L",-N77, "")))</f>
        <v>0.3846153846</v>
      </c>
      <c r="AF77" s="116" t="n">
        <f>IFERROR((IF(ISERR('Performance vs Market'!$V77), "",IF(AD77="W", X77, IF(AD77="L",-N77, "")))), "")</f>
        <v>0.3846153846</v>
      </c>
      <c r="AG77" s="113" t="str">
        <f>IF('Prediction Log'!$X96="Y", "W", IF('Prediction Log'!$X96="N", "L", ""))</f>
        <v>L</v>
      </c>
      <c r="AH77" s="115" t="n">
        <f>IF(ISBLANK('Performance vs Market'!$S77), "",IF(AG77="W", Z77, IF(AG77="L",-O77, "")))</f>
        <v>-1</v>
      </c>
      <c r="AI77" s="117"/>
      <c r="AJ77" s="15" t="str">
        <f t="shared" si="6"/>
        <v/>
      </c>
      <c r="AK77" s="118" t="n">
        <f>IF(ISERROR('Performance vs Market'!$AE77+'Performance vs Market'!$AH77+'Performance vs Market'!$AJ77), "", 'Performance vs Market'!$AE77+'Performance vs Market'!$AH77+'Performance vs Market'!$AJ77)</f>
        <v>-0.6153846154</v>
      </c>
      <c r="AL77" s="119" t="n">
        <f>IF(ISERROR('Performance vs Market'!$AF77+'Performance vs Market'!$AH77+'Performance vs Market'!$AJ77), "", 'Performance vs Market'!$AF77+'Performance vs Market'!$AH77+'Performance vs Market'!$AJ77)</f>
        <v>-0.6153846154</v>
      </c>
    </row>
    <row r="78" ht="14.25" customHeight="1">
      <c r="A78" s="92" t="n">
        <f>Games!A78</f>
        <v>9</v>
      </c>
      <c r="B78" s="92" t="str">
        <f>IF('Prediction Log'!B97=0, "",'Prediction Log'!B97)</f>
        <v>Notre Dame</v>
      </c>
      <c r="C78" s="92" t="str">
        <f>IF('Prediction Log'!C97=0, "",'Prediction Log'!C97)</f>
        <v>Pittsburgh</v>
      </c>
      <c r="D78" s="92" t="n">
        <f>IF('Prediction Log'!D97=0, "",'Prediction Log'!D97)</f>
        <v>-20.5</v>
      </c>
      <c r="E78" s="92" t="n">
        <f>IF('Prediction Log'!E97=0, "",'Prediction Log'!E97)</f>
        <v>-13.4</v>
      </c>
      <c r="F78" s="92" t="str">
        <f>IF('Prediction Log'!I97=0, "",'Prediction Log'!I97)</f>
        <v>Notre Dame</v>
      </c>
      <c r="G78" s="70" t="str">
        <f>IF(ISBLANK(Games!B78), "",'Prediction Log'!$J97)</f>
        <v>Notre Dame</v>
      </c>
      <c r="H78" s="93" t="n">
        <f>'Prediction Log'!$K97</f>
        <v>0.975897</v>
      </c>
      <c r="I78" s="92" t="str">
        <f>IF(ISBLANK(Games!M78), "",IF(AND(Games!M78="",Games!N78=""),"",IF(ISTEXT(Games!N78), "Side",Games!M78)))</f>
        <v/>
      </c>
      <c r="J78" s="92" t="str">
        <f>IF(ISBLANK(Games!B78), "",IF(Games!K78="Y", Games!B78, Games!E78))</f>
        <v>Pittsburgh</v>
      </c>
      <c r="K78" s="92" t="str">
        <f>Games!I78</f>
        <v>Notre Dame</v>
      </c>
      <c r="L78" s="92" t="n">
        <f>IF(ISBLANK(Games!G78), "",Games!G78)</f>
        <v>-20.5</v>
      </c>
      <c r="M78" s="92"/>
      <c r="N78" s="110" t="n">
        <f>IF(ISBLANK('Performance vs Market'!$Q78), "", 1)</f>
        <v>1</v>
      </c>
      <c r="O78" s="110" t="n">
        <f>IF(ISBLANK('Performance vs Market'!$S78), "", 1)</f>
        <v>1</v>
      </c>
      <c r="P78" s="95"/>
      <c r="Q78" s="95" t="n">
        <v>-1300.0</v>
      </c>
      <c r="R78" s="95" t="n">
        <f>IF(ISBLANK('Performance vs Market'!$Q78), "",IF('Performance vs Market'!$F78='Performance vs Market'!$G78, 'Performance vs Market'!$Q78, ""))</f>
        <v>-1300</v>
      </c>
      <c r="S78" s="95" t="n">
        <v>-110.0</v>
      </c>
      <c r="T78" s="95"/>
      <c r="U78" s="111" t="n">
        <f>IF(ISBLANK('Performance vs Market'!$Q78), "",N78+IF(Q78&lt;0, (N78/(Q78/-100)), N78*(Q78/100)))</f>
        <v>1.076923077</v>
      </c>
      <c r="V78" s="112" t="n">
        <f>IFERROR(IF(ISBLANK('Performance vs Market'!$R78), "",N78+IF(R78&lt;0, (N78/(R78/-100)), N78*(R78/100))),"")</f>
        <v>1.076923077</v>
      </c>
      <c r="W78" s="111" t="n">
        <f t="shared" si="1"/>
        <v>0.07692307692</v>
      </c>
      <c r="X78" s="112" t="n">
        <f t="shared" si="2"/>
        <v>0.07692307692</v>
      </c>
      <c r="Y78" s="111" t="n">
        <f>IF(ISBLANK('Performance vs Market'!$S78), "",O78+IF(S78&lt;0, (O78/(S78/-100)), O78*(S78/100)))</f>
        <v>1.909090909</v>
      </c>
      <c r="Z78" s="111" t="n">
        <f t="shared" si="3"/>
        <v>0.9090909091</v>
      </c>
      <c r="AA78" s="96" t="n">
        <f t="shared" si="4"/>
        <v>0</v>
      </c>
      <c r="AB78" s="96" t="n">
        <f t="shared" si="5"/>
        <v>0</v>
      </c>
      <c r="AC78" s="113" t="str">
        <f>IF('Prediction Log'!$W97="Y", "W", IF('Prediction Log'!$W97="N","L",""))</f>
        <v>W</v>
      </c>
      <c r="AD78" s="114" t="str">
        <f>IF('Prediction Log'!$Y97="Y", "W", IF('Prediction Log'!$Y97="N","L",""))</f>
        <v>W</v>
      </c>
      <c r="AE78" s="115" t="n">
        <f>IF(ISBLANK('Performance vs Market'!$Q78), "",IF(AC78="W", W78, IF(AC78="L",-N78, "")))</f>
        <v>0.07692307692</v>
      </c>
      <c r="AF78" s="116" t="n">
        <f>IFERROR((IF(ISERR('Performance vs Market'!$V78), "",IF(AD78="W", X78, IF(AD78="L",-N78, "")))), "")</f>
        <v>0.07692307692</v>
      </c>
      <c r="AG78" s="113" t="str">
        <f>IF('Prediction Log'!$X97="Y", "W", IF('Prediction Log'!$X97="N", "L", ""))</f>
        <v>L</v>
      </c>
      <c r="AH78" s="115" t="n">
        <f>IF(ISBLANK('Performance vs Market'!$S78), "",IF(AG78="W", Z78, IF(AG78="L",-O78, "")))</f>
        <v>-1</v>
      </c>
      <c r="AI78" s="117"/>
      <c r="AJ78" s="15" t="str">
        <f t="shared" si="6"/>
        <v/>
      </c>
      <c r="AK78" s="118" t="n">
        <f>IF(ISERROR('Performance vs Market'!$AE78+'Performance vs Market'!$AH78+'Performance vs Market'!$AJ78), "", 'Performance vs Market'!$AE78+'Performance vs Market'!$AH78+'Performance vs Market'!$AJ78)</f>
        <v>-0.9230769231</v>
      </c>
      <c r="AL78" s="119" t="n">
        <f>IF(ISERROR('Performance vs Market'!$AF78+'Performance vs Market'!$AH78+'Performance vs Market'!$AJ78), "", 'Performance vs Market'!$AF78+'Performance vs Market'!$AH78+'Performance vs Market'!$AJ78)</f>
        <v>-0.9230769231</v>
      </c>
    </row>
    <row r="79" ht="14.25" customHeight="1">
      <c r="A79" s="92" t="n">
        <f>Games!A79</f>
        <v>9</v>
      </c>
      <c r="B79" s="92" t="str">
        <f>IF('Prediction Log'!B98=0, "",'Prediction Log'!B98)</f>
        <v>Auburn</v>
      </c>
      <c r="C79" s="92" t="str">
        <f>IF('Prediction Log'!C98=0, "",'Prediction Log'!C98)</f>
        <v>Mississippi State</v>
      </c>
      <c r="D79" s="92" t="n">
        <f>IF('Prediction Log'!D98=0, "",'Prediction Log'!D98)</f>
        <v>-6.5</v>
      </c>
      <c r="E79" s="92" t="n">
        <f>IF('Prediction Log'!E98=0, "",'Prediction Log'!E98)</f>
        <v>1</v>
      </c>
      <c r="F79" s="92" t="str">
        <f>IF('Prediction Log'!I98=0, "",'Prediction Log'!I98)</f>
        <v>Mississippi State</v>
      </c>
      <c r="G79" s="70" t="str">
        <f>IF(ISBLANK(Games!B79), "",'Prediction Log'!$J98)</f>
        <v>Auburn</v>
      </c>
      <c r="H79" s="93" t="n">
        <f>'Prediction Log'!$K98</f>
        <v>0.526118</v>
      </c>
      <c r="I79" s="92" t="str">
        <f>IF(ISBLANK(Games!M79), "",IF(AND(Games!M79="",Games!N79=""),"",IF(ISTEXT(Games!N79), "Side",Games!M79)))</f>
        <v/>
      </c>
      <c r="J79" s="92" t="str">
        <f>IF(ISBLANK(Games!B79), "",IF(Games!K79="Y", Games!B79, Games!E79))</f>
        <v>Mississippi State</v>
      </c>
      <c r="K79" s="92" t="str">
        <f>Games!I79</f>
        <v>Mississippi State</v>
      </c>
      <c r="L79" s="92" t="n">
        <f>IF(ISBLANK(Games!G79), "",Games!G79)</f>
        <v>-6.5</v>
      </c>
      <c r="M79" s="92"/>
      <c r="N79" s="110" t="n">
        <f>IF(ISBLANK('Performance vs Market'!$Q79), "", 1)</f>
        <v>1</v>
      </c>
      <c r="O79" s="110" t="n">
        <f>IF(ISBLANK('Performance vs Market'!$S79), "", 1)</f>
        <v>1</v>
      </c>
      <c r="P79" s="95"/>
      <c r="Q79" s="95" t="n">
        <v>195.0</v>
      </c>
      <c r="R79" s="95" t="n">
        <v>-240.0</v>
      </c>
      <c r="S79" s="95" t="n">
        <v>-110.0</v>
      </c>
      <c r="T79" s="95"/>
      <c r="U79" s="111" t="n">
        <f>IF(ISBLANK('Performance vs Market'!$Q79), "",N79+IF(Q79&lt;0, (N79/(Q79/-100)), N79*(Q79/100)))</f>
        <v>2.95</v>
      </c>
      <c r="V79" s="112" t="n">
        <f>IFERROR(IF(ISBLANK('Performance vs Market'!$R79), "",N79+IF(R79&lt;0, (N79/(R79/-100)), N79*(R79/100))),"")</f>
        <v>1.416666667</v>
      </c>
      <c r="W79" s="111" t="n">
        <f t="shared" si="1"/>
        <v>1.95</v>
      </c>
      <c r="X79" s="112" t="n">
        <f t="shared" si="2"/>
        <v>0.4166666667</v>
      </c>
      <c r="Y79" s="111" t="n">
        <f>IF(ISBLANK('Performance vs Market'!$S79), "",O79+IF(S79&lt;0, (O79/(S79/-100)), O79*(S79/100)))</f>
        <v>1.909090909</v>
      </c>
      <c r="Z79" s="111" t="n">
        <f t="shared" si="3"/>
        <v>0.9090909091</v>
      </c>
      <c r="AA79" s="96" t="n">
        <f t="shared" si="4"/>
        <v>0</v>
      </c>
      <c r="AB79" s="96" t="n">
        <f t="shared" si="5"/>
        <v>0</v>
      </c>
      <c r="AC79" s="113" t="str">
        <f>IF('Prediction Log'!$W98="Y", "W", IF('Prediction Log'!$W98="N","L",""))</f>
        <v>L</v>
      </c>
      <c r="AD79" s="114" t="str">
        <f>IF('Prediction Log'!$Y98="Y", "W", IF('Prediction Log'!$Y98="N","L",""))</f>
        <v>W</v>
      </c>
      <c r="AE79" s="115" t="n">
        <f>IF(ISBLANK('Performance vs Market'!$Q79), "",IF(AC79="W", W79, IF(AC79="L",-N79, "")))</f>
        <v>-1</v>
      </c>
      <c r="AF79" s="116" t="n">
        <f>IFERROR((IF(ISERR('Performance vs Market'!$V79), "",IF(AD79="W", X79, IF(AD79="L",-N79, "")))), "")</f>
        <v>0.4166666667</v>
      </c>
      <c r="AG79" s="113" t="str">
        <f>IF('Prediction Log'!$X98="Y", "W", IF('Prediction Log'!$X98="N", "L", ""))</f>
        <v>L</v>
      </c>
      <c r="AH79" s="115" t="n">
        <f>IF(ISBLANK('Performance vs Market'!$S79), "",IF(AG79="W", Z79, IF(AG79="L",-O79, "")))</f>
        <v>-1</v>
      </c>
      <c r="AI79" s="117"/>
      <c r="AJ79" s="15" t="str">
        <f t="shared" si="6"/>
        <v/>
      </c>
      <c r="AK79" s="118" t="n">
        <f>IF(ISERROR('Performance vs Market'!$AE79+'Performance vs Market'!$AH79+'Performance vs Market'!$AJ79), "", 'Performance vs Market'!$AE79+'Performance vs Market'!$AH79+'Performance vs Market'!$AJ79)</f>
        <v>-2</v>
      </c>
      <c r="AL79" s="119" t="n">
        <f>IF(ISERROR('Performance vs Market'!$AF79+'Performance vs Market'!$AH79+'Performance vs Market'!$AJ79), "", 'Performance vs Market'!$AF79+'Performance vs Market'!$AH79+'Performance vs Market'!$AJ79)</f>
        <v>-0.5833333333</v>
      </c>
    </row>
    <row r="80" ht="14.25" customHeight="1">
      <c r="A80" s="92" t="n">
        <f>Games!A80</f>
        <v>9</v>
      </c>
      <c r="B80" s="92" t="str">
        <f>IF('Prediction Log'!B99=0, "",'Prediction Log'!B99)</f>
        <v>Miami</v>
      </c>
      <c r="C80" s="92" t="str">
        <f>IF('Prediction Log'!C99=0, "",'Prediction Log'!C99)</f>
        <v>Virginia</v>
      </c>
      <c r="D80" s="92" t="n">
        <f>IF('Prediction Log'!D99=0, "",'Prediction Log'!D99)</f>
        <v>-18.5</v>
      </c>
      <c r="E80" s="92" t="n">
        <f>IF('Prediction Log'!E99=0, "",'Prediction Log'!E99)</f>
        <v>-17.1</v>
      </c>
      <c r="F80" s="92" t="str">
        <f>IF('Prediction Log'!I99=0, "",'Prediction Log'!I99)</f>
        <v>Miami</v>
      </c>
      <c r="G80" s="70" t="str">
        <f>IF(ISBLANK(Games!B80), "",'Prediction Log'!$J99)</f>
        <v>Miami</v>
      </c>
      <c r="H80" s="93" t="n">
        <f>'Prediction Log'!$K99</f>
        <v>0.981509</v>
      </c>
      <c r="I80" s="92" t="str">
        <f>IF(ISBLANK(Games!M80), "",IF(AND(Games!M80="",Games!N80=""),"",IF(ISTEXT(Games!N80), "Side",Games!M80)))</f>
        <v/>
      </c>
      <c r="J80" s="92" t="str">
        <f>IF(ISBLANK(Games!B80), "",IF(Games!K80="Y", Games!B80, Games!E80))</f>
        <v>Virginia</v>
      </c>
      <c r="K80" s="92" t="str">
        <f>Games!I80</f>
        <v>Miami</v>
      </c>
      <c r="L80" s="92" t="n">
        <f>IF(ISBLANK(Games!G80), "",Games!G80)</f>
        <v>-18.5</v>
      </c>
      <c r="M80" s="92"/>
      <c r="N80" s="110" t="n">
        <f>IF(ISBLANK('Performance vs Market'!$Q80), "", 1)</f>
        <v>1</v>
      </c>
      <c r="O80" s="110" t="n">
        <f>IF(ISBLANK('Performance vs Market'!$S80), "", 1)</f>
        <v>1</v>
      </c>
      <c r="P80" s="95"/>
      <c r="Q80" s="95" t="n">
        <v>-1200.0</v>
      </c>
      <c r="R80" s="95" t="n">
        <f>IF(ISBLANK('Performance vs Market'!$Q80), "",IF('Performance vs Market'!$F80='Performance vs Market'!$G80, 'Performance vs Market'!$Q80, ""))</f>
        <v>-1200</v>
      </c>
      <c r="S80" s="95" t="n">
        <v>-110.0</v>
      </c>
      <c r="T80" s="95"/>
      <c r="U80" s="111" t="n">
        <f>IF(ISBLANK('Performance vs Market'!$Q80), "",N80+IF(Q80&lt;0, (N80/(Q80/-100)), N80*(Q80/100)))</f>
        <v>1.083333333</v>
      </c>
      <c r="V80" s="112" t="n">
        <f>IFERROR(IF(ISBLANK('Performance vs Market'!$R80), "",N80+IF(R80&lt;0, (N80/(R80/-100)), N80*(R80/100))),"")</f>
        <v>1.083333333</v>
      </c>
      <c r="W80" s="111" t="n">
        <f t="shared" si="1"/>
        <v>0.08333333333</v>
      </c>
      <c r="X80" s="112" t="n">
        <f t="shared" si="2"/>
        <v>0.08333333333</v>
      </c>
      <c r="Y80" s="111" t="n">
        <f>IF(ISBLANK('Performance vs Market'!$S80), "",O80+IF(S80&lt;0, (O80/(S80/-100)), O80*(S80/100)))</f>
        <v>1.909090909</v>
      </c>
      <c r="Z80" s="111" t="n">
        <f t="shared" si="3"/>
        <v>0.9090909091</v>
      </c>
      <c r="AA80" s="96" t="n">
        <f t="shared" si="4"/>
        <v>0</v>
      </c>
      <c r="AB80" s="96" t="n">
        <f t="shared" si="5"/>
        <v>0</v>
      </c>
      <c r="AC80" s="113" t="str">
        <f>IF('Prediction Log'!$W99="Y", "W", IF('Prediction Log'!$W99="N","L",""))</f>
        <v>W</v>
      </c>
      <c r="AD80" s="114" t="str">
        <f>IF('Prediction Log'!$Y99="Y", "W", IF('Prediction Log'!$Y99="N","L",""))</f>
        <v>W</v>
      </c>
      <c r="AE80" s="115" t="n">
        <f>IF(ISBLANK('Performance vs Market'!$Q80), "",IF(AC80="W", W80, IF(AC80="L",-N80, "")))</f>
        <v>0.08333333333</v>
      </c>
      <c r="AF80" s="116" t="n">
        <f>IFERROR((IF(ISERR('Performance vs Market'!$V80), "",IF(AD80="W", X80, IF(AD80="L",-N80, "")))), "")</f>
        <v>0.08333333333</v>
      </c>
      <c r="AG80" s="113" t="str">
        <f>IF('Prediction Log'!$X99="Y", "W", IF('Prediction Log'!$X99="N", "L", ""))</f>
        <v>W</v>
      </c>
      <c r="AH80" s="115" t="n">
        <f>IF(ISBLANK('Performance vs Market'!$S80), "",IF(AG80="W", Z80, IF(AG80="L",-O80, "")))</f>
        <v>0.9090909091</v>
      </c>
      <c r="AI80" s="117"/>
      <c r="AJ80" s="15" t="str">
        <f t="shared" si="6"/>
        <v/>
      </c>
      <c r="AK80" s="118" t="n">
        <f>IF(ISERROR('Performance vs Market'!$AE80+'Performance vs Market'!$AH80+'Performance vs Market'!$AJ80), "", 'Performance vs Market'!$AE80+'Performance vs Market'!$AH80+'Performance vs Market'!$AJ80)</f>
        <v>0.9924242424</v>
      </c>
      <c r="AL80" s="119" t="n">
        <f>IF(ISERROR('Performance vs Market'!$AF80+'Performance vs Market'!$AH80+'Performance vs Market'!$AJ80), "", 'Performance vs Market'!$AF80+'Performance vs Market'!$AH80+'Performance vs Market'!$AJ80)</f>
        <v>0.9924242424</v>
      </c>
    </row>
    <row r="81" ht="14.25" customHeight="1">
      <c r="A81" s="92" t="n">
        <f>Games!A81</f>
        <v>9</v>
      </c>
      <c r="B81" s="92" t="str">
        <f>IF('Prediction Log'!B100=0, "",'Prediction Log'!B100)</f>
        <v>California</v>
      </c>
      <c r="C81" s="92" t="str">
        <f>IF('Prediction Log'!C100=0, "",'Prediction Log'!C100)</f>
        <v>USC</v>
      </c>
      <c r="D81" s="92" t="n">
        <f>IF('Prediction Log'!D100=0, "",'Prediction Log'!D100)</f>
        <v>10</v>
      </c>
      <c r="E81" s="92" t="n">
        <f>IF('Prediction Log'!E100=0, "",'Prediction Log'!E100)</f>
        <v>9.5</v>
      </c>
      <c r="F81" s="92" t="str">
        <f>IF('Prediction Log'!I100=0, "",'Prediction Log'!I100)</f>
        <v>USC</v>
      </c>
      <c r="G81" s="70" t="str">
        <f>IF(ISBLANK(Games!B81), "",'Prediction Log'!$J100)</f>
        <v>USC</v>
      </c>
      <c r="H81" s="93" t="n">
        <f>'Prediction Log'!$K100</f>
        <v>0.959108</v>
      </c>
      <c r="I81" s="92" t="str">
        <f>IF(ISBLANK(Games!M81), "",IF(AND(Games!M81="",Games!N81=""),"",IF(ISTEXT(Games!N81), "Side",Games!M81)))</f>
        <v/>
      </c>
      <c r="J81" s="92" t="str">
        <f>IF(ISBLANK(Games!B81), "",IF(Games!K81="Y", Games!B81, Games!E81))</f>
        <v>California</v>
      </c>
      <c r="K81" s="92" t="str">
        <f>Games!I81</f>
        <v>USC</v>
      </c>
      <c r="L81" s="92" t="n">
        <f>IF(ISBLANK(Games!G81), "",Games!G81)</f>
        <v>10</v>
      </c>
      <c r="M81" s="92"/>
      <c r="N81" s="110" t="n">
        <f>IF(ISBLANK('Performance vs Market'!$Q81), "", 1)</f>
        <v>1</v>
      </c>
      <c r="O81" s="110" t="n">
        <f>IF(ISBLANK('Performance vs Market'!$S81), "", 1)</f>
        <v>1</v>
      </c>
      <c r="P81" s="95"/>
      <c r="Q81" s="95" t="n">
        <v>-400.0</v>
      </c>
      <c r="R81" s="95" t="n">
        <f>IF(ISBLANK('Performance vs Market'!$Q81), "",IF('Performance vs Market'!$F81='Performance vs Market'!$G81, 'Performance vs Market'!$Q81, ""))</f>
        <v>-400</v>
      </c>
      <c r="S81" s="95" t="n">
        <v>-106.0</v>
      </c>
      <c r="T81" s="95"/>
      <c r="U81" s="111" t="n">
        <f>IF(ISBLANK('Performance vs Market'!$Q81), "",N81+IF(Q81&lt;0, (N81/(Q81/-100)), N81*(Q81/100)))</f>
        <v>1.25</v>
      </c>
      <c r="V81" s="112" t="n">
        <f>IFERROR(IF(ISBLANK('Performance vs Market'!$R81), "",N81+IF(R81&lt;0, (N81/(R81/-100)), N81*(R81/100))),"")</f>
        <v>1.25</v>
      </c>
      <c r="W81" s="111" t="n">
        <f t="shared" si="1"/>
        <v>0.25</v>
      </c>
      <c r="X81" s="112" t="n">
        <f t="shared" si="2"/>
        <v>0.25</v>
      </c>
      <c r="Y81" s="111" t="n">
        <f>IF(ISBLANK('Performance vs Market'!$S81), "",O81+IF(S81&lt;0, (O81/(S81/-100)), O81*(S81/100)))</f>
        <v>1.943396226</v>
      </c>
      <c r="Z81" s="111" t="n">
        <f t="shared" si="3"/>
        <v>0.9433962264</v>
      </c>
      <c r="AA81" s="96" t="n">
        <f t="shared" si="4"/>
        <v>0</v>
      </c>
      <c r="AB81" s="96" t="n">
        <f t="shared" si="5"/>
        <v>0</v>
      </c>
      <c r="AC81" s="113" t="str">
        <f>IF('Prediction Log'!$W100="Y", "W", IF('Prediction Log'!$W100="N","L",""))</f>
        <v>W</v>
      </c>
      <c r="AD81" s="114" t="str">
        <f>IF('Prediction Log'!$Y100="Y", "W", IF('Prediction Log'!$Y100="N","L",""))</f>
        <v>W</v>
      </c>
      <c r="AE81" s="115" t="n">
        <f>IF(ISBLANK('Performance vs Market'!$Q81), "",IF(AC81="W", W81, IF(AC81="L",-N81, "")))</f>
        <v>0.25</v>
      </c>
      <c r="AF81" s="116" t="n">
        <f>IFERROR((IF(ISERR('Performance vs Market'!$V81), "",IF(AD81="W", X81, IF(AD81="L",-N81, "")))), "")</f>
        <v>0.25</v>
      </c>
      <c r="AG81" s="113" t="str">
        <f>IF('Prediction Log'!$X100="Y", "W", IF('Prediction Log'!$X100="N", "L", ""))</f>
        <v>W</v>
      </c>
      <c r="AH81" s="115" t="n">
        <f>IF(ISBLANK('Performance vs Market'!$S81), "",IF(AG81="W", Z81, IF(AG81="L",-O81, "")))</f>
        <v>0.9433962264</v>
      </c>
      <c r="AI81" s="117"/>
      <c r="AJ81" s="15" t="str">
        <f t="shared" si="6"/>
        <v/>
      </c>
      <c r="AK81" s="118" t="n">
        <f>IF(ISERROR('Performance vs Market'!$AE81+'Performance vs Market'!$AH81+'Performance vs Market'!$AJ81), "", 'Performance vs Market'!$AE81+'Performance vs Market'!$AH81+'Performance vs Market'!$AJ81)</f>
        <v>1.193396226</v>
      </c>
      <c r="AL81" s="119" t="n">
        <f>IF(ISERROR('Performance vs Market'!$AF81+'Performance vs Market'!$AH81+'Performance vs Market'!$AJ81), "", 'Performance vs Market'!$AF81+'Performance vs Market'!$AH81+'Performance vs Market'!$AJ81)</f>
        <v>1.193396226</v>
      </c>
    </row>
    <row r="82" ht="14.25" customHeight="1">
      <c r="A82" s="92" t="n">
        <f>Games!A82</f>
        <v>9</v>
      </c>
      <c r="B82" s="92" t="str">
        <f>IF('Prediction Log'!B101=0, "",'Prediction Log'!B101)</f>
        <v>South Alabama</v>
      </c>
      <c r="C82" s="92" t="str">
        <f>IF('Prediction Log'!C101=0, "",'Prediction Log'!C101)</f>
        <v>Louisiana</v>
      </c>
      <c r="D82" s="92" t="n">
        <f>IF('Prediction Log'!D101=0, "",'Prediction Log'!D101)</f>
        <v>-11.5</v>
      </c>
      <c r="E82" s="92" t="n">
        <f>IF('Prediction Log'!E101=0, "",'Prediction Log'!E101)</f>
        <v>-5.7</v>
      </c>
      <c r="F82" s="92" t="str">
        <f>IF('Prediction Log'!I101=0, "",'Prediction Log'!I101)</f>
        <v>South Alabama</v>
      </c>
      <c r="G82" s="70" t="str">
        <f>IF(ISBLANK(Games!B82), "",'Prediction Log'!$J101)</f>
        <v>South Alabama</v>
      </c>
      <c r="H82" s="93" t="n">
        <f>'Prediction Log'!$K101</f>
        <v>0.742377</v>
      </c>
      <c r="I82" s="92" t="str">
        <f>IF(ISBLANK(Games!M82), "",IF(AND(Games!M82="",Games!N82=""),"",IF(ISTEXT(Games!N82), "Side",Games!M82)))</f>
        <v>Spread</v>
      </c>
      <c r="J82" s="92" t="str">
        <f>IF(ISBLANK(Games!B82), "",IF(Games!K82="Y", Games!B82, Games!E82))</f>
        <v>Louisiana</v>
      </c>
      <c r="K82" s="92" t="str">
        <f>Games!I82</f>
        <v>South Alabama</v>
      </c>
      <c r="L82" s="92" t="n">
        <f>IF(ISBLANK(Games!G82), "",Games!G82)</f>
        <v>-11.5</v>
      </c>
      <c r="M82" s="92"/>
      <c r="N82" s="110" t="n">
        <f>IF(ISBLANK('Performance vs Market'!$Q82), "", 1)</f>
        <v>1</v>
      </c>
      <c r="O82" s="110" t="n">
        <f>IF(ISBLANK('Performance vs Market'!$S82), "", 1)</f>
        <v>1</v>
      </c>
      <c r="P82" s="95"/>
      <c r="Q82" s="95" t="n">
        <v>-480.0</v>
      </c>
      <c r="R82" s="95" t="n">
        <f>IF(ISBLANK('Performance vs Market'!$Q82), "",IF('Performance vs Market'!$F82='Performance vs Market'!$G82, 'Performance vs Market'!$Q82, ""))</f>
        <v>-480</v>
      </c>
      <c r="S82" s="95" t="n">
        <v>-112.0</v>
      </c>
      <c r="T82" s="95"/>
      <c r="U82" s="111" t="n">
        <f>IF(ISBLANK('Performance vs Market'!$Q82), "",N82+IF(Q82&lt;0, (N82/(Q82/-100)), N82*(Q82/100)))</f>
        <v>1.208333333</v>
      </c>
      <c r="V82" s="112" t="n">
        <f>IFERROR(IF(ISBLANK('Performance vs Market'!$R82), "",N82+IF(R82&lt;0, (N82/(R82/-100)), N82*(R82/100))),"")</f>
        <v>1.208333333</v>
      </c>
      <c r="W82" s="111" t="n">
        <f t="shared" si="1"/>
        <v>0.2083333333</v>
      </c>
      <c r="X82" s="112" t="n">
        <f t="shared" si="2"/>
        <v>0.2083333333</v>
      </c>
      <c r="Y82" s="111" t="n">
        <f>IF(ISBLANK('Performance vs Market'!$S82), "",O82+IF(S82&lt;0, (O82/(S82/-100)), O82*(S82/100)))</f>
        <v>1.892857143</v>
      </c>
      <c r="Z82" s="111" t="n">
        <f t="shared" si="3"/>
        <v>0.8928571429</v>
      </c>
      <c r="AA82" s="96" t="n">
        <f t="shared" si="4"/>
        <v>0</v>
      </c>
      <c r="AB82" s="96" t="n">
        <f t="shared" si="5"/>
        <v>0</v>
      </c>
      <c r="AC82" s="113" t="str">
        <f>IF('Prediction Log'!$W101="Y", "W", IF('Prediction Log'!$W101="N","L",""))</f>
        <v>L</v>
      </c>
      <c r="AD82" s="114" t="str">
        <f>IF('Prediction Log'!$Y101="Y", "W", IF('Prediction Log'!$Y101="N","L",""))</f>
        <v>L</v>
      </c>
      <c r="AE82" s="115" t="n">
        <f>IF(ISBLANK('Performance vs Market'!$Q82), "",IF(AC82="W", W82, IF(AC82="L",-N82, "")))</f>
        <v>-1</v>
      </c>
      <c r="AF82" s="116" t="n">
        <f>IFERROR((IF(ISERR('Performance vs Market'!$V82), "",IF(AD82="W", X82, IF(AD82="L",-N82, "")))), "")</f>
        <v>-1</v>
      </c>
      <c r="AG82" s="113" t="str">
        <f>IF('Prediction Log'!$X101="Y", "W", IF('Prediction Log'!$X101="N", "L", ""))</f>
        <v>W</v>
      </c>
      <c r="AH82" s="115" t="n">
        <f>IF(ISBLANK('Performance vs Market'!$S82), "",IF(AG82="W", Z82, IF(AG82="L",-O82, "")))</f>
        <v>0.8928571429</v>
      </c>
      <c r="AI82" s="117"/>
      <c r="AJ82" s="15" t="str">
        <f t="shared" si="6"/>
        <v/>
      </c>
      <c r="AK82" s="118" t="n">
        <f>IF(ISERROR('Performance vs Market'!$AE82+'Performance vs Market'!$AH82+'Performance vs Market'!$AJ82), "", 'Performance vs Market'!$AE82+'Performance vs Market'!$AH82+'Performance vs Market'!$AJ82)</f>
        <v>-0.1071428571</v>
      </c>
      <c r="AL82" s="119" t="n">
        <f>IF(ISERROR('Performance vs Market'!$AF82+'Performance vs Market'!$AH82+'Performance vs Market'!$AJ82), "", 'Performance vs Market'!$AF82+'Performance vs Market'!$AH82+'Performance vs Market'!$AJ82)</f>
        <v>-0.1071428571</v>
      </c>
    </row>
    <row r="83" ht="14.25" customHeight="1">
      <c r="A83" s="92" t="n">
        <f>Games!A83</f>
        <v>9</v>
      </c>
      <c r="B83" s="92" t="str">
        <f>IF('Prediction Log'!B102=0, "",'Prediction Log'!B102)</f>
        <v>Louisiana Monroe</v>
      </c>
      <c r="C83" s="92" t="str">
        <f>IF('Prediction Log'!C102=0, "",'Prediction Log'!C102)</f>
        <v>Arkansas State</v>
      </c>
      <c r="D83" s="92" t="n">
        <f>IF('Prediction Log'!D102=0, "",'Prediction Log'!D102)</f>
        <v>-2</v>
      </c>
      <c r="E83" s="92" t="n">
        <f>IF('Prediction Log'!E102=0, "",'Prediction Log'!E102)</f>
        <v>0.2</v>
      </c>
      <c r="F83" s="92" t="str">
        <f>IF('Prediction Log'!I102=0, "",'Prediction Log'!I102)</f>
        <v>Arkansas State</v>
      </c>
      <c r="G83" s="70" t="str">
        <f>IF(ISBLANK(Games!B83), "",'Prediction Log'!$J102)</f>
        <v>Louisiana Monroe</v>
      </c>
      <c r="H83" s="93" t="n">
        <f>'Prediction Log'!$K102</f>
        <v>0.709115</v>
      </c>
      <c r="I83" s="92" t="str">
        <f>IF(ISBLANK(Games!M83), "",IF(AND(Games!M83="",Games!N83=""),"",IF(ISTEXT(Games!N83), "Side",Games!M83)))</f>
        <v/>
      </c>
      <c r="J83" s="92" t="str">
        <f>IF(ISBLANK(Games!B83), "",IF(Games!K83="Y", Games!B83, Games!E83))</f>
        <v>Arkansas State</v>
      </c>
      <c r="K83" s="92" t="str">
        <f>Games!I83</f>
        <v>Arkansas State</v>
      </c>
      <c r="L83" s="92" t="n">
        <f>IF(ISBLANK(Games!G83), "",Games!G83)</f>
        <v>-2</v>
      </c>
      <c r="M83" s="92"/>
      <c r="N83" s="110" t="n">
        <f>IF(ISBLANK('Performance vs Market'!$Q83), "", 1)</f>
        <v>1</v>
      </c>
      <c r="O83" s="110" t="n">
        <f>IF(ISBLANK('Performance vs Market'!$S83), "", 1)</f>
        <v>1</v>
      </c>
      <c r="P83" s="95"/>
      <c r="Q83" s="95" t="n">
        <v>108.0</v>
      </c>
      <c r="R83" s="95" t="n">
        <v>-130.0</v>
      </c>
      <c r="S83" s="95" t="n">
        <v>-115.0</v>
      </c>
      <c r="T83" s="95"/>
      <c r="U83" s="111" t="n">
        <f>IF(ISBLANK('Performance vs Market'!$Q83), "",N83+IF(Q83&lt;0, (N83/(Q83/-100)), N83*(Q83/100)))</f>
        <v>2.08</v>
      </c>
      <c r="V83" s="112" t="n">
        <f>IFERROR(IF(ISBLANK('Performance vs Market'!$R83), "",N83+IF(R83&lt;0, (N83/(R83/-100)), N83*(R83/100))),"")</f>
        <v>1.769230769</v>
      </c>
      <c r="W83" s="111" t="n">
        <f t="shared" si="1"/>
        <v>1.08</v>
      </c>
      <c r="X83" s="112" t="n">
        <f t="shared" si="2"/>
        <v>0.7692307692</v>
      </c>
      <c r="Y83" s="111" t="n">
        <f>IF(ISBLANK('Performance vs Market'!$S83), "",O83+IF(S83&lt;0, (O83/(S83/-100)), O83*(S83/100)))</f>
        <v>1.869565217</v>
      </c>
      <c r="Z83" s="111" t="n">
        <f t="shared" si="3"/>
        <v>0.8695652174</v>
      </c>
      <c r="AA83" s="96" t="n">
        <f t="shared" si="4"/>
        <v>0</v>
      </c>
      <c r="AB83" s="96" t="n">
        <f t="shared" si="5"/>
        <v>0</v>
      </c>
      <c r="AC83" s="113" t="str">
        <f>IF('Prediction Log'!$W102="Y", "W", IF('Prediction Log'!$W102="N","L",""))</f>
        <v>W</v>
      </c>
      <c r="AD83" s="114" t="str">
        <f>IF('Prediction Log'!$Y102="Y", "W", IF('Prediction Log'!$Y102="N","L",""))</f>
        <v>L</v>
      </c>
      <c r="AE83" s="115" t="n">
        <f>IF(ISBLANK('Performance vs Market'!$Q83), "",IF(AC83="W", W83, IF(AC83="L",-N83, "")))</f>
        <v>1.08</v>
      </c>
      <c r="AF83" s="116" t="n">
        <f>IFERROR((IF(ISERR('Performance vs Market'!$V83), "",IF(AD83="W", X83, IF(AD83="L",-N83, "")))), "")</f>
        <v>-1</v>
      </c>
      <c r="AG83" s="113" t="str">
        <f>IF('Prediction Log'!$X102="Y", "W", IF('Prediction Log'!$X102="N", "L", ""))</f>
        <v>W</v>
      </c>
      <c r="AH83" s="115" t="n">
        <f>IF(ISBLANK('Performance vs Market'!$S83), "",IF(AG83="W", Z83, IF(AG83="L",-O83, "")))</f>
        <v>0.8695652174</v>
      </c>
      <c r="AI83" s="117"/>
      <c r="AJ83" s="15" t="str">
        <f t="shared" si="6"/>
        <v/>
      </c>
      <c r="AK83" s="118" t="n">
        <f>IF(ISERROR('Performance vs Market'!$AE83+'Performance vs Market'!$AH83+'Performance vs Market'!$AJ83), "", 'Performance vs Market'!$AE83+'Performance vs Market'!$AH83+'Performance vs Market'!$AJ83)</f>
        <v>1.949565217</v>
      </c>
      <c r="AL83" s="119" t="n">
        <f>IF(ISERROR('Performance vs Market'!$AF83+'Performance vs Market'!$AH83+'Performance vs Market'!$AJ83), "", 'Performance vs Market'!$AF83+'Performance vs Market'!$AH83+'Performance vs Market'!$AJ83)</f>
        <v>-0.1304347826</v>
      </c>
    </row>
    <row r="84" ht="14.25" customHeight="1">
      <c r="A84" s="92" t="n">
        <f>Games!A84</f>
        <v>9</v>
      </c>
      <c r="B84" s="92" t="str">
        <f>IF('Prediction Log'!B103=0, "",'Prediction Log'!B103)</f>
        <v>Coastal Carolina</v>
      </c>
      <c r="C84" s="92" t="str">
        <f>IF('Prediction Log'!C103=0, "",'Prediction Log'!C103)</f>
        <v>Marshall</v>
      </c>
      <c r="D84" s="92" t="n">
        <f>IF('Prediction Log'!D103=0, "",'Prediction Log'!D103)</f>
        <v>3.5</v>
      </c>
      <c r="E84" s="92" t="n">
        <f>IF('Prediction Log'!E103=0, "",'Prediction Log'!E103)</f>
        <v>-3.4</v>
      </c>
      <c r="F84" s="92" t="str">
        <f>IF('Prediction Log'!I103=0, "",'Prediction Log'!I103)</f>
        <v>Coastal Carolina</v>
      </c>
      <c r="G84" s="70" t="str">
        <f>IF(ISBLANK(Games!B84), "",'Prediction Log'!$J103)</f>
        <v>Coastal Carolina</v>
      </c>
      <c r="H84" s="93" t="n">
        <f>'Prediction Log'!$K103</f>
        <v>0.652586</v>
      </c>
      <c r="I84" s="92" t="str">
        <f>IF(ISBLANK(Games!M84), "",IF(AND(Games!M84="",Games!N84=""),"",IF(ISTEXT(Games!N84), "Side",Games!M84)))</f>
        <v/>
      </c>
      <c r="J84" s="92" t="str">
        <f>IF(ISBLANK(Games!B84), "",IF(Games!K84="Y", Games!B84, Games!E84))</f>
        <v>Coastal Carolina</v>
      </c>
      <c r="K84" s="92" t="str">
        <f>Games!I84</f>
        <v>Coastal Carolina</v>
      </c>
      <c r="L84" s="92" t="n">
        <f>IF(ISBLANK(Games!G84), "",Games!G84)</f>
        <v>3.5</v>
      </c>
      <c r="M84" s="92"/>
      <c r="N84" s="110" t="n">
        <f>IF(ISBLANK('Performance vs Market'!$Q84), "", 1)</f>
        <v>1</v>
      </c>
      <c r="O84" s="110" t="n">
        <f>IF(ISBLANK('Performance vs Market'!$S84), "", 1)</f>
        <v>1</v>
      </c>
      <c r="P84" s="95"/>
      <c r="Q84" s="95" t="n">
        <v>138.0</v>
      </c>
      <c r="R84" s="95" t="n">
        <f>IF(ISBLANK('Performance vs Market'!$Q84), "",IF('Performance vs Market'!$F84='Performance vs Market'!$G84, 'Performance vs Market'!$Q84, ""))</f>
        <v>138</v>
      </c>
      <c r="S84" s="95" t="n">
        <v>-115.0</v>
      </c>
      <c r="T84" s="95"/>
      <c r="U84" s="111" t="n">
        <f>IF(ISBLANK('Performance vs Market'!$Q84), "",N84+IF(Q84&lt;0, (N84/(Q84/-100)), N84*(Q84/100)))</f>
        <v>2.38</v>
      </c>
      <c r="V84" s="112" t="n">
        <f>IFERROR(IF(ISBLANK('Performance vs Market'!$R84), "",N84+IF(R84&lt;0, (N84/(R84/-100)), N84*(R84/100))),"")</f>
        <v>2.38</v>
      </c>
      <c r="W84" s="111" t="n">
        <f t="shared" si="1"/>
        <v>1.38</v>
      </c>
      <c r="X84" s="112" t="n">
        <f t="shared" si="2"/>
        <v>1.38</v>
      </c>
      <c r="Y84" s="111" t="n">
        <f>IF(ISBLANK('Performance vs Market'!$S84), "",O84+IF(S84&lt;0, (O84/(S84/-100)), O84*(S84/100)))</f>
        <v>1.869565217</v>
      </c>
      <c r="Z84" s="111" t="n">
        <f t="shared" si="3"/>
        <v>0.8695652174</v>
      </c>
      <c r="AA84" s="96" t="n">
        <f t="shared" si="4"/>
        <v>0</v>
      </c>
      <c r="AB84" s="96" t="n">
        <f t="shared" si="5"/>
        <v>0</v>
      </c>
      <c r="AC84" s="113" t="str">
        <f>IF('Prediction Log'!$W103="Y", "W", IF('Prediction Log'!$W103="N","L",""))</f>
        <v>W</v>
      </c>
      <c r="AD84" s="114" t="str">
        <f>IF('Prediction Log'!$Y103="Y", "W", IF('Prediction Log'!$Y103="N","L",""))</f>
        <v>W</v>
      </c>
      <c r="AE84" s="115" t="n">
        <f>IF(ISBLANK('Performance vs Market'!$Q84), "",IF(AC84="W", W84, IF(AC84="L",-N84, "")))</f>
        <v>1.38</v>
      </c>
      <c r="AF84" s="116" t="n">
        <f>IFERROR((IF(ISERR('Performance vs Market'!$V84), "",IF(AD84="W", X84, IF(AD84="L",-N84, "")))), "")</f>
        <v>1.38</v>
      </c>
      <c r="AG84" s="113" t="str">
        <f>IF('Prediction Log'!$X103="Y", "W", IF('Prediction Log'!$X103="N", "L", ""))</f>
        <v>W</v>
      </c>
      <c r="AH84" s="115" t="n">
        <f>IF(ISBLANK('Performance vs Market'!$S84), "",IF(AG84="W", Z84, IF(AG84="L",-O84, "")))</f>
        <v>0.8695652174</v>
      </c>
      <c r="AI84" s="117"/>
      <c r="AJ84" s="15" t="str">
        <f t="shared" si="6"/>
        <v/>
      </c>
      <c r="AK84" s="118" t="n">
        <f>IF(ISERROR('Performance vs Market'!$AE84+'Performance vs Market'!$AH84+'Performance vs Market'!$AJ84), "", 'Performance vs Market'!$AE84+'Performance vs Market'!$AH84+'Performance vs Market'!$AJ84)</f>
        <v>2.249565217</v>
      </c>
      <c r="AL84" s="119" t="n">
        <f>IF(ISERROR('Performance vs Market'!$AF84+'Performance vs Market'!$AH84+'Performance vs Market'!$AJ84), "", 'Performance vs Market'!$AF84+'Performance vs Market'!$AH84+'Performance vs Market'!$AJ84)</f>
        <v>2.249565217</v>
      </c>
    </row>
    <row r="85" ht="14.25" customHeight="1">
      <c r="A85" s="92" t="n">
        <f>Games!A85</f>
        <v>9</v>
      </c>
      <c r="B85" s="92" t="str">
        <f>IF('Prediction Log'!B104=0, "",'Prediction Log'!B104)</f>
        <v>Stanford</v>
      </c>
      <c r="C85" s="92" t="str">
        <f>IF('Prediction Log'!C104=0, "",'Prediction Log'!C104)</f>
        <v>Washington</v>
      </c>
      <c r="D85" s="92" t="n">
        <f>IF('Prediction Log'!D104=0, "",'Prediction Log'!D104)</f>
        <v>26.5</v>
      </c>
      <c r="E85" s="92" t="n">
        <f>IF('Prediction Log'!E104=0, "",'Prediction Log'!E104)</f>
        <v>29.6</v>
      </c>
      <c r="F85" s="92" t="str">
        <f>IF('Prediction Log'!I104=0, "",'Prediction Log'!I104)</f>
        <v>Washington</v>
      </c>
      <c r="G85" s="70" t="str">
        <f>IF(ISBLANK(Games!B85), "",'Prediction Log'!$J104)</f>
        <v>Washington</v>
      </c>
      <c r="H85" s="93" t="n">
        <f>'Prediction Log'!$K104</f>
        <v>0.99941</v>
      </c>
      <c r="I85" s="92" t="str">
        <f>IF(ISBLANK(Games!M85), "",IF(AND(Games!M85="",Games!N85=""),"",IF(ISTEXT(Games!N85), "Side",Games!M85)))</f>
        <v/>
      </c>
      <c r="J85" s="92" t="str">
        <f>IF(ISBLANK(Games!B85), "",IF(Games!K85="Y", Games!B85, Games!E85))</f>
        <v>Washington</v>
      </c>
      <c r="K85" s="92" t="str">
        <f>Games!I85</f>
        <v>Washington</v>
      </c>
      <c r="L85" s="92" t="n">
        <f>IF(ISBLANK(Games!G85), "",Games!G85)</f>
        <v>26.5</v>
      </c>
      <c r="M85" s="92"/>
      <c r="N85" s="110" t="n">
        <f>IF(ISBLANK('Performance vs Market'!$Q85), "", 1)</f>
        <v>1</v>
      </c>
      <c r="O85" s="110" t="n">
        <f>IF(ISBLANK('Performance vs Market'!$S85), "", 1)</f>
        <v>1</v>
      </c>
      <c r="P85" s="95"/>
      <c r="Q85" s="95" t="n">
        <v>-4500.0</v>
      </c>
      <c r="R85" s="95" t="n">
        <f>IF(ISBLANK('Performance vs Market'!$Q85), "",IF('Performance vs Market'!$F85='Performance vs Market'!$G85, 'Performance vs Market'!$Q85, ""))</f>
        <v>-4500</v>
      </c>
      <c r="S85" s="95" t="n">
        <v>-110.0</v>
      </c>
      <c r="T85" s="95"/>
      <c r="U85" s="111" t="n">
        <f>IF(ISBLANK('Performance vs Market'!$Q85), "",N85+IF(Q85&lt;0, (N85/(Q85/-100)), N85*(Q85/100)))</f>
        <v>1.022222222</v>
      </c>
      <c r="V85" s="112" t="n">
        <f>IFERROR(IF(ISBLANK('Performance vs Market'!$R85), "",N85+IF(R85&lt;0, (N85/(R85/-100)), N85*(R85/100))),"")</f>
        <v>1.022222222</v>
      </c>
      <c r="W85" s="111" t="n">
        <f t="shared" si="1"/>
        <v>0.02222222222</v>
      </c>
      <c r="X85" s="112" t="n">
        <f t="shared" si="2"/>
        <v>0.02222222222</v>
      </c>
      <c r="Y85" s="111" t="n">
        <f>IF(ISBLANK('Performance vs Market'!$S85), "",O85+IF(S85&lt;0, (O85/(S85/-100)), O85*(S85/100)))</f>
        <v>1.909090909</v>
      </c>
      <c r="Z85" s="111" t="n">
        <f t="shared" si="3"/>
        <v>0.9090909091</v>
      </c>
      <c r="AA85" s="96" t="n">
        <f t="shared" si="4"/>
        <v>0</v>
      </c>
      <c r="AB85" s="96" t="n">
        <f t="shared" si="5"/>
        <v>0</v>
      </c>
      <c r="AC85" s="113" t="str">
        <f>IF('Prediction Log'!$W104="Y", "W", IF('Prediction Log'!$W104="N","L",""))</f>
        <v>W</v>
      </c>
      <c r="AD85" s="114" t="str">
        <f>IF('Prediction Log'!$Y104="Y", "W", IF('Prediction Log'!$Y104="N","L",""))</f>
        <v>W</v>
      </c>
      <c r="AE85" s="115" t="n">
        <f>IF(ISBLANK('Performance vs Market'!$Q85), "",IF(AC85="W", W85, IF(AC85="L",-N85, "")))</f>
        <v>0.02222222222</v>
      </c>
      <c r="AF85" s="116" t="n">
        <f>IFERROR((IF(ISERR('Performance vs Market'!$V85), "",IF(AD85="W", X85, IF(AD85="L",-N85, "")))), "")</f>
        <v>0.02222222222</v>
      </c>
      <c r="AG85" s="113" t="str">
        <f>IF('Prediction Log'!$X104="Y", "W", IF('Prediction Log'!$X104="N", "L", ""))</f>
        <v>L</v>
      </c>
      <c r="AH85" s="115" t="n">
        <f>IF(ISBLANK('Performance vs Market'!$S85), "",IF(AG85="W", Z85, IF(AG85="L",-O85, "")))</f>
        <v>-1</v>
      </c>
      <c r="AI85" s="117"/>
      <c r="AJ85" s="15" t="str">
        <f t="shared" si="6"/>
        <v/>
      </c>
      <c r="AK85" s="118" t="n">
        <f>IF(ISERROR('Performance vs Market'!$AE85+'Performance vs Market'!$AH85+'Performance vs Market'!$AJ85), "", 'Performance vs Market'!$AE85+'Performance vs Market'!$AH85+'Performance vs Market'!$AJ85)</f>
        <v>-0.9777777778</v>
      </c>
      <c r="AL85" s="119" t="n">
        <f>IF(ISERROR('Performance vs Market'!$AF85+'Performance vs Market'!$AH85+'Performance vs Market'!$AJ85), "", 'Performance vs Market'!$AF85+'Performance vs Market'!$AH85+'Performance vs Market'!$AJ85)</f>
        <v>-0.9777777778</v>
      </c>
    </row>
    <row r="86" ht="14.25" customHeight="1">
      <c r="A86" s="92" t="n">
        <f>Games!A86</f>
        <v>9</v>
      </c>
      <c r="B86" s="92" t="str">
        <f>IF('Prediction Log'!B105=0, "",'Prediction Log'!B105)</f>
        <v>James Madison</v>
      </c>
      <c r="C86" s="92" t="str">
        <f>IF('Prediction Log'!C105=0, "",'Prediction Log'!C105)</f>
        <v>Old Dominion</v>
      </c>
      <c r="D86" s="92" t="n">
        <f>IF('Prediction Log'!D105=0, "",'Prediction Log'!D105)</f>
        <v>-20.5</v>
      </c>
      <c r="E86" s="92" t="n">
        <f>IF('Prediction Log'!E105=0, "",'Prediction Log'!E105)</f>
        <v>-5.5</v>
      </c>
      <c r="F86" s="92" t="str">
        <f>IF('Prediction Log'!I105=0, "",'Prediction Log'!I105)</f>
        <v>James Madison</v>
      </c>
      <c r="G86" s="70" t="str">
        <f>IF(ISBLANK(Games!B86), "",'Prediction Log'!$J105)</f>
        <v>James Madison</v>
      </c>
      <c r="H86" s="93" t="n">
        <f>'Prediction Log'!$K105</f>
        <v>0.772556</v>
      </c>
      <c r="I86" s="92" t="str">
        <f>IF(ISBLANK(Games!M86), "",IF(AND(Games!M86="",Games!N86=""),"",IF(ISTEXT(Games!N86), "Side",Games!M86)))</f>
        <v/>
      </c>
      <c r="J86" s="92" t="str">
        <f>IF(ISBLANK(Games!B86), "",IF(Games!K86="Y", Games!B86, Games!E86))</f>
        <v>Old Dominion</v>
      </c>
      <c r="K86" s="92" t="str">
        <f>Games!I86</f>
        <v>James Madison</v>
      </c>
      <c r="L86" s="92" t="n">
        <f>IF(ISBLANK(Games!G86), "",Games!G86)</f>
        <v>-20.5</v>
      </c>
      <c r="M86" s="92"/>
      <c r="N86" s="110" t="n">
        <f>IF(ISBLANK('Performance vs Market'!$Q86), "", 1)</f>
        <v>1</v>
      </c>
      <c r="O86" s="110" t="n">
        <f>IF(ISBLANK('Performance vs Market'!$S86), "", 1)</f>
        <v>1</v>
      </c>
      <c r="P86" s="95"/>
      <c r="Q86" s="95" t="n">
        <v>-1800.0</v>
      </c>
      <c r="R86" s="95" t="n">
        <f>IF(ISBLANK('Performance vs Market'!$Q86), "",IF('Performance vs Market'!$F86='Performance vs Market'!$G86, 'Performance vs Market'!$Q86, ""))</f>
        <v>-1800</v>
      </c>
      <c r="S86" s="95" t="n">
        <v>-115.0</v>
      </c>
      <c r="T86" s="95"/>
      <c r="U86" s="111" t="n">
        <f>IF(ISBLANK('Performance vs Market'!$Q86), "",N86+IF(Q86&lt;0, (N86/(Q86/-100)), N86*(Q86/100)))</f>
        <v>1.055555556</v>
      </c>
      <c r="V86" s="112" t="n">
        <f>IFERROR(IF(ISBLANK('Performance vs Market'!$R86), "",N86+IF(R86&lt;0, (N86/(R86/-100)), N86*(R86/100))),"")</f>
        <v>1.055555556</v>
      </c>
      <c r="W86" s="111" t="n">
        <f t="shared" si="1"/>
        <v>0.05555555556</v>
      </c>
      <c r="X86" s="112" t="n">
        <f t="shared" si="2"/>
        <v>0.05555555556</v>
      </c>
      <c r="Y86" s="111" t="n">
        <f>IF(ISBLANK('Performance vs Market'!$S86), "",O86+IF(S86&lt;0, (O86/(S86/-100)), O86*(S86/100)))</f>
        <v>1.869565217</v>
      </c>
      <c r="Z86" s="111" t="n">
        <f t="shared" si="3"/>
        <v>0.8695652174</v>
      </c>
      <c r="AA86" s="96" t="n">
        <f t="shared" si="4"/>
        <v>0</v>
      </c>
      <c r="AB86" s="96" t="n">
        <f t="shared" si="5"/>
        <v>0</v>
      </c>
      <c r="AC86" s="113" t="str">
        <f>IF('Prediction Log'!$W105="Y", "W", IF('Prediction Log'!$W105="N","L",""))</f>
        <v>W</v>
      </c>
      <c r="AD86" s="114" t="str">
        <f>IF('Prediction Log'!$Y105="Y", "W", IF('Prediction Log'!$Y105="N","L",""))</f>
        <v>W</v>
      </c>
      <c r="AE86" s="115" t="n">
        <f>IF(ISBLANK('Performance vs Market'!$Q86), "",IF(AC86="W", W86, IF(AC86="L",-N86, "")))</f>
        <v>0.05555555556</v>
      </c>
      <c r="AF86" s="116" t="n">
        <f>IFERROR((IF(ISERR('Performance vs Market'!$V86), "",IF(AD86="W", X86, IF(AD86="L",-N86, "")))), "")</f>
        <v>0.05555555556</v>
      </c>
      <c r="AG86" s="113" t="str">
        <f>IF('Prediction Log'!$X105="Y", "W", IF('Prediction Log'!$X105="N", "L", ""))</f>
        <v>W</v>
      </c>
      <c r="AH86" s="115" t="n">
        <f>IF(ISBLANK('Performance vs Market'!$S86), "",IF(AG86="W", Z86, IF(AG86="L",-O86, "")))</f>
        <v>0.8695652174</v>
      </c>
      <c r="AI86" s="117"/>
      <c r="AJ86" s="15" t="str">
        <f t="shared" si="6"/>
        <v/>
      </c>
      <c r="AK86" s="118" t="n">
        <f>IF(ISERROR('Performance vs Market'!$AE86+'Performance vs Market'!$AH86+'Performance vs Market'!$AJ86), "", 'Performance vs Market'!$AE86+'Performance vs Market'!$AH86+'Performance vs Market'!$AJ86)</f>
        <v>0.9251207729</v>
      </c>
      <c r="AL86" s="119" t="n">
        <f>IF(ISERROR('Performance vs Market'!$AF86+'Performance vs Market'!$AH86+'Performance vs Market'!$AJ86), "", 'Performance vs Market'!$AF86+'Performance vs Market'!$AH86+'Performance vs Market'!$AJ86)</f>
        <v>0.9251207729</v>
      </c>
    </row>
    <row r="87" ht="14.25" customHeight="1">
      <c r="A87" s="92" t="n">
        <f>Games!A87</f>
        <v>9</v>
      </c>
      <c r="B87" s="92" t="str">
        <f>IF('Prediction Log'!B106=0, "",'Prediction Log'!B106)</f>
        <v>Georgia Tech</v>
      </c>
      <c r="C87" s="92" t="str">
        <f>IF('Prediction Log'!C106=0, "",'Prediction Log'!C106)</f>
        <v>North Carolina</v>
      </c>
      <c r="D87" s="92" t="n">
        <f>IF('Prediction Log'!D106=0, "",'Prediction Log'!D106)</f>
        <v>11.5</v>
      </c>
      <c r="E87" s="92" t="n">
        <f>IF('Prediction Log'!E106=0, "",'Prediction Log'!E106)</f>
        <v>12.7</v>
      </c>
      <c r="F87" s="92" t="str">
        <f>IF('Prediction Log'!I106=0, "",'Prediction Log'!I106)</f>
        <v>North Carolina</v>
      </c>
      <c r="G87" s="70" t="str">
        <f>IF(ISBLANK(Games!B87), "",'Prediction Log'!$J106)</f>
        <v>North Carolina</v>
      </c>
      <c r="H87" s="93" t="n">
        <f>'Prediction Log'!$K106</f>
        <v>0.979393</v>
      </c>
      <c r="I87" s="92" t="str">
        <f>IF(ISBLANK(Games!M87), "",IF(AND(Games!M87="",Games!N87=""),"",IF(ISTEXT(Games!N87), "Side",Games!M87)))</f>
        <v/>
      </c>
      <c r="J87" s="92" t="str">
        <f>IF(ISBLANK(Games!B87), "",IF(Games!K87="Y", Games!B87, Games!E87))</f>
        <v>North Carolina</v>
      </c>
      <c r="K87" s="92" t="str">
        <f>Games!I87</f>
        <v>North Carolina</v>
      </c>
      <c r="L87" s="92" t="n">
        <f>IF(ISBLANK(Games!G87), "",Games!G87)</f>
        <v>11.5</v>
      </c>
      <c r="M87" s="92"/>
      <c r="N87" s="110" t="n">
        <f>IF(ISBLANK('Performance vs Market'!$Q87), "", 1)</f>
        <v>1</v>
      </c>
      <c r="O87" s="110" t="n">
        <f>IF(ISBLANK('Performance vs Market'!$S87), "", 1)</f>
        <v>1</v>
      </c>
      <c r="P87" s="95"/>
      <c r="Q87" s="95" t="n">
        <v>-465.0</v>
      </c>
      <c r="R87" s="95" t="n">
        <f>IF(ISBLANK('Performance vs Market'!$Q87), "",IF('Performance vs Market'!$F87='Performance vs Market'!$G87, 'Performance vs Market'!$Q87, ""))</f>
        <v>-465</v>
      </c>
      <c r="S87" s="95" t="n">
        <v>-108.0</v>
      </c>
      <c r="T87" s="95"/>
      <c r="U87" s="111" t="n">
        <f>IF(ISBLANK('Performance vs Market'!$Q87), "",N87+IF(Q87&lt;0, (N87/(Q87/-100)), N87*(Q87/100)))</f>
        <v>1.215053763</v>
      </c>
      <c r="V87" s="112" t="n">
        <f>IFERROR(IF(ISBLANK('Performance vs Market'!$R87), "",N87+IF(R87&lt;0, (N87/(R87/-100)), N87*(R87/100))),"")</f>
        <v>1.215053763</v>
      </c>
      <c r="W87" s="111" t="n">
        <f t="shared" si="1"/>
        <v>0.2150537634</v>
      </c>
      <c r="X87" s="112" t="n">
        <f t="shared" si="2"/>
        <v>0.2150537634</v>
      </c>
      <c r="Y87" s="111" t="n">
        <f>IF(ISBLANK('Performance vs Market'!$S87), "",O87+IF(S87&lt;0, (O87/(S87/-100)), O87*(S87/100)))</f>
        <v>1.925925926</v>
      </c>
      <c r="Z87" s="111" t="n">
        <f t="shared" si="3"/>
        <v>0.9259259259</v>
      </c>
      <c r="AA87" s="96" t="n">
        <f t="shared" si="4"/>
        <v>0</v>
      </c>
      <c r="AB87" s="96" t="n">
        <f t="shared" si="5"/>
        <v>0</v>
      </c>
      <c r="AC87" s="113" t="str">
        <f>IF('Prediction Log'!$W106="Y", "W", IF('Prediction Log'!$W106="N","L",""))</f>
        <v>L</v>
      </c>
      <c r="AD87" s="114" t="str">
        <f>IF('Prediction Log'!$Y106="Y", "W", IF('Prediction Log'!$Y106="N","L",""))</f>
        <v>L</v>
      </c>
      <c r="AE87" s="115" t="n">
        <f>IF(ISBLANK('Performance vs Market'!$Q87), "",IF(AC87="W", W87, IF(AC87="L",-N87, "")))</f>
        <v>-1</v>
      </c>
      <c r="AF87" s="116" t="n">
        <f>IFERROR((IF(ISERR('Performance vs Market'!$V87), "",IF(AD87="W", X87, IF(AD87="L",-N87, "")))), "")</f>
        <v>-1</v>
      </c>
      <c r="AG87" s="113" t="str">
        <f>IF('Prediction Log'!$X106="Y", "W", IF('Prediction Log'!$X106="N", "L", ""))</f>
        <v>L</v>
      </c>
      <c r="AH87" s="115" t="n">
        <f>IF(ISBLANK('Performance vs Market'!$S87), "",IF(AG87="W", Z87, IF(AG87="L",-O87, "")))</f>
        <v>-1</v>
      </c>
      <c r="AI87" s="117"/>
      <c r="AJ87" s="15" t="str">
        <f t="shared" si="6"/>
        <v/>
      </c>
      <c r="AK87" s="118" t="n">
        <f>IF(ISERROR('Performance vs Market'!$AE87+'Performance vs Market'!$AH87+'Performance vs Market'!$AJ87), "", 'Performance vs Market'!$AE87+'Performance vs Market'!$AH87+'Performance vs Market'!$AJ87)</f>
        <v>-2</v>
      </c>
      <c r="AL87" s="119" t="n">
        <f>IF(ISERROR('Performance vs Market'!$AF87+'Performance vs Market'!$AH87+'Performance vs Market'!$AJ87), "", 'Performance vs Market'!$AF87+'Performance vs Market'!$AH87+'Performance vs Market'!$AJ87)</f>
        <v>-2</v>
      </c>
    </row>
    <row r="88" ht="14.25" customHeight="1">
      <c r="A88" s="92" t="n">
        <f>Games!A88</f>
        <v>9</v>
      </c>
      <c r="B88" s="92" t="str">
        <f>IF('Prediction Log'!B107=0, "",'Prediction Log'!B107)</f>
        <v>Appalachian State</v>
      </c>
      <c r="C88" s="92" t="str">
        <f>IF('Prediction Log'!C107=0, "",'Prediction Log'!C107)</f>
        <v>Southern Mississippi</v>
      </c>
      <c r="D88" s="92" t="n">
        <f>IF('Prediction Log'!D107=0, "",'Prediction Log'!D107)</f>
        <v>-16.5</v>
      </c>
      <c r="E88" s="92" t="n">
        <f>IF('Prediction Log'!E107=0, "",'Prediction Log'!E107)</f>
        <v>-22.2</v>
      </c>
      <c r="F88" s="92" t="str">
        <f>IF('Prediction Log'!I107=0, "",'Prediction Log'!I107)</f>
        <v>Appalachian State</v>
      </c>
      <c r="G88" s="70" t="str">
        <f>IF(ISBLANK(Games!B88), "",'Prediction Log'!$J107)</f>
        <v>Appalachian State</v>
      </c>
      <c r="H88" s="93" t="n">
        <f>'Prediction Log'!$K107</f>
        <v>0.996262</v>
      </c>
      <c r="I88" s="92" t="str">
        <f>IF(ISBLANK(Games!M88), "",IF(AND(Games!M88="",Games!N88=""),"",IF(ISTEXT(Games!N88), "Side",Games!M88)))</f>
        <v/>
      </c>
      <c r="J88" s="92" t="str">
        <f>IF(ISBLANK(Games!B88), "",IF(Games!K88="Y", Games!B88, Games!E88))</f>
        <v>Appalachian State</v>
      </c>
      <c r="K88" s="92" t="str">
        <f>Games!I88</f>
        <v>Appalachian State</v>
      </c>
      <c r="L88" s="92" t="n">
        <f>IF(ISBLANK(Games!G88), "",Games!G88)</f>
        <v>-16.5</v>
      </c>
      <c r="M88" s="92"/>
      <c r="N88" s="110" t="n">
        <f>IF(ISBLANK('Performance vs Market'!$Q88), "", 1)</f>
        <v>1</v>
      </c>
      <c r="O88" s="110" t="n">
        <f>IF(ISBLANK('Performance vs Market'!$S88), "", 1)</f>
        <v>1</v>
      </c>
      <c r="P88" s="95"/>
      <c r="Q88" s="95" t="n">
        <v>-820.0</v>
      </c>
      <c r="R88" s="95" t="n">
        <f>IF(ISBLANK('Performance vs Market'!$Q88), "",IF('Performance vs Market'!$F88='Performance vs Market'!$G88, 'Performance vs Market'!$Q88, ""))</f>
        <v>-820</v>
      </c>
      <c r="S88" s="95" t="n">
        <v>-110.0</v>
      </c>
      <c r="T88" s="95"/>
      <c r="U88" s="111" t="n">
        <f>IF(ISBLANK('Performance vs Market'!$Q88), "",N88+IF(Q88&lt;0, (N88/(Q88/-100)), N88*(Q88/100)))</f>
        <v>1.12195122</v>
      </c>
      <c r="V88" s="112" t="n">
        <f>IFERROR(IF(ISBLANK('Performance vs Market'!$R88), "",N88+IF(R88&lt;0, (N88/(R88/-100)), N88*(R88/100))),"")</f>
        <v>1.12195122</v>
      </c>
      <c r="W88" s="111" t="n">
        <f t="shared" si="1"/>
        <v>0.1219512195</v>
      </c>
      <c r="X88" s="112" t="n">
        <f t="shared" si="2"/>
        <v>0.1219512195</v>
      </c>
      <c r="Y88" s="111" t="n">
        <f>IF(ISBLANK('Performance vs Market'!$S88), "",O88+IF(S88&lt;0, (O88/(S88/-100)), O88*(S88/100)))</f>
        <v>1.909090909</v>
      </c>
      <c r="Z88" s="111" t="n">
        <f t="shared" si="3"/>
        <v>0.9090909091</v>
      </c>
      <c r="AA88" s="96" t="n">
        <f t="shared" si="4"/>
        <v>0</v>
      </c>
      <c r="AB88" s="96" t="n">
        <f t="shared" si="5"/>
        <v>0</v>
      </c>
      <c r="AC88" s="113" t="str">
        <f>IF('Prediction Log'!$W107="Y", "W", IF('Prediction Log'!$W107="N","L",""))</f>
        <v>W</v>
      </c>
      <c r="AD88" s="114" t="str">
        <f>IF('Prediction Log'!$Y107="Y", "W", IF('Prediction Log'!$Y107="N","L",""))</f>
        <v>W</v>
      </c>
      <c r="AE88" s="115" t="n">
        <f>IF(ISBLANK('Performance vs Market'!$Q88), "",IF(AC88="W", W88, IF(AC88="L",-N88, "")))</f>
        <v>0.1219512195</v>
      </c>
      <c r="AF88" s="116" t="n">
        <f>IFERROR((IF(ISERR('Performance vs Market'!$V88), "",IF(AD88="W", X88, IF(AD88="L",-N88, "")))), "")</f>
        <v>0.1219512195</v>
      </c>
      <c r="AG88" s="113" t="str">
        <f>IF('Prediction Log'!$X107="Y", "W", IF('Prediction Log'!$X107="N", "L", ""))</f>
        <v>L</v>
      </c>
      <c r="AH88" s="115" t="n">
        <f>IF(ISBLANK('Performance vs Market'!$S88), "",IF(AG88="W", Z88, IF(AG88="L",-O88, "")))</f>
        <v>-1</v>
      </c>
      <c r="AI88" s="117"/>
      <c r="AJ88" s="15" t="str">
        <f t="shared" si="6"/>
        <v/>
      </c>
      <c r="AK88" s="118" t="n">
        <f>IF(ISERROR('Performance vs Market'!$AE88+'Performance vs Market'!$AH88+'Performance vs Market'!$AJ88), "", 'Performance vs Market'!$AE88+'Performance vs Market'!$AH88+'Performance vs Market'!$AJ88)</f>
        <v>-0.8780487805</v>
      </c>
      <c r="AL88" s="119" t="n">
        <f>IF(ISERROR('Performance vs Market'!$AF88+'Performance vs Market'!$AH88+'Performance vs Market'!$AJ88), "", 'Performance vs Market'!$AF88+'Performance vs Market'!$AH88+'Performance vs Market'!$AJ88)</f>
        <v>-0.8780487805</v>
      </c>
    </row>
    <row r="89" ht="14.25" customHeight="1">
      <c r="A89" s="92" t="n">
        <f>Games!A89</f>
        <v>9</v>
      </c>
      <c r="B89" s="92" t="str">
        <f>IF('Prediction Log'!B108=0, "",'Prediction Log'!B108)</f>
        <v>Oklahoma State</v>
      </c>
      <c r="C89" s="92" t="str">
        <f>IF('Prediction Log'!C108=0, "",'Prediction Log'!C108)</f>
        <v>Cincinnati</v>
      </c>
      <c r="D89" s="92" t="n">
        <f>IF('Prediction Log'!D108=0, "",'Prediction Log'!D108)</f>
        <v>-7.5</v>
      </c>
      <c r="E89" s="92" t="n">
        <f>IF('Prediction Log'!E108=0, "",'Prediction Log'!E108)</f>
        <v>0.8</v>
      </c>
      <c r="F89" s="92" t="str">
        <f>IF('Prediction Log'!I108=0, "",'Prediction Log'!I108)</f>
        <v>Cincinnati</v>
      </c>
      <c r="G89" s="70" t="str">
        <f>IF(ISBLANK(Games!B89), "",'Prediction Log'!$J108)</f>
        <v>Oklahoma State</v>
      </c>
      <c r="H89" s="93" t="n">
        <f>'Prediction Log'!$K108</f>
        <v>0.911589</v>
      </c>
      <c r="I89" s="92" t="str">
        <f>IF(ISBLANK(Games!M89), "",IF(AND(Games!M89="",Games!N89=""),"",IF(ISTEXT(Games!N89), "Side",Games!M89)))</f>
        <v/>
      </c>
      <c r="J89" s="92" t="str">
        <f>IF(ISBLANK(Games!B89), "",IF(Games!K89="Y", Games!B89, Games!E89))</f>
        <v>Cincinnati</v>
      </c>
      <c r="K89" s="92" t="str">
        <f>Games!I89</f>
        <v>Cincinnati</v>
      </c>
      <c r="L89" s="92" t="n">
        <f>IF(ISBLANK(Games!G89), "",Games!G89)</f>
        <v>-7.5</v>
      </c>
      <c r="M89" s="92"/>
      <c r="N89" s="110" t="n">
        <f>IF(ISBLANK('Performance vs Market'!$Q89), "", 1)</f>
        <v>1</v>
      </c>
      <c r="O89" s="110" t="n">
        <f>IF(ISBLANK('Performance vs Market'!$S89), "", 1)</f>
        <v>1</v>
      </c>
      <c r="P89" s="95"/>
      <c r="Q89" s="95" t="n">
        <v>250.0</v>
      </c>
      <c r="R89" s="95" t="n">
        <v>-315.0</v>
      </c>
      <c r="S89" s="95" t="n">
        <v>-115.0</v>
      </c>
      <c r="T89" s="95"/>
      <c r="U89" s="111" t="n">
        <f>IF(ISBLANK('Performance vs Market'!$Q89), "",N89+IF(Q89&lt;0, (N89/(Q89/-100)), N89*(Q89/100)))</f>
        <v>3.5</v>
      </c>
      <c r="V89" s="112" t="n">
        <f>IFERROR(IF(ISBLANK('Performance vs Market'!$R89), "",N89+IF(R89&lt;0, (N89/(R89/-100)), N89*(R89/100))),"")</f>
        <v>1.317460317</v>
      </c>
      <c r="W89" s="111" t="n">
        <f t="shared" si="1"/>
        <v>2.5</v>
      </c>
      <c r="X89" s="112" t="n">
        <f t="shared" si="2"/>
        <v>0.3174603175</v>
      </c>
      <c r="Y89" s="111" t="n">
        <f>IF(ISBLANK('Performance vs Market'!$S89), "",O89+IF(S89&lt;0, (O89/(S89/-100)), O89*(S89/100)))</f>
        <v>1.869565217</v>
      </c>
      <c r="Z89" s="111" t="n">
        <f t="shared" si="3"/>
        <v>0.8695652174</v>
      </c>
      <c r="AA89" s="96" t="n">
        <f t="shared" si="4"/>
        <v>0</v>
      </c>
      <c r="AB89" s="96" t="n">
        <f t="shared" si="5"/>
        <v>0</v>
      </c>
      <c r="AC89" s="113" t="str">
        <f>IF('Prediction Log'!$W108="Y", "W", IF('Prediction Log'!$W108="N","L",""))</f>
        <v>L</v>
      </c>
      <c r="AD89" s="114" t="str">
        <f>IF('Prediction Log'!$Y108="Y", "W", IF('Prediction Log'!$Y108="N","L",""))</f>
        <v>W</v>
      </c>
      <c r="AE89" s="115" t="n">
        <f>IF(ISBLANK('Performance vs Market'!$Q89), "",IF(AC89="W", W89, IF(AC89="L",-N89, "")))</f>
        <v>-1</v>
      </c>
      <c r="AF89" s="116" t="n">
        <f>IFERROR((IF(ISERR('Performance vs Market'!$V89), "",IF(AD89="W", X89, IF(AD89="L",-N89, "")))), "")</f>
        <v>0.3174603175</v>
      </c>
      <c r="AG89" s="113" t="str">
        <f>IF('Prediction Log'!$X108="Y", "W", IF('Prediction Log'!$X108="N", "L", ""))</f>
        <v>L</v>
      </c>
      <c r="AH89" s="115" t="n">
        <f>IF(ISBLANK('Performance vs Market'!$S89), "",IF(AG89="W", Z89, IF(AG89="L",-O89, "")))</f>
        <v>-1</v>
      </c>
      <c r="AI89" s="117"/>
      <c r="AJ89" s="15" t="str">
        <f t="shared" si="6"/>
        <v/>
      </c>
      <c r="AK89" s="118" t="n">
        <f>IF(ISERROR('Performance vs Market'!$AE89+'Performance vs Market'!$AH89+'Performance vs Market'!$AJ89), "", 'Performance vs Market'!$AE89+'Performance vs Market'!$AH89+'Performance vs Market'!$AJ89)</f>
        <v>-2</v>
      </c>
      <c r="AL89" s="119" t="n">
        <f>IF(ISERROR('Performance vs Market'!$AF89+'Performance vs Market'!$AH89+'Performance vs Market'!$AJ89), "", 'Performance vs Market'!$AF89+'Performance vs Market'!$AH89+'Performance vs Market'!$AJ89)</f>
        <v>-0.6825396825</v>
      </c>
    </row>
    <row r="90" ht="14.25" customHeight="1">
      <c r="A90" s="92" t="n">
        <f>Games!A90</f>
        <v>9</v>
      </c>
      <c r="B90" s="92" t="str">
        <f>IF('Prediction Log'!B109=0, "",'Prediction Log'!B109)</f>
        <v>Arizona State</v>
      </c>
      <c r="C90" s="92" t="str">
        <f>IF('Prediction Log'!C109=0, "",'Prediction Log'!C109)</f>
        <v>Washington State</v>
      </c>
      <c r="D90" s="92" t="n">
        <f>IF('Prediction Log'!D109=0, "",'Prediction Log'!D109)</f>
        <v>5.5</v>
      </c>
      <c r="E90" s="92" t="n">
        <f>IF('Prediction Log'!E109=0, "",'Prediction Log'!E109)</f>
        <v>13.1</v>
      </c>
      <c r="F90" s="92" t="str">
        <f>IF('Prediction Log'!I109=0, "",'Prediction Log'!I109)</f>
        <v>Washington State</v>
      </c>
      <c r="G90" s="70" t="str">
        <f>IF(ISBLANK(Games!B90), "",'Prediction Log'!$J109)</f>
        <v>Washington State</v>
      </c>
      <c r="H90" s="93" t="n">
        <f>'Prediction Log'!$K109</f>
        <v>0.973711</v>
      </c>
      <c r="I90" s="92" t="str">
        <f>IF(ISBLANK(Games!M90), "",IF(AND(Games!M90="",Games!N90=""),"",IF(ISTEXT(Games!N90), "Side",Games!M90)))</f>
        <v/>
      </c>
      <c r="J90" s="92" t="str">
        <f>IF(ISBLANK(Games!B90), "",IF(Games!K90="Y", Games!B90, Games!E90))</f>
        <v>Washington State</v>
      </c>
      <c r="K90" s="92" t="str">
        <f>Games!I90</f>
        <v>Washington State</v>
      </c>
      <c r="L90" s="92" t="n">
        <f>IF(ISBLANK(Games!G90), "",Games!G90)</f>
        <v>5.5</v>
      </c>
      <c r="M90" s="92"/>
      <c r="N90" s="110" t="n">
        <f>IF(ISBLANK('Performance vs Market'!$Q90), "", 1)</f>
        <v>1</v>
      </c>
      <c r="O90" s="110" t="n">
        <f>IF(ISBLANK('Performance vs Market'!$S90), "", 1)</f>
        <v>1</v>
      </c>
      <c r="P90" s="95"/>
      <c r="Q90" s="95" t="n">
        <v>-210.0</v>
      </c>
      <c r="R90" s="95" t="n">
        <f>IF(ISBLANK('Performance vs Market'!$Q90), "",IF('Performance vs Market'!$F90='Performance vs Market'!$G90, 'Performance vs Market'!$Q90, ""))</f>
        <v>-210</v>
      </c>
      <c r="S90" s="95" t="n">
        <v>-110.0</v>
      </c>
      <c r="T90" s="95"/>
      <c r="U90" s="111" t="n">
        <f>IF(ISBLANK('Performance vs Market'!$Q90), "",N90+IF(Q90&lt;0, (N90/(Q90/-100)), N90*(Q90/100)))</f>
        <v>1.476190476</v>
      </c>
      <c r="V90" s="112" t="n">
        <f>IFERROR(IF(ISBLANK('Performance vs Market'!$R90), "",N90+IF(R90&lt;0, (N90/(R90/-100)), N90*(R90/100))),"")</f>
        <v>1.476190476</v>
      </c>
      <c r="W90" s="111" t="n">
        <f t="shared" si="1"/>
        <v>0.4761904762</v>
      </c>
      <c r="X90" s="112" t="n">
        <f t="shared" si="2"/>
        <v>0.4761904762</v>
      </c>
      <c r="Y90" s="111" t="n">
        <f>IF(ISBLANK('Performance vs Market'!$S90), "",O90+IF(S90&lt;0, (O90/(S90/-100)), O90*(S90/100)))</f>
        <v>1.909090909</v>
      </c>
      <c r="Z90" s="111" t="n">
        <f t="shared" si="3"/>
        <v>0.9090909091</v>
      </c>
      <c r="AA90" s="96" t="n">
        <f t="shared" si="4"/>
        <v>0</v>
      </c>
      <c r="AB90" s="96" t="n">
        <f t="shared" si="5"/>
        <v>0</v>
      </c>
      <c r="AC90" s="113" t="str">
        <f>IF('Prediction Log'!$W109="Y", "W", IF('Prediction Log'!$W109="N","L",""))</f>
        <v>L</v>
      </c>
      <c r="AD90" s="114" t="str">
        <f>IF('Prediction Log'!$Y109="Y", "W", IF('Prediction Log'!$Y109="N","L",""))</f>
        <v>L</v>
      </c>
      <c r="AE90" s="115" t="n">
        <f>IF(ISBLANK('Performance vs Market'!$Q90), "",IF(AC90="W", W90, IF(AC90="L",-N90, "")))</f>
        <v>-1</v>
      </c>
      <c r="AF90" s="116" t="n">
        <f>IFERROR((IF(ISERR('Performance vs Market'!$V90), "",IF(AD90="W", X90, IF(AD90="L",-N90, "")))), "")</f>
        <v>-1</v>
      </c>
      <c r="AG90" s="113" t="str">
        <f>IF('Prediction Log'!$X109="Y", "W", IF('Prediction Log'!$X109="N", "L", ""))</f>
        <v>L</v>
      </c>
      <c r="AH90" s="115" t="n">
        <f>IF(ISBLANK('Performance vs Market'!$S90), "",IF(AG90="W", Z90, IF(AG90="L",-O90, "")))</f>
        <v>-1</v>
      </c>
      <c r="AI90" s="117"/>
      <c r="AJ90" s="15" t="str">
        <f t="shared" si="6"/>
        <v/>
      </c>
      <c r="AK90" s="118" t="n">
        <f>IF(ISERROR('Performance vs Market'!$AE90+'Performance vs Market'!$AH90+'Performance vs Market'!$AJ90), "", 'Performance vs Market'!$AE90+'Performance vs Market'!$AH90+'Performance vs Market'!$AJ90)</f>
        <v>-2</v>
      </c>
      <c r="AL90" s="119" t="n">
        <f>IF(ISERROR('Performance vs Market'!$AF90+'Performance vs Market'!$AH90+'Performance vs Market'!$AJ90), "", 'Performance vs Market'!$AF90+'Performance vs Market'!$AH90+'Performance vs Market'!$AJ90)</f>
        <v>-2</v>
      </c>
    </row>
    <row r="91" ht="14.25" customHeight="1">
      <c r="A91" s="92" t="n">
        <f>Games!A91</f>
        <v>10</v>
      </c>
      <c r="B91" s="92" t="str">
        <f>IF('Prediction Log'!B110=0, "",'Prediction Log'!B110)</f>
        <v>Bowling Green</v>
      </c>
      <c r="C91" s="92" t="str">
        <f>IF('Prediction Log'!C110=0, "",'Prediction Log'!C110)</f>
        <v>Ball State</v>
      </c>
      <c r="D91" s="92" t="n">
        <f>IF('Prediction Log'!D110=0, "",'Prediction Log'!D110)</f>
        <v>-3.5</v>
      </c>
      <c r="E91" s="92" t="n">
        <f>IF('Prediction Log'!E110=0, "",'Prediction Log'!E110)</f>
        <v>-11.8</v>
      </c>
      <c r="F91" s="92" t="str">
        <f>IF('Prediction Log'!I110=0, "",'Prediction Log'!I110)</f>
        <v>Bowling Green</v>
      </c>
      <c r="G91" s="70" t="str">
        <f>IF(ISBLANK(Games!B91), "",'Prediction Log'!$J110)</f>
        <v>Bowling Green</v>
      </c>
      <c r="H91" s="93" t="n">
        <f>'Prediction Log'!$K110</f>
        <v>0.964937</v>
      </c>
      <c r="I91" s="92" t="str">
        <f>IF(ISBLANK(Games!M91), "",IF(AND(Games!M91="",Games!N91=""),"",IF(ISTEXT(Games!N91), "Side",Games!M91)))</f>
        <v/>
      </c>
      <c r="J91" s="92" t="str">
        <f>IF(ISBLANK(Games!B91), "",IF(Games!K91="Y", Games!B91, Games!E91))</f>
        <v>Bowling Green</v>
      </c>
      <c r="K91" s="92" t="str">
        <f>Games!I91</f>
        <v>Bowling Green</v>
      </c>
      <c r="L91" s="92" t="n">
        <f>IF(ISBLANK(Games!G91), "",Games!G91)</f>
        <v>-3.5</v>
      </c>
      <c r="M91" s="92"/>
      <c r="N91" s="110" t="str">
        <f>IF(ISBLANK('Performance vs Market'!$Q91), "", 1)</f>
        <v/>
      </c>
      <c r="O91" s="110" t="str">
        <f>IF(ISBLANK('Performance vs Market'!$S91), "", 1)</f>
        <v/>
      </c>
      <c r="P91" s="95"/>
      <c r="Q91" s="95"/>
      <c r="R91" s="95"/>
      <c r="S91" s="95"/>
      <c r="T91" s="95"/>
      <c r="U91" s="111" t="str">
        <f>IF(ISBLANK('Performance vs Market'!$Q91), "",N91+IF(Q91&lt;0, (N91/(Q91/-100)), N91*(Q91/100)))</f>
        <v/>
      </c>
      <c r="V91" s="112" t="str">
        <f>IFERROR(IF(ISBLANK('Performance vs Market'!$R91), "",N91+IF(R91&lt;0, (N91/(R91/-100)), N91*(R91/100))),"")</f>
        <v/>
      </c>
      <c r="W91" s="111" t="n">
        <f t="shared" si="1"/>
        <v>0</v>
      </c>
      <c r="X91" s="112" t="n">
        <f t="shared" si="2"/>
        <v>0</v>
      </c>
      <c r="Y91" s="111" t="str">
        <f>IF(ISBLANK('Performance vs Market'!$S91), "",O91+IF(S91&lt;0, (O91/(S91/-100)), O91*(S91/100)))</f>
        <v/>
      </c>
      <c r="Z91" s="111" t="n">
        <f t="shared" si="3"/>
        <v>0</v>
      </c>
      <c r="AA91" s="96" t="n">
        <f t="shared" si="4"/>
        <v>0</v>
      </c>
      <c r="AB91" s="96" t="n">
        <f t="shared" si="5"/>
        <v>0</v>
      </c>
      <c r="AC91" s="113" t="str">
        <f>IF('Prediction Log'!$W110="Y", "W", IF('Prediction Log'!$W110="N","L",""))</f>
        <v>W</v>
      </c>
      <c r="AD91" s="114" t="str">
        <f>IF('Prediction Log'!$Y110="Y", "W", IF('Prediction Log'!$Y110="N","L",""))</f>
        <v>W</v>
      </c>
      <c r="AE91" s="115" t="str">
        <f>IF(ISBLANK('Performance vs Market'!$Q91), "",IF(AC91="W", W91, IF(AC91="L",-N91, "")))</f>
        <v/>
      </c>
      <c r="AF91" s="116" t="n">
        <f>IFERROR((IF(ISERR('Performance vs Market'!$V91), "",IF(AD91="W", X91, IF(AD91="L",-N91, "")))), "")</f>
        <v>0</v>
      </c>
      <c r="AG91" s="113" t="str">
        <f>IF('Prediction Log'!$X110="Y", "W", IF('Prediction Log'!$X110="N", "L", ""))</f>
        <v>L</v>
      </c>
      <c r="AH91" s="115" t="str">
        <f>IF(ISBLANK('Performance vs Market'!$S91), "",IF(AG91="W", Z91, IF(AG91="L",-O91, "")))</f>
        <v/>
      </c>
      <c r="AI91" s="117"/>
      <c r="AJ91" s="15" t="str">
        <f t="shared" si="6"/>
        <v/>
      </c>
      <c r="AK91" s="118" t="n">
        <f>IF(ISERROR('Performance vs Market'!$AE91+'Performance vs Market'!$AH91+'Performance vs Market'!$AJ91), "", 'Performance vs Market'!$AE91+'Performance vs Market'!$AH91+'Performance vs Market'!$AJ91)</f>
        <v>0</v>
      </c>
      <c r="AL91" s="119" t="n">
        <f>IF(ISERROR('Performance vs Market'!$AF91+'Performance vs Market'!$AH91+'Performance vs Market'!$AJ91), "", 'Performance vs Market'!$AF91+'Performance vs Market'!$AH91+'Performance vs Market'!$AJ91)</f>
        <v>0</v>
      </c>
    </row>
    <row r="92" ht="14.25" customHeight="1">
      <c r="A92" s="92" t="n">
        <f>Games!A92</f>
        <v>10</v>
      </c>
      <c r="B92" s="92" t="str">
        <f>IF('Prediction Log'!B111=0, "",'Prediction Log'!B111)</f>
        <v>Akron</v>
      </c>
      <c r="C92" s="92" t="str">
        <f>IF('Prediction Log'!C111=0, "",'Prediction Log'!C111)</f>
        <v>Kent State</v>
      </c>
      <c r="D92" s="92" t="n">
        <f>IF('Prediction Log'!D111=0, "",'Prediction Log'!D111)</f>
        <v>-4</v>
      </c>
      <c r="E92" s="92" t="n">
        <f>IF('Prediction Log'!E111=0, "",'Prediction Log'!E111)</f>
        <v>2.2</v>
      </c>
      <c r="F92" s="92" t="str">
        <f>IF('Prediction Log'!I111=0, "",'Prediction Log'!I111)</f>
        <v>Kent State</v>
      </c>
      <c r="G92" s="70" t="str">
        <f>IF(ISBLANK(Games!B92), "",'Prediction Log'!$J111)</f>
        <v>Akron</v>
      </c>
      <c r="H92" s="93" t="n">
        <f>'Prediction Log'!$K111</f>
        <v>0.527002</v>
      </c>
      <c r="I92" s="92" t="str">
        <f>IF(ISBLANK(Games!M92), "",IF(AND(Games!M92="",Games!N92=""),"",IF(ISTEXT(Games!N92), "Side",Games!M92)))</f>
        <v/>
      </c>
      <c r="J92" s="92" t="str">
        <f>IF(ISBLANK(Games!B92), "",IF(Games!K92="Y", Games!B92, Games!E92))</f>
        <v>Kent State</v>
      </c>
      <c r="K92" s="92" t="str">
        <f>Games!I92</f>
        <v>Kent State</v>
      </c>
      <c r="L92" s="92" t="n">
        <f>IF(ISBLANK(Games!G92), "",Games!G92)</f>
        <v>-4</v>
      </c>
      <c r="M92" s="92"/>
      <c r="N92" s="110" t="str">
        <f>IF(ISBLANK('Performance vs Market'!$Q92), "", 1)</f>
        <v/>
      </c>
      <c r="O92" s="110" t="str">
        <f>IF(ISBLANK('Performance vs Market'!$S92), "", 1)</f>
        <v/>
      </c>
      <c r="P92" s="95"/>
      <c r="Q92" s="95"/>
      <c r="R92" s="95"/>
      <c r="S92" s="95"/>
      <c r="T92" s="95"/>
      <c r="U92" s="111" t="str">
        <f>IF(ISBLANK('Performance vs Market'!$Q92), "",N92+IF(Q92&lt;0, (N92/(Q92/-100)), N92*(Q92/100)))</f>
        <v/>
      </c>
      <c r="V92" s="112" t="str">
        <f>IFERROR(IF(ISBLANK('Performance vs Market'!$R92), "",N92+IF(R92&lt;0, (N92/(R92/-100)), N92*(R92/100))),"")</f>
        <v/>
      </c>
      <c r="W92" s="111" t="n">
        <f t="shared" si="1"/>
        <v>0</v>
      </c>
      <c r="X92" s="112" t="n">
        <f t="shared" si="2"/>
        <v>0</v>
      </c>
      <c r="Y92" s="111" t="str">
        <f>IF(ISBLANK('Performance vs Market'!$S92), "",O92+IF(S92&lt;0, (O92/(S92/-100)), O92*(S92/100)))</f>
        <v/>
      </c>
      <c r="Z92" s="111" t="n">
        <f t="shared" si="3"/>
        <v>0</v>
      </c>
      <c r="AA92" s="96" t="n">
        <f t="shared" si="4"/>
        <v>0</v>
      </c>
      <c r="AB92" s="96" t="n">
        <f t="shared" si="5"/>
        <v>0</v>
      </c>
      <c r="AC92" s="113" t="str">
        <f>IF('Prediction Log'!$W111="Y", "W", IF('Prediction Log'!$W111="N","L",""))</f>
        <v>L</v>
      </c>
      <c r="AD92" s="114" t="str">
        <f>IF('Prediction Log'!$Y111="Y", "W", IF('Prediction Log'!$Y111="N","L",""))</f>
        <v>W</v>
      </c>
      <c r="AE92" s="115" t="str">
        <f>IF(ISBLANK('Performance vs Market'!$Q92), "",IF(AC92="W", W92, IF(AC92="L",-N92, "")))</f>
        <v/>
      </c>
      <c r="AF92" s="116" t="n">
        <f>IFERROR((IF(ISERR('Performance vs Market'!$V92), "",IF(AD92="W", X92, IF(AD92="L",-N92, "")))), "")</f>
        <v>0</v>
      </c>
      <c r="AG92" s="113" t="str">
        <f>IF('Prediction Log'!$X111="Y", "W", IF('Prediction Log'!$X111="N", "L", ""))</f>
        <v>L</v>
      </c>
      <c r="AH92" s="115" t="str">
        <f>IF(ISBLANK('Performance vs Market'!$S92), "",IF(AG92="W", Z92, IF(AG92="L",-O92, "")))</f>
        <v/>
      </c>
      <c r="AI92" s="117"/>
      <c r="AJ92" s="15" t="str">
        <f t="shared" si="6"/>
        <v/>
      </c>
      <c r="AK92" s="118" t="n">
        <f>IF(ISERROR('Performance vs Market'!$AE92+'Performance vs Market'!$AH92+'Performance vs Market'!$AJ92), "", 'Performance vs Market'!$AE92+'Performance vs Market'!$AH92+'Performance vs Market'!$AJ92)</f>
        <v>0</v>
      </c>
      <c r="AL92" s="119" t="n">
        <f>IF(ISERROR('Performance vs Market'!$AF92+'Performance vs Market'!$AH92+'Performance vs Market'!$AJ92), "", 'Performance vs Market'!$AF92+'Performance vs Market'!$AH92+'Performance vs Market'!$AJ92)</f>
        <v>0</v>
      </c>
    </row>
    <row r="93" ht="14.25" customHeight="1">
      <c r="A93" s="92" t="n">
        <f>Games!A93</f>
        <v>10</v>
      </c>
      <c r="B93" s="92" t="str">
        <f>IF('Prediction Log'!B112=0, "",'Prediction Log'!B112)</f>
        <v>Texas Tech</v>
      </c>
      <c r="C93" s="92" t="str">
        <f>IF('Prediction Log'!C112=0, "",'Prediction Log'!C112)</f>
        <v>TCU</v>
      </c>
      <c r="D93" s="92" t="n">
        <f>IF('Prediction Log'!D112=0, "",'Prediction Log'!D112)</f>
        <v>-3</v>
      </c>
      <c r="E93" s="92" t="n">
        <f>IF('Prediction Log'!E112=0, "",'Prediction Log'!E112)</f>
        <v>3.8</v>
      </c>
      <c r="F93" s="92" t="str">
        <f>IF('Prediction Log'!I112=0, "",'Prediction Log'!I112)</f>
        <v>TCU</v>
      </c>
      <c r="G93" s="70" t="str">
        <f>IF(ISBLANK(Games!B93), "",'Prediction Log'!$J112)</f>
        <v>TCU</v>
      </c>
      <c r="H93" s="93" t="n">
        <f>'Prediction Log'!$K112</f>
        <v>0.655534</v>
      </c>
      <c r="I93" s="92" t="str">
        <f>IF(ISBLANK(Games!M93), "",IF(AND(Games!M93="",Games!N93=""),"",IF(ISTEXT(Games!N93), "Side",Games!M93)))</f>
        <v/>
      </c>
      <c r="J93" s="92" t="str">
        <f>IF(ISBLANK(Games!B93), "",IF(Games!K93="Y", Games!B93, Games!E93))</f>
        <v>TCU</v>
      </c>
      <c r="K93" s="92" t="str">
        <f>Games!I93</f>
        <v>TCU</v>
      </c>
      <c r="L93" s="92" t="n">
        <f>IF(ISBLANK(Games!G93), "",Games!G93)</f>
        <v>-3</v>
      </c>
      <c r="M93" s="92"/>
      <c r="N93" s="110" t="str">
        <f>IF(ISBLANK('Performance vs Market'!$Q93), "", 1)</f>
        <v/>
      </c>
      <c r="O93" s="110" t="str">
        <f>IF(ISBLANK('Performance vs Market'!$S93), "", 1)</f>
        <v/>
      </c>
      <c r="P93" s="95"/>
      <c r="Q93" s="95"/>
      <c r="R93" s="95"/>
      <c r="S93" s="95"/>
      <c r="T93" s="95"/>
      <c r="U93" s="111" t="str">
        <f>IF(ISBLANK('Performance vs Market'!$Q93), "",N93+IF(Q93&lt;0, (N93/(Q93/-100)), N93*(Q93/100)))</f>
        <v/>
      </c>
      <c r="V93" s="112" t="str">
        <f>IFERROR(IF(ISBLANK('Performance vs Market'!$R93), "",N93+IF(R93&lt;0, (N93/(R93/-100)), N93*(R93/100))),"")</f>
        <v/>
      </c>
      <c r="W93" s="111" t="n">
        <f t="shared" si="1"/>
        <v>0</v>
      </c>
      <c r="X93" s="112" t="n">
        <f t="shared" si="2"/>
        <v>0</v>
      </c>
      <c r="Y93" s="111" t="str">
        <f>IF(ISBLANK('Performance vs Market'!$S93), "",O93+IF(S93&lt;0, (O93/(S93/-100)), O93*(S93/100)))</f>
        <v/>
      </c>
      <c r="Z93" s="111" t="n">
        <f t="shared" si="3"/>
        <v>0</v>
      </c>
      <c r="AA93" s="96" t="n">
        <f t="shared" si="4"/>
        <v>0</v>
      </c>
      <c r="AB93" s="96" t="n">
        <f t="shared" si="5"/>
        <v>0</v>
      </c>
      <c r="AC93" s="113" t="str">
        <f>IF('Prediction Log'!$W112="Y", "W", IF('Prediction Log'!$W112="N","L",""))</f>
        <v>L</v>
      </c>
      <c r="AD93" s="114" t="str">
        <f>IF('Prediction Log'!$Y112="Y", "W", IF('Prediction Log'!$Y112="N","L",""))</f>
        <v>L</v>
      </c>
      <c r="AE93" s="115" t="str">
        <f>IF(ISBLANK('Performance vs Market'!$Q93), "",IF(AC93="W", W93, IF(AC93="L",-N93, "")))</f>
        <v/>
      </c>
      <c r="AF93" s="116" t="n">
        <f>IFERROR((IF(ISERR('Performance vs Market'!$V93), "",IF(AD93="W", X93, IF(AD93="L",-N93, "")))), "")</f>
        <v>0</v>
      </c>
      <c r="AG93" s="113" t="str">
        <f>IF('Prediction Log'!$X112="Y", "W", IF('Prediction Log'!$X112="N", "L", ""))</f>
        <v>L</v>
      </c>
      <c r="AH93" s="115" t="str">
        <f>IF(ISBLANK('Performance vs Market'!$S93), "",IF(AG93="W", Z93, IF(AG93="L",-O93, "")))</f>
        <v/>
      </c>
      <c r="AI93" s="117"/>
      <c r="AJ93" s="15" t="str">
        <f t="shared" si="6"/>
        <v/>
      </c>
      <c r="AK93" s="118" t="n">
        <f>IF(ISERROR('Performance vs Market'!$AE93+'Performance vs Market'!$AH93+'Performance vs Market'!$AJ93), "", 'Performance vs Market'!$AE93+'Performance vs Market'!$AH93+'Performance vs Market'!$AJ93)</f>
        <v>0</v>
      </c>
      <c r="AL93" s="119" t="n">
        <f>IF(ISERROR('Performance vs Market'!$AF93+'Performance vs Market'!$AH93+'Performance vs Market'!$AJ93), "", 'Performance vs Market'!$AF93+'Performance vs Market'!$AH93+'Performance vs Market'!$AJ93)</f>
        <v>0</v>
      </c>
    </row>
    <row r="94" ht="14.25" customHeight="1">
      <c r="A94" s="92" t="n">
        <f>Games!A94</f>
        <v>10</v>
      </c>
      <c r="B94" s="92" t="str">
        <f>IF('Prediction Log'!B113=0, "",'Prediction Log'!B113)</f>
        <v>Duke</v>
      </c>
      <c r="C94" s="92" t="str">
        <f>IF('Prediction Log'!C113=0, "",'Prediction Log'!C113)</f>
        <v>Wake Forest</v>
      </c>
      <c r="D94" s="92" t="n">
        <f>IF('Prediction Log'!D113=0, "",'Prediction Log'!D113)</f>
        <v>-12.5</v>
      </c>
      <c r="E94" s="92" t="n">
        <f>IF('Prediction Log'!E113=0, "",'Prediction Log'!E113)</f>
        <v>-8.8</v>
      </c>
      <c r="F94" s="92" t="str">
        <f>IF('Prediction Log'!I113=0, "",'Prediction Log'!I113)</f>
        <v>Duke</v>
      </c>
      <c r="G94" s="70" t="str">
        <f>IF(ISBLANK(Games!B94), "",'Prediction Log'!$J113)</f>
        <v>Duke</v>
      </c>
      <c r="H94" s="93" t="n">
        <f>'Prediction Log'!$K113</f>
        <v>0.870052</v>
      </c>
      <c r="I94" s="92" t="str">
        <f>IF(ISBLANK(Games!M94), "",IF(AND(Games!M94="",Games!N94=""),"",IF(ISTEXT(Games!N94), "Side",Games!M94)))</f>
        <v/>
      </c>
      <c r="J94" s="92" t="str">
        <f>IF(ISBLANK(Games!B94), "",IF(Games!K94="Y", Games!B94, Games!E94))</f>
        <v>Wake Forest</v>
      </c>
      <c r="K94" s="92" t="str">
        <f>Games!I94</f>
        <v>Duke</v>
      </c>
      <c r="L94" s="92" t="n">
        <f>IF(ISBLANK(Games!G94), "",Games!G94)</f>
        <v>-12.5</v>
      </c>
      <c r="M94" s="92"/>
      <c r="N94" s="110" t="str">
        <f>IF(ISBLANK('Performance vs Market'!$Q94), "", 1)</f>
        <v/>
      </c>
      <c r="O94" s="110" t="str">
        <f>IF(ISBLANK('Performance vs Market'!$S94), "", 1)</f>
        <v/>
      </c>
      <c r="P94" s="95"/>
      <c r="Q94" s="95"/>
      <c r="R94" s="95"/>
      <c r="S94" s="95"/>
      <c r="T94" s="95"/>
      <c r="U94" s="111" t="str">
        <f>IF(ISBLANK('Performance vs Market'!$Q94), "",N94+IF(Q94&lt;0, (N94/(Q94/-100)), N94*(Q94/100)))</f>
        <v/>
      </c>
      <c r="V94" s="112" t="str">
        <f>IFERROR(IF(ISBLANK('Performance vs Market'!$R94), "",N94+IF(R94&lt;0, (N94/(R94/-100)), N94*(R94/100))),"")</f>
        <v/>
      </c>
      <c r="W94" s="111" t="n">
        <f t="shared" si="1"/>
        <v>0</v>
      </c>
      <c r="X94" s="112" t="n">
        <f t="shared" si="2"/>
        <v>0</v>
      </c>
      <c r="Y94" s="111" t="str">
        <f>IF(ISBLANK('Performance vs Market'!$S94), "",O94+IF(S94&lt;0, (O94/(S94/-100)), O94*(S94/100)))</f>
        <v/>
      </c>
      <c r="Z94" s="111" t="n">
        <f t="shared" si="3"/>
        <v>0</v>
      </c>
      <c r="AA94" s="96" t="n">
        <f t="shared" si="4"/>
        <v>0</v>
      </c>
      <c r="AB94" s="96" t="n">
        <f t="shared" si="5"/>
        <v>0</v>
      </c>
      <c r="AC94" s="113" t="str">
        <f>IF('Prediction Log'!$W113="Y", "W", IF('Prediction Log'!$W113="N","L",""))</f>
        <v>W</v>
      </c>
      <c r="AD94" s="114" t="str">
        <f>IF('Prediction Log'!$Y113="Y", "W", IF('Prediction Log'!$Y113="N","L",""))</f>
        <v>W</v>
      </c>
      <c r="AE94" s="115" t="str">
        <f>IF(ISBLANK('Performance vs Market'!$Q94), "",IF(AC94="W", W94, IF(AC94="L",-N94, "")))</f>
        <v/>
      </c>
      <c r="AF94" s="116" t="n">
        <f>IFERROR((IF(ISERR('Performance vs Market'!$V94), "",IF(AD94="W", X94, IF(AD94="L",-N94, "")))), "")</f>
        <v>0</v>
      </c>
      <c r="AG94" s="113" t="str">
        <f>IF('Prediction Log'!$X113="Y", "W", IF('Prediction Log'!$X113="N", "L", ""))</f>
        <v>W</v>
      </c>
      <c r="AH94" s="115" t="str">
        <f>IF(ISBLANK('Performance vs Market'!$S94), "",IF(AG94="W", Z94, IF(AG94="L",-O94, "")))</f>
        <v/>
      </c>
      <c r="AI94" s="117"/>
      <c r="AJ94" s="15" t="str">
        <f t="shared" si="6"/>
        <v/>
      </c>
      <c r="AK94" s="118" t="n">
        <f>IF(ISERROR('Performance vs Market'!$AE94+'Performance vs Market'!$AH94+'Performance vs Market'!$AJ94), "", 'Performance vs Market'!$AE94+'Performance vs Market'!$AH94+'Performance vs Market'!$AJ94)</f>
        <v>0</v>
      </c>
      <c r="AL94" s="119" t="n">
        <f>IF(ISERROR('Performance vs Market'!$AF94+'Performance vs Market'!$AH94+'Performance vs Market'!$AJ94), "", 'Performance vs Market'!$AF94+'Performance vs Market'!$AH94+'Performance vs Market'!$AJ94)</f>
        <v>0</v>
      </c>
    </row>
    <row r="95" ht="14.25" customHeight="1">
      <c r="A95" s="92" t="n">
        <f>Games!A95</f>
        <v>10</v>
      </c>
      <c r="B95" s="92" t="str">
        <f>IF('Prediction Log'!B114=0, "",'Prediction Log'!B114)</f>
        <v>Troy</v>
      </c>
      <c r="C95" s="92" t="str">
        <f>IF('Prediction Log'!C114=0, "",'Prediction Log'!C114)</f>
        <v>South Alabama</v>
      </c>
      <c r="D95" s="92" t="n">
        <f>IF('Prediction Log'!D114=0, "",'Prediction Log'!D114)</f>
        <v>-5</v>
      </c>
      <c r="E95" s="92" t="n">
        <f>IF('Prediction Log'!E114=0, "",'Prediction Log'!E114)</f>
        <v>-2.5</v>
      </c>
      <c r="F95" s="92" t="str">
        <f>IF('Prediction Log'!I114=0, "",'Prediction Log'!I114)</f>
        <v>Troy</v>
      </c>
      <c r="G95" s="70" t="str">
        <f>IF(ISBLANK(Games!B95), "",'Prediction Log'!$J114)</f>
        <v>Troy</v>
      </c>
      <c r="H95" s="93" t="n">
        <f>'Prediction Log'!$K114</f>
        <v>0.868322</v>
      </c>
      <c r="I95" s="92" t="str">
        <f>IF(ISBLANK(Games!M95), "",IF(AND(Games!M95="",Games!N95=""),"",IF(ISTEXT(Games!N95), "Side",Games!M95)))</f>
        <v/>
      </c>
      <c r="J95" s="92" t="str">
        <f>IF(ISBLANK(Games!B95), "",IF(Games!K95="Y", Games!B95, Games!E95))</f>
        <v>South Alabama</v>
      </c>
      <c r="K95" s="92" t="str">
        <f>Games!I95</f>
        <v>Troy</v>
      </c>
      <c r="L95" s="92" t="n">
        <f>IF(ISBLANK(Games!G95), "",Games!G95)</f>
        <v>-5</v>
      </c>
      <c r="M95" s="92"/>
      <c r="N95" s="110" t="str">
        <f>IF(ISBLANK('Performance vs Market'!$Q95), "", 1)</f>
        <v/>
      </c>
      <c r="O95" s="110" t="str">
        <f>IF(ISBLANK('Performance vs Market'!$S95), "", 1)</f>
        <v/>
      </c>
      <c r="P95" s="95"/>
      <c r="Q95" s="95"/>
      <c r="R95" s="95"/>
      <c r="S95" s="95"/>
      <c r="T95" s="95"/>
      <c r="U95" s="111" t="str">
        <f>IF(ISBLANK('Performance vs Market'!$Q95), "",N95+IF(Q95&lt;0, (N95/(Q95/-100)), N95*(Q95/100)))</f>
        <v/>
      </c>
      <c r="V95" s="112" t="str">
        <f>IFERROR(IF(ISBLANK('Performance vs Market'!$R95), "",N95+IF(R95&lt;0, (N95/(R95/-100)), N95*(R95/100))),"")</f>
        <v/>
      </c>
      <c r="W95" s="111" t="n">
        <f t="shared" si="1"/>
        <v>0</v>
      </c>
      <c r="X95" s="112" t="n">
        <f t="shared" si="2"/>
        <v>0</v>
      </c>
      <c r="Y95" s="111" t="str">
        <f>IF(ISBLANK('Performance vs Market'!$S95), "",O95+IF(S95&lt;0, (O95/(S95/-100)), O95*(S95/100)))</f>
        <v/>
      </c>
      <c r="Z95" s="111" t="n">
        <f t="shared" si="3"/>
        <v>0</v>
      </c>
      <c r="AA95" s="96" t="n">
        <f t="shared" si="4"/>
        <v>0</v>
      </c>
      <c r="AB95" s="96" t="n">
        <f t="shared" si="5"/>
        <v>0</v>
      </c>
      <c r="AC95" s="113" t="str">
        <f>IF('Prediction Log'!$W114="Y", "W", IF('Prediction Log'!$W114="N","L",""))</f>
        <v>W</v>
      </c>
      <c r="AD95" s="114" t="str">
        <f>IF('Prediction Log'!$Y114="Y", "W", IF('Prediction Log'!$Y114="N","L",""))</f>
        <v>W</v>
      </c>
      <c r="AE95" s="115" t="str">
        <f>IF(ISBLANK('Performance vs Market'!$Q95), "",IF(AC95="W", W95, IF(AC95="L",-N95, "")))</f>
        <v/>
      </c>
      <c r="AF95" s="116" t="n">
        <f>IFERROR((IF(ISERR('Performance vs Market'!$V95), "",IF(AD95="W", X95, IF(AD95="L",-N95, "")))), "")</f>
        <v>0</v>
      </c>
      <c r="AG95" s="113" t="str">
        <f>IF('Prediction Log'!$X114="Y", "W", IF('Prediction Log'!$X114="N", "L", ""))</f>
        <v>L</v>
      </c>
      <c r="AH95" s="115" t="str">
        <f>IF(ISBLANK('Performance vs Market'!$S95), "",IF(AG95="W", Z95, IF(AG95="L",-O95, "")))</f>
        <v/>
      </c>
      <c r="AI95" s="117"/>
      <c r="AJ95" s="15" t="str">
        <f t="shared" si="6"/>
        <v/>
      </c>
      <c r="AK95" s="118" t="n">
        <f>IF(ISERROR('Performance vs Market'!$AE95+'Performance vs Market'!$AH95+'Performance vs Market'!$AJ95), "", 'Performance vs Market'!$AE95+'Performance vs Market'!$AH95+'Performance vs Market'!$AJ95)</f>
        <v>0</v>
      </c>
      <c r="AL95" s="119" t="n">
        <f>IF(ISERROR('Performance vs Market'!$AF95+'Performance vs Market'!$AH95+'Performance vs Market'!$AJ95), "", 'Performance vs Market'!$AF95+'Performance vs Market'!$AH95+'Performance vs Market'!$AJ95)</f>
        <v>0</v>
      </c>
    </row>
    <row r="96" ht="14.25" customHeight="1">
      <c r="A96" s="92" t="n">
        <f>Games!A96</f>
        <v>10</v>
      </c>
      <c r="B96" s="92" t="str">
        <f>IF('Prediction Log'!B115=0, "",'Prediction Log'!B115)</f>
        <v>Syracuse</v>
      </c>
      <c r="C96" s="92" t="str">
        <f>IF('Prediction Log'!C115=0, "",'Prediction Log'!C115)</f>
        <v>Boston College</v>
      </c>
      <c r="D96" s="92" t="n">
        <f>IF('Prediction Log'!D115=0, "",'Prediction Log'!D115)</f>
        <v>-2.5</v>
      </c>
      <c r="E96" s="92" t="n">
        <f>IF('Prediction Log'!E115=0, "",'Prediction Log'!E115)</f>
        <v>-11.9</v>
      </c>
      <c r="F96" s="92" t="str">
        <f>IF('Prediction Log'!I115=0, "",'Prediction Log'!I115)</f>
        <v>Syracuse</v>
      </c>
      <c r="G96" s="70" t="str">
        <f>IF(ISBLANK(Games!B96), "",'Prediction Log'!$J115)</f>
        <v>Syracuse</v>
      </c>
      <c r="H96" s="93" t="n">
        <f>'Prediction Log'!$K115</f>
        <v>0.811564</v>
      </c>
      <c r="I96" s="92" t="str">
        <f>IF(ISBLANK(Games!M96), "",IF(AND(Games!M96="",Games!N96=""),"",IF(ISTEXT(Games!N96), "Side",Games!M96)))</f>
        <v/>
      </c>
      <c r="J96" s="92" t="str">
        <f>IF(ISBLANK(Games!B96), "",IF(Games!K96="Y", Games!B96, Games!E96))</f>
        <v>Syracuse</v>
      </c>
      <c r="K96" s="92" t="str">
        <f>Games!I96</f>
        <v>Syracuse</v>
      </c>
      <c r="L96" s="92" t="n">
        <f>IF(ISBLANK(Games!G96), "",Games!G96)</f>
        <v>-2.5</v>
      </c>
      <c r="M96" s="92"/>
      <c r="N96" s="110" t="str">
        <f>IF(ISBLANK('Performance vs Market'!$Q96), "", 1)</f>
        <v/>
      </c>
      <c r="O96" s="110" t="str">
        <f>IF(ISBLANK('Performance vs Market'!$S96), "", 1)</f>
        <v/>
      </c>
      <c r="P96" s="95"/>
      <c r="Q96" s="95"/>
      <c r="R96" s="95"/>
      <c r="S96" s="95"/>
      <c r="T96" s="95"/>
      <c r="U96" s="111" t="str">
        <f>IF(ISBLANK('Performance vs Market'!$Q96), "",N96+IF(Q96&lt;0, (N96/(Q96/-100)), N96*(Q96/100)))</f>
        <v/>
      </c>
      <c r="V96" s="112" t="str">
        <f>IFERROR(IF(ISBLANK('Performance vs Market'!$R96), "",N96+IF(R96&lt;0, (N96/(R96/-100)), N96*(R96/100))),"")</f>
        <v/>
      </c>
      <c r="W96" s="111" t="n">
        <f t="shared" si="1"/>
        <v>0</v>
      </c>
      <c r="X96" s="112" t="n">
        <f t="shared" si="2"/>
        <v>0</v>
      </c>
      <c r="Y96" s="111" t="str">
        <f>IF(ISBLANK('Performance vs Market'!$S96), "",O96+IF(S96&lt;0, (O96/(S96/-100)), O96*(S96/100)))</f>
        <v/>
      </c>
      <c r="Z96" s="111" t="n">
        <f t="shared" si="3"/>
        <v>0</v>
      </c>
      <c r="AA96" s="96" t="n">
        <f t="shared" si="4"/>
        <v>0</v>
      </c>
      <c r="AB96" s="96" t="n">
        <f t="shared" si="5"/>
        <v>0</v>
      </c>
      <c r="AC96" s="113" t="str">
        <f>IF('Prediction Log'!$W115="Y", "W", IF('Prediction Log'!$W115="N","L",""))</f>
        <v>L</v>
      </c>
      <c r="AD96" s="114" t="str">
        <f>IF('Prediction Log'!$Y115="Y", "W", IF('Prediction Log'!$Y115="N","L",""))</f>
        <v>L</v>
      </c>
      <c r="AE96" s="115" t="str">
        <f>IF(ISBLANK('Performance vs Market'!$Q96), "",IF(AC96="W", W96, IF(AC96="L",-N96, "")))</f>
        <v/>
      </c>
      <c r="AF96" s="116" t="n">
        <f>IFERROR((IF(ISERR('Performance vs Market'!$V96), "",IF(AD96="W", X96, IF(AD96="L",-N96, "")))), "")</f>
        <v>0</v>
      </c>
      <c r="AG96" s="113" t="str">
        <f>IF('Prediction Log'!$X115="Y", "W", IF('Prediction Log'!$X115="N", "L", ""))</f>
        <v>L</v>
      </c>
      <c r="AH96" s="115" t="str">
        <f>IF(ISBLANK('Performance vs Market'!$S96), "",IF(AG96="W", Z96, IF(AG96="L",-O96, "")))</f>
        <v/>
      </c>
      <c r="AI96" s="117"/>
      <c r="AJ96" s="15" t="str">
        <f t="shared" si="6"/>
        <v/>
      </c>
      <c r="AK96" s="118" t="n">
        <f>IF(ISERROR('Performance vs Market'!$AE96+'Performance vs Market'!$AH96+'Performance vs Market'!$AJ96), "", 'Performance vs Market'!$AE96+'Performance vs Market'!$AH96+'Performance vs Market'!$AJ96)</f>
        <v>0</v>
      </c>
      <c r="AL96" s="119" t="n">
        <f>IF(ISERROR('Performance vs Market'!$AF96+'Performance vs Market'!$AH96+'Performance vs Market'!$AJ96), "", 'Performance vs Market'!$AF96+'Performance vs Market'!$AH96+'Performance vs Market'!$AJ96)</f>
        <v>0</v>
      </c>
    </row>
    <row r="97" ht="14.25" customHeight="1">
      <c r="A97" s="92" t="n">
        <f>Games!A97</f>
        <v>10</v>
      </c>
      <c r="B97" s="92" t="str">
        <f>IF('Prediction Log'!B116=0, "",'Prediction Log'!B116)</f>
        <v>Wyoming</v>
      </c>
      <c r="C97" s="92" t="str">
        <f>IF('Prediction Log'!C116=0, "",'Prediction Log'!C116)</f>
        <v>Colorado State</v>
      </c>
      <c r="D97" s="92" t="n">
        <f>IF('Prediction Log'!D116=0, "",'Prediction Log'!D116)</f>
        <v>-6</v>
      </c>
      <c r="E97" s="92" t="n">
        <f>IF('Prediction Log'!E116=0, "",'Prediction Log'!E116)</f>
        <v>-15.5</v>
      </c>
      <c r="F97" s="92" t="str">
        <f>IF('Prediction Log'!I116=0, "",'Prediction Log'!I116)</f>
        <v>Wyoming</v>
      </c>
      <c r="G97" s="70" t="str">
        <f>IF(ISBLANK(Games!B97), "",'Prediction Log'!$J116)</f>
        <v>Wyoming</v>
      </c>
      <c r="H97" s="93" t="n">
        <f>'Prediction Log'!$K116</f>
        <v>0.976996</v>
      </c>
      <c r="I97" s="92" t="str">
        <f>IF(ISBLANK(Games!M97), "",IF(AND(Games!M97="",Games!N97=""),"",IF(ISTEXT(Games!N97), "Side",Games!M97)))</f>
        <v>Spread</v>
      </c>
      <c r="J97" s="92" t="str">
        <f>IF(ISBLANK(Games!B97), "",IF(Games!K97="Y", Games!B97, Games!E97))</f>
        <v>Wyoming</v>
      </c>
      <c r="K97" s="92" t="str">
        <f>Games!I97</f>
        <v>Wyoming</v>
      </c>
      <c r="L97" s="92" t="n">
        <f>IF(ISBLANK(Games!G97), "",Games!G97)</f>
        <v>-6</v>
      </c>
      <c r="M97" s="92"/>
      <c r="N97" s="110" t="str">
        <f>IF(ISBLANK('Performance vs Market'!$Q97), "", 1)</f>
        <v/>
      </c>
      <c r="O97" s="110" t="str">
        <f>IF(ISBLANK('Performance vs Market'!$S97), "", 1)</f>
        <v/>
      </c>
      <c r="P97" s="95"/>
      <c r="Q97" s="95"/>
      <c r="R97" s="95"/>
      <c r="S97" s="95"/>
      <c r="T97" s="95"/>
      <c r="U97" s="111" t="str">
        <f>IF(ISBLANK('Performance vs Market'!$Q97), "",N97+IF(Q97&lt;0, (N97/(Q97/-100)), N97*(Q97/100)))</f>
        <v/>
      </c>
      <c r="V97" s="112" t="str">
        <f>IFERROR(IF(ISBLANK('Performance vs Market'!$R97), "",N97+IF(R97&lt;0, (N97/(R97/-100)), N97*(R97/100))),"")</f>
        <v/>
      </c>
      <c r="W97" s="111" t="n">
        <f t="shared" si="1"/>
        <v>0</v>
      </c>
      <c r="X97" s="112" t="n">
        <f t="shared" si="2"/>
        <v>0</v>
      </c>
      <c r="Y97" s="111" t="str">
        <f>IF(ISBLANK('Performance vs Market'!$S97), "",O97+IF(S97&lt;0, (O97/(S97/-100)), O97*(S97/100)))</f>
        <v/>
      </c>
      <c r="Z97" s="111" t="n">
        <f t="shared" si="3"/>
        <v>0</v>
      </c>
      <c r="AA97" s="96" t="n">
        <f t="shared" si="4"/>
        <v>0</v>
      </c>
      <c r="AB97" s="96" t="n">
        <f t="shared" si="5"/>
        <v>0</v>
      </c>
      <c r="AC97" s="113" t="str">
        <f>IF('Prediction Log'!$W116="Y", "W", IF('Prediction Log'!$W116="N","L",""))</f>
        <v>W</v>
      </c>
      <c r="AD97" s="114" t="str">
        <f>IF('Prediction Log'!$Y116="Y", "W", IF('Prediction Log'!$Y116="N","L",""))</f>
        <v>W</v>
      </c>
      <c r="AE97" s="115" t="str">
        <f>IF(ISBLANK('Performance vs Market'!$Q97), "",IF(AC97="W", W97, IF(AC97="L",-N97, "")))</f>
        <v/>
      </c>
      <c r="AF97" s="116" t="n">
        <f>IFERROR((IF(ISERR('Performance vs Market'!$V97), "",IF(AD97="W", X97, IF(AD97="L",-N97, "")))), "")</f>
        <v>0</v>
      </c>
      <c r="AG97" s="113" t="str">
        <f>IF('Prediction Log'!$X116="Y", "W", IF('Prediction Log'!$X116="N", "L", ""))</f>
        <v>W</v>
      </c>
      <c r="AH97" s="115" t="str">
        <f>IF(ISBLANK('Performance vs Market'!$S97), "",IF(AG97="W", Z97, IF(AG97="L",-O97, "")))</f>
        <v/>
      </c>
      <c r="AI97" s="117"/>
      <c r="AJ97" s="15" t="str">
        <f t="shared" si="6"/>
        <v/>
      </c>
      <c r="AK97" s="118" t="n">
        <f>IF(ISERROR('Performance vs Market'!$AE97+'Performance vs Market'!$AH97+'Performance vs Market'!$AJ97), "", 'Performance vs Market'!$AE97+'Performance vs Market'!$AH97+'Performance vs Market'!$AJ97)</f>
        <v>0</v>
      </c>
      <c r="AL97" s="119" t="n">
        <f>IF(ISERROR('Performance vs Market'!$AF97+'Performance vs Market'!$AH97+'Performance vs Market'!$AJ97), "", 'Performance vs Market'!$AF97+'Performance vs Market'!$AH97+'Performance vs Market'!$AJ97)</f>
        <v>0</v>
      </c>
    </row>
    <row r="98" ht="14.25" customHeight="1">
      <c r="A98" s="92" t="n">
        <f>Games!A98</f>
        <v>10</v>
      </c>
      <c r="B98" s="92" t="str">
        <f>IF('Prediction Log'!B117=0, "",'Prediction Log'!B117)</f>
        <v>Rutgers</v>
      </c>
      <c r="C98" s="92" t="str">
        <f>IF('Prediction Log'!C117=0, "",'Prediction Log'!C117)</f>
        <v>Ohio State</v>
      </c>
      <c r="D98" s="92" t="n">
        <f>IF('Prediction Log'!D117=0, "",'Prediction Log'!D117)</f>
        <v>17.5</v>
      </c>
      <c r="E98" s="92" t="n">
        <f>IF('Prediction Log'!E117=0, "",'Prediction Log'!E117)</f>
        <v>34.8</v>
      </c>
      <c r="F98" s="92" t="str">
        <f>IF('Prediction Log'!I117=0, "",'Prediction Log'!I117)</f>
        <v>Ohio State</v>
      </c>
      <c r="G98" s="70" t="str">
        <f>IF(ISBLANK(Games!B98), "",'Prediction Log'!$J117)</f>
        <v>Ohio State</v>
      </c>
      <c r="H98" s="93" t="n">
        <f>'Prediction Log'!$K117</f>
        <v>0.99919</v>
      </c>
      <c r="I98" s="92" t="str">
        <f>IF(ISBLANK(Games!M98), "",IF(AND(Games!M98="",Games!N98=""),"",IF(ISTEXT(Games!N98), "Side",Games!M98)))</f>
        <v>Spread</v>
      </c>
      <c r="J98" s="92" t="str">
        <f>IF(ISBLANK(Games!B98), "",IF(Games!K98="Y", Games!B98, Games!E98))</f>
        <v>Ohio State</v>
      </c>
      <c r="K98" s="92" t="str">
        <f>Games!I98</f>
        <v>Ohio State</v>
      </c>
      <c r="L98" s="92" t="n">
        <f>IF(ISBLANK(Games!G98), "",Games!G98)</f>
        <v>17.5</v>
      </c>
      <c r="M98" s="92"/>
      <c r="N98" s="110" t="str">
        <f>IF(ISBLANK('Performance vs Market'!$Q98), "", 1)</f>
        <v/>
      </c>
      <c r="O98" s="110" t="str">
        <f>IF(ISBLANK('Performance vs Market'!$S98), "", 1)</f>
        <v/>
      </c>
      <c r="P98" s="95"/>
      <c r="Q98" s="95"/>
      <c r="R98" s="95"/>
      <c r="S98" s="95"/>
      <c r="T98" s="95"/>
      <c r="U98" s="111" t="str">
        <f>IF(ISBLANK('Performance vs Market'!$Q98), "",N98+IF(Q98&lt;0, (N98/(Q98/-100)), N98*(Q98/100)))</f>
        <v/>
      </c>
      <c r="V98" s="112" t="str">
        <f>IFERROR(IF(ISBLANK('Performance vs Market'!$R98), "",N98+IF(R98&lt;0, (N98/(R98/-100)), N98*(R98/100))),"")</f>
        <v/>
      </c>
      <c r="W98" s="111" t="n">
        <f t="shared" si="1"/>
        <v>0</v>
      </c>
      <c r="X98" s="112" t="n">
        <f t="shared" si="2"/>
        <v>0</v>
      </c>
      <c r="Y98" s="111" t="str">
        <f>IF(ISBLANK('Performance vs Market'!$S98), "",O98+IF(S98&lt;0, (O98/(S98/-100)), O98*(S98/100)))</f>
        <v/>
      </c>
      <c r="Z98" s="111" t="n">
        <f t="shared" si="3"/>
        <v>0</v>
      </c>
      <c r="AA98" s="96" t="n">
        <f t="shared" si="4"/>
        <v>0</v>
      </c>
      <c r="AB98" s="96" t="n">
        <f t="shared" si="5"/>
        <v>0</v>
      </c>
      <c r="AC98" s="113" t="str">
        <f>IF('Prediction Log'!$W117="Y", "W", IF('Prediction Log'!$W117="N","L",""))</f>
        <v>W</v>
      </c>
      <c r="AD98" s="114" t="str">
        <f>IF('Prediction Log'!$Y117="Y", "W", IF('Prediction Log'!$Y117="N","L",""))</f>
        <v>W</v>
      </c>
      <c r="AE98" s="115" t="str">
        <f>IF(ISBLANK('Performance vs Market'!$Q98), "",IF(AC98="W", W98, IF(AC98="L",-N98, "")))</f>
        <v/>
      </c>
      <c r="AF98" s="116" t="n">
        <f>IFERROR((IF(ISERR('Performance vs Market'!$V98), "",IF(AD98="W", X98, IF(AD98="L",-N98, "")))), "")</f>
        <v>0</v>
      </c>
      <c r="AG98" s="113" t="str">
        <f>IF('Prediction Log'!$X117="Y", "W", IF('Prediction Log'!$X117="N", "L", ""))</f>
        <v>W</v>
      </c>
      <c r="AH98" s="115" t="str">
        <f>IF(ISBLANK('Performance vs Market'!$S98), "",IF(AG98="W", Z98, IF(AG98="L",-O98, "")))</f>
        <v/>
      </c>
      <c r="AI98" s="117"/>
      <c r="AJ98" s="15" t="str">
        <f t="shared" si="6"/>
        <v/>
      </c>
      <c r="AK98" s="118" t="n">
        <f>IF(ISERROR('Performance vs Market'!$AE98+'Performance vs Market'!$AH98+'Performance vs Market'!$AJ98), "", 'Performance vs Market'!$AE98+'Performance vs Market'!$AH98+'Performance vs Market'!$AJ98)</f>
        <v>0</v>
      </c>
      <c r="AL98" s="119" t="n">
        <f>IF(ISERROR('Performance vs Market'!$AF98+'Performance vs Market'!$AH98+'Performance vs Market'!$AJ98), "", 'Performance vs Market'!$AF98+'Performance vs Market'!$AH98+'Performance vs Market'!$AJ98)</f>
        <v>0</v>
      </c>
    </row>
    <row r="99" ht="14.25" customHeight="1">
      <c r="A99" s="92" t="n">
        <f>Games!A99</f>
        <v>10</v>
      </c>
      <c r="B99" s="92" t="str">
        <f>IF('Prediction Log'!B118=0, "",'Prediction Log'!B118)</f>
        <v>Texas</v>
      </c>
      <c r="C99" s="92" t="str">
        <f>IF('Prediction Log'!C118=0, "",'Prediction Log'!C118)</f>
        <v>Kansas State</v>
      </c>
      <c r="D99" s="92" t="n">
        <f>IF('Prediction Log'!D118=0, "",'Prediction Log'!D118)</f>
        <v>-4</v>
      </c>
      <c r="E99" s="92" t="n">
        <f>IF('Prediction Log'!E118=0, "",'Prediction Log'!E118)</f>
        <v>-2.6</v>
      </c>
      <c r="F99" s="92" t="str">
        <f>IF('Prediction Log'!I118=0, "",'Prediction Log'!I118)</f>
        <v>Texas</v>
      </c>
      <c r="G99" s="70" t="str">
        <f>IF(ISBLANK(Games!B99), "",'Prediction Log'!$J118)</f>
        <v>Texas</v>
      </c>
      <c r="H99" s="93" t="n">
        <f>'Prediction Log'!$K118</f>
        <v>0.682877</v>
      </c>
      <c r="I99" s="92" t="str">
        <f>IF(ISBLANK(Games!M99), "",IF(AND(Games!M99="",Games!N99=""),"",IF(ISTEXT(Games!N99), "Side",Games!M99)))</f>
        <v/>
      </c>
      <c r="J99" s="92" t="str">
        <f>IF(ISBLANK(Games!B99), "",IF(Games!K99="Y", Games!B99, Games!E99))</f>
        <v>Kansas State</v>
      </c>
      <c r="K99" s="92" t="str">
        <f>Games!I99</f>
        <v>Texas</v>
      </c>
      <c r="L99" s="92" t="n">
        <f>IF(ISBLANK(Games!G99), "",Games!G99)</f>
        <v>-4</v>
      </c>
      <c r="M99" s="92"/>
      <c r="N99" s="110" t="str">
        <f>IF(ISBLANK('Performance vs Market'!$Q99), "", 1)</f>
        <v/>
      </c>
      <c r="O99" s="110" t="str">
        <f>IF(ISBLANK('Performance vs Market'!$S99), "", 1)</f>
        <v/>
      </c>
      <c r="P99" s="95"/>
      <c r="Q99" s="95"/>
      <c r="R99" s="95"/>
      <c r="S99" s="95"/>
      <c r="T99" s="95"/>
      <c r="U99" s="111" t="str">
        <f>IF(ISBLANK('Performance vs Market'!$Q99), "",N99+IF(Q99&lt;0, (N99/(Q99/-100)), N99*(Q99/100)))</f>
        <v/>
      </c>
      <c r="V99" s="112" t="str">
        <f>IFERROR(IF(ISBLANK('Performance vs Market'!$R99), "",N99+IF(R99&lt;0, (N99/(R99/-100)), N99*(R99/100))),"")</f>
        <v/>
      </c>
      <c r="W99" s="111" t="n">
        <f t="shared" si="1"/>
        <v>0</v>
      </c>
      <c r="X99" s="112" t="n">
        <f t="shared" si="2"/>
        <v>0</v>
      </c>
      <c r="Y99" s="111" t="str">
        <f>IF(ISBLANK('Performance vs Market'!$S99), "",O99+IF(S99&lt;0, (O99/(S99/-100)), O99*(S99/100)))</f>
        <v/>
      </c>
      <c r="Z99" s="111" t="n">
        <f t="shared" si="3"/>
        <v>0</v>
      </c>
      <c r="AA99" s="96" t="n">
        <f t="shared" si="4"/>
        <v>0</v>
      </c>
      <c r="AB99" s="96" t="n">
        <f t="shared" si="5"/>
        <v>0</v>
      </c>
      <c r="AC99" s="113" t="str">
        <f>IF('Prediction Log'!$W118="Y", "W", IF('Prediction Log'!$W118="N","L",""))</f>
        <v>W</v>
      </c>
      <c r="AD99" s="114" t="str">
        <f>IF('Prediction Log'!$Y118="Y", "W", IF('Prediction Log'!$Y118="N","L",""))</f>
        <v>W</v>
      </c>
      <c r="AE99" s="115" t="str">
        <f>IF(ISBLANK('Performance vs Market'!$Q99), "",IF(AC99="W", W99, IF(AC99="L",-N99, "")))</f>
        <v/>
      </c>
      <c r="AF99" s="116" t="n">
        <f>IFERROR((IF(ISERR('Performance vs Market'!$V99), "",IF(AD99="W", X99, IF(AD99="L",-N99, "")))), "")</f>
        <v>0</v>
      </c>
      <c r="AG99" s="113" t="str">
        <f>IF('Prediction Log'!$X118="Y", "W", IF('Prediction Log'!$X118="N", "L", ""))</f>
        <v>W</v>
      </c>
      <c r="AH99" s="115" t="str">
        <f>IF(ISBLANK('Performance vs Market'!$S99), "",IF(AG99="W", Z99, IF(AG99="L",-O99, "")))</f>
        <v/>
      </c>
      <c r="AI99" s="117"/>
      <c r="AJ99" s="15" t="str">
        <f t="shared" si="6"/>
        <v/>
      </c>
      <c r="AK99" s="118" t="n">
        <f>IF(ISERROR('Performance vs Market'!$AE99+'Performance vs Market'!$AH99+'Performance vs Market'!$AJ99), "", 'Performance vs Market'!$AE99+'Performance vs Market'!$AH99+'Performance vs Market'!$AJ99)</f>
        <v>0</v>
      </c>
      <c r="AL99" s="119" t="n">
        <f>IF(ISERROR('Performance vs Market'!$AF99+'Performance vs Market'!$AH99+'Performance vs Market'!$AJ99), "", 'Performance vs Market'!$AF99+'Performance vs Market'!$AH99+'Performance vs Market'!$AJ99)</f>
        <v>0</v>
      </c>
    </row>
    <row r="100" ht="14.25" customHeight="1">
      <c r="A100" s="92" t="n">
        <f>Games!A100</f>
        <v>10</v>
      </c>
      <c r="B100" s="92" t="str">
        <f>IF('Prediction Log'!B119=0, "",'Prediction Log'!B119)</f>
        <v>South Carolina</v>
      </c>
      <c r="C100" s="92" t="str">
        <f>IF('Prediction Log'!C119=0, "",'Prediction Log'!C119)</f>
        <v>Jacksonville State</v>
      </c>
      <c r="D100" s="92" t="n">
        <f>IF('Prediction Log'!D119=0, "",'Prediction Log'!D119)</f>
        <v>-15.5</v>
      </c>
      <c r="E100" s="92" t="n">
        <f>IF('Prediction Log'!E119=0, "",'Prediction Log'!E119)</f>
        <v>2.6</v>
      </c>
      <c r="F100" s="92" t="str">
        <f>IF('Prediction Log'!I119=0, "",'Prediction Log'!I119)</f>
        <v>Jacksonville State</v>
      </c>
      <c r="G100" s="70" t="str">
        <f>IF(ISBLANK(Games!B100), "",'Prediction Log'!$J119)</f>
        <v>Jacksonville State</v>
      </c>
      <c r="H100" s="93" t="n">
        <f>'Prediction Log'!$K119</f>
        <v>1</v>
      </c>
      <c r="I100" s="92" t="str">
        <f>IF(ISBLANK(Games!M100), "",IF(AND(Games!M100="",Games!N100=""),"",IF(ISTEXT(Games!N100), "Side",Games!M100)))</f>
        <v>Spread</v>
      </c>
      <c r="J100" s="92" t="str">
        <f>IF(ISBLANK(Games!B100), "",IF(Games!K100="Y", Games!B100, Games!E100))</f>
        <v>Jacksonville State</v>
      </c>
      <c r="K100" s="92" t="str">
        <f>Games!I100</f>
        <v>Jacksonville State</v>
      </c>
      <c r="L100" s="92" t="n">
        <f>IF(ISBLANK(Games!G100), "",Games!G100)</f>
        <v>-15.5</v>
      </c>
      <c r="M100" s="92"/>
      <c r="N100" s="110" t="str">
        <f>IF(ISBLANK('Performance vs Market'!$Q100), "", 1)</f>
        <v/>
      </c>
      <c r="O100" s="110" t="str">
        <f>IF(ISBLANK('Performance vs Market'!$S100), "", 1)</f>
        <v/>
      </c>
      <c r="P100" s="95"/>
      <c r="Q100" s="95"/>
      <c r="R100" s="95"/>
      <c r="S100" s="95"/>
      <c r="T100" s="95"/>
      <c r="U100" s="111" t="str">
        <f>IF(ISBLANK('Performance vs Market'!$Q100), "",N100+IF(Q100&lt;0, (N100/(Q100/-100)), N100*(Q100/100)))</f>
        <v/>
      </c>
      <c r="V100" s="112" t="str">
        <f>IFERROR(IF(ISBLANK('Performance vs Market'!$R100), "",N100+IF(R100&lt;0, (N100/(R100/-100)), N100*(R100/100))),"")</f>
        <v/>
      </c>
      <c r="W100" s="111" t="n">
        <f t="shared" si="1"/>
        <v>0</v>
      </c>
      <c r="X100" s="112" t="n">
        <f t="shared" si="2"/>
        <v>0</v>
      </c>
      <c r="Y100" s="111" t="str">
        <f>IF(ISBLANK('Performance vs Market'!$S100), "",O100+IF(S100&lt;0, (O100/(S100/-100)), O100*(S100/100)))</f>
        <v/>
      </c>
      <c r="Z100" s="111" t="n">
        <f t="shared" si="3"/>
        <v>0</v>
      </c>
      <c r="AA100" s="96" t="n">
        <f t="shared" si="4"/>
        <v>0</v>
      </c>
      <c r="AB100" s="96" t="n">
        <f t="shared" si="5"/>
        <v>0</v>
      </c>
      <c r="AC100" s="113" t="str">
        <f>IF('Prediction Log'!$W119="Y", "W", IF('Prediction Log'!$W119="N","L",""))</f>
        <v>L</v>
      </c>
      <c r="AD100" s="114" t="str">
        <f>IF('Prediction Log'!$Y119="Y", "W", IF('Prediction Log'!$Y119="N","L",""))</f>
        <v>L</v>
      </c>
      <c r="AE100" s="115" t="str">
        <f>IF(ISBLANK('Performance vs Market'!$Q100), "",IF(AC100="W", W100, IF(AC100="L",-N100, "")))</f>
        <v/>
      </c>
      <c r="AF100" s="116" t="n">
        <f>IFERROR((IF(ISERR('Performance vs Market'!$V100), "",IF(AD100="W", X100, IF(AD100="L",-N100, "")))), "")</f>
        <v>0</v>
      </c>
      <c r="AG100" s="113" t="str">
        <f>IF('Prediction Log'!$X119="Y", "W", IF('Prediction Log'!$X119="N", "L", ""))</f>
        <v>W</v>
      </c>
      <c r="AH100" s="115" t="str">
        <f>IF(ISBLANK('Performance vs Market'!$S100), "",IF(AG100="W", Z100, IF(AG100="L",-O100, "")))</f>
        <v/>
      </c>
      <c r="AI100" s="117"/>
      <c r="AJ100" s="15" t="str">
        <f t="shared" si="6"/>
        <v/>
      </c>
      <c r="AK100" s="118" t="n">
        <f>IF(ISERROR('Performance vs Market'!$AE100+'Performance vs Market'!$AH100+'Performance vs Market'!$AJ100), "", 'Performance vs Market'!$AE100+'Performance vs Market'!$AH100+'Performance vs Market'!$AJ100)</f>
        <v>0</v>
      </c>
      <c r="AL100" s="119" t="n">
        <f>IF(ISERROR('Performance vs Market'!$AF100+'Performance vs Market'!$AH100+'Performance vs Market'!$AJ100), "", 'Performance vs Market'!$AF100+'Performance vs Market'!$AH100+'Performance vs Market'!$AJ100)</f>
        <v>0</v>
      </c>
    </row>
    <row r="101" ht="14.25" customHeight="1">
      <c r="A101" s="92" t="n">
        <f>Games!A101</f>
        <v>10</v>
      </c>
      <c r="B101" s="92" t="str">
        <f>IF('Prediction Log'!B120=0, "",'Prediction Log'!B120)</f>
        <v>Florida</v>
      </c>
      <c r="C101" s="92" t="str">
        <f>IF('Prediction Log'!C120=0, "",'Prediction Log'!C120)</f>
        <v>Arkansas</v>
      </c>
      <c r="D101" s="92" t="n">
        <f>IF('Prediction Log'!D120=0, "",'Prediction Log'!D120)</f>
        <v>-5.5</v>
      </c>
      <c r="E101" s="92" t="n">
        <f>IF('Prediction Log'!E120=0, "",'Prediction Log'!E120)</f>
        <v>-0.8</v>
      </c>
      <c r="F101" s="92" t="str">
        <f>IF('Prediction Log'!I120=0, "",'Prediction Log'!I120)</f>
        <v>Florida</v>
      </c>
      <c r="G101" s="70" t="str">
        <f>IF(ISBLANK(Games!B101), "",'Prediction Log'!$J120)</f>
        <v>Florida</v>
      </c>
      <c r="H101" s="93" t="n">
        <f>'Prediction Log'!$K120</f>
        <v>0.888756</v>
      </c>
      <c r="I101" s="92" t="str">
        <f>IF(ISBLANK(Games!M101), "",IF(AND(Games!M101="",Games!N101=""),"",IF(ISTEXT(Games!N101), "Side",Games!M101)))</f>
        <v/>
      </c>
      <c r="J101" s="92" t="str">
        <f>IF(ISBLANK(Games!B101), "",IF(Games!K101="Y", Games!B101, Games!E101))</f>
        <v>Arkansas</v>
      </c>
      <c r="K101" s="92" t="str">
        <f>Games!I101</f>
        <v>Florida</v>
      </c>
      <c r="L101" s="92" t="n">
        <f>IF(ISBLANK(Games!G101), "",Games!G101)</f>
        <v>-5.5</v>
      </c>
      <c r="M101" s="92"/>
      <c r="N101" s="110" t="str">
        <f>IF(ISBLANK('Performance vs Market'!$Q101), "", 1)</f>
        <v/>
      </c>
      <c r="O101" s="110" t="str">
        <f>IF(ISBLANK('Performance vs Market'!$S101), "", 1)</f>
        <v/>
      </c>
      <c r="P101" s="95"/>
      <c r="Q101" s="95"/>
      <c r="R101" s="95"/>
      <c r="S101" s="95"/>
      <c r="T101" s="95"/>
      <c r="U101" s="111" t="str">
        <f>IF(ISBLANK('Performance vs Market'!$Q101), "",N101+IF(Q101&lt;0, (N101/(Q101/-100)), N101*(Q101/100)))</f>
        <v/>
      </c>
      <c r="V101" s="112" t="str">
        <f>IFERROR(IF(ISBLANK('Performance vs Market'!$R101), "",N101+IF(R101&lt;0, (N101/(R101/-100)), N101*(R101/100))),"")</f>
        <v/>
      </c>
      <c r="W101" s="111" t="n">
        <f t="shared" si="1"/>
        <v>0</v>
      </c>
      <c r="X101" s="112" t="n">
        <f t="shared" si="2"/>
        <v>0</v>
      </c>
      <c r="Y101" s="111" t="str">
        <f>IF(ISBLANK('Performance vs Market'!$S101), "",O101+IF(S101&lt;0, (O101/(S101/-100)), O101*(S101/100)))</f>
        <v/>
      </c>
      <c r="Z101" s="111" t="n">
        <f t="shared" si="3"/>
        <v>0</v>
      </c>
      <c r="AA101" s="96" t="n">
        <f t="shared" si="4"/>
        <v>0</v>
      </c>
      <c r="AB101" s="96" t="n">
        <f t="shared" si="5"/>
        <v>0</v>
      </c>
      <c r="AC101" s="113" t="str">
        <f>IF('Prediction Log'!$W120="Y", "W", IF('Prediction Log'!$W120="N","L",""))</f>
        <v>L</v>
      </c>
      <c r="AD101" s="114" t="str">
        <f>IF('Prediction Log'!$Y120="Y", "W", IF('Prediction Log'!$Y120="N","L",""))</f>
        <v>L</v>
      </c>
      <c r="AE101" s="115" t="str">
        <f>IF(ISBLANK('Performance vs Market'!$Q101), "",IF(AC101="W", W101, IF(AC101="L",-N101, "")))</f>
        <v/>
      </c>
      <c r="AF101" s="116" t="n">
        <f>IFERROR((IF(ISERR('Performance vs Market'!$V101), "",IF(AD101="W", X101, IF(AD101="L",-N101, "")))), "")</f>
        <v>0</v>
      </c>
      <c r="AG101" s="113" t="str">
        <f>IF('Prediction Log'!$X120="Y", "W", IF('Prediction Log'!$X120="N", "L", ""))</f>
        <v>W</v>
      </c>
      <c r="AH101" s="115" t="str">
        <f>IF(ISBLANK('Performance vs Market'!$S101), "",IF(AG101="W", Z101, IF(AG101="L",-O101, "")))</f>
        <v/>
      </c>
      <c r="AI101" s="117"/>
      <c r="AJ101" s="15" t="str">
        <f t="shared" si="6"/>
        <v/>
      </c>
      <c r="AK101" s="118" t="n">
        <f>IF(ISERROR('Performance vs Market'!$AE101+'Performance vs Market'!$AH101+'Performance vs Market'!$AJ101), "", 'Performance vs Market'!$AE101+'Performance vs Market'!$AH101+'Performance vs Market'!$AJ101)</f>
        <v>0</v>
      </c>
      <c r="AL101" s="119" t="n">
        <f>IF(ISERROR('Performance vs Market'!$AF101+'Performance vs Market'!$AH101+'Performance vs Market'!$AJ101), "", 'Performance vs Market'!$AF101+'Performance vs Market'!$AH101+'Performance vs Market'!$AJ101)</f>
        <v>0</v>
      </c>
    </row>
    <row r="102" ht="14.25" customHeight="1">
      <c r="A102" s="92" t="n">
        <f>Games!A102</f>
        <v>10</v>
      </c>
      <c r="B102" s="92" t="str">
        <f>IF('Prediction Log'!B121=0, "",'Prediction Log'!B121)</f>
        <v>Ole Miss</v>
      </c>
      <c r="C102" s="92" t="str">
        <f>IF('Prediction Log'!C121=0, "",'Prediction Log'!C121)</f>
        <v>Texas A&amp;M</v>
      </c>
      <c r="D102" s="92" t="n">
        <f>IF('Prediction Log'!D121=0, "",'Prediction Log'!D121)</f>
        <v>-3.5</v>
      </c>
      <c r="E102" s="92" t="n">
        <f>IF('Prediction Log'!E121=0, "",'Prediction Log'!E121)</f>
        <v>0.4</v>
      </c>
      <c r="F102" s="92" t="str">
        <f>IF('Prediction Log'!I121=0, "",'Prediction Log'!I121)</f>
        <v>Texas A&amp;M</v>
      </c>
      <c r="G102" s="70" t="str">
        <f>IF(ISBLANK(Games!B102), "",'Prediction Log'!$J121)</f>
        <v>Ole Miss</v>
      </c>
      <c r="H102" s="93" t="n">
        <f>'Prediction Log'!$K121</f>
        <v>0.575893</v>
      </c>
      <c r="I102" s="92" t="str">
        <f>IF(ISBLANK(Games!M102), "",IF(AND(Games!M102="",Games!N102=""),"",IF(ISTEXT(Games!N102), "Side",Games!M102)))</f>
        <v/>
      </c>
      <c r="J102" s="92" t="str">
        <f>IF(ISBLANK(Games!B102), "",IF(Games!K102="Y", Games!B102, Games!E102))</f>
        <v>Texas A&amp;M</v>
      </c>
      <c r="K102" s="92" t="str">
        <f>Games!I102</f>
        <v>Texas A&amp;M</v>
      </c>
      <c r="L102" s="92" t="n">
        <f>IF(ISBLANK(Games!G102), "",Games!G102)</f>
        <v>-3.5</v>
      </c>
      <c r="M102" s="92"/>
      <c r="N102" s="110" t="str">
        <f>IF(ISBLANK('Performance vs Market'!$Q102), "", 1)</f>
        <v/>
      </c>
      <c r="O102" s="110" t="str">
        <f>IF(ISBLANK('Performance vs Market'!$S102), "", 1)</f>
        <v/>
      </c>
      <c r="P102" s="95"/>
      <c r="Q102" s="95"/>
      <c r="R102" s="95"/>
      <c r="S102" s="95"/>
      <c r="T102" s="95"/>
      <c r="U102" s="111" t="str">
        <f>IF(ISBLANK('Performance vs Market'!$Q102), "",N102+IF(Q102&lt;0, (N102/(Q102/-100)), N102*(Q102/100)))</f>
        <v/>
      </c>
      <c r="V102" s="112" t="str">
        <f>IFERROR(IF(ISBLANK('Performance vs Market'!$R102), "",N102+IF(R102&lt;0, (N102/(R102/-100)), N102*(R102/100))),"")</f>
        <v/>
      </c>
      <c r="W102" s="111" t="n">
        <f t="shared" si="1"/>
        <v>0</v>
      </c>
      <c r="X102" s="112" t="n">
        <f t="shared" si="2"/>
        <v>0</v>
      </c>
      <c r="Y102" s="111" t="str">
        <f>IF(ISBLANK('Performance vs Market'!$S102), "",O102+IF(S102&lt;0, (O102/(S102/-100)), O102*(S102/100)))</f>
        <v/>
      </c>
      <c r="Z102" s="111" t="n">
        <f t="shared" si="3"/>
        <v>0</v>
      </c>
      <c r="AA102" s="96" t="n">
        <f t="shared" si="4"/>
        <v>0</v>
      </c>
      <c r="AB102" s="96" t="n">
        <f t="shared" si="5"/>
        <v>0</v>
      </c>
      <c r="AC102" s="113" t="str">
        <f>IF('Prediction Log'!$W121="Y", "W", IF('Prediction Log'!$W121="N","L",""))</f>
        <v>L</v>
      </c>
      <c r="AD102" s="114" t="str">
        <f>IF('Prediction Log'!$Y121="Y", "W", IF('Prediction Log'!$Y121="N","L",""))</f>
        <v>W</v>
      </c>
      <c r="AE102" s="115" t="str">
        <f>IF(ISBLANK('Performance vs Market'!$Q102), "",IF(AC102="W", W102, IF(AC102="L",-N102, "")))</f>
        <v/>
      </c>
      <c r="AF102" s="116" t="n">
        <f>IFERROR((IF(ISERR('Performance vs Market'!$V102), "",IF(AD102="W", X102, IF(AD102="L",-N102, "")))), "")</f>
        <v>0</v>
      </c>
      <c r="AG102" s="113" t="str">
        <f>IF('Prediction Log'!$X121="Y", "W", IF('Prediction Log'!$X121="N", "L", ""))</f>
        <v>W</v>
      </c>
      <c r="AH102" s="115" t="str">
        <f>IF(ISBLANK('Performance vs Market'!$S102), "",IF(AG102="W", Z102, IF(AG102="L",-O102, "")))</f>
        <v/>
      </c>
      <c r="AI102" s="117"/>
      <c r="AJ102" s="15" t="str">
        <f t="shared" si="6"/>
        <v/>
      </c>
      <c r="AK102" s="118" t="n">
        <f>IF(ISERROR('Performance vs Market'!$AE102+'Performance vs Market'!$AH102+'Performance vs Market'!$AJ102), "", 'Performance vs Market'!$AE102+'Performance vs Market'!$AH102+'Performance vs Market'!$AJ102)</f>
        <v>0</v>
      </c>
      <c r="AL102" s="119" t="n">
        <f>IF(ISERROR('Performance vs Market'!$AF102+'Performance vs Market'!$AH102+'Performance vs Market'!$AJ102), "", 'Performance vs Market'!$AF102+'Performance vs Market'!$AH102+'Performance vs Market'!$AJ102)</f>
        <v>0</v>
      </c>
    </row>
    <row r="103" ht="14.25" customHeight="1">
      <c r="A103" s="92" t="n">
        <f>Games!A103</f>
        <v>10</v>
      </c>
      <c r="B103" s="92" t="str">
        <f>IF('Prediction Log'!B122=0, "",'Prediction Log'!B122)</f>
        <v>Arizona</v>
      </c>
      <c r="C103" s="92" t="str">
        <f>IF('Prediction Log'!C122=0, "",'Prediction Log'!C122)</f>
        <v>UCLA</v>
      </c>
      <c r="D103" s="92" t="n">
        <f>IF('Prediction Log'!D122=0, "",'Prediction Log'!D122)</f>
        <v>3</v>
      </c>
      <c r="E103" s="92" t="n">
        <f>IF('Prediction Log'!E122=0, "",'Prediction Log'!E122)</f>
        <v>-10</v>
      </c>
      <c r="F103" s="92" t="str">
        <f>IF('Prediction Log'!I122=0, "",'Prediction Log'!I122)</f>
        <v>Arizona</v>
      </c>
      <c r="G103" s="70" t="str">
        <f>IF(ISBLANK(Games!#REF!), "",'Prediction Log'!$J122)</f>
        <v>#ERROR!</v>
      </c>
      <c r="H103" s="93" t="n">
        <f>'Prediction Log'!$K122</f>
        <v>0.917187</v>
      </c>
      <c r="I103" s="92" t="str">
        <f>IF(ISBLANK(Games!M103), "",IF(AND(Games!M103="",Games!N103=""),"",IF(ISTEXT(Games!N103), "Side",Games!M103)))</f>
        <v/>
      </c>
      <c r="J103" s="92" t="str">
        <f>IF(ISBLANK(Games!#REF!), "",IF(Games!J103="Y", Games!#REF!, Games!#REF!))</f>
        <v>#ERROR!</v>
      </c>
      <c r="K103" s="92" t="str">
        <f>Games!I103</f>
        <v>Arizona</v>
      </c>
      <c r="L103" s="92" t="str">
        <f>IF(ISBLANK(Games!#REF!), "",Games!#REF!)</f>
        <v>#ERROR!</v>
      </c>
      <c r="M103" s="92"/>
      <c r="N103" s="110" t="str">
        <f>IF(ISBLANK('Performance vs Market'!$Q103), "", 1)</f>
        <v/>
      </c>
      <c r="O103" s="110" t="str">
        <f>IF(ISBLANK('Performance vs Market'!$S103), "", 1)</f>
        <v/>
      </c>
      <c r="P103" s="95"/>
      <c r="Q103" s="95"/>
      <c r="R103" s="95"/>
      <c r="S103" s="95"/>
      <c r="T103" s="95"/>
      <c r="U103" s="111" t="str">
        <f>IF(ISBLANK('Performance vs Market'!$Q103), "",N103+IF(Q103&lt;0, (N103/(Q103/-100)), N103*(Q103/100)))</f>
        <v/>
      </c>
      <c r="V103" s="112" t="str">
        <f>IFERROR(IF(ISBLANK('Performance vs Market'!$R103), "",N103+IF(R103&lt;0, (N103/(R103/-100)), N103*(R103/100))),"")</f>
        <v/>
      </c>
      <c r="W103" s="111" t="n">
        <f t="shared" si="1"/>
        <v>0</v>
      </c>
      <c r="X103" s="112" t="n">
        <f t="shared" si="2"/>
        <v>0</v>
      </c>
      <c r="Y103" s="111" t="str">
        <f>IF(ISBLANK('Performance vs Market'!$S103), "",O103+IF(S103&lt;0, (O103/(S103/-100)), O103*(S103/100)))</f>
        <v/>
      </c>
      <c r="Z103" s="111" t="n">
        <f t="shared" si="3"/>
        <v>0</v>
      </c>
      <c r="AA103" s="96" t="n">
        <f t="shared" si="4"/>
        <v>0</v>
      </c>
      <c r="AB103" s="96" t="n">
        <f t="shared" si="5"/>
        <v>0</v>
      </c>
      <c r="AC103" s="113" t="str">
        <f>IF('Prediction Log'!$W122="Y", "W", IF('Prediction Log'!$W122="N","L",""))</f>
        <v>W</v>
      </c>
      <c r="AD103" s="114" t="str">
        <f>IF('Prediction Log'!$Y122="Y", "W", IF('Prediction Log'!$Y122="N","L",""))</f>
        <v>W</v>
      </c>
      <c r="AE103" s="115" t="str">
        <f>IF(ISBLANK('Performance vs Market'!$Q103), "",IF(AC103="W", W103, IF(AC103="L",-N103, "")))</f>
        <v/>
      </c>
      <c r="AF103" s="116" t="n">
        <f>IFERROR((IF(ISERR('Performance vs Market'!$V103), "",IF(AD103="W", X103, IF(AD103="L",-N103, "")))), "")</f>
        <v>0</v>
      </c>
      <c r="AG103" s="113" t="str">
        <f>IF('Prediction Log'!$X122="Y", "W", IF('Prediction Log'!$X122="N", "L", ""))</f>
        <v>W</v>
      </c>
      <c r="AH103" s="115" t="str">
        <f>IF(ISBLANK('Performance vs Market'!$S103), "",IF(AG103="W", Z103, IF(AG103="L",-O103, "")))</f>
        <v/>
      </c>
      <c r="AI103" s="117"/>
      <c r="AJ103" s="15" t="str">
        <f t="shared" si="6"/>
        <v/>
      </c>
      <c r="AK103" s="118" t="n">
        <f>IF(ISERROR('Performance vs Market'!$AE103+'Performance vs Market'!$AH103+'Performance vs Market'!$AJ103), "", 'Performance vs Market'!$AE103+'Performance vs Market'!$AH103+'Performance vs Market'!$AJ103)</f>
        <v>0</v>
      </c>
      <c r="AL103" s="119" t="n">
        <f>IF(ISERROR('Performance vs Market'!$AF103+'Performance vs Market'!$AH103+'Performance vs Market'!$AJ103), "", 'Performance vs Market'!$AF103+'Performance vs Market'!$AH103+'Performance vs Market'!$AJ103)</f>
        <v>0</v>
      </c>
    </row>
    <row r="104" ht="14.25" customHeight="1">
      <c r="A104" s="92" t="n">
        <f>Games!A104</f>
        <v>10</v>
      </c>
      <c r="B104" s="92" t="str">
        <f>IF('Prediction Log'!B123=0, "",'Prediction Log'!B123)</f>
        <v>Clemson</v>
      </c>
      <c r="C104" s="92" t="str">
        <f>IF('Prediction Log'!C123=0, "",'Prediction Log'!C123)</f>
        <v>Notre Dame</v>
      </c>
      <c r="D104" s="92" t="n">
        <f>IF('Prediction Log'!D123=0, "",'Prediction Log'!D123)</f>
        <v>3</v>
      </c>
      <c r="E104" s="92" t="n">
        <f>IF('Prediction Log'!E123=0, "",'Prediction Log'!E123)</f>
        <v>10</v>
      </c>
      <c r="F104" s="92" t="str">
        <f>IF('Prediction Log'!I123=0, "",'Prediction Log'!I123)</f>
        <v>Notre Dame</v>
      </c>
      <c r="G104" s="70" t="str">
        <f>IF(ISBLANK(Games!B104), "",'Prediction Log'!$J123)</f>
        <v>Notre Dame</v>
      </c>
      <c r="H104" s="93" t="n">
        <f>'Prediction Log'!$K123</f>
        <v>0.933953</v>
      </c>
      <c r="I104" s="92" t="str">
        <f>IF(ISBLANK(Games!M104), "",IF(AND(Games!M104="",Games!N104=""),"",IF(ISTEXT(Games!N104), "Side",Games!M104)))</f>
        <v>Spread</v>
      </c>
      <c r="J104" s="92" t="str">
        <f>IF(ISBLANK(Games!B104), "",IF(Games!K104="Y", Games!B104, Games!E104))</f>
        <v>Notre Dame</v>
      </c>
      <c r="K104" s="92" t="str">
        <f>Games!I104</f>
        <v>Notre Dame</v>
      </c>
      <c r="L104" s="92" t="n">
        <f>IF(ISBLANK(Games!G104), "",Games!G104)</f>
        <v>3</v>
      </c>
      <c r="M104" s="92"/>
      <c r="N104" s="110" t="str">
        <f>IF(ISBLANK('Performance vs Market'!$Q104), "", 1)</f>
        <v/>
      </c>
      <c r="O104" s="110" t="str">
        <f>IF(ISBLANK('Performance vs Market'!$S104), "", 1)</f>
        <v/>
      </c>
      <c r="P104" s="95"/>
      <c r="Q104" s="95"/>
      <c r="R104" s="95"/>
      <c r="S104" s="95"/>
      <c r="T104" s="95"/>
      <c r="U104" s="111" t="str">
        <f>IF(ISBLANK('Performance vs Market'!$Q104), "",N104+IF(Q104&lt;0, (N104/(Q104/-100)), N104*(Q104/100)))</f>
        <v/>
      </c>
      <c r="V104" s="112" t="str">
        <f>IFERROR(IF(ISBLANK('Performance vs Market'!$R104), "",N104+IF(R104&lt;0, (N104/(R104/-100)), N104*(R104/100))),"")</f>
        <v/>
      </c>
      <c r="W104" s="111" t="n">
        <f t="shared" si="1"/>
        <v>0</v>
      </c>
      <c r="X104" s="112" t="n">
        <f t="shared" si="2"/>
        <v>0</v>
      </c>
      <c r="Y104" s="111" t="str">
        <f>IF(ISBLANK('Performance vs Market'!$S104), "",O104+IF(S104&lt;0, (O104/(S104/-100)), O104*(S104/100)))</f>
        <v/>
      </c>
      <c r="Z104" s="111" t="n">
        <f t="shared" si="3"/>
        <v>0</v>
      </c>
      <c r="AA104" s="96" t="n">
        <f t="shared" si="4"/>
        <v>0</v>
      </c>
      <c r="AB104" s="96" t="n">
        <f t="shared" si="5"/>
        <v>0</v>
      </c>
      <c r="AC104" s="113" t="str">
        <f>IF('Prediction Log'!$W123="Y", "W", IF('Prediction Log'!$W123="N","L",""))</f>
        <v>L</v>
      </c>
      <c r="AD104" s="114" t="str">
        <f>IF('Prediction Log'!$Y123="Y", "W", IF('Prediction Log'!$Y123="N","L",""))</f>
        <v>L</v>
      </c>
      <c r="AE104" s="115" t="str">
        <f>IF(ISBLANK('Performance vs Market'!$Q104), "",IF(AC104="W", W104, IF(AC104="L",-N104, "")))</f>
        <v/>
      </c>
      <c r="AF104" s="116" t="n">
        <f>IFERROR((IF(ISERR('Performance vs Market'!$V104), "",IF(AD104="W", X104, IF(AD104="L",-N104, "")))), "")</f>
        <v>0</v>
      </c>
      <c r="AG104" s="113" t="str">
        <f>IF('Prediction Log'!$X123="Y", "W", IF('Prediction Log'!$X123="N", "L", ""))</f>
        <v>L</v>
      </c>
      <c r="AH104" s="115" t="str">
        <f>IF(ISBLANK('Performance vs Market'!$S104), "",IF(AG104="W", Z104, IF(AG104="L",-O104, "")))</f>
        <v/>
      </c>
      <c r="AI104" s="117"/>
      <c r="AJ104" s="15" t="str">
        <f t="shared" si="6"/>
        <v/>
      </c>
      <c r="AK104" s="118" t="n">
        <f>IF(ISERROR('Performance vs Market'!$AE104+'Performance vs Market'!$AH104+'Performance vs Market'!$AJ104), "", 'Performance vs Market'!$AE104+'Performance vs Market'!$AH104+'Performance vs Market'!$AJ104)</f>
        <v>0</v>
      </c>
      <c r="AL104" s="119" t="n">
        <f>IF(ISERROR('Performance vs Market'!$AF104+'Performance vs Market'!$AH104+'Performance vs Market'!$AJ104), "", 'Performance vs Market'!$AF104+'Performance vs Market'!$AH104+'Performance vs Market'!$AJ104)</f>
        <v>0</v>
      </c>
    </row>
    <row r="105" ht="14.25" customHeight="1">
      <c r="A105" s="92" t="n">
        <f>Games!A105</f>
        <v>10</v>
      </c>
      <c r="B105" s="92" t="str">
        <f>IF('Prediction Log'!B124=0, "",'Prediction Log'!B124)</f>
        <v>Tennessee</v>
      </c>
      <c r="C105" s="92" t="str">
        <f>IF('Prediction Log'!C124=0, "",'Prediction Log'!C124)</f>
        <v>Connecticut</v>
      </c>
      <c r="D105" s="92" t="n">
        <f>IF('Prediction Log'!D124=0, "",'Prediction Log'!D124)</f>
        <v>-35.5</v>
      </c>
      <c r="E105" s="92" t="n">
        <f>IF('Prediction Log'!E124=0, "",'Prediction Log'!E124)</f>
        <v>-33.1</v>
      </c>
      <c r="F105" s="92" t="str">
        <f>IF('Prediction Log'!I124=0, "",'Prediction Log'!I124)</f>
        <v>Tennessee</v>
      </c>
      <c r="G105" s="70" t="str">
        <f>IF(ISBLANK(Games!B105), "",'Prediction Log'!$J124)</f>
        <v>Tennessee</v>
      </c>
      <c r="H105" s="93" t="n">
        <f>'Prediction Log'!$K124</f>
        <v>0.998939</v>
      </c>
      <c r="I105" s="92" t="str">
        <f>IF(ISBLANK(Games!M105), "",IF(AND(Games!M105="",Games!N105=""),"",IF(ISTEXT(Games!N105), "Side",Games!M105)))</f>
        <v/>
      </c>
      <c r="J105" s="92" t="str">
        <f>IF(ISBLANK(Games!B105), "",IF(Games!K105="Y", Games!B105, Games!E105))</f>
        <v>Connecticut</v>
      </c>
      <c r="K105" s="92" t="str">
        <f>Games!I105</f>
        <v>Tennessee</v>
      </c>
      <c r="L105" s="92" t="n">
        <f>IF(ISBLANK(Games!G105), "",Games!G105)</f>
        <v>-35.5</v>
      </c>
      <c r="M105" s="92"/>
      <c r="N105" s="110" t="str">
        <f>IF(ISBLANK('Performance vs Market'!$Q105), "", 1)</f>
        <v/>
      </c>
      <c r="O105" s="110" t="str">
        <f>IF(ISBLANK('Performance vs Market'!$S105), "", 1)</f>
        <v/>
      </c>
      <c r="P105" s="95"/>
      <c r="Q105" s="95"/>
      <c r="R105" s="95"/>
      <c r="S105" s="95"/>
      <c r="T105" s="95"/>
      <c r="U105" s="111" t="str">
        <f>IF(ISBLANK('Performance vs Market'!$Q105), "",N105+IF(Q105&lt;0, (N105/(Q105/-100)), N105*(Q105/100)))</f>
        <v/>
      </c>
      <c r="V105" s="112" t="str">
        <f>IFERROR(IF(ISBLANK('Performance vs Market'!$R105), "",N105+IF(R105&lt;0, (N105/(R105/-100)), N105*(R105/100))),"")</f>
        <v/>
      </c>
      <c r="W105" s="111" t="n">
        <f t="shared" si="1"/>
        <v>0</v>
      </c>
      <c r="X105" s="112" t="n">
        <f t="shared" si="2"/>
        <v>0</v>
      </c>
      <c r="Y105" s="111" t="str">
        <f>IF(ISBLANK('Performance vs Market'!$S105), "",O105+IF(S105&lt;0, (O105/(S105/-100)), O105*(S105/100)))</f>
        <v/>
      </c>
      <c r="Z105" s="111" t="n">
        <f t="shared" si="3"/>
        <v>0</v>
      </c>
      <c r="AA105" s="96" t="n">
        <f t="shared" si="4"/>
        <v>0</v>
      </c>
      <c r="AB105" s="96" t="n">
        <f t="shared" si="5"/>
        <v>0</v>
      </c>
      <c r="AC105" s="113" t="str">
        <f>IF('Prediction Log'!$W124="Y", "W", IF('Prediction Log'!$W124="N","L",""))</f>
        <v>W</v>
      </c>
      <c r="AD105" s="114" t="str">
        <f>IF('Prediction Log'!$Y124="Y", "W", IF('Prediction Log'!$Y124="N","L",""))</f>
        <v>W</v>
      </c>
      <c r="AE105" s="115" t="str">
        <f>IF(ISBLANK('Performance vs Market'!$Q105), "",IF(AC105="W", W105, IF(AC105="L",-N105, "")))</f>
        <v/>
      </c>
      <c r="AF105" s="116" t="n">
        <f>IFERROR((IF(ISERR('Performance vs Market'!$V105), "",IF(AD105="W", X105, IF(AD105="L",-N105, "")))), "")</f>
        <v>0</v>
      </c>
      <c r="AG105" s="113" t="str">
        <f>IF('Prediction Log'!$X124="Y", "W", IF('Prediction Log'!$X124="N", "L", ""))</f>
        <v>L</v>
      </c>
      <c r="AH105" s="115" t="str">
        <f>IF(ISBLANK('Performance vs Market'!$S105), "",IF(AG105="W", Z105, IF(AG105="L",-O105, "")))</f>
        <v/>
      </c>
      <c r="AI105" s="117"/>
      <c r="AJ105" s="15" t="str">
        <f t="shared" si="6"/>
        <v/>
      </c>
      <c r="AK105" s="118" t="n">
        <f>IF(ISERROR('Performance vs Market'!$AE105+'Performance vs Market'!$AH105+'Performance vs Market'!$AJ105), "", 'Performance vs Market'!$AE105+'Performance vs Market'!$AH105+'Performance vs Market'!$AJ105)</f>
        <v>0</v>
      </c>
      <c r="AL105" s="119" t="n">
        <f>IF(ISERROR('Performance vs Market'!$AF105+'Performance vs Market'!$AH105+'Performance vs Market'!$AJ105), "", 'Performance vs Market'!$AF105+'Performance vs Market'!$AH105+'Performance vs Market'!$AJ105)</f>
        <v>0</v>
      </c>
    </row>
    <row r="106" ht="14.25" customHeight="1">
      <c r="A106" s="92" t="n">
        <f>Games!A106</f>
        <v>10</v>
      </c>
      <c r="B106" s="92" t="str">
        <f>IF('Prediction Log'!B125=0, "",'Prediction Log'!B125)</f>
        <v>Indiana</v>
      </c>
      <c r="C106" s="92" t="str">
        <f>IF('Prediction Log'!C125=0, "",'Prediction Log'!C125)</f>
        <v>Wisconsin</v>
      </c>
      <c r="D106" s="92" t="n">
        <f>IF('Prediction Log'!D125=0, "",'Prediction Log'!D125)</f>
        <v>9.5</v>
      </c>
      <c r="E106" s="92" t="n">
        <f>IF('Prediction Log'!E125=0, "",'Prediction Log'!E125)</f>
        <v>15.7</v>
      </c>
      <c r="F106" s="92" t="str">
        <f>IF('Prediction Log'!I125=0, "",'Prediction Log'!I125)</f>
        <v>Wisconsin</v>
      </c>
      <c r="G106" s="70" t="str">
        <f>IF(ISBLANK(Games!B106), "",'Prediction Log'!$J125)</f>
        <v>Wisconsin</v>
      </c>
      <c r="H106" s="93" t="n">
        <f>'Prediction Log'!$K125</f>
        <v>0.928996</v>
      </c>
      <c r="I106" s="92" t="str">
        <f>IF(ISBLANK(Games!M106), "",IF(AND(Games!M106="",Games!N106=""),"",IF(ISTEXT(Games!N106), "Side",Games!M106)))</f>
        <v/>
      </c>
      <c r="J106" s="92" t="str">
        <f>IF(ISBLANK(Games!B106), "",IF(Games!K106="Y", Games!B106, Games!E106))</f>
        <v>Wisconsin</v>
      </c>
      <c r="K106" s="92" t="str">
        <f>Games!I106</f>
        <v>Wisconsin</v>
      </c>
      <c r="L106" s="92" t="n">
        <f>IF(ISBLANK(Games!G106), "",Games!G106)</f>
        <v>9.5</v>
      </c>
      <c r="M106" s="92"/>
      <c r="N106" s="110" t="str">
        <f>IF(ISBLANK('Performance vs Market'!$Q106), "", 1)</f>
        <v/>
      </c>
      <c r="O106" s="110" t="str">
        <f>IF(ISBLANK('Performance vs Market'!$S106), "", 1)</f>
        <v/>
      </c>
      <c r="P106" s="95"/>
      <c r="Q106" s="95"/>
      <c r="R106" s="95"/>
      <c r="S106" s="95"/>
      <c r="T106" s="95"/>
      <c r="U106" s="111" t="str">
        <f>IF(ISBLANK('Performance vs Market'!$Q106), "",N106+IF(Q106&lt;0, (N106/(Q106/-100)), N106*(Q106/100)))</f>
        <v/>
      </c>
      <c r="V106" s="112" t="str">
        <f>IFERROR(IF(ISBLANK('Performance vs Market'!$R106), "",N106+IF(R106&lt;0, (N106/(R106/-100)), N106*(R106/100))),"")</f>
        <v/>
      </c>
      <c r="W106" s="111" t="n">
        <f t="shared" si="1"/>
        <v>0</v>
      </c>
      <c r="X106" s="112" t="n">
        <f t="shared" si="2"/>
        <v>0</v>
      </c>
      <c r="Y106" s="111" t="str">
        <f>IF(ISBLANK('Performance vs Market'!$S106), "",O106+IF(S106&lt;0, (O106/(S106/-100)), O106*(S106/100)))</f>
        <v/>
      </c>
      <c r="Z106" s="111" t="n">
        <f t="shared" si="3"/>
        <v>0</v>
      </c>
      <c r="AA106" s="96" t="n">
        <f t="shared" si="4"/>
        <v>0</v>
      </c>
      <c r="AB106" s="96" t="n">
        <f t="shared" si="5"/>
        <v>0</v>
      </c>
      <c r="AC106" s="113" t="str">
        <f>IF('Prediction Log'!$W125="Y", "W", IF('Prediction Log'!$W125="N","L",""))</f>
        <v>L</v>
      </c>
      <c r="AD106" s="114" t="str">
        <f>IF('Prediction Log'!$Y125="Y", "W", IF('Prediction Log'!$Y125="N","L",""))</f>
        <v>L</v>
      </c>
      <c r="AE106" s="115" t="str">
        <f>IF(ISBLANK('Performance vs Market'!$Q106), "",IF(AC106="W", W106, IF(AC106="L",-N106, "")))</f>
        <v/>
      </c>
      <c r="AF106" s="116" t="n">
        <f>IFERROR((IF(ISERR('Performance vs Market'!$V106), "",IF(AD106="W", X106, IF(AD106="L",-N106, "")))), "")</f>
        <v>0</v>
      </c>
      <c r="AG106" s="113" t="str">
        <f>IF('Prediction Log'!$X125="Y", "W", IF('Prediction Log'!$X125="N", "L", ""))</f>
        <v>L</v>
      </c>
      <c r="AH106" s="115" t="str">
        <f>IF(ISBLANK('Performance vs Market'!$S106), "",IF(AG106="W", Z106, IF(AG106="L",-O106, "")))</f>
        <v/>
      </c>
      <c r="AI106" s="117"/>
      <c r="AJ106" s="15" t="str">
        <f t="shared" si="6"/>
        <v/>
      </c>
      <c r="AK106" s="118" t="n">
        <f>IF(ISERROR('Performance vs Market'!$AE106+'Performance vs Market'!$AH106+'Performance vs Market'!$AJ106), "", 'Performance vs Market'!$AE106+'Performance vs Market'!$AH106+'Performance vs Market'!$AJ106)</f>
        <v>0</v>
      </c>
      <c r="AL106" s="119" t="n">
        <f>IF(ISERROR('Performance vs Market'!$AF106+'Performance vs Market'!$AH106+'Performance vs Market'!$AJ106), "", 'Performance vs Market'!$AF106+'Performance vs Market'!$AH106+'Performance vs Market'!$AJ106)</f>
        <v>0</v>
      </c>
    </row>
    <row r="107" ht="14.25" customHeight="1">
      <c r="A107" s="92" t="n">
        <f>Games!A107</f>
        <v>10</v>
      </c>
      <c r="B107" s="92" t="str">
        <f>IF('Prediction Log'!B126=0, "",'Prediction Log'!B126)</f>
        <v>Utah</v>
      </c>
      <c r="C107" s="92" t="str">
        <f>IF('Prediction Log'!C126=0, "",'Prediction Log'!C126)</f>
        <v>Arizona State</v>
      </c>
      <c r="D107" s="92" t="n">
        <f>IF('Prediction Log'!D126=0, "",'Prediction Log'!D126)</f>
        <v>-11.5</v>
      </c>
      <c r="E107" s="92" t="n">
        <f>IF('Prediction Log'!E126=0, "",'Prediction Log'!E126)</f>
        <v>-26.8</v>
      </c>
      <c r="F107" s="92" t="str">
        <f>IF('Prediction Log'!I126=0, "",'Prediction Log'!I126)</f>
        <v>Utah</v>
      </c>
      <c r="G107" s="70" t="str">
        <f>IF(ISBLANK(Games!B107), "",'Prediction Log'!$J126)</f>
        <v>Utah</v>
      </c>
      <c r="H107" s="93" t="n">
        <f>'Prediction Log'!$K126</f>
        <v>0.997149</v>
      </c>
      <c r="I107" s="92" t="str">
        <f>IF(ISBLANK(Games!M107), "",IF(AND(Games!M107="",Games!N107=""),"",IF(ISTEXT(Games!N107), "Side",Games!M107)))</f>
        <v/>
      </c>
      <c r="J107" s="92" t="str">
        <f>IF(ISBLANK(Games!B107), "",IF(Games!K107="Y", Games!B107, Games!E107))</f>
        <v>Utah</v>
      </c>
      <c r="K107" s="92" t="str">
        <f>Games!I107</f>
        <v>Utah</v>
      </c>
      <c r="L107" s="92" t="n">
        <f>IF(ISBLANK(Games!G107), "",Games!G107)</f>
        <v>-11.5</v>
      </c>
      <c r="M107" s="92"/>
      <c r="N107" s="110" t="str">
        <f>IF(ISBLANK('Performance vs Market'!$Q107), "", 1)</f>
        <v/>
      </c>
      <c r="O107" s="110" t="str">
        <f>IF(ISBLANK('Performance vs Market'!$S107), "", 1)</f>
        <v/>
      </c>
      <c r="P107" s="95"/>
      <c r="Q107" s="95"/>
      <c r="R107" s="95"/>
      <c r="S107" s="95"/>
      <c r="T107" s="95"/>
      <c r="U107" s="111" t="str">
        <f>IF(ISBLANK('Performance vs Market'!$Q107), "",N107+IF(Q107&lt;0, (N107/(Q107/-100)), N107*(Q107/100)))</f>
        <v/>
      </c>
      <c r="V107" s="112" t="str">
        <f>IFERROR(IF(ISBLANK('Performance vs Market'!$R107), "",N107+IF(R107&lt;0, (N107/(R107/-100)), N107*(R107/100))),"")</f>
        <v/>
      </c>
      <c r="W107" s="111" t="n">
        <f t="shared" si="1"/>
        <v>0</v>
      </c>
      <c r="X107" s="112" t="n">
        <f t="shared" si="2"/>
        <v>0</v>
      </c>
      <c r="Y107" s="111" t="str">
        <f>IF(ISBLANK('Performance vs Market'!$S107), "",O107+IF(S107&lt;0, (O107/(S107/-100)), O107*(S107/100)))</f>
        <v/>
      </c>
      <c r="Z107" s="111" t="n">
        <f t="shared" si="3"/>
        <v>0</v>
      </c>
      <c r="AA107" s="96" t="n">
        <f t="shared" si="4"/>
        <v>0</v>
      </c>
      <c r="AB107" s="96" t="n">
        <f t="shared" si="5"/>
        <v>0</v>
      </c>
      <c r="AC107" s="113" t="str">
        <f>IF('Prediction Log'!$W126="Y", "W", IF('Prediction Log'!$W126="N","L",""))</f>
        <v>W</v>
      </c>
      <c r="AD107" s="114" t="str">
        <f>IF('Prediction Log'!$Y126="Y", "W", IF('Prediction Log'!$Y126="N","L",""))</f>
        <v>W</v>
      </c>
      <c r="AE107" s="115" t="str">
        <f>IF(ISBLANK('Performance vs Market'!$Q107), "",IF(AC107="W", W107, IF(AC107="L",-N107, "")))</f>
        <v/>
      </c>
      <c r="AF107" s="116" t="n">
        <f>IFERROR((IF(ISERR('Performance vs Market'!$V107), "",IF(AD107="W", X107, IF(AD107="L",-N107, "")))), "")</f>
        <v>0</v>
      </c>
      <c r="AG107" s="113" t="str">
        <f>IF('Prediction Log'!$X126="Y", "W", IF('Prediction Log'!$X126="N", "L", ""))</f>
        <v>W</v>
      </c>
      <c r="AH107" s="115" t="str">
        <f>IF(ISBLANK('Performance vs Market'!$S107), "",IF(AG107="W", Z107, IF(AG107="L",-O107, "")))</f>
        <v/>
      </c>
      <c r="AI107" s="117"/>
      <c r="AJ107" s="15" t="str">
        <f t="shared" si="6"/>
        <v/>
      </c>
      <c r="AK107" s="118" t="n">
        <f>IF(ISERROR('Performance vs Market'!$AE107+'Performance vs Market'!$AH107+'Performance vs Market'!$AJ107), "", 'Performance vs Market'!$AE107+'Performance vs Market'!$AH107+'Performance vs Market'!$AJ107)</f>
        <v>0</v>
      </c>
      <c r="AL107" s="119" t="n">
        <f>IF(ISERROR('Performance vs Market'!$AF107+'Performance vs Market'!$AH107+'Performance vs Market'!$AJ107), "", 'Performance vs Market'!$AF107+'Performance vs Market'!$AH107+'Performance vs Market'!$AJ107)</f>
        <v>0</v>
      </c>
    </row>
    <row r="108" ht="14.25" customHeight="1">
      <c r="A108" s="92" t="n">
        <f>Games!A108</f>
        <v>10</v>
      </c>
      <c r="B108" s="92" t="str">
        <f>IF('Prediction Log'!B127=0, "",'Prediction Log'!B127)</f>
        <v>Virginia</v>
      </c>
      <c r="C108" s="92" t="str">
        <f>IF('Prediction Log'!C127=0, "",'Prediction Log'!C127)</f>
        <v>Georgia Tech</v>
      </c>
      <c r="D108" s="92" t="n">
        <f>IF('Prediction Log'!D127=0, "",'Prediction Log'!D127)</f>
        <v>-2.5</v>
      </c>
      <c r="E108" s="92" t="n">
        <f>IF('Prediction Log'!E127=0, "",'Prediction Log'!E127)</f>
        <v>4.8</v>
      </c>
      <c r="F108" s="92" t="str">
        <f>IF('Prediction Log'!I127=0, "",'Prediction Log'!I127)</f>
        <v>Georgia Tech</v>
      </c>
      <c r="G108" s="70" t="str">
        <f>IF(ISBLANK(Games!B108), "",'Prediction Log'!$J127)</f>
        <v>Georgia Tech</v>
      </c>
      <c r="H108" s="93" t="n">
        <f>'Prediction Log'!$K127</f>
        <v>0.745866</v>
      </c>
      <c r="I108" s="92" t="str">
        <f>IF(ISBLANK(Games!M108), "",IF(AND(Games!M108="",Games!N108=""),"",IF(ISTEXT(Games!N108), "Side",Games!M108)))</f>
        <v>Side</v>
      </c>
      <c r="J108" s="92" t="str">
        <f>IF(ISBLANK(Games!B108), "",IF(Games!K108="Y", Games!B108, Games!E108))</f>
        <v>Georgia Tech</v>
      </c>
      <c r="K108" s="92" t="str">
        <f>Games!I108</f>
        <v>Georgia Tech</v>
      </c>
      <c r="L108" s="92" t="n">
        <f>IF(ISBLANK(Games!G108), "",Games!G108)</f>
        <v>-2.5</v>
      </c>
      <c r="M108" s="92"/>
      <c r="N108" s="110" t="str">
        <f>IF(ISBLANK('Performance vs Market'!$Q108), "", 1)</f>
        <v/>
      </c>
      <c r="O108" s="110" t="str">
        <f>IF(ISBLANK('Performance vs Market'!$S108), "", 1)</f>
        <v/>
      </c>
      <c r="P108" s="95"/>
      <c r="Q108" s="95"/>
      <c r="R108" s="95"/>
      <c r="S108" s="95"/>
      <c r="T108" s="95"/>
      <c r="U108" s="111" t="str">
        <f>IF(ISBLANK('Performance vs Market'!$Q108), "",N108+IF(Q108&lt;0, (N108/(Q108/-100)), N108*(Q108/100)))</f>
        <v/>
      </c>
      <c r="V108" s="112" t="str">
        <f>IFERROR(IF(ISBLANK('Performance vs Market'!$R108), "",N108+IF(R108&lt;0, (N108/(R108/-100)), N108*(R108/100))),"")</f>
        <v/>
      </c>
      <c r="W108" s="111" t="n">
        <f t="shared" si="1"/>
        <v>0</v>
      </c>
      <c r="X108" s="112" t="n">
        <f t="shared" si="2"/>
        <v>0</v>
      </c>
      <c r="Y108" s="111" t="str">
        <f>IF(ISBLANK('Performance vs Market'!$S108), "",O108+IF(S108&lt;0, (O108/(S108/-100)), O108*(S108/100)))</f>
        <v/>
      </c>
      <c r="Z108" s="111" t="n">
        <f t="shared" si="3"/>
        <v>0</v>
      </c>
      <c r="AA108" s="96" t="n">
        <f t="shared" si="4"/>
        <v>0</v>
      </c>
      <c r="AB108" s="96" t="n">
        <f t="shared" si="5"/>
        <v>0</v>
      </c>
      <c r="AC108" s="113" t="str">
        <f>IF('Prediction Log'!$W127="Y", "W", IF('Prediction Log'!$W127="N","L",""))</f>
        <v>W</v>
      </c>
      <c r="AD108" s="114" t="str">
        <f>IF('Prediction Log'!$Y127="Y", "W", IF('Prediction Log'!$Y127="N","L",""))</f>
        <v>W</v>
      </c>
      <c r="AE108" s="115" t="str">
        <f>IF(ISBLANK('Performance vs Market'!$Q108), "",IF(AC108="W", W108, IF(AC108="L",-N108, "")))</f>
        <v/>
      </c>
      <c r="AF108" s="116" t="n">
        <f>IFERROR((IF(ISERR('Performance vs Market'!$V108), "",IF(AD108="W", X108, IF(AD108="L",-N108, "")))), "")</f>
        <v>0</v>
      </c>
      <c r="AG108" s="113" t="str">
        <f>IF('Prediction Log'!$X127="Y", "W", IF('Prediction Log'!$X127="N", "L", ""))</f>
        <v>W</v>
      </c>
      <c r="AH108" s="115" t="str">
        <f>IF(ISBLANK('Performance vs Market'!$S108), "",IF(AG108="W", Z108, IF(AG108="L",-O108, "")))</f>
        <v/>
      </c>
      <c r="AI108" s="117"/>
      <c r="AJ108" s="15" t="str">
        <f t="shared" si="6"/>
        <v/>
      </c>
      <c r="AK108" s="118" t="n">
        <f>IF(ISERROR('Performance vs Market'!$AE108+'Performance vs Market'!$AH108+'Performance vs Market'!$AJ108), "", 'Performance vs Market'!$AE108+'Performance vs Market'!$AH108+'Performance vs Market'!$AJ108)</f>
        <v>0</v>
      </c>
      <c r="AL108" s="119" t="n">
        <f>IF(ISERROR('Performance vs Market'!$AF108+'Performance vs Market'!$AH108+'Performance vs Market'!$AJ108), "", 'Performance vs Market'!$AF108+'Performance vs Market'!$AH108+'Performance vs Market'!$AJ108)</f>
        <v>0</v>
      </c>
    </row>
    <row r="109" ht="14.25" customHeight="1">
      <c r="A109" s="92" t="n">
        <f>Games!A109</f>
        <v>10</v>
      </c>
      <c r="B109" s="92" t="str">
        <f>IF('Prediction Log'!B128=0, "",'Prediction Log'!B128)</f>
        <v>Temple</v>
      </c>
      <c r="C109" s="92" t="str">
        <f>IF('Prediction Log'!C128=0, "",'Prediction Log'!C128)</f>
        <v>Navy</v>
      </c>
      <c r="D109" s="92" t="n">
        <f>IF('Prediction Log'!D128=0, "",'Prediction Log'!D128)</f>
        <v>7</v>
      </c>
      <c r="E109" s="92" t="n">
        <f>IF('Prediction Log'!E128=0, "",'Prediction Log'!E128)</f>
        <v>18.6</v>
      </c>
      <c r="F109" s="92" t="str">
        <f>IF('Prediction Log'!I128=0, "",'Prediction Log'!I128)</f>
        <v>Navy</v>
      </c>
      <c r="G109" s="70" t="str">
        <f>IF(ISBLANK(Games!B109), "",'Prediction Log'!$J128)</f>
        <v>Navy</v>
      </c>
      <c r="H109" s="93" t="n">
        <f>'Prediction Log'!$K128</f>
        <v>0.957985</v>
      </c>
      <c r="I109" s="92" t="str">
        <f>IF(ISBLANK(Games!M109), "",IF(AND(Games!M109="",Games!N109=""),"",IF(ISTEXT(Games!N109), "Side",Games!M109)))</f>
        <v>Spread</v>
      </c>
      <c r="J109" s="92" t="str">
        <f>IF(ISBLANK(Games!B109), "",IF(Games!K109="Y", Games!B109, Games!E109))</f>
        <v>Navy</v>
      </c>
      <c r="K109" s="92" t="str">
        <f>Games!I109</f>
        <v>Navy</v>
      </c>
      <c r="L109" s="92" t="n">
        <f>IF(ISBLANK(Games!G109), "",Games!G109)</f>
        <v>7</v>
      </c>
      <c r="M109" s="92"/>
      <c r="N109" s="110" t="str">
        <f>IF(ISBLANK('Performance vs Market'!$Q109), "", 1)</f>
        <v/>
      </c>
      <c r="O109" s="110" t="str">
        <f>IF(ISBLANK('Performance vs Market'!$S109), "", 1)</f>
        <v/>
      </c>
      <c r="P109" s="95"/>
      <c r="Q109" s="95"/>
      <c r="R109" s="95"/>
      <c r="S109" s="95"/>
      <c r="T109" s="95"/>
      <c r="U109" s="111" t="str">
        <f>IF(ISBLANK('Performance vs Market'!$Q109), "",N109+IF(Q109&lt;0, (N109/(Q109/-100)), N109*(Q109/100)))</f>
        <v/>
      </c>
      <c r="V109" s="112" t="str">
        <f>IFERROR(IF(ISBLANK('Performance vs Market'!$R109), "",N109+IF(R109&lt;0, (N109/(R109/-100)), N109*(R109/100))),"")</f>
        <v/>
      </c>
      <c r="W109" s="111" t="n">
        <f t="shared" si="1"/>
        <v>0</v>
      </c>
      <c r="X109" s="112" t="n">
        <f t="shared" si="2"/>
        <v>0</v>
      </c>
      <c r="Y109" s="111" t="str">
        <f>IF(ISBLANK('Performance vs Market'!$S109), "",O109+IF(S109&lt;0, (O109/(S109/-100)), O109*(S109/100)))</f>
        <v/>
      </c>
      <c r="Z109" s="111" t="n">
        <f t="shared" si="3"/>
        <v>0</v>
      </c>
      <c r="AA109" s="96" t="n">
        <f t="shared" si="4"/>
        <v>0</v>
      </c>
      <c r="AB109" s="96" t="n">
        <f t="shared" si="5"/>
        <v>0</v>
      </c>
      <c r="AC109" s="113" t="str">
        <f>IF('Prediction Log'!$W128="Y", "W", IF('Prediction Log'!$W128="N","L",""))</f>
        <v>L</v>
      </c>
      <c r="AD109" s="114" t="str">
        <f>IF('Prediction Log'!$Y128="Y", "W", IF('Prediction Log'!$Y128="N","L",""))</f>
        <v>L</v>
      </c>
      <c r="AE109" s="115" t="str">
        <f>IF(ISBLANK('Performance vs Market'!$Q109), "",IF(AC109="W", W109, IF(AC109="L",-N109, "")))</f>
        <v/>
      </c>
      <c r="AF109" s="116" t="n">
        <f>IFERROR((IF(ISERR('Performance vs Market'!$V109), "",IF(AD109="W", X109, IF(AD109="L",-N109, "")))), "")</f>
        <v>0</v>
      </c>
      <c r="AG109" s="113" t="str">
        <f>IF('Prediction Log'!$X128="Y", "W", IF('Prediction Log'!$X128="N", "L", ""))</f>
        <v>L</v>
      </c>
      <c r="AH109" s="115" t="str">
        <f>IF(ISBLANK('Performance vs Market'!$S109), "",IF(AG109="W", Z109, IF(AG109="L",-O109, "")))</f>
        <v/>
      </c>
      <c r="AI109" s="117"/>
      <c r="AJ109" s="15" t="str">
        <f t="shared" si="6"/>
        <v/>
      </c>
      <c r="AK109" s="118" t="n">
        <f>IF(ISERROR('Performance vs Market'!$AE109+'Performance vs Market'!$AH109+'Performance vs Market'!$AJ109), "", 'Performance vs Market'!$AE109+'Performance vs Market'!$AH109+'Performance vs Market'!$AJ109)</f>
        <v>0</v>
      </c>
      <c r="AL109" s="119" t="n">
        <f>IF(ISERROR('Performance vs Market'!$AF109+'Performance vs Market'!$AH109+'Performance vs Market'!$AJ109), "", 'Performance vs Market'!$AF109+'Performance vs Market'!$AH109+'Performance vs Market'!$AJ109)</f>
        <v>0</v>
      </c>
    </row>
    <row r="110" ht="14.25" customHeight="1">
      <c r="A110" s="92" t="n">
        <f>Games!A110</f>
        <v>10</v>
      </c>
      <c r="B110" s="92" t="str">
        <f>IF('Prediction Log'!B129=0, "",'Prediction Log'!B129)</f>
        <v>North Texas</v>
      </c>
      <c r="C110" s="92" t="str">
        <f>IF('Prediction Log'!C129=0, "",'Prediction Log'!C129)</f>
        <v>UT San Antonio</v>
      </c>
      <c r="D110" s="92" t="n">
        <f>IF('Prediction Log'!D129=0, "",'Prediction Log'!D129)</f>
        <v>7.5</v>
      </c>
      <c r="E110" s="92" t="n">
        <f>IF('Prediction Log'!E129=0, "",'Prediction Log'!E129)</f>
        <v>11.5</v>
      </c>
      <c r="F110" s="92" t="str">
        <f>IF('Prediction Log'!I129=0, "",'Prediction Log'!I129)</f>
        <v>UT San Antonio</v>
      </c>
      <c r="G110" s="70" t="str">
        <f>IF(ISBLANK(Games!B110), "",'Prediction Log'!$J129)</f>
        <v>UT San Antonio</v>
      </c>
      <c r="H110" s="93" t="n">
        <f>'Prediction Log'!$K129</f>
        <v>0.801547</v>
      </c>
      <c r="I110" s="92" t="str">
        <f>IF(ISBLANK(Games!M110), "",IF(AND(Games!M110="",Games!N110=""),"",IF(ISTEXT(Games!N110), "Side",Games!M110)))</f>
        <v/>
      </c>
      <c r="J110" s="92" t="str">
        <f>IF(ISBLANK(Games!B110), "",IF(Games!K110="Y", Games!B110, Games!E110))</f>
        <v>UT San Antonio</v>
      </c>
      <c r="K110" s="92" t="str">
        <f>Games!I110</f>
        <v>UT San Antonio</v>
      </c>
      <c r="L110" s="92" t="n">
        <f>IF(ISBLANK(Games!G110), "",Games!G110)</f>
        <v>7.5</v>
      </c>
      <c r="M110" s="92"/>
      <c r="N110" s="110" t="str">
        <f>IF(ISBLANK('Performance vs Market'!$Q110), "", 1)</f>
        <v/>
      </c>
      <c r="O110" s="110" t="str">
        <f>IF(ISBLANK('Performance vs Market'!$S110), "", 1)</f>
        <v/>
      </c>
      <c r="P110" s="95"/>
      <c r="Q110" s="95"/>
      <c r="R110" s="95"/>
      <c r="S110" s="95"/>
      <c r="T110" s="95"/>
      <c r="U110" s="111" t="str">
        <f>IF(ISBLANK('Performance vs Market'!$Q110), "",N110+IF(Q110&lt;0, (N110/(Q110/-100)), N110*(Q110/100)))</f>
        <v/>
      </c>
      <c r="V110" s="112" t="str">
        <f>IFERROR(IF(ISBLANK('Performance vs Market'!$R110), "",N110+IF(R110&lt;0, (N110/(R110/-100)), N110*(R110/100))),"")</f>
        <v/>
      </c>
      <c r="W110" s="111" t="n">
        <f t="shared" si="1"/>
        <v>0</v>
      </c>
      <c r="X110" s="112" t="n">
        <f t="shared" si="2"/>
        <v>0</v>
      </c>
      <c r="Y110" s="111" t="str">
        <f>IF(ISBLANK('Performance vs Market'!$S110), "",O110+IF(S110&lt;0, (O110/(S110/-100)), O110*(S110/100)))</f>
        <v/>
      </c>
      <c r="Z110" s="111" t="n">
        <f t="shared" si="3"/>
        <v>0</v>
      </c>
      <c r="AA110" s="96" t="n">
        <f t="shared" si="4"/>
        <v>0</v>
      </c>
      <c r="AB110" s="96" t="n">
        <f t="shared" si="5"/>
        <v>0</v>
      </c>
      <c r="AC110" s="113" t="str">
        <f>IF('Prediction Log'!$W129="Y", "W", IF('Prediction Log'!$W129="N","L",""))</f>
        <v>W</v>
      </c>
      <c r="AD110" s="114" t="str">
        <f>IF('Prediction Log'!$Y129="Y", "W", IF('Prediction Log'!$Y129="N","L",""))</f>
        <v>W</v>
      </c>
      <c r="AE110" s="115" t="str">
        <f>IF(ISBLANK('Performance vs Market'!$Q110), "",IF(AC110="W", W110, IF(AC110="L",-N110, "")))</f>
        <v/>
      </c>
      <c r="AF110" s="116" t="n">
        <f>IFERROR((IF(ISERR('Performance vs Market'!$V110), "",IF(AD110="W", X110, IF(AD110="L",-N110, "")))), "")</f>
        <v>0</v>
      </c>
      <c r="AG110" s="113" t="str">
        <f>IF('Prediction Log'!$X129="Y", "W", IF('Prediction Log'!$X129="N", "L", ""))</f>
        <v>W</v>
      </c>
      <c r="AH110" s="115" t="str">
        <f>IF(ISBLANK('Performance vs Market'!$S110), "",IF(AG110="W", Z110, IF(AG110="L",-O110, "")))</f>
        <v/>
      </c>
      <c r="AI110" s="117"/>
      <c r="AJ110" s="15" t="str">
        <f t="shared" si="6"/>
        <v/>
      </c>
      <c r="AK110" s="118" t="n">
        <f>IF(ISERROR('Performance vs Market'!$AE110+'Performance vs Market'!$AH110+'Performance vs Market'!$AJ110), "", 'Performance vs Market'!$AE110+'Performance vs Market'!$AH110+'Performance vs Market'!$AJ110)</f>
        <v>0</v>
      </c>
      <c r="AL110" s="119" t="n">
        <f>IF(ISERROR('Performance vs Market'!$AF110+'Performance vs Market'!$AH110+'Performance vs Market'!$AJ110), "", 'Performance vs Market'!$AF110+'Performance vs Market'!$AH110+'Performance vs Market'!$AJ110)</f>
        <v>0</v>
      </c>
    </row>
    <row r="111" ht="14.25" customHeight="1">
      <c r="A111" s="92" t="n">
        <f>Games!A111</f>
        <v>10</v>
      </c>
      <c r="B111" s="92" t="str">
        <f>IF('Prediction Log'!B130=0, "",'Prediction Log'!B130)</f>
        <v>Arkansas State</v>
      </c>
      <c r="C111" s="92" t="str">
        <f>IF('Prediction Log'!C130=0, "",'Prediction Log'!C130)</f>
        <v>Louisiana</v>
      </c>
      <c r="D111" s="92" t="n">
        <f>IF('Prediction Log'!D130=0, "",'Prediction Log'!D130)</f>
        <v>9.5</v>
      </c>
      <c r="E111" s="92" t="n">
        <f>IF('Prediction Log'!E130=0, "",'Prediction Log'!E130)</f>
        <v>19.3</v>
      </c>
      <c r="F111" s="92" t="str">
        <f>IF('Prediction Log'!I130=0, "",'Prediction Log'!I130)</f>
        <v>Louisiana</v>
      </c>
      <c r="G111" s="70" t="str">
        <f>IF(ISBLANK(Games!B111), "",'Prediction Log'!$J130)</f>
        <v>Louisiana</v>
      </c>
      <c r="H111" s="93" t="n">
        <f>'Prediction Log'!$K130</f>
        <v>0.947161</v>
      </c>
      <c r="I111" s="92" t="str">
        <f>IF(ISBLANK(Games!M111), "",IF(AND(Games!M111="",Games!N111=""),"",IF(ISTEXT(Games!N111), "Side",Games!M111)))</f>
        <v/>
      </c>
      <c r="J111" s="92" t="str">
        <f>IF(ISBLANK(Games!B111), "",IF(Games!K111="Y", Games!B111, Games!E111))</f>
        <v>Louisiana</v>
      </c>
      <c r="K111" s="92" t="str">
        <f>Games!I111</f>
        <v>Louisiana</v>
      </c>
      <c r="L111" s="92" t="n">
        <f>IF(ISBLANK(Games!G111), "",Games!G111)</f>
        <v>9.5</v>
      </c>
      <c r="M111" s="92"/>
      <c r="N111" s="110" t="str">
        <f>IF(ISBLANK('Performance vs Market'!$Q111), "", 1)</f>
        <v/>
      </c>
      <c r="O111" s="110" t="str">
        <f>IF(ISBLANK('Performance vs Market'!$S111), "", 1)</f>
        <v/>
      </c>
      <c r="P111" s="95"/>
      <c r="Q111" s="95"/>
      <c r="R111" s="95"/>
      <c r="S111" s="95"/>
      <c r="T111" s="95"/>
      <c r="U111" s="111" t="str">
        <f>IF(ISBLANK('Performance vs Market'!$Q111), "",N111+IF(Q111&lt;0, (N111/(Q111/-100)), N111*(Q111/100)))</f>
        <v/>
      </c>
      <c r="V111" s="112" t="str">
        <f>IFERROR(IF(ISBLANK('Performance vs Market'!$R111), "",N111+IF(R111&lt;0, (N111/(R111/-100)), N111*(R111/100))),"")</f>
        <v/>
      </c>
      <c r="W111" s="111" t="n">
        <f t="shared" si="1"/>
        <v>0</v>
      </c>
      <c r="X111" s="112" t="n">
        <f t="shared" si="2"/>
        <v>0</v>
      </c>
      <c r="Y111" s="111" t="str">
        <f>IF(ISBLANK('Performance vs Market'!$S111), "",O111+IF(S111&lt;0, (O111/(S111/-100)), O111*(S111/100)))</f>
        <v/>
      </c>
      <c r="Z111" s="111" t="n">
        <f t="shared" si="3"/>
        <v>0</v>
      </c>
      <c r="AA111" s="96" t="n">
        <f t="shared" si="4"/>
        <v>0</v>
      </c>
      <c r="AB111" s="96" t="n">
        <f t="shared" si="5"/>
        <v>0</v>
      </c>
      <c r="AC111" s="113" t="str">
        <f>IF('Prediction Log'!$W130="Y", "W", IF('Prediction Log'!$W130="N","L",""))</f>
        <v>L</v>
      </c>
      <c r="AD111" s="114" t="str">
        <f>IF('Prediction Log'!$Y130="Y", "W", IF('Prediction Log'!$Y130="N","L",""))</f>
        <v>L</v>
      </c>
      <c r="AE111" s="115" t="str">
        <f>IF(ISBLANK('Performance vs Market'!$Q111), "",IF(AC111="W", W111, IF(AC111="L",-N111, "")))</f>
        <v/>
      </c>
      <c r="AF111" s="116" t="n">
        <f>IFERROR((IF(ISERR('Performance vs Market'!$V111), "",IF(AD111="W", X111, IF(AD111="L",-N111, "")))), "")</f>
        <v>0</v>
      </c>
      <c r="AG111" s="113" t="str">
        <f>IF('Prediction Log'!$X130="Y", "W", IF('Prediction Log'!$X130="N", "L", ""))</f>
        <v>L</v>
      </c>
      <c r="AH111" s="115" t="str">
        <f>IF(ISBLANK('Performance vs Market'!$S111), "",IF(AG111="W", Z111, IF(AG111="L",-O111, "")))</f>
        <v/>
      </c>
      <c r="AI111" s="117"/>
      <c r="AJ111" s="15" t="str">
        <f t="shared" si="6"/>
        <v/>
      </c>
      <c r="AK111" s="118" t="n">
        <f>IF(ISERROR('Performance vs Market'!$AE111+'Performance vs Market'!$AH111+'Performance vs Market'!$AJ111), "", 'Performance vs Market'!$AE111+'Performance vs Market'!$AH111+'Performance vs Market'!$AJ111)</f>
        <v>0</v>
      </c>
      <c r="AL111" s="119" t="n">
        <f>IF(ISERROR('Performance vs Market'!$AF111+'Performance vs Market'!$AH111+'Performance vs Market'!$AJ111), "", 'Performance vs Market'!$AF111+'Performance vs Market'!$AH111+'Performance vs Market'!$AJ111)</f>
        <v>0</v>
      </c>
    </row>
    <row r="112" ht="14.25" customHeight="1">
      <c r="A112" s="92" t="n">
        <f>Games!A112</f>
        <v>10</v>
      </c>
      <c r="B112" s="92" t="str">
        <f>IF('Prediction Log'!B131=0, "",'Prediction Log'!B131)</f>
        <v>Memphis</v>
      </c>
      <c r="C112" s="92" t="str">
        <f>IF('Prediction Log'!C131=0, "",'Prediction Log'!C131)</f>
        <v>South Florida</v>
      </c>
      <c r="D112" s="92" t="n">
        <f>IF('Prediction Log'!D131=0, "",'Prediction Log'!D131)</f>
        <v>-13.5</v>
      </c>
      <c r="E112" s="92" t="n">
        <f>IF('Prediction Log'!E131=0, "",'Prediction Log'!E131)</f>
        <v>-20.6</v>
      </c>
      <c r="F112" s="92" t="str">
        <f>IF('Prediction Log'!I131=0, "",'Prediction Log'!I131)</f>
        <v>Memphis</v>
      </c>
      <c r="G112" s="70" t="str">
        <f>IF(ISBLANK(Games!B112), "",'Prediction Log'!$J131)</f>
        <v>Memphis</v>
      </c>
      <c r="H112" s="93" t="n">
        <f>'Prediction Log'!$K131</f>
        <v>0.975288</v>
      </c>
      <c r="I112" s="92" t="str">
        <f>IF(ISBLANK(Games!M112), "",IF(AND(Games!M112="",Games!N112=""),"",IF(ISTEXT(Games!N112), "Side",Games!M112)))</f>
        <v/>
      </c>
      <c r="J112" s="92" t="str">
        <f>IF(ISBLANK(Games!B112), "",IF(Games!K112="Y", Games!B112, Games!E112))</f>
        <v>Memphis</v>
      </c>
      <c r="K112" s="92" t="str">
        <f>Games!I112</f>
        <v>Memphis</v>
      </c>
      <c r="L112" s="92" t="n">
        <f>IF(ISBLANK(Games!G112), "",Games!G112)</f>
        <v>-13.5</v>
      </c>
      <c r="M112" s="92"/>
      <c r="N112" s="110" t="str">
        <f>IF(ISBLANK('Performance vs Market'!$Q112), "", 1)</f>
        <v/>
      </c>
      <c r="O112" s="110" t="str">
        <f>IF(ISBLANK('Performance vs Market'!$S112), "", 1)</f>
        <v/>
      </c>
      <c r="P112" s="95"/>
      <c r="Q112" s="95"/>
      <c r="R112" s="95"/>
      <c r="S112" s="95"/>
      <c r="T112" s="95"/>
      <c r="U112" s="111" t="str">
        <f>IF(ISBLANK('Performance vs Market'!$Q112), "",N112+IF(Q112&lt;0, (N112/(Q112/-100)), N112*(Q112/100)))</f>
        <v/>
      </c>
      <c r="V112" s="112" t="str">
        <f>IFERROR(IF(ISBLANK('Performance vs Market'!$R112), "",N112+IF(R112&lt;0, (N112/(R112/-100)), N112*(R112/100))),"")</f>
        <v/>
      </c>
      <c r="W112" s="111" t="n">
        <f t="shared" si="1"/>
        <v>0</v>
      </c>
      <c r="X112" s="112" t="n">
        <f t="shared" si="2"/>
        <v>0</v>
      </c>
      <c r="Y112" s="111" t="str">
        <f>IF(ISBLANK('Performance vs Market'!$S112), "",O112+IF(S112&lt;0, (O112/(S112/-100)), O112*(S112/100)))</f>
        <v/>
      </c>
      <c r="Z112" s="111" t="n">
        <f t="shared" si="3"/>
        <v>0</v>
      </c>
      <c r="AA112" s="96" t="n">
        <f t="shared" si="4"/>
        <v>0</v>
      </c>
      <c r="AB112" s="96" t="n">
        <f t="shared" si="5"/>
        <v>0</v>
      </c>
      <c r="AC112" s="113" t="str">
        <f>IF('Prediction Log'!$W131="Y", "W", IF('Prediction Log'!$W131="N","L",""))</f>
        <v>W</v>
      </c>
      <c r="AD112" s="114" t="str">
        <f>IF('Prediction Log'!$Y131="Y", "W", IF('Prediction Log'!$Y131="N","L",""))</f>
        <v>W</v>
      </c>
      <c r="AE112" s="115" t="str">
        <f>IF(ISBLANK('Performance vs Market'!$Q112), "",IF(AC112="W", W112, IF(AC112="L",-N112, "")))</f>
        <v/>
      </c>
      <c r="AF112" s="116" t="n">
        <f>IFERROR((IF(ISERR('Performance vs Market'!$V112), "",IF(AD112="W", X112, IF(AD112="L",-N112, "")))), "")</f>
        <v>0</v>
      </c>
      <c r="AG112" s="113" t="str">
        <f>IF('Prediction Log'!$X131="Y", "W", IF('Prediction Log'!$X131="N", "L", ""))</f>
        <v>L</v>
      </c>
      <c r="AH112" s="115" t="str">
        <f>IF(ISBLANK('Performance vs Market'!$S112), "",IF(AG112="W", Z112, IF(AG112="L",-O112, "")))</f>
        <v/>
      </c>
      <c r="AI112" s="117"/>
      <c r="AJ112" s="15" t="str">
        <f t="shared" si="6"/>
        <v/>
      </c>
      <c r="AK112" s="118" t="n">
        <f>IF(ISERROR('Performance vs Market'!$AE112+'Performance vs Market'!$AH112+'Performance vs Market'!$AJ112), "", 'Performance vs Market'!$AE112+'Performance vs Market'!$AH112+'Performance vs Market'!$AJ112)</f>
        <v>0</v>
      </c>
      <c r="AL112" s="119" t="n">
        <f>IF(ISERROR('Performance vs Market'!$AF112+'Performance vs Market'!$AH112+'Performance vs Market'!$AJ112), "", 'Performance vs Market'!$AF112+'Performance vs Market'!$AH112+'Performance vs Market'!$AJ112)</f>
        <v>0</v>
      </c>
    </row>
    <row r="113" ht="14.25" customHeight="1">
      <c r="A113" s="92" t="n">
        <f>Games!A113</f>
        <v>10</v>
      </c>
      <c r="B113" s="92" t="str">
        <f>IF('Prediction Log'!B132=0, "",'Prediction Log'!B132)</f>
        <v>UAB</v>
      </c>
      <c r="C113" s="92" t="str">
        <f>IF('Prediction Log'!C132=0, "",'Prediction Log'!C132)</f>
        <v>Florida Atlantic</v>
      </c>
      <c r="D113" s="92" t="n">
        <f>IF('Prediction Log'!D132=0, "",'Prediction Log'!D132)</f>
        <v>1.5</v>
      </c>
      <c r="E113" s="92" t="n">
        <f>IF('Prediction Log'!E132=0, "",'Prediction Log'!E132)</f>
        <v>6</v>
      </c>
      <c r="F113" s="92" t="str">
        <f>IF('Prediction Log'!I132=0, "",'Prediction Log'!I132)</f>
        <v>Florida Atlantic</v>
      </c>
      <c r="G113" s="70" t="str">
        <f>IF(ISBLANK(Games!B113), "",'Prediction Log'!$J132)</f>
        <v>Florida Atlantic</v>
      </c>
      <c r="H113" s="93" t="n">
        <f>'Prediction Log'!$K132</f>
        <v>0.80313</v>
      </c>
      <c r="I113" s="92" t="str">
        <f>IF(ISBLANK(Games!M113), "",IF(AND(Games!M113="",Games!N113=""),"",IF(ISTEXT(Games!N113), "Side",Games!M113)))</f>
        <v/>
      </c>
      <c r="J113" s="92" t="str">
        <f>IF(ISBLANK(Games!B113), "",IF(Games!K113="Y", Games!B113, Games!E113))</f>
        <v>Florida Atlantic</v>
      </c>
      <c r="K113" s="92" t="str">
        <f>Games!I113</f>
        <v>Florida Atlantic</v>
      </c>
      <c r="L113" s="92" t="n">
        <f>IF(ISBLANK(Games!G113), "",Games!G113)</f>
        <v>1.5</v>
      </c>
      <c r="M113" s="92"/>
      <c r="N113" s="110" t="str">
        <f>IF(ISBLANK('Performance vs Market'!$Q113), "", 1)</f>
        <v/>
      </c>
      <c r="O113" s="110" t="str">
        <f>IF(ISBLANK('Performance vs Market'!$S113), "", 1)</f>
        <v/>
      </c>
      <c r="P113" s="95"/>
      <c r="Q113" s="95"/>
      <c r="R113" s="95"/>
      <c r="S113" s="95"/>
      <c r="T113" s="95"/>
      <c r="U113" s="111" t="str">
        <f>IF(ISBLANK('Performance vs Market'!$Q113), "",N113+IF(Q113&lt;0, (N113/(Q113/-100)), N113*(Q113/100)))</f>
        <v/>
      </c>
      <c r="V113" s="112" t="str">
        <f>IFERROR(IF(ISBLANK('Performance vs Market'!$R113), "",N113+IF(R113&lt;0, (N113/(R113/-100)), N113*(R113/100))),"")</f>
        <v/>
      </c>
      <c r="W113" s="111" t="n">
        <f t="shared" si="1"/>
        <v>0</v>
      </c>
      <c r="X113" s="112" t="n">
        <f t="shared" si="2"/>
        <v>0</v>
      </c>
      <c r="Y113" s="111" t="str">
        <f>IF(ISBLANK('Performance vs Market'!$S113), "",O113+IF(S113&lt;0, (O113/(S113/-100)), O113*(S113/100)))</f>
        <v/>
      </c>
      <c r="Z113" s="111" t="n">
        <f t="shared" si="3"/>
        <v>0</v>
      </c>
      <c r="AA113" s="96" t="n">
        <f t="shared" si="4"/>
        <v>0</v>
      </c>
      <c r="AB113" s="96" t="n">
        <f t="shared" si="5"/>
        <v>0</v>
      </c>
      <c r="AC113" s="113" t="str">
        <f>IF('Prediction Log'!$W132="Y", "W", IF('Prediction Log'!$W132="N","L",""))</f>
        <v>L</v>
      </c>
      <c r="AD113" s="114" t="str">
        <f>IF('Prediction Log'!$Y132="Y", "W", IF('Prediction Log'!$Y132="N","L",""))</f>
        <v>L</v>
      </c>
      <c r="AE113" s="115" t="str">
        <f>IF(ISBLANK('Performance vs Market'!$Q113), "",IF(AC113="W", W113, IF(AC113="L",-N113, "")))</f>
        <v/>
      </c>
      <c r="AF113" s="116" t="n">
        <f>IFERROR((IF(ISERR('Performance vs Market'!$V113), "",IF(AD113="W", X113, IF(AD113="L",-N113, "")))), "")</f>
        <v>0</v>
      </c>
      <c r="AG113" s="113" t="str">
        <f>IF('Prediction Log'!$X132="Y", "W", IF('Prediction Log'!$X132="N", "L", ""))</f>
        <v>L</v>
      </c>
      <c r="AH113" s="115" t="str">
        <f>IF(ISBLANK('Performance vs Market'!$S113), "",IF(AG113="W", Z113, IF(AG113="L",-O113, "")))</f>
        <v/>
      </c>
      <c r="AI113" s="117"/>
      <c r="AJ113" s="15" t="str">
        <f t="shared" si="6"/>
        <v/>
      </c>
      <c r="AK113" s="118" t="n">
        <f>IF(ISERROR('Performance vs Market'!$AE113+'Performance vs Market'!$AH113+'Performance vs Market'!$AJ113), "", 'Performance vs Market'!$AE113+'Performance vs Market'!$AH113+'Performance vs Market'!$AJ113)</f>
        <v>0</v>
      </c>
      <c r="AL113" s="119" t="n">
        <f>IF(ISERROR('Performance vs Market'!$AF113+'Performance vs Market'!$AH113+'Performance vs Market'!$AJ113), "", 'Performance vs Market'!$AF113+'Performance vs Market'!$AH113+'Performance vs Market'!$AJ113)</f>
        <v>0</v>
      </c>
    </row>
    <row r="114" ht="14.25" customHeight="1">
      <c r="A114" s="92" t="n">
        <f>Games!A114</f>
        <v>10</v>
      </c>
      <c r="B114" s="92" t="str">
        <f>IF('Prediction Log'!B133=0, "",'Prediction Log'!B133)</f>
        <v>Georgia State</v>
      </c>
      <c r="C114" s="92" t="str">
        <f>IF('Prediction Log'!C133=0, "",'Prediction Log'!C133)</f>
        <v>James Madison</v>
      </c>
      <c r="D114" s="92" t="n">
        <f>IF('Prediction Log'!D133=0, "",'Prediction Log'!D133)</f>
        <v>5.5</v>
      </c>
      <c r="E114" s="92" t="n">
        <f>IF('Prediction Log'!E133=0, "",'Prediction Log'!E133)</f>
        <v>-3.4</v>
      </c>
      <c r="F114" s="92" t="str">
        <f>IF('Prediction Log'!I133=0, "",'Prediction Log'!I133)</f>
        <v>Georgia State</v>
      </c>
      <c r="G114" s="70" t="str">
        <f>IF(ISBLANK(Games!B114), "",'Prediction Log'!$J133)</f>
        <v>James Madison</v>
      </c>
      <c r="H114" s="93" t="n">
        <f>'Prediction Log'!$K133</f>
        <v>0.521764</v>
      </c>
      <c r="I114" s="92" t="str">
        <f>IF(ISBLANK(Games!M114), "",IF(AND(Games!M114="",Games!N114=""),"",IF(ISTEXT(Games!N114), "Side",Games!M114)))</f>
        <v>Side</v>
      </c>
      <c r="J114" s="92" t="str">
        <f>IF(ISBLANK(Games!B114), "",IF(Games!K114="Y", Games!B114, Games!E114))</f>
        <v>Georgia State</v>
      </c>
      <c r="K114" s="92" t="str">
        <f>Games!I114</f>
        <v>Georgia State</v>
      </c>
      <c r="L114" s="92" t="n">
        <f>IF(ISBLANK(Games!G114), "",Games!G114)</f>
        <v>5.5</v>
      </c>
      <c r="M114" s="92"/>
      <c r="N114" s="110" t="str">
        <f>IF(ISBLANK('Performance vs Market'!$Q114), "", 1)</f>
        <v/>
      </c>
      <c r="O114" s="110" t="str">
        <f>IF(ISBLANK('Performance vs Market'!$S114), "", 1)</f>
        <v/>
      </c>
      <c r="P114" s="95"/>
      <c r="Q114" s="95"/>
      <c r="R114" s="95"/>
      <c r="S114" s="95"/>
      <c r="T114" s="95"/>
      <c r="U114" s="111" t="str">
        <f>IF(ISBLANK('Performance vs Market'!$Q114), "",N114+IF(Q114&lt;0, (N114/(Q114/-100)), N114*(Q114/100)))</f>
        <v/>
      </c>
      <c r="V114" s="112" t="str">
        <f>IFERROR(IF(ISBLANK('Performance vs Market'!$R114), "",N114+IF(R114&lt;0, (N114/(R114/-100)), N114*(R114/100))),"")</f>
        <v/>
      </c>
      <c r="W114" s="111" t="n">
        <f t="shared" si="1"/>
        <v>0</v>
      </c>
      <c r="X114" s="112" t="n">
        <f t="shared" si="2"/>
        <v>0</v>
      </c>
      <c r="Y114" s="111" t="str">
        <f>IF(ISBLANK('Performance vs Market'!$S114), "",O114+IF(S114&lt;0, (O114/(S114/-100)), O114*(S114/100)))</f>
        <v/>
      </c>
      <c r="Z114" s="111" t="n">
        <f t="shared" si="3"/>
        <v>0</v>
      </c>
      <c r="AA114" s="96" t="n">
        <f t="shared" si="4"/>
        <v>0</v>
      </c>
      <c r="AB114" s="96" t="n">
        <f t="shared" si="5"/>
        <v>0</v>
      </c>
      <c r="AC114" s="113" t="str">
        <f>IF('Prediction Log'!$W133="Y", "W", IF('Prediction Log'!$W133="N","L",""))</f>
        <v>L</v>
      </c>
      <c r="AD114" s="114" t="str">
        <f>IF('Prediction Log'!$Y133="Y", "W", IF('Prediction Log'!$Y133="N","L",""))</f>
        <v>W</v>
      </c>
      <c r="AE114" s="115" t="str">
        <f>IF(ISBLANK('Performance vs Market'!$Q114), "",IF(AC114="W", W114, IF(AC114="L",-N114, "")))</f>
        <v/>
      </c>
      <c r="AF114" s="116" t="n">
        <f>IFERROR((IF(ISERR('Performance vs Market'!$V114), "",IF(AD114="W", X114, IF(AD114="L",-N114, "")))), "")</f>
        <v>0</v>
      </c>
      <c r="AG114" s="113" t="str">
        <f>IF('Prediction Log'!$X133="Y", "W", IF('Prediction Log'!$X133="N", "L", ""))</f>
        <v>L</v>
      </c>
      <c r="AH114" s="115" t="str">
        <f>IF(ISBLANK('Performance vs Market'!$S114), "",IF(AG114="W", Z114, IF(AG114="L",-O114, "")))</f>
        <v/>
      </c>
      <c r="AI114" s="117"/>
      <c r="AJ114" s="15" t="str">
        <f t="shared" si="6"/>
        <v/>
      </c>
      <c r="AK114" s="118" t="n">
        <f>IF(ISERROR('Performance vs Market'!$AE114+'Performance vs Market'!$AH114+'Performance vs Market'!$AJ114), "", 'Performance vs Market'!$AE114+'Performance vs Market'!$AH114+'Performance vs Market'!$AJ114)</f>
        <v>0</v>
      </c>
      <c r="AL114" s="119" t="n">
        <f>IF(ISERROR('Performance vs Market'!$AF114+'Performance vs Market'!$AH114+'Performance vs Market'!$AJ114), "", 'Performance vs Market'!$AF114+'Performance vs Market'!$AH114+'Performance vs Market'!$AJ114)</f>
        <v>0</v>
      </c>
    </row>
    <row r="115" ht="14.25" customHeight="1">
      <c r="A115" s="92" t="n">
        <f>Games!A115</f>
        <v>10</v>
      </c>
      <c r="B115" s="92" t="str">
        <f>IF('Prediction Log'!B134=0, "",'Prediction Log'!B134)</f>
        <v>East Carolina</v>
      </c>
      <c r="C115" s="92" t="str">
        <f>IF('Prediction Log'!C134=0, "",'Prediction Log'!C134)</f>
        <v>Tulane</v>
      </c>
      <c r="D115" s="92" t="n">
        <f>IF('Prediction Log'!D134=0, "",'Prediction Log'!D134)</f>
        <v>17</v>
      </c>
      <c r="E115" s="92" t="n">
        <f>IF('Prediction Log'!E134=0, "",'Prediction Log'!E134)</f>
        <v>1.1</v>
      </c>
      <c r="F115" s="92" t="str">
        <f>IF('Prediction Log'!I134=0, "",'Prediction Log'!I134)</f>
        <v>Tulane</v>
      </c>
      <c r="G115" s="70" t="str">
        <f>IF(ISBLANK(Games!B115), "",'Prediction Log'!$J134)</f>
        <v>Tulane</v>
      </c>
      <c r="H115" s="93" t="n">
        <f>'Prediction Log'!$K134</f>
        <v>0.878687</v>
      </c>
      <c r="I115" s="92" t="str">
        <f>IF(ISBLANK(Games!M115), "",IF(AND(Games!M115="",Games!N115=""),"",IF(ISTEXT(Games!N115), "Side",Games!M115)))</f>
        <v>Spread</v>
      </c>
      <c r="J115" s="92" t="str">
        <f>IF(ISBLANK(Games!B115), "",IF(Games!K115="Y", Games!B115, Games!E115))</f>
        <v>East Carolina</v>
      </c>
      <c r="K115" s="92" t="str">
        <f>Games!I115</f>
        <v>Tulane</v>
      </c>
      <c r="L115" s="92" t="n">
        <f>IF(ISBLANK(Games!G115), "",Games!G115)</f>
        <v>17</v>
      </c>
      <c r="M115" s="92"/>
      <c r="N115" s="110" t="str">
        <f>IF(ISBLANK('Performance vs Market'!$Q115), "", 1)</f>
        <v/>
      </c>
      <c r="O115" s="110" t="str">
        <f>IF(ISBLANK('Performance vs Market'!$S115), "", 1)</f>
        <v/>
      </c>
      <c r="P115" s="95"/>
      <c r="Q115" s="95"/>
      <c r="R115" s="95"/>
      <c r="S115" s="95"/>
      <c r="T115" s="95"/>
      <c r="U115" s="111" t="str">
        <f>IF(ISBLANK('Performance vs Market'!$Q115), "",N115+IF(Q115&lt;0, (N115/(Q115/-100)), N115*(Q115/100)))</f>
        <v/>
      </c>
      <c r="V115" s="112" t="str">
        <f>IFERROR(IF(ISBLANK('Performance vs Market'!$R115), "",N115+IF(R115&lt;0, (N115/(R115/-100)), N115*(R115/100))),"")</f>
        <v/>
      </c>
      <c r="W115" s="111" t="n">
        <f t="shared" si="1"/>
        <v>0</v>
      </c>
      <c r="X115" s="112" t="n">
        <f t="shared" si="2"/>
        <v>0</v>
      </c>
      <c r="Y115" s="111" t="str">
        <f>IF(ISBLANK('Performance vs Market'!$S115), "",O115+IF(S115&lt;0, (O115/(S115/-100)), O115*(S115/100)))</f>
        <v/>
      </c>
      <c r="Z115" s="111" t="n">
        <f t="shared" si="3"/>
        <v>0</v>
      </c>
      <c r="AA115" s="96" t="n">
        <f t="shared" si="4"/>
        <v>0</v>
      </c>
      <c r="AB115" s="96" t="n">
        <f t="shared" si="5"/>
        <v>0</v>
      </c>
      <c r="AC115" s="113" t="str">
        <f>IF('Prediction Log'!$W134="Y", "W", IF('Prediction Log'!$W134="N","L",""))</f>
        <v>W</v>
      </c>
      <c r="AD115" s="114" t="str">
        <f>IF('Prediction Log'!$Y134="Y", "W", IF('Prediction Log'!$Y134="N","L",""))</f>
        <v>W</v>
      </c>
      <c r="AE115" s="115" t="str">
        <f>IF(ISBLANK('Performance vs Market'!$Q115), "",IF(AC115="W", W115, IF(AC115="L",-N115, "")))</f>
        <v/>
      </c>
      <c r="AF115" s="116" t="n">
        <f>IFERROR((IF(ISERR('Performance vs Market'!$V115), "",IF(AD115="W", X115, IF(AD115="L",-N115, "")))), "")</f>
        <v>0</v>
      </c>
      <c r="AG115" s="113" t="str">
        <f>IF('Prediction Log'!$X134="Y", "W", IF('Prediction Log'!$X134="N", "L", ""))</f>
        <v>W</v>
      </c>
      <c r="AH115" s="115" t="str">
        <f>IF(ISBLANK('Performance vs Market'!$S115), "",IF(AG115="W", Z115, IF(AG115="L",-O115, "")))</f>
        <v/>
      </c>
      <c r="AI115" s="117"/>
      <c r="AJ115" s="15" t="str">
        <f t="shared" si="6"/>
        <v/>
      </c>
      <c r="AK115" s="118" t="n">
        <f>IF(ISERROR('Performance vs Market'!$AE115+'Performance vs Market'!$AH115+'Performance vs Market'!$AJ115), "", 'Performance vs Market'!$AE115+'Performance vs Market'!$AH115+'Performance vs Market'!$AJ115)</f>
        <v>0</v>
      </c>
      <c r="AL115" s="119" t="n">
        <f>IF(ISERROR('Performance vs Market'!$AF115+'Performance vs Market'!$AH115+'Performance vs Market'!$AJ115), "", 'Performance vs Market'!$AF115+'Performance vs Market'!$AH115+'Performance vs Market'!$AJ115)</f>
        <v>0</v>
      </c>
    </row>
    <row r="116" ht="14.25" customHeight="1">
      <c r="A116" s="92" t="n">
        <f>Games!A116</f>
        <v>10</v>
      </c>
      <c r="B116" s="92" t="str">
        <f>IF('Prediction Log'!B135=0, "",'Prediction Log'!B135)</f>
        <v>Old Dominion</v>
      </c>
      <c r="C116" s="92" t="str">
        <f>IF('Prediction Log'!C135=0, "",'Prediction Log'!C135)</f>
        <v>Coastal Carolina</v>
      </c>
      <c r="D116" s="92" t="n">
        <f>IF('Prediction Log'!D135=0, "",'Prediction Log'!D135)</f>
        <v>-1</v>
      </c>
      <c r="E116" s="92" t="n">
        <f>IF('Prediction Log'!E135=0, "",'Prediction Log'!E135)</f>
        <v>12.1</v>
      </c>
      <c r="F116" s="92" t="str">
        <f>IF('Prediction Log'!I135=0, "",'Prediction Log'!I135)</f>
        <v>Coastal Carolina</v>
      </c>
      <c r="G116" s="70" t="str">
        <f>IF(ISBLANK(Games!B116), "",'Prediction Log'!$J135)</f>
        <v>Coastal Carolina</v>
      </c>
      <c r="H116" s="93" t="n">
        <f>'Prediction Log'!$K135</f>
        <v>0.61135</v>
      </c>
      <c r="I116" s="92" t="str">
        <f>IF(ISBLANK(Games!M116), "",IF(AND(Games!M116="",Games!N116=""),"",IF(ISTEXT(Games!N116), "Side",Games!M116)))</f>
        <v>Side</v>
      </c>
      <c r="J116" s="92" t="str">
        <f>IF(ISBLANK(Games!B116), "",IF(Games!K116="Y", Games!B116, Games!E116))</f>
        <v>Coastal Carolina</v>
      </c>
      <c r="K116" s="92" t="str">
        <f>Games!I116</f>
        <v>Coastal Carolina</v>
      </c>
      <c r="L116" s="92" t="n">
        <f>IF(ISBLANK(Games!G116), "",Games!G116)</f>
        <v>-1</v>
      </c>
      <c r="M116" s="92"/>
      <c r="N116" s="110" t="str">
        <f>IF(ISBLANK('Performance vs Market'!$Q116), "", 1)</f>
        <v/>
      </c>
      <c r="O116" s="110" t="str">
        <f>IF(ISBLANK('Performance vs Market'!$S116), "", 1)</f>
        <v/>
      </c>
      <c r="P116" s="95"/>
      <c r="Q116" s="95"/>
      <c r="R116" s="95"/>
      <c r="S116" s="95"/>
      <c r="T116" s="95"/>
      <c r="U116" s="111" t="str">
        <f>IF(ISBLANK('Performance vs Market'!$Q116), "",N116+IF(Q116&lt;0, (N116/(Q116/-100)), N116*(Q116/100)))</f>
        <v/>
      </c>
      <c r="V116" s="112" t="str">
        <f>IFERROR(IF(ISBLANK('Performance vs Market'!$R116), "",N116+IF(R116&lt;0, (N116/(R116/-100)), N116*(R116/100))),"")</f>
        <v/>
      </c>
      <c r="W116" s="111" t="n">
        <f t="shared" si="1"/>
        <v>0</v>
      </c>
      <c r="X116" s="112" t="n">
        <f t="shared" si="2"/>
        <v>0</v>
      </c>
      <c r="Y116" s="111" t="str">
        <f>IF(ISBLANK('Performance vs Market'!$S116), "",O116+IF(S116&lt;0, (O116/(S116/-100)), O116*(S116/100)))</f>
        <v/>
      </c>
      <c r="Z116" s="111" t="n">
        <f t="shared" si="3"/>
        <v>0</v>
      </c>
      <c r="AA116" s="96" t="n">
        <f t="shared" si="4"/>
        <v>0</v>
      </c>
      <c r="AB116" s="96" t="n">
        <f t="shared" si="5"/>
        <v>0</v>
      </c>
      <c r="AC116" s="113" t="str">
        <f>IF('Prediction Log'!$W135="Y", "W", IF('Prediction Log'!$W135="N","L",""))</f>
        <v>W</v>
      </c>
      <c r="AD116" s="114" t="str">
        <f>IF('Prediction Log'!$Y135="Y", "W", IF('Prediction Log'!$Y135="N","L",""))</f>
        <v>W</v>
      </c>
      <c r="AE116" s="115" t="str">
        <f>IF(ISBLANK('Performance vs Market'!$Q116), "",IF(AC116="W", W116, IF(AC116="L",-N116, "")))</f>
        <v/>
      </c>
      <c r="AF116" s="116" t="n">
        <f>IFERROR((IF(ISERR('Performance vs Market'!$V116), "",IF(AD116="W", X116, IF(AD116="L",-N116, "")))), "")</f>
        <v>0</v>
      </c>
      <c r="AG116" s="113" t="str">
        <f>IF('Prediction Log'!$X135="Y", "W", IF('Prediction Log'!$X135="N", "L", ""))</f>
        <v>W</v>
      </c>
      <c r="AH116" s="115" t="str">
        <f>IF(ISBLANK('Performance vs Market'!$S116), "",IF(AG116="W", Z116, IF(AG116="L",-O116, "")))</f>
        <v/>
      </c>
      <c r="AI116" s="117"/>
      <c r="AJ116" s="15" t="str">
        <f t="shared" si="6"/>
        <v/>
      </c>
      <c r="AK116" s="118" t="n">
        <f>IF(ISERROR('Performance vs Market'!$AE116+'Performance vs Market'!$AH116+'Performance vs Market'!$AJ116), "", 'Performance vs Market'!$AE116+'Performance vs Market'!$AH116+'Performance vs Market'!$AJ116)</f>
        <v>0</v>
      </c>
      <c r="AL116" s="119" t="n">
        <f>IF(ISERROR('Performance vs Market'!$AF116+'Performance vs Market'!$AH116+'Performance vs Market'!$AJ116), "", 'Performance vs Market'!$AF116+'Performance vs Market'!$AH116+'Performance vs Market'!$AJ116)</f>
        <v>0</v>
      </c>
    </row>
    <row r="117" ht="14.25" customHeight="1">
      <c r="A117" s="92" t="n">
        <f>Games!A117</f>
        <v>10</v>
      </c>
      <c r="B117" s="92" t="str">
        <f>IF('Prediction Log'!B136=0, "",'Prediction Log'!B136)</f>
        <v>Georgia</v>
      </c>
      <c r="C117" s="92" t="str">
        <f>IF('Prediction Log'!C136=0, "",'Prediction Log'!C136)</f>
        <v>Missouri</v>
      </c>
      <c r="D117" s="92" t="n">
        <f>IF('Prediction Log'!D136=0, "",'Prediction Log'!D136)</f>
        <v>15</v>
      </c>
      <c r="E117" s="92" t="n">
        <f>IF('Prediction Log'!E136=0, "",'Prediction Log'!E136)</f>
        <v>-52.9</v>
      </c>
      <c r="F117" s="92" t="str">
        <f>IF('Prediction Log'!I136=0, "",'Prediction Log'!I136)</f>
        <v>Georgia</v>
      </c>
      <c r="G117" s="70" t="str">
        <f>IF(ISBLANK(Games!B117), "",'Prediction Log'!$J136)</f>
        <v>Georgia</v>
      </c>
      <c r="H117" s="93" t="n">
        <f>'Prediction Log'!$K136</f>
        <v>0.999643</v>
      </c>
      <c r="I117" s="92" t="str">
        <f>IF(ISBLANK(Games!M117), "",IF(AND(Games!M117="",Games!N117=""),"",IF(ISTEXT(Games!N117), "Side",Games!M117)))</f>
        <v>Spread</v>
      </c>
      <c r="J117" s="92" t="str">
        <f>IF(ISBLANK(Games!B117), "",IF(Games!K117="Y", Games!B117, Games!E117))</f>
        <v>Georgia</v>
      </c>
      <c r="K117" s="92" t="str">
        <f>Games!I117</f>
        <v>Georgia</v>
      </c>
      <c r="L117" s="92" t="n">
        <f>IF(ISBLANK(Games!G117), "",Games!G117)</f>
        <v>15</v>
      </c>
      <c r="M117" s="92"/>
      <c r="N117" s="110" t="str">
        <f>IF(ISBLANK('Performance vs Market'!$Q117), "", 1)</f>
        <v/>
      </c>
      <c r="O117" s="110" t="str">
        <f>IF(ISBLANK('Performance vs Market'!$S117), "", 1)</f>
        <v/>
      </c>
      <c r="P117" s="95"/>
      <c r="Q117" s="95"/>
      <c r="R117" s="95"/>
      <c r="S117" s="95"/>
      <c r="T117" s="95"/>
      <c r="U117" s="111" t="str">
        <f>IF(ISBLANK('Performance vs Market'!$Q117), "",N117+IF(Q117&lt;0, (N117/(Q117/-100)), N117*(Q117/100)))</f>
        <v/>
      </c>
      <c r="V117" s="112" t="str">
        <f>IFERROR(IF(ISBLANK('Performance vs Market'!$R117), "",N117+IF(R117&lt;0, (N117/(R117/-100)), N117*(R117/100))),"")</f>
        <v/>
      </c>
      <c r="W117" s="111" t="n">
        <f t="shared" si="1"/>
        <v>0</v>
      </c>
      <c r="X117" s="112" t="n">
        <f t="shared" si="2"/>
        <v>0</v>
      </c>
      <c r="Y117" s="111" t="str">
        <f>IF(ISBLANK('Performance vs Market'!$S117), "",O117+IF(S117&lt;0, (O117/(S117/-100)), O117*(S117/100)))</f>
        <v/>
      </c>
      <c r="Z117" s="111" t="n">
        <f t="shared" si="3"/>
        <v>0</v>
      </c>
      <c r="AA117" s="96" t="n">
        <f t="shared" si="4"/>
        <v>0</v>
      </c>
      <c r="AB117" s="96" t="n">
        <f t="shared" si="5"/>
        <v>0</v>
      </c>
      <c r="AC117" s="113" t="str">
        <f>IF('Prediction Log'!$W136="Y", "W", IF('Prediction Log'!$W136="N","L",""))</f>
        <v>W</v>
      </c>
      <c r="AD117" s="114" t="str">
        <f>IF('Prediction Log'!$Y136="Y", "W", IF('Prediction Log'!$Y136="N","L",""))</f>
        <v>W</v>
      </c>
      <c r="AE117" s="115" t="str">
        <f>IF(ISBLANK('Performance vs Market'!$Q117), "",IF(AC117="W", W117, IF(AC117="L",-N117, "")))</f>
        <v/>
      </c>
      <c r="AF117" s="116" t="n">
        <f>IFERROR((IF(ISERR('Performance vs Market'!$V117), "",IF(AD117="W", X117, IF(AD117="L",-N117, "")))), "")</f>
        <v>0</v>
      </c>
      <c r="AG117" s="113" t="str">
        <f>IF('Prediction Log'!$X136="Y", "W", IF('Prediction Log'!$X136="N", "L", ""))</f>
        <v>W</v>
      </c>
      <c r="AH117" s="115" t="str">
        <f>IF(ISBLANK('Performance vs Market'!$S117), "",IF(AG117="W", Z117, IF(AG117="L",-O117, "")))</f>
        <v/>
      </c>
      <c r="AI117" s="117"/>
      <c r="AJ117" s="15" t="str">
        <f t="shared" si="6"/>
        <v/>
      </c>
      <c r="AK117" s="118" t="n">
        <f>IF(ISERROR('Performance vs Market'!$AE117+'Performance vs Market'!$AH117+'Performance vs Market'!$AJ117), "", 'Performance vs Market'!$AE117+'Performance vs Market'!$AH117+'Performance vs Market'!$AJ117)</f>
        <v>0</v>
      </c>
      <c r="AL117" s="119" t="n">
        <f>IF(ISERROR('Performance vs Market'!$AF117+'Performance vs Market'!$AH117+'Performance vs Market'!$AJ117), "", 'Performance vs Market'!$AF117+'Performance vs Market'!$AH117+'Performance vs Market'!$AJ117)</f>
        <v>0</v>
      </c>
    </row>
    <row r="118" ht="14.25" customHeight="1">
      <c r="A118" s="92" t="n">
        <f>Games!A118</f>
        <v>10</v>
      </c>
      <c r="B118" s="92" t="str">
        <f>IF('Prediction Log'!B137=0, "",'Prediction Log'!B137)</f>
        <v>Louisville</v>
      </c>
      <c r="C118" s="92" t="str">
        <f>IF('Prediction Log'!C137=0, "",'Prediction Log'!C137)</f>
        <v>Virginia Tech</v>
      </c>
      <c r="D118" s="92" t="n">
        <f>IF('Prediction Log'!D137=0, "",'Prediction Log'!D137)</f>
        <v>-9.5</v>
      </c>
      <c r="E118" s="92" t="n">
        <f>IF('Prediction Log'!E137=0, "",'Prediction Log'!E137)</f>
        <v>-11.4</v>
      </c>
      <c r="F118" s="92" t="str">
        <f>IF('Prediction Log'!I137=0, "",'Prediction Log'!I137)</f>
        <v>Louisville</v>
      </c>
      <c r="G118" s="70" t="str">
        <f>IF(ISBLANK(Games!B118), "",'Prediction Log'!$J137)</f>
        <v>Louisville</v>
      </c>
      <c r="H118" s="93" t="n">
        <f>'Prediction Log'!$K137</f>
        <v>0.916901</v>
      </c>
      <c r="I118" s="92" t="str">
        <f>IF(ISBLANK(Games!M118), "",IF(AND(Games!M118="",Games!N118=""),"",IF(ISTEXT(Games!N118), "Side",Games!M118)))</f>
        <v/>
      </c>
      <c r="J118" s="92" t="str">
        <f>IF(ISBLANK(Games!B118), "",IF(Games!K118="Y", Games!B118, Games!E118))</f>
        <v>Louisville</v>
      </c>
      <c r="K118" s="92" t="str">
        <f>Games!I118</f>
        <v>Louisville</v>
      </c>
      <c r="L118" s="92" t="n">
        <f>IF(ISBLANK(Games!G118), "",Games!G118)</f>
        <v>-9.5</v>
      </c>
      <c r="M118" s="92"/>
      <c r="N118" s="110" t="str">
        <f>IF(ISBLANK('Performance vs Market'!$Q118), "", 1)</f>
        <v/>
      </c>
      <c r="O118" s="110" t="str">
        <f>IF(ISBLANK('Performance vs Market'!$S118), "", 1)</f>
        <v/>
      </c>
      <c r="P118" s="95"/>
      <c r="Q118" s="95"/>
      <c r="R118" s="95"/>
      <c r="S118" s="95"/>
      <c r="T118" s="95"/>
      <c r="U118" s="111" t="str">
        <f>IF(ISBLANK('Performance vs Market'!$Q118), "",N118+IF(Q118&lt;0, (N118/(Q118/-100)), N118*(Q118/100)))</f>
        <v/>
      </c>
      <c r="V118" s="112" t="str">
        <f>IFERROR(IF(ISBLANK('Performance vs Market'!$R118), "",N118+IF(R118&lt;0, (N118/(R118/-100)), N118*(R118/100))),"")</f>
        <v/>
      </c>
      <c r="W118" s="111" t="n">
        <f t="shared" si="1"/>
        <v>0</v>
      </c>
      <c r="X118" s="112" t="n">
        <f t="shared" si="2"/>
        <v>0</v>
      </c>
      <c r="Y118" s="111" t="str">
        <f>IF(ISBLANK('Performance vs Market'!$S118), "",O118+IF(S118&lt;0, (O118/(S118/-100)), O118*(S118/100)))</f>
        <v/>
      </c>
      <c r="Z118" s="111" t="n">
        <f t="shared" si="3"/>
        <v>0</v>
      </c>
      <c r="AA118" s="96" t="n">
        <f t="shared" si="4"/>
        <v>0</v>
      </c>
      <c r="AB118" s="96" t="n">
        <f t="shared" si="5"/>
        <v>0</v>
      </c>
      <c r="AC118" s="113" t="str">
        <f>IF('Prediction Log'!$W137="Y", "W", IF('Prediction Log'!$W137="N","L",""))</f>
        <v>W</v>
      </c>
      <c r="AD118" s="114" t="str">
        <f>IF('Prediction Log'!$Y137="Y", "W", IF('Prediction Log'!$Y137="N","L",""))</f>
        <v>W</v>
      </c>
      <c r="AE118" s="115" t="str">
        <f>IF(ISBLANK('Performance vs Market'!$Q118), "",IF(AC118="W", W118, IF(AC118="L",-N118, "")))</f>
        <v/>
      </c>
      <c r="AF118" s="116" t="n">
        <f>IFERROR((IF(ISERR('Performance vs Market'!$V118), "",IF(AD118="W", X118, IF(AD118="L",-N118, "")))), "")</f>
        <v>0</v>
      </c>
      <c r="AG118" s="113" t="str">
        <f>IF('Prediction Log'!$X137="Y", "W", IF('Prediction Log'!$X137="N", "L", ""))</f>
        <v>W</v>
      </c>
      <c r="AH118" s="115" t="str">
        <f>IF(ISBLANK('Performance vs Market'!$S118), "",IF(AG118="W", Z118, IF(AG118="L",-O118, "")))</f>
        <v/>
      </c>
      <c r="AI118" s="117"/>
      <c r="AJ118" s="15" t="str">
        <f t="shared" si="6"/>
        <v/>
      </c>
      <c r="AK118" s="118" t="n">
        <f>IF(ISERROR('Performance vs Market'!$AE118+'Performance vs Market'!$AH118+'Performance vs Market'!$AJ118), "", 'Performance vs Market'!$AE118+'Performance vs Market'!$AH118+'Performance vs Market'!$AJ118)</f>
        <v>0</v>
      </c>
      <c r="AL118" s="119" t="n">
        <f>IF(ISERROR('Performance vs Market'!$AF118+'Performance vs Market'!$AH118+'Performance vs Market'!$AJ118), "", 'Performance vs Market'!$AF118+'Performance vs Market'!$AH118+'Performance vs Market'!$AJ118)</f>
        <v>0</v>
      </c>
    </row>
    <row r="119" ht="14.25" customHeight="1">
      <c r="A119" s="92" t="n">
        <f>Games!A119</f>
        <v>10</v>
      </c>
      <c r="B119" s="92" t="str">
        <f>IF('Prediction Log'!B138=0, "",'Prediction Log'!B138)</f>
        <v>Baylor</v>
      </c>
      <c r="C119" s="92" t="str">
        <f>IF('Prediction Log'!C138=0, "",'Prediction Log'!C138)</f>
        <v>Houston</v>
      </c>
      <c r="D119" s="92" t="n">
        <f>IF('Prediction Log'!D138=0, "",'Prediction Log'!D138)</f>
        <v>-3.5</v>
      </c>
      <c r="E119" s="92" t="n">
        <f>IF('Prediction Log'!E138=0, "",'Prediction Log'!E138)</f>
        <v>4.7</v>
      </c>
      <c r="F119" s="92" t="str">
        <f>IF('Prediction Log'!I138=0, "",'Prediction Log'!I138)</f>
        <v>Houston</v>
      </c>
      <c r="G119" s="70" t="str">
        <f>IF(ISBLANK(Games!B119), "",'Prediction Log'!$J138)</f>
        <v>Baylor</v>
      </c>
      <c r="H119" s="93" t="n">
        <f>'Prediction Log'!$K138</f>
        <v>0.520299</v>
      </c>
      <c r="I119" s="92" t="str">
        <f>IF(ISBLANK(Games!M119), "",IF(AND(Games!M119="",Games!N119=""),"",IF(ISTEXT(Games!N119), "Side",Games!M119)))</f>
        <v>Side</v>
      </c>
      <c r="J119" s="92" t="str">
        <f>IF(ISBLANK(Games!B119), "",IF(Games!K119="Y", Games!B119, Games!E119))</f>
        <v>Houston</v>
      </c>
      <c r="K119" s="92" t="str">
        <f>Games!I119</f>
        <v>Houston</v>
      </c>
      <c r="L119" s="92" t="n">
        <f>IF(ISBLANK(Games!G119), "",Games!G119)</f>
        <v>-3.5</v>
      </c>
      <c r="M119" s="92"/>
      <c r="N119" s="110" t="str">
        <f>IF(ISBLANK('Performance vs Market'!$Q119), "", 1)</f>
        <v/>
      </c>
      <c r="O119" s="110" t="str">
        <f>IF(ISBLANK('Performance vs Market'!$S119), "", 1)</f>
        <v/>
      </c>
      <c r="P119" s="95"/>
      <c r="Q119" s="95"/>
      <c r="R119" s="95"/>
      <c r="S119" s="95"/>
      <c r="T119" s="95"/>
      <c r="U119" s="111" t="str">
        <f>IF(ISBLANK('Performance vs Market'!$Q119), "",N119+IF(Q119&lt;0, (N119/(Q119/-100)), N119*(Q119/100)))</f>
        <v/>
      </c>
      <c r="V119" s="112" t="str">
        <f>IFERROR(IF(ISBLANK('Performance vs Market'!$R119), "",N119+IF(R119&lt;0, (N119/(R119/-100)), N119*(R119/100))),"")</f>
        <v/>
      </c>
      <c r="W119" s="111" t="n">
        <f t="shared" si="1"/>
        <v>0</v>
      </c>
      <c r="X119" s="112" t="n">
        <f t="shared" si="2"/>
        <v>0</v>
      </c>
      <c r="Y119" s="111" t="str">
        <f>IF(ISBLANK('Performance vs Market'!$S119), "",O119+IF(S119&lt;0, (O119/(S119/-100)), O119*(S119/100)))</f>
        <v/>
      </c>
      <c r="Z119" s="111" t="n">
        <f t="shared" si="3"/>
        <v>0</v>
      </c>
      <c r="AA119" s="96" t="n">
        <f t="shared" si="4"/>
        <v>0</v>
      </c>
      <c r="AB119" s="96" t="n">
        <f t="shared" si="5"/>
        <v>0</v>
      </c>
      <c r="AC119" s="113" t="str">
        <f>IF('Prediction Log'!$W138="Y", "W", IF('Prediction Log'!$W138="N","L",""))</f>
        <v>W</v>
      </c>
      <c r="AD119" s="114" t="str">
        <f>IF('Prediction Log'!$Y138="Y", "W", IF('Prediction Log'!$Y138="N","L",""))</f>
        <v>L</v>
      </c>
      <c r="AE119" s="115" t="str">
        <f>IF(ISBLANK('Performance vs Market'!$Q119), "",IF(AC119="W", W119, IF(AC119="L",-N119, "")))</f>
        <v/>
      </c>
      <c r="AF119" s="116" t="n">
        <f>IFERROR((IF(ISERR('Performance vs Market'!$V119), "",IF(AD119="W", X119, IF(AD119="L",-N119, "")))), "")</f>
        <v>0</v>
      </c>
      <c r="AG119" s="113" t="str">
        <f>IF('Prediction Log'!$X138="Y", "W", IF('Prediction Log'!$X138="N", "L", ""))</f>
        <v>W</v>
      </c>
      <c r="AH119" s="115" t="str">
        <f>IF(ISBLANK('Performance vs Market'!$S119), "",IF(AG119="W", Z119, IF(AG119="L",-O119, "")))</f>
        <v/>
      </c>
      <c r="AI119" s="117"/>
      <c r="AJ119" s="15" t="str">
        <f t="shared" si="6"/>
        <v/>
      </c>
      <c r="AK119" s="118" t="n">
        <f>IF(ISERROR('Performance vs Market'!$AE119+'Performance vs Market'!$AH119+'Performance vs Market'!$AJ119), "", 'Performance vs Market'!$AE119+'Performance vs Market'!$AH119+'Performance vs Market'!$AJ119)</f>
        <v>0</v>
      </c>
      <c r="AL119" s="119" t="n">
        <f>IF(ISERROR('Performance vs Market'!$AF119+'Performance vs Market'!$AH119+'Performance vs Market'!$AJ119), "", 'Performance vs Market'!$AF119+'Performance vs Market'!$AH119+'Performance vs Market'!$AJ119)</f>
        <v>0</v>
      </c>
    </row>
    <row r="120" ht="14.25" customHeight="1">
      <c r="A120" s="92" t="n">
        <f>Games!A120</f>
        <v>10</v>
      </c>
      <c r="B120" s="92" t="str">
        <f>IF('Prediction Log'!B139=0, "",'Prediction Log'!B139)</f>
        <v>Pittsburgh</v>
      </c>
      <c r="C120" s="92" t="str">
        <f>IF('Prediction Log'!C139=0, "",'Prediction Log'!C139)</f>
        <v>Florida State</v>
      </c>
      <c r="D120" s="92" t="n">
        <f>IF('Prediction Log'!D139=0, "",'Prediction Log'!D139)</f>
        <v>21.5</v>
      </c>
      <c r="E120" s="92" t="n">
        <f>IF('Prediction Log'!E139=0, "",'Prediction Log'!E139)</f>
        <v>23.3</v>
      </c>
      <c r="F120" s="92" t="str">
        <f>IF('Prediction Log'!I139=0, "",'Prediction Log'!I139)</f>
        <v>Florida State</v>
      </c>
      <c r="G120" s="70" t="str">
        <f>IF(ISBLANK(Games!B120), "",'Prediction Log'!$J139)</f>
        <v>Florida State</v>
      </c>
      <c r="H120" s="93" t="n">
        <f>'Prediction Log'!$K139</f>
        <v>0.997789</v>
      </c>
      <c r="I120" s="92" t="str">
        <f>IF(ISBLANK(Games!M120), "",IF(AND(Games!M120="",Games!N120=""),"",IF(ISTEXT(Games!N120), "Side",Games!M120)))</f>
        <v/>
      </c>
      <c r="J120" s="92" t="str">
        <f>IF(ISBLANK(Games!B120), "",IF(Games!K120="Y", Games!B120, Games!E120))</f>
        <v>Florida State</v>
      </c>
      <c r="K120" s="92" t="str">
        <f>Games!I120</f>
        <v>Florida State</v>
      </c>
      <c r="L120" s="92" t="n">
        <f>IF(ISBLANK(Games!G120), "",Games!G120)</f>
        <v>21.5</v>
      </c>
      <c r="M120" s="92"/>
      <c r="N120" s="110" t="str">
        <f>IF(ISBLANK('Performance vs Market'!$Q120), "", 1)</f>
        <v/>
      </c>
      <c r="O120" s="110" t="str">
        <f>IF(ISBLANK('Performance vs Market'!$S120), "", 1)</f>
        <v/>
      </c>
      <c r="P120" s="95"/>
      <c r="Q120" s="95"/>
      <c r="R120" s="95"/>
      <c r="S120" s="95"/>
      <c r="T120" s="95"/>
      <c r="U120" s="111" t="str">
        <f>IF(ISBLANK('Performance vs Market'!$Q120), "",N120+IF(Q120&lt;0, (N120/(Q120/-100)), N120*(Q120/100)))</f>
        <v/>
      </c>
      <c r="V120" s="112" t="str">
        <f>IFERROR(IF(ISBLANK('Performance vs Market'!$R120), "",N120+IF(R120&lt;0, (N120/(R120/-100)), N120*(R120/100))),"")</f>
        <v/>
      </c>
      <c r="W120" s="111" t="n">
        <f t="shared" si="1"/>
        <v>0</v>
      </c>
      <c r="X120" s="112" t="n">
        <f t="shared" si="2"/>
        <v>0</v>
      </c>
      <c r="Y120" s="111" t="str">
        <f>IF(ISBLANK('Performance vs Market'!$S120), "",O120+IF(S120&lt;0, (O120/(S120/-100)), O120*(S120/100)))</f>
        <v/>
      </c>
      <c r="Z120" s="111" t="n">
        <f t="shared" si="3"/>
        <v>0</v>
      </c>
      <c r="AA120" s="96" t="n">
        <f t="shared" si="4"/>
        <v>0</v>
      </c>
      <c r="AB120" s="96" t="n">
        <f t="shared" si="5"/>
        <v>0</v>
      </c>
      <c r="AC120" s="113" t="str">
        <f>IF('Prediction Log'!$W139="Y", "W", IF('Prediction Log'!$W139="N","L",""))</f>
        <v>W</v>
      </c>
      <c r="AD120" s="114" t="str">
        <f>IF('Prediction Log'!$Y139="Y", "W", IF('Prediction Log'!$Y139="N","L",""))</f>
        <v>W</v>
      </c>
      <c r="AE120" s="115" t="str">
        <f>IF(ISBLANK('Performance vs Market'!$Q120), "",IF(AC120="W", W120, IF(AC120="L",-N120, "")))</f>
        <v/>
      </c>
      <c r="AF120" s="116" t="n">
        <f>IFERROR((IF(ISERR('Performance vs Market'!$V120), "",IF(AD120="W", X120, IF(AD120="L",-N120, "")))), "")</f>
        <v>0</v>
      </c>
      <c r="AG120" s="113" t="str">
        <f>IF('Prediction Log'!$X139="Y", "W", IF('Prediction Log'!$X139="N", "L", ""))</f>
        <v>L</v>
      </c>
      <c r="AH120" s="115" t="str">
        <f>IF(ISBLANK('Performance vs Market'!$S120), "",IF(AG120="W", Z120, IF(AG120="L",-O120, "")))</f>
        <v/>
      </c>
      <c r="AI120" s="117"/>
      <c r="AJ120" s="15" t="str">
        <f t="shared" si="6"/>
        <v/>
      </c>
      <c r="AK120" s="118" t="n">
        <f>IF(ISERROR('Performance vs Market'!$AE120+'Performance vs Market'!$AH120+'Performance vs Market'!$AJ120), "", 'Performance vs Market'!$AE120+'Performance vs Market'!$AH120+'Performance vs Market'!$AJ120)</f>
        <v>0</v>
      </c>
      <c r="AL120" s="119" t="n">
        <f>IF(ISERROR('Performance vs Market'!$AF120+'Performance vs Market'!$AH120+'Performance vs Market'!$AJ120), "", 'Performance vs Market'!$AF120+'Performance vs Market'!$AH120+'Performance vs Market'!$AJ120)</f>
        <v>0</v>
      </c>
    </row>
    <row r="121" ht="14.25" customHeight="1">
      <c r="A121" s="92" t="n">
        <f>Games!A121</f>
        <v>10</v>
      </c>
      <c r="B121" s="92" t="str">
        <f>IF('Prediction Log'!B140=0, "",'Prediction Log'!B140)</f>
        <v>Minnesota</v>
      </c>
      <c r="C121" s="92" t="str">
        <f>IF('Prediction Log'!C140=0, "",'Prediction Log'!C140)</f>
        <v>Illinois</v>
      </c>
      <c r="D121" s="92" t="n">
        <f>IF('Prediction Log'!D140=0, "",'Prediction Log'!D140)</f>
        <v>-1.5</v>
      </c>
      <c r="E121" s="92" t="n">
        <f>IF('Prediction Log'!E140=0, "",'Prediction Log'!E140)</f>
        <v>-7.8</v>
      </c>
      <c r="F121" s="92" t="str">
        <f>IF('Prediction Log'!I140=0, "",'Prediction Log'!I140)</f>
        <v>Minnesota</v>
      </c>
      <c r="G121" s="70" t="str">
        <f>IF(ISBLANK(Games!B121), "",'Prediction Log'!$J140)</f>
        <v>Minnesota</v>
      </c>
      <c r="H121" s="93" t="n">
        <f>'Prediction Log'!$K140</f>
        <v>0.900534</v>
      </c>
      <c r="I121" s="92" t="str">
        <f>IF(ISBLANK(Games!M121), "",IF(AND(Games!M121="",Games!N121=""),"",IF(ISTEXT(Games!N121), "Side",Games!M121)))</f>
        <v/>
      </c>
      <c r="J121" s="92" t="str">
        <f>IF(ISBLANK(Games!B121), "",IF(Games!K121="Y", Games!B121, Games!E121))</f>
        <v>Minnesota</v>
      </c>
      <c r="K121" s="92" t="str">
        <f>Games!I121</f>
        <v>Minnesota</v>
      </c>
      <c r="L121" s="92" t="n">
        <f>IF(ISBLANK(Games!G121), "",Games!G121)</f>
        <v>-1.5</v>
      </c>
      <c r="M121" s="92"/>
      <c r="N121" s="110" t="str">
        <f>IF(ISBLANK('Performance vs Market'!$Q121), "", 1)</f>
        <v/>
      </c>
      <c r="O121" s="110" t="str">
        <f>IF(ISBLANK('Performance vs Market'!$S121), "", 1)</f>
        <v/>
      </c>
      <c r="P121" s="95"/>
      <c r="Q121" s="95"/>
      <c r="R121" s="95"/>
      <c r="S121" s="95"/>
      <c r="T121" s="95"/>
      <c r="U121" s="111" t="str">
        <f>IF(ISBLANK('Performance vs Market'!$Q121), "",N121+IF(Q121&lt;0, (N121/(Q121/-100)), N121*(Q121/100)))</f>
        <v/>
      </c>
      <c r="V121" s="112" t="str">
        <f>IFERROR(IF(ISBLANK('Performance vs Market'!$R121), "",N121+IF(R121&lt;0, (N121/(R121/-100)), N121*(R121/100))),"")</f>
        <v/>
      </c>
      <c r="W121" s="111" t="n">
        <f t="shared" si="1"/>
        <v>0</v>
      </c>
      <c r="X121" s="112" t="n">
        <f t="shared" si="2"/>
        <v>0</v>
      </c>
      <c r="Y121" s="111" t="str">
        <f>IF(ISBLANK('Performance vs Market'!$S121), "",O121+IF(S121&lt;0, (O121/(S121/-100)), O121*(S121/100)))</f>
        <v/>
      </c>
      <c r="Z121" s="111" t="n">
        <f t="shared" si="3"/>
        <v>0</v>
      </c>
      <c r="AA121" s="96" t="n">
        <f t="shared" si="4"/>
        <v>0</v>
      </c>
      <c r="AB121" s="96" t="n">
        <f t="shared" si="5"/>
        <v>0</v>
      </c>
      <c r="AC121" s="113" t="str">
        <f>IF('Prediction Log'!$W140="Y", "W", IF('Prediction Log'!$W140="N","L",""))</f>
        <v>L</v>
      </c>
      <c r="AD121" s="114" t="str">
        <f>IF('Prediction Log'!$Y140="Y", "W", IF('Prediction Log'!$Y140="N","L",""))</f>
        <v>L</v>
      </c>
      <c r="AE121" s="115" t="str">
        <f>IF(ISBLANK('Performance vs Market'!$Q121), "",IF(AC121="W", W121, IF(AC121="L",-N121, "")))</f>
        <v/>
      </c>
      <c r="AF121" s="116" t="n">
        <f>IFERROR((IF(ISERR('Performance vs Market'!$V121), "",IF(AD121="W", X121, IF(AD121="L",-N121, "")))), "")</f>
        <v>0</v>
      </c>
      <c r="AG121" s="113" t="str">
        <f>IF('Prediction Log'!$X140="Y", "W", IF('Prediction Log'!$X140="N", "L", ""))</f>
        <v>L</v>
      </c>
      <c r="AH121" s="115" t="str">
        <f>IF(ISBLANK('Performance vs Market'!$S121), "",IF(AG121="W", Z121, IF(AG121="L",-O121, "")))</f>
        <v/>
      </c>
      <c r="AI121" s="117"/>
      <c r="AJ121" s="15" t="str">
        <f t="shared" si="6"/>
        <v/>
      </c>
      <c r="AK121" s="118" t="n">
        <f>IF(ISERROR('Performance vs Market'!$AE121+'Performance vs Market'!$AH121+'Performance vs Market'!$AJ121), "", 'Performance vs Market'!$AE121+'Performance vs Market'!$AH121+'Performance vs Market'!$AJ121)</f>
        <v>0</v>
      </c>
      <c r="AL121" s="119" t="n">
        <f>IF(ISERROR('Performance vs Market'!$AF121+'Performance vs Market'!$AH121+'Performance vs Market'!$AJ121), "", 'Performance vs Market'!$AF121+'Performance vs Market'!$AH121+'Performance vs Market'!$AJ121)</f>
        <v>0</v>
      </c>
    </row>
    <row r="122" ht="14.25" customHeight="1">
      <c r="A122" s="92" t="n">
        <f>Games!A122</f>
        <v>10</v>
      </c>
      <c r="B122" s="92" t="str">
        <f>IF('Prediction Log'!B141=0, "",'Prediction Log'!B141)</f>
        <v>Cincinnati</v>
      </c>
      <c r="C122" s="92" t="str">
        <f>IF('Prediction Log'!C141=0, "",'Prediction Log'!C141)</f>
        <v>UCF</v>
      </c>
      <c r="D122" s="92" t="n">
        <f>IF('Prediction Log'!D141=0, "",'Prediction Log'!D141)</f>
        <v>3.5</v>
      </c>
      <c r="E122" s="92" t="n">
        <f>IF('Prediction Log'!E141=0, "",'Prediction Log'!E141)</f>
        <v>-0.7</v>
      </c>
      <c r="F122" s="92" t="str">
        <f>IF('Prediction Log'!I141=0, "",'Prediction Log'!I141)</f>
        <v>Cincinnati</v>
      </c>
      <c r="G122" s="70" t="str">
        <f>IF(ISBLANK(Games!B122), "",'Prediction Log'!$J141)</f>
        <v>Cincinnati</v>
      </c>
      <c r="H122" s="93" t="n">
        <f>'Prediction Log'!$K141</f>
        <v>0.708424</v>
      </c>
      <c r="I122" s="92" t="str">
        <f>IF(ISBLANK(Games!M122), "",IF(AND(Games!M122="",Games!N122=""),"",IF(ISTEXT(Games!N122), "Side",Games!M122)))</f>
        <v/>
      </c>
      <c r="J122" s="92" t="str">
        <f>IF(ISBLANK(Games!B122), "",IF(Games!K122="Y", Games!B122, Games!E122))</f>
        <v>Cincinnati</v>
      </c>
      <c r="K122" s="92" t="str">
        <f>Games!I122</f>
        <v>Cincinnati</v>
      </c>
      <c r="L122" s="92" t="n">
        <f>IF(ISBLANK(Games!G122), "",Games!G122)</f>
        <v>3.5</v>
      </c>
      <c r="M122" s="92"/>
      <c r="N122" s="110" t="str">
        <f>IF(ISBLANK('Performance vs Market'!$Q122), "", 1)</f>
        <v/>
      </c>
      <c r="O122" s="110" t="str">
        <f>IF(ISBLANK('Performance vs Market'!$S122), "", 1)</f>
        <v/>
      </c>
      <c r="P122" s="95"/>
      <c r="Q122" s="95"/>
      <c r="R122" s="95"/>
      <c r="S122" s="95"/>
      <c r="T122" s="95"/>
      <c r="U122" s="111" t="str">
        <f>IF(ISBLANK('Performance vs Market'!$Q122), "",N122+IF(Q122&lt;0, (N122/(Q122/-100)), N122*(Q122/100)))</f>
        <v/>
      </c>
      <c r="V122" s="112" t="str">
        <f>IFERROR(IF(ISBLANK('Performance vs Market'!$R122), "",N122+IF(R122&lt;0, (N122/(R122/-100)), N122*(R122/100))),"")</f>
        <v/>
      </c>
      <c r="W122" s="111" t="n">
        <f t="shared" si="1"/>
        <v>0</v>
      </c>
      <c r="X122" s="112" t="n">
        <f t="shared" si="2"/>
        <v>0</v>
      </c>
      <c r="Y122" s="111" t="str">
        <f>IF(ISBLANK('Performance vs Market'!$S122), "",O122+IF(S122&lt;0, (O122/(S122/-100)), O122*(S122/100)))</f>
        <v/>
      </c>
      <c r="Z122" s="111" t="n">
        <f t="shared" si="3"/>
        <v>0</v>
      </c>
      <c r="AA122" s="96" t="n">
        <f t="shared" si="4"/>
        <v>0</v>
      </c>
      <c r="AB122" s="96" t="n">
        <f t="shared" si="5"/>
        <v>0</v>
      </c>
      <c r="AC122" s="113" t="str">
        <f>IF('Prediction Log'!$W141="Y", "W", IF('Prediction Log'!$W141="N","L",""))</f>
        <v>L</v>
      </c>
      <c r="AD122" s="114" t="str">
        <f>IF('Prediction Log'!$Y141="Y", "W", IF('Prediction Log'!$Y141="N","L",""))</f>
        <v>L</v>
      </c>
      <c r="AE122" s="115" t="str">
        <f>IF(ISBLANK('Performance vs Market'!$Q122), "",IF(AC122="W", W122, IF(AC122="L",-N122, "")))</f>
        <v/>
      </c>
      <c r="AF122" s="116" t="n">
        <f>IFERROR((IF(ISERR('Performance vs Market'!$V122), "",IF(AD122="W", X122, IF(AD122="L",-N122, "")))), "")</f>
        <v>0</v>
      </c>
      <c r="AG122" s="113" t="str">
        <f>IF('Prediction Log'!$X141="Y", "W", IF('Prediction Log'!$X141="N", "L", ""))</f>
        <v>W</v>
      </c>
      <c r="AH122" s="115" t="str">
        <f>IF(ISBLANK('Performance vs Market'!$S122), "",IF(AG122="W", Z122, IF(AG122="L",-O122, "")))</f>
        <v/>
      </c>
      <c r="AI122" s="117"/>
      <c r="AJ122" s="15" t="str">
        <f t="shared" si="6"/>
        <v/>
      </c>
      <c r="AK122" s="118" t="n">
        <f>IF(ISERROR('Performance vs Market'!$AE122+'Performance vs Market'!$AH122+'Performance vs Market'!$AJ122), "", 'Performance vs Market'!$AE122+'Performance vs Market'!$AH122+'Performance vs Market'!$AJ122)</f>
        <v>0</v>
      </c>
      <c r="AL122" s="119" t="n">
        <f>IF(ISERROR('Performance vs Market'!$AF122+'Performance vs Market'!$AH122+'Performance vs Market'!$AJ122), "", 'Performance vs Market'!$AF122+'Performance vs Market'!$AH122+'Performance vs Market'!$AJ122)</f>
        <v>0</v>
      </c>
    </row>
    <row r="123" ht="14.25" customHeight="1">
      <c r="A123" s="92" t="n">
        <f>Games!A123</f>
        <v>10</v>
      </c>
      <c r="B123" s="92" t="str">
        <f>IF('Prediction Log'!B142=0, "",'Prediction Log'!B142)</f>
        <v>Oklahoma State</v>
      </c>
      <c r="C123" s="92" t="str">
        <f>IF('Prediction Log'!C142=0, "",'Prediction Log'!C142)</f>
        <v>Oklahoma</v>
      </c>
      <c r="D123" s="92" t="n">
        <f>IF('Prediction Log'!D142=0, "",'Prediction Log'!D142)</f>
        <v>5.5</v>
      </c>
      <c r="E123" s="92" t="n">
        <f>IF('Prediction Log'!E142=0, "",'Prediction Log'!E142)</f>
        <v>14.7</v>
      </c>
      <c r="F123" s="92" t="str">
        <f>IF('Prediction Log'!I142=0, "",'Prediction Log'!I142)</f>
        <v>Oklahoma</v>
      </c>
      <c r="G123" s="70" t="str">
        <f>IF(ISBLANK(Games!B123), "",'Prediction Log'!$J142)</f>
        <v>Oklahoma</v>
      </c>
      <c r="H123" s="93" t="n">
        <f>'Prediction Log'!$K142</f>
        <v>0.874489</v>
      </c>
      <c r="I123" s="92" t="str">
        <f>IF(ISBLANK(Games!M123), "",IF(AND(Games!M123="",Games!N123=""),"",IF(ISTEXT(Games!N123), "Side",Games!M123)))</f>
        <v/>
      </c>
      <c r="J123" s="92" t="str">
        <f>IF(ISBLANK(Games!B123), "",IF(Games!K123="Y", Games!B123, Games!E123))</f>
        <v>Oklahoma</v>
      </c>
      <c r="K123" s="92" t="str">
        <f>Games!I123</f>
        <v>Oklahoma</v>
      </c>
      <c r="L123" s="92" t="n">
        <f>IF(ISBLANK(Games!G123), "",Games!G123)</f>
        <v>5.5</v>
      </c>
      <c r="M123" s="92"/>
      <c r="N123" s="110" t="str">
        <f>IF(ISBLANK('Performance vs Market'!$Q123), "", 1)</f>
        <v/>
      </c>
      <c r="O123" s="110" t="str">
        <f>IF(ISBLANK('Performance vs Market'!$S123), "", 1)</f>
        <v/>
      </c>
      <c r="P123" s="95"/>
      <c r="Q123" s="95"/>
      <c r="R123" s="95"/>
      <c r="S123" s="95"/>
      <c r="T123" s="95"/>
      <c r="U123" s="111" t="str">
        <f>IF(ISBLANK('Performance vs Market'!$Q123), "",N123+IF(Q123&lt;0, (N123/(Q123/-100)), N123*(Q123/100)))</f>
        <v/>
      </c>
      <c r="V123" s="112" t="str">
        <f>IFERROR(IF(ISBLANK('Performance vs Market'!$R123), "",N123+IF(R123&lt;0, (N123/(R123/-100)), N123*(R123/100))),"")</f>
        <v/>
      </c>
      <c r="W123" s="111" t="n">
        <f t="shared" si="1"/>
        <v>0</v>
      </c>
      <c r="X123" s="112" t="n">
        <f t="shared" si="2"/>
        <v>0</v>
      </c>
      <c r="Y123" s="111" t="str">
        <f>IF(ISBLANK('Performance vs Market'!$S123), "",O123+IF(S123&lt;0, (O123/(S123/-100)), O123*(S123/100)))</f>
        <v/>
      </c>
      <c r="Z123" s="111" t="n">
        <f t="shared" si="3"/>
        <v>0</v>
      </c>
      <c r="AA123" s="96" t="n">
        <f t="shared" si="4"/>
        <v>0</v>
      </c>
      <c r="AB123" s="96" t="n">
        <f t="shared" si="5"/>
        <v>0</v>
      </c>
      <c r="AC123" s="113" t="str">
        <f>IF('Prediction Log'!$W142="Y", "W", IF('Prediction Log'!$W142="N","L",""))</f>
        <v>L</v>
      </c>
      <c r="AD123" s="114" t="str">
        <f>IF('Prediction Log'!$Y142="Y", "W", IF('Prediction Log'!$Y142="N","L",""))</f>
        <v>L</v>
      </c>
      <c r="AE123" s="115" t="str">
        <f>IF(ISBLANK('Performance vs Market'!$Q123), "",IF(AC123="W", W123, IF(AC123="L",-N123, "")))</f>
        <v/>
      </c>
      <c r="AF123" s="116" t="n">
        <f>IFERROR((IF(ISERR('Performance vs Market'!$V123), "",IF(AD123="W", X123, IF(AD123="L",-N123, "")))), "")</f>
        <v>0</v>
      </c>
      <c r="AG123" s="113" t="str">
        <f>IF('Prediction Log'!$X142="Y", "W", IF('Prediction Log'!$X142="N", "L", ""))</f>
        <v>L</v>
      </c>
      <c r="AH123" s="115" t="str">
        <f>IF(ISBLANK('Performance vs Market'!$S123), "",IF(AG123="W", Z123, IF(AG123="L",-O123, "")))</f>
        <v/>
      </c>
      <c r="AI123" s="117"/>
      <c r="AJ123" s="15" t="str">
        <f t="shared" si="6"/>
        <v/>
      </c>
      <c r="AK123" s="118" t="n">
        <f>IF(ISERROR('Performance vs Market'!$AE123+'Performance vs Market'!$AH123+'Performance vs Market'!$AJ123), "", 'Performance vs Market'!$AE123+'Performance vs Market'!$AH123+'Performance vs Market'!$AJ123)</f>
        <v>0</v>
      </c>
      <c r="AL123" s="119" t="n">
        <f>IF(ISERROR('Performance vs Market'!$AF123+'Performance vs Market'!$AH123+'Performance vs Market'!$AJ123), "", 'Performance vs Market'!$AF123+'Performance vs Market'!$AH123+'Performance vs Market'!$AJ123)</f>
        <v>0</v>
      </c>
    </row>
    <row r="124" ht="14.25" customHeight="1">
      <c r="A124" s="92" t="n">
        <f>Games!A124</f>
        <v>10</v>
      </c>
      <c r="B124" s="92" t="str">
        <f>IF('Prediction Log'!B143=0, "",'Prediction Log'!B143)</f>
        <v>Maryland</v>
      </c>
      <c r="C124" s="92" t="str">
        <f>IF('Prediction Log'!C143=0, "",'Prediction Log'!C143)</f>
        <v>Penn State</v>
      </c>
      <c r="D124" s="92" t="n">
        <f>IF('Prediction Log'!D143=0, "",'Prediction Log'!D143)</f>
        <v>9</v>
      </c>
      <c r="E124" s="92" t="n">
        <f>IF('Prediction Log'!E143=0, "",'Prediction Log'!E143)</f>
        <v>16.6</v>
      </c>
      <c r="F124" s="92" t="str">
        <f>IF('Prediction Log'!I143=0, "",'Prediction Log'!I143)</f>
        <v>Penn State</v>
      </c>
      <c r="G124" s="70" t="str">
        <f>IF(ISBLANK(Games!B124), "",'Prediction Log'!$J143)</f>
        <v>Penn State</v>
      </c>
      <c r="H124" s="93" t="n">
        <f>'Prediction Log'!$K143</f>
        <v>0.972554</v>
      </c>
      <c r="I124" s="92" t="str">
        <f>IF(ISBLANK(Games!M124), "",IF(AND(Games!M124="",Games!N124=""),"",IF(ISTEXT(Games!N124), "Side",Games!M124)))</f>
        <v>Spread</v>
      </c>
      <c r="J124" s="92" t="str">
        <f>IF(ISBLANK(Games!B124), "",IF(Games!K124="Y", Games!B124, Games!E124))</f>
        <v>Penn State</v>
      </c>
      <c r="K124" s="92" t="str">
        <f>Games!I124</f>
        <v>Penn State</v>
      </c>
      <c r="L124" s="92" t="n">
        <f>IF(ISBLANK(Games!G124), "",Games!G124)</f>
        <v>9</v>
      </c>
      <c r="M124" s="92"/>
      <c r="N124" s="110" t="str">
        <f>IF(ISBLANK('Performance vs Market'!$Q124), "", 1)</f>
        <v/>
      </c>
      <c r="O124" s="110" t="str">
        <f>IF(ISBLANK('Performance vs Market'!$S124), "", 1)</f>
        <v/>
      </c>
      <c r="P124" s="95"/>
      <c r="Q124" s="95"/>
      <c r="R124" s="95"/>
      <c r="S124" s="95"/>
      <c r="T124" s="95"/>
      <c r="U124" s="111" t="str">
        <f>IF(ISBLANK('Performance vs Market'!$Q124), "",N124+IF(Q124&lt;0, (N124/(Q124/-100)), N124*(Q124/100)))</f>
        <v/>
      </c>
      <c r="V124" s="112" t="str">
        <f>IFERROR(IF(ISBLANK('Performance vs Market'!$R124), "",N124+IF(R124&lt;0, (N124/(R124/-100)), N124*(R124/100))),"")</f>
        <v/>
      </c>
      <c r="W124" s="111" t="n">
        <f t="shared" si="1"/>
        <v>0</v>
      </c>
      <c r="X124" s="112" t="n">
        <f t="shared" si="2"/>
        <v>0</v>
      </c>
      <c r="Y124" s="111" t="str">
        <f>IF(ISBLANK('Performance vs Market'!$S124), "",O124+IF(S124&lt;0, (O124/(S124/-100)), O124*(S124/100)))</f>
        <v/>
      </c>
      <c r="Z124" s="111" t="n">
        <f t="shared" si="3"/>
        <v>0</v>
      </c>
      <c r="AA124" s="96" t="n">
        <f t="shared" si="4"/>
        <v>0</v>
      </c>
      <c r="AB124" s="96" t="n">
        <f t="shared" si="5"/>
        <v>0</v>
      </c>
      <c r="AC124" s="113" t="str">
        <f>IF('Prediction Log'!$W143="Y", "W", IF('Prediction Log'!$W143="N","L",""))</f>
        <v>W</v>
      </c>
      <c r="AD124" s="114" t="str">
        <f>IF('Prediction Log'!$Y143="Y", "W", IF('Prediction Log'!$Y143="N","L",""))</f>
        <v>W</v>
      </c>
      <c r="AE124" s="115" t="str">
        <f>IF(ISBLANK('Performance vs Market'!$Q124), "",IF(AC124="W", W124, IF(AC124="L",-N124, "")))</f>
        <v/>
      </c>
      <c r="AF124" s="116" t="n">
        <f>IFERROR((IF(ISERR('Performance vs Market'!$V124), "",IF(AD124="W", X124, IF(AD124="L",-N124, "")))), "")</f>
        <v>0</v>
      </c>
      <c r="AG124" s="113" t="str">
        <f>IF('Prediction Log'!$X143="Y", "W", IF('Prediction Log'!$X143="N", "L", ""))</f>
        <v>W</v>
      </c>
      <c r="AH124" s="115" t="str">
        <f>IF(ISBLANK('Performance vs Market'!$S124), "",IF(AG124="W", Z124, IF(AG124="L",-O124, "")))</f>
        <v/>
      </c>
      <c r="AI124" s="117"/>
      <c r="AJ124" s="15" t="str">
        <f t="shared" si="6"/>
        <v/>
      </c>
      <c r="AK124" s="118" t="n">
        <f>IF(ISERROR('Performance vs Market'!$AE124+'Performance vs Market'!$AH124+'Performance vs Market'!$AJ124), "", 'Performance vs Market'!$AE124+'Performance vs Market'!$AH124+'Performance vs Market'!$AJ124)</f>
        <v>0</v>
      </c>
      <c r="AL124" s="119" t="n">
        <f>IF(ISERROR('Performance vs Market'!$AF124+'Performance vs Market'!$AH124+'Performance vs Market'!$AJ124), "", 'Performance vs Market'!$AF124+'Performance vs Market'!$AH124+'Performance vs Market'!$AJ124)</f>
        <v>0</v>
      </c>
    </row>
    <row r="125" ht="14.25" customHeight="1">
      <c r="A125" s="92" t="n">
        <f>Games!A125</f>
        <v>10</v>
      </c>
      <c r="B125" s="92" t="str">
        <f>IF('Prediction Log'!B144=0, "",'Prediction Log'!B144)</f>
        <v>Northwestern</v>
      </c>
      <c r="C125" s="92" t="str">
        <f>IF('Prediction Log'!C144=0, "",'Prediction Log'!C144)</f>
        <v>Iowa</v>
      </c>
      <c r="D125" s="92" t="n">
        <f>IF('Prediction Log'!D144=0, "",'Prediction Log'!D144)</f>
        <v>5.5</v>
      </c>
      <c r="E125" s="92" t="n">
        <f>IF('Prediction Log'!E144=0, "",'Prediction Log'!E144)</f>
        <v>13.3</v>
      </c>
      <c r="F125" s="92" t="str">
        <f>IF('Prediction Log'!I144=0, "",'Prediction Log'!I144)</f>
        <v>Iowa</v>
      </c>
      <c r="G125" s="70" t="str">
        <f>IF(ISBLANK(Games!B125), "",'Prediction Log'!$J144)</f>
        <v>Iowa</v>
      </c>
      <c r="H125" s="93" t="n">
        <f>'Prediction Log'!$K144</f>
        <v>0.77364</v>
      </c>
      <c r="I125" s="92" t="str">
        <f>IF(ISBLANK(Games!M125), "",IF(AND(Games!M125="",Games!N125=""),"",IF(ISTEXT(Games!N125), "Side",Games!M125)))</f>
        <v/>
      </c>
      <c r="J125" s="92" t="str">
        <f>IF(ISBLANK(Games!B125), "",IF(Games!K125="Y", Games!B125, Games!E125))</f>
        <v>Iowa</v>
      </c>
      <c r="K125" s="92" t="str">
        <f>Games!I125</f>
        <v>Iowa</v>
      </c>
      <c r="L125" s="92" t="n">
        <f>IF(ISBLANK(Games!G125), "",Games!G125)</f>
        <v>5.5</v>
      </c>
      <c r="M125" s="92"/>
      <c r="N125" s="110" t="str">
        <f>IF(ISBLANK('Performance vs Market'!$Q125), "", 1)</f>
        <v/>
      </c>
      <c r="O125" s="110" t="str">
        <f>IF(ISBLANK('Performance vs Market'!$S125), "", 1)</f>
        <v/>
      </c>
      <c r="P125" s="95"/>
      <c r="Q125" s="95"/>
      <c r="R125" s="95"/>
      <c r="S125" s="95"/>
      <c r="T125" s="95"/>
      <c r="U125" s="111" t="str">
        <f>IF(ISBLANK('Performance vs Market'!$Q125), "",N125+IF(Q125&lt;0, (N125/(Q125/-100)), N125*(Q125/100)))</f>
        <v/>
      </c>
      <c r="V125" s="112" t="str">
        <f>IFERROR(IF(ISBLANK('Performance vs Market'!$R125), "",N125+IF(R125&lt;0, (N125/(R125/-100)), N125*(R125/100))),"")</f>
        <v/>
      </c>
      <c r="W125" s="111" t="n">
        <f t="shared" si="1"/>
        <v>0</v>
      </c>
      <c r="X125" s="112" t="n">
        <f t="shared" si="2"/>
        <v>0</v>
      </c>
      <c r="Y125" s="111" t="str">
        <f>IF(ISBLANK('Performance vs Market'!$S125), "",O125+IF(S125&lt;0, (O125/(S125/-100)), O125*(S125/100)))</f>
        <v/>
      </c>
      <c r="Z125" s="111" t="n">
        <f t="shared" si="3"/>
        <v>0</v>
      </c>
      <c r="AA125" s="96" t="n">
        <f t="shared" si="4"/>
        <v>0</v>
      </c>
      <c r="AB125" s="96" t="n">
        <f t="shared" si="5"/>
        <v>0</v>
      </c>
      <c r="AC125" s="113" t="str">
        <f>IF('Prediction Log'!$W144="Y", "W", IF('Prediction Log'!$W144="N","L",""))</f>
        <v>W</v>
      </c>
      <c r="AD125" s="114" t="str">
        <f>IF('Prediction Log'!$Y144="Y", "W", IF('Prediction Log'!$Y144="N","L",""))</f>
        <v>W</v>
      </c>
      <c r="AE125" s="115" t="str">
        <f>IF(ISBLANK('Performance vs Market'!$Q125), "",IF(AC125="W", W125, IF(AC125="L",-N125, "")))</f>
        <v/>
      </c>
      <c r="AF125" s="116" t="n">
        <f>IFERROR((IF(ISERR('Performance vs Market'!$V125), "",IF(AD125="W", X125, IF(AD125="L",-N125, "")))), "")</f>
        <v>0</v>
      </c>
      <c r="AG125" s="113" t="str">
        <f>IF('Prediction Log'!$X144="Y", "W", IF('Prediction Log'!$X144="N", "L", ""))</f>
        <v>L</v>
      </c>
      <c r="AH125" s="115" t="str">
        <f>IF(ISBLANK('Performance vs Market'!$S125), "",IF(AG125="W", Z125, IF(AG125="L",-O125, "")))</f>
        <v/>
      </c>
      <c r="AI125" s="117"/>
      <c r="AJ125" s="15" t="str">
        <f t="shared" si="6"/>
        <v/>
      </c>
      <c r="AK125" s="118" t="n">
        <f>IF(ISERROR('Performance vs Market'!$AE125+'Performance vs Market'!$AH125+'Performance vs Market'!$AJ125), "", 'Performance vs Market'!$AE125+'Performance vs Market'!$AH125+'Performance vs Market'!$AJ125)</f>
        <v>0</v>
      </c>
      <c r="AL125" s="119" t="n">
        <f>IF(ISERROR('Performance vs Market'!$AF125+'Performance vs Market'!$AH125+'Performance vs Market'!$AJ125), "", 'Performance vs Market'!$AF125+'Performance vs Market'!$AH125+'Performance vs Market'!$AJ125)</f>
        <v>0</v>
      </c>
    </row>
    <row r="126" ht="14.25" customHeight="1">
      <c r="A126" s="92" t="n">
        <f>Games!A126</f>
        <v>10</v>
      </c>
      <c r="B126" s="92" t="str">
        <f>IF('Prediction Log'!B145=0, "",'Prediction Log'!B145)</f>
        <v>Nevada</v>
      </c>
      <c r="C126" s="92" t="str">
        <f>IF('Prediction Log'!C145=0, "",'Prediction Log'!C145)</f>
        <v>Hawai'i</v>
      </c>
      <c r="D126" s="92" t="n">
        <f>IF('Prediction Log'!D145=0, "",'Prediction Log'!D145)</f>
        <v>-3.5</v>
      </c>
      <c r="E126" s="92" t="n">
        <f>IF('Prediction Log'!E145=0, "",'Prediction Log'!E145)</f>
        <v>-13</v>
      </c>
      <c r="F126" s="92" t="str">
        <f>IF('Prediction Log'!I145=0, "",'Prediction Log'!I145)</f>
        <v>Nevada</v>
      </c>
      <c r="G126" s="70" t="str">
        <f>IF(ISBLANK(Games!B126), "",'Prediction Log'!$J145)</f>
        <v>Nevada</v>
      </c>
      <c r="H126" s="93" t="n">
        <f>'Prediction Log'!$K145</f>
        <v>0.96417</v>
      </c>
      <c r="I126" s="92" t="str">
        <f>IF(ISBLANK(Games!M126), "",IF(AND(Games!M126="",Games!N126=""),"",IF(ISTEXT(Games!N126), "Side",Games!M126)))</f>
        <v/>
      </c>
      <c r="J126" s="92" t="str">
        <f>IF(ISBLANK(Games!B126), "",IF(Games!K126="Y", Games!B126, Games!E126))</f>
        <v>Nevada</v>
      </c>
      <c r="K126" s="92" t="str">
        <f>Games!I126</f>
        <v>Nevada</v>
      </c>
      <c r="L126" s="92" t="n">
        <f>IF(ISBLANK(Games!G126), "",Games!G126)</f>
        <v>-3.5</v>
      </c>
      <c r="M126" s="92"/>
      <c r="N126" s="110" t="str">
        <f>IF(ISBLANK('Performance vs Market'!$Q126), "", 1)</f>
        <v/>
      </c>
      <c r="O126" s="110" t="str">
        <f>IF(ISBLANK('Performance vs Market'!$S126), "", 1)</f>
        <v/>
      </c>
      <c r="P126" s="95"/>
      <c r="Q126" s="95"/>
      <c r="R126" s="95"/>
      <c r="S126" s="95"/>
      <c r="T126" s="95"/>
      <c r="U126" s="111" t="str">
        <f>IF(ISBLANK('Performance vs Market'!$Q126), "",N126+IF(Q126&lt;0, (N126/(Q126/-100)), N126*(Q126/100)))</f>
        <v/>
      </c>
      <c r="V126" s="112" t="str">
        <f>IFERROR(IF(ISBLANK('Performance vs Market'!$R126), "",N126+IF(R126&lt;0, (N126/(R126/-100)), N126*(R126/100))),"")</f>
        <v/>
      </c>
      <c r="W126" s="111" t="n">
        <f t="shared" si="1"/>
        <v>0</v>
      </c>
      <c r="X126" s="112" t="n">
        <f t="shared" si="2"/>
        <v>0</v>
      </c>
      <c r="Y126" s="111" t="str">
        <f>IF(ISBLANK('Performance vs Market'!$S126), "",O126+IF(S126&lt;0, (O126/(S126/-100)), O126*(S126/100)))</f>
        <v/>
      </c>
      <c r="Z126" s="111" t="n">
        <f t="shared" si="3"/>
        <v>0</v>
      </c>
      <c r="AA126" s="96" t="n">
        <f t="shared" si="4"/>
        <v>0</v>
      </c>
      <c r="AB126" s="96" t="n">
        <f t="shared" si="5"/>
        <v>0</v>
      </c>
      <c r="AC126" s="113" t="str">
        <f>IF('Prediction Log'!$W145="Y", "W", IF('Prediction Log'!$W145="N","L",""))</f>
        <v>L</v>
      </c>
      <c r="AD126" s="114" t="str">
        <f>IF('Prediction Log'!$Y145="Y", "W", IF('Prediction Log'!$Y145="N","L",""))</f>
        <v>L</v>
      </c>
      <c r="AE126" s="115" t="str">
        <f>IF(ISBLANK('Performance vs Market'!$Q126), "",IF(AC126="W", W126, IF(AC126="L",-N126, "")))</f>
        <v/>
      </c>
      <c r="AF126" s="116" t="n">
        <f>IFERROR((IF(ISERR('Performance vs Market'!$V126), "",IF(AD126="W", X126, IF(AD126="L",-N126, "")))), "")</f>
        <v>0</v>
      </c>
      <c r="AG126" s="113" t="str">
        <f>IF('Prediction Log'!$X145="Y", "W", IF('Prediction Log'!$X145="N", "L", ""))</f>
        <v>L</v>
      </c>
      <c r="AH126" s="115" t="str">
        <f>IF(ISBLANK('Performance vs Market'!$S126), "",IF(AG126="W", Z126, IF(AG126="L",-O126, "")))</f>
        <v/>
      </c>
      <c r="AI126" s="117"/>
      <c r="AJ126" s="15" t="str">
        <f t="shared" si="6"/>
        <v/>
      </c>
      <c r="AK126" s="118" t="n">
        <f>IF(ISERROR('Performance vs Market'!$AE126+'Performance vs Market'!$AH126+'Performance vs Market'!$AJ126), "", 'Performance vs Market'!$AE126+'Performance vs Market'!$AH126+'Performance vs Market'!$AJ126)</f>
        <v>0</v>
      </c>
      <c r="AL126" s="119" t="n">
        <f>IF(ISERROR('Performance vs Market'!$AF126+'Performance vs Market'!$AH126+'Performance vs Market'!$AJ126), "", 'Performance vs Market'!$AF126+'Performance vs Market'!$AH126+'Performance vs Market'!$AJ126)</f>
        <v>0</v>
      </c>
    </row>
    <row r="127" ht="14.25" customHeight="1">
      <c r="A127" s="92" t="n">
        <f>Games!A127</f>
        <v>10</v>
      </c>
      <c r="B127" s="92" t="str">
        <f>IF('Prediction Log'!B146=0, "",'Prediction Log'!B146)</f>
        <v>Tulsa</v>
      </c>
      <c r="C127" s="92" t="str">
        <f>IF('Prediction Log'!C146=0, "",'Prediction Log'!C146)</f>
        <v>Charlotte</v>
      </c>
      <c r="D127" s="92" t="n">
        <f>IF('Prediction Log'!D146=0, "",'Prediction Log'!D146)</f>
        <v>-3.5</v>
      </c>
      <c r="E127" s="92" t="n">
        <f>IF('Prediction Log'!E146=0, "",'Prediction Log'!E146)</f>
        <v>3.7</v>
      </c>
      <c r="F127" s="92" t="str">
        <f>IF('Prediction Log'!I146=0, "",'Prediction Log'!I146)</f>
        <v>Charlotte</v>
      </c>
      <c r="G127" s="70" t="str">
        <f>IF(ISBLANK(Games!B127), "",'Prediction Log'!$J146)</f>
        <v>Tulsa</v>
      </c>
      <c r="H127" s="93" t="n">
        <f>'Prediction Log'!$K146</f>
        <v>0.520483</v>
      </c>
      <c r="I127" s="92" t="str">
        <f>IF(ISBLANK(Games!M127), "",IF(AND(Games!M127="",Games!N127=""),"",IF(ISTEXT(Games!N127), "Side",Games!M127)))</f>
        <v/>
      </c>
      <c r="J127" s="92" t="str">
        <f>IF(ISBLANK(Games!B127), "",IF(Games!K127="Y", Games!B127, Games!E127))</f>
        <v>Charlotte</v>
      </c>
      <c r="K127" s="92" t="str">
        <f>Games!I127</f>
        <v>Charlotte</v>
      </c>
      <c r="L127" s="92" t="n">
        <f>IF(ISBLANK(Games!G127), "",Games!G127)</f>
        <v>-3.5</v>
      </c>
      <c r="M127" s="92"/>
      <c r="N127" s="110" t="str">
        <f>IF(ISBLANK('Performance vs Market'!$Q127), "", 1)</f>
        <v/>
      </c>
      <c r="O127" s="110" t="str">
        <f>IF(ISBLANK('Performance vs Market'!$S127), "", 1)</f>
        <v/>
      </c>
      <c r="P127" s="95"/>
      <c r="Q127" s="95"/>
      <c r="R127" s="95"/>
      <c r="S127" s="95"/>
      <c r="T127" s="95"/>
      <c r="U127" s="111" t="str">
        <f>IF(ISBLANK('Performance vs Market'!$Q127), "",N127+IF(Q127&lt;0, (N127/(Q127/-100)), N127*(Q127/100)))</f>
        <v/>
      </c>
      <c r="V127" s="112" t="str">
        <f>IFERROR(IF(ISBLANK('Performance vs Market'!$R127), "",N127+IF(R127&lt;0, (N127/(R127/-100)), N127*(R127/100))),"")</f>
        <v/>
      </c>
      <c r="W127" s="111" t="n">
        <f t="shared" si="1"/>
        <v>0</v>
      </c>
      <c r="X127" s="112" t="n">
        <f t="shared" si="2"/>
        <v>0</v>
      </c>
      <c r="Y127" s="111" t="str">
        <f>IF(ISBLANK('Performance vs Market'!$S127), "",O127+IF(S127&lt;0, (O127/(S127/-100)), O127*(S127/100)))</f>
        <v/>
      </c>
      <c r="Z127" s="111" t="n">
        <f t="shared" si="3"/>
        <v>0</v>
      </c>
      <c r="AA127" s="96" t="n">
        <f t="shared" si="4"/>
        <v>0</v>
      </c>
      <c r="AB127" s="96" t="n">
        <f t="shared" si="5"/>
        <v>0</v>
      </c>
      <c r="AC127" s="113" t="str">
        <f>IF('Prediction Log'!$W146="Y", "W", IF('Prediction Log'!$W146="N","L",""))</f>
        <v>W</v>
      </c>
      <c r="AD127" s="114" t="str">
        <f>IF('Prediction Log'!$Y146="Y", "W", IF('Prediction Log'!$Y146="N","L",""))</f>
        <v>L</v>
      </c>
      <c r="AE127" s="115" t="str">
        <f>IF(ISBLANK('Performance vs Market'!$Q127), "",IF(AC127="W", W127, IF(AC127="L",-N127, "")))</f>
        <v/>
      </c>
      <c r="AF127" s="116" t="n">
        <f>IFERROR((IF(ISERR('Performance vs Market'!$V127), "",IF(AD127="W", X127, IF(AD127="L",-N127, "")))), "")</f>
        <v>0</v>
      </c>
      <c r="AG127" s="113" t="str">
        <f>IF('Prediction Log'!$X146="Y", "W", IF('Prediction Log'!$X146="N", "L", ""))</f>
        <v>W</v>
      </c>
      <c r="AH127" s="115" t="str">
        <f>IF(ISBLANK('Performance vs Market'!$S127), "",IF(AG127="W", Z127, IF(AG127="L",-O127, "")))</f>
        <v/>
      </c>
      <c r="AI127" s="117"/>
      <c r="AJ127" s="15" t="str">
        <f t="shared" si="6"/>
        <v/>
      </c>
      <c r="AK127" s="118" t="n">
        <f>IF(ISERROR('Performance vs Market'!$AE127+'Performance vs Market'!$AH127+'Performance vs Market'!$AJ127), "", 'Performance vs Market'!$AE127+'Performance vs Market'!$AH127+'Performance vs Market'!$AJ127)</f>
        <v>0</v>
      </c>
      <c r="AL127" s="119" t="n">
        <f>IF(ISERROR('Performance vs Market'!$AF127+'Performance vs Market'!$AH127+'Performance vs Market'!$AJ127), "", 'Performance vs Market'!$AF127+'Performance vs Market'!$AH127+'Performance vs Market'!$AJ127)</f>
        <v>0</v>
      </c>
    </row>
    <row r="128" ht="14.25" customHeight="1">
      <c r="A128" s="92" t="n">
        <f>Games!A128</f>
        <v>10</v>
      </c>
      <c r="B128" s="92" t="str">
        <f>IF('Prediction Log'!B147=0, "",'Prediction Log'!B147)</f>
        <v>Southern Mississippi</v>
      </c>
      <c r="C128" s="92" t="str">
        <f>IF('Prediction Log'!C147=0, "",'Prediction Log'!C147)</f>
        <v>Louisiana Monroe</v>
      </c>
      <c r="D128" s="92" t="n">
        <f>IF('Prediction Log'!D147=0, "",'Prediction Log'!D147)</f>
        <v>-2.5</v>
      </c>
      <c r="E128" s="92" t="n">
        <f>IF('Prediction Log'!E147=0, "",'Prediction Log'!E147)</f>
        <v>-3.7</v>
      </c>
      <c r="F128" s="92" t="str">
        <f>IF('Prediction Log'!I147=0, "",'Prediction Log'!I147)</f>
        <v>Southern Mississippi</v>
      </c>
      <c r="G128" s="70" t="str">
        <f>IF(ISBLANK(Games!B128), "",'Prediction Log'!$J147)</f>
        <v>Southern Mississippi</v>
      </c>
      <c r="H128" s="93" t="n">
        <f>'Prediction Log'!$K147</f>
        <v>0.532683</v>
      </c>
      <c r="I128" s="92" t="str">
        <f>IF(ISBLANK(Games!M128), "",IF(AND(Games!M128="",Games!N128=""),"",IF(ISTEXT(Games!N128), "Side",Games!M128)))</f>
        <v/>
      </c>
      <c r="J128" s="92" t="str">
        <f>IF(ISBLANK(Games!B128), "",IF(Games!K128="Y", Games!B128, Games!E128))</f>
        <v>Southern Mississippi</v>
      </c>
      <c r="K128" s="92" t="str">
        <f>Games!I128</f>
        <v>Southern Mississippi</v>
      </c>
      <c r="L128" s="92" t="n">
        <f>IF(ISBLANK(Games!G128), "",Games!G128)</f>
        <v>-2.5</v>
      </c>
      <c r="M128" s="92"/>
      <c r="N128" s="110" t="str">
        <f>IF(ISBLANK('Performance vs Market'!$Q128), "", 1)</f>
        <v/>
      </c>
      <c r="O128" s="110" t="str">
        <f>IF(ISBLANK('Performance vs Market'!$S128), "", 1)</f>
        <v/>
      </c>
      <c r="P128" s="95"/>
      <c r="Q128" s="95"/>
      <c r="R128" s="95"/>
      <c r="S128" s="95"/>
      <c r="T128" s="95"/>
      <c r="U128" s="111" t="str">
        <f>IF(ISBLANK('Performance vs Market'!$Q128), "",N128+IF(Q128&lt;0, (N128/(Q128/-100)), N128*(Q128/100)))</f>
        <v/>
      </c>
      <c r="V128" s="112" t="str">
        <f>IFERROR(IF(ISBLANK('Performance vs Market'!$R128), "",N128+IF(R128&lt;0, (N128/(R128/-100)), N128*(R128/100))),"")</f>
        <v/>
      </c>
      <c r="W128" s="111" t="n">
        <f t="shared" si="1"/>
        <v>0</v>
      </c>
      <c r="X128" s="112" t="n">
        <f t="shared" si="2"/>
        <v>0</v>
      </c>
      <c r="Y128" s="111" t="str">
        <f>IF(ISBLANK('Performance vs Market'!$S128), "",O128+IF(S128&lt;0, (O128/(S128/-100)), O128*(S128/100)))</f>
        <v/>
      </c>
      <c r="Z128" s="111" t="n">
        <f t="shared" si="3"/>
        <v>0</v>
      </c>
      <c r="AA128" s="96" t="n">
        <f t="shared" si="4"/>
        <v>0</v>
      </c>
      <c r="AB128" s="96" t="n">
        <f t="shared" si="5"/>
        <v>0</v>
      </c>
      <c r="AC128" s="113" t="str">
        <f>IF('Prediction Log'!$W147="Y", "W", IF('Prediction Log'!$W147="N","L",""))</f>
        <v>W</v>
      </c>
      <c r="AD128" s="114" t="str">
        <f>IF('Prediction Log'!$Y147="Y", "W", IF('Prediction Log'!$Y147="N","L",""))</f>
        <v>W</v>
      </c>
      <c r="AE128" s="115" t="str">
        <f>IF(ISBLANK('Performance vs Market'!$Q128), "",IF(AC128="W", W128, IF(AC128="L",-N128, "")))</f>
        <v/>
      </c>
      <c r="AF128" s="116" t="n">
        <f>IFERROR((IF(ISERR('Performance vs Market'!$V128), "",IF(AD128="W", X128, IF(AD128="L",-N128, "")))), "")</f>
        <v>0</v>
      </c>
      <c r="AG128" s="113" t="str">
        <f>IF('Prediction Log'!$X147="Y", "W", IF('Prediction Log'!$X147="N", "L", ""))</f>
        <v>W</v>
      </c>
      <c r="AH128" s="115" t="str">
        <f>IF(ISBLANK('Performance vs Market'!$S128), "",IF(AG128="W", Z128, IF(AG128="L",-O128, "")))</f>
        <v/>
      </c>
      <c r="AI128" s="117"/>
      <c r="AJ128" s="15" t="str">
        <f t="shared" si="6"/>
        <v/>
      </c>
      <c r="AK128" s="118" t="n">
        <f>IF(ISERROR('Performance vs Market'!$AE128+'Performance vs Market'!$AH128+'Performance vs Market'!$AJ128), "", 'Performance vs Market'!$AE128+'Performance vs Market'!$AH128+'Performance vs Market'!$AJ128)</f>
        <v>0</v>
      </c>
      <c r="AL128" s="119" t="n">
        <f>IF(ISERROR('Performance vs Market'!$AF128+'Performance vs Market'!$AH128+'Performance vs Market'!$AJ128), "", 'Performance vs Market'!$AF128+'Performance vs Market'!$AH128+'Performance vs Market'!$AJ128)</f>
        <v>0</v>
      </c>
    </row>
    <row r="129" ht="14.25" customHeight="1">
      <c r="A129" s="92" t="n">
        <f>Games!A129</f>
        <v>10</v>
      </c>
      <c r="B129" s="92" t="str">
        <f>IF('Prediction Log'!B148=0, "",'Prediction Log'!B148)</f>
        <v>Vanderbilt</v>
      </c>
      <c r="C129" s="92" t="str">
        <f>IF('Prediction Log'!C148=0, "",'Prediction Log'!C148)</f>
        <v>Auburn</v>
      </c>
      <c r="D129" s="92" t="n">
        <f>IF('Prediction Log'!D148=0, "",'Prediction Log'!D148)</f>
        <v>12.5</v>
      </c>
      <c r="E129" s="92" t="n">
        <f>IF('Prediction Log'!E148=0, "",'Prediction Log'!E148)</f>
        <v>15.2</v>
      </c>
      <c r="F129" s="92" t="str">
        <f>IF('Prediction Log'!I148=0, "",'Prediction Log'!I148)</f>
        <v>Auburn</v>
      </c>
      <c r="G129" s="70" t="str">
        <f>IF(ISBLANK(Games!B129), "",'Prediction Log'!$J148)</f>
        <v>Auburn</v>
      </c>
      <c r="H129" s="93" t="n">
        <f>'Prediction Log'!$K148</f>
        <v>0.925788</v>
      </c>
      <c r="I129" s="92" t="str">
        <f>IF(ISBLANK(Games!M129), "",IF(AND(Games!M129="",Games!N129=""),"",IF(ISTEXT(Games!N129), "Side",Games!M129)))</f>
        <v/>
      </c>
      <c r="J129" s="92" t="str">
        <f>IF(ISBLANK(Games!B129), "",IF(Games!K129="Y", Games!B129, Games!E129))</f>
        <v>Auburn</v>
      </c>
      <c r="K129" s="92" t="str">
        <f>Games!I129</f>
        <v>Auburn</v>
      </c>
      <c r="L129" s="92" t="n">
        <f>IF(ISBLANK(Games!G129), "",Games!G129)</f>
        <v>12.5</v>
      </c>
      <c r="M129" s="92"/>
      <c r="N129" s="110" t="str">
        <f>IF(ISBLANK('Performance vs Market'!$Q129), "", 1)</f>
        <v/>
      </c>
      <c r="O129" s="110" t="str">
        <f>IF(ISBLANK('Performance vs Market'!$S129), "", 1)</f>
        <v/>
      </c>
      <c r="P129" s="95"/>
      <c r="Q129" s="95"/>
      <c r="R129" s="95"/>
      <c r="S129" s="95"/>
      <c r="T129" s="95"/>
      <c r="U129" s="111" t="str">
        <f>IF(ISBLANK('Performance vs Market'!$Q129), "",N129+IF(Q129&lt;0, (N129/(Q129/-100)), N129*(Q129/100)))</f>
        <v/>
      </c>
      <c r="V129" s="112" t="str">
        <f>IFERROR(IF(ISBLANK('Performance vs Market'!$R129), "",N129+IF(R129&lt;0, (N129/(R129/-100)), N129*(R129/100))),"")</f>
        <v/>
      </c>
      <c r="W129" s="111" t="n">
        <f t="shared" si="1"/>
        <v>0</v>
      </c>
      <c r="X129" s="112" t="n">
        <f t="shared" si="2"/>
        <v>0</v>
      </c>
      <c r="Y129" s="111" t="str">
        <f>IF(ISBLANK('Performance vs Market'!$S129), "",O129+IF(S129&lt;0, (O129/(S129/-100)), O129*(S129/100)))</f>
        <v/>
      </c>
      <c r="Z129" s="111" t="n">
        <f t="shared" si="3"/>
        <v>0</v>
      </c>
      <c r="AA129" s="96" t="n">
        <f t="shared" si="4"/>
        <v>0</v>
      </c>
      <c r="AB129" s="96" t="n">
        <f t="shared" si="5"/>
        <v>0</v>
      </c>
      <c r="AC129" s="113" t="str">
        <f>IF('Prediction Log'!$W148="Y", "W", IF('Prediction Log'!$W148="N","L",""))</f>
        <v>W</v>
      </c>
      <c r="AD129" s="114" t="str">
        <f>IF('Prediction Log'!$Y148="Y", "W", IF('Prediction Log'!$Y148="N","L",""))</f>
        <v>W</v>
      </c>
      <c r="AE129" s="115" t="str">
        <f>IF(ISBLANK('Performance vs Market'!$Q129), "",IF(AC129="W", W129, IF(AC129="L",-N129, "")))</f>
        <v/>
      </c>
      <c r="AF129" s="116" t="n">
        <f>IFERROR((IF(ISERR('Performance vs Market'!$V129), "",IF(AD129="W", X129, IF(AD129="L",-N129, "")))), "")</f>
        <v>0</v>
      </c>
      <c r="AG129" s="113" t="str">
        <f>IF('Prediction Log'!$X148="Y", "W", IF('Prediction Log'!$X148="N", "L", ""))</f>
        <v>W</v>
      </c>
      <c r="AH129" s="115" t="str">
        <f>IF(ISBLANK('Performance vs Market'!$S129), "",IF(AG129="W", Z129, IF(AG129="L",-O129, "")))</f>
        <v/>
      </c>
      <c r="AI129" s="117"/>
      <c r="AJ129" s="15" t="str">
        <f t="shared" si="6"/>
        <v/>
      </c>
      <c r="AK129" s="118" t="n">
        <f>IF(ISERROR('Performance vs Market'!$AE129+'Performance vs Market'!$AH129+'Performance vs Market'!$AJ129), "", 'Performance vs Market'!$AE129+'Performance vs Market'!$AH129+'Performance vs Market'!$AJ129)</f>
        <v>0</v>
      </c>
      <c r="AL129" s="119" t="n">
        <f>IF(ISERROR('Performance vs Market'!$AF129+'Performance vs Market'!$AH129+'Performance vs Market'!$AJ129), "", 'Performance vs Market'!$AF129+'Performance vs Market'!$AH129+'Performance vs Market'!$AJ129)</f>
        <v>0</v>
      </c>
    </row>
    <row r="130" ht="14.25" customHeight="1">
      <c r="A130" s="92" t="n">
        <f>Games!A130</f>
        <v>10</v>
      </c>
      <c r="B130" s="92" t="str">
        <f>IF('Prediction Log'!B149=0, "",'Prediction Log'!B149)</f>
        <v>Texas State</v>
      </c>
      <c r="C130" s="92" t="str">
        <f>IF('Prediction Log'!C149=0, "",'Prediction Log'!C149)</f>
        <v>Georgia Southern</v>
      </c>
      <c r="D130" s="92" t="n">
        <f>IF('Prediction Log'!D149=0, "",'Prediction Log'!D149)</f>
        <v>2.5</v>
      </c>
      <c r="E130" s="92" t="n">
        <f>IF('Prediction Log'!E149=0, "",'Prediction Log'!E149)</f>
        <v>6.1</v>
      </c>
      <c r="F130" s="92" t="str">
        <f>IF('Prediction Log'!I149=0, "",'Prediction Log'!I149)</f>
        <v>Georgia Southern</v>
      </c>
      <c r="G130" s="70" t="str">
        <f>IF(ISBLANK(Games!B130), "",'Prediction Log'!$J149)</f>
        <v>Georgia Southern</v>
      </c>
      <c r="H130" s="93" t="n">
        <f>'Prediction Log'!$K149</f>
        <v>0.762391</v>
      </c>
      <c r="I130" s="92" t="str">
        <f>IF(ISBLANK(Games!M130), "",IF(AND(Games!M130="",Games!N130=""),"",IF(ISTEXT(Games!N130), "Side",Games!M130)))</f>
        <v/>
      </c>
      <c r="J130" s="92" t="str">
        <f>IF(ISBLANK(Games!B130), "",IF(Games!K130="Y", Games!B130, Games!E130))</f>
        <v>Georgia Southern</v>
      </c>
      <c r="K130" s="92" t="str">
        <f>Games!I130</f>
        <v>Georgia Southern</v>
      </c>
      <c r="L130" s="92" t="n">
        <f>IF(ISBLANK(Games!G130), "",Games!G130)</f>
        <v>2.5</v>
      </c>
      <c r="M130" s="92"/>
      <c r="N130" s="110" t="str">
        <f>IF(ISBLANK('Performance vs Market'!$Q130), "", 1)</f>
        <v/>
      </c>
      <c r="O130" s="110" t="str">
        <f>IF(ISBLANK('Performance vs Market'!$S130), "", 1)</f>
        <v/>
      </c>
      <c r="P130" s="95"/>
      <c r="Q130" s="95"/>
      <c r="R130" s="95"/>
      <c r="S130" s="95"/>
      <c r="T130" s="95"/>
      <c r="U130" s="111" t="str">
        <f>IF(ISBLANK('Performance vs Market'!$Q130), "",N130+IF(Q130&lt;0, (N130/(Q130/-100)), N130*(Q130/100)))</f>
        <v/>
      </c>
      <c r="V130" s="112" t="str">
        <f>IFERROR(IF(ISBLANK('Performance vs Market'!$R130), "",N130+IF(R130&lt;0, (N130/(R130/-100)), N130*(R130/100))),"")</f>
        <v/>
      </c>
      <c r="W130" s="111" t="n">
        <f t="shared" si="1"/>
        <v>0</v>
      </c>
      <c r="X130" s="112" t="n">
        <f t="shared" si="2"/>
        <v>0</v>
      </c>
      <c r="Y130" s="111" t="str">
        <f>IF(ISBLANK('Performance vs Market'!$S130), "",O130+IF(S130&lt;0, (O130/(S130/-100)), O130*(S130/100)))</f>
        <v/>
      </c>
      <c r="Z130" s="111" t="n">
        <f t="shared" si="3"/>
        <v>0</v>
      </c>
      <c r="AA130" s="96" t="n">
        <f t="shared" si="4"/>
        <v>0</v>
      </c>
      <c r="AB130" s="96" t="n">
        <f t="shared" si="5"/>
        <v>0</v>
      </c>
      <c r="AC130" s="113" t="str">
        <f>IF('Prediction Log'!$W149="Y", "W", IF('Prediction Log'!$W149="N","L",""))</f>
        <v>L</v>
      </c>
      <c r="AD130" s="114" t="str">
        <f>IF('Prediction Log'!$Y149="Y", "W", IF('Prediction Log'!$Y149="N","L",""))</f>
        <v>L</v>
      </c>
      <c r="AE130" s="115" t="str">
        <f>IF(ISBLANK('Performance vs Market'!$Q130), "",IF(AC130="W", W130, IF(AC130="L",-N130, "")))</f>
        <v/>
      </c>
      <c r="AF130" s="116" t="n">
        <f>IFERROR((IF(ISERR('Performance vs Market'!$V130), "",IF(AD130="W", X130, IF(AD130="L",-N130, "")))), "")</f>
        <v>0</v>
      </c>
      <c r="AG130" s="113" t="str">
        <f>IF('Prediction Log'!$X149="Y", "W", IF('Prediction Log'!$X149="N", "L", ""))</f>
        <v>L</v>
      </c>
      <c r="AH130" s="115" t="str">
        <f>IF(ISBLANK('Performance vs Market'!$S130), "",IF(AG130="W", Z130, IF(AG130="L",-O130, "")))</f>
        <v/>
      </c>
      <c r="AI130" s="117"/>
      <c r="AJ130" s="15" t="str">
        <f t="shared" si="6"/>
        <v/>
      </c>
      <c r="AK130" s="118" t="n">
        <f>IF(ISERROR('Performance vs Market'!$AE130+'Performance vs Market'!$AH130+'Performance vs Market'!$AJ130), "", 'Performance vs Market'!$AE130+'Performance vs Market'!$AH130+'Performance vs Market'!$AJ130)</f>
        <v>0</v>
      </c>
      <c r="AL130" s="119" t="n">
        <f>IF(ISERROR('Performance vs Market'!$AF130+'Performance vs Market'!$AH130+'Performance vs Market'!$AJ130), "", 'Performance vs Market'!$AF130+'Performance vs Market'!$AH130+'Performance vs Market'!$AJ130)</f>
        <v>0</v>
      </c>
    </row>
    <row r="131" ht="14.25" customHeight="1">
      <c r="A131" s="92" t="n">
        <f>Games!A131</f>
        <v>10</v>
      </c>
      <c r="B131" s="92" t="str">
        <f>IF('Prediction Log'!B150=0, "",'Prediction Log'!B150)</f>
        <v>Oregon</v>
      </c>
      <c r="C131" s="92" t="str">
        <f>IF('Prediction Log'!C150=0, "",'Prediction Log'!C150)</f>
        <v>California</v>
      </c>
      <c r="D131" s="92" t="n">
        <f>IF('Prediction Log'!D150=0, "",'Prediction Log'!D150)</f>
        <v>-24.5</v>
      </c>
      <c r="E131" s="92" t="n">
        <f>IF('Prediction Log'!E150=0, "",'Prediction Log'!E150)</f>
        <v>-21.8</v>
      </c>
      <c r="F131" s="92" t="str">
        <f>IF('Prediction Log'!I150=0, "",'Prediction Log'!I150)</f>
        <v>Oregon</v>
      </c>
      <c r="G131" s="70" t="str">
        <f>IF(ISBLANK(Games!B131), "",'Prediction Log'!$J150)</f>
        <v>Oregon</v>
      </c>
      <c r="H131" s="93" t="n">
        <f>'Prediction Log'!$K150</f>
        <v>0.993834</v>
      </c>
      <c r="I131" s="92" t="str">
        <f>IF(ISBLANK(Games!M131), "",IF(AND(Games!M131="",Games!N131=""),"",IF(ISTEXT(Games!N131), "Side",Games!M131)))</f>
        <v/>
      </c>
      <c r="J131" s="92" t="str">
        <f>IF(ISBLANK(Games!B131), "",IF(Games!K131="Y", Games!B131, Games!E131))</f>
        <v>California</v>
      </c>
      <c r="K131" s="92" t="str">
        <f>Games!I131</f>
        <v>Oregon</v>
      </c>
      <c r="L131" s="92" t="n">
        <f>IF(ISBLANK(Games!G131), "",Games!G131)</f>
        <v>-24.5</v>
      </c>
      <c r="M131" s="92"/>
      <c r="N131" s="110" t="str">
        <f>IF(ISBLANK('Performance vs Market'!$Q131), "", 1)</f>
        <v/>
      </c>
      <c r="O131" s="110" t="str">
        <f>IF(ISBLANK('Performance vs Market'!$S131), "", 1)</f>
        <v/>
      </c>
      <c r="P131" s="95"/>
      <c r="Q131" s="95"/>
      <c r="R131" s="95"/>
      <c r="S131" s="95"/>
      <c r="T131" s="95"/>
      <c r="U131" s="111" t="str">
        <f>IF(ISBLANK('Performance vs Market'!$Q131), "",N131+IF(Q131&lt;0, (N131/(Q131/-100)), N131*(Q131/100)))</f>
        <v/>
      </c>
      <c r="V131" s="112" t="str">
        <f>IFERROR(IF(ISBLANK('Performance vs Market'!$R131), "",N131+IF(R131&lt;0, (N131/(R131/-100)), N131*(R131/100))),"")</f>
        <v/>
      </c>
      <c r="W131" s="111" t="n">
        <f t="shared" si="1"/>
        <v>0</v>
      </c>
      <c r="X131" s="112" t="n">
        <f t="shared" si="2"/>
        <v>0</v>
      </c>
      <c r="Y131" s="111" t="str">
        <f>IF(ISBLANK('Performance vs Market'!$S131), "",O131+IF(S131&lt;0, (O131/(S131/-100)), O131*(S131/100)))</f>
        <v/>
      </c>
      <c r="Z131" s="111" t="n">
        <f t="shared" si="3"/>
        <v>0</v>
      </c>
      <c r="AA131" s="96" t="n">
        <f t="shared" si="4"/>
        <v>0</v>
      </c>
      <c r="AB131" s="96" t="n">
        <f t="shared" si="5"/>
        <v>0</v>
      </c>
      <c r="AC131" s="113" t="str">
        <f>IF('Prediction Log'!$W150="Y", "W", IF('Prediction Log'!$W150="N","L",""))</f>
        <v>W</v>
      </c>
      <c r="AD131" s="114" t="str">
        <f>IF('Prediction Log'!$Y150="Y", "W", IF('Prediction Log'!$Y150="N","L",""))</f>
        <v>W</v>
      </c>
      <c r="AE131" s="115" t="str">
        <f>IF(ISBLANK('Performance vs Market'!$Q131), "",IF(AC131="W", W131, IF(AC131="L",-N131, "")))</f>
        <v/>
      </c>
      <c r="AF131" s="116" t="n">
        <f>IFERROR((IF(ISERR('Performance vs Market'!$V131), "",IF(AD131="W", X131, IF(AD131="L",-N131, "")))), "")</f>
        <v>0</v>
      </c>
      <c r="AG131" s="113" t="str">
        <f>IF('Prediction Log'!$X150="Y", "W", IF('Prediction Log'!$X150="N", "L", ""))</f>
        <v>L</v>
      </c>
      <c r="AH131" s="115" t="str">
        <f>IF(ISBLANK('Performance vs Market'!$S131), "",IF(AG131="W", Z131, IF(AG131="L",-O131, "")))</f>
        <v/>
      </c>
      <c r="AI131" s="117"/>
      <c r="AJ131" s="15" t="str">
        <f t="shared" si="6"/>
        <v/>
      </c>
      <c r="AK131" s="118" t="n">
        <f>IF(ISERROR('Performance vs Market'!$AE131+'Performance vs Market'!$AH131+'Performance vs Market'!$AJ131), "", 'Performance vs Market'!$AE131+'Performance vs Market'!$AH131+'Performance vs Market'!$AJ131)</f>
        <v>0</v>
      </c>
      <c r="AL131" s="119" t="n">
        <f>IF(ISERROR('Performance vs Market'!$AF131+'Performance vs Market'!$AH131+'Performance vs Market'!$AJ131), "", 'Performance vs Market'!$AF131+'Performance vs Market'!$AH131+'Performance vs Market'!$AJ131)</f>
        <v>0</v>
      </c>
    </row>
    <row r="132" ht="14.25" customHeight="1">
      <c r="A132" s="92" t="n">
        <f>Games!A132</f>
        <v>10</v>
      </c>
      <c r="B132" s="92" t="str">
        <f>IF('Prediction Log'!B151=0, "",'Prediction Log'!B151)</f>
        <v>New Mexico</v>
      </c>
      <c r="C132" s="92" t="str">
        <f>IF('Prediction Log'!C151=0, "",'Prediction Log'!C151)</f>
        <v>UNLV</v>
      </c>
      <c r="D132" s="92" t="n">
        <f>IF('Prediction Log'!D151=0, "",'Prediction Log'!D151)</f>
        <v>9.5</v>
      </c>
      <c r="E132" s="92" t="n">
        <f>IF('Prediction Log'!E151=0, "",'Prediction Log'!E151)</f>
        <v>11.6</v>
      </c>
      <c r="F132" s="92" t="str">
        <f>IF('Prediction Log'!I151=0, "",'Prediction Log'!I151)</f>
        <v>UNLV</v>
      </c>
      <c r="G132" s="70" t="str">
        <f>IF(ISBLANK(Games!B132), "",'Prediction Log'!$J151)</f>
        <v>UNLV</v>
      </c>
      <c r="H132" s="93" t="n">
        <f>'Prediction Log'!$K151</f>
        <v>0.899429</v>
      </c>
      <c r="I132" s="92" t="str">
        <f>IF(ISBLANK(Games!M132), "",IF(AND(Games!M132="",Games!N132=""),"",IF(ISTEXT(Games!N132), "Side",Games!M132)))</f>
        <v/>
      </c>
      <c r="J132" s="92" t="str">
        <f>IF(ISBLANK(Games!B132), "",IF(Games!K132="Y", Games!B132, Games!E132))</f>
        <v>UNLV</v>
      </c>
      <c r="K132" s="92" t="str">
        <f>Games!I132</f>
        <v>UNLV</v>
      </c>
      <c r="L132" s="92" t="n">
        <f>IF(ISBLANK(Games!G132), "",Games!G132)</f>
        <v>9.5</v>
      </c>
      <c r="M132" s="92"/>
      <c r="N132" s="110" t="str">
        <f>IF(ISBLANK('Performance vs Market'!$Q132), "", 1)</f>
        <v/>
      </c>
      <c r="O132" s="110" t="str">
        <f>IF(ISBLANK('Performance vs Market'!$S132), "", 1)</f>
        <v/>
      </c>
      <c r="P132" s="95"/>
      <c r="Q132" s="95"/>
      <c r="R132" s="95"/>
      <c r="S132" s="95"/>
      <c r="T132" s="95"/>
      <c r="U132" s="111" t="str">
        <f>IF(ISBLANK('Performance vs Market'!$Q132), "",N132+IF(Q132&lt;0, (N132/(Q132/-100)), N132*(Q132/100)))</f>
        <v/>
      </c>
      <c r="V132" s="112" t="str">
        <f>IFERROR(IF(ISBLANK('Performance vs Market'!$R132), "",N132+IF(R132&lt;0, (N132/(R132/-100)), N132*(R132/100))),"")</f>
        <v/>
      </c>
      <c r="W132" s="111" t="n">
        <f t="shared" si="1"/>
        <v>0</v>
      </c>
      <c r="X132" s="112" t="n">
        <f t="shared" si="2"/>
        <v>0</v>
      </c>
      <c r="Y132" s="111" t="str">
        <f>IF(ISBLANK('Performance vs Market'!$S132), "",O132+IF(S132&lt;0, (O132/(S132/-100)), O132*(S132/100)))</f>
        <v/>
      </c>
      <c r="Z132" s="111" t="n">
        <f t="shared" si="3"/>
        <v>0</v>
      </c>
      <c r="AA132" s="96" t="n">
        <f t="shared" si="4"/>
        <v>0</v>
      </c>
      <c r="AB132" s="96" t="n">
        <f t="shared" si="5"/>
        <v>0</v>
      </c>
      <c r="AC132" s="113" t="str">
        <f>IF('Prediction Log'!$W151="Y", "W", IF('Prediction Log'!$W151="N","L",""))</f>
        <v>W</v>
      </c>
      <c r="AD132" s="114" t="str">
        <f>IF('Prediction Log'!$Y151="Y", "W", IF('Prediction Log'!$Y151="N","L",""))</f>
        <v>W</v>
      </c>
      <c r="AE132" s="115" t="str">
        <f>IF(ISBLANK('Performance vs Market'!$Q132), "",IF(AC132="W", W132, IF(AC132="L",-N132, "")))</f>
        <v/>
      </c>
      <c r="AF132" s="116" t="n">
        <f>IFERROR((IF(ISERR('Performance vs Market'!$V132), "",IF(AD132="W", X132, IF(AD132="L",-N132, "")))), "")</f>
        <v>0</v>
      </c>
      <c r="AG132" s="113" t="str">
        <f>IF('Prediction Log'!$X151="Y", "W", IF('Prediction Log'!$X151="N", "L", ""))</f>
        <v>W</v>
      </c>
      <c r="AH132" s="115" t="str">
        <f>IF(ISBLANK('Performance vs Market'!$S132), "",IF(AG132="W", Z132, IF(AG132="L",-O132, "")))</f>
        <v/>
      </c>
      <c r="AI132" s="117"/>
      <c r="AJ132" s="15" t="str">
        <f t="shared" si="6"/>
        <v/>
      </c>
      <c r="AK132" s="118" t="n">
        <f>IF(ISERROR('Performance vs Market'!$AE132+'Performance vs Market'!$AH132+'Performance vs Market'!$AJ132), "", 'Performance vs Market'!$AE132+'Performance vs Market'!$AH132+'Performance vs Market'!$AJ132)</f>
        <v>0</v>
      </c>
      <c r="AL132" s="119" t="n">
        <f>IF(ISERROR('Performance vs Market'!$AF132+'Performance vs Market'!$AH132+'Performance vs Market'!$AJ132), "", 'Performance vs Market'!$AF132+'Performance vs Market'!$AH132+'Performance vs Market'!$AJ132)</f>
        <v>0</v>
      </c>
    </row>
    <row r="133" ht="14.25" customHeight="1">
      <c r="A133" s="92" t="n">
        <f>Games!A133</f>
        <v>10</v>
      </c>
      <c r="B133" s="92" t="str">
        <f>IF('Prediction Log'!B152=0, "",'Prediction Log'!B152)</f>
        <v>New Mexico State</v>
      </c>
      <c r="C133" s="92" t="str">
        <f>IF('Prediction Log'!C152=0, "",'Prediction Log'!C152)</f>
        <v>Middle Tennessee</v>
      </c>
      <c r="D133" s="92" t="n">
        <f>IF('Prediction Log'!D152=0, "",'Prediction Log'!D152)</f>
        <v>-3</v>
      </c>
      <c r="E133" s="92" t="n">
        <f>IF('Prediction Log'!E152=0, "",'Prediction Log'!E152)</f>
        <v>-4.9</v>
      </c>
      <c r="F133" s="92" t="str">
        <f>IF('Prediction Log'!I152=0, "",'Prediction Log'!I152)</f>
        <v>New Mexico State</v>
      </c>
      <c r="G133" s="70" t="str">
        <f>IF(ISBLANK(Games!B133), "",'Prediction Log'!$J152)</f>
        <v>New Mexico State</v>
      </c>
      <c r="H133" s="93" t="n">
        <f>'Prediction Log'!$K152</f>
        <v>0.744695</v>
      </c>
      <c r="I133" s="92" t="str">
        <f>IF(ISBLANK(Games!M133), "",IF(AND(Games!M133="",Games!N133=""),"",IF(ISTEXT(Games!N133), "Side",Games!M133)))</f>
        <v/>
      </c>
      <c r="J133" s="92" t="str">
        <f>IF(ISBLANK(Games!B133), "",IF(Games!K133="Y", Games!B133, Games!E133))</f>
        <v>New Mexico State</v>
      </c>
      <c r="K133" s="92" t="str">
        <f>Games!I133</f>
        <v>New Mexico State</v>
      </c>
      <c r="L133" s="92" t="n">
        <f>IF(ISBLANK(Games!G133), "",Games!G133)</f>
        <v>-3</v>
      </c>
      <c r="M133" s="92"/>
      <c r="N133" s="110" t="str">
        <f>IF(ISBLANK('Performance vs Market'!$Q133), "", 1)</f>
        <v/>
      </c>
      <c r="O133" s="110" t="str">
        <f>IF(ISBLANK('Performance vs Market'!$S133), "", 1)</f>
        <v/>
      </c>
      <c r="P133" s="95"/>
      <c r="Q133" s="95"/>
      <c r="R133" s="95"/>
      <c r="S133" s="95"/>
      <c r="T133" s="95"/>
      <c r="U133" s="111" t="str">
        <f>IF(ISBLANK('Performance vs Market'!$Q133), "",N133+IF(Q133&lt;0, (N133/(Q133/-100)), N133*(Q133/100)))</f>
        <v/>
      </c>
      <c r="V133" s="112" t="str">
        <f>IFERROR(IF(ISBLANK('Performance vs Market'!$R133), "",N133+IF(R133&lt;0, (N133/(R133/-100)), N133*(R133/100))),"")</f>
        <v/>
      </c>
      <c r="W133" s="111" t="n">
        <f t="shared" si="1"/>
        <v>0</v>
      </c>
      <c r="X133" s="112" t="n">
        <f t="shared" si="2"/>
        <v>0</v>
      </c>
      <c r="Y133" s="111" t="str">
        <f>IF(ISBLANK('Performance vs Market'!$S133), "",O133+IF(S133&lt;0, (O133/(S133/-100)), O133*(S133/100)))</f>
        <v/>
      </c>
      <c r="Z133" s="111" t="n">
        <f t="shared" si="3"/>
        <v>0</v>
      </c>
      <c r="AA133" s="96" t="n">
        <f t="shared" si="4"/>
        <v>0</v>
      </c>
      <c r="AB133" s="96" t="n">
        <f t="shared" si="5"/>
        <v>0</v>
      </c>
      <c r="AC133" s="113" t="str">
        <f>IF('Prediction Log'!$W152="Y", "W", IF('Prediction Log'!$W152="N","L",""))</f>
        <v>W</v>
      </c>
      <c r="AD133" s="114" t="str">
        <f>IF('Prediction Log'!$Y152="Y", "W", IF('Prediction Log'!$Y152="N","L",""))</f>
        <v>W</v>
      </c>
      <c r="AE133" s="115" t="str">
        <f>IF(ISBLANK('Performance vs Market'!$Q133), "",IF(AC133="W", W133, IF(AC133="L",-N133, "")))</f>
        <v/>
      </c>
      <c r="AF133" s="116" t="n">
        <f>IFERROR((IF(ISERR('Performance vs Market'!$V133), "",IF(AD133="W", X133, IF(AD133="L",-N133, "")))), "")</f>
        <v>0</v>
      </c>
      <c r="AG133" s="113" t="str">
        <f>IF('Prediction Log'!$X152="Y", "W", IF('Prediction Log'!$X152="N", "L", ""))</f>
        <v>W</v>
      </c>
      <c r="AH133" s="115" t="str">
        <f>IF(ISBLANK('Performance vs Market'!$S133), "",IF(AG133="W", Z133, IF(AG133="L",-O133, "")))</f>
        <v/>
      </c>
      <c r="AI133" s="117"/>
      <c r="AJ133" s="15" t="str">
        <f t="shared" si="6"/>
        <v/>
      </c>
      <c r="AK133" s="118" t="n">
        <f>IF(ISERROR('Performance vs Market'!$AE133+'Performance vs Market'!$AH133+'Performance vs Market'!$AJ133), "", 'Performance vs Market'!$AE133+'Performance vs Market'!$AH133+'Performance vs Market'!$AJ133)</f>
        <v>0</v>
      </c>
      <c r="AL133" s="119" t="n">
        <f>IF(ISERROR('Performance vs Market'!$AF133+'Performance vs Market'!$AH133+'Performance vs Market'!$AJ133), "", 'Performance vs Market'!$AF133+'Performance vs Market'!$AH133+'Performance vs Market'!$AJ133)</f>
        <v>0</v>
      </c>
    </row>
    <row r="134" ht="14.25" customHeight="1">
      <c r="A134" s="92" t="n">
        <f>Games!A134</f>
        <v>10</v>
      </c>
      <c r="B134" s="92" t="str">
        <f>IF('Prediction Log'!B153=0, "",'Prediction Log'!B153)</f>
        <v>Appalachian State</v>
      </c>
      <c r="C134" s="92" t="str">
        <f>IF('Prediction Log'!C153=0, "",'Prediction Log'!C153)</f>
        <v>Marshall</v>
      </c>
      <c r="D134" s="92" t="n">
        <f>IF('Prediction Log'!D153=0, "",'Prediction Log'!D153)</f>
        <v>-3.5</v>
      </c>
      <c r="E134" s="92" t="n">
        <f>IF('Prediction Log'!E153=0, "",'Prediction Log'!E153)</f>
        <v>-2</v>
      </c>
      <c r="F134" s="92" t="str">
        <f>IF('Prediction Log'!I153=0, "",'Prediction Log'!I153)</f>
        <v>Appalachian State</v>
      </c>
      <c r="G134" s="70" t="str">
        <f>IF(ISBLANK(Games!B134), "",'Prediction Log'!$J153)</f>
        <v>Appalachian State</v>
      </c>
      <c r="H134" s="93" t="n">
        <f>'Prediction Log'!$K153</f>
        <v>0.643303</v>
      </c>
      <c r="I134" s="92" t="str">
        <f>IF(ISBLANK(Games!M134), "",IF(AND(Games!M134="",Games!N134=""),"",IF(ISTEXT(Games!N134), "Side",Games!M134)))</f>
        <v/>
      </c>
      <c r="J134" s="92" t="str">
        <f>IF(ISBLANK(Games!B134), "",IF(Games!K134="Y", Games!B134, Games!E134))</f>
        <v>Marshall</v>
      </c>
      <c r="K134" s="92" t="str">
        <f>Games!I134</f>
        <v>Appalachian State</v>
      </c>
      <c r="L134" s="92" t="n">
        <f>IF(ISBLANK(Games!G134), "",Games!G134)</f>
        <v>-3.5</v>
      </c>
      <c r="M134" s="92"/>
      <c r="N134" s="110" t="str">
        <f>IF(ISBLANK('Performance vs Market'!$Q134), "", 1)</f>
        <v/>
      </c>
      <c r="O134" s="110" t="str">
        <f>IF(ISBLANK('Performance vs Market'!$S134), "", 1)</f>
        <v/>
      </c>
      <c r="P134" s="95"/>
      <c r="Q134" s="95"/>
      <c r="R134" s="95"/>
      <c r="S134" s="95"/>
      <c r="T134" s="95"/>
      <c r="U134" s="111" t="str">
        <f>IF(ISBLANK('Performance vs Market'!$Q134), "",N134+IF(Q134&lt;0, (N134/(Q134/-100)), N134*(Q134/100)))</f>
        <v/>
      </c>
      <c r="V134" s="112" t="str">
        <f>IFERROR(IF(ISBLANK('Performance vs Market'!$R134), "",N134+IF(R134&lt;0, (N134/(R134/-100)), N134*(R134/100))),"")</f>
        <v/>
      </c>
      <c r="W134" s="111" t="n">
        <f t="shared" si="1"/>
        <v>0</v>
      </c>
      <c r="X134" s="112" t="n">
        <f t="shared" si="2"/>
        <v>0</v>
      </c>
      <c r="Y134" s="111" t="str">
        <f>IF(ISBLANK('Performance vs Market'!$S134), "",O134+IF(S134&lt;0, (O134/(S134/-100)), O134*(S134/100)))</f>
        <v/>
      </c>
      <c r="Z134" s="111" t="n">
        <f t="shared" si="3"/>
        <v>0</v>
      </c>
      <c r="AA134" s="96" t="n">
        <f t="shared" si="4"/>
        <v>0</v>
      </c>
      <c r="AB134" s="96" t="n">
        <f t="shared" si="5"/>
        <v>0</v>
      </c>
      <c r="AC134" s="113" t="str">
        <f>IF('Prediction Log'!$W153="Y", "W", IF('Prediction Log'!$W153="N","L",""))</f>
        <v>W</v>
      </c>
      <c r="AD134" s="114" t="str">
        <f>IF('Prediction Log'!$Y153="Y", "W", IF('Prediction Log'!$Y153="N","L",""))</f>
        <v>W</v>
      </c>
      <c r="AE134" s="115" t="str">
        <f>IF(ISBLANK('Performance vs Market'!$Q134), "",IF(AC134="W", W134, IF(AC134="L",-N134, "")))</f>
        <v/>
      </c>
      <c r="AF134" s="116" t="n">
        <f>IFERROR((IF(ISERR('Performance vs Market'!$V134), "",IF(AD134="W", X134, IF(AD134="L",-N134, "")))), "")</f>
        <v>0</v>
      </c>
      <c r="AG134" s="113" t="str">
        <f>IF('Prediction Log'!$X153="Y", "W", IF('Prediction Log'!$X153="N", "L", ""))</f>
        <v>L</v>
      </c>
      <c r="AH134" s="115" t="str">
        <f>IF(ISBLANK('Performance vs Market'!$S134), "",IF(AG134="W", Z134, IF(AG134="L",-O134, "")))</f>
        <v/>
      </c>
      <c r="AI134" s="117"/>
      <c r="AJ134" s="15" t="str">
        <f t="shared" si="6"/>
        <v/>
      </c>
      <c r="AK134" s="118" t="n">
        <f>IF(ISERROR('Performance vs Market'!$AE134+'Performance vs Market'!$AH134+'Performance vs Market'!$AJ134), "", 'Performance vs Market'!$AE134+'Performance vs Market'!$AH134+'Performance vs Market'!$AJ134)</f>
        <v>0</v>
      </c>
      <c r="AL134" s="119" t="n">
        <f>IF(ISERROR('Performance vs Market'!$AF134+'Performance vs Market'!$AH134+'Performance vs Market'!$AJ134), "", 'Performance vs Market'!$AF134+'Performance vs Market'!$AH134+'Performance vs Market'!$AJ134)</f>
        <v>0</v>
      </c>
    </row>
    <row r="135" ht="14.25" customHeight="1">
      <c r="A135" s="92" t="n">
        <f>Games!A135</f>
        <v>10</v>
      </c>
      <c r="B135" s="92" t="str">
        <f>IF('Prediction Log'!B154=0, "",'Prediction Log'!B154)</f>
        <v>Liberty</v>
      </c>
      <c r="C135" s="92" t="str">
        <f>IF('Prediction Log'!C154=0, "",'Prediction Log'!C154)</f>
        <v>Louisiana Tech</v>
      </c>
      <c r="D135" s="92" t="n">
        <f>IF('Prediction Log'!D154=0, "",'Prediction Log'!D154)</f>
        <v>-16.5</v>
      </c>
      <c r="E135" s="92" t="n">
        <f>IF('Prediction Log'!E154=0, "",'Prediction Log'!E154)</f>
        <v>-20.6</v>
      </c>
      <c r="F135" s="92" t="str">
        <f>IF('Prediction Log'!I154=0, "",'Prediction Log'!I154)</f>
        <v>Liberty</v>
      </c>
      <c r="G135" s="70" t="str">
        <f>IF(ISBLANK(Games!B135), "",'Prediction Log'!$J154)</f>
        <v>Liberty</v>
      </c>
      <c r="H135" s="93" t="n">
        <f>'Prediction Log'!$K154</f>
        <v>0.99451</v>
      </c>
      <c r="I135" s="92" t="str">
        <f>IF(ISBLANK(Games!M135), "",IF(AND(Games!M135="",Games!N135=""),"",IF(ISTEXT(Games!N135), "Side",Games!M135)))</f>
        <v/>
      </c>
      <c r="J135" s="92" t="str">
        <f>IF(ISBLANK(Games!B135), "",IF(Games!K135="Y", Games!B135, Games!E135))</f>
        <v>Liberty</v>
      </c>
      <c r="K135" s="92" t="str">
        <f>Games!I135</f>
        <v>Liberty</v>
      </c>
      <c r="L135" s="92" t="n">
        <f>IF(ISBLANK(Games!G135), "",Games!G135)</f>
        <v>-16.5</v>
      </c>
      <c r="M135" s="92"/>
      <c r="N135" s="110" t="str">
        <f>IF(ISBLANK('Performance vs Market'!$Q135), "", 1)</f>
        <v/>
      </c>
      <c r="O135" s="110" t="str">
        <f>IF(ISBLANK('Performance vs Market'!$S135), "", 1)</f>
        <v/>
      </c>
      <c r="P135" s="95"/>
      <c r="Q135" s="95"/>
      <c r="R135" s="95"/>
      <c r="S135" s="95"/>
      <c r="T135" s="95"/>
      <c r="U135" s="111" t="str">
        <f>IF(ISBLANK('Performance vs Market'!$Q135), "",N135+IF(Q135&lt;0, (N135/(Q135/-100)), N135*(Q135/100)))</f>
        <v/>
      </c>
      <c r="V135" s="112" t="str">
        <f>IFERROR(IF(ISBLANK('Performance vs Market'!$R135), "",N135+IF(R135&lt;0, (N135/(R135/-100)), N135*(R135/100))),"")</f>
        <v/>
      </c>
      <c r="W135" s="111" t="n">
        <f t="shared" si="1"/>
        <v>0</v>
      </c>
      <c r="X135" s="112" t="n">
        <f t="shared" si="2"/>
        <v>0</v>
      </c>
      <c r="Y135" s="111" t="str">
        <f>IF(ISBLANK('Performance vs Market'!$S135), "",O135+IF(S135&lt;0, (O135/(S135/-100)), O135*(S135/100)))</f>
        <v/>
      </c>
      <c r="Z135" s="111" t="n">
        <f t="shared" si="3"/>
        <v>0</v>
      </c>
      <c r="AA135" s="96" t="n">
        <f t="shared" si="4"/>
        <v>0</v>
      </c>
      <c r="AB135" s="96" t="n">
        <f t="shared" si="5"/>
        <v>0</v>
      </c>
      <c r="AC135" s="113" t="str">
        <f>IF('Prediction Log'!$W154="Y", "W", IF('Prediction Log'!$W154="N","L",""))</f>
        <v>W</v>
      </c>
      <c r="AD135" s="114" t="str">
        <f>IF('Prediction Log'!$Y154="Y", "W", IF('Prediction Log'!$Y154="N","L",""))</f>
        <v>W</v>
      </c>
      <c r="AE135" s="115" t="str">
        <f>IF(ISBLANK('Performance vs Market'!$Q135), "",IF(AC135="W", W135, IF(AC135="L",-N135, "")))</f>
        <v/>
      </c>
      <c r="AF135" s="116" t="n">
        <f>IFERROR((IF(ISERR('Performance vs Market'!$V135), "",IF(AD135="W", X135, IF(AD135="L",-N135, "")))), "")</f>
        <v>0</v>
      </c>
      <c r="AG135" s="113" t="str">
        <f>IF('Prediction Log'!$X154="Y", "W", IF('Prediction Log'!$X154="N", "L", ""))</f>
        <v>W</v>
      </c>
      <c r="AH135" s="115" t="str">
        <f>IF(ISBLANK('Performance vs Market'!$S135), "",IF(AG135="W", Z135, IF(AG135="L",-O135, "")))</f>
        <v/>
      </c>
      <c r="AI135" s="117"/>
      <c r="AJ135" s="15" t="str">
        <f t="shared" si="6"/>
        <v/>
      </c>
      <c r="AK135" s="118" t="n">
        <f>IF(ISERROR('Performance vs Market'!$AE135+'Performance vs Market'!$AH135+'Performance vs Market'!$AJ135), "", 'Performance vs Market'!$AE135+'Performance vs Market'!$AH135+'Performance vs Market'!$AJ135)</f>
        <v>0</v>
      </c>
      <c r="AL135" s="119" t="n">
        <f>IF(ISERROR('Performance vs Market'!$AF135+'Performance vs Market'!$AH135+'Performance vs Market'!$AJ135), "", 'Performance vs Market'!$AF135+'Performance vs Market'!$AH135+'Performance vs Market'!$AJ135)</f>
        <v>0</v>
      </c>
    </row>
    <row r="136" ht="14.25" customHeight="1">
      <c r="A136" s="92" t="n">
        <f>Games!A136</f>
        <v>10</v>
      </c>
      <c r="B136" s="92" t="str">
        <f>IF('Prediction Log'!B155=0, "",'Prediction Log'!B155)</f>
        <v>San Diego State</v>
      </c>
      <c r="C136" s="92" t="str">
        <f>IF('Prediction Log'!C155=0, "",'Prediction Log'!C155)</f>
        <v>Utah State</v>
      </c>
      <c r="D136" s="92" t="n">
        <f>IF('Prediction Log'!D155=0, "",'Prediction Log'!D155)</f>
        <v>2.5</v>
      </c>
      <c r="E136" s="92" t="n">
        <f>IF('Prediction Log'!E155=0, "",'Prediction Log'!E155)</f>
        <v>2.8</v>
      </c>
      <c r="F136" s="92" t="str">
        <f>IF('Prediction Log'!I155=0, "",'Prediction Log'!I155)</f>
        <v>Utah State</v>
      </c>
      <c r="G136" s="70" t="str">
        <f>IF(ISBLANK(Games!B136), "",'Prediction Log'!$J155)</f>
        <v>Utah State</v>
      </c>
      <c r="H136" s="93" t="n">
        <f>'Prediction Log'!$K155</f>
        <v>0.522856</v>
      </c>
      <c r="I136" s="92" t="str">
        <f>IF(ISBLANK(Games!M136), "",IF(AND(Games!M136="",Games!N136=""),"",IF(ISTEXT(Games!N136), "Side",Games!M136)))</f>
        <v/>
      </c>
      <c r="J136" s="92" t="str">
        <f>IF(ISBLANK(Games!B136), "",IF(Games!K136="Y", Games!B136, Games!E136))</f>
        <v>Utah State</v>
      </c>
      <c r="K136" s="92" t="str">
        <f>Games!I136</f>
        <v>Utah State</v>
      </c>
      <c r="L136" s="92" t="n">
        <f>IF(ISBLANK(Games!G136), "",Games!G136)</f>
        <v>2.5</v>
      </c>
      <c r="M136" s="92"/>
      <c r="N136" s="110" t="str">
        <f>IF(ISBLANK('Performance vs Market'!$Q136), "", 1)</f>
        <v/>
      </c>
      <c r="O136" s="110" t="str">
        <f>IF(ISBLANK('Performance vs Market'!$S136), "", 1)</f>
        <v/>
      </c>
      <c r="P136" s="95"/>
      <c r="Q136" s="95"/>
      <c r="R136" s="95"/>
      <c r="S136" s="95"/>
      <c r="T136" s="95"/>
      <c r="U136" s="111" t="str">
        <f>IF(ISBLANK('Performance vs Market'!$Q136), "",N136+IF(Q136&lt;0, (N136/(Q136/-100)), N136*(Q136/100)))</f>
        <v/>
      </c>
      <c r="V136" s="112" t="str">
        <f>IFERROR(IF(ISBLANK('Performance vs Market'!$R136), "",N136+IF(R136&lt;0, (N136/(R136/-100)), N136*(R136/100))),"")</f>
        <v/>
      </c>
      <c r="W136" s="111" t="n">
        <f t="shared" si="1"/>
        <v>0</v>
      </c>
      <c r="X136" s="112" t="n">
        <f t="shared" si="2"/>
        <v>0</v>
      </c>
      <c r="Y136" s="111" t="str">
        <f>IF(ISBLANK('Performance vs Market'!$S136), "",O136+IF(S136&lt;0, (O136/(S136/-100)), O136*(S136/100)))</f>
        <v/>
      </c>
      <c r="Z136" s="111" t="n">
        <f t="shared" si="3"/>
        <v>0</v>
      </c>
      <c r="AA136" s="96" t="n">
        <f t="shared" si="4"/>
        <v>0</v>
      </c>
      <c r="AB136" s="96" t="n">
        <f t="shared" si="5"/>
        <v>0</v>
      </c>
      <c r="AC136" s="113" t="str">
        <f>IF('Prediction Log'!$W155="Y", "W", IF('Prediction Log'!$W155="N","L",""))</f>
        <v>W</v>
      </c>
      <c r="AD136" s="114" t="str">
        <f>IF('Prediction Log'!$Y155="Y", "W", IF('Prediction Log'!$Y155="N","L",""))</f>
        <v>W</v>
      </c>
      <c r="AE136" s="115" t="str">
        <f>IF(ISBLANK('Performance vs Market'!$Q136), "",IF(AC136="W", W136, IF(AC136="L",-N136, "")))</f>
        <v/>
      </c>
      <c r="AF136" s="116" t="n">
        <f>IFERROR((IF(ISERR('Performance vs Market'!$V136), "",IF(AD136="W", X136, IF(AD136="L",-N136, "")))), "")</f>
        <v>0</v>
      </c>
      <c r="AG136" s="113" t="str">
        <f>IF('Prediction Log'!$X155="Y", "W", IF('Prediction Log'!$X155="N", "L", ""))</f>
        <v>W</v>
      </c>
      <c r="AH136" s="115" t="str">
        <f>IF(ISBLANK('Performance vs Market'!$S136), "",IF(AG136="W", Z136, IF(AG136="L",-O136, "")))</f>
        <v/>
      </c>
      <c r="AI136" s="117"/>
      <c r="AJ136" s="15" t="str">
        <f t="shared" si="6"/>
        <v/>
      </c>
      <c r="AK136" s="118" t="n">
        <f>IF(ISERROR('Performance vs Market'!$AE136+'Performance vs Market'!$AH136+'Performance vs Market'!$AJ136), "", 'Performance vs Market'!$AE136+'Performance vs Market'!$AH136+'Performance vs Market'!$AJ136)</f>
        <v>0</v>
      </c>
      <c r="AL136" s="119" t="n">
        <f>IF(ISERROR('Performance vs Market'!$AF136+'Performance vs Market'!$AH136+'Performance vs Market'!$AJ136), "", 'Performance vs Market'!$AF136+'Performance vs Market'!$AH136+'Performance vs Market'!$AJ136)</f>
        <v>0</v>
      </c>
    </row>
    <row r="137" ht="14.25" customHeight="1">
      <c r="A137" s="92" t="n">
        <f>Games!A137</f>
        <v>10</v>
      </c>
      <c r="B137" s="92" t="str">
        <f>IF('Prediction Log'!B156=0, "",'Prediction Log'!B156)</f>
        <v>Iowa State</v>
      </c>
      <c r="C137" s="92" t="str">
        <f>IF('Prediction Log'!C156=0, "",'Prediction Log'!C156)</f>
        <v>Kansas</v>
      </c>
      <c r="D137" s="92" t="n">
        <f>IF('Prediction Log'!D156=0, "",'Prediction Log'!D156)</f>
        <v>-2.5</v>
      </c>
      <c r="E137" s="92" t="n">
        <f>IF('Prediction Log'!E156=0, "",'Prediction Log'!E156)</f>
        <v>-10.3</v>
      </c>
      <c r="F137" s="92" t="str">
        <f>IF('Prediction Log'!I156=0, "",'Prediction Log'!I156)</f>
        <v>Iowa State</v>
      </c>
      <c r="G137" s="70" t="str">
        <f>IF(ISBLANK(Games!B137), "",'Prediction Log'!$J156)</f>
        <v>Iowa State</v>
      </c>
      <c r="H137" s="93" t="n">
        <f>'Prediction Log'!$K156</f>
        <v>0.817617</v>
      </c>
      <c r="I137" s="92" t="str">
        <f>IF(ISBLANK(Games!M137), "",IF(AND(Games!M137="",Games!N137=""),"",IF(ISTEXT(Games!N137), "Side",Games!M137)))</f>
        <v>Spread</v>
      </c>
      <c r="J137" s="92" t="str">
        <f>IF(ISBLANK(Games!B137), "",IF(Games!K137="Y", Games!B137, Games!E137))</f>
        <v>Iowa State</v>
      </c>
      <c r="K137" s="92" t="str">
        <f>Games!I137</f>
        <v>Iowa State</v>
      </c>
      <c r="L137" s="92" t="n">
        <f>IF(ISBLANK(Games!G137), "",Games!G137)</f>
        <v>-2.5</v>
      </c>
      <c r="M137" s="92"/>
      <c r="N137" s="110" t="str">
        <f>IF(ISBLANK('Performance vs Market'!$Q137), "", 1)</f>
        <v/>
      </c>
      <c r="O137" s="110" t="str">
        <f>IF(ISBLANK('Performance vs Market'!$S137), "", 1)</f>
        <v/>
      </c>
      <c r="P137" s="95"/>
      <c r="Q137" s="95"/>
      <c r="R137" s="95"/>
      <c r="S137" s="95"/>
      <c r="T137" s="95"/>
      <c r="U137" s="111" t="str">
        <f>IF(ISBLANK('Performance vs Market'!$Q137), "",N137+IF(Q137&lt;0, (N137/(Q137/-100)), N137*(Q137/100)))</f>
        <v/>
      </c>
      <c r="V137" s="112" t="str">
        <f>IFERROR(IF(ISBLANK('Performance vs Market'!$R137), "",N137+IF(R137&lt;0, (N137/(R137/-100)), N137*(R137/100))),"")</f>
        <v/>
      </c>
      <c r="W137" s="111" t="n">
        <f t="shared" si="1"/>
        <v>0</v>
      </c>
      <c r="X137" s="112" t="n">
        <f t="shared" si="2"/>
        <v>0</v>
      </c>
      <c r="Y137" s="111" t="str">
        <f>IF(ISBLANK('Performance vs Market'!$S137), "",O137+IF(S137&lt;0, (O137/(S137/-100)), O137*(S137/100)))</f>
        <v/>
      </c>
      <c r="Z137" s="111" t="n">
        <f t="shared" si="3"/>
        <v>0</v>
      </c>
      <c r="AA137" s="96" t="n">
        <f t="shared" si="4"/>
        <v>0</v>
      </c>
      <c r="AB137" s="96" t="n">
        <f t="shared" si="5"/>
        <v>0</v>
      </c>
      <c r="AC137" s="113" t="str">
        <f>IF('Prediction Log'!$W156="Y", "W", IF('Prediction Log'!$W156="N","L",""))</f>
        <v>L</v>
      </c>
      <c r="AD137" s="114" t="str">
        <f>IF('Prediction Log'!$Y156="Y", "W", IF('Prediction Log'!$Y156="N","L",""))</f>
        <v>L</v>
      </c>
      <c r="AE137" s="115" t="str">
        <f>IF(ISBLANK('Performance vs Market'!$Q137), "",IF(AC137="W", W137, IF(AC137="L",-N137, "")))</f>
        <v/>
      </c>
      <c r="AF137" s="116" t="n">
        <f>IFERROR((IF(ISERR('Performance vs Market'!$V137), "",IF(AD137="W", X137, IF(AD137="L",-N137, "")))), "")</f>
        <v>0</v>
      </c>
      <c r="AG137" s="113" t="str">
        <f>IF('Prediction Log'!$X156="Y", "W", IF('Prediction Log'!$X156="N", "L", ""))</f>
        <v>L</v>
      </c>
      <c r="AH137" s="115" t="str">
        <f>IF(ISBLANK('Performance vs Market'!$S137), "",IF(AG137="W", Z137, IF(AG137="L",-O137, "")))</f>
        <v/>
      </c>
      <c r="AI137" s="117"/>
      <c r="AJ137" s="15" t="str">
        <f t="shared" si="6"/>
        <v/>
      </c>
      <c r="AK137" s="118" t="n">
        <f>IF(ISERROR('Performance vs Market'!$AE137+'Performance vs Market'!$AH137+'Performance vs Market'!$AJ137), "", 'Performance vs Market'!$AE137+'Performance vs Market'!$AH137+'Performance vs Market'!$AJ137)</f>
        <v>0</v>
      </c>
      <c r="AL137" s="119" t="n">
        <f>IF(ISERROR('Performance vs Market'!$AF137+'Performance vs Market'!$AH137+'Performance vs Market'!$AJ137), "", 'Performance vs Market'!$AF137+'Performance vs Market'!$AH137+'Performance vs Market'!$AJ137)</f>
        <v>0</v>
      </c>
    </row>
    <row r="138" ht="14.25" customHeight="1">
      <c r="A138" s="92" t="n">
        <f>Games!A138</f>
        <v>10</v>
      </c>
      <c r="B138" s="92" t="str">
        <f>IF('Prediction Log'!B157=0, "",'Prediction Log'!B157)</f>
        <v>West Virginia</v>
      </c>
      <c r="C138" s="92" t="str">
        <f>IF('Prediction Log'!C157=0, "",'Prediction Log'!C157)</f>
        <v>BYU</v>
      </c>
      <c r="D138" s="92" t="n">
        <f>IF('Prediction Log'!D157=0, "",'Prediction Log'!D157)</f>
        <v>-10</v>
      </c>
      <c r="E138" s="92" t="n">
        <f>IF('Prediction Log'!E157=0, "",'Prediction Log'!E157)</f>
        <v>13.2</v>
      </c>
      <c r="F138" s="92" t="str">
        <f>IF('Prediction Log'!I157=0, "",'Prediction Log'!I157)</f>
        <v>BYU</v>
      </c>
      <c r="G138" s="70" t="str">
        <f>IF(ISBLANK(Games!B138), "",'Prediction Log'!$J157)</f>
        <v>BYU</v>
      </c>
      <c r="H138" s="93" t="n">
        <f>'Prediction Log'!$K157</f>
        <v>0.975245</v>
      </c>
      <c r="I138" s="92" t="str">
        <f>IF(ISBLANK(Games!M138), "",IF(AND(Games!M138="",Games!N138=""),"",IF(ISTEXT(Games!N138), "Side",Games!M138)))</f>
        <v>Side</v>
      </c>
      <c r="J138" s="92" t="str">
        <f>IF(ISBLANK(Games!B138), "",IF(Games!K138="Y", Games!B138, Games!E138))</f>
        <v>BYU</v>
      </c>
      <c r="K138" s="92" t="str">
        <f>Games!I138</f>
        <v>BYU</v>
      </c>
      <c r="L138" s="92" t="n">
        <f>IF(ISBLANK(Games!G138), "",Games!G138)</f>
        <v>-10</v>
      </c>
      <c r="M138" s="92"/>
      <c r="N138" s="110" t="str">
        <f>IF(ISBLANK('Performance vs Market'!$Q138), "", 1)</f>
        <v/>
      </c>
      <c r="O138" s="110" t="str">
        <f>IF(ISBLANK('Performance vs Market'!$S138), "", 1)</f>
        <v/>
      </c>
      <c r="P138" s="95"/>
      <c r="Q138" s="95"/>
      <c r="R138" s="95"/>
      <c r="S138" s="95"/>
      <c r="T138" s="95"/>
      <c r="U138" s="111" t="str">
        <f>IF(ISBLANK('Performance vs Market'!$Q138), "",N138+IF(Q138&lt;0, (N138/(Q138/-100)), N138*(Q138/100)))</f>
        <v/>
      </c>
      <c r="V138" s="112" t="str">
        <f>IFERROR(IF(ISBLANK('Performance vs Market'!$R138), "",N138+IF(R138&lt;0, (N138/(R138/-100)), N138*(R138/100))),"")</f>
        <v/>
      </c>
      <c r="W138" s="111" t="n">
        <f t="shared" si="1"/>
        <v>0</v>
      </c>
      <c r="X138" s="112" t="n">
        <f t="shared" si="2"/>
        <v>0</v>
      </c>
      <c r="Y138" s="111" t="str">
        <f>IF(ISBLANK('Performance vs Market'!$S138), "",O138+IF(S138&lt;0, (O138/(S138/-100)), O138*(S138/100)))</f>
        <v/>
      </c>
      <c r="Z138" s="111" t="n">
        <f t="shared" si="3"/>
        <v>0</v>
      </c>
      <c r="AA138" s="96" t="n">
        <f t="shared" si="4"/>
        <v>0</v>
      </c>
      <c r="AB138" s="96" t="n">
        <f t="shared" si="5"/>
        <v>0</v>
      </c>
      <c r="AC138" s="113" t="str">
        <f>IF('Prediction Log'!$W157="Y", "W", IF('Prediction Log'!$W157="N","L",""))</f>
        <v>L</v>
      </c>
      <c r="AD138" s="114" t="str">
        <f>IF('Prediction Log'!$Y157="Y", "W", IF('Prediction Log'!$Y157="N","L",""))</f>
        <v>L</v>
      </c>
      <c r="AE138" s="115" t="str">
        <f>IF(ISBLANK('Performance vs Market'!$Q138), "",IF(AC138="W", W138, IF(AC138="L",-N138, "")))</f>
        <v/>
      </c>
      <c r="AF138" s="116" t="n">
        <f>IFERROR((IF(ISERR('Performance vs Market'!$V138), "",IF(AD138="W", X138, IF(AD138="L",-N138, "")))), "")</f>
        <v>0</v>
      </c>
      <c r="AG138" s="113" t="str">
        <f>IF('Prediction Log'!$X157="Y", "W", IF('Prediction Log'!$X157="N", "L", ""))</f>
        <v>L</v>
      </c>
      <c r="AH138" s="115" t="str">
        <f>IF(ISBLANK('Performance vs Market'!$S138), "",IF(AG138="W", Z138, IF(AG138="L",-O138, "")))</f>
        <v/>
      </c>
      <c r="AI138" s="117"/>
      <c r="AJ138" s="15" t="str">
        <f t="shared" si="6"/>
        <v/>
      </c>
      <c r="AK138" s="118" t="n">
        <f>IF(ISERROR('Performance vs Market'!$AE138+'Performance vs Market'!$AH138+'Performance vs Market'!$AJ138), "", 'Performance vs Market'!$AE138+'Performance vs Market'!$AH138+'Performance vs Market'!$AJ138)</f>
        <v>0</v>
      </c>
      <c r="AL138" s="119" t="n">
        <f>IF(ISERROR('Performance vs Market'!$AF138+'Performance vs Market'!$AH138+'Performance vs Market'!$AJ138), "", 'Performance vs Market'!$AF138+'Performance vs Market'!$AH138+'Performance vs Market'!$AJ138)</f>
        <v>0</v>
      </c>
    </row>
    <row r="139" ht="14.25" customHeight="1">
      <c r="A139" s="92" t="n">
        <f>Games!A139</f>
        <v>10</v>
      </c>
      <c r="B139" s="92" t="str">
        <f>IF('Prediction Log'!B158=0, "",'Prediction Log'!B158)</f>
        <v>Washington State</v>
      </c>
      <c r="C139" s="92" t="str">
        <f>IF('Prediction Log'!C158=0, "",'Prediction Log'!C158)</f>
        <v>Stanford</v>
      </c>
      <c r="D139" s="92" t="n">
        <f>IF('Prediction Log'!D158=0, "",'Prediction Log'!D158)</f>
        <v>-13.5</v>
      </c>
      <c r="E139" s="92" t="n">
        <f>IF('Prediction Log'!E158=0, "",'Prediction Log'!E158)</f>
        <v>-12.2</v>
      </c>
      <c r="F139" s="92" t="str">
        <f>IF('Prediction Log'!I158=0, "",'Prediction Log'!I158)</f>
        <v>Washington State</v>
      </c>
      <c r="G139" s="70" t="str">
        <f>IF(ISBLANK(Games!B139), "",'Prediction Log'!$J158)</f>
        <v>Washington State</v>
      </c>
      <c r="H139" s="93" t="n">
        <f>'Prediction Log'!$K158</f>
        <v>0.918511</v>
      </c>
      <c r="I139" s="92" t="str">
        <f>IF(ISBLANK(Games!M139), "",IF(AND(Games!M139="",Games!N139=""),"",IF(ISTEXT(Games!N139), "Side",Games!M139)))</f>
        <v/>
      </c>
      <c r="J139" s="92" t="str">
        <f>IF(ISBLANK(Games!B139), "",IF(Games!K139="Y", Games!B139, Games!E139))</f>
        <v>Stanford</v>
      </c>
      <c r="K139" s="92" t="str">
        <f>Games!I139</f>
        <v>Washington State</v>
      </c>
      <c r="L139" s="92" t="n">
        <f>IF(ISBLANK(Games!G139), "",Games!G139)</f>
        <v>-13.5</v>
      </c>
      <c r="M139" s="92"/>
      <c r="N139" s="110" t="str">
        <f>IF(ISBLANK('Performance vs Market'!$Q139), "", 1)</f>
        <v/>
      </c>
      <c r="O139" s="110" t="str">
        <f>IF(ISBLANK('Performance vs Market'!$S139), "", 1)</f>
        <v/>
      </c>
      <c r="P139" s="95"/>
      <c r="Q139" s="95"/>
      <c r="R139" s="95"/>
      <c r="S139" s="95"/>
      <c r="T139" s="95"/>
      <c r="U139" s="111" t="str">
        <f>IF(ISBLANK('Performance vs Market'!$Q139), "",N139+IF(Q139&lt;0, (N139/(Q139/-100)), N139*(Q139/100)))</f>
        <v/>
      </c>
      <c r="V139" s="112" t="str">
        <f>IFERROR(IF(ISBLANK('Performance vs Market'!$R139), "",N139+IF(R139&lt;0, (N139/(R139/-100)), N139*(R139/100))),"")</f>
        <v/>
      </c>
      <c r="W139" s="111" t="n">
        <f t="shared" si="1"/>
        <v>0</v>
      </c>
      <c r="X139" s="112" t="n">
        <f t="shared" si="2"/>
        <v>0</v>
      </c>
      <c r="Y139" s="111" t="str">
        <f>IF(ISBLANK('Performance vs Market'!$S139), "",O139+IF(S139&lt;0, (O139/(S139/-100)), O139*(S139/100)))</f>
        <v/>
      </c>
      <c r="Z139" s="111" t="n">
        <f t="shared" si="3"/>
        <v>0</v>
      </c>
      <c r="AA139" s="96" t="n">
        <f t="shared" si="4"/>
        <v>0</v>
      </c>
      <c r="AB139" s="96" t="n">
        <f t="shared" si="5"/>
        <v>0</v>
      </c>
      <c r="AC139" s="113" t="str">
        <f>IF('Prediction Log'!$W158="Y", "W", IF('Prediction Log'!$W158="N","L",""))</f>
        <v>L</v>
      </c>
      <c r="AD139" s="114" t="str">
        <f>IF('Prediction Log'!$Y158="Y", "W", IF('Prediction Log'!$Y158="N","L",""))</f>
        <v>L</v>
      </c>
      <c r="AE139" s="115" t="str">
        <f>IF(ISBLANK('Performance vs Market'!$Q139), "",IF(AC139="W", W139, IF(AC139="L",-N139, "")))</f>
        <v/>
      </c>
      <c r="AF139" s="116" t="n">
        <f>IFERROR((IF(ISERR('Performance vs Market'!$V139), "",IF(AD139="W", X139, IF(AD139="L",-N139, "")))), "")</f>
        <v>0</v>
      </c>
      <c r="AG139" s="113" t="str">
        <f>IF('Prediction Log'!$X158="Y", "W", IF('Prediction Log'!$X158="N", "L", ""))</f>
        <v>W</v>
      </c>
      <c r="AH139" s="115" t="str">
        <f>IF(ISBLANK('Performance vs Market'!$S139), "",IF(AG139="W", Z139, IF(AG139="L",-O139, "")))</f>
        <v/>
      </c>
      <c r="AI139" s="117"/>
      <c r="AJ139" s="15" t="str">
        <f t="shared" si="6"/>
        <v/>
      </c>
      <c r="AK139" s="118" t="n">
        <f>IF(ISERROR('Performance vs Market'!$AE139+'Performance vs Market'!$AH139+'Performance vs Market'!$AJ139), "", 'Performance vs Market'!$AE139+'Performance vs Market'!$AH139+'Performance vs Market'!$AJ139)</f>
        <v>0</v>
      </c>
      <c r="AL139" s="119" t="n">
        <f>IF(ISERROR('Performance vs Market'!$AF139+'Performance vs Market'!$AH139+'Performance vs Market'!$AJ139), "", 'Performance vs Market'!$AF139+'Performance vs Market'!$AH139+'Performance vs Market'!$AJ139)</f>
        <v>0</v>
      </c>
    </row>
    <row r="140" ht="14.25" customHeight="1">
      <c r="A140" s="92" t="n">
        <f>Games!A140</f>
        <v>10</v>
      </c>
      <c r="B140" s="92" t="str">
        <f>IF('Prediction Log'!B159=0, "",'Prediction Log'!B159)</f>
        <v>Rice</v>
      </c>
      <c r="C140" s="92" t="str">
        <f>IF('Prediction Log'!C159=0, "",'Prediction Log'!C159)</f>
        <v>SMU</v>
      </c>
      <c r="D140" s="92" t="n">
        <f>IF('Prediction Log'!D159=0, "",'Prediction Log'!D159)</f>
        <v>12.5</v>
      </c>
      <c r="E140" s="92" t="n">
        <f>IF('Prediction Log'!E159=0, "",'Prediction Log'!E159)</f>
        <v>24.8</v>
      </c>
      <c r="F140" s="92" t="str">
        <f>IF('Prediction Log'!I159=0, "",'Prediction Log'!I159)</f>
        <v>SMU</v>
      </c>
      <c r="G140" s="70" t="str">
        <f>IF(ISBLANK(Games!B140), "",'Prediction Log'!$J159)</f>
        <v>SMU</v>
      </c>
      <c r="H140" s="93" t="n">
        <f>'Prediction Log'!$K159</f>
        <v>0.978504</v>
      </c>
      <c r="I140" s="92" t="str">
        <f>IF(ISBLANK(Games!M140), "",IF(AND(Games!M140="",Games!N140=""),"",IF(ISTEXT(Games!N140), "Side",Games!M140)))</f>
        <v/>
      </c>
      <c r="J140" s="92" t="str">
        <f>IF(ISBLANK(Games!B140), "",IF(Games!K140="Y", Games!B140, Games!E140))</f>
        <v>SMU</v>
      </c>
      <c r="K140" s="92" t="str">
        <f>Games!I140</f>
        <v>SMU</v>
      </c>
      <c r="L140" s="92" t="n">
        <f>IF(ISBLANK(Games!G140), "",Games!G140)</f>
        <v>12.5</v>
      </c>
      <c r="M140" s="92"/>
      <c r="N140" s="110" t="str">
        <f>IF(ISBLANK('Performance vs Market'!$Q140), "", 1)</f>
        <v/>
      </c>
      <c r="O140" s="110" t="str">
        <f>IF(ISBLANK('Performance vs Market'!$S140), "", 1)</f>
        <v/>
      </c>
      <c r="P140" s="95"/>
      <c r="Q140" s="95"/>
      <c r="R140" s="95"/>
      <c r="S140" s="95"/>
      <c r="T140" s="95"/>
      <c r="U140" s="111" t="str">
        <f>IF(ISBLANK('Performance vs Market'!$Q140), "",N140+IF(Q140&lt;0, (N140/(Q140/-100)), N140*(Q140/100)))</f>
        <v/>
      </c>
      <c r="V140" s="112" t="str">
        <f>IFERROR(IF(ISBLANK('Performance vs Market'!$R140), "",N140+IF(R140&lt;0, (N140/(R140/-100)), N140*(R140/100))),"")</f>
        <v/>
      </c>
      <c r="W140" s="111" t="n">
        <f t="shared" si="1"/>
        <v>0</v>
      </c>
      <c r="X140" s="112" t="n">
        <f t="shared" si="2"/>
        <v>0</v>
      </c>
      <c r="Y140" s="111" t="str">
        <f>IF(ISBLANK('Performance vs Market'!$S140), "",O140+IF(S140&lt;0, (O140/(S140/-100)), O140*(S140/100)))</f>
        <v/>
      </c>
      <c r="Z140" s="111" t="n">
        <f t="shared" si="3"/>
        <v>0</v>
      </c>
      <c r="AA140" s="96" t="n">
        <f t="shared" si="4"/>
        <v>0</v>
      </c>
      <c r="AB140" s="96" t="n">
        <f t="shared" si="5"/>
        <v>0</v>
      </c>
      <c r="AC140" s="113" t="str">
        <f>IF('Prediction Log'!$W159="Y", "W", IF('Prediction Log'!$W159="N","L",""))</f>
        <v>W</v>
      </c>
      <c r="AD140" s="114" t="str">
        <f>IF('Prediction Log'!$Y159="Y", "W", IF('Prediction Log'!$Y159="N","L",""))</f>
        <v>W</v>
      </c>
      <c r="AE140" s="115" t="str">
        <f>IF(ISBLANK('Performance vs Market'!$Q140), "",IF(AC140="W", W140, IF(AC140="L",-N140, "")))</f>
        <v/>
      </c>
      <c r="AF140" s="116" t="n">
        <f>IFERROR((IF(ISERR('Performance vs Market'!$V140), "",IF(AD140="W", X140, IF(AD140="L",-N140, "")))), "")</f>
        <v>0</v>
      </c>
      <c r="AG140" s="113" t="str">
        <f>IF('Prediction Log'!$X159="Y", "W", IF('Prediction Log'!$X159="N", "L", ""))</f>
        <v>L</v>
      </c>
      <c r="AH140" s="115" t="str">
        <f>IF(ISBLANK('Performance vs Market'!$S140), "",IF(AG140="W", Z140, IF(AG140="L",-O140, "")))</f>
        <v/>
      </c>
      <c r="AI140" s="117"/>
      <c r="AJ140" s="15" t="str">
        <f t="shared" si="6"/>
        <v/>
      </c>
      <c r="AK140" s="118" t="n">
        <f>IF(ISERROR('Performance vs Market'!$AE140+'Performance vs Market'!$AH140+'Performance vs Market'!$AJ140), "", 'Performance vs Market'!$AE140+'Performance vs Market'!$AH140+'Performance vs Market'!$AJ140)</f>
        <v>0</v>
      </c>
      <c r="AL140" s="119" t="n">
        <f>IF(ISERROR('Performance vs Market'!$AF140+'Performance vs Market'!$AH140+'Performance vs Market'!$AJ140), "", 'Performance vs Market'!$AF140+'Performance vs Market'!$AH140+'Performance vs Market'!$AJ140)</f>
        <v>0</v>
      </c>
    </row>
    <row r="141" ht="14.25" customHeight="1">
      <c r="A141" s="92" t="n">
        <f>Games!A141</f>
        <v>10</v>
      </c>
      <c r="B141" s="92" t="str">
        <f>IF('Prediction Log'!B160=0, "",'Prediction Log'!B160)</f>
        <v>USC</v>
      </c>
      <c r="C141" s="92" t="str">
        <f>IF('Prediction Log'!C160=0, "",'Prediction Log'!C160)</f>
        <v>Washington</v>
      </c>
      <c r="D141" s="92" t="n">
        <f>IF('Prediction Log'!D160=0, "",'Prediction Log'!D160)</f>
        <v>3</v>
      </c>
      <c r="E141" s="92" t="n">
        <f>IF('Prediction Log'!E160=0, "",'Prediction Log'!E160)</f>
        <v>-0.4</v>
      </c>
      <c r="F141" s="92" t="str">
        <f>IF('Prediction Log'!I160=0, "",'Prediction Log'!I160)</f>
        <v>USC</v>
      </c>
      <c r="G141" s="70" t="str">
        <f>IF(ISBLANK(Games!B141), "",'Prediction Log'!$J160)</f>
        <v>Washington</v>
      </c>
      <c r="H141" s="93" t="n">
        <f>'Prediction Log'!$K160</f>
        <v>0.546185</v>
      </c>
      <c r="I141" s="92" t="str">
        <f>IF(ISBLANK(Games!M141), "",IF(AND(Games!M141="",Games!N141=""),"",IF(ISTEXT(Games!N141), "Side",Games!M141)))</f>
        <v/>
      </c>
      <c r="J141" s="92" t="str">
        <f>IF(ISBLANK(Games!B141), "",IF(Games!K141="Y", Games!B141, Games!E141))</f>
        <v>USC</v>
      </c>
      <c r="K141" s="92" t="str">
        <f>Games!I141</f>
        <v>USC</v>
      </c>
      <c r="L141" s="92" t="n">
        <f>IF(ISBLANK(Games!G141), "",Games!G141)</f>
        <v>3</v>
      </c>
      <c r="M141" s="92"/>
      <c r="N141" s="110" t="str">
        <f>IF(ISBLANK('Performance vs Market'!$Q141), "", 1)</f>
        <v/>
      </c>
      <c r="O141" s="110" t="str">
        <f>IF(ISBLANK('Performance vs Market'!$S141), "", 1)</f>
        <v/>
      </c>
      <c r="P141" s="95"/>
      <c r="Q141" s="95"/>
      <c r="R141" s="95"/>
      <c r="S141" s="95"/>
      <c r="T141" s="95"/>
      <c r="U141" s="111" t="str">
        <f>IF(ISBLANK('Performance vs Market'!$Q141), "",N141+IF(Q141&lt;0, (N141/(Q141/-100)), N141*(Q141/100)))</f>
        <v/>
      </c>
      <c r="V141" s="112" t="str">
        <f>IFERROR(IF(ISBLANK('Performance vs Market'!$R141), "",N141+IF(R141&lt;0, (N141/(R141/-100)), N141*(R141/100))),"")</f>
        <v/>
      </c>
      <c r="W141" s="111" t="n">
        <f t="shared" si="1"/>
        <v>0</v>
      </c>
      <c r="X141" s="112" t="n">
        <f t="shared" si="2"/>
        <v>0</v>
      </c>
      <c r="Y141" s="111" t="str">
        <f>IF(ISBLANK('Performance vs Market'!$S141), "",O141+IF(S141&lt;0, (O141/(S141/-100)), O141*(S141/100)))</f>
        <v/>
      </c>
      <c r="Z141" s="111" t="n">
        <f t="shared" si="3"/>
        <v>0</v>
      </c>
      <c r="AA141" s="96" t="n">
        <f t="shared" si="4"/>
        <v>0</v>
      </c>
      <c r="AB141" s="96" t="n">
        <f t="shared" si="5"/>
        <v>0</v>
      </c>
      <c r="AC141" s="113" t="str">
        <f>IF('Prediction Log'!$W160="Y", "W", IF('Prediction Log'!$W160="N","L",""))</f>
        <v>L</v>
      </c>
      <c r="AD141" s="114" t="str">
        <f>IF('Prediction Log'!$Y160="Y", "W", IF('Prediction Log'!$Y160="N","L",""))</f>
        <v>W</v>
      </c>
      <c r="AE141" s="115" t="str">
        <f>IF(ISBLANK('Performance vs Market'!$Q141), "",IF(AC141="W", W141, IF(AC141="L",-N141, "")))</f>
        <v/>
      </c>
      <c r="AF141" s="116" t="n">
        <f>IFERROR((IF(ISERR('Performance vs Market'!$V141), "",IF(AD141="W", X141, IF(AD141="L",-N141, "")))), "")</f>
        <v>0</v>
      </c>
      <c r="AG141" s="113" t="str">
        <f>IF('Prediction Log'!$X160="Y", "W", IF('Prediction Log'!$X160="N", "L", ""))</f>
        <v>L</v>
      </c>
      <c r="AH141" s="115" t="str">
        <f>IF(ISBLANK('Performance vs Market'!$S141), "",IF(AG141="W", Z141, IF(AG141="L",-O141, "")))</f>
        <v/>
      </c>
      <c r="AI141" s="117"/>
      <c r="AJ141" s="15" t="str">
        <f t="shared" si="6"/>
        <v/>
      </c>
      <c r="AK141" s="118" t="n">
        <f>IF(ISERROR('Performance vs Market'!$AE141+'Performance vs Market'!$AH141+'Performance vs Market'!$AJ141), "", 'Performance vs Market'!$AE141+'Performance vs Market'!$AH141+'Performance vs Market'!$AJ141)</f>
        <v>0</v>
      </c>
      <c r="AL141" s="119" t="n">
        <f>IF(ISERROR('Performance vs Market'!$AF141+'Performance vs Market'!$AH141+'Performance vs Market'!$AJ141), "", 'Performance vs Market'!$AF141+'Performance vs Market'!$AH141+'Performance vs Market'!$AJ141)</f>
        <v>0</v>
      </c>
    </row>
    <row r="142" ht="14.25" customHeight="1">
      <c r="A142" s="92" t="n">
        <f>Games!A142</f>
        <v>10</v>
      </c>
      <c r="B142" s="92" t="str">
        <f>IF('Prediction Log'!B161=0, "",'Prediction Log'!B161)</f>
        <v>Mississippi State</v>
      </c>
      <c r="C142" s="92" t="str">
        <f>IF('Prediction Log'!C161=0, "",'Prediction Log'!C161)</f>
        <v>Kentucky</v>
      </c>
      <c r="D142" s="92" t="n">
        <f>IF('Prediction Log'!D161=0, "",'Prediction Log'!D161)</f>
        <v>3.5</v>
      </c>
      <c r="E142" s="92" t="n">
        <f>IF('Prediction Log'!E161=0, "",'Prediction Log'!E161)</f>
        <v>-0.4</v>
      </c>
      <c r="F142" s="92" t="str">
        <f>IF('Prediction Log'!I161=0, "",'Prediction Log'!I161)</f>
        <v>Mississippi State</v>
      </c>
      <c r="G142" s="70" t="str">
        <f>IF(ISBLANK(Games!B142), "",'Prediction Log'!$J161)</f>
        <v>Kentucky</v>
      </c>
      <c r="H142" s="93" t="n">
        <f>'Prediction Log'!$K161</f>
        <v>0.571955</v>
      </c>
      <c r="I142" s="92" t="str">
        <f>IF(ISBLANK(Games!M142), "",IF(AND(Games!M142="",Games!N142=""),"",IF(ISTEXT(Games!N142), "Side",Games!M142)))</f>
        <v/>
      </c>
      <c r="J142" s="92" t="str">
        <f>IF(ISBLANK(Games!B142), "",IF(Games!K142="Y", Games!B142, Games!E142))</f>
        <v>Mississippi State</v>
      </c>
      <c r="K142" s="92" t="str">
        <f>Games!I142</f>
        <v>Mississippi State</v>
      </c>
      <c r="L142" s="92" t="n">
        <f>IF(ISBLANK(Games!G142), "",Games!G142)</f>
        <v>3.5</v>
      </c>
      <c r="M142" s="92"/>
      <c r="N142" s="110" t="str">
        <f>IF(ISBLANK('Performance vs Market'!$Q142), "", 1)</f>
        <v/>
      </c>
      <c r="O142" s="110" t="str">
        <f>IF(ISBLANK('Performance vs Market'!$S142), "", 1)</f>
        <v/>
      </c>
      <c r="P142" s="95"/>
      <c r="Q142" s="95"/>
      <c r="R142" s="95"/>
      <c r="S142" s="95"/>
      <c r="T142" s="95"/>
      <c r="U142" s="111" t="str">
        <f>IF(ISBLANK('Performance vs Market'!$Q142), "",N142+IF(Q142&lt;0, (N142/(Q142/-100)), N142*(Q142/100)))</f>
        <v/>
      </c>
      <c r="V142" s="112" t="str">
        <f>IFERROR(IF(ISBLANK('Performance vs Market'!$R142), "",N142+IF(R142&lt;0, (N142/(R142/-100)), N142*(R142/100))),"")</f>
        <v/>
      </c>
      <c r="W142" s="111" t="n">
        <f t="shared" si="1"/>
        <v>0</v>
      </c>
      <c r="X142" s="112" t="n">
        <f t="shared" si="2"/>
        <v>0</v>
      </c>
      <c r="Y142" s="111" t="str">
        <f>IF(ISBLANK('Performance vs Market'!$S142), "",O142+IF(S142&lt;0, (O142/(S142/-100)), O142*(S142/100)))</f>
        <v/>
      </c>
      <c r="Z142" s="111" t="n">
        <f t="shared" si="3"/>
        <v>0</v>
      </c>
      <c r="AA142" s="96" t="n">
        <f t="shared" si="4"/>
        <v>0</v>
      </c>
      <c r="AB142" s="96" t="n">
        <f t="shared" si="5"/>
        <v>0</v>
      </c>
      <c r="AC142" s="113" t="str">
        <f>IF('Prediction Log'!$W161="Y", "W", IF('Prediction Log'!$W161="N","L",""))</f>
        <v>L</v>
      </c>
      <c r="AD142" s="114" t="str">
        <f>IF('Prediction Log'!$Y161="Y", "W", IF('Prediction Log'!$Y161="N","L",""))</f>
        <v>W</v>
      </c>
      <c r="AE142" s="115" t="str">
        <f>IF(ISBLANK('Performance vs Market'!$Q142), "",IF(AC142="W", W142, IF(AC142="L",-N142, "")))</f>
        <v/>
      </c>
      <c r="AF142" s="116" t="n">
        <f>IFERROR((IF(ISERR('Performance vs Market'!$V142), "",IF(AD142="W", X142, IF(AD142="L",-N142, "")))), "")</f>
        <v>0</v>
      </c>
      <c r="AG142" s="113" t="str">
        <f>IF('Prediction Log'!$X161="Y", "W", IF('Prediction Log'!$X161="N", "L", ""))</f>
        <v>L</v>
      </c>
      <c r="AH142" s="115" t="str">
        <f>IF(ISBLANK('Performance vs Market'!$S142), "",IF(AG142="W", Z142, IF(AG142="L",-O142, "")))</f>
        <v/>
      </c>
      <c r="AI142" s="117"/>
      <c r="AJ142" s="15" t="str">
        <f t="shared" si="6"/>
        <v/>
      </c>
      <c r="AK142" s="118" t="n">
        <f>IF(ISERROR('Performance vs Market'!$AE142+'Performance vs Market'!$AH142+'Performance vs Market'!$AJ142), "", 'Performance vs Market'!$AE142+'Performance vs Market'!$AH142+'Performance vs Market'!$AJ142)</f>
        <v>0</v>
      </c>
      <c r="AL142" s="119" t="n">
        <f>IF(ISERROR('Performance vs Market'!$AF142+'Performance vs Market'!$AH142+'Performance vs Market'!$AJ142), "", 'Performance vs Market'!$AF142+'Performance vs Market'!$AH142+'Performance vs Market'!$AJ142)</f>
        <v>0</v>
      </c>
    </row>
    <row r="143" ht="14.25" customHeight="1">
      <c r="A143" s="92" t="n">
        <f>Games!A143</f>
        <v>10</v>
      </c>
      <c r="B143" s="92" t="str">
        <f>IF('Prediction Log'!B162=0, "",'Prediction Log'!B162)</f>
        <v>Alabama</v>
      </c>
      <c r="C143" s="92" t="str">
        <f>IF('Prediction Log'!C162=0, "",'Prediction Log'!C162)</f>
        <v>LSU</v>
      </c>
      <c r="D143" s="92" t="n">
        <f>IF('Prediction Log'!D162=0, "",'Prediction Log'!D162)</f>
        <v>-3</v>
      </c>
      <c r="E143" s="92" t="n">
        <f>IF('Prediction Log'!E162=0, "",'Prediction Log'!E162)</f>
        <v>-7.4</v>
      </c>
      <c r="F143" s="92" t="str">
        <f>IF('Prediction Log'!I162=0, "",'Prediction Log'!I162)</f>
        <v>Alabama</v>
      </c>
      <c r="G143" s="70" t="str">
        <f>IF(ISBLANK(Games!B143), "",'Prediction Log'!$J162)</f>
        <v>Alabama</v>
      </c>
      <c r="H143" s="93" t="n">
        <f>'Prediction Log'!$K162</f>
        <v>0.857378</v>
      </c>
      <c r="I143" s="92" t="str">
        <f>IF(ISBLANK(Games!M143), "",IF(AND(Games!M143="",Games!N143=""),"",IF(ISTEXT(Games!N143), "Side",Games!M143)))</f>
        <v>Side</v>
      </c>
      <c r="J143" s="92" t="str">
        <f>IF(ISBLANK(Games!B143), "",IF(Games!K143="Y", Games!B143, Games!E143))</f>
        <v>Alabama</v>
      </c>
      <c r="K143" s="92" t="str">
        <f>Games!I143</f>
        <v>Alabama</v>
      </c>
      <c r="L143" s="92" t="n">
        <f>IF(ISBLANK(Games!G143), "",Games!G143)</f>
        <v>-3</v>
      </c>
      <c r="M143" s="92"/>
      <c r="N143" s="110" t="str">
        <f>IF(ISBLANK('Performance vs Market'!$Q143), "", 1)</f>
        <v/>
      </c>
      <c r="O143" s="110" t="str">
        <f>IF(ISBLANK('Performance vs Market'!$S143), "", 1)</f>
        <v/>
      </c>
      <c r="P143" s="95"/>
      <c r="Q143" s="95"/>
      <c r="R143" s="95"/>
      <c r="S143" s="95"/>
      <c r="T143" s="95"/>
      <c r="U143" s="111" t="str">
        <f>IF(ISBLANK('Performance vs Market'!$Q143), "",N143+IF(Q143&lt;0, (N143/(Q143/-100)), N143*(Q143/100)))</f>
        <v/>
      </c>
      <c r="V143" s="112" t="str">
        <f>IFERROR(IF(ISBLANK('Performance vs Market'!$R143), "",N143+IF(R143&lt;0, (N143/(R143/-100)), N143*(R143/100))),"")</f>
        <v/>
      </c>
      <c r="W143" s="111" t="n">
        <f t="shared" si="1"/>
        <v>0</v>
      </c>
      <c r="X143" s="112" t="n">
        <f t="shared" si="2"/>
        <v>0</v>
      </c>
      <c r="Y143" s="111" t="str">
        <f>IF(ISBLANK('Performance vs Market'!$S143), "",O143+IF(S143&lt;0, (O143/(S143/-100)), O143*(S143/100)))</f>
        <v/>
      </c>
      <c r="Z143" s="111" t="n">
        <f t="shared" si="3"/>
        <v>0</v>
      </c>
      <c r="AA143" s="96" t="n">
        <f t="shared" si="4"/>
        <v>0</v>
      </c>
      <c r="AB143" s="96" t="n">
        <f t="shared" si="5"/>
        <v>0</v>
      </c>
      <c r="AC143" s="113" t="str">
        <f>IF('Prediction Log'!$W162="Y", "W", IF('Prediction Log'!$W162="N","L",""))</f>
        <v>W</v>
      </c>
      <c r="AD143" s="114" t="str">
        <f>IF('Prediction Log'!$Y162="Y", "W", IF('Prediction Log'!$Y162="N","L",""))</f>
        <v>W</v>
      </c>
      <c r="AE143" s="115" t="str">
        <f>IF(ISBLANK('Performance vs Market'!$Q143), "",IF(AC143="W", W143, IF(AC143="L",-N143, "")))</f>
        <v/>
      </c>
      <c r="AF143" s="116" t="n">
        <f>IFERROR((IF(ISERR('Performance vs Market'!$V143), "",IF(AD143="W", X143, IF(AD143="L",-N143, "")))), "")</f>
        <v>0</v>
      </c>
      <c r="AG143" s="113" t="str">
        <f>IF('Prediction Log'!$X162="Y", "W", IF('Prediction Log'!$X162="N", "L", ""))</f>
        <v>W</v>
      </c>
      <c r="AH143" s="115" t="str">
        <f>IF(ISBLANK('Performance vs Market'!$S143), "",IF(AG143="W", Z143, IF(AG143="L",-O143, "")))</f>
        <v/>
      </c>
      <c r="AI143" s="117"/>
      <c r="AJ143" s="15" t="str">
        <f t="shared" si="6"/>
        <v/>
      </c>
      <c r="AK143" s="118" t="n">
        <f>IF(ISERROR('Performance vs Market'!$AE143+'Performance vs Market'!$AH143+'Performance vs Market'!$AJ143), "", 'Performance vs Market'!$AE143+'Performance vs Market'!$AH143+'Performance vs Market'!$AJ143)</f>
        <v>0</v>
      </c>
      <c r="AL143" s="119" t="n">
        <f>IF(ISERROR('Performance vs Market'!$AF143+'Performance vs Market'!$AH143+'Performance vs Market'!$AJ143), "", 'Performance vs Market'!$AF143+'Performance vs Market'!$AH143+'Performance vs Market'!$AJ143)</f>
        <v>0</v>
      </c>
    </row>
    <row r="144" ht="14.25" customHeight="1">
      <c r="A144" s="92" t="n">
        <f>Games!A144</f>
        <v>10</v>
      </c>
      <c r="B144" s="92" t="str">
        <f>IF('Prediction Log'!B163=0, "",'Prediction Log'!B163)</f>
        <v>Michigan</v>
      </c>
      <c r="C144" s="92" t="str">
        <f>IF('Prediction Log'!C163=0, "",'Prediction Log'!C163)</f>
        <v>Purdue</v>
      </c>
      <c r="D144" s="92" t="n">
        <f>IF('Prediction Log'!D163=0, "",'Prediction Log'!D163)</f>
        <v>-32.5</v>
      </c>
      <c r="E144" s="92" t="n">
        <f>IF('Prediction Log'!E163=0, "",'Prediction Log'!E163)</f>
        <v>-42.8</v>
      </c>
      <c r="F144" s="92" t="str">
        <f>IF('Prediction Log'!I163=0, "",'Prediction Log'!I163)</f>
        <v>Michigan</v>
      </c>
      <c r="G144" s="70" t="str">
        <f>IF(ISBLANK(Games!B144), "",'Prediction Log'!$J163)</f>
        <v>Michigan</v>
      </c>
      <c r="H144" s="93" t="n">
        <f>'Prediction Log'!$K163</f>
        <v>0.999957</v>
      </c>
      <c r="I144" s="92" t="str">
        <f>IF(ISBLANK(Games!M144), "",IF(AND(Games!M144="",Games!N144=""),"",IF(ISTEXT(Games!N144), "Side",Games!M144)))</f>
        <v/>
      </c>
      <c r="J144" s="92" t="str">
        <f>IF(ISBLANK(Games!B144), "",IF(Games!K144="Y", Games!B144, Games!E144))</f>
        <v>Michigan</v>
      </c>
      <c r="K144" s="92" t="str">
        <f>Games!I144</f>
        <v>Michigan</v>
      </c>
      <c r="L144" s="92" t="n">
        <f>IF(ISBLANK(Games!G144), "",Games!G144)</f>
        <v>-32.5</v>
      </c>
      <c r="M144" s="92"/>
      <c r="N144" s="110" t="str">
        <f>IF(ISBLANK('Performance vs Market'!$Q144), "", 1)</f>
        <v/>
      </c>
      <c r="O144" s="110" t="str">
        <f>IF(ISBLANK('Performance vs Market'!$S144), "", 1)</f>
        <v/>
      </c>
      <c r="P144" s="95"/>
      <c r="Q144" s="95"/>
      <c r="R144" s="95"/>
      <c r="S144" s="95"/>
      <c r="T144" s="95"/>
      <c r="U144" s="111" t="str">
        <f>IF(ISBLANK('Performance vs Market'!$Q144), "",N144+IF(Q144&lt;0, (N144/(Q144/-100)), N144*(Q144/100)))</f>
        <v/>
      </c>
      <c r="V144" s="112" t="str">
        <f>IFERROR(IF(ISBLANK('Performance vs Market'!$R144), "",N144+IF(R144&lt;0, (N144/(R144/-100)), N144*(R144/100))),"")</f>
        <v/>
      </c>
      <c r="W144" s="111" t="n">
        <f t="shared" si="1"/>
        <v>0</v>
      </c>
      <c r="X144" s="112" t="n">
        <f t="shared" si="2"/>
        <v>0</v>
      </c>
      <c r="Y144" s="111" t="str">
        <f>IF(ISBLANK('Performance vs Market'!$S144), "",O144+IF(S144&lt;0, (O144/(S144/-100)), O144*(S144/100)))</f>
        <v/>
      </c>
      <c r="Z144" s="111" t="n">
        <f t="shared" si="3"/>
        <v>0</v>
      </c>
      <c r="AA144" s="96" t="n">
        <f t="shared" si="4"/>
        <v>0</v>
      </c>
      <c r="AB144" s="96" t="n">
        <f t="shared" si="5"/>
        <v>0</v>
      </c>
      <c r="AC144" s="113" t="str">
        <f>IF('Prediction Log'!$W163="Y", "W", IF('Prediction Log'!$W163="N","L",""))</f>
        <v>W</v>
      </c>
      <c r="AD144" s="114" t="str">
        <f>IF('Prediction Log'!$Y163="Y", "W", IF('Prediction Log'!$Y163="N","L",""))</f>
        <v>W</v>
      </c>
      <c r="AE144" s="115" t="str">
        <f>IF(ISBLANK('Performance vs Market'!$Q144), "",IF(AC144="W", W144, IF(AC144="L",-N144, "")))</f>
        <v/>
      </c>
      <c r="AF144" s="116" t="n">
        <f>IFERROR((IF(ISERR('Performance vs Market'!$V144), "",IF(AD144="W", X144, IF(AD144="L",-N144, "")))), "")</f>
        <v>0</v>
      </c>
      <c r="AG144" s="113" t="str">
        <f>IF('Prediction Log'!$X163="Y", "W", IF('Prediction Log'!$X163="N", "L", ""))</f>
        <v>L</v>
      </c>
      <c r="AH144" s="115" t="str">
        <f>IF(ISBLANK('Performance vs Market'!$S144), "",IF(AG144="W", Z144, IF(AG144="L",-O144, "")))</f>
        <v/>
      </c>
      <c r="AI144" s="117"/>
      <c r="AJ144" s="15" t="str">
        <f t="shared" si="6"/>
        <v/>
      </c>
      <c r="AK144" s="118" t="n">
        <f>IF(ISERROR('Performance vs Market'!$AE144+'Performance vs Market'!$AH144+'Performance vs Market'!$AJ144), "", 'Performance vs Market'!$AE144+'Performance vs Market'!$AH144+'Performance vs Market'!$AJ144)</f>
        <v>0</v>
      </c>
      <c r="AL144" s="119" t="n">
        <f>IF(ISERROR('Performance vs Market'!$AF144+'Performance vs Market'!$AH144+'Performance vs Market'!$AJ144), "", 'Performance vs Market'!$AF144+'Performance vs Market'!$AH144+'Performance vs Market'!$AJ144)</f>
        <v>0</v>
      </c>
    </row>
    <row r="145" ht="14.25" customHeight="1">
      <c r="A145" s="92" t="n">
        <f>Games!A145</f>
        <v>10</v>
      </c>
      <c r="B145" s="92" t="str">
        <f>IF('Prediction Log'!B164=0, "",'Prediction Log'!B164)</f>
        <v>NC State</v>
      </c>
      <c r="C145" s="92" t="str">
        <f>IF('Prediction Log'!C164=0, "",'Prediction Log'!C164)</f>
        <v>Miami</v>
      </c>
      <c r="D145" s="92" t="n">
        <f>IF('Prediction Log'!D164=0, "",'Prediction Log'!D164)</f>
        <v>4.5</v>
      </c>
      <c r="E145" s="92" t="n">
        <f>IF('Prediction Log'!E164=0, "",'Prediction Log'!E164)</f>
        <v>2.8</v>
      </c>
      <c r="F145" s="92" t="str">
        <f>IF('Prediction Log'!I164=0, "",'Prediction Log'!I164)</f>
        <v>Miami</v>
      </c>
      <c r="G145" s="70" t="str">
        <f>IF(ISBLANK(Games!B145), "",'Prediction Log'!$J164)</f>
        <v>NC State</v>
      </c>
      <c r="H145" s="93" t="n">
        <f>'Prediction Log'!$K164</f>
        <v>0.581336</v>
      </c>
      <c r="I145" s="92" t="str">
        <f>IF(ISBLANK(Games!M145), "",IF(AND(Games!M145="",Games!N145=""),"",IF(ISTEXT(Games!N145), "Side",Games!M145)))</f>
        <v/>
      </c>
      <c r="J145" s="92" t="str">
        <f>IF(ISBLANK(Games!B145), "",IF(Games!K145="Y", Games!B145, Games!E145))</f>
        <v>NC State</v>
      </c>
      <c r="K145" s="92" t="str">
        <f>Games!I145</f>
        <v>Miami</v>
      </c>
      <c r="L145" s="92" t="n">
        <f>IF(ISBLANK(Games!G145), "",Games!G145)</f>
        <v>4.5</v>
      </c>
      <c r="M145" s="92"/>
      <c r="N145" s="110" t="str">
        <f>IF(ISBLANK('Performance vs Market'!$Q145), "", 1)</f>
        <v/>
      </c>
      <c r="O145" s="110" t="str">
        <f>IF(ISBLANK('Performance vs Market'!$S145), "", 1)</f>
        <v/>
      </c>
      <c r="P145" s="95"/>
      <c r="Q145" s="95"/>
      <c r="R145" s="95"/>
      <c r="S145" s="95"/>
      <c r="T145" s="95"/>
      <c r="U145" s="111" t="str">
        <f>IF(ISBLANK('Performance vs Market'!$Q145), "",N145+IF(Q145&lt;0, (N145/(Q145/-100)), N145*(Q145/100)))</f>
        <v/>
      </c>
      <c r="V145" s="112" t="str">
        <f>IFERROR(IF(ISBLANK('Performance vs Market'!$R145), "",N145+IF(R145&lt;0, (N145/(R145/-100)), N145*(R145/100))),"")</f>
        <v/>
      </c>
      <c r="W145" s="111" t="n">
        <f t="shared" si="1"/>
        <v>0</v>
      </c>
      <c r="X145" s="112" t="n">
        <f t="shared" si="2"/>
        <v>0</v>
      </c>
      <c r="Y145" s="111" t="str">
        <f>IF(ISBLANK('Performance vs Market'!$S145), "",O145+IF(S145&lt;0, (O145/(S145/-100)), O145*(S145/100)))</f>
        <v/>
      </c>
      <c r="Z145" s="111" t="n">
        <f t="shared" si="3"/>
        <v>0</v>
      </c>
      <c r="AA145" s="96" t="n">
        <f t="shared" si="4"/>
        <v>0</v>
      </c>
      <c r="AB145" s="96" t="n">
        <f t="shared" si="5"/>
        <v>0</v>
      </c>
      <c r="AC145" s="113" t="str">
        <f>IF('Prediction Log'!$W164="Y", "W", IF('Prediction Log'!$W164="N","L",""))</f>
        <v>L</v>
      </c>
      <c r="AD145" s="114" t="str">
        <f>IF('Prediction Log'!$Y164="Y", "W", IF('Prediction Log'!$Y164="N","L",""))</f>
        <v>W</v>
      </c>
      <c r="AE145" s="115" t="str">
        <f>IF(ISBLANK('Performance vs Market'!$Q145), "",IF(AC145="W", W145, IF(AC145="L",-N145, "")))</f>
        <v/>
      </c>
      <c r="AF145" s="116" t="n">
        <f>IFERROR((IF(ISERR('Performance vs Market'!$V145), "",IF(AD145="W", X145, IF(AD145="L",-N145, "")))), "")</f>
        <v>0</v>
      </c>
      <c r="AG145" s="113" t="str">
        <f>IF('Prediction Log'!$X164="Y", "W", IF('Prediction Log'!$X164="N", "L", ""))</f>
        <v>W</v>
      </c>
      <c r="AH145" s="115" t="str">
        <f>IF(ISBLANK('Performance vs Market'!$S145), "",IF(AG145="W", Z145, IF(AG145="L",-O145, "")))</f>
        <v/>
      </c>
      <c r="AI145" s="117"/>
      <c r="AJ145" s="15" t="str">
        <f t="shared" si="6"/>
        <v/>
      </c>
      <c r="AK145" s="118" t="n">
        <f>IF(ISERROR('Performance vs Market'!$AE145+'Performance vs Market'!$AH145+'Performance vs Market'!$AJ145), "", 'Performance vs Market'!$AE145+'Performance vs Market'!$AH145+'Performance vs Market'!$AJ145)</f>
        <v>0</v>
      </c>
      <c r="AL145" s="119" t="n">
        <f>IF(ISERROR('Performance vs Market'!$AF145+'Performance vs Market'!$AH145+'Performance vs Market'!$AJ145), "", 'Performance vs Market'!$AF145+'Performance vs Market'!$AH145+'Performance vs Market'!$AJ145)</f>
        <v>0</v>
      </c>
    </row>
    <row r="146" ht="14.25" customHeight="1">
      <c r="A146" s="92" t="n">
        <f>Games!A146</f>
        <v>10</v>
      </c>
      <c r="B146" s="92" t="str">
        <f>IF('Prediction Log'!B165=0, "",'Prediction Log'!B165)</f>
        <v>UTEP</v>
      </c>
      <c r="C146" s="92" t="str">
        <f>IF('Prediction Log'!C165=0, "",'Prediction Log'!C165)</f>
        <v>Western Kentucky</v>
      </c>
      <c r="D146" s="92" t="n">
        <f>IF('Prediction Log'!D165=0, "",'Prediction Log'!D165)</f>
        <v>8.5</v>
      </c>
      <c r="E146" s="92" t="n">
        <f>IF('Prediction Log'!E165=0, "",'Prediction Log'!E165)</f>
        <v>16.9</v>
      </c>
      <c r="F146" s="92" t="str">
        <f>IF('Prediction Log'!I165=0, "",'Prediction Log'!I165)</f>
        <v>Western Kentucky</v>
      </c>
      <c r="G146" s="70" t="str">
        <f>IF(ISBLANK(Games!B146), "",'Prediction Log'!$J165)</f>
        <v>Western Kentucky</v>
      </c>
      <c r="H146" s="93" t="n">
        <f>'Prediction Log'!$K165</f>
        <v>0.969949</v>
      </c>
      <c r="I146" s="92" t="str">
        <f>IF(ISBLANK(Games!M146), "",IF(AND(Games!M146="",Games!N146=""),"",IF(ISTEXT(Games!N146), "Side",Games!M146)))</f>
        <v/>
      </c>
      <c r="J146" s="92" t="str">
        <f>IF(ISBLANK(Games!B146), "",IF(Games!K146="Y", Games!B146, Games!E146))</f>
        <v>Western Kentucky</v>
      </c>
      <c r="K146" s="92" t="str">
        <f>Games!I146</f>
        <v>Western Kentucky</v>
      </c>
      <c r="L146" s="92" t="n">
        <f>IF(ISBLANK(Games!G146), "",Games!G146)</f>
        <v>8.5</v>
      </c>
      <c r="M146" s="92"/>
      <c r="N146" s="110" t="str">
        <f>IF(ISBLANK('Performance vs Market'!$Q146), "", 1)</f>
        <v/>
      </c>
      <c r="O146" s="110" t="str">
        <f>IF(ISBLANK('Performance vs Market'!$S146), "", 1)</f>
        <v/>
      </c>
      <c r="P146" s="95"/>
      <c r="Q146" s="95"/>
      <c r="R146" s="95"/>
      <c r="S146" s="95"/>
      <c r="T146" s="95"/>
      <c r="U146" s="111" t="str">
        <f>IF(ISBLANK('Performance vs Market'!$Q146), "",N146+IF(Q146&lt;0, (N146/(Q146/-100)), N146*(Q146/100)))</f>
        <v/>
      </c>
      <c r="V146" s="112" t="str">
        <f>IFERROR(IF(ISBLANK('Performance vs Market'!$R146), "",N146+IF(R146&lt;0, (N146/(R146/-100)), N146*(R146/100))),"")</f>
        <v/>
      </c>
      <c r="W146" s="111" t="n">
        <f t="shared" si="1"/>
        <v>0</v>
      </c>
      <c r="X146" s="112" t="n">
        <f t="shared" si="2"/>
        <v>0</v>
      </c>
      <c r="Y146" s="111" t="str">
        <f>IF(ISBLANK('Performance vs Market'!$S146), "",O146+IF(S146&lt;0, (O146/(S146/-100)), O146*(S146/100)))</f>
        <v/>
      </c>
      <c r="Z146" s="111" t="n">
        <f t="shared" si="3"/>
        <v>0</v>
      </c>
      <c r="AA146" s="96" t="n">
        <f t="shared" si="4"/>
        <v>0</v>
      </c>
      <c r="AB146" s="96" t="n">
        <f t="shared" si="5"/>
        <v>0</v>
      </c>
      <c r="AC146" s="113" t="str">
        <f>IF('Prediction Log'!$W165="Y", "W", IF('Prediction Log'!$W165="N","L",""))</f>
        <v>W</v>
      </c>
      <c r="AD146" s="114" t="str">
        <f>IF('Prediction Log'!$Y165="Y", "W", IF('Prediction Log'!$Y165="N","L",""))</f>
        <v>W</v>
      </c>
      <c r="AE146" s="115" t="str">
        <f>IF(ISBLANK('Performance vs Market'!$Q146), "",IF(AC146="W", W146, IF(AC146="L",-N146, "")))</f>
        <v/>
      </c>
      <c r="AF146" s="116" t="n">
        <f>IFERROR((IF(ISERR('Performance vs Market'!$V146), "",IF(AD146="W", X146, IF(AD146="L",-N146, "")))), "")</f>
        <v>0</v>
      </c>
      <c r="AG146" s="113" t="str">
        <f>IF('Prediction Log'!$X165="Y", "W", IF('Prediction Log'!$X165="N", "L", ""))</f>
        <v>W</v>
      </c>
      <c r="AH146" s="115" t="str">
        <f>IF(ISBLANK('Performance vs Market'!$S146), "",IF(AG146="W", Z146, IF(AG146="L",-O146, "")))</f>
        <v/>
      </c>
      <c r="AI146" s="117"/>
      <c r="AJ146" s="15" t="str">
        <f t="shared" si="6"/>
        <v/>
      </c>
      <c r="AK146" s="118" t="n">
        <f>IF(ISERROR('Performance vs Market'!$AE146+'Performance vs Market'!$AH146+'Performance vs Market'!$AJ146), "", 'Performance vs Market'!$AE146+'Performance vs Market'!$AH146+'Performance vs Market'!$AJ146)</f>
        <v>0</v>
      </c>
      <c r="AL146" s="119" t="n">
        <f>IF(ISERROR('Performance vs Market'!$AF146+'Performance vs Market'!$AH146+'Performance vs Market'!$AJ146), "", 'Performance vs Market'!$AF146+'Performance vs Market'!$AH146+'Performance vs Market'!$AJ146)</f>
        <v>0</v>
      </c>
    </row>
    <row r="147" ht="14.25" customHeight="1">
      <c r="A147" s="92" t="n">
        <f>Games!A147</f>
        <v>10</v>
      </c>
      <c r="B147" s="92" t="str">
        <f>IF('Prediction Log'!B166=0, "",'Prediction Log'!B166)</f>
        <v>Fresno State</v>
      </c>
      <c r="C147" s="92" t="str">
        <f>IF('Prediction Log'!C166=0, "",'Prediction Log'!C166)</f>
        <v>Boise State</v>
      </c>
      <c r="D147" s="92" t="n">
        <f>IF('Prediction Log'!D166=0, "",'Prediction Log'!D166)</f>
        <v>-3</v>
      </c>
      <c r="E147" s="92" t="n">
        <f>IF('Prediction Log'!E166=0, "",'Prediction Log'!E166)</f>
        <v>-10.4</v>
      </c>
      <c r="F147" s="92" t="str">
        <f>IF('Prediction Log'!I166=0, "",'Prediction Log'!I166)</f>
        <v>Fresno State</v>
      </c>
      <c r="G147" s="70" t="str">
        <f>IF(ISBLANK(Games!B147), "",'Prediction Log'!$J166)</f>
        <v>Fresno State</v>
      </c>
      <c r="H147" s="93" t="n">
        <f>'Prediction Log'!$K166</f>
        <v>0.97415</v>
      </c>
      <c r="I147" s="92" t="str">
        <f>IF(ISBLANK(Games!M147), "",IF(AND(Games!M147="",Games!N147=""),"",IF(ISTEXT(Games!N147), "Side",Games!M147)))</f>
        <v/>
      </c>
      <c r="J147" s="92" t="str">
        <f>IF(ISBLANK(Games!B147), "",IF(Games!K147="Y", Games!B147, Games!E147))</f>
        <v>Fresno State</v>
      </c>
      <c r="K147" s="92" t="str">
        <f>Games!I147</f>
        <v>Fresno State</v>
      </c>
      <c r="L147" s="92" t="n">
        <f>IF(ISBLANK(Games!G147), "",Games!G147)</f>
        <v>-3</v>
      </c>
      <c r="M147" s="92"/>
      <c r="N147" s="110" t="str">
        <f>IF(ISBLANK('Performance vs Market'!$Q147), "", 1)</f>
        <v/>
      </c>
      <c r="O147" s="110" t="str">
        <f>IF(ISBLANK('Performance vs Market'!$S147), "", 1)</f>
        <v/>
      </c>
      <c r="P147" s="95"/>
      <c r="Q147" s="95"/>
      <c r="R147" s="95"/>
      <c r="S147" s="95"/>
      <c r="T147" s="95"/>
      <c r="U147" s="111" t="str">
        <f>IF(ISBLANK('Performance vs Market'!$Q147), "",N147+IF(Q147&lt;0, (N147/(Q147/-100)), N147*(Q147/100)))</f>
        <v/>
      </c>
      <c r="V147" s="112" t="str">
        <f>IFERROR(IF(ISBLANK('Performance vs Market'!$R147), "",N147+IF(R147&lt;0, (N147/(R147/-100)), N147*(R147/100))),"")</f>
        <v/>
      </c>
      <c r="W147" s="111" t="n">
        <f t="shared" si="1"/>
        <v>0</v>
      </c>
      <c r="X147" s="112" t="n">
        <f t="shared" si="2"/>
        <v>0</v>
      </c>
      <c r="Y147" s="111" t="str">
        <f>IF(ISBLANK('Performance vs Market'!$S147), "",O147+IF(S147&lt;0, (O147/(S147/-100)), O147*(S147/100)))</f>
        <v/>
      </c>
      <c r="Z147" s="111" t="n">
        <f t="shared" si="3"/>
        <v>0</v>
      </c>
      <c r="AA147" s="96" t="n">
        <f t="shared" si="4"/>
        <v>0</v>
      </c>
      <c r="AB147" s="96" t="n">
        <f t="shared" si="5"/>
        <v>0</v>
      </c>
      <c r="AC147" s="113" t="str">
        <f>IF('Prediction Log'!$W166="Y", "W", IF('Prediction Log'!$W166="N","L",""))</f>
        <v>W</v>
      </c>
      <c r="AD147" s="114" t="str">
        <f>IF('Prediction Log'!$Y166="Y", "W", IF('Prediction Log'!$Y166="N","L",""))</f>
        <v>W</v>
      </c>
      <c r="AE147" s="115" t="str">
        <f>IF(ISBLANK('Performance vs Market'!$Q147), "",IF(AC147="W", W147, IF(AC147="L",-N147, "")))</f>
        <v/>
      </c>
      <c r="AF147" s="116" t="n">
        <f>IFERROR((IF(ISERR('Performance vs Market'!$V147), "",IF(AD147="W", X147, IF(AD147="L",-N147, "")))), "")</f>
        <v>0</v>
      </c>
      <c r="AG147" s="113" t="str">
        <f>IF('Prediction Log'!$X166="Y", "W", IF('Prediction Log'!$X166="N", "L", ""))</f>
        <v>W</v>
      </c>
      <c r="AH147" s="115" t="str">
        <f>IF(ISBLANK('Performance vs Market'!$S147), "",IF(AG147="W", Z147, IF(AG147="L",-O147, "")))</f>
        <v/>
      </c>
      <c r="AI147" s="117"/>
      <c r="AJ147" s="15" t="str">
        <f t="shared" si="6"/>
        <v/>
      </c>
      <c r="AK147" s="118" t="n">
        <f>IF(ISERROR('Performance vs Market'!$AE147+'Performance vs Market'!$AH147+'Performance vs Market'!$AJ147), "", 'Performance vs Market'!$AE147+'Performance vs Market'!$AH147+'Performance vs Market'!$AJ147)</f>
        <v>0</v>
      </c>
      <c r="AL147" s="119" t="n">
        <f>IF(ISERROR('Performance vs Market'!$AF147+'Performance vs Market'!$AH147+'Performance vs Market'!$AJ147), "", 'Performance vs Market'!$AF147+'Performance vs Market'!$AH147+'Performance vs Market'!$AJ147)</f>
        <v>0</v>
      </c>
    </row>
    <row r="148" ht="14.25" customHeight="1">
      <c r="A148" s="92" t="n">
        <f>Games!A148</f>
        <v>10</v>
      </c>
      <c r="B148" s="92" t="str">
        <f>IF('Prediction Log'!B167=0, "",'Prediction Log'!B167)</f>
        <v>Colorado</v>
      </c>
      <c r="C148" s="92" t="str">
        <f>IF('Prediction Log'!C167=0, "",'Prediction Log'!C167)</f>
        <v>Oregon State</v>
      </c>
      <c r="D148" s="92" t="n">
        <f>IF('Prediction Log'!D167=0, "",'Prediction Log'!D167)</f>
        <v>13.5</v>
      </c>
      <c r="E148" s="92" t="n">
        <f>IF('Prediction Log'!E167=0, "",'Prediction Log'!E167)</f>
        <v>14.6</v>
      </c>
      <c r="F148" s="92" t="str">
        <f>IF('Prediction Log'!I167=0, "",'Prediction Log'!I167)</f>
        <v>Oregon State</v>
      </c>
      <c r="G148" s="70" t="str">
        <f>IF(ISBLANK(Games!B148), "",'Prediction Log'!$J167)</f>
        <v>Oregon State</v>
      </c>
      <c r="H148" s="93" t="n">
        <f>'Prediction Log'!$K167</f>
        <v>0.881137</v>
      </c>
      <c r="I148" s="92" t="str">
        <f>IF(ISBLANK(Games!M148), "",IF(AND(Games!M148="",Games!N148=""),"",IF(ISTEXT(Games!N148), "Side",Games!M148)))</f>
        <v/>
      </c>
      <c r="J148" s="92" t="str">
        <f>IF(ISBLANK(Games!B148), "",IF(Games!K148="Y", Games!B148, Games!E148))</f>
        <v>Oregon State</v>
      </c>
      <c r="K148" s="92" t="str">
        <f>Games!I148</f>
        <v>Oregon State</v>
      </c>
      <c r="L148" s="92" t="n">
        <f>IF(ISBLANK(Games!G148), "",Games!G148)</f>
        <v>13.5</v>
      </c>
      <c r="M148" s="92"/>
      <c r="N148" s="110" t="str">
        <f>IF(ISBLANK('Performance vs Market'!$Q148), "", 1)</f>
        <v/>
      </c>
      <c r="O148" s="110" t="str">
        <f>IF(ISBLANK('Performance vs Market'!$S148), "", 1)</f>
        <v/>
      </c>
      <c r="P148" s="95"/>
      <c r="Q148" s="95"/>
      <c r="R148" s="95"/>
      <c r="S148" s="95"/>
      <c r="T148" s="95"/>
      <c r="U148" s="111" t="str">
        <f>IF(ISBLANK('Performance vs Market'!$Q148), "",N148+IF(Q148&lt;0, (N148/(Q148/-100)), N148*(Q148/100)))</f>
        <v/>
      </c>
      <c r="V148" s="112" t="str">
        <f>IFERROR(IF(ISBLANK('Performance vs Market'!$R148), "",N148+IF(R148&lt;0, (N148/(R148/-100)), N148*(R148/100))),"")</f>
        <v/>
      </c>
      <c r="W148" s="111" t="n">
        <f t="shared" si="1"/>
        <v>0</v>
      </c>
      <c r="X148" s="112" t="n">
        <f t="shared" si="2"/>
        <v>0</v>
      </c>
      <c r="Y148" s="111" t="str">
        <f>IF(ISBLANK('Performance vs Market'!$S148), "",O148+IF(S148&lt;0, (O148/(S148/-100)), O148*(S148/100)))</f>
        <v/>
      </c>
      <c r="Z148" s="111" t="n">
        <f t="shared" si="3"/>
        <v>0</v>
      </c>
      <c r="AA148" s="96" t="n">
        <f t="shared" si="4"/>
        <v>0</v>
      </c>
      <c r="AB148" s="96" t="n">
        <f t="shared" si="5"/>
        <v>0</v>
      </c>
      <c r="AC148" s="113" t="str">
        <f>IF('Prediction Log'!$W167="Y", "W", IF('Prediction Log'!$W167="N","L",""))</f>
        <v>W</v>
      </c>
      <c r="AD148" s="114" t="str">
        <f>IF('Prediction Log'!$Y167="Y", "W", IF('Prediction Log'!$Y167="N","L",""))</f>
        <v>W</v>
      </c>
      <c r="AE148" s="115" t="str">
        <f>IF(ISBLANK('Performance vs Market'!$Q148), "",IF(AC148="W", W148, IF(AC148="L",-N148, "")))</f>
        <v/>
      </c>
      <c r="AF148" s="116" t="n">
        <f>IFERROR((IF(ISERR('Performance vs Market'!$V148), "",IF(AD148="W", X148, IF(AD148="L",-N148, "")))), "")</f>
        <v>0</v>
      </c>
      <c r="AG148" s="113" t="str">
        <f>IF('Prediction Log'!$X167="Y", "W", IF('Prediction Log'!$X167="N", "L", ""))</f>
        <v>L</v>
      </c>
      <c r="AH148" s="115" t="str">
        <f>IF(ISBLANK('Performance vs Market'!$S148), "",IF(AG148="W", Z148, IF(AG148="L",-O148, "")))</f>
        <v/>
      </c>
      <c r="AI148" s="117"/>
      <c r="AJ148" s="15" t="str">
        <f t="shared" si="6"/>
        <v/>
      </c>
      <c r="AK148" s="118" t="n">
        <f>IF(ISERROR('Performance vs Market'!$AE148+'Performance vs Market'!$AH148+'Performance vs Market'!$AJ148), "", 'Performance vs Market'!$AE148+'Performance vs Market'!$AH148+'Performance vs Market'!$AJ148)</f>
        <v>0</v>
      </c>
      <c r="AL148" s="119" t="n">
        <f>IF(ISERROR('Performance vs Market'!$AF148+'Performance vs Market'!$AH148+'Performance vs Market'!$AJ148), "", 'Performance vs Market'!$AF148+'Performance vs Market'!$AH148+'Performance vs Market'!$AJ148)</f>
        <v>0</v>
      </c>
    </row>
    <row r="149" ht="14.25" customHeight="1">
      <c r="A149" s="92" t="n">
        <f>Games!A149</f>
        <v>10</v>
      </c>
      <c r="B149" s="92" t="str">
        <f>IF('Prediction Log'!B168=0, "",'Prediction Log'!B168)</f>
        <v>Air Force</v>
      </c>
      <c r="C149" s="92" t="str">
        <f>IF('Prediction Log'!C168=0, "",'Prediction Log'!C168)</f>
        <v>Army</v>
      </c>
      <c r="D149" s="92" t="n">
        <f>IF('Prediction Log'!D168=0, "",'Prediction Log'!D168)</f>
        <v>3</v>
      </c>
      <c r="E149" s="92" t="n">
        <f>IF('Prediction Log'!E168=0, "",'Prediction Log'!E168)</f>
        <v>0.8</v>
      </c>
      <c r="F149" s="92" t="str">
        <f>IF('Prediction Log'!I168=0, "",'Prediction Log'!I168)</f>
        <v>Army</v>
      </c>
      <c r="G149" s="70" t="str">
        <f>IF(ISBLANK(Games!B103), "",'Prediction Log'!$J168)</f>
        <v>Army</v>
      </c>
      <c r="H149" s="93" t="n">
        <f>'Prediction Log'!$K168</f>
        <v>1</v>
      </c>
      <c r="I149" s="92" t="str">
        <f>IF(ISBLANK(Games!M149), "",IF(AND(Games!M149="",Games!N149=""),"",IF(ISTEXT(Games!N149), "Side",Games!M149)))</f>
        <v/>
      </c>
      <c r="J149" s="92" t="str">
        <f>IF(ISBLANK(Games!B103), "",IF(Games!K149="Y", Games!B103, Games!E103))</f>
        <v>UCLA</v>
      </c>
      <c r="K149" s="92" t="str">
        <f>Games!I149</f>
        <v>Army</v>
      </c>
      <c r="L149" s="92" t="n">
        <f>IF(ISBLANK(Games!G103), "",Games!G103)</f>
        <v>3</v>
      </c>
      <c r="M149" s="92"/>
      <c r="N149" s="110" t="str">
        <f>IF(ISBLANK('Performance vs Market'!$Q149), "", 1)</f>
        <v/>
      </c>
      <c r="O149" s="110" t="str">
        <f>IF(ISBLANK('Performance vs Market'!$S149), "", 1)</f>
        <v/>
      </c>
      <c r="P149" s="95"/>
      <c r="Q149" s="95"/>
      <c r="R149" s="95"/>
      <c r="S149" s="95"/>
      <c r="T149" s="95"/>
      <c r="U149" s="111" t="str">
        <f>IF(ISBLANK('Performance vs Market'!$Q149), "",N149+IF(Q149&lt;0, (N149/(Q149/-100)), N149*(Q149/100)))</f>
        <v/>
      </c>
      <c r="V149" s="112" t="str">
        <f>IFERROR(IF(ISBLANK('Performance vs Market'!$R149), "",N149+IF(R149&lt;0, (N149/(R149/-100)), N149*(R149/100))),"")</f>
        <v/>
      </c>
      <c r="W149" s="111" t="n">
        <f t="shared" si="1"/>
        <v>0</v>
      </c>
      <c r="X149" s="112" t="n">
        <f t="shared" si="2"/>
        <v>0</v>
      </c>
      <c r="Y149" s="111" t="str">
        <f>IF(ISBLANK('Performance vs Market'!$S149), "",O149+IF(S149&lt;0, (O149/(S149/-100)), O149*(S149/100)))</f>
        <v/>
      </c>
      <c r="Z149" s="111" t="n">
        <f t="shared" si="3"/>
        <v>0</v>
      </c>
      <c r="AA149" s="96" t="n">
        <f t="shared" si="4"/>
        <v>0</v>
      </c>
      <c r="AB149" s="96" t="n">
        <f t="shared" si="5"/>
        <v>0</v>
      </c>
      <c r="AC149" s="113" t="str">
        <f>IF('Prediction Log'!$W168="Y", "W", IF('Prediction Log'!$W168="N","L",""))</f>
        <v>W</v>
      </c>
      <c r="AD149" s="114" t="str">
        <f>IF('Prediction Log'!$Y168="Y", "W", IF('Prediction Log'!$Y168="N","L",""))</f>
        <v>W</v>
      </c>
      <c r="AE149" s="115" t="str">
        <f>IF(ISBLANK('Performance vs Market'!$Q149), "",IF(AC149="W", W149, IF(AC149="L",-N149, "")))</f>
        <v/>
      </c>
      <c r="AF149" s="116" t="n">
        <f>IFERROR((IF(ISERR('Performance vs Market'!$V149), "",IF(AD149="W", X149, IF(AD149="L",-N149, "")))), "")</f>
        <v>0</v>
      </c>
      <c r="AG149" s="113" t="str">
        <f>IF('Prediction Log'!$X168="Y", "W", IF('Prediction Log'!$X168="N", "L", ""))</f>
        <v>W</v>
      </c>
      <c r="AH149" s="115" t="str">
        <f>IF(ISBLANK('Performance vs Market'!$S149), "",IF(AG149="W", Z149, IF(AG149="L",-O149, "")))</f>
        <v/>
      </c>
      <c r="AI149" s="117"/>
      <c r="AJ149" s="15" t="str">
        <f t="shared" si="6"/>
        <v/>
      </c>
      <c r="AK149" s="118" t="n">
        <f>IF(ISERROR('Performance vs Market'!$AE149+'Performance vs Market'!$AH149+'Performance vs Market'!$AJ149), "", 'Performance vs Market'!$AE149+'Performance vs Market'!$AH149+'Performance vs Market'!$AJ149)</f>
        <v>0</v>
      </c>
      <c r="AL149" s="119" t="n">
        <f>IF(ISERROR('Performance vs Market'!$AF149+'Performance vs Market'!$AH149+'Performance vs Market'!$AJ149), "", 'Performance vs Market'!$AF149+'Performance vs Market'!$AH149+'Performance vs Market'!$AJ149)</f>
        <v>0</v>
      </c>
    </row>
    <row r="150" ht="14.25" customHeight="1">
      <c r="A150" s="92" t="n">
        <f>Games!A150</f>
        <v>11</v>
      </c>
      <c r="B150" s="92" t="str">
        <f>IF('Prediction Log'!B169=0, "",'Prediction Log'!B169)</f>
        <v>Miami (OH)</v>
      </c>
      <c r="C150" s="92" t="str">
        <f>IF('Prediction Log'!C169=0, "",'Prediction Log'!C169)</f>
        <v>Akron</v>
      </c>
      <c r="D150" s="92" t="str">
        <f>IF('Prediction Log'!D169=0, "",'Prediction Log'!D169)</f>
        <v/>
      </c>
      <c r="E150" s="92" t="n">
        <f>IF('Prediction Log'!E169=0, "",'Prediction Log'!E169)</f>
        <v>-37.9</v>
      </c>
      <c r="F150" s="92" t="str">
        <f>IF('Prediction Log'!I169=0, "",'Prediction Log'!I169)</f>
        <v>Miami (OH)</v>
      </c>
      <c r="G150" s="70" t="str">
        <f>IF(ISBLANK(Games!B150), "",'Prediction Log'!$J169)</f>
        <v>Akron</v>
      </c>
      <c r="H150" s="93" t="n">
        <f>'Prediction Log'!$K169</f>
        <v>1</v>
      </c>
      <c r="I150" s="92" t="str">
        <f>IF(ISBLANK(Games!M150), "",IF(AND(Games!M150="",Games!N150=""),"",IF(ISTEXT(Games!N150), "Side",Games!M150)))</f>
        <v/>
      </c>
      <c r="J150" s="92" t="str">
        <f>IF(ISBLANK(Games!B150), "",IF(Games!K150="Y", Games!B150, Games!E150))</f>
        <v>Miami (OH)</v>
      </c>
      <c r="K150" s="92" t="str">
        <f>Games!I150</f>
        <v>Miami (OH)</v>
      </c>
      <c r="L150" s="92" t="str">
        <f>IF(ISBLANK(Games!G150), "",Games!G150)</f>
        <v/>
      </c>
      <c r="M150" s="92"/>
      <c r="N150" s="110" t="str">
        <f>IF(ISBLANK('Performance vs Market'!$Q150), "", 1)</f>
        <v/>
      </c>
      <c r="O150" s="110" t="str">
        <f>IF(ISBLANK('Performance vs Market'!$S150), "", 1)</f>
        <v/>
      </c>
      <c r="P150" s="95"/>
      <c r="Q150" s="95"/>
      <c r="R150" s="95"/>
      <c r="S150" s="95"/>
      <c r="T150" s="95"/>
      <c r="U150" s="111" t="str">
        <f>IF(ISBLANK('Performance vs Market'!$Q150), "",N150+IF(Q150&lt;0, (N150/(Q150/-100)), N150*(Q150/100)))</f>
        <v/>
      </c>
      <c r="V150" s="112" t="str">
        <f>IFERROR(IF(ISBLANK('Performance vs Market'!$R150), "",N150+IF(R150&lt;0, (N150/(R150/-100)), N150*(R150/100))),"")</f>
        <v/>
      </c>
      <c r="W150" s="111" t="n">
        <f t="shared" si="1"/>
        <v>0</v>
      </c>
      <c r="X150" s="112" t="n">
        <f t="shared" si="2"/>
        <v>0</v>
      </c>
      <c r="Y150" s="111" t="str">
        <f>IF(ISBLANK('Performance vs Market'!$S150), "",O150+IF(S150&lt;0, (O150/(S150/-100)), O150*(S150/100)))</f>
        <v/>
      </c>
      <c r="Z150" s="111" t="n">
        <f t="shared" si="3"/>
        <v>0</v>
      </c>
      <c r="AA150" s="96" t="n">
        <f t="shared" si="4"/>
        <v>0</v>
      </c>
      <c r="AB150" s="96" t="n">
        <f t="shared" si="5"/>
        <v>0</v>
      </c>
      <c r="AC150" s="113" t="str">
        <f>IF('Prediction Log'!$W169="Y", "W", IF('Prediction Log'!$W169="N","L",""))</f>
        <v>W</v>
      </c>
      <c r="AD150" s="114" t="str">
        <f>IF('Prediction Log'!$Y169="Y", "W", IF('Prediction Log'!$Y169="N","L",""))</f>
        <v>L</v>
      </c>
      <c r="AE150" s="115" t="str">
        <f>IF(ISBLANK('Performance vs Market'!$Q150), "",IF(AC150="W", W150, IF(AC150="L",-N150, "")))</f>
        <v/>
      </c>
      <c r="AF150" s="116" t="n">
        <f>IFERROR((IF(ISERR('Performance vs Market'!$V150), "",IF(AD150="W", X150, IF(AD150="L",-N150, "")))), "")</f>
        <v>0</v>
      </c>
      <c r="AG150" s="113" t="str">
        <f>IF('Prediction Log'!$X169="Y", "W", IF('Prediction Log'!$X169="N", "L", ""))</f>
        <v>W</v>
      </c>
      <c r="AH150" s="115" t="str">
        <f>IF(ISBLANK('Performance vs Market'!$S150), "",IF(AG150="W", Z150, IF(AG150="L",-O150, "")))</f>
        <v/>
      </c>
      <c r="AI150" s="117"/>
      <c r="AJ150" s="15" t="str">
        <f t="shared" si="6"/>
        <v/>
      </c>
      <c r="AK150" s="118" t="n">
        <f>IF(ISERROR('Performance vs Market'!$AE150+'Performance vs Market'!$AH150+'Performance vs Market'!$AJ150), "", 'Performance vs Market'!$AE150+'Performance vs Market'!$AH150+'Performance vs Market'!$AJ150)</f>
        <v>0</v>
      </c>
      <c r="AL150" s="119" t="n">
        <f>IF(ISERROR('Performance vs Market'!$AF150+'Performance vs Market'!$AH150+'Performance vs Market'!$AJ150), "", 'Performance vs Market'!$AF150+'Performance vs Market'!$AH150+'Performance vs Market'!$AJ150)</f>
        <v>0</v>
      </c>
    </row>
    <row r="151" ht="14.25" customHeight="1">
      <c r="A151" s="92" t="n">
        <f>Games!A151</f>
        <v>11</v>
      </c>
      <c r="B151" s="92" t="str">
        <f>IF('Prediction Log'!B170=0, "",'Prediction Log'!B170)</f>
        <v>Toledo</v>
      </c>
      <c r="C151" s="92" t="str">
        <f>IF('Prediction Log'!C170=0, "",'Prediction Log'!C170)</f>
        <v>Eastern Michigan</v>
      </c>
      <c r="D151" s="92" t="str">
        <f>IF('Prediction Log'!D170=0, "",'Prediction Log'!D170)</f>
        <v/>
      </c>
      <c r="E151" s="92" t="n">
        <f>IF('Prediction Log'!E170=0, "",'Prediction Log'!E170)</f>
        <v>-23</v>
      </c>
      <c r="F151" s="92" t="str">
        <f>IF('Prediction Log'!I170=0, "",'Prediction Log'!I170)</f>
        <v>Toledo</v>
      </c>
      <c r="G151" s="70" t="str">
        <f>IF(ISBLANK(Games!B151), "",'Prediction Log'!$J170)</f>
        <v>Toledo</v>
      </c>
      <c r="H151" s="93" t="n">
        <f>'Prediction Log'!$K170</f>
        <v>0.986776</v>
      </c>
      <c r="I151" s="92" t="str">
        <f>IF(ISBLANK(Games!M151), "",IF(AND(Games!M151="",Games!N151=""),"",IF(ISTEXT(Games!N151), "Side",Games!M151)))</f>
        <v/>
      </c>
      <c r="J151" s="92" t="str">
        <f>IF(ISBLANK(Games!B151), "",IF(Games!K151="Y", Games!B151, Games!E151))</f>
        <v>Toledo</v>
      </c>
      <c r="K151" s="92" t="str">
        <f>Games!I151</f>
        <v>Toledo</v>
      </c>
      <c r="L151" s="92" t="str">
        <f>IF(ISBLANK(Games!G151), "",Games!G151)</f>
        <v/>
      </c>
      <c r="M151" s="92"/>
      <c r="N151" s="110" t="str">
        <f>IF(ISBLANK('Performance vs Market'!$Q151), "", 1)</f>
        <v/>
      </c>
      <c r="O151" s="110" t="str">
        <f>IF(ISBLANK('Performance vs Market'!$S151), "", 1)</f>
        <v/>
      </c>
      <c r="P151" s="95"/>
      <c r="Q151" s="95"/>
      <c r="R151" s="95"/>
      <c r="S151" s="95"/>
      <c r="T151" s="95"/>
      <c r="U151" s="111" t="str">
        <f>IF(ISBLANK('Performance vs Market'!$Q151), "",N151+IF(Q151&lt;0, (N151/(Q151/-100)), N151*(Q151/100)))</f>
        <v/>
      </c>
      <c r="V151" s="112" t="str">
        <f>IFERROR(IF(ISBLANK('Performance vs Market'!$R151), "",N151+IF(R151&lt;0, (N151/(R151/-100)), N151*(R151/100))),"")</f>
        <v/>
      </c>
      <c r="W151" s="111" t="n">
        <f t="shared" si="1"/>
        <v>0</v>
      </c>
      <c r="X151" s="112" t="n">
        <f t="shared" si="2"/>
        <v>0</v>
      </c>
      <c r="Y151" s="111" t="str">
        <f>IF(ISBLANK('Performance vs Market'!$S151), "",O151+IF(S151&lt;0, (O151/(S151/-100)), O151*(S151/100)))</f>
        <v/>
      </c>
      <c r="Z151" s="111" t="n">
        <f t="shared" si="3"/>
        <v>0</v>
      </c>
      <c r="AA151" s="96" t="n">
        <f t="shared" si="4"/>
        <v>0</v>
      </c>
      <c r="AB151" s="96" t="n">
        <f t="shared" si="5"/>
        <v>0</v>
      </c>
      <c r="AC151" s="113" t="str">
        <f>IF('Prediction Log'!$W170="Y", "W", IF('Prediction Log'!$W170="N","L",""))</f>
        <v>W</v>
      </c>
      <c r="AD151" s="114" t="str">
        <f>IF('Prediction Log'!$Y170="Y", "W", IF('Prediction Log'!$Y170="N","L",""))</f>
        <v>W</v>
      </c>
      <c r="AE151" s="115" t="str">
        <f>IF(ISBLANK('Performance vs Market'!$Q151), "",IF(AC151="W", W151, IF(AC151="L",-N151, "")))</f>
        <v/>
      </c>
      <c r="AF151" s="116" t="n">
        <f>IFERROR((IF(ISERR('Performance vs Market'!$V151), "",IF(AD151="W", X151, IF(AD151="L",-N151, "")))), "")</f>
        <v>0</v>
      </c>
      <c r="AG151" s="113" t="str">
        <f>IF('Prediction Log'!$X170="Y", "W", IF('Prediction Log'!$X170="N", "L", ""))</f>
        <v>W</v>
      </c>
      <c r="AH151" s="115" t="str">
        <f>IF(ISBLANK('Performance vs Market'!$S151), "",IF(AG151="W", Z151, IF(AG151="L",-O151, "")))</f>
        <v/>
      </c>
      <c r="AI151" s="117"/>
      <c r="AJ151" s="15" t="str">
        <f t="shared" si="6"/>
        <v/>
      </c>
      <c r="AK151" s="118" t="n">
        <f>IF(ISERROR('Performance vs Market'!$AE151+'Performance vs Market'!$AH151+'Performance vs Market'!$AJ151), "", 'Performance vs Market'!$AE151+'Performance vs Market'!$AH151+'Performance vs Market'!$AJ151)</f>
        <v>0</v>
      </c>
      <c r="AL151" s="119" t="n">
        <f>IF(ISERROR('Performance vs Market'!$AF151+'Performance vs Market'!$AH151+'Performance vs Market'!$AJ151), "", 'Performance vs Market'!$AF151+'Performance vs Market'!$AH151+'Performance vs Market'!$AJ151)</f>
        <v>0</v>
      </c>
    </row>
    <row r="152" ht="14.25" customHeight="1">
      <c r="A152" s="92" t="n">
        <f>Games!A152</f>
        <v>11</v>
      </c>
      <c r="B152" s="92" t="str">
        <f>IF('Prediction Log'!B171=0, "",'Prediction Log'!B171)</f>
        <v>Kent State</v>
      </c>
      <c r="C152" s="92" t="str">
        <f>IF('Prediction Log'!C171=0, "",'Prediction Log'!C171)</f>
        <v>Bowling Green</v>
      </c>
      <c r="D152" s="92" t="str">
        <f>IF('Prediction Log'!D171=0, "",'Prediction Log'!D171)</f>
        <v/>
      </c>
      <c r="E152" s="92" t="n">
        <f>IF('Prediction Log'!E171=0, "",'Prediction Log'!E171)</f>
        <v>17.5</v>
      </c>
      <c r="F152" s="92" t="str">
        <f>IF('Prediction Log'!I171=0, "",'Prediction Log'!I171)</f>
        <v>Bowling Green</v>
      </c>
      <c r="G152" s="70" t="str">
        <f>IF(ISBLANK(Games!B152), "",'Prediction Log'!$J171)</f>
        <v>Bowling Green</v>
      </c>
      <c r="H152" s="93" t="n">
        <f>'Prediction Log'!$K171</f>
        <v>0.979542</v>
      </c>
      <c r="I152" s="92" t="str">
        <f>IF(ISBLANK(Games!M152), "",IF(AND(Games!M152="",Games!N152=""),"",IF(ISTEXT(Games!N152), "Side",Games!M152)))</f>
        <v/>
      </c>
      <c r="J152" s="92" t="str">
        <f>IF(ISBLANK(Games!B152), "",IF(Games!K152="Y", Games!B152, Games!E152))</f>
        <v>Bowling Green</v>
      </c>
      <c r="K152" s="92" t="str">
        <f>Games!I152</f>
        <v>Bowling Green</v>
      </c>
      <c r="L152" s="92" t="str">
        <f>IF(ISBLANK(Games!G152), "",Games!G152)</f>
        <v/>
      </c>
      <c r="M152" s="92"/>
      <c r="N152" s="110" t="str">
        <f>IF(ISBLANK('Performance vs Market'!$Q152), "", 1)</f>
        <v/>
      </c>
      <c r="O152" s="110" t="str">
        <f>IF(ISBLANK('Performance vs Market'!$S152), "", 1)</f>
        <v/>
      </c>
      <c r="P152" s="95"/>
      <c r="Q152" s="95"/>
      <c r="R152" s="95"/>
      <c r="S152" s="95"/>
      <c r="T152" s="95"/>
      <c r="U152" s="111" t="str">
        <f>IF(ISBLANK('Performance vs Market'!$Q152), "",N152+IF(Q152&lt;0, (N152/(Q152/-100)), N152*(Q152/100)))</f>
        <v/>
      </c>
      <c r="V152" s="112" t="str">
        <f>IFERROR(IF(ISBLANK('Performance vs Market'!$R152), "",N152+IF(R152&lt;0, (N152/(R152/-100)), N152*(R152/100))),"")</f>
        <v/>
      </c>
      <c r="W152" s="111" t="n">
        <f t="shared" si="1"/>
        <v>0</v>
      </c>
      <c r="X152" s="112" t="n">
        <f t="shared" si="2"/>
        <v>0</v>
      </c>
      <c r="Y152" s="111" t="str">
        <f>IF(ISBLANK('Performance vs Market'!$S152), "",O152+IF(S152&lt;0, (O152/(S152/-100)), O152*(S152/100)))</f>
        <v/>
      </c>
      <c r="Z152" s="111" t="n">
        <f t="shared" si="3"/>
        <v>0</v>
      </c>
      <c r="AA152" s="96" t="n">
        <f t="shared" si="4"/>
        <v>0</v>
      </c>
      <c r="AB152" s="96" t="n">
        <f t="shared" si="5"/>
        <v>0</v>
      </c>
      <c r="AC152" s="113" t="str">
        <f>IF('Prediction Log'!$W171="Y", "W", IF('Prediction Log'!$W171="N","L",""))</f>
        <v>W</v>
      </c>
      <c r="AD152" s="114" t="str">
        <f>IF('Prediction Log'!$Y171="Y", "W", IF('Prediction Log'!$Y171="N","L",""))</f>
        <v>W</v>
      </c>
      <c r="AE152" s="115" t="str">
        <f>IF(ISBLANK('Performance vs Market'!$Q152), "",IF(AC152="W", W152, IF(AC152="L",-N152, "")))</f>
        <v/>
      </c>
      <c r="AF152" s="116" t="n">
        <f>IFERROR((IF(ISERR('Performance vs Market'!$V152), "",IF(AD152="W", X152, IF(AD152="L",-N152, "")))), "")</f>
        <v>0</v>
      </c>
      <c r="AG152" s="113" t="str">
        <f>IF('Prediction Log'!$X171="Y", "W", IF('Prediction Log'!$X171="N", "L", ""))</f>
        <v>W</v>
      </c>
      <c r="AH152" s="115" t="str">
        <f>IF(ISBLANK('Performance vs Market'!$S152), "",IF(AG152="W", Z152, IF(AG152="L",-O152, "")))</f>
        <v/>
      </c>
      <c r="AI152" s="117"/>
      <c r="AJ152" s="15" t="str">
        <f t="shared" si="6"/>
        <v/>
      </c>
      <c r="AK152" s="118" t="n">
        <f>IF(ISERROR('Performance vs Market'!$AE152+'Performance vs Market'!$AH152+'Performance vs Market'!$AJ152), "", 'Performance vs Market'!$AE152+'Performance vs Market'!$AH152+'Performance vs Market'!$AJ152)</f>
        <v>0</v>
      </c>
      <c r="AL152" s="119" t="n">
        <f>IF(ISERROR('Performance vs Market'!$AF152+'Performance vs Market'!$AH152+'Performance vs Market'!$AJ152), "", 'Performance vs Market'!$AF152+'Performance vs Market'!$AH152+'Performance vs Market'!$AJ152)</f>
        <v>0</v>
      </c>
    </row>
    <row r="153" ht="14.25" customHeight="1">
      <c r="A153" s="92" t="n">
        <f>Games!A153</f>
        <v>11</v>
      </c>
      <c r="B153" s="92" t="str">
        <f>IF('Prediction Log'!B172=0, "",'Prediction Log'!B172)</f>
        <v>Louisiana</v>
      </c>
      <c r="C153" s="92" t="str">
        <f>IF('Prediction Log'!C172=0, "",'Prediction Log'!C172)</f>
        <v>Southern Mississippi</v>
      </c>
      <c r="D153" s="92" t="n">
        <f>IF('Prediction Log'!D172=0, "",'Prediction Log'!D172)</f>
        <v>-10.5</v>
      </c>
      <c r="E153" s="92" t="n">
        <f>IF('Prediction Log'!E172=0, "",'Prediction Log'!E172)</f>
        <v>-20.5</v>
      </c>
      <c r="F153" s="92" t="str">
        <f>IF('Prediction Log'!I172=0, "",'Prediction Log'!I172)</f>
        <v>Louisiana</v>
      </c>
      <c r="G153" s="70" t="str">
        <f>IF(ISBLANK(Games!B153), "",'Prediction Log'!$J172)</f>
        <v>Louisiana</v>
      </c>
      <c r="H153" s="93" t="n">
        <f>'Prediction Log'!$K172</f>
        <v>0.983086</v>
      </c>
      <c r="I153" s="92" t="str">
        <f>IF(ISBLANK(Games!M153), "",IF(AND(Games!M153="",Games!N153=""),"",IF(ISTEXT(Games!N153), "Side",Games!M153)))</f>
        <v/>
      </c>
      <c r="J153" s="92" t="str">
        <f>IF(ISBLANK(Games!B153), "",IF(Games!K153="Y", Games!B153, Games!E153))</f>
        <v>Louisiana</v>
      </c>
      <c r="K153" s="92" t="str">
        <f>Games!I153</f>
        <v>Louisiana</v>
      </c>
      <c r="L153" s="92" t="n">
        <f>IF(ISBLANK(Games!G153), "",Games!G153)</f>
        <v>-10.5</v>
      </c>
      <c r="M153" s="92"/>
      <c r="N153" s="110" t="str">
        <f>IF(ISBLANK('Performance vs Market'!$Q153), "", 1)</f>
        <v/>
      </c>
      <c r="O153" s="110" t="str">
        <f>IF(ISBLANK('Performance vs Market'!$S153), "", 1)</f>
        <v/>
      </c>
      <c r="P153" s="95"/>
      <c r="Q153" s="95"/>
      <c r="R153" s="95"/>
      <c r="S153" s="95"/>
      <c r="T153" s="95"/>
      <c r="U153" s="111" t="str">
        <f>IF(ISBLANK('Performance vs Market'!$Q153), "",N153+IF(Q153&lt;0, (N153/(Q153/-100)), N153*(Q153/100)))</f>
        <v/>
      </c>
      <c r="V153" s="112" t="str">
        <f>IFERROR(IF(ISBLANK('Performance vs Market'!$R153), "",N153+IF(R153&lt;0, (N153/(R153/-100)), N153*(R153/100))),"")</f>
        <v/>
      </c>
      <c r="W153" s="111" t="n">
        <f t="shared" si="1"/>
        <v>0</v>
      </c>
      <c r="X153" s="112" t="n">
        <f t="shared" si="2"/>
        <v>0</v>
      </c>
      <c r="Y153" s="111" t="str">
        <f>IF(ISBLANK('Performance vs Market'!$S153), "",O153+IF(S153&lt;0, (O153/(S153/-100)), O153*(S153/100)))</f>
        <v/>
      </c>
      <c r="Z153" s="111" t="n">
        <f t="shared" si="3"/>
        <v>0</v>
      </c>
      <c r="AA153" s="96" t="n">
        <f t="shared" si="4"/>
        <v>0</v>
      </c>
      <c r="AB153" s="96" t="n">
        <f t="shared" si="5"/>
        <v>0</v>
      </c>
      <c r="AC153" s="113" t="str">
        <f>IF('Prediction Log'!$W172="Y", "W", IF('Prediction Log'!$W172="N","L",""))</f>
        <v>L</v>
      </c>
      <c r="AD153" s="114" t="str">
        <f>IF('Prediction Log'!$Y172="Y", "W", IF('Prediction Log'!$Y172="N","L",""))</f>
        <v>L</v>
      </c>
      <c r="AE153" s="115" t="str">
        <f>IF(ISBLANK('Performance vs Market'!$Q153), "",IF(AC153="W", W153, IF(AC153="L",-N153, "")))</f>
        <v/>
      </c>
      <c r="AF153" s="116" t="n">
        <f>IFERROR((IF(ISERR('Performance vs Market'!$V153), "",IF(AD153="W", X153, IF(AD153="L",-N153, "")))), "")</f>
        <v>0</v>
      </c>
      <c r="AG153" s="113" t="str">
        <f>IF('Prediction Log'!$X172="Y", "W", IF('Prediction Log'!$X172="N", "L", ""))</f>
        <v>L</v>
      </c>
      <c r="AH153" s="115" t="str">
        <f>IF(ISBLANK('Performance vs Market'!$S153), "",IF(AG153="W", Z153, IF(AG153="L",-O153, "")))</f>
        <v/>
      </c>
      <c r="AI153" s="117"/>
      <c r="AJ153" s="15" t="str">
        <f t="shared" si="6"/>
        <v/>
      </c>
      <c r="AK153" s="118" t="n">
        <f>IF(ISERROR('Performance vs Market'!$AE153+'Performance vs Market'!$AH153+'Performance vs Market'!$AJ153), "", 'Performance vs Market'!$AE153+'Performance vs Market'!$AH153+'Performance vs Market'!$AJ153)</f>
        <v>0</v>
      </c>
      <c r="AL153" s="119" t="n">
        <f>IF(ISERROR('Performance vs Market'!$AF153+'Performance vs Market'!$AH153+'Performance vs Market'!$AJ153), "", 'Performance vs Market'!$AF153+'Performance vs Market'!$AH153+'Performance vs Market'!$AJ153)</f>
        <v>0</v>
      </c>
    </row>
    <row r="154" ht="14.25" customHeight="1">
      <c r="A154" s="92" t="n">
        <f>Games!A154</f>
        <v>11</v>
      </c>
      <c r="B154" s="92" t="str">
        <f>IF('Prediction Log'!B173=0, "",'Prediction Log'!B173)</f>
        <v>Louisville</v>
      </c>
      <c r="C154" s="92" t="str">
        <f>IF('Prediction Log'!C173=0, "",'Prediction Log'!C173)</f>
        <v>Virginia</v>
      </c>
      <c r="D154" s="92" t="n">
        <f>IF('Prediction Log'!D173=0, "",'Prediction Log'!D173)</f>
        <v>-20.5</v>
      </c>
      <c r="E154" s="92" t="n">
        <f>IF('Prediction Log'!E173=0, "",'Prediction Log'!E173)</f>
        <v>-30.7</v>
      </c>
      <c r="F154" s="92" t="str">
        <f>IF('Prediction Log'!I173=0, "",'Prediction Log'!I173)</f>
        <v>Louisville</v>
      </c>
      <c r="G154" s="70" t="str">
        <f>IF(ISBLANK(Games!B154), "",'Prediction Log'!$J173)</f>
        <v>Louisville</v>
      </c>
      <c r="H154" s="93" t="n">
        <f>'Prediction Log'!$K173</f>
        <v>0.997486</v>
      </c>
      <c r="I154" s="92" t="str">
        <f>IF(ISBLANK(Games!M154), "",IF(AND(Games!M154="",Games!N154=""),"",IF(ISTEXT(Games!N154), "Side",Games!M154)))</f>
        <v/>
      </c>
      <c r="J154" s="92" t="str">
        <f>IF(ISBLANK(Games!B154), "",IF(Games!K154="Y", Games!B154, Games!E154))</f>
        <v>Louisville</v>
      </c>
      <c r="K154" s="92" t="str">
        <f>Games!I154</f>
        <v>Louisville</v>
      </c>
      <c r="L154" s="92" t="n">
        <f>IF(ISBLANK(Games!G154), "",Games!G154)</f>
        <v>-20.5</v>
      </c>
      <c r="M154" s="92"/>
      <c r="N154" s="110" t="str">
        <f>IF(ISBLANK('Performance vs Market'!$Q154), "", 1)</f>
        <v/>
      </c>
      <c r="O154" s="110" t="str">
        <f>IF(ISBLANK('Performance vs Market'!$S154), "", 1)</f>
        <v/>
      </c>
      <c r="P154" s="95"/>
      <c r="Q154" s="95"/>
      <c r="R154" s="95"/>
      <c r="S154" s="95"/>
      <c r="T154" s="95"/>
      <c r="U154" s="111" t="str">
        <f>IF(ISBLANK('Performance vs Market'!$Q154), "",N154+IF(Q154&lt;0, (N154/(Q154/-100)), N154*(Q154/100)))</f>
        <v/>
      </c>
      <c r="V154" s="112" t="str">
        <f>IFERROR(IF(ISBLANK('Performance vs Market'!$R154), "",N154+IF(R154&lt;0, (N154/(R154/-100)), N154*(R154/100))),"")</f>
        <v/>
      </c>
      <c r="W154" s="111" t="n">
        <f t="shared" si="1"/>
        <v>0</v>
      </c>
      <c r="X154" s="112" t="n">
        <f t="shared" si="2"/>
        <v>0</v>
      </c>
      <c r="Y154" s="111" t="str">
        <f>IF(ISBLANK('Performance vs Market'!$S154), "",O154+IF(S154&lt;0, (O154/(S154/-100)), O154*(S154/100)))</f>
        <v/>
      </c>
      <c r="Z154" s="111" t="n">
        <f t="shared" si="3"/>
        <v>0</v>
      </c>
      <c r="AA154" s="96" t="n">
        <f t="shared" si="4"/>
        <v>0</v>
      </c>
      <c r="AB154" s="96" t="n">
        <f t="shared" si="5"/>
        <v>0</v>
      </c>
      <c r="AC154" s="113" t="str">
        <f>IF('Prediction Log'!$W173="Y", "W", IF('Prediction Log'!$W173="N","L",""))</f>
        <v>W</v>
      </c>
      <c r="AD154" s="114" t="str">
        <f>IF('Prediction Log'!$Y173="Y", "W", IF('Prediction Log'!$Y173="N","L",""))</f>
        <v>W</v>
      </c>
      <c r="AE154" s="115" t="str">
        <f>IF(ISBLANK('Performance vs Market'!$Q154), "",IF(AC154="W", W154, IF(AC154="L",-N154, "")))</f>
        <v/>
      </c>
      <c r="AF154" s="116" t="n">
        <f>IFERROR((IF(ISERR('Performance vs Market'!$V154), "",IF(AD154="W", X154, IF(AD154="L",-N154, "")))), "")</f>
        <v>0</v>
      </c>
      <c r="AG154" s="113" t="str">
        <f>IF('Prediction Log'!$X173="Y", "W", IF('Prediction Log'!$X173="N", "L", ""))</f>
        <v>L</v>
      </c>
      <c r="AH154" s="115" t="str">
        <f>IF(ISBLANK('Performance vs Market'!$S154), "",IF(AG154="W", Z154, IF(AG154="L",-O154, "")))</f>
        <v/>
      </c>
      <c r="AI154" s="117"/>
      <c r="AJ154" s="15" t="str">
        <f t="shared" si="6"/>
        <v/>
      </c>
      <c r="AK154" s="118" t="n">
        <f>IF(ISERROR('Performance vs Market'!$AE154+'Performance vs Market'!$AH154+'Performance vs Market'!$AJ154), "", 'Performance vs Market'!$AE154+'Performance vs Market'!$AH154+'Performance vs Market'!$AJ154)</f>
        <v>0</v>
      </c>
      <c r="AL154" s="119" t="n">
        <f>IF(ISERROR('Performance vs Market'!$AF154+'Performance vs Market'!$AH154+'Performance vs Market'!$AJ154), "", 'Performance vs Market'!$AF154+'Performance vs Market'!$AH154+'Performance vs Market'!$AJ154)</f>
        <v>0</v>
      </c>
    </row>
    <row r="155" ht="14.25" customHeight="1">
      <c r="A155" s="92" t="n">
        <f>Games!A155</f>
        <v>11</v>
      </c>
      <c r="B155" s="92" t="str">
        <f>IF('Prediction Log'!B174=0, "",'Prediction Log'!B174)</f>
        <v>SMU</v>
      </c>
      <c r="C155" s="92" t="str">
        <f>IF('Prediction Log'!C174=0, "",'Prediction Log'!C174)</f>
        <v>North Texas</v>
      </c>
      <c r="D155" s="92" t="n">
        <f>IF('Prediction Log'!D174=0, "",'Prediction Log'!D174)</f>
        <v>-16.5</v>
      </c>
      <c r="E155" s="92" t="n">
        <f>IF('Prediction Log'!E174=0, "",'Prediction Log'!E174)</f>
        <v>-25.9</v>
      </c>
      <c r="F155" s="92" t="str">
        <f>IF('Prediction Log'!I174=0, "",'Prediction Log'!I174)</f>
        <v>SMU</v>
      </c>
      <c r="G155" s="70" t="str">
        <f>IF(ISBLANK(Games!B155), "",'Prediction Log'!$J174)</f>
        <v>SMU</v>
      </c>
      <c r="H155" s="93" t="n">
        <f>'Prediction Log'!$K174</f>
        <v>0.992392</v>
      </c>
      <c r="I155" s="92" t="str">
        <f>IF(ISBLANK(Games!M155), "",IF(AND(Games!M155="",Games!N155=""),"",IF(ISTEXT(Games!N155), "Side",Games!M155)))</f>
        <v/>
      </c>
      <c r="J155" s="92" t="str">
        <f>IF(ISBLANK(Games!B155), "",IF(Games!K155="Y", Games!B155, Games!E155))</f>
        <v>SMU</v>
      </c>
      <c r="K155" s="92" t="str">
        <f>Games!I155</f>
        <v>SMU</v>
      </c>
      <c r="L155" s="92" t="n">
        <f>IF(ISBLANK(Games!G155), "",Games!G155)</f>
        <v>-16.5</v>
      </c>
      <c r="M155" s="92"/>
      <c r="N155" s="110" t="str">
        <f>IF(ISBLANK('Performance vs Market'!$Q155), "", 1)</f>
        <v/>
      </c>
      <c r="O155" s="110" t="str">
        <f>IF(ISBLANK('Performance vs Market'!$S155), "", 1)</f>
        <v/>
      </c>
      <c r="P155" s="95"/>
      <c r="Q155" s="95"/>
      <c r="R155" s="95"/>
      <c r="S155" s="95"/>
      <c r="T155" s="95"/>
      <c r="U155" s="111" t="str">
        <f>IF(ISBLANK('Performance vs Market'!$Q155), "",N155+IF(Q155&lt;0, (N155/(Q155/-100)), N155*(Q155/100)))</f>
        <v/>
      </c>
      <c r="V155" s="112" t="str">
        <f>IFERROR(IF(ISBLANK('Performance vs Market'!$R155), "",N155+IF(R155&lt;0, (N155/(R155/-100)), N155*(R155/100))),"")</f>
        <v/>
      </c>
      <c r="W155" s="111" t="n">
        <f t="shared" si="1"/>
        <v>0</v>
      </c>
      <c r="X155" s="112" t="n">
        <f t="shared" si="2"/>
        <v>0</v>
      </c>
      <c r="Y155" s="111" t="str">
        <f>IF(ISBLANK('Performance vs Market'!$S155), "",O155+IF(S155&lt;0, (O155/(S155/-100)), O155*(S155/100)))</f>
        <v/>
      </c>
      <c r="Z155" s="111" t="n">
        <f t="shared" si="3"/>
        <v>0</v>
      </c>
      <c r="AA155" s="96" t="n">
        <f t="shared" si="4"/>
        <v>0</v>
      </c>
      <c r="AB155" s="96" t="n">
        <f t="shared" si="5"/>
        <v>0</v>
      </c>
      <c r="AC155" s="113" t="str">
        <f>IF('Prediction Log'!$W174="Y", "W", IF('Prediction Log'!$W174="N","L",""))</f>
        <v>W</v>
      </c>
      <c r="AD155" s="114" t="str">
        <f>IF('Prediction Log'!$Y174="Y", "W", IF('Prediction Log'!$Y174="N","L",""))</f>
        <v>W</v>
      </c>
      <c r="AE155" s="115" t="str">
        <f>IF(ISBLANK('Performance vs Market'!$Q155), "",IF(AC155="W", W155, IF(AC155="L",-N155, "")))</f>
        <v/>
      </c>
      <c r="AF155" s="116" t="n">
        <f>IFERROR((IF(ISERR('Performance vs Market'!$V155), "",IF(AD155="W", X155, IF(AD155="L",-N155, "")))), "")</f>
        <v>0</v>
      </c>
      <c r="AG155" s="113" t="str">
        <f>IF('Prediction Log'!$X174="Y", "W", IF('Prediction Log'!$X174="N", "L", ""))</f>
        <v>W</v>
      </c>
      <c r="AH155" s="115" t="str">
        <f>IF(ISBLANK('Performance vs Market'!$S155), "",IF(AG155="W", Z155, IF(AG155="L",-O155, "")))</f>
        <v/>
      </c>
      <c r="AI155" s="117"/>
      <c r="AJ155" s="15" t="str">
        <f t="shared" si="6"/>
        <v/>
      </c>
      <c r="AK155" s="118" t="n">
        <f>IF(ISERROR('Performance vs Market'!$AE155+'Performance vs Market'!$AH155+'Performance vs Market'!$AJ155), "", 'Performance vs Market'!$AE155+'Performance vs Market'!$AH155+'Performance vs Market'!$AJ155)</f>
        <v>0</v>
      </c>
      <c r="AL155" s="119" t="n">
        <f>IF(ISERROR('Performance vs Market'!$AF155+'Performance vs Market'!$AH155+'Performance vs Market'!$AJ155), "", 'Performance vs Market'!$AF155+'Performance vs Market'!$AH155+'Performance vs Market'!$AJ155)</f>
        <v>0</v>
      </c>
    </row>
    <row r="156" ht="14.25" customHeight="1">
      <c r="A156" s="92" t="n">
        <f>Games!A156</f>
        <v>11</v>
      </c>
      <c r="B156" s="92" t="str">
        <f>IF('Prediction Log'!B175=0, "",'Prediction Log'!B175)</f>
        <v>UNLV</v>
      </c>
      <c r="C156" s="92" t="str">
        <f>IF('Prediction Log'!C175=0, "",'Prediction Log'!C175)</f>
        <v>Wyoming</v>
      </c>
      <c r="D156" s="92" t="n">
        <f>IF('Prediction Log'!D175=0, "",'Prediction Log'!D175)</f>
        <v>-5.5</v>
      </c>
      <c r="E156" s="92" t="n">
        <f>IF('Prediction Log'!E175=0, "",'Prediction Log'!E175)</f>
        <v>-2.8</v>
      </c>
      <c r="F156" s="92" t="str">
        <f>IF('Prediction Log'!I175=0, "",'Prediction Log'!I175)</f>
        <v>UNLV</v>
      </c>
      <c r="G156" s="70" t="str">
        <f>IF(ISBLANK(Games!B156), "",'Prediction Log'!$J175)</f>
        <v>UNLV</v>
      </c>
      <c r="H156" s="93" t="n">
        <f>'Prediction Log'!$K175</f>
        <v>0.525251</v>
      </c>
      <c r="I156" s="92" t="str">
        <f>IF(ISBLANK(Games!M156), "",IF(AND(Games!M156="",Games!N156=""),"",IF(ISTEXT(Games!N156), "Side",Games!M156)))</f>
        <v/>
      </c>
      <c r="J156" s="92" t="str">
        <f>IF(ISBLANK(Games!B156), "",IF(Games!K156="Y", Games!B156, Games!E156))</f>
        <v>Wyoming</v>
      </c>
      <c r="K156" s="92" t="str">
        <f>Games!I156</f>
        <v>UNLV</v>
      </c>
      <c r="L156" s="92" t="n">
        <f>IF(ISBLANK(Games!G156), "",Games!G156)</f>
        <v>-5.5</v>
      </c>
      <c r="M156" s="92"/>
      <c r="N156" s="110" t="str">
        <f>IF(ISBLANK('Performance vs Market'!$Q156), "", 1)</f>
        <v/>
      </c>
      <c r="O156" s="110" t="str">
        <f>IF(ISBLANK('Performance vs Market'!$S156), "", 1)</f>
        <v/>
      </c>
      <c r="P156" s="95"/>
      <c r="Q156" s="95"/>
      <c r="R156" s="95"/>
      <c r="S156" s="95"/>
      <c r="T156" s="95"/>
      <c r="U156" s="111" t="str">
        <f>IF(ISBLANK('Performance vs Market'!$Q156), "",N156+IF(Q156&lt;0, (N156/(Q156/-100)), N156*(Q156/100)))</f>
        <v/>
      </c>
      <c r="V156" s="112" t="str">
        <f>IFERROR(IF(ISBLANK('Performance vs Market'!$R156), "",N156+IF(R156&lt;0, (N156/(R156/-100)), N156*(R156/100))),"")</f>
        <v/>
      </c>
      <c r="W156" s="111" t="n">
        <f t="shared" si="1"/>
        <v>0</v>
      </c>
      <c r="X156" s="112" t="n">
        <f t="shared" si="2"/>
        <v>0</v>
      </c>
      <c r="Y156" s="111" t="str">
        <f>IF(ISBLANK('Performance vs Market'!$S156), "",O156+IF(S156&lt;0, (O156/(S156/-100)), O156*(S156/100)))</f>
        <v/>
      </c>
      <c r="Z156" s="111" t="n">
        <f t="shared" si="3"/>
        <v>0</v>
      </c>
      <c r="AA156" s="96" t="n">
        <f t="shared" si="4"/>
        <v>0</v>
      </c>
      <c r="AB156" s="96" t="n">
        <f t="shared" si="5"/>
        <v>0</v>
      </c>
      <c r="AC156" s="113" t="str">
        <f>IF('Prediction Log'!$W175="Y", "W", IF('Prediction Log'!$W175="N","L",""))</f>
        <v>W</v>
      </c>
      <c r="AD156" s="114" t="str">
        <f>IF('Prediction Log'!$Y175="Y", "W", IF('Prediction Log'!$Y175="N","L",""))</f>
        <v>W</v>
      </c>
      <c r="AE156" s="115" t="str">
        <f>IF(ISBLANK('Performance vs Market'!$Q156), "",IF(AC156="W", W156, IF(AC156="L",-N156, "")))</f>
        <v/>
      </c>
      <c r="AF156" s="116" t="n">
        <f>IFERROR((IF(ISERR('Performance vs Market'!$V156), "",IF(AD156="W", X156, IF(AD156="L",-N156, "")))), "")</f>
        <v>0</v>
      </c>
      <c r="AG156" s="113" t="str">
        <f>IF('Prediction Log'!$X175="Y", "W", IF('Prediction Log'!$X175="N", "L", ""))</f>
        <v>L</v>
      </c>
      <c r="AH156" s="115" t="str">
        <f>IF(ISBLANK('Performance vs Market'!$S156), "",IF(AG156="W", Z156, IF(AG156="L",-O156, "")))</f>
        <v/>
      </c>
      <c r="AI156" s="117"/>
      <c r="AJ156" s="15" t="str">
        <f t="shared" si="6"/>
        <v/>
      </c>
      <c r="AK156" s="118" t="n">
        <f>IF(ISERROR('Performance vs Market'!$AE156+'Performance vs Market'!$AH156+'Performance vs Market'!$AJ156), "", 'Performance vs Market'!$AE156+'Performance vs Market'!$AH156+'Performance vs Market'!$AJ156)</f>
        <v>0</v>
      </c>
      <c r="AL156" s="119" t="n">
        <f>IF(ISERROR('Performance vs Market'!$AF156+'Performance vs Market'!$AH156+'Performance vs Market'!$AJ156), "", 'Performance vs Market'!$AF156+'Performance vs Market'!$AH156+'Performance vs Market'!$AJ156)</f>
        <v>0</v>
      </c>
    </row>
    <row r="157" ht="14.25" customHeight="1">
      <c r="A157" s="92" t="n">
        <f>Games!A157</f>
        <v>11</v>
      </c>
      <c r="B157" s="92" t="str">
        <f>IF('Prediction Log'!B176=0, "",'Prediction Log'!B176)</f>
        <v>Kentucky</v>
      </c>
      <c r="C157" s="92" t="str">
        <f>IF('Prediction Log'!C176=0, "",'Prediction Log'!C176)</f>
        <v>Alabama</v>
      </c>
      <c r="D157" s="92" t="n">
        <f>IF('Prediction Log'!D176=0, "",'Prediction Log'!D176)</f>
        <v>10.5</v>
      </c>
      <c r="E157" s="92" t="n">
        <f>IF('Prediction Log'!E176=0, "",'Prediction Log'!E176)</f>
        <v>17.8</v>
      </c>
      <c r="F157" s="92" t="str">
        <f>IF('Prediction Log'!I176=0, "",'Prediction Log'!I176)</f>
        <v>Alabama</v>
      </c>
      <c r="G157" s="70" t="str">
        <f>IF(ISBLANK(Games!B157), "",'Prediction Log'!$J176)</f>
        <v>Alabama</v>
      </c>
      <c r="H157" s="93" t="n">
        <f>'Prediction Log'!$K176</f>
        <v>0.976719</v>
      </c>
      <c r="I157" s="92" t="str">
        <f>IF(ISBLANK(Games!M157), "",IF(AND(Games!M157="",Games!N157=""),"",IF(ISTEXT(Games!N157), "Side",Games!M157)))</f>
        <v/>
      </c>
      <c r="J157" s="92" t="str">
        <f>IF(ISBLANK(Games!B157), "",IF(Games!K157="Y", Games!B157, Games!E157))</f>
        <v>Alabama</v>
      </c>
      <c r="K157" s="92" t="str">
        <f>Games!I157</f>
        <v>Alabama</v>
      </c>
      <c r="L157" s="92" t="n">
        <f>IF(ISBLANK(Games!G157), "",Games!G157)</f>
        <v>10.5</v>
      </c>
      <c r="M157" s="92"/>
      <c r="N157" s="110" t="str">
        <f>IF(ISBLANK('Performance vs Market'!$Q157), "", 1)</f>
        <v/>
      </c>
      <c r="O157" s="110" t="str">
        <f>IF(ISBLANK('Performance vs Market'!$S157), "", 1)</f>
        <v/>
      </c>
      <c r="P157" s="95"/>
      <c r="Q157" s="95"/>
      <c r="R157" s="95"/>
      <c r="S157" s="95"/>
      <c r="T157" s="95"/>
      <c r="U157" s="111" t="str">
        <f>IF(ISBLANK('Performance vs Market'!$Q157), "",N157+IF(Q157&lt;0, (N157/(Q157/-100)), N157*(Q157/100)))</f>
        <v/>
      </c>
      <c r="V157" s="112" t="str">
        <f>IFERROR(IF(ISBLANK('Performance vs Market'!$R157), "",N157+IF(R157&lt;0, (N157/(R157/-100)), N157*(R157/100))),"")</f>
        <v/>
      </c>
      <c r="W157" s="111" t="n">
        <f t="shared" si="1"/>
        <v>0</v>
      </c>
      <c r="X157" s="112" t="n">
        <f t="shared" si="2"/>
        <v>0</v>
      </c>
      <c r="Y157" s="111" t="str">
        <f>IF(ISBLANK('Performance vs Market'!$S157), "",O157+IF(S157&lt;0, (O157/(S157/-100)), O157*(S157/100)))</f>
        <v/>
      </c>
      <c r="Z157" s="111" t="n">
        <f t="shared" si="3"/>
        <v>0</v>
      </c>
      <c r="AA157" s="96" t="n">
        <f t="shared" si="4"/>
        <v>0</v>
      </c>
      <c r="AB157" s="96" t="n">
        <f t="shared" si="5"/>
        <v>0</v>
      </c>
      <c r="AC157" s="113" t="str">
        <f>IF('Prediction Log'!$W176="Y", "W", IF('Prediction Log'!$W176="N","L",""))</f>
        <v>W</v>
      </c>
      <c r="AD157" s="114" t="str">
        <f>IF('Prediction Log'!$Y176="Y", "W", IF('Prediction Log'!$Y176="N","L",""))</f>
        <v>W</v>
      </c>
      <c r="AE157" s="115" t="str">
        <f>IF(ISBLANK('Performance vs Market'!$Q157), "",IF(AC157="W", W157, IF(AC157="L",-N157, "")))</f>
        <v/>
      </c>
      <c r="AF157" s="116" t="n">
        <f>IFERROR((IF(ISERR('Performance vs Market'!$V157), "",IF(AD157="W", X157, IF(AD157="L",-N157, "")))), "")</f>
        <v>0</v>
      </c>
      <c r="AG157" s="113" t="str">
        <f>IF('Prediction Log'!$X176="Y", "W", IF('Prediction Log'!$X176="N", "L", ""))</f>
        <v>W</v>
      </c>
      <c r="AH157" s="115" t="str">
        <f>IF(ISBLANK('Performance vs Market'!$S157), "",IF(AG157="W", Z157, IF(AG157="L",-O157, "")))</f>
        <v/>
      </c>
      <c r="AI157" s="117"/>
      <c r="AJ157" s="15" t="str">
        <f t="shared" si="6"/>
        <v/>
      </c>
      <c r="AK157" s="118" t="n">
        <f>IF(ISERROR('Performance vs Market'!$AE157+'Performance vs Market'!$AH157+'Performance vs Market'!$AJ157), "", 'Performance vs Market'!$AE157+'Performance vs Market'!$AH157+'Performance vs Market'!$AJ157)</f>
        <v>0</v>
      </c>
      <c r="AL157" s="119" t="n">
        <f>IF(ISERROR('Performance vs Market'!$AF157+'Performance vs Market'!$AH157+'Performance vs Market'!$AJ157), "", 'Performance vs Market'!$AF157+'Performance vs Market'!$AH157+'Performance vs Market'!$AJ157)</f>
        <v>0</v>
      </c>
    </row>
    <row r="158" ht="14.25" customHeight="1">
      <c r="A158" s="92" t="n">
        <f>Games!A158</f>
        <v>11</v>
      </c>
      <c r="B158" s="92" t="str">
        <f>IF('Prediction Log'!B177=0, "",'Prediction Log'!B177)</f>
        <v>Penn State</v>
      </c>
      <c r="C158" s="92" t="str">
        <f>IF('Prediction Log'!C177=0, "",'Prediction Log'!C177)</f>
        <v>Michigan</v>
      </c>
      <c r="D158" s="92" t="n">
        <f>IF('Prediction Log'!D177=0, "",'Prediction Log'!D177)</f>
        <v>4.5</v>
      </c>
      <c r="E158" s="92" t="n">
        <f>IF('Prediction Log'!E177=0, "",'Prediction Log'!E177)</f>
        <v>4.2</v>
      </c>
      <c r="F158" s="92" t="str">
        <f>IF('Prediction Log'!I177=0, "",'Prediction Log'!I177)</f>
        <v>Michigan</v>
      </c>
      <c r="G158" s="70" t="str">
        <f>IF(ISBLANK(Games!B158), "",'Prediction Log'!$J177)</f>
        <v>Michigan</v>
      </c>
      <c r="H158" s="93" t="n">
        <f>'Prediction Log'!$K177</f>
        <v>0.734804</v>
      </c>
      <c r="I158" s="92" t="str">
        <f>IF(ISBLANK(Games!M158), "",IF(AND(Games!M158="",Games!N158=""),"",IF(ISTEXT(Games!N158), "Side",Games!M158)))</f>
        <v/>
      </c>
      <c r="J158" s="92" t="str">
        <f>IF(ISBLANK(Games!B158), "",IF(Games!K158="Y", Games!B158, Games!E158))</f>
        <v>Penn State</v>
      </c>
      <c r="K158" s="92" t="str">
        <f>Games!I158</f>
        <v>Michigan</v>
      </c>
      <c r="L158" s="92" t="n">
        <f>IF(ISBLANK(Games!G158), "",Games!G158)</f>
        <v>4.5</v>
      </c>
      <c r="M158" s="92"/>
      <c r="N158" s="110" t="str">
        <f>IF(ISBLANK('Performance vs Market'!$Q158), "", 1)</f>
        <v/>
      </c>
      <c r="O158" s="110" t="str">
        <f>IF(ISBLANK('Performance vs Market'!$S158), "", 1)</f>
        <v/>
      </c>
      <c r="P158" s="95"/>
      <c r="Q158" s="95"/>
      <c r="R158" s="95"/>
      <c r="S158" s="95"/>
      <c r="T158" s="95"/>
      <c r="U158" s="111" t="str">
        <f>IF(ISBLANK('Performance vs Market'!$Q158), "",N158+IF(Q158&lt;0, (N158/(Q158/-100)), N158*(Q158/100)))</f>
        <v/>
      </c>
      <c r="V158" s="112" t="str">
        <f>IFERROR(IF(ISBLANK('Performance vs Market'!$R158), "",N158+IF(R158&lt;0, (N158/(R158/-100)), N158*(R158/100))),"")</f>
        <v/>
      </c>
      <c r="W158" s="111" t="n">
        <f t="shared" si="1"/>
        <v>0</v>
      </c>
      <c r="X158" s="112" t="n">
        <f t="shared" si="2"/>
        <v>0</v>
      </c>
      <c r="Y158" s="111" t="str">
        <f>IF(ISBLANK('Performance vs Market'!$S158), "",O158+IF(S158&lt;0, (O158/(S158/-100)), O158*(S158/100)))</f>
        <v/>
      </c>
      <c r="Z158" s="111" t="n">
        <f t="shared" si="3"/>
        <v>0</v>
      </c>
      <c r="AA158" s="96" t="n">
        <f t="shared" si="4"/>
        <v>0</v>
      </c>
      <c r="AB158" s="96" t="n">
        <f t="shared" si="5"/>
        <v>0</v>
      </c>
      <c r="AC158" s="113" t="str">
        <f>IF('Prediction Log'!$W177="Y", "W", IF('Prediction Log'!$W177="N","L",""))</f>
        <v>W</v>
      </c>
      <c r="AD158" s="114" t="str">
        <f>IF('Prediction Log'!$Y177="Y", "W", IF('Prediction Log'!$Y177="N","L",""))</f>
        <v>W</v>
      </c>
      <c r="AE158" s="115" t="str">
        <f>IF(ISBLANK('Performance vs Market'!$Q158), "",IF(AC158="W", W158, IF(AC158="L",-N158, "")))</f>
        <v/>
      </c>
      <c r="AF158" s="116" t="n">
        <f>IFERROR((IF(ISERR('Performance vs Market'!$V158), "",IF(AD158="W", X158, IF(AD158="L",-N158, "")))), "")</f>
        <v>0</v>
      </c>
      <c r="AG158" s="113" t="str">
        <f>IF('Prediction Log'!$X177="Y", "W", IF('Prediction Log'!$X177="N", "L", ""))</f>
        <v>L</v>
      </c>
      <c r="AH158" s="115" t="str">
        <f>IF(ISBLANK('Performance vs Market'!$S158), "",IF(AG158="W", Z158, IF(AG158="L",-O158, "")))</f>
        <v/>
      </c>
      <c r="AI158" s="117"/>
      <c r="AJ158" s="15" t="str">
        <f t="shared" si="6"/>
        <v/>
      </c>
      <c r="AK158" s="118" t="n">
        <f>IF(ISERROR('Performance vs Market'!$AE158+'Performance vs Market'!$AH158+'Performance vs Market'!$AJ158), "", 'Performance vs Market'!$AE158+'Performance vs Market'!$AH158+'Performance vs Market'!$AJ158)</f>
        <v>0</v>
      </c>
      <c r="AL158" s="119" t="n">
        <f>IF(ISERROR('Performance vs Market'!$AF158+'Performance vs Market'!$AH158+'Performance vs Market'!$AJ158), "", 'Performance vs Market'!$AF158+'Performance vs Market'!$AH158+'Performance vs Market'!$AJ158)</f>
        <v>0</v>
      </c>
    </row>
    <row r="159" ht="14.25" customHeight="1">
      <c r="A159" s="92" t="n">
        <f>Games!A159</f>
        <v>11</v>
      </c>
      <c r="B159" s="92" t="str">
        <f>IF('Prediction Log'!B178=0, "",'Prediction Log'!B178)</f>
        <v>Nebraska</v>
      </c>
      <c r="C159" s="92" t="str">
        <f>IF('Prediction Log'!C178=0, "",'Prediction Log'!C178)</f>
        <v>Maryland</v>
      </c>
      <c r="D159" s="92" t="n">
        <f>IF('Prediction Log'!D178=0, "",'Prediction Log'!D178)</f>
        <v>2.5</v>
      </c>
      <c r="E159" s="92" t="n">
        <f>IF('Prediction Log'!E178=0, "",'Prediction Log'!E178)</f>
        <v>6.2</v>
      </c>
      <c r="F159" s="92" t="str">
        <f>IF('Prediction Log'!I178=0, "",'Prediction Log'!I178)</f>
        <v>Maryland</v>
      </c>
      <c r="G159" s="70" t="str">
        <f>IF(ISBLANK(Games!B159), "",'Prediction Log'!$J178)</f>
        <v>Maryland</v>
      </c>
      <c r="H159" s="93" t="n">
        <f>'Prediction Log'!$K178</f>
        <v>0.77714</v>
      </c>
      <c r="I159" s="92" t="str">
        <f>IF(ISBLANK(Games!M159), "",IF(AND(Games!M159="",Games!N159=""),"",IF(ISTEXT(Games!N159), "Side",Games!M159)))</f>
        <v/>
      </c>
      <c r="J159" s="92" t="str">
        <f>IF(ISBLANK(Games!B159), "",IF(Games!K159="Y", Games!B159, Games!E159))</f>
        <v>Maryland</v>
      </c>
      <c r="K159" s="92" t="str">
        <f>Games!I159</f>
        <v>Maryland</v>
      </c>
      <c r="L159" s="92" t="n">
        <f>IF(ISBLANK(Games!G159), "",Games!G159)</f>
        <v>2.5</v>
      </c>
      <c r="M159" s="92"/>
      <c r="N159" s="110" t="str">
        <f>IF(ISBLANK('Performance vs Market'!$Q159), "", 1)</f>
        <v/>
      </c>
      <c r="O159" s="110" t="str">
        <f>IF(ISBLANK('Performance vs Market'!$S159), "", 1)</f>
        <v/>
      </c>
      <c r="P159" s="95"/>
      <c r="Q159" s="95"/>
      <c r="R159" s="95"/>
      <c r="S159" s="95"/>
      <c r="T159" s="95"/>
      <c r="U159" s="111" t="str">
        <f>IF(ISBLANK('Performance vs Market'!$Q159), "",N159+IF(Q159&lt;0, (N159/(Q159/-100)), N159*(Q159/100)))</f>
        <v/>
      </c>
      <c r="V159" s="112" t="str">
        <f>IFERROR(IF(ISBLANK('Performance vs Market'!$R159), "",N159+IF(R159&lt;0, (N159/(R159/-100)), N159*(R159/100))),"")</f>
        <v/>
      </c>
      <c r="W159" s="111" t="n">
        <f t="shared" si="1"/>
        <v>0</v>
      </c>
      <c r="X159" s="112" t="n">
        <f t="shared" si="2"/>
        <v>0</v>
      </c>
      <c r="Y159" s="111" t="str">
        <f>IF(ISBLANK('Performance vs Market'!$S159), "",O159+IF(S159&lt;0, (O159/(S159/-100)), O159*(S159/100)))</f>
        <v/>
      </c>
      <c r="Z159" s="111" t="n">
        <f t="shared" si="3"/>
        <v>0</v>
      </c>
      <c r="AA159" s="96" t="n">
        <f t="shared" si="4"/>
        <v>0</v>
      </c>
      <c r="AB159" s="96" t="n">
        <f t="shared" si="5"/>
        <v>0</v>
      </c>
      <c r="AC159" s="113" t="str">
        <f>IF('Prediction Log'!$W178="Y", "W", IF('Prediction Log'!$W178="N","L",""))</f>
        <v>W</v>
      </c>
      <c r="AD159" s="114" t="str">
        <f>IF('Prediction Log'!$Y178="Y", "W", IF('Prediction Log'!$Y178="N","L",""))</f>
        <v>W</v>
      </c>
      <c r="AE159" s="115" t="str">
        <f>IF(ISBLANK('Performance vs Market'!$Q159), "",IF(AC159="W", W159, IF(AC159="L",-N159, "")))</f>
        <v/>
      </c>
      <c r="AF159" s="116" t="n">
        <f>IFERROR((IF(ISERR('Performance vs Market'!$V159), "",IF(AD159="W", X159, IF(AD159="L",-N159, "")))), "")</f>
        <v>0</v>
      </c>
      <c r="AG159" s="113" t="str">
        <f>IF('Prediction Log'!$X178="Y", "W", IF('Prediction Log'!$X178="N", "L", ""))</f>
        <v>W</v>
      </c>
      <c r="AH159" s="115" t="str">
        <f>IF(ISBLANK('Performance vs Market'!$S159), "",IF(AG159="W", Z159, IF(AG159="L",-O159, "")))</f>
        <v/>
      </c>
      <c r="AI159" s="117"/>
      <c r="AJ159" s="15" t="str">
        <f t="shared" si="6"/>
        <v/>
      </c>
      <c r="AK159" s="118" t="n">
        <f>IF(ISERROR('Performance vs Market'!$AE159+'Performance vs Market'!$AH159+'Performance vs Market'!$AJ159), "", 'Performance vs Market'!$AE159+'Performance vs Market'!$AH159+'Performance vs Market'!$AJ159)</f>
        <v>0</v>
      </c>
      <c r="AL159" s="119" t="n">
        <f>IF(ISERROR('Performance vs Market'!$AF159+'Performance vs Market'!$AH159+'Performance vs Market'!$AJ159), "", 'Performance vs Market'!$AF159+'Performance vs Market'!$AH159+'Performance vs Market'!$AJ159)</f>
        <v>0</v>
      </c>
    </row>
    <row r="160" ht="14.25" customHeight="1">
      <c r="A160" s="92" t="n">
        <f>Games!A160</f>
        <v>11</v>
      </c>
      <c r="B160" s="92" t="str">
        <f>IF('Prediction Log'!B179=0, "",'Prediction Log'!B179)</f>
        <v>South Florida</v>
      </c>
      <c r="C160" s="92" t="str">
        <f>IF('Prediction Log'!C179=0, "",'Prediction Log'!C179)</f>
        <v>Temple</v>
      </c>
      <c r="D160" s="92" t="n">
        <f>IF('Prediction Log'!D179=0, "",'Prediction Log'!D179)</f>
        <v>-6.5</v>
      </c>
      <c r="E160" s="92" t="n">
        <f>IF('Prediction Log'!E179=0, "",'Prediction Log'!E179)</f>
        <v>-15</v>
      </c>
      <c r="F160" s="92" t="str">
        <f>IF('Prediction Log'!I179=0, "",'Prediction Log'!I179)</f>
        <v>South Florida</v>
      </c>
      <c r="G160" s="70" t="str">
        <f>IF(ISBLANK(Games!B160), "",'Prediction Log'!$J179)</f>
        <v>South Florida</v>
      </c>
      <c r="H160" s="93" t="n">
        <f>'Prediction Log'!$K179</f>
        <v>0.953165</v>
      </c>
      <c r="I160" s="92" t="str">
        <f>IF(ISBLANK(Games!M160), "",IF(AND(Games!M160="",Games!N160=""),"",IF(ISTEXT(Games!N160), "Side",Games!M160)))</f>
        <v>Spread</v>
      </c>
      <c r="J160" s="92" t="str">
        <f>IF(ISBLANK(Games!B160), "",IF(Games!K160="Y", Games!B160, Games!E160))</f>
        <v>South Florida</v>
      </c>
      <c r="K160" s="92" t="str">
        <f>Games!I160</f>
        <v>South Florida</v>
      </c>
      <c r="L160" s="92" t="n">
        <f>IF(ISBLANK(Games!G160), "",Games!G160)</f>
        <v>-6.5</v>
      </c>
      <c r="M160" s="92"/>
      <c r="N160" s="110" t="str">
        <f>IF(ISBLANK('Performance vs Market'!$Q160), "", 1)</f>
        <v/>
      </c>
      <c r="O160" s="110" t="str">
        <f>IF(ISBLANK('Performance vs Market'!$S160), "", 1)</f>
        <v/>
      </c>
      <c r="P160" s="95"/>
      <c r="Q160" s="95"/>
      <c r="R160" s="95"/>
      <c r="S160" s="95"/>
      <c r="T160" s="95"/>
      <c r="U160" s="111" t="str">
        <f>IF(ISBLANK('Performance vs Market'!$Q160), "",N160+IF(Q160&lt;0, (N160/(Q160/-100)), N160*(Q160/100)))</f>
        <v/>
      </c>
      <c r="V160" s="112" t="str">
        <f>IFERROR(IF(ISBLANK('Performance vs Market'!$R160), "",N160+IF(R160&lt;0, (N160/(R160/-100)), N160*(R160/100))),"")</f>
        <v/>
      </c>
      <c r="W160" s="111" t="n">
        <f t="shared" si="1"/>
        <v>0</v>
      </c>
      <c r="X160" s="112" t="n">
        <f t="shared" si="2"/>
        <v>0</v>
      </c>
      <c r="Y160" s="111" t="str">
        <f>IF(ISBLANK('Performance vs Market'!$S160), "",O160+IF(S160&lt;0, (O160/(S160/-100)), O160*(S160/100)))</f>
        <v/>
      </c>
      <c r="Z160" s="111" t="n">
        <f t="shared" si="3"/>
        <v>0</v>
      </c>
      <c r="AA160" s="96" t="n">
        <f t="shared" si="4"/>
        <v>0</v>
      </c>
      <c r="AB160" s="96" t="n">
        <f t="shared" si="5"/>
        <v>0</v>
      </c>
      <c r="AC160" s="113" t="str">
        <f>IF('Prediction Log'!$W179="Y", "W", IF('Prediction Log'!$W179="N","L",""))</f>
        <v>W</v>
      </c>
      <c r="AD160" s="114" t="str">
        <f>IF('Prediction Log'!$Y179="Y", "W", IF('Prediction Log'!$Y179="N","L",""))</f>
        <v>W</v>
      </c>
      <c r="AE160" s="115" t="str">
        <f>IF(ISBLANK('Performance vs Market'!$Q160), "",IF(AC160="W", W160, IF(AC160="L",-N160, "")))</f>
        <v/>
      </c>
      <c r="AF160" s="116" t="n">
        <f>IFERROR((IF(ISERR('Performance vs Market'!$V160), "",IF(AD160="W", X160, IF(AD160="L",-N160, "")))), "")</f>
        <v>0</v>
      </c>
      <c r="AG160" s="113" t="str">
        <f>IF('Prediction Log'!$X179="Y", "W", IF('Prediction Log'!$X179="N", "L", ""))</f>
        <v>L</v>
      </c>
      <c r="AH160" s="115" t="str">
        <f>IF(ISBLANK('Performance vs Market'!$S160), "",IF(AG160="W", Z160, IF(AG160="L",-O160, "")))</f>
        <v/>
      </c>
      <c r="AI160" s="117"/>
      <c r="AJ160" s="15" t="str">
        <f t="shared" si="6"/>
        <v/>
      </c>
      <c r="AK160" s="118" t="n">
        <f>IF(ISERROR('Performance vs Market'!$AE160+'Performance vs Market'!$AH160+'Performance vs Market'!$AJ160), "", 'Performance vs Market'!$AE160+'Performance vs Market'!$AH160+'Performance vs Market'!$AJ160)</f>
        <v>0</v>
      </c>
      <c r="AL160" s="119" t="n">
        <f>IF(ISERROR('Performance vs Market'!$AF160+'Performance vs Market'!$AH160+'Performance vs Market'!$AJ160), "", 'Performance vs Market'!$AF160+'Performance vs Market'!$AH160+'Performance vs Market'!$AJ160)</f>
        <v>0</v>
      </c>
    </row>
    <row r="161" ht="14.25" customHeight="1">
      <c r="A161" s="92" t="n">
        <f>Games!A161</f>
        <v>11</v>
      </c>
      <c r="B161" s="92" t="str">
        <f>IF('Prediction Log'!B180=0, "",'Prediction Log'!B180)</f>
        <v>Kansas</v>
      </c>
      <c r="C161" s="92" t="str">
        <f>IF('Prediction Log'!C180=0, "",'Prediction Log'!C180)</f>
        <v>Texas Tech</v>
      </c>
      <c r="D161" s="92" t="n">
        <f>IF('Prediction Log'!D180=0, "",'Prediction Log'!D180)</f>
        <v>-3.5</v>
      </c>
      <c r="E161" s="92" t="n">
        <f>IF('Prediction Log'!E180=0, "",'Prediction Log'!E180)</f>
        <v>3.2</v>
      </c>
      <c r="F161" s="92" t="str">
        <f>IF('Prediction Log'!I180=0, "",'Prediction Log'!I180)</f>
        <v>Texas Tech</v>
      </c>
      <c r="G161" s="70" t="str">
        <f>IF(ISBLANK(Games!B161), "",'Prediction Log'!$J180)</f>
        <v>Texas Tech</v>
      </c>
      <c r="H161" s="93" t="n">
        <f>'Prediction Log'!$K180</f>
        <v>0.612234</v>
      </c>
      <c r="I161" s="92" t="str">
        <f>IF(ISBLANK(Games!M161), "",IF(AND(Games!M161="",Games!N161=""),"",IF(ISTEXT(Games!N161), "Side",Games!M161)))</f>
        <v>Side</v>
      </c>
      <c r="J161" s="92" t="str">
        <f>IF(ISBLANK(Games!B161), "",IF(Games!K161="Y", Games!B161, Games!E161))</f>
        <v>Texas Tech</v>
      </c>
      <c r="K161" s="92" t="str">
        <f>Games!I161</f>
        <v>Texas Tech</v>
      </c>
      <c r="L161" s="92" t="n">
        <f>IF(ISBLANK(Games!G161), "",Games!G161)</f>
        <v>-3.5</v>
      </c>
      <c r="M161" s="92"/>
      <c r="N161" s="110" t="str">
        <f>IF(ISBLANK('Performance vs Market'!$Q161), "", 1)</f>
        <v/>
      </c>
      <c r="O161" s="110" t="str">
        <f>IF(ISBLANK('Performance vs Market'!$S161), "", 1)</f>
        <v/>
      </c>
      <c r="P161" s="95"/>
      <c r="Q161" s="95"/>
      <c r="R161" s="95"/>
      <c r="S161" s="95"/>
      <c r="T161" s="95"/>
      <c r="U161" s="111" t="str">
        <f>IF(ISBLANK('Performance vs Market'!$Q161), "",N161+IF(Q161&lt;0, (N161/(Q161/-100)), N161*(Q161/100)))</f>
        <v/>
      </c>
      <c r="V161" s="112" t="str">
        <f>IFERROR(IF(ISBLANK('Performance vs Market'!$R161), "",N161+IF(R161&lt;0, (N161/(R161/-100)), N161*(R161/100))),"")</f>
        <v/>
      </c>
      <c r="W161" s="111" t="n">
        <f t="shared" si="1"/>
        <v>0</v>
      </c>
      <c r="X161" s="112" t="n">
        <f t="shared" si="2"/>
        <v>0</v>
      </c>
      <c r="Y161" s="111" t="str">
        <f>IF(ISBLANK('Performance vs Market'!$S161), "",O161+IF(S161&lt;0, (O161/(S161/-100)), O161*(S161/100)))</f>
        <v/>
      </c>
      <c r="Z161" s="111" t="n">
        <f t="shared" si="3"/>
        <v>0</v>
      </c>
      <c r="AA161" s="96" t="n">
        <f t="shared" si="4"/>
        <v>0</v>
      </c>
      <c r="AB161" s="96" t="n">
        <f t="shared" si="5"/>
        <v>0</v>
      </c>
      <c r="AC161" s="113" t="str">
        <f>IF('Prediction Log'!$W180="Y", "W", IF('Prediction Log'!$W180="N","L",""))</f>
        <v>W</v>
      </c>
      <c r="AD161" s="114" t="str">
        <f>IF('Prediction Log'!$Y180="Y", "W", IF('Prediction Log'!$Y180="N","L",""))</f>
        <v>W</v>
      </c>
      <c r="AE161" s="115" t="str">
        <f>IF(ISBLANK('Performance vs Market'!$Q161), "",IF(AC161="W", W161, IF(AC161="L",-N161, "")))</f>
        <v/>
      </c>
      <c r="AF161" s="116" t="n">
        <f>IFERROR((IF(ISERR('Performance vs Market'!$V161), "",IF(AD161="W", X161, IF(AD161="L",-N161, "")))), "")</f>
        <v>0</v>
      </c>
      <c r="AG161" s="113" t="str">
        <f>IF('Prediction Log'!$X180="Y", "W", IF('Prediction Log'!$X180="N", "L", ""))</f>
        <v>W</v>
      </c>
      <c r="AH161" s="115" t="str">
        <f>IF(ISBLANK('Performance vs Market'!$S161), "",IF(AG161="W", Z161, IF(AG161="L",-O161, "")))</f>
        <v/>
      </c>
      <c r="AI161" s="117"/>
      <c r="AJ161" s="15" t="str">
        <f t="shared" si="6"/>
        <v/>
      </c>
      <c r="AK161" s="118" t="n">
        <f>IF(ISERROR('Performance vs Market'!$AE161+'Performance vs Market'!$AH161+'Performance vs Market'!$AJ161), "", 'Performance vs Market'!$AE161+'Performance vs Market'!$AH161+'Performance vs Market'!$AJ161)</f>
        <v>0</v>
      </c>
      <c r="AL161" s="119" t="n">
        <f>IF(ISERROR('Performance vs Market'!$AF161+'Performance vs Market'!$AH161+'Performance vs Market'!$AJ161), "", 'Performance vs Market'!$AF161+'Performance vs Market'!$AH161+'Performance vs Market'!$AJ161)</f>
        <v>0</v>
      </c>
    </row>
    <row r="162" ht="14.25" customHeight="1">
      <c r="A162" s="92" t="n">
        <f>Games!A162</f>
        <v>11</v>
      </c>
      <c r="B162" s="92" t="str">
        <f>IF('Prediction Log'!B181=0, "",'Prediction Log'!B181)</f>
        <v>Illinois</v>
      </c>
      <c r="C162" s="92" t="str">
        <f>IF('Prediction Log'!C181=0, "",'Prediction Log'!C181)</f>
        <v>Indiana</v>
      </c>
      <c r="D162" s="92" t="n">
        <f>IF('Prediction Log'!D181=0, "",'Prediction Log'!D181)</f>
        <v>-6.5</v>
      </c>
      <c r="E162" s="92" t="n">
        <f>IF('Prediction Log'!E181=0, "",'Prediction Log'!E181)</f>
        <v>-9.1</v>
      </c>
      <c r="F162" s="92" t="str">
        <f>IF('Prediction Log'!I181=0, "",'Prediction Log'!I181)</f>
        <v>Illinois</v>
      </c>
      <c r="G162" s="70" t="str">
        <f>IF(ISBLANK(Games!B162), "",'Prediction Log'!$J181)</f>
        <v>Illinois</v>
      </c>
      <c r="H162" s="93" t="n">
        <f>'Prediction Log'!$K181</f>
        <v>0.856326</v>
      </c>
      <c r="I162" s="92" t="str">
        <f>IF(ISBLANK(Games!M162), "",IF(AND(Games!M162="",Games!N162=""),"",IF(ISTEXT(Games!N162), "Side",Games!M162)))</f>
        <v/>
      </c>
      <c r="J162" s="92" t="str">
        <f>IF(ISBLANK(Games!B162), "",IF(Games!K162="Y", Games!B162, Games!E162))</f>
        <v>Illinois</v>
      </c>
      <c r="K162" s="92" t="str">
        <f>Games!I162</f>
        <v>Illinois</v>
      </c>
      <c r="L162" s="92" t="n">
        <f>IF(ISBLANK(Games!G162), "",Games!G162)</f>
        <v>-6.5</v>
      </c>
      <c r="M162" s="92"/>
      <c r="N162" s="110" t="str">
        <f>IF(ISBLANK('Performance vs Market'!$Q162), "", 1)</f>
        <v/>
      </c>
      <c r="O162" s="110" t="str">
        <f>IF(ISBLANK('Performance vs Market'!$S162), "", 1)</f>
        <v/>
      </c>
      <c r="P162" s="95"/>
      <c r="Q162" s="95"/>
      <c r="R162" s="95"/>
      <c r="S162" s="95"/>
      <c r="T162" s="95"/>
      <c r="U162" s="111" t="str">
        <f>IF(ISBLANK('Performance vs Market'!$Q162), "",N162+IF(Q162&lt;0, (N162/(Q162/-100)), N162*(Q162/100)))</f>
        <v/>
      </c>
      <c r="V162" s="112" t="str">
        <f>IFERROR(IF(ISBLANK('Performance vs Market'!$R162), "",N162+IF(R162&lt;0, (N162/(R162/-100)), N162*(R162/100))),"")</f>
        <v/>
      </c>
      <c r="W162" s="111" t="n">
        <f t="shared" si="1"/>
        <v>0</v>
      </c>
      <c r="X162" s="112" t="n">
        <f t="shared" si="2"/>
        <v>0</v>
      </c>
      <c r="Y162" s="111" t="str">
        <f>IF(ISBLANK('Performance vs Market'!$S162), "",O162+IF(S162&lt;0, (O162/(S162/-100)), O162*(S162/100)))</f>
        <v/>
      </c>
      <c r="Z162" s="111" t="n">
        <f t="shared" si="3"/>
        <v>0</v>
      </c>
      <c r="AA162" s="96" t="n">
        <f t="shared" si="4"/>
        <v>0</v>
      </c>
      <c r="AB162" s="96" t="n">
        <f t="shared" si="5"/>
        <v>0</v>
      </c>
      <c r="AC162" s="113" t="str">
        <f>IF('Prediction Log'!$W181="Y", "W", IF('Prediction Log'!$W181="N","L",""))</f>
        <v>W</v>
      </c>
      <c r="AD162" s="114" t="str">
        <f>IF('Prediction Log'!$Y181="Y", "W", IF('Prediction Log'!$Y181="N","L",""))</f>
        <v>W</v>
      </c>
      <c r="AE162" s="115" t="str">
        <f>IF(ISBLANK('Performance vs Market'!$Q162), "",IF(AC162="W", W162, IF(AC162="L",-N162, "")))</f>
        <v/>
      </c>
      <c r="AF162" s="116" t="n">
        <f>IFERROR((IF(ISERR('Performance vs Market'!$V162), "",IF(AD162="W", X162, IF(AD162="L",-N162, "")))), "")</f>
        <v>0</v>
      </c>
      <c r="AG162" s="113" t="str">
        <f>IF('Prediction Log'!$X181="Y", "W", IF('Prediction Log'!$X181="N", "L", ""))</f>
        <v>L</v>
      </c>
      <c r="AH162" s="115" t="str">
        <f>IF(ISBLANK('Performance vs Market'!$S162), "",IF(AG162="W", Z162, IF(AG162="L",-O162, "")))</f>
        <v/>
      </c>
      <c r="AI162" s="117"/>
      <c r="AJ162" s="15" t="str">
        <f t="shared" si="6"/>
        <v/>
      </c>
      <c r="AK162" s="118" t="n">
        <f>IF(ISERROR('Performance vs Market'!$AE162+'Performance vs Market'!$AH162+'Performance vs Market'!$AJ162), "", 'Performance vs Market'!$AE162+'Performance vs Market'!$AH162+'Performance vs Market'!$AJ162)</f>
        <v>0</v>
      </c>
      <c r="AL162" s="119" t="n">
        <f>IF(ISERROR('Performance vs Market'!$AF162+'Performance vs Market'!$AH162+'Performance vs Market'!$AJ162), "", 'Performance vs Market'!$AF162+'Performance vs Market'!$AH162+'Performance vs Market'!$AJ162)</f>
        <v>0</v>
      </c>
    </row>
    <row r="163" ht="14.25" customHeight="1">
      <c r="A163" s="92" t="n">
        <f>Games!A163</f>
        <v>11</v>
      </c>
      <c r="B163" s="92" t="str">
        <f>IF('Prediction Log'!B182=0, "",'Prediction Log'!B182)</f>
        <v>Boston College</v>
      </c>
      <c r="C163" s="92" t="str">
        <f>IF('Prediction Log'!C182=0, "",'Prediction Log'!C182)</f>
        <v>Virginia Tech</v>
      </c>
      <c r="D163" s="92" t="n">
        <f>IF('Prediction Log'!D182=0, "",'Prediction Log'!D182)</f>
        <v>1.5</v>
      </c>
      <c r="E163" s="92" t="n">
        <f>IF('Prediction Log'!E182=0, "",'Prediction Log'!E182)</f>
        <v>2</v>
      </c>
      <c r="F163" s="92" t="str">
        <f>IF('Prediction Log'!I182=0, "",'Prediction Log'!I182)</f>
        <v>Virginia Tech</v>
      </c>
      <c r="G163" s="70" t="str">
        <f>IF(ISBLANK(Games!B163), "",'Prediction Log'!$J182)</f>
        <v>Boston College</v>
      </c>
      <c r="H163" s="93" t="n">
        <f>'Prediction Log'!$K182</f>
        <v>0.596507</v>
      </c>
      <c r="I163" s="92" t="str">
        <f>IF(ISBLANK(Games!M163), "",IF(AND(Games!M163="",Games!N163=""),"",IF(ISTEXT(Games!N163), "Side",Games!M163)))</f>
        <v/>
      </c>
      <c r="J163" s="92" t="str">
        <f>IF(ISBLANK(Games!B163), "",IF(Games!K163="Y", Games!B163, Games!E163))</f>
        <v>Virginia Tech</v>
      </c>
      <c r="K163" s="92" t="str">
        <f>Games!I163</f>
        <v>Virginia Tech</v>
      </c>
      <c r="L163" s="92" t="n">
        <f>IF(ISBLANK(Games!G163), "",Games!G163)</f>
        <v>1.5</v>
      </c>
      <c r="M163" s="92"/>
      <c r="N163" s="110" t="str">
        <f>IF(ISBLANK('Performance vs Market'!$Q163), "", 1)</f>
        <v/>
      </c>
      <c r="O163" s="110" t="str">
        <f>IF(ISBLANK('Performance vs Market'!$S163), "", 1)</f>
        <v/>
      </c>
      <c r="P163" s="95"/>
      <c r="Q163" s="95"/>
      <c r="R163" s="95"/>
      <c r="S163" s="95"/>
      <c r="T163" s="95"/>
      <c r="U163" s="111" t="str">
        <f>IF(ISBLANK('Performance vs Market'!$Q163), "",N163+IF(Q163&lt;0, (N163/(Q163/-100)), N163*(Q163/100)))</f>
        <v/>
      </c>
      <c r="V163" s="112" t="str">
        <f>IFERROR(IF(ISBLANK('Performance vs Market'!$R163), "",N163+IF(R163&lt;0, (N163/(R163/-100)), N163*(R163/100))),"")</f>
        <v/>
      </c>
      <c r="W163" s="111" t="n">
        <f t="shared" si="1"/>
        <v>0</v>
      </c>
      <c r="X163" s="112" t="n">
        <f t="shared" si="2"/>
        <v>0</v>
      </c>
      <c r="Y163" s="111" t="str">
        <f>IF(ISBLANK('Performance vs Market'!$S163), "",O163+IF(S163&lt;0, (O163/(S163/-100)), O163*(S163/100)))</f>
        <v/>
      </c>
      <c r="Z163" s="111" t="n">
        <f t="shared" si="3"/>
        <v>0</v>
      </c>
      <c r="AA163" s="96" t="n">
        <f t="shared" si="4"/>
        <v>0</v>
      </c>
      <c r="AB163" s="96" t="n">
        <f t="shared" si="5"/>
        <v>0</v>
      </c>
      <c r="AC163" s="113" t="str">
        <f>IF('Prediction Log'!$W182="Y", "W", IF('Prediction Log'!$W182="N","L",""))</f>
        <v>W</v>
      </c>
      <c r="AD163" s="114" t="str">
        <f>IF('Prediction Log'!$Y182="Y", "W", IF('Prediction Log'!$Y182="N","L",""))</f>
        <v>L</v>
      </c>
      <c r="AE163" s="115" t="str">
        <f>IF(ISBLANK('Performance vs Market'!$Q163), "",IF(AC163="W", W163, IF(AC163="L",-N163, "")))</f>
        <v/>
      </c>
      <c r="AF163" s="116" t="n">
        <f>IFERROR((IF(ISERR('Performance vs Market'!$V163), "",IF(AD163="W", X163, IF(AD163="L",-N163, "")))), "")</f>
        <v>0</v>
      </c>
      <c r="AG163" s="113" t="str">
        <f>IF('Prediction Log'!$X182="Y", "W", IF('Prediction Log'!$X182="N", "L", ""))</f>
        <v>W</v>
      </c>
      <c r="AH163" s="115" t="str">
        <f>IF(ISBLANK('Performance vs Market'!$S163), "",IF(AG163="W", Z163, IF(AG163="L",-O163, "")))</f>
        <v/>
      </c>
      <c r="AI163" s="117"/>
      <c r="AJ163" s="15" t="str">
        <f t="shared" si="6"/>
        <v/>
      </c>
      <c r="AK163" s="118" t="n">
        <f>IF(ISERROR('Performance vs Market'!$AE163+'Performance vs Market'!$AH163+'Performance vs Market'!$AJ163), "", 'Performance vs Market'!$AE163+'Performance vs Market'!$AH163+'Performance vs Market'!$AJ163)</f>
        <v>0</v>
      </c>
      <c r="AL163" s="119" t="n">
        <f>IF(ISERROR('Performance vs Market'!$AF163+'Performance vs Market'!$AH163+'Performance vs Market'!$AJ163), "", 'Performance vs Market'!$AF163+'Performance vs Market'!$AH163+'Performance vs Market'!$AJ163)</f>
        <v>0</v>
      </c>
    </row>
    <row r="164" ht="14.25" customHeight="1">
      <c r="A164" s="92" t="n">
        <f>Games!A164</f>
        <v>11</v>
      </c>
      <c r="B164" s="92" t="str">
        <f>IF('Prediction Log'!B183=0, "",'Prediction Log'!B183)</f>
        <v>Clemson</v>
      </c>
      <c r="C164" s="92" t="str">
        <f>IF('Prediction Log'!C183=0, "",'Prediction Log'!C183)</f>
        <v>Georgia Tech</v>
      </c>
      <c r="D164" s="92" t="n">
        <f>IF('Prediction Log'!D183=0, "",'Prediction Log'!D183)</f>
        <v>-14.5</v>
      </c>
      <c r="E164" s="92" t="n">
        <f>IF('Prediction Log'!E183=0, "",'Prediction Log'!E183)</f>
        <v>-13.6</v>
      </c>
      <c r="F164" s="92" t="str">
        <f>IF('Prediction Log'!I183=0, "",'Prediction Log'!I183)</f>
        <v>Clemson</v>
      </c>
      <c r="G164" s="70" t="str">
        <f>IF(ISBLANK(Games!B164), "",'Prediction Log'!$J183)</f>
        <v>Clemson</v>
      </c>
      <c r="H164" s="93" t="n">
        <f>'Prediction Log'!$K183</f>
        <v>0.894638</v>
      </c>
      <c r="I164" s="92" t="str">
        <f>IF(ISBLANK(Games!M164), "",IF(AND(Games!M164="",Games!N164=""),"",IF(ISTEXT(Games!N164), "Side",Games!M164)))</f>
        <v/>
      </c>
      <c r="J164" s="92" t="str">
        <f>IF(ISBLANK(Games!B164), "",IF(Games!K164="Y", Games!B164, Games!E164))</f>
        <v>Georgia Tech</v>
      </c>
      <c r="K164" s="92" t="str">
        <f>Games!I164</f>
        <v>Clemson</v>
      </c>
      <c r="L164" s="92" t="n">
        <f>IF(ISBLANK(Games!G164), "",Games!G164)</f>
        <v>-14.5</v>
      </c>
      <c r="M164" s="92"/>
      <c r="N164" s="110" t="str">
        <f>IF(ISBLANK('Performance vs Market'!$Q164), "", 1)</f>
        <v/>
      </c>
      <c r="O164" s="110" t="str">
        <f>IF(ISBLANK('Performance vs Market'!$S164), "", 1)</f>
        <v/>
      </c>
      <c r="P164" s="95"/>
      <c r="Q164" s="95"/>
      <c r="R164" s="95"/>
      <c r="S164" s="95"/>
      <c r="T164" s="95"/>
      <c r="U164" s="111" t="str">
        <f>IF(ISBLANK('Performance vs Market'!$Q164), "",N164+IF(Q164&lt;0, (N164/(Q164/-100)), N164*(Q164/100)))</f>
        <v/>
      </c>
      <c r="V164" s="112" t="str">
        <f>IFERROR(IF(ISBLANK('Performance vs Market'!$R164), "",N164+IF(R164&lt;0, (N164/(R164/-100)), N164*(R164/100))),"")</f>
        <v/>
      </c>
      <c r="W164" s="111" t="n">
        <f t="shared" si="1"/>
        <v>0</v>
      </c>
      <c r="X164" s="112" t="n">
        <f t="shared" si="2"/>
        <v>0</v>
      </c>
      <c r="Y164" s="111" t="str">
        <f>IF(ISBLANK('Performance vs Market'!$S164), "",O164+IF(S164&lt;0, (O164/(S164/-100)), O164*(S164/100)))</f>
        <v/>
      </c>
      <c r="Z164" s="111" t="n">
        <f t="shared" si="3"/>
        <v>0</v>
      </c>
      <c r="AA164" s="96" t="n">
        <f t="shared" si="4"/>
        <v>0</v>
      </c>
      <c r="AB164" s="96" t="n">
        <f t="shared" si="5"/>
        <v>0</v>
      </c>
      <c r="AC164" s="113" t="str">
        <f>IF('Prediction Log'!$W183="Y", "W", IF('Prediction Log'!$W183="N","L",""))</f>
        <v>W</v>
      </c>
      <c r="AD164" s="114" t="str">
        <f>IF('Prediction Log'!$Y183="Y", "W", IF('Prediction Log'!$Y183="N","L",""))</f>
        <v>W</v>
      </c>
      <c r="AE164" s="115" t="str">
        <f>IF(ISBLANK('Performance vs Market'!$Q164), "",IF(AC164="W", W164, IF(AC164="L",-N164, "")))</f>
        <v/>
      </c>
      <c r="AF164" s="116" t="n">
        <f>IFERROR((IF(ISERR('Performance vs Market'!$V164), "",IF(AD164="W", X164, IF(AD164="L",-N164, "")))), "")</f>
        <v>0</v>
      </c>
      <c r="AG164" s="113" t="str">
        <f>IF('Prediction Log'!$X183="Y", "W", IF('Prediction Log'!$X183="N", "L", ""))</f>
        <v>L</v>
      </c>
      <c r="AH164" s="115" t="str">
        <f>IF(ISBLANK('Performance vs Market'!$S164), "",IF(AG164="W", Z164, IF(AG164="L",-O164, "")))</f>
        <v/>
      </c>
      <c r="AI164" s="117"/>
      <c r="AJ164" s="15" t="str">
        <f t="shared" si="6"/>
        <v/>
      </c>
      <c r="AK164" s="118" t="n">
        <f>IF(ISERROR('Performance vs Market'!$AE164+'Performance vs Market'!$AH164+'Performance vs Market'!$AJ164), "", 'Performance vs Market'!$AE164+'Performance vs Market'!$AH164+'Performance vs Market'!$AJ164)</f>
        <v>0</v>
      </c>
      <c r="AL164" s="119" t="n">
        <f>IF(ISERROR('Performance vs Market'!$AF164+'Performance vs Market'!$AH164+'Performance vs Market'!$AJ164), "", 'Performance vs Market'!$AF164+'Performance vs Market'!$AH164+'Performance vs Market'!$AJ164)</f>
        <v>0</v>
      </c>
    </row>
    <row r="165" ht="14.25" customHeight="1">
      <c r="A165" s="92" t="n">
        <f>Games!A165</f>
        <v>11</v>
      </c>
      <c r="B165" s="92" t="str">
        <f>IF('Prediction Log'!B184=0, "",'Prediction Log'!B184)</f>
        <v>Tulane</v>
      </c>
      <c r="C165" s="92" t="str">
        <f>IF('Prediction Log'!C184=0, "",'Prediction Log'!C184)</f>
        <v>Tulsa</v>
      </c>
      <c r="D165" s="92" t="n">
        <f>IF('Prediction Log'!D184=0, "",'Prediction Log'!D184)</f>
        <v>-22.5</v>
      </c>
      <c r="E165" s="92" t="n">
        <f>IF('Prediction Log'!E184=0, "",'Prediction Log'!E184)</f>
        <v>-25.7</v>
      </c>
      <c r="F165" s="92" t="str">
        <f>IF('Prediction Log'!I184=0, "",'Prediction Log'!I184)</f>
        <v>Tulane</v>
      </c>
      <c r="G165" s="70" t="str">
        <f>IF(ISBLANK(Games!B165), "",'Prediction Log'!$J184)</f>
        <v>Tulane</v>
      </c>
      <c r="H165" s="93" t="n">
        <f>'Prediction Log'!$K184</f>
        <v>0.991058</v>
      </c>
      <c r="I165" s="92" t="str">
        <f>IF(ISBLANK(Games!M165), "",IF(AND(Games!M165="",Games!N165=""),"",IF(ISTEXT(Games!N165), "Side",Games!M165)))</f>
        <v/>
      </c>
      <c r="J165" s="92" t="str">
        <f>IF(ISBLANK(Games!B165), "",IF(Games!K165="Y", Games!B165, Games!E165))</f>
        <v>Tulane</v>
      </c>
      <c r="K165" s="92" t="str">
        <f>Games!I165</f>
        <v>Tulane</v>
      </c>
      <c r="L165" s="92" t="n">
        <f>IF(ISBLANK(Games!G165), "",Games!G165)</f>
        <v>-22.5</v>
      </c>
      <c r="M165" s="92"/>
      <c r="N165" s="110" t="str">
        <f>IF(ISBLANK('Performance vs Market'!$Q165), "", 1)</f>
        <v/>
      </c>
      <c r="O165" s="110" t="str">
        <f>IF(ISBLANK('Performance vs Market'!$S165), "", 1)</f>
        <v/>
      </c>
      <c r="P165" s="95"/>
      <c r="Q165" s="95"/>
      <c r="R165" s="95"/>
      <c r="S165" s="95"/>
      <c r="T165" s="95"/>
      <c r="U165" s="111" t="str">
        <f>IF(ISBLANK('Performance vs Market'!$Q165), "",N165+IF(Q165&lt;0, (N165/(Q165/-100)), N165*(Q165/100)))</f>
        <v/>
      </c>
      <c r="V165" s="112" t="str">
        <f>IFERROR(IF(ISBLANK('Performance vs Market'!$R165), "",N165+IF(R165&lt;0, (N165/(R165/-100)), N165*(R165/100))),"")</f>
        <v/>
      </c>
      <c r="W165" s="111" t="n">
        <f t="shared" si="1"/>
        <v>0</v>
      </c>
      <c r="X165" s="112" t="n">
        <f t="shared" si="2"/>
        <v>0</v>
      </c>
      <c r="Y165" s="111" t="str">
        <f>IF(ISBLANK('Performance vs Market'!$S165), "",O165+IF(S165&lt;0, (O165/(S165/-100)), O165*(S165/100)))</f>
        <v/>
      </c>
      <c r="Z165" s="111" t="n">
        <f t="shared" si="3"/>
        <v>0</v>
      </c>
      <c r="AA165" s="96" t="n">
        <f t="shared" si="4"/>
        <v>0</v>
      </c>
      <c r="AB165" s="96" t="n">
        <f t="shared" si="5"/>
        <v>0</v>
      </c>
      <c r="AC165" s="113" t="str">
        <f>IF('Prediction Log'!$W184="Y", "W", IF('Prediction Log'!$W184="N","L",""))</f>
        <v>W</v>
      </c>
      <c r="AD165" s="114" t="str">
        <f>IF('Prediction Log'!$Y184="Y", "W", IF('Prediction Log'!$Y184="N","L",""))</f>
        <v>W</v>
      </c>
      <c r="AE165" s="115" t="str">
        <f>IF(ISBLANK('Performance vs Market'!$Q165), "",IF(AC165="W", W165, IF(AC165="L",-N165, "")))</f>
        <v/>
      </c>
      <c r="AF165" s="116" t="n">
        <f>IFERROR((IF(ISERR('Performance vs Market'!$V165), "",IF(AD165="W", X165, IF(AD165="L",-N165, "")))), "")</f>
        <v>0</v>
      </c>
      <c r="AG165" s="113" t="str">
        <f>IF('Prediction Log'!$X184="Y", "W", IF('Prediction Log'!$X184="N", "L", ""))</f>
        <v>L</v>
      </c>
      <c r="AH165" s="115" t="str">
        <f>IF(ISBLANK('Performance vs Market'!$S165), "",IF(AG165="W", Z165, IF(AG165="L",-O165, "")))</f>
        <v/>
      </c>
      <c r="AI165" s="117"/>
      <c r="AJ165" s="15" t="str">
        <f t="shared" si="6"/>
        <v/>
      </c>
      <c r="AK165" s="118" t="n">
        <f>IF(ISERROR('Performance vs Market'!$AE165+'Performance vs Market'!$AH165+'Performance vs Market'!$AJ165), "", 'Performance vs Market'!$AE165+'Performance vs Market'!$AH165+'Performance vs Market'!$AJ165)</f>
        <v>0</v>
      </c>
      <c r="AL165" s="119" t="n">
        <f>IF(ISERROR('Performance vs Market'!$AF165+'Performance vs Market'!$AH165+'Performance vs Market'!$AJ165), "", 'Performance vs Market'!$AF165+'Performance vs Market'!$AH165+'Performance vs Market'!$AJ165)</f>
        <v>0</v>
      </c>
    </row>
    <row r="166" ht="14.25" customHeight="1">
      <c r="A166" s="92" t="n">
        <f>Games!A166</f>
        <v>11</v>
      </c>
      <c r="B166" s="92" t="str">
        <f>IF('Prediction Log'!B185=0, "",'Prediction Log'!B185)</f>
        <v>South Carolina</v>
      </c>
      <c r="C166" s="92" t="str">
        <f>IF('Prediction Log'!C185=0, "",'Prediction Log'!C185)</f>
        <v>Vanderbilt</v>
      </c>
      <c r="D166" s="92" t="n">
        <f>IF('Prediction Log'!D185=0, "",'Prediction Log'!D185)</f>
        <v>-13.5</v>
      </c>
      <c r="E166" s="92" t="n">
        <f>IF('Prediction Log'!E185=0, "",'Prediction Log'!E185)</f>
        <v>-13.2</v>
      </c>
      <c r="F166" s="92" t="str">
        <f>IF('Prediction Log'!I185=0, "",'Prediction Log'!I185)</f>
        <v>South Carolina</v>
      </c>
      <c r="G166" s="70" t="str">
        <f>IF(ISBLANK(Games!B166), "",'Prediction Log'!$J185)</f>
        <v>South Carolina</v>
      </c>
      <c r="H166" s="93" t="n">
        <f>'Prediction Log'!$K185</f>
        <v>0.903269</v>
      </c>
      <c r="I166" s="92" t="str">
        <f>IF(ISBLANK(Games!M166), "",IF(AND(Games!M166="",Games!N166=""),"",IF(ISTEXT(Games!N166), "Side",Games!M166)))</f>
        <v/>
      </c>
      <c r="J166" s="92" t="str">
        <f>IF(ISBLANK(Games!B166), "",IF(Games!K166="Y", Games!B166, Games!E166))</f>
        <v>Vanderbilt</v>
      </c>
      <c r="K166" s="92" t="str">
        <f>Games!I166</f>
        <v>South Carolina</v>
      </c>
      <c r="L166" s="92" t="n">
        <f>IF(ISBLANK(Games!G166), "",Games!G166)</f>
        <v>-13.5</v>
      </c>
      <c r="M166" s="92"/>
      <c r="N166" s="110" t="str">
        <f>IF(ISBLANK('Performance vs Market'!$Q166), "", 1)</f>
        <v/>
      </c>
      <c r="O166" s="110" t="str">
        <f>IF(ISBLANK('Performance vs Market'!$S166), "", 1)</f>
        <v/>
      </c>
      <c r="P166" s="95"/>
      <c r="Q166" s="95"/>
      <c r="R166" s="95"/>
      <c r="S166" s="95"/>
      <c r="T166" s="95"/>
      <c r="U166" s="111" t="str">
        <f>IF(ISBLANK('Performance vs Market'!$Q166), "",N166+IF(Q166&lt;0, (N166/(Q166/-100)), N166*(Q166/100)))</f>
        <v/>
      </c>
      <c r="V166" s="112" t="str">
        <f>IFERROR(IF(ISBLANK('Performance vs Market'!$R166), "",N166+IF(R166&lt;0, (N166/(R166/-100)), N166*(R166/100))),"")</f>
        <v/>
      </c>
      <c r="W166" s="111" t="n">
        <f t="shared" si="1"/>
        <v>0</v>
      </c>
      <c r="X166" s="112" t="n">
        <f t="shared" si="2"/>
        <v>0</v>
      </c>
      <c r="Y166" s="111" t="str">
        <f>IF(ISBLANK('Performance vs Market'!$S166), "",O166+IF(S166&lt;0, (O166/(S166/-100)), O166*(S166/100)))</f>
        <v/>
      </c>
      <c r="Z166" s="111" t="n">
        <f t="shared" si="3"/>
        <v>0</v>
      </c>
      <c r="AA166" s="96" t="n">
        <f t="shared" si="4"/>
        <v>0</v>
      </c>
      <c r="AB166" s="96" t="n">
        <f t="shared" si="5"/>
        <v>0</v>
      </c>
      <c r="AC166" s="113" t="str">
        <f>IF('Prediction Log'!$W185="Y", "W", IF('Prediction Log'!$W185="N","L",""))</f>
        <v>W</v>
      </c>
      <c r="AD166" s="114" t="str">
        <f>IF('Prediction Log'!$Y185="Y", "W", IF('Prediction Log'!$Y185="N","L",""))</f>
        <v>W</v>
      </c>
      <c r="AE166" s="115" t="str">
        <f>IF(ISBLANK('Performance vs Market'!$Q166), "",IF(AC166="W", W166, IF(AC166="L",-N166, "")))</f>
        <v/>
      </c>
      <c r="AF166" s="116" t="n">
        <f>IFERROR((IF(ISERR('Performance vs Market'!$V166), "",IF(AD166="W", X166, IF(AD166="L",-N166, "")))), "")</f>
        <v>0</v>
      </c>
      <c r="AG166" s="113" t="str">
        <f>IF('Prediction Log'!$X185="Y", "W", IF('Prediction Log'!$X185="N", "L", ""))</f>
        <v>L</v>
      </c>
      <c r="AH166" s="115" t="str">
        <f>IF(ISBLANK('Performance vs Market'!$S166), "",IF(AG166="W", Z166, IF(AG166="L",-O166, "")))</f>
        <v/>
      </c>
      <c r="AI166" s="117"/>
      <c r="AJ166" s="15" t="str">
        <f t="shared" si="6"/>
        <v/>
      </c>
      <c r="AK166" s="118" t="n">
        <f>IF(ISERROR('Performance vs Market'!$AE166+'Performance vs Market'!$AH166+'Performance vs Market'!$AJ166), "", 'Performance vs Market'!$AE166+'Performance vs Market'!$AH166+'Performance vs Market'!$AJ166)</f>
        <v>0</v>
      </c>
      <c r="AL166" s="119" t="n">
        <f>IF(ISERROR('Performance vs Market'!$AF166+'Performance vs Market'!$AH166+'Performance vs Market'!$AJ166), "", 'Performance vs Market'!$AF166+'Performance vs Market'!$AH166+'Performance vs Market'!$AJ166)</f>
        <v>0</v>
      </c>
    </row>
    <row r="167" ht="14.25" customHeight="1">
      <c r="A167" s="92" t="n">
        <f>Games!A167</f>
        <v>11</v>
      </c>
      <c r="B167" s="92" t="str">
        <f>IF('Prediction Log'!B186=0, "",'Prediction Log'!B186)</f>
        <v>Liberty</v>
      </c>
      <c r="C167" s="92" t="str">
        <f>IF('Prediction Log'!C186=0, "",'Prediction Log'!C186)</f>
        <v>Old Dominion</v>
      </c>
      <c r="D167" s="92" t="n">
        <f>IF('Prediction Log'!D186=0, "",'Prediction Log'!D186)</f>
        <v>-13.5</v>
      </c>
      <c r="E167" s="92" t="n">
        <f>IF('Prediction Log'!E186=0, "",'Prediction Log'!E186)</f>
        <v>-13.4</v>
      </c>
      <c r="F167" s="92" t="str">
        <f>IF('Prediction Log'!I186=0, "",'Prediction Log'!I186)</f>
        <v>Liberty</v>
      </c>
      <c r="G167" s="70" t="str">
        <f>IF(ISBLANK(Games!B167), "",'Prediction Log'!$J186)</f>
        <v>Liberty</v>
      </c>
      <c r="H167" s="93" t="n">
        <f>'Prediction Log'!$K186</f>
        <v>0.904194</v>
      </c>
      <c r="I167" s="92" t="str">
        <f>IF(ISBLANK(Games!M167), "",IF(AND(Games!M167="",Games!N167=""),"",IF(ISTEXT(Games!N167), "Side",Games!M167)))</f>
        <v/>
      </c>
      <c r="J167" s="92" t="str">
        <f>IF(ISBLANK(Games!B167), "",IF(Games!K167="Y", Games!B167, Games!E167))</f>
        <v>Old Dominion</v>
      </c>
      <c r="K167" s="92" t="str">
        <f>Games!I167</f>
        <v>Liberty</v>
      </c>
      <c r="L167" s="92" t="n">
        <f>IF(ISBLANK(Games!G167), "",Games!G167)</f>
        <v>-13.5</v>
      </c>
      <c r="M167" s="92"/>
      <c r="N167" s="110" t="str">
        <f>IF(ISBLANK('Performance vs Market'!$Q167), "", 1)</f>
        <v/>
      </c>
      <c r="O167" s="110" t="str">
        <f>IF(ISBLANK('Performance vs Market'!$S167), "", 1)</f>
        <v/>
      </c>
      <c r="P167" s="95"/>
      <c r="Q167" s="95"/>
      <c r="R167" s="95"/>
      <c r="S167" s="95"/>
      <c r="T167" s="95"/>
      <c r="U167" s="111" t="str">
        <f>IF(ISBLANK('Performance vs Market'!$Q167), "",N167+IF(Q167&lt;0, (N167/(Q167/-100)), N167*(Q167/100)))</f>
        <v/>
      </c>
      <c r="V167" s="112" t="str">
        <f>IFERROR(IF(ISBLANK('Performance vs Market'!$R167), "",N167+IF(R167&lt;0, (N167/(R167/-100)), N167*(R167/100))),"")</f>
        <v/>
      </c>
      <c r="W167" s="111" t="n">
        <f t="shared" si="1"/>
        <v>0</v>
      </c>
      <c r="X167" s="112" t="n">
        <f t="shared" si="2"/>
        <v>0</v>
      </c>
      <c r="Y167" s="111" t="str">
        <f>IF(ISBLANK('Performance vs Market'!$S167), "",O167+IF(S167&lt;0, (O167/(S167/-100)), O167*(S167/100)))</f>
        <v/>
      </c>
      <c r="Z167" s="111" t="n">
        <f t="shared" si="3"/>
        <v>0</v>
      </c>
      <c r="AA167" s="96" t="n">
        <f t="shared" si="4"/>
        <v>0</v>
      </c>
      <c r="AB167" s="96" t="n">
        <f t="shared" si="5"/>
        <v>0</v>
      </c>
      <c r="AC167" s="113" t="str">
        <f>IF('Prediction Log'!$W186="Y", "W", IF('Prediction Log'!$W186="N","L",""))</f>
        <v>W</v>
      </c>
      <c r="AD167" s="114" t="str">
        <f>IF('Prediction Log'!$Y186="Y", "W", IF('Prediction Log'!$Y186="N","L",""))</f>
        <v>W</v>
      </c>
      <c r="AE167" s="115" t="str">
        <f>IF(ISBLANK('Performance vs Market'!$Q167), "",IF(AC167="W", W167, IF(AC167="L",-N167, "")))</f>
        <v/>
      </c>
      <c r="AF167" s="116" t="n">
        <f>IFERROR((IF(ISERR('Performance vs Market'!$V167), "",IF(AD167="W", X167, IF(AD167="L",-N167, "")))), "")</f>
        <v>0</v>
      </c>
      <c r="AG167" s="113" t="str">
        <f>IF('Prediction Log'!$X186="Y", "W", IF('Prediction Log'!$X186="N", "L", ""))</f>
        <v>L</v>
      </c>
      <c r="AH167" s="115" t="str">
        <f>IF(ISBLANK('Performance vs Market'!$S167), "",IF(AG167="W", Z167, IF(AG167="L",-O167, "")))</f>
        <v/>
      </c>
      <c r="AI167" s="117"/>
      <c r="AJ167" s="15" t="str">
        <f t="shared" si="6"/>
        <v/>
      </c>
      <c r="AK167" s="118" t="n">
        <f>IF(ISERROR('Performance vs Market'!$AE167+'Performance vs Market'!$AH167+'Performance vs Market'!$AJ167), "", 'Performance vs Market'!$AE167+'Performance vs Market'!$AH167+'Performance vs Market'!$AJ167)</f>
        <v>0</v>
      </c>
      <c r="AL167" s="119" t="n">
        <f>IF(ISERROR('Performance vs Market'!$AF167+'Performance vs Market'!$AH167+'Performance vs Market'!$AJ167), "", 'Performance vs Market'!$AF167+'Performance vs Market'!$AH167+'Performance vs Market'!$AJ167)</f>
        <v>0</v>
      </c>
    </row>
    <row r="168" ht="14.25" customHeight="1">
      <c r="A168" s="92" t="n">
        <f>Games!A168</f>
        <v>11</v>
      </c>
      <c r="B168" s="92" t="str">
        <f>IF('Prediction Log'!B187=0, "",'Prediction Log'!B187)</f>
        <v>Louisiana Monroe</v>
      </c>
      <c r="C168" s="92" t="str">
        <f>IF('Prediction Log'!C187=0, "",'Prediction Log'!C187)</f>
        <v>Troy</v>
      </c>
      <c r="D168" s="92" t="n">
        <f>IF('Prediction Log'!D187=0, "",'Prediction Log'!D187)</f>
        <v>21.5</v>
      </c>
      <c r="E168" s="92" t="n">
        <f>IF('Prediction Log'!E187=0, "",'Prediction Log'!E187)</f>
        <v>25.6</v>
      </c>
      <c r="F168" s="92" t="str">
        <f>IF('Prediction Log'!I187=0, "",'Prediction Log'!I187)</f>
        <v>Troy</v>
      </c>
      <c r="G168" s="70" t="str">
        <f>IF(ISBLANK(Games!B168), "",'Prediction Log'!$J187)</f>
        <v>Troy</v>
      </c>
      <c r="H168" s="93" t="n">
        <f>'Prediction Log'!$K187</f>
        <v>0.99035</v>
      </c>
      <c r="I168" s="92" t="str">
        <f>IF(ISBLANK(Games!M168), "",IF(AND(Games!M168="",Games!N168=""),"",IF(ISTEXT(Games!N168), "Side",Games!M168)))</f>
        <v/>
      </c>
      <c r="J168" s="92" t="str">
        <f>IF(ISBLANK(Games!B168), "",IF(Games!K168="Y", Games!B168, Games!E168))</f>
        <v>Troy</v>
      </c>
      <c r="K168" s="92" t="str">
        <f>Games!I168</f>
        <v>Troy</v>
      </c>
      <c r="L168" s="92" t="n">
        <f>IF(ISBLANK(Games!G168), "",Games!G168)</f>
        <v>21.5</v>
      </c>
      <c r="M168" s="92"/>
      <c r="N168" s="110" t="str">
        <f>IF(ISBLANK('Performance vs Market'!$Q168), "", 1)</f>
        <v/>
      </c>
      <c r="O168" s="110" t="str">
        <f>IF(ISBLANK('Performance vs Market'!$S168), "", 1)</f>
        <v/>
      </c>
      <c r="P168" s="95"/>
      <c r="Q168" s="95"/>
      <c r="R168" s="95"/>
      <c r="S168" s="95"/>
      <c r="T168" s="95"/>
      <c r="U168" s="111" t="str">
        <f>IF(ISBLANK('Performance vs Market'!$Q168), "",N168+IF(Q168&lt;0, (N168/(Q168/-100)), N168*(Q168/100)))</f>
        <v/>
      </c>
      <c r="V168" s="112" t="str">
        <f>IFERROR(IF(ISBLANK('Performance vs Market'!$R168), "",N168+IF(R168&lt;0, (N168/(R168/-100)), N168*(R168/100))),"")</f>
        <v/>
      </c>
      <c r="W168" s="111" t="n">
        <f t="shared" si="1"/>
        <v>0</v>
      </c>
      <c r="X168" s="112" t="n">
        <f t="shared" si="2"/>
        <v>0</v>
      </c>
      <c r="Y168" s="111" t="str">
        <f>IF(ISBLANK('Performance vs Market'!$S168), "",O168+IF(S168&lt;0, (O168/(S168/-100)), O168*(S168/100)))</f>
        <v/>
      </c>
      <c r="Z168" s="111" t="n">
        <f t="shared" si="3"/>
        <v>0</v>
      </c>
      <c r="AA168" s="96" t="n">
        <f t="shared" si="4"/>
        <v>0</v>
      </c>
      <c r="AB168" s="96" t="n">
        <f t="shared" si="5"/>
        <v>0</v>
      </c>
      <c r="AC168" s="113" t="str">
        <f>IF('Prediction Log'!$W187="Y", "W", IF('Prediction Log'!$W187="N","L",""))</f>
        <v>W</v>
      </c>
      <c r="AD168" s="114" t="str">
        <f>IF('Prediction Log'!$Y187="Y", "W", IF('Prediction Log'!$Y187="N","L",""))</f>
        <v>W</v>
      </c>
      <c r="AE168" s="115" t="str">
        <f>IF(ISBLANK('Performance vs Market'!$Q168), "",IF(AC168="W", W168, IF(AC168="L",-N168, "")))</f>
        <v/>
      </c>
      <c r="AF168" s="116" t="n">
        <f>IFERROR((IF(ISERR('Performance vs Market'!$V168), "",IF(AD168="W", X168, IF(AD168="L",-N168, "")))), "")</f>
        <v>0</v>
      </c>
      <c r="AG168" s="113" t="str">
        <f>IF('Prediction Log'!$X187="Y", "W", IF('Prediction Log'!$X187="N", "L", ""))</f>
        <v>W</v>
      </c>
      <c r="AH168" s="115" t="str">
        <f>IF(ISBLANK('Performance vs Market'!$S168), "",IF(AG168="W", Z168, IF(AG168="L",-O168, "")))</f>
        <v/>
      </c>
      <c r="AI168" s="117"/>
      <c r="AJ168" s="15" t="str">
        <f t="shared" si="6"/>
        <v/>
      </c>
      <c r="AK168" s="118" t="n">
        <f>IF(ISERROR('Performance vs Market'!$AE168+'Performance vs Market'!$AH168+'Performance vs Market'!$AJ168), "", 'Performance vs Market'!$AE168+'Performance vs Market'!$AH168+'Performance vs Market'!$AJ168)</f>
        <v>0</v>
      </c>
      <c r="AL168" s="119" t="n">
        <f>IF(ISERROR('Performance vs Market'!$AF168+'Performance vs Market'!$AH168+'Performance vs Market'!$AJ168), "", 'Performance vs Market'!$AF168+'Performance vs Market'!$AH168+'Performance vs Market'!$AJ168)</f>
        <v>0</v>
      </c>
    </row>
    <row r="169" ht="14.25" customHeight="1">
      <c r="A169" s="92" t="n">
        <f>Games!A169</f>
        <v>11</v>
      </c>
      <c r="B169" s="92" t="str">
        <f>IF('Prediction Log'!B188=0, "",'Prediction Log'!B188)</f>
        <v>Colorado</v>
      </c>
      <c r="C169" s="92" t="str">
        <f>IF('Prediction Log'!C188=0, "",'Prediction Log'!C188)</f>
        <v>Arizona</v>
      </c>
      <c r="D169" s="92" t="n">
        <f>IF('Prediction Log'!D188=0, "",'Prediction Log'!D188)</f>
        <v>10.5</v>
      </c>
      <c r="E169" s="92" t="n">
        <f>IF('Prediction Log'!E188=0, "",'Prediction Log'!E188)</f>
        <v>20.3</v>
      </c>
      <c r="F169" s="92" t="str">
        <f>IF('Prediction Log'!I188=0, "",'Prediction Log'!I188)</f>
        <v>Arizona</v>
      </c>
      <c r="G169" s="70" t="str">
        <f>IF(ISBLANK(Games!B169), "",'Prediction Log'!$J188)</f>
        <v>Arizona</v>
      </c>
      <c r="H169" s="93" t="n">
        <f>'Prediction Log'!$K188</f>
        <v>0.990923</v>
      </c>
      <c r="I169" s="92" t="str">
        <f>IF(ISBLANK(Games!M169), "",IF(AND(Games!M169="",Games!N169=""),"",IF(ISTEXT(Games!N169), "Side",Games!M169)))</f>
        <v>Spread</v>
      </c>
      <c r="J169" s="92" t="str">
        <f>IF(ISBLANK(Games!B169), "",IF(Games!K169="Y", Games!B169, Games!E169))</f>
        <v>Arizona</v>
      </c>
      <c r="K169" s="92" t="str">
        <f>Games!I169</f>
        <v>Arizona</v>
      </c>
      <c r="L169" s="92" t="n">
        <f>IF(ISBLANK(Games!G169), "",Games!G169)</f>
        <v>10.5</v>
      </c>
      <c r="M169" s="92"/>
      <c r="N169" s="110" t="str">
        <f>IF(ISBLANK('Performance vs Market'!$Q169), "", 1)</f>
        <v/>
      </c>
      <c r="O169" s="110" t="str">
        <f>IF(ISBLANK('Performance vs Market'!$S169), "", 1)</f>
        <v/>
      </c>
      <c r="P169" s="95"/>
      <c r="Q169" s="95"/>
      <c r="R169" s="95"/>
      <c r="S169" s="95"/>
      <c r="T169" s="95"/>
      <c r="U169" s="111" t="str">
        <f>IF(ISBLANK('Performance vs Market'!$Q169), "",N169+IF(Q169&lt;0, (N169/(Q169/-100)), N169*(Q169/100)))</f>
        <v/>
      </c>
      <c r="V169" s="112" t="str">
        <f>IFERROR(IF(ISBLANK('Performance vs Market'!$R169), "",N169+IF(R169&lt;0, (N169/(R169/-100)), N169*(R169/100))),"")</f>
        <v/>
      </c>
      <c r="W169" s="111" t="n">
        <f t="shared" si="1"/>
        <v>0</v>
      </c>
      <c r="X169" s="112" t="n">
        <f t="shared" si="2"/>
        <v>0</v>
      </c>
      <c r="Y169" s="111" t="str">
        <f>IF(ISBLANK('Performance vs Market'!$S169), "",O169+IF(S169&lt;0, (O169/(S169/-100)), O169*(S169/100)))</f>
        <v/>
      </c>
      <c r="Z169" s="111" t="n">
        <f t="shared" si="3"/>
        <v>0</v>
      </c>
      <c r="AA169" s="96" t="n">
        <f t="shared" si="4"/>
        <v>0</v>
      </c>
      <c r="AB169" s="96" t="n">
        <f t="shared" si="5"/>
        <v>0</v>
      </c>
      <c r="AC169" s="113" t="str">
        <f>IF('Prediction Log'!$W188="Y", "W", IF('Prediction Log'!$W188="N","L",""))</f>
        <v>W</v>
      </c>
      <c r="AD169" s="114" t="str">
        <f>IF('Prediction Log'!$Y188="Y", "W", IF('Prediction Log'!$Y188="N","L",""))</f>
        <v>W</v>
      </c>
      <c r="AE169" s="115" t="str">
        <f>IF(ISBLANK('Performance vs Market'!$Q169), "",IF(AC169="W", W169, IF(AC169="L",-N169, "")))</f>
        <v/>
      </c>
      <c r="AF169" s="116" t="n">
        <f>IFERROR((IF(ISERR('Performance vs Market'!$V169), "",IF(AD169="W", X169, IF(AD169="L",-N169, "")))), "")</f>
        <v>0</v>
      </c>
      <c r="AG169" s="113" t="str">
        <f>IF('Prediction Log'!$X188="Y", "W", IF('Prediction Log'!$X188="N", "L", ""))</f>
        <v>L</v>
      </c>
      <c r="AH169" s="115" t="str">
        <f>IF(ISBLANK('Performance vs Market'!$S169), "",IF(AG169="W", Z169, IF(AG169="L",-O169, "")))</f>
        <v/>
      </c>
      <c r="AI169" s="117"/>
      <c r="AJ169" s="15" t="str">
        <f t="shared" si="6"/>
        <v/>
      </c>
      <c r="AK169" s="118" t="n">
        <f>IF(ISERROR('Performance vs Market'!$AE169+'Performance vs Market'!$AH169+'Performance vs Market'!$AJ169), "", 'Performance vs Market'!$AE169+'Performance vs Market'!$AH169+'Performance vs Market'!$AJ169)</f>
        <v>0</v>
      </c>
      <c r="AL169" s="119" t="n">
        <f>IF(ISERROR('Performance vs Market'!$AF169+'Performance vs Market'!$AH169+'Performance vs Market'!$AJ169), "", 'Performance vs Market'!$AF169+'Performance vs Market'!$AH169+'Performance vs Market'!$AJ169)</f>
        <v>0</v>
      </c>
    </row>
    <row r="170" ht="14.25" customHeight="1">
      <c r="A170" s="92" t="n">
        <f>Games!A170</f>
        <v>11</v>
      </c>
      <c r="B170" s="92" t="str">
        <f>IF('Prediction Log'!B189=0, "",'Prediction Log'!B189)</f>
        <v>James Madison</v>
      </c>
      <c r="C170" s="92" t="str">
        <f>IF('Prediction Log'!C189=0, "",'Prediction Log'!C189)</f>
        <v>Connecticut</v>
      </c>
      <c r="D170" s="92" t="n">
        <f>IF('Prediction Log'!D189=0, "",'Prediction Log'!D189)</f>
        <v>-24.5</v>
      </c>
      <c r="E170" s="92" t="n">
        <f>IF('Prediction Log'!E189=0, "",'Prediction Log'!E189)</f>
        <v>-29.9</v>
      </c>
      <c r="F170" s="92" t="str">
        <f>IF('Prediction Log'!I189=0, "",'Prediction Log'!I189)</f>
        <v>James Madison</v>
      </c>
      <c r="G170" s="70" t="str">
        <f>IF(ISBLANK(Games!B170), "",'Prediction Log'!$J189)</f>
        <v>James Madison</v>
      </c>
      <c r="H170" s="93" t="n">
        <f>'Prediction Log'!$K189</f>
        <v>0.996675</v>
      </c>
      <c r="I170" s="92" t="str">
        <f>IF(ISBLANK(Games!M170), "",IF(AND(Games!M170="",Games!N170=""),"",IF(ISTEXT(Games!N170), "Side",Games!M170)))</f>
        <v/>
      </c>
      <c r="J170" s="92" t="str">
        <f>IF(ISBLANK(Games!B170), "",IF(Games!K170="Y", Games!B170, Games!E170))</f>
        <v>James Madison</v>
      </c>
      <c r="K170" s="92" t="str">
        <f>Games!I170</f>
        <v>James Madison</v>
      </c>
      <c r="L170" s="92" t="n">
        <f>IF(ISBLANK(Games!G170), "",Games!G170)</f>
        <v>-24.5</v>
      </c>
      <c r="M170" s="92"/>
      <c r="N170" s="110" t="str">
        <f>IF(ISBLANK('Performance vs Market'!$Q170), "", 1)</f>
        <v/>
      </c>
      <c r="O170" s="110" t="str">
        <f>IF(ISBLANK('Performance vs Market'!$S170), "", 1)</f>
        <v/>
      </c>
      <c r="P170" s="95"/>
      <c r="Q170" s="95"/>
      <c r="R170" s="95"/>
      <c r="S170" s="95"/>
      <c r="T170" s="95"/>
      <c r="U170" s="111" t="str">
        <f>IF(ISBLANK('Performance vs Market'!$Q170), "",N170+IF(Q170&lt;0, (N170/(Q170/-100)), N170*(Q170/100)))</f>
        <v/>
      </c>
      <c r="V170" s="112" t="str">
        <f>IFERROR(IF(ISBLANK('Performance vs Market'!$R170), "",N170+IF(R170&lt;0, (N170/(R170/-100)), N170*(R170/100))),"")</f>
        <v/>
      </c>
      <c r="W170" s="111" t="n">
        <f t="shared" si="1"/>
        <v>0</v>
      </c>
      <c r="X170" s="112" t="n">
        <f t="shared" si="2"/>
        <v>0</v>
      </c>
      <c r="Y170" s="111" t="str">
        <f>IF(ISBLANK('Performance vs Market'!$S170), "",O170+IF(S170&lt;0, (O170/(S170/-100)), O170*(S170/100)))</f>
        <v/>
      </c>
      <c r="Z170" s="111" t="n">
        <f t="shared" si="3"/>
        <v>0</v>
      </c>
      <c r="AA170" s="96" t="n">
        <f t="shared" si="4"/>
        <v>0</v>
      </c>
      <c r="AB170" s="96" t="n">
        <f t="shared" si="5"/>
        <v>0</v>
      </c>
      <c r="AC170" s="113" t="str">
        <f>IF('Prediction Log'!$W189="Y", "W", IF('Prediction Log'!$W189="N","L",""))</f>
        <v>W</v>
      </c>
      <c r="AD170" s="114" t="str">
        <f>IF('Prediction Log'!$Y189="Y", "W", IF('Prediction Log'!$Y189="N","L",""))</f>
        <v>W</v>
      </c>
      <c r="AE170" s="115" t="str">
        <f>IF(ISBLANK('Performance vs Market'!$Q170), "",IF(AC170="W", W170, IF(AC170="L",-N170, "")))</f>
        <v/>
      </c>
      <c r="AF170" s="116" t="n">
        <f>IFERROR((IF(ISERR('Performance vs Market'!$V170), "",IF(AD170="W", X170, IF(AD170="L",-N170, "")))), "")</f>
        <v>0</v>
      </c>
      <c r="AG170" s="113" t="str">
        <f>IF('Prediction Log'!$X189="Y", "W", IF('Prediction Log'!$X189="N", "L", ""))</f>
        <v>W</v>
      </c>
      <c r="AH170" s="115" t="str">
        <f>IF(ISBLANK('Performance vs Market'!$S170), "",IF(AG170="W", Z170, IF(AG170="L",-O170, "")))</f>
        <v/>
      </c>
      <c r="AI170" s="117"/>
      <c r="AJ170" s="15" t="str">
        <f t="shared" si="6"/>
        <v/>
      </c>
      <c r="AK170" s="118" t="n">
        <f>IF(ISERROR('Performance vs Market'!$AE170+'Performance vs Market'!$AH170+'Performance vs Market'!$AJ170), "", 'Performance vs Market'!$AE170+'Performance vs Market'!$AH170+'Performance vs Market'!$AJ170)</f>
        <v>0</v>
      </c>
      <c r="AL170" s="119" t="n">
        <f>IF(ISERROR('Performance vs Market'!$AF170+'Performance vs Market'!$AH170+'Performance vs Market'!$AJ170), "", 'Performance vs Market'!$AF170+'Performance vs Market'!$AH170+'Performance vs Market'!$AJ170)</f>
        <v>0</v>
      </c>
    </row>
    <row r="171" ht="14.25" customHeight="1">
      <c r="A171" s="92" t="n">
        <f>Games!A171</f>
        <v>11</v>
      </c>
      <c r="B171" s="92" t="str">
        <f>IF('Prediction Log'!B190=0, "",'Prediction Log'!B190)</f>
        <v>Georgia State</v>
      </c>
      <c r="C171" s="92" t="str">
        <f>IF('Prediction Log'!C190=0, "",'Prediction Log'!C190)</f>
        <v>Appalachian State</v>
      </c>
      <c r="D171" s="92" t="n">
        <f>IF('Prediction Log'!D190=0, "",'Prediction Log'!D190)</f>
        <v>-2.5</v>
      </c>
      <c r="E171" s="92" t="n">
        <f>IF('Prediction Log'!E190=0, "",'Prediction Log'!E190)</f>
        <v>4.7</v>
      </c>
      <c r="F171" s="92" t="str">
        <f>IF('Prediction Log'!I190=0, "",'Prediction Log'!I190)</f>
        <v>Appalachian State</v>
      </c>
      <c r="G171" s="70" t="str">
        <f>IF(ISBLANK(Games!B171), "",'Prediction Log'!$J190)</f>
        <v>Appalachian State</v>
      </c>
      <c r="H171" s="93" t="n">
        <f>'Prediction Log'!$K190</f>
        <v>0.512198</v>
      </c>
      <c r="I171" s="92" t="str">
        <f>IF(ISBLANK(Games!M171), "",IF(AND(Games!M171="",Games!N171=""),"",IF(ISTEXT(Games!N171), "Side",Games!M171)))</f>
        <v>Side</v>
      </c>
      <c r="J171" s="92" t="str">
        <f>IF(ISBLANK(Games!B171), "",IF(Games!K171="Y", Games!B171, Games!E171))</f>
        <v>Appalachian State</v>
      </c>
      <c r="K171" s="92" t="str">
        <f>Games!I171</f>
        <v>Appalachian State</v>
      </c>
      <c r="L171" s="92" t="n">
        <f>IF(ISBLANK(Games!G171), "",Games!G171)</f>
        <v>-2.5</v>
      </c>
      <c r="M171" s="92"/>
      <c r="N171" s="110" t="str">
        <f>IF(ISBLANK('Performance vs Market'!$Q171), "", 1)</f>
        <v/>
      </c>
      <c r="O171" s="110" t="str">
        <f>IF(ISBLANK('Performance vs Market'!$S171), "", 1)</f>
        <v/>
      </c>
      <c r="P171" s="95"/>
      <c r="Q171" s="95"/>
      <c r="R171" s="95"/>
      <c r="S171" s="95"/>
      <c r="T171" s="95"/>
      <c r="U171" s="111" t="str">
        <f>IF(ISBLANK('Performance vs Market'!$Q171), "",N171+IF(Q171&lt;0, (N171/(Q171/-100)), N171*(Q171/100)))</f>
        <v/>
      </c>
      <c r="V171" s="112" t="str">
        <f>IFERROR(IF(ISBLANK('Performance vs Market'!$R171), "",N171+IF(R171&lt;0, (N171/(R171/-100)), N171*(R171/100))),"")</f>
        <v/>
      </c>
      <c r="W171" s="111" t="n">
        <f t="shared" si="1"/>
        <v>0</v>
      </c>
      <c r="X171" s="112" t="n">
        <f t="shared" si="2"/>
        <v>0</v>
      </c>
      <c r="Y171" s="111" t="str">
        <f>IF(ISBLANK('Performance vs Market'!$S171), "",O171+IF(S171&lt;0, (O171/(S171/-100)), O171*(S171/100)))</f>
        <v/>
      </c>
      <c r="Z171" s="111" t="n">
        <f t="shared" si="3"/>
        <v>0</v>
      </c>
      <c r="AA171" s="96" t="n">
        <f t="shared" si="4"/>
        <v>0</v>
      </c>
      <c r="AB171" s="96" t="n">
        <f t="shared" si="5"/>
        <v>0</v>
      </c>
      <c r="AC171" s="113" t="str">
        <f>IF('Prediction Log'!$W190="Y", "W", IF('Prediction Log'!$W190="N","L",""))</f>
        <v>W</v>
      </c>
      <c r="AD171" s="114" t="str">
        <f>IF('Prediction Log'!$Y190="Y", "W", IF('Prediction Log'!$Y190="N","L",""))</f>
        <v>W</v>
      </c>
      <c r="AE171" s="115" t="str">
        <f>IF(ISBLANK('Performance vs Market'!$Q171), "",IF(AC171="W", W171, IF(AC171="L",-N171, "")))</f>
        <v/>
      </c>
      <c r="AF171" s="116" t="n">
        <f>IFERROR((IF(ISERR('Performance vs Market'!$V171), "",IF(AD171="W", X171, IF(AD171="L",-N171, "")))), "")</f>
        <v>0</v>
      </c>
      <c r="AG171" s="113" t="str">
        <f>IF('Prediction Log'!$X190="Y", "W", IF('Prediction Log'!$X190="N", "L", ""))</f>
        <v>W</v>
      </c>
      <c r="AH171" s="115" t="str">
        <f>IF(ISBLANK('Performance vs Market'!$S171), "",IF(AG171="W", Z171, IF(AG171="L",-O171, "")))</f>
        <v/>
      </c>
      <c r="AI171" s="117"/>
      <c r="AJ171" s="15" t="str">
        <f t="shared" si="6"/>
        <v/>
      </c>
      <c r="AK171" s="118" t="n">
        <f>IF(ISERROR('Performance vs Market'!$AE171+'Performance vs Market'!$AH171+'Performance vs Market'!$AJ171), "", 'Performance vs Market'!$AE171+'Performance vs Market'!$AH171+'Performance vs Market'!$AJ171)</f>
        <v>0</v>
      </c>
      <c r="AL171" s="119" t="n">
        <f>IF(ISERROR('Performance vs Market'!$AF171+'Performance vs Market'!$AH171+'Performance vs Market'!$AJ171), "", 'Performance vs Market'!$AF171+'Performance vs Market'!$AH171+'Performance vs Market'!$AJ171)</f>
        <v>0</v>
      </c>
    </row>
    <row r="172" ht="14.25" customHeight="1">
      <c r="A172" s="92" t="n">
        <f>Games!A172</f>
        <v>11</v>
      </c>
      <c r="B172" s="92" t="str">
        <f>IF('Prediction Log'!B191=0, "",'Prediction Log'!B191)</f>
        <v>Charlotte</v>
      </c>
      <c r="C172" s="92" t="str">
        <f>IF('Prediction Log'!C191=0, "",'Prediction Log'!C191)</f>
        <v>Memphis</v>
      </c>
      <c r="D172" s="92" t="n">
        <f>IF('Prediction Log'!D191=0, "",'Prediction Log'!D191)</f>
        <v>9.5</v>
      </c>
      <c r="E172" s="92" t="n">
        <f>IF('Prediction Log'!E191=0, "",'Prediction Log'!E191)</f>
        <v>21.4</v>
      </c>
      <c r="F172" s="92" t="str">
        <f>IF('Prediction Log'!I191=0, "",'Prediction Log'!I191)</f>
        <v>Memphis</v>
      </c>
      <c r="G172" s="70" t="str">
        <f>IF(ISBLANK(Games!B172), "",'Prediction Log'!$J191)</f>
        <v>Memphis</v>
      </c>
      <c r="H172" s="93" t="n">
        <f>'Prediction Log'!$K191</f>
        <v>0.983413</v>
      </c>
      <c r="I172" s="92" t="str">
        <f>IF(ISBLANK(Games!M172), "",IF(AND(Games!M172="",Games!N172=""),"",IF(ISTEXT(Games!N172), "Side",Games!M172)))</f>
        <v>Spread</v>
      </c>
      <c r="J172" s="92" t="str">
        <f>IF(ISBLANK(Games!B172), "",IF(Games!K172="Y", Games!B172, Games!E172))</f>
        <v>Memphis</v>
      </c>
      <c r="K172" s="92" t="str">
        <f>Games!I172</f>
        <v>Memphis</v>
      </c>
      <c r="L172" s="92" t="n">
        <f>IF(ISBLANK(Games!G172), "",Games!G172)</f>
        <v>9.5</v>
      </c>
      <c r="M172" s="92"/>
      <c r="N172" s="110" t="str">
        <f>IF(ISBLANK('Performance vs Market'!$Q172), "", 1)</f>
        <v/>
      </c>
      <c r="O172" s="110" t="str">
        <f>IF(ISBLANK('Performance vs Market'!$S172), "", 1)</f>
        <v/>
      </c>
      <c r="P172" s="95"/>
      <c r="Q172" s="95"/>
      <c r="R172" s="95"/>
      <c r="S172" s="95"/>
      <c r="T172" s="95"/>
      <c r="U172" s="111" t="str">
        <f>IF(ISBLANK('Performance vs Market'!$Q172), "",N172+IF(Q172&lt;0, (N172/(Q172/-100)), N172*(Q172/100)))</f>
        <v/>
      </c>
      <c r="V172" s="112" t="str">
        <f>IFERROR(IF(ISBLANK('Performance vs Market'!$R172), "",N172+IF(R172&lt;0, (N172/(R172/-100)), N172*(R172/100))),"")</f>
        <v/>
      </c>
      <c r="W172" s="111" t="n">
        <f t="shared" si="1"/>
        <v>0</v>
      </c>
      <c r="X172" s="112" t="n">
        <f t="shared" si="2"/>
        <v>0</v>
      </c>
      <c r="Y172" s="111" t="str">
        <f>IF(ISBLANK('Performance vs Market'!$S172), "",O172+IF(S172&lt;0, (O172/(S172/-100)), O172*(S172/100)))</f>
        <v/>
      </c>
      <c r="Z172" s="111" t="n">
        <f t="shared" si="3"/>
        <v>0</v>
      </c>
      <c r="AA172" s="96" t="n">
        <f t="shared" si="4"/>
        <v>0</v>
      </c>
      <c r="AB172" s="96" t="n">
        <f t="shared" si="5"/>
        <v>0</v>
      </c>
      <c r="AC172" s="113" t="str">
        <f>IF('Prediction Log'!$W191="Y", "W", IF('Prediction Log'!$W191="N","L",""))</f>
        <v>W</v>
      </c>
      <c r="AD172" s="114" t="str">
        <f>IF('Prediction Log'!$Y191="Y", "W", IF('Prediction Log'!$Y191="N","L",""))</f>
        <v>W</v>
      </c>
      <c r="AE172" s="115" t="str">
        <f>IF(ISBLANK('Performance vs Market'!$Q172), "",IF(AC172="W", W172, IF(AC172="L",-N172, "")))</f>
        <v/>
      </c>
      <c r="AF172" s="116" t="n">
        <f>IFERROR((IF(ISERR('Performance vs Market'!$V172), "",IF(AD172="W", X172, IF(AD172="L",-N172, "")))), "")</f>
        <v>0</v>
      </c>
      <c r="AG172" s="113" t="str">
        <f>IF('Prediction Log'!$X191="Y", "W", IF('Prediction Log'!$X191="N", "L", ""))</f>
        <v>L</v>
      </c>
      <c r="AH172" s="115" t="str">
        <f>IF(ISBLANK('Performance vs Market'!$S172), "",IF(AG172="W", Z172, IF(AG172="L",-O172, "")))</f>
        <v/>
      </c>
      <c r="AI172" s="117"/>
      <c r="AJ172" s="15" t="str">
        <f t="shared" si="6"/>
        <v/>
      </c>
      <c r="AK172" s="118" t="n">
        <f>IF(ISERROR('Performance vs Market'!$AE172+'Performance vs Market'!$AH172+'Performance vs Market'!$AJ172), "", 'Performance vs Market'!$AE172+'Performance vs Market'!$AH172+'Performance vs Market'!$AJ172)</f>
        <v>0</v>
      </c>
      <c r="AL172" s="119" t="n">
        <f>IF(ISERROR('Performance vs Market'!$AF172+'Performance vs Market'!$AH172+'Performance vs Market'!$AJ172), "", 'Performance vs Market'!$AF172+'Performance vs Market'!$AH172+'Performance vs Market'!$AJ172)</f>
        <v>0</v>
      </c>
    </row>
    <row r="173" ht="14.25" customHeight="1">
      <c r="A173" s="92" t="n">
        <f>Games!A173</f>
        <v>11</v>
      </c>
      <c r="B173" s="92" t="str">
        <f>IF('Prediction Log'!B192=0, "",'Prediction Log'!B192)</f>
        <v>Kansas State</v>
      </c>
      <c r="C173" s="92" t="str">
        <f>IF('Prediction Log'!C192=0, "",'Prediction Log'!C192)</f>
        <v>Baylor</v>
      </c>
      <c r="D173" s="92" t="n">
        <f>IF('Prediction Log'!D192=0, "",'Prediction Log'!D192)</f>
        <v>-20.5</v>
      </c>
      <c r="E173" s="92" t="n">
        <f>IF('Prediction Log'!E192=0, "",'Prediction Log'!E192)</f>
        <v>-29.7</v>
      </c>
      <c r="F173" s="92" t="str">
        <f>IF('Prediction Log'!I192=0, "",'Prediction Log'!I192)</f>
        <v>Kansas State</v>
      </c>
      <c r="G173" s="70" t="str">
        <f>IF(ISBLANK(Games!B173), "",'Prediction Log'!$J192)</f>
        <v>Kansas State</v>
      </c>
      <c r="H173" s="93" t="n">
        <f>'Prediction Log'!$K192</f>
        <v>0.996605</v>
      </c>
      <c r="I173" s="92" t="str">
        <f>IF(ISBLANK(Games!M173), "",IF(AND(Games!M173="",Games!N173=""),"",IF(ISTEXT(Games!N173), "Side",Games!M173)))</f>
        <v/>
      </c>
      <c r="J173" s="92" t="str">
        <f>IF(ISBLANK(Games!B173), "",IF(Games!K173="Y", Games!B173, Games!E173))</f>
        <v>Kansas State</v>
      </c>
      <c r="K173" s="92" t="str">
        <f>Games!I173</f>
        <v>Kansas State</v>
      </c>
      <c r="L173" s="92" t="n">
        <f>IF(ISBLANK(Games!G173), "",Games!G173)</f>
        <v>-20.5</v>
      </c>
      <c r="M173" s="92"/>
      <c r="N173" s="110" t="str">
        <f>IF(ISBLANK('Performance vs Market'!$Q173), "", 1)</f>
        <v/>
      </c>
      <c r="O173" s="110" t="str">
        <f>IF(ISBLANK('Performance vs Market'!$S173), "", 1)</f>
        <v/>
      </c>
      <c r="P173" s="95"/>
      <c r="Q173" s="95"/>
      <c r="R173" s="95"/>
      <c r="S173" s="95"/>
      <c r="T173" s="95"/>
      <c r="U173" s="111" t="str">
        <f>IF(ISBLANK('Performance vs Market'!$Q173), "",N173+IF(Q173&lt;0, (N173/(Q173/-100)), N173*(Q173/100)))</f>
        <v/>
      </c>
      <c r="V173" s="112" t="str">
        <f>IFERROR(IF(ISBLANK('Performance vs Market'!$R173), "",N173+IF(R173&lt;0, (N173/(R173/-100)), N173*(R173/100))),"")</f>
        <v/>
      </c>
      <c r="W173" s="111" t="n">
        <f t="shared" si="1"/>
        <v>0</v>
      </c>
      <c r="X173" s="112" t="n">
        <f t="shared" si="2"/>
        <v>0</v>
      </c>
      <c r="Y173" s="111" t="str">
        <f>IF(ISBLANK('Performance vs Market'!$S173), "",O173+IF(S173&lt;0, (O173/(S173/-100)), O173*(S173/100)))</f>
        <v/>
      </c>
      <c r="Z173" s="111" t="n">
        <f t="shared" si="3"/>
        <v>0</v>
      </c>
      <c r="AA173" s="96" t="n">
        <f t="shared" si="4"/>
        <v>0</v>
      </c>
      <c r="AB173" s="96" t="n">
        <f t="shared" si="5"/>
        <v>0</v>
      </c>
      <c r="AC173" s="113" t="str">
        <f>IF('Prediction Log'!$W192="Y", "W", IF('Prediction Log'!$W192="N","L",""))</f>
        <v>W</v>
      </c>
      <c r="AD173" s="114" t="str">
        <f>IF('Prediction Log'!$Y192="Y", "W", IF('Prediction Log'!$Y192="N","L",""))</f>
        <v>W</v>
      </c>
      <c r="AE173" s="115" t="str">
        <f>IF(ISBLANK('Performance vs Market'!$Q173), "",IF(AC173="W", W173, IF(AC173="L",-N173, "")))</f>
        <v/>
      </c>
      <c r="AF173" s="116" t="n">
        <f>IFERROR((IF(ISERR('Performance vs Market'!$V173), "",IF(AD173="W", X173, IF(AD173="L",-N173, "")))), "")</f>
        <v>0</v>
      </c>
      <c r="AG173" s="113" t="str">
        <f>IF('Prediction Log'!$X192="Y", "W", IF('Prediction Log'!$X192="N", "L", ""))</f>
        <v>W</v>
      </c>
      <c r="AH173" s="115" t="str">
        <f>IF(ISBLANK('Performance vs Market'!$S173), "",IF(AG173="W", Z173, IF(AG173="L",-O173, "")))</f>
        <v/>
      </c>
      <c r="AI173" s="117"/>
      <c r="AJ173" s="15" t="str">
        <f t="shared" si="6"/>
        <v/>
      </c>
      <c r="AK173" s="118" t="n">
        <f>IF(ISERROR('Performance vs Market'!$AE173+'Performance vs Market'!$AH173+'Performance vs Market'!$AJ173), "", 'Performance vs Market'!$AE173+'Performance vs Market'!$AH173+'Performance vs Market'!$AJ173)</f>
        <v>0</v>
      </c>
      <c r="AL173" s="119" t="n">
        <f>IF(ISERROR('Performance vs Market'!$AF173+'Performance vs Market'!$AH173+'Performance vs Market'!$AJ173), "", 'Performance vs Market'!$AF173+'Performance vs Market'!$AH173+'Performance vs Market'!$AJ173)</f>
        <v>0</v>
      </c>
    </row>
    <row r="174" ht="14.25" customHeight="1">
      <c r="A174" s="92" t="n">
        <f>Games!A174</f>
        <v>11</v>
      </c>
      <c r="B174" s="92" t="str">
        <f>IF('Prediction Log'!B193=0, "",'Prediction Log'!B193)</f>
        <v>Louisiana Tech</v>
      </c>
      <c r="C174" s="92" t="str">
        <f>IF('Prediction Log'!C193=0, "",'Prediction Log'!C193)</f>
        <v>Sam Houston State</v>
      </c>
      <c r="D174" s="92" t="n">
        <f>IF('Prediction Log'!D193=0, "",'Prediction Log'!D193)</f>
        <v>-7.5</v>
      </c>
      <c r="E174" s="92" t="n">
        <f>IF('Prediction Log'!E193=0, "",'Prediction Log'!E193)</f>
        <v>2.1</v>
      </c>
      <c r="F174" s="92" t="str">
        <f>IF('Prediction Log'!I193=0, "",'Prediction Log'!I193)</f>
        <v>Sam Houston State</v>
      </c>
      <c r="G174" s="70" t="str">
        <f>IF(ISBLANK(Games!B174), "",'Prediction Log'!$J193)</f>
        <v>Louisiana Tech</v>
      </c>
      <c r="H174" s="93" t="n">
        <f>'Prediction Log'!$K193</f>
        <v>0.616674</v>
      </c>
      <c r="I174" s="92" t="str">
        <f>IF(ISBLANK(Games!M174), "",IF(AND(Games!M174="",Games!N174=""),"",IF(ISTEXT(Games!N174), "Side",Games!M174)))</f>
        <v>Spread</v>
      </c>
      <c r="J174" s="92" t="str">
        <f>IF(ISBLANK(Games!B174), "",IF(Games!K174="Y", Games!B174, Games!E174))</f>
        <v>Sam Houston State</v>
      </c>
      <c r="K174" s="92" t="str">
        <f>Games!I174</f>
        <v>Sam Houston State</v>
      </c>
      <c r="L174" s="92" t="n">
        <f>IF(ISBLANK(Games!G174), "",Games!G174)</f>
        <v>-7.5</v>
      </c>
      <c r="M174" s="92"/>
      <c r="N174" s="110" t="str">
        <f>IF(ISBLANK('Performance vs Market'!$Q174), "", 1)</f>
        <v/>
      </c>
      <c r="O174" s="110" t="str">
        <f>IF(ISBLANK('Performance vs Market'!$S174), "", 1)</f>
        <v/>
      </c>
      <c r="P174" s="95"/>
      <c r="Q174" s="95"/>
      <c r="R174" s="95"/>
      <c r="S174" s="95"/>
      <c r="T174" s="95"/>
      <c r="U174" s="111" t="str">
        <f>IF(ISBLANK('Performance vs Market'!$Q174), "",N174+IF(Q174&lt;0, (N174/(Q174/-100)), N174*(Q174/100)))</f>
        <v/>
      </c>
      <c r="V174" s="112" t="str">
        <f>IFERROR(IF(ISBLANK('Performance vs Market'!$R174), "",N174+IF(R174&lt;0, (N174/(R174/-100)), N174*(R174/100))),"")</f>
        <v/>
      </c>
      <c r="W174" s="111" t="n">
        <f t="shared" si="1"/>
        <v>0</v>
      </c>
      <c r="X174" s="112" t="n">
        <f t="shared" si="2"/>
        <v>0</v>
      </c>
      <c r="Y174" s="111" t="str">
        <f>IF(ISBLANK('Performance vs Market'!$S174), "",O174+IF(S174&lt;0, (O174/(S174/-100)), O174*(S174/100)))</f>
        <v/>
      </c>
      <c r="Z174" s="111" t="n">
        <f t="shared" si="3"/>
        <v>0</v>
      </c>
      <c r="AA174" s="96" t="n">
        <f t="shared" si="4"/>
        <v>0</v>
      </c>
      <c r="AB174" s="96" t="n">
        <f t="shared" si="5"/>
        <v>0</v>
      </c>
      <c r="AC174" s="113" t="str">
        <f>IF('Prediction Log'!$W193="Y", "W", IF('Prediction Log'!$W193="N","L",""))</f>
        <v>W</v>
      </c>
      <c r="AD174" s="114" t="str">
        <f>IF('Prediction Log'!$Y193="Y", "W", IF('Prediction Log'!$Y193="N","L",""))</f>
        <v>L</v>
      </c>
      <c r="AE174" s="115" t="str">
        <f>IF(ISBLANK('Performance vs Market'!$Q174), "",IF(AC174="W", W174, IF(AC174="L",-N174, "")))</f>
        <v/>
      </c>
      <c r="AF174" s="116" t="n">
        <f>IFERROR((IF(ISERR('Performance vs Market'!$V174), "",IF(AD174="W", X174, IF(AD174="L",-N174, "")))), "")</f>
        <v>0</v>
      </c>
      <c r="AG174" s="113" t="str">
        <f>IF('Prediction Log'!$X193="Y", "W", IF('Prediction Log'!$X193="N", "L", ""))</f>
        <v>W</v>
      </c>
      <c r="AH174" s="115" t="str">
        <f>IF(ISBLANK('Performance vs Market'!$S174), "",IF(AG174="W", Z174, IF(AG174="L",-O174, "")))</f>
        <v/>
      </c>
      <c r="AI174" s="117"/>
      <c r="AJ174" s="15" t="str">
        <f t="shared" si="6"/>
        <v/>
      </c>
      <c r="AK174" s="118" t="n">
        <f>IF(ISERROR('Performance vs Market'!$AE174+'Performance vs Market'!$AH174+'Performance vs Market'!$AJ174), "", 'Performance vs Market'!$AE174+'Performance vs Market'!$AH174+'Performance vs Market'!$AJ174)</f>
        <v>0</v>
      </c>
      <c r="AL174" s="119" t="n">
        <f>IF(ISERROR('Performance vs Market'!$AF174+'Performance vs Market'!$AH174+'Performance vs Market'!$AJ174), "", 'Performance vs Market'!$AF174+'Performance vs Market'!$AH174+'Performance vs Market'!$AJ174)</f>
        <v>0</v>
      </c>
    </row>
    <row r="175" ht="14.25" customHeight="1">
      <c r="A175" s="92" t="n">
        <f>Games!A175</f>
        <v>11</v>
      </c>
      <c r="B175" s="92" t="str">
        <f>IF('Prediction Log'!B194=0, "",'Prediction Log'!B194)</f>
        <v>Utah State</v>
      </c>
      <c r="C175" s="92" t="str">
        <f>IF('Prediction Log'!C194=0, "",'Prediction Log'!C194)</f>
        <v>Nevada</v>
      </c>
      <c r="D175" s="92" t="n">
        <f>IF('Prediction Log'!D194=0, "",'Prediction Log'!D194)</f>
        <v>-15.5</v>
      </c>
      <c r="E175" s="92" t="n">
        <f>IF('Prediction Log'!E194=0, "",'Prediction Log'!E194)</f>
        <v>-9.2</v>
      </c>
      <c r="F175" s="92" t="str">
        <f>IF('Prediction Log'!I194=0, "",'Prediction Log'!I194)</f>
        <v>Utah State</v>
      </c>
      <c r="G175" s="70" t="str">
        <f>IF(ISBLANK(Games!B175), "",'Prediction Log'!$J194)</f>
        <v>Utah State</v>
      </c>
      <c r="H175" s="93" t="n">
        <f>'Prediction Log'!$K194</f>
        <v>0.888972</v>
      </c>
      <c r="I175" s="92" t="str">
        <f>IF(ISBLANK(Games!M175), "",IF(AND(Games!M175="",Games!N175=""),"",IF(ISTEXT(Games!N175), "Side",Games!M175)))</f>
        <v>Spread</v>
      </c>
      <c r="J175" s="92" t="str">
        <f>IF(ISBLANK(Games!B175), "",IF(Games!K175="Y", Games!B175, Games!E175))</f>
        <v>Nevada</v>
      </c>
      <c r="K175" s="92" t="str">
        <f>Games!I175</f>
        <v>Utah State</v>
      </c>
      <c r="L175" s="92" t="n">
        <f>IF(ISBLANK(Games!G175), "",Games!G175)</f>
        <v>-15.5</v>
      </c>
      <c r="M175" s="92"/>
      <c r="N175" s="110" t="str">
        <f>IF(ISBLANK('Performance vs Market'!$Q175), "", 1)</f>
        <v/>
      </c>
      <c r="O175" s="110" t="str">
        <f>IF(ISBLANK('Performance vs Market'!$S175), "", 1)</f>
        <v/>
      </c>
      <c r="P175" s="95"/>
      <c r="Q175" s="95"/>
      <c r="R175" s="95"/>
      <c r="S175" s="95"/>
      <c r="T175" s="95"/>
      <c r="U175" s="111" t="str">
        <f>IF(ISBLANK('Performance vs Market'!$Q175), "",N175+IF(Q175&lt;0, (N175/(Q175/-100)), N175*(Q175/100)))</f>
        <v/>
      </c>
      <c r="V175" s="112" t="str">
        <f>IFERROR(IF(ISBLANK('Performance vs Market'!$R175), "",N175+IF(R175&lt;0, (N175/(R175/-100)), N175*(R175/100))),"")</f>
        <v/>
      </c>
      <c r="W175" s="111" t="n">
        <f t="shared" si="1"/>
        <v>0</v>
      </c>
      <c r="X175" s="112" t="n">
        <f t="shared" si="2"/>
        <v>0</v>
      </c>
      <c r="Y175" s="111" t="str">
        <f>IF(ISBLANK('Performance vs Market'!$S175), "",O175+IF(S175&lt;0, (O175/(S175/-100)), O175*(S175/100)))</f>
        <v/>
      </c>
      <c r="Z175" s="111" t="n">
        <f t="shared" si="3"/>
        <v>0</v>
      </c>
      <c r="AA175" s="96" t="n">
        <f t="shared" si="4"/>
        <v>0</v>
      </c>
      <c r="AB175" s="96" t="n">
        <f t="shared" si="5"/>
        <v>0</v>
      </c>
      <c r="AC175" s="113" t="str">
        <f>IF('Prediction Log'!$W194="Y", "W", IF('Prediction Log'!$W194="N","L",""))</f>
        <v>W</v>
      </c>
      <c r="AD175" s="114" t="str">
        <f>IF('Prediction Log'!$Y194="Y", "W", IF('Prediction Log'!$Y194="N","L",""))</f>
        <v>W</v>
      </c>
      <c r="AE175" s="115" t="str">
        <f>IF(ISBLANK('Performance vs Market'!$Q175), "",IF(AC175="W", W175, IF(AC175="L",-N175, "")))</f>
        <v/>
      </c>
      <c r="AF175" s="116" t="n">
        <f>IFERROR((IF(ISERR('Performance vs Market'!$V175), "",IF(AD175="W", X175, IF(AD175="L",-N175, "")))), "")</f>
        <v>0</v>
      </c>
      <c r="AG175" s="113" t="str">
        <f>IF('Prediction Log'!$X194="Y", "W", IF('Prediction Log'!$X194="N", "L", ""))</f>
        <v>L</v>
      </c>
      <c r="AH175" s="115" t="str">
        <f>IF(ISBLANK('Performance vs Market'!$S175), "",IF(AG175="W", Z175, IF(AG175="L",-O175, "")))</f>
        <v/>
      </c>
      <c r="AI175" s="117"/>
      <c r="AJ175" s="15" t="str">
        <f t="shared" si="6"/>
        <v/>
      </c>
      <c r="AK175" s="118" t="n">
        <f>IF(ISERROR('Performance vs Market'!$AE175+'Performance vs Market'!$AH175+'Performance vs Market'!$AJ175), "", 'Performance vs Market'!$AE175+'Performance vs Market'!$AH175+'Performance vs Market'!$AJ175)</f>
        <v>0</v>
      </c>
      <c r="AL175" s="119" t="n">
        <f>IF(ISERROR('Performance vs Market'!$AF175+'Performance vs Market'!$AH175+'Performance vs Market'!$AJ175), "", 'Performance vs Market'!$AF175+'Performance vs Market'!$AH175+'Performance vs Market'!$AJ175)</f>
        <v>0</v>
      </c>
    </row>
    <row r="176" ht="14.25" customHeight="1">
      <c r="A176" s="92" t="n">
        <f>Games!A176</f>
        <v>11</v>
      </c>
      <c r="B176" s="92" t="str">
        <f>IF('Prediction Log'!B195=0, "",'Prediction Log'!B195)</f>
        <v>Missouri</v>
      </c>
      <c r="C176" s="92" t="str">
        <f>IF('Prediction Log'!C195=0, "",'Prediction Log'!C195)</f>
        <v>Tennessee</v>
      </c>
      <c r="D176" s="92" t="n">
        <f>IF('Prediction Log'!D195=0, "",'Prediction Log'!D195)</f>
        <v>1.5</v>
      </c>
      <c r="E176" s="92" t="n">
        <f>IF('Prediction Log'!E195=0, "",'Prediction Log'!E195)</f>
        <v>20.2</v>
      </c>
      <c r="F176" s="92" t="str">
        <f>IF('Prediction Log'!I195=0, "",'Prediction Log'!I195)</f>
        <v>Tennessee</v>
      </c>
      <c r="G176" s="70" t="str">
        <f>IF(ISBLANK(Games!B176), "",'Prediction Log'!$J195)</f>
        <v>Tennessee</v>
      </c>
      <c r="H176" s="93" t="n">
        <f>'Prediction Log'!$K195</f>
        <v>0.955172</v>
      </c>
      <c r="I176" s="92" t="str">
        <f>IF(ISBLANK(Games!M176), "",IF(AND(Games!M176="",Games!N176=""),"",IF(ISTEXT(Games!N176), "Side",Games!M176)))</f>
        <v>Spread</v>
      </c>
      <c r="J176" s="92" t="str">
        <f>IF(ISBLANK(Games!B176), "",IF(Games!K176="Y", Games!B176, Games!E176))</f>
        <v>Tennessee</v>
      </c>
      <c r="K176" s="92" t="str">
        <f>Games!I176</f>
        <v>Tennessee</v>
      </c>
      <c r="L176" s="92" t="n">
        <f>IF(ISBLANK(Games!G176), "",Games!G176)</f>
        <v>1.5</v>
      </c>
      <c r="M176" s="92"/>
      <c r="N176" s="110" t="str">
        <f>IF(ISBLANK('Performance vs Market'!$Q176), "", 1)</f>
        <v/>
      </c>
      <c r="O176" s="110" t="str">
        <f>IF(ISBLANK('Performance vs Market'!$S176), "", 1)</f>
        <v/>
      </c>
      <c r="P176" s="95"/>
      <c r="Q176" s="95"/>
      <c r="R176" s="95"/>
      <c r="S176" s="95"/>
      <c r="T176" s="95"/>
      <c r="U176" s="111" t="str">
        <f>IF(ISBLANK('Performance vs Market'!$Q176), "",N176+IF(Q176&lt;0, (N176/(Q176/-100)), N176*(Q176/100)))</f>
        <v/>
      </c>
      <c r="V176" s="112" t="str">
        <f>IFERROR(IF(ISBLANK('Performance vs Market'!$R176), "",N176+IF(R176&lt;0, (N176/(R176/-100)), N176*(R176/100))),"")</f>
        <v/>
      </c>
      <c r="W176" s="111" t="n">
        <f t="shared" si="1"/>
        <v>0</v>
      </c>
      <c r="X176" s="112" t="n">
        <f t="shared" si="2"/>
        <v>0</v>
      </c>
      <c r="Y176" s="111" t="str">
        <f>IF(ISBLANK('Performance vs Market'!$S176), "",O176+IF(S176&lt;0, (O176/(S176/-100)), O176*(S176/100)))</f>
        <v/>
      </c>
      <c r="Z176" s="111" t="n">
        <f t="shared" si="3"/>
        <v>0</v>
      </c>
      <c r="AA176" s="96" t="n">
        <f t="shared" si="4"/>
        <v>0</v>
      </c>
      <c r="AB176" s="96" t="n">
        <f t="shared" si="5"/>
        <v>0</v>
      </c>
      <c r="AC176" s="113" t="str">
        <f>IF('Prediction Log'!$W195="Y", "W", IF('Prediction Log'!$W195="N","L",""))</f>
        <v>L</v>
      </c>
      <c r="AD176" s="114" t="str">
        <f>IF('Prediction Log'!$Y195="Y", "W", IF('Prediction Log'!$Y195="N","L",""))</f>
        <v>L</v>
      </c>
      <c r="AE176" s="115" t="str">
        <f>IF(ISBLANK('Performance vs Market'!$Q176), "",IF(AC176="W", W176, IF(AC176="L",-N176, "")))</f>
        <v/>
      </c>
      <c r="AF176" s="116" t="n">
        <f>IFERROR((IF(ISERR('Performance vs Market'!$V176), "",IF(AD176="W", X176, IF(AD176="L",-N176, "")))), "")</f>
        <v>0</v>
      </c>
      <c r="AG176" s="113" t="str">
        <f>IF('Prediction Log'!$X195="Y", "W", IF('Prediction Log'!$X195="N", "L", ""))</f>
        <v>L</v>
      </c>
      <c r="AH176" s="115" t="str">
        <f>IF(ISBLANK('Performance vs Market'!$S176), "",IF(AG176="W", Z176, IF(AG176="L",-O176, "")))</f>
        <v/>
      </c>
      <c r="AI176" s="117"/>
      <c r="AJ176" s="15" t="str">
        <f t="shared" si="6"/>
        <v/>
      </c>
      <c r="AK176" s="118" t="n">
        <f>IF(ISERROR('Performance vs Market'!$AE176+'Performance vs Market'!$AH176+'Performance vs Market'!$AJ176), "", 'Performance vs Market'!$AE176+'Performance vs Market'!$AH176+'Performance vs Market'!$AJ176)</f>
        <v>0</v>
      </c>
      <c r="AL176" s="119" t="n">
        <f>IF(ISERROR('Performance vs Market'!$AF176+'Performance vs Market'!$AH176+'Performance vs Market'!$AJ176), "", 'Performance vs Market'!$AF176+'Performance vs Market'!$AH176+'Performance vs Market'!$AJ176)</f>
        <v>0</v>
      </c>
    </row>
    <row r="177" ht="14.25" customHeight="1">
      <c r="A177" s="92" t="n">
        <f>Games!A177</f>
        <v>11</v>
      </c>
      <c r="B177" s="92" t="str">
        <f>IF('Prediction Log'!B196=0, "",'Prediction Log'!B196)</f>
        <v>Washington</v>
      </c>
      <c r="C177" s="92" t="str">
        <f>IF('Prediction Log'!C196=0, "",'Prediction Log'!C196)</f>
        <v>Utah</v>
      </c>
      <c r="D177" s="92" t="n">
        <f>IF('Prediction Log'!D196=0, "",'Prediction Log'!D196)</f>
        <v>-9.5</v>
      </c>
      <c r="E177" s="92" t="n">
        <f>IF('Prediction Log'!E196=0, "",'Prediction Log'!E196)</f>
        <v>-5</v>
      </c>
      <c r="F177" s="92" t="str">
        <f>IF('Prediction Log'!I196=0, "",'Prediction Log'!I196)</f>
        <v>Washington</v>
      </c>
      <c r="G177" s="70" t="str">
        <f>IF(ISBLANK(Games!B177), "",'Prediction Log'!$J196)</f>
        <v>Washington</v>
      </c>
      <c r="H177" s="93" t="n">
        <f>'Prediction Log'!$K196</f>
        <v>0.87386</v>
      </c>
      <c r="I177" s="92" t="str">
        <f>IF(ISBLANK(Games!M177), "",IF(AND(Games!M177="",Games!N177=""),"",IF(ISTEXT(Games!N177), "Side",Games!M177)))</f>
        <v/>
      </c>
      <c r="J177" s="92" t="str">
        <f>IF(ISBLANK(Games!B177), "",IF(Games!K177="Y", Games!B177, Games!E177))</f>
        <v>Utah</v>
      </c>
      <c r="K177" s="92" t="str">
        <f>Games!I177</f>
        <v>Washington</v>
      </c>
      <c r="L177" s="92" t="n">
        <f>IF(ISBLANK(Games!G177), "",Games!G177)</f>
        <v>-9.5</v>
      </c>
      <c r="M177" s="92"/>
      <c r="N177" s="110" t="str">
        <f>IF(ISBLANK('Performance vs Market'!$Q177), "", 1)</f>
        <v/>
      </c>
      <c r="O177" s="110" t="str">
        <f>IF(ISBLANK('Performance vs Market'!$S177), "", 1)</f>
        <v/>
      </c>
      <c r="P177" s="95"/>
      <c r="Q177" s="95"/>
      <c r="R177" s="95"/>
      <c r="S177" s="95"/>
      <c r="T177" s="95"/>
      <c r="U177" s="111" t="str">
        <f>IF(ISBLANK('Performance vs Market'!$Q177), "",N177+IF(Q177&lt;0, (N177/(Q177/-100)), N177*(Q177/100)))</f>
        <v/>
      </c>
      <c r="V177" s="112" t="str">
        <f>IFERROR(IF(ISBLANK('Performance vs Market'!$R177), "",N177+IF(R177&lt;0, (N177/(R177/-100)), N177*(R177/100))),"")</f>
        <v/>
      </c>
      <c r="W177" s="111" t="n">
        <f t="shared" si="1"/>
        <v>0</v>
      </c>
      <c r="X177" s="112" t="n">
        <f t="shared" si="2"/>
        <v>0</v>
      </c>
      <c r="Y177" s="111" t="str">
        <f>IF(ISBLANK('Performance vs Market'!$S177), "",O177+IF(S177&lt;0, (O177/(S177/-100)), O177*(S177/100)))</f>
        <v/>
      </c>
      <c r="Z177" s="111" t="n">
        <f t="shared" si="3"/>
        <v>0</v>
      </c>
      <c r="AA177" s="96" t="n">
        <f t="shared" si="4"/>
        <v>0</v>
      </c>
      <c r="AB177" s="96" t="n">
        <f t="shared" si="5"/>
        <v>0</v>
      </c>
      <c r="AC177" s="113" t="str">
        <f>IF('Prediction Log'!$W196="Y", "W", IF('Prediction Log'!$W196="N","L",""))</f>
        <v>W</v>
      </c>
      <c r="AD177" s="114" t="str">
        <f>IF('Prediction Log'!$Y196="Y", "W", IF('Prediction Log'!$Y196="N","L",""))</f>
        <v>W</v>
      </c>
      <c r="AE177" s="115" t="str">
        <f>IF(ISBLANK('Performance vs Market'!$Q177), "",IF(AC177="W", W177, IF(AC177="L",-N177, "")))</f>
        <v/>
      </c>
      <c r="AF177" s="116" t="n">
        <f>IFERROR((IF(ISERR('Performance vs Market'!$V177), "",IF(AD177="W", X177, IF(AD177="L",-N177, "")))), "")</f>
        <v>0</v>
      </c>
      <c r="AG177" s="113" t="str">
        <f>IF('Prediction Log'!$X196="Y", "W", IF('Prediction Log'!$X196="N", "L", ""))</f>
        <v>W</v>
      </c>
      <c r="AH177" s="115" t="str">
        <f>IF(ISBLANK('Performance vs Market'!$S177), "",IF(AG177="W", Z177, IF(AG177="L",-O177, "")))</f>
        <v/>
      </c>
      <c r="AI177" s="117"/>
      <c r="AJ177" s="15" t="str">
        <f t="shared" si="6"/>
        <v/>
      </c>
      <c r="AK177" s="118" t="n">
        <f>IF(ISERROR('Performance vs Market'!$AE177+'Performance vs Market'!$AH177+'Performance vs Market'!$AJ177), "", 'Performance vs Market'!$AE177+'Performance vs Market'!$AH177+'Performance vs Market'!$AJ177)</f>
        <v>0</v>
      </c>
      <c r="AL177" s="119" t="n">
        <f>IF(ISERROR('Performance vs Market'!$AF177+'Performance vs Market'!$AH177+'Performance vs Market'!$AJ177), "", 'Performance vs Market'!$AF177+'Performance vs Market'!$AH177+'Performance vs Market'!$AJ177)</f>
        <v>0</v>
      </c>
    </row>
    <row r="178" ht="14.25" customHeight="1">
      <c r="A178" s="92" t="n">
        <f>Games!A178</f>
        <v>11</v>
      </c>
      <c r="B178" s="92" t="str">
        <f>IF('Prediction Log'!B197=0, "",'Prediction Log'!B197)</f>
        <v>UCF</v>
      </c>
      <c r="C178" s="92" t="str">
        <f>IF('Prediction Log'!C197=0, "",'Prediction Log'!C197)</f>
        <v>Oklahoma State</v>
      </c>
      <c r="D178" s="92" t="n">
        <f>IF('Prediction Log'!D197=0, "",'Prediction Log'!D197)</f>
        <v>2.5</v>
      </c>
      <c r="E178" s="92" t="n">
        <f>IF('Prediction Log'!E197=0, "",'Prediction Log'!E197)</f>
        <v>-0.4</v>
      </c>
      <c r="F178" s="92" t="str">
        <f>IF('Prediction Log'!I197=0, "",'Prediction Log'!I197)</f>
        <v>UCF</v>
      </c>
      <c r="G178" s="70" t="str">
        <f>IF(ISBLANK(Games!B178), "",'Prediction Log'!$J197)</f>
        <v>Oklahoma State</v>
      </c>
      <c r="H178" s="93" t="n">
        <f>'Prediction Log'!$K197</f>
        <v>0.81999</v>
      </c>
      <c r="I178" s="92" t="str">
        <f>IF(ISBLANK(Games!M178), "",IF(AND(Games!M178="",Games!N178=""),"",IF(ISTEXT(Games!N178), "Side",Games!M178)))</f>
        <v/>
      </c>
      <c r="J178" s="92" t="str">
        <f>IF(ISBLANK(Games!B178), "",IF(Games!K178="Y", Games!B178, Games!E178))</f>
        <v>UCF</v>
      </c>
      <c r="K178" s="92" t="str">
        <f>Games!I178</f>
        <v>UCF</v>
      </c>
      <c r="L178" s="92" t="n">
        <f>IF(ISBLANK(Games!G178), "",Games!G178)</f>
        <v>2.5</v>
      </c>
      <c r="M178" s="92"/>
      <c r="N178" s="110" t="str">
        <f>IF(ISBLANK('Performance vs Market'!$Q178), "", 1)</f>
        <v/>
      </c>
      <c r="O178" s="110" t="str">
        <f>IF(ISBLANK('Performance vs Market'!$S178), "", 1)</f>
        <v/>
      </c>
      <c r="P178" s="95"/>
      <c r="Q178" s="95"/>
      <c r="R178" s="95"/>
      <c r="S178" s="95"/>
      <c r="T178" s="95"/>
      <c r="U178" s="111" t="str">
        <f>IF(ISBLANK('Performance vs Market'!$Q178), "",N178+IF(Q178&lt;0, (N178/(Q178/-100)), N178*(Q178/100)))</f>
        <v/>
      </c>
      <c r="V178" s="112" t="str">
        <f>IFERROR(IF(ISBLANK('Performance vs Market'!$R178), "",N178+IF(R178&lt;0, (N178/(R178/-100)), N178*(R178/100))),"")</f>
        <v/>
      </c>
      <c r="W178" s="111" t="n">
        <f t="shared" si="1"/>
        <v>0</v>
      </c>
      <c r="X178" s="112" t="n">
        <f t="shared" si="2"/>
        <v>0</v>
      </c>
      <c r="Y178" s="111" t="str">
        <f>IF(ISBLANK('Performance vs Market'!$S178), "",O178+IF(S178&lt;0, (O178/(S178/-100)), O178*(S178/100)))</f>
        <v/>
      </c>
      <c r="Z178" s="111" t="n">
        <f t="shared" si="3"/>
        <v>0</v>
      </c>
      <c r="AA178" s="96" t="n">
        <f t="shared" si="4"/>
        <v>0</v>
      </c>
      <c r="AB178" s="96" t="n">
        <f t="shared" si="5"/>
        <v>0</v>
      </c>
      <c r="AC178" s="113" t="str">
        <f>IF('Prediction Log'!$W197="Y", "W", IF('Prediction Log'!$W197="N","L",""))</f>
        <v>W</v>
      </c>
      <c r="AD178" s="114" t="str">
        <f>IF('Prediction Log'!$Y197="Y", "W", IF('Prediction Log'!$Y197="N","L",""))</f>
        <v>L</v>
      </c>
      <c r="AE178" s="115" t="str">
        <f>IF(ISBLANK('Performance vs Market'!$Q178), "",IF(AC178="W", W178, IF(AC178="L",-N178, "")))</f>
        <v/>
      </c>
      <c r="AF178" s="116" t="n">
        <f>IFERROR((IF(ISERR('Performance vs Market'!$V178), "",IF(AD178="W", X178, IF(AD178="L",-N178, "")))), "")</f>
        <v>0</v>
      </c>
      <c r="AG178" s="113" t="str">
        <f>IF('Prediction Log'!$X197="Y", "W", IF('Prediction Log'!$X197="N", "L", ""))</f>
        <v>W</v>
      </c>
      <c r="AH178" s="115" t="str">
        <f>IF(ISBLANK('Performance vs Market'!$S178), "",IF(AG178="W", Z178, IF(AG178="L",-O178, "")))</f>
        <v/>
      </c>
      <c r="AI178" s="117"/>
      <c r="AJ178" s="15" t="str">
        <f t="shared" si="6"/>
        <v/>
      </c>
      <c r="AK178" s="118" t="n">
        <f>IF(ISERROR('Performance vs Market'!$AE178+'Performance vs Market'!$AH178+'Performance vs Market'!$AJ178), "", 'Performance vs Market'!$AE178+'Performance vs Market'!$AH178+'Performance vs Market'!$AJ178)</f>
        <v>0</v>
      </c>
      <c r="AL178" s="119" t="n">
        <f>IF(ISERROR('Performance vs Market'!$AF178+'Performance vs Market'!$AH178+'Performance vs Market'!$AJ178), "", 'Performance vs Market'!$AF178+'Performance vs Market'!$AH178+'Performance vs Market'!$AJ178)</f>
        <v>0</v>
      </c>
    </row>
    <row r="179" ht="14.25" customHeight="1">
      <c r="A179" s="92" t="n">
        <f>Games!A179</f>
        <v>11</v>
      </c>
      <c r="B179" s="92" t="str">
        <f>IF('Prediction Log'!B198=0, "",'Prediction Log'!B198)</f>
        <v>Wisconsin</v>
      </c>
      <c r="C179" s="92" t="str">
        <f>IF('Prediction Log'!C198=0, "",'Prediction Log'!C198)</f>
        <v>Northwestern</v>
      </c>
      <c r="D179" s="92" t="n">
        <f>IF('Prediction Log'!D198=0, "",'Prediction Log'!D198)</f>
        <v>-10.5</v>
      </c>
      <c r="E179" s="92" t="n">
        <f>IF('Prediction Log'!E198=0, "",'Prediction Log'!E198)</f>
        <v>-16.7</v>
      </c>
      <c r="F179" s="92" t="str">
        <f>IF('Prediction Log'!I198=0, "",'Prediction Log'!I198)</f>
        <v>Wisconsin</v>
      </c>
      <c r="G179" s="70" t="str">
        <f>IF(ISBLANK(Games!B179), "",'Prediction Log'!$J198)</f>
        <v>Wisconsin</v>
      </c>
      <c r="H179" s="93" t="n">
        <f>'Prediction Log'!$K198</f>
        <v>0.942121</v>
      </c>
      <c r="I179" s="92" t="str">
        <f>IF(ISBLANK(Games!M179), "",IF(AND(Games!M179="",Games!N179=""),"",IF(ISTEXT(Games!N179), "Side",Games!M179)))</f>
        <v/>
      </c>
      <c r="J179" s="92" t="str">
        <f>IF(ISBLANK(Games!B179), "",IF(Games!K179="Y", Games!B179, Games!E179))</f>
        <v>Wisconsin</v>
      </c>
      <c r="K179" s="92" t="str">
        <f>Games!I179</f>
        <v>Wisconsin</v>
      </c>
      <c r="L179" s="92" t="n">
        <f>IF(ISBLANK(Games!G179), "",Games!G179)</f>
        <v>-10.5</v>
      </c>
      <c r="M179" s="92"/>
      <c r="N179" s="110" t="str">
        <f>IF(ISBLANK('Performance vs Market'!$Q179), "", 1)</f>
        <v/>
      </c>
      <c r="O179" s="110" t="str">
        <f>IF(ISBLANK('Performance vs Market'!$S179), "", 1)</f>
        <v/>
      </c>
      <c r="P179" s="95"/>
      <c r="Q179" s="95"/>
      <c r="R179" s="95"/>
      <c r="S179" s="95"/>
      <c r="T179" s="95"/>
      <c r="U179" s="111" t="str">
        <f>IF(ISBLANK('Performance vs Market'!$Q179), "",N179+IF(Q179&lt;0, (N179/(Q179/-100)), N179*(Q179/100)))</f>
        <v/>
      </c>
      <c r="V179" s="112" t="str">
        <f>IFERROR(IF(ISBLANK('Performance vs Market'!$R179), "",N179+IF(R179&lt;0, (N179/(R179/-100)), N179*(R179/100))),"")</f>
        <v/>
      </c>
      <c r="W179" s="111" t="n">
        <f t="shared" si="1"/>
        <v>0</v>
      </c>
      <c r="X179" s="112" t="n">
        <f t="shared" si="2"/>
        <v>0</v>
      </c>
      <c r="Y179" s="111" t="str">
        <f>IF(ISBLANK('Performance vs Market'!$S179), "",O179+IF(S179&lt;0, (O179/(S179/-100)), O179*(S179/100)))</f>
        <v/>
      </c>
      <c r="Z179" s="111" t="n">
        <f t="shared" si="3"/>
        <v>0</v>
      </c>
      <c r="AA179" s="96" t="n">
        <f t="shared" si="4"/>
        <v>0</v>
      </c>
      <c r="AB179" s="96" t="n">
        <f t="shared" si="5"/>
        <v>0</v>
      </c>
      <c r="AC179" s="113" t="str">
        <f>IF('Prediction Log'!$W198="Y", "W", IF('Prediction Log'!$W198="N","L",""))</f>
        <v>L</v>
      </c>
      <c r="AD179" s="114" t="str">
        <f>IF('Prediction Log'!$Y198="Y", "W", IF('Prediction Log'!$Y198="N","L",""))</f>
        <v>L</v>
      </c>
      <c r="AE179" s="115" t="str">
        <f>IF(ISBLANK('Performance vs Market'!$Q179), "",IF(AC179="W", W179, IF(AC179="L",-N179, "")))</f>
        <v/>
      </c>
      <c r="AF179" s="116" t="n">
        <f>IFERROR((IF(ISERR('Performance vs Market'!$V179), "",IF(AD179="W", X179, IF(AD179="L",-N179, "")))), "")</f>
        <v>0</v>
      </c>
      <c r="AG179" s="113" t="str">
        <f>IF('Prediction Log'!$X198="Y", "W", IF('Prediction Log'!$X198="N", "L", ""))</f>
        <v>L</v>
      </c>
      <c r="AH179" s="115" t="str">
        <f>IF(ISBLANK('Performance vs Market'!$S179), "",IF(AG179="W", Z179, IF(AG179="L",-O179, "")))</f>
        <v/>
      </c>
      <c r="AI179" s="117"/>
      <c r="AJ179" s="15" t="str">
        <f t="shared" si="6"/>
        <v/>
      </c>
      <c r="AK179" s="118" t="n">
        <f>IF(ISERROR('Performance vs Market'!$AE179+'Performance vs Market'!$AH179+'Performance vs Market'!$AJ179), "", 'Performance vs Market'!$AE179+'Performance vs Market'!$AH179+'Performance vs Market'!$AJ179)</f>
        <v>0</v>
      </c>
      <c r="AL179" s="119" t="n">
        <f>IF(ISERROR('Performance vs Market'!$AF179+'Performance vs Market'!$AH179+'Performance vs Market'!$AJ179), "", 'Performance vs Market'!$AF179+'Performance vs Market'!$AH179+'Performance vs Market'!$AJ179)</f>
        <v>0</v>
      </c>
    </row>
    <row r="180" ht="14.25" customHeight="1">
      <c r="A180" s="92" t="n">
        <f>Games!A180</f>
        <v>11</v>
      </c>
      <c r="B180" s="92" t="str">
        <f>IF('Prediction Log'!B199=0, "",'Prediction Log'!B199)</f>
        <v>Purdue</v>
      </c>
      <c r="C180" s="92" t="str">
        <f>IF('Prediction Log'!C199=0, "",'Prediction Log'!C199)</f>
        <v>Minnesota</v>
      </c>
      <c r="D180" s="92" t="n">
        <f>IF('Prediction Log'!D199=0, "",'Prediction Log'!D199)</f>
        <v>-1.5</v>
      </c>
      <c r="E180" s="92" t="n">
        <f>IF('Prediction Log'!E199=0, "",'Prediction Log'!E199)</f>
        <v>10.2</v>
      </c>
      <c r="F180" s="92" t="str">
        <f>IF('Prediction Log'!I199=0, "",'Prediction Log'!I199)</f>
        <v>Minnesota</v>
      </c>
      <c r="G180" s="70" t="str">
        <f>IF(ISBLANK(Games!B180), "",'Prediction Log'!$J199)</f>
        <v>Minnesota</v>
      </c>
      <c r="H180" s="93" t="n">
        <f>'Prediction Log'!$K199</f>
        <v>0.864744</v>
      </c>
      <c r="I180" s="92" t="str">
        <f>IF(ISBLANK(Games!M180), "",IF(AND(Games!M180="",Games!N180=""),"",IF(ISTEXT(Games!N180), "Side",Games!M180)))</f>
        <v>Side</v>
      </c>
      <c r="J180" s="92" t="str">
        <f>IF(ISBLANK(Games!B180), "",IF(Games!K180="Y", Games!B180, Games!E180))</f>
        <v>Minnesota</v>
      </c>
      <c r="K180" s="92" t="str">
        <f>Games!I180</f>
        <v>Minnesota</v>
      </c>
      <c r="L180" s="92" t="n">
        <f>IF(ISBLANK(Games!G180), "",Games!G180)</f>
        <v>-1.5</v>
      </c>
      <c r="M180" s="92"/>
      <c r="N180" s="110" t="str">
        <f>IF(ISBLANK('Performance vs Market'!$Q180), "", 1)</f>
        <v/>
      </c>
      <c r="O180" s="110" t="str">
        <f>IF(ISBLANK('Performance vs Market'!$S180), "", 1)</f>
        <v/>
      </c>
      <c r="P180" s="95"/>
      <c r="Q180" s="95"/>
      <c r="R180" s="95"/>
      <c r="S180" s="95"/>
      <c r="T180" s="95"/>
      <c r="U180" s="111" t="str">
        <f>IF(ISBLANK('Performance vs Market'!$Q180), "",N180+IF(Q180&lt;0, (N180/(Q180/-100)), N180*(Q180/100)))</f>
        <v/>
      </c>
      <c r="V180" s="112" t="str">
        <f>IFERROR(IF(ISBLANK('Performance vs Market'!$R180), "",N180+IF(R180&lt;0, (N180/(R180/-100)), N180*(R180/100))),"")</f>
        <v/>
      </c>
      <c r="W180" s="111" t="n">
        <f t="shared" si="1"/>
        <v>0</v>
      </c>
      <c r="X180" s="112" t="n">
        <f t="shared" si="2"/>
        <v>0</v>
      </c>
      <c r="Y180" s="111" t="str">
        <f>IF(ISBLANK('Performance vs Market'!$S180), "",O180+IF(S180&lt;0, (O180/(S180/-100)), O180*(S180/100)))</f>
        <v/>
      </c>
      <c r="Z180" s="111" t="n">
        <f t="shared" si="3"/>
        <v>0</v>
      </c>
      <c r="AA180" s="96" t="n">
        <f t="shared" si="4"/>
        <v>0</v>
      </c>
      <c r="AB180" s="96" t="n">
        <f t="shared" si="5"/>
        <v>0</v>
      </c>
      <c r="AC180" s="113" t="str">
        <f>IF('Prediction Log'!$W199="Y", "W", IF('Prediction Log'!$W199="N","L",""))</f>
        <v>L</v>
      </c>
      <c r="AD180" s="114" t="str">
        <f>IF('Prediction Log'!$Y199="Y", "W", IF('Prediction Log'!$Y199="N","L",""))</f>
        <v>L</v>
      </c>
      <c r="AE180" s="115" t="str">
        <f>IF(ISBLANK('Performance vs Market'!$Q180), "",IF(AC180="W", W180, IF(AC180="L",-N180, "")))</f>
        <v/>
      </c>
      <c r="AF180" s="116" t="n">
        <f>IFERROR((IF(ISERR('Performance vs Market'!$V180), "",IF(AD180="W", X180, IF(AD180="L",-N180, "")))), "")</f>
        <v>0</v>
      </c>
      <c r="AG180" s="113" t="str">
        <f>IF('Prediction Log'!$X199="Y", "W", IF('Prediction Log'!$X199="N", "L", ""))</f>
        <v>L</v>
      </c>
      <c r="AH180" s="115" t="str">
        <f>IF(ISBLANK('Performance vs Market'!$S180), "",IF(AG180="W", Z180, IF(AG180="L",-O180, "")))</f>
        <v/>
      </c>
      <c r="AI180" s="117"/>
      <c r="AJ180" s="15" t="str">
        <f t="shared" si="6"/>
        <v/>
      </c>
      <c r="AK180" s="118" t="n">
        <f>IF(ISERROR('Performance vs Market'!$AE180+'Performance vs Market'!$AH180+'Performance vs Market'!$AJ180), "", 'Performance vs Market'!$AE180+'Performance vs Market'!$AH180+'Performance vs Market'!$AJ180)</f>
        <v>0</v>
      </c>
      <c r="AL180" s="119" t="n">
        <f>IF(ISERROR('Performance vs Market'!$AF180+'Performance vs Market'!$AH180+'Performance vs Market'!$AJ180), "", 'Performance vs Market'!$AF180+'Performance vs Market'!$AH180+'Performance vs Market'!$AJ180)</f>
        <v>0</v>
      </c>
    </row>
    <row r="181" ht="14.25" customHeight="1">
      <c r="A181" s="92" t="n">
        <f>Games!A181</f>
        <v>11</v>
      </c>
      <c r="B181" s="92" t="str">
        <f>IF('Prediction Log'!B200=0, "",'Prediction Log'!B200)</f>
        <v>Florida State</v>
      </c>
      <c r="C181" s="92" t="str">
        <f>IF('Prediction Log'!C200=0, "",'Prediction Log'!C200)</f>
        <v>Miami</v>
      </c>
      <c r="D181" s="92" t="n">
        <f>IF('Prediction Log'!D200=0, "",'Prediction Log'!D200)</f>
        <v>-13.5</v>
      </c>
      <c r="E181" s="92" t="n">
        <f>IF('Prediction Log'!E200=0, "",'Prediction Log'!E200)</f>
        <v>-25.8</v>
      </c>
      <c r="F181" s="92" t="str">
        <f>IF('Prediction Log'!I200=0, "",'Prediction Log'!I200)</f>
        <v>Florida State</v>
      </c>
      <c r="G181" s="70" t="str">
        <f>IF(ISBLANK(Games!B181), "",'Prediction Log'!$J200)</f>
        <v>Florida State</v>
      </c>
      <c r="H181" s="93" t="n">
        <f>'Prediction Log'!$K200</f>
        <v>0.989583</v>
      </c>
      <c r="I181" s="92" t="str">
        <f>IF(ISBLANK(Games!M181), "",IF(AND(Games!M181="",Games!N181=""),"",IF(ISTEXT(Games!N181), "Side",Games!M181)))</f>
        <v>Spread</v>
      </c>
      <c r="J181" s="92" t="str">
        <f>IF(ISBLANK(Games!B181), "",IF(Games!K181="Y", Games!B181, Games!E181))</f>
        <v>Florida State</v>
      </c>
      <c r="K181" s="92" t="str">
        <f>Games!I181</f>
        <v>Florida State</v>
      </c>
      <c r="L181" s="92" t="n">
        <f>IF(ISBLANK(Games!G181), "",Games!G181)</f>
        <v>-13.5</v>
      </c>
      <c r="M181" s="92"/>
      <c r="N181" s="110" t="str">
        <f>IF(ISBLANK('Performance vs Market'!$Q181), "", 1)</f>
        <v/>
      </c>
      <c r="O181" s="110" t="str">
        <f>IF(ISBLANK('Performance vs Market'!$S181), "", 1)</f>
        <v/>
      </c>
      <c r="P181" s="95"/>
      <c r="Q181" s="95"/>
      <c r="R181" s="95"/>
      <c r="S181" s="95"/>
      <c r="T181" s="95"/>
      <c r="U181" s="111" t="str">
        <f>IF(ISBLANK('Performance vs Market'!$Q181), "",N181+IF(Q181&lt;0, (N181/(Q181/-100)), N181*(Q181/100)))</f>
        <v/>
      </c>
      <c r="V181" s="112" t="str">
        <f>IFERROR(IF(ISBLANK('Performance vs Market'!$R181), "",N181+IF(R181&lt;0, (N181/(R181/-100)), N181*(R181/100))),"")</f>
        <v/>
      </c>
      <c r="W181" s="111" t="n">
        <f t="shared" si="1"/>
        <v>0</v>
      </c>
      <c r="X181" s="112" t="n">
        <f t="shared" si="2"/>
        <v>0</v>
      </c>
      <c r="Y181" s="111" t="str">
        <f>IF(ISBLANK('Performance vs Market'!$S181), "",O181+IF(S181&lt;0, (O181/(S181/-100)), O181*(S181/100)))</f>
        <v/>
      </c>
      <c r="Z181" s="111" t="n">
        <f t="shared" si="3"/>
        <v>0</v>
      </c>
      <c r="AA181" s="96" t="n">
        <f t="shared" si="4"/>
        <v>0</v>
      </c>
      <c r="AB181" s="96" t="n">
        <f t="shared" si="5"/>
        <v>0</v>
      </c>
      <c r="AC181" s="113" t="str">
        <f>IF('Prediction Log'!$W200="Y", "W", IF('Prediction Log'!$W200="N","L",""))</f>
        <v>W</v>
      </c>
      <c r="AD181" s="114" t="str">
        <f>IF('Prediction Log'!$Y200="Y", "W", IF('Prediction Log'!$Y200="N","L",""))</f>
        <v>W</v>
      </c>
      <c r="AE181" s="115" t="str">
        <f>IF(ISBLANK('Performance vs Market'!$Q181), "",IF(AC181="W", W181, IF(AC181="L",-N181, "")))</f>
        <v/>
      </c>
      <c r="AF181" s="116" t="n">
        <f>IFERROR((IF(ISERR('Performance vs Market'!$V181), "",IF(AD181="W", X181, IF(AD181="L",-N181, "")))), "")</f>
        <v>0</v>
      </c>
      <c r="AG181" s="113" t="str">
        <f>IF('Prediction Log'!$X200="Y", "W", IF('Prediction Log'!$X200="N", "L", ""))</f>
        <v>L</v>
      </c>
      <c r="AH181" s="115" t="str">
        <f>IF(ISBLANK('Performance vs Market'!$S181), "",IF(AG181="W", Z181, IF(AG181="L",-O181, "")))</f>
        <v/>
      </c>
      <c r="AI181" s="117"/>
      <c r="AJ181" s="15" t="str">
        <f t="shared" si="6"/>
        <v/>
      </c>
      <c r="AK181" s="118" t="n">
        <f>IF(ISERROR('Performance vs Market'!$AE181+'Performance vs Market'!$AH181+'Performance vs Market'!$AJ181), "", 'Performance vs Market'!$AE181+'Performance vs Market'!$AH181+'Performance vs Market'!$AJ181)</f>
        <v>0</v>
      </c>
      <c r="AL181" s="119" t="n">
        <f>IF(ISERROR('Performance vs Market'!$AF181+'Performance vs Market'!$AH181+'Performance vs Market'!$AJ181), "", 'Performance vs Market'!$AF181+'Performance vs Market'!$AH181+'Performance vs Market'!$AJ181)</f>
        <v>0</v>
      </c>
    </row>
    <row r="182" ht="14.25" customHeight="1">
      <c r="A182" s="92" t="n">
        <f>Games!A182</f>
        <v>11</v>
      </c>
      <c r="B182" s="92" t="str">
        <f>IF('Prediction Log'!B201=0, "",'Prediction Log'!B201)</f>
        <v>Iowa</v>
      </c>
      <c r="C182" s="92" t="str">
        <f>IF('Prediction Log'!C201=0, "",'Prediction Log'!C201)</f>
        <v>Rutgers</v>
      </c>
      <c r="D182" s="92" t="n">
        <f>IF('Prediction Log'!D201=0, "",'Prediction Log'!D201)</f>
        <v>-1.5</v>
      </c>
      <c r="E182" s="92" t="n">
        <f>IF('Prediction Log'!E201=0, "",'Prediction Log'!E201)</f>
        <v>-14.4</v>
      </c>
      <c r="F182" s="92" t="str">
        <f>IF('Prediction Log'!I201=0, "",'Prediction Log'!I201)</f>
        <v>Iowa</v>
      </c>
      <c r="G182" s="70" t="str">
        <f>IF(ISBLANK(Games!B182), "",'Prediction Log'!$J201)</f>
        <v>Iowa</v>
      </c>
      <c r="H182" s="93" t="n">
        <f>'Prediction Log'!$K201</f>
        <v>0.930576</v>
      </c>
      <c r="I182" s="92" t="str">
        <f>IF(ISBLANK(Games!M182), "",IF(AND(Games!M182="",Games!N182=""),"",IF(ISTEXT(Games!N182), "Side",Games!M182)))</f>
        <v/>
      </c>
      <c r="J182" s="92" t="str">
        <f>IF(ISBLANK(Games!B182), "",IF(Games!K182="Y", Games!B182, Games!E182))</f>
        <v>Iowa</v>
      </c>
      <c r="K182" s="92" t="str">
        <f>Games!I182</f>
        <v>Iowa</v>
      </c>
      <c r="L182" s="92" t="n">
        <f>IF(ISBLANK(Games!G182), "",Games!G182)</f>
        <v>-1.5</v>
      </c>
      <c r="M182" s="92"/>
      <c r="N182" s="110" t="str">
        <f>IF(ISBLANK('Performance vs Market'!$Q182), "", 1)</f>
        <v/>
      </c>
      <c r="O182" s="110" t="str">
        <f>IF(ISBLANK('Performance vs Market'!$S182), "", 1)</f>
        <v/>
      </c>
      <c r="P182" s="95"/>
      <c r="Q182" s="95"/>
      <c r="R182" s="95"/>
      <c r="S182" s="95"/>
      <c r="T182" s="95"/>
      <c r="U182" s="111" t="str">
        <f>IF(ISBLANK('Performance vs Market'!$Q182), "",N182+IF(Q182&lt;0, (N182/(Q182/-100)), N182*(Q182/100)))</f>
        <v/>
      </c>
      <c r="V182" s="112" t="str">
        <f>IFERROR(IF(ISBLANK('Performance vs Market'!$R182), "",N182+IF(R182&lt;0, (N182/(R182/-100)), N182*(R182/100))),"")</f>
        <v/>
      </c>
      <c r="W182" s="111" t="n">
        <f t="shared" si="1"/>
        <v>0</v>
      </c>
      <c r="X182" s="112" t="n">
        <f t="shared" si="2"/>
        <v>0</v>
      </c>
      <c r="Y182" s="111" t="str">
        <f>IF(ISBLANK('Performance vs Market'!$S182), "",O182+IF(S182&lt;0, (O182/(S182/-100)), O182*(S182/100)))</f>
        <v/>
      </c>
      <c r="Z182" s="111" t="n">
        <f t="shared" si="3"/>
        <v>0</v>
      </c>
      <c r="AA182" s="96" t="n">
        <f t="shared" si="4"/>
        <v>0</v>
      </c>
      <c r="AB182" s="96" t="n">
        <f t="shared" si="5"/>
        <v>0</v>
      </c>
      <c r="AC182" s="113" t="str">
        <f>IF('Prediction Log'!$W201="Y", "W", IF('Prediction Log'!$W201="N","L",""))</f>
        <v>W</v>
      </c>
      <c r="AD182" s="114" t="str">
        <f>IF('Prediction Log'!$Y201="Y", "W", IF('Prediction Log'!$Y201="N","L",""))</f>
        <v>W</v>
      </c>
      <c r="AE182" s="115" t="str">
        <f>IF(ISBLANK('Performance vs Market'!$Q182), "",IF(AC182="W", W182, IF(AC182="L",-N182, "")))</f>
        <v/>
      </c>
      <c r="AF182" s="116" t="n">
        <f>IFERROR((IF(ISERR('Performance vs Market'!$V182), "",IF(AD182="W", X182, IF(AD182="L",-N182, "")))), "")</f>
        <v>0</v>
      </c>
      <c r="AG182" s="113" t="str">
        <f>IF('Prediction Log'!$X201="Y", "W", IF('Prediction Log'!$X201="N", "L", ""))</f>
        <v>W</v>
      </c>
      <c r="AH182" s="115" t="str">
        <f>IF(ISBLANK('Performance vs Market'!$S182), "",IF(AG182="W", Z182, IF(AG182="L",-O182, "")))</f>
        <v/>
      </c>
      <c r="AI182" s="117"/>
      <c r="AJ182" s="15" t="str">
        <f t="shared" si="6"/>
        <v/>
      </c>
      <c r="AK182" s="118" t="n">
        <f>IF(ISERROR('Performance vs Market'!$AE182+'Performance vs Market'!$AH182+'Performance vs Market'!$AJ182), "", 'Performance vs Market'!$AE182+'Performance vs Market'!$AH182+'Performance vs Market'!$AJ182)</f>
        <v>0</v>
      </c>
      <c r="AL182" s="119" t="n">
        <f>IF(ISERROR('Performance vs Market'!$AF182+'Performance vs Market'!$AH182+'Performance vs Market'!$AJ182), "", 'Performance vs Market'!$AF182+'Performance vs Market'!$AH182+'Performance vs Market'!$AJ182)</f>
        <v>0</v>
      </c>
    </row>
    <row r="183" ht="14.25" customHeight="1">
      <c r="A183" s="92" t="n">
        <f>Games!A183</f>
        <v>11</v>
      </c>
      <c r="B183" s="92" t="str">
        <f>IF('Prediction Log'!B202=0, "",'Prediction Log'!B202)</f>
        <v>Wake Forest</v>
      </c>
      <c r="C183" s="92" t="str">
        <f>IF('Prediction Log'!C202=0, "",'Prediction Log'!C202)</f>
        <v>NC State</v>
      </c>
      <c r="D183" s="92" t="n">
        <f>IF('Prediction Log'!D202=0, "",'Prediction Log'!D202)</f>
        <v>2.5</v>
      </c>
      <c r="E183" s="92" t="n">
        <f>IF('Prediction Log'!E202=0, "",'Prediction Log'!E202)</f>
        <v>1.7</v>
      </c>
      <c r="F183" s="92" t="str">
        <f>IF('Prediction Log'!I202=0, "",'Prediction Log'!I202)</f>
        <v>NC State</v>
      </c>
      <c r="G183" s="70" t="str">
        <f>IF(ISBLANK(Games!B183), "",'Prediction Log'!$J202)</f>
        <v>NC State</v>
      </c>
      <c r="H183" s="93" t="n">
        <f>'Prediction Log'!$K202</f>
        <v>0.631833</v>
      </c>
      <c r="I183" s="92" t="str">
        <f>IF(ISBLANK(Games!M183), "",IF(AND(Games!M183="",Games!N183=""),"",IF(ISTEXT(Games!N183), "Side",Games!M183)))</f>
        <v/>
      </c>
      <c r="J183" s="92" t="str">
        <f>IF(ISBLANK(Games!B183), "",IF(Games!K183="Y", Games!B183, Games!E183))</f>
        <v>Wake Forest</v>
      </c>
      <c r="K183" s="92" t="str">
        <f>Games!I183</f>
        <v>NC State</v>
      </c>
      <c r="L183" s="92" t="n">
        <f>IF(ISBLANK(Games!G183), "",Games!G183)</f>
        <v>2.5</v>
      </c>
      <c r="M183" s="92"/>
      <c r="N183" s="110" t="str">
        <f>IF(ISBLANK('Performance vs Market'!$Q183), "", 1)</f>
        <v/>
      </c>
      <c r="O183" s="110" t="str">
        <f>IF(ISBLANK('Performance vs Market'!$S183), "", 1)</f>
        <v/>
      </c>
      <c r="P183" s="95"/>
      <c r="Q183" s="95"/>
      <c r="R183" s="95"/>
      <c r="S183" s="95"/>
      <c r="T183" s="95"/>
      <c r="U183" s="111" t="str">
        <f>IF(ISBLANK('Performance vs Market'!$Q183), "",N183+IF(Q183&lt;0, (N183/(Q183/-100)), N183*(Q183/100)))</f>
        <v/>
      </c>
      <c r="V183" s="112" t="str">
        <f>IFERROR(IF(ISBLANK('Performance vs Market'!$R183), "",N183+IF(R183&lt;0, (N183/(R183/-100)), N183*(R183/100))),"")</f>
        <v/>
      </c>
      <c r="W183" s="111" t="n">
        <f t="shared" si="1"/>
        <v>0</v>
      </c>
      <c r="X183" s="112" t="n">
        <f t="shared" si="2"/>
        <v>0</v>
      </c>
      <c r="Y183" s="111" t="str">
        <f>IF(ISBLANK('Performance vs Market'!$S183), "",O183+IF(S183&lt;0, (O183/(S183/-100)), O183*(S183/100)))</f>
        <v/>
      </c>
      <c r="Z183" s="111" t="n">
        <f t="shared" si="3"/>
        <v>0</v>
      </c>
      <c r="AA183" s="96" t="n">
        <f t="shared" si="4"/>
        <v>0</v>
      </c>
      <c r="AB183" s="96" t="n">
        <f t="shared" si="5"/>
        <v>0</v>
      </c>
      <c r="AC183" s="113" t="str">
        <f>IF('Prediction Log'!$W202="Y", "W", IF('Prediction Log'!$W202="N","L",""))</f>
        <v>W</v>
      </c>
      <c r="AD183" s="114" t="str">
        <f>IF('Prediction Log'!$Y202="Y", "W", IF('Prediction Log'!$Y202="N","L",""))</f>
        <v>W</v>
      </c>
      <c r="AE183" s="115" t="str">
        <f>IF(ISBLANK('Performance vs Market'!$Q183), "",IF(AC183="W", W183, IF(AC183="L",-N183, "")))</f>
        <v/>
      </c>
      <c r="AF183" s="116" t="n">
        <f>IFERROR((IF(ISERR('Performance vs Market'!$V183), "",IF(AD183="W", X183, IF(AD183="L",-N183, "")))), "")</f>
        <v>0</v>
      </c>
      <c r="AG183" s="113" t="str">
        <f>IF('Prediction Log'!$X202="Y", "W", IF('Prediction Log'!$X202="N", "L", ""))</f>
        <v>L</v>
      </c>
      <c r="AH183" s="115" t="str">
        <f>IF(ISBLANK('Performance vs Market'!$S183), "",IF(AG183="W", Z183, IF(AG183="L",-O183, "")))</f>
        <v/>
      </c>
      <c r="AI183" s="117"/>
      <c r="AJ183" s="15" t="str">
        <f t="shared" si="6"/>
        <v/>
      </c>
      <c r="AK183" s="118" t="n">
        <f>IF(ISERROR('Performance vs Market'!$AE183+'Performance vs Market'!$AH183+'Performance vs Market'!$AJ183), "", 'Performance vs Market'!$AE183+'Performance vs Market'!$AH183+'Performance vs Market'!$AJ183)</f>
        <v>0</v>
      </c>
      <c r="AL183" s="119" t="n">
        <f>IF(ISERROR('Performance vs Market'!$AF183+'Performance vs Market'!$AH183+'Performance vs Market'!$AJ183), "", 'Performance vs Market'!$AF183+'Performance vs Market'!$AH183+'Performance vs Market'!$AJ183)</f>
        <v>0</v>
      </c>
    </row>
    <row r="184" ht="14.25" customHeight="1">
      <c r="A184" s="92" t="n">
        <f>Games!A184</f>
        <v>11</v>
      </c>
      <c r="B184" s="92" t="str">
        <f>IF('Prediction Log'!B203=0, "",'Prediction Log'!B203)</f>
        <v>Middle Tennessee</v>
      </c>
      <c r="C184" s="92" t="str">
        <f>IF('Prediction Log'!C203=0, "",'Prediction Log'!C203)</f>
        <v>Florida International</v>
      </c>
      <c r="D184" s="92" t="n">
        <f>IF('Prediction Log'!D203=0, "",'Prediction Log'!D203)</f>
        <v>-10.5</v>
      </c>
      <c r="E184" s="92" t="n">
        <f>IF('Prediction Log'!E203=0, "",'Prediction Log'!E203)</f>
        <v>-13.9</v>
      </c>
      <c r="F184" s="92" t="str">
        <f>IF('Prediction Log'!I203=0, "",'Prediction Log'!I203)</f>
        <v>Middle Tennessee</v>
      </c>
      <c r="G184" s="70" t="str">
        <f>IF(ISBLANK(Games!B184), "",'Prediction Log'!$J203)</f>
        <v>Middle Tennessee</v>
      </c>
      <c r="H184" s="93" t="n">
        <f>'Prediction Log'!$K203</f>
        <v>0.898134</v>
      </c>
      <c r="I184" s="92" t="str">
        <f>IF(ISBLANK(Games!M184), "",IF(AND(Games!M184="",Games!N184=""),"",IF(ISTEXT(Games!N184), "Side",Games!M184)))</f>
        <v/>
      </c>
      <c r="J184" s="92" t="str">
        <f>IF(ISBLANK(Games!B184), "",IF(Games!K184="Y", Games!B184, Games!E184))</f>
        <v>Middle Tennessee</v>
      </c>
      <c r="K184" s="92" t="str">
        <f>Games!I184</f>
        <v>Middle Tennessee</v>
      </c>
      <c r="L184" s="92" t="n">
        <f>IF(ISBLANK(Games!G184), "",Games!G184)</f>
        <v>-10.5</v>
      </c>
      <c r="M184" s="92"/>
      <c r="N184" s="110" t="str">
        <f>IF(ISBLANK('Performance vs Market'!$Q184), "", 1)</f>
        <v/>
      </c>
      <c r="O184" s="110" t="str">
        <f>IF(ISBLANK('Performance vs Market'!$S184), "", 1)</f>
        <v/>
      </c>
      <c r="P184" s="95"/>
      <c r="Q184" s="95"/>
      <c r="R184" s="95"/>
      <c r="S184" s="95"/>
      <c r="T184" s="95"/>
      <c r="U184" s="111" t="str">
        <f>IF(ISBLANK('Performance vs Market'!$Q184), "",N184+IF(Q184&lt;0, (N184/(Q184/-100)), N184*(Q184/100)))</f>
        <v/>
      </c>
      <c r="V184" s="112" t="str">
        <f>IFERROR(IF(ISBLANK('Performance vs Market'!$R184), "",N184+IF(R184&lt;0, (N184/(R184/-100)), N184*(R184/100))),"")</f>
        <v/>
      </c>
      <c r="W184" s="111" t="n">
        <f t="shared" si="1"/>
        <v>0</v>
      </c>
      <c r="X184" s="112" t="n">
        <f t="shared" si="2"/>
        <v>0</v>
      </c>
      <c r="Y184" s="111" t="str">
        <f>IF(ISBLANK('Performance vs Market'!$S184), "",O184+IF(S184&lt;0, (O184/(S184/-100)), O184*(S184/100)))</f>
        <v/>
      </c>
      <c r="Z184" s="111" t="n">
        <f t="shared" si="3"/>
        <v>0</v>
      </c>
      <c r="AA184" s="96" t="n">
        <f t="shared" si="4"/>
        <v>0</v>
      </c>
      <c r="AB184" s="96" t="n">
        <f t="shared" si="5"/>
        <v>0</v>
      </c>
      <c r="AC184" s="113" t="str">
        <f>IF('Prediction Log'!$W203="Y", "W", IF('Prediction Log'!$W203="N","L",""))</f>
        <v>W</v>
      </c>
      <c r="AD184" s="114" t="str">
        <f>IF('Prediction Log'!$Y203="Y", "W", IF('Prediction Log'!$Y203="N","L",""))</f>
        <v>W</v>
      </c>
      <c r="AE184" s="115" t="str">
        <f>IF(ISBLANK('Performance vs Market'!$Q184), "",IF(AC184="W", W184, IF(AC184="L",-N184, "")))</f>
        <v/>
      </c>
      <c r="AF184" s="116" t="n">
        <f>IFERROR((IF(ISERR('Performance vs Market'!$V184), "",IF(AD184="W", X184, IF(AD184="L",-N184, "")))), "")</f>
        <v>0</v>
      </c>
      <c r="AG184" s="113" t="str">
        <f>IF('Prediction Log'!$X203="Y", "W", IF('Prediction Log'!$X203="N", "L", ""))</f>
        <v>W</v>
      </c>
      <c r="AH184" s="115" t="str">
        <f>IF(ISBLANK('Performance vs Market'!$S184), "",IF(AG184="W", Z184, IF(AG184="L",-O184, "")))</f>
        <v/>
      </c>
      <c r="AI184" s="117"/>
      <c r="AJ184" s="15" t="str">
        <f t="shared" si="6"/>
        <v/>
      </c>
      <c r="AK184" s="118" t="n">
        <f>IF(ISERROR('Performance vs Market'!$AE184+'Performance vs Market'!$AH184+'Performance vs Market'!$AJ184), "", 'Performance vs Market'!$AE184+'Performance vs Market'!$AH184+'Performance vs Market'!$AJ184)</f>
        <v>0</v>
      </c>
      <c r="AL184" s="119" t="n">
        <f>IF(ISERROR('Performance vs Market'!$AF184+'Performance vs Market'!$AH184+'Performance vs Market'!$AJ184), "", 'Performance vs Market'!$AF184+'Performance vs Market'!$AH184+'Performance vs Market'!$AJ184)</f>
        <v>0</v>
      </c>
    </row>
    <row r="185" ht="14.25" customHeight="1">
      <c r="A185" s="92" t="n">
        <f>Games!A185</f>
        <v>11</v>
      </c>
      <c r="B185" s="92" t="str">
        <f>IF('Prediction Log'!B204=0, "",'Prediction Log'!B204)</f>
        <v>Coastal Carolina</v>
      </c>
      <c r="C185" s="92" t="str">
        <f>IF('Prediction Log'!C204=0, "",'Prediction Log'!C204)</f>
        <v>Texas State</v>
      </c>
      <c r="D185" s="92" t="n">
        <f>IF('Prediction Log'!D204=0, "",'Prediction Log'!D204)</f>
        <v>2.5</v>
      </c>
      <c r="E185" s="92" t="n">
        <f>IF('Prediction Log'!E204=0, "",'Prediction Log'!E204)</f>
        <v>-12.9</v>
      </c>
      <c r="F185" s="92" t="str">
        <f>IF('Prediction Log'!I204=0, "",'Prediction Log'!I204)</f>
        <v>Coastal Carolina</v>
      </c>
      <c r="G185" s="70" t="str">
        <f>IF(ISBLANK(Games!B185), "",'Prediction Log'!$J204)</f>
        <v>Coastal Carolina</v>
      </c>
      <c r="H185" s="93" t="n">
        <f>'Prediction Log'!$K204</f>
        <v>0.87519</v>
      </c>
      <c r="I185" s="92" t="str">
        <f>IF(ISBLANK(Games!M185), "",IF(AND(Games!M185="",Games!N185=""),"",IF(ISTEXT(Games!N185), "Side",Games!M185)))</f>
        <v>Spread</v>
      </c>
      <c r="J185" s="92" t="str">
        <f>IF(ISBLANK(Games!B185), "",IF(Games!K185="Y", Games!B185, Games!E185))</f>
        <v>Coastal Carolina</v>
      </c>
      <c r="K185" s="92" t="str">
        <f>Games!I185</f>
        <v>Coastal Carolina</v>
      </c>
      <c r="L185" s="92" t="n">
        <f>IF(ISBLANK(Games!G185), "",Games!G185)</f>
        <v>2.5</v>
      </c>
      <c r="M185" s="92"/>
      <c r="N185" s="110" t="str">
        <f>IF(ISBLANK('Performance vs Market'!$Q185), "", 1)</f>
        <v/>
      </c>
      <c r="O185" s="110" t="str">
        <f>IF(ISBLANK('Performance vs Market'!$S185), "", 1)</f>
        <v/>
      </c>
      <c r="P185" s="95"/>
      <c r="Q185" s="95"/>
      <c r="R185" s="95"/>
      <c r="S185" s="95"/>
      <c r="T185" s="95"/>
      <c r="U185" s="111" t="str">
        <f>IF(ISBLANK('Performance vs Market'!$Q185), "",N185+IF(Q185&lt;0, (N185/(Q185/-100)), N185*(Q185/100)))</f>
        <v/>
      </c>
      <c r="V185" s="112" t="str">
        <f>IFERROR(IF(ISBLANK('Performance vs Market'!$R185), "",N185+IF(R185&lt;0, (N185/(R185/-100)), N185*(R185/100))),"")</f>
        <v/>
      </c>
      <c r="W185" s="111" t="n">
        <f t="shared" si="1"/>
        <v>0</v>
      </c>
      <c r="X185" s="112" t="n">
        <f t="shared" si="2"/>
        <v>0</v>
      </c>
      <c r="Y185" s="111" t="str">
        <f>IF(ISBLANK('Performance vs Market'!$S185), "",O185+IF(S185&lt;0, (O185/(S185/-100)), O185*(S185/100)))</f>
        <v/>
      </c>
      <c r="Z185" s="111" t="n">
        <f t="shared" si="3"/>
        <v>0</v>
      </c>
      <c r="AA185" s="96" t="n">
        <f t="shared" si="4"/>
        <v>0</v>
      </c>
      <c r="AB185" s="96" t="n">
        <f t="shared" si="5"/>
        <v>0</v>
      </c>
      <c r="AC185" s="113" t="str">
        <f>IF('Prediction Log'!$W204="Y", "W", IF('Prediction Log'!$W204="N","L",""))</f>
        <v>W</v>
      </c>
      <c r="AD185" s="114" t="str">
        <f>IF('Prediction Log'!$Y204="Y", "W", IF('Prediction Log'!$Y204="N","L",""))</f>
        <v>W</v>
      </c>
      <c r="AE185" s="115" t="str">
        <f>IF(ISBLANK('Performance vs Market'!$Q185), "",IF(AC185="W", W185, IF(AC185="L",-N185, "")))</f>
        <v/>
      </c>
      <c r="AF185" s="116" t="n">
        <f>IFERROR((IF(ISERR('Performance vs Market'!$V185), "",IF(AD185="W", X185, IF(AD185="L",-N185, "")))), "")</f>
        <v>0</v>
      </c>
      <c r="AG185" s="113" t="str">
        <f>IF('Prediction Log'!$X204="Y", "W", IF('Prediction Log'!$X204="N", "L", ""))</f>
        <v>W</v>
      </c>
      <c r="AH185" s="115" t="str">
        <f>IF(ISBLANK('Performance vs Market'!$S185), "",IF(AG185="W", Z185, IF(AG185="L",-O185, "")))</f>
        <v/>
      </c>
      <c r="AI185" s="117"/>
      <c r="AJ185" s="15" t="str">
        <f t="shared" si="6"/>
        <v/>
      </c>
      <c r="AK185" s="118" t="n">
        <f>IF(ISERROR('Performance vs Market'!$AE185+'Performance vs Market'!$AH185+'Performance vs Market'!$AJ185), "", 'Performance vs Market'!$AE185+'Performance vs Market'!$AH185+'Performance vs Market'!$AJ185)</f>
        <v>0</v>
      </c>
      <c r="AL185" s="119" t="n">
        <f>IF(ISERROR('Performance vs Market'!$AF185+'Performance vs Market'!$AH185+'Performance vs Market'!$AJ185), "", 'Performance vs Market'!$AF185+'Performance vs Market'!$AH185+'Performance vs Market'!$AJ185)</f>
        <v>0</v>
      </c>
    </row>
    <row r="186" ht="14.25" customHeight="1">
      <c r="A186" s="92" t="n">
        <f>Games!A186</f>
        <v>11</v>
      </c>
      <c r="B186" s="92" t="str">
        <f>IF('Prediction Log'!B205=0, "",'Prediction Log'!B205)</f>
        <v>Navy</v>
      </c>
      <c r="C186" s="92" t="str">
        <f>IF('Prediction Log'!C205=0, "",'Prediction Log'!C205)</f>
        <v>UAB</v>
      </c>
      <c r="D186" s="92" t="n">
        <f>IF('Prediction Log'!D205=0, "",'Prediction Log'!D205)</f>
        <v>2.5</v>
      </c>
      <c r="E186" s="92" t="n">
        <f>IF('Prediction Log'!E205=0, "",'Prediction Log'!E205)</f>
        <v>0.7</v>
      </c>
      <c r="F186" s="92" t="str">
        <f>IF('Prediction Log'!I205=0, "",'Prediction Log'!I205)</f>
        <v>UAB</v>
      </c>
      <c r="G186" s="70" t="str">
        <f>IF(ISBLANK(Games!B186), "",'Prediction Log'!$J205)</f>
        <v>Navy</v>
      </c>
      <c r="H186" s="93" t="n">
        <f>'Prediction Log'!$K205</f>
        <v>0.546264</v>
      </c>
      <c r="I186" s="92" t="str">
        <f>IF(ISBLANK(Games!M186), "",IF(AND(Games!M186="",Games!N186=""),"",IF(ISTEXT(Games!N186), "Side",Games!M186)))</f>
        <v/>
      </c>
      <c r="J186" s="92" t="str">
        <f>IF(ISBLANK(Games!B186), "",IF(Games!K186="Y", Games!B186, Games!E186))</f>
        <v>Navy</v>
      </c>
      <c r="K186" s="92" t="str">
        <f>Games!I186</f>
        <v>UAB</v>
      </c>
      <c r="L186" s="92" t="n">
        <f>IF(ISBLANK(Games!G186), "",Games!G186)</f>
        <v>2.5</v>
      </c>
      <c r="M186" s="92"/>
      <c r="N186" s="110" t="str">
        <f>IF(ISBLANK('Performance vs Market'!$Q186), "", 1)</f>
        <v/>
      </c>
      <c r="O186" s="110" t="str">
        <f>IF(ISBLANK('Performance vs Market'!$S186), "", 1)</f>
        <v/>
      </c>
      <c r="P186" s="95"/>
      <c r="Q186" s="95"/>
      <c r="R186" s="95"/>
      <c r="S186" s="95"/>
      <c r="T186" s="95"/>
      <c r="U186" s="111" t="str">
        <f>IF(ISBLANK('Performance vs Market'!$Q186), "",N186+IF(Q186&lt;0, (N186/(Q186/-100)), N186*(Q186/100)))</f>
        <v/>
      </c>
      <c r="V186" s="112" t="str">
        <f>IFERROR(IF(ISBLANK('Performance vs Market'!$R186), "",N186+IF(R186&lt;0, (N186/(R186/-100)), N186*(R186/100))),"")</f>
        <v/>
      </c>
      <c r="W186" s="111" t="n">
        <f t="shared" si="1"/>
        <v>0</v>
      </c>
      <c r="X186" s="112" t="n">
        <f t="shared" si="2"/>
        <v>0</v>
      </c>
      <c r="Y186" s="111" t="str">
        <f>IF(ISBLANK('Performance vs Market'!$S186), "",O186+IF(S186&lt;0, (O186/(S186/-100)), O186*(S186/100)))</f>
        <v/>
      </c>
      <c r="Z186" s="111" t="n">
        <f t="shared" si="3"/>
        <v>0</v>
      </c>
      <c r="AA186" s="96" t="n">
        <f t="shared" si="4"/>
        <v>0</v>
      </c>
      <c r="AB186" s="96" t="n">
        <f t="shared" si="5"/>
        <v>0</v>
      </c>
      <c r="AC186" s="113" t="str">
        <f>IF('Prediction Log'!$W205="Y", "W", IF('Prediction Log'!$W205="N","L",""))</f>
        <v>L</v>
      </c>
      <c r="AD186" s="114" t="str">
        <f>IF('Prediction Log'!$Y205="Y", "W", IF('Prediction Log'!$Y205="N","L",""))</f>
        <v>W</v>
      </c>
      <c r="AE186" s="115" t="str">
        <f>IF(ISBLANK('Performance vs Market'!$Q186), "",IF(AC186="W", W186, IF(AC186="L",-N186, "")))</f>
        <v/>
      </c>
      <c r="AF186" s="116" t="n">
        <f>IFERROR((IF(ISERR('Performance vs Market'!$V186), "",IF(AD186="W", X186, IF(AD186="L",-N186, "")))), "")</f>
        <v>0</v>
      </c>
      <c r="AG186" s="113" t="str">
        <f>IF('Prediction Log'!$X205="Y", "W", IF('Prediction Log'!$X205="N", "L", ""))</f>
        <v>W</v>
      </c>
      <c r="AH186" s="115" t="str">
        <f>IF(ISBLANK('Performance vs Market'!$S186), "",IF(AG186="W", Z186, IF(AG186="L",-O186, "")))</f>
        <v/>
      </c>
      <c r="AI186" s="117"/>
      <c r="AJ186" s="15" t="str">
        <f t="shared" si="6"/>
        <v/>
      </c>
      <c r="AK186" s="118" t="n">
        <f>IF(ISERROR('Performance vs Market'!$AE186+'Performance vs Market'!$AH186+'Performance vs Market'!$AJ186), "", 'Performance vs Market'!$AE186+'Performance vs Market'!$AH186+'Performance vs Market'!$AJ186)</f>
        <v>0</v>
      </c>
      <c r="AL186" s="119" t="n">
        <f>IF(ISERROR('Performance vs Market'!$AF186+'Performance vs Market'!$AH186+'Performance vs Market'!$AJ186), "", 'Performance vs Market'!$AF186+'Performance vs Market'!$AH186+'Performance vs Market'!$AJ186)</f>
        <v>0</v>
      </c>
    </row>
    <row r="187" ht="14.25" customHeight="1">
      <c r="A187" s="92" t="n">
        <f>Games!A187</f>
        <v>11</v>
      </c>
      <c r="B187" s="92" t="str">
        <f>IF('Prediction Log'!B206=0, "",'Prediction Log'!B206)</f>
        <v>California</v>
      </c>
      <c r="C187" s="92" t="str">
        <f>IF('Prediction Log'!C206=0, "",'Prediction Log'!C206)</f>
        <v>Washington State</v>
      </c>
      <c r="D187" s="92" t="n">
        <f>IF('Prediction Log'!D206=0, "",'Prediction Log'!D206)</f>
        <v>-1.5</v>
      </c>
      <c r="E187" s="92" t="n">
        <f>IF('Prediction Log'!E206=0, "",'Prediction Log'!E206)</f>
        <v>-0.8</v>
      </c>
      <c r="F187" s="92" t="str">
        <f>IF('Prediction Log'!I206=0, "",'Prediction Log'!I206)</f>
        <v>California</v>
      </c>
      <c r="G187" s="70" t="str">
        <f>IF(ISBLANK(Games!B187), "",'Prediction Log'!$J206)</f>
        <v>California</v>
      </c>
      <c r="H187" s="93" t="n">
        <f>'Prediction Log'!$K206</f>
        <v>0.526468</v>
      </c>
      <c r="I187" s="92" t="str">
        <f>IF(ISBLANK(Games!M187), "",IF(AND(Games!M187="",Games!N187=""),"",IF(ISTEXT(Games!N187), "Side",Games!M187)))</f>
        <v/>
      </c>
      <c r="J187" s="92" t="str">
        <f>IF(ISBLANK(Games!B187), "",IF(Games!K187="Y", Games!B187, Games!E187))</f>
        <v>Washington State</v>
      </c>
      <c r="K187" s="92" t="str">
        <f>Games!I187</f>
        <v>California</v>
      </c>
      <c r="L187" s="92" t="n">
        <f>IF(ISBLANK(Games!G187), "",Games!G187)</f>
        <v>-1.5</v>
      </c>
      <c r="M187" s="92"/>
      <c r="N187" s="110" t="str">
        <f>IF(ISBLANK('Performance vs Market'!$Q187), "", 1)</f>
        <v/>
      </c>
      <c r="O187" s="110" t="str">
        <f>IF(ISBLANK('Performance vs Market'!$S187), "", 1)</f>
        <v/>
      </c>
      <c r="P187" s="95"/>
      <c r="Q187" s="95"/>
      <c r="R187" s="95"/>
      <c r="S187" s="95"/>
      <c r="T187" s="95"/>
      <c r="U187" s="111" t="str">
        <f>IF(ISBLANK('Performance vs Market'!$Q187), "",N187+IF(Q187&lt;0, (N187/(Q187/-100)), N187*(Q187/100)))</f>
        <v/>
      </c>
      <c r="V187" s="112" t="str">
        <f>IFERROR(IF(ISBLANK('Performance vs Market'!$R187), "",N187+IF(R187&lt;0, (N187/(R187/-100)), N187*(R187/100))),"")</f>
        <v/>
      </c>
      <c r="W187" s="111" t="n">
        <f t="shared" si="1"/>
        <v>0</v>
      </c>
      <c r="X187" s="112" t="n">
        <f t="shared" si="2"/>
        <v>0</v>
      </c>
      <c r="Y187" s="111" t="str">
        <f>IF(ISBLANK('Performance vs Market'!$S187), "",O187+IF(S187&lt;0, (O187/(S187/-100)), O187*(S187/100)))</f>
        <v/>
      </c>
      <c r="Z187" s="111" t="n">
        <f t="shared" si="3"/>
        <v>0</v>
      </c>
      <c r="AA187" s="96" t="n">
        <f t="shared" si="4"/>
        <v>0</v>
      </c>
      <c r="AB187" s="96" t="n">
        <f t="shared" si="5"/>
        <v>0</v>
      </c>
      <c r="AC187" s="113" t="str">
        <f>IF('Prediction Log'!$W206="Y", "W", IF('Prediction Log'!$W206="N","L",""))</f>
        <v>W</v>
      </c>
      <c r="AD187" s="114" t="str">
        <f>IF('Prediction Log'!$Y206="Y", "W", IF('Prediction Log'!$Y206="N","L",""))</f>
        <v>W</v>
      </c>
      <c r="AE187" s="115" t="str">
        <f>IF(ISBLANK('Performance vs Market'!$Q187), "",IF(AC187="W", W187, IF(AC187="L",-N187, "")))</f>
        <v/>
      </c>
      <c r="AF187" s="116" t="n">
        <f>IFERROR((IF(ISERR('Performance vs Market'!$V187), "",IF(AD187="W", X187, IF(AD187="L",-N187, "")))), "")</f>
        <v>0</v>
      </c>
      <c r="AG187" s="113" t="str">
        <f>IF('Prediction Log'!$X206="Y", "W", IF('Prediction Log'!$X206="N", "L", ""))</f>
        <v>L</v>
      </c>
      <c r="AH187" s="115" t="str">
        <f>IF(ISBLANK('Performance vs Market'!$S187), "",IF(AG187="W", Z187, IF(AG187="L",-O187, "")))</f>
        <v/>
      </c>
      <c r="AI187" s="117"/>
      <c r="AJ187" s="15" t="str">
        <f t="shared" si="6"/>
        <v/>
      </c>
      <c r="AK187" s="118" t="n">
        <f>IF(ISERROR('Performance vs Market'!$AE187+'Performance vs Market'!$AH187+'Performance vs Market'!$AJ187), "", 'Performance vs Market'!$AE187+'Performance vs Market'!$AH187+'Performance vs Market'!$AJ187)</f>
        <v>0</v>
      </c>
      <c r="AL187" s="119" t="n">
        <f>IF(ISERROR('Performance vs Market'!$AF187+'Performance vs Market'!$AH187+'Performance vs Market'!$AJ187), "", 'Performance vs Market'!$AF187+'Performance vs Market'!$AH187+'Performance vs Market'!$AJ187)</f>
        <v>0</v>
      </c>
    </row>
    <row r="188" ht="14.25" customHeight="1">
      <c r="A188" s="92" t="n">
        <f>Games!A188</f>
        <v>11</v>
      </c>
      <c r="B188" s="92" t="str">
        <f>IF('Prediction Log'!B207=0, "",'Prediction Log'!B207)</f>
        <v>Arkansas</v>
      </c>
      <c r="C188" s="92" t="str">
        <f>IF('Prediction Log'!C207=0, "",'Prediction Log'!C207)</f>
        <v>Auburn</v>
      </c>
      <c r="D188" s="92" t="n">
        <f>IF('Prediction Log'!D207=0, "",'Prediction Log'!D207)</f>
        <v>-2.5</v>
      </c>
      <c r="E188" s="92" t="n">
        <f>IF('Prediction Log'!E207=0, "",'Prediction Log'!E207)</f>
        <v>1.5</v>
      </c>
      <c r="F188" s="92" t="str">
        <f>IF('Prediction Log'!I207=0, "",'Prediction Log'!I207)</f>
        <v>Auburn</v>
      </c>
      <c r="G188" s="70" t="str">
        <f>IF(ISBLANK(Games!B188), "",'Prediction Log'!$J207)</f>
        <v>Auburn</v>
      </c>
      <c r="H188" s="93" t="n">
        <f>'Prediction Log'!$K207</f>
        <v>0.646462</v>
      </c>
      <c r="I188" s="92" t="str">
        <f>IF(ISBLANK(Games!M188), "",IF(AND(Games!M188="",Games!N188=""),"",IF(ISTEXT(Games!N188), "Side",Games!M188)))</f>
        <v>Side</v>
      </c>
      <c r="J188" s="92" t="str">
        <f>IF(ISBLANK(Games!B188), "",IF(Games!K188="Y", Games!B188, Games!E188))</f>
        <v>Auburn</v>
      </c>
      <c r="K188" s="92" t="str">
        <f>Games!I188</f>
        <v>Auburn</v>
      </c>
      <c r="L188" s="92" t="n">
        <f>IF(ISBLANK(Games!G188), "",Games!G188)</f>
        <v>-2.5</v>
      </c>
      <c r="M188" s="92"/>
      <c r="N188" s="110" t="str">
        <f>IF(ISBLANK('Performance vs Market'!$Q188), "", 1)</f>
        <v/>
      </c>
      <c r="O188" s="110" t="str">
        <f>IF(ISBLANK('Performance vs Market'!$S188), "", 1)</f>
        <v/>
      </c>
      <c r="P188" s="95"/>
      <c r="Q188" s="95"/>
      <c r="R188" s="95"/>
      <c r="S188" s="95"/>
      <c r="T188" s="95"/>
      <c r="U188" s="111" t="str">
        <f>IF(ISBLANK('Performance vs Market'!$Q188), "",N188+IF(Q188&lt;0, (N188/(Q188/-100)), N188*(Q188/100)))</f>
        <v/>
      </c>
      <c r="V188" s="112" t="str">
        <f>IFERROR(IF(ISBLANK('Performance vs Market'!$R188), "",N188+IF(R188&lt;0, (N188/(R188/-100)), N188*(R188/100))),"")</f>
        <v/>
      </c>
      <c r="W188" s="111" t="n">
        <f t="shared" si="1"/>
        <v>0</v>
      </c>
      <c r="X188" s="112" t="n">
        <f t="shared" si="2"/>
        <v>0</v>
      </c>
      <c r="Y188" s="111" t="str">
        <f>IF(ISBLANK('Performance vs Market'!$S188), "",O188+IF(S188&lt;0, (O188/(S188/-100)), O188*(S188/100)))</f>
        <v/>
      </c>
      <c r="Z188" s="111" t="n">
        <f t="shared" si="3"/>
        <v>0</v>
      </c>
      <c r="AA188" s="96" t="n">
        <f t="shared" si="4"/>
        <v>0</v>
      </c>
      <c r="AB188" s="96" t="n">
        <f t="shared" si="5"/>
        <v>0</v>
      </c>
      <c r="AC188" s="113" t="str">
        <f>IF('Prediction Log'!$W207="Y", "W", IF('Prediction Log'!$W207="N","L",""))</f>
        <v>W</v>
      </c>
      <c r="AD188" s="114" t="str">
        <f>IF('Prediction Log'!$Y207="Y", "W", IF('Prediction Log'!$Y207="N","L",""))</f>
        <v>W</v>
      </c>
      <c r="AE188" s="115" t="str">
        <f>IF(ISBLANK('Performance vs Market'!$Q188), "",IF(AC188="W", W188, IF(AC188="L",-N188, "")))</f>
        <v/>
      </c>
      <c r="AF188" s="116" t="n">
        <f>IFERROR((IF(ISERR('Performance vs Market'!$V188), "",IF(AD188="W", X188, IF(AD188="L",-N188, "")))), "")</f>
        <v>0</v>
      </c>
      <c r="AG188" s="113" t="str">
        <f>IF('Prediction Log'!$X207="Y", "W", IF('Prediction Log'!$X207="N", "L", ""))</f>
        <v>W</v>
      </c>
      <c r="AH188" s="115" t="str">
        <f>IF(ISBLANK('Performance vs Market'!$S188), "",IF(AG188="W", Z188, IF(AG188="L",-O188, "")))</f>
        <v/>
      </c>
      <c r="AI188" s="117"/>
      <c r="AJ188" s="15" t="str">
        <f t="shared" si="6"/>
        <v/>
      </c>
      <c r="AK188" s="118" t="n">
        <f>IF(ISERROR('Performance vs Market'!$AE188+'Performance vs Market'!$AH188+'Performance vs Market'!$AJ188), "", 'Performance vs Market'!$AE188+'Performance vs Market'!$AH188+'Performance vs Market'!$AJ188)</f>
        <v>0</v>
      </c>
      <c r="AL188" s="119" t="n">
        <f>IF(ISERROR('Performance vs Market'!$AF188+'Performance vs Market'!$AH188+'Performance vs Market'!$AJ188), "", 'Performance vs Market'!$AF188+'Performance vs Market'!$AH188+'Performance vs Market'!$AJ188)</f>
        <v>0</v>
      </c>
    </row>
    <row r="189" ht="14.25" customHeight="1">
      <c r="A189" s="92" t="n">
        <f>Games!A189</f>
        <v>11</v>
      </c>
      <c r="B189" s="92" t="str">
        <f>IF('Prediction Log'!B208=0, "",'Prediction Log'!B208)</f>
        <v>Florida Atlantic</v>
      </c>
      <c r="C189" s="92" t="str">
        <f>IF('Prediction Log'!C208=0, "",'Prediction Log'!C208)</f>
        <v>East Carolina</v>
      </c>
      <c r="D189" s="92" t="n">
        <f>IF('Prediction Log'!D208=0, "",'Prediction Log'!D208)</f>
        <v>-7.5</v>
      </c>
      <c r="E189" s="92" t="n">
        <f>IF('Prediction Log'!E208=0, "",'Prediction Log'!E208)</f>
        <v>-6.2</v>
      </c>
      <c r="F189" s="92" t="str">
        <f>IF('Prediction Log'!I208=0, "",'Prediction Log'!I208)</f>
        <v>Florida Atlantic</v>
      </c>
      <c r="G189" s="70" t="str">
        <f>IF(ISBLANK(Games!B189), "",'Prediction Log'!$J208)</f>
        <v>Florida Atlantic</v>
      </c>
      <c r="H189" s="93" t="n">
        <f>'Prediction Log'!$K208</f>
        <v>0.881194</v>
      </c>
      <c r="I189" s="92" t="str">
        <f>IF(ISBLANK(Games!M189), "",IF(AND(Games!M189="",Games!N189=""),"",IF(ISTEXT(Games!N189), "Side",Games!M189)))</f>
        <v/>
      </c>
      <c r="J189" s="92" t="str">
        <f>IF(ISBLANK(Games!B189), "",IF(Games!K189="Y", Games!B189, Games!E189))</f>
        <v>East Carolina</v>
      </c>
      <c r="K189" s="92" t="str">
        <f>Games!I189</f>
        <v>Florida Atlantic</v>
      </c>
      <c r="L189" s="92" t="n">
        <f>IF(ISBLANK(Games!G189), "",Games!G189)</f>
        <v>-7.5</v>
      </c>
      <c r="M189" s="92"/>
      <c r="N189" s="110" t="str">
        <f>IF(ISBLANK('Performance vs Market'!$Q189), "", 1)</f>
        <v/>
      </c>
      <c r="O189" s="110" t="str">
        <f>IF(ISBLANK('Performance vs Market'!$S189), "", 1)</f>
        <v/>
      </c>
      <c r="P189" s="95"/>
      <c r="Q189" s="95"/>
      <c r="R189" s="95"/>
      <c r="S189" s="95"/>
      <c r="T189" s="95"/>
      <c r="U189" s="111" t="str">
        <f>IF(ISBLANK('Performance vs Market'!$Q189), "",N189+IF(Q189&lt;0, (N189/(Q189/-100)), N189*(Q189/100)))</f>
        <v/>
      </c>
      <c r="V189" s="112" t="str">
        <f>IFERROR(IF(ISBLANK('Performance vs Market'!$R189), "",N189+IF(R189&lt;0, (N189/(R189/-100)), N189*(R189/100))),"")</f>
        <v/>
      </c>
      <c r="W189" s="111" t="n">
        <f t="shared" si="1"/>
        <v>0</v>
      </c>
      <c r="X189" s="112" t="n">
        <f t="shared" si="2"/>
        <v>0</v>
      </c>
      <c r="Y189" s="111" t="str">
        <f>IF(ISBLANK('Performance vs Market'!$S189), "",O189+IF(S189&lt;0, (O189/(S189/-100)), O189*(S189/100)))</f>
        <v/>
      </c>
      <c r="Z189" s="111" t="n">
        <f t="shared" si="3"/>
        <v>0</v>
      </c>
      <c r="AA189" s="96" t="n">
        <f t="shared" si="4"/>
        <v>0</v>
      </c>
      <c r="AB189" s="96" t="n">
        <f t="shared" si="5"/>
        <v>0</v>
      </c>
      <c r="AC189" s="113" t="str">
        <f>IF('Prediction Log'!$W208="Y", "W", IF('Prediction Log'!$W208="N","L",""))</f>
        <v>L</v>
      </c>
      <c r="AD189" s="114" t="str">
        <f>IF('Prediction Log'!$Y208="Y", "W", IF('Prediction Log'!$Y208="N","L",""))</f>
        <v>L</v>
      </c>
      <c r="AE189" s="115" t="str">
        <f>IF(ISBLANK('Performance vs Market'!$Q189), "",IF(AC189="W", W189, IF(AC189="L",-N189, "")))</f>
        <v/>
      </c>
      <c r="AF189" s="116" t="n">
        <f>IFERROR((IF(ISERR('Performance vs Market'!$V189), "",IF(AD189="W", X189, IF(AD189="L",-N189, "")))), "")</f>
        <v>0</v>
      </c>
      <c r="AG189" s="113" t="str">
        <f>IF('Prediction Log'!$X208="Y", "W", IF('Prediction Log'!$X208="N", "L", ""))</f>
        <v>W</v>
      </c>
      <c r="AH189" s="115" t="str">
        <f>IF(ISBLANK('Performance vs Market'!$S189), "",IF(AG189="W", Z189, IF(AG189="L",-O189, "")))</f>
        <v/>
      </c>
      <c r="AI189" s="117"/>
      <c r="AJ189" s="15" t="str">
        <f t="shared" si="6"/>
        <v/>
      </c>
      <c r="AK189" s="118" t="n">
        <f>IF(ISERROR('Performance vs Market'!$AE189+'Performance vs Market'!$AH189+'Performance vs Market'!$AJ189), "", 'Performance vs Market'!$AE189+'Performance vs Market'!$AH189+'Performance vs Market'!$AJ189)</f>
        <v>0</v>
      </c>
      <c r="AL189" s="119" t="n">
        <f>IF(ISERROR('Performance vs Market'!$AF189+'Performance vs Market'!$AH189+'Performance vs Market'!$AJ189), "", 'Performance vs Market'!$AF189+'Performance vs Market'!$AH189+'Performance vs Market'!$AJ189)</f>
        <v>0</v>
      </c>
    </row>
    <row r="190" ht="14.25" customHeight="1">
      <c r="A190" s="92" t="n">
        <f>Games!A190</f>
        <v>11</v>
      </c>
      <c r="B190" s="92" t="str">
        <f>IF('Prediction Log'!B209=0, "",'Prediction Log'!B209)</f>
        <v>South Alabama</v>
      </c>
      <c r="C190" s="92" t="str">
        <f>IF('Prediction Log'!C209=0, "",'Prediction Log'!C209)</f>
        <v>Arkansas State</v>
      </c>
      <c r="D190" s="92" t="n">
        <f>IF('Prediction Log'!D209=0, "",'Prediction Log'!D209)</f>
        <v>-11.5</v>
      </c>
      <c r="E190" s="92" t="n">
        <f>IF('Prediction Log'!E209=0, "",'Prediction Log'!E209)</f>
        <v>-18.3</v>
      </c>
      <c r="F190" s="92" t="str">
        <f>IF('Prediction Log'!I209=0, "",'Prediction Log'!I209)</f>
        <v>South Alabama</v>
      </c>
      <c r="G190" s="70" t="str">
        <f>IF(ISBLANK(Games!B190), "",'Prediction Log'!$J209)</f>
        <v>South Alabama</v>
      </c>
      <c r="H190" s="93" t="n">
        <f>'Prediction Log'!$K209</f>
        <v>0.910413</v>
      </c>
      <c r="I190" s="92" t="str">
        <f>IF(ISBLANK(Games!M190), "",IF(AND(Games!M190="",Games!N190=""),"",IF(ISTEXT(Games!N190), "Side",Games!M190)))</f>
        <v/>
      </c>
      <c r="J190" s="92" t="str">
        <f>IF(ISBLANK(Games!B190), "",IF(Games!K190="Y", Games!B190, Games!E190))</f>
        <v>South Alabama</v>
      </c>
      <c r="K190" s="92" t="str">
        <f>Games!I190</f>
        <v>South Alabama</v>
      </c>
      <c r="L190" s="92" t="n">
        <f>IF(ISBLANK(Games!G190), "",Games!G190)</f>
        <v>-11.5</v>
      </c>
      <c r="M190" s="92"/>
      <c r="N190" s="110" t="str">
        <f>IF(ISBLANK('Performance vs Market'!$Q190), "", 1)</f>
        <v/>
      </c>
      <c r="O190" s="110" t="str">
        <f>IF(ISBLANK('Performance vs Market'!$S190), "", 1)</f>
        <v/>
      </c>
      <c r="P190" s="95"/>
      <c r="Q190" s="95"/>
      <c r="R190" s="95"/>
      <c r="S190" s="95"/>
      <c r="T190" s="95"/>
      <c r="U190" s="111" t="str">
        <f>IF(ISBLANK('Performance vs Market'!$Q190), "",N190+IF(Q190&lt;0, (N190/(Q190/-100)), N190*(Q190/100)))</f>
        <v/>
      </c>
      <c r="V190" s="112" t="str">
        <f>IFERROR(IF(ISBLANK('Performance vs Market'!$R190), "",N190+IF(R190&lt;0, (N190/(R190/-100)), N190*(R190/100))),"")</f>
        <v/>
      </c>
      <c r="W190" s="111" t="n">
        <f t="shared" si="1"/>
        <v>0</v>
      </c>
      <c r="X190" s="112" t="n">
        <f t="shared" si="2"/>
        <v>0</v>
      </c>
      <c r="Y190" s="111" t="str">
        <f>IF(ISBLANK('Performance vs Market'!$S190), "",O190+IF(S190&lt;0, (O190/(S190/-100)), O190*(S190/100)))</f>
        <v/>
      </c>
      <c r="Z190" s="111" t="n">
        <f t="shared" si="3"/>
        <v>0</v>
      </c>
      <c r="AA190" s="96" t="n">
        <f t="shared" si="4"/>
        <v>0</v>
      </c>
      <c r="AB190" s="96" t="n">
        <f t="shared" si="5"/>
        <v>0</v>
      </c>
      <c r="AC190" s="113" t="str">
        <f>IF('Prediction Log'!$W209="Y", "W", IF('Prediction Log'!$W209="N","L",""))</f>
        <v>W</v>
      </c>
      <c r="AD190" s="114" t="str">
        <f>IF('Prediction Log'!$Y209="Y", "W", IF('Prediction Log'!$Y209="N","L",""))</f>
        <v>W</v>
      </c>
      <c r="AE190" s="115" t="str">
        <f>IF(ISBLANK('Performance vs Market'!$Q190), "",IF(AC190="W", W190, IF(AC190="L",-N190, "")))</f>
        <v/>
      </c>
      <c r="AF190" s="116" t="n">
        <f>IFERROR((IF(ISERR('Performance vs Market'!$V190), "",IF(AD190="W", X190, IF(AD190="L",-N190, "")))), "")</f>
        <v>0</v>
      </c>
      <c r="AG190" s="113" t="str">
        <f>IF('Prediction Log'!$X209="Y", "W", IF('Prediction Log'!$X209="N", "L", ""))</f>
        <v>L</v>
      </c>
      <c r="AH190" s="115" t="str">
        <f>IF(ISBLANK('Performance vs Market'!$S190), "",IF(AG190="W", Z190, IF(AG190="L",-O190, "")))</f>
        <v/>
      </c>
      <c r="AI190" s="117"/>
      <c r="AJ190" s="15" t="str">
        <f t="shared" si="6"/>
        <v/>
      </c>
      <c r="AK190" s="118" t="n">
        <f>IF(ISERROR('Performance vs Market'!$AE190+'Performance vs Market'!$AH190+'Performance vs Market'!$AJ190), "", 'Performance vs Market'!$AE190+'Performance vs Market'!$AH190+'Performance vs Market'!$AJ190)</f>
        <v>0</v>
      </c>
      <c r="AL190" s="119" t="n">
        <f>IF(ISERROR('Performance vs Market'!$AF190+'Performance vs Market'!$AH190+'Performance vs Market'!$AJ190), "", 'Performance vs Market'!$AF190+'Performance vs Market'!$AH190+'Performance vs Market'!$AJ190)</f>
        <v>0</v>
      </c>
    </row>
    <row r="191" ht="14.25" customHeight="1">
      <c r="A191" s="92" t="n">
        <f>Games!A191</f>
        <v>11</v>
      </c>
      <c r="B191" s="92" t="str">
        <f>IF('Prediction Log'!B210=0, "",'Prediction Log'!B210)</f>
        <v>Oregon State</v>
      </c>
      <c r="C191" s="92" t="str">
        <f>IF('Prediction Log'!C210=0, "",'Prediction Log'!C210)</f>
        <v>Stanford</v>
      </c>
      <c r="D191" s="92" t="n">
        <f>IF('Prediction Log'!D210=0, "",'Prediction Log'!D210)</f>
        <v>-20.5</v>
      </c>
      <c r="E191" s="92" t="n">
        <f>IF('Prediction Log'!E210=0, "",'Prediction Log'!E210)</f>
        <v>-26.8</v>
      </c>
      <c r="F191" s="92" t="str">
        <f>IF('Prediction Log'!I210=0, "",'Prediction Log'!I210)</f>
        <v>Oregon State</v>
      </c>
      <c r="G191" s="70" t="str">
        <f>IF(ISBLANK(Games!B191), "",'Prediction Log'!$J210)</f>
        <v>Oregon State</v>
      </c>
      <c r="H191" s="93" t="n">
        <f>'Prediction Log'!$K210</f>
        <v>0.981911</v>
      </c>
      <c r="I191" s="92" t="str">
        <f>IF(ISBLANK(Games!M191), "",IF(AND(Games!M191="",Games!N191=""),"",IF(ISTEXT(Games!N191), "Side",Games!M191)))</f>
        <v/>
      </c>
      <c r="J191" s="92" t="str">
        <f>IF(ISBLANK(Games!B191), "",IF(Games!K191="Y", Games!B191, Games!E191))</f>
        <v>Oregon State</v>
      </c>
      <c r="K191" s="92" t="str">
        <f>Games!I191</f>
        <v>Oregon State</v>
      </c>
      <c r="L191" s="92" t="n">
        <f>IF(ISBLANK(Games!G191), "",Games!G191)</f>
        <v>-20.5</v>
      </c>
      <c r="M191" s="92"/>
      <c r="N191" s="110" t="str">
        <f>IF(ISBLANK('Performance vs Market'!$Q191), "", 1)</f>
        <v/>
      </c>
      <c r="O191" s="110" t="str">
        <f>IF(ISBLANK('Performance vs Market'!$S191), "", 1)</f>
        <v/>
      </c>
      <c r="P191" s="95"/>
      <c r="Q191" s="95"/>
      <c r="R191" s="95"/>
      <c r="S191" s="95"/>
      <c r="T191" s="95"/>
      <c r="U191" s="111" t="str">
        <f>IF(ISBLANK('Performance vs Market'!$Q191), "",N191+IF(Q191&lt;0, (N191/(Q191/-100)), N191*(Q191/100)))</f>
        <v/>
      </c>
      <c r="V191" s="112" t="str">
        <f>IFERROR(IF(ISBLANK('Performance vs Market'!$R191), "",N191+IF(R191&lt;0, (N191/(R191/-100)), N191*(R191/100))),"")</f>
        <v/>
      </c>
      <c r="W191" s="111" t="n">
        <f t="shared" si="1"/>
        <v>0</v>
      </c>
      <c r="X191" s="112" t="n">
        <f t="shared" si="2"/>
        <v>0</v>
      </c>
      <c r="Y191" s="111" t="str">
        <f>IF(ISBLANK('Performance vs Market'!$S191), "",O191+IF(S191&lt;0, (O191/(S191/-100)), O191*(S191/100)))</f>
        <v/>
      </c>
      <c r="Z191" s="111" t="n">
        <f t="shared" si="3"/>
        <v>0</v>
      </c>
      <c r="AA191" s="96" t="n">
        <f t="shared" si="4"/>
        <v>0</v>
      </c>
      <c r="AB191" s="96" t="n">
        <f t="shared" si="5"/>
        <v>0</v>
      </c>
      <c r="AC191" s="113" t="str">
        <f>IF('Prediction Log'!$W210="Y", "W", IF('Prediction Log'!$W210="N","L",""))</f>
        <v>W</v>
      </c>
      <c r="AD191" s="114" t="str">
        <f>IF('Prediction Log'!$Y210="Y", "W", IF('Prediction Log'!$Y210="N","L",""))</f>
        <v>W</v>
      </c>
      <c r="AE191" s="115" t="str">
        <f>IF(ISBLANK('Performance vs Market'!$Q191), "",IF(AC191="W", W191, IF(AC191="L",-N191, "")))</f>
        <v/>
      </c>
      <c r="AF191" s="116" t="n">
        <f>IFERROR((IF(ISERR('Performance vs Market'!$V191), "",IF(AD191="W", X191, IF(AD191="L",-N191, "")))), "")</f>
        <v>0</v>
      </c>
      <c r="AG191" s="113" t="str">
        <f>IF('Prediction Log'!$X210="Y", "W", IF('Prediction Log'!$X210="N", "L", ""))</f>
        <v>W</v>
      </c>
      <c r="AH191" s="115" t="str">
        <f>IF(ISBLANK('Performance vs Market'!$S191), "",IF(AG191="W", Z191, IF(AG191="L",-O191, "")))</f>
        <v/>
      </c>
      <c r="AI191" s="117"/>
      <c r="AJ191" s="15" t="str">
        <f t="shared" si="6"/>
        <v/>
      </c>
      <c r="AK191" s="118" t="n">
        <f>IF(ISERROR('Performance vs Market'!$AE191+'Performance vs Market'!$AH191+'Performance vs Market'!$AJ191), "", 'Performance vs Market'!$AE191+'Performance vs Market'!$AH191+'Performance vs Market'!$AJ191)</f>
        <v>0</v>
      </c>
      <c r="AL191" s="119" t="n">
        <f>IF(ISERROR('Performance vs Market'!$AF191+'Performance vs Market'!$AH191+'Performance vs Market'!$AJ191), "", 'Performance vs Market'!$AF191+'Performance vs Market'!$AH191+'Performance vs Market'!$AJ191)</f>
        <v>0</v>
      </c>
    </row>
    <row r="192" ht="14.25" customHeight="1">
      <c r="A192" s="92" t="n">
        <f>Games!A192</f>
        <v>11</v>
      </c>
      <c r="B192" s="92" t="str">
        <f>IF('Prediction Log'!B211=0, "",'Prediction Log'!B211)</f>
        <v>Georgia</v>
      </c>
      <c r="C192" s="92" t="str">
        <f>IF('Prediction Log'!C211=0, "",'Prediction Log'!C211)</f>
        <v>Ole Miss</v>
      </c>
      <c r="D192" s="92" t="n">
        <f>IF('Prediction Log'!D211=0, "",'Prediction Log'!D211)</f>
        <v>-10.5</v>
      </c>
      <c r="E192" s="92" t="n">
        <f>IF('Prediction Log'!E211=0, "",'Prediction Log'!E211)</f>
        <v>-18.2</v>
      </c>
      <c r="F192" s="92" t="str">
        <f>IF('Prediction Log'!I211=0, "",'Prediction Log'!I211)</f>
        <v>Georgia</v>
      </c>
      <c r="G192" s="70" t="str">
        <f>IF(ISBLANK(Games!B192), "",'Prediction Log'!$J211)</f>
        <v>Georgia</v>
      </c>
      <c r="H192" s="93" t="n">
        <f>'Prediction Log'!$K211</f>
        <v>0.963221</v>
      </c>
      <c r="I192" s="92" t="str">
        <f>IF(ISBLANK(Games!M192), "",IF(AND(Games!M192="",Games!N192=""),"",IF(ISTEXT(Games!N192), "Side",Games!M192)))</f>
        <v>Side</v>
      </c>
      <c r="J192" s="92" t="str">
        <f>IF(ISBLANK(Games!B192), "",IF(Games!K192="Y", Games!B192, Games!E192))</f>
        <v>Georgia</v>
      </c>
      <c r="K192" s="92" t="str">
        <f>Games!I192</f>
        <v>Georgia</v>
      </c>
      <c r="L192" s="92" t="n">
        <f>IF(ISBLANK(Games!G192), "",Games!G192)</f>
        <v>-10.5</v>
      </c>
      <c r="M192" s="92"/>
      <c r="N192" s="110" t="str">
        <f>IF(ISBLANK('Performance vs Market'!$Q192), "", 1)</f>
        <v/>
      </c>
      <c r="O192" s="110" t="str">
        <f>IF(ISBLANK('Performance vs Market'!$S192), "", 1)</f>
        <v/>
      </c>
      <c r="P192" s="95"/>
      <c r="Q192" s="95"/>
      <c r="R192" s="95"/>
      <c r="S192" s="95"/>
      <c r="T192" s="95"/>
      <c r="U192" s="111" t="str">
        <f>IF(ISBLANK('Performance vs Market'!$Q192), "",N192+IF(Q192&lt;0, (N192/(Q192/-100)), N192*(Q192/100)))</f>
        <v/>
      </c>
      <c r="V192" s="112" t="str">
        <f>IFERROR(IF(ISBLANK('Performance vs Market'!$R192), "",N192+IF(R192&lt;0, (N192/(R192/-100)), N192*(R192/100))),"")</f>
        <v/>
      </c>
      <c r="W192" s="111" t="n">
        <f t="shared" si="1"/>
        <v>0</v>
      </c>
      <c r="X192" s="112" t="n">
        <f t="shared" si="2"/>
        <v>0</v>
      </c>
      <c r="Y192" s="111" t="str">
        <f>IF(ISBLANK('Performance vs Market'!$S192), "",O192+IF(S192&lt;0, (O192/(S192/-100)), O192*(S192/100)))</f>
        <v/>
      </c>
      <c r="Z192" s="111" t="n">
        <f t="shared" si="3"/>
        <v>0</v>
      </c>
      <c r="AA192" s="96" t="n">
        <f t="shared" si="4"/>
        <v>0</v>
      </c>
      <c r="AB192" s="96" t="n">
        <f t="shared" si="5"/>
        <v>0</v>
      </c>
      <c r="AC192" s="113" t="str">
        <f>IF('Prediction Log'!$W211="Y", "W", IF('Prediction Log'!$W211="N","L",""))</f>
        <v>W</v>
      </c>
      <c r="AD192" s="114" t="str">
        <f>IF('Prediction Log'!$Y211="Y", "W", IF('Prediction Log'!$Y211="N","L",""))</f>
        <v>W</v>
      </c>
      <c r="AE192" s="115" t="str">
        <f>IF(ISBLANK('Performance vs Market'!$Q192), "",IF(AC192="W", W192, IF(AC192="L",-N192, "")))</f>
        <v/>
      </c>
      <c r="AF192" s="116" t="n">
        <f>IFERROR((IF(ISERR('Performance vs Market'!$V192), "",IF(AD192="W", X192, IF(AD192="L",-N192, "")))), "")</f>
        <v>0</v>
      </c>
      <c r="AG192" s="113" t="str">
        <f>IF('Prediction Log'!$X211="Y", "W", IF('Prediction Log'!$X211="N", "L", ""))</f>
        <v>W</v>
      </c>
      <c r="AH192" s="115" t="str">
        <f>IF(ISBLANK('Performance vs Market'!$S192), "",IF(AG192="W", Z192, IF(AG192="L",-O192, "")))</f>
        <v/>
      </c>
      <c r="AI192" s="117"/>
      <c r="AJ192" s="15" t="str">
        <f t="shared" si="6"/>
        <v/>
      </c>
      <c r="AK192" s="118" t="n">
        <f>IF(ISERROR('Performance vs Market'!$AE192+'Performance vs Market'!$AH192+'Performance vs Market'!$AJ192), "", 'Performance vs Market'!$AE192+'Performance vs Market'!$AH192+'Performance vs Market'!$AJ192)</f>
        <v>0</v>
      </c>
      <c r="AL192" s="119" t="n">
        <f>IF(ISERROR('Performance vs Market'!$AF192+'Performance vs Market'!$AH192+'Performance vs Market'!$AJ192), "", 'Performance vs Market'!$AF192+'Performance vs Market'!$AH192+'Performance vs Market'!$AJ192)</f>
        <v>0</v>
      </c>
    </row>
    <row r="193" ht="14.25" customHeight="1">
      <c r="A193" s="92" t="n">
        <f>Games!A193</f>
        <v>11</v>
      </c>
      <c r="B193" s="92" t="str">
        <f>IF('Prediction Log'!B212=0, "",'Prediction Log'!B212)</f>
        <v>Houston</v>
      </c>
      <c r="C193" s="92" t="str">
        <f>IF('Prediction Log'!C212=0, "",'Prediction Log'!C212)</f>
        <v>Cincinnati</v>
      </c>
      <c r="D193" s="92" t="n">
        <f>IF('Prediction Log'!D212=0, "",'Prediction Log'!D212)</f>
        <v>-2.5</v>
      </c>
      <c r="E193" s="92" t="n">
        <f>IF('Prediction Log'!E212=0, "",'Prediction Log'!E212)</f>
        <v>-4.3</v>
      </c>
      <c r="F193" s="92" t="str">
        <f>IF('Prediction Log'!I212=0, "",'Prediction Log'!I212)</f>
        <v>Houston</v>
      </c>
      <c r="G193" s="70" t="str">
        <f>IF(ISBLANK(Games!B193), "",'Prediction Log'!$J212)</f>
        <v>Houston</v>
      </c>
      <c r="H193" s="93" t="n">
        <f>'Prediction Log'!$K212</f>
        <v>0.841122</v>
      </c>
      <c r="I193" s="92" t="str">
        <f>IF(ISBLANK(Games!M193), "",IF(AND(Games!M193="",Games!N193=""),"",IF(ISTEXT(Games!N193), "Side",Games!M193)))</f>
        <v/>
      </c>
      <c r="J193" s="92" t="str">
        <f>IF(ISBLANK(Games!B193), "",IF(Games!K193="Y", Games!B193, Games!E193))</f>
        <v>Houston</v>
      </c>
      <c r="K193" s="92" t="str">
        <f>Games!I193</f>
        <v>Houston</v>
      </c>
      <c r="L193" s="92" t="n">
        <f>IF(ISBLANK(Games!G193), "",Games!G193)</f>
        <v>-2.5</v>
      </c>
      <c r="M193" s="92"/>
      <c r="N193" s="110" t="str">
        <f>IF(ISBLANK('Performance vs Market'!$Q193), "", 1)</f>
        <v/>
      </c>
      <c r="O193" s="110" t="str">
        <f>IF(ISBLANK('Performance vs Market'!$S193), "", 1)</f>
        <v/>
      </c>
      <c r="P193" s="95"/>
      <c r="Q193" s="95"/>
      <c r="R193" s="95"/>
      <c r="S193" s="95"/>
      <c r="T193" s="95"/>
      <c r="U193" s="111" t="str">
        <f>IF(ISBLANK('Performance vs Market'!$Q193), "",N193+IF(Q193&lt;0, (N193/(Q193/-100)), N193*(Q193/100)))</f>
        <v/>
      </c>
      <c r="V193" s="112" t="str">
        <f>IFERROR(IF(ISBLANK('Performance vs Market'!$R193), "",N193+IF(R193&lt;0, (N193/(R193/-100)), N193*(R193/100))),"")</f>
        <v/>
      </c>
      <c r="W193" s="111" t="n">
        <f t="shared" si="1"/>
        <v>0</v>
      </c>
      <c r="X193" s="112" t="n">
        <f t="shared" si="2"/>
        <v>0</v>
      </c>
      <c r="Y193" s="111" t="str">
        <f>IF(ISBLANK('Performance vs Market'!$S193), "",O193+IF(S193&lt;0, (O193/(S193/-100)), O193*(S193/100)))</f>
        <v/>
      </c>
      <c r="Z193" s="111" t="n">
        <f t="shared" si="3"/>
        <v>0</v>
      </c>
      <c r="AA193" s="96" t="n">
        <f t="shared" si="4"/>
        <v>0</v>
      </c>
      <c r="AB193" s="96" t="n">
        <f t="shared" si="5"/>
        <v>0</v>
      </c>
      <c r="AC193" s="113" t="str">
        <f>IF('Prediction Log'!$W212="Y", "W", IF('Prediction Log'!$W212="N","L",""))</f>
        <v>L</v>
      </c>
      <c r="AD193" s="114" t="str">
        <f>IF('Prediction Log'!$Y212="Y", "W", IF('Prediction Log'!$Y212="N","L",""))</f>
        <v>L</v>
      </c>
      <c r="AE193" s="115" t="str">
        <f>IF(ISBLANK('Performance vs Market'!$Q193), "",IF(AC193="W", W193, IF(AC193="L",-N193, "")))</f>
        <v/>
      </c>
      <c r="AF193" s="116" t="n">
        <f>IFERROR((IF(ISERR('Performance vs Market'!$V193), "",IF(AD193="W", X193, IF(AD193="L",-N193, "")))), "")</f>
        <v>0</v>
      </c>
      <c r="AG193" s="113" t="str">
        <f>IF('Prediction Log'!$X212="Y", "W", IF('Prediction Log'!$X212="N", "L", ""))</f>
        <v>L</v>
      </c>
      <c r="AH193" s="115" t="str">
        <f>IF(ISBLANK('Performance vs Market'!$S193), "",IF(AG193="W", Z193, IF(AG193="L",-O193, "")))</f>
        <v/>
      </c>
      <c r="AI193" s="117"/>
      <c r="AJ193" s="15" t="str">
        <f t="shared" si="6"/>
        <v/>
      </c>
      <c r="AK193" s="118" t="n">
        <f>IF(ISERROR('Performance vs Market'!$AE193+'Performance vs Market'!$AH193+'Performance vs Market'!$AJ193), "", 'Performance vs Market'!$AE193+'Performance vs Market'!$AH193+'Performance vs Market'!$AJ193)</f>
        <v>0</v>
      </c>
      <c r="AL193" s="119" t="n">
        <f>IF(ISERROR('Performance vs Market'!$AF193+'Performance vs Market'!$AH193+'Performance vs Market'!$AJ193), "", 'Performance vs Market'!$AF193+'Performance vs Market'!$AH193+'Performance vs Market'!$AJ193)</f>
        <v>0</v>
      </c>
    </row>
    <row r="194" ht="14.25" customHeight="1">
      <c r="A194" s="92" t="n">
        <f>Games!A194</f>
        <v>11</v>
      </c>
      <c r="B194" s="92" t="str">
        <f>IF('Prediction Log'!B213=0, "",'Prediction Log'!B213)</f>
        <v>Oklahoma</v>
      </c>
      <c r="C194" s="92" t="str">
        <f>IF('Prediction Log'!C213=0, "",'Prediction Log'!C213)</f>
        <v>West Virginia</v>
      </c>
      <c r="D194" s="92" t="n">
        <f>IF('Prediction Log'!D213=0, "",'Prediction Log'!D213)</f>
        <v>-13.5</v>
      </c>
      <c r="E194" s="92" t="n">
        <f>IF('Prediction Log'!E213=0, "",'Prediction Log'!E213)</f>
        <v>-25</v>
      </c>
      <c r="F194" s="92" t="str">
        <f>IF('Prediction Log'!I213=0, "",'Prediction Log'!I213)</f>
        <v>Oklahoma</v>
      </c>
      <c r="G194" s="70" t="str">
        <f>IF(ISBLANK(Games!B194), "",'Prediction Log'!$J213)</f>
        <v>Oklahoma</v>
      </c>
      <c r="H194" s="93" t="n">
        <f>'Prediction Log'!$K213</f>
        <v>0.982769</v>
      </c>
      <c r="I194" s="92" t="str">
        <f>IF(ISBLANK(Games!M194), "",IF(AND(Games!M194="",Games!N194=""),"",IF(ISTEXT(Games!N194), "Side",Games!M194)))</f>
        <v/>
      </c>
      <c r="J194" s="92" t="str">
        <f>IF(ISBLANK(Games!B194), "",IF(Games!K194="Y", Games!B194, Games!E194))</f>
        <v>Oklahoma</v>
      </c>
      <c r="K194" s="92" t="str">
        <f>Games!I194</f>
        <v>Oklahoma</v>
      </c>
      <c r="L194" s="92" t="n">
        <f>IF(ISBLANK(Games!G194), "",Games!G194)</f>
        <v>-13.5</v>
      </c>
      <c r="M194" s="92"/>
      <c r="N194" s="110" t="str">
        <f>IF(ISBLANK('Performance vs Market'!$Q194), "", 1)</f>
        <v/>
      </c>
      <c r="O194" s="110" t="str">
        <f>IF(ISBLANK('Performance vs Market'!$S194), "", 1)</f>
        <v/>
      </c>
      <c r="P194" s="95"/>
      <c r="Q194" s="95"/>
      <c r="R194" s="95"/>
      <c r="S194" s="95"/>
      <c r="T194" s="95"/>
      <c r="U194" s="111" t="str">
        <f>IF(ISBLANK('Performance vs Market'!$Q194), "",N194+IF(Q194&lt;0, (N194/(Q194/-100)), N194*(Q194/100)))</f>
        <v/>
      </c>
      <c r="V194" s="112" t="str">
        <f>IFERROR(IF(ISBLANK('Performance vs Market'!$R194), "",N194+IF(R194&lt;0, (N194/(R194/-100)), N194*(R194/100))),"")</f>
        <v/>
      </c>
      <c r="W194" s="111" t="n">
        <f t="shared" si="1"/>
        <v>0</v>
      </c>
      <c r="X194" s="112" t="n">
        <f t="shared" si="2"/>
        <v>0</v>
      </c>
      <c r="Y194" s="111" t="str">
        <f>IF(ISBLANK('Performance vs Market'!$S194), "",O194+IF(S194&lt;0, (O194/(S194/-100)), O194*(S194/100)))</f>
        <v/>
      </c>
      <c r="Z194" s="111" t="n">
        <f t="shared" si="3"/>
        <v>0</v>
      </c>
      <c r="AA194" s="96" t="n">
        <f t="shared" si="4"/>
        <v>0</v>
      </c>
      <c r="AB194" s="96" t="n">
        <f t="shared" si="5"/>
        <v>0</v>
      </c>
      <c r="AC194" s="113" t="str">
        <f>IF('Prediction Log'!$W213="Y", "W", IF('Prediction Log'!$W213="N","L",""))</f>
        <v>W</v>
      </c>
      <c r="AD194" s="114" t="str">
        <f>IF('Prediction Log'!$Y213="Y", "W", IF('Prediction Log'!$Y213="N","L",""))</f>
        <v>W</v>
      </c>
      <c r="AE194" s="115" t="str">
        <f>IF(ISBLANK('Performance vs Market'!$Q194), "",IF(AC194="W", W194, IF(AC194="L",-N194, "")))</f>
        <v/>
      </c>
      <c r="AF194" s="116" t="n">
        <f>IFERROR((IF(ISERR('Performance vs Market'!$V194), "",IF(AD194="W", X194, IF(AD194="L",-N194, "")))), "")</f>
        <v>0</v>
      </c>
      <c r="AG194" s="113" t="str">
        <f>IF('Prediction Log'!$X213="Y", "W", IF('Prediction Log'!$X213="N", "L", ""))</f>
        <v>W</v>
      </c>
      <c r="AH194" s="115" t="str">
        <f>IF(ISBLANK('Performance vs Market'!$S194), "",IF(AG194="W", Z194, IF(AG194="L",-O194, "")))</f>
        <v/>
      </c>
      <c r="AI194" s="117"/>
      <c r="AJ194" s="15" t="str">
        <f t="shared" si="6"/>
        <v/>
      </c>
      <c r="AK194" s="118" t="n">
        <f>IF(ISERROR('Performance vs Market'!$AE194+'Performance vs Market'!$AH194+'Performance vs Market'!$AJ194), "", 'Performance vs Market'!$AE194+'Performance vs Market'!$AH194+'Performance vs Market'!$AJ194)</f>
        <v>0</v>
      </c>
      <c r="AL194" s="119" t="n">
        <f>IF(ISERROR('Performance vs Market'!$AF194+'Performance vs Market'!$AH194+'Performance vs Market'!$AJ194), "", 'Performance vs Market'!$AF194+'Performance vs Market'!$AH194+'Performance vs Market'!$AJ194)</f>
        <v>0</v>
      </c>
    </row>
    <row r="195" ht="14.25" customHeight="1">
      <c r="A195" s="92" t="n">
        <f>Games!A195</f>
        <v>11</v>
      </c>
      <c r="B195" s="92" t="str">
        <f>IF('Prediction Log'!B214=0, "",'Prediction Log'!B214)</f>
        <v>Colorado State</v>
      </c>
      <c r="C195" s="92" t="str">
        <f>IF('Prediction Log'!C214=0, "",'Prediction Log'!C214)</f>
        <v>San Diego State</v>
      </c>
      <c r="D195" s="92" t="n">
        <f>IF('Prediction Log'!D214=0, "",'Prediction Log'!D214)</f>
        <v>-3.5</v>
      </c>
      <c r="E195" s="92" t="n">
        <f>IF('Prediction Log'!E214=0, "",'Prediction Log'!E214)</f>
        <v>1.5</v>
      </c>
      <c r="F195" s="92" t="str">
        <f>IF('Prediction Log'!I214=0, "",'Prediction Log'!I214)</f>
        <v>San Diego State</v>
      </c>
      <c r="G195" s="70" t="str">
        <f>IF(ISBLANK(Games!B195), "",'Prediction Log'!$J214)</f>
        <v>Colorado State</v>
      </c>
      <c r="H195" s="93" t="n">
        <f>'Prediction Log'!$K214</f>
        <v>0.566422</v>
      </c>
      <c r="I195" s="92" t="str">
        <f>IF(ISBLANK(Games!M195), "",IF(AND(Games!M195="",Games!N195=""),"",IF(ISTEXT(Games!N195), "Side",Games!M195)))</f>
        <v/>
      </c>
      <c r="J195" s="92" t="str">
        <f>IF(ISBLANK(Games!B195), "",IF(Games!K195="Y", Games!B195, Games!E195))</f>
        <v>San Diego State</v>
      </c>
      <c r="K195" s="92" t="str">
        <f>Games!I195</f>
        <v>San Diego State</v>
      </c>
      <c r="L195" s="92" t="n">
        <f>IF(ISBLANK(Games!G195), "",Games!G195)</f>
        <v>-3.5</v>
      </c>
      <c r="M195" s="92"/>
      <c r="N195" s="110" t="str">
        <f>IF(ISBLANK('Performance vs Market'!$Q195), "", 1)</f>
        <v/>
      </c>
      <c r="O195" s="110" t="str">
        <f>IF(ISBLANK('Performance vs Market'!$S195), "", 1)</f>
        <v/>
      </c>
      <c r="P195" s="95"/>
      <c r="Q195" s="95"/>
      <c r="R195" s="95"/>
      <c r="S195" s="95"/>
      <c r="T195" s="95"/>
      <c r="U195" s="111" t="str">
        <f>IF(ISBLANK('Performance vs Market'!$Q195), "",N195+IF(Q195&lt;0, (N195/(Q195/-100)), N195*(Q195/100)))</f>
        <v/>
      </c>
      <c r="V195" s="112" t="str">
        <f>IFERROR(IF(ISBLANK('Performance vs Market'!$R195), "",N195+IF(R195&lt;0, (N195/(R195/-100)), N195*(R195/100))),"")</f>
        <v/>
      </c>
      <c r="W195" s="111" t="n">
        <f t="shared" si="1"/>
        <v>0</v>
      </c>
      <c r="X195" s="112" t="n">
        <f t="shared" si="2"/>
        <v>0</v>
      </c>
      <c r="Y195" s="111" t="str">
        <f>IF(ISBLANK('Performance vs Market'!$S195), "",O195+IF(S195&lt;0, (O195/(S195/-100)), O195*(S195/100)))</f>
        <v/>
      </c>
      <c r="Z195" s="111" t="n">
        <f t="shared" si="3"/>
        <v>0</v>
      </c>
      <c r="AA195" s="96" t="n">
        <f t="shared" si="4"/>
        <v>0</v>
      </c>
      <c r="AB195" s="96" t="n">
        <f t="shared" si="5"/>
        <v>0</v>
      </c>
      <c r="AC195" s="113" t="str">
        <f>IF('Prediction Log'!$W214="Y", "W", IF('Prediction Log'!$W214="N","L",""))</f>
        <v>L</v>
      </c>
      <c r="AD195" s="114" t="str">
        <f>IF('Prediction Log'!$Y214="Y", "W", IF('Prediction Log'!$Y214="N","L",""))</f>
        <v>W</v>
      </c>
      <c r="AE195" s="115" t="str">
        <f>IF(ISBLANK('Performance vs Market'!$Q195), "",IF(AC195="W", W195, IF(AC195="L",-N195, "")))</f>
        <v/>
      </c>
      <c r="AF195" s="116" t="n">
        <f>IFERROR((IF(ISERR('Performance vs Market'!$V195), "",IF(AD195="W", X195, IF(AD195="L",-N195, "")))), "")</f>
        <v>0</v>
      </c>
      <c r="AG195" s="113" t="str">
        <f>IF('Prediction Log'!$X214="Y", "W", IF('Prediction Log'!$X214="N", "L", ""))</f>
        <v>W</v>
      </c>
      <c r="AH195" s="115" t="str">
        <f>IF(ISBLANK('Performance vs Market'!$S195), "",IF(AG195="W", Z195, IF(AG195="L",-O195, "")))</f>
        <v/>
      </c>
      <c r="AI195" s="117"/>
      <c r="AJ195" s="15" t="str">
        <f t="shared" si="6"/>
        <v/>
      </c>
      <c r="AK195" s="118" t="n">
        <f>IF(ISERROR('Performance vs Market'!$AE195+'Performance vs Market'!$AH195+'Performance vs Market'!$AJ195), "", 'Performance vs Market'!$AE195+'Performance vs Market'!$AH195+'Performance vs Market'!$AJ195)</f>
        <v>0</v>
      </c>
      <c r="AL195" s="119" t="n">
        <f>IF(ISERROR('Performance vs Market'!$AF195+'Performance vs Market'!$AH195+'Performance vs Market'!$AJ195), "", 'Performance vs Market'!$AF195+'Performance vs Market'!$AH195+'Performance vs Market'!$AJ195)</f>
        <v>0</v>
      </c>
    </row>
    <row r="196" ht="14.25" customHeight="1">
      <c r="A196" s="92" t="n">
        <f>Games!A196</f>
        <v>11</v>
      </c>
      <c r="B196" s="92" t="str">
        <f>IF('Prediction Log'!B215=0, "",'Prediction Log'!B215)</f>
        <v>Marshall</v>
      </c>
      <c r="C196" s="92" t="str">
        <f>IF('Prediction Log'!C215=0, "",'Prediction Log'!C215)</f>
        <v>Georgia Southern</v>
      </c>
      <c r="D196" s="92" t="n">
        <f>IF('Prediction Log'!D215=0, "",'Prediction Log'!D215)</f>
        <v>2.5</v>
      </c>
      <c r="E196" s="92" t="n">
        <f>IF('Prediction Log'!E215=0, "",'Prediction Log'!E215)</f>
        <v>0.3</v>
      </c>
      <c r="F196" s="92" t="str">
        <f>IF('Prediction Log'!I215=0, "",'Prediction Log'!I215)</f>
        <v>Georgia Southern</v>
      </c>
      <c r="G196" s="70" t="str">
        <f>IF(ISBLANK(Games!B196), "",'Prediction Log'!$J215)</f>
        <v>Georgia Southern</v>
      </c>
      <c r="H196" s="93" t="n">
        <f>'Prediction Log'!$K215</f>
        <v>0.5728</v>
      </c>
      <c r="I196" s="92" t="str">
        <f>IF(ISBLANK(Games!M196), "",IF(AND(Games!M196="",Games!N196=""),"",IF(ISTEXT(Games!N196), "Side",Games!M196)))</f>
        <v/>
      </c>
      <c r="J196" s="92" t="str">
        <f>IF(ISBLANK(Games!B196), "",IF(Games!K196="Y", Games!B196, Games!E196))</f>
        <v>Marshall</v>
      </c>
      <c r="K196" s="92" t="str">
        <f>Games!I196</f>
        <v>Georgia Southern</v>
      </c>
      <c r="L196" s="92" t="n">
        <f>IF(ISBLANK(Games!G196), "",Games!G196)</f>
        <v>2.5</v>
      </c>
      <c r="M196" s="92"/>
      <c r="N196" s="110" t="str">
        <f>IF(ISBLANK('Performance vs Market'!$Q196), "", 1)</f>
        <v/>
      </c>
      <c r="O196" s="110" t="str">
        <f>IF(ISBLANK('Performance vs Market'!$S196), "", 1)</f>
        <v/>
      </c>
      <c r="P196" s="95"/>
      <c r="Q196" s="95"/>
      <c r="R196" s="95"/>
      <c r="S196" s="95"/>
      <c r="T196" s="95"/>
      <c r="U196" s="111" t="str">
        <f>IF(ISBLANK('Performance vs Market'!$Q196), "",N196+IF(Q196&lt;0, (N196/(Q196/-100)), N196*(Q196/100)))</f>
        <v/>
      </c>
      <c r="V196" s="112" t="str">
        <f>IFERROR(IF(ISBLANK('Performance vs Market'!$R196), "",N196+IF(R196&lt;0, (N196/(R196/-100)), N196*(R196/100))),"")</f>
        <v/>
      </c>
      <c r="W196" s="111" t="n">
        <f t="shared" si="1"/>
        <v>0</v>
      </c>
      <c r="X196" s="112" t="n">
        <f t="shared" si="2"/>
        <v>0</v>
      </c>
      <c r="Y196" s="111" t="str">
        <f>IF(ISBLANK('Performance vs Market'!$S196), "",O196+IF(S196&lt;0, (O196/(S196/-100)), O196*(S196/100)))</f>
        <v/>
      </c>
      <c r="Z196" s="111" t="n">
        <f t="shared" si="3"/>
        <v>0</v>
      </c>
      <c r="AA196" s="96" t="n">
        <f t="shared" si="4"/>
        <v>0</v>
      </c>
      <c r="AB196" s="96" t="n">
        <f t="shared" si="5"/>
        <v>0</v>
      </c>
      <c r="AC196" s="113" t="str">
        <f>IF('Prediction Log'!$W215="Y", "W", IF('Prediction Log'!$W215="N","L",""))</f>
        <v>L</v>
      </c>
      <c r="AD196" s="114" t="str">
        <f>IF('Prediction Log'!$Y215="Y", "W", IF('Prediction Log'!$Y215="N","L",""))</f>
        <v>L</v>
      </c>
      <c r="AE196" s="115" t="str">
        <f>IF(ISBLANK('Performance vs Market'!$Q196), "",IF(AC196="W", W196, IF(AC196="L",-N196, "")))</f>
        <v/>
      </c>
      <c r="AF196" s="116" t="n">
        <f>IFERROR((IF(ISERR('Performance vs Market'!$V196), "",IF(AD196="W", X196, IF(AD196="L",-N196, "")))), "")</f>
        <v>0</v>
      </c>
      <c r="AG196" s="113" t="str">
        <f>IF('Prediction Log'!$X215="Y", "W", IF('Prediction Log'!$X215="N", "L", ""))</f>
        <v>W</v>
      </c>
      <c r="AH196" s="115" t="str">
        <f>IF(ISBLANK('Performance vs Market'!$S196), "",IF(AG196="W", Z196, IF(AG196="L",-O196, "")))</f>
        <v/>
      </c>
      <c r="AI196" s="117"/>
      <c r="AJ196" s="15" t="str">
        <f t="shared" si="6"/>
        <v/>
      </c>
      <c r="AK196" s="118" t="n">
        <f>IF(ISERROR('Performance vs Market'!$AE196+'Performance vs Market'!$AH196+'Performance vs Market'!$AJ196), "", 'Performance vs Market'!$AE196+'Performance vs Market'!$AH196+'Performance vs Market'!$AJ196)</f>
        <v>0</v>
      </c>
      <c r="AL196" s="119" t="n">
        <f>IF(ISERROR('Performance vs Market'!$AF196+'Performance vs Market'!$AH196+'Performance vs Market'!$AJ196), "", 'Performance vs Market'!$AF196+'Performance vs Market'!$AH196+'Performance vs Market'!$AJ196)</f>
        <v>0</v>
      </c>
    </row>
    <row r="197" ht="14.25" customHeight="1">
      <c r="A197" s="92" t="n">
        <f>Games!A197</f>
        <v>11</v>
      </c>
      <c r="B197" s="92" t="str">
        <f>IF('Prediction Log'!B216=0, "",'Prediction Log'!B216)</f>
        <v>TCU</v>
      </c>
      <c r="C197" s="92" t="str">
        <f>IF('Prediction Log'!C216=0, "",'Prediction Log'!C216)</f>
        <v>Texas</v>
      </c>
      <c r="D197" s="92" t="n">
        <f>IF('Prediction Log'!D216=0, "",'Prediction Log'!D216)</f>
        <v>10.5</v>
      </c>
      <c r="E197" s="92" t="n">
        <f>IF('Prediction Log'!E216=0, "",'Prediction Log'!E216)</f>
        <v>12.9</v>
      </c>
      <c r="F197" s="92" t="str">
        <f>IF('Prediction Log'!I216=0, "",'Prediction Log'!I216)</f>
        <v>Texas</v>
      </c>
      <c r="G197" s="70" t="str">
        <f>IF(ISBLANK(Games!B197), "",'Prediction Log'!$J216)</f>
        <v>Texas</v>
      </c>
      <c r="H197" s="93" t="n">
        <f>'Prediction Log'!$K216</f>
        <v>0.972484</v>
      </c>
      <c r="I197" s="92" t="str">
        <f>IF(ISBLANK(Games!M197), "",IF(AND(Games!M197="",Games!N197=""),"",IF(ISTEXT(Games!N197), "Side",Games!M197)))</f>
        <v/>
      </c>
      <c r="J197" s="92" t="str">
        <f>IF(ISBLANK(Games!B197), "",IF(Games!K197="Y", Games!B197, Games!E197))</f>
        <v>Texas</v>
      </c>
      <c r="K197" s="92" t="str">
        <f>Games!I197</f>
        <v>Texas</v>
      </c>
      <c r="L197" s="92" t="n">
        <f>IF(ISBLANK(Games!G197), "",Games!G197)</f>
        <v>10.5</v>
      </c>
      <c r="M197" s="92"/>
      <c r="N197" s="110" t="str">
        <f>IF(ISBLANK('Performance vs Market'!$Q197), "", 1)</f>
        <v/>
      </c>
      <c r="O197" s="110" t="str">
        <f>IF(ISBLANK('Performance vs Market'!$S197), "", 1)</f>
        <v/>
      </c>
      <c r="P197" s="95"/>
      <c r="Q197" s="95"/>
      <c r="R197" s="95"/>
      <c r="S197" s="95"/>
      <c r="T197" s="95"/>
      <c r="U197" s="111" t="str">
        <f>IF(ISBLANK('Performance vs Market'!$Q197), "",N197+IF(Q197&lt;0, (N197/(Q197/-100)), N197*(Q197/100)))</f>
        <v/>
      </c>
      <c r="V197" s="112" t="str">
        <f>IFERROR(IF(ISBLANK('Performance vs Market'!$R197), "",N197+IF(R197&lt;0, (N197/(R197/-100)), N197*(R197/100))),"")</f>
        <v/>
      </c>
      <c r="W197" s="111" t="n">
        <f t="shared" si="1"/>
        <v>0</v>
      </c>
      <c r="X197" s="112" t="n">
        <f t="shared" si="2"/>
        <v>0</v>
      </c>
      <c r="Y197" s="111" t="str">
        <f>IF(ISBLANK('Performance vs Market'!$S197), "",O197+IF(S197&lt;0, (O197/(S197/-100)), O197*(S197/100)))</f>
        <v/>
      </c>
      <c r="Z197" s="111" t="n">
        <f t="shared" si="3"/>
        <v>0</v>
      </c>
      <c r="AA197" s="96" t="n">
        <f t="shared" si="4"/>
        <v>0</v>
      </c>
      <c r="AB197" s="96" t="n">
        <f t="shared" si="5"/>
        <v>0</v>
      </c>
      <c r="AC197" s="113" t="str">
        <f>IF('Prediction Log'!$W216="Y", "W", IF('Prediction Log'!$W216="N","L",""))</f>
        <v>W</v>
      </c>
      <c r="AD197" s="114" t="str">
        <f>IF('Prediction Log'!$Y216="Y", "W", IF('Prediction Log'!$Y216="N","L",""))</f>
        <v>W</v>
      </c>
      <c r="AE197" s="115" t="str">
        <f>IF(ISBLANK('Performance vs Market'!$Q197), "",IF(AC197="W", W197, IF(AC197="L",-N197, "")))</f>
        <v/>
      </c>
      <c r="AF197" s="116" t="n">
        <f>IFERROR((IF(ISERR('Performance vs Market'!$V197), "",IF(AD197="W", X197, IF(AD197="L",-N197, "")))), "")</f>
        <v>0</v>
      </c>
      <c r="AG197" s="113" t="str">
        <f>IF('Prediction Log'!$X216="Y", "W", IF('Prediction Log'!$X216="N", "L", ""))</f>
        <v>L</v>
      </c>
      <c r="AH197" s="115" t="str">
        <f>IF(ISBLANK('Performance vs Market'!$S197), "",IF(AG197="W", Z197, IF(AG197="L",-O197, "")))</f>
        <v/>
      </c>
      <c r="AI197" s="117"/>
      <c r="AJ197" s="15" t="str">
        <f t="shared" si="6"/>
        <v/>
      </c>
      <c r="AK197" s="118" t="n">
        <f>IF(ISERROR('Performance vs Market'!$AE197+'Performance vs Market'!$AH197+'Performance vs Market'!$AJ197), "", 'Performance vs Market'!$AE197+'Performance vs Market'!$AH197+'Performance vs Market'!$AJ197)</f>
        <v>0</v>
      </c>
      <c r="AL197" s="119" t="n">
        <f>IF(ISERROR('Performance vs Market'!$AF197+'Performance vs Market'!$AH197+'Performance vs Market'!$AJ197), "", 'Performance vs Market'!$AF197+'Performance vs Market'!$AH197+'Performance vs Market'!$AJ197)</f>
        <v>0</v>
      </c>
    </row>
    <row r="198" ht="14.25" customHeight="1">
      <c r="A198" s="92" t="n">
        <f>Games!A198</f>
        <v>11</v>
      </c>
      <c r="B198" s="92" t="str">
        <f>IF('Prediction Log'!B217=0, "",'Prediction Log'!B217)</f>
        <v>Texas A&amp;M</v>
      </c>
      <c r="C198" s="92" t="str">
        <f>IF('Prediction Log'!C217=0, "",'Prediction Log'!C217)</f>
        <v>Mississippi State</v>
      </c>
      <c r="D198" s="92" t="n">
        <f>IF('Prediction Log'!D217=0, "",'Prediction Log'!D217)</f>
        <v>-19.5</v>
      </c>
      <c r="E198" s="92" t="n">
        <f>IF('Prediction Log'!E217=0, "",'Prediction Log'!E217)</f>
        <v>-13.5</v>
      </c>
      <c r="F198" s="92" t="str">
        <f>IF('Prediction Log'!I217=0, "",'Prediction Log'!I217)</f>
        <v>Texas A&amp;M</v>
      </c>
      <c r="G198" s="70" t="str">
        <f>IF(ISBLANK(Games!B198), "",'Prediction Log'!$J217)</f>
        <v>Texas A&amp;M</v>
      </c>
      <c r="H198" s="93" t="n">
        <f>'Prediction Log'!$K217</f>
        <v>0.947852</v>
      </c>
      <c r="I198" s="92" t="str">
        <f>IF(ISBLANK(Games!M198), "",IF(AND(Games!M198="",Games!N198=""),"",IF(ISTEXT(Games!N198), "Side",Games!M198)))</f>
        <v/>
      </c>
      <c r="J198" s="92" t="str">
        <f>IF(ISBLANK(Games!B198), "",IF(Games!K198="Y", Games!B198, Games!E198))</f>
        <v>Mississippi State</v>
      </c>
      <c r="K198" s="92" t="str">
        <f>Games!I198</f>
        <v>Texas A&amp;M</v>
      </c>
      <c r="L198" s="92" t="n">
        <f>IF(ISBLANK(Games!G198), "",Games!G198)</f>
        <v>-19.5</v>
      </c>
      <c r="M198" s="92"/>
      <c r="N198" s="110" t="str">
        <f>IF(ISBLANK('Performance vs Market'!$Q198), "", 1)</f>
        <v/>
      </c>
      <c r="O198" s="110" t="str">
        <f>IF(ISBLANK('Performance vs Market'!$S198), "", 1)</f>
        <v/>
      </c>
      <c r="P198" s="95"/>
      <c r="Q198" s="95"/>
      <c r="R198" s="95"/>
      <c r="S198" s="95"/>
      <c r="T198" s="95"/>
      <c r="U198" s="111" t="str">
        <f>IF(ISBLANK('Performance vs Market'!$Q198), "",N198+IF(Q198&lt;0, (N198/(Q198/-100)), N198*(Q198/100)))</f>
        <v/>
      </c>
      <c r="V198" s="112" t="str">
        <f>IFERROR(IF(ISBLANK('Performance vs Market'!$R198), "",N198+IF(R198&lt;0, (N198/(R198/-100)), N198*(R198/100))),"")</f>
        <v/>
      </c>
      <c r="W198" s="111" t="n">
        <f t="shared" si="1"/>
        <v>0</v>
      </c>
      <c r="X198" s="112" t="n">
        <f t="shared" si="2"/>
        <v>0</v>
      </c>
      <c r="Y198" s="111" t="str">
        <f>IF(ISBLANK('Performance vs Market'!$S198), "",O198+IF(S198&lt;0, (O198/(S198/-100)), O198*(S198/100)))</f>
        <v/>
      </c>
      <c r="Z198" s="111" t="n">
        <f t="shared" si="3"/>
        <v>0</v>
      </c>
      <c r="AA198" s="96" t="n">
        <f t="shared" si="4"/>
        <v>0</v>
      </c>
      <c r="AB198" s="96" t="n">
        <f t="shared" si="5"/>
        <v>0</v>
      </c>
      <c r="AC198" s="113" t="str">
        <f>IF('Prediction Log'!$W217="Y", "W", IF('Prediction Log'!$W217="N","L",""))</f>
        <v>W</v>
      </c>
      <c r="AD198" s="114" t="str">
        <f>IF('Prediction Log'!$Y217="Y", "W", IF('Prediction Log'!$Y217="N","L",""))</f>
        <v>W</v>
      </c>
      <c r="AE198" s="115" t="str">
        <f>IF(ISBLANK('Performance vs Market'!$Q198), "",IF(AC198="W", W198, IF(AC198="L",-N198, "")))</f>
        <v/>
      </c>
      <c r="AF198" s="116" t="n">
        <f>IFERROR((IF(ISERR('Performance vs Market'!$V198), "",IF(AD198="W", X198, IF(AD198="L",-N198, "")))), "")</f>
        <v>0</v>
      </c>
      <c r="AG198" s="113" t="str">
        <f>IF('Prediction Log'!$X217="Y", "W", IF('Prediction Log'!$X217="N", "L", ""))</f>
        <v>L</v>
      </c>
      <c r="AH198" s="115" t="str">
        <f>IF(ISBLANK('Performance vs Market'!$S198), "",IF(AG198="W", Z198, IF(AG198="L",-O198, "")))</f>
        <v/>
      </c>
      <c r="AI198" s="117"/>
      <c r="AJ198" s="15" t="str">
        <f t="shared" si="6"/>
        <v/>
      </c>
      <c r="AK198" s="118" t="n">
        <f>IF(ISERROR('Performance vs Market'!$AE198+'Performance vs Market'!$AH198+'Performance vs Market'!$AJ198), "", 'Performance vs Market'!$AE198+'Performance vs Market'!$AH198+'Performance vs Market'!$AJ198)</f>
        <v>0</v>
      </c>
      <c r="AL198" s="119" t="n">
        <f>IF(ISERROR('Performance vs Market'!$AF198+'Performance vs Market'!$AH198+'Performance vs Market'!$AJ198), "", 'Performance vs Market'!$AF198+'Performance vs Market'!$AH198+'Performance vs Market'!$AJ198)</f>
        <v>0</v>
      </c>
    </row>
    <row r="199" ht="14.25" customHeight="1">
      <c r="A199" s="92" t="n">
        <f>Games!A199</f>
        <v>11</v>
      </c>
      <c r="B199" s="92" t="str">
        <f>IF('Prediction Log'!B218=0, "",'Prediction Log'!B218)</f>
        <v>Ohio State</v>
      </c>
      <c r="C199" s="92" t="str">
        <f>IF('Prediction Log'!C218=0, "",'Prediction Log'!C218)</f>
        <v>Michigan State</v>
      </c>
      <c r="D199" s="92" t="n">
        <f>IF('Prediction Log'!D218=0, "",'Prediction Log'!D218)</f>
        <v>-31.5</v>
      </c>
      <c r="E199" s="92" t="n">
        <f>IF('Prediction Log'!E218=0, "",'Prediction Log'!E218)</f>
        <v>-40.7</v>
      </c>
      <c r="F199" s="92" t="str">
        <f>IF('Prediction Log'!I218=0, "",'Prediction Log'!I218)</f>
        <v>Ohio State</v>
      </c>
      <c r="G199" s="70" t="str">
        <f>IF(ISBLANK(Games!B199), "",'Prediction Log'!$J218)</f>
        <v>Ohio State</v>
      </c>
      <c r="H199" s="93" t="n">
        <f>'Prediction Log'!$K218</f>
        <v>0.999572</v>
      </c>
      <c r="I199" s="92" t="str">
        <f>IF(ISBLANK(Games!M199), "",IF(AND(Games!M199="",Games!N199=""),"",IF(ISTEXT(Games!N199), "Side",Games!M199)))</f>
        <v/>
      </c>
      <c r="J199" s="92" t="str">
        <f>IF(ISBLANK(Games!B199), "",IF(Games!K199="Y", Games!B199, Games!E199))</f>
        <v>Ohio State</v>
      </c>
      <c r="K199" s="92" t="str">
        <f>Games!I199</f>
        <v>Ohio State</v>
      </c>
      <c r="L199" s="92" t="n">
        <f>IF(ISBLANK(Games!G199), "",Games!G199)</f>
        <v>-31.5</v>
      </c>
      <c r="M199" s="92"/>
      <c r="N199" s="110" t="str">
        <f>IF(ISBLANK('Performance vs Market'!$Q199), "", 1)</f>
        <v/>
      </c>
      <c r="O199" s="110" t="str">
        <f>IF(ISBLANK('Performance vs Market'!$S199), "", 1)</f>
        <v/>
      </c>
      <c r="P199" s="95"/>
      <c r="Q199" s="95"/>
      <c r="R199" s="95"/>
      <c r="S199" s="95"/>
      <c r="T199" s="95"/>
      <c r="U199" s="111" t="str">
        <f>IF(ISBLANK('Performance vs Market'!$Q199), "",N199+IF(Q199&lt;0, (N199/(Q199/-100)), N199*(Q199/100)))</f>
        <v/>
      </c>
      <c r="V199" s="112" t="str">
        <f>IFERROR(IF(ISBLANK('Performance vs Market'!$R199), "",N199+IF(R199&lt;0, (N199/(R199/-100)), N199*(R199/100))),"")</f>
        <v/>
      </c>
      <c r="W199" s="111" t="n">
        <f t="shared" si="1"/>
        <v>0</v>
      </c>
      <c r="X199" s="112" t="n">
        <f t="shared" si="2"/>
        <v>0</v>
      </c>
      <c r="Y199" s="111" t="str">
        <f>IF(ISBLANK('Performance vs Market'!$S199), "",O199+IF(S199&lt;0, (O199/(S199/-100)), O199*(S199/100)))</f>
        <v/>
      </c>
      <c r="Z199" s="111" t="n">
        <f t="shared" si="3"/>
        <v>0</v>
      </c>
      <c r="AA199" s="96" t="n">
        <f t="shared" si="4"/>
        <v>0</v>
      </c>
      <c r="AB199" s="96" t="n">
        <f t="shared" si="5"/>
        <v>0</v>
      </c>
      <c r="AC199" s="113" t="str">
        <f>IF('Prediction Log'!$W218="Y", "W", IF('Prediction Log'!$W218="N","L",""))</f>
        <v>W</v>
      </c>
      <c r="AD199" s="114" t="str">
        <f>IF('Prediction Log'!$Y218="Y", "W", IF('Prediction Log'!$Y218="N","L",""))</f>
        <v>W</v>
      </c>
      <c r="AE199" s="115" t="str">
        <f>IF(ISBLANK('Performance vs Market'!$Q199), "",IF(AC199="W", W199, IF(AC199="L",-N199, "")))</f>
        <v/>
      </c>
      <c r="AF199" s="116" t="n">
        <f>IFERROR((IF(ISERR('Performance vs Market'!$V199), "",IF(AD199="W", X199, IF(AD199="L",-N199, "")))), "")</f>
        <v>0</v>
      </c>
      <c r="AG199" s="113" t="str">
        <f>IF('Prediction Log'!$X218="Y", "W", IF('Prediction Log'!$X218="N", "L", ""))</f>
        <v>W</v>
      </c>
      <c r="AH199" s="115" t="str">
        <f>IF(ISBLANK('Performance vs Market'!$S199), "",IF(AG199="W", Z199, IF(AG199="L",-O199, "")))</f>
        <v/>
      </c>
      <c r="AI199" s="117"/>
      <c r="AJ199" s="15" t="str">
        <f t="shared" si="6"/>
        <v/>
      </c>
      <c r="AK199" s="118" t="n">
        <f>IF(ISERROR('Performance vs Market'!$AE199+'Performance vs Market'!$AH199+'Performance vs Market'!$AJ199), "", 'Performance vs Market'!$AE199+'Performance vs Market'!$AH199+'Performance vs Market'!$AJ199)</f>
        <v>0</v>
      </c>
      <c r="AL199" s="119" t="n">
        <f>IF(ISERROR('Performance vs Market'!$AF199+'Performance vs Market'!$AH199+'Performance vs Market'!$AJ199), "", 'Performance vs Market'!$AF199+'Performance vs Market'!$AH199+'Performance vs Market'!$AJ199)</f>
        <v>0</v>
      </c>
    </row>
    <row r="200" ht="14.25" customHeight="1">
      <c r="A200" s="92" t="n">
        <f>Games!A200</f>
        <v>11</v>
      </c>
      <c r="B200" s="92" t="str">
        <f>IF('Prediction Log'!B219=0, "",'Prediction Log'!B219)</f>
        <v>LSU</v>
      </c>
      <c r="C200" s="92" t="str">
        <f>IF('Prediction Log'!C219=0, "",'Prediction Log'!C219)</f>
        <v>Florida</v>
      </c>
      <c r="D200" s="92" t="n">
        <f>IF('Prediction Log'!D219=0, "",'Prediction Log'!D219)</f>
        <v>-13.5</v>
      </c>
      <c r="E200" s="92" t="n">
        <f>IF('Prediction Log'!E219=0, "",'Prediction Log'!E219)</f>
        <v>-17.5</v>
      </c>
      <c r="F200" s="92" t="str">
        <f>IF('Prediction Log'!I219=0, "",'Prediction Log'!I219)</f>
        <v>LSU</v>
      </c>
      <c r="G200" s="70" t="str">
        <f>IF(ISBLANK(Games!B200), "",'Prediction Log'!$J219)</f>
        <v>LSU</v>
      </c>
      <c r="H200" s="93" t="n">
        <f>'Prediction Log'!$K219</f>
        <v>0.916549</v>
      </c>
      <c r="I200" s="92" t="str">
        <f>IF(ISBLANK(Games!M200), "",IF(AND(Games!M200="",Games!N200=""),"",IF(ISTEXT(Games!N200), "Side",Games!M200)))</f>
        <v/>
      </c>
      <c r="J200" s="92" t="str">
        <f>IF(ISBLANK(Games!B200), "",IF(Games!K200="Y", Games!B200, Games!E200))</f>
        <v>LSU</v>
      </c>
      <c r="K200" s="92" t="str">
        <f>Games!I200</f>
        <v>LSU</v>
      </c>
      <c r="L200" s="92" t="n">
        <f>IF(ISBLANK(Games!G200), "",Games!G200)</f>
        <v>-13.5</v>
      </c>
      <c r="M200" s="92"/>
      <c r="N200" s="110" t="str">
        <f>IF(ISBLANK('Performance vs Market'!$Q200), "", 1)</f>
        <v/>
      </c>
      <c r="O200" s="110" t="str">
        <f>IF(ISBLANK('Performance vs Market'!$S200), "", 1)</f>
        <v/>
      </c>
      <c r="P200" s="95"/>
      <c r="Q200" s="95"/>
      <c r="R200" s="95"/>
      <c r="S200" s="95"/>
      <c r="T200" s="95"/>
      <c r="U200" s="111" t="str">
        <f>IF(ISBLANK('Performance vs Market'!$Q200), "",N200+IF(Q200&lt;0, (N200/(Q200/-100)), N200*(Q200/100)))</f>
        <v/>
      </c>
      <c r="V200" s="112" t="str">
        <f>IFERROR(IF(ISBLANK('Performance vs Market'!$R200), "",N200+IF(R200&lt;0, (N200/(R200/-100)), N200*(R200/100))),"")</f>
        <v/>
      </c>
      <c r="W200" s="111" t="n">
        <f t="shared" si="1"/>
        <v>0</v>
      </c>
      <c r="X200" s="112" t="n">
        <f t="shared" si="2"/>
        <v>0</v>
      </c>
      <c r="Y200" s="111" t="str">
        <f>IF(ISBLANK('Performance vs Market'!$S200), "",O200+IF(S200&lt;0, (O200/(S200/-100)), O200*(S200/100)))</f>
        <v/>
      </c>
      <c r="Z200" s="111" t="n">
        <f t="shared" si="3"/>
        <v>0</v>
      </c>
      <c r="AA200" s="96" t="n">
        <f t="shared" si="4"/>
        <v>0</v>
      </c>
      <c r="AB200" s="96" t="n">
        <f t="shared" si="5"/>
        <v>0</v>
      </c>
      <c r="AC200" s="113" t="str">
        <f>IF('Prediction Log'!$W219="Y", "W", IF('Prediction Log'!$W219="N","L",""))</f>
        <v>W</v>
      </c>
      <c r="AD200" s="114" t="str">
        <f>IF('Prediction Log'!$Y219="Y", "W", IF('Prediction Log'!$Y219="N","L",""))</f>
        <v>W</v>
      </c>
      <c r="AE200" s="115" t="str">
        <f>IF(ISBLANK('Performance vs Market'!$Q200), "",IF(AC200="W", W200, IF(AC200="L",-N200, "")))</f>
        <v/>
      </c>
      <c r="AF200" s="116" t="n">
        <f>IFERROR((IF(ISERR('Performance vs Market'!$V200), "",IF(AD200="W", X200, IF(AD200="L",-N200, "")))), "")</f>
        <v>0</v>
      </c>
      <c r="AG200" s="113" t="str">
        <f>IF('Prediction Log'!$X219="Y", "W", IF('Prediction Log'!$X219="N", "L", ""))</f>
        <v>W</v>
      </c>
      <c r="AH200" s="115" t="str">
        <f>IF(ISBLANK('Performance vs Market'!$S200), "",IF(AG200="W", Z200, IF(AG200="L",-O200, "")))</f>
        <v/>
      </c>
      <c r="AI200" s="117"/>
      <c r="AJ200" s="15" t="str">
        <f t="shared" si="6"/>
        <v/>
      </c>
      <c r="AK200" s="118" t="n">
        <f>IF(ISERROR('Performance vs Market'!$AE200+'Performance vs Market'!$AH200+'Performance vs Market'!$AJ200), "", 'Performance vs Market'!$AE200+'Performance vs Market'!$AH200+'Performance vs Market'!$AJ200)</f>
        <v>0</v>
      </c>
      <c r="AL200" s="119" t="n">
        <f>IF(ISERROR('Performance vs Market'!$AF200+'Performance vs Market'!$AH200+'Performance vs Market'!$AJ200), "", 'Performance vs Market'!$AF200+'Performance vs Market'!$AH200+'Performance vs Market'!$AJ200)</f>
        <v>0</v>
      </c>
    </row>
    <row r="201" ht="14.25" customHeight="1">
      <c r="A201" s="92" t="n">
        <f>Games!A201</f>
        <v>11</v>
      </c>
      <c r="B201" s="92" t="str">
        <f>IF('Prediction Log'!B220=0, "",'Prediction Log'!B220)</f>
        <v>UT San Antonio</v>
      </c>
      <c r="C201" s="92" t="str">
        <f>IF('Prediction Log'!C220=0, "",'Prediction Log'!C220)</f>
        <v>Rice</v>
      </c>
      <c r="D201" s="92" t="n">
        <f>IF('Prediction Log'!D220=0, "",'Prediction Log'!D220)</f>
        <v>-14.5</v>
      </c>
      <c r="E201" s="92" t="n">
        <f>IF('Prediction Log'!E220=0, "",'Prediction Log'!E220)</f>
        <v>-10</v>
      </c>
      <c r="F201" s="92" t="str">
        <f>IF('Prediction Log'!I220=0, "",'Prediction Log'!I220)</f>
        <v>UT San Antonio</v>
      </c>
      <c r="G201" s="70" t="str">
        <f>IF(ISBLANK(Games!B201), "",'Prediction Log'!$J220)</f>
        <v>UT San Antonio</v>
      </c>
      <c r="H201" s="93" t="n">
        <f>'Prediction Log'!$K220</f>
        <v>0.880644</v>
      </c>
      <c r="I201" s="92" t="str">
        <f>IF(ISBLANK(Games!M201), "",IF(AND(Games!M201="",Games!N201=""),"",IF(ISTEXT(Games!N201), "Side",Games!M201)))</f>
        <v/>
      </c>
      <c r="J201" s="92" t="str">
        <f>IF(ISBLANK(Games!B201), "",IF(Games!K201="Y", Games!B201, Games!E201))</f>
        <v>Rice</v>
      </c>
      <c r="K201" s="92" t="str">
        <f>Games!I201</f>
        <v>UT San Antonio</v>
      </c>
      <c r="L201" s="92" t="n">
        <f>IF(ISBLANK(Games!G201), "",Games!G201)</f>
        <v>-14.5</v>
      </c>
      <c r="M201" s="92"/>
      <c r="N201" s="110" t="str">
        <f>IF(ISBLANK('Performance vs Market'!$Q201), "", 1)</f>
        <v/>
      </c>
      <c r="O201" s="110" t="str">
        <f>IF(ISBLANK('Performance vs Market'!$S201), "", 1)</f>
        <v/>
      </c>
      <c r="P201" s="95"/>
      <c r="Q201" s="95"/>
      <c r="R201" s="95"/>
      <c r="S201" s="95"/>
      <c r="T201" s="95"/>
      <c r="U201" s="111" t="str">
        <f>IF(ISBLANK('Performance vs Market'!$Q201), "",N201+IF(Q201&lt;0, (N201/(Q201/-100)), N201*(Q201/100)))</f>
        <v/>
      </c>
      <c r="V201" s="112" t="str">
        <f>IFERROR(IF(ISBLANK('Performance vs Market'!$R201), "",N201+IF(R201&lt;0, (N201/(R201/-100)), N201*(R201/100))),"")</f>
        <v/>
      </c>
      <c r="W201" s="111" t="n">
        <f t="shared" si="1"/>
        <v>0</v>
      </c>
      <c r="X201" s="112" t="n">
        <f t="shared" si="2"/>
        <v>0</v>
      </c>
      <c r="Y201" s="111" t="str">
        <f>IF(ISBLANK('Performance vs Market'!$S201), "",O201+IF(S201&lt;0, (O201/(S201/-100)), O201*(S201/100)))</f>
        <v/>
      </c>
      <c r="Z201" s="111" t="n">
        <f t="shared" si="3"/>
        <v>0</v>
      </c>
      <c r="AA201" s="96" t="n">
        <f t="shared" si="4"/>
        <v>0</v>
      </c>
      <c r="AB201" s="96" t="n">
        <f t="shared" si="5"/>
        <v>0</v>
      </c>
      <c r="AC201" s="113" t="str">
        <f>IF('Prediction Log'!$W220="Y", "W", IF('Prediction Log'!$W220="N","L",""))</f>
        <v>W</v>
      </c>
      <c r="AD201" s="114" t="str">
        <f>IF('Prediction Log'!$Y220="Y", "W", IF('Prediction Log'!$Y220="N","L",""))</f>
        <v>W</v>
      </c>
      <c r="AE201" s="115" t="str">
        <f>IF(ISBLANK('Performance vs Market'!$Q201), "",IF(AC201="W", W201, IF(AC201="L",-N201, "")))</f>
        <v/>
      </c>
      <c r="AF201" s="116" t="n">
        <f>IFERROR((IF(ISERR('Performance vs Market'!$V201), "",IF(AD201="W", X201, IF(AD201="L",-N201, "")))), "")</f>
        <v>0</v>
      </c>
      <c r="AG201" s="113" t="str">
        <f>IF('Prediction Log'!$X220="Y", "W", IF('Prediction Log'!$X220="N", "L", ""))</f>
        <v>L</v>
      </c>
      <c r="AH201" s="115" t="str">
        <f>IF(ISBLANK('Performance vs Market'!$S201), "",IF(AG201="W", Z201, IF(AG201="L",-O201, "")))</f>
        <v/>
      </c>
      <c r="AI201" s="117"/>
      <c r="AJ201" s="15" t="str">
        <f t="shared" si="6"/>
        <v/>
      </c>
      <c r="AK201" s="118" t="n">
        <f>IF(ISERROR('Performance vs Market'!$AE201+'Performance vs Market'!$AH201+'Performance vs Market'!$AJ201), "", 'Performance vs Market'!$AE201+'Performance vs Market'!$AH201+'Performance vs Market'!$AJ201)</f>
        <v>0</v>
      </c>
      <c r="AL201" s="119" t="n">
        <f>IF(ISERROR('Performance vs Market'!$AF201+'Performance vs Market'!$AH201+'Performance vs Market'!$AJ201), "", 'Performance vs Market'!$AF201+'Performance vs Market'!$AH201+'Performance vs Market'!$AJ201)</f>
        <v>0</v>
      </c>
    </row>
    <row r="202" ht="14.25" customHeight="1">
      <c r="A202" s="92" t="n">
        <f>Games!A202</f>
        <v>11</v>
      </c>
      <c r="B202" s="92" t="str">
        <f>IF('Prediction Log'!B221=0, "",'Prediction Log'!B221)</f>
        <v>North Carolina</v>
      </c>
      <c r="C202" s="92" t="str">
        <f>IF('Prediction Log'!C221=0, "",'Prediction Log'!C221)</f>
        <v>Duke</v>
      </c>
      <c r="D202" s="92" t="n">
        <f>IF('Prediction Log'!D221=0, "",'Prediction Log'!D221)</f>
        <v>-14.5</v>
      </c>
      <c r="E202" s="92" t="n">
        <f>IF('Prediction Log'!E221=0, "",'Prediction Log'!E221)</f>
        <v>-0.6</v>
      </c>
      <c r="F202" s="92" t="str">
        <f>IF('Prediction Log'!I221=0, "",'Prediction Log'!I221)</f>
        <v>North Carolina</v>
      </c>
      <c r="G202" s="70" t="str">
        <f>IF(ISBLANK(Games!B202), "",'Prediction Log'!$J221)</f>
        <v>Duke</v>
      </c>
      <c r="H202" s="93" t="n">
        <f>'Prediction Log'!$K221</f>
        <v>0.548054</v>
      </c>
      <c r="I202" s="92" t="str">
        <f>IF(ISBLANK(Games!M202), "",IF(AND(Games!M202="",Games!N202=""),"",IF(ISTEXT(Games!N202), "Side",Games!M202)))</f>
        <v>Spread</v>
      </c>
      <c r="J202" s="92" t="str">
        <f>IF(ISBLANK(Games!B202), "",IF(Games!K202="Y", Games!B202, Games!E202))</f>
        <v>Duke</v>
      </c>
      <c r="K202" s="92" t="str">
        <f>Games!I202</f>
        <v>North Carolina</v>
      </c>
      <c r="L202" s="92" t="n">
        <f>IF(ISBLANK(Games!G202), "",Games!G202)</f>
        <v>-14.5</v>
      </c>
      <c r="M202" s="92"/>
      <c r="N202" s="110" t="str">
        <f>IF(ISBLANK('Performance vs Market'!$Q202), "", 1)</f>
        <v/>
      </c>
      <c r="O202" s="110" t="str">
        <f>IF(ISBLANK('Performance vs Market'!$S202), "", 1)</f>
        <v/>
      </c>
      <c r="P202" s="95"/>
      <c r="Q202" s="95"/>
      <c r="R202" s="95"/>
      <c r="S202" s="95"/>
      <c r="T202" s="95"/>
      <c r="U202" s="111" t="str">
        <f>IF(ISBLANK('Performance vs Market'!$Q202), "",N202+IF(Q202&lt;0, (N202/(Q202/-100)), N202*(Q202/100)))</f>
        <v/>
      </c>
      <c r="V202" s="112" t="str">
        <f>IFERROR(IF(ISBLANK('Performance vs Market'!$R202), "",N202+IF(R202&lt;0, (N202/(R202/-100)), N202*(R202/100))),"")</f>
        <v/>
      </c>
      <c r="W202" s="111" t="n">
        <f t="shared" si="1"/>
        <v>0</v>
      </c>
      <c r="X202" s="112" t="n">
        <f t="shared" si="2"/>
        <v>0</v>
      </c>
      <c r="Y202" s="111" t="str">
        <f>IF(ISBLANK('Performance vs Market'!$S202), "",O202+IF(S202&lt;0, (O202/(S202/-100)), O202*(S202/100)))</f>
        <v/>
      </c>
      <c r="Z202" s="111" t="n">
        <f t="shared" si="3"/>
        <v>0</v>
      </c>
      <c r="AA202" s="96" t="n">
        <f t="shared" si="4"/>
        <v>0</v>
      </c>
      <c r="AB202" s="96" t="n">
        <f t="shared" si="5"/>
        <v>0</v>
      </c>
      <c r="AC202" s="113" t="str">
        <f>IF('Prediction Log'!$W221="Y", "W", IF('Prediction Log'!$W221="N","L",""))</f>
        <v>W</v>
      </c>
      <c r="AD202" s="114" t="str">
        <f>IF('Prediction Log'!$Y221="Y", "W", IF('Prediction Log'!$Y221="N","L",""))</f>
        <v>L</v>
      </c>
      <c r="AE202" s="115" t="str">
        <f>IF(ISBLANK('Performance vs Market'!$Q202), "",IF(AC202="W", W202, IF(AC202="L",-N202, "")))</f>
        <v/>
      </c>
      <c r="AF202" s="116" t="n">
        <f>IFERROR((IF(ISERR('Performance vs Market'!$V202), "",IF(AD202="W", X202, IF(AD202="L",-N202, "")))), "")</f>
        <v>0</v>
      </c>
      <c r="AG202" s="113" t="str">
        <f>IF('Prediction Log'!$X221="Y", "W", IF('Prediction Log'!$X221="N", "L", ""))</f>
        <v>W</v>
      </c>
      <c r="AH202" s="115" t="str">
        <f>IF(ISBLANK('Performance vs Market'!$S202), "",IF(AG202="W", Z202, IF(AG202="L",-O202, "")))</f>
        <v/>
      </c>
      <c r="AI202" s="117"/>
      <c r="AJ202" s="15" t="str">
        <f t="shared" si="6"/>
        <v/>
      </c>
      <c r="AK202" s="118" t="n">
        <f>IF(ISERROR('Performance vs Market'!$AE202+'Performance vs Market'!$AH202+'Performance vs Market'!$AJ202), "", 'Performance vs Market'!$AE202+'Performance vs Market'!$AH202+'Performance vs Market'!$AJ202)</f>
        <v>0</v>
      </c>
      <c r="AL202" s="119" t="n">
        <f>IF(ISERROR('Performance vs Market'!$AF202+'Performance vs Market'!$AH202+'Performance vs Market'!$AJ202), "", 'Performance vs Market'!$AF202+'Performance vs Market'!$AH202+'Performance vs Market'!$AJ202)</f>
        <v>0</v>
      </c>
    </row>
    <row r="203" ht="14.25" customHeight="1">
      <c r="A203" s="92" t="n">
        <f>Games!A203</f>
        <v>11</v>
      </c>
      <c r="B203" s="92" t="str">
        <f>IF('Prediction Log'!B222=0, "",'Prediction Log'!B222)</f>
        <v>UCLA</v>
      </c>
      <c r="C203" s="92" t="str">
        <f>IF('Prediction Log'!C222=0, "",'Prediction Log'!C222)</f>
        <v>Arizona State</v>
      </c>
      <c r="D203" s="92" t="n">
        <f>IF('Prediction Log'!D222=0, "",'Prediction Log'!D222)</f>
        <v>-18.5</v>
      </c>
      <c r="E203" s="92" t="n">
        <f>IF('Prediction Log'!E222=0, "",'Prediction Log'!E222)</f>
        <v>-38</v>
      </c>
      <c r="F203" s="92" t="str">
        <f>IF('Prediction Log'!I222=0, "",'Prediction Log'!I222)</f>
        <v>UCLA</v>
      </c>
      <c r="G203" s="70" t="str">
        <f>IF(ISBLANK(Games!B203), "",'Prediction Log'!$J222)</f>
        <v>UCLA</v>
      </c>
      <c r="H203" s="93" t="n">
        <f>'Prediction Log'!$K222</f>
        <v>0.999773</v>
      </c>
      <c r="I203" s="92" t="str">
        <f>IF(ISBLANK(Games!M203), "",IF(AND(Games!M203="",Games!N203=""),"",IF(ISTEXT(Games!N203), "Side",Games!M203)))</f>
        <v/>
      </c>
      <c r="J203" s="92" t="str">
        <f>IF(ISBLANK(Games!B203), "",IF(Games!K203="Y", Games!B203, Games!E203))</f>
        <v>UCLA</v>
      </c>
      <c r="K203" s="92" t="str">
        <f>Games!I203</f>
        <v>UCLA</v>
      </c>
      <c r="L203" s="92" t="n">
        <f>IF(ISBLANK(Games!G203), "",Games!G203)</f>
        <v>-18.5</v>
      </c>
      <c r="M203" s="92"/>
      <c r="N203" s="110" t="str">
        <f>IF(ISBLANK('Performance vs Market'!$Q203), "", 1)</f>
        <v/>
      </c>
      <c r="O203" s="110" t="str">
        <f>IF(ISBLANK('Performance vs Market'!$S203), "", 1)</f>
        <v/>
      </c>
      <c r="P203" s="95"/>
      <c r="Q203" s="95"/>
      <c r="R203" s="95"/>
      <c r="S203" s="95"/>
      <c r="T203" s="95"/>
      <c r="U203" s="111" t="str">
        <f>IF(ISBLANK('Performance vs Market'!$Q203), "",N203+IF(Q203&lt;0, (N203/(Q203/-100)), N203*(Q203/100)))</f>
        <v/>
      </c>
      <c r="V203" s="112" t="str">
        <f>IFERROR(IF(ISBLANK('Performance vs Market'!$R203), "",N203+IF(R203&lt;0, (N203/(R203/-100)), N203*(R203/100))),"")</f>
        <v/>
      </c>
      <c r="W203" s="111" t="n">
        <f t="shared" si="1"/>
        <v>0</v>
      </c>
      <c r="X203" s="112" t="n">
        <f t="shared" si="2"/>
        <v>0</v>
      </c>
      <c r="Y203" s="111" t="str">
        <f>IF(ISBLANK('Performance vs Market'!$S203), "",O203+IF(S203&lt;0, (O203/(S203/-100)), O203*(S203/100)))</f>
        <v/>
      </c>
      <c r="Z203" s="111" t="n">
        <f t="shared" si="3"/>
        <v>0</v>
      </c>
      <c r="AA203" s="96" t="n">
        <f t="shared" si="4"/>
        <v>0</v>
      </c>
      <c r="AB203" s="96" t="n">
        <f t="shared" si="5"/>
        <v>0</v>
      </c>
      <c r="AC203" s="113" t="str">
        <f>IF('Prediction Log'!$W222="Y", "W", IF('Prediction Log'!$W222="N","L",""))</f>
        <v>L</v>
      </c>
      <c r="AD203" s="114" t="str">
        <f>IF('Prediction Log'!$Y222="Y", "W", IF('Prediction Log'!$Y222="N","L",""))</f>
        <v>L</v>
      </c>
      <c r="AE203" s="115" t="str">
        <f>IF(ISBLANK('Performance vs Market'!$Q203), "",IF(AC203="W", W203, IF(AC203="L",-N203, "")))</f>
        <v/>
      </c>
      <c r="AF203" s="116" t="n">
        <f>IFERROR((IF(ISERR('Performance vs Market'!$V203), "",IF(AD203="W", X203, IF(AD203="L",-N203, "")))), "")</f>
        <v>0</v>
      </c>
      <c r="AG203" s="113" t="str">
        <f>IF('Prediction Log'!$X222="Y", "W", IF('Prediction Log'!$X222="N", "L", ""))</f>
        <v>L</v>
      </c>
      <c r="AH203" s="115" t="str">
        <f>IF(ISBLANK('Performance vs Market'!$S203), "",IF(AG203="W", Z203, IF(AG203="L",-O203, "")))</f>
        <v/>
      </c>
      <c r="AI203" s="117"/>
      <c r="AJ203" s="15" t="str">
        <f t="shared" si="6"/>
        <v/>
      </c>
      <c r="AK203" s="118" t="n">
        <f>IF(ISERROR('Performance vs Market'!$AE203+'Performance vs Market'!$AH203+'Performance vs Market'!$AJ203), "", 'Performance vs Market'!$AE203+'Performance vs Market'!$AH203+'Performance vs Market'!$AJ203)</f>
        <v>0</v>
      </c>
      <c r="AL203" s="119" t="n">
        <f>IF(ISERROR('Performance vs Market'!$AF203+'Performance vs Market'!$AH203+'Performance vs Market'!$AJ203), "", 'Performance vs Market'!$AF203+'Performance vs Market'!$AH203+'Performance vs Market'!$AJ203)</f>
        <v>0</v>
      </c>
    </row>
    <row r="204" ht="14.25" customHeight="1">
      <c r="A204" s="92" t="n">
        <f>Games!A204</f>
        <v>11</v>
      </c>
      <c r="B204" s="92" t="str">
        <f>IF('Prediction Log'!B223=0, "",'Prediction Log'!B223)</f>
        <v>Boise State</v>
      </c>
      <c r="C204" s="92" t="str">
        <f>IF('Prediction Log'!C223=0, "",'Prediction Log'!C223)</f>
        <v>New Mexico</v>
      </c>
      <c r="D204" s="92" t="n">
        <f>IF('Prediction Log'!D223=0, "",'Prediction Log'!D223)</f>
        <v>-26.5</v>
      </c>
      <c r="E204" s="92" t="n">
        <f>IF('Prediction Log'!E223=0, "",'Prediction Log'!E223)</f>
        <v>-20.7</v>
      </c>
      <c r="F204" s="92" t="str">
        <f>IF('Prediction Log'!I223=0, "",'Prediction Log'!I223)</f>
        <v>Boise State</v>
      </c>
      <c r="G204" s="70" t="str">
        <f>IF(ISBLANK(Games!B204), "",'Prediction Log'!$J223)</f>
        <v>Boise State</v>
      </c>
      <c r="H204" s="93" t="n">
        <f>'Prediction Log'!$K223</f>
        <v>0.972888</v>
      </c>
      <c r="I204" s="92" t="str">
        <f>IF(ISBLANK(Games!M204), "",IF(AND(Games!M204="",Games!N204=""),"",IF(ISTEXT(Games!N204), "Side",Games!M204)))</f>
        <v/>
      </c>
      <c r="J204" s="92" t="str">
        <f>IF(ISBLANK(Games!B204), "",IF(Games!K204="Y", Games!B204, Games!E204))</f>
        <v>New Mexico</v>
      </c>
      <c r="K204" s="92" t="str">
        <f>Games!I204</f>
        <v>Boise State</v>
      </c>
      <c r="L204" s="92" t="n">
        <f>IF(ISBLANK(Games!G204), "",Games!G204)</f>
        <v>-26.5</v>
      </c>
      <c r="M204" s="92"/>
      <c r="N204" s="110" t="str">
        <f>IF(ISBLANK('Performance vs Market'!$Q204), "", 1)</f>
        <v/>
      </c>
      <c r="O204" s="110" t="str">
        <f>IF(ISBLANK('Performance vs Market'!$S204), "", 1)</f>
        <v/>
      </c>
      <c r="P204" s="95"/>
      <c r="Q204" s="95"/>
      <c r="R204" s="95"/>
      <c r="S204" s="95"/>
      <c r="T204" s="95"/>
      <c r="U204" s="111" t="str">
        <f>IF(ISBLANK('Performance vs Market'!$Q204), "",N204+IF(Q204&lt;0, (N204/(Q204/-100)), N204*(Q204/100)))</f>
        <v/>
      </c>
      <c r="V204" s="112" t="str">
        <f>IFERROR(IF(ISBLANK('Performance vs Market'!$R204), "",N204+IF(R204&lt;0, (N204/(R204/-100)), N204*(R204/100))),"")</f>
        <v/>
      </c>
      <c r="W204" s="111" t="n">
        <f t="shared" si="1"/>
        <v>0</v>
      </c>
      <c r="X204" s="112" t="n">
        <f t="shared" si="2"/>
        <v>0</v>
      </c>
      <c r="Y204" s="111" t="str">
        <f>IF(ISBLANK('Performance vs Market'!$S204), "",O204+IF(S204&lt;0, (O204/(S204/-100)), O204*(S204/100)))</f>
        <v/>
      </c>
      <c r="Z204" s="111" t="n">
        <f t="shared" si="3"/>
        <v>0</v>
      </c>
      <c r="AA204" s="96" t="n">
        <f t="shared" si="4"/>
        <v>0</v>
      </c>
      <c r="AB204" s="96" t="n">
        <f t="shared" si="5"/>
        <v>0</v>
      </c>
      <c r="AC204" s="113" t="str">
        <f>IF('Prediction Log'!$W223="Y", "W", IF('Prediction Log'!$W223="N","L",""))</f>
        <v>W</v>
      </c>
      <c r="AD204" s="114" t="str">
        <f>IF('Prediction Log'!$Y223="Y", "W", IF('Prediction Log'!$Y223="N","L",""))</f>
        <v>W</v>
      </c>
      <c r="AE204" s="115" t="str">
        <f>IF(ISBLANK('Performance vs Market'!$Q204), "",IF(AC204="W", W204, IF(AC204="L",-N204, "")))</f>
        <v/>
      </c>
      <c r="AF204" s="116" t="n">
        <f>IFERROR((IF(ISERR('Performance vs Market'!$V204), "",IF(AD204="W", X204, IF(AD204="L",-N204, "")))), "")</f>
        <v>0</v>
      </c>
      <c r="AG204" s="113" t="str">
        <f>IF('Prediction Log'!$X223="Y", "W", IF('Prediction Log'!$X223="N", "L", ""))</f>
        <v>L</v>
      </c>
      <c r="AH204" s="115" t="str">
        <f>IF(ISBLANK('Performance vs Market'!$S204), "",IF(AG204="W", Z204, IF(AG204="L",-O204, "")))</f>
        <v/>
      </c>
      <c r="AI204" s="117"/>
      <c r="AJ204" s="15" t="str">
        <f t="shared" si="6"/>
        <v/>
      </c>
      <c r="AK204" s="118" t="n">
        <f>IF(ISERROR('Performance vs Market'!$AE204+'Performance vs Market'!$AH204+'Performance vs Market'!$AJ204), "", 'Performance vs Market'!$AE204+'Performance vs Market'!$AH204+'Performance vs Market'!$AJ204)</f>
        <v>0</v>
      </c>
      <c r="AL204" s="119" t="n">
        <f>IF(ISERROR('Performance vs Market'!$AF204+'Performance vs Market'!$AH204+'Performance vs Market'!$AJ204), "", 'Performance vs Market'!$AF204+'Performance vs Market'!$AH204+'Performance vs Market'!$AJ204)</f>
        <v>0</v>
      </c>
    </row>
    <row r="205" ht="14.25" customHeight="1">
      <c r="A205" s="92" t="n">
        <f>Games!A205</f>
        <v>11</v>
      </c>
      <c r="B205" s="92" t="str">
        <f>IF('Prediction Log'!B224=0, "",'Prediction Log'!B224)</f>
        <v>BYU</v>
      </c>
      <c r="C205" s="92" t="str">
        <f>IF('Prediction Log'!C224=0, "",'Prediction Log'!C224)</f>
        <v>Iowa State</v>
      </c>
      <c r="D205" s="92" t="n">
        <f>IF('Prediction Log'!D224=0, "",'Prediction Log'!D224)</f>
        <v>7.5</v>
      </c>
      <c r="E205" s="92" t="n">
        <f>IF('Prediction Log'!E224=0, "",'Prediction Log'!E224)</f>
        <v>-10.1</v>
      </c>
      <c r="F205" s="92" t="str">
        <f>IF('Prediction Log'!I224=0, "",'Prediction Log'!I224)</f>
        <v>BYU</v>
      </c>
      <c r="G205" s="70" t="str">
        <f>IF(ISBLANK(Games!B205), "",'Prediction Log'!$J224)</f>
        <v>BYU</v>
      </c>
      <c r="H205" s="93" t="n">
        <f>'Prediction Log'!$K224</f>
        <v>0.960633</v>
      </c>
      <c r="I205" s="92" t="str">
        <f>IF(ISBLANK(Games!M205), "",IF(AND(Games!M205="",Games!N205=""),"",IF(ISTEXT(Games!N205), "Side",Games!M205)))</f>
        <v>Side</v>
      </c>
      <c r="J205" s="92" t="str">
        <f>IF(ISBLANK(Games!B205), "",IF(Games!K205="Y", Games!B205, Games!E205))</f>
        <v>BYU</v>
      </c>
      <c r="K205" s="92" t="str">
        <f>Games!I205</f>
        <v>BYU</v>
      </c>
      <c r="L205" s="92" t="n">
        <f>IF(ISBLANK(Games!G205), "",Games!G205)</f>
        <v>7.5</v>
      </c>
      <c r="M205" s="92"/>
      <c r="N205" s="110" t="str">
        <f>IF(ISBLANK('Performance vs Market'!$Q205), "", 1)</f>
        <v/>
      </c>
      <c r="O205" s="110" t="str">
        <f>IF(ISBLANK('Performance vs Market'!$S205), "", 1)</f>
        <v/>
      </c>
      <c r="P205" s="95"/>
      <c r="Q205" s="95"/>
      <c r="R205" s="95"/>
      <c r="S205" s="95"/>
      <c r="T205" s="95"/>
      <c r="U205" s="111" t="str">
        <f>IF(ISBLANK('Performance vs Market'!$Q205), "",N205+IF(Q205&lt;0, (N205/(Q205/-100)), N205*(Q205/100)))</f>
        <v/>
      </c>
      <c r="V205" s="112" t="str">
        <f>IFERROR(IF(ISBLANK('Performance vs Market'!$R205), "",N205+IF(R205&lt;0, (N205/(R205/-100)), N205*(R205/100))),"")</f>
        <v/>
      </c>
      <c r="W205" s="111" t="n">
        <f t="shared" si="1"/>
        <v>0</v>
      </c>
      <c r="X205" s="112" t="n">
        <f t="shared" si="2"/>
        <v>0</v>
      </c>
      <c r="Y205" s="111" t="str">
        <f>IF(ISBLANK('Performance vs Market'!$S205), "",O205+IF(S205&lt;0, (O205/(S205/-100)), O205*(S205/100)))</f>
        <v/>
      </c>
      <c r="Z205" s="111" t="n">
        <f t="shared" si="3"/>
        <v>0</v>
      </c>
      <c r="AA205" s="96" t="n">
        <f t="shared" si="4"/>
        <v>0</v>
      </c>
      <c r="AB205" s="96" t="n">
        <f t="shared" si="5"/>
        <v>0</v>
      </c>
      <c r="AC205" s="113" t="str">
        <f>IF('Prediction Log'!$W224="Y", "W", IF('Prediction Log'!$W224="N","L",""))</f>
        <v>L</v>
      </c>
      <c r="AD205" s="114" t="str">
        <f>IF('Prediction Log'!$Y224="Y", "W", IF('Prediction Log'!$Y224="N","L",""))</f>
        <v>L</v>
      </c>
      <c r="AE205" s="115" t="str">
        <f>IF(ISBLANK('Performance vs Market'!$Q205), "",IF(AC205="W", W205, IF(AC205="L",-N205, "")))</f>
        <v/>
      </c>
      <c r="AF205" s="116" t="n">
        <f>IFERROR((IF(ISERR('Performance vs Market'!$V205), "",IF(AD205="W", X205, IF(AD205="L",-N205, "")))), "")</f>
        <v>0</v>
      </c>
      <c r="AG205" s="113" t="str">
        <f>IF('Prediction Log'!$X224="Y", "W", IF('Prediction Log'!$X224="N", "L", ""))</f>
        <v>L</v>
      </c>
      <c r="AH205" s="115" t="str">
        <f>IF(ISBLANK('Performance vs Market'!$S205), "",IF(AG205="W", Z205, IF(AG205="L",-O205, "")))</f>
        <v/>
      </c>
      <c r="AI205" s="117"/>
      <c r="AJ205" s="15" t="str">
        <f t="shared" si="6"/>
        <v/>
      </c>
      <c r="AK205" s="118" t="n">
        <f>IF(ISERROR('Performance vs Market'!$AE205+'Performance vs Market'!$AH205+'Performance vs Market'!$AJ205), "", 'Performance vs Market'!$AE205+'Performance vs Market'!$AH205+'Performance vs Market'!$AJ205)</f>
        <v>0</v>
      </c>
      <c r="AL205" s="119" t="n">
        <f>IF(ISERROR('Performance vs Market'!$AF205+'Performance vs Market'!$AH205+'Performance vs Market'!$AJ205), "", 'Performance vs Market'!$AF205+'Performance vs Market'!$AH205+'Performance vs Market'!$AJ205)</f>
        <v>0</v>
      </c>
    </row>
    <row r="206" ht="14.25" customHeight="1">
      <c r="A206" s="92" t="n">
        <f>Games!A206</f>
        <v>11</v>
      </c>
      <c r="B206" s="92" t="str">
        <f>IF('Prediction Log'!B225=0, "",'Prediction Log'!B225)</f>
        <v>San José State</v>
      </c>
      <c r="C206" s="92" t="str">
        <f>IF('Prediction Log'!C225=0, "",'Prediction Log'!C225)</f>
        <v>Fresno State</v>
      </c>
      <c r="D206" s="92" t="n">
        <f>IF('Prediction Log'!D225=0, "",'Prediction Log'!D225)</f>
        <v>-1.5</v>
      </c>
      <c r="E206" s="92" t="n">
        <f>IF('Prediction Log'!E225=0, "",'Prediction Log'!E225)</f>
        <v>16</v>
      </c>
      <c r="F206" s="92" t="str">
        <f>IF('Prediction Log'!I225=0, "",'Prediction Log'!I225)</f>
        <v>Fresno State</v>
      </c>
      <c r="G206" s="70" t="str">
        <f>IF(ISBLANK(Games!B206), "",'Prediction Log'!$J225)</f>
        <v>Fresno State</v>
      </c>
      <c r="H206" s="93" t="n">
        <f>'Prediction Log'!$K225</f>
        <v>0.972046</v>
      </c>
      <c r="I206" s="92" t="str">
        <f>IF(ISBLANK(Games!M206), "",IF(AND(Games!M206="",Games!N206=""),"",IF(ISTEXT(Games!N206), "Side",Games!M206)))</f>
        <v>Side</v>
      </c>
      <c r="J206" s="92" t="str">
        <f>IF(ISBLANK(Games!B206), "",IF(Games!K206="Y", Games!B206, Games!E206))</f>
        <v>Fresno State</v>
      </c>
      <c r="K206" s="92" t="str">
        <f>Games!I206</f>
        <v>Fresno State</v>
      </c>
      <c r="L206" s="92" t="n">
        <f>IF(ISBLANK(Games!G206), "",Games!G206)</f>
        <v>-1.5</v>
      </c>
      <c r="M206" s="92"/>
      <c r="N206" s="110" t="str">
        <f>IF(ISBLANK('Performance vs Market'!$Q206), "", 1)</f>
        <v/>
      </c>
      <c r="O206" s="110" t="str">
        <f>IF(ISBLANK('Performance vs Market'!$S206), "", 1)</f>
        <v/>
      </c>
      <c r="P206" s="95"/>
      <c r="Q206" s="95"/>
      <c r="R206" s="95"/>
      <c r="S206" s="95"/>
      <c r="T206" s="95"/>
      <c r="U206" s="111" t="str">
        <f>IF(ISBLANK('Performance vs Market'!$Q206), "",N206+IF(Q206&lt;0, (N206/(Q206/-100)), N206*(Q206/100)))</f>
        <v/>
      </c>
      <c r="V206" s="112" t="str">
        <f>IFERROR(IF(ISBLANK('Performance vs Market'!$R206), "",N206+IF(R206&lt;0, (N206/(R206/-100)), N206*(R206/100))),"")</f>
        <v/>
      </c>
      <c r="W206" s="111" t="n">
        <f t="shared" si="1"/>
        <v>0</v>
      </c>
      <c r="X206" s="112" t="n">
        <f t="shared" si="2"/>
        <v>0</v>
      </c>
      <c r="Y206" s="111" t="str">
        <f>IF(ISBLANK('Performance vs Market'!$S206), "",O206+IF(S206&lt;0, (O206/(S206/-100)), O206*(S206/100)))</f>
        <v/>
      </c>
      <c r="Z206" s="111" t="n">
        <f t="shared" si="3"/>
        <v>0</v>
      </c>
      <c r="AA206" s="96" t="n">
        <f t="shared" si="4"/>
        <v>0</v>
      </c>
      <c r="AB206" s="96" t="n">
        <f t="shared" si="5"/>
        <v>0</v>
      </c>
      <c r="AC206" s="113" t="str">
        <f>IF('Prediction Log'!$W225="Y", "W", IF('Prediction Log'!$W225="N","L",""))</f>
        <v>L</v>
      </c>
      <c r="AD206" s="114" t="str">
        <f>IF('Prediction Log'!$Y225="Y", "W", IF('Prediction Log'!$Y225="N","L",""))</f>
        <v>L</v>
      </c>
      <c r="AE206" s="115" t="str">
        <f>IF(ISBLANK('Performance vs Market'!$Q206), "",IF(AC206="W", W206, IF(AC206="L",-N206, "")))</f>
        <v/>
      </c>
      <c r="AF206" s="116" t="n">
        <f>IFERROR((IF(ISERR('Performance vs Market'!$V206), "",IF(AD206="W", X206, IF(AD206="L",-N206, "")))), "")</f>
        <v>0</v>
      </c>
      <c r="AG206" s="113" t="str">
        <f>IF('Prediction Log'!$X225="Y", "W", IF('Prediction Log'!$X225="N", "L", ""))</f>
        <v>L</v>
      </c>
      <c r="AH206" s="115" t="str">
        <f>IF(ISBLANK('Performance vs Market'!$S206), "",IF(AG206="W", Z206, IF(AG206="L",-O206, "")))</f>
        <v/>
      </c>
      <c r="AI206" s="117"/>
      <c r="AJ206" s="15" t="str">
        <f t="shared" si="6"/>
        <v/>
      </c>
      <c r="AK206" s="118" t="n">
        <f>IF(ISERROR('Performance vs Market'!$AE206+'Performance vs Market'!$AH206+'Performance vs Market'!$AJ206), "", 'Performance vs Market'!$AE206+'Performance vs Market'!$AH206+'Performance vs Market'!$AJ206)</f>
        <v>0</v>
      </c>
      <c r="AL206" s="119" t="n">
        <f>IF(ISERROR('Performance vs Market'!$AF206+'Performance vs Market'!$AH206+'Performance vs Market'!$AJ206), "", 'Performance vs Market'!$AF206+'Performance vs Market'!$AH206+'Performance vs Market'!$AJ206)</f>
        <v>0</v>
      </c>
    </row>
    <row r="207" ht="14.25" customHeight="1">
      <c r="A207" s="92" t="n">
        <f>Games!A207</f>
        <v>11</v>
      </c>
      <c r="B207" s="92" t="str">
        <f>IF('Prediction Log'!B226=0, "",'Prediction Log'!B226)</f>
        <v>Oregon</v>
      </c>
      <c r="C207" s="92" t="str">
        <f>IF('Prediction Log'!C226=0, "",'Prediction Log'!C226)</f>
        <v>USC</v>
      </c>
      <c r="D207" s="92" t="n">
        <f>IF('Prediction Log'!D226=0, "",'Prediction Log'!D226)</f>
        <v>-14.5</v>
      </c>
      <c r="E207" s="92" t="n">
        <f>IF('Prediction Log'!E226=0, "",'Prediction Log'!E226)</f>
        <v>-10.4</v>
      </c>
      <c r="F207" s="92" t="str">
        <f>IF('Prediction Log'!I226=0, "",'Prediction Log'!I226)</f>
        <v>Oregon</v>
      </c>
      <c r="G207" s="70" t="str">
        <f>IF(ISBLANK(Games!B207), "",'Prediction Log'!$J226)</f>
        <v>Oregon</v>
      </c>
      <c r="H207" s="93" t="n">
        <f>'Prediction Log'!$K226</f>
        <v>0.80119</v>
      </c>
      <c r="I207" s="92" t="str">
        <f>IF(ISBLANK(Games!M207), "",IF(AND(Games!M207="",Games!N207=""),"",IF(ISTEXT(Games!N207), "Side",Games!M207)))</f>
        <v/>
      </c>
      <c r="J207" s="92" t="str">
        <f>IF(ISBLANK(Games!B207), "",IF(Games!K207="Y", Games!B207, Games!E207))</f>
        <v>USC</v>
      </c>
      <c r="K207" s="92" t="str">
        <f>Games!I207</f>
        <v>Oregon</v>
      </c>
      <c r="L207" s="92" t="n">
        <f>IF(ISBLANK(Games!G207), "",Games!G207)</f>
        <v>-14.5</v>
      </c>
      <c r="M207" s="92"/>
      <c r="N207" s="110" t="str">
        <f>IF(ISBLANK('Performance vs Market'!$Q207), "", 1)</f>
        <v/>
      </c>
      <c r="O207" s="110" t="str">
        <f>IF(ISBLANK('Performance vs Market'!$S207), "", 1)</f>
        <v/>
      </c>
      <c r="P207" s="95"/>
      <c r="Q207" s="95"/>
      <c r="R207" s="95"/>
      <c r="S207" s="95"/>
      <c r="T207" s="95"/>
      <c r="U207" s="111" t="str">
        <f>IF(ISBLANK('Performance vs Market'!$Q207), "",N207+IF(Q207&lt;0, (N207/(Q207/-100)), N207*(Q207/100)))</f>
        <v/>
      </c>
      <c r="V207" s="112" t="str">
        <f>IFERROR(IF(ISBLANK('Performance vs Market'!$R207), "",N207+IF(R207&lt;0, (N207/(R207/-100)), N207*(R207/100))),"")</f>
        <v/>
      </c>
      <c r="W207" s="111" t="n">
        <f t="shared" si="1"/>
        <v>0</v>
      </c>
      <c r="X207" s="112" t="n">
        <f t="shared" si="2"/>
        <v>0</v>
      </c>
      <c r="Y207" s="111" t="str">
        <f>IF(ISBLANK('Performance vs Market'!$S207), "",O207+IF(S207&lt;0, (O207/(S207/-100)), O207*(S207/100)))</f>
        <v/>
      </c>
      <c r="Z207" s="111" t="n">
        <f t="shared" si="3"/>
        <v>0</v>
      </c>
      <c r="AA207" s="96" t="n">
        <f t="shared" si="4"/>
        <v>0</v>
      </c>
      <c r="AB207" s="96" t="n">
        <f t="shared" si="5"/>
        <v>0</v>
      </c>
      <c r="AC207" s="113" t="str">
        <f>IF('Prediction Log'!$W226="Y", "W", IF('Prediction Log'!$W226="N","L",""))</f>
        <v>W</v>
      </c>
      <c r="AD207" s="114" t="str">
        <f>IF('Prediction Log'!$Y226="Y", "W", IF('Prediction Log'!$Y226="N","L",""))</f>
        <v>W</v>
      </c>
      <c r="AE207" s="115" t="str">
        <f>IF(ISBLANK('Performance vs Market'!$Q207), "",IF(AC207="W", W207, IF(AC207="L",-N207, "")))</f>
        <v/>
      </c>
      <c r="AF207" s="116" t="n">
        <f>IFERROR((IF(ISERR('Performance vs Market'!$V207), "",IF(AD207="W", X207, IF(AD207="L",-N207, "")))), "")</f>
        <v>0</v>
      </c>
      <c r="AG207" s="113" t="str">
        <f>IF('Prediction Log'!$X226="Y", "W", IF('Prediction Log'!$X226="N", "L", ""))</f>
        <v>W</v>
      </c>
      <c r="AH207" s="115" t="str">
        <f>IF(ISBLANK('Performance vs Market'!$S207), "",IF(AG207="W", Z207, IF(AG207="L",-O207, "")))</f>
        <v/>
      </c>
      <c r="AI207" s="117"/>
      <c r="AJ207" s="15" t="str">
        <f t="shared" si="6"/>
        <v/>
      </c>
      <c r="AK207" s="118" t="n">
        <f>IF(ISERROR('Performance vs Market'!$AE207+'Performance vs Market'!$AH207+'Performance vs Market'!$AJ207), "", 'Performance vs Market'!$AE207+'Performance vs Market'!$AH207+'Performance vs Market'!$AJ207)</f>
        <v>0</v>
      </c>
      <c r="AL207" s="119" t="n">
        <f>IF(ISERROR('Performance vs Market'!$AF207+'Performance vs Market'!$AH207+'Performance vs Market'!$AJ207), "", 'Performance vs Market'!$AF207+'Performance vs Market'!$AH207+'Performance vs Market'!$AJ207)</f>
        <v>0</v>
      </c>
    </row>
    <row r="208" ht="14.25" customHeight="1">
      <c r="A208" s="92" t="n">
        <f>Games!A208</f>
        <v>11</v>
      </c>
      <c r="B208" s="92" t="str">
        <f>IF('Prediction Log'!B227=0, "",'Prediction Log'!B227)</f>
        <v>Hawai'i</v>
      </c>
      <c r="C208" s="92" t="str">
        <f>IF('Prediction Log'!C227=0, "",'Prediction Log'!C227)</f>
        <v>Air Force</v>
      </c>
      <c r="D208" s="92" t="n">
        <f>IF('Prediction Log'!D227=0, "",'Prediction Log'!D227)</f>
        <v>18.5</v>
      </c>
      <c r="E208" s="92" t="n">
        <f>IF('Prediction Log'!E227=0, "",'Prediction Log'!E227)</f>
        <v>18.5</v>
      </c>
      <c r="F208" s="92" t="str">
        <f>IF('Prediction Log'!I227=0, "",'Prediction Log'!I227)</f>
        <v>Air Force</v>
      </c>
      <c r="G208" s="70" t="str">
        <f>IF(ISBLANK(Games!B208), "",'Prediction Log'!$J227)</f>
        <v>Air Force</v>
      </c>
      <c r="H208" s="93" t="n">
        <f>'Prediction Log'!$K227</f>
        <v>0.964356</v>
      </c>
      <c r="I208" s="92" t="str">
        <f>IF(ISBLANK(Games!M208), "",IF(AND(Games!M208="",Games!N208=""),"",IF(ISTEXT(Games!N208), "Side",Games!M208)))</f>
        <v/>
      </c>
      <c r="J208" s="92" t="str">
        <f>IF(ISBLANK(Games!B208), "",IF(Games!K208="Y", Games!B208, Games!E208))</f>
        <v>Air Force</v>
      </c>
      <c r="K208" s="92" t="str">
        <f>Games!I208</f>
        <v>Air Force</v>
      </c>
      <c r="L208" s="92" t="n">
        <f>IF(ISBLANK(Games!G208), "",Games!G208)</f>
        <v>18.5</v>
      </c>
      <c r="M208" s="92"/>
      <c r="N208" s="110" t="str">
        <f>IF(ISBLANK('Performance vs Market'!$Q208), "", 1)</f>
        <v/>
      </c>
      <c r="O208" s="110" t="str">
        <f>IF(ISBLANK('Performance vs Market'!$S208), "", 1)</f>
        <v/>
      </c>
      <c r="P208" s="95"/>
      <c r="Q208" s="95"/>
      <c r="R208" s="95"/>
      <c r="S208" s="95"/>
      <c r="T208" s="95"/>
      <c r="U208" s="111" t="str">
        <f>IF(ISBLANK('Performance vs Market'!$Q208), "",N208+IF(Q208&lt;0, (N208/(Q208/-100)), N208*(Q208/100)))</f>
        <v/>
      </c>
      <c r="V208" s="112" t="str">
        <f>IFERROR(IF(ISBLANK('Performance vs Market'!$R208), "",N208+IF(R208&lt;0, (N208/(R208/-100)), N208*(R208/100))),"")</f>
        <v/>
      </c>
      <c r="W208" s="111" t="n">
        <f t="shared" si="1"/>
        <v>0</v>
      </c>
      <c r="X208" s="112" t="n">
        <f t="shared" si="2"/>
        <v>0</v>
      </c>
      <c r="Y208" s="111" t="str">
        <f>IF(ISBLANK('Performance vs Market'!$S208), "",O208+IF(S208&lt;0, (O208/(S208/-100)), O208*(S208/100)))</f>
        <v/>
      </c>
      <c r="Z208" s="111" t="n">
        <f t="shared" si="3"/>
        <v>0</v>
      </c>
      <c r="AA208" s="96" t="n">
        <f t="shared" si="4"/>
        <v>0</v>
      </c>
      <c r="AB208" s="96" t="n">
        <f t="shared" si="5"/>
        <v>0</v>
      </c>
      <c r="AC208" s="113" t="str">
        <f>IF('Prediction Log'!$W227="Y", "W", IF('Prediction Log'!$W227="N","L",""))</f>
        <v>L</v>
      </c>
      <c r="AD208" s="114" t="str">
        <f>IF('Prediction Log'!$Y227="Y", "W", IF('Prediction Log'!$Y227="N","L",""))</f>
        <v>L</v>
      </c>
      <c r="AE208" s="115" t="str">
        <f>IF(ISBLANK('Performance vs Market'!$Q208), "",IF(AC208="W", W208, IF(AC208="L",-N208, "")))</f>
        <v/>
      </c>
      <c r="AF208" s="116" t="n">
        <f>IFERROR((IF(ISERR('Performance vs Market'!$V208), "",IF(AD208="W", X208, IF(AD208="L",-N208, "")))), "")</f>
        <v>0</v>
      </c>
      <c r="AG208" s="113" t="str">
        <f>IF('Prediction Log'!$X227="Y", "W", IF('Prediction Log'!$X227="N", "L", ""))</f>
        <v>L</v>
      </c>
      <c r="AH208" s="115" t="str">
        <f>IF(ISBLANK('Performance vs Market'!$S208), "",IF(AG208="W", Z208, IF(AG208="L",-O208, "")))</f>
        <v/>
      </c>
      <c r="AI208" s="117"/>
      <c r="AJ208" s="15" t="str">
        <f t="shared" si="6"/>
        <v/>
      </c>
      <c r="AK208" s="118" t="n">
        <f>IF(ISERROR('Performance vs Market'!$AE208+'Performance vs Market'!$AH208+'Performance vs Market'!$AJ208), "", 'Performance vs Market'!$AE208+'Performance vs Market'!$AH208+'Performance vs Market'!$AJ208)</f>
        <v>0</v>
      </c>
      <c r="AL208" s="119" t="n">
        <f>IF(ISERROR('Performance vs Market'!$AF208+'Performance vs Market'!$AH208+'Performance vs Market'!$AJ208), "", 'Performance vs Market'!$AF208+'Performance vs Market'!$AH208+'Performance vs Market'!$AJ208)</f>
        <v>0</v>
      </c>
    </row>
    <row r="209" ht="14.25" customHeight="1">
      <c r="A209" s="92" t="n">
        <f>Games!A209</f>
        <v>11</v>
      </c>
      <c r="B209" s="92" t="str">
        <f>IF('Prediction Log'!B228=0, "",'Prediction Log'!B228)</f>
        <v>Western Kentucky</v>
      </c>
      <c r="C209" s="92" t="str">
        <f>IF('Prediction Log'!C228=0, "",'Prediction Log'!C228)</f>
        <v>New Mexico State</v>
      </c>
      <c r="D209" s="92" t="n">
        <f>IF('Prediction Log'!D228=0, "",'Prediction Log'!D228)</f>
        <v>-4.5</v>
      </c>
      <c r="E209" s="92" t="n">
        <f>IF('Prediction Log'!E228=0, "",'Prediction Log'!E228)</f>
        <v>-12.2</v>
      </c>
      <c r="F209" s="92" t="str">
        <f>IF('Prediction Log'!I228=0, "",'Prediction Log'!I228)</f>
        <v>Western Kentucky</v>
      </c>
      <c r="G209" s="70" t="str">
        <f>IF(ISBLANK(Games!B209), "",'Prediction Log'!$J228)</f>
        <v>Western Kentucky</v>
      </c>
      <c r="H209" s="93" t="n">
        <f>'Prediction Log'!$K228</f>
        <v>0.910417</v>
      </c>
      <c r="I209" s="92" t="str">
        <f>IF(ISBLANK(Games!M209), "",IF(AND(Games!M209="",Games!N209=""),"",IF(ISTEXT(Games!N209), "Side",Games!M209)))</f>
        <v/>
      </c>
      <c r="J209" s="92" t="str">
        <f>IF(ISBLANK(Games!B209), "",IF(Games!K209="Y", Games!B209, Games!E209))</f>
        <v>Western Kentucky</v>
      </c>
      <c r="K209" s="92" t="str">
        <f>Games!I209</f>
        <v>Western Kentucky</v>
      </c>
      <c r="L209" s="92" t="n">
        <f>IF(ISBLANK(Games!G209), "",Games!G209)</f>
        <v>-4.5</v>
      </c>
      <c r="M209" s="92"/>
      <c r="N209" s="110" t="str">
        <f>IF(ISBLANK('Performance vs Market'!$Q209), "", 1)</f>
        <v/>
      </c>
      <c r="O209" s="110" t="str">
        <f>IF(ISBLANK('Performance vs Market'!$S209), "", 1)</f>
        <v/>
      </c>
      <c r="P209" s="95"/>
      <c r="Q209" s="95"/>
      <c r="R209" s="95"/>
      <c r="S209" s="95"/>
      <c r="T209" s="95"/>
      <c r="U209" s="111" t="str">
        <f>IF(ISBLANK('Performance vs Market'!$Q209), "",N209+IF(Q209&lt;0, (N209/(Q209/-100)), N209*(Q209/100)))</f>
        <v/>
      </c>
      <c r="V209" s="112" t="str">
        <f>IFERROR(IF(ISBLANK('Performance vs Market'!$R209), "",N209+IF(R209&lt;0, (N209/(R209/-100)), N209*(R209/100))),"")</f>
        <v/>
      </c>
      <c r="W209" s="111" t="n">
        <f t="shared" si="1"/>
        <v>0</v>
      </c>
      <c r="X209" s="112" t="n">
        <f t="shared" si="2"/>
        <v>0</v>
      </c>
      <c r="Y209" s="111" t="str">
        <f>IF(ISBLANK('Performance vs Market'!$S209), "",O209+IF(S209&lt;0, (O209/(S209/-100)), O209*(S209/100)))</f>
        <v/>
      </c>
      <c r="Z209" s="111" t="n">
        <f t="shared" si="3"/>
        <v>0</v>
      </c>
      <c r="AA209" s="96" t="n">
        <f t="shared" si="4"/>
        <v>0</v>
      </c>
      <c r="AB209" s="96" t="n">
        <f t="shared" si="5"/>
        <v>0</v>
      </c>
      <c r="AC209" s="113" t="str">
        <f>IF('Prediction Log'!$W228="Y", "W", IF('Prediction Log'!$W228="N","L",""))</f>
        <v>L</v>
      </c>
      <c r="AD209" s="114" t="str">
        <f>IF('Prediction Log'!$Y228="Y", "W", IF('Prediction Log'!$Y228="N","L",""))</f>
        <v>L</v>
      </c>
      <c r="AE209" s="115" t="str">
        <f>IF(ISBLANK('Performance vs Market'!$Q209), "",IF(AC209="W", W209, IF(AC209="L",-N209, "")))</f>
        <v/>
      </c>
      <c r="AF209" s="116" t="n">
        <f>IFERROR((IF(ISERR('Performance vs Market'!$V209), "",IF(AD209="W", X209, IF(AD209="L",-N209, "")))), "")</f>
        <v>0</v>
      </c>
      <c r="AG209" s="113" t="str">
        <f>IF('Prediction Log'!$X228="Y", "W", IF('Prediction Log'!$X228="N", "L", ""))</f>
        <v>L</v>
      </c>
      <c r="AH209" s="115" t="str">
        <f>IF(ISBLANK('Performance vs Market'!$S209), "",IF(AG209="W", Z209, IF(AG209="L",-O209, "")))</f>
        <v/>
      </c>
      <c r="AI209" s="117"/>
      <c r="AJ209" s="15" t="str">
        <f t="shared" si="6"/>
        <v/>
      </c>
      <c r="AK209" s="118" t="n">
        <f>IF(ISERROR('Performance vs Market'!$AE209+'Performance vs Market'!$AH209+'Performance vs Market'!$AJ209), "", 'Performance vs Market'!$AE209+'Performance vs Market'!$AH209+'Performance vs Market'!$AJ209)</f>
        <v>0</v>
      </c>
      <c r="AL209" s="119" t="n">
        <f>IF(ISERROR('Performance vs Market'!$AF209+'Performance vs Market'!$AH209+'Performance vs Market'!$AJ209), "", 'Performance vs Market'!$AF209+'Performance vs Market'!$AH209+'Performance vs Market'!$AJ209)</f>
        <v>0</v>
      </c>
    </row>
    <row r="210" ht="14.25" customHeight="1">
      <c r="A210" s="92" t="n">
        <f>Games!A210</f>
        <v>12</v>
      </c>
      <c r="B210" s="92" t="str">
        <f>IF('Prediction Log'!B229=0, "",'Prediction Log'!B229)</f>
        <v>Maryland</v>
      </c>
      <c r="C210" s="92" t="str">
        <f>IF('Prediction Log'!C229=0, "",'Prediction Log'!C229)</f>
        <v>Michigan</v>
      </c>
      <c r="D210" s="92" t="n">
        <f>IF('Prediction Log'!D229=0, "",'Prediction Log'!D229)</f>
        <v>21.5</v>
      </c>
      <c r="E210" s="92" t="n">
        <f>IF('Prediction Log'!E229=0, "",'Prediction Log'!E229)</f>
        <v>28.9</v>
      </c>
      <c r="F210" s="92" t="str">
        <f>IF('Prediction Log'!I229=0, "",'Prediction Log'!I229)</f>
        <v>Michigan</v>
      </c>
      <c r="G210" s="70" t="str">
        <f>IF(ISBLANK(Games!B210), "",'Prediction Log'!$J229)</f>
        <v>Michigan</v>
      </c>
      <c r="H210" s="93" t="n">
        <f>'Prediction Log'!$K229</f>
        <v>0.996201</v>
      </c>
      <c r="I210" s="92" t="str">
        <f>IF(ISBLANK(Games!M210), "",IF(AND(Games!M210="",Games!N210=""),"",IF(ISTEXT(Games!N210), "Side",Games!M210)))</f>
        <v/>
      </c>
      <c r="J210" s="92" t="str">
        <f>IF(ISBLANK(Games!B210), "",IF(Games!K210="Y", Games!B210, Games!E210))</f>
        <v>Michigan</v>
      </c>
      <c r="K210" s="92" t="str">
        <f>Games!I210</f>
        <v>Michigan</v>
      </c>
      <c r="L210" s="92" t="n">
        <f>IF(ISBLANK(Games!G210), "",Games!G210)</f>
        <v>21.5</v>
      </c>
      <c r="M210" s="92"/>
      <c r="N210" s="110" t="str">
        <f>IF(ISBLANK('Performance vs Market'!$Q210), "", 1)</f>
        <v/>
      </c>
      <c r="O210" s="110" t="str">
        <f>IF(ISBLANK('Performance vs Market'!$S210), "", 1)</f>
        <v/>
      </c>
      <c r="P210" s="95"/>
      <c r="Q210" s="95"/>
      <c r="R210" s="95"/>
      <c r="S210" s="95"/>
      <c r="T210" s="95"/>
      <c r="U210" s="111" t="str">
        <f>IF(ISBLANK('Performance vs Market'!$Q210), "",N210+IF(Q210&lt;0, (N210/(Q210/-100)), N210*(Q210/100)))</f>
        <v/>
      </c>
      <c r="V210" s="112" t="str">
        <f>IFERROR(IF(ISBLANK('Performance vs Market'!$R210), "",N210+IF(R210&lt;0, (N210/(R210/-100)), N210*(R210/100))),"")</f>
        <v/>
      </c>
      <c r="W210" s="111" t="n">
        <f t="shared" si="1"/>
        <v>0</v>
      </c>
      <c r="X210" s="112" t="n">
        <f t="shared" si="2"/>
        <v>0</v>
      </c>
      <c r="Y210" s="111" t="str">
        <f>IF(ISBLANK('Performance vs Market'!$S210), "",O210+IF(S210&lt;0, (O210/(S210/-100)), O210*(S210/100)))</f>
        <v/>
      </c>
      <c r="Z210" s="111" t="n">
        <f t="shared" si="3"/>
        <v>0</v>
      </c>
      <c r="AA210" s="96" t="n">
        <f t="shared" si="4"/>
        <v>0</v>
      </c>
      <c r="AB210" s="96" t="n">
        <f t="shared" si="5"/>
        <v>0</v>
      </c>
      <c r="AC210" s="113" t="str">
        <f>IF('Prediction Log'!$W229="Y", "W", IF('Prediction Log'!$W229="N","L",""))</f>
        <v>W</v>
      </c>
      <c r="AD210" s="114" t="str">
        <f>IF('Prediction Log'!$Y229="Y", "W", IF('Prediction Log'!$Y229="N","L",""))</f>
        <v>W</v>
      </c>
      <c r="AE210" s="115" t="str">
        <f>IF(ISBLANK('Performance vs Market'!$Q210), "",IF(AC210="W", W210, IF(AC210="L",-N210, "")))</f>
        <v/>
      </c>
      <c r="AF210" s="116" t="n">
        <f>IFERROR((IF(ISERR('Performance vs Market'!$V210), "",IF(AD210="W", X210, IF(AD210="L",-N210, "")))), "")</f>
        <v>0</v>
      </c>
      <c r="AG210" s="113" t="str">
        <f>IF('Prediction Log'!$X229="Y", "W", IF('Prediction Log'!$X229="N", "L", ""))</f>
        <v>L</v>
      </c>
      <c r="AH210" s="115" t="str">
        <f>IF(ISBLANK('Performance vs Market'!$S210), "",IF(AG210="W", Z210, IF(AG210="L",-O210, "")))</f>
        <v/>
      </c>
      <c r="AI210" s="117"/>
      <c r="AJ210" s="15" t="str">
        <f t="shared" si="6"/>
        <v/>
      </c>
      <c r="AK210" s="118" t="n">
        <f>IF(ISERROR('Performance vs Market'!$AE210+'Performance vs Market'!$AH210+'Performance vs Market'!$AJ210), "", 'Performance vs Market'!$AE210+'Performance vs Market'!$AH210+'Performance vs Market'!$AJ210)</f>
        <v>0</v>
      </c>
      <c r="AL210" s="119" t="n">
        <f>IF(ISERROR('Performance vs Market'!$AF210+'Performance vs Market'!$AH210+'Performance vs Market'!$AJ210), "", 'Performance vs Market'!$AF210+'Performance vs Market'!$AH210+'Performance vs Market'!$AJ210)</f>
        <v>0</v>
      </c>
    </row>
    <row r="211" ht="14.25" customHeight="1">
      <c r="A211" s="92" t="n">
        <f>Games!A211</f>
        <v>12</v>
      </c>
      <c r="B211" s="92" t="str">
        <f>IF('Prediction Log'!B230=0, "",'Prediction Log'!B230)</f>
        <v>Pittsburgh</v>
      </c>
      <c r="C211" s="92" t="str">
        <f>IF('Prediction Log'!C230=0, "",'Prediction Log'!C230)</f>
        <v>Boston College</v>
      </c>
      <c r="D211" s="92" t="n">
        <f>IF('Prediction Log'!D230=0, "",'Prediction Log'!D230)</f>
        <v>-3</v>
      </c>
      <c r="E211" s="92" t="n">
        <f>IF('Prediction Log'!E230=0, "",'Prediction Log'!E230)</f>
        <v>-10.2</v>
      </c>
      <c r="F211" s="92" t="str">
        <f>IF('Prediction Log'!I230=0, "",'Prediction Log'!I230)</f>
        <v>Pittsburgh</v>
      </c>
      <c r="G211" s="70" t="str">
        <f>IF(ISBLANK(Games!B211), "",'Prediction Log'!$J230)</f>
        <v>Pittsburgh</v>
      </c>
      <c r="H211" s="93" t="n">
        <f>'Prediction Log'!$K230</f>
        <v>0.685434</v>
      </c>
      <c r="I211" s="92" t="str">
        <f>IF(ISBLANK(Games!M211), "",IF(AND(Games!M211="",Games!N211=""),"",IF(ISTEXT(Games!N211), "Side",Games!M211)))</f>
        <v/>
      </c>
      <c r="J211" s="92" t="str">
        <f>IF(ISBLANK(Games!B211), "",IF(Games!K211="Y", Games!B211, Games!E211))</f>
        <v>Pittsburgh</v>
      </c>
      <c r="K211" s="92" t="str">
        <f>Games!I211</f>
        <v>Pittsburgh</v>
      </c>
      <c r="L211" s="92" t="n">
        <f>IF(ISBLANK(Games!G211), "",Games!G211)</f>
        <v>-3</v>
      </c>
      <c r="M211" s="92"/>
      <c r="N211" s="110" t="str">
        <f>IF(ISBLANK('Performance vs Market'!$Q211), "", 1)</f>
        <v/>
      </c>
      <c r="O211" s="110" t="str">
        <f>IF(ISBLANK('Performance vs Market'!$S211), "", 1)</f>
        <v/>
      </c>
      <c r="P211" s="95"/>
      <c r="Q211" s="95"/>
      <c r="R211" s="95"/>
      <c r="S211" s="95"/>
      <c r="T211" s="95"/>
      <c r="U211" s="111" t="str">
        <f>IF(ISBLANK('Performance vs Market'!$Q211), "",N211+IF(Q211&lt;0, (N211/(Q211/-100)), N211*(Q211/100)))</f>
        <v/>
      </c>
      <c r="V211" s="112" t="str">
        <f>IFERROR(IF(ISBLANK('Performance vs Market'!$R211), "",N211+IF(R211&lt;0, (N211/(R211/-100)), N211*(R211/100))),"")</f>
        <v/>
      </c>
      <c r="W211" s="111" t="n">
        <f t="shared" si="1"/>
        <v>0</v>
      </c>
      <c r="X211" s="112" t="n">
        <f t="shared" si="2"/>
        <v>0</v>
      </c>
      <c r="Y211" s="111" t="str">
        <f>IF(ISBLANK('Performance vs Market'!$S211), "",O211+IF(S211&lt;0, (O211/(S211/-100)), O211*(S211/100)))</f>
        <v/>
      </c>
      <c r="Z211" s="111" t="n">
        <f t="shared" si="3"/>
        <v>0</v>
      </c>
      <c r="AA211" s="96" t="n">
        <f t="shared" si="4"/>
        <v>0</v>
      </c>
      <c r="AB211" s="96" t="n">
        <f t="shared" si="5"/>
        <v>0</v>
      </c>
      <c r="AC211" s="113" t="str">
        <f>IF('Prediction Log'!$W230="Y", "W", IF('Prediction Log'!$W230="N","L",""))</f>
        <v>W</v>
      </c>
      <c r="AD211" s="114" t="str">
        <f>IF('Prediction Log'!$Y230="Y", "W", IF('Prediction Log'!$Y230="N","L",""))</f>
        <v>W</v>
      </c>
      <c r="AE211" s="115" t="str">
        <f>IF(ISBLANK('Performance vs Market'!$Q211), "",IF(AC211="W", W211, IF(AC211="L",-N211, "")))</f>
        <v/>
      </c>
      <c r="AF211" s="116" t="n">
        <f>IFERROR((IF(ISERR('Performance vs Market'!$V211), "",IF(AD211="W", X211, IF(AD211="L",-N211, "")))), "")</f>
        <v>0</v>
      </c>
      <c r="AG211" s="113" t="str">
        <f>IF('Prediction Log'!$X230="Y", "W", IF('Prediction Log'!$X230="N", "L", ""))</f>
        <v>W</v>
      </c>
      <c r="AH211" s="115" t="str">
        <f>IF(ISBLANK('Performance vs Market'!$S211), "",IF(AG211="W", Z211, IF(AG211="L",-O211, "")))</f>
        <v/>
      </c>
      <c r="AI211" s="117"/>
      <c r="AJ211" s="15" t="str">
        <f t="shared" si="6"/>
        <v/>
      </c>
      <c r="AK211" s="118" t="n">
        <f>IF(ISERROR('Performance vs Market'!$AE211+'Performance vs Market'!$AH211+'Performance vs Market'!$AJ211), "", 'Performance vs Market'!$AE211+'Performance vs Market'!$AH211+'Performance vs Market'!$AJ211)</f>
        <v>0</v>
      </c>
      <c r="AL211" s="119" t="n">
        <f>IF(ISERROR('Performance vs Market'!$AF211+'Performance vs Market'!$AH211+'Performance vs Market'!$AJ211), "", 'Performance vs Market'!$AF211+'Performance vs Market'!$AH211+'Performance vs Market'!$AJ211)</f>
        <v>0</v>
      </c>
    </row>
    <row r="212" ht="14.25" customHeight="1">
      <c r="A212" s="92" t="n">
        <f>Games!A212</f>
        <v>12</v>
      </c>
      <c r="B212" s="92" t="str">
        <f>IF('Prediction Log'!B231=0, "",'Prediction Log'!B231)</f>
        <v>UT San Antonio</v>
      </c>
      <c r="C212" s="92" t="str">
        <f>IF('Prediction Log'!C231=0, "",'Prediction Log'!C231)</f>
        <v>South Florida</v>
      </c>
      <c r="D212" s="92" t="n">
        <f>IF('Prediction Log'!D231=0, "",'Prediction Log'!D231)</f>
        <v>-16.5</v>
      </c>
      <c r="E212" s="92" t="n">
        <f>IF('Prediction Log'!E231=0, "",'Prediction Log'!E231)</f>
        <v>-17.6</v>
      </c>
      <c r="F212" s="92" t="str">
        <f>IF('Prediction Log'!I231=0, "",'Prediction Log'!I231)</f>
        <v>UT San Antonio</v>
      </c>
      <c r="G212" s="70" t="str">
        <f>IF(ISBLANK(Games!B212), "",'Prediction Log'!$J231)</f>
        <v>UT San Antonio</v>
      </c>
      <c r="H212" s="93" t="n">
        <f>'Prediction Log'!$K231</f>
        <v>0.934044</v>
      </c>
      <c r="I212" s="92" t="str">
        <f>IF(ISBLANK(Games!M212), "",IF(AND(Games!M212="",Games!N212=""),"",IF(ISTEXT(Games!N212), "Side",Games!M212)))</f>
        <v/>
      </c>
      <c r="J212" s="92" t="str">
        <f>IF(ISBLANK(Games!B212), "",IF(Games!K212="Y", Games!B212, Games!E212))</f>
        <v>UT San Antonio</v>
      </c>
      <c r="K212" s="92" t="str">
        <f>Games!I212</f>
        <v>UT San Antonio</v>
      </c>
      <c r="L212" s="92" t="n">
        <f>IF(ISBLANK(Games!G212), "",Games!G212)</f>
        <v>-16.5</v>
      </c>
      <c r="M212" s="92"/>
      <c r="N212" s="110" t="str">
        <f>IF(ISBLANK('Performance vs Market'!$Q212), "", 1)</f>
        <v/>
      </c>
      <c r="O212" s="110" t="str">
        <f>IF(ISBLANK('Performance vs Market'!$S212), "", 1)</f>
        <v/>
      </c>
      <c r="P212" s="95"/>
      <c r="Q212" s="95"/>
      <c r="R212" s="95"/>
      <c r="S212" s="95"/>
      <c r="T212" s="95"/>
      <c r="U212" s="111" t="str">
        <f>IF(ISBLANK('Performance vs Market'!$Q212), "",N212+IF(Q212&lt;0, (N212/(Q212/-100)), N212*(Q212/100)))</f>
        <v/>
      </c>
      <c r="V212" s="112" t="str">
        <f>IFERROR(IF(ISBLANK('Performance vs Market'!$R212), "",N212+IF(R212&lt;0, (N212/(R212/-100)), N212*(R212/100))),"")</f>
        <v/>
      </c>
      <c r="W212" s="111" t="n">
        <f t="shared" si="1"/>
        <v>0</v>
      </c>
      <c r="X212" s="112" t="n">
        <f t="shared" si="2"/>
        <v>0</v>
      </c>
      <c r="Y212" s="111" t="str">
        <f>IF(ISBLANK('Performance vs Market'!$S212), "",O212+IF(S212&lt;0, (O212/(S212/-100)), O212*(S212/100)))</f>
        <v/>
      </c>
      <c r="Z212" s="111" t="n">
        <f t="shared" si="3"/>
        <v>0</v>
      </c>
      <c r="AA212" s="96" t="n">
        <f t="shared" si="4"/>
        <v>0</v>
      </c>
      <c r="AB212" s="96" t="n">
        <f t="shared" si="5"/>
        <v>0</v>
      </c>
      <c r="AC212" s="113" t="str">
        <f>IF('Prediction Log'!$W231="Y", "W", IF('Prediction Log'!$W231="N","L",""))</f>
        <v>W</v>
      </c>
      <c r="AD212" s="114" t="str">
        <f>IF('Prediction Log'!$Y231="Y", "W", IF('Prediction Log'!$Y231="N","L",""))</f>
        <v>W</v>
      </c>
      <c r="AE212" s="115" t="str">
        <f>IF(ISBLANK('Performance vs Market'!$Q212), "",IF(AC212="W", W212, IF(AC212="L",-N212, "")))</f>
        <v/>
      </c>
      <c r="AF212" s="116" t="n">
        <f>IFERROR((IF(ISERR('Performance vs Market'!$V212), "",IF(AD212="W", X212, IF(AD212="L",-N212, "")))), "")</f>
        <v>0</v>
      </c>
      <c r="AG212" s="113" t="str">
        <f>IF('Prediction Log'!$X231="Y", "W", IF('Prediction Log'!$X231="N", "L", ""))</f>
        <v>W</v>
      </c>
      <c r="AH212" s="115" t="str">
        <f>IF(ISBLANK('Performance vs Market'!$S212), "",IF(AG212="W", Z212, IF(AG212="L",-O212, "")))</f>
        <v/>
      </c>
      <c r="AI212" s="117"/>
      <c r="AJ212" s="15" t="str">
        <f t="shared" si="6"/>
        <v/>
      </c>
      <c r="AK212" s="118" t="n">
        <f>IF(ISERROR('Performance vs Market'!$AE212+'Performance vs Market'!$AH212+'Performance vs Market'!$AJ212), "", 'Performance vs Market'!$AE212+'Performance vs Market'!$AH212+'Performance vs Market'!$AJ212)</f>
        <v>0</v>
      </c>
      <c r="AL212" s="119" t="n">
        <f>IF(ISERROR('Performance vs Market'!$AF212+'Performance vs Market'!$AH212+'Performance vs Market'!$AJ212), "", 'Performance vs Market'!$AF212+'Performance vs Market'!$AH212+'Performance vs Market'!$AJ212)</f>
        <v>0</v>
      </c>
    </row>
    <row r="213" ht="14.25" customHeight="1">
      <c r="A213" s="92" t="n">
        <f>Games!A213</f>
        <v>12</v>
      </c>
      <c r="B213" s="92" t="str">
        <f>IF('Prediction Log'!B232=0, "",'Prediction Log'!B232)</f>
        <v>Washington State</v>
      </c>
      <c r="C213" s="92" t="str">
        <f>IF('Prediction Log'!C232=0, "",'Prediction Log'!C232)</f>
        <v>Colorado</v>
      </c>
      <c r="D213" s="92" t="n">
        <f>IF('Prediction Log'!D232=0, "",'Prediction Log'!D232)</f>
        <v>-4.5</v>
      </c>
      <c r="E213" s="92" t="n">
        <f>IF('Prediction Log'!E232=0, "",'Prediction Log'!E232)</f>
        <v>-6</v>
      </c>
      <c r="F213" s="92" t="str">
        <f>IF('Prediction Log'!I232=0, "",'Prediction Log'!I232)</f>
        <v>Washington State</v>
      </c>
      <c r="G213" s="70" t="str">
        <f>IF(ISBLANK(Games!B213), "",'Prediction Log'!$J232)</f>
        <v>Washington State</v>
      </c>
      <c r="H213" s="93" t="n">
        <f>'Prediction Log'!$K232</f>
        <v>0.646508</v>
      </c>
      <c r="I213" s="92" t="str">
        <f>IF(ISBLANK(Games!M213), "",IF(AND(Games!M213="",Games!N213=""),"",IF(ISTEXT(Games!N213), "Side",Games!M213)))</f>
        <v/>
      </c>
      <c r="J213" s="92" t="str">
        <f>IF(ISBLANK(Games!B213), "",IF(Games!K213="Y", Games!B213, Games!E213))</f>
        <v>Washington State</v>
      </c>
      <c r="K213" s="92" t="str">
        <f>Games!I213</f>
        <v>Washington State</v>
      </c>
      <c r="L213" s="92" t="n">
        <f>IF(ISBLANK(Games!G213), "",Games!G213)</f>
        <v>-4.5</v>
      </c>
      <c r="M213" s="92"/>
      <c r="N213" s="110" t="str">
        <f>IF(ISBLANK('Performance vs Market'!$Q213), "", 1)</f>
        <v/>
      </c>
      <c r="O213" s="110" t="str">
        <f>IF(ISBLANK('Performance vs Market'!$S213), "", 1)</f>
        <v/>
      </c>
      <c r="P213" s="95"/>
      <c r="Q213" s="95"/>
      <c r="R213" s="95"/>
      <c r="S213" s="95"/>
      <c r="T213" s="95"/>
      <c r="U213" s="111" t="str">
        <f>IF(ISBLANK('Performance vs Market'!$Q213), "",N213+IF(Q213&lt;0, (N213/(Q213/-100)), N213*(Q213/100)))</f>
        <v/>
      </c>
      <c r="V213" s="112" t="str">
        <f>IFERROR(IF(ISBLANK('Performance vs Market'!$R213), "",N213+IF(R213&lt;0, (N213/(R213/-100)), N213*(R213/100))),"")</f>
        <v/>
      </c>
      <c r="W213" s="111" t="n">
        <f t="shared" si="1"/>
        <v>0</v>
      </c>
      <c r="X213" s="112" t="n">
        <f t="shared" si="2"/>
        <v>0</v>
      </c>
      <c r="Y213" s="111" t="str">
        <f>IF(ISBLANK('Performance vs Market'!$S213), "",O213+IF(S213&lt;0, (O213/(S213/-100)), O213*(S213/100)))</f>
        <v/>
      </c>
      <c r="Z213" s="111" t="n">
        <f t="shared" si="3"/>
        <v>0</v>
      </c>
      <c r="AA213" s="96" t="n">
        <f t="shared" si="4"/>
        <v>0</v>
      </c>
      <c r="AB213" s="96" t="n">
        <f t="shared" si="5"/>
        <v>0</v>
      </c>
      <c r="AC213" s="113" t="str">
        <f>IF('Prediction Log'!$W232="Y", "W", IF('Prediction Log'!$W232="N","L",""))</f>
        <v>W</v>
      </c>
      <c r="AD213" s="114" t="str">
        <f>IF('Prediction Log'!$Y232="Y", "W", IF('Prediction Log'!$Y232="N","L",""))</f>
        <v>W</v>
      </c>
      <c r="AE213" s="115" t="str">
        <f>IF(ISBLANK('Performance vs Market'!$Q213), "",IF(AC213="W", W213, IF(AC213="L",-N213, "")))</f>
        <v/>
      </c>
      <c r="AF213" s="116" t="n">
        <f>IFERROR((IF(ISERR('Performance vs Market'!$V213), "",IF(AD213="W", X213, IF(AD213="L",-N213, "")))), "")</f>
        <v>0</v>
      </c>
      <c r="AG213" s="113" t="str">
        <f>IF('Prediction Log'!$X232="Y", "W", IF('Prediction Log'!$X232="N", "L", ""))</f>
        <v>W</v>
      </c>
      <c r="AH213" s="115" t="str">
        <f>IF(ISBLANK('Performance vs Market'!$S213), "",IF(AG213="W", Z213, IF(AG213="L",-O213, "")))</f>
        <v/>
      </c>
      <c r="AI213" s="117"/>
      <c r="AJ213" s="15" t="str">
        <f t="shared" si="6"/>
        <v/>
      </c>
      <c r="AK213" s="118" t="n">
        <f>IF(ISERROR('Performance vs Market'!$AE213+'Performance vs Market'!$AH213+'Performance vs Market'!$AJ213), "", 'Performance vs Market'!$AE213+'Performance vs Market'!$AH213+'Performance vs Market'!$AJ213)</f>
        <v>0</v>
      </c>
      <c r="AL213" s="119" t="n">
        <f>IF(ISERROR('Performance vs Market'!$AF213+'Performance vs Market'!$AH213+'Performance vs Market'!$AJ213), "", 'Performance vs Market'!$AF213+'Performance vs Market'!$AH213+'Performance vs Market'!$AJ213)</f>
        <v>0</v>
      </c>
    </row>
    <row r="214" ht="14.25" customHeight="1">
      <c r="A214" s="92" t="n">
        <f>Games!A214</f>
        <v>12</v>
      </c>
      <c r="B214" s="92" t="str">
        <f>IF('Prediction Log'!B233=0, "",'Prediction Log'!B233)</f>
        <v>Penn State</v>
      </c>
      <c r="C214" s="92" t="str">
        <f>IF('Prediction Log'!C233=0, "",'Prediction Log'!C233)</f>
        <v>Rutgers</v>
      </c>
      <c r="D214" s="92" t="n">
        <f>IF('Prediction Log'!D233=0, "",'Prediction Log'!D233)</f>
        <v>-20.5</v>
      </c>
      <c r="E214" s="92" t="n">
        <f>IF('Prediction Log'!E233=0, "",'Prediction Log'!E233)</f>
        <v>-39.2</v>
      </c>
      <c r="F214" s="92" t="str">
        <f>IF('Prediction Log'!I233=0, "",'Prediction Log'!I233)</f>
        <v>Penn State</v>
      </c>
      <c r="G214" s="70" t="str">
        <f>IF(ISBLANK(Games!B214), "",'Prediction Log'!$J233)</f>
        <v>Penn State</v>
      </c>
      <c r="H214" s="93" t="n">
        <f>'Prediction Log'!$K233</f>
        <v>0.998198</v>
      </c>
      <c r="I214" s="92" t="str">
        <f>IF(ISBLANK(Games!M214), "",IF(AND(Games!M214="",Games!N214=""),"",IF(ISTEXT(Games!N214), "Side",Games!M214)))</f>
        <v/>
      </c>
      <c r="J214" s="92" t="str">
        <f>IF(ISBLANK(Games!B214), "",IF(Games!K214="Y", Games!B214, Games!E214))</f>
        <v>Penn State</v>
      </c>
      <c r="K214" s="92" t="str">
        <f>Games!I214</f>
        <v>Penn State</v>
      </c>
      <c r="L214" s="92" t="n">
        <f>IF(ISBLANK(Games!G214), "",Games!G214)</f>
        <v>-20.5</v>
      </c>
      <c r="M214" s="92"/>
      <c r="N214" s="110" t="str">
        <f>IF(ISBLANK('Performance vs Market'!$Q214), "", 1)</f>
        <v/>
      </c>
      <c r="O214" s="110" t="str">
        <f>IF(ISBLANK('Performance vs Market'!$S214), "", 1)</f>
        <v/>
      </c>
      <c r="P214" s="95"/>
      <c r="Q214" s="95"/>
      <c r="R214" s="95"/>
      <c r="S214" s="95"/>
      <c r="T214" s="95"/>
      <c r="U214" s="111" t="str">
        <f>IF(ISBLANK('Performance vs Market'!$Q214), "",N214+IF(Q214&lt;0, (N214/(Q214/-100)), N214*(Q214/100)))</f>
        <v/>
      </c>
      <c r="V214" s="112" t="str">
        <f>IFERROR(IF(ISBLANK('Performance vs Market'!$R214), "",N214+IF(R214&lt;0, (N214/(R214/-100)), N214*(R214/100))),"")</f>
        <v/>
      </c>
      <c r="W214" s="111" t="n">
        <f t="shared" si="1"/>
        <v>0</v>
      </c>
      <c r="X214" s="112" t="n">
        <f t="shared" si="2"/>
        <v>0</v>
      </c>
      <c r="Y214" s="111" t="str">
        <f>IF(ISBLANK('Performance vs Market'!$S214), "",O214+IF(S214&lt;0, (O214/(S214/-100)), O214*(S214/100)))</f>
        <v/>
      </c>
      <c r="Z214" s="111" t="n">
        <f t="shared" si="3"/>
        <v>0</v>
      </c>
      <c r="AA214" s="96" t="n">
        <f t="shared" si="4"/>
        <v>0</v>
      </c>
      <c r="AB214" s="96" t="n">
        <f t="shared" si="5"/>
        <v>0</v>
      </c>
      <c r="AC214" s="113" t="str">
        <f>IF('Prediction Log'!$W233="Y", "W", IF('Prediction Log'!$W233="N","L",""))</f>
        <v>W</v>
      </c>
      <c r="AD214" s="114" t="str">
        <f>IF('Prediction Log'!$Y233="Y", "W", IF('Prediction Log'!$Y233="N","L",""))</f>
        <v>W</v>
      </c>
      <c r="AE214" s="115" t="str">
        <f>IF(ISBLANK('Performance vs Market'!$Q214), "",IF(AC214="W", W214, IF(AC214="L",-N214, "")))</f>
        <v/>
      </c>
      <c r="AF214" s="116" t="n">
        <f>IFERROR((IF(ISERR('Performance vs Market'!$V214), "",IF(AD214="W", X214, IF(AD214="L",-N214, "")))), "")</f>
        <v>0</v>
      </c>
      <c r="AG214" s="113" t="str">
        <f>IF('Prediction Log'!$X233="Y", "W", IF('Prediction Log'!$X233="N", "L", ""))</f>
        <v>W</v>
      </c>
      <c r="AH214" s="115" t="str">
        <f>IF(ISBLANK('Performance vs Market'!$S214), "",IF(AG214="W", Z214, IF(AG214="L",-O214, "")))</f>
        <v/>
      </c>
      <c r="AI214" s="117"/>
      <c r="AJ214" s="15" t="str">
        <f t="shared" si="6"/>
        <v/>
      </c>
      <c r="AK214" s="118" t="n">
        <f>IF(ISERROR('Performance vs Market'!$AE214+'Performance vs Market'!$AH214+'Performance vs Market'!$AJ214), "", 'Performance vs Market'!$AE214+'Performance vs Market'!$AH214+'Performance vs Market'!$AJ214)</f>
        <v>0</v>
      </c>
      <c r="AL214" s="119" t="n">
        <f>IF(ISERROR('Performance vs Market'!$AF214+'Performance vs Market'!$AH214+'Performance vs Market'!$AJ214), "", 'Performance vs Market'!$AF214+'Performance vs Market'!$AH214+'Performance vs Market'!$AJ214)</f>
        <v>0</v>
      </c>
    </row>
    <row r="215" ht="14.25" customHeight="1">
      <c r="A215" s="92" t="n">
        <f>Games!A215</f>
        <v>12</v>
      </c>
      <c r="B215" s="92" t="str">
        <f>IF('Prediction Log'!B234=0, "",'Prediction Log'!B234)</f>
        <v>Indiana</v>
      </c>
      <c r="C215" s="92" t="str">
        <f>IF('Prediction Log'!C234=0, "",'Prediction Log'!C234)</f>
        <v>Michigan State</v>
      </c>
      <c r="D215" s="92" t="n">
        <f>IF('Prediction Log'!D234=0, "",'Prediction Log'!D234)</f>
        <v>-4.5</v>
      </c>
      <c r="E215" s="92" t="n">
        <f>IF('Prediction Log'!E234=0, "",'Prediction Log'!E234)</f>
        <v>0.1</v>
      </c>
      <c r="F215" s="92" t="str">
        <f>IF('Prediction Log'!I234=0, "",'Prediction Log'!I234)</f>
        <v>Michigan State</v>
      </c>
      <c r="G215" s="70" t="str">
        <f>IF(ISBLANK(Games!B215), "",'Prediction Log'!$J234)</f>
        <v>Indiana</v>
      </c>
      <c r="H215" s="93" t="n">
        <f>'Prediction Log'!$K234</f>
        <v>0.606547</v>
      </c>
      <c r="I215" s="92" t="str">
        <f>IF(ISBLANK(Games!M215), "",IF(AND(Games!M215="",Games!N215=""),"",IF(ISTEXT(Games!N215), "Side",Games!M215)))</f>
        <v/>
      </c>
      <c r="J215" s="92" t="str">
        <f>IF(ISBLANK(Games!B215), "",IF(Games!K215="Y", Games!B215, Games!E215))</f>
        <v>Michigan State</v>
      </c>
      <c r="K215" s="92" t="str">
        <f>Games!I215</f>
        <v>Michigan State</v>
      </c>
      <c r="L215" s="92" t="n">
        <f>IF(ISBLANK(Games!G215), "",Games!G215)</f>
        <v>-4.5</v>
      </c>
      <c r="M215" s="92"/>
      <c r="N215" s="110" t="str">
        <f>IF(ISBLANK('Performance vs Market'!$Q215), "", 1)</f>
        <v/>
      </c>
      <c r="O215" s="110" t="str">
        <f>IF(ISBLANK('Performance vs Market'!$S215), "", 1)</f>
        <v/>
      </c>
      <c r="P215" s="95"/>
      <c r="Q215" s="95"/>
      <c r="R215" s="95"/>
      <c r="S215" s="95"/>
      <c r="T215" s="95"/>
      <c r="U215" s="111" t="str">
        <f>IF(ISBLANK('Performance vs Market'!$Q215), "",N215+IF(Q215&lt;0, (N215/(Q215/-100)), N215*(Q215/100)))</f>
        <v/>
      </c>
      <c r="V215" s="112" t="str">
        <f>IFERROR(IF(ISBLANK('Performance vs Market'!$R215), "",N215+IF(R215&lt;0, (N215/(R215/-100)), N215*(R215/100))),"")</f>
        <v/>
      </c>
      <c r="W215" s="111" t="n">
        <f t="shared" si="1"/>
        <v>0</v>
      </c>
      <c r="X215" s="112" t="n">
        <f t="shared" si="2"/>
        <v>0</v>
      </c>
      <c r="Y215" s="111" t="str">
        <f>IF(ISBLANK('Performance vs Market'!$S215), "",O215+IF(S215&lt;0, (O215/(S215/-100)), O215*(S215/100)))</f>
        <v/>
      </c>
      <c r="Z215" s="111" t="n">
        <f t="shared" si="3"/>
        <v>0</v>
      </c>
      <c r="AA215" s="96" t="n">
        <f t="shared" si="4"/>
        <v>0</v>
      </c>
      <c r="AB215" s="96" t="n">
        <f t="shared" si="5"/>
        <v>0</v>
      </c>
      <c r="AC215" s="113" t="str">
        <f>IF('Prediction Log'!$W234="Y", "W", IF('Prediction Log'!$W234="N","L",""))</f>
        <v>W</v>
      </c>
      <c r="AD215" s="114" t="str">
        <f>IF('Prediction Log'!$Y234="Y", "W", IF('Prediction Log'!$Y234="N","L",""))</f>
        <v>L</v>
      </c>
      <c r="AE215" s="115" t="str">
        <f>IF(ISBLANK('Performance vs Market'!$Q215), "",IF(AC215="W", W215, IF(AC215="L",-N215, "")))</f>
        <v/>
      </c>
      <c r="AF215" s="116" t="n">
        <f>IFERROR((IF(ISERR('Performance vs Market'!$V215), "",IF(AD215="W", X215, IF(AD215="L",-N215, "")))), "")</f>
        <v>0</v>
      </c>
      <c r="AG215" s="113" t="str">
        <f>IF('Prediction Log'!$X234="Y", "W", IF('Prediction Log'!$X234="N", "L", ""))</f>
        <v>W</v>
      </c>
      <c r="AH215" s="115" t="str">
        <f>IF(ISBLANK('Performance vs Market'!$S215), "",IF(AG215="W", Z215, IF(AG215="L",-O215, "")))</f>
        <v/>
      </c>
      <c r="AI215" s="117"/>
      <c r="AJ215" s="15" t="str">
        <f t="shared" si="6"/>
        <v/>
      </c>
      <c r="AK215" s="118" t="n">
        <f>IF(ISERROR('Performance vs Market'!$AE215+'Performance vs Market'!$AH215+'Performance vs Market'!$AJ215), "", 'Performance vs Market'!$AE215+'Performance vs Market'!$AH215+'Performance vs Market'!$AJ215)</f>
        <v>0</v>
      </c>
      <c r="AL215" s="119" t="n">
        <f>IF(ISERROR('Performance vs Market'!$AF215+'Performance vs Market'!$AH215+'Performance vs Market'!$AJ215), "", 'Performance vs Market'!$AF215+'Performance vs Market'!$AH215+'Performance vs Market'!$AJ215)</f>
        <v>0</v>
      </c>
    </row>
    <row r="216" ht="14.25" customHeight="1">
      <c r="A216" s="92" t="n">
        <f>Games!A216</f>
        <v>12</v>
      </c>
      <c r="B216" s="92" t="str">
        <f>IF('Prediction Log'!B235=0, "",'Prediction Log'!B235)</f>
        <v>Miami</v>
      </c>
      <c r="C216" s="92" t="str">
        <f>IF('Prediction Log'!C235=0, "",'Prediction Log'!C235)</f>
        <v>Louisville</v>
      </c>
      <c r="D216" s="92" t="n">
        <f>IF('Prediction Log'!D235=0, "",'Prediction Log'!D235)</f>
        <v>1.5</v>
      </c>
      <c r="E216" s="92" t="n">
        <f>IF('Prediction Log'!E235=0, "",'Prediction Log'!E235)</f>
        <v>6.6</v>
      </c>
      <c r="F216" s="92" t="str">
        <f>IF('Prediction Log'!I235=0, "",'Prediction Log'!I235)</f>
        <v>Louisville</v>
      </c>
      <c r="G216" s="70" t="str">
        <f>IF(ISBLANK(Games!B216), "",'Prediction Log'!$J235)</f>
        <v>Louisville</v>
      </c>
      <c r="H216" s="93" t="n">
        <f>'Prediction Log'!$K235</f>
        <v>0.869363</v>
      </c>
      <c r="I216" s="92" t="str">
        <f>IF(ISBLANK(Games!M216), "",IF(AND(Games!M216="",Games!N216=""),"",IF(ISTEXT(Games!N216), "Side",Games!M216)))</f>
        <v>Side</v>
      </c>
      <c r="J216" s="92" t="str">
        <f>IF(ISBLANK(Games!B216), "",IF(Games!K216="Y", Games!B216, Games!E216))</f>
        <v>Louisville</v>
      </c>
      <c r="K216" s="92" t="str">
        <f>Games!I216</f>
        <v>Louisville</v>
      </c>
      <c r="L216" s="92" t="n">
        <f>IF(ISBLANK(Games!G216), "",Games!G216)</f>
        <v>1.5</v>
      </c>
      <c r="M216" s="92"/>
      <c r="N216" s="110" t="str">
        <f>IF(ISBLANK('Performance vs Market'!$Q216), "", 1)</f>
        <v/>
      </c>
      <c r="O216" s="110" t="str">
        <f>IF(ISBLANK('Performance vs Market'!$S216), "", 1)</f>
        <v/>
      </c>
      <c r="P216" s="95"/>
      <c r="Q216" s="95"/>
      <c r="R216" s="95"/>
      <c r="S216" s="95"/>
      <c r="T216" s="95"/>
      <c r="U216" s="111" t="str">
        <f>IF(ISBLANK('Performance vs Market'!$Q216), "",N216+IF(Q216&lt;0, (N216/(Q216/-100)), N216*(Q216/100)))</f>
        <v/>
      </c>
      <c r="V216" s="112" t="str">
        <f>IFERROR(IF(ISBLANK('Performance vs Market'!$R216), "",N216+IF(R216&lt;0, (N216/(R216/-100)), N216*(R216/100))),"")</f>
        <v/>
      </c>
      <c r="W216" s="111" t="n">
        <f t="shared" si="1"/>
        <v>0</v>
      </c>
      <c r="X216" s="112" t="n">
        <f t="shared" si="2"/>
        <v>0</v>
      </c>
      <c r="Y216" s="111" t="str">
        <f>IF(ISBLANK('Performance vs Market'!$S216), "",O216+IF(S216&lt;0, (O216/(S216/-100)), O216*(S216/100)))</f>
        <v/>
      </c>
      <c r="Z216" s="111" t="n">
        <f t="shared" si="3"/>
        <v>0</v>
      </c>
      <c r="AA216" s="96" t="n">
        <f t="shared" si="4"/>
        <v>0</v>
      </c>
      <c r="AB216" s="96" t="n">
        <f t="shared" si="5"/>
        <v>0</v>
      </c>
      <c r="AC216" s="113" t="str">
        <f>IF('Prediction Log'!$W235="Y", "W", IF('Prediction Log'!$W235="N","L",""))</f>
        <v>W</v>
      </c>
      <c r="AD216" s="114" t="str">
        <f>IF('Prediction Log'!$Y235="Y", "W", IF('Prediction Log'!$Y235="N","L",""))</f>
        <v>W</v>
      </c>
      <c r="AE216" s="115" t="str">
        <f>IF(ISBLANK('Performance vs Market'!$Q216), "",IF(AC216="W", W216, IF(AC216="L",-N216, "")))</f>
        <v/>
      </c>
      <c r="AF216" s="116" t="n">
        <f>IFERROR((IF(ISERR('Performance vs Market'!$V216), "",IF(AD216="W", X216, IF(AD216="L",-N216, "")))), "")</f>
        <v>0</v>
      </c>
      <c r="AG216" s="113" t="str">
        <f>IF('Prediction Log'!$X235="Y", "W", IF('Prediction Log'!$X235="N", "L", ""))</f>
        <v>W</v>
      </c>
      <c r="AH216" s="115" t="str">
        <f>IF(ISBLANK('Performance vs Market'!$S216), "",IF(AG216="W", Z216, IF(AG216="L",-O216, "")))</f>
        <v/>
      </c>
      <c r="AI216" s="117"/>
      <c r="AJ216" s="15" t="str">
        <f t="shared" si="6"/>
        <v/>
      </c>
      <c r="AK216" s="118" t="n">
        <f>IF(ISERROR('Performance vs Market'!$AE216+'Performance vs Market'!$AH216+'Performance vs Market'!$AJ216), "", 'Performance vs Market'!$AE216+'Performance vs Market'!$AH216+'Performance vs Market'!$AJ216)</f>
        <v>0</v>
      </c>
      <c r="AL216" s="119" t="n">
        <f>IF(ISERROR('Performance vs Market'!$AF216+'Performance vs Market'!$AH216+'Performance vs Market'!$AJ216), "", 'Performance vs Market'!$AF216+'Performance vs Market'!$AH216+'Performance vs Market'!$AJ216)</f>
        <v>0</v>
      </c>
    </row>
    <row r="217" ht="14.25" customHeight="1">
      <c r="A217" s="92" t="n">
        <f>Games!A217</f>
        <v>12</v>
      </c>
      <c r="B217" s="92" t="str">
        <f>IF('Prediction Log'!B236=0, "",'Prediction Log'!B236)</f>
        <v>Georgia Tech</v>
      </c>
      <c r="C217" s="92" t="str">
        <f>IF('Prediction Log'!C236=0, "",'Prediction Log'!C236)</f>
        <v>Syracuse</v>
      </c>
      <c r="D217" s="92" t="n">
        <f>IF('Prediction Log'!D236=0, "",'Prediction Log'!D236)</f>
        <v>-6.5</v>
      </c>
      <c r="E217" s="92" t="n">
        <f>IF('Prediction Log'!E236=0, "",'Prediction Log'!E236)</f>
        <v>7.8</v>
      </c>
      <c r="F217" s="92" t="str">
        <f>IF('Prediction Log'!I236=0, "",'Prediction Log'!I236)</f>
        <v>Syracuse</v>
      </c>
      <c r="G217" s="70" t="str">
        <f>IF(ISBLANK(Games!B217), "",'Prediction Log'!$J236)</f>
        <v>Syracuse</v>
      </c>
      <c r="H217" s="93" t="n">
        <f>'Prediction Log'!$K236</f>
        <v>0.738948</v>
      </c>
      <c r="I217" s="92" t="str">
        <f>IF(ISBLANK(Games!M217), "",IF(AND(Games!M217="",Games!N217=""),"",IF(ISTEXT(Games!N217), "Side",Games!M217)))</f>
        <v/>
      </c>
      <c r="J217" s="92" t="str">
        <f>IF(ISBLANK(Games!B217), "",IF(Games!K217="Y", Games!B217, Games!E217))</f>
        <v>Syracuse</v>
      </c>
      <c r="K217" s="92" t="str">
        <f>Games!I217</f>
        <v>Syracuse</v>
      </c>
      <c r="L217" s="92" t="n">
        <f>IF(ISBLANK(Games!G217), "",Games!G217)</f>
        <v>-6.5</v>
      </c>
      <c r="M217" s="92"/>
      <c r="N217" s="110" t="str">
        <f>IF(ISBLANK('Performance vs Market'!$Q217), "", 1)</f>
        <v/>
      </c>
      <c r="O217" s="110" t="str">
        <f>IF(ISBLANK('Performance vs Market'!$S217), "", 1)</f>
        <v/>
      </c>
      <c r="P217" s="95"/>
      <c r="Q217" s="95"/>
      <c r="R217" s="95"/>
      <c r="S217" s="95"/>
      <c r="T217" s="95"/>
      <c r="U217" s="111" t="str">
        <f>IF(ISBLANK('Performance vs Market'!$Q217), "",N217+IF(Q217&lt;0, (N217/(Q217/-100)), N217*(Q217/100)))</f>
        <v/>
      </c>
      <c r="V217" s="112" t="str">
        <f>IFERROR(IF(ISBLANK('Performance vs Market'!$R217), "",N217+IF(R217&lt;0, (N217/(R217/-100)), N217*(R217/100))),"")</f>
        <v/>
      </c>
      <c r="W217" s="111" t="n">
        <f t="shared" si="1"/>
        <v>0</v>
      </c>
      <c r="X217" s="112" t="n">
        <f t="shared" si="2"/>
        <v>0</v>
      </c>
      <c r="Y217" s="111" t="str">
        <f>IF(ISBLANK('Performance vs Market'!$S217), "",O217+IF(S217&lt;0, (O217/(S217/-100)), O217*(S217/100)))</f>
        <v/>
      </c>
      <c r="Z217" s="111" t="n">
        <f t="shared" si="3"/>
        <v>0</v>
      </c>
      <c r="AA217" s="96" t="n">
        <f t="shared" si="4"/>
        <v>0</v>
      </c>
      <c r="AB217" s="96" t="n">
        <f t="shared" si="5"/>
        <v>0</v>
      </c>
      <c r="AC217" s="113" t="str">
        <f>IF('Prediction Log'!$W236="Y", "W", IF('Prediction Log'!$W236="N","L",""))</f>
        <v>L</v>
      </c>
      <c r="AD217" s="114" t="str">
        <f>IF('Prediction Log'!$Y236="Y", "W", IF('Prediction Log'!$Y236="N","L",""))</f>
        <v>L</v>
      </c>
      <c r="AE217" s="115" t="str">
        <f>IF(ISBLANK('Performance vs Market'!$Q217), "",IF(AC217="W", W217, IF(AC217="L",-N217, "")))</f>
        <v/>
      </c>
      <c r="AF217" s="116" t="n">
        <f>IFERROR((IF(ISERR('Performance vs Market'!$V217), "",IF(AD217="W", X217, IF(AD217="L",-N217, "")))), "")</f>
        <v>0</v>
      </c>
      <c r="AG217" s="113" t="str">
        <f>IF('Prediction Log'!$X236="Y", "W", IF('Prediction Log'!$X236="N", "L", ""))</f>
        <v>L</v>
      </c>
      <c r="AH217" s="115" t="str">
        <f>IF(ISBLANK('Performance vs Market'!$S217), "",IF(AG217="W", Z217, IF(AG217="L",-O217, "")))</f>
        <v/>
      </c>
      <c r="AI217" s="117"/>
      <c r="AJ217" s="15" t="str">
        <f t="shared" si="6"/>
        <v/>
      </c>
      <c r="AK217" s="118" t="n">
        <f>IF(ISERROR('Performance vs Market'!$AE217+'Performance vs Market'!$AH217+'Performance vs Market'!$AJ217), "", 'Performance vs Market'!$AE217+'Performance vs Market'!$AH217+'Performance vs Market'!$AJ217)</f>
        <v>0</v>
      </c>
      <c r="AL217" s="119" t="n">
        <f>IF(ISERROR('Performance vs Market'!$AF217+'Performance vs Market'!$AH217+'Performance vs Market'!$AJ217), "", 'Performance vs Market'!$AF217+'Performance vs Market'!$AH217+'Performance vs Market'!$AJ217)</f>
        <v>0</v>
      </c>
    </row>
    <row r="218" ht="14.25" customHeight="1">
      <c r="A218" s="92" t="n">
        <f>Games!A218</f>
        <v>12</v>
      </c>
      <c r="B218" s="92" t="str">
        <f>IF('Prediction Log'!B237=0, "",'Prediction Log'!B237)</f>
        <v>BYU</v>
      </c>
      <c r="C218" s="92" t="str">
        <f>IF('Prediction Log'!C237=0, "",'Prediction Log'!C237)</f>
        <v>Oklahoma</v>
      </c>
      <c r="D218" s="92" t="n">
        <f>IF('Prediction Log'!D237=0, "",'Prediction Log'!D237)</f>
        <v>24.5</v>
      </c>
      <c r="E218" s="92" t="n">
        <f>IF('Prediction Log'!E237=0, "",'Prediction Log'!E237)</f>
        <v>18.8</v>
      </c>
      <c r="F218" s="92" t="str">
        <f>IF('Prediction Log'!I237=0, "",'Prediction Log'!I237)</f>
        <v>Oklahoma</v>
      </c>
      <c r="G218" s="70" t="str">
        <f>IF(ISBLANK(Games!B218), "",'Prediction Log'!$J237)</f>
        <v>Oklahoma</v>
      </c>
      <c r="H218" s="93" t="n">
        <f>'Prediction Log'!$K237</f>
        <v>0.957632</v>
      </c>
      <c r="I218" s="92" t="str">
        <f>IF(ISBLANK(Games!M218), "",IF(AND(Games!M218="",Games!N218=""),"",IF(ISTEXT(Games!N218), "Side",Games!M218)))</f>
        <v>Spread</v>
      </c>
      <c r="J218" s="92" t="str">
        <f>IF(ISBLANK(Games!B218), "",IF(Games!K218="Y", Games!B218, Games!E218))</f>
        <v>BYU</v>
      </c>
      <c r="K218" s="92" t="str">
        <f>Games!I218</f>
        <v>Oklahoma</v>
      </c>
      <c r="L218" s="92" t="n">
        <f>IF(ISBLANK(Games!G218), "",Games!G218)</f>
        <v>24.5</v>
      </c>
      <c r="M218" s="92"/>
      <c r="N218" s="110" t="str">
        <f>IF(ISBLANK('Performance vs Market'!$Q218), "", 1)</f>
        <v/>
      </c>
      <c r="O218" s="110" t="str">
        <f>IF(ISBLANK('Performance vs Market'!$S218), "", 1)</f>
        <v/>
      </c>
      <c r="P218" s="95"/>
      <c r="Q218" s="95"/>
      <c r="R218" s="95"/>
      <c r="S218" s="95"/>
      <c r="T218" s="95"/>
      <c r="U218" s="111" t="str">
        <f>IF(ISBLANK('Performance vs Market'!$Q218), "",N218+IF(Q218&lt;0, (N218/(Q218/-100)), N218*(Q218/100)))</f>
        <v/>
      </c>
      <c r="V218" s="112" t="str">
        <f>IFERROR(IF(ISBLANK('Performance vs Market'!$R218), "",N218+IF(R218&lt;0, (N218/(R218/-100)), N218*(R218/100))),"")</f>
        <v/>
      </c>
      <c r="W218" s="111" t="n">
        <f t="shared" si="1"/>
        <v>0</v>
      </c>
      <c r="X218" s="112" t="n">
        <f t="shared" si="2"/>
        <v>0</v>
      </c>
      <c r="Y218" s="111" t="str">
        <f>IF(ISBLANK('Performance vs Market'!$S218), "",O218+IF(S218&lt;0, (O218/(S218/-100)), O218*(S218/100)))</f>
        <v/>
      </c>
      <c r="Z218" s="111" t="n">
        <f t="shared" si="3"/>
        <v>0</v>
      </c>
      <c r="AA218" s="96" t="n">
        <f t="shared" si="4"/>
        <v>0</v>
      </c>
      <c r="AB218" s="96" t="n">
        <f t="shared" si="5"/>
        <v>0</v>
      </c>
      <c r="AC218" s="113" t="str">
        <f>IF('Prediction Log'!$W237="Y", "W", IF('Prediction Log'!$W237="N","L",""))</f>
        <v>W</v>
      </c>
      <c r="AD218" s="114" t="str">
        <f>IF('Prediction Log'!$Y237="Y", "W", IF('Prediction Log'!$Y237="N","L",""))</f>
        <v>W</v>
      </c>
      <c r="AE218" s="115" t="str">
        <f>IF(ISBLANK('Performance vs Market'!$Q218), "",IF(AC218="W", W218, IF(AC218="L",-N218, "")))</f>
        <v/>
      </c>
      <c r="AF218" s="116" t="n">
        <f>IFERROR((IF(ISERR('Performance vs Market'!$V218), "",IF(AD218="W", X218, IF(AD218="L",-N218, "")))), "")</f>
        <v>0</v>
      </c>
      <c r="AG218" s="113" t="str">
        <f>IF('Prediction Log'!$X237="Y", "W", IF('Prediction Log'!$X237="N", "L", ""))</f>
        <v>W</v>
      </c>
      <c r="AH218" s="115" t="str">
        <f>IF(ISBLANK('Performance vs Market'!$S218), "",IF(AG218="W", Z218, IF(AG218="L",-O218, "")))</f>
        <v/>
      </c>
      <c r="AI218" s="117"/>
      <c r="AJ218" s="15" t="str">
        <f t="shared" si="6"/>
        <v/>
      </c>
      <c r="AK218" s="118" t="n">
        <f>IF(ISERROR('Performance vs Market'!$AE218+'Performance vs Market'!$AH218+'Performance vs Market'!$AJ218), "", 'Performance vs Market'!$AE218+'Performance vs Market'!$AH218+'Performance vs Market'!$AJ218)</f>
        <v>0</v>
      </c>
      <c r="AL218" s="119" t="n">
        <f>IF(ISERROR('Performance vs Market'!$AF218+'Performance vs Market'!$AH218+'Performance vs Market'!$AJ218), "", 'Performance vs Market'!$AF218+'Performance vs Market'!$AH218+'Performance vs Market'!$AJ218)</f>
        <v>0</v>
      </c>
    </row>
    <row r="219" ht="14.25" customHeight="1">
      <c r="A219" s="92" t="n">
        <f>Games!A219</f>
        <v>12</v>
      </c>
      <c r="B219" s="92" t="str">
        <f>IF('Prediction Log'!B238=0, "",'Prediction Log'!B238)</f>
        <v>Navy</v>
      </c>
      <c r="C219" s="92" t="str">
        <f>IF('Prediction Log'!C238=0, "",'Prediction Log'!C238)</f>
        <v>East Carolina</v>
      </c>
      <c r="D219" s="92" t="n">
        <f>IF('Prediction Log'!D238=0, "",'Prediction Log'!D238)</f>
        <v>-2.5</v>
      </c>
      <c r="E219" s="92" t="n">
        <f>IF('Prediction Log'!E238=0, "",'Prediction Log'!E238)</f>
        <v>6.1</v>
      </c>
      <c r="F219" s="92" t="str">
        <f>IF('Prediction Log'!I238=0, "",'Prediction Log'!I238)</f>
        <v>East Carolina</v>
      </c>
      <c r="G219" s="70" t="str">
        <f>IF(ISBLANK(Games!B219), "",'Prediction Log'!$J238)</f>
        <v>East Carolina</v>
      </c>
      <c r="H219" s="93" t="n">
        <f>'Prediction Log'!$K238</f>
        <v>0.661528</v>
      </c>
      <c r="I219" s="92" t="str">
        <f>IF(ISBLANK(Games!M219), "",IF(AND(Games!M219="",Games!N219=""),"",IF(ISTEXT(Games!N219), "Side",Games!M219)))</f>
        <v>Side</v>
      </c>
      <c r="J219" s="92" t="str">
        <f>IF(ISBLANK(Games!B219), "",IF(Games!K219="Y", Games!B219, Games!E219))</f>
        <v>East Carolina</v>
      </c>
      <c r="K219" s="92" t="str">
        <f>Games!I219</f>
        <v>East Carolina</v>
      </c>
      <c r="L219" s="92" t="n">
        <f>IF(ISBLANK(Games!G219), "",Games!G219)</f>
        <v>-2.5</v>
      </c>
      <c r="M219" s="92"/>
      <c r="N219" s="110" t="str">
        <f>IF(ISBLANK('Performance vs Market'!$Q219), "", 1)</f>
        <v/>
      </c>
      <c r="O219" s="110" t="str">
        <f>IF(ISBLANK('Performance vs Market'!$S219), "", 1)</f>
        <v/>
      </c>
      <c r="P219" s="95"/>
      <c r="Q219" s="95"/>
      <c r="R219" s="95"/>
      <c r="S219" s="95"/>
      <c r="T219" s="95"/>
      <c r="U219" s="111" t="str">
        <f>IF(ISBLANK('Performance vs Market'!$Q219), "",N219+IF(Q219&lt;0, (N219/(Q219/-100)), N219*(Q219/100)))</f>
        <v/>
      </c>
      <c r="V219" s="112" t="str">
        <f>IFERROR(IF(ISBLANK('Performance vs Market'!$R219), "",N219+IF(R219&lt;0, (N219/(R219/-100)), N219*(R219/100))),"")</f>
        <v/>
      </c>
      <c r="W219" s="111" t="n">
        <f t="shared" si="1"/>
        <v>0</v>
      </c>
      <c r="X219" s="112" t="n">
        <f t="shared" si="2"/>
        <v>0</v>
      </c>
      <c r="Y219" s="111" t="str">
        <f>IF(ISBLANK('Performance vs Market'!$S219), "",O219+IF(S219&lt;0, (O219/(S219/-100)), O219*(S219/100)))</f>
        <v/>
      </c>
      <c r="Z219" s="111" t="n">
        <f t="shared" si="3"/>
        <v>0</v>
      </c>
      <c r="AA219" s="96" t="n">
        <f t="shared" si="4"/>
        <v>0</v>
      </c>
      <c r="AB219" s="96" t="n">
        <f t="shared" si="5"/>
        <v>0</v>
      </c>
      <c r="AC219" s="113" t="str">
        <f>IF('Prediction Log'!$W238="Y", "W", IF('Prediction Log'!$W238="N","L",""))</f>
        <v>L</v>
      </c>
      <c r="AD219" s="114" t="str">
        <f>IF('Prediction Log'!$Y238="Y", "W", IF('Prediction Log'!$Y238="N","L",""))</f>
        <v>L</v>
      </c>
      <c r="AE219" s="115" t="str">
        <f>IF(ISBLANK('Performance vs Market'!$Q219), "",IF(AC219="W", W219, IF(AC219="L",-N219, "")))</f>
        <v/>
      </c>
      <c r="AF219" s="116" t="n">
        <f>IFERROR((IF(ISERR('Performance vs Market'!$V219), "",IF(AD219="W", X219, IF(AD219="L",-N219, "")))), "")</f>
        <v>0</v>
      </c>
      <c r="AG219" s="113" t="str">
        <f>IF('Prediction Log'!$X238="Y", "W", IF('Prediction Log'!$X238="N", "L", ""))</f>
        <v>L</v>
      </c>
      <c r="AH219" s="115" t="str">
        <f>IF(ISBLANK('Performance vs Market'!$S219), "",IF(AG219="W", Z219, IF(AG219="L",-O219, "")))</f>
        <v/>
      </c>
      <c r="AI219" s="117"/>
      <c r="AJ219" s="15" t="str">
        <f t="shared" si="6"/>
        <v/>
      </c>
      <c r="AK219" s="118" t="n">
        <f>IF(ISERROR('Performance vs Market'!$AE219+'Performance vs Market'!$AH219+'Performance vs Market'!$AJ219), "", 'Performance vs Market'!$AE219+'Performance vs Market'!$AH219+'Performance vs Market'!$AJ219)</f>
        <v>0</v>
      </c>
      <c r="AL219" s="119" t="n">
        <f>IF(ISERROR('Performance vs Market'!$AF219+'Performance vs Market'!$AH219+'Performance vs Market'!$AJ219), "", 'Performance vs Market'!$AF219+'Performance vs Market'!$AH219+'Performance vs Market'!$AJ219)</f>
        <v>0</v>
      </c>
    </row>
    <row r="220" ht="14.25" customHeight="1">
      <c r="A220" s="92" t="n">
        <f>Games!A220</f>
        <v>12</v>
      </c>
      <c r="B220" s="92" t="str">
        <f>IF('Prediction Log'!B239=0, "",'Prediction Log'!B239)</f>
        <v>Northwestern</v>
      </c>
      <c r="C220" s="92" t="str">
        <f>IF('Prediction Log'!C239=0, "",'Prediction Log'!C239)</f>
        <v>Purdue</v>
      </c>
      <c r="D220" s="92" t="n">
        <f>IF('Prediction Log'!D239=0, "",'Prediction Log'!D239)</f>
        <v>3</v>
      </c>
      <c r="E220" s="92" t="n">
        <f>IF('Prediction Log'!E239=0, "",'Prediction Log'!E239)</f>
        <v>-4</v>
      </c>
      <c r="F220" s="92" t="str">
        <f>IF('Prediction Log'!I239=0, "",'Prediction Log'!I239)</f>
        <v>Northwestern</v>
      </c>
      <c r="G220" s="70" t="str">
        <f>IF(ISBLANK(Games!B220), "",'Prediction Log'!$J239)</f>
        <v>Northwestern</v>
      </c>
      <c r="H220" s="93" t="n">
        <f>'Prediction Log'!$K239</f>
        <v>0.780517</v>
      </c>
      <c r="I220" s="92" t="str">
        <f>IF(ISBLANK(Games!M220), "",IF(AND(Games!M220="",Games!N220=""),"",IF(ISTEXT(Games!N220), "Side",Games!M220)))</f>
        <v/>
      </c>
      <c r="J220" s="92" t="str">
        <f>IF(ISBLANK(Games!B220), "",IF(Games!K220="Y", Games!B220, Games!E220))</f>
        <v>Northwestern</v>
      </c>
      <c r="K220" s="92" t="str">
        <f>Games!I220</f>
        <v>Northwestern</v>
      </c>
      <c r="L220" s="92" t="n">
        <f>IF(ISBLANK(Games!G220), "",Games!G220)</f>
        <v>3</v>
      </c>
      <c r="M220" s="92"/>
      <c r="N220" s="110" t="str">
        <f>IF(ISBLANK('Performance vs Market'!$Q220), "", 1)</f>
        <v/>
      </c>
      <c r="O220" s="110" t="str">
        <f>IF(ISBLANK('Performance vs Market'!$S220), "", 1)</f>
        <v/>
      </c>
      <c r="P220" s="95"/>
      <c r="Q220" s="95"/>
      <c r="R220" s="95"/>
      <c r="S220" s="95"/>
      <c r="T220" s="95"/>
      <c r="U220" s="111" t="str">
        <f>IF(ISBLANK('Performance vs Market'!$Q220), "",N220+IF(Q220&lt;0, (N220/(Q220/-100)), N220*(Q220/100)))</f>
        <v/>
      </c>
      <c r="V220" s="112" t="str">
        <f>IFERROR(IF(ISBLANK('Performance vs Market'!$R220), "",N220+IF(R220&lt;0, (N220/(R220/-100)), N220*(R220/100))),"")</f>
        <v/>
      </c>
      <c r="W220" s="111" t="n">
        <f t="shared" si="1"/>
        <v>0</v>
      </c>
      <c r="X220" s="112" t="n">
        <f t="shared" si="2"/>
        <v>0</v>
      </c>
      <c r="Y220" s="111" t="str">
        <f>IF(ISBLANK('Performance vs Market'!$S220), "",O220+IF(S220&lt;0, (O220/(S220/-100)), O220*(S220/100)))</f>
        <v/>
      </c>
      <c r="Z220" s="111" t="n">
        <f t="shared" si="3"/>
        <v>0</v>
      </c>
      <c r="AA220" s="96" t="n">
        <f t="shared" si="4"/>
        <v>0</v>
      </c>
      <c r="AB220" s="96" t="n">
        <f t="shared" si="5"/>
        <v>0</v>
      </c>
      <c r="AC220" s="113" t="str">
        <f>IF('Prediction Log'!$W239="Y", "W", IF('Prediction Log'!$W239="N","L",""))</f>
        <v>W</v>
      </c>
      <c r="AD220" s="114" t="str">
        <f>IF('Prediction Log'!$Y239="Y", "W", IF('Prediction Log'!$Y239="N","L",""))</f>
        <v>W</v>
      </c>
      <c r="AE220" s="115" t="str">
        <f>IF(ISBLANK('Performance vs Market'!$Q220), "",IF(AC220="W", W220, IF(AC220="L",-N220, "")))</f>
        <v/>
      </c>
      <c r="AF220" s="116" t="n">
        <f>IFERROR((IF(ISERR('Performance vs Market'!$V220), "",IF(AD220="W", X220, IF(AD220="L",-N220, "")))), "")</f>
        <v>0</v>
      </c>
      <c r="AG220" s="113" t="str">
        <f>IF('Prediction Log'!$X239="Y", "W", IF('Prediction Log'!$X239="N", "L", ""))</f>
        <v>W</v>
      </c>
      <c r="AH220" s="115" t="str">
        <f>IF(ISBLANK('Performance vs Market'!$S220), "",IF(AG220="W", Z220, IF(AG220="L",-O220, "")))</f>
        <v/>
      </c>
      <c r="AI220" s="117"/>
      <c r="AJ220" s="15" t="str">
        <f t="shared" si="6"/>
        <v/>
      </c>
      <c r="AK220" s="118" t="n">
        <f>IF(ISERROR('Performance vs Market'!$AE220+'Performance vs Market'!$AH220+'Performance vs Market'!$AJ220), "", 'Performance vs Market'!$AE220+'Performance vs Market'!$AH220+'Performance vs Market'!$AJ220)</f>
        <v>0</v>
      </c>
      <c r="AL220" s="119" t="n">
        <f>IF(ISERROR('Performance vs Market'!$AF220+'Performance vs Market'!$AH220+'Performance vs Market'!$AJ220), "", 'Performance vs Market'!$AF220+'Performance vs Market'!$AH220+'Performance vs Market'!$AJ220)</f>
        <v>0</v>
      </c>
    </row>
    <row r="221" ht="14.25" customHeight="1">
      <c r="A221" s="92" t="n">
        <f>Games!A221</f>
        <v>12</v>
      </c>
      <c r="B221" s="92" t="str">
        <f>IF('Prediction Log'!B240=0, "",'Prediction Log'!B240)</f>
        <v>Ole Miss</v>
      </c>
      <c r="C221" s="92" t="str">
        <f>IF('Prediction Log'!C240=0, "",'Prediction Log'!C240)</f>
        <v>Louisiana Monroe</v>
      </c>
      <c r="D221" s="92" t="n">
        <f>IF('Prediction Log'!D240=0, "",'Prediction Log'!D240)</f>
        <v>-37.5</v>
      </c>
      <c r="E221" s="92" t="n">
        <f>IF('Prediction Log'!E240=0, "",'Prediction Log'!E240)</f>
        <v>-34.9</v>
      </c>
      <c r="F221" s="92" t="str">
        <f>IF('Prediction Log'!I240=0, "",'Prediction Log'!I240)</f>
        <v>Ole Miss</v>
      </c>
      <c r="G221" s="70" t="str">
        <f>IF(ISBLANK(Games!B221), "",'Prediction Log'!$J240)</f>
        <v>Ole Miss</v>
      </c>
      <c r="H221" s="93" t="n">
        <f>'Prediction Log'!$K240</f>
        <v>0.998366</v>
      </c>
      <c r="I221" s="92" t="str">
        <f>IF(ISBLANK(Games!M221), "",IF(AND(Games!M221="",Games!N221=""),"",IF(ISTEXT(Games!N221), "Side",Games!M221)))</f>
        <v/>
      </c>
      <c r="J221" s="92" t="str">
        <f>IF(ISBLANK(Games!B221), "",IF(Games!K221="Y", Games!B221, Games!E221))</f>
        <v>Louisiana Monroe</v>
      </c>
      <c r="K221" s="92" t="str">
        <f>Games!I221</f>
        <v>Ole Miss</v>
      </c>
      <c r="L221" s="92" t="n">
        <f>IF(ISBLANK(Games!G221), "",Games!G221)</f>
        <v>-37.5</v>
      </c>
      <c r="M221" s="92"/>
      <c r="N221" s="110" t="str">
        <f>IF(ISBLANK('Performance vs Market'!$Q221), "", 1)</f>
        <v/>
      </c>
      <c r="O221" s="110" t="str">
        <f>IF(ISBLANK('Performance vs Market'!$S221), "", 1)</f>
        <v/>
      </c>
      <c r="P221" s="95"/>
      <c r="Q221" s="95"/>
      <c r="R221" s="95"/>
      <c r="S221" s="95"/>
      <c r="T221" s="95"/>
      <c r="U221" s="111" t="str">
        <f>IF(ISBLANK('Performance vs Market'!$Q221), "",N221+IF(Q221&lt;0, (N221/(Q221/-100)), N221*(Q221/100)))</f>
        <v/>
      </c>
      <c r="V221" s="112" t="str">
        <f>IFERROR(IF(ISBLANK('Performance vs Market'!$R221), "",N221+IF(R221&lt;0, (N221/(R221/-100)), N221*(R221/100))),"")</f>
        <v/>
      </c>
      <c r="W221" s="111" t="n">
        <f t="shared" si="1"/>
        <v>0</v>
      </c>
      <c r="X221" s="112" t="n">
        <f t="shared" si="2"/>
        <v>0</v>
      </c>
      <c r="Y221" s="111" t="str">
        <f>IF(ISBLANK('Performance vs Market'!$S221), "",O221+IF(S221&lt;0, (O221/(S221/-100)), O221*(S221/100)))</f>
        <v/>
      </c>
      <c r="Z221" s="111" t="n">
        <f t="shared" si="3"/>
        <v>0</v>
      </c>
      <c r="AA221" s="96" t="n">
        <f t="shared" si="4"/>
        <v>0</v>
      </c>
      <c r="AB221" s="96" t="n">
        <f t="shared" si="5"/>
        <v>0</v>
      </c>
      <c r="AC221" s="113" t="str">
        <f>IF('Prediction Log'!$W240="Y", "W", IF('Prediction Log'!$W240="N","L",""))</f>
        <v>W</v>
      </c>
      <c r="AD221" s="114" t="str">
        <f>IF('Prediction Log'!$Y240="Y", "W", IF('Prediction Log'!$Y240="N","L",""))</f>
        <v>W</v>
      </c>
      <c r="AE221" s="115" t="str">
        <f>IF(ISBLANK('Performance vs Market'!$Q221), "",IF(AC221="W", W221, IF(AC221="L",-N221, "")))</f>
        <v/>
      </c>
      <c r="AF221" s="116" t="n">
        <f>IFERROR((IF(ISERR('Performance vs Market'!$V221), "",IF(AD221="W", X221, IF(AD221="L",-N221, "")))), "")</f>
        <v>0</v>
      </c>
      <c r="AG221" s="113" t="str">
        <f>IF('Prediction Log'!$X240="Y", "W", IF('Prediction Log'!$X240="N", "L", ""))</f>
        <v>W</v>
      </c>
      <c r="AH221" s="115" t="str">
        <f>IF(ISBLANK('Performance vs Market'!$S221), "",IF(AG221="W", Z221, IF(AG221="L",-O221, "")))</f>
        <v/>
      </c>
      <c r="AI221" s="117"/>
      <c r="AJ221" s="15" t="str">
        <f t="shared" si="6"/>
        <v/>
      </c>
      <c r="AK221" s="118" t="n">
        <f>IF(ISERROR('Performance vs Market'!$AE221+'Performance vs Market'!$AH221+'Performance vs Market'!$AJ221), "", 'Performance vs Market'!$AE221+'Performance vs Market'!$AH221+'Performance vs Market'!$AJ221)</f>
        <v>0</v>
      </c>
      <c r="AL221" s="119" t="n">
        <f>IF(ISERROR('Performance vs Market'!$AF221+'Performance vs Market'!$AH221+'Performance vs Market'!$AJ221), "", 'Performance vs Market'!$AF221+'Performance vs Market'!$AH221+'Performance vs Market'!$AJ221)</f>
        <v>0</v>
      </c>
    </row>
    <row r="222" ht="14.25" customHeight="1">
      <c r="A222" s="92" t="n">
        <f>Games!A222</f>
        <v>12</v>
      </c>
      <c r="B222" s="92" t="str">
        <f>IF('Prediction Log'!B241=0, "",'Prediction Log'!B241)</f>
        <v>Florida Atlantic</v>
      </c>
      <c r="C222" s="92" t="str">
        <f>IF('Prediction Log'!C241=0, "",'Prediction Log'!C241)</f>
        <v>Tulane</v>
      </c>
      <c r="D222" s="92" t="n">
        <f>IF('Prediction Log'!D241=0, "",'Prediction Log'!D241)</f>
        <v>9.5</v>
      </c>
      <c r="E222" s="92" t="n">
        <f>IF('Prediction Log'!E241=0, "",'Prediction Log'!E241)</f>
        <v>-0.8</v>
      </c>
      <c r="F222" s="92" t="str">
        <f>IF('Prediction Log'!I241=0, "",'Prediction Log'!I241)</f>
        <v>Florida Atlantic</v>
      </c>
      <c r="G222" s="70" t="str">
        <f>IF(ISBLANK(Games!B222), "",'Prediction Log'!$J241)</f>
        <v>Tulane</v>
      </c>
      <c r="H222" s="93" t="n">
        <f>'Prediction Log'!$K241</f>
        <v>0.690199</v>
      </c>
      <c r="I222" s="92" t="str">
        <f>IF(ISBLANK(Games!M222), "",IF(AND(Games!M222="",Games!N222=""),"",IF(ISTEXT(Games!N222), "Side",Games!M222)))</f>
        <v>Spread</v>
      </c>
      <c r="J222" s="92" t="str">
        <f>IF(ISBLANK(Games!B222), "",IF(Games!K222="Y", Games!B222, Games!E222))</f>
        <v>Florida Atlantic</v>
      </c>
      <c r="K222" s="92" t="str">
        <f>Games!I222</f>
        <v>Florida Atlantic</v>
      </c>
      <c r="L222" s="92" t="n">
        <f>IF(ISBLANK(Games!G222), "",Games!G222)</f>
        <v>9.5</v>
      </c>
      <c r="M222" s="92"/>
      <c r="N222" s="110" t="str">
        <f>IF(ISBLANK('Performance vs Market'!$Q222), "", 1)</f>
        <v/>
      </c>
      <c r="O222" s="110" t="str">
        <f>IF(ISBLANK('Performance vs Market'!$S222), "", 1)</f>
        <v/>
      </c>
      <c r="P222" s="95"/>
      <c r="Q222" s="95"/>
      <c r="R222" s="95"/>
      <c r="S222" s="95"/>
      <c r="T222" s="95"/>
      <c r="U222" s="111" t="str">
        <f>IF(ISBLANK('Performance vs Market'!$Q222), "",N222+IF(Q222&lt;0, (N222/(Q222/-100)), N222*(Q222/100)))</f>
        <v/>
      </c>
      <c r="V222" s="112" t="str">
        <f>IFERROR(IF(ISBLANK('Performance vs Market'!$R222), "",N222+IF(R222&lt;0, (N222/(R222/-100)), N222*(R222/100))),"")</f>
        <v/>
      </c>
      <c r="W222" s="111" t="n">
        <f t="shared" si="1"/>
        <v>0</v>
      </c>
      <c r="X222" s="112" t="n">
        <f t="shared" si="2"/>
        <v>0</v>
      </c>
      <c r="Y222" s="111" t="str">
        <f>IF(ISBLANK('Performance vs Market'!$S222), "",O222+IF(S222&lt;0, (O222/(S222/-100)), O222*(S222/100)))</f>
        <v/>
      </c>
      <c r="Z222" s="111" t="n">
        <f t="shared" si="3"/>
        <v>0</v>
      </c>
      <c r="AA222" s="96" t="n">
        <f t="shared" si="4"/>
        <v>0</v>
      </c>
      <c r="AB222" s="96" t="n">
        <f t="shared" si="5"/>
        <v>0</v>
      </c>
      <c r="AC222" s="113" t="str">
        <f>IF('Prediction Log'!$W241="Y", "W", IF('Prediction Log'!$W241="N","L",""))</f>
        <v>L</v>
      </c>
      <c r="AD222" s="114" t="str">
        <f>IF('Prediction Log'!$Y241="Y", "W", IF('Prediction Log'!$Y241="N","L",""))</f>
        <v>W</v>
      </c>
      <c r="AE222" s="115" t="str">
        <f>IF(ISBLANK('Performance vs Market'!$Q222), "",IF(AC222="W", W222, IF(AC222="L",-N222, "")))</f>
        <v/>
      </c>
      <c r="AF222" s="116" t="n">
        <f>IFERROR((IF(ISERR('Performance vs Market'!$V222), "",IF(AD222="W", X222, IF(AD222="L",-N222, "")))), "")</f>
        <v>0</v>
      </c>
      <c r="AG222" s="113" t="str">
        <f>IF('Prediction Log'!$X241="Y", "W", IF('Prediction Log'!$X241="N", "L", ""))</f>
        <v>L</v>
      </c>
      <c r="AH222" s="115" t="str">
        <f>IF(ISBLANK('Performance vs Market'!$S222), "",IF(AG222="W", Z222, IF(AG222="L",-O222, "")))</f>
        <v/>
      </c>
      <c r="AI222" s="117"/>
      <c r="AJ222" s="15" t="str">
        <f t="shared" si="6"/>
        <v/>
      </c>
      <c r="AK222" s="118" t="n">
        <f>IF(ISERROR('Performance vs Market'!$AE222+'Performance vs Market'!$AH222+'Performance vs Market'!$AJ222), "", 'Performance vs Market'!$AE222+'Performance vs Market'!$AH222+'Performance vs Market'!$AJ222)</f>
        <v>0</v>
      </c>
      <c r="AL222" s="119" t="n">
        <f>IF(ISERROR('Performance vs Market'!$AF222+'Performance vs Market'!$AH222+'Performance vs Market'!$AJ222), "", 'Performance vs Market'!$AF222+'Performance vs Market'!$AH222+'Performance vs Market'!$AJ222)</f>
        <v>0</v>
      </c>
    </row>
    <row r="223" ht="14.25" customHeight="1">
      <c r="A223" s="92" t="n">
        <f>Games!A223</f>
        <v>12</v>
      </c>
      <c r="B223" s="92" t="str">
        <f>IF('Prediction Log'!B242=0, "",'Prediction Log'!B242)</f>
        <v>Mississippi State</v>
      </c>
      <c r="C223" s="92" t="str">
        <f>IF('Prediction Log'!C242=0, "",'Prediction Log'!C242)</f>
        <v>Southern Mississippi</v>
      </c>
      <c r="D223" s="92" t="n">
        <f>IF('Prediction Log'!D242=0, "",'Prediction Log'!D242)</f>
        <v>-14.5</v>
      </c>
      <c r="E223" s="92" t="n">
        <f>IF('Prediction Log'!E242=0, "",'Prediction Log'!E242)</f>
        <v>-13.8</v>
      </c>
      <c r="F223" s="92" t="str">
        <f>IF('Prediction Log'!I242=0, "",'Prediction Log'!I242)</f>
        <v>Mississippi State</v>
      </c>
      <c r="G223" s="70" t="str">
        <f>IF(ISBLANK(Games!B223), "",'Prediction Log'!$J242)</f>
        <v>Mississippi State</v>
      </c>
      <c r="H223" s="93" t="n">
        <f>'Prediction Log'!$K242</f>
        <v>0.934244</v>
      </c>
      <c r="I223" s="92" t="str">
        <f>IF(ISBLANK(Games!M223), "",IF(AND(Games!M223="",Games!N223=""),"",IF(ISTEXT(Games!N223), "Side",Games!M223)))</f>
        <v/>
      </c>
      <c r="J223" s="92" t="str">
        <f>IF(ISBLANK(Games!B223), "",IF(Games!K223="Y", Games!B223, Games!E223))</f>
        <v>Southern Mississippi</v>
      </c>
      <c r="K223" s="92" t="str">
        <f>Games!I223</f>
        <v>Mississippi State</v>
      </c>
      <c r="L223" s="92" t="n">
        <f>IF(ISBLANK(Games!G223), "",Games!G223)</f>
        <v>-14.5</v>
      </c>
      <c r="M223" s="92"/>
      <c r="N223" s="110" t="str">
        <f>IF(ISBLANK('Performance vs Market'!$Q223), "", 1)</f>
        <v/>
      </c>
      <c r="O223" s="110" t="str">
        <f>IF(ISBLANK('Performance vs Market'!$S223), "", 1)</f>
        <v/>
      </c>
      <c r="P223" s="95"/>
      <c r="Q223" s="95"/>
      <c r="R223" s="95"/>
      <c r="S223" s="95"/>
      <c r="T223" s="95"/>
      <c r="U223" s="111" t="str">
        <f>IF(ISBLANK('Performance vs Market'!$Q223), "",N223+IF(Q223&lt;0, (N223/(Q223/-100)), N223*(Q223/100)))</f>
        <v/>
      </c>
      <c r="V223" s="112" t="str">
        <f>IFERROR(IF(ISBLANK('Performance vs Market'!$R223), "",N223+IF(R223&lt;0, (N223/(R223/-100)), N223*(R223/100))),"")</f>
        <v/>
      </c>
      <c r="W223" s="111" t="n">
        <f t="shared" si="1"/>
        <v>0</v>
      </c>
      <c r="X223" s="112" t="n">
        <f t="shared" si="2"/>
        <v>0</v>
      </c>
      <c r="Y223" s="111" t="str">
        <f>IF(ISBLANK('Performance vs Market'!$S223), "",O223+IF(S223&lt;0, (O223/(S223/-100)), O223*(S223/100)))</f>
        <v/>
      </c>
      <c r="Z223" s="111" t="n">
        <f t="shared" si="3"/>
        <v>0</v>
      </c>
      <c r="AA223" s="96" t="n">
        <f t="shared" si="4"/>
        <v>0</v>
      </c>
      <c r="AB223" s="96" t="n">
        <f t="shared" si="5"/>
        <v>0</v>
      </c>
      <c r="AC223" s="113" t="str">
        <f>IF('Prediction Log'!$W242="Y", "W", IF('Prediction Log'!$W242="N","L",""))</f>
        <v>W</v>
      </c>
      <c r="AD223" s="114" t="str">
        <f>IF('Prediction Log'!$Y242="Y", "W", IF('Prediction Log'!$Y242="N","L",""))</f>
        <v>W</v>
      </c>
      <c r="AE223" s="115" t="str">
        <f>IF(ISBLANK('Performance vs Market'!$Q223), "",IF(AC223="W", W223, IF(AC223="L",-N223, "")))</f>
        <v/>
      </c>
      <c r="AF223" s="116" t="n">
        <f>IFERROR((IF(ISERR('Performance vs Market'!$V223), "",IF(AD223="W", X223, IF(AD223="L",-N223, "")))), "")</f>
        <v>0</v>
      </c>
      <c r="AG223" s="113" t="str">
        <f>IF('Prediction Log'!$X242="Y", "W", IF('Prediction Log'!$X242="N", "L", ""))</f>
        <v>L</v>
      </c>
      <c r="AH223" s="115" t="str">
        <f>IF(ISBLANK('Performance vs Market'!$S223), "",IF(AG223="W", Z223, IF(AG223="L",-O223, "")))</f>
        <v/>
      </c>
      <c r="AI223" s="117"/>
      <c r="AJ223" s="15" t="str">
        <f t="shared" si="6"/>
        <v/>
      </c>
      <c r="AK223" s="118" t="n">
        <f>IF(ISERROR('Performance vs Market'!$AE223+'Performance vs Market'!$AH223+'Performance vs Market'!$AJ223), "", 'Performance vs Market'!$AE223+'Performance vs Market'!$AH223+'Performance vs Market'!$AJ223)</f>
        <v>0</v>
      </c>
      <c r="AL223" s="119" t="n">
        <f>IF(ISERROR('Performance vs Market'!$AF223+'Performance vs Market'!$AH223+'Performance vs Market'!$AJ223), "", 'Performance vs Market'!$AF223+'Performance vs Market'!$AH223+'Performance vs Market'!$AJ223)</f>
        <v>0</v>
      </c>
    </row>
    <row r="224" ht="14.25" customHeight="1">
      <c r="A224" s="92" t="n">
        <f>Games!A224</f>
        <v>12</v>
      </c>
      <c r="B224" s="92" t="str">
        <f>IF('Prediction Log'!B243=0, "",'Prediction Log'!B243)</f>
        <v>Memphis</v>
      </c>
      <c r="C224" s="92" t="str">
        <f>IF('Prediction Log'!C243=0, "",'Prediction Log'!C243)</f>
        <v>SMU</v>
      </c>
      <c r="D224" s="92" t="n">
        <f>IF('Prediction Log'!D243=0, "",'Prediction Log'!D243)</f>
        <v>8.5</v>
      </c>
      <c r="E224" s="92" t="n">
        <f>IF('Prediction Log'!E243=0, "",'Prediction Log'!E243)</f>
        <v>7</v>
      </c>
      <c r="F224" s="92" t="str">
        <f>IF('Prediction Log'!I243=0, "",'Prediction Log'!I243)</f>
        <v>SMU</v>
      </c>
      <c r="G224" s="70" t="str">
        <f>IF(ISBLANK(Games!B224), "",'Prediction Log'!$J243)</f>
        <v>SMU</v>
      </c>
      <c r="H224" s="93" t="n">
        <f>'Prediction Log'!$K243</f>
        <v>0.694658</v>
      </c>
      <c r="I224" s="92" t="str">
        <f>IF(ISBLANK(Games!M224), "",IF(AND(Games!M224="",Games!N224=""),"",IF(ISTEXT(Games!N224), "Side",Games!M224)))</f>
        <v/>
      </c>
      <c r="J224" s="92" t="str">
        <f>IF(ISBLANK(Games!B224), "",IF(Games!K224="Y", Games!B224, Games!E224))</f>
        <v>Memphis</v>
      </c>
      <c r="K224" s="92" t="str">
        <f>Games!I224</f>
        <v>SMU</v>
      </c>
      <c r="L224" s="92" t="n">
        <f>IF(ISBLANK(Games!G224), "",Games!G224)</f>
        <v>8.5</v>
      </c>
      <c r="M224" s="92"/>
      <c r="N224" s="110" t="str">
        <f>IF(ISBLANK('Performance vs Market'!$Q224), "", 1)</f>
        <v/>
      </c>
      <c r="O224" s="110" t="str">
        <f>IF(ISBLANK('Performance vs Market'!$S224), "", 1)</f>
        <v/>
      </c>
      <c r="P224" s="95"/>
      <c r="Q224" s="95"/>
      <c r="R224" s="95"/>
      <c r="S224" s="95"/>
      <c r="T224" s="95"/>
      <c r="U224" s="111" t="str">
        <f>IF(ISBLANK('Performance vs Market'!$Q224), "",N224+IF(Q224&lt;0, (N224/(Q224/-100)), N224*(Q224/100)))</f>
        <v/>
      </c>
      <c r="V224" s="112" t="str">
        <f>IFERROR(IF(ISBLANK('Performance vs Market'!$R224), "",N224+IF(R224&lt;0, (N224/(R224/-100)), N224*(R224/100))),"")</f>
        <v/>
      </c>
      <c r="W224" s="111" t="n">
        <f t="shared" si="1"/>
        <v>0</v>
      </c>
      <c r="X224" s="112" t="n">
        <f t="shared" si="2"/>
        <v>0</v>
      </c>
      <c r="Y224" s="111" t="str">
        <f>IF(ISBLANK('Performance vs Market'!$S224), "",O224+IF(S224&lt;0, (O224/(S224/-100)), O224*(S224/100)))</f>
        <v/>
      </c>
      <c r="Z224" s="111" t="n">
        <f t="shared" si="3"/>
        <v>0</v>
      </c>
      <c r="AA224" s="96" t="n">
        <f t="shared" si="4"/>
        <v>0</v>
      </c>
      <c r="AB224" s="96" t="n">
        <f t="shared" si="5"/>
        <v>0</v>
      </c>
      <c r="AC224" s="113" t="str">
        <f>IF('Prediction Log'!$W243="Y", "W", IF('Prediction Log'!$W243="N","L",""))</f>
        <v>W</v>
      </c>
      <c r="AD224" s="114" t="str">
        <f>IF('Prediction Log'!$Y243="Y", "W", IF('Prediction Log'!$Y243="N","L",""))</f>
        <v>W</v>
      </c>
      <c r="AE224" s="115" t="str">
        <f>IF(ISBLANK('Performance vs Market'!$Q224), "",IF(AC224="W", W224, IF(AC224="L",-N224, "")))</f>
        <v/>
      </c>
      <c r="AF224" s="116" t="n">
        <f>IFERROR((IF(ISERR('Performance vs Market'!$V224), "",IF(AD224="W", X224, IF(AD224="L",-N224, "")))), "")</f>
        <v>0</v>
      </c>
      <c r="AG224" s="113" t="str">
        <f>IF('Prediction Log'!$X243="Y", "W", IF('Prediction Log'!$X243="N", "L", ""))</f>
        <v>W</v>
      </c>
      <c r="AH224" s="115" t="str">
        <f>IF(ISBLANK('Performance vs Market'!$S224), "",IF(AG224="W", Z224, IF(AG224="L",-O224, "")))</f>
        <v/>
      </c>
      <c r="AI224" s="117"/>
      <c r="AJ224" s="15" t="str">
        <f t="shared" si="6"/>
        <v/>
      </c>
      <c r="AK224" s="118" t="n">
        <f>IF(ISERROR('Performance vs Market'!$AE224+'Performance vs Market'!$AH224+'Performance vs Market'!$AJ224), "", 'Performance vs Market'!$AE224+'Performance vs Market'!$AH224+'Performance vs Market'!$AJ224)</f>
        <v>0</v>
      </c>
      <c r="AL224" s="119" t="n">
        <f>IF(ISERROR('Performance vs Market'!$AF224+'Performance vs Market'!$AH224+'Performance vs Market'!$AJ224), "", 'Performance vs Market'!$AF224+'Performance vs Market'!$AH224+'Performance vs Market'!$AJ224)</f>
        <v>0</v>
      </c>
    </row>
    <row r="225" ht="14.25" customHeight="1">
      <c r="A225" s="92" t="n">
        <f>Games!A225</f>
        <v>12</v>
      </c>
      <c r="B225" s="92" t="str">
        <f>IF('Prediction Log'!B244=0, "",'Prediction Log'!B244)</f>
        <v>Liberty</v>
      </c>
      <c r="C225" s="92" t="str">
        <f>IF('Prediction Log'!C244=0, "",'Prediction Log'!C244)</f>
        <v>UMass</v>
      </c>
      <c r="D225" s="92" t="n">
        <f>IF('Prediction Log'!D244=0, "",'Prediction Log'!D244)</f>
        <v>-27.5</v>
      </c>
      <c r="E225" s="92" t="n">
        <f>IF('Prediction Log'!E244=0, "",'Prediction Log'!E244)</f>
        <v>-32.8</v>
      </c>
      <c r="F225" s="92" t="str">
        <f>IF('Prediction Log'!I244=0, "",'Prediction Log'!I244)</f>
        <v>Liberty</v>
      </c>
      <c r="G225" s="70" t="str">
        <f>IF(ISBLANK(Games!B225), "",'Prediction Log'!$J244)</f>
        <v>Liberty</v>
      </c>
      <c r="H225" s="93" t="n">
        <f>'Prediction Log'!$K244</f>
        <v>0.997162</v>
      </c>
      <c r="I225" s="92" t="str">
        <f>IF(ISBLANK(Games!M225), "",IF(AND(Games!M225="",Games!N225=""),"",IF(ISTEXT(Games!N225), "Side",Games!M225)))</f>
        <v/>
      </c>
      <c r="J225" s="92" t="str">
        <f>IF(ISBLANK(Games!B225), "",IF(Games!K225="Y", Games!B225, Games!E225))</f>
        <v>Liberty</v>
      </c>
      <c r="K225" s="92" t="str">
        <f>Games!I225</f>
        <v>Liberty</v>
      </c>
      <c r="L225" s="92" t="n">
        <f>IF(ISBLANK(Games!G225), "",Games!G225)</f>
        <v>-27.5</v>
      </c>
      <c r="M225" s="92"/>
      <c r="N225" s="110" t="str">
        <f>IF(ISBLANK('Performance vs Market'!$Q225), "", 1)</f>
        <v/>
      </c>
      <c r="O225" s="110" t="str">
        <f>IF(ISBLANK('Performance vs Market'!$S225), "", 1)</f>
        <v/>
      </c>
      <c r="P225" s="95"/>
      <c r="Q225" s="95"/>
      <c r="R225" s="95"/>
      <c r="S225" s="95"/>
      <c r="T225" s="95"/>
      <c r="U225" s="111" t="str">
        <f>IF(ISBLANK('Performance vs Market'!$Q225), "",N225+IF(Q225&lt;0, (N225/(Q225/-100)), N225*(Q225/100)))</f>
        <v/>
      </c>
      <c r="V225" s="112" t="str">
        <f>IFERROR(IF(ISBLANK('Performance vs Market'!$R225), "",N225+IF(R225&lt;0, (N225/(R225/-100)), N225*(R225/100))),"")</f>
        <v/>
      </c>
      <c r="W225" s="111" t="n">
        <f t="shared" si="1"/>
        <v>0</v>
      </c>
      <c r="X225" s="112" t="n">
        <f t="shared" si="2"/>
        <v>0</v>
      </c>
      <c r="Y225" s="111" t="str">
        <f>IF(ISBLANK('Performance vs Market'!$S225), "",O225+IF(S225&lt;0, (O225/(S225/-100)), O225*(S225/100)))</f>
        <v/>
      </c>
      <c r="Z225" s="111" t="n">
        <f t="shared" si="3"/>
        <v>0</v>
      </c>
      <c r="AA225" s="96" t="n">
        <f t="shared" si="4"/>
        <v>0</v>
      </c>
      <c r="AB225" s="96" t="n">
        <f t="shared" si="5"/>
        <v>0</v>
      </c>
      <c r="AC225" s="113" t="str">
        <f>IF('Prediction Log'!$W244="Y", "W", IF('Prediction Log'!$W244="N","L",""))</f>
        <v>W</v>
      </c>
      <c r="AD225" s="114" t="str">
        <f>IF('Prediction Log'!$Y244="Y", "W", IF('Prediction Log'!$Y244="N","L",""))</f>
        <v>W</v>
      </c>
      <c r="AE225" s="115" t="str">
        <f>IF(ISBLANK('Performance vs Market'!$Q225), "",IF(AC225="W", W225, IF(AC225="L",-N225, "")))</f>
        <v/>
      </c>
      <c r="AF225" s="116" t="n">
        <f>IFERROR((IF(ISERR('Performance vs Market'!$V225), "",IF(AD225="W", X225, IF(AD225="L",-N225, "")))), "")</f>
        <v>0</v>
      </c>
      <c r="AG225" s="113" t="str">
        <f>IF('Prediction Log'!$X244="Y", "W", IF('Prediction Log'!$X244="N", "L", ""))</f>
        <v>L</v>
      </c>
      <c r="AH225" s="115" t="str">
        <f>IF(ISBLANK('Performance vs Market'!$S225), "",IF(AG225="W", Z225, IF(AG225="L",-O225, "")))</f>
        <v/>
      </c>
      <c r="AI225" s="117"/>
      <c r="AJ225" s="15" t="str">
        <f t="shared" si="6"/>
        <v/>
      </c>
      <c r="AK225" s="118" t="n">
        <f>IF(ISERROR('Performance vs Market'!$AE225+'Performance vs Market'!$AH225+'Performance vs Market'!$AJ225), "", 'Performance vs Market'!$AE225+'Performance vs Market'!$AH225+'Performance vs Market'!$AJ225)</f>
        <v>0</v>
      </c>
      <c r="AL225" s="119" t="n">
        <f>IF(ISERROR('Performance vs Market'!$AF225+'Performance vs Market'!$AH225+'Performance vs Market'!$AJ225), "", 'Performance vs Market'!$AF225+'Performance vs Market'!$AH225+'Performance vs Market'!$AJ225)</f>
        <v>0</v>
      </c>
    </row>
    <row r="226" ht="14.25" customHeight="1">
      <c r="A226" s="92" t="n">
        <f>Games!A226</f>
        <v>12</v>
      </c>
      <c r="B226" s="92" t="str">
        <f>IF('Prediction Log'!B245=0, "",'Prediction Log'!B245)</f>
        <v>James Madison</v>
      </c>
      <c r="C226" s="92" t="str">
        <f>IF('Prediction Log'!C245=0, "",'Prediction Log'!C245)</f>
        <v>Appalachian State</v>
      </c>
      <c r="D226" s="92" t="n">
        <f>IF('Prediction Log'!D245=0, "",'Prediction Log'!D245)</f>
        <v>-9.5</v>
      </c>
      <c r="E226" s="92" t="n">
        <f>IF('Prediction Log'!E245=0, "",'Prediction Log'!E245)</f>
        <v>-7.2</v>
      </c>
      <c r="F226" s="92" t="str">
        <f>IF('Prediction Log'!I245=0, "",'Prediction Log'!I245)</f>
        <v>James Madison</v>
      </c>
      <c r="G226" s="70" t="str">
        <f>IF(ISBLANK(Games!B226), "",'Prediction Log'!$J245)</f>
        <v>James Madison</v>
      </c>
      <c r="H226" s="93" t="n">
        <f>'Prediction Log'!$K245</f>
        <v>0.860978</v>
      </c>
      <c r="I226" s="92" t="str">
        <f>IF(ISBLANK(Games!M226), "",IF(AND(Games!M226="",Games!N226=""),"",IF(ISTEXT(Games!N226), "Side",Games!M226)))</f>
        <v/>
      </c>
      <c r="J226" s="92" t="str">
        <f>IF(ISBLANK(Games!B226), "",IF(Games!K226="Y", Games!B226, Games!E226))</f>
        <v>Appalachian State</v>
      </c>
      <c r="K226" s="92" t="str">
        <f>Games!I226</f>
        <v>James Madison</v>
      </c>
      <c r="L226" s="92" t="n">
        <f>IF(ISBLANK(Games!G226), "",Games!G226)</f>
        <v>-9.5</v>
      </c>
      <c r="M226" s="92"/>
      <c r="N226" s="110" t="str">
        <f>IF(ISBLANK('Performance vs Market'!$Q226), "", 1)</f>
        <v/>
      </c>
      <c r="O226" s="110" t="str">
        <f>IF(ISBLANK('Performance vs Market'!$S226), "", 1)</f>
        <v/>
      </c>
      <c r="P226" s="95"/>
      <c r="Q226" s="95"/>
      <c r="R226" s="95"/>
      <c r="S226" s="95"/>
      <c r="T226" s="95"/>
      <c r="U226" s="111" t="str">
        <f>IF(ISBLANK('Performance vs Market'!$Q226), "",N226+IF(Q226&lt;0, (N226/(Q226/-100)), N226*(Q226/100)))</f>
        <v/>
      </c>
      <c r="V226" s="112" t="str">
        <f>IFERROR(IF(ISBLANK('Performance vs Market'!$R226), "",N226+IF(R226&lt;0, (N226/(R226/-100)), N226*(R226/100))),"")</f>
        <v/>
      </c>
      <c r="W226" s="111" t="n">
        <f t="shared" si="1"/>
        <v>0</v>
      </c>
      <c r="X226" s="112" t="n">
        <f t="shared" si="2"/>
        <v>0</v>
      </c>
      <c r="Y226" s="111" t="str">
        <f>IF(ISBLANK('Performance vs Market'!$S226), "",O226+IF(S226&lt;0, (O226/(S226/-100)), O226*(S226/100)))</f>
        <v/>
      </c>
      <c r="Z226" s="111" t="n">
        <f t="shared" si="3"/>
        <v>0</v>
      </c>
      <c r="AA226" s="96" t="n">
        <f t="shared" si="4"/>
        <v>0</v>
      </c>
      <c r="AB226" s="96" t="n">
        <f t="shared" si="5"/>
        <v>0</v>
      </c>
      <c r="AC226" s="113" t="str">
        <f>IF('Prediction Log'!$W245="Y", "W", IF('Prediction Log'!$W245="N","L",""))</f>
        <v>L</v>
      </c>
      <c r="AD226" s="114" t="str">
        <f>IF('Prediction Log'!$Y245="Y", "W", IF('Prediction Log'!$Y245="N","L",""))</f>
        <v>L</v>
      </c>
      <c r="AE226" s="115" t="str">
        <f>IF(ISBLANK('Performance vs Market'!$Q226), "",IF(AC226="W", W226, IF(AC226="L",-N226, "")))</f>
        <v/>
      </c>
      <c r="AF226" s="116" t="n">
        <f>IFERROR((IF(ISERR('Performance vs Market'!$V226), "",IF(AD226="W", X226, IF(AD226="L",-N226, "")))), "")</f>
        <v>0</v>
      </c>
      <c r="AG226" s="113" t="str">
        <f>IF('Prediction Log'!$X245="Y", "W", IF('Prediction Log'!$X245="N", "L", ""))</f>
        <v>W</v>
      </c>
      <c r="AH226" s="115" t="str">
        <f>IF(ISBLANK('Performance vs Market'!$S226), "",IF(AG226="W", Z226, IF(AG226="L",-O226, "")))</f>
        <v/>
      </c>
      <c r="AI226" s="117"/>
      <c r="AJ226" s="15" t="str">
        <f t="shared" si="6"/>
        <v/>
      </c>
      <c r="AK226" s="118" t="n">
        <f>IF(ISERROR('Performance vs Market'!$AE226+'Performance vs Market'!$AH226+'Performance vs Market'!$AJ226), "", 'Performance vs Market'!$AE226+'Performance vs Market'!$AH226+'Performance vs Market'!$AJ226)</f>
        <v>0</v>
      </c>
      <c r="AL226" s="119" t="n">
        <f>IF(ISERROR('Performance vs Market'!$AF226+'Performance vs Market'!$AH226+'Performance vs Market'!$AJ226), "", 'Performance vs Market'!$AF226+'Performance vs Market'!$AH226+'Performance vs Market'!$AJ226)</f>
        <v>0</v>
      </c>
    </row>
    <row r="227" ht="14.25" customHeight="1">
      <c r="A227" s="92" t="n">
        <f>Games!A227</f>
        <v>12</v>
      </c>
      <c r="B227" s="92" t="str">
        <f>IF('Prediction Log'!B246=0, "",'Prediction Log'!B246)</f>
        <v>Jacksonville State</v>
      </c>
      <c r="C227" s="92" t="str">
        <f>IF('Prediction Log'!C246=0, "",'Prediction Log'!C246)</f>
        <v>Louisiana Tech</v>
      </c>
      <c r="D227" s="92" t="n">
        <f>IF('Prediction Log'!D246=0, "",'Prediction Log'!D246)</f>
        <v>-8.5</v>
      </c>
      <c r="E227" s="92" t="n">
        <f>IF('Prediction Log'!E246=0, "",'Prediction Log'!E246)</f>
        <v>-19.3</v>
      </c>
      <c r="F227" s="92" t="str">
        <f>IF('Prediction Log'!I246=0, "",'Prediction Log'!I246)</f>
        <v>Jacksonville State</v>
      </c>
      <c r="G227" s="70" t="str">
        <f>IF(ISBLANK(Games!B227), "",'Prediction Log'!$J246)</f>
        <v>Jacksonville State</v>
      </c>
      <c r="H227" s="93" t="n">
        <f>'Prediction Log'!$K246</f>
        <v>0.979429</v>
      </c>
      <c r="I227" s="92" t="str">
        <f>IF(ISBLANK(Games!M227), "",IF(AND(Games!M227="",Games!N227=""),"",IF(ISTEXT(Games!N227), "Side",Games!M227)))</f>
        <v>Spread</v>
      </c>
      <c r="J227" s="92" t="str">
        <f>IF(ISBLANK(Games!B227), "",IF(Games!K227="Y", Games!B227, Games!E227))</f>
        <v>Jacksonville State</v>
      </c>
      <c r="K227" s="92" t="str">
        <f>Games!I227</f>
        <v>Jacksonville State</v>
      </c>
      <c r="L227" s="92" t="n">
        <f>IF(ISBLANK(Games!G227), "",Games!G227)</f>
        <v>-8.5</v>
      </c>
      <c r="M227" s="92"/>
      <c r="N227" s="110" t="str">
        <f>IF(ISBLANK('Performance vs Market'!$Q227), "", 1)</f>
        <v/>
      </c>
      <c r="O227" s="110" t="str">
        <f>IF(ISBLANK('Performance vs Market'!$S227), "", 1)</f>
        <v/>
      </c>
      <c r="P227" s="95"/>
      <c r="Q227" s="95"/>
      <c r="R227" s="95"/>
      <c r="S227" s="95"/>
      <c r="T227" s="95"/>
      <c r="U227" s="111" t="str">
        <f>IF(ISBLANK('Performance vs Market'!$Q227), "",N227+IF(Q227&lt;0, (N227/(Q227/-100)), N227*(Q227/100)))</f>
        <v/>
      </c>
      <c r="V227" s="112" t="str">
        <f>IFERROR(IF(ISBLANK('Performance vs Market'!$R227), "",N227+IF(R227&lt;0, (N227/(R227/-100)), N227*(R227/100))),"")</f>
        <v/>
      </c>
      <c r="W227" s="111" t="n">
        <f t="shared" si="1"/>
        <v>0</v>
      </c>
      <c r="X227" s="112" t="n">
        <f t="shared" si="2"/>
        <v>0</v>
      </c>
      <c r="Y227" s="111" t="str">
        <f>IF(ISBLANK('Performance vs Market'!$S227), "",O227+IF(S227&lt;0, (O227/(S227/-100)), O227*(S227/100)))</f>
        <v/>
      </c>
      <c r="Z227" s="111" t="n">
        <f t="shared" si="3"/>
        <v>0</v>
      </c>
      <c r="AA227" s="96" t="n">
        <f t="shared" si="4"/>
        <v>0</v>
      </c>
      <c r="AB227" s="96" t="n">
        <f t="shared" si="5"/>
        <v>0</v>
      </c>
      <c r="AC227" s="113" t="str">
        <f>IF('Prediction Log'!$W246="Y", "W", IF('Prediction Log'!$W246="N","L",""))</f>
        <v>W</v>
      </c>
      <c r="AD227" s="114" t="str">
        <f>IF('Prediction Log'!$Y246="Y", "W", IF('Prediction Log'!$Y246="N","L",""))</f>
        <v>W</v>
      </c>
      <c r="AE227" s="115" t="str">
        <f>IF(ISBLANK('Performance vs Market'!$Q227), "",IF(AC227="W", W227, IF(AC227="L",-N227, "")))</f>
        <v/>
      </c>
      <c r="AF227" s="116" t="n">
        <f>IFERROR((IF(ISERR('Performance vs Market'!$V227), "",IF(AD227="W", X227, IF(AD227="L",-N227, "")))), "")</f>
        <v>0</v>
      </c>
      <c r="AG227" s="113" t="str">
        <f>IF('Prediction Log'!$X246="Y", "W", IF('Prediction Log'!$X246="N", "L", ""))</f>
        <v>W</v>
      </c>
      <c r="AH227" s="115" t="str">
        <f>IF(ISBLANK('Performance vs Market'!$S227), "",IF(AG227="W", Z227, IF(AG227="L",-O227, "")))</f>
        <v/>
      </c>
      <c r="AI227" s="117"/>
      <c r="AJ227" s="15" t="str">
        <f t="shared" si="6"/>
        <v/>
      </c>
      <c r="AK227" s="118" t="n">
        <f>IF(ISERROR('Performance vs Market'!$AE227+'Performance vs Market'!$AH227+'Performance vs Market'!$AJ227), "", 'Performance vs Market'!$AE227+'Performance vs Market'!$AH227+'Performance vs Market'!$AJ227)</f>
        <v>0</v>
      </c>
      <c r="AL227" s="119" t="n">
        <f>IF(ISERROR('Performance vs Market'!$AF227+'Performance vs Market'!$AH227+'Performance vs Market'!$AJ227), "", 'Performance vs Market'!$AF227+'Performance vs Market'!$AH227+'Performance vs Market'!$AJ227)</f>
        <v>0</v>
      </c>
    </row>
    <row r="228" ht="14.25" customHeight="1">
      <c r="A228" s="92" t="n">
        <f>Games!A228</f>
        <v>12</v>
      </c>
      <c r="B228" s="92" t="str">
        <f>IF('Prediction Log'!B247=0, "",'Prediction Log'!B247)</f>
        <v>Wyoming</v>
      </c>
      <c r="C228" s="92" t="str">
        <f>IF('Prediction Log'!C247=0, "",'Prediction Log'!C247)</f>
        <v>Hawai'i</v>
      </c>
      <c r="D228" s="92" t="n">
        <f>IF('Prediction Log'!D247=0, "",'Prediction Log'!D247)</f>
        <v>-13.5</v>
      </c>
      <c r="E228" s="92" t="n">
        <f>IF('Prediction Log'!E247=0, "",'Prediction Log'!E247)</f>
        <v>-12.5</v>
      </c>
      <c r="F228" s="92" t="str">
        <f>IF('Prediction Log'!I247=0, "",'Prediction Log'!I247)</f>
        <v>Wyoming</v>
      </c>
      <c r="G228" s="70" t="str">
        <f>IF(ISBLANK(Games!B228), "",'Prediction Log'!$J247)</f>
        <v>Wyoming</v>
      </c>
      <c r="H228" s="93" t="n">
        <f>'Prediction Log'!$K247</f>
        <v>0.927674</v>
      </c>
      <c r="I228" s="92" t="str">
        <f>IF(ISBLANK(Games!M228), "",IF(AND(Games!M228="",Games!N228=""),"",IF(ISTEXT(Games!N228), "Side",Games!M228)))</f>
        <v/>
      </c>
      <c r="J228" s="92" t="str">
        <f>IF(ISBLANK(Games!B228), "",IF(Games!K228="Y", Games!B228, Games!E228))</f>
        <v>Hawai'i</v>
      </c>
      <c r="K228" s="92" t="str">
        <f>Games!I228</f>
        <v>Wyoming</v>
      </c>
      <c r="L228" s="92" t="n">
        <f>IF(ISBLANK(Games!G228), "",Games!G228)</f>
        <v>-13.5</v>
      </c>
      <c r="M228" s="92"/>
      <c r="N228" s="110" t="str">
        <f>IF(ISBLANK('Performance vs Market'!$Q228), "", 1)</f>
        <v/>
      </c>
      <c r="O228" s="110" t="str">
        <f>IF(ISBLANK('Performance vs Market'!$S228), "", 1)</f>
        <v/>
      </c>
      <c r="P228" s="95"/>
      <c r="Q228" s="95"/>
      <c r="R228" s="95"/>
      <c r="S228" s="95"/>
      <c r="T228" s="95"/>
      <c r="U228" s="111" t="str">
        <f>IF(ISBLANK('Performance vs Market'!$Q228), "",N228+IF(Q228&lt;0, (N228/(Q228/-100)), N228*(Q228/100)))</f>
        <v/>
      </c>
      <c r="V228" s="112" t="str">
        <f>IFERROR(IF(ISBLANK('Performance vs Market'!$R228), "",N228+IF(R228&lt;0, (N228/(R228/-100)), N228*(R228/100))),"")</f>
        <v/>
      </c>
      <c r="W228" s="111" t="n">
        <f t="shared" si="1"/>
        <v>0</v>
      </c>
      <c r="X228" s="112" t="n">
        <f t="shared" si="2"/>
        <v>0</v>
      </c>
      <c r="Y228" s="111" t="str">
        <f>IF(ISBLANK('Performance vs Market'!$S228), "",O228+IF(S228&lt;0, (O228/(S228/-100)), O228*(S228/100)))</f>
        <v/>
      </c>
      <c r="Z228" s="111" t="n">
        <f t="shared" si="3"/>
        <v>0</v>
      </c>
      <c r="AA228" s="96" t="n">
        <f t="shared" si="4"/>
        <v>0</v>
      </c>
      <c r="AB228" s="96" t="n">
        <f t="shared" si="5"/>
        <v>0</v>
      </c>
      <c r="AC228" s="113" t="str">
        <f>IF('Prediction Log'!$W247="Y", "W", IF('Prediction Log'!$W247="N","L",""))</f>
        <v>W</v>
      </c>
      <c r="AD228" s="114" t="str">
        <f>IF('Prediction Log'!$Y247="Y", "W", IF('Prediction Log'!$Y247="N","L",""))</f>
        <v>W</v>
      </c>
      <c r="AE228" s="115" t="str">
        <f>IF(ISBLANK('Performance vs Market'!$Q228), "",IF(AC228="W", W228, IF(AC228="L",-N228, "")))</f>
        <v/>
      </c>
      <c r="AF228" s="116" t="n">
        <f>IFERROR((IF(ISERR('Performance vs Market'!$V228), "",IF(AD228="W", X228, IF(AD228="L",-N228, "")))), "")</f>
        <v>0</v>
      </c>
      <c r="AG228" s="113" t="str">
        <f>IF('Prediction Log'!$X247="Y", "W", IF('Prediction Log'!$X247="N", "L", ""))</f>
        <v>L</v>
      </c>
      <c r="AH228" s="115" t="str">
        <f>IF(ISBLANK('Performance vs Market'!$S228), "",IF(AG228="W", Z228, IF(AG228="L",-O228, "")))</f>
        <v/>
      </c>
      <c r="AI228" s="117"/>
      <c r="AJ228" s="15" t="str">
        <f t="shared" si="6"/>
        <v/>
      </c>
      <c r="AK228" s="118" t="n">
        <f>IF(ISERROR('Performance vs Market'!$AE228+'Performance vs Market'!$AH228+'Performance vs Market'!$AJ228), "", 'Performance vs Market'!$AE228+'Performance vs Market'!$AH228+'Performance vs Market'!$AJ228)</f>
        <v>0</v>
      </c>
      <c r="AL228" s="119" t="n">
        <f>IF(ISERROR('Performance vs Market'!$AF228+'Performance vs Market'!$AH228+'Performance vs Market'!$AJ228), "", 'Performance vs Market'!$AF228+'Performance vs Market'!$AH228+'Performance vs Market'!$AJ228)</f>
        <v>0</v>
      </c>
    </row>
    <row r="229" ht="14.25" customHeight="1">
      <c r="A229" s="92" t="n">
        <f>Games!A229</f>
        <v>12</v>
      </c>
      <c r="B229" s="92" t="str">
        <f>IF('Prediction Log'!B248=0, "",'Prediction Log'!B248)</f>
        <v>Middle Tennessee</v>
      </c>
      <c r="C229" s="92" t="str">
        <f>IF('Prediction Log'!C248=0, "",'Prediction Log'!C248)</f>
        <v>UTEP</v>
      </c>
      <c r="D229" s="92" t="n">
        <f>IF('Prediction Log'!D248=0, "",'Prediction Log'!D248)</f>
        <v>-7.5</v>
      </c>
      <c r="E229" s="92" t="n">
        <f>IF('Prediction Log'!E248=0, "",'Prediction Log'!E248)</f>
        <v>-11.4</v>
      </c>
      <c r="F229" s="92" t="str">
        <f>IF('Prediction Log'!I248=0, "",'Prediction Log'!I248)</f>
        <v>Middle Tennessee</v>
      </c>
      <c r="G229" s="70" t="str">
        <f>IF(ISBLANK(Games!B229), "",'Prediction Log'!$J248)</f>
        <v>Middle Tennessee</v>
      </c>
      <c r="H229" s="93" t="n">
        <f>'Prediction Log'!$K248</f>
        <v>0.879547</v>
      </c>
      <c r="I229" s="92" t="str">
        <f>IF(ISBLANK(Games!M229), "",IF(AND(Games!M229="",Games!N229=""),"",IF(ISTEXT(Games!N229), "Side",Games!M229)))</f>
        <v/>
      </c>
      <c r="J229" s="92" t="str">
        <f>IF(ISBLANK(Games!B229), "",IF(Games!K229="Y", Games!B229, Games!E229))</f>
        <v>Middle Tennessee</v>
      </c>
      <c r="K229" s="92" t="str">
        <f>Games!I229</f>
        <v>Middle Tennessee</v>
      </c>
      <c r="L229" s="92" t="n">
        <f>IF(ISBLANK(Games!G229), "",Games!G229)</f>
        <v>-7.5</v>
      </c>
      <c r="M229" s="92"/>
      <c r="N229" s="110" t="str">
        <f>IF(ISBLANK('Performance vs Market'!$Q229), "", 1)</f>
        <v/>
      </c>
      <c r="O229" s="110" t="str">
        <f>IF(ISBLANK('Performance vs Market'!$S229), "", 1)</f>
        <v/>
      </c>
      <c r="P229" s="95"/>
      <c r="Q229" s="95"/>
      <c r="R229" s="95"/>
      <c r="S229" s="95"/>
      <c r="T229" s="95"/>
      <c r="U229" s="111" t="str">
        <f>IF(ISBLANK('Performance vs Market'!$Q229), "",N229+IF(Q229&lt;0, (N229/(Q229/-100)), N229*(Q229/100)))</f>
        <v/>
      </c>
      <c r="V229" s="112" t="str">
        <f>IFERROR(IF(ISBLANK('Performance vs Market'!$R229), "",N229+IF(R229&lt;0, (N229/(R229/-100)), N229*(R229/100))),"")</f>
        <v/>
      </c>
      <c r="W229" s="111" t="n">
        <f t="shared" si="1"/>
        <v>0</v>
      </c>
      <c r="X229" s="112" t="n">
        <f t="shared" si="2"/>
        <v>0</v>
      </c>
      <c r="Y229" s="111" t="str">
        <f>IF(ISBLANK('Performance vs Market'!$S229), "",O229+IF(S229&lt;0, (O229/(S229/-100)), O229*(S229/100)))</f>
        <v/>
      </c>
      <c r="Z229" s="111" t="n">
        <f t="shared" si="3"/>
        <v>0</v>
      </c>
      <c r="AA229" s="96" t="n">
        <f t="shared" si="4"/>
        <v>0</v>
      </c>
      <c r="AB229" s="96" t="n">
        <f t="shared" si="5"/>
        <v>0</v>
      </c>
      <c r="AC229" s="113" t="str">
        <f>IF('Prediction Log'!$W248="Y", "W", IF('Prediction Log'!$W248="N","L",""))</f>
        <v>W</v>
      </c>
      <c r="AD229" s="114" t="str">
        <f>IF('Prediction Log'!$Y248="Y", "W", IF('Prediction Log'!$Y248="N","L",""))</f>
        <v>W</v>
      </c>
      <c r="AE229" s="115" t="str">
        <f>IF(ISBLANK('Performance vs Market'!$Q229), "",IF(AC229="W", W229, IF(AC229="L",-N229, "")))</f>
        <v/>
      </c>
      <c r="AF229" s="116" t="n">
        <f>IFERROR((IF(ISERR('Performance vs Market'!$V229), "",IF(AD229="W", X229, IF(AD229="L",-N229, "")))), "")</f>
        <v>0</v>
      </c>
      <c r="AG229" s="113" t="str">
        <f>IF('Prediction Log'!$X248="Y", "W", IF('Prediction Log'!$X248="N", "L", ""))</f>
        <v>L</v>
      </c>
      <c r="AH229" s="115" t="str">
        <f>IF(ISBLANK('Performance vs Market'!$S229), "",IF(AG229="W", Z229, IF(AG229="L",-O229, "")))</f>
        <v/>
      </c>
      <c r="AI229" s="117"/>
      <c r="AJ229" s="15" t="str">
        <f t="shared" si="6"/>
        <v/>
      </c>
      <c r="AK229" s="118" t="n">
        <f>IF(ISERROR('Performance vs Market'!$AE229+'Performance vs Market'!$AH229+'Performance vs Market'!$AJ229), "", 'Performance vs Market'!$AE229+'Performance vs Market'!$AH229+'Performance vs Market'!$AJ229)</f>
        <v>0</v>
      </c>
      <c r="AL229" s="119" t="n">
        <f>IF(ISERROR('Performance vs Market'!$AF229+'Performance vs Market'!$AH229+'Performance vs Market'!$AJ229), "", 'Performance vs Market'!$AF229+'Performance vs Market'!$AH229+'Performance vs Market'!$AJ229)</f>
        <v>0</v>
      </c>
    </row>
    <row r="230" ht="14.25" customHeight="1">
      <c r="A230" s="92" t="n">
        <f>Games!A230</f>
        <v>12</v>
      </c>
      <c r="B230" s="92" t="str">
        <f>IF('Prediction Log'!B249=0, "",'Prediction Log'!B249)</f>
        <v>Charlotte</v>
      </c>
      <c r="C230" s="92" t="str">
        <f>IF('Prediction Log'!C249=0, "",'Prediction Log'!C249)</f>
        <v>Rice</v>
      </c>
      <c r="D230" s="92" t="n">
        <f>IF('Prediction Log'!D249=0, "",'Prediction Log'!D249)</f>
        <v>2.5</v>
      </c>
      <c r="E230" s="92" t="n">
        <f>IF('Prediction Log'!E249=0, "",'Prediction Log'!E249)</f>
        <v>7.5</v>
      </c>
      <c r="F230" s="92" t="str">
        <f>IF('Prediction Log'!I249=0, "",'Prediction Log'!I249)</f>
        <v>Rice</v>
      </c>
      <c r="G230" s="70" t="str">
        <f>IF(ISBLANK(Games!B230), "",'Prediction Log'!$J249)</f>
        <v>Rice</v>
      </c>
      <c r="H230" s="93" t="n">
        <f>'Prediction Log'!$K249</f>
        <v>0.739473</v>
      </c>
      <c r="I230" s="92" t="str">
        <f>IF(ISBLANK(Games!M230), "",IF(AND(Games!M230="",Games!N230=""),"",IF(ISTEXT(Games!N230), "Side",Games!M230)))</f>
        <v/>
      </c>
      <c r="J230" s="92" t="str">
        <f>IF(ISBLANK(Games!B230), "",IF(Games!K230="Y", Games!B230, Games!E230))</f>
        <v>Rice</v>
      </c>
      <c r="K230" s="92" t="str">
        <f>Games!I230</f>
        <v>Rice</v>
      </c>
      <c r="L230" s="92" t="n">
        <f>IF(ISBLANK(Games!G230), "",Games!G230)</f>
        <v>2.5</v>
      </c>
      <c r="M230" s="92"/>
      <c r="N230" s="110" t="str">
        <f>IF(ISBLANK('Performance vs Market'!$Q230), "", 1)</f>
        <v/>
      </c>
      <c r="O230" s="110" t="str">
        <f>IF(ISBLANK('Performance vs Market'!$S230), "", 1)</f>
        <v/>
      </c>
      <c r="P230" s="95"/>
      <c r="Q230" s="95"/>
      <c r="R230" s="95"/>
      <c r="S230" s="95"/>
      <c r="T230" s="95"/>
      <c r="U230" s="111" t="str">
        <f>IF(ISBLANK('Performance vs Market'!$Q230), "",N230+IF(Q230&lt;0, (N230/(Q230/-100)), N230*(Q230/100)))</f>
        <v/>
      </c>
      <c r="V230" s="112" t="str">
        <f>IFERROR(IF(ISBLANK('Performance vs Market'!$R230), "",N230+IF(R230&lt;0, (N230/(R230/-100)), N230*(R230/100))),"")</f>
        <v/>
      </c>
      <c r="W230" s="111" t="n">
        <f t="shared" si="1"/>
        <v>0</v>
      </c>
      <c r="X230" s="112" t="n">
        <f t="shared" si="2"/>
        <v>0</v>
      </c>
      <c r="Y230" s="111" t="str">
        <f>IF(ISBLANK('Performance vs Market'!$S230), "",O230+IF(S230&lt;0, (O230/(S230/-100)), O230*(S230/100)))</f>
        <v/>
      </c>
      <c r="Z230" s="111" t="n">
        <f t="shared" si="3"/>
        <v>0</v>
      </c>
      <c r="AA230" s="96" t="n">
        <f t="shared" si="4"/>
        <v>0</v>
      </c>
      <c r="AB230" s="96" t="n">
        <f t="shared" si="5"/>
        <v>0</v>
      </c>
      <c r="AC230" s="113" t="str">
        <f>IF('Prediction Log'!$W249="Y", "W", IF('Prediction Log'!$W249="N","L",""))</f>
        <v>W</v>
      </c>
      <c r="AD230" s="114" t="str">
        <f>IF('Prediction Log'!$Y249="Y", "W", IF('Prediction Log'!$Y249="N","L",""))</f>
        <v>W</v>
      </c>
      <c r="AE230" s="115" t="str">
        <f>IF(ISBLANK('Performance vs Market'!$Q230), "",IF(AC230="W", W230, IF(AC230="L",-N230, "")))</f>
        <v/>
      </c>
      <c r="AF230" s="116" t="n">
        <f>IFERROR((IF(ISERR('Performance vs Market'!$V230), "",IF(AD230="W", X230, IF(AD230="L",-N230, "")))), "")</f>
        <v>0</v>
      </c>
      <c r="AG230" s="113" t="str">
        <f>IF('Prediction Log'!$X249="Y", "W", IF('Prediction Log'!$X249="N", "L", ""))</f>
        <v>W</v>
      </c>
      <c r="AH230" s="115" t="str">
        <f>IF(ISBLANK('Performance vs Market'!$S230), "",IF(AG230="W", Z230, IF(AG230="L",-O230, "")))</f>
        <v/>
      </c>
      <c r="AI230" s="117"/>
      <c r="AJ230" s="15" t="str">
        <f t="shared" si="6"/>
        <v/>
      </c>
      <c r="AK230" s="118" t="n">
        <f>IF(ISERROR('Performance vs Market'!$AE230+'Performance vs Market'!$AH230+'Performance vs Market'!$AJ230), "", 'Performance vs Market'!$AE230+'Performance vs Market'!$AH230+'Performance vs Market'!$AJ230)</f>
        <v>0</v>
      </c>
      <c r="AL230" s="119" t="n">
        <f>IF(ISERROR('Performance vs Market'!$AF230+'Performance vs Market'!$AH230+'Performance vs Market'!$AJ230), "", 'Performance vs Market'!$AF230+'Performance vs Market'!$AH230+'Performance vs Market'!$AJ230)</f>
        <v>0</v>
      </c>
    </row>
    <row r="231" ht="14.25" customHeight="1">
      <c r="A231" s="92" t="n">
        <f>Games!A231</f>
        <v>12</v>
      </c>
      <c r="B231" s="92" t="str">
        <f>IF('Prediction Log'!B250=0, "",'Prediction Log'!B250)</f>
        <v>Ball State</v>
      </c>
      <c r="C231" s="92" t="str">
        <f>IF('Prediction Log'!C250=0, "",'Prediction Log'!C250)</f>
        <v>Kent State</v>
      </c>
      <c r="D231" s="92" t="n">
        <f>IF('Prediction Log'!D250=0, "",'Prediction Log'!D250)</f>
        <v>-12.5</v>
      </c>
      <c r="E231" s="92" t="n">
        <f>IF('Prediction Log'!E250=0, "",'Prediction Log'!E250)</f>
        <v>-14.5</v>
      </c>
      <c r="F231" s="92" t="str">
        <f>IF('Prediction Log'!I250=0, "",'Prediction Log'!I250)</f>
        <v>Ball State</v>
      </c>
      <c r="G231" s="70" t="str">
        <f>IF(ISBLANK(Games!B231), "",'Prediction Log'!$J250)</f>
        <v>Ball State</v>
      </c>
      <c r="H231" s="93" t="n">
        <f>'Prediction Log'!$K250</f>
        <v>0.951986</v>
      </c>
      <c r="I231" s="92" t="str">
        <f>IF(ISBLANK(Games!M231), "",IF(AND(Games!M231="",Games!N231=""),"",IF(ISTEXT(Games!N231), "Side",Games!M231)))</f>
        <v/>
      </c>
      <c r="J231" s="92" t="str">
        <f>IF(ISBLANK(Games!B231), "",IF(Games!K231="Y", Games!B231, Games!E231))</f>
        <v>Ball State</v>
      </c>
      <c r="K231" s="92" t="str">
        <f>Games!I231</f>
        <v>Ball State</v>
      </c>
      <c r="L231" s="92" t="n">
        <f>IF(ISBLANK(Games!G231), "",Games!G231)</f>
        <v>-12.5</v>
      </c>
      <c r="M231" s="92"/>
      <c r="N231" s="110" t="str">
        <f>IF(ISBLANK('Performance vs Market'!$Q231), "", 1)</f>
        <v/>
      </c>
      <c r="O231" s="110" t="str">
        <f>IF(ISBLANK('Performance vs Market'!$S231), "", 1)</f>
        <v/>
      </c>
      <c r="P231" s="95"/>
      <c r="Q231" s="95"/>
      <c r="R231" s="95"/>
      <c r="S231" s="95"/>
      <c r="T231" s="95"/>
      <c r="U231" s="111" t="str">
        <f>IF(ISBLANK('Performance vs Market'!$Q231), "",N231+IF(Q231&lt;0, (N231/(Q231/-100)), N231*(Q231/100)))</f>
        <v/>
      </c>
      <c r="V231" s="112" t="str">
        <f>IFERROR(IF(ISBLANK('Performance vs Market'!$R231), "",N231+IF(R231&lt;0, (N231/(R231/-100)), N231*(R231/100))),"")</f>
        <v/>
      </c>
      <c r="W231" s="111" t="n">
        <f t="shared" si="1"/>
        <v>0</v>
      </c>
      <c r="X231" s="112" t="n">
        <f t="shared" si="2"/>
        <v>0</v>
      </c>
      <c r="Y231" s="111" t="str">
        <f>IF(ISBLANK('Performance vs Market'!$S231), "",O231+IF(S231&lt;0, (O231/(S231/-100)), O231*(S231/100)))</f>
        <v/>
      </c>
      <c r="Z231" s="111" t="n">
        <f t="shared" si="3"/>
        <v>0</v>
      </c>
      <c r="AA231" s="96" t="n">
        <f t="shared" si="4"/>
        <v>0</v>
      </c>
      <c r="AB231" s="96" t="n">
        <f t="shared" si="5"/>
        <v>0</v>
      </c>
      <c r="AC231" s="113" t="str">
        <f>IF('Prediction Log'!$W250="Y", "W", IF('Prediction Log'!$W250="N","L",""))</f>
        <v>W</v>
      </c>
      <c r="AD231" s="114" t="str">
        <f>IF('Prediction Log'!$Y250="Y", "W", IF('Prediction Log'!$Y250="N","L",""))</f>
        <v>W</v>
      </c>
      <c r="AE231" s="115" t="str">
        <f>IF(ISBLANK('Performance vs Market'!$Q231), "",IF(AC231="W", W231, IF(AC231="L",-N231, "")))</f>
        <v/>
      </c>
      <c r="AF231" s="116" t="n">
        <f>IFERROR((IF(ISERR('Performance vs Market'!$V231), "",IF(AD231="W", X231, IF(AD231="L",-N231, "")))), "")</f>
        <v>0</v>
      </c>
      <c r="AG231" s="113" t="str">
        <f>IF('Prediction Log'!$X250="Y", "W", IF('Prediction Log'!$X250="N", "L", ""))</f>
        <v>W</v>
      </c>
      <c r="AH231" s="115" t="str">
        <f>IF(ISBLANK('Performance vs Market'!$S231), "",IF(AG231="W", Z231, IF(AG231="L",-O231, "")))</f>
        <v/>
      </c>
      <c r="AI231" s="117"/>
      <c r="AJ231" s="15" t="str">
        <f t="shared" si="6"/>
        <v/>
      </c>
      <c r="AK231" s="118" t="n">
        <f>IF(ISERROR('Performance vs Market'!$AE231+'Performance vs Market'!$AH231+'Performance vs Market'!$AJ231), "", 'Performance vs Market'!$AE231+'Performance vs Market'!$AH231+'Performance vs Market'!$AJ231)</f>
        <v>0</v>
      </c>
      <c r="AL231" s="119" t="n">
        <f>IF(ISERROR('Performance vs Market'!$AF231+'Performance vs Market'!$AH231+'Performance vs Market'!$AJ231), "", 'Performance vs Market'!$AF231+'Performance vs Market'!$AH231+'Performance vs Market'!$AJ231)</f>
        <v>0</v>
      </c>
    </row>
    <row r="232" ht="14.25" customHeight="1">
      <c r="A232" s="92" t="n">
        <f>Games!A232</f>
        <v>12</v>
      </c>
      <c r="B232" s="92" t="str">
        <f>IF('Prediction Log'!B251=0, "",'Prediction Log'!B251)</f>
        <v>Arizona</v>
      </c>
      <c r="C232" s="92" t="str">
        <f>IF('Prediction Log'!C251=0, "",'Prediction Log'!C251)</f>
        <v>Utah</v>
      </c>
      <c r="D232" s="92" t="n">
        <f>IF('Prediction Log'!D251=0, "",'Prediction Log'!D251)</f>
        <v>1.5</v>
      </c>
      <c r="E232" s="92" t="n">
        <f>IF('Prediction Log'!E251=0, "",'Prediction Log'!E251)</f>
        <v>-4.9</v>
      </c>
      <c r="F232" s="92" t="str">
        <f>IF('Prediction Log'!I251=0, "",'Prediction Log'!I251)</f>
        <v>Arizona</v>
      </c>
      <c r="G232" s="70" t="str">
        <f>IF(ISBLANK(Games!B232), "",'Prediction Log'!$J251)</f>
        <v>Arizona</v>
      </c>
      <c r="H232" s="93" t="n">
        <f>'Prediction Log'!$K251</f>
        <v>0.793666</v>
      </c>
      <c r="I232" s="92" t="str">
        <f>IF(ISBLANK(Games!M232), "",IF(AND(Games!M232="",Games!N232=""),"",IF(ISTEXT(Games!N232), "Side",Games!M232)))</f>
        <v>Side</v>
      </c>
      <c r="J232" s="92" t="str">
        <f>IF(ISBLANK(Games!B232), "",IF(Games!K232="Y", Games!B232, Games!E232))</f>
        <v>Arizona</v>
      </c>
      <c r="K232" s="92" t="str">
        <f>Games!I232</f>
        <v>Arizona</v>
      </c>
      <c r="L232" s="92" t="n">
        <f>IF(ISBLANK(Games!G232), "",Games!G232)</f>
        <v>1.5</v>
      </c>
      <c r="M232" s="92"/>
      <c r="N232" s="110" t="str">
        <f>IF(ISBLANK('Performance vs Market'!$Q232), "", 1)</f>
        <v/>
      </c>
      <c r="O232" s="110" t="str">
        <f>IF(ISBLANK('Performance vs Market'!$S232), "", 1)</f>
        <v/>
      </c>
      <c r="P232" s="95"/>
      <c r="Q232" s="95"/>
      <c r="R232" s="95"/>
      <c r="S232" s="95"/>
      <c r="T232" s="95"/>
      <c r="U232" s="111" t="str">
        <f>IF(ISBLANK('Performance vs Market'!$Q232), "",N232+IF(Q232&lt;0, (N232/(Q232/-100)), N232*(Q232/100)))</f>
        <v/>
      </c>
      <c r="V232" s="112" t="str">
        <f>IFERROR(IF(ISBLANK('Performance vs Market'!$R232), "",N232+IF(R232&lt;0, (N232/(R232/-100)), N232*(R232/100))),"")</f>
        <v/>
      </c>
      <c r="W232" s="111" t="n">
        <f t="shared" si="1"/>
        <v>0</v>
      </c>
      <c r="X232" s="112" t="n">
        <f t="shared" si="2"/>
        <v>0</v>
      </c>
      <c r="Y232" s="111" t="str">
        <f>IF(ISBLANK('Performance vs Market'!$S232), "",O232+IF(S232&lt;0, (O232/(S232/-100)), O232*(S232/100)))</f>
        <v/>
      </c>
      <c r="Z232" s="111" t="n">
        <f t="shared" si="3"/>
        <v>0</v>
      </c>
      <c r="AA232" s="96" t="n">
        <f t="shared" si="4"/>
        <v>0</v>
      </c>
      <c r="AB232" s="96" t="n">
        <f t="shared" si="5"/>
        <v>0</v>
      </c>
      <c r="AC232" s="113" t="str">
        <f>IF('Prediction Log'!$W251="Y", "W", IF('Prediction Log'!$W251="N","L",""))</f>
        <v>W</v>
      </c>
      <c r="AD232" s="114" t="str">
        <f>IF('Prediction Log'!$Y251="Y", "W", IF('Prediction Log'!$Y251="N","L",""))</f>
        <v>W</v>
      </c>
      <c r="AE232" s="115" t="str">
        <f>IF(ISBLANK('Performance vs Market'!$Q232), "",IF(AC232="W", W232, IF(AC232="L",-N232, "")))</f>
        <v/>
      </c>
      <c r="AF232" s="116" t="n">
        <f>IFERROR((IF(ISERR('Performance vs Market'!$V232), "",IF(AD232="W", X232, IF(AD232="L",-N232, "")))), "")</f>
        <v>0</v>
      </c>
      <c r="AG232" s="113" t="str">
        <f>IF('Prediction Log'!$X251="Y", "W", IF('Prediction Log'!$X251="N", "L", ""))</f>
        <v>W</v>
      </c>
      <c r="AH232" s="115" t="str">
        <f>IF(ISBLANK('Performance vs Market'!$S232), "",IF(AG232="W", Z232, IF(AG232="L",-O232, "")))</f>
        <v/>
      </c>
      <c r="AI232" s="117"/>
      <c r="AJ232" s="15" t="str">
        <f t="shared" si="6"/>
        <v/>
      </c>
      <c r="AK232" s="118" t="n">
        <f>IF(ISERROR('Performance vs Market'!$AE232+'Performance vs Market'!$AH232+'Performance vs Market'!$AJ232), "", 'Performance vs Market'!$AE232+'Performance vs Market'!$AH232+'Performance vs Market'!$AJ232)</f>
        <v>0</v>
      </c>
      <c r="AL232" s="119" t="n">
        <f>IF(ISERROR('Performance vs Market'!$AF232+'Performance vs Market'!$AH232+'Performance vs Market'!$AJ232), "", 'Performance vs Market'!$AF232+'Performance vs Market'!$AH232+'Performance vs Market'!$AJ232)</f>
        <v>0</v>
      </c>
    </row>
    <row r="233" ht="14.25" customHeight="1">
      <c r="A233" s="92" t="n">
        <f>Games!A233</f>
        <v>12</v>
      </c>
      <c r="B233" s="92" t="str">
        <f>IF('Prediction Log'!B252=0, "",'Prediction Log'!B252)</f>
        <v>West Virginia</v>
      </c>
      <c r="C233" s="92" t="str">
        <f>IF('Prediction Log'!C252=0, "",'Prediction Log'!C252)</f>
        <v>Cincinnati</v>
      </c>
      <c r="D233" s="92" t="n">
        <f>IF('Prediction Log'!D252=0, "",'Prediction Log'!D252)</f>
        <v>-6.5</v>
      </c>
      <c r="E233" s="92" t="n">
        <f>IF('Prediction Log'!E252=0, "",'Prediction Log'!E252)</f>
        <v>0.3</v>
      </c>
      <c r="F233" s="92" t="str">
        <f>IF('Prediction Log'!I252=0, "",'Prediction Log'!I252)</f>
        <v>Cincinnati</v>
      </c>
      <c r="G233" s="70" t="str">
        <f>IF(ISBLANK(Games!B233), "",'Prediction Log'!$J252)</f>
        <v>West Virginia</v>
      </c>
      <c r="H233" s="93" t="n">
        <f>'Prediction Log'!$K252</f>
        <v>0.678855</v>
      </c>
      <c r="I233" s="92" t="str">
        <f>IF(ISBLANK(Games!M233), "",IF(AND(Games!M233="",Games!N233=""),"",IF(ISTEXT(Games!N233), "Side",Games!M233)))</f>
        <v/>
      </c>
      <c r="J233" s="92" t="str">
        <f>IF(ISBLANK(Games!B233), "",IF(Games!K233="Y", Games!B233, Games!E233))</f>
        <v>Cincinnati</v>
      </c>
      <c r="K233" s="92" t="str">
        <f>Games!I233</f>
        <v>Cincinnati</v>
      </c>
      <c r="L233" s="92" t="n">
        <f>IF(ISBLANK(Games!G233), "",Games!G233)</f>
        <v>-6.5</v>
      </c>
      <c r="M233" s="92"/>
      <c r="N233" s="110" t="str">
        <f>IF(ISBLANK('Performance vs Market'!$Q233), "", 1)</f>
        <v/>
      </c>
      <c r="O233" s="110" t="str">
        <f>IF(ISBLANK('Performance vs Market'!$S233), "", 1)</f>
        <v/>
      </c>
      <c r="P233" s="95"/>
      <c r="Q233" s="95"/>
      <c r="R233" s="95"/>
      <c r="S233" s="95"/>
      <c r="T233" s="95"/>
      <c r="U233" s="111" t="str">
        <f>IF(ISBLANK('Performance vs Market'!$Q233), "",N233+IF(Q233&lt;0, (N233/(Q233/-100)), N233*(Q233/100)))</f>
        <v/>
      </c>
      <c r="V233" s="112" t="str">
        <f>IFERROR(IF(ISBLANK('Performance vs Market'!$R233), "",N233+IF(R233&lt;0, (N233/(R233/-100)), N233*(R233/100))),"")</f>
        <v/>
      </c>
      <c r="W233" s="111" t="n">
        <f t="shared" si="1"/>
        <v>0</v>
      </c>
      <c r="X233" s="112" t="n">
        <f t="shared" si="2"/>
        <v>0</v>
      </c>
      <c r="Y233" s="111" t="str">
        <f>IF(ISBLANK('Performance vs Market'!$S233), "",O233+IF(S233&lt;0, (O233/(S233/-100)), O233*(S233/100)))</f>
        <v/>
      </c>
      <c r="Z233" s="111" t="n">
        <f t="shared" si="3"/>
        <v>0</v>
      </c>
      <c r="AA233" s="96" t="n">
        <f t="shared" si="4"/>
        <v>0</v>
      </c>
      <c r="AB233" s="96" t="n">
        <f t="shared" si="5"/>
        <v>0</v>
      </c>
      <c r="AC233" s="113" t="str">
        <f>IF('Prediction Log'!$W252="Y", "W", IF('Prediction Log'!$W252="N","L",""))</f>
        <v>L</v>
      </c>
      <c r="AD233" s="114" t="str">
        <f>IF('Prediction Log'!$Y252="Y", "W", IF('Prediction Log'!$Y252="N","L",""))</f>
        <v>W</v>
      </c>
      <c r="AE233" s="115" t="str">
        <f>IF(ISBLANK('Performance vs Market'!$Q233), "",IF(AC233="W", W233, IF(AC233="L",-N233, "")))</f>
        <v/>
      </c>
      <c r="AF233" s="116" t="n">
        <f>IFERROR((IF(ISERR('Performance vs Market'!$V233), "",IF(AD233="W", X233, IF(AD233="L",-N233, "")))), "")</f>
        <v>0</v>
      </c>
      <c r="AG233" s="113" t="str">
        <f>IF('Prediction Log'!$X252="Y", "W", IF('Prediction Log'!$X252="N", "L", ""))</f>
        <v>L</v>
      </c>
      <c r="AH233" s="115" t="str">
        <f>IF(ISBLANK('Performance vs Market'!$S233), "",IF(AG233="W", Z233, IF(AG233="L",-O233, "")))</f>
        <v/>
      </c>
      <c r="AI233" s="117"/>
      <c r="AJ233" s="15" t="str">
        <f t="shared" si="6"/>
        <v/>
      </c>
      <c r="AK233" s="118" t="n">
        <f>IF(ISERROR('Performance vs Market'!$AE233+'Performance vs Market'!$AH233+'Performance vs Market'!$AJ233), "", 'Performance vs Market'!$AE233+'Performance vs Market'!$AH233+'Performance vs Market'!$AJ233)</f>
        <v>0</v>
      </c>
      <c r="AL233" s="119" t="n">
        <f>IF(ISERROR('Performance vs Market'!$AF233+'Performance vs Market'!$AH233+'Performance vs Market'!$AJ233), "", 'Performance vs Market'!$AF233+'Performance vs Market'!$AH233+'Performance vs Market'!$AJ233)</f>
        <v>0</v>
      </c>
    </row>
    <row r="234" ht="14.25" customHeight="1">
      <c r="A234" s="92" t="n">
        <f>Games!A234</f>
        <v>12</v>
      </c>
      <c r="B234" s="92" t="str">
        <f>IF('Prediction Log'!B253=0, "",'Prediction Log'!B253)</f>
        <v>Virginia</v>
      </c>
      <c r="C234" s="92" t="str">
        <f>IF('Prediction Log'!C253=0, "",'Prediction Log'!C253)</f>
        <v>Duke</v>
      </c>
      <c r="D234" s="92" t="n">
        <f>IF('Prediction Log'!D253=0, "",'Prediction Log'!D253)</f>
        <v>3.5</v>
      </c>
      <c r="E234" s="92" t="n">
        <f>IF('Prediction Log'!E253=0, "",'Prediction Log'!E253)</f>
        <v>24.8</v>
      </c>
      <c r="F234" s="92" t="str">
        <f>IF('Prediction Log'!I253=0, "",'Prediction Log'!I253)</f>
        <v>Duke</v>
      </c>
      <c r="G234" s="70" t="str">
        <f>IF(ISBLANK(Games!B234), "",'Prediction Log'!$J253)</f>
        <v>Duke</v>
      </c>
      <c r="H234" s="93" t="n">
        <f>'Prediction Log'!$K253</f>
        <v>0.988005</v>
      </c>
      <c r="I234" s="92" t="str">
        <f>IF(ISBLANK(Games!M234), "",IF(AND(Games!M234="",Games!N234=""),"",IF(ISTEXT(Games!N234), "Side",Games!M234)))</f>
        <v>Spread</v>
      </c>
      <c r="J234" s="92" t="str">
        <f>IF(ISBLANK(Games!B234), "",IF(Games!K234="Y", Games!B234, Games!E234))</f>
        <v>Duke</v>
      </c>
      <c r="K234" s="92" t="str">
        <f>Games!I234</f>
        <v>Duke</v>
      </c>
      <c r="L234" s="92" t="n">
        <f>IF(ISBLANK(Games!G234), "",Games!G234)</f>
        <v>3.5</v>
      </c>
      <c r="M234" s="92"/>
      <c r="N234" s="110" t="str">
        <f>IF(ISBLANK('Performance vs Market'!$Q234), "", 1)</f>
        <v/>
      </c>
      <c r="O234" s="110" t="str">
        <f>IF(ISBLANK('Performance vs Market'!$S234), "", 1)</f>
        <v/>
      </c>
      <c r="P234" s="95"/>
      <c r="Q234" s="95"/>
      <c r="R234" s="95"/>
      <c r="S234" s="95"/>
      <c r="T234" s="95"/>
      <c r="U234" s="111" t="str">
        <f>IF(ISBLANK('Performance vs Market'!$Q234), "",N234+IF(Q234&lt;0, (N234/(Q234/-100)), N234*(Q234/100)))</f>
        <v/>
      </c>
      <c r="V234" s="112" t="str">
        <f>IFERROR(IF(ISBLANK('Performance vs Market'!$R234), "",N234+IF(R234&lt;0, (N234/(R234/-100)), N234*(R234/100))),"")</f>
        <v/>
      </c>
      <c r="W234" s="111" t="n">
        <f t="shared" si="1"/>
        <v>0</v>
      </c>
      <c r="X234" s="112" t="n">
        <f t="shared" si="2"/>
        <v>0</v>
      </c>
      <c r="Y234" s="111" t="str">
        <f>IF(ISBLANK('Performance vs Market'!$S234), "",O234+IF(S234&lt;0, (O234/(S234/-100)), O234*(S234/100)))</f>
        <v/>
      </c>
      <c r="Z234" s="111" t="n">
        <f t="shared" si="3"/>
        <v>0</v>
      </c>
      <c r="AA234" s="96" t="n">
        <f t="shared" si="4"/>
        <v>0</v>
      </c>
      <c r="AB234" s="96" t="n">
        <f t="shared" si="5"/>
        <v>0</v>
      </c>
      <c r="AC234" s="113" t="str">
        <f>IF('Prediction Log'!$W253="Y", "W", IF('Prediction Log'!$W253="N","L",""))</f>
        <v>L</v>
      </c>
      <c r="AD234" s="114" t="str">
        <f>IF('Prediction Log'!$Y253="Y", "W", IF('Prediction Log'!$Y253="N","L",""))</f>
        <v>L</v>
      </c>
      <c r="AE234" s="115" t="str">
        <f>IF(ISBLANK('Performance vs Market'!$Q234), "",IF(AC234="W", W234, IF(AC234="L",-N234, "")))</f>
        <v/>
      </c>
      <c r="AF234" s="116" t="n">
        <f>IFERROR((IF(ISERR('Performance vs Market'!$V234), "",IF(AD234="W", X234, IF(AD234="L",-N234, "")))), "")</f>
        <v>0</v>
      </c>
      <c r="AG234" s="113" t="str">
        <f>IF('Prediction Log'!$X253="Y", "W", IF('Prediction Log'!$X253="N", "L", ""))</f>
        <v>L</v>
      </c>
      <c r="AH234" s="115" t="str">
        <f>IF(ISBLANK('Performance vs Market'!$S234), "",IF(AG234="W", Z234, IF(AG234="L",-O234, "")))</f>
        <v/>
      </c>
      <c r="AI234" s="117"/>
      <c r="AJ234" s="15" t="str">
        <f t="shared" si="6"/>
        <v/>
      </c>
      <c r="AK234" s="118" t="n">
        <f>IF(ISERROR('Performance vs Market'!$AE234+'Performance vs Market'!$AH234+'Performance vs Market'!$AJ234), "", 'Performance vs Market'!$AE234+'Performance vs Market'!$AH234+'Performance vs Market'!$AJ234)</f>
        <v>0</v>
      </c>
      <c r="AL234" s="119" t="n">
        <f>IF(ISERROR('Performance vs Market'!$AF234+'Performance vs Market'!$AH234+'Performance vs Market'!$AJ234), "", 'Performance vs Market'!$AF234+'Performance vs Market'!$AH234+'Performance vs Market'!$AJ234)</f>
        <v>0</v>
      </c>
    </row>
    <row r="235" ht="14.25" customHeight="1">
      <c r="A235" s="92" t="n">
        <f>Games!A235</f>
        <v>12</v>
      </c>
      <c r="B235" s="92" t="str">
        <f>IF('Prediction Log'!B254=0, "",'Prediction Log'!B254)</f>
        <v>Tulsa</v>
      </c>
      <c r="C235" s="92" t="str">
        <f>IF('Prediction Log'!C254=0, "",'Prediction Log'!C254)</f>
        <v>North Texas</v>
      </c>
      <c r="D235" s="92" t="n">
        <f>IF('Prediction Log'!D254=0, "",'Prediction Log'!D254)</f>
        <v>2.5</v>
      </c>
      <c r="E235" s="92" t="n">
        <f>IF('Prediction Log'!E254=0, "",'Prediction Log'!E254)</f>
        <v>9</v>
      </c>
      <c r="F235" s="92" t="str">
        <f>IF('Prediction Log'!I254=0, "",'Prediction Log'!I254)</f>
        <v>North Texas</v>
      </c>
      <c r="G235" s="70" t="str">
        <f>IF(ISBLANK(Games!B235), "",'Prediction Log'!$J254)</f>
        <v>North Texas</v>
      </c>
      <c r="H235" s="93" t="n">
        <f>'Prediction Log'!$K254</f>
        <v>0.781692</v>
      </c>
      <c r="I235" s="92" t="str">
        <f>IF(ISBLANK(Games!M235), "",IF(AND(Games!M235="",Games!N235=""),"",IF(ISTEXT(Games!N235), "Side",Games!M235)))</f>
        <v/>
      </c>
      <c r="J235" s="92" t="str">
        <f>IF(ISBLANK(Games!B235), "",IF(Games!K235="Y", Games!B235, Games!E235))</f>
        <v>North Texas</v>
      </c>
      <c r="K235" s="92" t="str">
        <f>Games!I235</f>
        <v>North Texas</v>
      </c>
      <c r="L235" s="92" t="n">
        <f>IF(ISBLANK(Games!G235), "",Games!G235)</f>
        <v>2.5</v>
      </c>
      <c r="M235" s="92"/>
      <c r="N235" s="110" t="str">
        <f>IF(ISBLANK('Performance vs Market'!$Q235), "", 1)</f>
        <v/>
      </c>
      <c r="O235" s="110" t="str">
        <f>IF(ISBLANK('Performance vs Market'!$S235), "", 1)</f>
        <v/>
      </c>
      <c r="P235" s="95"/>
      <c r="Q235" s="95"/>
      <c r="R235" s="95"/>
      <c r="S235" s="95"/>
      <c r="T235" s="95"/>
      <c r="U235" s="111" t="str">
        <f>IF(ISBLANK('Performance vs Market'!$Q235), "",N235+IF(Q235&lt;0, (N235/(Q235/-100)), N235*(Q235/100)))</f>
        <v/>
      </c>
      <c r="V235" s="112" t="str">
        <f>IFERROR(IF(ISBLANK('Performance vs Market'!$R235), "",N235+IF(R235&lt;0, (N235/(R235/-100)), N235*(R235/100))),"")</f>
        <v/>
      </c>
      <c r="W235" s="111" t="n">
        <f t="shared" si="1"/>
        <v>0</v>
      </c>
      <c r="X235" s="112" t="n">
        <f t="shared" si="2"/>
        <v>0</v>
      </c>
      <c r="Y235" s="111" t="str">
        <f>IF(ISBLANK('Performance vs Market'!$S235), "",O235+IF(S235&lt;0, (O235/(S235/-100)), O235*(S235/100)))</f>
        <v/>
      </c>
      <c r="Z235" s="111" t="n">
        <f t="shared" si="3"/>
        <v>0</v>
      </c>
      <c r="AA235" s="96" t="n">
        <f t="shared" si="4"/>
        <v>0</v>
      </c>
      <c r="AB235" s="96" t="n">
        <f t="shared" si="5"/>
        <v>0</v>
      </c>
      <c r="AC235" s="113" t="str">
        <f>IF('Prediction Log'!$W254="Y", "W", IF('Prediction Log'!$W254="N","L",""))</f>
        <v>W</v>
      </c>
      <c r="AD235" s="114" t="str">
        <f>IF('Prediction Log'!$Y254="Y", "W", IF('Prediction Log'!$Y254="N","L",""))</f>
        <v>W</v>
      </c>
      <c r="AE235" s="115" t="str">
        <f>IF(ISBLANK('Performance vs Market'!$Q235), "",IF(AC235="W", W235, IF(AC235="L",-N235, "")))</f>
        <v/>
      </c>
      <c r="AF235" s="116" t="n">
        <f>IFERROR((IF(ISERR('Performance vs Market'!$V235), "",IF(AD235="W", X235, IF(AD235="L",-N235, "")))), "")</f>
        <v>0</v>
      </c>
      <c r="AG235" s="113" t="str">
        <f>IF('Prediction Log'!$X254="Y", "W", IF('Prediction Log'!$X254="N", "L", ""))</f>
        <v>W</v>
      </c>
      <c r="AH235" s="115" t="str">
        <f>IF(ISBLANK('Performance vs Market'!$S235), "",IF(AG235="W", Z235, IF(AG235="L",-O235, "")))</f>
        <v/>
      </c>
      <c r="AI235" s="117"/>
      <c r="AJ235" s="15" t="str">
        <f t="shared" si="6"/>
        <v/>
      </c>
      <c r="AK235" s="118" t="n">
        <f>IF(ISERROR('Performance vs Market'!$AE235+'Performance vs Market'!$AH235+'Performance vs Market'!$AJ235), "", 'Performance vs Market'!$AE235+'Performance vs Market'!$AH235+'Performance vs Market'!$AJ235)</f>
        <v>0</v>
      </c>
      <c r="AL235" s="119" t="n">
        <f>IF(ISERROR('Performance vs Market'!$AF235+'Performance vs Market'!$AH235+'Performance vs Market'!$AJ235), "", 'Performance vs Market'!$AF235+'Performance vs Market'!$AH235+'Performance vs Market'!$AJ235)</f>
        <v>0</v>
      </c>
    </row>
    <row r="236" ht="14.25" customHeight="1">
      <c r="A236" s="92" t="n">
        <f>Games!A236</f>
        <v>12</v>
      </c>
      <c r="B236" s="92" t="str">
        <f>IF('Prediction Log'!B255=0, "",'Prediction Log'!B255)</f>
        <v>UAB</v>
      </c>
      <c r="C236" s="92" t="str">
        <f>IF('Prediction Log'!C255=0, "",'Prediction Log'!C255)</f>
        <v>Temple</v>
      </c>
      <c r="D236" s="92" t="n">
        <f>IF('Prediction Log'!D255=0, "",'Prediction Log'!D255)</f>
        <v>-7.5</v>
      </c>
      <c r="E236" s="92" t="n">
        <f>IF('Prediction Log'!E255=0, "",'Prediction Log'!E255)</f>
        <v>-17.1</v>
      </c>
      <c r="F236" s="92" t="str">
        <f>IF('Prediction Log'!I255=0, "",'Prediction Log'!I255)</f>
        <v>UAB</v>
      </c>
      <c r="G236" s="70" t="str">
        <f>IF(ISBLANK(Games!B236), "",'Prediction Log'!$J255)</f>
        <v>UAB</v>
      </c>
      <c r="H236" s="93" t="n">
        <f>'Prediction Log'!$K255</f>
        <v>0.921847</v>
      </c>
      <c r="I236" s="92" t="str">
        <f>IF(ISBLANK(Games!M236), "",IF(AND(Games!M236="",Games!N236=""),"",IF(ISTEXT(Games!N236), "Side",Games!M236)))</f>
        <v>Spread</v>
      </c>
      <c r="J236" s="92" t="str">
        <f>IF(ISBLANK(Games!B236), "",IF(Games!K236="Y", Games!B236, Games!E236))</f>
        <v>UAB</v>
      </c>
      <c r="K236" s="92" t="str">
        <f>Games!I236</f>
        <v>UAB</v>
      </c>
      <c r="L236" s="92" t="n">
        <f>IF(ISBLANK(Games!G236), "",Games!G236)</f>
        <v>-7.5</v>
      </c>
      <c r="M236" s="92"/>
      <c r="N236" s="110" t="str">
        <f>IF(ISBLANK('Performance vs Market'!$Q236), "", 1)</f>
        <v/>
      </c>
      <c r="O236" s="110" t="str">
        <f>IF(ISBLANK('Performance vs Market'!$S236), "", 1)</f>
        <v/>
      </c>
      <c r="P236" s="95"/>
      <c r="Q236" s="95"/>
      <c r="R236" s="95"/>
      <c r="S236" s="95"/>
      <c r="T236" s="95"/>
      <c r="U236" s="111" t="str">
        <f>IF(ISBLANK('Performance vs Market'!$Q236), "",N236+IF(Q236&lt;0, (N236/(Q236/-100)), N236*(Q236/100)))</f>
        <v/>
      </c>
      <c r="V236" s="112" t="str">
        <f>IFERROR(IF(ISBLANK('Performance vs Market'!$R236), "",N236+IF(R236&lt;0, (N236/(R236/-100)), N236*(R236/100))),"")</f>
        <v/>
      </c>
      <c r="W236" s="111" t="n">
        <f t="shared" si="1"/>
        <v>0</v>
      </c>
      <c r="X236" s="112" t="n">
        <f t="shared" si="2"/>
        <v>0</v>
      </c>
      <c r="Y236" s="111" t="str">
        <f>IF(ISBLANK('Performance vs Market'!$S236), "",O236+IF(S236&lt;0, (O236/(S236/-100)), O236*(S236/100)))</f>
        <v/>
      </c>
      <c r="Z236" s="111" t="n">
        <f t="shared" si="3"/>
        <v>0</v>
      </c>
      <c r="AA236" s="96" t="n">
        <f t="shared" si="4"/>
        <v>0</v>
      </c>
      <c r="AB236" s="96" t="n">
        <f t="shared" si="5"/>
        <v>0</v>
      </c>
      <c r="AC236" s="113" t="str">
        <f>IF('Prediction Log'!$W255="Y", "W", IF('Prediction Log'!$W255="N","L",""))</f>
        <v>W</v>
      </c>
      <c r="AD236" s="114" t="str">
        <f>IF('Prediction Log'!$Y255="Y", "W", IF('Prediction Log'!$Y255="N","L",""))</f>
        <v>W</v>
      </c>
      <c r="AE236" s="115" t="str">
        <f>IF(ISBLANK('Performance vs Market'!$Q236), "",IF(AC236="W", W236, IF(AC236="L",-N236, "")))</f>
        <v/>
      </c>
      <c r="AF236" s="116" t="n">
        <f>IFERROR((IF(ISERR('Performance vs Market'!$V236), "",IF(AD236="W", X236, IF(AD236="L",-N236, "")))), "")</f>
        <v>0</v>
      </c>
      <c r="AG236" s="113" t="str">
        <f>IF('Prediction Log'!$X255="Y", "W", IF('Prediction Log'!$X255="N", "L", ""))</f>
        <v>W</v>
      </c>
      <c r="AH236" s="115" t="str">
        <f>IF(ISBLANK('Performance vs Market'!$S236), "",IF(AG236="W", Z236, IF(AG236="L",-O236, "")))</f>
        <v/>
      </c>
      <c r="AI236" s="117"/>
      <c r="AJ236" s="15" t="str">
        <f t="shared" si="6"/>
        <v/>
      </c>
      <c r="AK236" s="118" t="n">
        <f>IF(ISERROR('Performance vs Market'!$AE236+'Performance vs Market'!$AH236+'Performance vs Market'!$AJ236), "", 'Performance vs Market'!$AE236+'Performance vs Market'!$AH236+'Performance vs Market'!$AJ236)</f>
        <v>0</v>
      </c>
      <c r="AL236" s="119" t="n">
        <f>IF(ISERROR('Performance vs Market'!$AF236+'Performance vs Market'!$AH236+'Performance vs Market'!$AJ236), "", 'Performance vs Market'!$AF236+'Performance vs Market'!$AH236+'Performance vs Market'!$AJ236)</f>
        <v>0</v>
      </c>
    </row>
    <row r="237" ht="14.25" customHeight="1">
      <c r="A237" s="92" t="n">
        <f>Games!A237</f>
        <v>12</v>
      </c>
      <c r="B237" s="92" t="str">
        <f>IF('Prediction Log'!B256=0, "",'Prediction Log'!B256)</f>
        <v>Arkansas State</v>
      </c>
      <c r="C237" s="92" t="str">
        <f>IF('Prediction Log'!C256=0, "",'Prediction Log'!C256)</f>
        <v>Texas State</v>
      </c>
      <c r="D237" s="92" t="n">
        <f>IF('Prediction Log'!D256=0, "",'Prediction Log'!D256)</f>
        <v>3.5</v>
      </c>
      <c r="E237" s="92" t="n">
        <f>IF('Prediction Log'!E256=0, "",'Prediction Log'!E256)</f>
        <v>6.3</v>
      </c>
      <c r="F237" s="92" t="str">
        <f>IF('Prediction Log'!I256=0, "",'Prediction Log'!I256)</f>
        <v>Texas State</v>
      </c>
      <c r="G237" s="70" t="str">
        <f>IF(ISBLANK(Games!B237), "",'Prediction Log'!$J256)</f>
        <v>Texas State</v>
      </c>
      <c r="H237" s="93" t="n">
        <f>'Prediction Log'!$K256</f>
        <v>0.695796</v>
      </c>
      <c r="I237" s="92" t="str">
        <f>IF(ISBLANK(Games!M237), "",IF(AND(Games!M237="",Games!N237=""),"",IF(ISTEXT(Games!N237), "Side",Games!M237)))</f>
        <v/>
      </c>
      <c r="J237" s="92" t="str">
        <f>IF(ISBLANK(Games!B237), "",IF(Games!K237="Y", Games!B237, Games!E237))</f>
        <v>Texas State</v>
      </c>
      <c r="K237" s="92" t="str">
        <f>Games!I237</f>
        <v>Texas State</v>
      </c>
      <c r="L237" s="92" t="n">
        <f>IF(ISBLANK(Games!G237), "",Games!G237)</f>
        <v>3.5</v>
      </c>
      <c r="M237" s="92"/>
      <c r="N237" s="110" t="str">
        <f>IF(ISBLANK('Performance vs Market'!$Q237), "", 1)</f>
        <v/>
      </c>
      <c r="O237" s="110" t="str">
        <f>IF(ISBLANK('Performance vs Market'!$S237), "", 1)</f>
        <v/>
      </c>
      <c r="P237" s="95"/>
      <c r="Q237" s="95"/>
      <c r="R237" s="95"/>
      <c r="S237" s="95"/>
      <c r="T237" s="95"/>
      <c r="U237" s="111" t="str">
        <f>IF(ISBLANK('Performance vs Market'!$Q237), "",N237+IF(Q237&lt;0, (N237/(Q237/-100)), N237*(Q237/100)))</f>
        <v/>
      </c>
      <c r="V237" s="112" t="str">
        <f>IFERROR(IF(ISBLANK('Performance vs Market'!$R237), "",N237+IF(R237&lt;0, (N237/(R237/-100)), N237*(R237/100))),"")</f>
        <v/>
      </c>
      <c r="W237" s="111" t="n">
        <f t="shared" si="1"/>
        <v>0</v>
      </c>
      <c r="X237" s="112" t="n">
        <f t="shared" si="2"/>
        <v>0</v>
      </c>
      <c r="Y237" s="111" t="str">
        <f>IF(ISBLANK('Performance vs Market'!$S237), "",O237+IF(S237&lt;0, (O237/(S237/-100)), O237*(S237/100)))</f>
        <v/>
      </c>
      <c r="Z237" s="111" t="n">
        <f t="shared" si="3"/>
        <v>0</v>
      </c>
      <c r="AA237" s="96" t="n">
        <f t="shared" si="4"/>
        <v>0</v>
      </c>
      <c r="AB237" s="96" t="n">
        <f t="shared" si="5"/>
        <v>0</v>
      </c>
      <c r="AC237" s="113" t="str">
        <f>IF('Prediction Log'!$W256="Y", "W", IF('Prediction Log'!$W256="N","L",""))</f>
        <v>L</v>
      </c>
      <c r="AD237" s="114" t="str">
        <f>IF('Prediction Log'!$Y256="Y", "W", IF('Prediction Log'!$Y256="N","L",""))</f>
        <v>L</v>
      </c>
      <c r="AE237" s="115" t="str">
        <f>IF(ISBLANK('Performance vs Market'!$Q237), "",IF(AC237="W", W237, IF(AC237="L",-N237, "")))</f>
        <v/>
      </c>
      <c r="AF237" s="116" t="n">
        <f>IFERROR((IF(ISERR('Performance vs Market'!$V237), "",IF(AD237="W", X237, IF(AD237="L",-N237, "")))), "")</f>
        <v>0</v>
      </c>
      <c r="AG237" s="113" t="str">
        <f>IF('Prediction Log'!$X256="Y", "W", IF('Prediction Log'!$X256="N", "L", ""))</f>
        <v>L</v>
      </c>
      <c r="AH237" s="115" t="str">
        <f>IF(ISBLANK('Performance vs Market'!$S237), "",IF(AG237="W", Z237, IF(AG237="L",-O237, "")))</f>
        <v/>
      </c>
      <c r="AI237" s="117"/>
      <c r="AJ237" s="15" t="str">
        <f t="shared" si="6"/>
        <v/>
      </c>
      <c r="AK237" s="118" t="n">
        <f>IF(ISERROR('Performance vs Market'!$AE237+'Performance vs Market'!$AH237+'Performance vs Market'!$AJ237), "", 'Performance vs Market'!$AE237+'Performance vs Market'!$AH237+'Performance vs Market'!$AJ237)</f>
        <v>0</v>
      </c>
      <c r="AL237" s="119" t="n">
        <f>IF(ISERROR('Performance vs Market'!$AF237+'Performance vs Market'!$AH237+'Performance vs Market'!$AJ237), "", 'Performance vs Market'!$AF237+'Performance vs Market'!$AH237+'Performance vs Market'!$AJ237)</f>
        <v>0</v>
      </c>
    </row>
    <row r="238" ht="14.25" customHeight="1">
      <c r="A238" s="92" t="n">
        <f>Games!A238</f>
        <v>12</v>
      </c>
      <c r="B238" s="92" t="str">
        <f>IF('Prediction Log'!B257=0, "",'Prediction Log'!B257)</f>
        <v>Colorado State</v>
      </c>
      <c r="C238" s="92" t="str">
        <f>IF('Prediction Log'!C257=0, "",'Prediction Log'!C257)</f>
        <v>Nevada</v>
      </c>
      <c r="D238" s="92" t="n">
        <f>IF('Prediction Log'!D257=0, "",'Prediction Log'!D257)</f>
        <v>-12.5</v>
      </c>
      <c r="E238" s="92" t="n">
        <f>IF('Prediction Log'!E257=0, "",'Prediction Log'!E257)</f>
        <v>-2.1</v>
      </c>
      <c r="F238" s="92" t="str">
        <f>IF('Prediction Log'!I257=0, "",'Prediction Log'!I257)</f>
        <v>Colorado State</v>
      </c>
      <c r="G238" s="70" t="str">
        <f>IF(ISBLANK(Games!B238), "",'Prediction Log'!$J257)</f>
        <v>Colorado State</v>
      </c>
      <c r="H238" s="93" t="n">
        <f>'Prediction Log'!$K257</f>
        <v>0.689454</v>
      </c>
      <c r="I238" s="92" t="str">
        <f>IF(ISBLANK(Games!M238), "",IF(AND(Games!M238="",Games!N238=""),"",IF(ISTEXT(Games!N238), "Side",Games!M238)))</f>
        <v>Spread</v>
      </c>
      <c r="J238" s="92" t="str">
        <f>IF(ISBLANK(Games!B238), "",IF(Games!K238="Y", Games!B238, Games!E238))</f>
        <v>Nevada</v>
      </c>
      <c r="K238" s="92" t="str">
        <f>Games!I238</f>
        <v>Colorado State</v>
      </c>
      <c r="L238" s="92" t="n">
        <f>IF(ISBLANK(Games!G238), "",Games!G238)</f>
        <v>-12.5</v>
      </c>
      <c r="M238" s="92"/>
      <c r="N238" s="110" t="str">
        <f>IF(ISBLANK('Performance vs Market'!$Q238), "", 1)</f>
        <v/>
      </c>
      <c r="O238" s="110" t="str">
        <f>IF(ISBLANK('Performance vs Market'!$S238), "", 1)</f>
        <v/>
      </c>
      <c r="P238" s="95"/>
      <c r="Q238" s="95"/>
      <c r="R238" s="95"/>
      <c r="S238" s="95"/>
      <c r="T238" s="95"/>
      <c r="U238" s="111" t="str">
        <f>IF(ISBLANK('Performance vs Market'!$Q238), "",N238+IF(Q238&lt;0, (N238/(Q238/-100)), N238*(Q238/100)))</f>
        <v/>
      </c>
      <c r="V238" s="112" t="str">
        <f>IFERROR(IF(ISBLANK('Performance vs Market'!$R238), "",N238+IF(R238&lt;0, (N238/(R238/-100)), N238*(R238/100))),"")</f>
        <v/>
      </c>
      <c r="W238" s="111" t="n">
        <f t="shared" si="1"/>
        <v>0</v>
      </c>
      <c r="X238" s="112" t="n">
        <f t="shared" si="2"/>
        <v>0</v>
      </c>
      <c r="Y238" s="111" t="str">
        <f>IF(ISBLANK('Performance vs Market'!$S238), "",O238+IF(S238&lt;0, (O238/(S238/-100)), O238*(S238/100)))</f>
        <v/>
      </c>
      <c r="Z238" s="111" t="n">
        <f t="shared" si="3"/>
        <v>0</v>
      </c>
      <c r="AA238" s="96" t="n">
        <f t="shared" si="4"/>
        <v>0</v>
      </c>
      <c r="AB238" s="96" t="n">
        <f t="shared" si="5"/>
        <v>0</v>
      </c>
      <c r="AC238" s="113" t="str">
        <f>IF('Prediction Log'!$W257="Y", "W", IF('Prediction Log'!$W257="N","L",""))</f>
        <v>W</v>
      </c>
      <c r="AD238" s="114" t="str">
        <f>IF('Prediction Log'!$Y257="Y", "W", IF('Prediction Log'!$Y257="N","L",""))</f>
        <v>W</v>
      </c>
      <c r="AE238" s="115" t="str">
        <f>IF(ISBLANK('Performance vs Market'!$Q238), "",IF(AC238="W", W238, IF(AC238="L",-N238, "")))</f>
        <v/>
      </c>
      <c r="AF238" s="116" t="n">
        <f>IFERROR((IF(ISERR('Performance vs Market'!$V238), "",IF(AD238="W", X238, IF(AD238="L",-N238, "")))), "")</f>
        <v>0</v>
      </c>
      <c r="AG238" s="113" t="str">
        <f>IF('Prediction Log'!$X257="Y", "W", IF('Prediction Log'!$X257="N", "L", ""))</f>
        <v>W</v>
      </c>
      <c r="AH238" s="115" t="str">
        <f>IF(ISBLANK('Performance vs Market'!$S238), "",IF(AG238="W", Z238, IF(AG238="L",-O238, "")))</f>
        <v/>
      </c>
      <c r="AI238" s="117"/>
      <c r="AJ238" s="15" t="str">
        <f t="shared" si="6"/>
        <v/>
      </c>
      <c r="AK238" s="118" t="n">
        <f>IF(ISERROR('Performance vs Market'!$AE238+'Performance vs Market'!$AH238+'Performance vs Market'!$AJ238), "", 'Performance vs Market'!$AE238+'Performance vs Market'!$AH238+'Performance vs Market'!$AJ238)</f>
        <v>0</v>
      </c>
      <c r="AL238" s="119" t="n">
        <f>IF(ISERROR('Performance vs Market'!$AF238+'Performance vs Market'!$AH238+'Performance vs Market'!$AJ238), "", 'Performance vs Market'!$AF238+'Performance vs Market'!$AH238+'Performance vs Market'!$AJ238)</f>
        <v>0</v>
      </c>
    </row>
    <row r="239" ht="14.25" customHeight="1">
      <c r="A239" s="92" t="n">
        <f>Games!A239</f>
        <v>12</v>
      </c>
      <c r="B239" s="92" t="str">
        <f>IF('Prediction Log'!B258=0, "",'Prediction Log'!B258)</f>
        <v>USC</v>
      </c>
      <c r="C239" s="92" t="str">
        <f>IF('Prediction Log'!C258=0, "",'Prediction Log'!C258)</f>
        <v>UCLA</v>
      </c>
      <c r="D239" s="92" t="n">
        <f>IF('Prediction Log'!D258=0, "",'Prediction Log'!D258)</f>
        <v>-6.5</v>
      </c>
      <c r="E239" s="92" t="n">
        <f>IF('Prediction Log'!E258=0, "",'Prediction Log'!E258)</f>
        <v>-15.5</v>
      </c>
      <c r="F239" s="92" t="str">
        <f>IF('Prediction Log'!I258=0, "",'Prediction Log'!I258)</f>
        <v>USC</v>
      </c>
      <c r="G239" s="70" t="str">
        <f>IF(ISBLANK(Games!B239), "",'Prediction Log'!$J258)</f>
        <v>USC</v>
      </c>
      <c r="H239" s="93" t="n">
        <f>'Prediction Log'!$K258</f>
        <v>0.959183</v>
      </c>
      <c r="I239" s="92" t="str">
        <f>IF(ISBLANK(Games!M239), "",IF(AND(Games!M239="",Games!N239=""),"",IF(ISTEXT(Games!N239), "Side",Games!M239)))</f>
        <v/>
      </c>
      <c r="J239" s="92" t="str">
        <f>IF(ISBLANK(Games!B239), "",IF(Games!K239="Y", Games!B239, Games!E239))</f>
        <v>USC</v>
      </c>
      <c r="K239" s="92" t="str">
        <f>Games!I239</f>
        <v>USC</v>
      </c>
      <c r="L239" s="92" t="n">
        <f>IF(ISBLANK(Games!G239), "",Games!G239)</f>
        <v>-6.5</v>
      </c>
      <c r="M239" s="92"/>
      <c r="N239" s="110" t="str">
        <f>IF(ISBLANK('Performance vs Market'!$Q239), "", 1)</f>
        <v/>
      </c>
      <c r="O239" s="110" t="str">
        <f>IF(ISBLANK('Performance vs Market'!$S239), "", 1)</f>
        <v/>
      </c>
      <c r="P239" s="95"/>
      <c r="Q239" s="95"/>
      <c r="R239" s="95"/>
      <c r="S239" s="95"/>
      <c r="T239" s="95"/>
      <c r="U239" s="111" t="str">
        <f>IF(ISBLANK('Performance vs Market'!$Q239), "",N239+IF(Q239&lt;0, (N239/(Q239/-100)), N239*(Q239/100)))</f>
        <v/>
      </c>
      <c r="V239" s="112" t="str">
        <f>IFERROR(IF(ISBLANK('Performance vs Market'!$R239), "",N239+IF(R239&lt;0, (N239/(R239/-100)), N239*(R239/100))),"")</f>
        <v/>
      </c>
      <c r="W239" s="111" t="n">
        <f t="shared" si="1"/>
        <v>0</v>
      </c>
      <c r="X239" s="112" t="n">
        <f t="shared" si="2"/>
        <v>0</v>
      </c>
      <c r="Y239" s="111" t="str">
        <f>IF(ISBLANK('Performance vs Market'!$S239), "",O239+IF(S239&lt;0, (O239/(S239/-100)), O239*(S239/100)))</f>
        <v/>
      </c>
      <c r="Z239" s="111" t="n">
        <f t="shared" si="3"/>
        <v>0</v>
      </c>
      <c r="AA239" s="96" t="n">
        <f t="shared" si="4"/>
        <v>0</v>
      </c>
      <c r="AB239" s="96" t="n">
        <f t="shared" si="5"/>
        <v>0</v>
      </c>
      <c r="AC239" s="113" t="str">
        <f>IF('Prediction Log'!$W258="Y", "W", IF('Prediction Log'!$W258="N","L",""))</f>
        <v>L</v>
      </c>
      <c r="AD239" s="114" t="str">
        <f>IF('Prediction Log'!$Y258="Y", "W", IF('Prediction Log'!$Y258="N","L",""))</f>
        <v>L</v>
      </c>
      <c r="AE239" s="115" t="str">
        <f>IF(ISBLANK('Performance vs Market'!$Q239), "",IF(AC239="W", W239, IF(AC239="L",-N239, "")))</f>
        <v/>
      </c>
      <c r="AF239" s="116" t="n">
        <f>IFERROR((IF(ISERR('Performance vs Market'!$V239), "",IF(AD239="W", X239, IF(AD239="L",-N239, "")))), "")</f>
        <v>0</v>
      </c>
      <c r="AG239" s="113" t="str">
        <f>IF('Prediction Log'!$X258="Y", "W", IF('Prediction Log'!$X258="N", "L", ""))</f>
        <v>L</v>
      </c>
      <c r="AH239" s="115" t="str">
        <f>IF(ISBLANK('Performance vs Market'!$S239), "",IF(AG239="W", Z239, IF(AG239="L",-O239, "")))</f>
        <v/>
      </c>
      <c r="AI239" s="117"/>
      <c r="AJ239" s="15" t="str">
        <f t="shared" si="6"/>
        <v/>
      </c>
      <c r="AK239" s="118" t="n">
        <f>IF(ISERROR('Performance vs Market'!$AE239+'Performance vs Market'!$AH239+'Performance vs Market'!$AJ239), "", 'Performance vs Market'!$AE239+'Performance vs Market'!$AH239+'Performance vs Market'!$AJ239)</f>
        <v>0</v>
      </c>
      <c r="AL239" s="119" t="n">
        <f>IF(ISERROR('Performance vs Market'!$AF239+'Performance vs Market'!$AH239+'Performance vs Market'!$AJ239), "", 'Performance vs Market'!$AF239+'Performance vs Market'!$AH239+'Performance vs Market'!$AJ239)</f>
        <v>0</v>
      </c>
    </row>
    <row r="240" ht="14.25" customHeight="1">
      <c r="A240" s="92" t="n">
        <f>Games!A240</f>
        <v>12</v>
      </c>
      <c r="B240" s="92" t="str">
        <f>IF('Prediction Log'!B259=0, "",'Prediction Log'!B259)</f>
        <v>Notre Dame</v>
      </c>
      <c r="C240" s="92" t="str">
        <f>IF('Prediction Log'!C259=0, "",'Prediction Log'!C259)</f>
        <v>Wake Forest</v>
      </c>
      <c r="D240" s="92" t="n">
        <f>IF('Prediction Log'!D259=0, "",'Prediction Log'!D259)</f>
        <v>-24.5</v>
      </c>
      <c r="E240" s="92" t="n">
        <f>IF('Prediction Log'!E259=0, "",'Prediction Log'!E259)</f>
        <v>-27.3</v>
      </c>
      <c r="F240" s="92" t="str">
        <f>IF('Prediction Log'!I259=0, "",'Prediction Log'!I259)</f>
        <v>Notre Dame</v>
      </c>
      <c r="G240" s="70" t="str">
        <f>IF(ISBLANK(Games!B240), "",'Prediction Log'!$J259)</f>
        <v>Notre Dame</v>
      </c>
      <c r="H240" s="93" t="n">
        <f>'Prediction Log'!$K259</f>
        <v>0.989465</v>
      </c>
      <c r="I240" s="92" t="str">
        <f>IF(ISBLANK(Games!M240), "",IF(AND(Games!M240="",Games!N240=""),"",IF(ISTEXT(Games!N240), "Side",Games!M240)))</f>
        <v/>
      </c>
      <c r="J240" s="92" t="str">
        <f>IF(ISBLANK(Games!B240), "",IF(Games!K240="Y", Games!B240, Games!E240))</f>
        <v>Notre Dame</v>
      </c>
      <c r="K240" s="92" t="str">
        <f>Games!I240</f>
        <v>Notre Dame</v>
      </c>
      <c r="L240" s="92" t="n">
        <f>IF(ISBLANK(Games!G240), "",Games!G240)</f>
        <v>-24.5</v>
      </c>
      <c r="M240" s="92"/>
      <c r="N240" s="110" t="str">
        <f>IF(ISBLANK('Performance vs Market'!$Q240), "", 1)</f>
        <v/>
      </c>
      <c r="O240" s="110" t="str">
        <f>IF(ISBLANK('Performance vs Market'!$S240), "", 1)</f>
        <v/>
      </c>
      <c r="P240" s="95"/>
      <c r="Q240" s="95"/>
      <c r="R240" s="95"/>
      <c r="S240" s="95"/>
      <c r="T240" s="95"/>
      <c r="U240" s="111" t="str">
        <f>IF(ISBLANK('Performance vs Market'!$Q240), "",N240+IF(Q240&lt;0, (N240/(Q240/-100)), N240*(Q240/100)))</f>
        <v/>
      </c>
      <c r="V240" s="112" t="str">
        <f>IFERROR(IF(ISBLANK('Performance vs Market'!$R240), "",N240+IF(R240&lt;0, (N240/(R240/-100)), N240*(R240/100))),"")</f>
        <v/>
      </c>
      <c r="W240" s="111" t="n">
        <f t="shared" si="1"/>
        <v>0</v>
      </c>
      <c r="X240" s="112" t="n">
        <f t="shared" si="2"/>
        <v>0</v>
      </c>
      <c r="Y240" s="111" t="str">
        <f>IF(ISBLANK('Performance vs Market'!$S240), "",O240+IF(S240&lt;0, (O240/(S240/-100)), O240*(S240/100)))</f>
        <v/>
      </c>
      <c r="Z240" s="111" t="n">
        <f t="shared" si="3"/>
        <v>0</v>
      </c>
      <c r="AA240" s="96" t="n">
        <f t="shared" si="4"/>
        <v>0</v>
      </c>
      <c r="AB240" s="96" t="n">
        <f t="shared" si="5"/>
        <v>0</v>
      </c>
      <c r="AC240" s="113" t="str">
        <f>IF('Prediction Log'!$W259="Y", "W", IF('Prediction Log'!$W259="N","L",""))</f>
        <v>W</v>
      </c>
      <c r="AD240" s="114" t="str">
        <f>IF('Prediction Log'!$Y259="Y", "W", IF('Prediction Log'!$Y259="N","L",""))</f>
        <v>W</v>
      </c>
      <c r="AE240" s="115" t="str">
        <f>IF(ISBLANK('Performance vs Market'!$Q240), "",IF(AC240="W", W240, IF(AC240="L",-N240, "")))</f>
        <v/>
      </c>
      <c r="AF240" s="116" t="n">
        <f>IFERROR((IF(ISERR('Performance vs Market'!$V240), "",IF(AD240="W", X240, IF(AD240="L",-N240, "")))), "")</f>
        <v>0</v>
      </c>
      <c r="AG240" s="113" t="str">
        <f>IF('Prediction Log'!$X259="Y", "W", IF('Prediction Log'!$X259="N", "L", ""))</f>
        <v>W</v>
      </c>
      <c r="AH240" s="115" t="str">
        <f>IF(ISBLANK('Performance vs Market'!$S240), "",IF(AG240="W", Z240, IF(AG240="L",-O240, "")))</f>
        <v/>
      </c>
      <c r="AI240" s="117"/>
      <c r="AJ240" s="15" t="str">
        <f t="shared" si="6"/>
        <v/>
      </c>
      <c r="AK240" s="118" t="n">
        <f>IF(ISERROR('Performance vs Market'!$AE240+'Performance vs Market'!$AH240+'Performance vs Market'!$AJ240), "", 'Performance vs Market'!$AE240+'Performance vs Market'!$AH240+'Performance vs Market'!$AJ240)</f>
        <v>0</v>
      </c>
      <c r="AL240" s="119" t="n">
        <f>IF(ISERROR('Performance vs Market'!$AF240+'Performance vs Market'!$AH240+'Performance vs Market'!$AJ240), "", 'Performance vs Market'!$AF240+'Performance vs Market'!$AH240+'Performance vs Market'!$AJ240)</f>
        <v>0</v>
      </c>
    </row>
    <row r="241" ht="14.25" customHeight="1">
      <c r="A241" s="92" t="n">
        <f>Games!A241</f>
        <v>12</v>
      </c>
      <c r="B241" s="92" t="str">
        <f>IF('Prediction Log'!B260=0, "",'Prediction Log'!B260)</f>
        <v>Iowa</v>
      </c>
      <c r="C241" s="92" t="str">
        <f>IF('Prediction Log'!C260=0, "",'Prediction Log'!C260)</f>
        <v>Illinois</v>
      </c>
      <c r="D241" s="92" t="n">
        <f>IF('Prediction Log'!D260=0, "",'Prediction Log'!D260)</f>
        <v>-3.5</v>
      </c>
      <c r="E241" s="92" t="n">
        <f>IF('Prediction Log'!E260=0, "",'Prediction Log'!E260)</f>
        <v>-15</v>
      </c>
      <c r="F241" s="92" t="str">
        <f>IF('Prediction Log'!I260=0, "",'Prediction Log'!I260)</f>
        <v>Iowa</v>
      </c>
      <c r="G241" s="70" t="str">
        <f>IF(ISBLANK(Games!B241), "",'Prediction Log'!$J260)</f>
        <v>Iowa</v>
      </c>
      <c r="H241" s="93" t="n">
        <f>'Prediction Log'!$K260</f>
        <v>0.945973</v>
      </c>
      <c r="I241" s="92" t="str">
        <f>IF(ISBLANK(Games!M241), "",IF(AND(Games!M241="",Games!N241=""),"",IF(ISTEXT(Games!N241), "Side",Games!M241)))</f>
        <v>Side</v>
      </c>
      <c r="J241" s="92" t="str">
        <f>IF(ISBLANK(Games!B241), "",IF(Games!K241="Y", Games!B241, Games!E241))</f>
        <v>Iowa</v>
      </c>
      <c r="K241" s="92" t="str">
        <f>Games!I241</f>
        <v>Iowa</v>
      </c>
      <c r="L241" s="92" t="n">
        <f>IF(ISBLANK(Games!G241), "",Games!G241)</f>
        <v>-3.5</v>
      </c>
      <c r="M241" s="92"/>
      <c r="N241" s="110" t="str">
        <f>IF(ISBLANK('Performance vs Market'!$Q241), "", 1)</f>
        <v/>
      </c>
      <c r="O241" s="110" t="str">
        <f>IF(ISBLANK('Performance vs Market'!$S241), "", 1)</f>
        <v/>
      </c>
      <c r="P241" s="95"/>
      <c r="Q241" s="95"/>
      <c r="R241" s="95"/>
      <c r="S241" s="95"/>
      <c r="T241" s="95"/>
      <c r="U241" s="111" t="str">
        <f>IF(ISBLANK('Performance vs Market'!$Q241), "",N241+IF(Q241&lt;0, (N241/(Q241/-100)), N241*(Q241/100)))</f>
        <v/>
      </c>
      <c r="V241" s="112" t="str">
        <f>IFERROR(IF(ISBLANK('Performance vs Market'!$R241), "",N241+IF(R241&lt;0, (N241/(R241/-100)), N241*(R241/100))),"")</f>
        <v/>
      </c>
      <c r="W241" s="111" t="n">
        <f t="shared" si="1"/>
        <v>0</v>
      </c>
      <c r="X241" s="112" t="n">
        <f t="shared" si="2"/>
        <v>0</v>
      </c>
      <c r="Y241" s="111" t="str">
        <f>IF(ISBLANK('Performance vs Market'!$S241), "",O241+IF(S241&lt;0, (O241/(S241/-100)), O241*(S241/100)))</f>
        <v/>
      </c>
      <c r="Z241" s="111" t="n">
        <f t="shared" si="3"/>
        <v>0</v>
      </c>
      <c r="AA241" s="96" t="n">
        <f t="shared" si="4"/>
        <v>0</v>
      </c>
      <c r="AB241" s="96" t="n">
        <f t="shared" si="5"/>
        <v>0</v>
      </c>
      <c r="AC241" s="113" t="str">
        <f>IF('Prediction Log'!$W260="Y", "W", IF('Prediction Log'!$W260="N","L",""))</f>
        <v>W</v>
      </c>
      <c r="AD241" s="114" t="str">
        <f>IF('Prediction Log'!$Y260="Y", "W", IF('Prediction Log'!$Y260="N","L",""))</f>
        <v>W</v>
      </c>
      <c r="AE241" s="115" t="str">
        <f>IF(ISBLANK('Performance vs Market'!$Q241), "",IF(AC241="W", W241, IF(AC241="L",-N241, "")))</f>
        <v/>
      </c>
      <c r="AF241" s="116" t="n">
        <f>IFERROR((IF(ISERR('Performance vs Market'!$V241), "",IF(AD241="W", X241, IF(AD241="L",-N241, "")))), "")</f>
        <v>0</v>
      </c>
      <c r="AG241" s="113" t="str">
        <f>IF('Prediction Log'!$X260="Y", "W", IF('Prediction Log'!$X260="N", "L", ""))</f>
        <v>L</v>
      </c>
      <c r="AH241" s="115" t="str">
        <f>IF(ISBLANK('Performance vs Market'!$S241), "",IF(AG241="W", Z241, IF(AG241="L",-O241, "")))</f>
        <v/>
      </c>
      <c r="AI241" s="117"/>
      <c r="AJ241" s="15" t="str">
        <f t="shared" si="6"/>
        <v/>
      </c>
      <c r="AK241" s="118" t="n">
        <f>IF(ISERROR('Performance vs Market'!$AE241+'Performance vs Market'!$AH241+'Performance vs Market'!$AJ241), "", 'Performance vs Market'!$AE241+'Performance vs Market'!$AH241+'Performance vs Market'!$AJ241)</f>
        <v>0</v>
      </c>
      <c r="AL241" s="119" t="n">
        <f>IF(ISERROR('Performance vs Market'!$AF241+'Performance vs Market'!$AH241+'Performance vs Market'!$AJ241), "", 'Performance vs Market'!$AF241+'Performance vs Market'!$AH241+'Performance vs Market'!$AJ241)</f>
        <v>0</v>
      </c>
    </row>
    <row r="242" ht="14.25" customHeight="1">
      <c r="A242" s="92" t="n">
        <f>Games!A242</f>
        <v>12</v>
      </c>
      <c r="B242" s="92" t="str">
        <f>IF('Prediction Log'!B261=0, "",'Prediction Log'!B261)</f>
        <v>Clemson</v>
      </c>
      <c r="C242" s="92" t="str">
        <f>IF('Prediction Log'!C261=0, "",'Prediction Log'!C261)</f>
        <v>North Carolina</v>
      </c>
      <c r="D242" s="92" t="n">
        <f>IF('Prediction Log'!D261=0, "",'Prediction Log'!D261)</f>
        <v>-7.5</v>
      </c>
      <c r="E242" s="92" t="n">
        <f>IF('Prediction Log'!E261=0, "",'Prediction Log'!E261)</f>
        <v>-4.2</v>
      </c>
      <c r="F242" s="92" t="str">
        <f>IF('Prediction Log'!I261=0, "",'Prediction Log'!I261)</f>
        <v>Clemson</v>
      </c>
      <c r="G242" s="70" t="str">
        <f>IF(ISBLANK(Games!B242), "",'Prediction Log'!$J261)</f>
        <v>North Carolina</v>
      </c>
      <c r="H242" s="93" t="n">
        <f>'Prediction Log'!$K261</f>
        <v>0.534621</v>
      </c>
      <c r="I242" s="92" t="str">
        <f>IF(ISBLANK(Games!M242), "",IF(AND(Games!M242="",Games!N242=""),"",IF(ISTEXT(Games!N242), "Side",Games!M242)))</f>
        <v/>
      </c>
      <c r="J242" s="92" t="str">
        <f>IF(ISBLANK(Games!B242), "",IF(Games!K242="Y", Games!B242, Games!E242))</f>
        <v>North Carolina</v>
      </c>
      <c r="K242" s="92" t="str">
        <f>Games!I242</f>
        <v>Clemson</v>
      </c>
      <c r="L242" s="92" t="n">
        <f>IF(ISBLANK(Games!G242), "",Games!G242)</f>
        <v>-7.5</v>
      </c>
      <c r="M242" s="92"/>
      <c r="N242" s="110" t="str">
        <f>IF(ISBLANK('Performance vs Market'!$Q242), "", 1)</f>
        <v/>
      </c>
      <c r="O242" s="110" t="str">
        <f>IF(ISBLANK('Performance vs Market'!$S242), "", 1)</f>
        <v/>
      </c>
      <c r="P242" s="95"/>
      <c r="Q242" s="95"/>
      <c r="R242" s="95"/>
      <c r="S242" s="95"/>
      <c r="T242" s="95"/>
      <c r="U242" s="111" t="str">
        <f>IF(ISBLANK('Performance vs Market'!$Q242), "",N242+IF(Q242&lt;0, (N242/(Q242/-100)), N242*(Q242/100)))</f>
        <v/>
      </c>
      <c r="V242" s="112" t="str">
        <f>IFERROR(IF(ISBLANK('Performance vs Market'!$R242), "",N242+IF(R242&lt;0, (N242/(R242/-100)), N242*(R242/100))),"")</f>
        <v/>
      </c>
      <c r="W242" s="111" t="n">
        <f t="shared" si="1"/>
        <v>0</v>
      </c>
      <c r="X242" s="112" t="n">
        <f t="shared" si="2"/>
        <v>0</v>
      </c>
      <c r="Y242" s="111" t="str">
        <f>IF(ISBLANK('Performance vs Market'!$S242), "",O242+IF(S242&lt;0, (O242/(S242/-100)), O242*(S242/100)))</f>
        <v/>
      </c>
      <c r="Z242" s="111" t="n">
        <f t="shared" si="3"/>
        <v>0</v>
      </c>
      <c r="AA242" s="96" t="n">
        <f t="shared" si="4"/>
        <v>0</v>
      </c>
      <c r="AB242" s="96" t="n">
        <f t="shared" si="5"/>
        <v>0</v>
      </c>
      <c r="AC242" s="113" t="str">
        <f>IF('Prediction Log'!$W261="Y", "W", IF('Prediction Log'!$W261="N","L",""))</f>
        <v>W</v>
      </c>
      <c r="AD242" s="114" t="str">
        <f>IF('Prediction Log'!$Y261="Y", "W", IF('Prediction Log'!$Y261="N","L",""))</f>
        <v>L</v>
      </c>
      <c r="AE242" s="115" t="str">
        <f>IF(ISBLANK('Performance vs Market'!$Q242), "",IF(AC242="W", W242, IF(AC242="L",-N242, "")))</f>
        <v/>
      </c>
      <c r="AF242" s="116" t="n">
        <f>IFERROR((IF(ISERR('Performance vs Market'!$V242), "",IF(AD242="W", X242, IF(AD242="L",-N242, "")))), "")</f>
        <v>0</v>
      </c>
      <c r="AG242" s="113" t="str">
        <f>IF('Prediction Log'!$X261="Y", "W", IF('Prediction Log'!$X261="N", "L", ""))</f>
        <v>L</v>
      </c>
      <c r="AH242" s="115" t="str">
        <f>IF(ISBLANK('Performance vs Market'!$S242), "",IF(AG242="W", Z242, IF(AG242="L",-O242, "")))</f>
        <v/>
      </c>
      <c r="AI242" s="117"/>
      <c r="AJ242" s="15" t="str">
        <f t="shared" si="6"/>
        <v/>
      </c>
      <c r="AK242" s="118" t="n">
        <f>IF(ISERROR('Performance vs Market'!$AE242+'Performance vs Market'!$AH242+'Performance vs Market'!$AJ242), "", 'Performance vs Market'!$AE242+'Performance vs Market'!$AH242+'Performance vs Market'!$AJ242)</f>
        <v>0</v>
      </c>
      <c r="AL242" s="119" t="n">
        <f>IF(ISERROR('Performance vs Market'!$AF242+'Performance vs Market'!$AH242+'Performance vs Market'!$AJ242), "", 'Performance vs Market'!$AF242+'Performance vs Market'!$AH242+'Performance vs Market'!$AJ242)</f>
        <v>0</v>
      </c>
    </row>
    <row r="243" ht="14.25" customHeight="1">
      <c r="A243" s="92" t="n">
        <f>Games!A243</f>
        <v>12</v>
      </c>
      <c r="B243" s="92" t="str">
        <f>IF('Prediction Log'!B262=0, "",'Prediction Log'!B262)</f>
        <v>Tennessee</v>
      </c>
      <c r="C243" s="92" t="str">
        <f>IF('Prediction Log'!C262=0, "",'Prediction Log'!C262)</f>
        <v>Georgia</v>
      </c>
      <c r="D243" s="92" t="n">
        <f>IF('Prediction Log'!D262=0, "",'Prediction Log'!D262)</f>
        <v>10.5</v>
      </c>
      <c r="E243" s="92" t="n">
        <f>IF('Prediction Log'!E262=0, "",'Prediction Log'!E262)</f>
        <v>13.4</v>
      </c>
      <c r="F243" s="92" t="str">
        <f>IF('Prediction Log'!I262=0, "",'Prediction Log'!I262)</f>
        <v>Georgia</v>
      </c>
      <c r="G243" s="70" t="str">
        <f>IF(ISBLANK(Games!B243), "",'Prediction Log'!$J262)</f>
        <v>Georgia</v>
      </c>
      <c r="H243" s="93" t="n">
        <f>'Prediction Log'!$K262</f>
        <v>0.930762</v>
      </c>
      <c r="I243" s="92" t="str">
        <f>IF(ISBLANK(Games!M243), "",IF(AND(Games!M243="",Games!N243=""),"",IF(ISTEXT(Games!N243), "Side",Games!M243)))</f>
        <v/>
      </c>
      <c r="J243" s="92" t="str">
        <f>IF(ISBLANK(Games!B243), "",IF(Games!K243="Y", Games!B243, Games!E243))</f>
        <v>Georgia</v>
      </c>
      <c r="K243" s="92" t="str">
        <f>Games!I243</f>
        <v>Georgia</v>
      </c>
      <c r="L243" s="92" t="n">
        <f>IF(ISBLANK(Games!G243), "",Games!G243)</f>
        <v>10.5</v>
      </c>
      <c r="M243" s="92"/>
      <c r="N243" s="110" t="str">
        <f>IF(ISBLANK('Performance vs Market'!$Q243), "", 1)</f>
        <v/>
      </c>
      <c r="O243" s="110" t="str">
        <f>IF(ISBLANK('Performance vs Market'!$S243), "", 1)</f>
        <v/>
      </c>
      <c r="P243" s="95"/>
      <c r="Q243" s="95"/>
      <c r="R243" s="95"/>
      <c r="S243" s="95"/>
      <c r="T243" s="95"/>
      <c r="U243" s="111" t="str">
        <f>IF(ISBLANK('Performance vs Market'!$Q243), "",N243+IF(Q243&lt;0, (N243/(Q243/-100)), N243*(Q243/100)))</f>
        <v/>
      </c>
      <c r="V243" s="112" t="str">
        <f>IFERROR(IF(ISBLANK('Performance vs Market'!$R243), "",N243+IF(R243&lt;0, (N243/(R243/-100)), N243*(R243/100))),"")</f>
        <v/>
      </c>
      <c r="W243" s="111" t="n">
        <f t="shared" si="1"/>
        <v>0</v>
      </c>
      <c r="X243" s="112" t="n">
        <f t="shared" si="2"/>
        <v>0</v>
      </c>
      <c r="Y243" s="111" t="str">
        <f>IF(ISBLANK('Performance vs Market'!$S243), "",O243+IF(S243&lt;0, (O243/(S243/-100)), O243*(S243/100)))</f>
        <v/>
      </c>
      <c r="Z243" s="111" t="n">
        <f t="shared" si="3"/>
        <v>0</v>
      </c>
      <c r="AA243" s="96" t="n">
        <f t="shared" si="4"/>
        <v>0</v>
      </c>
      <c r="AB243" s="96" t="n">
        <f t="shared" si="5"/>
        <v>0</v>
      </c>
      <c r="AC243" s="113" t="str">
        <f>IF('Prediction Log'!$W262="Y", "W", IF('Prediction Log'!$W262="N","L",""))</f>
        <v>W</v>
      </c>
      <c r="AD243" s="114" t="str">
        <f>IF('Prediction Log'!$Y262="Y", "W", IF('Prediction Log'!$Y262="N","L",""))</f>
        <v>W</v>
      </c>
      <c r="AE243" s="115" t="str">
        <f>IF(ISBLANK('Performance vs Market'!$Q243), "",IF(AC243="W", W243, IF(AC243="L",-N243, "")))</f>
        <v/>
      </c>
      <c r="AF243" s="116" t="n">
        <f>IFERROR((IF(ISERR('Performance vs Market'!$V243), "",IF(AD243="W", X243, IF(AD243="L",-N243, "")))), "")</f>
        <v>0</v>
      </c>
      <c r="AG243" s="113" t="str">
        <f>IF('Prediction Log'!$X262="Y", "W", IF('Prediction Log'!$X262="N", "L", ""))</f>
        <v>W</v>
      </c>
      <c r="AH243" s="115" t="str">
        <f>IF(ISBLANK('Performance vs Market'!$S243), "",IF(AG243="W", Z243, IF(AG243="L",-O243, "")))</f>
        <v/>
      </c>
      <c r="AI243" s="117"/>
      <c r="AJ243" s="15" t="str">
        <f t="shared" si="6"/>
        <v/>
      </c>
      <c r="AK243" s="118" t="n">
        <f>IF(ISERROR('Performance vs Market'!$AE243+'Performance vs Market'!$AH243+'Performance vs Market'!$AJ243), "", 'Performance vs Market'!$AE243+'Performance vs Market'!$AH243+'Performance vs Market'!$AJ243)</f>
        <v>0</v>
      </c>
      <c r="AL243" s="119" t="n">
        <f>IF(ISERROR('Performance vs Market'!$AF243+'Performance vs Market'!$AH243+'Performance vs Market'!$AJ243), "", 'Performance vs Market'!$AF243+'Performance vs Market'!$AH243+'Performance vs Market'!$AJ243)</f>
        <v>0</v>
      </c>
    </row>
    <row r="244" ht="14.25" customHeight="1">
      <c r="A244" s="92" t="n">
        <f>Games!A244</f>
        <v>12</v>
      </c>
      <c r="B244" s="92" t="str">
        <f>IF('Prediction Log'!B263=0, "",'Prediction Log'!B263)</f>
        <v>Virginia Tech</v>
      </c>
      <c r="C244" s="92" t="str">
        <f>IF('Prediction Log'!C263=0, "",'Prediction Log'!C263)</f>
        <v>NC State</v>
      </c>
      <c r="D244" s="92" t="n">
        <f>IF('Prediction Log'!D263=0, "",'Prediction Log'!D263)</f>
        <v>-2.5</v>
      </c>
      <c r="E244" s="92" t="n">
        <f>IF('Prediction Log'!E263=0, "",'Prediction Log'!E263)</f>
        <v>4</v>
      </c>
      <c r="F244" s="92" t="str">
        <f>IF('Prediction Log'!I263=0, "",'Prediction Log'!I263)</f>
        <v>NC State</v>
      </c>
      <c r="G244" s="70" t="str">
        <f>IF(ISBLANK(Games!B244), "",'Prediction Log'!$J263)</f>
        <v>NC State</v>
      </c>
      <c r="H244" s="93" t="n">
        <f>'Prediction Log'!$K263</f>
        <v>0.699377</v>
      </c>
      <c r="I244" s="92" t="str">
        <f>IF(ISBLANK(Games!M244), "",IF(AND(Games!M244="",Games!N244=""),"",IF(ISTEXT(Games!N244), "Side",Games!M244)))</f>
        <v>Side</v>
      </c>
      <c r="J244" s="92" t="str">
        <f>IF(ISBLANK(Games!B244), "",IF(Games!K244="Y", Games!B244, Games!E244))</f>
        <v>NC State</v>
      </c>
      <c r="K244" s="92" t="str">
        <f>Games!I244</f>
        <v>NC State</v>
      </c>
      <c r="L244" s="92" t="n">
        <f>IF(ISBLANK(Games!G244), "",Games!G244)</f>
        <v>-2.5</v>
      </c>
      <c r="M244" s="92"/>
      <c r="N244" s="110" t="str">
        <f>IF(ISBLANK('Performance vs Market'!$Q244), "", 1)</f>
        <v/>
      </c>
      <c r="O244" s="110" t="str">
        <f>IF(ISBLANK('Performance vs Market'!$S244), "", 1)</f>
        <v/>
      </c>
      <c r="P244" s="95"/>
      <c r="Q244" s="95"/>
      <c r="R244" s="95"/>
      <c r="S244" s="95"/>
      <c r="T244" s="95"/>
      <c r="U244" s="111" t="str">
        <f>IF(ISBLANK('Performance vs Market'!$Q244), "",N244+IF(Q244&lt;0, (N244/(Q244/-100)), N244*(Q244/100)))</f>
        <v/>
      </c>
      <c r="V244" s="112" t="str">
        <f>IFERROR(IF(ISBLANK('Performance vs Market'!$R244), "",N244+IF(R244&lt;0, (N244/(R244/-100)), N244*(R244/100))),"")</f>
        <v/>
      </c>
      <c r="W244" s="111" t="n">
        <f t="shared" si="1"/>
        <v>0</v>
      </c>
      <c r="X244" s="112" t="n">
        <f t="shared" si="2"/>
        <v>0</v>
      </c>
      <c r="Y244" s="111" t="str">
        <f>IF(ISBLANK('Performance vs Market'!$S244), "",O244+IF(S244&lt;0, (O244/(S244/-100)), O244*(S244/100)))</f>
        <v/>
      </c>
      <c r="Z244" s="111" t="n">
        <f t="shared" si="3"/>
        <v>0</v>
      </c>
      <c r="AA244" s="96" t="n">
        <f t="shared" si="4"/>
        <v>0</v>
      </c>
      <c r="AB244" s="96" t="n">
        <f t="shared" si="5"/>
        <v>0</v>
      </c>
      <c r="AC244" s="113" t="str">
        <f>IF('Prediction Log'!$W263="Y", "W", IF('Prediction Log'!$W263="N","L",""))</f>
        <v>W</v>
      </c>
      <c r="AD244" s="114" t="str">
        <f>IF('Prediction Log'!$Y263="Y", "W", IF('Prediction Log'!$Y263="N","L",""))</f>
        <v>W</v>
      </c>
      <c r="AE244" s="115" t="str">
        <f>IF(ISBLANK('Performance vs Market'!$Q244), "",IF(AC244="W", W244, IF(AC244="L",-N244, "")))</f>
        <v/>
      </c>
      <c r="AF244" s="116" t="n">
        <f>IFERROR((IF(ISERR('Performance vs Market'!$V244), "",IF(AD244="W", X244, IF(AD244="L",-N244, "")))), "")</f>
        <v>0</v>
      </c>
      <c r="AG244" s="113" t="str">
        <f>IF('Prediction Log'!$X263="Y", "W", IF('Prediction Log'!$X263="N", "L", ""))</f>
        <v>W</v>
      </c>
      <c r="AH244" s="115" t="str">
        <f>IF(ISBLANK('Performance vs Market'!$S244), "",IF(AG244="W", Z244, IF(AG244="L",-O244, "")))</f>
        <v/>
      </c>
      <c r="AI244" s="117"/>
      <c r="AJ244" s="15" t="str">
        <f t="shared" si="6"/>
        <v/>
      </c>
      <c r="AK244" s="118" t="n">
        <f>IF(ISERROR('Performance vs Market'!$AE244+'Performance vs Market'!$AH244+'Performance vs Market'!$AJ244), "", 'Performance vs Market'!$AE244+'Performance vs Market'!$AH244+'Performance vs Market'!$AJ244)</f>
        <v>0</v>
      </c>
      <c r="AL244" s="119" t="n">
        <f>IF(ISERROR('Performance vs Market'!$AF244+'Performance vs Market'!$AH244+'Performance vs Market'!$AJ244), "", 'Performance vs Market'!$AF244+'Performance vs Market'!$AH244+'Performance vs Market'!$AJ244)</f>
        <v>0</v>
      </c>
    </row>
    <row r="245" ht="14.25" customHeight="1">
      <c r="A245" s="92" t="n">
        <f>Games!A245</f>
        <v>12</v>
      </c>
      <c r="B245" s="92" t="str">
        <f>IF('Prediction Log'!B264=0, "",'Prediction Log'!B264)</f>
        <v>TCU</v>
      </c>
      <c r="C245" s="92" t="str">
        <f>IF('Prediction Log'!C264=0, "",'Prediction Log'!C264)</f>
        <v>Baylor</v>
      </c>
      <c r="D245" s="92" t="n">
        <f>IF('Prediction Log'!D264=0, "",'Prediction Log'!D264)</f>
        <v>-12.5</v>
      </c>
      <c r="E245" s="92" t="n">
        <f>IF('Prediction Log'!E264=0, "",'Prediction Log'!E264)</f>
        <v>-13.4</v>
      </c>
      <c r="F245" s="92" t="str">
        <f>IF('Prediction Log'!I264=0, "",'Prediction Log'!I264)</f>
        <v>TCU</v>
      </c>
      <c r="G245" s="70" t="str">
        <f>IF(ISBLANK(Games!B245), "",'Prediction Log'!$J264)</f>
        <v>TCU</v>
      </c>
      <c r="H245" s="93" t="n">
        <f>'Prediction Log'!$K264</f>
        <v>0.887274</v>
      </c>
      <c r="I245" s="92" t="str">
        <f>IF(ISBLANK(Games!M245), "",IF(AND(Games!M245="",Games!N245=""),"",IF(ISTEXT(Games!N245), "Side",Games!M245)))</f>
        <v/>
      </c>
      <c r="J245" s="92" t="str">
        <f>IF(ISBLANK(Games!B245), "",IF(Games!K245="Y", Games!B245, Games!E245))</f>
        <v>TCU</v>
      </c>
      <c r="K245" s="92" t="str">
        <f>Games!I245</f>
        <v>TCU</v>
      </c>
      <c r="L245" s="92" t="n">
        <f>IF(ISBLANK(Games!G245), "",Games!G245)</f>
        <v>-12.5</v>
      </c>
      <c r="M245" s="92"/>
      <c r="N245" s="110" t="str">
        <f>IF(ISBLANK('Performance vs Market'!$Q245), "", 1)</f>
        <v/>
      </c>
      <c r="O245" s="110" t="str">
        <f>IF(ISBLANK('Performance vs Market'!$S245), "", 1)</f>
        <v/>
      </c>
      <c r="P245" s="95"/>
      <c r="Q245" s="95"/>
      <c r="R245" s="95"/>
      <c r="S245" s="95"/>
      <c r="T245" s="95"/>
      <c r="U245" s="111" t="str">
        <f>IF(ISBLANK('Performance vs Market'!$Q245), "",N245+IF(Q245&lt;0, (N245/(Q245/-100)), N245*(Q245/100)))</f>
        <v/>
      </c>
      <c r="V245" s="112" t="str">
        <f>IFERROR(IF(ISBLANK('Performance vs Market'!$R245), "",N245+IF(R245&lt;0, (N245/(R245/-100)), N245*(R245/100))),"")</f>
        <v/>
      </c>
      <c r="W245" s="111" t="n">
        <f t="shared" si="1"/>
        <v>0</v>
      </c>
      <c r="X245" s="112" t="n">
        <f t="shared" si="2"/>
        <v>0</v>
      </c>
      <c r="Y245" s="111" t="str">
        <f>IF(ISBLANK('Performance vs Market'!$S245), "",O245+IF(S245&lt;0, (O245/(S245/-100)), O245*(S245/100)))</f>
        <v/>
      </c>
      <c r="Z245" s="111" t="n">
        <f t="shared" si="3"/>
        <v>0</v>
      </c>
      <c r="AA245" s="96" t="n">
        <f t="shared" si="4"/>
        <v>0</v>
      </c>
      <c r="AB245" s="96" t="n">
        <f t="shared" si="5"/>
        <v>0</v>
      </c>
      <c r="AC245" s="113" t="str">
        <f>IF('Prediction Log'!$W264="Y", "W", IF('Prediction Log'!$W264="N","L",""))</f>
        <v>W</v>
      </c>
      <c r="AD245" s="114" t="str">
        <f>IF('Prediction Log'!$Y264="Y", "W", IF('Prediction Log'!$Y264="N","L",""))</f>
        <v>W</v>
      </c>
      <c r="AE245" s="115" t="str">
        <f>IF(ISBLANK('Performance vs Market'!$Q245), "",IF(AC245="W", W245, IF(AC245="L",-N245, "")))</f>
        <v/>
      </c>
      <c r="AF245" s="116" t="n">
        <f>IFERROR((IF(ISERR('Performance vs Market'!$V245), "",IF(AD245="W", X245, IF(AD245="L",-N245, "")))), "")</f>
        <v>0</v>
      </c>
      <c r="AG245" s="113" t="str">
        <f>IF('Prediction Log'!$X264="Y", "W", IF('Prediction Log'!$X264="N", "L", ""))</f>
        <v>W</v>
      </c>
      <c r="AH245" s="115" t="str">
        <f>IF(ISBLANK('Performance vs Market'!$S245), "",IF(AG245="W", Z245, IF(AG245="L",-O245, "")))</f>
        <v/>
      </c>
      <c r="AI245" s="117"/>
      <c r="AJ245" s="15" t="str">
        <f t="shared" si="6"/>
        <v/>
      </c>
      <c r="AK245" s="118" t="n">
        <f>IF(ISERROR('Performance vs Market'!$AE245+'Performance vs Market'!$AH245+'Performance vs Market'!$AJ245), "", 'Performance vs Market'!$AE245+'Performance vs Market'!$AH245+'Performance vs Market'!$AJ245)</f>
        <v>0</v>
      </c>
      <c r="AL245" s="119" t="n">
        <f>IF(ISERROR('Performance vs Market'!$AF245+'Performance vs Market'!$AH245+'Performance vs Market'!$AJ245), "", 'Performance vs Market'!$AF245+'Performance vs Market'!$AH245+'Performance vs Market'!$AJ245)</f>
        <v>0</v>
      </c>
    </row>
    <row r="246" ht="14.25" customHeight="1">
      <c r="A246" s="92" t="n">
        <f>Games!A246</f>
        <v>12</v>
      </c>
      <c r="B246" s="92" t="str">
        <f>IF('Prediction Log'!B265=0, "",'Prediction Log'!B265)</f>
        <v>Troy</v>
      </c>
      <c r="C246" s="92" t="str">
        <f>IF('Prediction Log'!C265=0, "",'Prediction Log'!C265)</f>
        <v>Louisiana</v>
      </c>
      <c r="D246" s="92" t="n">
        <f>IF('Prediction Log'!D265=0, "",'Prediction Log'!D265)</f>
        <v>-16.5</v>
      </c>
      <c r="E246" s="92" t="n">
        <f>IF('Prediction Log'!E265=0, "",'Prediction Log'!E265)</f>
        <v>-10.1</v>
      </c>
      <c r="F246" s="92" t="str">
        <f>IF('Prediction Log'!I265=0, "",'Prediction Log'!I265)</f>
        <v>Troy</v>
      </c>
      <c r="G246" s="70" t="str">
        <f>IF(ISBLANK(Games!B246), "",'Prediction Log'!$J265)</f>
        <v>Troy</v>
      </c>
      <c r="H246" s="93" t="n">
        <f>'Prediction Log'!$K265</f>
        <v>0.913197</v>
      </c>
      <c r="I246" s="92" t="str">
        <f>IF(ISBLANK(Games!M246), "",IF(AND(Games!M246="",Games!N246=""),"",IF(ISTEXT(Games!N246), "Side",Games!M246)))</f>
        <v/>
      </c>
      <c r="J246" s="92" t="str">
        <f>IF(ISBLANK(Games!B246), "",IF(Games!K246="Y", Games!B246, Games!E246))</f>
        <v>Louisiana</v>
      </c>
      <c r="K246" s="92" t="str">
        <f>Games!I246</f>
        <v>Troy</v>
      </c>
      <c r="L246" s="92" t="n">
        <f>IF(ISBLANK(Games!G246), "",Games!G246)</f>
        <v>-16.5</v>
      </c>
      <c r="M246" s="92"/>
      <c r="N246" s="110" t="str">
        <f>IF(ISBLANK('Performance vs Market'!$Q246), "", 1)</f>
        <v/>
      </c>
      <c r="O246" s="110" t="str">
        <f>IF(ISBLANK('Performance vs Market'!$S246), "", 1)</f>
        <v/>
      </c>
      <c r="P246" s="95"/>
      <c r="Q246" s="95"/>
      <c r="R246" s="95"/>
      <c r="S246" s="95"/>
      <c r="T246" s="95"/>
      <c r="U246" s="111" t="str">
        <f>IF(ISBLANK('Performance vs Market'!$Q246), "",N246+IF(Q246&lt;0, (N246/(Q246/-100)), N246*(Q246/100)))</f>
        <v/>
      </c>
      <c r="V246" s="112" t="str">
        <f>IFERROR(IF(ISBLANK('Performance vs Market'!$R246), "",N246+IF(R246&lt;0, (N246/(R246/-100)), N246*(R246/100))),"")</f>
        <v/>
      </c>
      <c r="W246" s="111" t="n">
        <f t="shared" si="1"/>
        <v>0</v>
      </c>
      <c r="X246" s="112" t="n">
        <f t="shared" si="2"/>
        <v>0</v>
      </c>
      <c r="Y246" s="111" t="str">
        <f>IF(ISBLANK('Performance vs Market'!$S246), "",O246+IF(S246&lt;0, (O246/(S246/-100)), O246*(S246/100)))</f>
        <v/>
      </c>
      <c r="Z246" s="111" t="n">
        <f t="shared" si="3"/>
        <v>0</v>
      </c>
      <c r="AA246" s="96" t="n">
        <f t="shared" si="4"/>
        <v>0</v>
      </c>
      <c r="AB246" s="96" t="n">
        <f t="shared" si="5"/>
        <v>0</v>
      </c>
      <c r="AC246" s="113" t="str">
        <f>IF('Prediction Log'!$W265="Y", "W", IF('Prediction Log'!$W265="N","L",""))</f>
        <v>W</v>
      </c>
      <c r="AD246" s="114" t="str">
        <f>IF('Prediction Log'!$Y265="Y", "W", IF('Prediction Log'!$Y265="N","L",""))</f>
        <v>W</v>
      </c>
      <c r="AE246" s="115" t="str">
        <f>IF(ISBLANK('Performance vs Market'!$Q246), "",IF(AC246="W", W246, IF(AC246="L",-N246, "")))</f>
        <v/>
      </c>
      <c r="AF246" s="116" t="n">
        <f>IFERROR((IF(ISERR('Performance vs Market'!$V246), "",IF(AD246="W", X246, IF(AD246="L",-N246, "")))), "")</f>
        <v>0</v>
      </c>
      <c r="AG246" s="113" t="str">
        <f>IF('Prediction Log'!$X265="Y", "W", IF('Prediction Log'!$X265="N", "L", ""))</f>
        <v>W</v>
      </c>
      <c r="AH246" s="115" t="str">
        <f>IF(ISBLANK('Performance vs Market'!$S246), "",IF(AG246="W", Z246, IF(AG246="L",-O246, "")))</f>
        <v/>
      </c>
      <c r="AI246" s="117"/>
      <c r="AJ246" s="15" t="str">
        <f t="shared" si="6"/>
        <v/>
      </c>
      <c r="AK246" s="118" t="n">
        <f>IF(ISERROR('Performance vs Market'!$AE246+'Performance vs Market'!$AH246+'Performance vs Market'!$AJ246), "", 'Performance vs Market'!$AE246+'Performance vs Market'!$AH246+'Performance vs Market'!$AJ246)</f>
        <v>0</v>
      </c>
      <c r="AL246" s="119" t="n">
        <f>IF(ISERROR('Performance vs Market'!$AF246+'Performance vs Market'!$AH246+'Performance vs Market'!$AJ246), "", 'Performance vs Market'!$AF246+'Performance vs Market'!$AH246+'Performance vs Market'!$AJ246)</f>
        <v>0</v>
      </c>
    </row>
    <row r="247" ht="14.25" customHeight="1">
      <c r="A247" s="92" t="n">
        <f>Games!A247</f>
        <v>12</v>
      </c>
      <c r="B247" s="92" t="str">
        <f>IF('Prediction Log'!B266=0, "",'Prediction Log'!B266)</f>
        <v>Air Force</v>
      </c>
      <c r="C247" s="92" t="str">
        <f>IF('Prediction Log'!C266=0, "",'Prediction Log'!C266)</f>
        <v>UNLV</v>
      </c>
      <c r="D247" s="92" t="n">
        <f>IF('Prediction Log'!D266=0, "",'Prediction Log'!D266)</f>
        <v>-3</v>
      </c>
      <c r="E247" s="92" t="n">
        <f>IF('Prediction Log'!E266=0, "",'Prediction Log'!E266)</f>
        <v>-4.1</v>
      </c>
      <c r="F247" s="92" t="str">
        <f>IF('Prediction Log'!I266=0, "",'Prediction Log'!I266)</f>
        <v>Air Force</v>
      </c>
      <c r="G247" s="70" t="str">
        <f>IF(ISBLANK(Games!B247), "",'Prediction Log'!$J266)</f>
        <v>Air Force</v>
      </c>
      <c r="H247" s="93" t="n">
        <f>'Prediction Log'!$K266</f>
        <v>0.609516</v>
      </c>
      <c r="I247" s="92" t="str">
        <f>IF(ISBLANK(Games!M247), "",IF(AND(Games!M247="",Games!N247=""),"",IF(ISTEXT(Games!N247), "Side",Games!M247)))</f>
        <v/>
      </c>
      <c r="J247" s="92" t="str">
        <f>IF(ISBLANK(Games!B247), "",IF(Games!K247="Y", Games!B247, Games!E247))</f>
        <v>Air Force</v>
      </c>
      <c r="K247" s="92" t="str">
        <f>Games!I247</f>
        <v>Air Force</v>
      </c>
      <c r="L247" s="92" t="n">
        <f>IF(ISBLANK(Games!G247), "",Games!G247)</f>
        <v>-3</v>
      </c>
      <c r="M247" s="92"/>
      <c r="N247" s="110" t="str">
        <f>IF(ISBLANK('Performance vs Market'!$Q247), "", 1)</f>
        <v/>
      </c>
      <c r="O247" s="110" t="str">
        <f>IF(ISBLANK('Performance vs Market'!$S247), "", 1)</f>
        <v/>
      </c>
      <c r="P247" s="95"/>
      <c r="Q247" s="95"/>
      <c r="R247" s="95"/>
      <c r="S247" s="95"/>
      <c r="T247" s="95"/>
      <c r="U247" s="111" t="str">
        <f>IF(ISBLANK('Performance vs Market'!$Q247), "",N247+IF(Q247&lt;0, (N247/(Q247/-100)), N247*(Q247/100)))</f>
        <v/>
      </c>
      <c r="V247" s="112" t="str">
        <f>IFERROR(IF(ISBLANK('Performance vs Market'!$R247), "",N247+IF(R247&lt;0, (N247/(R247/-100)), N247*(R247/100))),"")</f>
        <v/>
      </c>
      <c r="W247" s="111" t="n">
        <f t="shared" si="1"/>
        <v>0</v>
      </c>
      <c r="X247" s="112" t="n">
        <f t="shared" si="2"/>
        <v>0</v>
      </c>
      <c r="Y247" s="111" t="str">
        <f>IF(ISBLANK('Performance vs Market'!$S247), "",O247+IF(S247&lt;0, (O247/(S247/-100)), O247*(S247/100)))</f>
        <v/>
      </c>
      <c r="Z247" s="111" t="n">
        <f t="shared" si="3"/>
        <v>0</v>
      </c>
      <c r="AA247" s="96" t="n">
        <f t="shared" si="4"/>
        <v>0</v>
      </c>
      <c r="AB247" s="96" t="n">
        <f t="shared" si="5"/>
        <v>0</v>
      </c>
      <c r="AC247" s="113" t="str">
        <f>IF('Prediction Log'!$W266="Y", "W", IF('Prediction Log'!$W266="N","L",""))</f>
        <v>L</v>
      </c>
      <c r="AD247" s="114" t="str">
        <f>IF('Prediction Log'!$Y266="Y", "W", IF('Prediction Log'!$Y266="N","L",""))</f>
        <v>L</v>
      </c>
      <c r="AE247" s="115" t="str">
        <f>IF(ISBLANK('Performance vs Market'!$Q247), "",IF(AC247="W", W247, IF(AC247="L",-N247, "")))</f>
        <v/>
      </c>
      <c r="AF247" s="116" t="n">
        <f>IFERROR((IF(ISERR('Performance vs Market'!$V247), "",IF(AD247="W", X247, IF(AD247="L",-N247, "")))), "")</f>
        <v>0</v>
      </c>
      <c r="AG247" s="113" t="str">
        <f>IF('Prediction Log'!$X266="Y", "W", IF('Prediction Log'!$X266="N", "L", ""))</f>
        <v>L</v>
      </c>
      <c r="AH247" s="115" t="str">
        <f>IF(ISBLANK('Performance vs Market'!$S247), "",IF(AG247="W", Z247, IF(AG247="L",-O247, "")))</f>
        <v/>
      </c>
      <c r="AI247" s="117"/>
      <c r="AJ247" s="15" t="str">
        <f t="shared" si="6"/>
        <v/>
      </c>
      <c r="AK247" s="118" t="n">
        <f>IF(ISERROR('Performance vs Market'!$AE247+'Performance vs Market'!$AH247+'Performance vs Market'!$AJ247), "", 'Performance vs Market'!$AE247+'Performance vs Market'!$AH247+'Performance vs Market'!$AJ247)</f>
        <v>0</v>
      </c>
      <c r="AL247" s="119" t="n">
        <f>IF(ISERROR('Performance vs Market'!$AF247+'Performance vs Market'!$AH247+'Performance vs Market'!$AJ247), "", 'Performance vs Market'!$AF247+'Performance vs Market'!$AH247+'Performance vs Market'!$AJ247)</f>
        <v>0</v>
      </c>
    </row>
    <row r="248" ht="14.25" customHeight="1">
      <c r="A248" s="92" t="n">
        <f>Games!A248</f>
        <v>12</v>
      </c>
      <c r="B248" s="92" t="str">
        <f>IF('Prediction Log'!B267=0, "",'Prediction Log'!B267)</f>
        <v>Western Kentucky</v>
      </c>
      <c r="C248" s="92" t="str">
        <f>IF('Prediction Log'!C267=0, "",'Prediction Log'!C267)</f>
        <v>Sam Houston State</v>
      </c>
      <c r="D248" s="92" t="n">
        <f>IF('Prediction Log'!D267=0, "",'Prediction Log'!D267)</f>
        <v>-12.5</v>
      </c>
      <c r="E248" s="92" t="n">
        <f>IF('Prediction Log'!E267=0, "",'Prediction Log'!E267)</f>
        <v>-11.1</v>
      </c>
      <c r="F248" s="92" t="str">
        <f>IF('Prediction Log'!I267=0, "",'Prediction Log'!I267)</f>
        <v>Western Kentucky</v>
      </c>
      <c r="G248" s="70" t="str">
        <f>IF(ISBLANK(Games!B248), "",'Prediction Log'!$J267)</f>
        <v>Western Kentucky</v>
      </c>
      <c r="H248" s="93" t="n">
        <f>'Prediction Log'!$K267</f>
        <v>0.931629</v>
      </c>
      <c r="I248" s="92" t="str">
        <f>IF(ISBLANK(Games!M248), "",IF(AND(Games!M248="",Games!N248=""),"",IF(ISTEXT(Games!N248), "Side",Games!M248)))</f>
        <v/>
      </c>
      <c r="J248" s="92" t="str">
        <f>IF(ISBLANK(Games!B248), "",IF(Games!K248="Y", Games!B248, Games!E248))</f>
        <v>Sam Houston State</v>
      </c>
      <c r="K248" s="92" t="str">
        <f>Games!I248</f>
        <v>Western Kentucky</v>
      </c>
      <c r="L248" s="92" t="n">
        <f>IF(ISBLANK(Games!G248), "",Games!G248)</f>
        <v>-12.5</v>
      </c>
      <c r="M248" s="92"/>
      <c r="N248" s="110" t="str">
        <f>IF(ISBLANK('Performance vs Market'!$Q248), "", 1)</f>
        <v/>
      </c>
      <c r="O248" s="110" t="str">
        <f>IF(ISBLANK('Performance vs Market'!$S248), "", 1)</f>
        <v/>
      </c>
      <c r="P248" s="95"/>
      <c r="Q248" s="95"/>
      <c r="R248" s="95"/>
      <c r="S248" s="95"/>
      <c r="T248" s="95"/>
      <c r="U248" s="111" t="str">
        <f>IF(ISBLANK('Performance vs Market'!$Q248), "",N248+IF(Q248&lt;0, (N248/(Q248/-100)), N248*(Q248/100)))</f>
        <v/>
      </c>
      <c r="V248" s="112" t="str">
        <f>IFERROR(IF(ISBLANK('Performance vs Market'!$R248), "",N248+IF(R248&lt;0, (N248/(R248/-100)), N248*(R248/100))),"")</f>
        <v/>
      </c>
      <c r="W248" s="111" t="n">
        <f t="shared" si="1"/>
        <v>0</v>
      </c>
      <c r="X248" s="112" t="n">
        <f t="shared" si="2"/>
        <v>0</v>
      </c>
      <c r="Y248" s="111" t="str">
        <f>IF(ISBLANK('Performance vs Market'!$S248), "",O248+IF(S248&lt;0, (O248/(S248/-100)), O248*(S248/100)))</f>
        <v/>
      </c>
      <c r="Z248" s="111" t="n">
        <f t="shared" si="3"/>
        <v>0</v>
      </c>
      <c r="AA248" s="96" t="n">
        <f t="shared" si="4"/>
        <v>0</v>
      </c>
      <c r="AB248" s="96" t="n">
        <f t="shared" si="5"/>
        <v>0</v>
      </c>
      <c r="AC248" s="113" t="str">
        <f>IF('Prediction Log'!$W267="Y", "W", IF('Prediction Log'!$W267="N","L",""))</f>
        <v>W</v>
      </c>
      <c r="AD248" s="114" t="str">
        <f>IF('Prediction Log'!$Y267="Y", "W", IF('Prediction Log'!$Y267="N","L",""))</f>
        <v>W</v>
      </c>
      <c r="AE248" s="115" t="str">
        <f>IF(ISBLANK('Performance vs Market'!$Q248), "",IF(AC248="W", W248, IF(AC248="L",-N248, "")))</f>
        <v/>
      </c>
      <c r="AF248" s="116" t="n">
        <f>IFERROR((IF(ISERR('Performance vs Market'!$V248), "",IF(AD248="W", X248, IF(AD248="L",-N248, "")))), "")</f>
        <v>0</v>
      </c>
      <c r="AG248" s="113" t="str">
        <f>IF('Prediction Log'!$X267="Y", "W", IF('Prediction Log'!$X267="N", "L", ""))</f>
        <v>W</v>
      </c>
      <c r="AH248" s="115" t="str">
        <f>IF(ISBLANK('Performance vs Market'!$S248), "",IF(AG248="W", Z248, IF(AG248="L",-O248, "")))</f>
        <v/>
      </c>
      <c r="AI248" s="117"/>
      <c r="AJ248" s="15" t="str">
        <f t="shared" si="6"/>
        <v/>
      </c>
      <c r="AK248" s="118" t="n">
        <f>IF(ISERROR('Performance vs Market'!$AE248+'Performance vs Market'!$AH248+'Performance vs Market'!$AJ248), "", 'Performance vs Market'!$AE248+'Performance vs Market'!$AH248+'Performance vs Market'!$AJ248)</f>
        <v>0</v>
      </c>
      <c r="AL248" s="119" t="n">
        <f>IF(ISERROR('Performance vs Market'!$AF248+'Performance vs Market'!$AH248+'Performance vs Market'!$AJ248), "", 'Performance vs Market'!$AF248+'Performance vs Market'!$AH248+'Performance vs Market'!$AJ248)</f>
        <v>0</v>
      </c>
    </row>
    <row r="249" ht="14.25" customHeight="1">
      <c r="A249" s="92" t="n">
        <f>Games!A249</f>
        <v>12</v>
      </c>
      <c r="B249" s="92" t="str">
        <f>IF('Prediction Log'!B268=0, "",'Prediction Log'!B268)</f>
        <v>Ohio State</v>
      </c>
      <c r="C249" s="92" t="str">
        <f>IF('Prediction Log'!C268=0, "",'Prediction Log'!C268)</f>
        <v>Minnesota</v>
      </c>
      <c r="D249" s="92" t="n">
        <f>IF('Prediction Log'!D268=0, "",'Prediction Log'!D268)</f>
        <v>-27.5</v>
      </c>
      <c r="E249" s="92" t="n">
        <f>IF('Prediction Log'!E268=0, "",'Prediction Log'!E268)</f>
        <v>-38</v>
      </c>
      <c r="F249" s="92" t="str">
        <f>IF('Prediction Log'!I268=0, "",'Prediction Log'!I268)</f>
        <v>Ohio State</v>
      </c>
      <c r="G249" s="70" t="str">
        <f>IF(ISBLANK(Games!B249), "",'Prediction Log'!$J268)</f>
        <v>Ohio State</v>
      </c>
      <c r="H249" s="93" t="n">
        <f>'Prediction Log'!$K268</f>
        <v>0.999119</v>
      </c>
      <c r="I249" s="92" t="str">
        <f>IF(ISBLANK(Games!M249), "",IF(AND(Games!M249="",Games!N249=""),"",IF(ISTEXT(Games!N249), "Side",Games!M249)))</f>
        <v/>
      </c>
      <c r="J249" s="92" t="str">
        <f>IF(ISBLANK(Games!B249), "",IF(Games!K249="Y", Games!B249, Games!E249))</f>
        <v>Ohio State</v>
      </c>
      <c r="K249" s="92" t="str">
        <f>Games!I249</f>
        <v>Ohio State</v>
      </c>
      <c r="L249" s="92" t="n">
        <f>IF(ISBLANK(Games!G249), "",Games!G249)</f>
        <v>-27.5</v>
      </c>
      <c r="M249" s="92"/>
      <c r="N249" s="110" t="str">
        <f>IF(ISBLANK('Performance vs Market'!$Q249), "", 1)</f>
        <v/>
      </c>
      <c r="O249" s="110" t="str">
        <f>IF(ISBLANK('Performance vs Market'!$S249), "", 1)</f>
        <v/>
      </c>
      <c r="P249" s="95"/>
      <c r="Q249" s="95"/>
      <c r="R249" s="95"/>
      <c r="S249" s="95"/>
      <c r="T249" s="95"/>
      <c r="U249" s="111" t="str">
        <f>IF(ISBLANK('Performance vs Market'!$Q249), "",N249+IF(Q249&lt;0, (N249/(Q249/-100)), N249*(Q249/100)))</f>
        <v/>
      </c>
      <c r="V249" s="112" t="str">
        <f>IFERROR(IF(ISBLANK('Performance vs Market'!$R249), "",N249+IF(R249&lt;0, (N249/(R249/-100)), N249*(R249/100))),"")</f>
        <v/>
      </c>
      <c r="W249" s="111" t="n">
        <f t="shared" si="1"/>
        <v>0</v>
      </c>
      <c r="X249" s="112" t="n">
        <f t="shared" si="2"/>
        <v>0</v>
      </c>
      <c r="Y249" s="111" t="str">
        <f>IF(ISBLANK('Performance vs Market'!$S249), "",O249+IF(S249&lt;0, (O249/(S249/-100)), O249*(S249/100)))</f>
        <v/>
      </c>
      <c r="Z249" s="111" t="n">
        <f t="shared" si="3"/>
        <v>0</v>
      </c>
      <c r="AA249" s="96" t="n">
        <f t="shared" si="4"/>
        <v>0</v>
      </c>
      <c r="AB249" s="96" t="n">
        <f t="shared" si="5"/>
        <v>0</v>
      </c>
      <c r="AC249" s="113" t="str">
        <f>IF('Prediction Log'!$W268="Y", "W", IF('Prediction Log'!$W268="N","L",""))</f>
        <v>W</v>
      </c>
      <c r="AD249" s="114" t="str">
        <f>IF('Prediction Log'!$Y268="Y", "W", IF('Prediction Log'!$Y268="N","L",""))</f>
        <v>W</v>
      </c>
      <c r="AE249" s="115" t="str">
        <f>IF(ISBLANK('Performance vs Market'!$Q249), "",IF(AC249="W", W249, IF(AC249="L",-N249, "")))</f>
        <v/>
      </c>
      <c r="AF249" s="116" t="n">
        <f>IFERROR((IF(ISERR('Performance vs Market'!$V249), "",IF(AD249="W", X249, IF(AD249="L",-N249, "")))), "")</f>
        <v>0</v>
      </c>
      <c r="AG249" s="113" t="str">
        <f>IF('Prediction Log'!$X268="Y", "W", IF('Prediction Log'!$X268="N", "L", ""))</f>
        <v>W</v>
      </c>
      <c r="AH249" s="115" t="str">
        <f>IF(ISBLANK('Performance vs Market'!$S249), "",IF(AG249="W", Z249, IF(AG249="L",-O249, "")))</f>
        <v/>
      </c>
      <c r="AI249" s="117"/>
      <c r="AJ249" s="15" t="str">
        <f t="shared" si="6"/>
        <v/>
      </c>
      <c r="AK249" s="118" t="n">
        <f>IF(ISERROR('Performance vs Market'!$AE249+'Performance vs Market'!$AH249+'Performance vs Market'!$AJ249), "", 'Performance vs Market'!$AE249+'Performance vs Market'!$AH249+'Performance vs Market'!$AJ249)</f>
        <v>0</v>
      </c>
      <c r="AL249" s="119" t="n">
        <f>IF(ISERROR('Performance vs Market'!$AF249+'Performance vs Market'!$AH249+'Performance vs Market'!$AJ249), "", 'Performance vs Market'!$AF249+'Performance vs Market'!$AH249+'Performance vs Market'!$AJ249)</f>
        <v>0</v>
      </c>
    </row>
    <row r="250" ht="14.25" customHeight="1">
      <c r="A250" s="92" t="n">
        <f>Games!A250</f>
        <v>12</v>
      </c>
      <c r="B250" s="92" t="str">
        <f>IF('Prediction Log'!B269=0, "",'Prediction Log'!B269)</f>
        <v>Arizona State</v>
      </c>
      <c r="C250" s="92" t="str">
        <f>IF('Prediction Log'!C269=0, "",'Prediction Log'!C269)</f>
        <v>Oregon</v>
      </c>
      <c r="D250" s="92" t="n">
        <f>IF('Prediction Log'!D269=0, "",'Prediction Log'!D269)</f>
        <v>23.5</v>
      </c>
      <c r="E250" s="92" t="n">
        <f>IF('Prediction Log'!E269=0, "",'Prediction Log'!E269)</f>
        <v>48.7</v>
      </c>
      <c r="F250" s="92" t="str">
        <f>IF('Prediction Log'!I269=0, "",'Prediction Log'!I269)</f>
        <v>Oregon</v>
      </c>
      <c r="G250" s="70" t="str">
        <f>IF(ISBLANK(Games!B250), "",'Prediction Log'!$J269)</f>
        <v>Oregon</v>
      </c>
      <c r="H250" s="93" t="n">
        <f>'Prediction Log'!$K269</f>
        <v>0.999903</v>
      </c>
      <c r="I250" s="92" t="str">
        <f>IF(ISBLANK(Games!M250), "",IF(AND(Games!M250="",Games!N250=""),"",IF(ISTEXT(Games!N250), "Side",Games!M250)))</f>
        <v/>
      </c>
      <c r="J250" s="92" t="str">
        <f>IF(ISBLANK(Games!B250), "",IF(Games!K250="Y", Games!B250, Games!E250))</f>
        <v>Oregon</v>
      </c>
      <c r="K250" s="92" t="str">
        <f>Games!I250</f>
        <v>Oregon</v>
      </c>
      <c r="L250" s="92" t="n">
        <f>IF(ISBLANK(Games!G250), "",Games!G250)</f>
        <v>23.5</v>
      </c>
      <c r="M250" s="92"/>
      <c r="N250" s="110" t="str">
        <f>IF(ISBLANK('Performance vs Market'!$Q250), "", 1)</f>
        <v/>
      </c>
      <c r="O250" s="110" t="str">
        <f>IF(ISBLANK('Performance vs Market'!$S250), "", 1)</f>
        <v/>
      </c>
      <c r="P250" s="95"/>
      <c r="Q250" s="95"/>
      <c r="R250" s="95"/>
      <c r="S250" s="95"/>
      <c r="T250" s="95"/>
      <c r="U250" s="111" t="str">
        <f>IF(ISBLANK('Performance vs Market'!$Q250), "",N250+IF(Q250&lt;0, (N250/(Q250/-100)), N250*(Q250/100)))</f>
        <v/>
      </c>
      <c r="V250" s="112" t="str">
        <f>IFERROR(IF(ISBLANK('Performance vs Market'!$R250), "",N250+IF(R250&lt;0, (N250/(R250/-100)), N250*(R250/100))),"")</f>
        <v/>
      </c>
      <c r="W250" s="111" t="n">
        <f t="shared" si="1"/>
        <v>0</v>
      </c>
      <c r="X250" s="112" t="n">
        <f t="shared" si="2"/>
        <v>0</v>
      </c>
      <c r="Y250" s="111" t="str">
        <f>IF(ISBLANK('Performance vs Market'!$S250), "",O250+IF(S250&lt;0, (O250/(S250/-100)), O250*(S250/100)))</f>
        <v/>
      </c>
      <c r="Z250" s="111" t="n">
        <f t="shared" si="3"/>
        <v>0</v>
      </c>
      <c r="AA250" s="96" t="n">
        <f t="shared" si="4"/>
        <v>0</v>
      </c>
      <c r="AB250" s="96" t="n">
        <f t="shared" si="5"/>
        <v>0</v>
      </c>
      <c r="AC250" s="113" t="str">
        <f>IF('Prediction Log'!$W269="Y", "W", IF('Prediction Log'!$W269="N","L",""))</f>
        <v>W</v>
      </c>
      <c r="AD250" s="114" t="str">
        <f>IF('Prediction Log'!$Y269="Y", "W", IF('Prediction Log'!$Y269="N","L",""))</f>
        <v>W</v>
      </c>
      <c r="AE250" s="115" t="str">
        <f>IF(ISBLANK('Performance vs Market'!$Q250), "",IF(AC250="W", W250, IF(AC250="L",-N250, "")))</f>
        <v/>
      </c>
      <c r="AF250" s="116" t="n">
        <f>IFERROR((IF(ISERR('Performance vs Market'!$V250), "",IF(AD250="W", X250, IF(AD250="L",-N250, "")))), "")</f>
        <v>0</v>
      </c>
      <c r="AG250" s="113" t="str">
        <f>IF('Prediction Log'!$X269="Y", "W", IF('Prediction Log'!$X269="N", "L", ""))</f>
        <v>W</v>
      </c>
      <c r="AH250" s="115" t="str">
        <f>IF(ISBLANK('Performance vs Market'!$S250), "",IF(AG250="W", Z250, IF(AG250="L",-O250, "")))</f>
        <v/>
      </c>
      <c r="AI250" s="117"/>
      <c r="AJ250" s="15" t="str">
        <f t="shared" si="6"/>
        <v/>
      </c>
      <c r="AK250" s="118" t="n">
        <f>IF(ISERROR('Performance vs Market'!$AE250+'Performance vs Market'!$AH250+'Performance vs Market'!$AJ250), "", 'Performance vs Market'!$AE250+'Performance vs Market'!$AH250+'Performance vs Market'!$AJ250)</f>
        <v>0</v>
      </c>
      <c r="AL250" s="119" t="n">
        <f>IF(ISERROR('Performance vs Market'!$AF250+'Performance vs Market'!$AH250+'Performance vs Market'!$AJ250), "", 'Performance vs Market'!$AF250+'Performance vs Market'!$AH250+'Performance vs Market'!$AJ250)</f>
        <v>0</v>
      </c>
    </row>
    <row r="251" ht="14.25" customHeight="1">
      <c r="A251" s="92" t="n">
        <f>Games!A251</f>
        <v>12</v>
      </c>
      <c r="B251" s="92" t="str">
        <f>IF('Prediction Log'!B270=0, "",'Prediction Log'!B270)</f>
        <v>Houston</v>
      </c>
      <c r="C251" s="92" t="str">
        <f>IF('Prediction Log'!C270=0, "",'Prediction Log'!C270)</f>
        <v>Oklahoma State</v>
      </c>
      <c r="D251" s="92" t="n">
        <f>IF('Prediction Log'!D270=0, "",'Prediction Log'!D270)</f>
        <v>6.5</v>
      </c>
      <c r="E251" s="92" t="n">
        <f>IF('Prediction Log'!E270=0, "",'Prediction Log'!E270)</f>
        <v>-4.5</v>
      </c>
      <c r="F251" s="92" t="str">
        <f>IF('Prediction Log'!I270=0, "",'Prediction Log'!I270)</f>
        <v>Houston</v>
      </c>
      <c r="G251" s="70" t="str">
        <f>IF(ISBLANK(Games!B251), "",'Prediction Log'!$J270)</f>
        <v>Oklahoma State</v>
      </c>
      <c r="H251" s="93" t="n">
        <f>'Prediction Log'!$K270</f>
        <v>0.604037</v>
      </c>
      <c r="I251" s="92" t="str">
        <f>IF(ISBLANK(Games!M251), "",IF(AND(Games!M251="",Games!N251=""),"",IF(ISTEXT(Games!N251), "Side",Games!M251)))</f>
        <v/>
      </c>
      <c r="J251" s="92" t="str">
        <f>IF(ISBLANK(Games!B251), "",IF(Games!K251="Y", Games!B251, Games!E251))</f>
        <v>Houston</v>
      </c>
      <c r="K251" s="92" t="str">
        <f>Games!I251</f>
        <v>Houston</v>
      </c>
      <c r="L251" s="92" t="n">
        <f>IF(ISBLANK(Games!G251), "",Games!G251)</f>
        <v>6.5</v>
      </c>
      <c r="M251" s="92"/>
      <c r="N251" s="110" t="str">
        <f>IF(ISBLANK('Performance vs Market'!$Q251), "", 1)</f>
        <v/>
      </c>
      <c r="O251" s="110" t="str">
        <f>IF(ISBLANK('Performance vs Market'!$S251), "", 1)</f>
        <v/>
      </c>
      <c r="P251" s="95"/>
      <c r="Q251" s="95"/>
      <c r="R251" s="95"/>
      <c r="S251" s="95"/>
      <c r="T251" s="95"/>
      <c r="U251" s="111" t="str">
        <f>IF(ISBLANK('Performance vs Market'!$Q251), "",N251+IF(Q251&lt;0, (N251/(Q251/-100)), N251*(Q251/100)))</f>
        <v/>
      </c>
      <c r="V251" s="112" t="str">
        <f>IFERROR(IF(ISBLANK('Performance vs Market'!$R251), "",N251+IF(R251&lt;0, (N251/(R251/-100)), N251*(R251/100))),"")</f>
        <v/>
      </c>
      <c r="W251" s="111" t="n">
        <f t="shared" si="1"/>
        <v>0</v>
      </c>
      <c r="X251" s="112" t="n">
        <f t="shared" si="2"/>
        <v>0</v>
      </c>
      <c r="Y251" s="111" t="str">
        <f>IF(ISBLANK('Performance vs Market'!$S251), "",O251+IF(S251&lt;0, (O251/(S251/-100)), O251*(S251/100)))</f>
        <v/>
      </c>
      <c r="Z251" s="111" t="n">
        <f t="shared" si="3"/>
        <v>0</v>
      </c>
      <c r="AA251" s="96" t="n">
        <f t="shared" si="4"/>
        <v>0</v>
      </c>
      <c r="AB251" s="96" t="n">
        <f t="shared" si="5"/>
        <v>0</v>
      </c>
      <c r="AC251" s="113" t="str">
        <f>IF('Prediction Log'!$W270="Y", "W", IF('Prediction Log'!$W270="N","L",""))</f>
        <v>L</v>
      </c>
      <c r="AD251" s="114" t="str">
        <f>IF('Prediction Log'!$Y270="Y", "W", IF('Prediction Log'!$Y270="N","L",""))</f>
        <v>W</v>
      </c>
      <c r="AE251" s="115" t="str">
        <f>IF(ISBLANK('Performance vs Market'!$Q251), "",IF(AC251="W", W251, IF(AC251="L",-N251, "")))</f>
        <v/>
      </c>
      <c r="AF251" s="116" t="n">
        <f>IFERROR((IF(ISERR('Performance vs Market'!$V251), "",IF(AD251="W", X251, IF(AD251="L",-N251, "")))), "")</f>
        <v>0</v>
      </c>
      <c r="AG251" s="113" t="str">
        <f>IF('Prediction Log'!$X270="Y", "W", IF('Prediction Log'!$X270="N", "L", ""))</f>
        <v>L</v>
      </c>
      <c r="AH251" s="115" t="str">
        <f>IF(ISBLANK('Performance vs Market'!$S251), "",IF(AG251="W", Z251, IF(AG251="L",-O251, "")))</f>
        <v/>
      </c>
      <c r="AI251" s="117"/>
      <c r="AJ251" s="15" t="str">
        <f t="shared" si="6"/>
        <v/>
      </c>
      <c r="AK251" s="118" t="n">
        <f>IF(ISERROR('Performance vs Market'!$AE251+'Performance vs Market'!$AH251+'Performance vs Market'!$AJ251), "", 'Performance vs Market'!$AE251+'Performance vs Market'!$AH251+'Performance vs Market'!$AJ251)</f>
        <v>0</v>
      </c>
      <c r="AL251" s="119" t="n">
        <f>IF(ISERROR('Performance vs Market'!$AF251+'Performance vs Market'!$AH251+'Performance vs Market'!$AJ251), "", 'Performance vs Market'!$AF251+'Performance vs Market'!$AH251+'Performance vs Market'!$AJ251)</f>
        <v>0</v>
      </c>
    </row>
    <row r="252" ht="14.25" customHeight="1">
      <c r="A252" s="92" t="n">
        <f>Games!A252</f>
        <v>12</v>
      </c>
      <c r="B252" s="92" t="str">
        <f>IF('Prediction Log'!B271=0, "",'Prediction Log'!B271)</f>
        <v>Auburn</v>
      </c>
      <c r="C252" s="92" t="str">
        <f>IF('Prediction Log'!C271=0, "",'Prediction Log'!C271)</f>
        <v>New Mexico State</v>
      </c>
      <c r="D252" s="92" t="n">
        <f>IF('Prediction Log'!D271=0, "",'Prediction Log'!D271)</f>
        <v>-25.5</v>
      </c>
      <c r="E252" s="92" t="n">
        <f>IF('Prediction Log'!E271=0, "",'Prediction Log'!E271)</f>
        <v>-15.6</v>
      </c>
      <c r="F252" s="92" t="str">
        <f>IF('Prediction Log'!I271=0, "",'Prediction Log'!I271)</f>
        <v>Auburn</v>
      </c>
      <c r="G252" s="70" t="str">
        <f>IF(ISBLANK(Games!B252), "",'Prediction Log'!$J271)</f>
        <v>Auburn</v>
      </c>
      <c r="H252" s="93" t="n">
        <f>'Prediction Log'!$K271</f>
        <v>0.943251</v>
      </c>
      <c r="I252" s="92" t="str">
        <f>IF(ISBLANK(Games!M252), "",IF(AND(Games!M252="",Games!N252=""),"",IF(ISTEXT(Games!N252), "Side",Games!M252)))</f>
        <v/>
      </c>
      <c r="J252" s="92" t="str">
        <f>IF(ISBLANK(Games!B252), "",IF(Games!K252="Y", Games!B252, Games!E252))</f>
        <v>New Mexico State</v>
      </c>
      <c r="K252" s="92" t="str">
        <f>Games!I252</f>
        <v>Auburn</v>
      </c>
      <c r="L252" s="92" t="n">
        <f>IF(ISBLANK(Games!G252), "",Games!G252)</f>
        <v>-25.5</v>
      </c>
      <c r="M252" s="92"/>
      <c r="N252" s="110" t="str">
        <f>IF(ISBLANK('Performance vs Market'!$Q252), "", 1)</f>
        <v/>
      </c>
      <c r="O252" s="110" t="str">
        <f>IF(ISBLANK('Performance vs Market'!$S252), "", 1)</f>
        <v/>
      </c>
      <c r="P252" s="95"/>
      <c r="Q252" s="95"/>
      <c r="R252" s="95"/>
      <c r="S252" s="95"/>
      <c r="T252" s="95"/>
      <c r="U252" s="111" t="str">
        <f>IF(ISBLANK('Performance vs Market'!$Q252), "",N252+IF(Q252&lt;0, (N252/(Q252/-100)), N252*(Q252/100)))</f>
        <v/>
      </c>
      <c r="V252" s="112" t="str">
        <f>IFERROR(IF(ISBLANK('Performance vs Market'!$R252), "",N252+IF(R252&lt;0, (N252/(R252/-100)), N252*(R252/100))),"")</f>
        <v/>
      </c>
      <c r="W252" s="111" t="n">
        <f t="shared" si="1"/>
        <v>0</v>
      </c>
      <c r="X252" s="112" t="n">
        <f t="shared" si="2"/>
        <v>0</v>
      </c>
      <c r="Y252" s="111" t="str">
        <f>IF(ISBLANK('Performance vs Market'!$S252), "",O252+IF(S252&lt;0, (O252/(S252/-100)), O252*(S252/100)))</f>
        <v/>
      </c>
      <c r="Z252" s="111" t="n">
        <f t="shared" si="3"/>
        <v>0</v>
      </c>
      <c r="AA252" s="96" t="n">
        <f t="shared" si="4"/>
        <v>0</v>
      </c>
      <c r="AB252" s="96" t="n">
        <f t="shared" si="5"/>
        <v>0</v>
      </c>
      <c r="AC252" s="113" t="str">
        <f>IF('Prediction Log'!$W271="Y", "W", IF('Prediction Log'!$W271="N","L",""))</f>
        <v>L</v>
      </c>
      <c r="AD252" s="114" t="str">
        <f>IF('Prediction Log'!$Y271="Y", "W", IF('Prediction Log'!$Y271="N","L",""))</f>
        <v>L</v>
      </c>
      <c r="AE252" s="115" t="str">
        <f>IF(ISBLANK('Performance vs Market'!$Q252), "",IF(AC252="W", W252, IF(AC252="L",-N252, "")))</f>
        <v/>
      </c>
      <c r="AF252" s="116" t="n">
        <f>IFERROR((IF(ISERR('Performance vs Market'!$V252), "",IF(AD252="W", X252, IF(AD252="L",-N252, "")))), "")</f>
        <v>0</v>
      </c>
      <c r="AG252" s="113" t="str">
        <f>IF('Prediction Log'!$X271="Y", "W", IF('Prediction Log'!$X271="N", "L", ""))</f>
        <v>W</v>
      </c>
      <c r="AH252" s="115" t="str">
        <f>IF(ISBLANK('Performance vs Market'!$S252), "",IF(AG252="W", Z252, IF(AG252="L",-O252, "")))</f>
        <v/>
      </c>
      <c r="AI252" s="117"/>
      <c r="AJ252" s="15" t="str">
        <f t="shared" si="6"/>
        <v/>
      </c>
      <c r="AK252" s="118" t="n">
        <f>IF(ISERROR('Performance vs Market'!$AE252+'Performance vs Market'!$AH252+'Performance vs Market'!$AJ252), "", 'Performance vs Market'!$AE252+'Performance vs Market'!$AH252+'Performance vs Market'!$AJ252)</f>
        <v>0</v>
      </c>
      <c r="AL252" s="119" t="n">
        <f>IF(ISERROR('Performance vs Market'!$AF252+'Performance vs Market'!$AH252+'Performance vs Market'!$AJ252), "", 'Performance vs Market'!$AF252+'Performance vs Market'!$AH252+'Performance vs Market'!$AJ252)</f>
        <v>0</v>
      </c>
    </row>
    <row r="253" ht="14.25" customHeight="1">
      <c r="A253" s="92" t="n">
        <f>Games!A253</f>
        <v>12</v>
      </c>
      <c r="B253" s="92" t="str">
        <f>IF('Prediction Log'!B272=0, "",'Prediction Log'!B272)</f>
        <v>Texas Tech</v>
      </c>
      <c r="C253" s="92" t="str">
        <f>IF('Prediction Log'!C272=0, "",'Prediction Log'!C272)</f>
        <v>UCF</v>
      </c>
      <c r="D253" s="92" t="n">
        <f>IF('Prediction Log'!D272=0, "",'Prediction Log'!D272)</f>
        <v>-2.5</v>
      </c>
      <c r="E253" s="92" t="n">
        <f>IF('Prediction Log'!E272=0, "",'Prediction Log'!E272)</f>
        <v>-1</v>
      </c>
      <c r="F253" s="92" t="str">
        <f>IF('Prediction Log'!I272=0, "",'Prediction Log'!I272)</f>
        <v>Texas Tech</v>
      </c>
      <c r="G253" s="70" t="str">
        <f>IF(ISBLANK(Games!B253), "",'Prediction Log'!$J272)</f>
        <v>Texas Tech</v>
      </c>
      <c r="H253" s="93" t="n">
        <f>'Prediction Log'!$K272</f>
        <v>0.622703</v>
      </c>
      <c r="I253" s="92" t="str">
        <f>IF(ISBLANK(Games!M253), "",IF(AND(Games!M253="",Games!N253=""),"",IF(ISTEXT(Games!N253), "Side",Games!M253)))</f>
        <v/>
      </c>
      <c r="J253" s="92" t="str">
        <f>IF(ISBLANK(Games!B253), "",IF(Games!K253="Y", Games!B253, Games!E253))</f>
        <v>UCF</v>
      </c>
      <c r="K253" s="92" t="str">
        <f>Games!I253</f>
        <v>Texas Tech</v>
      </c>
      <c r="L253" s="92" t="n">
        <f>IF(ISBLANK(Games!G253), "",Games!G253)</f>
        <v>-2.5</v>
      </c>
      <c r="M253" s="92"/>
      <c r="N253" s="110" t="str">
        <f>IF(ISBLANK('Performance vs Market'!$Q253), "", 1)</f>
        <v/>
      </c>
      <c r="O253" s="110" t="str">
        <f>IF(ISBLANK('Performance vs Market'!$S253), "", 1)</f>
        <v/>
      </c>
      <c r="P253" s="95"/>
      <c r="Q253" s="95"/>
      <c r="R253" s="95"/>
      <c r="S253" s="95"/>
      <c r="T253" s="95"/>
      <c r="U253" s="111" t="str">
        <f>IF(ISBLANK('Performance vs Market'!$Q253), "",N253+IF(Q253&lt;0, (N253/(Q253/-100)), N253*(Q253/100)))</f>
        <v/>
      </c>
      <c r="V253" s="112" t="str">
        <f>IFERROR(IF(ISBLANK('Performance vs Market'!$R253), "",N253+IF(R253&lt;0, (N253/(R253/-100)), N253*(R253/100))),"")</f>
        <v/>
      </c>
      <c r="W253" s="111" t="n">
        <f t="shared" si="1"/>
        <v>0</v>
      </c>
      <c r="X253" s="112" t="n">
        <f t="shared" si="2"/>
        <v>0</v>
      </c>
      <c r="Y253" s="111" t="str">
        <f>IF(ISBLANK('Performance vs Market'!$S253), "",O253+IF(S253&lt;0, (O253/(S253/-100)), O253*(S253/100)))</f>
        <v/>
      </c>
      <c r="Z253" s="111" t="n">
        <f t="shared" si="3"/>
        <v>0</v>
      </c>
      <c r="AA253" s="96" t="n">
        <f t="shared" si="4"/>
        <v>0</v>
      </c>
      <c r="AB253" s="96" t="n">
        <f t="shared" si="5"/>
        <v>0</v>
      </c>
      <c r="AC253" s="113" t="str">
        <f>IF('Prediction Log'!$W272="Y", "W", IF('Prediction Log'!$W272="N","L",""))</f>
        <v>W</v>
      </c>
      <c r="AD253" s="114" t="str">
        <f>IF('Prediction Log'!$Y272="Y", "W", IF('Prediction Log'!$Y272="N","L",""))</f>
        <v>W</v>
      </c>
      <c r="AE253" s="115" t="str">
        <f>IF(ISBLANK('Performance vs Market'!$Q253), "",IF(AC253="W", W253, IF(AC253="L",-N253, "")))</f>
        <v/>
      </c>
      <c r="AF253" s="116" t="n">
        <f>IFERROR((IF(ISERR('Performance vs Market'!$V253), "",IF(AD253="W", X253, IF(AD253="L",-N253, "")))), "")</f>
        <v>0</v>
      </c>
      <c r="AG253" s="113" t="str">
        <f>IF('Prediction Log'!$X272="Y", "W", IF('Prediction Log'!$X272="N", "L", ""))</f>
        <v>W</v>
      </c>
      <c r="AH253" s="115" t="str">
        <f>IF(ISBLANK('Performance vs Market'!$S253), "",IF(AG253="W", Z253, IF(AG253="L",-O253, "")))</f>
        <v/>
      </c>
      <c r="AI253" s="117"/>
      <c r="AJ253" s="15" t="str">
        <f t="shared" si="6"/>
        <v/>
      </c>
      <c r="AK253" s="118" t="n">
        <f>IF(ISERROR('Performance vs Market'!$AE253+'Performance vs Market'!$AH253+'Performance vs Market'!$AJ253), "", 'Performance vs Market'!$AE253+'Performance vs Market'!$AH253+'Performance vs Market'!$AJ253)</f>
        <v>0</v>
      </c>
      <c r="AL253" s="119" t="n">
        <f>IF(ISERROR('Performance vs Market'!$AF253+'Performance vs Market'!$AH253+'Performance vs Market'!$AJ253), "", 'Performance vs Market'!$AF253+'Performance vs Market'!$AH253+'Performance vs Market'!$AJ253)</f>
        <v>0</v>
      </c>
    </row>
    <row r="254" ht="14.25" customHeight="1">
      <c r="A254" s="92" t="n">
        <f>Games!A254</f>
        <v>12</v>
      </c>
      <c r="B254" s="92" t="str">
        <f>IF('Prediction Log'!B273=0, "",'Prediction Log'!B273)</f>
        <v>South Alabama</v>
      </c>
      <c r="C254" s="92" t="str">
        <f>IF('Prediction Log'!C273=0, "",'Prediction Log'!C273)</f>
        <v>Marshall</v>
      </c>
      <c r="D254" s="92" t="n">
        <f>IF('Prediction Log'!D273=0, "",'Prediction Log'!D273)</f>
        <v>-10.5</v>
      </c>
      <c r="E254" s="92" t="n">
        <f>IF('Prediction Log'!E273=0, "",'Prediction Log'!E273)</f>
        <v>-4.9</v>
      </c>
      <c r="F254" s="92" t="str">
        <f>IF('Prediction Log'!I273=0, "",'Prediction Log'!I273)</f>
        <v>South Alabama</v>
      </c>
      <c r="G254" s="70" t="str">
        <f>IF(ISBLANK(Games!B254), "",'Prediction Log'!$J273)</f>
        <v>South Alabama</v>
      </c>
      <c r="H254" s="93" t="n">
        <f>'Prediction Log'!$K273</f>
        <v>0.606479</v>
      </c>
      <c r="I254" s="92" t="str">
        <f>IF(ISBLANK(Games!M254), "",IF(AND(Games!M254="",Games!N254=""),"",IF(ISTEXT(Games!N254), "Side",Games!M254)))</f>
        <v/>
      </c>
      <c r="J254" s="92" t="str">
        <f>IF(ISBLANK(Games!B254), "",IF(Games!K254="Y", Games!B254, Games!E254))</f>
        <v>Marshall</v>
      </c>
      <c r="K254" s="92" t="str">
        <f>Games!I254</f>
        <v>South Alabama</v>
      </c>
      <c r="L254" s="92" t="n">
        <f>IF(ISBLANK(Games!G254), "",Games!G254)</f>
        <v>-10.5</v>
      </c>
      <c r="M254" s="92"/>
      <c r="N254" s="110" t="str">
        <f>IF(ISBLANK('Performance vs Market'!$Q254), "", 1)</f>
        <v/>
      </c>
      <c r="O254" s="110" t="str">
        <f>IF(ISBLANK('Performance vs Market'!$S254), "", 1)</f>
        <v/>
      </c>
      <c r="P254" s="95"/>
      <c r="Q254" s="95"/>
      <c r="R254" s="95"/>
      <c r="S254" s="95"/>
      <c r="T254" s="95"/>
      <c r="U254" s="111" t="str">
        <f>IF(ISBLANK('Performance vs Market'!$Q254), "",N254+IF(Q254&lt;0, (N254/(Q254/-100)), N254*(Q254/100)))</f>
        <v/>
      </c>
      <c r="V254" s="112" t="str">
        <f>IFERROR(IF(ISBLANK('Performance vs Market'!$R254), "",N254+IF(R254&lt;0, (N254/(R254/-100)), N254*(R254/100))),"")</f>
        <v/>
      </c>
      <c r="W254" s="111" t="n">
        <f t="shared" si="1"/>
        <v>0</v>
      </c>
      <c r="X254" s="112" t="n">
        <f t="shared" si="2"/>
        <v>0</v>
      </c>
      <c r="Y254" s="111" t="str">
        <f>IF(ISBLANK('Performance vs Market'!$S254), "",O254+IF(S254&lt;0, (O254/(S254/-100)), O254*(S254/100)))</f>
        <v/>
      </c>
      <c r="Z254" s="111" t="n">
        <f t="shared" si="3"/>
        <v>0</v>
      </c>
      <c r="AA254" s="96" t="n">
        <f t="shared" si="4"/>
        <v>0</v>
      </c>
      <c r="AB254" s="96" t="n">
        <f t="shared" si="5"/>
        <v>0</v>
      </c>
      <c r="AC254" s="113" t="str">
        <f>IF('Prediction Log'!$W273="Y", "W", IF('Prediction Log'!$W273="N","L",""))</f>
        <v>W</v>
      </c>
      <c r="AD254" s="114" t="str">
        <f>IF('Prediction Log'!$Y273="Y", "W", IF('Prediction Log'!$Y273="N","L",""))</f>
        <v>W</v>
      </c>
      <c r="AE254" s="115" t="str">
        <f>IF(ISBLANK('Performance vs Market'!$Q254), "",IF(AC254="W", W254, IF(AC254="L",-N254, "")))</f>
        <v/>
      </c>
      <c r="AF254" s="116" t="n">
        <f>IFERROR((IF(ISERR('Performance vs Market'!$V254), "",IF(AD254="W", X254, IF(AD254="L",-N254, "")))), "")</f>
        <v>0</v>
      </c>
      <c r="AG254" s="113" t="str">
        <f>IF('Prediction Log'!$X273="Y", "W", IF('Prediction Log'!$X273="N", "L", ""))</f>
        <v>L</v>
      </c>
      <c r="AH254" s="115" t="str">
        <f>IF(ISBLANK('Performance vs Market'!$S254), "",IF(AG254="W", Z254, IF(AG254="L",-O254, "")))</f>
        <v/>
      </c>
      <c r="AI254" s="117"/>
      <c r="AJ254" s="15" t="str">
        <f t="shared" si="6"/>
        <v/>
      </c>
      <c r="AK254" s="118" t="n">
        <f>IF(ISERROR('Performance vs Market'!$AE254+'Performance vs Market'!$AH254+'Performance vs Market'!$AJ254), "", 'Performance vs Market'!$AE254+'Performance vs Market'!$AH254+'Performance vs Market'!$AJ254)</f>
        <v>0</v>
      </c>
      <c r="AL254" s="119" t="n">
        <f>IF(ISERROR('Performance vs Market'!$AF254+'Performance vs Market'!$AH254+'Performance vs Market'!$AJ254), "", 'Performance vs Market'!$AF254+'Performance vs Market'!$AH254+'Performance vs Market'!$AJ254)</f>
        <v>0</v>
      </c>
    </row>
    <row r="255" ht="14.25" customHeight="1">
      <c r="A255" s="92" t="n">
        <f>Games!A255</f>
        <v>12</v>
      </c>
      <c r="B255" s="92" t="str">
        <f>IF('Prediction Log'!B274=0, "",'Prediction Log'!B274)</f>
        <v>Georgia Southern</v>
      </c>
      <c r="C255" s="92" t="str">
        <f>IF('Prediction Log'!C274=0, "",'Prediction Log'!C274)</f>
        <v>Old Dominion</v>
      </c>
      <c r="D255" s="92" t="n">
        <f>IF('Prediction Log'!D274=0, "",'Prediction Log'!D274)</f>
        <v>-5.5</v>
      </c>
      <c r="E255" s="92" t="n">
        <f>IF('Prediction Log'!E274=0, "",'Prediction Log'!E274)</f>
        <v>-11.1</v>
      </c>
      <c r="F255" s="92" t="str">
        <f>IF('Prediction Log'!I274=0, "",'Prediction Log'!I274)</f>
        <v>Georgia Southern</v>
      </c>
      <c r="G255" s="70" t="str">
        <f>IF(ISBLANK(Games!B255), "",'Prediction Log'!$J274)</f>
        <v>Georgia Southern</v>
      </c>
      <c r="H255" s="93" t="n">
        <f>'Prediction Log'!$K274</f>
        <v>0.899897</v>
      </c>
      <c r="I255" s="92" t="str">
        <f>IF(ISBLANK(Games!M255), "",IF(AND(Games!M255="",Games!N255=""),"",IF(ISTEXT(Games!N255), "Side",Games!M255)))</f>
        <v/>
      </c>
      <c r="J255" s="92" t="str">
        <f>IF(ISBLANK(Games!B255), "",IF(Games!K255="Y", Games!B255, Games!E255))</f>
        <v>Georgia Southern</v>
      </c>
      <c r="K255" s="92" t="str">
        <f>Games!I255</f>
        <v>Georgia Southern</v>
      </c>
      <c r="L255" s="92" t="n">
        <f>IF(ISBLANK(Games!G255), "",Games!G255)</f>
        <v>-5.5</v>
      </c>
      <c r="M255" s="92"/>
      <c r="N255" s="110" t="str">
        <f>IF(ISBLANK('Performance vs Market'!$Q255), "", 1)</f>
        <v/>
      </c>
      <c r="O255" s="110" t="str">
        <f>IF(ISBLANK('Performance vs Market'!$S255), "", 1)</f>
        <v/>
      </c>
      <c r="P255" s="95"/>
      <c r="Q255" s="95"/>
      <c r="R255" s="95"/>
      <c r="S255" s="95"/>
      <c r="T255" s="95"/>
      <c r="U255" s="111" t="str">
        <f>IF(ISBLANK('Performance vs Market'!$Q255), "",N255+IF(Q255&lt;0, (N255/(Q255/-100)), N255*(Q255/100)))</f>
        <v/>
      </c>
      <c r="V255" s="112" t="str">
        <f>IFERROR(IF(ISBLANK('Performance vs Market'!$R255), "",N255+IF(R255&lt;0, (N255/(R255/-100)), N255*(R255/100))),"")</f>
        <v/>
      </c>
      <c r="W255" s="111" t="n">
        <f t="shared" si="1"/>
        <v>0</v>
      </c>
      <c r="X255" s="112" t="n">
        <f t="shared" si="2"/>
        <v>0</v>
      </c>
      <c r="Y255" s="111" t="str">
        <f>IF(ISBLANK('Performance vs Market'!$S255), "",O255+IF(S255&lt;0, (O255/(S255/-100)), O255*(S255/100)))</f>
        <v/>
      </c>
      <c r="Z255" s="111" t="n">
        <f t="shared" si="3"/>
        <v>0</v>
      </c>
      <c r="AA255" s="96" t="n">
        <f t="shared" si="4"/>
        <v>0</v>
      </c>
      <c r="AB255" s="96" t="n">
        <f t="shared" si="5"/>
        <v>0</v>
      </c>
      <c r="AC255" s="113" t="str">
        <f>IF('Prediction Log'!$W274="Y", "W", IF('Prediction Log'!$W274="N","L",""))</f>
        <v>L</v>
      </c>
      <c r="AD255" s="114" t="str">
        <f>IF('Prediction Log'!$Y274="Y", "W", IF('Prediction Log'!$Y274="N","L",""))</f>
        <v>L</v>
      </c>
      <c r="AE255" s="115" t="str">
        <f>IF(ISBLANK('Performance vs Market'!$Q255), "",IF(AC255="W", W255, IF(AC255="L",-N255, "")))</f>
        <v/>
      </c>
      <c r="AF255" s="116" t="n">
        <f>IFERROR((IF(ISERR('Performance vs Market'!$V255), "",IF(AD255="W", X255, IF(AD255="L",-N255, "")))), "")</f>
        <v>0</v>
      </c>
      <c r="AG255" s="113" t="str">
        <f>IF('Prediction Log'!$X274="Y", "W", IF('Prediction Log'!$X274="N", "L", ""))</f>
        <v>L</v>
      </c>
      <c r="AH255" s="115" t="str">
        <f>IF(ISBLANK('Performance vs Market'!$S255), "",IF(AG255="W", Z255, IF(AG255="L",-O255, "")))</f>
        <v/>
      </c>
      <c r="AI255" s="117"/>
      <c r="AJ255" s="15" t="str">
        <f t="shared" si="6"/>
        <v/>
      </c>
      <c r="AK255" s="118" t="n">
        <f>IF(ISERROR('Performance vs Market'!$AE255+'Performance vs Market'!$AH255+'Performance vs Market'!$AJ255), "", 'Performance vs Market'!$AE255+'Performance vs Market'!$AH255+'Performance vs Market'!$AJ255)</f>
        <v>0</v>
      </c>
      <c r="AL255" s="119" t="n">
        <f>IF(ISERROR('Performance vs Market'!$AF255+'Performance vs Market'!$AH255+'Performance vs Market'!$AJ255), "", 'Performance vs Market'!$AF255+'Performance vs Market'!$AH255+'Performance vs Market'!$AJ255)</f>
        <v>0</v>
      </c>
    </row>
    <row r="256" ht="14.25" customHeight="1">
      <c r="A256" s="92" t="n">
        <f>Games!A256</f>
        <v>12</v>
      </c>
      <c r="B256" s="92" t="str">
        <f>IF('Prediction Log'!B275=0, "",'Prediction Log'!B275)</f>
        <v>Stanford</v>
      </c>
      <c r="C256" s="92" t="str">
        <f>IF('Prediction Log'!C275=0, "",'Prediction Log'!C275)</f>
        <v>California</v>
      </c>
      <c r="D256" s="92" t="n">
        <f>IF('Prediction Log'!D275=0, "",'Prediction Log'!D275)</f>
        <v>6.5</v>
      </c>
      <c r="E256" s="92" t="n">
        <f>IF('Prediction Log'!E275=0, "",'Prediction Log'!E275)</f>
        <v>11.6</v>
      </c>
      <c r="F256" s="92" t="str">
        <f>IF('Prediction Log'!I275=0, "",'Prediction Log'!I275)</f>
        <v>California</v>
      </c>
      <c r="G256" s="70" t="str">
        <f>IF(ISBLANK(Games!B256), "",'Prediction Log'!$J275)</f>
        <v>California</v>
      </c>
      <c r="H256" s="93" t="n">
        <f>'Prediction Log'!$K275</f>
        <v>0.842319</v>
      </c>
      <c r="I256" s="92" t="str">
        <f>IF(ISBLANK(Games!M256), "",IF(AND(Games!M256="",Games!N256=""),"",IF(ISTEXT(Games!N256), "Side",Games!M256)))</f>
        <v/>
      </c>
      <c r="J256" s="92" t="str">
        <f>IF(ISBLANK(Games!B256), "",IF(Games!K256="Y", Games!B256, Games!E256))</f>
        <v>California</v>
      </c>
      <c r="K256" s="92" t="str">
        <f>Games!I256</f>
        <v>California</v>
      </c>
      <c r="L256" s="92" t="n">
        <f>IF(ISBLANK(Games!G256), "",Games!G256)</f>
        <v>6.5</v>
      </c>
      <c r="M256" s="92"/>
      <c r="N256" s="110" t="str">
        <f>IF(ISBLANK('Performance vs Market'!$Q256), "", 1)</f>
        <v/>
      </c>
      <c r="O256" s="110" t="str">
        <f>IF(ISBLANK('Performance vs Market'!$S256), "", 1)</f>
        <v/>
      </c>
      <c r="P256" s="95"/>
      <c r="Q256" s="95"/>
      <c r="R256" s="95"/>
      <c r="S256" s="95"/>
      <c r="T256" s="95"/>
      <c r="U256" s="111" t="str">
        <f>IF(ISBLANK('Performance vs Market'!$Q256), "",N256+IF(Q256&lt;0, (N256/(Q256/-100)), N256*(Q256/100)))</f>
        <v/>
      </c>
      <c r="V256" s="112" t="str">
        <f>IFERROR(IF(ISBLANK('Performance vs Market'!$R256), "",N256+IF(R256&lt;0, (N256/(R256/-100)), N256*(R256/100))),"")</f>
        <v/>
      </c>
      <c r="W256" s="111" t="n">
        <f t="shared" si="1"/>
        <v>0</v>
      </c>
      <c r="X256" s="112" t="n">
        <f t="shared" si="2"/>
        <v>0</v>
      </c>
      <c r="Y256" s="111" t="str">
        <f>IF(ISBLANK('Performance vs Market'!$S256), "",O256+IF(S256&lt;0, (O256/(S256/-100)), O256*(S256/100)))</f>
        <v/>
      </c>
      <c r="Z256" s="111" t="n">
        <f t="shared" si="3"/>
        <v>0</v>
      </c>
      <c r="AA256" s="96" t="n">
        <f t="shared" si="4"/>
        <v>0</v>
      </c>
      <c r="AB256" s="96" t="n">
        <f t="shared" si="5"/>
        <v>0</v>
      </c>
      <c r="AC256" s="113" t="str">
        <f>IF('Prediction Log'!$W275="Y", "W", IF('Prediction Log'!$W275="N","L",""))</f>
        <v>W</v>
      </c>
      <c r="AD256" s="114" t="str">
        <f>IF('Prediction Log'!$Y275="Y", "W", IF('Prediction Log'!$Y275="N","L",""))</f>
        <v>W</v>
      </c>
      <c r="AE256" s="115" t="str">
        <f>IF(ISBLANK('Performance vs Market'!$Q256), "",IF(AC256="W", W256, IF(AC256="L",-N256, "")))</f>
        <v/>
      </c>
      <c r="AF256" s="116" t="n">
        <f>IFERROR((IF(ISERR('Performance vs Market'!$V256), "",IF(AD256="W", X256, IF(AD256="L",-N256, "")))), "")</f>
        <v>0</v>
      </c>
      <c r="AG256" s="113" t="str">
        <f>IF('Prediction Log'!$X275="Y", "W", IF('Prediction Log'!$X275="N", "L", ""))</f>
        <v>W</v>
      </c>
      <c r="AH256" s="115" t="str">
        <f>IF(ISBLANK('Performance vs Market'!$S256), "",IF(AG256="W", Z256, IF(AG256="L",-O256, "")))</f>
        <v/>
      </c>
      <c r="AI256" s="117"/>
      <c r="AJ256" s="15" t="str">
        <f t="shared" si="6"/>
        <v/>
      </c>
      <c r="AK256" s="118" t="n">
        <f>IF(ISERROR('Performance vs Market'!$AE256+'Performance vs Market'!$AH256+'Performance vs Market'!$AJ256), "", 'Performance vs Market'!$AE256+'Performance vs Market'!$AH256+'Performance vs Market'!$AJ256)</f>
        <v>0</v>
      </c>
      <c r="AL256" s="119" t="n">
        <f>IF(ISERROR('Performance vs Market'!$AF256+'Performance vs Market'!$AH256+'Performance vs Market'!$AJ256), "", 'Performance vs Market'!$AF256+'Performance vs Market'!$AH256+'Performance vs Market'!$AJ256)</f>
        <v>0</v>
      </c>
    </row>
    <row r="257" ht="14.25" customHeight="1">
      <c r="A257" s="92" t="n">
        <f>Games!A257</f>
        <v>12</v>
      </c>
      <c r="B257" s="92" t="str">
        <f>IF('Prediction Log'!B276=0, "",'Prediction Log'!B276)</f>
        <v>Kansas</v>
      </c>
      <c r="C257" s="92" t="str">
        <f>IF('Prediction Log'!C276=0, "",'Prediction Log'!C276)</f>
        <v>Kansas State</v>
      </c>
      <c r="D257" s="92" t="n">
        <f>IF('Prediction Log'!D276=0, "",'Prediction Log'!D276)</f>
        <v>9.5</v>
      </c>
      <c r="E257" s="92" t="n">
        <f>IF('Prediction Log'!E276=0, "",'Prediction Log'!E276)</f>
        <v>22.3</v>
      </c>
      <c r="F257" s="92" t="str">
        <f>IF('Prediction Log'!I276=0, "",'Prediction Log'!I276)</f>
        <v>Kansas State</v>
      </c>
      <c r="G257" s="70" t="str">
        <f>IF(ISBLANK(Games!B257), "",'Prediction Log'!$J276)</f>
        <v>Kansas State</v>
      </c>
      <c r="H257" s="93" t="n">
        <f>'Prediction Log'!$K276</f>
        <v>0.977557</v>
      </c>
      <c r="I257" s="92" t="str">
        <f>IF(ISBLANK(Games!M257), "",IF(AND(Games!M257="",Games!N257=""),"",IF(ISTEXT(Games!N257), "Side",Games!M257)))</f>
        <v>Spread</v>
      </c>
      <c r="J257" s="92" t="str">
        <f>IF(ISBLANK(Games!B257), "",IF(Games!K257="Y", Games!B257, Games!E257))</f>
        <v>Kansas State</v>
      </c>
      <c r="K257" s="92" t="str">
        <f>Games!I257</f>
        <v>Kansas State</v>
      </c>
      <c r="L257" s="92" t="n">
        <f>IF(ISBLANK(Games!G257), "",Games!G257)</f>
        <v>9.5</v>
      </c>
      <c r="M257" s="92"/>
      <c r="N257" s="110" t="str">
        <f>IF(ISBLANK('Performance vs Market'!$Q257), "", 1)</f>
        <v/>
      </c>
      <c r="O257" s="110" t="str">
        <f>IF(ISBLANK('Performance vs Market'!$S257), "", 1)</f>
        <v/>
      </c>
      <c r="P257" s="95"/>
      <c r="Q257" s="95"/>
      <c r="R257" s="95"/>
      <c r="S257" s="95"/>
      <c r="T257" s="95"/>
      <c r="U257" s="111" t="str">
        <f>IF(ISBLANK('Performance vs Market'!$Q257), "",N257+IF(Q257&lt;0, (N257/(Q257/-100)), N257*(Q257/100)))</f>
        <v/>
      </c>
      <c r="V257" s="112" t="str">
        <f>IFERROR(IF(ISBLANK('Performance vs Market'!$R257), "",N257+IF(R257&lt;0, (N257/(R257/-100)), N257*(R257/100))),"")</f>
        <v/>
      </c>
      <c r="W257" s="111" t="n">
        <f t="shared" si="1"/>
        <v>0</v>
      </c>
      <c r="X257" s="112" t="n">
        <f t="shared" si="2"/>
        <v>0</v>
      </c>
      <c r="Y257" s="111" t="str">
        <f>IF(ISBLANK('Performance vs Market'!$S257), "",O257+IF(S257&lt;0, (O257/(S257/-100)), O257*(S257/100)))</f>
        <v/>
      </c>
      <c r="Z257" s="111" t="n">
        <f t="shared" si="3"/>
        <v>0</v>
      </c>
      <c r="AA257" s="96" t="n">
        <f t="shared" si="4"/>
        <v>0</v>
      </c>
      <c r="AB257" s="96" t="n">
        <f t="shared" si="5"/>
        <v>0</v>
      </c>
      <c r="AC257" s="113" t="str">
        <f>IF('Prediction Log'!$W276="Y", "W", IF('Prediction Log'!$W276="N","L",""))</f>
        <v>W</v>
      </c>
      <c r="AD257" s="114" t="str">
        <f>IF('Prediction Log'!$Y276="Y", "W", IF('Prediction Log'!$Y276="N","L",""))</f>
        <v>W</v>
      </c>
      <c r="AE257" s="115" t="str">
        <f>IF(ISBLANK('Performance vs Market'!$Q257), "",IF(AC257="W", W257, IF(AC257="L",-N257, "")))</f>
        <v/>
      </c>
      <c r="AF257" s="116" t="n">
        <f>IFERROR((IF(ISERR('Performance vs Market'!$V257), "",IF(AD257="W", X257, IF(AD257="L",-N257, "")))), "")</f>
        <v>0</v>
      </c>
      <c r="AG257" s="113" t="str">
        <f>IF('Prediction Log'!$X276="Y", "W", IF('Prediction Log'!$X276="N", "L", ""))</f>
        <v>L</v>
      </c>
      <c r="AH257" s="115" t="str">
        <f>IF(ISBLANK('Performance vs Market'!$S257), "",IF(AG257="W", Z257, IF(AG257="L",-O257, "")))</f>
        <v/>
      </c>
      <c r="AI257" s="117"/>
      <c r="AJ257" s="15" t="str">
        <f t="shared" si="6"/>
        <v/>
      </c>
      <c r="AK257" s="118" t="n">
        <f>IF(ISERROR('Performance vs Market'!$AE257+'Performance vs Market'!$AH257+'Performance vs Market'!$AJ257), "", 'Performance vs Market'!$AE257+'Performance vs Market'!$AH257+'Performance vs Market'!$AJ257)</f>
        <v>0</v>
      </c>
      <c r="AL257" s="119" t="n">
        <f>IF(ISERROR('Performance vs Market'!$AF257+'Performance vs Market'!$AH257+'Performance vs Market'!$AJ257), "", 'Performance vs Market'!$AF257+'Performance vs Market'!$AH257+'Performance vs Market'!$AJ257)</f>
        <v>0</v>
      </c>
    </row>
    <row r="258" ht="14.25" customHeight="1">
      <c r="A258" s="92" t="n">
        <f>Games!A258</f>
        <v>12</v>
      </c>
      <c r="B258" s="92" t="str">
        <f>IF('Prediction Log'!B277=0, "",'Prediction Log'!B277)</f>
        <v>Utah State</v>
      </c>
      <c r="C258" s="92" t="str">
        <f>IF('Prediction Log'!C277=0, "",'Prediction Log'!C277)</f>
        <v>Boise State</v>
      </c>
      <c r="D258" s="92" t="n">
        <f>IF('Prediction Log'!D277=0, "",'Prediction Log'!D277)</f>
        <v>3.5</v>
      </c>
      <c r="E258" s="92" t="n">
        <f>IF('Prediction Log'!E277=0, "",'Prediction Log'!E277)</f>
        <v>9</v>
      </c>
      <c r="F258" s="92" t="str">
        <f>IF('Prediction Log'!I277=0, "",'Prediction Log'!I277)</f>
        <v>Boise State</v>
      </c>
      <c r="G258" s="70" t="str">
        <f>IF(ISBLANK(Games!B258), "",'Prediction Log'!$J277)</f>
        <v>Boise State</v>
      </c>
      <c r="H258" s="93" t="n">
        <f>'Prediction Log'!$K277</f>
        <v>0.723657</v>
      </c>
      <c r="I258" s="92" t="str">
        <f>IF(ISBLANK(Games!M258), "",IF(AND(Games!M258="",Games!N258=""),"",IF(ISTEXT(Games!N258), "Side",Games!M258)))</f>
        <v/>
      </c>
      <c r="J258" s="92" t="str">
        <f>IF(ISBLANK(Games!B258), "",IF(Games!K258="Y", Games!B258, Games!E258))</f>
        <v>Boise State</v>
      </c>
      <c r="K258" s="92" t="str">
        <f>Games!I258</f>
        <v>Boise State</v>
      </c>
      <c r="L258" s="92" t="n">
        <f>IF(ISBLANK(Games!G258), "",Games!G258)</f>
        <v>3.5</v>
      </c>
      <c r="M258" s="92"/>
      <c r="N258" s="110" t="str">
        <f>IF(ISBLANK('Performance vs Market'!$Q258), "", 1)</f>
        <v/>
      </c>
      <c r="O258" s="110" t="str">
        <f>IF(ISBLANK('Performance vs Market'!$S258), "", 1)</f>
        <v/>
      </c>
      <c r="P258" s="95"/>
      <c r="Q258" s="95"/>
      <c r="R258" s="95"/>
      <c r="S258" s="95"/>
      <c r="T258" s="95"/>
      <c r="U258" s="111" t="str">
        <f>IF(ISBLANK('Performance vs Market'!$Q258), "",N258+IF(Q258&lt;0, (N258/(Q258/-100)), N258*(Q258/100)))</f>
        <v/>
      </c>
      <c r="V258" s="112" t="str">
        <f>IFERROR(IF(ISBLANK('Performance vs Market'!$R258), "",N258+IF(R258&lt;0, (N258/(R258/-100)), N258*(R258/100))),"")</f>
        <v/>
      </c>
      <c r="W258" s="111" t="n">
        <f t="shared" si="1"/>
        <v>0</v>
      </c>
      <c r="X258" s="112" t="n">
        <f t="shared" si="2"/>
        <v>0</v>
      </c>
      <c r="Y258" s="111" t="str">
        <f>IF(ISBLANK('Performance vs Market'!$S258), "",O258+IF(S258&lt;0, (O258/(S258/-100)), O258*(S258/100)))</f>
        <v/>
      </c>
      <c r="Z258" s="111" t="n">
        <f t="shared" si="3"/>
        <v>0</v>
      </c>
      <c r="AA258" s="96" t="n">
        <f t="shared" si="4"/>
        <v>0</v>
      </c>
      <c r="AB258" s="96" t="n">
        <f t="shared" si="5"/>
        <v>0</v>
      </c>
      <c r="AC258" s="113" t="str">
        <f>IF('Prediction Log'!$W277="Y", "W", IF('Prediction Log'!$W277="N","L",""))</f>
        <v>W</v>
      </c>
      <c r="AD258" s="114" t="str">
        <f>IF('Prediction Log'!$Y277="Y", "W", IF('Prediction Log'!$Y277="N","L",""))</f>
        <v>W</v>
      </c>
      <c r="AE258" s="115" t="str">
        <f>IF(ISBLANK('Performance vs Market'!$Q258), "",IF(AC258="W", W258, IF(AC258="L",-N258, "")))</f>
        <v/>
      </c>
      <c r="AF258" s="116" t="n">
        <f>IFERROR((IF(ISERR('Performance vs Market'!$V258), "",IF(AD258="W", X258, IF(AD258="L",-N258, "")))), "")</f>
        <v>0</v>
      </c>
      <c r="AG258" s="113" t="str">
        <f>IF('Prediction Log'!$X277="Y", "W", IF('Prediction Log'!$X277="N", "L", ""))</f>
        <v>W</v>
      </c>
      <c r="AH258" s="115" t="str">
        <f>IF(ISBLANK('Performance vs Market'!$S258), "",IF(AG258="W", Z258, IF(AG258="L",-O258, "")))</f>
        <v/>
      </c>
      <c r="AI258" s="117"/>
      <c r="AJ258" s="15" t="str">
        <f t="shared" si="6"/>
        <v/>
      </c>
      <c r="AK258" s="118" t="n">
        <f>IF(ISERROR('Performance vs Market'!$AE258+'Performance vs Market'!$AH258+'Performance vs Market'!$AJ258), "", 'Performance vs Market'!$AE258+'Performance vs Market'!$AH258+'Performance vs Market'!$AJ258)</f>
        <v>0</v>
      </c>
      <c r="AL258" s="119" t="n">
        <f>IF(ISERROR('Performance vs Market'!$AF258+'Performance vs Market'!$AH258+'Performance vs Market'!$AJ258), "", 'Performance vs Market'!$AF258+'Performance vs Market'!$AH258+'Performance vs Market'!$AJ258)</f>
        <v>0</v>
      </c>
    </row>
    <row r="259" ht="14.25" customHeight="1">
      <c r="A259" s="92" t="n">
        <f>Games!A259</f>
        <v>12</v>
      </c>
      <c r="B259" s="92" t="str">
        <f>IF('Prediction Log'!B278=0, "",'Prediction Log'!B278)</f>
        <v>Oregon State</v>
      </c>
      <c r="C259" s="92" t="str">
        <f>IF('Prediction Log'!C278=0, "",'Prediction Log'!C278)</f>
        <v>Washington</v>
      </c>
      <c r="D259" s="92" t="n">
        <f>IF('Prediction Log'!D278=0, "",'Prediction Log'!D278)</f>
        <v>-1.5</v>
      </c>
      <c r="E259" s="92" t="n">
        <f>IF('Prediction Log'!E278=0, "",'Prediction Log'!E278)</f>
        <v>5.4</v>
      </c>
      <c r="F259" s="92" t="str">
        <f>IF('Prediction Log'!I278=0, "",'Prediction Log'!I278)</f>
        <v>Washington</v>
      </c>
      <c r="G259" s="70" t="str">
        <f>IF(ISBLANK(Games!B259), "",'Prediction Log'!$J278)</f>
        <v>Washington</v>
      </c>
      <c r="H259" s="93" t="n">
        <f>'Prediction Log'!$K278</f>
        <v>0.811419</v>
      </c>
      <c r="I259" s="92" t="str">
        <f>IF(ISBLANK(Games!M259), "",IF(AND(Games!M259="",Games!N259=""),"",IF(ISTEXT(Games!N259), "Side",Games!M259)))</f>
        <v>Side</v>
      </c>
      <c r="J259" s="92" t="str">
        <f>IF(ISBLANK(Games!B259), "",IF(Games!K259="Y", Games!B259, Games!E259))</f>
        <v>Washington</v>
      </c>
      <c r="K259" s="92" t="str">
        <f>Games!I259</f>
        <v>Washington</v>
      </c>
      <c r="L259" s="92" t="n">
        <f>IF(ISBLANK(Games!G259), "",Games!G259)</f>
        <v>-1.5</v>
      </c>
      <c r="M259" s="92"/>
      <c r="N259" s="110" t="str">
        <f>IF(ISBLANK('Performance vs Market'!$Q259), "", 1)</f>
        <v/>
      </c>
      <c r="O259" s="110" t="str">
        <f>IF(ISBLANK('Performance vs Market'!$S259), "", 1)</f>
        <v/>
      </c>
      <c r="P259" s="95"/>
      <c r="Q259" s="95"/>
      <c r="R259" s="95"/>
      <c r="S259" s="95"/>
      <c r="T259" s="95"/>
      <c r="U259" s="111" t="str">
        <f>IF(ISBLANK('Performance vs Market'!$Q259), "",N259+IF(Q259&lt;0, (N259/(Q259/-100)), N259*(Q259/100)))</f>
        <v/>
      </c>
      <c r="V259" s="112" t="str">
        <f>IFERROR(IF(ISBLANK('Performance vs Market'!$R259), "",N259+IF(R259&lt;0, (N259/(R259/-100)), N259*(R259/100))),"")</f>
        <v/>
      </c>
      <c r="W259" s="111" t="n">
        <f t="shared" si="1"/>
        <v>0</v>
      </c>
      <c r="X259" s="112" t="n">
        <f t="shared" si="2"/>
        <v>0</v>
      </c>
      <c r="Y259" s="111" t="str">
        <f>IF(ISBLANK('Performance vs Market'!$S259), "",O259+IF(S259&lt;0, (O259/(S259/-100)), O259*(S259/100)))</f>
        <v/>
      </c>
      <c r="Z259" s="111" t="n">
        <f t="shared" si="3"/>
        <v>0</v>
      </c>
      <c r="AA259" s="96" t="n">
        <f t="shared" si="4"/>
        <v>0</v>
      </c>
      <c r="AB259" s="96" t="n">
        <f t="shared" si="5"/>
        <v>0</v>
      </c>
      <c r="AC259" s="113" t="str">
        <f>IF('Prediction Log'!$W278="Y", "W", IF('Prediction Log'!$W278="N","L",""))</f>
        <v>W</v>
      </c>
      <c r="AD259" s="114" t="str">
        <f>IF('Prediction Log'!$Y278="Y", "W", IF('Prediction Log'!$Y278="N","L",""))</f>
        <v>W</v>
      </c>
      <c r="AE259" s="115" t="str">
        <f>IF(ISBLANK('Performance vs Market'!$Q259), "",IF(AC259="W", W259, IF(AC259="L",-N259, "")))</f>
        <v/>
      </c>
      <c r="AF259" s="116" t="n">
        <f>IFERROR((IF(ISERR('Performance vs Market'!$V259), "",IF(AD259="W", X259, IF(AD259="L",-N259, "")))), "")</f>
        <v>0</v>
      </c>
      <c r="AG259" s="113" t="str">
        <f>IF('Prediction Log'!$X278="Y", "W", IF('Prediction Log'!$X278="N", "L", ""))</f>
        <v>W</v>
      </c>
      <c r="AH259" s="115" t="str">
        <f>IF(ISBLANK('Performance vs Market'!$S259), "",IF(AG259="W", Z259, IF(AG259="L",-O259, "")))</f>
        <v/>
      </c>
      <c r="AI259" s="117"/>
      <c r="AJ259" s="15" t="str">
        <f t="shared" si="6"/>
        <v/>
      </c>
      <c r="AK259" s="118" t="n">
        <f>IF(ISERROR('Performance vs Market'!$AE259+'Performance vs Market'!$AH259+'Performance vs Market'!$AJ259), "", 'Performance vs Market'!$AE259+'Performance vs Market'!$AH259+'Performance vs Market'!$AJ259)</f>
        <v>0</v>
      </c>
      <c r="AL259" s="119" t="n">
        <f>IF(ISERROR('Performance vs Market'!$AF259+'Performance vs Market'!$AH259+'Performance vs Market'!$AJ259), "", 'Performance vs Market'!$AF259+'Performance vs Market'!$AH259+'Performance vs Market'!$AJ259)</f>
        <v>0</v>
      </c>
    </row>
    <row r="260" ht="14.25" customHeight="1">
      <c r="A260" s="92" t="n">
        <f>Games!A260</f>
        <v>12</v>
      </c>
      <c r="B260" s="92" t="str">
        <f>IF('Prediction Log'!B279=0, "",'Prediction Log'!B279)</f>
        <v>Missouri</v>
      </c>
      <c r="C260" s="92" t="str">
        <f>IF('Prediction Log'!C279=0, "",'Prediction Log'!C279)</f>
        <v>Florida</v>
      </c>
      <c r="D260" s="92" t="n">
        <f>IF('Prediction Log'!D279=0, "",'Prediction Log'!D279)</f>
        <v>-10.5</v>
      </c>
      <c r="E260" s="92" t="n">
        <f>IF('Prediction Log'!E279=0, "",'Prediction Log'!E279)</f>
        <v>-8.8</v>
      </c>
      <c r="F260" s="92" t="str">
        <f>IF('Prediction Log'!I279=0, "",'Prediction Log'!I279)</f>
        <v>Missouri</v>
      </c>
      <c r="G260" s="70" t="str">
        <f>IF(ISBLANK(Games!B260), "",'Prediction Log'!$J279)</f>
        <v>Missouri</v>
      </c>
      <c r="H260" s="93" t="n">
        <f>'Prediction Log'!$K279</f>
        <v>0.846766</v>
      </c>
      <c r="I260" s="92" t="str">
        <f>IF(ISBLANK(Games!M260), "",IF(AND(Games!M260="",Games!N260=""),"",IF(ISTEXT(Games!N260), "Side",Games!M260)))</f>
        <v/>
      </c>
      <c r="J260" s="92" t="str">
        <f>IF(ISBLANK(Games!B260), "",IF(Games!K260="Y", Games!B260, Games!E260))</f>
        <v>Florida</v>
      </c>
      <c r="K260" s="92" t="str">
        <f>Games!I260</f>
        <v>Missouri</v>
      </c>
      <c r="L260" s="92" t="n">
        <f>IF(ISBLANK(Games!G260), "",Games!G260)</f>
        <v>-10.5</v>
      </c>
      <c r="M260" s="92"/>
      <c r="N260" s="110" t="str">
        <f>IF(ISBLANK('Performance vs Market'!$Q260), "", 1)</f>
        <v/>
      </c>
      <c r="O260" s="110" t="str">
        <f>IF(ISBLANK('Performance vs Market'!$S260), "", 1)</f>
        <v/>
      </c>
      <c r="P260" s="95"/>
      <c r="Q260" s="95"/>
      <c r="R260" s="95"/>
      <c r="S260" s="95"/>
      <c r="T260" s="95"/>
      <c r="U260" s="111" t="str">
        <f>IF(ISBLANK('Performance vs Market'!$Q260), "",N260+IF(Q260&lt;0, (N260/(Q260/-100)), N260*(Q260/100)))</f>
        <v/>
      </c>
      <c r="V260" s="112" t="str">
        <f>IFERROR(IF(ISBLANK('Performance vs Market'!$R260), "",N260+IF(R260&lt;0, (N260/(R260/-100)), N260*(R260/100))),"")</f>
        <v/>
      </c>
      <c r="W260" s="111" t="n">
        <f t="shared" si="1"/>
        <v>0</v>
      </c>
      <c r="X260" s="112" t="n">
        <f t="shared" si="2"/>
        <v>0</v>
      </c>
      <c r="Y260" s="111" t="str">
        <f>IF(ISBLANK('Performance vs Market'!$S260), "",O260+IF(S260&lt;0, (O260/(S260/-100)), O260*(S260/100)))</f>
        <v/>
      </c>
      <c r="Z260" s="111" t="n">
        <f t="shared" si="3"/>
        <v>0</v>
      </c>
      <c r="AA260" s="96" t="n">
        <f t="shared" si="4"/>
        <v>0</v>
      </c>
      <c r="AB260" s="96" t="n">
        <f t="shared" si="5"/>
        <v>0</v>
      </c>
      <c r="AC260" s="113" t="str">
        <f>IF('Prediction Log'!$W279="Y", "W", IF('Prediction Log'!$W279="N","L",""))</f>
        <v>W</v>
      </c>
      <c r="AD260" s="114" t="str">
        <f>IF('Prediction Log'!$Y279="Y", "W", IF('Prediction Log'!$Y279="N","L",""))</f>
        <v>W</v>
      </c>
      <c r="AE260" s="115" t="str">
        <f>IF(ISBLANK('Performance vs Market'!$Q260), "",IF(AC260="W", W260, IF(AC260="L",-N260, "")))</f>
        <v/>
      </c>
      <c r="AF260" s="116" t="n">
        <f>IFERROR((IF(ISERR('Performance vs Market'!$V260), "",IF(AD260="W", X260, IF(AD260="L",-N260, "")))), "")</f>
        <v>0</v>
      </c>
      <c r="AG260" s="113" t="str">
        <f>IF('Prediction Log'!$X279="Y", "W", IF('Prediction Log'!$X279="N", "L", ""))</f>
        <v>W</v>
      </c>
      <c r="AH260" s="115" t="str">
        <f>IF(ISBLANK('Performance vs Market'!$S260), "",IF(AG260="W", Z260, IF(AG260="L",-O260, "")))</f>
        <v/>
      </c>
      <c r="AI260" s="117"/>
      <c r="AJ260" s="15" t="str">
        <f t="shared" si="6"/>
        <v/>
      </c>
      <c r="AK260" s="118" t="n">
        <f>IF(ISERROR('Performance vs Market'!$AE260+'Performance vs Market'!$AH260+'Performance vs Market'!$AJ260), "", 'Performance vs Market'!$AE260+'Performance vs Market'!$AH260+'Performance vs Market'!$AJ260)</f>
        <v>0</v>
      </c>
      <c r="AL260" s="119" t="n">
        <f>IF(ISERROR('Performance vs Market'!$AF260+'Performance vs Market'!$AH260+'Performance vs Market'!$AJ260), "", 'Performance vs Market'!$AF260+'Performance vs Market'!$AH260+'Performance vs Market'!$AJ260)</f>
        <v>0</v>
      </c>
    </row>
    <row r="261" ht="14.25" customHeight="1">
      <c r="A261" s="92" t="n">
        <f>Games!A261</f>
        <v>12</v>
      </c>
      <c r="B261" s="92" t="str">
        <f>IF('Prediction Log'!B280=0, "",'Prediction Log'!B280)</f>
        <v>Wisconsin</v>
      </c>
      <c r="C261" s="92" t="str">
        <f>IF('Prediction Log'!C280=0, "",'Prediction Log'!C280)</f>
        <v>Nebraska</v>
      </c>
      <c r="D261" s="92" t="n">
        <f>IF('Prediction Log'!D280=0, "",'Prediction Log'!D280)</f>
        <v>-5.5</v>
      </c>
      <c r="E261" s="92" t="n">
        <f>IF('Prediction Log'!E280=0, "",'Prediction Log'!E280)</f>
        <v>-13.2</v>
      </c>
      <c r="F261" s="92" t="str">
        <f>IF('Prediction Log'!I280=0, "",'Prediction Log'!I280)</f>
        <v>Wisconsin</v>
      </c>
      <c r="G261" s="70" t="str">
        <f>IF(ISBLANK(Games!B261), "",'Prediction Log'!$J280)</f>
        <v>Wisconsin</v>
      </c>
      <c r="H261" s="93" t="n">
        <f>'Prediction Log'!$K280</f>
        <v>0.918739</v>
      </c>
      <c r="I261" s="92" t="str">
        <f>IF(ISBLANK(Games!M261), "",IF(AND(Games!M261="",Games!N261=""),"",IF(ISTEXT(Games!N261), "Side",Games!M261)))</f>
        <v/>
      </c>
      <c r="J261" s="92" t="str">
        <f>IF(ISBLANK(Games!B261), "",IF(Games!K261="Y", Games!B261, Games!E261))</f>
        <v>Wisconsin</v>
      </c>
      <c r="K261" s="92" t="str">
        <f>Games!I261</f>
        <v>Wisconsin</v>
      </c>
      <c r="L261" s="92" t="n">
        <f>IF(ISBLANK(Games!G261), "",Games!G261)</f>
        <v>-5.5</v>
      </c>
      <c r="M261" s="92"/>
      <c r="N261" s="110" t="str">
        <f>IF(ISBLANK('Performance vs Market'!$Q261), "", 1)</f>
        <v/>
      </c>
      <c r="O261" s="110" t="str">
        <f>IF(ISBLANK('Performance vs Market'!$S261), "", 1)</f>
        <v/>
      </c>
      <c r="P261" s="95"/>
      <c r="Q261" s="95"/>
      <c r="R261" s="95"/>
      <c r="S261" s="95"/>
      <c r="T261" s="95"/>
      <c r="U261" s="111" t="str">
        <f>IF(ISBLANK('Performance vs Market'!$Q261), "",N261+IF(Q261&lt;0, (N261/(Q261/-100)), N261*(Q261/100)))</f>
        <v/>
      </c>
      <c r="V261" s="112" t="str">
        <f>IFERROR(IF(ISBLANK('Performance vs Market'!$R261), "",N261+IF(R261&lt;0, (N261/(R261/-100)), N261*(R261/100))),"")</f>
        <v/>
      </c>
      <c r="W261" s="111" t="n">
        <f t="shared" si="1"/>
        <v>0</v>
      </c>
      <c r="X261" s="112" t="n">
        <f t="shared" si="2"/>
        <v>0</v>
      </c>
      <c r="Y261" s="111" t="str">
        <f>IF(ISBLANK('Performance vs Market'!$S261), "",O261+IF(S261&lt;0, (O261/(S261/-100)), O261*(S261/100)))</f>
        <v/>
      </c>
      <c r="Z261" s="111" t="n">
        <f t="shared" si="3"/>
        <v>0</v>
      </c>
      <c r="AA261" s="96" t="n">
        <f t="shared" si="4"/>
        <v>0</v>
      </c>
      <c r="AB261" s="96" t="n">
        <f t="shared" si="5"/>
        <v>0</v>
      </c>
      <c r="AC261" s="113" t="str">
        <f>IF('Prediction Log'!$W280="Y", "W", IF('Prediction Log'!$W280="N","L",""))</f>
        <v>W</v>
      </c>
      <c r="AD261" s="114" t="str">
        <f>IF('Prediction Log'!$Y280="Y", "W", IF('Prediction Log'!$Y280="N","L",""))</f>
        <v>W</v>
      </c>
      <c r="AE261" s="115" t="str">
        <f>IF(ISBLANK('Performance vs Market'!$Q261), "",IF(AC261="W", W261, IF(AC261="L",-N261, "")))</f>
        <v/>
      </c>
      <c r="AF261" s="116" t="n">
        <f>IFERROR((IF(ISERR('Performance vs Market'!$V261), "",IF(AD261="W", X261, IF(AD261="L",-N261, "")))), "")</f>
        <v>0</v>
      </c>
      <c r="AG261" s="113" t="str">
        <f>IF('Prediction Log'!$X280="Y", "W", IF('Prediction Log'!$X280="N", "L", ""))</f>
        <v>W</v>
      </c>
      <c r="AH261" s="115" t="str">
        <f>IF(ISBLANK('Performance vs Market'!$S261), "",IF(AG261="W", Z261, IF(AG261="L",-O261, "")))</f>
        <v/>
      </c>
      <c r="AI261" s="117"/>
      <c r="AJ261" s="15" t="str">
        <f t="shared" si="6"/>
        <v/>
      </c>
      <c r="AK261" s="118" t="n">
        <f>IF(ISERROR('Performance vs Market'!$AE261+'Performance vs Market'!$AH261+'Performance vs Market'!$AJ261), "", 'Performance vs Market'!$AE261+'Performance vs Market'!$AH261+'Performance vs Market'!$AJ261)</f>
        <v>0</v>
      </c>
      <c r="AL261" s="119" t="n">
        <f>IF(ISERROR('Performance vs Market'!$AF261+'Performance vs Market'!$AH261+'Performance vs Market'!$AJ261), "", 'Performance vs Market'!$AF261+'Performance vs Market'!$AH261+'Performance vs Market'!$AJ261)</f>
        <v>0</v>
      </c>
    </row>
    <row r="262" ht="14.25" customHeight="1">
      <c r="A262" s="92" t="n">
        <f>Games!A262</f>
        <v>12</v>
      </c>
      <c r="B262" s="92" t="str">
        <f>IF('Prediction Log'!B281=0, "",'Prediction Log'!B281)</f>
        <v>South Carolina</v>
      </c>
      <c r="C262" s="92" t="str">
        <f>IF('Prediction Log'!C281=0, "",'Prediction Log'!C281)</f>
        <v>Kentucky</v>
      </c>
      <c r="D262" s="92" t="n">
        <f>IF('Prediction Log'!D281=0, "",'Prediction Log'!D281)</f>
        <v>1.5</v>
      </c>
      <c r="E262" s="92" t="n">
        <f>IF('Prediction Log'!E281=0, "",'Prediction Log'!E281)</f>
        <v>-3.1</v>
      </c>
      <c r="F262" s="92" t="str">
        <f>IF('Prediction Log'!I281=0, "",'Prediction Log'!I281)</f>
        <v>South Carolina</v>
      </c>
      <c r="G262" s="70" t="str">
        <f>IF(ISBLANK(Games!B262), "",'Prediction Log'!$J281)</f>
        <v>South Carolina</v>
      </c>
      <c r="H262" s="93" t="n">
        <f>'Prediction Log'!$K281</f>
        <v>0.54023</v>
      </c>
      <c r="I262" s="92" t="str">
        <f>IF(ISBLANK(Games!M262), "",IF(AND(Games!M262="",Games!N262=""),"",IF(ISTEXT(Games!N262), "Side",Games!M262)))</f>
        <v/>
      </c>
      <c r="J262" s="92" t="str">
        <f>IF(ISBLANK(Games!B262), "",IF(Games!K262="Y", Games!B262, Games!E262))</f>
        <v>South Carolina</v>
      </c>
      <c r="K262" s="92" t="str">
        <f>Games!I262</f>
        <v>South Carolina</v>
      </c>
      <c r="L262" s="92" t="n">
        <f>IF(ISBLANK(Games!G262), "",Games!G262)</f>
        <v>1.5</v>
      </c>
      <c r="M262" s="92"/>
      <c r="N262" s="110" t="str">
        <f>IF(ISBLANK('Performance vs Market'!$Q262), "", 1)</f>
        <v/>
      </c>
      <c r="O262" s="110" t="str">
        <f>IF(ISBLANK('Performance vs Market'!$S262), "", 1)</f>
        <v/>
      </c>
      <c r="P262" s="95"/>
      <c r="Q262" s="95"/>
      <c r="R262" s="95"/>
      <c r="S262" s="95"/>
      <c r="T262" s="95"/>
      <c r="U262" s="111" t="str">
        <f>IF(ISBLANK('Performance vs Market'!$Q262), "",N262+IF(Q262&lt;0, (N262/(Q262/-100)), N262*(Q262/100)))</f>
        <v/>
      </c>
      <c r="V262" s="112" t="str">
        <f>IFERROR(IF(ISBLANK('Performance vs Market'!$R262), "",N262+IF(R262&lt;0, (N262/(R262/-100)), N262*(R262/100))),"")</f>
        <v/>
      </c>
      <c r="W262" s="111" t="n">
        <f t="shared" si="1"/>
        <v>0</v>
      </c>
      <c r="X262" s="112" t="n">
        <f t="shared" si="2"/>
        <v>0</v>
      </c>
      <c r="Y262" s="111" t="str">
        <f>IF(ISBLANK('Performance vs Market'!$S262), "",O262+IF(S262&lt;0, (O262/(S262/-100)), O262*(S262/100)))</f>
        <v/>
      </c>
      <c r="Z262" s="111" t="n">
        <f t="shared" si="3"/>
        <v>0</v>
      </c>
      <c r="AA262" s="96" t="n">
        <f t="shared" si="4"/>
        <v>0</v>
      </c>
      <c r="AB262" s="96" t="n">
        <f t="shared" si="5"/>
        <v>0</v>
      </c>
      <c r="AC262" s="113" t="str">
        <f>IF('Prediction Log'!$W281="Y", "W", IF('Prediction Log'!$W281="N","L",""))</f>
        <v>W</v>
      </c>
      <c r="AD262" s="114" t="str">
        <f>IF('Prediction Log'!$Y281="Y", "W", IF('Prediction Log'!$Y281="N","L",""))</f>
        <v>W</v>
      </c>
      <c r="AE262" s="115" t="str">
        <f>IF(ISBLANK('Performance vs Market'!$Q262), "",IF(AC262="W", W262, IF(AC262="L",-N262, "")))</f>
        <v/>
      </c>
      <c r="AF262" s="116" t="n">
        <f>IFERROR((IF(ISERR('Performance vs Market'!$V262), "",IF(AD262="W", X262, IF(AD262="L",-N262, "")))), "")</f>
        <v>0</v>
      </c>
      <c r="AG262" s="113" t="str">
        <f>IF('Prediction Log'!$X281="Y", "W", IF('Prediction Log'!$X281="N", "L", ""))</f>
        <v>W</v>
      </c>
      <c r="AH262" s="115" t="str">
        <f>IF(ISBLANK('Performance vs Market'!$S262), "",IF(AG262="W", Z262, IF(AG262="L",-O262, "")))</f>
        <v/>
      </c>
      <c r="AI262" s="117"/>
      <c r="AJ262" s="15" t="str">
        <f t="shared" si="6"/>
        <v/>
      </c>
      <c r="AK262" s="118" t="n">
        <f>IF(ISERROR('Performance vs Market'!$AE262+'Performance vs Market'!$AH262+'Performance vs Market'!$AJ262), "", 'Performance vs Market'!$AE262+'Performance vs Market'!$AH262+'Performance vs Market'!$AJ262)</f>
        <v>0</v>
      </c>
      <c r="AL262" s="119" t="n">
        <f>IF(ISERROR('Performance vs Market'!$AF262+'Performance vs Market'!$AH262+'Performance vs Market'!$AJ262), "", 'Performance vs Market'!$AF262+'Performance vs Market'!$AH262+'Performance vs Market'!$AJ262)</f>
        <v>0</v>
      </c>
    </row>
    <row r="263" ht="14.25" customHeight="1">
      <c r="A263" s="92" t="n">
        <f>Games!A263</f>
        <v>12</v>
      </c>
      <c r="B263" s="92" t="str">
        <f>IF('Prediction Log'!B282=0, "",'Prediction Log'!B282)</f>
        <v>Arkansas</v>
      </c>
      <c r="C263" s="92" t="str">
        <f>IF('Prediction Log'!C282=0, "",'Prediction Log'!C282)</f>
        <v>Florida International</v>
      </c>
      <c r="D263" s="92" t="n">
        <f>IF('Prediction Log'!D282=0, "",'Prediction Log'!D282)</f>
        <v>-29.5</v>
      </c>
      <c r="E263" s="92" t="n">
        <f>IF('Prediction Log'!E282=0, "",'Prediction Log'!E282)</f>
        <v>-25.2</v>
      </c>
      <c r="F263" s="92" t="str">
        <f>IF('Prediction Log'!I282=0, "",'Prediction Log'!I282)</f>
        <v>Arkansas</v>
      </c>
      <c r="G263" s="70" t="str">
        <f>IF(ISBLANK(Games!B263), "",'Prediction Log'!$J282)</f>
        <v>Arkansas</v>
      </c>
      <c r="H263" s="93" t="n">
        <f>'Prediction Log'!$K282</f>
        <v>0.974211</v>
      </c>
      <c r="I263" s="92" t="str">
        <f>IF(ISBLANK(Games!M263), "",IF(AND(Games!M263="",Games!N263=""),"",IF(ISTEXT(Games!N263), "Side",Games!M263)))</f>
        <v/>
      </c>
      <c r="J263" s="92" t="str">
        <f>IF(ISBLANK(Games!B263), "",IF(Games!K263="Y", Games!B263, Games!E263))</f>
        <v>Florida International</v>
      </c>
      <c r="K263" s="92" t="str">
        <f>Games!I263</f>
        <v>Arkansas</v>
      </c>
      <c r="L263" s="92" t="n">
        <f>IF(ISBLANK(Games!G263), "",Games!G263)</f>
        <v>-29.5</v>
      </c>
      <c r="M263" s="92"/>
      <c r="N263" s="110" t="str">
        <f>IF(ISBLANK('Performance vs Market'!$Q263), "", 1)</f>
        <v/>
      </c>
      <c r="O263" s="110" t="str">
        <f>IF(ISBLANK('Performance vs Market'!$S263), "", 1)</f>
        <v/>
      </c>
      <c r="P263" s="95"/>
      <c r="Q263" s="95"/>
      <c r="R263" s="95"/>
      <c r="S263" s="95"/>
      <c r="T263" s="95"/>
      <c r="U263" s="111" t="str">
        <f>IF(ISBLANK('Performance vs Market'!$Q263), "",N263+IF(Q263&lt;0, (N263/(Q263/-100)), N263*(Q263/100)))</f>
        <v/>
      </c>
      <c r="V263" s="112" t="str">
        <f>IFERROR(IF(ISBLANK('Performance vs Market'!$R263), "",N263+IF(R263&lt;0, (N263/(R263/-100)), N263*(R263/100))),"")</f>
        <v/>
      </c>
      <c r="W263" s="111" t="n">
        <f t="shared" si="1"/>
        <v>0</v>
      </c>
      <c r="X263" s="112" t="n">
        <f t="shared" si="2"/>
        <v>0</v>
      </c>
      <c r="Y263" s="111" t="str">
        <f>IF(ISBLANK('Performance vs Market'!$S263), "",O263+IF(S263&lt;0, (O263/(S263/-100)), O263*(S263/100)))</f>
        <v/>
      </c>
      <c r="Z263" s="111" t="n">
        <f t="shared" si="3"/>
        <v>0</v>
      </c>
      <c r="AA263" s="96" t="n">
        <f t="shared" si="4"/>
        <v>0</v>
      </c>
      <c r="AB263" s="96" t="n">
        <f t="shared" si="5"/>
        <v>0</v>
      </c>
      <c r="AC263" s="113" t="str">
        <f>IF('Prediction Log'!$W282="Y", "W", IF('Prediction Log'!$W282="N","L",""))</f>
        <v>W</v>
      </c>
      <c r="AD263" s="114" t="str">
        <f>IF('Prediction Log'!$Y282="Y", "W", IF('Prediction Log'!$Y282="N","L",""))</f>
        <v>W</v>
      </c>
      <c r="AE263" s="115" t="str">
        <f>IF(ISBLANK('Performance vs Market'!$Q263), "",IF(AC263="W", W263, IF(AC263="L",-N263, "")))</f>
        <v/>
      </c>
      <c r="AF263" s="116" t="n">
        <f>IFERROR((IF(ISERR('Performance vs Market'!$V263), "",IF(AD263="W", X263, IF(AD263="L",-N263, "")))), "")</f>
        <v>0</v>
      </c>
      <c r="AG263" s="113" t="str">
        <f>IF('Prediction Log'!$X282="Y", "W", IF('Prediction Log'!$X282="N", "L", ""))</f>
        <v>W</v>
      </c>
      <c r="AH263" s="115" t="str">
        <f>IF(ISBLANK('Performance vs Market'!$S263), "",IF(AG263="W", Z263, IF(AG263="L",-O263, "")))</f>
        <v/>
      </c>
      <c r="AI263" s="117"/>
      <c r="AJ263" s="15" t="str">
        <f t="shared" si="6"/>
        <v/>
      </c>
      <c r="AK263" s="118" t="n">
        <f>IF(ISERROR('Performance vs Market'!$AE263+'Performance vs Market'!$AH263+'Performance vs Market'!$AJ263), "", 'Performance vs Market'!$AE263+'Performance vs Market'!$AH263+'Performance vs Market'!$AJ263)</f>
        <v>0</v>
      </c>
      <c r="AL263" s="119" t="n">
        <f>IF(ISERROR('Performance vs Market'!$AF263+'Performance vs Market'!$AH263+'Performance vs Market'!$AJ263), "", 'Performance vs Market'!$AF263+'Performance vs Market'!$AH263+'Performance vs Market'!$AJ263)</f>
        <v>0</v>
      </c>
    </row>
    <row r="264" ht="14.25" customHeight="1">
      <c r="A264" s="92" t="n">
        <f>Games!A264</f>
        <v>12</v>
      </c>
      <c r="B264" s="92" t="str">
        <f>IF('Prediction Log'!B283=0, "",'Prediction Log'!B283)</f>
        <v>Iowa State</v>
      </c>
      <c r="C264" s="92" t="str">
        <f>IF('Prediction Log'!C283=0, "",'Prediction Log'!C283)</f>
        <v>Texas</v>
      </c>
      <c r="D264" s="92" t="n">
        <f>IF('Prediction Log'!D283=0, "",'Prediction Log'!D283)</f>
        <v>7.5</v>
      </c>
      <c r="E264" s="92" t="n">
        <f>IF('Prediction Log'!E283=0, "",'Prediction Log'!E283)</f>
        <v>15.7</v>
      </c>
      <c r="F264" s="92" t="str">
        <f>IF('Prediction Log'!I283=0, "",'Prediction Log'!I283)</f>
        <v>Texas</v>
      </c>
      <c r="G264" s="70" t="str">
        <f>IF(ISBLANK(Games!B264), "",'Prediction Log'!$J283)</f>
        <v>Texas</v>
      </c>
      <c r="H264" s="93" t="n">
        <f>'Prediction Log'!$K283</f>
        <v>0.964547</v>
      </c>
      <c r="I264" s="92" t="str">
        <f>IF(ISBLANK(Games!M264), "",IF(AND(Games!M264="",Games!N264=""),"",IF(ISTEXT(Games!N264), "Side",Games!M264)))</f>
        <v>Spread</v>
      </c>
      <c r="J264" s="92" t="str">
        <f>IF(ISBLANK(Games!B264), "",IF(Games!K264="Y", Games!B264, Games!E264))</f>
        <v>Texas</v>
      </c>
      <c r="K264" s="92" t="str">
        <f>Games!I264</f>
        <v>Texas</v>
      </c>
      <c r="L264" s="92" t="n">
        <f>IF(ISBLANK(Games!G264), "",Games!G264)</f>
        <v>7.5</v>
      </c>
      <c r="M264" s="92"/>
      <c r="N264" s="110" t="str">
        <f>IF(ISBLANK('Performance vs Market'!$Q264), "", 1)</f>
        <v/>
      </c>
      <c r="O264" s="110" t="str">
        <f>IF(ISBLANK('Performance vs Market'!$S264), "", 1)</f>
        <v/>
      </c>
      <c r="P264" s="95"/>
      <c r="Q264" s="95"/>
      <c r="R264" s="95"/>
      <c r="S264" s="95"/>
      <c r="T264" s="95"/>
      <c r="U264" s="111" t="str">
        <f>IF(ISBLANK('Performance vs Market'!$Q264), "",N264+IF(Q264&lt;0, (N264/(Q264/-100)), N264*(Q264/100)))</f>
        <v/>
      </c>
      <c r="V264" s="112" t="str">
        <f>IFERROR(IF(ISBLANK('Performance vs Market'!$R264), "",N264+IF(R264&lt;0, (N264/(R264/-100)), N264*(R264/100))),"")</f>
        <v/>
      </c>
      <c r="W264" s="111" t="n">
        <f t="shared" si="1"/>
        <v>0</v>
      </c>
      <c r="X264" s="112" t="n">
        <f t="shared" si="2"/>
        <v>0</v>
      </c>
      <c r="Y264" s="111" t="str">
        <f>IF(ISBLANK('Performance vs Market'!$S264), "",O264+IF(S264&lt;0, (O264/(S264/-100)), O264*(S264/100)))</f>
        <v/>
      </c>
      <c r="Z264" s="111" t="n">
        <f t="shared" si="3"/>
        <v>0</v>
      </c>
      <c r="AA264" s="96" t="n">
        <f t="shared" si="4"/>
        <v>0</v>
      </c>
      <c r="AB264" s="96" t="n">
        <f t="shared" si="5"/>
        <v>0</v>
      </c>
      <c r="AC264" s="113" t="str">
        <f>IF('Prediction Log'!$W283="Y", "W", IF('Prediction Log'!$W283="N","L",""))</f>
        <v>W</v>
      </c>
      <c r="AD264" s="114" t="str">
        <f>IF('Prediction Log'!$Y283="Y", "W", IF('Prediction Log'!$Y283="N","L",""))</f>
        <v>W</v>
      </c>
      <c r="AE264" s="115" t="str">
        <f>IF(ISBLANK('Performance vs Market'!$Q264), "",IF(AC264="W", W264, IF(AC264="L",-N264, "")))</f>
        <v/>
      </c>
      <c r="AF264" s="116" t="n">
        <f>IFERROR((IF(ISERR('Performance vs Market'!$V264), "",IF(AD264="W", X264, IF(AD264="L",-N264, "")))), "")</f>
        <v>0</v>
      </c>
      <c r="AG264" s="113" t="str">
        <f>IF('Prediction Log'!$X283="Y", "W", IF('Prediction Log'!$X283="N", "L", ""))</f>
        <v>W</v>
      </c>
      <c r="AH264" s="115" t="str">
        <f>IF(ISBLANK('Performance vs Market'!$S264), "",IF(AG264="W", Z264, IF(AG264="L",-O264, "")))</f>
        <v/>
      </c>
      <c r="AI264" s="117"/>
      <c r="AJ264" s="15" t="str">
        <f t="shared" si="6"/>
        <v/>
      </c>
      <c r="AK264" s="118" t="n">
        <f>IF(ISERROR('Performance vs Market'!$AE264+'Performance vs Market'!$AH264+'Performance vs Market'!$AJ264), "", 'Performance vs Market'!$AE264+'Performance vs Market'!$AH264+'Performance vs Market'!$AJ264)</f>
        <v>0</v>
      </c>
      <c r="AL264" s="119" t="n">
        <f>IF(ISERROR('Performance vs Market'!$AF264+'Performance vs Market'!$AH264+'Performance vs Market'!$AJ264), "", 'Performance vs Market'!$AF264+'Performance vs Market'!$AH264+'Performance vs Market'!$AJ264)</f>
        <v>0</v>
      </c>
    </row>
    <row r="265" ht="14.25" customHeight="1">
      <c r="A265" s="92" t="n">
        <f>Games!A265</f>
        <v>12</v>
      </c>
      <c r="B265" s="92" t="str">
        <f>IF('Prediction Log'!B284=0, "",'Prediction Log'!B284)</f>
        <v>LSU</v>
      </c>
      <c r="C265" s="92" t="str">
        <f>IF('Prediction Log'!C284=0, "",'Prediction Log'!C284)</f>
        <v>Georgia State</v>
      </c>
      <c r="D265" s="92" t="n">
        <f>IF('Prediction Log'!D284=0, "",'Prediction Log'!D284)</f>
        <v>-31.5</v>
      </c>
      <c r="E265" s="92" t="n">
        <f>IF('Prediction Log'!E284=0, "",'Prediction Log'!E284)</f>
        <v>-29.4</v>
      </c>
      <c r="F265" s="92" t="str">
        <f>IF('Prediction Log'!I284=0, "",'Prediction Log'!I284)</f>
        <v>LSU</v>
      </c>
      <c r="G265" s="70" t="str">
        <f>IF(ISBLANK(Games!B265), "",'Prediction Log'!$J284)</f>
        <v>LSU</v>
      </c>
      <c r="H265" s="93" t="n">
        <f>'Prediction Log'!$K284</f>
        <v>0.991615</v>
      </c>
      <c r="I265" s="92" t="str">
        <f>IF(ISBLANK(Games!M265), "",IF(AND(Games!M265="",Games!N265=""),"",IF(ISTEXT(Games!N265), "Side",Games!M265)))</f>
        <v/>
      </c>
      <c r="J265" s="92" t="str">
        <f>IF(ISBLANK(Games!B265), "",IF(Games!K265="Y", Games!B265, Games!E265))</f>
        <v>Georgia State</v>
      </c>
      <c r="K265" s="92" t="str">
        <f>Games!I265</f>
        <v>LSU</v>
      </c>
      <c r="L265" s="92" t="n">
        <f>IF(ISBLANK(Games!G265), "",Games!G265)</f>
        <v>-31.5</v>
      </c>
      <c r="M265" s="92"/>
      <c r="N265" s="110" t="str">
        <f>IF(ISBLANK('Performance vs Market'!$Q265), "", 1)</f>
        <v/>
      </c>
      <c r="O265" s="110" t="str">
        <f>IF(ISBLANK('Performance vs Market'!$S265), "", 1)</f>
        <v/>
      </c>
      <c r="P265" s="95"/>
      <c r="Q265" s="95"/>
      <c r="R265" s="95"/>
      <c r="S265" s="95"/>
      <c r="T265" s="95"/>
      <c r="U265" s="111" t="str">
        <f>IF(ISBLANK('Performance vs Market'!$Q265), "",N265+IF(Q265&lt;0, (N265/(Q265/-100)), N265*(Q265/100)))</f>
        <v/>
      </c>
      <c r="V265" s="112" t="str">
        <f>IFERROR(IF(ISBLANK('Performance vs Market'!$R265), "",N265+IF(R265&lt;0, (N265/(R265/-100)), N265*(R265/100))),"")</f>
        <v/>
      </c>
      <c r="W265" s="111" t="n">
        <f t="shared" si="1"/>
        <v>0</v>
      </c>
      <c r="X265" s="112" t="n">
        <f t="shared" si="2"/>
        <v>0</v>
      </c>
      <c r="Y265" s="111" t="str">
        <f>IF(ISBLANK('Performance vs Market'!$S265), "",O265+IF(S265&lt;0, (O265/(S265/-100)), O265*(S265/100)))</f>
        <v/>
      </c>
      <c r="Z265" s="111" t="n">
        <f t="shared" si="3"/>
        <v>0</v>
      </c>
      <c r="AA265" s="96" t="n">
        <f t="shared" si="4"/>
        <v>0</v>
      </c>
      <c r="AB265" s="96" t="n">
        <f t="shared" si="5"/>
        <v>0</v>
      </c>
      <c r="AC265" s="113" t="str">
        <f>IF('Prediction Log'!$W284="Y", "W", IF('Prediction Log'!$W284="N","L",""))</f>
        <v>W</v>
      </c>
      <c r="AD265" s="114" t="str">
        <f>IF('Prediction Log'!$Y284="Y", "W", IF('Prediction Log'!$Y284="N","L",""))</f>
        <v>W</v>
      </c>
      <c r="AE265" s="115" t="str">
        <f>IF(ISBLANK('Performance vs Market'!$Q265), "",IF(AC265="W", W265, IF(AC265="L",-N265, "")))</f>
        <v/>
      </c>
      <c r="AF265" s="116" t="n">
        <f>IFERROR((IF(ISERR('Performance vs Market'!$V265), "",IF(AD265="W", X265, IF(AD265="L",-N265, "")))), "")</f>
        <v>0</v>
      </c>
      <c r="AG265" s="113" t="str">
        <f>IF('Prediction Log'!$X284="Y", "W", IF('Prediction Log'!$X284="N", "L", ""))</f>
        <v>L</v>
      </c>
      <c r="AH265" s="115" t="str">
        <f>IF(ISBLANK('Performance vs Market'!$S265), "",IF(AG265="W", Z265, IF(AG265="L",-O265, "")))</f>
        <v/>
      </c>
      <c r="AI265" s="117"/>
      <c r="AJ265" s="15" t="str">
        <f t="shared" si="6"/>
        <v/>
      </c>
      <c r="AK265" s="118" t="n">
        <f>IF(ISERROR('Performance vs Market'!$AE265+'Performance vs Market'!$AH265+'Performance vs Market'!$AJ265), "", 'Performance vs Market'!$AE265+'Performance vs Market'!$AH265+'Performance vs Market'!$AJ265)</f>
        <v>0</v>
      </c>
      <c r="AL265" s="119" t="n">
        <f>IF(ISERROR('Performance vs Market'!$AF265+'Performance vs Market'!$AH265+'Performance vs Market'!$AJ265), "", 'Performance vs Market'!$AF265+'Performance vs Market'!$AH265+'Performance vs Market'!$AJ265)</f>
        <v>0</v>
      </c>
    </row>
    <row r="266" ht="14.25" customHeight="1">
      <c r="A266" s="92" t="n">
        <f>Games!A266</f>
        <v>12</v>
      </c>
      <c r="B266" s="92" t="str">
        <f>IF('Prediction Log'!B285=0, "",'Prediction Log'!B285)</f>
        <v>San José State</v>
      </c>
      <c r="C266" s="92" t="str">
        <f>IF('Prediction Log'!C285=0, "",'Prediction Log'!C285)</f>
        <v>San Diego State</v>
      </c>
      <c r="D266" s="92" t="n">
        <f>IF('Prediction Log'!D285=0, "",'Prediction Log'!D285)</f>
        <v>-14.5</v>
      </c>
      <c r="E266" s="92" t="n">
        <f>IF('Prediction Log'!E285=0, "",'Prediction Log'!E285)</f>
        <v>-11.6</v>
      </c>
      <c r="F266" s="92" t="str">
        <f>IF('Prediction Log'!I285=0, "",'Prediction Log'!I285)</f>
        <v>San José State</v>
      </c>
      <c r="G266" s="70" t="str">
        <f>IF(ISBLANK(Games!B266), "",'Prediction Log'!$J285)</f>
        <v>San José State</v>
      </c>
      <c r="H266" s="93" t="n">
        <f>'Prediction Log'!$K285</f>
        <v>0.920343</v>
      </c>
      <c r="I266" s="92" t="str">
        <f>IF(ISBLANK(Games!M266), "",IF(AND(Games!M266="",Games!N266=""),"",IF(ISTEXT(Games!N266), "Side",Games!M266)))</f>
        <v/>
      </c>
      <c r="J266" s="92" t="str">
        <f>IF(ISBLANK(Games!B266), "",IF(Games!K266="Y", Games!B266, Games!E266))</f>
        <v>San Diego State</v>
      </c>
      <c r="K266" s="92" t="str">
        <f>Games!I266</f>
        <v>San José State</v>
      </c>
      <c r="L266" s="92" t="n">
        <f>IF(ISBLANK(Games!G266), "",Games!G266)</f>
        <v>-14.5</v>
      </c>
      <c r="M266" s="92"/>
      <c r="N266" s="110" t="str">
        <f>IF(ISBLANK('Performance vs Market'!$Q266), "", 1)</f>
        <v/>
      </c>
      <c r="O266" s="110" t="str">
        <f>IF(ISBLANK('Performance vs Market'!$S266), "", 1)</f>
        <v/>
      </c>
      <c r="P266" s="95"/>
      <c r="Q266" s="95"/>
      <c r="R266" s="95"/>
      <c r="S266" s="95"/>
      <c r="T266" s="95"/>
      <c r="U266" s="111" t="str">
        <f>IF(ISBLANK('Performance vs Market'!$Q266), "",N266+IF(Q266&lt;0, (N266/(Q266/-100)), N266*(Q266/100)))</f>
        <v/>
      </c>
      <c r="V266" s="112" t="str">
        <f>IFERROR(IF(ISBLANK('Performance vs Market'!$R266), "",N266+IF(R266&lt;0, (N266/(R266/-100)), N266*(R266/100))),"")</f>
        <v/>
      </c>
      <c r="W266" s="111" t="n">
        <f t="shared" si="1"/>
        <v>0</v>
      </c>
      <c r="X266" s="112" t="n">
        <f t="shared" si="2"/>
        <v>0</v>
      </c>
      <c r="Y266" s="111" t="str">
        <f>IF(ISBLANK('Performance vs Market'!$S266), "",O266+IF(S266&lt;0, (O266/(S266/-100)), O266*(S266/100)))</f>
        <v/>
      </c>
      <c r="Z266" s="111" t="n">
        <f t="shared" si="3"/>
        <v>0</v>
      </c>
      <c r="AA266" s="96" t="n">
        <f t="shared" si="4"/>
        <v>0</v>
      </c>
      <c r="AB266" s="96" t="n">
        <f t="shared" si="5"/>
        <v>0</v>
      </c>
      <c r="AC266" s="113" t="str">
        <f>IF('Prediction Log'!$W285="Y", "W", IF('Prediction Log'!$W285="N","L",""))</f>
        <v>W</v>
      </c>
      <c r="AD266" s="114" t="str">
        <f>IF('Prediction Log'!$Y285="Y", "W", IF('Prediction Log'!$Y285="N","L",""))</f>
        <v>W</v>
      </c>
      <c r="AE266" s="115" t="str">
        <f>IF(ISBLANK('Performance vs Market'!$Q266), "",IF(AC266="W", W266, IF(AC266="L",-N266, "")))</f>
        <v/>
      </c>
      <c r="AF266" s="116" t="n">
        <f>IFERROR((IF(ISERR('Performance vs Market'!$V266), "",IF(AD266="W", X266, IF(AD266="L",-N266, "")))), "")</f>
        <v>0</v>
      </c>
      <c r="AG266" s="113" t="str">
        <f>IF('Prediction Log'!$X285="Y", "W", IF('Prediction Log'!$X285="N", "L", ""))</f>
        <v>W</v>
      </c>
      <c r="AH266" s="115" t="str">
        <f>IF(ISBLANK('Performance vs Market'!$S266), "",IF(AG266="W", Z266, IF(AG266="L",-O266, "")))</f>
        <v/>
      </c>
      <c r="AI266" s="117"/>
      <c r="AJ266" s="15" t="str">
        <f t="shared" si="6"/>
        <v/>
      </c>
      <c r="AK266" s="118" t="n">
        <f>IF(ISERROR('Performance vs Market'!$AE266+'Performance vs Market'!$AH266+'Performance vs Market'!$AJ266), "", 'Performance vs Market'!$AE266+'Performance vs Market'!$AH266+'Performance vs Market'!$AJ266)</f>
        <v>0</v>
      </c>
      <c r="AL266" s="119" t="n">
        <f>IF(ISERROR('Performance vs Market'!$AF266+'Performance vs Market'!$AH266+'Performance vs Market'!$AJ266), "", 'Performance vs Market'!$AF266+'Performance vs Market'!$AH266+'Performance vs Market'!$AJ266)</f>
        <v>0</v>
      </c>
    </row>
    <row r="267" ht="14.25" customHeight="1">
      <c r="A267" s="92" t="n">
        <f>Games!A267</f>
        <v>12</v>
      </c>
      <c r="B267" s="92" t="str">
        <f>IF('Prediction Log'!B286=0, "",'Prediction Log'!B286)</f>
        <v>Fresno State</v>
      </c>
      <c r="C267" s="92" t="str">
        <f>IF('Prediction Log'!C286=0, "",'Prediction Log'!C286)</f>
        <v>New Mexico</v>
      </c>
      <c r="D267" s="92" t="n">
        <f>IF('Prediction Log'!D286=0, "",'Prediction Log'!D286)</f>
        <v>-22.5</v>
      </c>
      <c r="E267" s="92" t="n">
        <f>IF('Prediction Log'!E286=0, "",'Prediction Log'!E286)</f>
        <v>-34.2</v>
      </c>
      <c r="F267" s="92" t="str">
        <f>IF('Prediction Log'!I286=0, "",'Prediction Log'!I286)</f>
        <v>Fresno State</v>
      </c>
      <c r="G267" s="70" t="str">
        <f>IF(ISBLANK(Games!B267), "",'Prediction Log'!$J286)</f>
        <v>Fresno State</v>
      </c>
      <c r="H267" s="93" t="n">
        <f>'Prediction Log'!$K286</f>
        <v>0.998177</v>
      </c>
      <c r="I267" s="92" t="str">
        <f>IF(ISBLANK(Games!M267), "",IF(AND(Games!M267="",Games!N267=""),"",IF(ISTEXT(Games!N267), "Side",Games!M267)))</f>
        <v>Spread</v>
      </c>
      <c r="J267" s="92" t="str">
        <f>IF(ISBLANK(Games!B267), "",IF(Games!K267="Y", Games!B267, Games!E267))</f>
        <v>Fresno State</v>
      </c>
      <c r="K267" s="92" t="str">
        <f>Games!I267</f>
        <v>Fresno State</v>
      </c>
      <c r="L267" s="92" t="n">
        <f>IF(ISBLANK(Games!G267), "",Games!G267)</f>
        <v>-22.5</v>
      </c>
      <c r="M267" s="92"/>
      <c r="N267" s="110" t="str">
        <f>IF(ISBLANK('Performance vs Market'!$Q267), "", 1)</f>
        <v/>
      </c>
      <c r="O267" s="110" t="str">
        <f>IF(ISBLANK('Performance vs Market'!$S267), "", 1)</f>
        <v/>
      </c>
      <c r="P267" s="95"/>
      <c r="Q267" s="95"/>
      <c r="R267" s="95"/>
      <c r="S267" s="95"/>
      <c r="T267" s="95"/>
      <c r="U267" s="111" t="str">
        <f>IF(ISBLANK('Performance vs Market'!$Q267), "",N267+IF(Q267&lt;0, (N267/(Q267/-100)), N267*(Q267/100)))</f>
        <v/>
      </c>
      <c r="V267" s="112" t="str">
        <f>IFERROR(IF(ISBLANK('Performance vs Market'!$R267), "",N267+IF(R267&lt;0, (N267/(R267/-100)), N267*(R267/100))),"")</f>
        <v/>
      </c>
      <c r="W267" s="111" t="n">
        <f t="shared" si="1"/>
        <v>0</v>
      </c>
      <c r="X267" s="112" t="n">
        <f t="shared" si="2"/>
        <v>0</v>
      </c>
      <c r="Y267" s="111" t="str">
        <f>IF(ISBLANK('Performance vs Market'!$S267), "",O267+IF(S267&lt;0, (O267/(S267/-100)), O267*(S267/100)))</f>
        <v/>
      </c>
      <c r="Z267" s="111" t="n">
        <f t="shared" si="3"/>
        <v>0</v>
      </c>
      <c r="AA267" s="96" t="n">
        <f t="shared" si="4"/>
        <v>0</v>
      </c>
      <c r="AB267" s="96" t="n">
        <f t="shared" si="5"/>
        <v>0</v>
      </c>
      <c r="AC267" s="113" t="str">
        <f>IF('Prediction Log'!$W286="Y", "W", IF('Prediction Log'!$W286="N","L",""))</f>
        <v>L</v>
      </c>
      <c r="AD267" s="114" t="str">
        <f>IF('Prediction Log'!$Y286="Y", "W", IF('Prediction Log'!$Y286="N","L",""))</f>
        <v>L</v>
      </c>
      <c r="AE267" s="115" t="str">
        <f>IF(ISBLANK('Performance vs Market'!$Q267), "",IF(AC267="W", W267, IF(AC267="L",-N267, "")))</f>
        <v/>
      </c>
      <c r="AF267" s="116" t="n">
        <f>IFERROR((IF(ISERR('Performance vs Market'!$V267), "",IF(AD267="W", X267, IF(AD267="L",-N267, "")))), "")</f>
        <v>0</v>
      </c>
      <c r="AG267" s="113" t="str">
        <f>IF('Prediction Log'!$X286="Y", "W", IF('Prediction Log'!$X286="N", "L", ""))</f>
        <v>L</v>
      </c>
      <c r="AH267" s="115" t="str">
        <f>IF(ISBLANK('Performance vs Market'!$S267), "",IF(AG267="W", Z267, IF(AG267="L",-O267, "")))</f>
        <v/>
      </c>
      <c r="AI267" s="117"/>
      <c r="AJ267" s="15" t="str">
        <f t="shared" si="6"/>
        <v/>
      </c>
      <c r="AK267" s="118" t="n">
        <f>IF(ISERROR('Performance vs Market'!$AE267+'Performance vs Market'!$AH267+'Performance vs Market'!$AJ267), "", 'Performance vs Market'!$AE267+'Performance vs Market'!$AH267+'Performance vs Market'!$AJ267)</f>
        <v>0</v>
      </c>
      <c r="AL267" s="119" t="n">
        <f>IF(ISERROR('Performance vs Market'!$AF267+'Performance vs Market'!$AH267+'Performance vs Market'!$AJ267), "", 'Performance vs Market'!$AF267+'Performance vs Market'!$AH267+'Performance vs Market'!$AJ267)</f>
        <v>0</v>
      </c>
    </row>
    <row r="268" ht="14.25" customHeight="1">
      <c r="A268" s="92" t="n">
        <f>Games!A268</f>
        <v>13</v>
      </c>
      <c r="B268" s="92" t="str">
        <f>IF('Prediction Log'!B287=0, "",'Prediction Log'!B287)</f>
        <v>Mississippi State</v>
      </c>
      <c r="C268" s="92" t="str">
        <f>IF('Prediction Log'!C287=0, "",'Prediction Log'!C287)</f>
        <v>Ole Miss</v>
      </c>
      <c r="D268" s="92" t="n">
        <f>IF('Prediction Log'!D287=0, "",'Prediction Log'!D287)</f>
        <v>10.5</v>
      </c>
      <c r="E268" s="92" t="n">
        <f>IF('Prediction Log'!E287=0, "",'Prediction Log'!E287)</f>
        <v>7.8</v>
      </c>
      <c r="F268" s="92" t="str">
        <f>IF('Prediction Log'!I287=0, "",'Prediction Log'!I287)</f>
        <v>Ole Miss</v>
      </c>
      <c r="G268" s="70" t="str">
        <f>IF(ISBLANK(Games!B268), "",'Prediction Log'!$J287)</f>
        <v>Ole Miss</v>
      </c>
      <c r="H268" s="93" t="n">
        <f>'Prediction Log'!$K287</f>
        <v>0.915453</v>
      </c>
      <c r="I268" s="92" t="str">
        <f>IF(ISBLANK(Games!M268), "",IF(AND(Games!M268="",Games!N268=""),"",IF(ISTEXT(Games!N268), "Side",Games!M268)))</f>
        <v>Side</v>
      </c>
      <c r="J268" s="92" t="str">
        <f>IF(ISBLANK(Games!B268), "",IF(Games!K268="Y", Games!B268, Games!E268))</f>
        <v>Mississippi State</v>
      </c>
      <c r="K268" s="92" t="str">
        <f>Games!I268</f>
        <v>Ole Miss</v>
      </c>
      <c r="L268" s="92" t="n">
        <f>IF(ISBLANK(Games!G268), "",Games!G268)</f>
        <v>10.5</v>
      </c>
      <c r="M268" s="92"/>
      <c r="N268" s="110" t="str">
        <f>IF(ISBLANK('Performance vs Market'!$Q268), "", 1)</f>
        <v/>
      </c>
      <c r="O268" s="110" t="str">
        <f>IF(ISBLANK('Performance vs Market'!$S268), "", 1)</f>
        <v/>
      </c>
      <c r="P268" s="95"/>
      <c r="Q268" s="95"/>
      <c r="R268" s="95"/>
      <c r="S268" s="95"/>
      <c r="T268" s="95"/>
      <c r="U268" s="111" t="str">
        <f>IF(ISBLANK('Performance vs Market'!$Q268), "",N268+IF(Q268&lt;0, (N268/(Q268/-100)), N268*(Q268/100)))</f>
        <v/>
      </c>
      <c r="V268" s="112" t="str">
        <f>IFERROR(IF(ISBLANK('Performance vs Market'!$R268), "",N268+IF(R268&lt;0, (N268/(R268/-100)), N268*(R268/100))),"")</f>
        <v/>
      </c>
      <c r="W268" s="111" t="n">
        <f t="shared" si="1"/>
        <v>0</v>
      </c>
      <c r="X268" s="112" t="n">
        <f t="shared" si="2"/>
        <v>0</v>
      </c>
      <c r="Y268" s="111" t="str">
        <f>IF(ISBLANK('Performance vs Market'!$S268), "",O268+IF(S268&lt;0, (O268/(S268/-100)), O268*(S268/100)))</f>
        <v/>
      </c>
      <c r="Z268" s="111" t="n">
        <f t="shared" si="3"/>
        <v>0</v>
      </c>
      <c r="AA268" s="96" t="n">
        <f t="shared" si="4"/>
        <v>0</v>
      </c>
      <c r="AB268" s="96" t="n">
        <f t="shared" si="5"/>
        <v>0</v>
      </c>
      <c r="AC268" s="113" t="str">
        <f>IF('Prediction Log'!$W287="Y", "W", IF('Prediction Log'!$W287="N","L",""))</f>
        <v>W</v>
      </c>
      <c r="AD268" s="114" t="str">
        <f>IF('Prediction Log'!$Y287="Y", "W", IF('Prediction Log'!$Y287="N","L",""))</f>
        <v>W</v>
      </c>
      <c r="AE268" s="115" t="str">
        <f>IF(ISBLANK('Performance vs Market'!$Q268), "",IF(AC268="W", W268, IF(AC268="L",-N268, "")))</f>
        <v/>
      </c>
      <c r="AF268" s="116" t="n">
        <f>IFERROR((IF(ISERR('Performance vs Market'!$V268), "",IF(AD268="W", X268, IF(AD268="L",-N268, "")))), "")</f>
        <v>0</v>
      </c>
      <c r="AG268" s="113" t="str">
        <f>IF('Prediction Log'!$X287="Y", "W", IF('Prediction Log'!$X287="N", "L", ""))</f>
        <v>W</v>
      </c>
      <c r="AH268" s="115" t="str">
        <f>IF(ISBLANK('Performance vs Market'!$S268), "",IF(AG268="W", Z268, IF(AG268="L",-O268, "")))</f>
        <v/>
      </c>
      <c r="AI268" s="117"/>
      <c r="AJ268" s="15" t="str">
        <f t="shared" si="6"/>
        <v/>
      </c>
      <c r="AK268" s="118" t="n">
        <f>IF(ISERROR('Performance vs Market'!$AE268+'Performance vs Market'!$AH268+'Performance vs Market'!$AJ268), "", 'Performance vs Market'!$AE268+'Performance vs Market'!$AH268+'Performance vs Market'!$AJ268)</f>
        <v>0</v>
      </c>
      <c r="AL268" s="119" t="n">
        <f>IF(ISERROR('Performance vs Market'!$AF268+'Performance vs Market'!$AH268+'Performance vs Market'!$AJ268), "", 'Performance vs Market'!$AF268+'Performance vs Market'!$AH268+'Performance vs Market'!$AJ268)</f>
        <v>0</v>
      </c>
    </row>
    <row r="269" ht="14.25" customHeight="1">
      <c r="A269" s="92" t="n">
        <f>Games!A269</f>
        <v>13</v>
      </c>
      <c r="B269" s="92" t="str">
        <f>IF('Prediction Log'!B288=0, "",'Prediction Log'!B288)</f>
        <v>Oklahoma</v>
      </c>
      <c r="C269" s="92" t="str">
        <f>IF('Prediction Log'!C288=0, "",'Prediction Log'!C288)</f>
        <v>TCU</v>
      </c>
      <c r="D269" s="92" t="n">
        <f>IF('Prediction Log'!D288=0, "",'Prediction Log'!D288)</f>
        <v>-9.5</v>
      </c>
      <c r="E269" s="92" t="n">
        <f>IF('Prediction Log'!E288=0, "",'Prediction Log'!E288)</f>
        <v>-23.6</v>
      </c>
      <c r="F269" s="92" t="str">
        <f>IF('Prediction Log'!I288=0, "",'Prediction Log'!I288)</f>
        <v>Oklahoma</v>
      </c>
      <c r="G269" s="70" t="str">
        <f>IF(ISBLANK(Games!B269), "",'Prediction Log'!$J288)</f>
        <v>Oklahoma</v>
      </c>
      <c r="H269" s="93" t="n">
        <f>'Prediction Log'!$K288</f>
        <v>0.977716</v>
      </c>
      <c r="I269" s="92" t="str">
        <f>IF(ISBLANK(Games!M269), "",IF(AND(Games!M269="",Games!N269=""),"",IF(ISTEXT(Games!N269), "Side",Games!M269)))</f>
        <v>Spread</v>
      </c>
      <c r="J269" s="92" t="str">
        <f>IF(ISBLANK(Games!B269), "",IF(Games!K269="Y", Games!B269, Games!E269))</f>
        <v>Oklahoma</v>
      </c>
      <c r="K269" s="92" t="str">
        <f>Games!I269</f>
        <v>Oklahoma</v>
      </c>
      <c r="L269" s="92" t="n">
        <f>IF(ISBLANK(Games!G269), "",Games!G269)</f>
        <v>-9.5</v>
      </c>
      <c r="M269" s="92"/>
      <c r="N269" s="110" t="str">
        <f>IF(ISBLANK('Performance vs Market'!$Q269), "", 1)</f>
        <v/>
      </c>
      <c r="O269" s="110" t="str">
        <f>IF(ISBLANK('Performance vs Market'!$S269), "", 1)</f>
        <v/>
      </c>
      <c r="P269" s="95"/>
      <c r="Q269" s="95"/>
      <c r="R269" s="95"/>
      <c r="S269" s="95"/>
      <c r="T269" s="95"/>
      <c r="U269" s="111" t="str">
        <f>IF(ISBLANK('Performance vs Market'!$Q269), "",N269+IF(Q269&lt;0, (N269/(Q269/-100)), N269*(Q269/100)))</f>
        <v/>
      </c>
      <c r="V269" s="112" t="str">
        <f>IFERROR(IF(ISBLANK('Performance vs Market'!$R269), "",N269+IF(R269&lt;0, (N269/(R269/-100)), N269*(R269/100))),"")</f>
        <v/>
      </c>
      <c r="W269" s="111" t="n">
        <f t="shared" si="1"/>
        <v>0</v>
      </c>
      <c r="X269" s="112" t="n">
        <f t="shared" si="2"/>
        <v>0</v>
      </c>
      <c r="Y269" s="111" t="str">
        <f>IF(ISBLANK('Performance vs Market'!$S269), "",O269+IF(S269&lt;0, (O269/(S269/-100)), O269*(S269/100)))</f>
        <v/>
      </c>
      <c r="Z269" s="111" t="n">
        <f t="shared" si="3"/>
        <v>0</v>
      </c>
      <c r="AA269" s="96" t="n">
        <f t="shared" si="4"/>
        <v>0</v>
      </c>
      <c r="AB269" s="96" t="n">
        <f t="shared" si="5"/>
        <v>0</v>
      </c>
      <c r="AC269" s="113" t="str">
        <f>IF('Prediction Log'!$W288="Y", "W", IF('Prediction Log'!$W288="N","L",""))</f>
        <v>W</v>
      </c>
      <c r="AD269" s="114" t="str">
        <f>IF('Prediction Log'!$Y288="Y", "W", IF('Prediction Log'!$Y288="N","L",""))</f>
        <v>W</v>
      </c>
      <c r="AE269" s="115" t="str">
        <f>IF(ISBLANK('Performance vs Market'!$Q269), "",IF(AC269="W", W269, IF(AC269="L",-N269, "")))</f>
        <v/>
      </c>
      <c r="AF269" s="116" t="n">
        <f>IFERROR((IF(ISERR('Performance vs Market'!$V269), "",IF(AD269="W", X269, IF(AD269="L",-N269, "")))), "")</f>
        <v>0</v>
      </c>
      <c r="AG269" s="113" t="str">
        <f>IF('Prediction Log'!$X288="Y", "W", IF('Prediction Log'!$X288="N", "L", ""))</f>
        <v>W</v>
      </c>
      <c r="AH269" s="115" t="str">
        <f>IF(ISBLANK('Performance vs Market'!$S269), "",IF(AG269="W", Z269, IF(AG269="L",-O269, "")))</f>
        <v/>
      </c>
      <c r="AI269" s="117"/>
      <c r="AJ269" s="15" t="str">
        <f t="shared" si="6"/>
        <v/>
      </c>
      <c r="AK269" s="118" t="n">
        <f>IF(ISERROR('Performance vs Market'!$AE269+'Performance vs Market'!$AH269+'Performance vs Market'!$AJ269), "", 'Performance vs Market'!$AE269+'Performance vs Market'!$AH269+'Performance vs Market'!$AJ269)</f>
        <v>0</v>
      </c>
      <c r="AL269" s="119" t="n">
        <f>IF(ISERROR('Performance vs Market'!$AF269+'Performance vs Market'!$AH269+'Performance vs Market'!$AJ269), "", 'Performance vs Market'!$AF269+'Performance vs Market'!$AH269+'Performance vs Market'!$AJ269)</f>
        <v>0</v>
      </c>
    </row>
    <row r="270" ht="14.25" customHeight="1">
      <c r="A270" s="92" t="n">
        <f>Games!A270</f>
        <v>13</v>
      </c>
      <c r="B270" s="92" t="str">
        <f>IF('Prediction Log'!B289=0, "",'Prediction Log'!B289)</f>
        <v>Central Michigan</v>
      </c>
      <c r="C270" s="92" t="str">
        <f>IF('Prediction Log'!C289=0, "",'Prediction Log'!C289)</f>
        <v>Toledo</v>
      </c>
      <c r="D270" s="92" t="n">
        <f>IF('Prediction Log'!D289=0, "",'Prediction Log'!D289)</f>
        <v>10.5</v>
      </c>
      <c r="E270" s="92" t="n">
        <f>IF('Prediction Log'!E289=0, "",'Prediction Log'!E289)</f>
        <v>5</v>
      </c>
      <c r="F270" s="92" t="str">
        <f>IF('Prediction Log'!I289=0, "",'Prediction Log'!I289)</f>
        <v>Toledo</v>
      </c>
      <c r="G270" s="70" t="str">
        <f>IF(ISBLANK(Games!B270), "",'Prediction Log'!$J289)</f>
        <v>Toledo</v>
      </c>
      <c r="H270" s="93" t="n">
        <f>'Prediction Log'!$K289</f>
        <v>0.831488</v>
      </c>
      <c r="I270" s="92" t="str">
        <f>IF(ISBLANK(Games!M270), "",IF(AND(Games!M270="",Games!N270=""),"",IF(ISTEXT(Games!N270), "Side",Games!M270)))</f>
        <v/>
      </c>
      <c r="J270" s="92" t="str">
        <f>IF(ISBLANK(Games!B270), "",IF(Games!K270="Y", Games!B270, Games!E270))</f>
        <v>Central Michigan</v>
      </c>
      <c r="K270" s="92" t="str">
        <f>Games!I270</f>
        <v>Toledo</v>
      </c>
      <c r="L270" s="92" t="n">
        <f>IF(ISBLANK(Games!G270), "",Games!G270)</f>
        <v>10.5</v>
      </c>
      <c r="M270" s="92"/>
      <c r="N270" s="110" t="str">
        <f>IF(ISBLANK('Performance vs Market'!$Q270), "", 1)</f>
        <v/>
      </c>
      <c r="O270" s="110" t="str">
        <f>IF(ISBLANK('Performance vs Market'!$S270), "", 1)</f>
        <v/>
      </c>
      <c r="P270" s="95"/>
      <c r="Q270" s="95"/>
      <c r="R270" s="95"/>
      <c r="S270" s="95"/>
      <c r="T270" s="95"/>
      <c r="U270" s="111" t="str">
        <f>IF(ISBLANK('Performance vs Market'!$Q270), "",N270+IF(Q270&lt;0, (N270/(Q270/-100)), N270*(Q270/100)))</f>
        <v/>
      </c>
      <c r="V270" s="112" t="str">
        <f>IFERROR(IF(ISBLANK('Performance vs Market'!$R270), "",N270+IF(R270&lt;0, (N270/(R270/-100)), N270*(R270/100))),"")</f>
        <v/>
      </c>
      <c r="W270" s="111" t="n">
        <f t="shared" si="1"/>
        <v>0</v>
      </c>
      <c r="X270" s="112" t="n">
        <f t="shared" si="2"/>
        <v>0</v>
      </c>
      <c r="Y270" s="111" t="str">
        <f>IF(ISBLANK('Performance vs Market'!$S270), "",O270+IF(S270&lt;0, (O270/(S270/-100)), O270*(S270/100)))</f>
        <v/>
      </c>
      <c r="Z270" s="111" t="n">
        <f t="shared" si="3"/>
        <v>0</v>
      </c>
      <c r="AA270" s="96" t="n">
        <f t="shared" si="4"/>
        <v>0</v>
      </c>
      <c r="AB270" s="96" t="n">
        <f t="shared" si="5"/>
        <v>0</v>
      </c>
      <c r="AC270" s="113" t="str">
        <f>IF('Prediction Log'!$W289="Y", "W", IF('Prediction Log'!$W289="N","L",""))</f>
        <v>W</v>
      </c>
      <c r="AD270" s="114" t="str">
        <f>IF('Prediction Log'!$Y289="Y", "W", IF('Prediction Log'!$Y289="N","L",""))</f>
        <v>W</v>
      </c>
      <c r="AE270" s="115" t="str">
        <f>IF(ISBLANK('Performance vs Market'!$Q270), "",IF(AC270="W", W270, IF(AC270="L",-N270, "")))</f>
        <v/>
      </c>
      <c r="AF270" s="116" t="n">
        <f>IFERROR((IF(ISERR('Performance vs Market'!$V270), "",IF(AD270="W", X270, IF(AD270="L",-N270, "")))), "")</f>
        <v>0</v>
      </c>
      <c r="AG270" s="113" t="str">
        <f>IF('Prediction Log'!$X289="Y", "W", IF('Prediction Log'!$X289="N", "L", ""))</f>
        <v>L</v>
      </c>
      <c r="AH270" s="115" t="str">
        <f>IF(ISBLANK('Performance vs Market'!$S270), "",IF(AG270="W", Z270, IF(AG270="L",-O270, "")))</f>
        <v/>
      </c>
      <c r="AI270" s="117"/>
      <c r="AJ270" s="15" t="str">
        <f t="shared" si="6"/>
        <v/>
      </c>
      <c r="AK270" s="118" t="n">
        <f>IF(ISERROR('Performance vs Market'!$AE270+'Performance vs Market'!$AH270+'Performance vs Market'!$AJ270), "", 'Performance vs Market'!$AE270+'Performance vs Market'!$AH270+'Performance vs Market'!$AJ270)</f>
        <v>0</v>
      </c>
      <c r="AL270" s="119" t="n">
        <f>IF(ISERROR('Performance vs Market'!$AF270+'Performance vs Market'!$AH270+'Performance vs Market'!$AJ270), "", 'Performance vs Market'!$AF270+'Performance vs Market'!$AH270+'Performance vs Market'!$AJ270)</f>
        <v>0</v>
      </c>
    </row>
    <row r="271" ht="14.25" customHeight="1">
      <c r="A271" s="92" t="n">
        <f>Games!A271</f>
        <v>13</v>
      </c>
      <c r="B271" s="92" t="str">
        <f>IF('Prediction Log'!B290=0, "",'Prediction Log'!B290)</f>
        <v>Temple</v>
      </c>
      <c r="C271" s="92" t="str">
        <f>IF('Prediction Log'!C290=0, "",'Prediction Log'!C290)</f>
        <v>Memphis</v>
      </c>
      <c r="D271" s="92" t="n">
        <f>IF('Prediction Log'!D290=0, "",'Prediction Log'!D290)</f>
        <v>12.5</v>
      </c>
      <c r="E271" s="92" t="n">
        <f>IF('Prediction Log'!E290=0, "",'Prediction Log'!E290)</f>
        <v>30.4</v>
      </c>
      <c r="F271" s="92" t="str">
        <f>IF('Prediction Log'!I290=0, "",'Prediction Log'!I290)</f>
        <v>Memphis</v>
      </c>
      <c r="G271" s="70" t="str">
        <f>IF(ISBLANK(Games!B271), "",'Prediction Log'!$J290)</f>
        <v>Memphis</v>
      </c>
      <c r="H271" s="93" t="n">
        <f>'Prediction Log'!$K290</f>
        <v>0.995288</v>
      </c>
      <c r="I271" s="92" t="str">
        <f>IF(ISBLANK(Games!M271), "",IF(AND(Games!M271="",Games!N271=""),"",IF(ISTEXT(Games!N271), "Side",Games!M271)))</f>
        <v/>
      </c>
      <c r="J271" s="92" t="str">
        <f>IF(ISBLANK(Games!B271), "",IF(Games!K271="Y", Games!B271, Games!E271))</f>
        <v>Memphis</v>
      </c>
      <c r="K271" s="92" t="str">
        <f>Games!I271</f>
        <v>Memphis</v>
      </c>
      <c r="L271" s="92" t="n">
        <f>IF(ISBLANK(Games!G271), "",Games!G271)</f>
        <v>12.5</v>
      </c>
      <c r="M271" s="92"/>
      <c r="N271" s="110" t="str">
        <f>IF(ISBLANK('Performance vs Market'!$Q271), "", 1)</f>
        <v/>
      </c>
      <c r="O271" s="110" t="str">
        <f>IF(ISBLANK('Performance vs Market'!$S271), "", 1)</f>
        <v/>
      </c>
      <c r="P271" s="95"/>
      <c r="Q271" s="95"/>
      <c r="R271" s="95"/>
      <c r="S271" s="95"/>
      <c r="T271" s="95"/>
      <c r="U271" s="111" t="str">
        <f>IF(ISBLANK('Performance vs Market'!$Q271), "",N271+IF(Q271&lt;0, (N271/(Q271/-100)), N271*(Q271/100)))</f>
        <v/>
      </c>
      <c r="V271" s="112" t="str">
        <f>IFERROR(IF(ISBLANK('Performance vs Market'!$R271), "",N271+IF(R271&lt;0, (N271/(R271/-100)), N271*(R271/100))),"")</f>
        <v/>
      </c>
      <c r="W271" s="111" t="n">
        <f t="shared" si="1"/>
        <v>0</v>
      </c>
      <c r="X271" s="112" t="n">
        <f t="shared" si="2"/>
        <v>0</v>
      </c>
      <c r="Y271" s="111" t="str">
        <f>IF(ISBLANK('Performance vs Market'!$S271), "",O271+IF(S271&lt;0, (O271/(S271/-100)), O271*(S271/100)))</f>
        <v/>
      </c>
      <c r="Z271" s="111" t="n">
        <f t="shared" si="3"/>
        <v>0</v>
      </c>
      <c r="AA271" s="96" t="n">
        <f t="shared" si="4"/>
        <v>0</v>
      </c>
      <c r="AB271" s="96" t="n">
        <f t="shared" si="5"/>
        <v>0</v>
      </c>
      <c r="AC271" s="113" t="str">
        <f>IF('Prediction Log'!$W290="Y", "W", IF('Prediction Log'!$W290="N","L",""))</f>
        <v>W</v>
      </c>
      <c r="AD271" s="114" t="str">
        <f>IF('Prediction Log'!$Y290="Y", "W", IF('Prediction Log'!$Y290="N","L",""))</f>
        <v>W</v>
      </c>
      <c r="AE271" s="115" t="str">
        <f>IF(ISBLANK('Performance vs Market'!$Q271), "",IF(AC271="W", W271, IF(AC271="L",-N271, "")))</f>
        <v/>
      </c>
      <c r="AF271" s="116" t="n">
        <f>IFERROR((IF(ISERR('Performance vs Market'!$V271), "",IF(AD271="W", X271, IF(AD271="L",-N271, "")))), "")</f>
        <v>0</v>
      </c>
      <c r="AG271" s="113" t="str">
        <f>IF('Prediction Log'!$X290="Y", "W", IF('Prediction Log'!$X290="N", "L", ""))</f>
        <v>W</v>
      </c>
      <c r="AH271" s="115" t="str">
        <f>IF(ISBLANK('Performance vs Market'!$S271), "",IF(AG271="W", Z271, IF(AG271="L",-O271, "")))</f>
        <v/>
      </c>
      <c r="AI271" s="117"/>
      <c r="AJ271" s="15" t="str">
        <f t="shared" si="6"/>
        <v/>
      </c>
      <c r="AK271" s="118" t="n">
        <f>IF(ISERROR('Performance vs Market'!$AE271+'Performance vs Market'!$AH271+'Performance vs Market'!$AJ271), "", 'Performance vs Market'!$AE271+'Performance vs Market'!$AH271+'Performance vs Market'!$AJ271)</f>
        <v>0</v>
      </c>
      <c r="AL271" s="119" t="n">
        <f>IF(ISERROR('Performance vs Market'!$AF271+'Performance vs Market'!$AH271+'Performance vs Market'!$AJ271), "", 'Performance vs Market'!$AF271+'Performance vs Market'!$AH271+'Performance vs Market'!$AJ271)</f>
        <v>0</v>
      </c>
    </row>
    <row r="272" ht="14.25" customHeight="1">
      <c r="A272" s="92" t="n">
        <f>Games!A272</f>
        <v>13</v>
      </c>
      <c r="B272" s="92" t="str">
        <f>IF('Prediction Log'!B291=0, "",'Prediction Log'!B291)</f>
        <v>Boston College</v>
      </c>
      <c r="C272" s="92" t="str">
        <f>IF('Prediction Log'!C291=0, "",'Prediction Log'!C291)</f>
        <v>Miami</v>
      </c>
      <c r="D272" s="92" t="n">
        <f>IF('Prediction Log'!D291=0, "",'Prediction Log'!D291)</f>
        <v>9.5</v>
      </c>
      <c r="E272" s="92" t="n">
        <f>IF('Prediction Log'!E291=0, "",'Prediction Log'!E291)</f>
        <v>12</v>
      </c>
      <c r="F272" s="92" t="str">
        <f>IF('Prediction Log'!I291=0, "",'Prediction Log'!I291)</f>
        <v>Miami</v>
      </c>
      <c r="G272" s="70" t="str">
        <f>IF(ISBLANK(Games!B272), "",'Prediction Log'!$J291)</f>
        <v>Miami</v>
      </c>
      <c r="H272" s="93" t="n">
        <f>'Prediction Log'!$K291</f>
        <v>0.854202</v>
      </c>
      <c r="I272" s="92" t="str">
        <f>IF(ISBLANK(Games!M272), "",IF(AND(Games!M272="",Games!N272=""),"",IF(ISTEXT(Games!N272), "Side",Games!M272)))</f>
        <v/>
      </c>
      <c r="J272" s="92" t="str">
        <f>IF(ISBLANK(Games!B272), "",IF(Games!K272="Y", Games!B272, Games!E272))</f>
        <v>Miami</v>
      </c>
      <c r="K272" s="92" t="str">
        <f>Games!I272</f>
        <v>Miami</v>
      </c>
      <c r="L272" s="92" t="n">
        <f>IF(ISBLANK(Games!G272), "",Games!G272)</f>
        <v>9.5</v>
      </c>
      <c r="M272" s="92"/>
      <c r="N272" s="110" t="str">
        <f>IF(ISBLANK('Performance vs Market'!$Q272), "", 1)</f>
        <v/>
      </c>
      <c r="O272" s="110" t="str">
        <f>IF(ISBLANK('Performance vs Market'!$S272), "", 1)</f>
        <v/>
      </c>
      <c r="P272" s="95"/>
      <c r="Q272" s="95"/>
      <c r="R272" s="95"/>
      <c r="S272" s="95"/>
      <c r="T272" s="95"/>
      <c r="U272" s="111" t="str">
        <f>IF(ISBLANK('Performance vs Market'!$Q272), "",N272+IF(Q272&lt;0, (N272/(Q272/-100)), N272*(Q272/100)))</f>
        <v/>
      </c>
      <c r="V272" s="112" t="str">
        <f>IFERROR(IF(ISBLANK('Performance vs Market'!$R272), "",N272+IF(R272&lt;0, (N272/(R272/-100)), N272*(R272/100))),"")</f>
        <v/>
      </c>
      <c r="W272" s="111" t="n">
        <f t="shared" si="1"/>
        <v>0</v>
      </c>
      <c r="X272" s="112" t="n">
        <f t="shared" si="2"/>
        <v>0</v>
      </c>
      <c r="Y272" s="111" t="str">
        <f>IF(ISBLANK('Performance vs Market'!$S272), "",O272+IF(S272&lt;0, (O272/(S272/-100)), O272*(S272/100)))</f>
        <v/>
      </c>
      <c r="Z272" s="111" t="n">
        <f t="shared" si="3"/>
        <v>0</v>
      </c>
      <c r="AA272" s="96" t="n">
        <f t="shared" si="4"/>
        <v>0</v>
      </c>
      <c r="AB272" s="96" t="n">
        <f t="shared" si="5"/>
        <v>0</v>
      </c>
      <c r="AC272" s="113" t="str">
        <f>IF('Prediction Log'!$W291="Y", "W", IF('Prediction Log'!$W291="N","L",""))</f>
        <v>W</v>
      </c>
      <c r="AD272" s="114" t="str">
        <f>IF('Prediction Log'!$Y291="Y", "W", IF('Prediction Log'!$Y291="N","L",""))</f>
        <v>W</v>
      </c>
      <c r="AE272" s="115" t="str">
        <f>IF(ISBLANK('Performance vs Market'!$Q272), "",IF(AC272="W", W272, IF(AC272="L",-N272, "")))</f>
        <v/>
      </c>
      <c r="AF272" s="116" t="n">
        <f>IFERROR((IF(ISERR('Performance vs Market'!$V272), "",IF(AD272="W", X272, IF(AD272="L",-N272, "")))), "")</f>
        <v>0</v>
      </c>
      <c r="AG272" s="113" t="str">
        <f>IF('Prediction Log'!$X291="Y", "W", IF('Prediction Log'!$X291="N", "L", ""))</f>
        <v>W</v>
      </c>
      <c r="AH272" s="115" t="str">
        <f>IF(ISBLANK('Performance vs Market'!$S272), "",IF(AG272="W", Z272, IF(AG272="L",-O272, "")))</f>
        <v/>
      </c>
      <c r="AI272" s="117"/>
      <c r="AJ272" s="15" t="str">
        <f t="shared" si="6"/>
        <v/>
      </c>
      <c r="AK272" s="118" t="n">
        <f>IF(ISERROR('Performance vs Market'!$AE272+'Performance vs Market'!$AH272+'Performance vs Market'!$AJ272), "", 'Performance vs Market'!$AE272+'Performance vs Market'!$AH272+'Performance vs Market'!$AJ272)</f>
        <v>0</v>
      </c>
      <c r="AL272" s="119" t="n">
        <f>IF(ISERROR('Performance vs Market'!$AF272+'Performance vs Market'!$AH272+'Performance vs Market'!$AJ272), "", 'Performance vs Market'!$AF272+'Performance vs Market'!$AH272+'Performance vs Market'!$AJ272)</f>
        <v>0</v>
      </c>
    </row>
    <row r="273" ht="14.25" customHeight="1">
      <c r="A273" s="92" t="n">
        <f>Games!A273</f>
        <v>13</v>
      </c>
      <c r="B273" s="92" t="str">
        <f>IF('Prediction Log'!B292=0, "",'Prediction Log'!B292)</f>
        <v>Nebraska</v>
      </c>
      <c r="C273" s="92" t="str">
        <f>IF('Prediction Log'!C292=0, "",'Prediction Log'!C292)</f>
        <v>Iowa</v>
      </c>
      <c r="D273" s="92" t="n">
        <f>IF('Prediction Log'!D292=0, "",'Prediction Log'!D292)</f>
        <v>-2.5</v>
      </c>
      <c r="E273" s="92" t="n">
        <f>IF('Prediction Log'!E292=0, "",'Prediction Log'!E292)</f>
        <v>7.1</v>
      </c>
      <c r="F273" s="92" t="str">
        <f>IF('Prediction Log'!I292=0, "",'Prediction Log'!I292)</f>
        <v>Iowa</v>
      </c>
      <c r="G273" s="70" t="str">
        <f>IF(ISBLANK(Games!B273), "",'Prediction Log'!$J292)</f>
        <v>Iowa</v>
      </c>
      <c r="H273" s="93" t="n">
        <f>'Prediction Log'!$K292</f>
        <v>0.854544</v>
      </c>
      <c r="I273" s="92" t="str">
        <f>IF(ISBLANK(Games!M273), "",IF(AND(Games!M273="",Games!N273=""),"",IF(ISTEXT(Games!N273), "Side",Games!M273)))</f>
        <v>Side</v>
      </c>
      <c r="J273" s="92" t="str">
        <f>IF(ISBLANK(Games!B273), "",IF(Games!K273="Y", Games!B273, Games!E273))</f>
        <v>Iowa</v>
      </c>
      <c r="K273" s="92" t="str">
        <f>Games!I273</f>
        <v>Iowa</v>
      </c>
      <c r="L273" s="92" t="n">
        <f>IF(ISBLANK(Games!G273), "",Games!G273)</f>
        <v>-2.5</v>
      </c>
      <c r="M273" s="92"/>
      <c r="N273" s="110" t="str">
        <f>IF(ISBLANK('Performance vs Market'!$Q273), "", 1)</f>
        <v/>
      </c>
      <c r="O273" s="110" t="str">
        <f>IF(ISBLANK('Performance vs Market'!$S273), "", 1)</f>
        <v/>
      </c>
      <c r="P273" s="95"/>
      <c r="Q273" s="95"/>
      <c r="R273" s="95"/>
      <c r="S273" s="95"/>
      <c r="T273" s="95"/>
      <c r="U273" s="111" t="str">
        <f>IF(ISBLANK('Performance vs Market'!$Q273), "",N273+IF(Q273&lt;0, (N273/(Q273/-100)), N273*(Q273/100)))</f>
        <v/>
      </c>
      <c r="V273" s="112" t="str">
        <f>IFERROR(IF(ISBLANK('Performance vs Market'!$R273), "",N273+IF(R273&lt;0, (N273/(R273/-100)), N273*(R273/100))),"")</f>
        <v/>
      </c>
      <c r="W273" s="111" t="n">
        <f t="shared" si="1"/>
        <v>0</v>
      </c>
      <c r="X273" s="112" t="n">
        <f t="shared" si="2"/>
        <v>0</v>
      </c>
      <c r="Y273" s="111" t="str">
        <f>IF(ISBLANK('Performance vs Market'!$S273), "",O273+IF(S273&lt;0, (O273/(S273/-100)), O273*(S273/100)))</f>
        <v/>
      </c>
      <c r="Z273" s="111" t="n">
        <f t="shared" si="3"/>
        <v>0</v>
      </c>
      <c r="AA273" s="96" t="n">
        <f t="shared" si="4"/>
        <v>0</v>
      </c>
      <c r="AB273" s="96" t="n">
        <f t="shared" si="5"/>
        <v>0</v>
      </c>
      <c r="AC273" s="113" t="str">
        <f>IF('Prediction Log'!$W292="Y", "W", IF('Prediction Log'!$W292="N","L",""))</f>
        <v>W</v>
      </c>
      <c r="AD273" s="114" t="str">
        <f>IF('Prediction Log'!$Y292="Y", "W", IF('Prediction Log'!$Y292="N","L",""))</f>
        <v>W</v>
      </c>
      <c r="AE273" s="115" t="str">
        <f>IF(ISBLANK('Performance vs Market'!$Q273), "",IF(AC273="W", W273, IF(AC273="L",-N273, "")))</f>
        <v/>
      </c>
      <c r="AF273" s="116" t="n">
        <f>IFERROR((IF(ISERR('Performance vs Market'!$V273), "",IF(AD273="W", X273, IF(AD273="L",-N273, "")))), "")</f>
        <v>0</v>
      </c>
      <c r="AG273" s="113" t="str">
        <f>IF('Prediction Log'!$X292="Y", "W", IF('Prediction Log'!$X292="N", "L", ""))</f>
        <v>W</v>
      </c>
      <c r="AH273" s="115" t="str">
        <f>IF(ISBLANK('Performance vs Market'!$S273), "",IF(AG273="W", Z273, IF(AG273="L",-O273, "")))</f>
        <v/>
      </c>
      <c r="AI273" s="117"/>
      <c r="AJ273" s="15" t="str">
        <f t="shared" si="6"/>
        <v/>
      </c>
      <c r="AK273" s="118" t="n">
        <f>IF(ISERROR('Performance vs Market'!$AE273+'Performance vs Market'!$AH273+'Performance vs Market'!$AJ273), "", 'Performance vs Market'!$AE273+'Performance vs Market'!$AH273+'Performance vs Market'!$AJ273)</f>
        <v>0</v>
      </c>
      <c r="AL273" s="119" t="n">
        <f>IF(ISERROR('Performance vs Market'!$AF273+'Performance vs Market'!$AH273+'Performance vs Market'!$AJ273), "", 'Performance vs Market'!$AF273+'Performance vs Market'!$AH273+'Performance vs Market'!$AJ273)</f>
        <v>0</v>
      </c>
    </row>
    <row r="274" ht="14.25" customHeight="1">
      <c r="A274" s="92" t="n">
        <f>Games!A274</f>
        <v>13</v>
      </c>
      <c r="B274" s="92" t="str">
        <f>IF('Prediction Log'!B293=0, "",'Prediction Log'!B293)</f>
        <v>Akron</v>
      </c>
      <c r="C274" s="92" t="str">
        <f>IF('Prediction Log'!C293=0, "",'Prediction Log'!C293)</f>
        <v>Ohio</v>
      </c>
      <c r="D274" s="92" t="n">
        <f>IF('Prediction Log'!D293=0, "",'Prediction Log'!D293)</f>
        <v>13.5</v>
      </c>
      <c r="E274" s="92" t="n">
        <f>IF('Prediction Log'!E293=0, "",'Prediction Log'!E293)</f>
        <v>25.6</v>
      </c>
      <c r="F274" s="92" t="str">
        <f>IF('Prediction Log'!I293=0, "",'Prediction Log'!I293)</f>
        <v>Ohio</v>
      </c>
      <c r="G274" s="70" t="str">
        <f>IF(ISBLANK(Games!B274), "",'Prediction Log'!$J293)</f>
        <v>Ohio</v>
      </c>
      <c r="H274" s="93" t="n">
        <f>'Prediction Log'!$K293</f>
        <v>0.995775</v>
      </c>
      <c r="I274" s="92" t="str">
        <f>IF(ISBLANK(Games!M274), "",IF(AND(Games!M274="",Games!N274=""),"",IF(ISTEXT(Games!N274), "Side",Games!M274)))</f>
        <v/>
      </c>
      <c r="J274" s="92" t="str">
        <f>IF(ISBLANK(Games!B274), "",IF(Games!K274="Y", Games!B274, Games!E274))</f>
        <v>Ohio</v>
      </c>
      <c r="K274" s="92" t="str">
        <f>Games!I274</f>
        <v>Ohio</v>
      </c>
      <c r="L274" s="92" t="n">
        <f>IF(ISBLANK(Games!G274), "",Games!G274)</f>
        <v>13.5</v>
      </c>
      <c r="M274" s="92"/>
      <c r="N274" s="110" t="str">
        <f>IF(ISBLANK('Performance vs Market'!$Q274), "", 1)</f>
        <v/>
      </c>
      <c r="O274" s="110" t="str">
        <f>IF(ISBLANK('Performance vs Market'!$S274), "", 1)</f>
        <v/>
      </c>
      <c r="P274" s="95"/>
      <c r="Q274" s="95"/>
      <c r="R274" s="95"/>
      <c r="S274" s="95"/>
      <c r="T274" s="95"/>
      <c r="U274" s="111" t="str">
        <f>IF(ISBLANK('Performance vs Market'!$Q274), "",N274+IF(Q274&lt;0, (N274/(Q274/-100)), N274*(Q274/100)))</f>
        <v/>
      </c>
      <c r="V274" s="112" t="str">
        <f>IFERROR(IF(ISBLANK('Performance vs Market'!$R274), "",N274+IF(R274&lt;0, (N274/(R274/-100)), N274*(R274/100))),"")</f>
        <v/>
      </c>
      <c r="W274" s="111" t="n">
        <f t="shared" si="1"/>
        <v>0</v>
      </c>
      <c r="X274" s="112" t="n">
        <f t="shared" si="2"/>
        <v>0</v>
      </c>
      <c r="Y274" s="111" t="str">
        <f>IF(ISBLANK('Performance vs Market'!$S274), "",O274+IF(S274&lt;0, (O274/(S274/-100)), O274*(S274/100)))</f>
        <v/>
      </c>
      <c r="Z274" s="111" t="n">
        <f t="shared" si="3"/>
        <v>0</v>
      </c>
      <c r="AA274" s="96" t="n">
        <f t="shared" si="4"/>
        <v>0</v>
      </c>
      <c r="AB274" s="96" t="n">
        <f t="shared" si="5"/>
        <v>0</v>
      </c>
      <c r="AC274" s="113" t="str">
        <f>IF('Prediction Log'!$W293="Y", "W", IF('Prediction Log'!$W293="N","L",""))</f>
        <v>W</v>
      </c>
      <c r="AD274" s="114" t="str">
        <f>IF('Prediction Log'!$Y293="Y", "W", IF('Prediction Log'!$Y293="N","L",""))</f>
        <v>W</v>
      </c>
      <c r="AE274" s="115" t="str">
        <f>IF(ISBLANK('Performance vs Market'!$Q274), "",IF(AC274="W", W274, IF(AC274="L",-N274, "")))</f>
        <v/>
      </c>
      <c r="AF274" s="116" t="n">
        <f>IFERROR((IF(ISERR('Performance vs Market'!$V274), "",IF(AD274="W", X274, IF(AD274="L",-N274, "")))), "")</f>
        <v>0</v>
      </c>
      <c r="AG274" s="113" t="str">
        <f>IF('Prediction Log'!$X293="Y", "W", IF('Prediction Log'!$X293="N", "L", ""))</f>
        <v>L</v>
      </c>
      <c r="AH274" s="115" t="str">
        <f>IF(ISBLANK('Performance vs Market'!$S274), "",IF(AG274="W", Z274, IF(AG274="L",-O274, "")))</f>
        <v/>
      </c>
      <c r="AI274" s="117"/>
      <c r="AJ274" s="15" t="str">
        <f t="shared" si="6"/>
        <v/>
      </c>
      <c r="AK274" s="118" t="n">
        <f>IF(ISERROR('Performance vs Market'!$AE274+'Performance vs Market'!$AH274+'Performance vs Market'!$AJ274), "", 'Performance vs Market'!$AE274+'Performance vs Market'!$AH274+'Performance vs Market'!$AJ274)</f>
        <v>0</v>
      </c>
      <c r="AL274" s="119" t="n">
        <f>IF(ISERROR('Performance vs Market'!$AF274+'Performance vs Market'!$AH274+'Performance vs Market'!$AJ274), "", 'Performance vs Market'!$AF274+'Performance vs Market'!$AH274+'Performance vs Market'!$AJ274)</f>
        <v>0</v>
      </c>
    </row>
    <row r="275" ht="14.25" customHeight="1">
      <c r="A275" s="92" t="n">
        <f>Games!A275</f>
        <v>13</v>
      </c>
      <c r="B275" s="92" t="str">
        <f>IF('Prediction Log'!B294=0, "",'Prediction Log'!B294)</f>
        <v>New Mexico</v>
      </c>
      <c r="C275" s="92" t="str">
        <f>IF('Prediction Log'!C294=0, "",'Prediction Log'!C294)</f>
        <v>Utah State</v>
      </c>
      <c r="D275" s="92" t="n">
        <f>IF('Prediction Log'!D294=0, "",'Prediction Log'!D294)</f>
        <v>6.5</v>
      </c>
      <c r="E275" s="92" t="n">
        <f>IF('Prediction Log'!E294=0, "",'Prediction Log'!E294)</f>
        <v>7.3</v>
      </c>
      <c r="F275" s="92" t="str">
        <f>IF('Prediction Log'!I294=0, "",'Prediction Log'!I294)</f>
        <v>Utah State</v>
      </c>
      <c r="G275" s="70" t="str">
        <f>IF(ISBLANK(Games!B275), "",'Prediction Log'!$J294)</f>
        <v>Utah State</v>
      </c>
      <c r="H275" s="93" t="n">
        <f>'Prediction Log'!$K294</f>
        <v>0.747849</v>
      </c>
      <c r="I275" s="92" t="str">
        <f>IF(ISBLANK(Games!M275), "",IF(AND(Games!M275="",Games!N275=""),"",IF(ISTEXT(Games!N275), "Side",Games!M275)))</f>
        <v/>
      </c>
      <c r="J275" s="92" t="str">
        <f>IF(ISBLANK(Games!B275), "",IF(Games!K275="Y", Games!B275, Games!E275))</f>
        <v>Utah State</v>
      </c>
      <c r="K275" s="92" t="str">
        <f>Games!I275</f>
        <v>Utah State</v>
      </c>
      <c r="L275" s="92" t="n">
        <f>IF(ISBLANK(Games!G275), "",Games!G275)</f>
        <v>6.5</v>
      </c>
      <c r="M275" s="92"/>
      <c r="N275" s="110" t="str">
        <f>IF(ISBLANK('Performance vs Market'!$Q275), "", 1)</f>
        <v/>
      </c>
      <c r="O275" s="110" t="str">
        <f>IF(ISBLANK('Performance vs Market'!$S275), "", 1)</f>
        <v/>
      </c>
      <c r="P275" s="95"/>
      <c r="Q275" s="95"/>
      <c r="R275" s="95"/>
      <c r="S275" s="95"/>
      <c r="T275" s="95"/>
      <c r="U275" s="111" t="str">
        <f>IF(ISBLANK('Performance vs Market'!$Q275), "",N275+IF(Q275&lt;0, (N275/(Q275/-100)), N275*(Q275/100)))</f>
        <v/>
      </c>
      <c r="V275" s="112" t="str">
        <f>IFERROR(IF(ISBLANK('Performance vs Market'!$R275), "",N275+IF(R275&lt;0, (N275/(R275/-100)), N275*(R275/100))),"")</f>
        <v/>
      </c>
      <c r="W275" s="111" t="n">
        <f t="shared" si="1"/>
        <v>0</v>
      </c>
      <c r="X275" s="112" t="n">
        <f t="shared" si="2"/>
        <v>0</v>
      </c>
      <c r="Y275" s="111" t="str">
        <f>IF(ISBLANK('Performance vs Market'!$S275), "",O275+IF(S275&lt;0, (O275/(S275/-100)), O275*(S275/100)))</f>
        <v/>
      </c>
      <c r="Z275" s="111" t="n">
        <f t="shared" si="3"/>
        <v>0</v>
      </c>
      <c r="AA275" s="96" t="n">
        <f t="shared" si="4"/>
        <v>0</v>
      </c>
      <c r="AB275" s="96" t="n">
        <f t="shared" si="5"/>
        <v>0</v>
      </c>
      <c r="AC275" s="113" t="str">
        <f>IF('Prediction Log'!$W294="Y", "W", IF('Prediction Log'!$W294="N","L",""))</f>
        <v>W</v>
      </c>
      <c r="AD275" s="114" t="str">
        <f>IF('Prediction Log'!$Y294="Y", "W", IF('Prediction Log'!$Y294="N","L",""))</f>
        <v>W</v>
      </c>
      <c r="AE275" s="115" t="str">
        <f>IF(ISBLANK('Performance vs Market'!$Q275), "",IF(AC275="W", W275, IF(AC275="L",-N275, "")))</f>
        <v/>
      </c>
      <c r="AF275" s="116" t="n">
        <f>IFERROR((IF(ISERR('Performance vs Market'!$V275), "",IF(AD275="W", X275, IF(AD275="L",-N275, "")))), "")</f>
        <v>0</v>
      </c>
      <c r="AG275" s="113" t="str">
        <f>IF('Prediction Log'!$X294="Y", "W", IF('Prediction Log'!$X294="N", "L", ""))</f>
        <v>L</v>
      </c>
      <c r="AH275" s="115" t="str">
        <f>IF(ISBLANK('Performance vs Market'!$S275), "",IF(AG275="W", Z275, IF(AG275="L",-O275, "")))</f>
        <v/>
      </c>
      <c r="AI275" s="117"/>
      <c r="AJ275" s="15" t="str">
        <f t="shared" si="6"/>
        <v/>
      </c>
      <c r="AK275" s="118" t="n">
        <f>IF(ISERROR('Performance vs Market'!$AE275+'Performance vs Market'!$AH275+'Performance vs Market'!$AJ275), "", 'Performance vs Market'!$AE275+'Performance vs Market'!$AH275+'Performance vs Market'!$AJ275)</f>
        <v>0</v>
      </c>
      <c r="AL275" s="119" t="n">
        <f>IF(ISERROR('Performance vs Market'!$AF275+'Performance vs Market'!$AH275+'Performance vs Market'!$AJ275), "", 'Performance vs Market'!$AF275+'Performance vs Market'!$AH275+'Performance vs Market'!$AJ275)</f>
        <v>0</v>
      </c>
    </row>
    <row r="276" ht="14.25" customHeight="1">
      <c r="A276" s="92" t="n">
        <f>Games!A276</f>
        <v>13</v>
      </c>
      <c r="B276" s="92" t="str">
        <f>IF('Prediction Log'!B295=0, "",'Prediction Log'!B295)</f>
        <v>Tulane</v>
      </c>
      <c r="C276" s="92" t="str">
        <f>IF('Prediction Log'!C295=0, "",'Prediction Log'!C295)</f>
        <v>UT San Antonio</v>
      </c>
      <c r="D276" s="92" t="n">
        <f>IF('Prediction Log'!D295=0, "",'Prediction Log'!D295)</f>
        <v>-3.5</v>
      </c>
      <c r="E276" s="92" t="n">
        <f>IF('Prediction Log'!E295=0, "",'Prediction Log'!E295)</f>
        <v>-1.6</v>
      </c>
      <c r="F276" s="92" t="str">
        <f>IF('Prediction Log'!I295=0, "",'Prediction Log'!I295)</f>
        <v>Tulane</v>
      </c>
      <c r="G276" s="70" t="str">
        <f>IF(ISBLANK(Games!B276), "",'Prediction Log'!$J295)</f>
        <v>Tulane</v>
      </c>
      <c r="H276" s="93" t="n">
        <f>'Prediction Log'!$K295</f>
        <v>0.565917</v>
      </c>
      <c r="I276" s="92" t="str">
        <f>IF(ISBLANK(Games!M276), "",IF(AND(Games!M276="",Games!N276=""),"",IF(ISTEXT(Games!N276), "Side",Games!M276)))</f>
        <v/>
      </c>
      <c r="J276" s="92" t="str">
        <f>IF(ISBLANK(Games!B276), "",IF(Games!K276="Y", Games!B276, Games!E276))</f>
        <v>UT San Antonio</v>
      </c>
      <c r="K276" s="92" t="str">
        <f>Games!I276</f>
        <v>Tulane</v>
      </c>
      <c r="L276" s="92" t="n">
        <f>IF(ISBLANK(Games!G276), "",Games!G276)</f>
        <v>-3.5</v>
      </c>
      <c r="M276" s="92"/>
      <c r="N276" s="110" t="str">
        <f>IF(ISBLANK('Performance vs Market'!$Q276), "", 1)</f>
        <v/>
      </c>
      <c r="O276" s="110" t="str">
        <f>IF(ISBLANK('Performance vs Market'!$S276), "", 1)</f>
        <v/>
      </c>
      <c r="P276" s="95"/>
      <c r="Q276" s="95"/>
      <c r="R276" s="95"/>
      <c r="S276" s="95"/>
      <c r="T276" s="95"/>
      <c r="U276" s="111" t="str">
        <f>IF(ISBLANK('Performance vs Market'!$Q276), "",N276+IF(Q276&lt;0, (N276/(Q276/-100)), N276*(Q276/100)))</f>
        <v/>
      </c>
      <c r="V276" s="112" t="str">
        <f>IFERROR(IF(ISBLANK('Performance vs Market'!$R276), "",N276+IF(R276&lt;0, (N276/(R276/-100)), N276*(R276/100))),"")</f>
        <v/>
      </c>
      <c r="W276" s="111" t="n">
        <f t="shared" si="1"/>
        <v>0</v>
      </c>
      <c r="X276" s="112" t="n">
        <f t="shared" si="2"/>
        <v>0</v>
      </c>
      <c r="Y276" s="111" t="str">
        <f>IF(ISBLANK('Performance vs Market'!$S276), "",O276+IF(S276&lt;0, (O276/(S276/-100)), O276*(S276/100)))</f>
        <v/>
      </c>
      <c r="Z276" s="111" t="n">
        <f t="shared" si="3"/>
        <v>0</v>
      </c>
      <c r="AA276" s="96" t="n">
        <f t="shared" si="4"/>
        <v>0</v>
      </c>
      <c r="AB276" s="96" t="n">
        <f t="shared" si="5"/>
        <v>0</v>
      </c>
      <c r="AC276" s="113" t="str">
        <f>IF('Prediction Log'!$W295="Y", "W", IF('Prediction Log'!$W295="N","L",""))</f>
        <v>W</v>
      </c>
      <c r="AD276" s="114" t="str">
        <f>IF('Prediction Log'!$Y295="Y", "W", IF('Prediction Log'!$Y295="N","L",""))</f>
        <v>W</v>
      </c>
      <c r="AE276" s="115" t="str">
        <f>IF(ISBLANK('Performance vs Market'!$Q276), "",IF(AC276="W", W276, IF(AC276="L",-N276, "")))</f>
        <v/>
      </c>
      <c r="AF276" s="116" t="n">
        <f>IFERROR((IF(ISERR('Performance vs Market'!$V276), "",IF(AD276="W", X276, IF(AD276="L",-N276, "")))), "")</f>
        <v>0</v>
      </c>
      <c r="AG276" s="113" t="str">
        <f>IF('Prediction Log'!$X295="Y", "W", IF('Prediction Log'!$X295="N", "L", ""))</f>
        <v>L</v>
      </c>
      <c r="AH276" s="115" t="str">
        <f>IF(ISBLANK('Performance vs Market'!$S276), "",IF(AG276="W", Z276, IF(AG276="L",-O276, "")))</f>
        <v/>
      </c>
      <c r="AI276" s="117"/>
      <c r="AJ276" s="15" t="str">
        <f t="shared" si="6"/>
        <v/>
      </c>
      <c r="AK276" s="118" t="n">
        <f>IF(ISERROR('Performance vs Market'!$AE276+'Performance vs Market'!$AH276+'Performance vs Market'!$AJ276), "", 'Performance vs Market'!$AE276+'Performance vs Market'!$AH276+'Performance vs Market'!$AJ276)</f>
        <v>0</v>
      </c>
      <c r="AL276" s="119" t="n">
        <f>IF(ISERROR('Performance vs Market'!$AF276+'Performance vs Market'!$AH276+'Performance vs Market'!$AJ276), "", 'Performance vs Market'!$AF276+'Performance vs Market'!$AH276+'Performance vs Market'!$AJ276)</f>
        <v>0</v>
      </c>
    </row>
    <row r="277" ht="14.25" customHeight="1">
      <c r="A277" s="92" t="n">
        <f>Games!A277</f>
        <v>13</v>
      </c>
      <c r="B277" s="92" t="str">
        <f>IF('Prediction Log'!B296=0, "",'Prediction Log'!B296)</f>
        <v>Arkansas</v>
      </c>
      <c r="C277" s="92" t="str">
        <f>IF('Prediction Log'!C296=0, "",'Prediction Log'!C296)</f>
        <v>Missouri</v>
      </c>
      <c r="D277" s="92" t="n">
        <f>IF('Prediction Log'!D296=0, "",'Prediction Log'!D296)</f>
        <v>8.5</v>
      </c>
      <c r="E277" s="92" t="n">
        <f>IF('Prediction Log'!E296=0, "",'Prediction Log'!E296)</f>
        <v>6.7</v>
      </c>
      <c r="F277" s="92" t="str">
        <f>IF('Prediction Log'!I296=0, "",'Prediction Log'!I296)</f>
        <v>Missouri</v>
      </c>
      <c r="G277" s="70" t="str">
        <f>IF(ISBLANK(Games!B277), "",'Prediction Log'!$J296)</f>
        <v>Missouri</v>
      </c>
      <c r="H277" s="93" t="n">
        <f>'Prediction Log'!$K296</f>
        <v>0.899373</v>
      </c>
      <c r="I277" s="92" t="str">
        <f>IF(ISBLANK(Games!M277), "",IF(AND(Games!M277="",Games!N277=""),"",IF(ISTEXT(Games!N277), "Side",Games!M277)))</f>
        <v/>
      </c>
      <c r="J277" s="92" t="str">
        <f>IF(ISBLANK(Games!B277), "",IF(Games!K277="Y", Games!B277, Games!E277))</f>
        <v>Arkansas</v>
      </c>
      <c r="K277" s="92" t="str">
        <f>Games!I277</f>
        <v>Missouri</v>
      </c>
      <c r="L277" s="92" t="n">
        <f>IF(ISBLANK(Games!G277), "",Games!G277)</f>
        <v>8.5</v>
      </c>
      <c r="M277" s="92"/>
      <c r="N277" s="110" t="str">
        <f>IF(ISBLANK('Performance vs Market'!$Q277), "", 1)</f>
        <v/>
      </c>
      <c r="O277" s="110" t="str">
        <f>IF(ISBLANK('Performance vs Market'!$S277), "", 1)</f>
        <v/>
      </c>
      <c r="P277" s="95"/>
      <c r="Q277" s="95"/>
      <c r="R277" s="95"/>
      <c r="S277" s="95"/>
      <c r="T277" s="95"/>
      <c r="U277" s="111" t="str">
        <f>IF(ISBLANK('Performance vs Market'!$Q277), "",N277+IF(Q277&lt;0, (N277/(Q277/-100)), N277*(Q277/100)))</f>
        <v/>
      </c>
      <c r="V277" s="112" t="str">
        <f>IFERROR(IF(ISBLANK('Performance vs Market'!$R277), "",N277+IF(R277&lt;0, (N277/(R277/-100)), N277*(R277/100))),"")</f>
        <v/>
      </c>
      <c r="W277" s="111" t="n">
        <f t="shared" si="1"/>
        <v>0</v>
      </c>
      <c r="X277" s="112" t="n">
        <f t="shared" si="2"/>
        <v>0</v>
      </c>
      <c r="Y277" s="111" t="str">
        <f>IF(ISBLANK('Performance vs Market'!$S277), "",O277+IF(S277&lt;0, (O277/(S277/-100)), O277*(S277/100)))</f>
        <v/>
      </c>
      <c r="Z277" s="111" t="n">
        <f t="shared" si="3"/>
        <v>0</v>
      </c>
      <c r="AA277" s="96" t="n">
        <f t="shared" si="4"/>
        <v>0</v>
      </c>
      <c r="AB277" s="96" t="n">
        <f t="shared" si="5"/>
        <v>0</v>
      </c>
      <c r="AC277" s="113" t="str">
        <f>IF('Prediction Log'!$W296="Y", "W", IF('Prediction Log'!$W296="N","L",""))</f>
        <v>W</v>
      </c>
      <c r="AD277" s="114" t="str">
        <f>IF('Prediction Log'!$Y296="Y", "W", IF('Prediction Log'!$Y296="N","L",""))</f>
        <v>W</v>
      </c>
      <c r="AE277" s="115" t="str">
        <f>IF(ISBLANK('Performance vs Market'!$Q277), "",IF(AC277="W", W277, IF(AC277="L",-N277, "")))</f>
        <v/>
      </c>
      <c r="AF277" s="116" t="n">
        <f>IFERROR((IF(ISERR('Performance vs Market'!$V277), "",IF(AD277="W", X277, IF(AD277="L",-N277, "")))), "")</f>
        <v>0</v>
      </c>
      <c r="AG277" s="113" t="str">
        <f>IF('Prediction Log'!$X296="Y", "W", IF('Prediction Log'!$X296="N", "L", ""))</f>
        <v>L</v>
      </c>
      <c r="AH277" s="115" t="str">
        <f>IF(ISBLANK('Performance vs Market'!$S277), "",IF(AG277="W", Z277, IF(AG277="L",-O277, "")))</f>
        <v/>
      </c>
      <c r="AI277" s="117"/>
      <c r="AJ277" s="15" t="str">
        <f t="shared" si="6"/>
        <v/>
      </c>
      <c r="AK277" s="118" t="n">
        <f>IF(ISERROR('Performance vs Market'!$AE277+'Performance vs Market'!$AH277+'Performance vs Market'!$AJ277), "", 'Performance vs Market'!$AE277+'Performance vs Market'!$AH277+'Performance vs Market'!$AJ277)</f>
        <v>0</v>
      </c>
      <c r="AL277" s="119" t="n">
        <f>IF(ISERROR('Performance vs Market'!$AF277+'Performance vs Market'!$AH277+'Performance vs Market'!$AJ277), "", 'Performance vs Market'!$AF277+'Performance vs Market'!$AH277+'Performance vs Market'!$AJ277)</f>
        <v>0</v>
      </c>
    </row>
    <row r="278" ht="14.25" customHeight="1">
      <c r="A278" s="92" t="n">
        <f>Games!A278</f>
        <v>13</v>
      </c>
      <c r="B278" s="92" t="str">
        <f>IF('Prediction Log'!B297=0, "",'Prediction Log'!B297)</f>
        <v>Boise State</v>
      </c>
      <c r="C278" s="92" t="str">
        <f>IF('Prediction Log'!C297=0, "",'Prediction Log'!C297)</f>
        <v>Air Force</v>
      </c>
      <c r="D278" s="92" t="n">
        <f>IF('Prediction Log'!D297=0, "",'Prediction Log'!D297)</f>
        <v>-7.5</v>
      </c>
      <c r="E278" s="92" t="n">
        <f>IF('Prediction Log'!E297=0, "",'Prediction Log'!E297)</f>
        <v>-5.4</v>
      </c>
      <c r="F278" s="92" t="str">
        <f>IF('Prediction Log'!I297=0, "",'Prediction Log'!I297)</f>
        <v>Boise State</v>
      </c>
      <c r="G278" s="70" t="str">
        <f>IF(ISBLANK(Games!B278), "",'Prediction Log'!$J297)</f>
        <v>Boise State</v>
      </c>
      <c r="H278" s="93" t="n">
        <f>'Prediction Log'!$K297</f>
        <v>0.723595</v>
      </c>
      <c r="I278" s="92" t="str">
        <f>IF(ISBLANK(Games!M278), "",IF(AND(Games!M278="",Games!N278=""),"",IF(ISTEXT(Games!N278), "Side",Games!M278)))</f>
        <v/>
      </c>
      <c r="J278" s="92" t="str">
        <f>IF(ISBLANK(Games!B278), "",IF(Games!K278="Y", Games!B278, Games!E278))</f>
        <v>Air Force</v>
      </c>
      <c r="K278" s="92" t="str">
        <f>Games!I278</f>
        <v>Boise State</v>
      </c>
      <c r="L278" s="92" t="n">
        <f>IF(ISBLANK(Games!G278), "",Games!G278)</f>
        <v>-7.5</v>
      </c>
      <c r="M278" s="92"/>
      <c r="N278" s="110" t="str">
        <f>IF(ISBLANK('Performance vs Market'!$Q278), "", 1)</f>
        <v/>
      </c>
      <c r="O278" s="110" t="str">
        <f>IF(ISBLANK('Performance vs Market'!$S278), "", 1)</f>
        <v/>
      </c>
      <c r="P278" s="95"/>
      <c r="Q278" s="95"/>
      <c r="R278" s="95"/>
      <c r="S278" s="95"/>
      <c r="T278" s="95"/>
      <c r="U278" s="111" t="str">
        <f>IF(ISBLANK('Performance vs Market'!$Q278), "",N278+IF(Q278&lt;0, (N278/(Q278/-100)), N278*(Q278/100)))</f>
        <v/>
      </c>
      <c r="V278" s="112" t="str">
        <f>IFERROR(IF(ISBLANK('Performance vs Market'!$R278), "",N278+IF(R278&lt;0, (N278/(R278/-100)), N278*(R278/100))),"")</f>
        <v/>
      </c>
      <c r="W278" s="111" t="n">
        <f t="shared" si="1"/>
        <v>0</v>
      </c>
      <c r="X278" s="112" t="n">
        <f t="shared" si="2"/>
        <v>0</v>
      </c>
      <c r="Y278" s="111" t="str">
        <f>IF(ISBLANK('Performance vs Market'!$S278), "",O278+IF(S278&lt;0, (O278/(S278/-100)), O278*(S278/100)))</f>
        <v/>
      </c>
      <c r="Z278" s="111" t="n">
        <f t="shared" si="3"/>
        <v>0</v>
      </c>
      <c r="AA278" s="96" t="n">
        <f t="shared" si="4"/>
        <v>0</v>
      </c>
      <c r="AB278" s="96" t="n">
        <f t="shared" si="5"/>
        <v>0</v>
      </c>
      <c r="AC278" s="113" t="str">
        <f>IF('Prediction Log'!$W297="Y", "W", IF('Prediction Log'!$W297="N","L",""))</f>
        <v>W</v>
      </c>
      <c r="AD278" s="114" t="str">
        <f>IF('Prediction Log'!$Y297="Y", "W", IF('Prediction Log'!$Y297="N","L",""))</f>
        <v>W</v>
      </c>
      <c r="AE278" s="115" t="str">
        <f>IF(ISBLANK('Performance vs Market'!$Q278), "",IF(AC278="W", W278, IF(AC278="L",-N278, "")))</f>
        <v/>
      </c>
      <c r="AF278" s="116" t="n">
        <f>IFERROR((IF(ISERR('Performance vs Market'!$V278), "",IF(AD278="W", X278, IF(AD278="L",-N278, "")))), "")</f>
        <v>0</v>
      </c>
      <c r="AG278" s="113" t="str">
        <f>IF('Prediction Log'!$X297="Y", "W", IF('Prediction Log'!$X297="N", "L", ""))</f>
        <v>L</v>
      </c>
      <c r="AH278" s="115" t="str">
        <f>IF(ISBLANK('Performance vs Market'!$S278), "",IF(AG278="W", Z278, IF(AG278="L",-O278, "")))</f>
        <v/>
      </c>
      <c r="AI278" s="117"/>
      <c r="AJ278" s="15" t="str">
        <f t="shared" si="6"/>
        <v/>
      </c>
      <c r="AK278" s="118" t="n">
        <f>IF(ISERROR('Performance vs Market'!$AE278+'Performance vs Market'!$AH278+'Performance vs Market'!$AJ278), "", 'Performance vs Market'!$AE278+'Performance vs Market'!$AH278+'Performance vs Market'!$AJ278)</f>
        <v>0</v>
      </c>
      <c r="AL278" s="119" t="n">
        <f>IF(ISERROR('Performance vs Market'!$AF278+'Performance vs Market'!$AH278+'Performance vs Market'!$AJ278), "", 'Performance vs Market'!$AF278+'Performance vs Market'!$AH278+'Performance vs Market'!$AJ278)</f>
        <v>0</v>
      </c>
    </row>
    <row r="279" ht="14.25" customHeight="1">
      <c r="A279" s="92" t="n">
        <f>Games!A279</f>
        <v>13</v>
      </c>
      <c r="B279" s="92" t="str">
        <f>IF('Prediction Log'!B298=0, "",'Prediction Log'!B298)</f>
        <v>Texas</v>
      </c>
      <c r="C279" s="92" t="str">
        <f>IF('Prediction Log'!C298=0, "",'Prediction Log'!C298)</f>
        <v>Texas Tech</v>
      </c>
      <c r="D279" s="92" t="n">
        <f>IF('Prediction Log'!D298=0, "",'Prediction Log'!D298)</f>
        <v>-13.5</v>
      </c>
      <c r="E279" s="92" t="n">
        <f>IF('Prediction Log'!E298=0, "",'Prediction Log'!E298)</f>
        <v>-20.9</v>
      </c>
      <c r="F279" s="92" t="str">
        <f>IF('Prediction Log'!I298=0, "",'Prediction Log'!I298)</f>
        <v>Texas</v>
      </c>
      <c r="G279" s="70" t="str">
        <f>IF(ISBLANK(Games!B279), "",'Prediction Log'!$J298)</f>
        <v>Texas</v>
      </c>
      <c r="H279" s="93" t="n">
        <f>'Prediction Log'!$K298</f>
        <v>0.971531</v>
      </c>
      <c r="I279" s="92" t="str">
        <f>IF(ISBLANK(Games!M279), "",IF(AND(Games!M279="",Games!N279=""),"",IF(ISTEXT(Games!N279), "Side",Games!M279)))</f>
        <v/>
      </c>
      <c r="J279" s="92" t="str">
        <f>IF(ISBLANK(Games!B279), "",IF(Games!K279="Y", Games!B279, Games!E279))</f>
        <v>Texas</v>
      </c>
      <c r="K279" s="92" t="str">
        <f>Games!I279</f>
        <v>Texas</v>
      </c>
      <c r="L279" s="92" t="n">
        <f>IF(ISBLANK(Games!G279), "",Games!G279)</f>
        <v>-13.5</v>
      </c>
      <c r="M279" s="92"/>
      <c r="N279" s="110" t="str">
        <f>IF(ISBLANK('Performance vs Market'!$Q279), "", 1)</f>
        <v/>
      </c>
      <c r="O279" s="110" t="str">
        <f>IF(ISBLANK('Performance vs Market'!$S279), "", 1)</f>
        <v/>
      </c>
      <c r="P279" s="95"/>
      <c r="Q279" s="95"/>
      <c r="R279" s="95"/>
      <c r="S279" s="95"/>
      <c r="T279" s="95"/>
      <c r="U279" s="111" t="str">
        <f>IF(ISBLANK('Performance vs Market'!$Q279), "",N279+IF(Q279&lt;0, (N279/(Q279/-100)), N279*(Q279/100)))</f>
        <v/>
      </c>
      <c r="V279" s="112" t="str">
        <f>IFERROR(IF(ISBLANK('Performance vs Market'!$R279), "",N279+IF(R279&lt;0, (N279/(R279/-100)), N279*(R279/100))),"")</f>
        <v/>
      </c>
      <c r="W279" s="111" t="n">
        <f t="shared" si="1"/>
        <v>0</v>
      </c>
      <c r="X279" s="112" t="n">
        <f t="shared" si="2"/>
        <v>0</v>
      </c>
      <c r="Y279" s="111" t="str">
        <f>IF(ISBLANK('Performance vs Market'!$S279), "",O279+IF(S279&lt;0, (O279/(S279/-100)), O279*(S279/100)))</f>
        <v/>
      </c>
      <c r="Z279" s="111" t="n">
        <f t="shared" si="3"/>
        <v>0</v>
      </c>
      <c r="AA279" s="96" t="n">
        <f t="shared" si="4"/>
        <v>0</v>
      </c>
      <c r="AB279" s="96" t="n">
        <f t="shared" si="5"/>
        <v>0</v>
      </c>
      <c r="AC279" s="113" t="str">
        <f>IF('Prediction Log'!$W298="Y", "W", IF('Prediction Log'!$W298="N","L",""))</f>
        <v>W</v>
      </c>
      <c r="AD279" s="114" t="str">
        <f>IF('Prediction Log'!$Y298="Y", "W", IF('Prediction Log'!$Y298="N","L",""))</f>
        <v>W</v>
      </c>
      <c r="AE279" s="115" t="str">
        <f>IF(ISBLANK('Performance vs Market'!$Q279), "",IF(AC279="W", W279, IF(AC279="L",-N279, "")))</f>
        <v/>
      </c>
      <c r="AF279" s="116" t="n">
        <f>IFERROR((IF(ISERR('Performance vs Market'!$V279), "",IF(AD279="W", X279, IF(AD279="L",-N279, "")))), "")</f>
        <v>0</v>
      </c>
      <c r="AG279" s="113" t="str">
        <f>IF('Prediction Log'!$X298="Y", "W", IF('Prediction Log'!$X298="N", "L", ""))</f>
        <v>W</v>
      </c>
      <c r="AH279" s="115" t="str">
        <f>IF(ISBLANK('Performance vs Market'!$S279), "",IF(AG279="W", Z279, IF(AG279="L",-O279, "")))</f>
        <v/>
      </c>
      <c r="AI279" s="117"/>
      <c r="AJ279" s="15" t="str">
        <f t="shared" si="6"/>
        <v/>
      </c>
      <c r="AK279" s="118" t="n">
        <f>IF(ISERROR('Performance vs Market'!$AE279+'Performance vs Market'!$AH279+'Performance vs Market'!$AJ279), "", 'Performance vs Market'!$AE279+'Performance vs Market'!$AH279+'Performance vs Market'!$AJ279)</f>
        <v>0</v>
      </c>
      <c r="AL279" s="119" t="n">
        <f>IF(ISERROR('Performance vs Market'!$AF279+'Performance vs Market'!$AH279+'Performance vs Market'!$AJ279), "", 'Performance vs Market'!$AF279+'Performance vs Market'!$AH279+'Performance vs Market'!$AJ279)</f>
        <v>0</v>
      </c>
    </row>
    <row r="280" ht="14.25" customHeight="1">
      <c r="A280" s="92" t="n">
        <f>Games!A280</f>
        <v>13</v>
      </c>
      <c r="B280" s="92" t="str">
        <f>IF('Prediction Log'!B299=0, "",'Prediction Log'!B299)</f>
        <v>Michigan State</v>
      </c>
      <c r="C280" s="92" t="str">
        <f>IF('Prediction Log'!C299=0, "",'Prediction Log'!C299)</f>
        <v>Penn State</v>
      </c>
      <c r="D280" s="92" t="n">
        <f>IF('Prediction Log'!D299=0, "",'Prediction Log'!D299)</f>
        <v>20.5</v>
      </c>
      <c r="E280" s="92" t="n">
        <f>IF('Prediction Log'!E299=0, "",'Prediction Log'!E299)</f>
        <v>32</v>
      </c>
      <c r="F280" s="92" t="str">
        <f>IF('Prediction Log'!I299=0, "",'Prediction Log'!I299)</f>
        <v>Penn State</v>
      </c>
      <c r="G280" s="70" t="str">
        <f>IF(ISBLANK(Games!B280), "",'Prediction Log'!$J299)</f>
        <v>Penn State</v>
      </c>
      <c r="H280" s="93" t="n">
        <f>'Prediction Log'!$K299</f>
        <v>0.998543</v>
      </c>
      <c r="I280" s="92" t="str">
        <f>IF(ISBLANK(Games!M280), "",IF(AND(Games!M280="",Games!N280=""),"",IF(ISTEXT(Games!N280), "Side",Games!M280)))</f>
        <v>Spread</v>
      </c>
      <c r="J280" s="92" t="str">
        <f>IF(ISBLANK(Games!B280), "",IF(Games!K280="Y", Games!B280, Games!E280))</f>
        <v>Penn State</v>
      </c>
      <c r="K280" s="92" t="str">
        <f>Games!I280</f>
        <v>Penn State</v>
      </c>
      <c r="L280" s="92" t="n">
        <f>IF(ISBLANK(Games!G280), "",Games!G280)</f>
        <v>20.5</v>
      </c>
      <c r="M280" s="92"/>
      <c r="N280" s="110" t="str">
        <f>IF(ISBLANK('Performance vs Market'!$Q280), "", 1)</f>
        <v/>
      </c>
      <c r="O280" s="110" t="str">
        <f>IF(ISBLANK('Performance vs Market'!$S280), "", 1)</f>
        <v/>
      </c>
      <c r="P280" s="95"/>
      <c r="Q280" s="95"/>
      <c r="R280" s="95"/>
      <c r="S280" s="95"/>
      <c r="T280" s="95"/>
      <c r="U280" s="111" t="str">
        <f>IF(ISBLANK('Performance vs Market'!$Q280), "",N280+IF(Q280&lt;0, (N280/(Q280/-100)), N280*(Q280/100)))</f>
        <v/>
      </c>
      <c r="V280" s="112" t="str">
        <f>IFERROR(IF(ISBLANK('Performance vs Market'!$R280), "",N280+IF(R280&lt;0, (N280/(R280/-100)), N280*(R280/100))),"")</f>
        <v/>
      </c>
      <c r="W280" s="111" t="n">
        <f t="shared" si="1"/>
        <v>0</v>
      </c>
      <c r="X280" s="112" t="n">
        <f t="shared" si="2"/>
        <v>0</v>
      </c>
      <c r="Y280" s="111" t="str">
        <f>IF(ISBLANK('Performance vs Market'!$S280), "",O280+IF(S280&lt;0, (O280/(S280/-100)), O280*(S280/100)))</f>
        <v/>
      </c>
      <c r="Z280" s="111" t="n">
        <f t="shared" si="3"/>
        <v>0</v>
      </c>
      <c r="AA280" s="96" t="n">
        <f t="shared" si="4"/>
        <v>0</v>
      </c>
      <c r="AB280" s="96" t="n">
        <f t="shared" si="5"/>
        <v>0</v>
      </c>
      <c r="AC280" s="113" t="str">
        <f>IF('Prediction Log'!$W299="Y", "W", IF('Prediction Log'!$W299="N","L",""))</f>
        <v>W</v>
      </c>
      <c r="AD280" s="114" t="str">
        <f>IF('Prediction Log'!$Y299="Y", "W", IF('Prediction Log'!$Y299="N","L",""))</f>
        <v>W</v>
      </c>
      <c r="AE280" s="115" t="str">
        <f>IF(ISBLANK('Performance vs Market'!$Q280), "",IF(AC280="W", W280, IF(AC280="L",-N280, "")))</f>
        <v/>
      </c>
      <c r="AF280" s="116" t="n">
        <f>IFERROR((IF(ISERR('Performance vs Market'!$V280), "",IF(AD280="W", X280, IF(AD280="L",-N280, "")))), "")</f>
        <v>0</v>
      </c>
      <c r="AG280" s="113" t="str">
        <f>IF('Prediction Log'!$X299="Y", "W", IF('Prediction Log'!$X299="N", "L", ""))</f>
        <v>W</v>
      </c>
      <c r="AH280" s="115" t="str">
        <f>IF(ISBLANK('Performance vs Market'!$S280), "",IF(AG280="W", Z280, IF(AG280="L",-O280, "")))</f>
        <v/>
      </c>
      <c r="AI280" s="117"/>
      <c r="AJ280" s="15" t="str">
        <f t="shared" si="6"/>
        <v/>
      </c>
      <c r="AK280" s="118" t="n">
        <f>IF(ISERROR('Performance vs Market'!$AE280+'Performance vs Market'!$AH280+'Performance vs Market'!$AJ280), "", 'Performance vs Market'!$AE280+'Performance vs Market'!$AH280+'Performance vs Market'!$AJ280)</f>
        <v>0</v>
      </c>
      <c r="AL280" s="119" t="n">
        <f>IF(ISERROR('Performance vs Market'!$AF280+'Performance vs Market'!$AH280+'Performance vs Market'!$AJ280), "", 'Performance vs Market'!$AF280+'Performance vs Market'!$AH280+'Performance vs Market'!$AJ280)</f>
        <v>0</v>
      </c>
    </row>
    <row r="281" ht="14.25" customHeight="1">
      <c r="A281" s="92" t="n">
        <f>Games!A281</f>
        <v>13</v>
      </c>
      <c r="B281" s="92" t="str">
        <f>IF('Prediction Log'!B300=0, "",'Prediction Log'!B300)</f>
        <v>Oregon</v>
      </c>
      <c r="C281" s="92" t="str">
        <f>IF('Prediction Log'!C300=0, "",'Prediction Log'!C300)</f>
        <v>Oregon State</v>
      </c>
      <c r="D281" s="92" t="n">
        <f>IF('Prediction Log'!D300=0, "",'Prediction Log'!D300)</f>
        <v>-13.5</v>
      </c>
      <c r="E281" s="92" t="n">
        <f>IF('Prediction Log'!E300=0, "",'Prediction Log'!E300)</f>
        <v>-16.6</v>
      </c>
      <c r="F281" s="92" t="str">
        <f>IF('Prediction Log'!I300=0, "",'Prediction Log'!I300)</f>
        <v>Oregon</v>
      </c>
      <c r="G281" s="70" t="str">
        <f>IF(ISBLANK(Games!B281), "",'Prediction Log'!$J300)</f>
        <v>Oregon</v>
      </c>
      <c r="H281" s="93" t="n">
        <f>'Prediction Log'!$K300</f>
        <v>0.98601</v>
      </c>
      <c r="I281" s="92" t="str">
        <f>IF(ISBLANK(Games!M281), "",IF(AND(Games!M281="",Games!N281=""),"",IF(ISTEXT(Games!N281), "Side",Games!M281)))</f>
        <v/>
      </c>
      <c r="J281" s="92" t="str">
        <f>IF(ISBLANK(Games!B281), "",IF(Games!K281="Y", Games!B281, Games!E281))</f>
        <v>Oregon</v>
      </c>
      <c r="K281" s="92" t="str">
        <f>Games!I281</f>
        <v>Oregon</v>
      </c>
      <c r="L281" s="92" t="n">
        <f>IF(ISBLANK(Games!G281), "",Games!G281)</f>
        <v>-13.5</v>
      </c>
      <c r="M281" s="92"/>
      <c r="N281" s="110" t="str">
        <f>IF(ISBLANK('Performance vs Market'!$Q281), "", 1)</f>
        <v/>
      </c>
      <c r="O281" s="110" t="str">
        <f>IF(ISBLANK('Performance vs Market'!$S281), "", 1)</f>
        <v/>
      </c>
      <c r="P281" s="95"/>
      <c r="Q281" s="95"/>
      <c r="R281" s="95"/>
      <c r="S281" s="95"/>
      <c r="T281" s="95"/>
      <c r="U281" s="111" t="str">
        <f>IF(ISBLANK('Performance vs Market'!$Q281), "",N281+IF(Q281&lt;0, (N281/(Q281/-100)), N281*(Q281/100)))</f>
        <v/>
      </c>
      <c r="V281" s="112" t="str">
        <f>IFERROR(IF(ISBLANK('Performance vs Market'!$R281), "",N281+IF(R281&lt;0, (N281/(R281/-100)), N281*(R281/100))),"")</f>
        <v/>
      </c>
      <c r="W281" s="111" t="n">
        <f t="shared" si="1"/>
        <v>0</v>
      </c>
      <c r="X281" s="112" t="n">
        <f t="shared" si="2"/>
        <v>0</v>
      </c>
      <c r="Y281" s="111" t="str">
        <f>IF(ISBLANK('Performance vs Market'!$S281), "",O281+IF(S281&lt;0, (O281/(S281/-100)), O281*(S281/100)))</f>
        <v/>
      </c>
      <c r="Z281" s="111" t="n">
        <f t="shared" si="3"/>
        <v>0</v>
      </c>
      <c r="AA281" s="96" t="n">
        <f t="shared" si="4"/>
        <v>0</v>
      </c>
      <c r="AB281" s="96" t="n">
        <f t="shared" si="5"/>
        <v>0</v>
      </c>
      <c r="AC281" s="113" t="str">
        <f>IF('Prediction Log'!$W300="Y", "W", IF('Prediction Log'!$W300="N","L",""))</f>
        <v>W</v>
      </c>
      <c r="AD281" s="114" t="str">
        <f>IF('Prediction Log'!$Y300="Y", "W", IF('Prediction Log'!$Y300="N","L",""))</f>
        <v>W</v>
      </c>
      <c r="AE281" s="115" t="str">
        <f>IF(ISBLANK('Performance vs Market'!$Q281), "",IF(AC281="W", W281, IF(AC281="L",-N281, "")))</f>
        <v/>
      </c>
      <c r="AF281" s="116" t="n">
        <f>IFERROR((IF(ISERR('Performance vs Market'!$V281), "",IF(AD281="W", X281, IF(AD281="L",-N281, "")))), "")</f>
        <v>0</v>
      </c>
      <c r="AG281" s="113" t="str">
        <f>IF('Prediction Log'!$X300="Y", "W", IF('Prediction Log'!$X300="N", "L", ""))</f>
        <v>W</v>
      </c>
      <c r="AH281" s="115" t="str">
        <f>IF(ISBLANK('Performance vs Market'!$S281), "",IF(AG281="W", Z281, IF(AG281="L",-O281, "")))</f>
        <v/>
      </c>
      <c r="AI281" s="117"/>
      <c r="AJ281" s="15" t="str">
        <f t="shared" si="6"/>
        <v/>
      </c>
      <c r="AK281" s="118" t="n">
        <f>IF(ISERROR('Performance vs Market'!$AE281+'Performance vs Market'!$AH281+'Performance vs Market'!$AJ281), "", 'Performance vs Market'!$AE281+'Performance vs Market'!$AH281+'Performance vs Market'!$AJ281)</f>
        <v>0</v>
      </c>
      <c r="AL281" s="119" t="n">
        <f>IF(ISERROR('Performance vs Market'!$AF281+'Performance vs Market'!$AH281+'Performance vs Market'!$AJ281), "", 'Performance vs Market'!$AF281+'Performance vs Market'!$AH281+'Performance vs Market'!$AJ281)</f>
        <v>0</v>
      </c>
    </row>
    <row r="282" ht="14.25" customHeight="1">
      <c r="A282" s="92" t="n">
        <f>Games!A282</f>
        <v>13</v>
      </c>
      <c r="B282" s="92" t="str">
        <f>IF('Prediction Log'!B301=0, "",'Prediction Log'!B301)</f>
        <v>Michigan</v>
      </c>
      <c r="C282" s="92" t="str">
        <f>IF('Prediction Log'!C301=0, "",'Prediction Log'!C301)</f>
        <v>Ohio State</v>
      </c>
      <c r="D282" s="92" t="n">
        <f>IF('Prediction Log'!D301=0, "",'Prediction Log'!D301)</f>
        <v>-3.5</v>
      </c>
      <c r="E282" s="92" t="n">
        <f>IF('Prediction Log'!E301=0, "",'Prediction Log'!E301)</f>
        <v>-3</v>
      </c>
      <c r="F282" s="92" t="str">
        <f>IF('Prediction Log'!I301=0, "",'Prediction Log'!I301)</f>
        <v>Michigan</v>
      </c>
      <c r="G282" s="70" t="str">
        <f>IF(ISBLANK(Games!B282), "",'Prediction Log'!$J301)</f>
        <v>Michigan</v>
      </c>
      <c r="H282" s="93" t="n">
        <f>'Prediction Log'!$K301</f>
        <v>0.683361</v>
      </c>
      <c r="I282" s="92" t="str">
        <f>IF(ISBLANK(Games!M282), "",IF(AND(Games!M282="",Games!N282=""),"",IF(ISTEXT(Games!N282), "Side",Games!M282)))</f>
        <v/>
      </c>
      <c r="J282" s="92" t="str">
        <f>IF(ISBLANK(Games!B282), "",IF(Games!K282="Y", Games!B282, Games!E282))</f>
        <v>Ohio State</v>
      </c>
      <c r="K282" s="92" t="str">
        <f>Games!I282</f>
        <v>Michigan</v>
      </c>
      <c r="L282" s="92" t="n">
        <f>IF(ISBLANK(Games!G282), "",Games!G282)</f>
        <v>-3.5</v>
      </c>
      <c r="M282" s="92"/>
      <c r="N282" s="110" t="str">
        <f>IF(ISBLANK('Performance vs Market'!$Q282), "", 1)</f>
        <v/>
      </c>
      <c r="O282" s="110" t="str">
        <f>IF(ISBLANK('Performance vs Market'!$S282), "", 1)</f>
        <v/>
      </c>
      <c r="P282" s="95"/>
      <c r="Q282" s="95"/>
      <c r="R282" s="95"/>
      <c r="S282" s="95"/>
      <c r="T282" s="95"/>
      <c r="U282" s="111" t="str">
        <f>IF(ISBLANK('Performance vs Market'!$Q282), "",N282+IF(Q282&lt;0, (N282/(Q282/-100)), N282*(Q282/100)))</f>
        <v/>
      </c>
      <c r="V282" s="112" t="str">
        <f>IFERROR(IF(ISBLANK('Performance vs Market'!$R282), "",N282+IF(R282&lt;0, (N282/(R282/-100)), N282*(R282/100))),"")</f>
        <v/>
      </c>
      <c r="W282" s="111" t="n">
        <f t="shared" si="1"/>
        <v>0</v>
      </c>
      <c r="X282" s="112" t="n">
        <f t="shared" si="2"/>
        <v>0</v>
      </c>
      <c r="Y282" s="111" t="str">
        <f>IF(ISBLANK('Performance vs Market'!$S282), "",O282+IF(S282&lt;0, (O282/(S282/-100)), O282*(S282/100)))</f>
        <v/>
      </c>
      <c r="Z282" s="111" t="n">
        <f t="shared" si="3"/>
        <v>0</v>
      </c>
      <c r="AA282" s="96" t="n">
        <f t="shared" si="4"/>
        <v>0</v>
      </c>
      <c r="AB282" s="96" t="n">
        <f t="shared" si="5"/>
        <v>0</v>
      </c>
      <c r="AC282" s="113" t="str">
        <f>IF('Prediction Log'!$W301="Y", "W", IF('Prediction Log'!$W301="N","L",""))</f>
        <v>W</v>
      </c>
      <c r="AD282" s="114" t="str">
        <f>IF('Prediction Log'!$Y301="Y", "W", IF('Prediction Log'!$Y301="N","L",""))</f>
        <v>W</v>
      </c>
      <c r="AE282" s="115" t="str">
        <f>IF(ISBLANK('Performance vs Market'!$Q282), "",IF(AC282="W", W282, IF(AC282="L",-N282, "")))</f>
        <v/>
      </c>
      <c r="AF282" s="116" t="n">
        <f>IFERROR((IF(ISERR('Performance vs Market'!$V282), "",IF(AD282="W", X282, IF(AD282="L",-N282, "")))), "")</f>
        <v>0</v>
      </c>
      <c r="AG282" s="113" t="str">
        <f>IF('Prediction Log'!$X301="Y", "W", IF('Prediction Log'!$X301="N", "L", ""))</f>
        <v>L</v>
      </c>
      <c r="AH282" s="115" t="str">
        <f>IF(ISBLANK('Performance vs Market'!$S282), "",IF(AG282="W", Z282, IF(AG282="L",-O282, "")))</f>
        <v/>
      </c>
      <c r="AI282" s="117"/>
      <c r="AJ282" s="15" t="str">
        <f t="shared" si="6"/>
        <v/>
      </c>
      <c r="AK282" s="118" t="n">
        <f>IF(ISERROR('Performance vs Market'!$AE282+'Performance vs Market'!$AH282+'Performance vs Market'!$AJ282), "", 'Performance vs Market'!$AE282+'Performance vs Market'!$AH282+'Performance vs Market'!$AJ282)</f>
        <v>0</v>
      </c>
      <c r="AL282" s="119" t="n">
        <f>IF(ISERROR('Performance vs Market'!$AF282+'Performance vs Market'!$AH282+'Performance vs Market'!$AJ282), "", 'Performance vs Market'!$AF282+'Performance vs Market'!$AH282+'Performance vs Market'!$AJ282)</f>
        <v>0</v>
      </c>
    </row>
    <row r="283" ht="14.25" customHeight="1">
      <c r="A283" s="92" t="n">
        <f>Games!A283</f>
        <v>13</v>
      </c>
      <c r="B283" s="92" t="str">
        <f>IF('Prediction Log'!B302=0, "",'Prediction Log'!B302)</f>
        <v>UCF</v>
      </c>
      <c r="C283" s="92" t="str">
        <f>IF('Prediction Log'!C302=0, "",'Prediction Log'!C302)</f>
        <v>Houston</v>
      </c>
      <c r="D283" s="92" t="n">
        <f>IF('Prediction Log'!D302=0, "",'Prediction Log'!D302)</f>
        <v>-13.5</v>
      </c>
      <c r="E283" s="92" t="n">
        <f>IF('Prediction Log'!E302=0, "",'Prediction Log'!E302)</f>
        <v>-5</v>
      </c>
      <c r="F283" s="92" t="str">
        <f>IF('Prediction Log'!I302=0, "",'Prediction Log'!I302)</f>
        <v>UCF</v>
      </c>
      <c r="G283" s="70" t="str">
        <f>IF(ISBLANK(Games!B283), "",'Prediction Log'!$J302)</f>
        <v>UCF</v>
      </c>
      <c r="H283" s="93" t="n">
        <f>'Prediction Log'!$K302</f>
        <v>0.586128</v>
      </c>
      <c r="I283" s="92" t="str">
        <f>IF(ISBLANK(Games!M283), "",IF(AND(Games!M283="",Games!N283=""),"",IF(ISTEXT(Games!N283), "Side",Games!M283)))</f>
        <v/>
      </c>
      <c r="J283" s="92" t="str">
        <f>IF(ISBLANK(Games!B283), "",IF(Games!K283="Y", Games!B283, Games!E283))</f>
        <v>Houston</v>
      </c>
      <c r="K283" s="92" t="str">
        <f>Games!I283</f>
        <v>UCF</v>
      </c>
      <c r="L283" s="92" t="n">
        <f>IF(ISBLANK(Games!G283), "",Games!G283)</f>
        <v>-13.5</v>
      </c>
      <c r="M283" s="92"/>
      <c r="N283" s="110" t="str">
        <f>IF(ISBLANK('Performance vs Market'!$Q283), "", 1)</f>
        <v/>
      </c>
      <c r="O283" s="110" t="str">
        <f>IF(ISBLANK('Performance vs Market'!$S283), "", 1)</f>
        <v/>
      </c>
      <c r="P283" s="95"/>
      <c r="Q283" s="95"/>
      <c r="R283" s="95"/>
      <c r="S283" s="95"/>
      <c r="T283" s="95"/>
      <c r="U283" s="111" t="str">
        <f>IF(ISBLANK('Performance vs Market'!$Q283), "",N283+IF(Q283&lt;0, (N283/(Q283/-100)), N283*(Q283/100)))</f>
        <v/>
      </c>
      <c r="V283" s="112" t="str">
        <f>IFERROR(IF(ISBLANK('Performance vs Market'!$R283), "",N283+IF(R283&lt;0, (N283/(R283/-100)), N283*(R283/100))),"")</f>
        <v/>
      </c>
      <c r="W283" s="111" t="n">
        <f t="shared" si="1"/>
        <v>0</v>
      </c>
      <c r="X283" s="112" t="n">
        <f t="shared" si="2"/>
        <v>0</v>
      </c>
      <c r="Y283" s="111" t="str">
        <f>IF(ISBLANK('Performance vs Market'!$S283), "",O283+IF(S283&lt;0, (O283/(S283/-100)), O283*(S283/100)))</f>
        <v/>
      </c>
      <c r="Z283" s="111" t="n">
        <f t="shared" si="3"/>
        <v>0</v>
      </c>
      <c r="AA283" s="96" t="n">
        <f t="shared" si="4"/>
        <v>0</v>
      </c>
      <c r="AB283" s="96" t="n">
        <f t="shared" si="5"/>
        <v>0</v>
      </c>
      <c r="AC283" s="113" t="str">
        <f>IF('Prediction Log'!$W302="Y", "W", IF('Prediction Log'!$W302="N","L",""))</f>
        <v>W</v>
      </c>
      <c r="AD283" s="114" t="str">
        <f>IF('Prediction Log'!$Y302="Y", "W", IF('Prediction Log'!$Y302="N","L",""))</f>
        <v>W</v>
      </c>
      <c r="AE283" s="115" t="str">
        <f>IF(ISBLANK('Performance vs Market'!$Q283), "",IF(AC283="W", W283, IF(AC283="L",-N283, "")))</f>
        <v/>
      </c>
      <c r="AF283" s="116" t="n">
        <f>IFERROR((IF(ISERR('Performance vs Market'!$V283), "",IF(AD283="W", X283, IF(AD283="L",-N283, "")))), "")</f>
        <v>0</v>
      </c>
      <c r="AG283" s="113" t="str">
        <f>IF('Prediction Log'!$X302="Y", "W", IF('Prediction Log'!$X302="N", "L", ""))</f>
        <v>L</v>
      </c>
      <c r="AH283" s="115" t="str">
        <f>IF(ISBLANK('Performance vs Market'!$S283), "",IF(AG283="W", Z283, IF(AG283="L",-O283, "")))</f>
        <v/>
      </c>
      <c r="AI283" s="117"/>
      <c r="AJ283" s="15" t="str">
        <f t="shared" si="6"/>
        <v/>
      </c>
      <c r="AK283" s="118" t="n">
        <f>IF(ISERROR('Performance vs Market'!$AE283+'Performance vs Market'!$AH283+'Performance vs Market'!$AJ283), "", 'Performance vs Market'!$AE283+'Performance vs Market'!$AH283+'Performance vs Market'!$AJ283)</f>
        <v>0</v>
      </c>
      <c r="AL283" s="119" t="n">
        <f>IF(ISERROR('Performance vs Market'!$AF283+'Performance vs Market'!$AH283+'Performance vs Market'!$AJ283), "", 'Performance vs Market'!$AF283+'Performance vs Market'!$AH283+'Performance vs Market'!$AJ283)</f>
        <v>0</v>
      </c>
    </row>
    <row r="284" ht="14.25" customHeight="1">
      <c r="A284" s="92" t="n">
        <f>Games!A284</f>
        <v>13</v>
      </c>
      <c r="B284" s="92" t="str">
        <f>IF('Prediction Log'!B303=0, "",'Prediction Log'!B303)</f>
        <v>SMU</v>
      </c>
      <c r="C284" s="92" t="str">
        <f>IF('Prediction Log'!C303=0, "",'Prediction Log'!C303)</f>
        <v>Navy</v>
      </c>
      <c r="D284" s="92" t="n">
        <f>IF('Prediction Log'!D303=0, "",'Prediction Log'!D303)</f>
        <v>-18.5</v>
      </c>
      <c r="E284" s="92" t="n">
        <f>IF('Prediction Log'!E303=0, "",'Prediction Log'!E303)</f>
        <v>-25.8</v>
      </c>
      <c r="F284" s="92" t="str">
        <f>IF('Prediction Log'!I303=0, "",'Prediction Log'!I303)</f>
        <v>SMU</v>
      </c>
      <c r="G284" s="70" t="str">
        <f>IF(ISBLANK(Games!B284), "",'Prediction Log'!$J303)</f>
        <v>SMU</v>
      </c>
      <c r="H284" s="93" t="n">
        <f>'Prediction Log'!$K303</f>
        <v>0.994843</v>
      </c>
      <c r="I284" s="92" t="str">
        <f>IF(ISBLANK(Games!M284), "",IF(AND(Games!M284="",Games!N284=""),"",IF(ISTEXT(Games!N284), "Side",Games!M284)))</f>
        <v/>
      </c>
      <c r="J284" s="92" t="str">
        <f>IF(ISBLANK(Games!B284), "",IF(Games!K284="Y", Games!B284, Games!E284))</f>
        <v>SMU</v>
      </c>
      <c r="K284" s="92" t="str">
        <f>Games!I284</f>
        <v>SMU</v>
      </c>
      <c r="L284" s="92" t="n">
        <f>IF(ISBLANK(Games!G284), "",Games!G284)</f>
        <v>-18.5</v>
      </c>
      <c r="M284" s="92"/>
      <c r="N284" s="110" t="str">
        <f>IF(ISBLANK('Performance vs Market'!$Q284), "", 1)</f>
        <v/>
      </c>
      <c r="O284" s="110" t="str">
        <f>IF(ISBLANK('Performance vs Market'!$S284), "", 1)</f>
        <v/>
      </c>
      <c r="P284" s="95"/>
      <c r="Q284" s="95"/>
      <c r="R284" s="95"/>
      <c r="S284" s="95"/>
      <c r="T284" s="95"/>
      <c r="U284" s="111" t="str">
        <f>IF(ISBLANK('Performance vs Market'!$Q284), "",N284+IF(Q284&lt;0, (N284/(Q284/-100)), N284*(Q284/100)))</f>
        <v/>
      </c>
      <c r="V284" s="112" t="str">
        <f>IFERROR(IF(ISBLANK('Performance vs Market'!$R284), "",N284+IF(R284&lt;0, (N284/(R284/-100)), N284*(R284/100))),"")</f>
        <v/>
      </c>
      <c r="W284" s="111" t="n">
        <f t="shared" si="1"/>
        <v>0</v>
      </c>
      <c r="X284" s="112" t="n">
        <f t="shared" si="2"/>
        <v>0</v>
      </c>
      <c r="Y284" s="111" t="str">
        <f>IF(ISBLANK('Performance vs Market'!$S284), "",O284+IF(S284&lt;0, (O284/(S284/-100)), O284*(S284/100)))</f>
        <v/>
      </c>
      <c r="Z284" s="111" t="n">
        <f t="shared" si="3"/>
        <v>0</v>
      </c>
      <c r="AA284" s="96" t="n">
        <f t="shared" si="4"/>
        <v>0</v>
      </c>
      <c r="AB284" s="96" t="n">
        <f t="shared" si="5"/>
        <v>0</v>
      </c>
      <c r="AC284" s="113" t="str">
        <f>IF('Prediction Log'!$W303="Y", "W", IF('Prediction Log'!$W303="N","L",""))</f>
        <v>W</v>
      </c>
      <c r="AD284" s="114" t="str">
        <f>IF('Prediction Log'!$Y303="Y", "W", IF('Prediction Log'!$Y303="N","L",""))</f>
        <v>W</v>
      </c>
      <c r="AE284" s="115" t="str">
        <f>IF(ISBLANK('Performance vs Market'!$Q284), "",IF(AC284="W", W284, IF(AC284="L",-N284, "")))</f>
        <v/>
      </c>
      <c r="AF284" s="116" t="n">
        <f>IFERROR((IF(ISERR('Performance vs Market'!$V284), "",IF(AD284="W", X284, IF(AD284="L",-N284, "")))), "")</f>
        <v>0</v>
      </c>
      <c r="AG284" s="113" t="str">
        <f>IF('Prediction Log'!$X303="Y", "W", IF('Prediction Log'!$X303="N", "L", ""))</f>
        <v>W</v>
      </c>
      <c r="AH284" s="115" t="str">
        <f>IF(ISBLANK('Performance vs Market'!$S284), "",IF(AG284="W", Z284, IF(AG284="L",-O284, "")))</f>
        <v/>
      </c>
      <c r="AI284" s="117"/>
      <c r="AJ284" s="15" t="str">
        <f t="shared" si="6"/>
        <v/>
      </c>
      <c r="AK284" s="118" t="n">
        <f>IF(ISERROR('Performance vs Market'!$AE284+'Performance vs Market'!$AH284+'Performance vs Market'!$AJ284), "", 'Performance vs Market'!$AE284+'Performance vs Market'!$AH284+'Performance vs Market'!$AJ284)</f>
        <v>0</v>
      </c>
      <c r="AL284" s="119" t="n">
        <f>IF(ISERROR('Performance vs Market'!$AF284+'Performance vs Market'!$AH284+'Performance vs Market'!$AJ284), "", 'Performance vs Market'!$AF284+'Performance vs Market'!$AH284+'Performance vs Market'!$AJ284)</f>
        <v>0</v>
      </c>
    </row>
    <row r="285" ht="14.25" customHeight="1">
      <c r="A285" s="92" t="n">
        <f>Games!A285</f>
        <v>13</v>
      </c>
      <c r="B285" s="92" t="str">
        <f>IF('Prediction Log'!B304=0, "",'Prediction Log'!B304)</f>
        <v>Louisville</v>
      </c>
      <c r="C285" s="92" t="str">
        <f>IF('Prediction Log'!C304=0, "",'Prediction Log'!C304)</f>
        <v>Kentucky</v>
      </c>
      <c r="D285" s="92" t="n">
        <f>IF('Prediction Log'!D304=0, "",'Prediction Log'!D304)</f>
        <v>-7.5</v>
      </c>
      <c r="E285" s="92" t="n">
        <f>IF('Prediction Log'!E304=0, "",'Prediction Log'!E304)</f>
        <v>-12.4</v>
      </c>
      <c r="F285" s="92" t="str">
        <f>IF('Prediction Log'!I304=0, "",'Prediction Log'!I304)</f>
        <v>Louisville</v>
      </c>
      <c r="G285" s="70" t="str">
        <f>IF(ISBLANK(Games!B285), "",'Prediction Log'!$J304)</f>
        <v>Louisville</v>
      </c>
      <c r="H285" s="93" t="n">
        <f>'Prediction Log'!$K304</f>
        <v>0.87509</v>
      </c>
      <c r="I285" s="92" t="str">
        <f>IF(ISBLANK(Games!M285), "",IF(AND(Games!M285="",Games!N285=""),"",IF(ISTEXT(Games!N285), "Side",Games!M285)))</f>
        <v/>
      </c>
      <c r="J285" s="92" t="str">
        <f>IF(ISBLANK(Games!B285), "",IF(Games!K285="Y", Games!B285, Games!E285))</f>
        <v>Louisville</v>
      </c>
      <c r="K285" s="92" t="str">
        <f>Games!I285</f>
        <v>Louisville</v>
      </c>
      <c r="L285" s="92" t="n">
        <f>IF(ISBLANK(Games!G285), "",Games!G285)</f>
        <v>-7.5</v>
      </c>
      <c r="M285" s="92"/>
      <c r="N285" s="110" t="str">
        <f>IF(ISBLANK('Performance vs Market'!$Q285), "", 1)</f>
        <v/>
      </c>
      <c r="O285" s="110" t="str">
        <f>IF(ISBLANK('Performance vs Market'!$S285), "", 1)</f>
        <v/>
      </c>
      <c r="P285" s="95"/>
      <c r="Q285" s="95"/>
      <c r="R285" s="95"/>
      <c r="S285" s="95"/>
      <c r="T285" s="95"/>
      <c r="U285" s="111" t="str">
        <f>IF(ISBLANK('Performance vs Market'!$Q285), "",N285+IF(Q285&lt;0, (N285/(Q285/-100)), N285*(Q285/100)))</f>
        <v/>
      </c>
      <c r="V285" s="112" t="str">
        <f>IFERROR(IF(ISBLANK('Performance vs Market'!$R285), "",N285+IF(R285&lt;0, (N285/(R285/-100)), N285*(R285/100))),"")</f>
        <v/>
      </c>
      <c r="W285" s="111" t="n">
        <f t="shared" si="1"/>
        <v>0</v>
      </c>
      <c r="X285" s="112" t="n">
        <f t="shared" si="2"/>
        <v>0</v>
      </c>
      <c r="Y285" s="111" t="str">
        <f>IF(ISBLANK('Performance vs Market'!$S285), "",O285+IF(S285&lt;0, (O285/(S285/-100)), O285*(S285/100)))</f>
        <v/>
      </c>
      <c r="Z285" s="111" t="n">
        <f t="shared" si="3"/>
        <v>0</v>
      </c>
      <c r="AA285" s="96" t="n">
        <f t="shared" si="4"/>
        <v>0</v>
      </c>
      <c r="AB285" s="96" t="n">
        <f t="shared" si="5"/>
        <v>0</v>
      </c>
      <c r="AC285" s="113" t="str">
        <f>IF('Prediction Log'!$W304="Y", "W", IF('Prediction Log'!$W304="N","L",""))</f>
        <v>L</v>
      </c>
      <c r="AD285" s="114" t="str">
        <f>IF('Prediction Log'!$Y304="Y", "W", IF('Prediction Log'!$Y304="N","L",""))</f>
        <v>L</v>
      </c>
      <c r="AE285" s="115" t="str">
        <f>IF(ISBLANK('Performance vs Market'!$Q285), "",IF(AC285="W", W285, IF(AC285="L",-N285, "")))</f>
        <v/>
      </c>
      <c r="AF285" s="116" t="n">
        <f>IFERROR((IF(ISERR('Performance vs Market'!$V285), "",IF(AD285="W", X285, IF(AD285="L",-N285, "")))), "")</f>
        <v>0</v>
      </c>
      <c r="AG285" s="113" t="str">
        <f>IF('Prediction Log'!$X304="Y", "W", IF('Prediction Log'!$X304="N", "L", ""))</f>
        <v>L</v>
      </c>
      <c r="AH285" s="115" t="str">
        <f>IF(ISBLANK('Performance vs Market'!$S285), "",IF(AG285="W", Z285, IF(AG285="L",-O285, "")))</f>
        <v/>
      </c>
      <c r="AI285" s="117"/>
      <c r="AJ285" s="15" t="str">
        <f t="shared" si="6"/>
        <v/>
      </c>
      <c r="AK285" s="118" t="n">
        <f>IF(ISERROR('Performance vs Market'!$AE285+'Performance vs Market'!$AH285+'Performance vs Market'!$AJ285), "", 'Performance vs Market'!$AE285+'Performance vs Market'!$AH285+'Performance vs Market'!$AJ285)</f>
        <v>0</v>
      </c>
      <c r="AL285" s="119" t="n">
        <f>IF(ISERROR('Performance vs Market'!$AF285+'Performance vs Market'!$AH285+'Performance vs Market'!$AJ285), "", 'Performance vs Market'!$AF285+'Performance vs Market'!$AH285+'Performance vs Market'!$AJ285)</f>
        <v>0</v>
      </c>
    </row>
    <row r="286" ht="14.25" customHeight="1">
      <c r="A286" s="92" t="n">
        <f>Games!A286</f>
        <v>13</v>
      </c>
      <c r="B286" s="92" t="str">
        <f>IF('Prediction Log'!B305=0, "",'Prediction Log'!B305)</f>
        <v>Kent State</v>
      </c>
      <c r="C286" s="92" t="str">
        <f>IF('Prediction Log'!C305=0, "",'Prediction Log'!C305)</f>
        <v>Northern Illinois</v>
      </c>
      <c r="D286" s="92" t="n">
        <f>IF('Prediction Log'!D305=0, "",'Prediction Log'!D305)</f>
        <v>18.5</v>
      </c>
      <c r="E286" s="92" t="n">
        <f>IF('Prediction Log'!E305=0, "",'Prediction Log'!E305)</f>
        <v>25.9</v>
      </c>
      <c r="F286" s="92" t="str">
        <f>IF('Prediction Log'!I305=0, "",'Prediction Log'!I305)</f>
        <v>Northern Illinois</v>
      </c>
      <c r="G286" s="70" t="str">
        <f>IF(ISBLANK(Games!B286), "",'Prediction Log'!$J305)</f>
        <v>Northern Illinois</v>
      </c>
      <c r="H286" s="93" t="n">
        <f>'Prediction Log'!$K305</f>
        <v>0.995975</v>
      </c>
      <c r="I286" s="92" t="str">
        <f>IF(ISBLANK(Games!M286), "",IF(AND(Games!M286="",Games!N286=""),"",IF(ISTEXT(Games!N286), "Side",Games!M286)))</f>
        <v/>
      </c>
      <c r="J286" s="92" t="str">
        <f>IF(ISBLANK(Games!B286), "",IF(Games!K286="Y", Games!B286, Games!E286))</f>
        <v>Northern Illinois</v>
      </c>
      <c r="K286" s="92" t="str">
        <f>Games!I286</f>
        <v>Northern Illinois</v>
      </c>
      <c r="L286" s="92" t="n">
        <f>IF(ISBLANK(Games!G286), "",Games!G286)</f>
        <v>18.5</v>
      </c>
      <c r="M286" s="92"/>
      <c r="N286" s="110" t="str">
        <f>IF(ISBLANK('Performance vs Market'!$Q286), "", 1)</f>
        <v/>
      </c>
      <c r="O286" s="110" t="str">
        <f>IF(ISBLANK('Performance vs Market'!$S286), "", 1)</f>
        <v/>
      </c>
      <c r="P286" s="95"/>
      <c r="Q286" s="95"/>
      <c r="R286" s="95"/>
      <c r="S286" s="95"/>
      <c r="T286" s="95"/>
      <c r="U286" s="111" t="str">
        <f>IF(ISBLANK('Performance vs Market'!$Q286), "",N286+IF(Q286&lt;0, (N286/(Q286/-100)), N286*(Q286/100)))</f>
        <v/>
      </c>
      <c r="V286" s="112" t="str">
        <f>IFERROR(IF(ISBLANK('Performance vs Market'!$R286), "",N286+IF(R286&lt;0, (N286/(R286/-100)), N286*(R286/100))),"")</f>
        <v/>
      </c>
      <c r="W286" s="111" t="n">
        <f t="shared" si="1"/>
        <v>0</v>
      </c>
      <c r="X286" s="112" t="n">
        <f t="shared" si="2"/>
        <v>0</v>
      </c>
      <c r="Y286" s="111" t="str">
        <f>IF(ISBLANK('Performance vs Market'!$S286), "",O286+IF(S286&lt;0, (O286/(S286/-100)), O286*(S286/100)))</f>
        <v/>
      </c>
      <c r="Z286" s="111" t="n">
        <f t="shared" si="3"/>
        <v>0</v>
      </c>
      <c r="AA286" s="96" t="n">
        <f t="shared" si="4"/>
        <v>0</v>
      </c>
      <c r="AB286" s="96" t="n">
        <f t="shared" si="5"/>
        <v>0</v>
      </c>
      <c r="AC286" s="113" t="str">
        <f>IF('Prediction Log'!$W305="Y", "W", IF('Prediction Log'!$W305="N","L",""))</f>
        <v>W</v>
      </c>
      <c r="AD286" s="114" t="str">
        <f>IF('Prediction Log'!$Y305="Y", "W", IF('Prediction Log'!$Y305="N","L",""))</f>
        <v>W</v>
      </c>
      <c r="AE286" s="115" t="str">
        <f>IF(ISBLANK('Performance vs Market'!$Q286), "",IF(AC286="W", W286, IF(AC286="L",-N286, "")))</f>
        <v/>
      </c>
      <c r="AF286" s="116" t="n">
        <f>IFERROR((IF(ISERR('Performance vs Market'!$V286), "",IF(AD286="W", X286, IF(AD286="L",-N286, "")))), "")</f>
        <v>0</v>
      </c>
      <c r="AG286" s="113" t="str">
        <f>IF('Prediction Log'!$X305="Y", "W", IF('Prediction Log'!$X305="N", "L", ""))</f>
        <v>L</v>
      </c>
      <c r="AH286" s="115" t="str">
        <f>IF(ISBLANK('Performance vs Market'!$S286), "",IF(AG286="W", Z286, IF(AG286="L",-O286, "")))</f>
        <v/>
      </c>
      <c r="AI286" s="117"/>
      <c r="AJ286" s="15" t="str">
        <f t="shared" si="6"/>
        <v/>
      </c>
      <c r="AK286" s="118" t="n">
        <f>IF(ISERROR('Performance vs Market'!$AE286+'Performance vs Market'!$AH286+'Performance vs Market'!$AJ286), "", 'Performance vs Market'!$AE286+'Performance vs Market'!$AH286+'Performance vs Market'!$AJ286)</f>
        <v>0</v>
      </c>
      <c r="AL286" s="119" t="n">
        <f>IF(ISERROR('Performance vs Market'!$AF286+'Performance vs Market'!$AH286+'Performance vs Market'!$AJ286), "", 'Performance vs Market'!$AF286+'Performance vs Market'!$AH286+'Performance vs Market'!$AJ286)</f>
        <v>0</v>
      </c>
    </row>
    <row r="287" ht="14.25" customHeight="1">
      <c r="A287" s="92" t="n">
        <f>Games!A287</f>
        <v>13</v>
      </c>
      <c r="B287" s="92" t="str">
        <f>IF('Prediction Log'!B306=0, "",'Prediction Log'!B306)</f>
        <v>Duke</v>
      </c>
      <c r="C287" s="92" t="str">
        <f>IF('Prediction Log'!C306=0, "",'Prediction Log'!C306)</f>
        <v>Pittsburgh</v>
      </c>
      <c r="D287" s="92" t="n">
        <f>IF('Prediction Log'!D306=0, "",'Prediction Log'!D306)</f>
        <v>-6.5</v>
      </c>
      <c r="E287" s="92" t="n">
        <f>IF('Prediction Log'!E306=0, "",'Prediction Log'!E306)</f>
        <v>-14.3</v>
      </c>
      <c r="F287" s="92" t="str">
        <f>IF('Prediction Log'!I306=0, "",'Prediction Log'!I306)</f>
        <v>Duke</v>
      </c>
      <c r="G287" s="70" t="str">
        <f>IF(ISBLANK(Games!B287), "",'Prediction Log'!$J306)</f>
        <v>Duke</v>
      </c>
      <c r="H287" s="93" t="n">
        <f>'Prediction Log'!$K306</f>
        <v>0.942184</v>
      </c>
      <c r="I287" s="92" t="str">
        <f>IF(ISBLANK(Games!M287), "",IF(AND(Games!M287="",Games!N287=""),"",IF(ISTEXT(Games!N287), "Side",Games!M287)))</f>
        <v>Side</v>
      </c>
      <c r="J287" s="92" t="str">
        <f>IF(ISBLANK(Games!B287), "",IF(Games!K287="Y", Games!B287, Games!E287))</f>
        <v>Duke</v>
      </c>
      <c r="K287" s="92" t="str">
        <f>Games!I287</f>
        <v>Duke</v>
      </c>
      <c r="L287" s="92" t="n">
        <f>IF(ISBLANK(Games!G287), "",Games!G287)</f>
        <v>-6.5</v>
      </c>
      <c r="M287" s="92"/>
      <c r="N287" s="110" t="str">
        <f>IF(ISBLANK('Performance vs Market'!$Q287), "", 1)</f>
        <v/>
      </c>
      <c r="O287" s="110" t="str">
        <f>IF(ISBLANK('Performance vs Market'!$S287), "", 1)</f>
        <v/>
      </c>
      <c r="P287" s="95"/>
      <c r="Q287" s="95"/>
      <c r="R287" s="95"/>
      <c r="S287" s="95"/>
      <c r="T287" s="95"/>
      <c r="U287" s="111" t="str">
        <f>IF(ISBLANK('Performance vs Market'!$Q287), "",N287+IF(Q287&lt;0, (N287/(Q287/-100)), N287*(Q287/100)))</f>
        <v/>
      </c>
      <c r="V287" s="112" t="str">
        <f>IFERROR(IF(ISBLANK('Performance vs Market'!$R287), "",N287+IF(R287&lt;0, (N287/(R287/-100)), N287*(R287/100))),"")</f>
        <v/>
      </c>
      <c r="W287" s="111" t="n">
        <f t="shared" si="1"/>
        <v>0</v>
      </c>
      <c r="X287" s="112" t="n">
        <f t="shared" si="2"/>
        <v>0</v>
      </c>
      <c r="Y287" s="111" t="str">
        <f>IF(ISBLANK('Performance vs Market'!$S287), "",O287+IF(S287&lt;0, (O287/(S287/-100)), O287*(S287/100)))</f>
        <v/>
      </c>
      <c r="Z287" s="111" t="n">
        <f t="shared" si="3"/>
        <v>0</v>
      </c>
      <c r="AA287" s="96" t="n">
        <f t="shared" si="4"/>
        <v>0</v>
      </c>
      <c r="AB287" s="96" t="n">
        <f t="shared" si="5"/>
        <v>0</v>
      </c>
      <c r="AC287" s="113" t="str">
        <f>IF('Prediction Log'!$W306="Y", "W", IF('Prediction Log'!$W306="N","L",""))</f>
        <v>W</v>
      </c>
      <c r="AD287" s="114" t="str">
        <f>IF('Prediction Log'!$Y306="Y", "W", IF('Prediction Log'!$Y306="N","L",""))</f>
        <v>W</v>
      </c>
      <c r="AE287" s="115" t="str">
        <f>IF(ISBLANK('Performance vs Market'!$Q287), "",IF(AC287="W", W287, IF(AC287="L",-N287, "")))</f>
        <v/>
      </c>
      <c r="AF287" s="116" t="n">
        <f>IFERROR((IF(ISERR('Performance vs Market'!$V287), "",IF(AD287="W", X287, IF(AD287="L",-N287, "")))), "")</f>
        <v>0</v>
      </c>
      <c r="AG287" s="113" t="str">
        <f>IF('Prediction Log'!$X306="Y", "W", IF('Prediction Log'!$X306="N", "L", ""))</f>
        <v>W</v>
      </c>
      <c r="AH287" s="115" t="str">
        <f>IF(ISBLANK('Performance vs Market'!$S287), "",IF(AG287="W", Z287, IF(AG287="L",-O287, "")))</f>
        <v/>
      </c>
      <c r="AI287" s="117"/>
      <c r="AJ287" s="15" t="str">
        <f t="shared" si="6"/>
        <v/>
      </c>
      <c r="AK287" s="118" t="n">
        <f>IF(ISERROR('Performance vs Market'!$AE287+'Performance vs Market'!$AH287+'Performance vs Market'!$AJ287), "", 'Performance vs Market'!$AE287+'Performance vs Market'!$AH287+'Performance vs Market'!$AJ287)</f>
        <v>0</v>
      </c>
      <c r="AL287" s="119" t="n">
        <f>IF(ISERROR('Performance vs Market'!$AF287+'Performance vs Market'!$AH287+'Performance vs Market'!$AJ287), "", 'Performance vs Market'!$AF287+'Performance vs Market'!$AH287+'Performance vs Market'!$AJ287)</f>
        <v>0</v>
      </c>
    </row>
    <row r="288" ht="14.25" customHeight="1">
      <c r="A288" s="92" t="n">
        <f>Games!A288</f>
        <v>13</v>
      </c>
      <c r="B288" s="92" t="str">
        <f>IF('Prediction Log'!B307=0, "",'Prediction Log'!B307)</f>
        <v>LSU</v>
      </c>
      <c r="C288" s="92" t="str">
        <f>IF('Prediction Log'!C307=0, "",'Prediction Log'!C307)</f>
        <v>Texas A&amp;M</v>
      </c>
      <c r="D288" s="92" t="n">
        <f>IF('Prediction Log'!D307=0, "",'Prediction Log'!D307)</f>
        <v>-11.5</v>
      </c>
      <c r="E288" s="92" t="n">
        <f>IF('Prediction Log'!E307=0, "",'Prediction Log'!E307)</f>
        <v>-5.2</v>
      </c>
      <c r="F288" s="92" t="str">
        <f>IF('Prediction Log'!I307=0, "",'Prediction Log'!I307)</f>
        <v>LSU</v>
      </c>
      <c r="G288" s="70" t="str">
        <f>IF(ISBLANK(Games!B288), "",'Prediction Log'!$J307)</f>
        <v>LSU</v>
      </c>
      <c r="H288" s="93" t="n">
        <f>'Prediction Log'!$K307</f>
        <v>0.626139</v>
      </c>
      <c r="I288" s="92" t="str">
        <f>IF(ISBLANK(Games!M288), "",IF(AND(Games!M288="",Games!N288=""),"",IF(ISTEXT(Games!N288), "Side",Games!M288)))</f>
        <v/>
      </c>
      <c r="J288" s="92" t="str">
        <f>IF(ISBLANK(Games!B288), "",IF(Games!K288="Y", Games!B288, Games!E288))</f>
        <v>Texas A&amp;M</v>
      </c>
      <c r="K288" s="92" t="str">
        <f>Games!I288</f>
        <v>LSU</v>
      </c>
      <c r="L288" s="92" t="n">
        <f>IF(ISBLANK(Games!G288), "",Games!G288)</f>
        <v>-11.5</v>
      </c>
      <c r="M288" s="92"/>
      <c r="N288" s="110" t="str">
        <f>IF(ISBLANK('Performance vs Market'!$Q288), "", 1)</f>
        <v/>
      </c>
      <c r="O288" s="110" t="str">
        <f>IF(ISBLANK('Performance vs Market'!$S288), "", 1)</f>
        <v/>
      </c>
      <c r="P288" s="95"/>
      <c r="Q288" s="95"/>
      <c r="R288" s="95"/>
      <c r="S288" s="95"/>
      <c r="T288" s="95"/>
      <c r="U288" s="111" t="str">
        <f>IF(ISBLANK('Performance vs Market'!$Q288), "",N288+IF(Q288&lt;0, (N288/(Q288/-100)), N288*(Q288/100)))</f>
        <v/>
      </c>
      <c r="V288" s="112" t="str">
        <f>IFERROR(IF(ISBLANK('Performance vs Market'!$R288), "",N288+IF(R288&lt;0, (N288/(R288/-100)), N288*(R288/100))),"")</f>
        <v/>
      </c>
      <c r="W288" s="111" t="n">
        <f t="shared" si="1"/>
        <v>0</v>
      </c>
      <c r="X288" s="112" t="n">
        <f t="shared" si="2"/>
        <v>0</v>
      </c>
      <c r="Y288" s="111" t="str">
        <f>IF(ISBLANK('Performance vs Market'!$S288), "",O288+IF(S288&lt;0, (O288/(S288/-100)), O288*(S288/100)))</f>
        <v/>
      </c>
      <c r="Z288" s="111" t="n">
        <f t="shared" si="3"/>
        <v>0</v>
      </c>
      <c r="AA288" s="96" t="n">
        <f t="shared" si="4"/>
        <v>0</v>
      </c>
      <c r="AB288" s="96" t="n">
        <f t="shared" si="5"/>
        <v>0</v>
      </c>
      <c r="AC288" s="113" t="str">
        <f>IF('Prediction Log'!$W307="Y", "W", IF('Prediction Log'!$W307="N","L",""))</f>
        <v>W</v>
      </c>
      <c r="AD288" s="114" t="str">
        <f>IF('Prediction Log'!$Y307="Y", "W", IF('Prediction Log'!$Y307="N","L",""))</f>
        <v>W</v>
      </c>
      <c r="AE288" s="115" t="str">
        <f>IF(ISBLANK('Performance vs Market'!$Q288), "",IF(AC288="W", W288, IF(AC288="L",-N288, "")))</f>
        <v/>
      </c>
      <c r="AF288" s="116" t="n">
        <f>IFERROR((IF(ISERR('Performance vs Market'!$V288), "",IF(AD288="W", X288, IF(AD288="L",-N288, "")))), "")</f>
        <v>0</v>
      </c>
      <c r="AG288" s="113" t="str">
        <f>IF('Prediction Log'!$X307="Y", "W", IF('Prediction Log'!$X307="N", "L", ""))</f>
        <v>L</v>
      </c>
      <c r="AH288" s="115" t="str">
        <f>IF(ISBLANK('Performance vs Market'!$S288), "",IF(AG288="W", Z288, IF(AG288="L",-O288, "")))</f>
        <v/>
      </c>
      <c r="AI288" s="117"/>
      <c r="AJ288" s="15" t="str">
        <f t="shared" si="6"/>
        <v/>
      </c>
      <c r="AK288" s="118" t="n">
        <f>IF(ISERROR('Performance vs Market'!$AE288+'Performance vs Market'!$AH288+'Performance vs Market'!$AJ288), "", 'Performance vs Market'!$AE288+'Performance vs Market'!$AH288+'Performance vs Market'!$AJ288)</f>
        <v>0</v>
      </c>
      <c r="AL288" s="119" t="n">
        <f>IF(ISERROR('Performance vs Market'!$AF288+'Performance vs Market'!$AH288+'Performance vs Market'!$AJ288), "", 'Performance vs Market'!$AF288+'Performance vs Market'!$AH288+'Performance vs Market'!$AJ288)</f>
        <v>0</v>
      </c>
    </row>
    <row r="289" ht="14.25" customHeight="1">
      <c r="A289" s="92" t="n">
        <f>Games!A289</f>
        <v>13</v>
      </c>
      <c r="B289" s="92" t="str">
        <f>IF('Prediction Log'!B308=0, "",'Prediction Log'!B308)</f>
        <v>Purdue</v>
      </c>
      <c r="C289" s="92" t="str">
        <f>IF('Prediction Log'!C308=0, "",'Prediction Log'!C308)</f>
        <v>Indiana</v>
      </c>
      <c r="D289" s="92" t="n">
        <f>IF('Prediction Log'!D308=0, "",'Prediction Log'!D308)</f>
        <v>-3.5</v>
      </c>
      <c r="E289" s="92" t="n">
        <f>IF('Prediction Log'!E308=0, "",'Prediction Log'!E308)</f>
        <v>-8.7</v>
      </c>
      <c r="F289" s="92" t="str">
        <f>IF('Prediction Log'!I308=0, "",'Prediction Log'!I308)</f>
        <v>Purdue</v>
      </c>
      <c r="G289" s="70" t="str">
        <f>IF(ISBLANK(Games!B289), "",'Prediction Log'!$J308)</f>
        <v>Purdue</v>
      </c>
      <c r="H289" s="93" t="n">
        <f>'Prediction Log'!$K308</f>
        <v>0.764553</v>
      </c>
      <c r="I289" s="92" t="str">
        <f>IF(ISBLANK(Games!M289), "",IF(AND(Games!M289="",Games!N289=""),"",IF(ISTEXT(Games!N289), "Side",Games!M289)))</f>
        <v/>
      </c>
      <c r="J289" s="92" t="str">
        <f>IF(ISBLANK(Games!B289), "",IF(Games!K289="Y", Games!B289, Games!E289))</f>
        <v>Purdue</v>
      </c>
      <c r="K289" s="92" t="str">
        <f>Games!I289</f>
        <v>Purdue</v>
      </c>
      <c r="L289" s="92" t="n">
        <f>IF(ISBLANK(Games!G289), "",Games!G289)</f>
        <v>-3.5</v>
      </c>
      <c r="M289" s="92"/>
      <c r="N289" s="110" t="str">
        <f>IF(ISBLANK('Performance vs Market'!$Q289), "", 1)</f>
        <v/>
      </c>
      <c r="O289" s="110" t="str">
        <f>IF(ISBLANK('Performance vs Market'!$S289), "", 1)</f>
        <v/>
      </c>
      <c r="P289" s="95"/>
      <c r="Q289" s="95"/>
      <c r="R289" s="95"/>
      <c r="S289" s="95"/>
      <c r="T289" s="95"/>
      <c r="U289" s="111" t="str">
        <f>IF(ISBLANK('Performance vs Market'!$Q289), "",N289+IF(Q289&lt;0, (N289/(Q289/-100)), N289*(Q289/100)))</f>
        <v/>
      </c>
      <c r="V289" s="112" t="str">
        <f>IFERROR(IF(ISBLANK('Performance vs Market'!$R289), "",N289+IF(R289&lt;0, (N289/(R289/-100)), N289*(R289/100))),"")</f>
        <v/>
      </c>
      <c r="W289" s="111" t="n">
        <f t="shared" si="1"/>
        <v>0</v>
      </c>
      <c r="X289" s="112" t="n">
        <f t="shared" si="2"/>
        <v>0</v>
      </c>
      <c r="Y289" s="111" t="str">
        <f>IF(ISBLANK('Performance vs Market'!$S289), "",O289+IF(S289&lt;0, (O289/(S289/-100)), O289*(S289/100)))</f>
        <v/>
      </c>
      <c r="Z289" s="111" t="n">
        <f t="shared" si="3"/>
        <v>0</v>
      </c>
      <c r="AA289" s="96" t="n">
        <f t="shared" si="4"/>
        <v>0</v>
      </c>
      <c r="AB289" s="96" t="n">
        <f t="shared" si="5"/>
        <v>0</v>
      </c>
      <c r="AC289" s="113" t="str">
        <f>IF('Prediction Log'!$W308="Y", "W", IF('Prediction Log'!$W308="N","L",""))</f>
        <v>W</v>
      </c>
      <c r="AD289" s="114" t="str">
        <f>IF('Prediction Log'!$Y308="Y", "W", IF('Prediction Log'!$Y308="N","L",""))</f>
        <v>W</v>
      </c>
      <c r="AE289" s="115" t="str">
        <f>IF(ISBLANK('Performance vs Market'!$Q289), "",IF(AC289="W", W289, IF(AC289="L",-N289, "")))</f>
        <v/>
      </c>
      <c r="AF289" s="116" t="n">
        <f>IFERROR((IF(ISERR('Performance vs Market'!$V289), "",IF(AD289="W", X289, IF(AD289="L",-N289, "")))), "")</f>
        <v>0</v>
      </c>
      <c r="AG289" s="113" t="str">
        <f>IF('Prediction Log'!$X308="Y", "W", IF('Prediction Log'!$X308="N", "L", ""))</f>
        <v>W</v>
      </c>
      <c r="AH289" s="115" t="str">
        <f>IF(ISBLANK('Performance vs Market'!$S289), "",IF(AG289="W", Z289, IF(AG289="L",-O289, "")))</f>
        <v/>
      </c>
      <c r="AI289" s="117"/>
      <c r="AJ289" s="15" t="str">
        <f t="shared" si="6"/>
        <v/>
      </c>
      <c r="AK289" s="118" t="n">
        <f>IF(ISERROR('Performance vs Market'!$AE289+'Performance vs Market'!$AH289+'Performance vs Market'!$AJ289), "", 'Performance vs Market'!$AE289+'Performance vs Market'!$AH289+'Performance vs Market'!$AJ289)</f>
        <v>0</v>
      </c>
      <c r="AL289" s="119" t="n">
        <f>IF(ISERROR('Performance vs Market'!$AF289+'Performance vs Market'!$AH289+'Performance vs Market'!$AJ289), "", 'Performance vs Market'!$AF289+'Performance vs Market'!$AH289+'Performance vs Market'!$AJ289)</f>
        <v>0</v>
      </c>
    </row>
    <row r="290" ht="14.25" customHeight="1">
      <c r="A290" s="92" t="n">
        <f>Games!A290</f>
        <v>13</v>
      </c>
      <c r="B290" s="92" t="str">
        <f>IF('Prediction Log'!B309=0, "",'Prediction Log'!B309)</f>
        <v>Ball State</v>
      </c>
      <c r="C290" s="92" t="str">
        <f>IF('Prediction Log'!C309=0, "",'Prediction Log'!C309)</f>
        <v>Miami (OH)</v>
      </c>
      <c r="D290" s="92" t="n">
        <f>IF('Prediction Log'!D309=0, "",'Prediction Log'!D309)</f>
        <v>6.5</v>
      </c>
      <c r="E290" s="92" t="n">
        <f>IF('Prediction Log'!E309=0, "",'Prediction Log'!E309)</f>
        <v>14.2</v>
      </c>
      <c r="F290" s="92" t="str">
        <f>IF('Prediction Log'!I309=0, "",'Prediction Log'!I309)</f>
        <v>Miami (OH)</v>
      </c>
      <c r="G290" s="70" t="str">
        <f>IF(ISBLANK(Games!B290), "",'Prediction Log'!$J309)</f>
        <v>Miami (OH)</v>
      </c>
      <c r="H290" s="93" t="n">
        <f>'Prediction Log'!$K309</f>
        <v>0.963593</v>
      </c>
      <c r="I290" s="92" t="str">
        <f>IF(ISBLANK(Games!M290), "",IF(AND(Games!M290="",Games!N290=""),"",IF(ISTEXT(Games!N290), "Side",Games!M290)))</f>
        <v>Spread</v>
      </c>
      <c r="J290" s="92" t="str">
        <f>IF(ISBLANK(Games!B290), "",IF(Games!K290="Y", Games!B290, Games!E290))</f>
        <v>Miami (OH)</v>
      </c>
      <c r="K290" s="92" t="str">
        <f>Games!I290</f>
        <v>Miami (OH)</v>
      </c>
      <c r="L290" s="92" t="n">
        <f>IF(ISBLANK(Games!G290), "",Games!G290)</f>
        <v>6.5</v>
      </c>
      <c r="M290" s="92"/>
      <c r="N290" s="110" t="str">
        <f>IF(ISBLANK('Performance vs Market'!$Q290), "", 1)</f>
        <v/>
      </c>
      <c r="O290" s="110" t="str">
        <f>IF(ISBLANK('Performance vs Market'!$S290), "", 1)</f>
        <v/>
      </c>
      <c r="P290" s="95"/>
      <c r="Q290" s="95"/>
      <c r="R290" s="95"/>
      <c r="S290" s="95"/>
      <c r="T290" s="95"/>
      <c r="U290" s="111" t="str">
        <f>IF(ISBLANK('Performance vs Market'!$Q290), "",N290+IF(Q290&lt;0, (N290/(Q290/-100)), N290*(Q290/100)))</f>
        <v/>
      </c>
      <c r="V290" s="112" t="str">
        <f>IFERROR(IF(ISBLANK('Performance vs Market'!$R290), "",N290+IF(R290&lt;0, (N290/(R290/-100)), N290*(R290/100))),"")</f>
        <v/>
      </c>
      <c r="W290" s="111" t="n">
        <f t="shared" si="1"/>
        <v>0</v>
      </c>
      <c r="X290" s="112" t="n">
        <f t="shared" si="2"/>
        <v>0</v>
      </c>
      <c r="Y290" s="111" t="str">
        <f>IF(ISBLANK('Performance vs Market'!$S290), "",O290+IF(S290&lt;0, (O290/(S290/-100)), O290*(S290/100)))</f>
        <v/>
      </c>
      <c r="Z290" s="111" t="n">
        <f t="shared" si="3"/>
        <v>0</v>
      </c>
      <c r="AA290" s="96" t="n">
        <f t="shared" si="4"/>
        <v>0</v>
      </c>
      <c r="AB290" s="96" t="n">
        <f t="shared" si="5"/>
        <v>0</v>
      </c>
      <c r="AC290" s="113" t="str">
        <f>IF('Prediction Log'!$W309="Y", "W", IF('Prediction Log'!$W309="N","L",""))</f>
        <v>W</v>
      </c>
      <c r="AD290" s="114" t="str">
        <f>IF('Prediction Log'!$Y309="Y", "W", IF('Prediction Log'!$Y309="N","L",""))</f>
        <v>W</v>
      </c>
      <c r="AE290" s="115" t="str">
        <f>IF(ISBLANK('Performance vs Market'!$Q290), "",IF(AC290="W", W290, IF(AC290="L",-N290, "")))</f>
        <v/>
      </c>
      <c r="AF290" s="116" t="n">
        <f>IFERROR((IF(ISERR('Performance vs Market'!$V290), "",IF(AD290="W", X290, IF(AD290="L",-N290, "")))), "")</f>
        <v>0</v>
      </c>
      <c r="AG290" s="113" t="str">
        <f>IF('Prediction Log'!$X309="Y", "W", IF('Prediction Log'!$X309="N", "L", ""))</f>
        <v>L</v>
      </c>
      <c r="AH290" s="115" t="str">
        <f>IF(ISBLANK('Performance vs Market'!$S290), "",IF(AG290="W", Z290, IF(AG290="L",-O290, "")))</f>
        <v/>
      </c>
      <c r="AI290" s="117"/>
      <c r="AJ290" s="15" t="str">
        <f t="shared" si="6"/>
        <v/>
      </c>
      <c r="AK290" s="118" t="n">
        <f>IF(ISERROR('Performance vs Market'!$AE290+'Performance vs Market'!$AH290+'Performance vs Market'!$AJ290), "", 'Performance vs Market'!$AE290+'Performance vs Market'!$AH290+'Performance vs Market'!$AJ290)</f>
        <v>0</v>
      </c>
      <c r="AL290" s="119" t="n">
        <f>IF(ISERROR('Performance vs Market'!$AF290+'Performance vs Market'!$AH290+'Performance vs Market'!$AJ290), "", 'Performance vs Market'!$AF290+'Performance vs Market'!$AH290+'Performance vs Market'!$AJ290)</f>
        <v>0</v>
      </c>
    </row>
    <row r="291" ht="14.25" customHeight="1">
      <c r="A291" s="92" t="n">
        <f>Games!A291</f>
        <v>13</v>
      </c>
      <c r="B291" s="92" t="str">
        <f>IF('Prediction Log'!B310=0, "",'Prediction Log'!B310)</f>
        <v>UMass</v>
      </c>
      <c r="C291" s="92" t="str">
        <f>IF('Prediction Log'!C310=0, "",'Prediction Log'!C310)</f>
        <v>Connecticut</v>
      </c>
      <c r="D291" s="92" t="n">
        <f>IF('Prediction Log'!D310=0, "",'Prediction Log'!D310)</f>
        <v>2.5</v>
      </c>
      <c r="E291" s="92" t="n">
        <f>IF('Prediction Log'!E310=0, "",'Prediction Log'!E310)</f>
        <v>-2.6</v>
      </c>
      <c r="F291" s="92" t="str">
        <f>IF('Prediction Log'!I310=0, "",'Prediction Log'!I310)</f>
        <v>UMass</v>
      </c>
      <c r="G291" s="70" t="str">
        <f>IF(ISBLANK(Games!B291), "",'Prediction Log'!$J310)</f>
        <v>UMass</v>
      </c>
      <c r="H291" s="93" t="n">
        <f>'Prediction Log'!$K310</f>
        <v>0.640679</v>
      </c>
      <c r="I291" s="92" t="str">
        <f>IF(ISBLANK(Games!M291), "",IF(AND(Games!M291="",Games!N291=""),"",IF(ISTEXT(Games!N291), "Side",Games!M291)))</f>
        <v/>
      </c>
      <c r="J291" s="92" t="str">
        <f>IF(ISBLANK(Games!B291), "",IF(Games!K291="Y", Games!B291, Games!E291))</f>
        <v>UMass</v>
      </c>
      <c r="K291" s="92" t="str">
        <f>Games!I291</f>
        <v>UMass</v>
      </c>
      <c r="L291" s="92" t="n">
        <f>IF(ISBLANK(Games!G291), "",Games!G291)</f>
        <v>2.5</v>
      </c>
      <c r="M291" s="92"/>
      <c r="N291" s="110" t="str">
        <f>IF(ISBLANK('Performance vs Market'!$Q291), "", 1)</f>
        <v/>
      </c>
      <c r="O291" s="110" t="str">
        <f>IF(ISBLANK('Performance vs Market'!$S291), "", 1)</f>
        <v/>
      </c>
      <c r="P291" s="95"/>
      <c r="Q291" s="95"/>
      <c r="R291" s="95"/>
      <c r="S291" s="95"/>
      <c r="T291" s="95"/>
      <c r="U291" s="111" t="str">
        <f>IF(ISBLANK('Performance vs Market'!$Q291), "",N291+IF(Q291&lt;0, (N291/(Q291/-100)), N291*(Q291/100)))</f>
        <v/>
      </c>
      <c r="V291" s="112" t="str">
        <f>IFERROR(IF(ISBLANK('Performance vs Market'!$R291), "",N291+IF(R291&lt;0, (N291/(R291/-100)), N291*(R291/100))),"")</f>
        <v/>
      </c>
      <c r="W291" s="111" t="n">
        <f t="shared" si="1"/>
        <v>0</v>
      </c>
      <c r="X291" s="112" t="n">
        <f t="shared" si="2"/>
        <v>0</v>
      </c>
      <c r="Y291" s="111" t="str">
        <f>IF(ISBLANK('Performance vs Market'!$S291), "",O291+IF(S291&lt;0, (O291/(S291/-100)), O291*(S291/100)))</f>
        <v/>
      </c>
      <c r="Z291" s="111" t="n">
        <f t="shared" si="3"/>
        <v>0</v>
      </c>
      <c r="AA291" s="96" t="n">
        <f t="shared" si="4"/>
        <v>0</v>
      </c>
      <c r="AB291" s="96" t="n">
        <f t="shared" si="5"/>
        <v>0</v>
      </c>
      <c r="AC291" s="113" t="str">
        <f>IF('Prediction Log'!$W310="Y", "W", IF('Prediction Log'!$W310="N","L",""))</f>
        <v>L</v>
      </c>
      <c r="AD291" s="114" t="str">
        <f>IF('Prediction Log'!$Y310="Y", "W", IF('Prediction Log'!$Y310="N","L",""))</f>
        <v>L</v>
      </c>
      <c r="AE291" s="115" t="str">
        <f>IF(ISBLANK('Performance vs Market'!$Q291), "",IF(AC291="W", W291, IF(AC291="L",-N291, "")))</f>
        <v/>
      </c>
      <c r="AF291" s="116" t="n">
        <f>IFERROR((IF(ISERR('Performance vs Market'!$V291), "",IF(AD291="W", X291, IF(AD291="L",-N291, "")))), "")</f>
        <v>0</v>
      </c>
      <c r="AG291" s="113" t="str">
        <f>IF('Prediction Log'!$X310="Y", "W", IF('Prediction Log'!$X310="N", "L", ""))</f>
        <v>L</v>
      </c>
      <c r="AH291" s="115" t="str">
        <f>IF(ISBLANK('Performance vs Market'!$S291), "",IF(AG291="W", Z291, IF(AG291="L",-O291, "")))</f>
        <v/>
      </c>
      <c r="AI291" s="117"/>
      <c r="AJ291" s="15" t="str">
        <f t="shared" si="6"/>
        <v/>
      </c>
      <c r="AK291" s="118" t="n">
        <f>IF(ISERROR('Performance vs Market'!$AE291+'Performance vs Market'!$AH291+'Performance vs Market'!$AJ291), "", 'Performance vs Market'!$AE291+'Performance vs Market'!$AH291+'Performance vs Market'!$AJ291)</f>
        <v>0</v>
      </c>
      <c r="AL291" s="119" t="n">
        <f>IF(ISERROR('Performance vs Market'!$AF291+'Performance vs Market'!$AH291+'Performance vs Market'!$AJ291), "", 'Performance vs Market'!$AF291+'Performance vs Market'!$AH291+'Performance vs Market'!$AJ291)</f>
        <v>0</v>
      </c>
    </row>
    <row r="292" ht="14.25" customHeight="1">
      <c r="A292" s="92" t="n">
        <f>Games!A292</f>
        <v>13</v>
      </c>
      <c r="B292" s="92" t="str">
        <f>IF('Prediction Log'!B311=0, "",'Prediction Log'!B311)</f>
        <v>Southern Mississippi</v>
      </c>
      <c r="C292" s="92" t="str">
        <f>IF('Prediction Log'!C311=0, "",'Prediction Log'!C311)</f>
        <v>Troy</v>
      </c>
      <c r="D292" s="92" t="n">
        <f>IF('Prediction Log'!D311=0, "",'Prediction Log'!D311)</f>
        <v>16.5</v>
      </c>
      <c r="E292" s="92" t="n">
        <f>IF('Prediction Log'!E311=0, "",'Prediction Log'!E311)</f>
        <v>22.7</v>
      </c>
      <c r="F292" s="92" t="str">
        <f>IF('Prediction Log'!I311=0, "",'Prediction Log'!I311)</f>
        <v>Troy</v>
      </c>
      <c r="G292" s="70" t="str">
        <f>IF(ISBLANK(Games!B292), "",'Prediction Log'!$J311)</f>
        <v>Troy</v>
      </c>
      <c r="H292" s="93" t="n">
        <f>'Prediction Log'!$K311</f>
        <v>0.986889</v>
      </c>
      <c r="I292" s="92" t="str">
        <f>IF(ISBLANK(Games!M292), "",IF(AND(Games!M292="",Games!N292=""),"",IF(ISTEXT(Games!N292), "Side",Games!M292)))</f>
        <v/>
      </c>
      <c r="J292" s="92" t="str">
        <f>IF(ISBLANK(Games!B292), "",IF(Games!K292="Y", Games!B292, Games!E292))</f>
        <v>Troy</v>
      </c>
      <c r="K292" s="92" t="str">
        <f>Games!I292</f>
        <v>Troy</v>
      </c>
      <c r="L292" s="92" t="n">
        <f>IF(ISBLANK(Games!G292), "",Games!G292)</f>
        <v>16.5</v>
      </c>
      <c r="M292" s="92"/>
      <c r="N292" s="110" t="str">
        <f>IF(ISBLANK('Performance vs Market'!$Q292), "", 1)</f>
        <v/>
      </c>
      <c r="O292" s="110" t="str">
        <f>IF(ISBLANK('Performance vs Market'!$S292), "", 1)</f>
        <v/>
      </c>
      <c r="P292" s="95"/>
      <c r="Q292" s="95"/>
      <c r="R292" s="95"/>
      <c r="S292" s="95"/>
      <c r="T292" s="95"/>
      <c r="U292" s="111" t="str">
        <f>IF(ISBLANK('Performance vs Market'!$Q292), "",N292+IF(Q292&lt;0, (N292/(Q292/-100)), N292*(Q292/100)))</f>
        <v/>
      </c>
      <c r="V292" s="112" t="str">
        <f>IFERROR(IF(ISBLANK('Performance vs Market'!$R292), "",N292+IF(R292&lt;0, (N292/(R292/-100)), N292*(R292/100))),"")</f>
        <v/>
      </c>
      <c r="W292" s="111" t="n">
        <f t="shared" si="1"/>
        <v>0</v>
      </c>
      <c r="X292" s="112" t="n">
        <f t="shared" si="2"/>
        <v>0</v>
      </c>
      <c r="Y292" s="111" t="str">
        <f>IF(ISBLANK('Performance vs Market'!$S292), "",O292+IF(S292&lt;0, (O292/(S292/-100)), O292*(S292/100)))</f>
        <v/>
      </c>
      <c r="Z292" s="111" t="n">
        <f t="shared" si="3"/>
        <v>0</v>
      </c>
      <c r="AA292" s="96" t="n">
        <f t="shared" si="4"/>
        <v>0</v>
      </c>
      <c r="AB292" s="96" t="n">
        <f t="shared" si="5"/>
        <v>0</v>
      </c>
      <c r="AC292" s="113" t="str">
        <f>IF('Prediction Log'!$W311="Y", "W", IF('Prediction Log'!$W311="N","L",""))</f>
        <v>W</v>
      </c>
      <c r="AD292" s="114" t="str">
        <f>IF('Prediction Log'!$Y311="Y", "W", IF('Prediction Log'!$Y311="N","L",""))</f>
        <v>W</v>
      </c>
      <c r="AE292" s="115" t="str">
        <f>IF(ISBLANK('Performance vs Market'!$Q292), "",IF(AC292="W", W292, IF(AC292="L",-N292, "")))</f>
        <v/>
      </c>
      <c r="AF292" s="116" t="n">
        <f>IFERROR((IF(ISERR('Performance vs Market'!$V292), "",IF(AD292="W", X292, IF(AD292="L",-N292, "")))), "")</f>
        <v>0</v>
      </c>
      <c r="AG292" s="113" t="str">
        <f>IF('Prediction Log'!$X311="Y", "W", IF('Prediction Log'!$X311="N", "L", ""))</f>
        <v>W</v>
      </c>
      <c r="AH292" s="115" t="str">
        <f>IF(ISBLANK('Performance vs Market'!$S292), "",IF(AG292="W", Z292, IF(AG292="L",-O292, "")))</f>
        <v/>
      </c>
      <c r="AI292" s="117"/>
      <c r="AJ292" s="15" t="str">
        <f t="shared" si="6"/>
        <v/>
      </c>
      <c r="AK292" s="118" t="n">
        <f>IF(ISERROR('Performance vs Market'!$AE292+'Performance vs Market'!$AH292+'Performance vs Market'!$AJ292), "", 'Performance vs Market'!$AE292+'Performance vs Market'!$AH292+'Performance vs Market'!$AJ292)</f>
        <v>0</v>
      </c>
      <c r="AL292" s="119" t="n">
        <f>IF(ISERROR('Performance vs Market'!$AF292+'Performance vs Market'!$AH292+'Performance vs Market'!$AJ292), "", 'Performance vs Market'!$AF292+'Performance vs Market'!$AH292+'Performance vs Market'!$AJ292)</f>
        <v>0</v>
      </c>
    </row>
    <row r="293" ht="14.25" customHeight="1">
      <c r="A293" s="92" t="n">
        <f>Games!A293</f>
        <v>13</v>
      </c>
      <c r="B293" s="92" t="str">
        <f>IF('Prediction Log'!B312=0, "",'Prediction Log'!B312)</f>
        <v>Sam Houston State</v>
      </c>
      <c r="C293" s="92" t="str">
        <f>IF('Prediction Log'!C312=0, "",'Prediction Log'!C312)</f>
        <v>Middle Tennessee</v>
      </c>
      <c r="D293" s="92" t="n">
        <f>IF('Prediction Log'!D312=0, "",'Prediction Log'!D312)</f>
        <v>3.5</v>
      </c>
      <c r="E293" s="92" t="n">
        <f>IF('Prediction Log'!E312=0, "",'Prediction Log'!E312)</f>
        <v>-1.9</v>
      </c>
      <c r="F293" s="92" t="str">
        <f>IF('Prediction Log'!I312=0, "",'Prediction Log'!I312)</f>
        <v>Sam Houston State</v>
      </c>
      <c r="G293" s="70" t="str">
        <f>IF(ISBLANK(Games!B293), "",'Prediction Log'!$J312)</f>
        <v>Middle Tennessee</v>
      </c>
      <c r="H293" s="93" t="n">
        <f>'Prediction Log'!$K312</f>
        <v>0.572584</v>
      </c>
      <c r="I293" s="92" t="str">
        <f>IF(ISBLANK(Games!M293), "",IF(AND(Games!M293="",Games!N293=""),"",IF(ISTEXT(Games!N293), "Side",Games!M293)))</f>
        <v/>
      </c>
      <c r="J293" s="92" t="str">
        <f>IF(ISBLANK(Games!B293), "",IF(Games!K293="Y", Games!B293, Games!E293))</f>
        <v>Sam Houston State</v>
      </c>
      <c r="K293" s="92" t="str">
        <f>Games!I293</f>
        <v>Sam Houston State</v>
      </c>
      <c r="L293" s="92" t="n">
        <f>IF(ISBLANK(Games!G293), "",Games!G293)</f>
        <v>3.5</v>
      </c>
      <c r="M293" s="92"/>
      <c r="N293" s="110" t="str">
        <f>IF(ISBLANK('Performance vs Market'!$Q293), "", 1)</f>
        <v/>
      </c>
      <c r="O293" s="110" t="str">
        <f>IF(ISBLANK('Performance vs Market'!$S293), "", 1)</f>
        <v/>
      </c>
      <c r="P293" s="95"/>
      <c r="Q293" s="95"/>
      <c r="R293" s="95"/>
      <c r="S293" s="95"/>
      <c r="T293" s="95"/>
      <c r="U293" s="111" t="str">
        <f>IF(ISBLANK('Performance vs Market'!$Q293), "",N293+IF(Q293&lt;0, (N293/(Q293/-100)), N293*(Q293/100)))</f>
        <v/>
      </c>
      <c r="V293" s="112" t="str">
        <f>IFERROR(IF(ISBLANK('Performance vs Market'!$R293), "",N293+IF(R293&lt;0, (N293/(R293/-100)), N293*(R293/100))),"")</f>
        <v/>
      </c>
      <c r="W293" s="111" t="n">
        <f t="shared" si="1"/>
        <v>0</v>
      </c>
      <c r="X293" s="112" t="n">
        <f t="shared" si="2"/>
        <v>0</v>
      </c>
      <c r="Y293" s="111" t="str">
        <f>IF(ISBLANK('Performance vs Market'!$S293), "",O293+IF(S293&lt;0, (O293/(S293/-100)), O293*(S293/100)))</f>
        <v/>
      </c>
      <c r="Z293" s="111" t="n">
        <f t="shared" si="3"/>
        <v>0</v>
      </c>
      <c r="AA293" s="96" t="n">
        <f t="shared" si="4"/>
        <v>0</v>
      </c>
      <c r="AB293" s="96" t="n">
        <f t="shared" si="5"/>
        <v>0</v>
      </c>
      <c r="AC293" s="113" t="str">
        <f>IF('Prediction Log'!$W312="Y", "W", IF('Prediction Log'!$W312="N","L",""))</f>
        <v>W</v>
      </c>
      <c r="AD293" s="114" t="str">
        <f>IF('Prediction Log'!$Y312="Y", "W", IF('Prediction Log'!$Y312="N","L",""))</f>
        <v>L</v>
      </c>
      <c r="AE293" s="115" t="str">
        <f>IF(ISBLANK('Performance vs Market'!$Q293), "",IF(AC293="W", W293, IF(AC293="L",-N293, "")))</f>
        <v/>
      </c>
      <c r="AF293" s="116" t="n">
        <f>IFERROR((IF(ISERR('Performance vs Market'!$V293), "",IF(AD293="W", X293, IF(AD293="L",-N293, "")))), "")</f>
        <v>0</v>
      </c>
      <c r="AG293" s="113" t="str">
        <f>IF('Prediction Log'!$X312="Y", "W", IF('Prediction Log'!$X312="N", "L", ""))</f>
        <v>W</v>
      </c>
      <c r="AH293" s="115" t="str">
        <f>IF(ISBLANK('Performance vs Market'!$S293), "",IF(AG293="W", Z293, IF(AG293="L",-O293, "")))</f>
        <v/>
      </c>
      <c r="AI293" s="117"/>
      <c r="AJ293" s="15" t="str">
        <f t="shared" si="6"/>
        <v/>
      </c>
      <c r="AK293" s="118" t="n">
        <f>IF(ISERROR('Performance vs Market'!$AE293+'Performance vs Market'!$AH293+'Performance vs Market'!$AJ293), "", 'Performance vs Market'!$AE293+'Performance vs Market'!$AH293+'Performance vs Market'!$AJ293)</f>
        <v>0</v>
      </c>
      <c r="AL293" s="119" t="n">
        <f>IF(ISERROR('Performance vs Market'!$AF293+'Performance vs Market'!$AH293+'Performance vs Market'!$AJ293), "", 'Performance vs Market'!$AF293+'Performance vs Market'!$AH293+'Performance vs Market'!$AJ293)</f>
        <v>0</v>
      </c>
    </row>
    <row r="294" ht="14.25" customHeight="1">
      <c r="A294" s="92" t="n">
        <f>Games!A294</f>
        <v>13</v>
      </c>
      <c r="B294" s="92" t="str">
        <f>IF('Prediction Log'!B313=0, "",'Prediction Log'!B313)</f>
        <v>Rice</v>
      </c>
      <c r="C294" s="92" t="str">
        <f>IF('Prediction Log'!C313=0, "",'Prediction Log'!C313)</f>
        <v>Florida Atlantic</v>
      </c>
      <c r="D294" s="92" t="n">
        <f>IF('Prediction Log'!D313=0, "",'Prediction Log'!D313)</f>
        <v>-3.5</v>
      </c>
      <c r="E294" s="92" t="n">
        <f>IF('Prediction Log'!E313=0, "",'Prediction Log'!E313)</f>
        <v>0.3</v>
      </c>
      <c r="F294" s="92" t="str">
        <f>IF('Prediction Log'!I313=0, "",'Prediction Log'!I313)</f>
        <v>Florida Atlantic</v>
      </c>
      <c r="G294" s="70" t="str">
        <f>IF(ISBLANK(Games!B294), "",'Prediction Log'!$J313)</f>
        <v>Rice</v>
      </c>
      <c r="H294" s="93" t="n">
        <f>'Prediction Log'!$K313</f>
        <v>0.52846</v>
      </c>
      <c r="I294" s="92" t="str">
        <f>IF(ISBLANK(Games!M294), "",IF(AND(Games!M294="",Games!N294=""),"",IF(ISTEXT(Games!N294), "Side",Games!M294)))</f>
        <v/>
      </c>
      <c r="J294" s="92" t="str">
        <f>IF(ISBLANK(Games!B294), "",IF(Games!K294="Y", Games!B294, Games!E294))</f>
        <v>Florida Atlantic</v>
      </c>
      <c r="K294" s="92" t="str">
        <f>Games!I294</f>
        <v>Florida Atlantic</v>
      </c>
      <c r="L294" s="92" t="n">
        <f>IF(ISBLANK(Games!G294), "",Games!G294)</f>
        <v>-3.5</v>
      </c>
      <c r="M294" s="92"/>
      <c r="N294" s="110" t="str">
        <f>IF(ISBLANK('Performance vs Market'!$Q294), "", 1)</f>
        <v/>
      </c>
      <c r="O294" s="110" t="str">
        <f>IF(ISBLANK('Performance vs Market'!$S294), "", 1)</f>
        <v/>
      </c>
      <c r="P294" s="95"/>
      <c r="Q294" s="95"/>
      <c r="R294" s="95"/>
      <c r="S294" s="95"/>
      <c r="T294" s="95"/>
      <c r="U294" s="111" t="str">
        <f>IF(ISBLANK('Performance vs Market'!$Q294), "",N294+IF(Q294&lt;0, (N294/(Q294/-100)), N294*(Q294/100)))</f>
        <v/>
      </c>
      <c r="V294" s="112" t="str">
        <f>IFERROR(IF(ISBLANK('Performance vs Market'!$R294), "",N294+IF(R294&lt;0, (N294/(R294/-100)), N294*(R294/100))),"")</f>
        <v/>
      </c>
      <c r="W294" s="111" t="n">
        <f t="shared" si="1"/>
        <v>0</v>
      </c>
      <c r="X294" s="112" t="n">
        <f t="shared" si="2"/>
        <v>0</v>
      </c>
      <c r="Y294" s="111" t="str">
        <f>IF(ISBLANK('Performance vs Market'!$S294), "",O294+IF(S294&lt;0, (O294/(S294/-100)), O294*(S294/100)))</f>
        <v/>
      </c>
      <c r="Z294" s="111" t="n">
        <f t="shared" si="3"/>
        <v>0</v>
      </c>
      <c r="AA294" s="96" t="n">
        <f t="shared" si="4"/>
        <v>0</v>
      </c>
      <c r="AB294" s="96" t="n">
        <f t="shared" si="5"/>
        <v>0</v>
      </c>
      <c r="AC294" s="113" t="str">
        <f>IF('Prediction Log'!$W313="Y", "W", IF('Prediction Log'!$W313="N","L",""))</f>
        <v>L</v>
      </c>
      <c r="AD294" s="114" t="str">
        <f>IF('Prediction Log'!$Y313="Y", "W", IF('Prediction Log'!$Y313="N","L",""))</f>
        <v>W</v>
      </c>
      <c r="AE294" s="115" t="str">
        <f>IF(ISBLANK('Performance vs Market'!$Q294), "",IF(AC294="W", W294, IF(AC294="L",-N294, "")))</f>
        <v/>
      </c>
      <c r="AF294" s="116" t="n">
        <f>IFERROR((IF(ISERR('Performance vs Market'!$V294), "",IF(AD294="W", X294, IF(AD294="L",-N294, "")))), "")</f>
        <v>0</v>
      </c>
      <c r="AG294" s="113" t="str">
        <f>IF('Prediction Log'!$X313="Y", "W", IF('Prediction Log'!$X313="N", "L", ""))</f>
        <v>W</v>
      </c>
      <c r="AH294" s="115" t="str">
        <f>IF(ISBLANK('Performance vs Market'!$S294), "",IF(AG294="W", Z294, IF(AG294="L",-O294, "")))</f>
        <v/>
      </c>
      <c r="AI294" s="117"/>
      <c r="AJ294" s="15" t="str">
        <f t="shared" si="6"/>
        <v/>
      </c>
      <c r="AK294" s="118" t="n">
        <f>IF(ISERROR('Performance vs Market'!$AE294+'Performance vs Market'!$AH294+'Performance vs Market'!$AJ294), "", 'Performance vs Market'!$AE294+'Performance vs Market'!$AH294+'Performance vs Market'!$AJ294)</f>
        <v>0</v>
      </c>
      <c r="AL294" s="119" t="n">
        <f>IF(ISERROR('Performance vs Market'!$AF294+'Performance vs Market'!$AH294+'Performance vs Market'!$AJ294), "", 'Performance vs Market'!$AF294+'Performance vs Market'!$AH294+'Performance vs Market'!$AJ294)</f>
        <v>0</v>
      </c>
    </row>
    <row r="295" ht="14.25" customHeight="1">
      <c r="A295" s="92" t="n">
        <f>Games!A295</f>
        <v>13</v>
      </c>
      <c r="B295" s="92" t="str">
        <f>IF('Prediction Log'!B314=0, "",'Prediction Log'!B314)</f>
        <v>Old Dominion</v>
      </c>
      <c r="C295" s="92" t="str">
        <f>IF('Prediction Log'!C314=0, "",'Prediction Log'!C314)</f>
        <v>Georgia State</v>
      </c>
      <c r="D295" s="92" t="n">
        <f>IF('Prediction Log'!D314=0, "",'Prediction Log'!D314)</f>
        <v>-2.5</v>
      </c>
      <c r="E295" s="92" t="n">
        <f>IF('Prediction Log'!E314=0, "",'Prediction Log'!E314)</f>
        <v>0.1</v>
      </c>
      <c r="F295" s="92" t="str">
        <f>IF('Prediction Log'!I314=0, "",'Prediction Log'!I314)</f>
        <v>Georgia State</v>
      </c>
      <c r="G295" s="70" t="str">
        <f>IF(ISBLANK(Games!B295), "",'Prediction Log'!$J314)</f>
        <v>Georgia State</v>
      </c>
      <c r="H295" s="93" t="n">
        <f>'Prediction Log'!$K314</f>
        <v>0.517965</v>
      </c>
      <c r="I295" s="92" t="str">
        <f>IF(ISBLANK(Games!M295), "",IF(AND(Games!M295="",Games!N295=""),"",IF(ISTEXT(Games!N295), "Side",Games!M295)))</f>
        <v/>
      </c>
      <c r="J295" s="92" t="str">
        <f>IF(ISBLANK(Games!B295), "",IF(Games!K295="Y", Games!B295, Games!E295))</f>
        <v>Georgia State</v>
      </c>
      <c r="K295" s="92" t="str">
        <f>Games!I295</f>
        <v>Georgia State</v>
      </c>
      <c r="L295" s="92" t="n">
        <f>IF(ISBLANK(Games!G295), "",Games!G295)</f>
        <v>-2.5</v>
      </c>
      <c r="M295" s="92"/>
      <c r="N295" s="110" t="str">
        <f>IF(ISBLANK('Performance vs Market'!$Q295), "", 1)</f>
        <v/>
      </c>
      <c r="O295" s="110" t="str">
        <f>IF(ISBLANK('Performance vs Market'!$S295), "", 1)</f>
        <v/>
      </c>
      <c r="P295" s="95"/>
      <c r="Q295" s="95"/>
      <c r="R295" s="95"/>
      <c r="S295" s="95"/>
      <c r="T295" s="95"/>
      <c r="U295" s="111" t="str">
        <f>IF(ISBLANK('Performance vs Market'!$Q295), "",N295+IF(Q295&lt;0, (N295/(Q295/-100)), N295*(Q295/100)))</f>
        <v/>
      </c>
      <c r="V295" s="112" t="str">
        <f>IFERROR(IF(ISBLANK('Performance vs Market'!$R295), "",N295+IF(R295&lt;0, (N295/(R295/-100)), N295*(R295/100))),"")</f>
        <v/>
      </c>
      <c r="W295" s="111" t="n">
        <f t="shared" si="1"/>
        <v>0</v>
      </c>
      <c r="X295" s="112" t="n">
        <f t="shared" si="2"/>
        <v>0</v>
      </c>
      <c r="Y295" s="111" t="str">
        <f>IF(ISBLANK('Performance vs Market'!$S295), "",O295+IF(S295&lt;0, (O295/(S295/-100)), O295*(S295/100)))</f>
        <v/>
      </c>
      <c r="Z295" s="111" t="n">
        <f t="shared" si="3"/>
        <v>0</v>
      </c>
      <c r="AA295" s="96" t="n">
        <f t="shared" si="4"/>
        <v>0</v>
      </c>
      <c r="AB295" s="96" t="n">
        <f t="shared" si="5"/>
        <v>0</v>
      </c>
      <c r="AC295" s="113" t="str">
        <f>IF('Prediction Log'!$W314="Y", "W", IF('Prediction Log'!$W314="N","L",""))</f>
        <v>L</v>
      </c>
      <c r="AD295" s="114" t="str">
        <f>IF('Prediction Log'!$Y314="Y", "W", IF('Prediction Log'!$Y314="N","L",""))</f>
        <v>L</v>
      </c>
      <c r="AE295" s="115" t="str">
        <f>IF(ISBLANK('Performance vs Market'!$Q295), "",IF(AC295="W", W295, IF(AC295="L",-N295, "")))</f>
        <v/>
      </c>
      <c r="AF295" s="116" t="n">
        <f>IFERROR((IF(ISERR('Performance vs Market'!$V295), "",IF(AD295="W", X295, IF(AD295="L",-N295, "")))), "")</f>
        <v>0</v>
      </c>
      <c r="AG295" s="113" t="str">
        <f>IF('Prediction Log'!$X314="Y", "W", IF('Prediction Log'!$X314="N", "L", ""))</f>
        <v>W</v>
      </c>
      <c r="AH295" s="115" t="str">
        <f>IF(ISBLANK('Performance vs Market'!$S295), "",IF(AG295="W", Z295, IF(AG295="L",-O295, "")))</f>
        <v/>
      </c>
      <c r="AI295" s="117"/>
      <c r="AJ295" s="15" t="str">
        <f t="shared" si="6"/>
        <v/>
      </c>
      <c r="AK295" s="118" t="n">
        <f>IF(ISERROR('Performance vs Market'!$AE295+'Performance vs Market'!$AH295+'Performance vs Market'!$AJ295), "", 'Performance vs Market'!$AE295+'Performance vs Market'!$AH295+'Performance vs Market'!$AJ295)</f>
        <v>0</v>
      </c>
      <c r="AL295" s="119" t="n">
        <f>IF(ISERROR('Performance vs Market'!$AF295+'Performance vs Market'!$AH295+'Performance vs Market'!$AJ295), "", 'Performance vs Market'!$AF295+'Performance vs Market'!$AH295+'Performance vs Market'!$AJ295)</f>
        <v>0</v>
      </c>
    </row>
    <row r="296" ht="14.25" customHeight="1">
      <c r="A296" s="92" t="n">
        <f>Games!A296</f>
        <v>13</v>
      </c>
      <c r="B296" s="92" t="str">
        <f>IF('Prediction Log'!B315=0, "",'Prediction Log'!B315)</f>
        <v>East Carolina</v>
      </c>
      <c r="C296" s="92" t="str">
        <f>IF('Prediction Log'!C315=0, "",'Prediction Log'!C315)</f>
        <v>Tulsa</v>
      </c>
      <c r="D296" s="92" t="n">
        <f>IF('Prediction Log'!D315=0, "",'Prediction Log'!D315)</f>
        <v>-2.5</v>
      </c>
      <c r="E296" s="92" t="n">
        <f>IF('Prediction Log'!E315=0, "",'Prediction Log'!E315)</f>
        <v>-19.7</v>
      </c>
      <c r="F296" s="92" t="str">
        <f>IF('Prediction Log'!I315=0, "",'Prediction Log'!I315)</f>
        <v>East Carolina</v>
      </c>
      <c r="G296" s="70" t="str">
        <f>IF(ISBLANK(Games!B296), "",'Prediction Log'!$J315)</f>
        <v>East Carolina</v>
      </c>
      <c r="H296" s="93" t="n">
        <f>'Prediction Log'!$K315</f>
        <v>0.934391</v>
      </c>
      <c r="I296" s="92" t="str">
        <f>IF(ISBLANK(Games!M296), "",IF(AND(Games!M296="",Games!N296=""),"",IF(ISTEXT(Games!N296), "Side",Games!M296)))</f>
        <v>Spread</v>
      </c>
      <c r="J296" s="92" t="str">
        <f>IF(ISBLANK(Games!B296), "",IF(Games!K296="Y", Games!B296, Games!E296))</f>
        <v>East Carolina</v>
      </c>
      <c r="K296" s="92" t="str">
        <f>Games!I296</f>
        <v>East Carolina</v>
      </c>
      <c r="L296" s="92" t="n">
        <f>IF(ISBLANK(Games!G296), "",Games!G296)</f>
        <v>-2.5</v>
      </c>
      <c r="M296" s="92"/>
      <c r="N296" s="110" t="str">
        <f>IF(ISBLANK('Performance vs Market'!$Q296), "", 1)</f>
        <v/>
      </c>
      <c r="O296" s="110" t="str">
        <f>IF(ISBLANK('Performance vs Market'!$S296), "", 1)</f>
        <v/>
      </c>
      <c r="P296" s="95"/>
      <c r="Q296" s="95"/>
      <c r="R296" s="95"/>
      <c r="S296" s="95"/>
      <c r="T296" s="95"/>
      <c r="U296" s="111" t="str">
        <f>IF(ISBLANK('Performance vs Market'!$Q296), "",N296+IF(Q296&lt;0, (N296/(Q296/-100)), N296*(Q296/100)))</f>
        <v/>
      </c>
      <c r="V296" s="112" t="str">
        <f>IFERROR(IF(ISBLANK('Performance vs Market'!$R296), "",N296+IF(R296&lt;0, (N296/(R296/-100)), N296*(R296/100))),"")</f>
        <v/>
      </c>
      <c r="W296" s="111" t="n">
        <f t="shared" si="1"/>
        <v>0</v>
      </c>
      <c r="X296" s="112" t="n">
        <f t="shared" si="2"/>
        <v>0</v>
      </c>
      <c r="Y296" s="111" t="str">
        <f>IF(ISBLANK('Performance vs Market'!$S296), "",O296+IF(S296&lt;0, (O296/(S296/-100)), O296*(S296/100)))</f>
        <v/>
      </c>
      <c r="Z296" s="111" t="n">
        <f t="shared" si="3"/>
        <v>0</v>
      </c>
      <c r="AA296" s="96" t="n">
        <f t="shared" si="4"/>
        <v>0</v>
      </c>
      <c r="AB296" s="96" t="n">
        <f t="shared" si="5"/>
        <v>0</v>
      </c>
      <c r="AC296" s="113" t="str">
        <f>IF('Prediction Log'!$W315="Y", "W", IF('Prediction Log'!$W315="N","L",""))</f>
        <v>L</v>
      </c>
      <c r="AD296" s="114" t="str">
        <f>IF('Prediction Log'!$Y315="Y", "W", IF('Prediction Log'!$Y315="N","L",""))</f>
        <v>L</v>
      </c>
      <c r="AE296" s="115" t="str">
        <f>IF(ISBLANK('Performance vs Market'!$Q296), "",IF(AC296="W", W296, IF(AC296="L",-N296, "")))</f>
        <v/>
      </c>
      <c r="AF296" s="116" t="n">
        <f>IFERROR((IF(ISERR('Performance vs Market'!$V296), "",IF(AD296="W", X296, IF(AD296="L",-N296, "")))), "")</f>
        <v>0</v>
      </c>
      <c r="AG296" s="113" t="str">
        <f>IF('Prediction Log'!$X315="Y", "W", IF('Prediction Log'!$X315="N", "L", ""))</f>
        <v>L</v>
      </c>
      <c r="AH296" s="115" t="str">
        <f>IF(ISBLANK('Performance vs Market'!$S296), "",IF(AG296="W", Z296, IF(AG296="L",-O296, "")))</f>
        <v/>
      </c>
      <c r="AI296" s="117"/>
      <c r="AJ296" s="15" t="str">
        <f t="shared" si="6"/>
        <v/>
      </c>
      <c r="AK296" s="118" t="n">
        <f>IF(ISERROR('Performance vs Market'!$AE296+'Performance vs Market'!$AH296+'Performance vs Market'!$AJ296), "", 'Performance vs Market'!$AE296+'Performance vs Market'!$AH296+'Performance vs Market'!$AJ296)</f>
        <v>0</v>
      </c>
      <c r="AL296" s="119" t="n">
        <f>IF(ISERROR('Performance vs Market'!$AF296+'Performance vs Market'!$AH296+'Performance vs Market'!$AJ296), "", 'Performance vs Market'!$AF296+'Performance vs Market'!$AH296+'Performance vs Market'!$AJ296)</f>
        <v>0</v>
      </c>
    </row>
    <row r="297" ht="14.25" customHeight="1">
      <c r="A297" s="92" t="n">
        <f>Games!A297</f>
        <v>13</v>
      </c>
      <c r="B297" s="92" t="str">
        <f>IF('Prediction Log'!B316=0, "",'Prediction Log'!B316)</f>
        <v>North Texas</v>
      </c>
      <c r="C297" s="92" t="str">
        <f>IF('Prediction Log'!C316=0, "",'Prediction Log'!C316)</f>
        <v>UAB</v>
      </c>
      <c r="D297" s="92" t="n">
        <f>IF('Prediction Log'!D316=0, "",'Prediction Log'!D316)</f>
        <v>-3</v>
      </c>
      <c r="E297" s="92" t="n">
        <f>IF('Prediction Log'!E316=0, "",'Prediction Log'!E316)</f>
        <v>-3.3</v>
      </c>
      <c r="F297" s="92" t="str">
        <f>IF('Prediction Log'!I316=0, "",'Prediction Log'!I316)</f>
        <v>North Texas</v>
      </c>
      <c r="G297" s="70" t="str">
        <f>IF(ISBLANK(Games!B297), "",'Prediction Log'!$J316)</f>
        <v>North Texas</v>
      </c>
      <c r="H297" s="93" t="n">
        <f>'Prediction Log'!$K316</f>
        <v>0.710048</v>
      </c>
      <c r="I297" s="92" t="str">
        <f>IF(ISBLANK(Games!M297), "",IF(AND(Games!M297="",Games!N297=""),"",IF(ISTEXT(Games!N297), "Side",Games!M297)))</f>
        <v/>
      </c>
      <c r="J297" s="92" t="str">
        <f>IF(ISBLANK(Games!B297), "",IF(Games!K297="Y", Games!B297, Games!E297))</f>
        <v>North Texas</v>
      </c>
      <c r="K297" s="92" t="str">
        <f>Games!I297</f>
        <v>North Texas</v>
      </c>
      <c r="L297" s="92" t="n">
        <f>IF(ISBLANK(Games!G297), "",Games!G297)</f>
        <v>-3</v>
      </c>
      <c r="M297" s="92"/>
      <c r="N297" s="110" t="str">
        <f>IF(ISBLANK('Performance vs Market'!$Q297), "", 1)</f>
        <v/>
      </c>
      <c r="O297" s="110" t="str">
        <f>IF(ISBLANK('Performance vs Market'!$S297), "", 1)</f>
        <v/>
      </c>
      <c r="P297" s="95"/>
      <c r="Q297" s="95"/>
      <c r="R297" s="95"/>
      <c r="S297" s="95"/>
      <c r="T297" s="95"/>
      <c r="U297" s="111" t="str">
        <f>IF(ISBLANK('Performance vs Market'!$Q297), "",N297+IF(Q297&lt;0, (N297/(Q297/-100)), N297*(Q297/100)))</f>
        <v/>
      </c>
      <c r="V297" s="112" t="str">
        <f>IFERROR(IF(ISBLANK('Performance vs Market'!$R297), "",N297+IF(R297&lt;0, (N297/(R297/-100)), N297*(R297/100))),"")</f>
        <v/>
      </c>
      <c r="W297" s="111" t="n">
        <f t="shared" si="1"/>
        <v>0</v>
      </c>
      <c r="X297" s="112" t="n">
        <f t="shared" si="2"/>
        <v>0</v>
      </c>
      <c r="Y297" s="111" t="str">
        <f>IF(ISBLANK('Performance vs Market'!$S297), "",O297+IF(S297&lt;0, (O297/(S297/-100)), O297*(S297/100)))</f>
        <v/>
      </c>
      <c r="Z297" s="111" t="n">
        <f t="shared" si="3"/>
        <v>0</v>
      </c>
      <c r="AA297" s="96" t="n">
        <f t="shared" si="4"/>
        <v>0</v>
      </c>
      <c r="AB297" s="96" t="n">
        <f t="shared" si="5"/>
        <v>0</v>
      </c>
      <c r="AC297" s="113" t="str">
        <f>IF('Prediction Log'!$W316="Y", "W", IF('Prediction Log'!$W316="N","L",""))</f>
        <v>W</v>
      </c>
      <c r="AD297" s="114" t="str">
        <f>IF('Prediction Log'!$Y316="Y", "W", IF('Prediction Log'!$Y316="N","L",""))</f>
        <v>W</v>
      </c>
      <c r="AE297" s="115" t="str">
        <f>IF(ISBLANK('Performance vs Market'!$Q297), "",IF(AC297="W", W297, IF(AC297="L",-N297, "")))</f>
        <v/>
      </c>
      <c r="AF297" s="116" t="n">
        <f>IFERROR((IF(ISERR('Performance vs Market'!$V297), "",IF(AD297="W", X297, IF(AD297="L",-N297, "")))), "")</f>
        <v>0</v>
      </c>
      <c r="AG297" s="113" t="str">
        <f>IF('Prediction Log'!$X316="Y", "W", IF('Prediction Log'!$X316="N", "L", ""))</f>
        <v>L</v>
      </c>
      <c r="AH297" s="115" t="str">
        <f>IF(ISBLANK('Performance vs Market'!$S297), "",IF(AG297="W", Z297, IF(AG297="L",-O297, "")))</f>
        <v/>
      </c>
      <c r="AI297" s="117"/>
      <c r="AJ297" s="15" t="str">
        <f t="shared" si="6"/>
        <v/>
      </c>
      <c r="AK297" s="118" t="n">
        <f>IF(ISERROR('Performance vs Market'!$AE297+'Performance vs Market'!$AH297+'Performance vs Market'!$AJ297), "", 'Performance vs Market'!$AE297+'Performance vs Market'!$AH297+'Performance vs Market'!$AJ297)</f>
        <v>0</v>
      </c>
      <c r="AL297" s="119" t="n">
        <f>IF(ISERROR('Performance vs Market'!$AF297+'Performance vs Market'!$AH297+'Performance vs Market'!$AJ297), "", 'Performance vs Market'!$AF297+'Performance vs Market'!$AH297+'Performance vs Market'!$AJ297)</f>
        <v>0</v>
      </c>
    </row>
    <row r="298" ht="14.25" customHeight="1">
      <c r="A298" s="92" t="n">
        <f>Games!A298</f>
        <v>13</v>
      </c>
      <c r="B298" s="92" t="str">
        <f>IF('Prediction Log'!B317=0, "",'Prediction Log'!B317)</f>
        <v>Utah</v>
      </c>
      <c r="C298" s="92" t="str">
        <f>IF('Prediction Log'!C317=0, "",'Prediction Log'!C317)</f>
        <v>Colorado</v>
      </c>
      <c r="D298" s="92" t="n">
        <f>IF('Prediction Log'!D317=0, "",'Prediction Log'!D317)</f>
        <v>-21.5</v>
      </c>
      <c r="E298" s="92" t="n">
        <f>IF('Prediction Log'!E317=0, "",'Prediction Log'!E317)</f>
        <v>-19</v>
      </c>
      <c r="F298" s="92" t="str">
        <f>IF('Prediction Log'!I317=0, "",'Prediction Log'!I317)</f>
        <v>Utah</v>
      </c>
      <c r="G298" s="70" t="str">
        <f>IF(ISBLANK(Games!B298), "",'Prediction Log'!$J317)</f>
        <v>Utah</v>
      </c>
      <c r="H298" s="93" t="n">
        <f>'Prediction Log'!$K317</f>
        <v>0.961463</v>
      </c>
      <c r="I298" s="92" t="str">
        <f>IF(ISBLANK(Games!M298), "",IF(AND(Games!M298="",Games!N298=""),"",IF(ISTEXT(Games!N298), "Side",Games!M298)))</f>
        <v/>
      </c>
      <c r="J298" s="92" t="str">
        <f>IF(ISBLANK(Games!B298), "",IF(Games!K298="Y", Games!B298, Games!E298))</f>
        <v>Colorado</v>
      </c>
      <c r="K298" s="92" t="str">
        <f>Games!I298</f>
        <v>Utah</v>
      </c>
      <c r="L298" s="92" t="n">
        <f>IF(ISBLANK(Games!G298), "",Games!G298)</f>
        <v>-21.5</v>
      </c>
      <c r="M298" s="92"/>
      <c r="N298" s="110" t="str">
        <f>IF(ISBLANK('Performance vs Market'!$Q298), "", 1)</f>
        <v/>
      </c>
      <c r="O298" s="110" t="str">
        <f>IF(ISBLANK('Performance vs Market'!$S298), "", 1)</f>
        <v/>
      </c>
      <c r="P298" s="95"/>
      <c r="Q298" s="95"/>
      <c r="R298" s="95"/>
      <c r="S298" s="95"/>
      <c r="T298" s="95"/>
      <c r="U298" s="111" t="str">
        <f>IF(ISBLANK('Performance vs Market'!$Q298), "",N298+IF(Q298&lt;0, (N298/(Q298/-100)), N298*(Q298/100)))</f>
        <v/>
      </c>
      <c r="V298" s="112" t="str">
        <f>IFERROR(IF(ISBLANK('Performance vs Market'!$R298), "",N298+IF(R298&lt;0, (N298/(R298/-100)), N298*(R298/100))),"")</f>
        <v/>
      </c>
      <c r="W298" s="111" t="n">
        <f t="shared" si="1"/>
        <v>0</v>
      </c>
      <c r="X298" s="112" t="n">
        <f t="shared" si="2"/>
        <v>0</v>
      </c>
      <c r="Y298" s="111" t="str">
        <f>IF(ISBLANK('Performance vs Market'!$S298), "",O298+IF(S298&lt;0, (O298/(S298/-100)), O298*(S298/100)))</f>
        <v/>
      </c>
      <c r="Z298" s="111" t="n">
        <f t="shared" si="3"/>
        <v>0</v>
      </c>
      <c r="AA298" s="96" t="n">
        <f t="shared" si="4"/>
        <v>0</v>
      </c>
      <c r="AB298" s="96" t="n">
        <f t="shared" si="5"/>
        <v>0</v>
      </c>
      <c r="AC298" s="113" t="str">
        <f>IF('Prediction Log'!$W317="Y", "W", IF('Prediction Log'!$W317="N","L",""))</f>
        <v>W</v>
      </c>
      <c r="AD298" s="114" t="str">
        <f>IF('Prediction Log'!$Y317="Y", "W", IF('Prediction Log'!$Y317="N","L",""))</f>
        <v>W</v>
      </c>
      <c r="AE298" s="115" t="str">
        <f>IF(ISBLANK('Performance vs Market'!$Q298), "",IF(AC298="W", W298, IF(AC298="L",-N298, "")))</f>
        <v/>
      </c>
      <c r="AF298" s="116" t="n">
        <f>IFERROR((IF(ISERR('Performance vs Market'!$V298), "",IF(AD298="W", X298, IF(AD298="L",-N298, "")))), "")</f>
        <v>0</v>
      </c>
      <c r="AG298" s="113" t="str">
        <f>IF('Prediction Log'!$X317="Y", "W", IF('Prediction Log'!$X317="N", "L", ""))</f>
        <v>W</v>
      </c>
      <c r="AH298" s="115" t="str">
        <f>IF(ISBLANK('Performance vs Market'!$S298), "",IF(AG298="W", Z298, IF(AG298="L",-O298, "")))</f>
        <v/>
      </c>
      <c r="AI298" s="117"/>
      <c r="AJ298" s="15" t="str">
        <f t="shared" si="6"/>
        <v/>
      </c>
      <c r="AK298" s="118" t="n">
        <f>IF(ISERROR('Performance vs Market'!$AE298+'Performance vs Market'!$AH298+'Performance vs Market'!$AJ298), "", 'Performance vs Market'!$AE298+'Performance vs Market'!$AH298+'Performance vs Market'!$AJ298)</f>
        <v>0</v>
      </c>
      <c r="AL298" s="119" t="n">
        <f>IF(ISERROR('Performance vs Market'!$AF298+'Performance vs Market'!$AH298+'Performance vs Market'!$AJ298), "", 'Performance vs Market'!$AF298+'Performance vs Market'!$AH298+'Performance vs Market'!$AJ298)</f>
        <v>0</v>
      </c>
    </row>
    <row r="299" ht="14.25" customHeight="1">
      <c r="A299" s="92" t="n">
        <f>Games!A299</f>
        <v>13</v>
      </c>
      <c r="B299" s="92" t="str">
        <f>IF('Prediction Log'!B318=0, "",'Prediction Log'!B318)</f>
        <v>UNLV</v>
      </c>
      <c r="C299" s="92" t="str">
        <f>IF('Prediction Log'!C318=0, "",'Prediction Log'!C318)</f>
        <v>San José State</v>
      </c>
      <c r="D299" s="92" t="n">
        <f>IF('Prediction Log'!D318=0, "",'Prediction Log'!D318)</f>
        <v>-2.5</v>
      </c>
      <c r="E299" s="92" t="n">
        <f>IF('Prediction Log'!E318=0, "",'Prediction Log'!E318)</f>
        <v>-2.6</v>
      </c>
      <c r="F299" s="92" t="str">
        <f>IF('Prediction Log'!I318=0, "",'Prediction Log'!I318)</f>
        <v>UNLV</v>
      </c>
      <c r="G299" s="70" t="str">
        <f>IF(ISBLANK(Games!B299), "",'Prediction Log'!$J318)</f>
        <v>UNLV</v>
      </c>
      <c r="H299" s="93" t="n">
        <f>'Prediction Log'!$K318</f>
        <v>0.806493</v>
      </c>
      <c r="I299" s="92" t="str">
        <f>IF(ISBLANK(Games!M299), "",IF(AND(Games!M299="",Games!N299=""),"",IF(ISTEXT(Games!N299), "Side",Games!M299)))</f>
        <v/>
      </c>
      <c r="J299" s="92" t="str">
        <f>IF(ISBLANK(Games!B299), "",IF(Games!K299="Y", Games!B299, Games!E299))</f>
        <v>UNLV</v>
      </c>
      <c r="K299" s="92" t="str">
        <f>Games!I299</f>
        <v>UNLV</v>
      </c>
      <c r="L299" s="92" t="n">
        <f>IF(ISBLANK(Games!G299), "",Games!G299)</f>
        <v>-2.5</v>
      </c>
      <c r="M299" s="92"/>
      <c r="N299" s="110" t="str">
        <f>IF(ISBLANK('Performance vs Market'!$Q299), "", 1)</f>
        <v/>
      </c>
      <c r="O299" s="110" t="str">
        <f>IF(ISBLANK('Performance vs Market'!$S299), "", 1)</f>
        <v/>
      </c>
      <c r="P299" s="95"/>
      <c r="Q299" s="95"/>
      <c r="R299" s="95"/>
      <c r="S299" s="95"/>
      <c r="T299" s="95"/>
      <c r="U299" s="111" t="str">
        <f>IF(ISBLANK('Performance vs Market'!$Q299), "",N299+IF(Q299&lt;0, (N299/(Q299/-100)), N299*(Q299/100)))</f>
        <v/>
      </c>
      <c r="V299" s="112" t="str">
        <f>IFERROR(IF(ISBLANK('Performance vs Market'!$R299), "",N299+IF(R299&lt;0, (N299/(R299/-100)), N299*(R299/100))),"")</f>
        <v/>
      </c>
      <c r="W299" s="111" t="n">
        <f t="shared" si="1"/>
        <v>0</v>
      </c>
      <c r="X299" s="112" t="n">
        <f t="shared" si="2"/>
        <v>0</v>
      </c>
      <c r="Y299" s="111" t="str">
        <f>IF(ISBLANK('Performance vs Market'!$S299), "",O299+IF(S299&lt;0, (O299/(S299/-100)), O299*(S299/100)))</f>
        <v/>
      </c>
      <c r="Z299" s="111" t="n">
        <f t="shared" si="3"/>
        <v>0</v>
      </c>
      <c r="AA299" s="96" t="n">
        <f t="shared" si="4"/>
        <v>0</v>
      </c>
      <c r="AB299" s="96" t="n">
        <f t="shared" si="5"/>
        <v>0</v>
      </c>
      <c r="AC299" s="113" t="str">
        <f>IF('Prediction Log'!$W318="Y", "W", IF('Prediction Log'!$W318="N","L",""))</f>
        <v>L</v>
      </c>
      <c r="AD299" s="114" t="str">
        <f>IF('Prediction Log'!$Y318="Y", "W", IF('Prediction Log'!$Y318="N","L",""))</f>
        <v>L</v>
      </c>
      <c r="AE299" s="115" t="str">
        <f>IF(ISBLANK('Performance vs Market'!$Q299), "",IF(AC299="W", W299, IF(AC299="L",-N299, "")))</f>
        <v/>
      </c>
      <c r="AF299" s="116" t="n">
        <f>IFERROR((IF(ISERR('Performance vs Market'!$V299), "",IF(AD299="W", X299, IF(AD299="L",-N299, "")))), "")</f>
        <v>0</v>
      </c>
      <c r="AG299" s="113" t="str">
        <f>IF('Prediction Log'!$X318="Y", "W", IF('Prediction Log'!$X318="N", "L", ""))</f>
        <v>L</v>
      </c>
      <c r="AH299" s="115" t="str">
        <f>IF(ISBLANK('Performance vs Market'!$S299), "",IF(AG299="W", Z299, IF(AG299="L",-O299, "")))</f>
        <v/>
      </c>
      <c r="AI299" s="117"/>
      <c r="AJ299" s="15" t="str">
        <f t="shared" si="6"/>
        <v/>
      </c>
      <c r="AK299" s="118" t="n">
        <f>IF(ISERROR('Performance vs Market'!$AE299+'Performance vs Market'!$AH299+'Performance vs Market'!$AJ299), "", 'Performance vs Market'!$AE299+'Performance vs Market'!$AH299+'Performance vs Market'!$AJ299)</f>
        <v>0</v>
      </c>
      <c r="AL299" s="119" t="n">
        <f>IF(ISERROR('Performance vs Market'!$AF299+'Performance vs Market'!$AH299+'Performance vs Market'!$AJ299), "", 'Performance vs Market'!$AF299+'Performance vs Market'!$AH299+'Performance vs Market'!$AJ299)</f>
        <v>0</v>
      </c>
    </row>
    <row r="300" ht="14.25" customHeight="1">
      <c r="A300" s="92" t="n">
        <f>Games!A300</f>
        <v>13</v>
      </c>
      <c r="B300" s="92" t="str">
        <f>IF('Prediction Log'!B319=0, "",'Prediction Log'!B319)</f>
        <v>Louisiana</v>
      </c>
      <c r="C300" s="92" t="str">
        <f>IF('Prediction Log'!C319=0, "",'Prediction Log'!C319)</f>
        <v>Louisiana Monroe</v>
      </c>
      <c r="D300" s="92" t="n">
        <f>IF('Prediction Log'!D319=0, "",'Prediction Log'!D319)</f>
        <v>-12.5</v>
      </c>
      <c r="E300" s="92" t="n">
        <f>IF('Prediction Log'!E319=0, "",'Prediction Log'!E319)</f>
        <v>-25.2</v>
      </c>
      <c r="F300" s="92" t="str">
        <f>IF('Prediction Log'!I319=0, "",'Prediction Log'!I319)</f>
        <v>Louisiana</v>
      </c>
      <c r="G300" s="70" t="str">
        <f>IF(ISBLANK(Games!B300), "",'Prediction Log'!$J319)</f>
        <v>Louisiana</v>
      </c>
      <c r="H300" s="93" t="n">
        <f>'Prediction Log'!$K319</f>
        <v>0.986372</v>
      </c>
      <c r="I300" s="92" t="str">
        <f>IF(ISBLANK(Games!M300), "",IF(AND(Games!M300="",Games!N300=""),"",IF(ISTEXT(Games!N300), "Side",Games!M300)))</f>
        <v/>
      </c>
      <c r="J300" s="92" t="str">
        <f>IF(ISBLANK(Games!B300), "",IF(Games!K300="Y", Games!B300, Games!E300))</f>
        <v>Louisiana</v>
      </c>
      <c r="K300" s="92" t="str">
        <f>Games!I300</f>
        <v>Louisiana</v>
      </c>
      <c r="L300" s="92" t="n">
        <f>IF(ISBLANK(Games!G300), "",Games!G300)</f>
        <v>-12.5</v>
      </c>
      <c r="M300" s="92"/>
      <c r="N300" s="110" t="str">
        <f>IF(ISBLANK('Performance vs Market'!$Q300), "", 1)</f>
        <v/>
      </c>
      <c r="O300" s="110" t="str">
        <f>IF(ISBLANK('Performance vs Market'!$S300), "", 1)</f>
        <v/>
      </c>
      <c r="P300" s="95"/>
      <c r="Q300" s="95"/>
      <c r="R300" s="95"/>
      <c r="S300" s="95"/>
      <c r="T300" s="95"/>
      <c r="U300" s="111" t="str">
        <f>IF(ISBLANK('Performance vs Market'!$Q300), "",N300+IF(Q300&lt;0, (N300/(Q300/-100)), N300*(Q300/100)))</f>
        <v/>
      </c>
      <c r="V300" s="112" t="str">
        <f>IFERROR(IF(ISBLANK('Performance vs Market'!$R300), "",N300+IF(R300&lt;0, (N300/(R300/-100)), N300*(R300/100))),"")</f>
        <v/>
      </c>
      <c r="W300" s="111" t="n">
        <f t="shared" si="1"/>
        <v>0</v>
      </c>
      <c r="X300" s="112" t="n">
        <f t="shared" si="2"/>
        <v>0</v>
      </c>
      <c r="Y300" s="111" t="str">
        <f>IF(ISBLANK('Performance vs Market'!$S300), "",O300+IF(S300&lt;0, (O300/(S300/-100)), O300*(S300/100)))</f>
        <v/>
      </c>
      <c r="Z300" s="111" t="n">
        <f t="shared" si="3"/>
        <v>0</v>
      </c>
      <c r="AA300" s="96" t="n">
        <f t="shared" si="4"/>
        <v>0</v>
      </c>
      <c r="AB300" s="96" t="n">
        <f t="shared" si="5"/>
        <v>0</v>
      </c>
      <c r="AC300" s="113" t="str">
        <f>IF('Prediction Log'!$W319="Y", "W", IF('Prediction Log'!$W319="N","L",""))</f>
        <v>W</v>
      </c>
      <c r="AD300" s="114" t="str">
        <f>IF('Prediction Log'!$Y319="Y", "W", IF('Prediction Log'!$Y319="N","L",""))</f>
        <v>W</v>
      </c>
      <c r="AE300" s="115" t="str">
        <f>IF(ISBLANK('Performance vs Market'!$Q300), "",IF(AC300="W", W300, IF(AC300="L",-N300, "")))</f>
        <v/>
      </c>
      <c r="AF300" s="116" t="n">
        <f>IFERROR((IF(ISERR('Performance vs Market'!$V300), "",IF(AD300="W", X300, IF(AD300="L",-N300, "")))), "")</f>
        <v>0</v>
      </c>
      <c r="AG300" s="113" t="str">
        <f>IF('Prediction Log'!$X319="Y", "W", IF('Prediction Log'!$X319="N", "L", ""))</f>
        <v>W</v>
      </c>
      <c r="AH300" s="115" t="str">
        <f>IF(ISBLANK('Performance vs Market'!$S300), "",IF(AG300="W", Z300, IF(AG300="L",-O300, "")))</f>
        <v/>
      </c>
      <c r="AI300" s="117"/>
      <c r="AJ300" s="15" t="str">
        <f t="shared" si="6"/>
        <v/>
      </c>
      <c r="AK300" s="118" t="n">
        <f>IF(ISERROR('Performance vs Market'!$AE300+'Performance vs Market'!$AH300+'Performance vs Market'!$AJ300), "", 'Performance vs Market'!$AE300+'Performance vs Market'!$AH300+'Performance vs Market'!$AJ300)</f>
        <v>0</v>
      </c>
      <c r="AL300" s="119" t="n">
        <f>IF(ISERROR('Performance vs Market'!$AF300+'Performance vs Market'!$AH300+'Performance vs Market'!$AJ300), "", 'Performance vs Market'!$AF300+'Performance vs Market'!$AH300+'Performance vs Market'!$AJ300)</f>
        <v>0</v>
      </c>
    </row>
    <row r="301" ht="14.25" customHeight="1">
      <c r="A301" s="92" t="n">
        <f>Games!A301</f>
        <v>13</v>
      </c>
      <c r="B301" s="92" t="str">
        <f>IF('Prediction Log'!B320=0, "",'Prediction Log'!B320)</f>
        <v>Florida International</v>
      </c>
      <c r="C301" s="92" t="str">
        <f>IF('Prediction Log'!C320=0, "",'Prediction Log'!C320)</f>
        <v>Western Kentucky</v>
      </c>
      <c r="D301" s="92" t="n">
        <f>IF('Prediction Log'!D320=0, "",'Prediction Log'!D320)</f>
        <v>9.5</v>
      </c>
      <c r="E301" s="92" t="n">
        <f>IF('Prediction Log'!E320=0, "",'Prediction Log'!E320)</f>
        <v>27.5</v>
      </c>
      <c r="F301" s="92" t="str">
        <f>IF('Prediction Log'!I320=0, "",'Prediction Log'!I320)</f>
        <v>Western Kentucky</v>
      </c>
      <c r="G301" s="70" t="str">
        <f>IF(ISBLANK(Games!B301), "",'Prediction Log'!$J320)</f>
        <v>Western Kentucky</v>
      </c>
      <c r="H301" s="93" t="n">
        <f>'Prediction Log'!$K320</f>
        <v>0.988576</v>
      </c>
      <c r="I301" s="92" t="str">
        <f>IF(ISBLANK(Games!M301), "",IF(AND(Games!M301="",Games!N301=""),"",IF(ISTEXT(Games!N301), "Side",Games!M301)))</f>
        <v>Side</v>
      </c>
      <c r="J301" s="92" t="str">
        <f>IF(ISBLANK(Games!B301), "",IF(Games!K301="Y", Games!B301, Games!E301))</f>
        <v>Western Kentucky</v>
      </c>
      <c r="K301" s="92" t="str">
        <f>Games!I301</f>
        <v>Western Kentucky</v>
      </c>
      <c r="L301" s="92" t="n">
        <f>IF(ISBLANK(Games!G301), "",Games!G301)</f>
        <v>9.5</v>
      </c>
      <c r="M301" s="92"/>
      <c r="N301" s="110" t="str">
        <f>IF(ISBLANK('Performance vs Market'!$Q301), "", 1)</f>
        <v/>
      </c>
      <c r="O301" s="110" t="str">
        <f>IF(ISBLANK('Performance vs Market'!$S301), "", 1)</f>
        <v/>
      </c>
      <c r="P301" s="95"/>
      <c r="Q301" s="95"/>
      <c r="R301" s="95"/>
      <c r="S301" s="95"/>
      <c r="T301" s="95"/>
      <c r="U301" s="111" t="str">
        <f>IF(ISBLANK('Performance vs Market'!$Q301), "",N301+IF(Q301&lt;0, (N301/(Q301/-100)), N301*(Q301/100)))</f>
        <v/>
      </c>
      <c r="V301" s="112" t="str">
        <f>IFERROR(IF(ISBLANK('Performance vs Market'!$R301), "",N301+IF(R301&lt;0, (N301/(R301/-100)), N301*(R301/100))),"")</f>
        <v/>
      </c>
      <c r="W301" s="111" t="n">
        <f t="shared" si="1"/>
        <v>0</v>
      </c>
      <c r="X301" s="112" t="n">
        <f t="shared" si="2"/>
        <v>0</v>
      </c>
      <c r="Y301" s="111" t="str">
        <f>IF(ISBLANK('Performance vs Market'!$S301), "",O301+IF(S301&lt;0, (O301/(S301/-100)), O301*(S301/100)))</f>
        <v/>
      </c>
      <c r="Z301" s="111" t="n">
        <f t="shared" si="3"/>
        <v>0</v>
      </c>
      <c r="AA301" s="96" t="n">
        <f t="shared" si="4"/>
        <v>0</v>
      </c>
      <c r="AB301" s="96" t="n">
        <f t="shared" si="5"/>
        <v>0</v>
      </c>
      <c r="AC301" s="113" t="str">
        <f>IF('Prediction Log'!$W320="Y", "W", IF('Prediction Log'!$W320="N","L",""))</f>
        <v>W</v>
      </c>
      <c r="AD301" s="114" t="str">
        <f>IF('Prediction Log'!$Y320="Y", "W", IF('Prediction Log'!$Y320="N","L",""))</f>
        <v>W</v>
      </c>
      <c r="AE301" s="115" t="str">
        <f>IF(ISBLANK('Performance vs Market'!$Q301), "",IF(AC301="W", W301, IF(AC301="L",-N301, "")))</f>
        <v/>
      </c>
      <c r="AF301" s="116" t="n">
        <f>IFERROR((IF(ISERR('Performance vs Market'!$V301), "",IF(AD301="W", X301, IF(AD301="L",-N301, "")))), "")</f>
        <v>0</v>
      </c>
      <c r="AG301" s="113" t="str">
        <f>IF('Prediction Log'!$X320="Y", "W", IF('Prediction Log'!$X320="N", "L", ""))</f>
        <v>W</v>
      </c>
      <c r="AH301" s="115" t="str">
        <f>IF(ISBLANK('Performance vs Market'!$S301), "",IF(AG301="W", Z301, IF(AG301="L",-O301, "")))</f>
        <v/>
      </c>
      <c r="AI301" s="117"/>
      <c r="AJ301" s="15" t="str">
        <f t="shared" si="6"/>
        <v/>
      </c>
      <c r="AK301" s="118" t="n">
        <f>IF(ISERROR('Performance vs Market'!$AE301+'Performance vs Market'!$AH301+'Performance vs Market'!$AJ301), "", 'Performance vs Market'!$AE301+'Performance vs Market'!$AH301+'Performance vs Market'!$AJ301)</f>
        <v>0</v>
      </c>
      <c r="AL301" s="119" t="n">
        <f>IF(ISERROR('Performance vs Market'!$AF301+'Performance vs Market'!$AH301+'Performance vs Market'!$AJ301), "", 'Performance vs Market'!$AF301+'Performance vs Market'!$AH301+'Performance vs Market'!$AJ301)</f>
        <v>0</v>
      </c>
    </row>
    <row r="302" ht="14.25" customHeight="1">
      <c r="A302" s="92" t="n">
        <f>Games!A302</f>
        <v>13</v>
      </c>
      <c r="B302" s="92" t="str">
        <f>IF('Prediction Log'!B321=0, "",'Prediction Log'!B321)</f>
        <v>Virginia</v>
      </c>
      <c r="C302" s="92" t="str">
        <f>IF('Prediction Log'!C321=0, "",'Prediction Log'!C321)</f>
        <v>Virginia Tech</v>
      </c>
      <c r="D302" s="92" t="n">
        <f>IF('Prediction Log'!D321=0, "",'Prediction Log'!D321)</f>
        <v>3</v>
      </c>
      <c r="E302" s="92" t="n">
        <f>IF('Prediction Log'!E321=0, "",'Prediction Log'!E321)</f>
        <v>11.6</v>
      </c>
      <c r="F302" s="92" t="str">
        <f>IF('Prediction Log'!I321=0, "",'Prediction Log'!I321)</f>
        <v>Virginia Tech</v>
      </c>
      <c r="G302" s="70" t="str">
        <f>IF(ISBLANK(Games!B302), "",'Prediction Log'!$J321)</f>
        <v>Virginia Tech</v>
      </c>
      <c r="H302" s="93" t="n">
        <f>'Prediction Log'!$K321</f>
        <v>0.898374</v>
      </c>
      <c r="I302" s="92" t="str">
        <f>IF(ISBLANK(Games!M302), "",IF(AND(Games!M302="",Games!N302=""),"",IF(ISTEXT(Games!N302), "Side",Games!M302)))</f>
        <v>Spread</v>
      </c>
      <c r="J302" s="92" t="str">
        <f>IF(ISBLANK(Games!B302), "",IF(Games!K302="Y", Games!B302, Games!E302))</f>
        <v>Virginia Tech</v>
      </c>
      <c r="K302" s="92" t="str">
        <f>Games!I302</f>
        <v>Virginia Tech</v>
      </c>
      <c r="L302" s="92" t="n">
        <f>IF(ISBLANK(Games!G302), "",Games!G302)</f>
        <v>3</v>
      </c>
      <c r="M302" s="92"/>
      <c r="N302" s="110" t="str">
        <f>IF(ISBLANK('Performance vs Market'!$Q302), "", 1)</f>
        <v/>
      </c>
      <c r="O302" s="110" t="str">
        <f>IF(ISBLANK('Performance vs Market'!$S302), "", 1)</f>
        <v/>
      </c>
      <c r="P302" s="95"/>
      <c r="Q302" s="95"/>
      <c r="R302" s="95"/>
      <c r="S302" s="95"/>
      <c r="T302" s="95"/>
      <c r="U302" s="111" t="str">
        <f>IF(ISBLANK('Performance vs Market'!$Q302), "",N302+IF(Q302&lt;0, (N302/(Q302/-100)), N302*(Q302/100)))</f>
        <v/>
      </c>
      <c r="V302" s="112" t="str">
        <f>IFERROR(IF(ISBLANK('Performance vs Market'!$R302), "",N302+IF(R302&lt;0, (N302/(R302/-100)), N302*(R302/100))),"")</f>
        <v/>
      </c>
      <c r="W302" s="111" t="n">
        <f t="shared" si="1"/>
        <v>0</v>
      </c>
      <c r="X302" s="112" t="n">
        <f t="shared" si="2"/>
        <v>0</v>
      </c>
      <c r="Y302" s="111" t="str">
        <f>IF(ISBLANK('Performance vs Market'!$S302), "",O302+IF(S302&lt;0, (O302/(S302/-100)), O302*(S302/100)))</f>
        <v/>
      </c>
      <c r="Z302" s="111" t="n">
        <f t="shared" si="3"/>
        <v>0</v>
      </c>
      <c r="AA302" s="96" t="n">
        <f t="shared" si="4"/>
        <v>0</v>
      </c>
      <c r="AB302" s="96" t="n">
        <f t="shared" si="5"/>
        <v>0</v>
      </c>
      <c r="AC302" s="113" t="str">
        <f>IF('Prediction Log'!$W321="Y", "W", IF('Prediction Log'!$W321="N","L",""))</f>
        <v>W</v>
      </c>
      <c r="AD302" s="114" t="str">
        <f>IF('Prediction Log'!$Y321="Y", "W", IF('Prediction Log'!$Y321="N","L",""))</f>
        <v>W</v>
      </c>
      <c r="AE302" s="115" t="str">
        <f>IF(ISBLANK('Performance vs Market'!$Q302), "",IF(AC302="W", W302, IF(AC302="L",-N302, "")))</f>
        <v/>
      </c>
      <c r="AF302" s="116" t="n">
        <f>IFERROR((IF(ISERR('Performance vs Market'!$V302), "",IF(AD302="W", X302, IF(AD302="L",-N302, "")))), "")</f>
        <v>0</v>
      </c>
      <c r="AG302" s="113" t="str">
        <f>IF('Prediction Log'!$X321="Y", "W", IF('Prediction Log'!$X321="N", "L", ""))</f>
        <v>W</v>
      </c>
      <c r="AH302" s="115" t="str">
        <f>IF(ISBLANK('Performance vs Market'!$S302), "",IF(AG302="W", Z302, IF(AG302="L",-O302, "")))</f>
        <v/>
      </c>
      <c r="AI302" s="117"/>
      <c r="AJ302" s="15" t="str">
        <f t="shared" si="6"/>
        <v/>
      </c>
      <c r="AK302" s="118" t="n">
        <f>IF(ISERROR('Performance vs Market'!$AE302+'Performance vs Market'!$AH302+'Performance vs Market'!$AJ302), "", 'Performance vs Market'!$AE302+'Performance vs Market'!$AH302+'Performance vs Market'!$AJ302)</f>
        <v>0</v>
      </c>
      <c r="AL302" s="119" t="n">
        <f>IF(ISERROR('Performance vs Market'!$AF302+'Performance vs Market'!$AH302+'Performance vs Market'!$AJ302), "", 'Performance vs Market'!$AF302+'Performance vs Market'!$AH302+'Performance vs Market'!$AJ302)</f>
        <v>0</v>
      </c>
    </row>
    <row r="303" ht="14.25" customHeight="1">
      <c r="A303" s="92" t="n">
        <f>Games!A303</f>
        <v>13</v>
      </c>
      <c r="B303" s="92" t="str">
        <f>IF('Prediction Log'!B322=0, "",'Prediction Log'!B322)</f>
        <v>Illinois</v>
      </c>
      <c r="C303" s="92" t="str">
        <f>IF('Prediction Log'!C322=0, "",'Prediction Log'!C322)</f>
        <v>Northwestern</v>
      </c>
      <c r="D303" s="92" t="n">
        <f>IF('Prediction Log'!D322=0, "",'Prediction Log'!D322)</f>
        <v>-5.5</v>
      </c>
      <c r="E303" s="92" t="n">
        <f>IF('Prediction Log'!E322=0, "",'Prediction Log'!E322)</f>
        <v>-1.4</v>
      </c>
      <c r="F303" s="92" t="str">
        <f>IF('Prediction Log'!I322=0, "",'Prediction Log'!I322)</f>
        <v>Illinois</v>
      </c>
      <c r="G303" s="70" t="str">
        <f>IF(ISBLANK(Games!B303), "",'Prediction Log'!$J322)</f>
        <v>Illinois</v>
      </c>
      <c r="H303" s="93" t="n">
        <f>'Prediction Log'!$K322</f>
        <v>0.511162</v>
      </c>
      <c r="I303" s="92" t="str">
        <f>IF(ISBLANK(Games!M303), "",IF(AND(Games!M303="",Games!N303=""),"",IF(ISTEXT(Games!N303), "Side",Games!M303)))</f>
        <v/>
      </c>
      <c r="J303" s="92" t="str">
        <f>IF(ISBLANK(Games!B303), "",IF(Games!K303="Y", Games!B303, Games!E303))</f>
        <v>Northwestern</v>
      </c>
      <c r="K303" s="92" t="str">
        <f>Games!I303</f>
        <v>Illinois</v>
      </c>
      <c r="L303" s="92" t="n">
        <f>IF(ISBLANK(Games!G303), "",Games!G303)</f>
        <v>-5.5</v>
      </c>
      <c r="M303" s="92"/>
      <c r="N303" s="110" t="str">
        <f>IF(ISBLANK('Performance vs Market'!$Q303), "", 1)</f>
        <v/>
      </c>
      <c r="O303" s="110" t="str">
        <f>IF(ISBLANK('Performance vs Market'!$S303), "", 1)</f>
        <v/>
      </c>
      <c r="P303" s="95"/>
      <c r="Q303" s="95"/>
      <c r="R303" s="95"/>
      <c r="S303" s="95"/>
      <c r="T303" s="95"/>
      <c r="U303" s="111" t="str">
        <f>IF(ISBLANK('Performance vs Market'!$Q303), "",N303+IF(Q303&lt;0, (N303/(Q303/-100)), N303*(Q303/100)))</f>
        <v/>
      </c>
      <c r="V303" s="112" t="str">
        <f>IFERROR(IF(ISBLANK('Performance vs Market'!$R303), "",N303+IF(R303&lt;0, (N303/(R303/-100)), N303*(R303/100))),"")</f>
        <v/>
      </c>
      <c r="W303" s="111" t="n">
        <f t="shared" si="1"/>
        <v>0</v>
      </c>
      <c r="X303" s="112" t="n">
        <f t="shared" si="2"/>
        <v>0</v>
      </c>
      <c r="Y303" s="111" t="str">
        <f>IF(ISBLANK('Performance vs Market'!$S303), "",O303+IF(S303&lt;0, (O303/(S303/-100)), O303*(S303/100)))</f>
        <v/>
      </c>
      <c r="Z303" s="111" t="n">
        <f t="shared" si="3"/>
        <v>0</v>
      </c>
      <c r="AA303" s="96" t="n">
        <f t="shared" si="4"/>
        <v>0</v>
      </c>
      <c r="AB303" s="96" t="n">
        <f t="shared" si="5"/>
        <v>0</v>
      </c>
      <c r="AC303" s="113" t="str">
        <f>IF('Prediction Log'!$W322="Y", "W", IF('Prediction Log'!$W322="N","L",""))</f>
        <v>L</v>
      </c>
      <c r="AD303" s="114" t="str">
        <f>IF('Prediction Log'!$Y322="Y", "W", IF('Prediction Log'!$Y322="N","L",""))</f>
        <v>L</v>
      </c>
      <c r="AE303" s="115" t="str">
        <f>IF(ISBLANK('Performance vs Market'!$Q303), "",IF(AC303="W", W303, IF(AC303="L",-N303, "")))</f>
        <v/>
      </c>
      <c r="AF303" s="116" t="n">
        <f>IFERROR((IF(ISERR('Performance vs Market'!$V303), "",IF(AD303="W", X303, IF(AD303="L",-N303, "")))), "")</f>
        <v>0</v>
      </c>
      <c r="AG303" s="113" t="str">
        <f>IF('Prediction Log'!$X322="Y", "W", IF('Prediction Log'!$X322="N", "L", ""))</f>
        <v>W</v>
      </c>
      <c r="AH303" s="115" t="str">
        <f>IF(ISBLANK('Performance vs Market'!$S303), "",IF(AG303="W", Z303, IF(AG303="L",-O303, "")))</f>
        <v/>
      </c>
      <c r="AI303" s="117"/>
      <c r="AJ303" s="15" t="str">
        <f t="shared" si="6"/>
        <v/>
      </c>
      <c r="AK303" s="118" t="n">
        <f>IF(ISERROR('Performance vs Market'!$AE303+'Performance vs Market'!$AH303+'Performance vs Market'!$AJ303), "", 'Performance vs Market'!$AE303+'Performance vs Market'!$AH303+'Performance vs Market'!$AJ303)</f>
        <v>0</v>
      </c>
      <c r="AL303" s="119" t="n">
        <f>IF(ISERROR('Performance vs Market'!$AF303+'Performance vs Market'!$AH303+'Performance vs Market'!$AJ303), "", 'Performance vs Market'!$AF303+'Performance vs Market'!$AH303+'Performance vs Market'!$AJ303)</f>
        <v>0</v>
      </c>
    </row>
    <row r="304" ht="14.25" customHeight="1">
      <c r="A304" s="92" t="n">
        <f>Games!A304</f>
        <v>13</v>
      </c>
      <c r="B304" s="92" t="str">
        <f>IF('Prediction Log'!B323=0, "",'Prediction Log'!B323)</f>
        <v>Oklahoma State</v>
      </c>
      <c r="C304" s="92" t="str">
        <f>IF('Prediction Log'!C323=0, "",'Prediction Log'!C323)</f>
        <v>BYU</v>
      </c>
      <c r="D304" s="92" t="n">
        <f>IF('Prediction Log'!D323=0, "",'Prediction Log'!D323)</f>
        <v>-16.5</v>
      </c>
      <c r="E304" s="92" t="n">
        <f>IF('Prediction Log'!E323=0, "",'Prediction Log'!E323)</f>
        <v>6.9</v>
      </c>
      <c r="F304" s="92" t="str">
        <f>IF('Prediction Log'!I323=0, "",'Prediction Log'!I323)</f>
        <v>BYU</v>
      </c>
      <c r="G304" s="70" t="str">
        <f>IF(ISBLANK(Games!B304), "",'Prediction Log'!$J323)</f>
        <v>BYU</v>
      </c>
      <c r="H304" s="93" t="n">
        <f>'Prediction Log'!$K323</f>
        <v>0.811354</v>
      </c>
      <c r="I304" s="92" t="str">
        <f>IF(ISBLANK(Games!M304), "",IF(AND(Games!M304="",Games!N304=""),"",IF(ISTEXT(Games!N304), "Side",Games!M304)))</f>
        <v>Spread</v>
      </c>
      <c r="J304" s="92" t="str">
        <f>IF(ISBLANK(Games!B304), "",IF(Games!K304="Y", Games!B304, Games!E304))</f>
        <v>BYU</v>
      </c>
      <c r="K304" s="92" t="str">
        <f>Games!I304</f>
        <v>BYU</v>
      </c>
      <c r="L304" s="92" t="n">
        <f>IF(ISBLANK(Games!G304), "",Games!G304)</f>
        <v>-16.5</v>
      </c>
      <c r="M304" s="92"/>
      <c r="N304" s="110" t="str">
        <f>IF(ISBLANK('Performance vs Market'!$Q304), "", 1)</f>
        <v/>
      </c>
      <c r="O304" s="110" t="str">
        <f>IF(ISBLANK('Performance vs Market'!$S304), "", 1)</f>
        <v/>
      </c>
      <c r="P304" s="95"/>
      <c r="Q304" s="95"/>
      <c r="R304" s="95"/>
      <c r="S304" s="95"/>
      <c r="T304" s="95"/>
      <c r="U304" s="111" t="str">
        <f>IF(ISBLANK('Performance vs Market'!$Q304), "",N304+IF(Q304&lt;0, (N304/(Q304/-100)), N304*(Q304/100)))</f>
        <v/>
      </c>
      <c r="V304" s="112" t="str">
        <f>IFERROR(IF(ISBLANK('Performance vs Market'!$R304), "",N304+IF(R304&lt;0, (N304/(R304/-100)), N304*(R304/100))),"")</f>
        <v/>
      </c>
      <c r="W304" s="111" t="n">
        <f t="shared" si="1"/>
        <v>0</v>
      </c>
      <c r="X304" s="112" t="n">
        <f t="shared" si="2"/>
        <v>0</v>
      </c>
      <c r="Y304" s="111" t="str">
        <f>IF(ISBLANK('Performance vs Market'!$S304), "",O304+IF(S304&lt;0, (O304/(S304/-100)), O304*(S304/100)))</f>
        <v/>
      </c>
      <c r="Z304" s="111" t="n">
        <f t="shared" si="3"/>
        <v>0</v>
      </c>
      <c r="AA304" s="96" t="n">
        <f t="shared" si="4"/>
        <v>0</v>
      </c>
      <c r="AB304" s="96" t="n">
        <f t="shared" si="5"/>
        <v>0</v>
      </c>
      <c r="AC304" s="113" t="str">
        <f>IF('Prediction Log'!$W323="Y", "W", IF('Prediction Log'!$W323="N","L",""))</f>
        <v>L</v>
      </c>
      <c r="AD304" s="114" t="str">
        <f>IF('Prediction Log'!$Y323="Y", "W", IF('Prediction Log'!$Y323="N","L",""))</f>
        <v>L</v>
      </c>
      <c r="AE304" s="115" t="str">
        <f>IF(ISBLANK('Performance vs Market'!$Q304), "",IF(AC304="W", W304, IF(AC304="L",-N304, "")))</f>
        <v/>
      </c>
      <c r="AF304" s="116" t="n">
        <f>IFERROR((IF(ISERR('Performance vs Market'!$V304), "",IF(AD304="W", X304, IF(AD304="L",-N304, "")))), "")</f>
        <v>0</v>
      </c>
      <c r="AG304" s="113" t="str">
        <f>IF('Prediction Log'!$X323="Y", "W", IF('Prediction Log'!$X323="N", "L", ""))</f>
        <v>W</v>
      </c>
      <c r="AH304" s="115" t="str">
        <f>IF(ISBLANK('Performance vs Market'!$S304), "",IF(AG304="W", Z304, IF(AG304="L",-O304, "")))</f>
        <v/>
      </c>
      <c r="AI304" s="117"/>
      <c r="AJ304" s="15" t="str">
        <f t="shared" si="6"/>
        <v/>
      </c>
      <c r="AK304" s="118" t="n">
        <f>IF(ISERROR('Performance vs Market'!$AE304+'Performance vs Market'!$AH304+'Performance vs Market'!$AJ304), "", 'Performance vs Market'!$AE304+'Performance vs Market'!$AH304+'Performance vs Market'!$AJ304)</f>
        <v>0</v>
      </c>
      <c r="AL304" s="119" t="n">
        <f>IF(ISERROR('Performance vs Market'!$AF304+'Performance vs Market'!$AH304+'Performance vs Market'!$AJ304), "", 'Performance vs Market'!$AF304+'Performance vs Market'!$AH304+'Performance vs Market'!$AJ304)</f>
        <v>0</v>
      </c>
    </row>
    <row r="305" ht="14.25" customHeight="1">
      <c r="A305" s="92" t="n">
        <f>Games!A305</f>
        <v>13</v>
      </c>
      <c r="B305" s="92" t="str">
        <f>IF('Prediction Log'!B324=0, "",'Prediction Log'!B324)</f>
        <v>Auburn</v>
      </c>
      <c r="C305" s="92" t="str">
        <f>IF('Prediction Log'!C324=0, "",'Prediction Log'!C324)</f>
        <v>Alabama</v>
      </c>
      <c r="D305" s="92" t="n">
        <f>IF('Prediction Log'!D324=0, "",'Prediction Log'!D324)</f>
        <v>14.5</v>
      </c>
      <c r="E305" s="92" t="n">
        <f>IF('Prediction Log'!E324=0, "",'Prediction Log'!E324)</f>
        <v>22.8</v>
      </c>
      <c r="F305" s="92" t="str">
        <f>IF('Prediction Log'!I324=0, "",'Prediction Log'!I324)</f>
        <v>Alabama</v>
      </c>
      <c r="G305" s="70" t="str">
        <f>IF(ISBLANK(Games!B305), "",'Prediction Log'!$J324)</f>
        <v>Alabama</v>
      </c>
      <c r="H305" s="93" t="n">
        <f>'Prediction Log'!$K324</f>
        <v>0.991965</v>
      </c>
      <c r="I305" s="92" t="str">
        <f>IF(ISBLANK(Games!M305), "",IF(AND(Games!M305="",Games!N305=""),"",IF(ISTEXT(Games!N305), "Side",Games!M305)))</f>
        <v/>
      </c>
      <c r="J305" s="92" t="str">
        <f>IF(ISBLANK(Games!B305), "",IF(Games!K305="Y", Games!B305, Games!E305))</f>
        <v>Alabama</v>
      </c>
      <c r="K305" s="92" t="str">
        <f>Games!I305</f>
        <v>Alabama</v>
      </c>
      <c r="L305" s="92" t="n">
        <f>IF(ISBLANK(Games!G305), "",Games!G305)</f>
        <v>14.5</v>
      </c>
      <c r="M305" s="92"/>
      <c r="N305" s="110" t="str">
        <f>IF(ISBLANK('Performance vs Market'!$Q305), "", 1)</f>
        <v/>
      </c>
      <c r="O305" s="110" t="str">
        <f>IF(ISBLANK('Performance vs Market'!$S305), "", 1)</f>
        <v/>
      </c>
      <c r="P305" s="95"/>
      <c r="Q305" s="95"/>
      <c r="R305" s="95"/>
      <c r="S305" s="95"/>
      <c r="T305" s="95"/>
      <c r="U305" s="111" t="str">
        <f>IF(ISBLANK('Performance vs Market'!$Q305), "",N305+IF(Q305&lt;0, (N305/(Q305/-100)), N305*(Q305/100)))</f>
        <v/>
      </c>
      <c r="V305" s="112" t="str">
        <f>IFERROR(IF(ISBLANK('Performance vs Market'!$R305), "",N305+IF(R305&lt;0, (N305/(R305/-100)), N305*(R305/100))),"")</f>
        <v/>
      </c>
      <c r="W305" s="111" t="n">
        <f t="shared" si="1"/>
        <v>0</v>
      </c>
      <c r="X305" s="112" t="n">
        <f t="shared" si="2"/>
        <v>0</v>
      </c>
      <c r="Y305" s="111" t="str">
        <f>IF(ISBLANK('Performance vs Market'!$S305), "",O305+IF(S305&lt;0, (O305/(S305/-100)), O305*(S305/100)))</f>
        <v/>
      </c>
      <c r="Z305" s="111" t="n">
        <f t="shared" si="3"/>
        <v>0</v>
      </c>
      <c r="AA305" s="96" t="n">
        <f t="shared" si="4"/>
        <v>0</v>
      </c>
      <c r="AB305" s="96" t="n">
        <f t="shared" si="5"/>
        <v>0</v>
      </c>
      <c r="AC305" s="113" t="str">
        <f>IF('Prediction Log'!$W324="Y", "W", IF('Prediction Log'!$W324="N","L",""))</f>
        <v>W</v>
      </c>
      <c r="AD305" s="114" t="str">
        <f>IF('Prediction Log'!$Y324="Y", "W", IF('Prediction Log'!$Y324="N","L",""))</f>
        <v>W</v>
      </c>
      <c r="AE305" s="115" t="str">
        <f>IF(ISBLANK('Performance vs Market'!$Q305), "",IF(AC305="W", W305, IF(AC305="L",-N305, "")))</f>
        <v/>
      </c>
      <c r="AF305" s="116" t="n">
        <f>IFERROR((IF(ISERR('Performance vs Market'!$V305), "",IF(AD305="W", X305, IF(AD305="L",-N305, "")))), "")</f>
        <v>0</v>
      </c>
      <c r="AG305" s="113" t="str">
        <f>IF('Prediction Log'!$X324="Y", "W", IF('Prediction Log'!$X324="N", "L", ""))</f>
        <v>L</v>
      </c>
      <c r="AH305" s="115" t="str">
        <f>IF(ISBLANK('Performance vs Market'!$S305), "",IF(AG305="W", Z305, IF(AG305="L",-O305, "")))</f>
        <v/>
      </c>
      <c r="AI305" s="117"/>
      <c r="AJ305" s="15" t="str">
        <f t="shared" si="6"/>
        <v/>
      </c>
      <c r="AK305" s="118" t="n">
        <f>IF(ISERROR('Performance vs Market'!$AE305+'Performance vs Market'!$AH305+'Performance vs Market'!$AJ305), "", 'Performance vs Market'!$AE305+'Performance vs Market'!$AH305+'Performance vs Market'!$AJ305)</f>
        <v>0</v>
      </c>
      <c r="AL305" s="119" t="n">
        <f>IF(ISERROR('Performance vs Market'!$AF305+'Performance vs Market'!$AH305+'Performance vs Market'!$AJ305), "", 'Performance vs Market'!$AF305+'Performance vs Market'!$AH305+'Performance vs Market'!$AJ305)</f>
        <v>0</v>
      </c>
    </row>
    <row r="306" ht="14.25" customHeight="1">
      <c r="A306" s="92" t="n">
        <f>Games!A306</f>
        <v>13</v>
      </c>
      <c r="B306" s="92" t="str">
        <f>IF('Prediction Log'!B325=0, "",'Prediction Log'!B325)</f>
        <v>Arizona State</v>
      </c>
      <c r="C306" s="92" t="str">
        <f>IF('Prediction Log'!C325=0, "",'Prediction Log'!C325)</f>
        <v>Arizona</v>
      </c>
      <c r="D306" s="92" t="n">
        <f>IF('Prediction Log'!D325=0, "",'Prediction Log'!D325)</f>
        <v>10.5</v>
      </c>
      <c r="E306" s="92" t="n">
        <f>IF('Prediction Log'!E325=0, "",'Prediction Log'!E325)</f>
        <v>44</v>
      </c>
      <c r="F306" s="92" t="str">
        <f>IF('Prediction Log'!I325=0, "",'Prediction Log'!I325)</f>
        <v>Arizona</v>
      </c>
      <c r="G306" s="70" t="str">
        <f>IF(ISBLANK(Games!B306), "",'Prediction Log'!$J325)</f>
        <v>Arizona</v>
      </c>
      <c r="H306" s="93" t="n">
        <f>'Prediction Log'!$K325</f>
        <v>0.999968</v>
      </c>
      <c r="I306" s="92" t="str">
        <f>IF(ISBLANK(Games!M306), "",IF(AND(Games!M306="",Games!N306=""),"",IF(ISTEXT(Games!N306), "Side",Games!M306)))</f>
        <v>Spread</v>
      </c>
      <c r="J306" s="92" t="str">
        <f>IF(ISBLANK(Games!B306), "",IF(Games!K306="Y", Games!B306, Games!E306))</f>
        <v>Arizona</v>
      </c>
      <c r="K306" s="92" t="str">
        <f>Games!I306</f>
        <v>Arizona</v>
      </c>
      <c r="L306" s="92" t="n">
        <f>IF(ISBLANK(Games!G306), "",Games!G306)</f>
        <v>10.5</v>
      </c>
      <c r="M306" s="92"/>
      <c r="N306" s="110" t="str">
        <f>IF(ISBLANK('Performance vs Market'!$Q306), "", 1)</f>
        <v/>
      </c>
      <c r="O306" s="110" t="str">
        <f>IF(ISBLANK('Performance vs Market'!$S306), "", 1)</f>
        <v/>
      </c>
      <c r="P306" s="95"/>
      <c r="Q306" s="95"/>
      <c r="R306" s="95"/>
      <c r="S306" s="95"/>
      <c r="T306" s="95"/>
      <c r="U306" s="111" t="str">
        <f>IF(ISBLANK('Performance vs Market'!$Q306), "",N306+IF(Q306&lt;0, (N306/(Q306/-100)), N306*(Q306/100)))</f>
        <v/>
      </c>
      <c r="V306" s="112" t="str">
        <f>IFERROR(IF(ISBLANK('Performance vs Market'!$R306), "",N306+IF(R306&lt;0, (N306/(R306/-100)), N306*(R306/100))),"")</f>
        <v/>
      </c>
      <c r="W306" s="111" t="n">
        <f t="shared" si="1"/>
        <v>0</v>
      </c>
      <c r="X306" s="112" t="n">
        <f t="shared" si="2"/>
        <v>0</v>
      </c>
      <c r="Y306" s="111" t="str">
        <f>IF(ISBLANK('Performance vs Market'!$S306), "",O306+IF(S306&lt;0, (O306/(S306/-100)), O306*(S306/100)))</f>
        <v/>
      </c>
      <c r="Z306" s="111" t="n">
        <f t="shared" si="3"/>
        <v>0</v>
      </c>
      <c r="AA306" s="96" t="n">
        <f t="shared" si="4"/>
        <v>0</v>
      </c>
      <c r="AB306" s="96" t="n">
        <f t="shared" si="5"/>
        <v>0</v>
      </c>
      <c r="AC306" s="113" t="str">
        <f>IF('Prediction Log'!$W325="Y", "W", IF('Prediction Log'!$W325="N","L",""))</f>
        <v>W</v>
      </c>
      <c r="AD306" s="114" t="str">
        <f>IF('Prediction Log'!$Y325="Y", "W", IF('Prediction Log'!$Y325="N","L",""))</f>
        <v>W</v>
      </c>
      <c r="AE306" s="115" t="str">
        <f>IF(ISBLANK('Performance vs Market'!$Q306), "",IF(AC306="W", W306, IF(AC306="L",-N306, "")))</f>
        <v/>
      </c>
      <c r="AF306" s="116" t="n">
        <f>IFERROR((IF(ISERR('Performance vs Market'!$V306), "",IF(AD306="W", X306, IF(AD306="L",-N306, "")))), "")</f>
        <v>0</v>
      </c>
      <c r="AG306" s="113" t="str">
        <f>IF('Prediction Log'!$X325="Y", "W", IF('Prediction Log'!$X325="N", "L", ""))</f>
        <v>W</v>
      </c>
      <c r="AH306" s="115" t="str">
        <f>IF(ISBLANK('Performance vs Market'!$S306), "",IF(AG306="W", Z306, IF(AG306="L",-O306, "")))</f>
        <v/>
      </c>
      <c r="AI306" s="117"/>
      <c r="AJ306" s="15" t="str">
        <f t="shared" si="6"/>
        <v/>
      </c>
      <c r="AK306" s="118" t="n">
        <f>IF(ISERROR('Performance vs Market'!$AE306+'Performance vs Market'!$AH306+'Performance vs Market'!$AJ306), "", 'Performance vs Market'!$AE306+'Performance vs Market'!$AH306+'Performance vs Market'!$AJ306)</f>
        <v>0</v>
      </c>
      <c r="AL306" s="119" t="n">
        <f>IF(ISERROR('Performance vs Market'!$AF306+'Performance vs Market'!$AH306+'Performance vs Market'!$AJ306), "", 'Performance vs Market'!$AF306+'Performance vs Market'!$AH306+'Performance vs Market'!$AJ306)</f>
        <v>0</v>
      </c>
    </row>
    <row r="307" ht="14.25" customHeight="1">
      <c r="A307" s="92" t="n">
        <f>Games!A307</f>
        <v>13</v>
      </c>
      <c r="B307" s="92" t="str">
        <f>IF('Prediction Log'!B326=0, "",'Prediction Log'!B326)</f>
        <v>Tennessee</v>
      </c>
      <c r="C307" s="92" t="str">
        <f>IF('Prediction Log'!C326=0, "",'Prediction Log'!C326)</f>
        <v>Vanderbilt</v>
      </c>
      <c r="D307" s="92" t="n">
        <f>IF('Prediction Log'!D326=0, "",'Prediction Log'!D326)</f>
        <v>-27.5</v>
      </c>
      <c r="E307" s="92" t="n">
        <f>IF('Prediction Log'!E326=0, "",'Prediction Log'!E326)</f>
        <v>-29.9</v>
      </c>
      <c r="F307" s="92" t="str">
        <f>IF('Prediction Log'!I326=0, "",'Prediction Log'!I326)</f>
        <v>Tennessee</v>
      </c>
      <c r="G307" s="70" t="str">
        <f>IF(ISBLANK(Games!B307), "",'Prediction Log'!$J326)</f>
        <v>Tennessee</v>
      </c>
      <c r="H307" s="93" t="n">
        <f>'Prediction Log'!$K326</f>
        <v>0.993691</v>
      </c>
      <c r="I307" s="92" t="str">
        <f>IF(ISBLANK(Games!M307), "",IF(AND(Games!M307="",Games!N307=""),"",IF(ISTEXT(Games!N307), "Side",Games!M307)))</f>
        <v/>
      </c>
      <c r="J307" s="92" t="str">
        <f>IF(ISBLANK(Games!B307), "",IF(Games!K307="Y", Games!B307, Games!E307))</f>
        <v>Tennessee</v>
      </c>
      <c r="K307" s="92" t="str">
        <f>Games!I307</f>
        <v>Tennessee</v>
      </c>
      <c r="L307" s="92" t="n">
        <f>IF(ISBLANK(Games!G307), "",Games!G307)</f>
        <v>-27.5</v>
      </c>
      <c r="M307" s="92"/>
      <c r="N307" s="110" t="str">
        <f>IF(ISBLANK('Performance vs Market'!$Q307), "", 1)</f>
        <v/>
      </c>
      <c r="O307" s="110" t="str">
        <f>IF(ISBLANK('Performance vs Market'!$S307), "", 1)</f>
        <v/>
      </c>
      <c r="P307" s="95"/>
      <c r="Q307" s="95"/>
      <c r="R307" s="95"/>
      <c r="S307" s="95"/>
      <c r="T307" s="95"/>
      <c r="U307" s="111" t="str">
        <f>IF(ISBLANK('Performance vs Market'!$Q307), "",N307+IF(Q307&lt;0, (N307/(Q307/-100)), N307*(Q307/100)))</f>
        <v/>
      </c>
      <c r="V307" s="112" t="str">
        <f>IFERROR(IF(ISBLANK('Performance vs Market'!$R307), "",N307+IF(R307&lt;0, (N307/(R307/-100)), N307*(R307/100))),"")</f>
        <v/>
      </c>
      <c r="W307" s="111" t="n">
        <f t="shared" si="1"/>
        <v>0</v>
      </c>
      <c r="X307" s="112" t="n">
        <f t="shared" si="2"/>
        <v>0</v>
      </c>
      <c r="Y307" s="111" t="str">
        <f>IF(ISBLANK('Performance vs Market'!$S307), "",O307+IF(S307&lt;0, (O307/(S307/-100)), O307*(S307/100)))</f>
        <v/>
      </c>
      <c r="Z307" s="111" t="n">
        <f t="shared" si="3"/>
        <v>0</v>
      </c>
      <c r="AA307" s="96" t="n">
        <f t="shared" si="4"/>
        <v>0</v>
      </c>
      <c r="AB307" s="96" t="n">
        <f t="shared" si="5"/>
        <v>0</v>
      </c>
      <c r="AC307" s="113" t="str">
        <f>IF('Prediction Log'!$W326="Y", "W", IF('Prediction Log'!$W326="N","L",""))</f>
        <v>W</v>
      </c>
      <c r="AD307" s="114" t="str">
        <f>IF('Prediction Log'!$Y326="Y", "W", IF('Prediction Log'!$Y326="N","L",""))</f>
        <v>W</v>
      </c>
      <c r="AE307" s="115" t="str">
        <f>IF(ISBLANK('Performance vs Market'!$Q307), "",IF(AC307="W", W307, IF(AC307="L",-N307, "")))</f>
        <v/>
      </c>
      <c r="AF307" s="116" t="n">
        <f>IFERROR((IF(ISERR('Performance vs Market'!$V307), "",IF(AD307="W", X307, IF(AD307="L",-N307, "")))), "")</f>
        <v>0</v>
      </c>
      <c r="AG307" s="113" t="str">
        <f>IF('Prediction Log'!$X326="Y", "W", IF('Prediction Log'!$X326="N", "L", ""))</f>
        <v>L</v>
      </c>
      <c r="AH307" s="115" t="str">
        <f>IF(ISBLANK('Performance vs Market'!$S307), "",IF(AG307="W", Z307, IF(AG307="L",-O307, "")))</f>
        <v/>
      </c>
      <c r="AI307" s="117"/>
      <c r="AJ307" s="15" t="str">
        <f t="shared" si="6"/>
        <v/>
      </c>
      <c r="AK307" s="118" t="n">
        <f>IF(ISERROR('Performance vs Market'!$AE307+'Performance vs Market'!$AH307+'Performance vs Market'!$AJ307), "", 'Performance vs Market'!$AE307+'Performance vs Market'!$AH307+'Performance vs Market'!$AJ307)</f>
        <v>0</v>
      </c>
      <c r="AL307" s="119" t="n">
        <f>IF(ISERROR('Performance vs Market'!$AF307+'Performance vs Market'!$AH307+'Performance vs Market'!$AJ307), "", 'Performance vs Market'!$AF307+'Performance vs Market'!$AH307+'Performance vs Market'!$AJ307)</f>
        <v>0</v>
      </c>
    </row>
    <row r="308" ht="14.25" customHeight="1">
      <c r="A308" s="92" t="n">
        <f>Games!A308</f>
        <v>13</v>
      </c>
      <c r="B308" s="92" t="str">
        <f>IF('Prediction Log'!B327=0, "",'Prediction Log'!B327)</f>
        <v>Coastal Carolina</v>
      </c>
      <c r="C308" s="92" t="str">
        <f>IF('Prediction Log'!C327=0, "",'Prediction Log'!C327)</f>
        <v>James Madison</v>
      </c>
      <c r="D308" s="92" t="n">
        <f>IF('Prediction Log'!D327=0, "",'Prediction Log'!D327)</f>
        <v>8.5</v>
      </c>
      <c r="E308" s="92" t="n">
        <f>IF('Prediction Log'!E327=0, "",'Prediction Log'!E327)</f>
        <v>-0.2</v>
      </c>
      <c r="F308" s="92" t="str">
        <f>IF('Prediction Log'!I327=0, "",'Prediction Log'!I327)</f>
        <v>Coastal Carolina</v>
      </c>
      <c r="G308" s="70" t="str">
        <f>IF(ISBLANK(Games!B308), "",'Prediction Log'!$J327)</f>
        <v>James Madison</v>
      </c>
      <c r="H308" s="93" t="n">
        <f>'Prediction Log'!$K327</f>
        <v>0.666065</v>
      </c>
      <c r="I308" s="92" t="str">
        <f>IF(ISBLANK(Games!M308), "",IF(AND(Games!M308="",Games!N308=""),"",IF(ISTEXT(Games!N308), "Side",Games!M308)))</f>
        <v/>
      </c>
      <c r="J308" s="92" t="str">
        <f>IF(ISBLANK(Games!B308), "",IF(Games!K308="Y", Games!B308, Games!E308))</f>
        <v>Coastal Carolina</v>
      </c>
      <c r="K308" s="92" t="str">
        <f>Games!I308</f>
        <v>Coastal Carolina</v>
      </c>
      <c r="L308" s="92" t="n">
        <f>IF(ISBLANK(Games!G308), "",Games!G308)</f>
        <v>8.5</v>
      </c>
      <c r="M308" s="92"/>
      <c r="N308" s="110" t="str">
        <f>IF(ISBLANK('Performance vs Market'!$Q308), "", 1)</f>
        <v/>
      </c>
      <c r="O308" s="110" t="str">
        <f>IF(ISBLANK('Performance vs Market'!$S308), "", 1)</f>
        <v/>
      </c>
      <c r="P308" s="95"/>
      <c r="Q308" s="95"/>
      <c r="R308" s="95"/>
      <c r="S308" s="95"/>
      <c r="T308" s="95"/>
      <c r="U308" s="111" t="str">
        <f>IF(ISBLANK('Performance vs Market'!$Q308), "",N308+IF(Q308&lt;0, (N308/(Q308/-100)), N308*(Q308/100)))</f>
        <v/>
      </c>
      <c r="V308" s="112" t="str">
        <f>IFERROR(IF(ISBLANK('Performance vs Market'!$R308), "",N308+IF(R308&lt;0, (N308/(R308/-100)), N308*(R308/100))),"")</f>
        <v/>
      </c>
      <c r="W308" s="111" t="n">
        <f t="shared" si="1"/>
        <v>0</v>
      </c>
      <c r="X308" s="112" t="n">
        <f t="shared" si="2"/>
        <v>0</v>
      </c>
      <c r="Y308" s="111" t="str">
        <f>IF(ISBLANK('Performance vs Market'!$S308), "",O308+IF(S308&lt;0, (O308/(S308/-100)), O308*(S308/100)))</f>
        <v/>
      </c>
      <c r="Z308" s="111" t="n">
        <f t="shared" si="3"/>
        <v>0</v>
      </c>
      <c r="AA308" s="96" t="n">
        <f t="shared" si="4"/>
        <v>0</v>
      </c>
      <c r="AB308" s="96" t="n">
        <f t="shared" si="5"/>
        <v>0</v>
      </c>
      <c r="AC308" s="113" t="str">
        <f>IF('Prediction Log'!$W327="Y", "W", IF('Prediction Log'!$W327="N","L",""))</f>
        <v>L</v>
      </c>
      <c r="AD308" s="114" t="str">
        <f>IF('Prediction Log'!$Y327="Y", "W", IF('Prediction Log'!$Y327="N","L",""))</f>
        <v>W</v>
      </c>
      <c r="AE308" s="115" t="str">
        <f>IF(ISBLANK('Performance vs Market'!$Q308), "",IF(AC308="W", W308, IF(AC308="L",-N308, "")))</f>
        <v/>
      </c>
      <c r="AF308" s="116" t="n">
        <f>IFERROR((IF(ISERR('Performance vs Market'!$V308), "",IF(AD308="W", X308, IF(AD308="L",-N308, "")))), "")</f>
        <v>0</v>
      </c>
      <c r="AG308" s="113" t="str">
        <f>IF('Prediction Log'!$X327="Y", "W", IF('Prediction Log'!$X327="N", "L", ""))</f>
        <v>L</v>
      </c>
      <c r="AH308" s="115" t="str">
        <f>IF(ISBLANK('Performance vs Market'!$S308), "",IF(AG308="W", Z308, IF(AG308="L",-O308, "")))</f>
        <v/>
      </c>
      <c r="AI308" s="117"/>
      <c r="AJ308" s="15" t="str">
        <f t="shared" si="6"/>
        <v/>
      </c>
      <c r="AK308" s="118" t="n">
        <f>IF(ISERROR('Performance vs Market'!$AE308+'Performance vs Market'!$AH308+'Performance vs Market'!$AJ308), "", 'Performance vs Market'!$AE308+'Performance vs Market'!$AH308+'Performance vs Market'!$AJ308)</f>
        <v>0</v>
      </c>
      <c r="AL308" s="119" t="n">
        <f>IF(ISERROR('Performance vs Market'!$AF308+'Performance vs Market'!$AH308+'Performance vs Market'!$AJ308), "", 'Performance vs Market'!$AF308+'Performance vs Market'!$AH308+'Performance vs Market'!$AJ308)</f>
        <v>0</v>
      </c>
    </row>
    <row r="309" ht="14.25" customHeight="1">
      <c r="A309" s="92" t="n">
        <f>Games!A309</f>
        <v>13</v>
      </c>
      <c r="B309" s="92" t="str">
        <f>IF('Prediction Log'!B328=0, "",'Prediction Log'!B328)</f>
        <v>Rutgers</v>
      </c>
      <c r="C309" s="92" t="str">
        <f>IF('Prediction Log'!C328=0, "",'Prediction Log'!C328)</f>
        <v>Maryland</v>
      </c>
      <c r="D309" s="92" t="n">
        <f>IF('Prediction Log'!D328=0, "",'Prediction Log'!D328)</f>
        <v>1.5</v>
      </c>
      <c r="E309" s="92" t="n">
        <f>IF('Prediction Log'!E328=0, "",'Prediction Log'!E328)</f>
        <v>8.1</v>
      </c>
      <c r="F309" s="92" t="str">
        <f>IF('Prediction Log'!I328=0, "",'Prediction Log'!I328)</f>
        <v>Maryland</v>
      </c>
      <c r="G309" s="70" t="str">
        <f>IF(ISBLANK(Games!B309), "",'Prediction Log'!$J328)</f>
        <v>Maryland</v>
      </c>
      <c r="H309" s="93" t="n">
        <f>'Prediction Log'!$K328</f>
        <v>0.718082</v>
      </c>
      <c r="I309" s="92" t="str">
        <f>IF(ISBLANK(Games!M309), "",IF(AND(Games!M309="",Games!N309=""),"",IF(ISTEXT(Games!N309), "Side",Games!M309)))</f>
        <v/>
      </c>
      <c r="J309" s="92" t="str">
        <f>IF(ISBLANK(Games!B309), "",IF(Games!K309="Y", Games!B309, Games!E309))</f>
        <v>Maryland</v>
      </c>
      <c r="K309" s="92" t="str">
        <f>Games!I309</f>
        <v>Maryland</v>
      </c>
      <c r="L309" s="92" t="n">
        <f>IF(ISBLANK(Games!G309), "",Games!G309)</f>
        <v>1.5</v>
      </c>
      <c r="M309" s="92"/>
      <c r="N309" s="110" t="str">
        <f>IF(ISBLANK('Performance vs Market'!$Q309), "", 1)</f>
        <v/>
      </c>
      <c r="O309" s="110" t="str">
        <f>IF(ISBLANK('Performance vs Market'!$S309), "", 1)</f>
        <v/>
      </c>
      <c r="P309" s="95"/>
      <c r="Q309" s="95"/>
      <c r="R309" s="95"/>
      <c r="S309" s="95"/>
      <c r="T309" s="95"/>
      <c r="U309" s="111" t="str">
        <f>IF(ISBLANK('Performance vs Market'!$Q309), "",N309+IF(Q309&lt;0, (N309/(Q309/-100)), N309*(Q309/100)))</f>
        <v/>
      </c>
      <c r="V309" s="112" t="str">
        <f>IFERROR(IF(ISBLANK('Performance vs Market'!$R309), "",N309+IF(R309&lt;0, (N309/(R309/-100)), N309*(R309/100))),"")</f>
        <v/>
      </c>
      <c r="W309" s="111" t="n">
        <f t="shared" si="1"/>
        <v>0</v>
      </c>
      <c r="X309" s="112" t="n">
        <f t="shared" si="2"/>
        <v>0</v>
      </c>
      <c r="Y309" s="111" t="str">
        <f>IF(ISBLANK('Performance vs Market'!$S309), "",O309+IF(S309&lt;0, (O309/(S309/-100)), O309*(S309/100)))</f>
        <v/>
      </c>
      <c r="Z309" s="111" t="n">
        <f t="shared" si="3"/>
        <v>0</v>
      </c>
      <c r="AA309" s="96" t="n">
        <f t="shared" si="4"/>
        <v>0</v>
      </c>
      <c r="AB309" s="96" t="n">
        <f t="shared" si="5"/>
        <v>0</v>
      </c>
      <c r="AC309" s="113" t="str">
        <f>IF('Prediction Log'!$W328="Y", "W", IF('Prediction Log'!$W328="N","L",""))</f>
        <v>W</v>
      </c>
      <c r="AD309" s="114" t="str">
        <f>IF('Prediction Log'!$Y328="Y", "W", IF('Prediction Log'!$Y328="N","L",""))</f>
        <v>W</v>
      </c>
      <c r="AE309" s="115" t="str">
        <f>IF(ISBLANK('Performance vs Market'!$Q309), "",IF(AC309="W", W309, IF(AC309="L",-N309, "")))</f>
        <v/>
      </c>
      <c r="AF309" s="116" t="n">
        <f>IFERROR((IF(ISERR('Performance vs Market'!$V309), "",IF(AD309="W", X309, IF(AD309="L",-N309, "")))), "")</f>
        <v>0</v>
      </c>
      <c r="AG309" s="113" t="str">
        <f>IF('Prediction Log'!$X328="Y", "W", IF('Prediction Log'!$X328="N", "L", ""))</f>
        <v>W</v>
      </c>
      <c r="AH309" s="115" t="str">
        <f>IF(ISBLANK('Performance vs Market'!$S309), "",IF(AG309="W", Z309, IF(AG309="L",-O309, "")))</f>
        <v/>
      </c>
      <c r="AI309" s="117"/>
      <c r="AJ309" s="15" t="str">
        <f t="shared" si="6"/>
        <v/>
      </c>
      <c r="AK309" s="118" t="n">
        <f>IF(ISERROR('Performance vs Market'!$AE309+'Performance vs Market'!$AH309+'Performance vs Market'!$AJ309), "", 'Performance vs Market'!$AE309+'Performance vs Market'!$AH309+'Performance vs Market'!$AJ309)</f>
        <v>0</v>
      </c>
      <c r="AL309" s="119" t="n">
        <f>IF(ISERROR('Performance vs Market'!$AF309+'Performance vs Market'!$AH309+'Performance vs Market'!$AJ309), "", 'Performance vs Market'!$AF309+'Performance vs Market'!$AH309+'Performance vs Market'!$AJ309)</f>
        <v>0</v>
      </c>
    </row>
    <row r="310" ht="14.25" customHeight="1">
      <c r="A310" s="92" t="n">
        <f>Games!A310</f>
        <v>13</v>
      </c>
      <c r="B310" s="92" t="str">
        <f>IF('Prediction Log'!B329=0, "",'Prediction Log'!B329)</f>
        <v>Minnesota</v>
      </c>
      <c r="C310" s="92" t="str">
        <f>IF('Prediction Log'!C329=0, "",'Prediction Log'!C329)</f>
        <v>Wisconsin</v>
      </c>
      <c r="D310" s="92" t="n">
        <f>IF('Prediction Log'!D329=0, "",'Prediction Log'!D329)</f>
        <v>2.5</v>
      </c>
      <c r="E310" s="92" t="n">
        <f>IF('Prediction Log'!E329=0, "",'Prediction Log'!E329)</f>
        <v>4.4</v>
      </c>
      <c r="F310" s="92" t="str">
        <f>IF('Prediction Log'!I329=0, "",'Prediction Log'!I329)</f>
        <v>Wisconsin</v>
      </c>
      <c r="G310" s="70" t="str">
        <f>IF(ISBLANK(Games!B310), "",'Prediction Log'!$J329)</f>
        <v>Wisconsin</v>
      </c>
      <c r="H310" s="93" t="n">
        <f>'Prediction Log'!$K329</f>
        <v>0.761801</v>
      </c>
      <c r="I310" s="92" t="str">
        <f>IF(ISBLANK(Games!M310), "",IF(AND(Games!M310="",Games!N310=""),"",IF(ISTEXT(Games!N310), "Side",Games!M310)))</f>
        <v/>
      </c>
      <c r="J310" s="92" t="str">
        <f>IF(ISBLANK(Games!B310), "",IF(Games!K310="Y", Games!B310, Games!E310))</f>
        <v>Wisconsin</v>
      </c>
      <c r="K310" s="92" t="str">
        <f>Games!I310</f>
        <v>Wisconsin</v>
      </c>
      <c r="L310" s="92" t="n">
        <f>IF(ISBLANK(Games!G310), "",Games!G310)</f>
        <v>2.5</v>
      </c>
      <c r="M310" s="92"/>
      <c r="N310" s="110" t="str">
        <f>IF(ISBLANK('Performance vs Market'!$Q310), "", 1)</f>
        <v/>
      </c>
      <c r="O310" s="110" t="str">
        <f>IF(ISBLANK('Performance vs Market'!$S310), "", 1)</f>
        <v/>
      </c>
      <c r="P310" s="95"/>
      <c r="Q310" s="95"/>
      <c r="R310" s="95"/>
      <c r="S310" s="95"/>
      <c r="T310" s="95"/>
      <c r="U310" s="111" t="str">
        <f>IF(ISBLANK('Performance vs Market'!$Q310), "",N310+IF(Q310&lt;0, (N310/(Q310/-100)), N310*(Q310/100)))</f>
        <v/>
      </c>
      <c r="V310" s="112" t="str">
        <f>IFERROR(IF(ISBLANK('Performance vs Market'!$R310), "",N310+IF(R310&lt;0, (N310/(R310/-100)), N310*(R310/100))),"")</f>
        <v/>
      </c>
      <c r="W310" s="111" t="n">
        <f t="shared" si="1"/>
        <v>0</v>
      </c>
      <c r="X310" s="112" t="n">
        <f t="shared" si="2"/>
        <v>0</v>
      </c>
      <c r="Y310" s="111" t="str">
        <f>IF(ISBLANK('Performance vs Market'!$S310), "",O310+IF(S310&lt;0, (O310/(S310/-100)), O310*(S310/100)))</f>
        <v/>
      </c>
      <c r="Z310" s="111" t="n">
        <f t="shared" si="3"/>
        <v>0</v>
      </c>
      <c r="AA310" s="96" t="n">
        <f t="shared" si="4"/>
        <v>0</v>
      </c>
      <c r="AB310" s="96" t="n">
        <f t="shared" si="5"/>
        <v>0</v>
      </c>
      <c r="AC310" s="113" t="str">
        <f>IF('Prediction Log'!$W329="Y", "W", IF('Prediction Log'!$W329="N","L",""))</f>
        <v>W</v>
      </c>
      <c r="AD310" s="114" t="str">
        <f>IF('Prediction Log'!$Y329="Y", "W", IF('Prediction Log'!$Y329="N","L",""))</f>
        <v>W</v>
      </c>
      <c r="AE310" s="115" t="str">
        <f>IF(ISBLANK('Performance vs Market'!$Q310), "",IF(AC310="W", W310, IF(AC310="L",-N310, "")))</f>
        <v/>
      </c>
      <c r="AF310" s="116" t="n">
        <f>IFERROR((IF(ISERR('Performance vs Market'!$V310), "",IF(AD310="W", X310, IF(AD310="L",-N310, "")))), "")</f>
        <v>0</v>
      </c>
      <c r="AG310" s="113" t="str">
        <f>IF('Prediction Log'!$X329="Y", "W", IF('Prediction Log'!$X329="N", "L", ""))</f>
        <v>W</v>
      </c>
      <c r="AH310" s="115" t="str">
        <f>IF(ISBLANK('Performance vs Market'!$S310), "",IF(AG310="W", Z310, IF(AG310="L",-O310, "")))</f>
        <v/>
      </c>
      <c r="AI310" s="117"/>
      <c r="AJ310" s="15" t="str">
        <f t="shared" si="6"/>
        <v/>
      </c>
      <c r="AK310" s="118" t="n">
        <f>IF(ISERROR('Performance vs Market'!$AE310+'Performance vs Market'!$AH310+'Performance vs Market'!$AJ310), "", 'Performance vs Market'!$AE310+'Performance vs Market'!$AH310+'Performance vs Market'!$AJ310)</f>
        <v>0</v>
      </c>
      <c r="AL310" s="119" t="n">
        <f>IF(ISERROR('Performance vs Market'!$AF310+'Performance vs Market'!$AH310+'Performance vs Market'!$AJ310), "", 'Performance vs Market'!$AF310+'Performance vs Market'!$AH310+'Performance vs Market'!$AJ310)</f>
        <v>0</v>
      </c>
    </row>
    <row r="311" ht="14.25" customHeight="1">
      <c r="A311" s="92" t="n">
        <f>Games!A311</f>
        <v>13</v>
      </c>
      <c r="B311" s="92" t="str">
        <f>IF('Prediction Log'!B330=0, "",'Prediction Log'!B330)</f>
        <v>Marshall</v>
      </c>
      <c r="C311" s="92" t="str">
        <f>IF('Prediction Log'!C330=0, "",'Prediction Log'!C330)</f>
        <v>Arkansas State</v>
      </c>
      <c r="D311" s="92" t="n">
        <f>IF('Prediction Log'!D330=0, "",'Prediction Log'!D330)</f>
        <v>-2.5</v>
      </c>
      <c r="E311" s="92" t="n">
        <f>IF('Prediction Log'!E330=0, "",'Prediction Log'!E330)</f>
        <v>-2.5</v>
      </c>
      <c r="F311" s="92" t="str">
        <f>IF('Prediction Log'!I330=0, "",'Prediction Log'!I330)</f>
        <v>Marshall</v>
      </c>
      <c r="G311" s="70" t="str">
        <f>IF(ISBLANK(Games!B311), "",'Prediction Log'!$J330)</f>
        <v>Marshall</v>
      </c>
      <c r="H311" s="93" t="n">
        <f>'Prediction Log'!$K330</f>
        <v>0.663878</v>
      </c>
      <c r="I311" s="92" t="str">
        <f>IF(ISBLANK(Games!M311), "",IF(AND(Games!M311="",Games!N311=""),"",IF(ISTEXT(Games!N311), "Side",Games!M311)))</f>
        <v/>
      </c>
      <c r="J311" s="92" t="str">
        <f>IF(ISBLANK(Games!B311), "",IF(Games!K311="Y", Games!B311, Games!E311))</f>
        <v>Arkansas State</v>
      </c>
      <c r="K311" s="92" t="str">
        <f>Games!I311</f>
        <v>Marshall</v>
      </c>
      <c r="L311" s="92" t="n">
        <f>IF(ISBLANK(Games!G311), "",Games!G311)</f>
        <v>-2.5</v>
      </c>
      <c r="M311" s="92"/>
      <c r="N311" s="110" t="str">
        <f>IF(ISBLANK('Performance vs Market'!$Q311), "", 1)</f>
        <v/>
      </c>
      <c r="O311" s="110" t="str">
        <f>IF(ISBLANK('Performance vs Market'!$S311), "", 1)</f>
        <v/>
      </c>
      <c r="P311" s="95"/>
      <c r="Q311" s="95"/>
      <c r="R311" s="95"/>
      <c r="S311" s="95"/>
      <c r="T311" s="95"/>
      <c r="U311" s="111" t="str">
        <f>IF(ISBLANK('Performance vs Market'!$Q311), "",N311+IF(Q311&lt;0, (N311/(Q311/-100)), N311*(Q311/100)))</f>
        <v/>
      </c>
      <c r="V311" s="112" t="str">
        <f>IFERROR(IF(ISBLANK('Performance vs Market'!$R311), "",N311+IF(R311&lt;0, (N311/(R311/-100)), N311*(R311/100))),"")</f>
        <v/>
      </c>
      <c r="W311" s="111" t="n">
        <f t="shared" si="1"/>
        <v>0</v>
      </c>
      <c r="X311" s="112" t="n">
        <f t="shared" si="2"/>
        <v>0</v>
      </c>
      <c r="Y311" s="111" t="str">
        <f>IF(ISBLANK('Performance vs Market'!$S311), "",O311+IF(S311&lt;0, (O311/(S311/-100)), O311*(S311/100)))</f>
        <v/>
      </c>
      <c r="Z311" s="111" t="n">
        <f t="shared" si="3"/>
        <v>0</v>
      </c>
      <c r="AA311" s="96" t="n">
        <f t="shared" si="4"/>
        <v>0</v>
      </c>
      <c r="AB311" s="96" t="n">
        <f t="shared" si="5"/>
        <v>0</v>
      </c>
      <c r="AC311" s="113" t="str">
        <f>IF('Prediction Log'!$W330="Y", "W", IF('Prediction Log'!$W330="N","L",""))</f>
        <v>W</v>
      </c>
      <c r="AD311" s="114" t="str">
        <f>IF('Prediction Log'!$Y330="Y", "W", IF('Prediction Log'!$Y330="N","L",""))</f>
        <v>W</v>
      </c>
      <c r="AE311" s="115" t="str">
        <f>IF(ISBLANK('Performance vs Market'!$Q311), "",IF(AC311="W", W311, IF(AC311="L",-N311, "")))</f>
        <v/>
      </c>
      <c r="AF311" s="116" t="n">
        <f>IFERROR((IF(ISERR('Performance vs Market'!$V311), "",IF(AD311="W", X311, IF(AD311="L",-N311, "")))), "")</f>
        <v>0</v>
      </c>
      <c r="AG311" s="113" t="str">
        <f>IF('Prediction Log'!$X330="Y", "W", IF('Prediction Log'!$X330="N", "L", ""))</f>
        <v>L</v>
      </c>
      <c r="AH311" s="115" t="str">
        <f>IF(ISBLANK('Performance vs Market'!$S311), "",IF(AG311="W", Z311, IF(AG311="L",-O311, "")))</f>
        <v/>
      </c>
      <c r="AI311" s="117"/>
      <c r="AJ311" s="15" t="str">
        <f t="shared" si="6"/>
        <v/>
      </c>
      <c r="AK311" s="118" t="n">
        <f>IF(ISERROR('Performance vs Market'!$AE311+'Performance vs Market'!$AH311+'Performance vs Market'!$AJ311), "", 'Performance vs Market'!$AE311+'Performance vs Market'!$AH311+'Performance vs Market'!$AJ311)</f>
        <v>0</v>
      </c>
      <c r="AL311" s="119" t="n">
        <f>IF(ISERROR('Performance vs Market'!$AF311+'Performance vs Market'!$AH311+'Performance vs Market'!$AJ311), "", 'Performance vs Market'!$AF311+'Performance vs Market'!$AH311+'Performance vs Market'!$AJ311)</f>
        <v>0</v>
      </c>
    </row>
    <row r="312" ht="14.25" customHeight="1">
      <c r="A312" s="92" t="n">
        <f>Games!A312</f>
        <v>13</v>
      </c>
      <c r="B312" s="92" t="str">
        <f>IF('Prediction Log'!B331=0, "",'Prediction Log'!B331)</f>
        <v>Appalachian State</v>
      </c>
      <c r="C312" s="92" t="str">
        <f>IF('Prediction Log'!C331=0, "",'Prediction Log'!C331)</f>
        <v>Georgia Southern</v>
      </c>
      <c r="D312" s="92" t="n">
        <f>IF('Prediction Log'!D331=0, "",'Prediction Log'!D331)</f>
        <v>-8.5</v>
      </c>
      <c r="E312" s="92" t="n">
        <f>IF('Prediction Log'!E331=0, "",'Prediction Log'!E331)</f>
        <v>-7.6</v>
      </c>
      <c r="F312" s="92" t="str">
        <f>IF('Prediction Log'!I331=0, "",'Prediction Log'!I331)</f>
        <v>Appalachian State</v>
      </c>
      <c r="G312" s="70" t="str">
        <f>IF(ISBLANK(Games!B312), "",'Prediction Log'!$J331)</f>
        <v>Appalachian State</v>
      </c>
      <c r="H312" s="93" t="n">
        <f>'Prediction Log'!$K331</f>
        <v>0.724192</v>
      </c>
      <c r="I312" s="92" t="str">
        <f>IF(ISBLANK(Games!M312), "",IF(AND(Games!M312="",Games!N312=""),"",IF(ISTEXT(Games!N312), "Side",Games!M312)))</f>
        <v/>
      </c>
      <c r="J312" s="92" t="str">
        <f>IF(ISBLANK(Games!B312), "",IF(Games!K312="Y", Games!B312, Games!E312))</f>
        <v>Georgia Southern</v>
      </c>
      <c r="K312" s="92" t="str">
        <f>Games!I312</f>
        <v>Appalachian State</v>
      </c>
      <c r="L312" s="92" t="n">
        <f>IF(ISBLANK(Games!G312), "",Games!G312)</f>
        <v>-8.5</v>
      </c>
      <c r="M312" s="92"/>
      <c r="N312" s="110" t="str">
        <f>IF(ISBLANK('Performance vs Market'!$Q312), "", 1)</f>
        <v/>
      </c>
      <c r="O312" s="110" t="str">
        <f>IF(ISBLANK('Performance vs Market'!$S312), "", 1)</f>
        <v/>
      </c>
      <c r="P312" s="95"/>
      <c r="Q312" s="95"/>
      <c r="R312" s="95"/>
      <c r="S312" s="95"/>
      <c r="T312" s="95"/>
      <c r="U312" s="111" t="str">
        <f>IF(ISBLANK('Performance vs Market'!$Q312), "",N312+IF(Q312&lt;0, (N312/(Q312/-100)), N312*(Q312/100)))</f>
        <v/>
      </c>
      <c r="V312" s="112" t="str">
        <f>IFERROR(IF(ISBLANK('Performance vs Market'!$R312), "",N312+IF(R312&lt;0, (N312/(R312/-100)), N312*(R312/100))),"")</f>
        <v/>
      </c>
      <c r="W312" s="111" t="n">
        <f t="shared" si="1"/>
        <v>0</v>
      </c>
      <c r="X312" s="112" t="n">
        <f t="shared" si="2"/>
        <v>0</v>
      </c>
      <c r="Y312" s="111" t="str">
        <f>IF(ISBLANK('Performance vs Market'!$S312), "",O312+IF(S312&lt;0, (O312/(S312/-100)), O312*(S312/100)))</f>
        <v/>
      </c>
      <c r="Z312" s="111" t="n">
        <f t="shared" si="3"/>
        <v>0</v>
      </c>
      <c r="AA312" s="96" t="n">
        <f t="shared" si="4"/>
        <v>0</v>
      </c>
      <c r="AB312" s="96" t="n">
        <f t="shared" si="5"/>
        <v>0</v>
      </c>
      <c r="AC312" s="113" t="str">
        <f>IF('Prediction Log'!$W331="Y", "W", IF('Prediction Log'!$W331="N","L",""))</f>
        <v>W</v>
      </c>
      <c r="AD312" s="114" t="str">
        <f>IF('Prediction Log'!$Y331="Y", "W", IF('Prediction Log'!$Y331="N","L",""))</f>
        <v>W</v>
      </c>
      <c r="AE312" s="115" t="str">
        <f>IF(ISBLANK('Performance vs Market'!$Q312), "",IF(AC312="W", W312, IF(AC312="L",-N312, "")))</f>
        <v/>
      </c>
      <c r="AF312" s="116" t="n">
        <f>IFERROR((IF(ISERR('Performance vs Market'!$V312), "",IF(AD312="W", X312, IF(AD312="L",-N312, "")))), "")</f>
        <v>0</v>
      </c>
      <c r="AG312" s="113" t="str">
        <f>IF('Prediction Log'!$X331="Y", "W", IF('Prediction Log'!$X331="N", "L", ""))</f>
        <v>L</v>
      </c>
      <c r="AH312" s="115" t="str">
        <f>IF(ISBLANK('Performance vs Market'!$S312), "",IF(AG312="W", Z312, IF(AG312="L",-O312, "")))</f>
        <v/>
      </c>
      <c r="AI312" s="117"/>
      <c r="AJ312" s="15" t="str">
        <f t="shared" si="6"/>
        <v/>
      </c>
      <c r="AK312" s="118" t="n">
        <f>IF(ISERROR('Performance vs Market'!$AE312+'Performance vs Market'!$AH312+'Performance vs Market'!$AJ312), "", 'Performance vs Market'!$AE312+'Performance vs Market'!$AH312+'Performance vs Market'!$AJ312)</f>
        <v>0</v>
      </c>
      <c r="AL312" s="119" t="n">
        <f>IF(ISERROR('Performance vs Market'!$AF312+'Performance vs Market'!$AH312+'Performance vs Market'!$AJ312), "", 'Performance vs Market'!$AF312+'Performance vs Market'!$AH312+'Performance vs Market'!$AJ312)</f>
        <v>0</v>
      </c>
    </row>
    <row r="313" ht="14.25" customHeight="1">
      <c r="A313" s="92" t="n">
        <f>Games!A313</f>
        <v>13</v>
      </c>
      <c r="B313" s="92" t="str">
        <f>IF('Prediction Log'!B332=0, "",'Prediction Log'!B332)</f>
        <v>UTEP</v>
      </c>
      <c r="C313" s="92" t="str">
        <f>IF('Prediction Log'!C332=0, "",'Prediction Log'!C332)</f>
        <v>Liberty</v>
      </c>
      <c r="D313" s="92" t="n">
        <f>IF('Prediction Log'!D332=0, "",'Prediction Log'!D332)</f>
        <v>16.5</v>
      </c>
      <c r="E313" s="92" t="n">
        <f>IF('Prediction Log'!E332=0, "",'Prediction Log'!E332)</f>
        <v>19.2</v>
      </c>
      <c r="F313" s="92" t="str">
        <f>IF('Prediction Log'!I332=0, "",'Prediction Log'!I332)</f>
        <v>Liberty</v>
      </c>
      <c r="G313" s="70" t="str">
        <f>IF(ISBLANK(Games!B313), "",'Prediction Log'!$J332)</f>
        <v>Liberty</v>
      </c>
      <c r="H313" s="93" t="n">
        <f>'Prediction Log'!$K332</f>
        <v>0.991216</v>
      </c>
      <c r="I313" s="92" t="str">
        <f>IF(ISBLANK(Games!M313), "",IF(AND(Games!M313="",Games!N313=""),"",IF(ISTEXT(Games!N313), "Side",Games!M313)))</f>
        <v/>
      </c>
      <c r="J313" s="92" t="str">
        <f>IF(ISBLANK(Games!B313), "",IF(Games!K313="Y", Games!B313, Games!E313))</f>
        <v>Liberty</v>
      </c>
      <c r="K313" s="92" t="str">
        <f>Games!I313</f>
        <v>Liberty</v>
      </c>
      <c r="L313" s="92" t="n">
        <f>IF(ISBLANK(Games!G313), "",Games!G313)</f>
        <v>16.5</v>
      </c>
      <c r="M313" s="92"/>
      <c r="N313" s="110" t="str">
        <f>IF(ISBLANK('Performance vs Market'!$Q313), "", 1)</f>
        <v/>
      </c>
      <c r="O313" s="110" t="str">
        <f>IF(ISBLANK('Performance vs Market'!$S313), "", 1)</f>
        <v/>
      </c>
      <c r="P313" s="95"/>
      <c r="Q313" s="95"/>
      <c r="R313" s="95"/>
      <c r="S313" s="95"/>
      <c r="T313" s="95"/>
      <c r="U313" s="111" t="str">
        <f>IF(ISBLANK('Performance vs Market'!$Q313), "",N313+IF(Q313&lt;0, (N313/(Q313/-100)), N313*(Q313/100)))</f>
        <v/>
      </c>
      <c r="V313" s="112" t="str">
        <f>IFERROR(IF(ISBLANK('Performance vs Market'!$R313), "",N313+IF(R313&lt;0, (N313/(R313/-100)), N313*(R313/100))),"")</f>
        <v/>
      </c>
      <c r="W313" s="111" t="n">
        <f t="shared" si="1"/>
        <v>0</v>
      </c>
      <c r="X313" s="112" t="n">
        <f t="shared" si="2"/>
        <v>0</v>
      </c>
      <c r="Y313" s="111" t="str">
        <f>IF(ISBLANK('Performance vs Market'!$S313), "",O313+IF(S313&lt;0, (O313/(S313/-100)), O313*(S313/100)))</f>
        <v/>
      </c>
      <c r="Z313" s="111" t="n">
        <f t="shared" si="3"/>
        <v>0</v>
      </c>
      <c r="AA313" s="96" t="n">
        <f t="shared" si="4"/>
        <v>0</v>
      </c>
      <c r="AB313" s="96" t="n">
        <f t="shared" si="5"/>
        <v>0</v>
      </c>
      <c r="AC313" s="113" t="str">
        <f>IF('Prediction Log'!$W332="Y", "W", IF('Prediction Log'!$W332="N","L",""))</f>
        <v>W</v>
      </c>
      <c r="AD313" s="114" t="str">
        <f>IF('Prediction Log'!$Y332="Y", "W", IF('Prediction Log'!$Y332="N","L",""))</f>
        <v>W</v>
      </c>
      <c r="AE313" s="115" t="str">
        <f>IF(ISBLANK('Performance vs Market'!$Q313), "",IF(AC313="W", W313, IF(AC313="L",-N313, "")))</f>
        <v/>
      </c>
      <c r="AF313" s="116" t="n">
        <f>IFERROR((IF(ISERR('Performance vs Market'!$V313), "",IF(AD313="W", X313, IF(AD313="L",-N313, "")))), "")</f>
        <v>0</v>
      </c>
      <c r="AG313" s="113" t="str">
        <f>IF('Prediction Log'!$X332="Y", "W", IF('Prediction Log'!$X332="N", "L", ""))</f>
        <v>L</v>
      </c>
      <c r="AH313" s="115" t="str">
        <f>IF(ISBLANK('Performance vs Market'!$S313), "",IF(AG313="W", Z313, IF(AG313="L",-O313, "")))</f>
        <v/>
      </c>
      <c r="AI313" s="117"/>
      <c r="AJ313" s="15" t="str">
        <f t="shared" si="6"/>
        <v/>
      </c>
      <c r="AK313" s="118" t="n">
        <f>IF(ISERROR('Performance vs Market'!$AE313+'Performance vs Market'!$AH313+'Performance vs Market'!$AJ313), "", 'Performance vs Market'!$AE313+'Performance vs Market'!$AH313+'Performance vs Market'!$AJ313)</f>
        <v>0</v>
      </c>
      <c r="AL313" s="119" t="n">
        <f>IF(ISERROR('Performance vs Market'!$AF313+'Performance vs Market'!$AH313+'Performance vs Market'!$AJ313), "", 'Performance vs Market'!$AF313+'Performance vs Market'!$AH313+'Performance vs Market'!$AJ313)</f>
        <v>0</v>
      </c>
    </row>
    <row r="314" ht="14.25" customHeight="1">
      <c r="A314" s="92" t="n">
        <f>Games!A314</f>
        <v>13</v>
      </c>
      <c r="B314" s="92" t="str">
        <f>IF('Prediction Log'!B333=0, "",'Prediction Log'!B333)</f>
        <v>Washington</v>
      </c>
      <c r="C314" s="92" t="str">
        <f>IF('Prediction Log'!C333=0, "",'Prediction Log'!C333)</f>
        <v>Washington State</v>
      </c>
      <c r="D314" s="92" t="n">
        <f>IF('Prediction Log'!D333=0, "",'Prediction Log'!D333)</f>
        <v>-16.5</v>
      </c>
      <c r="E314" s="92" t="n">
        <f>IF('Prediction Log'!E333=0, "",'Prediction Log'!E333)</f>
        <v>-23.7</v>
      </c>
      <c r="F314" s="92" t="str">
        <f>IF('Prediction Log'!I333=0, "",'Prediction Log'!I333)</f>
        <v>Washington</v>
      </c>
      <c r="G314" s="70" t="str">
        <f>IF(ISBLANK(Games!B314), "",'Prediction Log'!$J333)</f>
        <v>Washington</v>
      </c>
      <c r="H314" s="93" t="n">
        <f>'Prediction Log'!$K333</f>
        <v>0.991338</v>
      </c>
      <c r="I314" s="92" t="str">
        <f>IF(ISBLANK(Games!M314), "",IF(AND(Games!M314="",Games!N314=""),"",IF(ISTEXT(Games!N314), "Side",Games!M314)))</f>
        <v/>
      </c>
      <c r="J314" s="92" t="str">
        <f>IF(ISBLANK(Games!B314), "",IF(Games!K314="Y", Games!B314, Games!E314))</f>
        <v>Washington</v>
      </c>
      <c r="K314" s="92" t="str">
        <f>Games!I314</f>
        <v>Washington</v>
      </c>
      <c r="L314" s="92" t="n">
        <f>IF(ISBLANK(Games!G314), "",Games!G314)</f>
        <v>-16.5</v>
      </c>
      <c r="M314" s="92"/>
      <c r="N314" s="110" t="str">
        <f>IF(ISBLANK('Performance vs Market'!$Q314), "", 1)</f>
        <v/>
      </c>
      <c r="O314" s="110" t="str">
        <f>IF(ISBLANK('Performance vs Market'!$S314), "", 1)</f>
        <v/>
      </c>
      <c r="P314" s="95"/>
      <c r="Q314" s="95"/>
      <c r="R314" s="95"/>
      <c r="S314" s="95"/>
      <c r="T314" s="95"/>
      <c r="U314" s="111" t="str">
        <f>IF(ISBLANK('Performance vs Market'!$Q314), "",N314+IF(Q314&lt;0, (N314/(Q314/-100)), N314*(Q314/100)))</f>
        <v/>
      </c>
      <c r="V314" s="112" t="str">
        <f>IFERROR(IF(ISBLANK('Performance vs Market'!$R314), "",N314+IF(R314&lt;0, (N314/(R314/-100)), N314*(R314/100))),"")</f>
        <v/>
      </c>
      <c r="W314" s="111" t="n">
        <f t="shared" si="1"/>
        <v>0</v>
      </c>
      <c r="X314" s="112" t="n">
        <f t="shared" si="2"/>
        <v>0</v>
      </c>
      <c r="Y314" s="111" t="str">
        <f>IF(ISBLANK('Performance vs Market'!$S314), "",O314+IF(S314&lt;0, (O314/(S314/-100)), O314*(S314/100)))</f>
        <v/>
      </c>
      <c r="Z314" s="111" t="n">
        <f t="shared" si="3"/>
        <v>0</v>
      </c>
      <c r="AA314" s="96" t="n">
        <f t="shared" si="4"/>
        <v>0</v>
      </c>
      <c r="AB314" s="96" t="n">
        <f t="shared" si="5"/>
        <v>0</v>
      </c>
      <c r="AC314" s="113" t="str">
        <f>IF('Prediction Log'!$W333="Y", "W", IF('Prediction Log'!$W333="N","L",""))</f>
        <v>W</v>
      </c>
      <c r="AD314" s="114" t="str">
        <f>IF('Prediction Log'!$Y333="Y", "W", IF('Prediction Log'!$Y333="N","L",""))</f>
        <v>W</v>
      </c>
      <c r="AE314" s="115" t="str">
        <f>IF(ISBLANK('Performance vs Market'!$Q314), "",IF(AC314="W", W314, IF(AC314="L",-N314, "")))</f>
        <v/>
      </c>
      <c r="AF314" s="116" t="n">
        <f>IFERROR((IF(ISERR('Performance vs Market'!$V314), "",IF(AD314="W", X314, IF(AD314="L",-N314, "")))), "")</f>
        <v>0</v>
      </c>
      <c r="AG314" s="113" t="str">
        <f>IF('Prediction Log'!$X333="Y", "W", IF('Prediction Log'!$X333="N", "L", ""))</f>
        <v>L</v>
      </c>
      <c r="AH314" s="115" t="str">
        <f>IF(ISBLANK('Performance vs Market'!$S314), "",IF(AG314="W", Z314, IF(AG314="L",-O314, "")))</f>
        <v/>
      </c>
      <c r="AI314" s="117"/>
      <c r="AJ314" s="15" t="str">
        <f t="shared" si="6"/>
        <v/>
      </c>
      <c r="AK314" s="118" t="n">
        <f>IF(ISERROR('Performance vs Market'!$AE314+'Performance vs Market'!$AH314+'Performance vs Market'!$AJ314), "", 'Performance vs Market'!$AE314+'Performance vs Market'!$AH314+'Performance vs Market'!$AJ314)</f>
        <v>0</v>
      </c>
      <c r="AL314" s="119" t="n">
        <f>IF(ISERROR('Performance vs Market'!$AF314+'Performance vs Market'!$AH314+'Performance vs Market'!$AJ314), "", 'Performance vs Market'!$AF314+'Performance vs Market'!$AH314+'Performance vs Market'!$AJ314)</f>
        <v>0</v>
      </c>
    </row>
    <row r="315" ht="14.25" customHeight="1">
      <c r="A315" s="92" t="n">
        <f>Games!A315</f>
        <v>13</v>
      </c>
      <c r="B315" s="92" t="str">
        <f>IF('Prediction Log'!B334=0, "",'Prediction Log'!B334)</f>
        <v>New Mexico State</v>
      </c>
      <c r="C315" s="92" t="str">
        <f>IF('Prediction Log'!C334=0, "",'Prediction Log'!C334)</f>
        <v>Jacksonville State</v>
      </c>
      <c r="D315" s="92" t="n">
        <f>IF('Prediction Log'!D334=0, "",'Prediction Log'!D334)</f>
        <v>2.5</v>
      </c>
      <c r="E315" s="92" t="n">
        <f>IF('Prediction Log'!E334=0, "",'Prediction Log'!E334)</f>
        <v>2.5</v>
      </c>
      <c r="F315" s="92" t="str">
        <f>IF('Prediction Log'!I334=0, "",'Prediction Log'!I334)</f>
        <v>Jacksonville State</v>
      </c>
      <c r="G315" s="70" t="str">
        <f>IF(ISBLANK(Games!B315), "",'Prediction Log'!$J334)</f>
        <v>Jacksonville State</v>
      </c>
      <c r="H315" s="93" t="n">
        <f>'Prediction Log'!$K334</f>
        <v>0.647349</v>
      </c>
      <c r="I315" s="92" t="str">
        <f>IF(ISBLANK(Games!M315), "",IF(AND(Games!M315="",Games!N315=""),"",IF(ISTEXT(Games!N315), "Side",Games!M315)))</f>
        <v/>
      </c>
      <c r="J315" s="92" t="str">
        <f>IF(ISBLANK(Games!B315), "",IF(Games!K315="Y", Games!B315, Games!E315))</f>
        <v>Jacksonville State</v>
      </c>
      <c r="K315" s="92" t="str">
        <f>Games!I315</f>
        <v>Jacksonville State</v>
      </c>
      <c r="L315" s="92" t="n">
        <f>IF(ISBLANK(Games!G315), "",Games!G315)</f>
        <v>2.5</v>
      </c>
      <c r="M315" s="92"/>
      <c r="N315" s="110" t="str">
        <f>IF(ISBLANK('Performance vs Market'!$Q315), "", 1)</f>
        <v/>
      </c>
      <c r="O315" s="110" t="str">
        <f>IF(ISBLANK('Performance vs Market'!$S315), "", 1)</f>
        <v/>
      </c>
      <c r="P315" s="95"/>
      <c r="Q315" s="95"/>
      <c r="R315" s="95"/>
      <c r="S315" s="95"/>
      <c r="T315" s="95"/>
      <c r="U315" s="111" t="str">
        <f>IF(ISBLANK('Performance vs Market'!$Q315), "",N315+IF(Q315&lt;0, (N315/(Q315/-100)), N315*(Q315/100)))</f>
        <v/>
      </c>
      <c r="V315" s="112" t="str">
        <f>IFERROR(IF(ISBLANK('Performance vs Market'!$R315), "",N315+IF(R315&lt;0, (N315/(R315/-100)), N315*(R315/100))),"")</f>
        <v/>
      </c>
      <c r="W315" s="111" t="n">
        <f t="shared" si="1"/>
        <v>0</v>
      </c>
      <c r="X315" s="112" t="n">
        <f t="shared" si="2"/>
        <v>0</v>
      </c>
      <c r="Y315" s="111" t="str">
        <f>IF(ISBLANK('Performance vs Market'!$S315), "",O315+IF(S315&lt;0, (O315/(S315/-100)), O315*(S315/100)))</f>
        <v/>
      </c>
      <c r="Z315" s="111" t="n">
        <f t="shared" si="3"/>
        <v>0</v>
      </c>
      <c r="AA315" s="96" t="n">
        <f t="shared" si="4"/>
        <v>0</v>
      </c>
      <c r="AB315" s="96" t="n">
        <f t="shared" si="5"/>
        <v>0</v>
      </c>
      <c r="AC315" s="113" t="str">
        <f>IF('Prediction Log'!$W334="Y", "W", IF('Prediction Log'!$W334="N","L",""))</f>
        <v>L</v>
      </c>
      <c r="AD315" s="114" t="str">
        <f>IF('Prediction Log'!$Y334="Y", "W", IF('Prediction Log'!$Y334="N","L",""))</f>
        <v>L</v>
      </c>
      <c r="AE315" s="115" t="str">
        <f>IF(ISBLANK('Performance vs Market'!$Q315), "",IF(AC315="W", W315, IF(AC315="L",-N315, "")))</f>
        <v/>
      </c>
      <c r="AF315" s="116" t="n">
        <f>IFERROR((IF(ISERR('Performance vs Market'!$V315), "",IF(AD315="W", X315, IF(AD315="L",-N315, "")))), "")</f>
        <v>0</v>
      </c>
      <c r="AG315" s="113" t="str">
        <f>IF('Prediction Log'!$X334="Y", "W", IF('Prediction Log'!$X334="N", "L", ""))</f>
        <v>L</v>
      </c>
      <c r="AH315" s="115" t="str">
        <f>IF(ISBLANK('Performance vs Market'!$S315), "",IF(AG315="W", Z315, IF(AG315="L",-O315, "")))</f>
        <v/>
      </c>
      <c r="AI315" s="117"/>
      <c r="AJ315" s="15" t="str">
        <f t="shared" si="6"/>
        <v/>
      </c>
      <c r="AK315" s="118" t="n">
        <f>IF(ISERROR('Performance vs Market'!$AE315+'Performance vs Market'!$AH315+'Performance vs Market'!$AJ315), "", 'Performance vs Market'!$AE315+'Performance vs Market'!$AH315+'Performance vs Market'!$AJ315)</f>
        <v>0</v>
      </c>
      <c r="AL315" s="119" t="n">
        <f>IF(ISERROR('Performance vs Market'!$AF315+'Performance vs Market'!$AH315+'Performance vs Market'!$AJ315), "", 'Performance vs Market'!$AF315+'Performance vs Market'!$AH315+'Performance vs Market'!$AJ315)</f>
        <v>0</v>
      </c>
    </row>
    <row r="316" ht="14.25" customHeight="1">
      <c r="A316" s="92" t="n">
        <f>Games!A316</f>
        <v>13</v>
      </c>
      <c r="B316" s="92" t="str">
        <f>IF('Prediction Log'!B335=0, "",'Prediction Log'!B335)</f>
        <v>Stanford</v>
      </c>
      <c r="C316" s="92" t="str">
        <f>IF('Prediction Log'!C335=0, "",'Prediction Log'!C335)</f>
        <v>Notre Dame</v>
      </c>
      <c r="D316" s="92" t="n">
        <f>IF('Prediction Log'!D335=0, "",'Prediction Log'!D335)</f>
        <v>25.5</v>
      </c>
      <c r="E316" s="92" t="n">
        <f>IF('Prediction Log'!E335=0, "",'Prediction Log'!E335)</f>
        <v>34.2</v>
      </c>
      <c r="F316" s="92" t="str">
        <f>IF('Prediction Log'!I335=0, "",'Prediction Log'!I335)</f>
        <v>Notre Dame</v>
      </c>
      <c r="G316" s="70" t="str">
        <f>IF(ISBLANK(Games!B316), "",'Prediction Log'!$J335)</f>
        <v>Notre Dame</v>
      </c>
      <c r="H316" s="93" t="n">
        <f>'Prediction Log'!$K335</f>
        <v>0.997358</v>
      </c>
      <c r="I316" s="92" t="str">
        <f>IF(ISBLANK(Games!M316), "",IF(AND(Games!M316="",Games!N316=""),"",IF(ISTEXT(Games!N316), "Side",Games!M316)))</f>
        <v/>
      </c>
      <c r="J316" s="92" t="str">
        <f>IF(ISBLANK(Games!B316), "",IF(Games!K316="Y", Games!B316, Games!E316))</f>
        <v>Notre Dame</v>
      </c>
      <c r="K316" s="92" t="str">
        <f>Games!I316</f>
        <v>Notre Dame</v>
      </c>
      <c r="L316" s="92" t="n">
        <f>IF(ISBLANK(Games!G316), "",Games!G316)</f>
        <v>25.5</v>
      </c>
      <c r="M316" s="92"/>
      <c r="N316" s="110" t="str">
        <f>IF(ISBLANK('Performance vs Market'!$Q316), "", 1)</f>
        <v/>
      </c>
      <c r="O316" s="110" t="str">
        <f>IF(ISBLANK('Performance vs Market'!$S316), "", 1)</f>
        <v/>
      </c>
      <c r="P316" s="95"/>
      <c r="Q316" s="95"/>
      <c r="R316" s="95"/>
      <c r="S316" s="95"/>
      <c r="T316" s="95"/>
      <c r="U316" s="111" t="str">
        <f>IF(ISBLANK('Performance vs Market'!$Q316), "",N316+IF(Q316&lt;0, (N316/(Q316/-100)), N316*(Q316/100)))</f>
        <v/>
      </c>
      <c r="V316" s="112" t="str">
        <f>IFERROR(IF(ISBLANK('Performance vs Market'!$R316), "",N316+IF(R316&lt;0, (N316/(R316/-100)), N316*(R316/100))),"")</f>
        <v/>
      </c>
      <c r="W316" s="111" t="n">
        <f t="shared" si="1"/>
        <v>0</v>
      </c>
      <c r="X316" s="112" t="n">
        <f t="shared" si="2"/>
        <v>0</v>
      </c>
      <c r="Y316" s="111" t="str">
        <f>IF(ISBLANK('Performance vs Market'!$S316), "",O316+IF(S316&lt;0, (O316/(S316/-100)), O316*(S316/100)))</f>
        <v/>
      </c>
      <c r="Z316" s="111" t="n">
        <f t="shared" si="3"/>
        <v>0</v>
      </c>
      <c r="AA316" s="96" t="n">
        <f t="shared" si="4"/>
        <v>0</v>
      </c>
      <c r="AB316" s="96" t="n">
        <f t="shared" si="5"/>
        <v>0</v>
      </c>
      <c r="AC316" s="113" t="str">
        <f>IF('Prediction Log'!$W335="Y", "W", IF('Prediction Log'!$W335="N","L",""))</f>
        <v>W</v>
      </c>
      <c r="AD316" s="114" t="str">
        <f>IF('Prediction Log'!$Y335="Y", "W", IF('Prediction Log'!$Y335="N","L",""))</f>
        <v>W</v>
      </c>
      <c r="AE316" s="115" t="str">
        <f>IF(ISBLANK('Performance vs Market'!$Q316), "",IF(AC316="W", W316, IF(AC316="L",-N316, "")))</f>
        <v/>
      </c>
      <c r="AF316" s="116" t="n">
        <f>IFERROR((IF(ISERR('Performance vs Market'!$V316), "",IF(AD316="W", X316, IF(AD316="L",-N316, "")))), "")</f>
        <v>0</v>
      </c>
      <c r="AG316" s="113" t="str">
        <f>IF('Prediction Log'!$X335="Y", "W", IF('Prediction Log'!$X335="N", "L", ""))</f>
        <v>W</v>
      </c>
      <c r="AH316" s="115" t="str">
        <f>IF(ISBLANK('Performance vs Market'!$S316), "",IF(AG316="W", Z316, IF(AG316="L",-O316, "")))</f>
        <v/>
      </c>
      <c r="AI316" s="117"/>
      <c r="AJ316" s="15" t="str">
        <f t="shared" si="6"/>
        <v/>
      </c>
      <c r="AK316" s="118" t="n">
        <f>IF(ISERROR('Performance vs Market'!$AE316+'Performance vs Market'!$AH316+'Performance vs Market'!$AJ316), "", 'Performance vs Market'!$AE316+'Performance vs Market'!$AH316+'Performance vs Market'!$AJ316)</f>
        <v>0</v>
      </c>
      <c r="AL316" s="119" t="n">
        <f>IF(ISERROR('Performance vs Market'!$AF316+'Performance vs Market'!$AH316+'Performance vs Market'!$AJ316), "", 'Performance vs Market'!$AF316+'Performance vs Market'!$AH316+'Performance vs Market'!$AJ316)</f>
        <v>0</v>
      </c>
    </row>
    <row r="317" ht="14.25" customHeight="1">
      <c r="A317" s="92" t="n">
        <f>Games!A317</f>
        <v>13</v>
      </c>
      <c r="B317" s="92" t="str">
        <f>IF('Prediction Log'!B336=0, "",'Prediction Log'!B336)</f>
        <v>Florida</v>
      </c>
      <c r="C317" s="92" t="str">
        <f>IF('Prediction Log'!C336=0, "",'Prediction Log'!C336)</f>
        <v>Florida State</v>
      </c>
      <c r="D317" s="92" t="n">
        <f>IF('Prediction Log'!D336=0, "",'Prediction Log'!D336)</f>
        <v>6.5</v>
      </c>
      <c r="E317" s="92" t="n">
        <f>IF('Prediction Log'!E336=0, "",'Prediction Log'!E336)</f>
        <v>23.6</v>
      </c>
      <c r="F317" s="92" t="str">
        <f>IF('Prediction Log'!I336=0, "",'Prediction Log'!I336)</f>
        <v>Florida State</v>
      </c>
      <c r="G317" s="70" t="str">
        <f>IF(ISBLANK(Games!B317), "",'Prediction Log'!$J336)</f>
        <v>Florida State</v>
      </c>
      <c r="H317" s="93" t="n">
        <f>'Prediction Log'!$K336</f>
        <v>0.993906</v>
      </c>
      <c r="I317" s="92" t="str">
        <f>IF(ISBLANK(Games!M317), "",IF(AND(Games!M317="",Games!N317=""),"",IF(ISTEXT(Games!N317), "Side",Games!M317)))</f>
        <v/>
      </c>
      <c r="J317" s="92" t="str">
        <f>IF(ISBLANK(Games!B317), "",IF(Games!K317="Y", Games!B317, Games!E317))</f>
        <v>Florida State</v>
      </c>
      <c r="K317" s="92" t="str">
        <f>Games!I317</f>
        <v>Florida State</v>
      </c>
      <c r="L317" s="92" t="n">
        <f>IF(ISBLANK(Games!G317), "",Games!G317)</f>
        <v>6.5</v>
      </c>
      <c r="M317" s="92"/>
      <c r="N317" s="110" t="str">
        <f>IF(ISBLANK('Performance vs Market'!$Q317), "", 1)</f>
        <v/>
      </c>
      <c r="O317" s="110" t="str">
        <f>IF(ISBLANK('Performance vs Market'!$S317), "", 1)</f>
        <v/>
      </c>
      <c r="P317" s="95"/>
      <c r="Q317" s="95"/>
      <c r="R317" s="95"/>
      <c r="S317" s="95"/>
      <c r="T317" s="95"/>
      <c r="U317" s="111" t="str">
        <f>IF(ISBLANK('Performance vs Market'!$Q317), "",N317+IF(Q317&lt;0, (N317/(Q317/-100)), N317*(Q317/100)))</f>
        <v/>
      </c>
      <c r="V317" s="112" t="str">
        <f>IFERROR(IF(ISBLANK('Performance vs Market'!$R317), "",N317+IF(R317&lt;0, (N317/(R317/-100)), N317*(R317/100))),"")</f>
        <v/>
      </c>
      <c r="W317" s="111" t="n">
        <f t="shared" si="1"/>
        <v>0</v>
      </c>
      <c r="X317" s="112" t="n">
        <f t="shared" si="2"/>
        <v>0</v>
      </c>
      <c r="Y317" s="111" t="str">
        <f>IF(ISBLANK('Performance vs Market'!$S317), "",O317+IF(S317&lt;0, (O317/(S317/-100)), O317*(S317/100)))</f>
        <v/>
      </c>
      <c r="Z317" s="111" t="n">
        <f t="shared" si="3"/>
        <v>0</v>
      </c>
      <c r="AA317" s="96" t="n">
        <f t="shared" si="4"/>
        <v>0</v>
      </c>
      <c r="AB317" s="96" t="n">
        <f t="shared" si="5"/>
        <v>0</v>
      </c>
      <c r="AC317" s="113" t="str">
        <f>IF('Prediction Log'!$W336="Y", "W", IF('Prediction Log'!$W336="N","L",""))</f>
        <v>W</v>
      </c>
      <c r="AD317" s="114" t="str">
        <f>IF('Prediction Log'!$Y336="Y", "W", IF('Prediction Log'!$Y336="N","L",""))</f>
        <v>W</v>
      </c>
      <c r="AE317" s="115" t="str">
        <f>IF(ISBLANK('Performance vs Market'!$Q317), "",IF(AC317="W", W317, IF(AC317="L",-N317, "")))</f>
        <v/>
      </c>
      <c r="AF317" s="116" t="n">
        <f>IFERROR((IF(ISERR('Performance vs Market'!$V317), "",IF(AD317="W", X317, IF(AD317="L",-N317, "")))), "")</f>
        <v>0</v>
      </c>
      <c r="AG317" s="113" t="str">
        <f>IF('Prediction Log'!$X336="Y", "W", IF('Prediction Log'!$X336="N", "L", ""))</f>
        <v>W</v>
      </c>
      <c r="AH317" s="115" t="str">
        <f>IF(ISBLANK('Performance vs Market'!$S317), "",IF(AG317="W", Z317, IF(AG317="L",-O317, "")))</f>
        <v/>
      </c>
      <c r="AI317" s="117"/>
      <c r="AJ317" s="15" t="str">
        <f t="shared" si="6"/>
        <v/>
      </c>
      <c r="AK317" s="118" t="n">
        <f>IF(ISERROR('Performance vs Market'!$AE317+'Performance vs Market'!$AH317+'Performance vs Market'!$AJ317), "", 'Performance vs Market'!$AE317+'Performance vs Market'!$AH317+'Performance vs Market'!$AJ317)</f>
        <v>0</v>
      </c>
      <c r="AL317" s="119" t="n">
        <f>IF(ISERROR('Performance vs Market'!$AF317+'Performance vs Market'!$AH317+'Performance vs Market'!$AJ317), "", 'Performance vs Market'!$AF317+'Performance vs Market'!$AH317+'Performance vs Market'!$AJ317)</f>
        <v>0</v>
      </c>
    </row>
    <row r="318" ht="14.25" customHeight="1">
      <c r="A318" s="92" t="n">
        <f>Games!A318</f>
        <v>13</v>
      </c>
      <c r="B318" s="92" t="str">
        <f>IF('Prediction Log'!B337=0, "",'Prediction Log'!B337)</f>
        <v>Baylor</v>
      </c>
      <c r="C318" s="92" t="str">
        <f>IF('Prediction Log'!C337=0, "",'Prediction Log'!C337)</f>
        <v>West Virginia</v>
      </c>
      <c r="D318" s="92" t="n">
        <f>IF('Prediction Log'!D337=0, "",'Prediction Log'!D337)</f>
        <v>8.5</v>
      </c>
      <c r="E318" s="92" t="n">
        <f>IF('Prediction Log'!E337=0, "",'Prediction Log'!E337)</f>
        <v>4.5</v>
      </c>
      <c r="F318" s="92" t="str">
        <f>IF('Prediction Log'!I337=0, "",'Prediction Log'!I337)</f>
        <v>West Virginia</v>
      </c>
      <c r="G318" s="70" t="str">
        <f>IF(ISBLANK(Games!B318), "",'Prediction Log'!$J337)</f>
        <v>West Virginia</v>
      </c>
      <c r="H318" s="93" t="n">
        <f>'Prediction Log'!$K337</f>
        <v>0.748445</v>
      </c>
      <c r="I318" s="92" t="str">
        <f>IF(ISBLANK(Games!M318), "",IF(AND(Games!M318="",Games!N318=""),"",IF(ISTEXT(Games!N318), "Side",Games!M318)))</f>
        <v/>
      </c>
      <c r="J318" s="92" t="str">
        <f>IF(ISBLANK(Games!B318), "",IF(Games!K318="Y", Games!B318, Games!E318))</f>
        <v>Baylor</v>
      </c>
      <c r="K318" s="92" t="str">
        <f>Games!I318</f>
        <v>West Virginia</v>
      </c>
      <c r="L318" s="92" t="n">
        <f>IF(ISBLANK(Games!G318), "",Games!G318)</f>
        <v>8.5</v>
      </c>
      <c r="M318" s="92"/>
      <c r="N318" s="110" t="str">
        <f>IF(ISBLANK('Performance vs Market'!$Q318), "", 1)</f>
        <v/>
      </c>
      <c r="O318" s="110" t="str">
        <f>IF(ISBLANK('Performance vs Market'!$S318), "", 1)</f>
        <v/>
      </c>
      <c r="P318" s="95"/>
      <c r="Q318" s="95"/>
      <c r="R318" s="95"/>
      <c r="S318" s="95"/>
      <c r="T318" s="95"/>
      <c r="U318" s="111" t="str">
        <f>IF(ISBLANK('Performance vs Market'!$Q318), "",N318+IF(Q318&lt;0, (N318/(Q318/-100)), N318*(Q318/100)))</f>
        <v/>
      </c>
      <c r="V318" s="112" t="str">
        <f>IFERROR(IF(ISBLANK('Performance vs Market'!$R318), "",N318+IF(R318&lt;0, (N318/(R318/-100)), N318*(R318/100))),"")</f>
        <v/>
      </c>
      <c r="W318" s="111" t="n">
        <f t="shared" si="1"/>
        <v>0</v>
      </c>
      <c r="X318" s="112" t="n">
        <f t="shared" si="2"/>
        <v>0</v>
      </c>
      <c r="Y318" s="111" t="str">
        <f>IF(ISBLANK('Performance vs Market'!$S318), "",O318+IF(S318&lt;0, (O318/(S318/-100)), O318*(S318/100)))</f>
        <v/>
      </c>
      <c r="Z318" s="111" t="n">
        <f t="shared" si="3"/>
        <v>0</v>
      </c>
      <c r="AA318" s="96" t="n">
        <f t="shared" si="4"/>
        <v>0</v>
      </c>
      <c r="AB318" s="96" t="n">
        <f t="shared" si="5"/>
        <v>0</v>
      </c>
      <c r="AC318" s="113" t="str">
        <f>IF('Prediction Log'!$W337="Y", "W", IF('Prediction Log'!$W337="N","L",""))</f>
        <v>W</v>
      </c>
      <c r="AD318" s="114" t="str">
        <f>IF('Prediction Log'!$Y337="Y", "W", IF('Prediction Log'!$Y337="N","L",""))</f>
        <v>W</v>
      </c>
      <c r="AE318" s="115" t="str">
        <f>IF(ISBLANK('Performance vs Market'!$Q318), "",IF(AC318="W", W318, IF(AC318="L",-N318, "")))</f>
        <v/>
      </c>
      <c r="AF318" s="116" t="n">
        <f>IFERROR((IF(ISERR('Performance vs Market'!$V318), "",IF(AD318="W", X318, IF(AD318="L",-N318, "")))), "")</f>
        <v>0</v>
      </c>
      <c r="AG318" s="113" t="str">
        <f>IF('Prediction Log'!$X337="Y", "W", IF('Prediction Log'!$X337="N", "L", ""))</f>
        <v>W</v>
      </c>
      <c r="AH318" s="115" t="str">
        <f>IF(ISBLANK('Performance vs Market'!$S318), "",IF(AG318="W", Z318, IF(AG318="L",-O318, "")))</f>
        <v/>
      </c>
      <c r="AI318" s="117"/>
      <c r="AJ318" s="15" t="str">
        <f t="shared" si="6"/>
        <v/>
      </c>
      <c r="AK318" s="118" t="n">
        <f>IF(ISERROR('Performance vs Market'!$AE318+'Performance vs Market'!$AH318+'Performance vs Market'!$AJ318), "", 'Performance vs Market'!$AE318+'Performance vs Market'!$AH318+'Performance vs Market'!$AJ318)</f>
        <v>0</v>
      </c>
      <c r="AL318" s="119" t="n">
        <f>IF(ISERROR('Performance vs Market'!$AF318+'Performance vs Market'!$AH318+'Performance vs Market'!$AJ318), "", 'Performance vs Market'!$AF318+'Performance vs Market'!$AH318+'Performance vs Market'!$AJ318)</f>
        <v>0</v>
      </c>
    </row>
    <row r="319" ht="14.25" customHeight="1">
      <c r="A319" s="92" t="n">
        <f>Games!A319</f>
        <v>13</v>
      </c>
      <c r="B319" s="92" t="str">
        <f>IF('Prediction Log'!B338=0, "",'Prediction Log'!B338)</f>
        <v>Texas State</v>
      </c>
      <c r="C319" s="92" t="str">
        <f>IF('Prediction Log'!C338=0, "",'Prediction Log'!C338)</f>
        <v>South Alabama</v>
      </c>
      <c r="D319" s="92" t="n">
        <f>IF('Prediction Log'!D338=0, "",'Prediction Log'!D338)</f>
        <v>5.5</v>
      </c>
      <c r="E319" s="92" t="n">
        <f>IF('Prediction Log'!E338=0, "",'Prediction Log'!E338)</f>
        <v>16.2</v>
      </c>
      <c r="F319" s="92" t="str">
        <f>IF('Prediction Log'!I338=0, "",'Prediction Log'!I338)</f>
        <v>South Alabama</v>
      </c>
      <c r="G319" s="70" t="str">
        <f>IF(ISBLANK(Games!B319), "",'Prediction Log'!$J338)</f>
        <v>South Alabama</v>
      </c>
      <c r="H319" s="93" t="n">
        <f>'Prediction Log'!$K338</f>
        <v>0.819605</v>
      </c>
      <c r="I319" s="92" t="str">
        <f>IF(ISBLANK(Games!M319), "",IF(AND(Games!M319="",Games!N319=""),"",IF(ISTEXT(Games!N319), "Side",Games!M319)))</f>
        <v/>
      </c>
      <c r="J319" s="92" t="str">
        <f>IF(ISBLANK(Games!B319), "",IF(Games!K319="Y", Games!B319, Games!E319))</f>
        <v>South Alabama</v>
      </c>
      <c r="K319" s="92" t="str">
        <f>Games!I319</f>
        <v>South Alabama</v>
      </c>
      <c r="L319" s="92" t="n">
        <f>IF(ISBLANK(Games!G319), "",Games!G319)</f>
        <v>5.5</v>
      </c>
      <c r="M319" s="92"/>
      <c r="N319" s="110" t="str">
        <f>IF(ISBLANK('Performance vs Market'!$Q319), "", 1)</f>
        <v/>
      </c>
      <c r="O319" s="110" t="str">
        <f>IF(ISBLANK('Performance vs Market'!$S319), "", 1)</f>
        <v/>
      </c>
      <c r="P319" s="95"/>
      <c r="Q319" s="95"/>
      <c r="R319" s="95"/>
      <c r="S319" s="95"/>
      <c r="T319" s="95"/>
      <c r="U319" s="111" t="str">
        <f>IF(ISBLANK('Performance vs Market'!$Q319), "",N319+IF(Q319&lt;0, (N319/(Q319/-100)), N319*(Q319/100)))</f>
        <v/>
      </c>
      <c r="V319" s="112" t="str">
        <f>IFERROR(IF(ISBLANK('Performance vs Market'!$R319), "",N319+IF(R319&lt;0, (N319/(R319/-100)), N319*(R319/100))),"")</f>
        <v/>
      </c>
      <c r="W319" s="111" t="n">
        <f t="shared" si="1"/>
        <v>0</v>
      </c>
      <c r="X319" s="112" t="n">
        <f t="shared" si="2"/>
        <v>0</v>
      </c>
      <c r="Y319" s="111" t="str">
        <f>IF(ISBLANK('Performance vs Market'!$S319), "",O319+IF(S319&lt;0, (O319/(S319/-100)), O319*(S319/100)))</f>
        <v/>
      </c>
      <c r="Z319" s="111" t="n">
        <f t="shared" si="3"/>
        <v>0</v>
      </c>
      <c r="AA319" s="96" t="n">
        <f t="shared" si="4"/>
        <v>0</v>
      </c>
      <c r="AB319" s="96" t="n">
        <f t="shared" si="5"/>
        <v>0</v>
      </c>
      <c r="AC319" s="113" t="str">
        <f>IF('Prediction Log'!$W338="Y", "W", IF('Prediction Log'!$W338="N","L",""))</f>
        <v>L</v>
      </c>
      <c r="AD319" s="114" t="str">
        <f>IF('Prediction Log'!$Y338="Y", "W", IF('Prediction Log'!$Y338="N","L",""))</f>
        <v>L</v>
      </c>
      <c r="AE319" s="115" t="str">
        <f>IF(ISBLANK('Performance vs Market'!$Q319), "",IF(AC319="W", W319, IF(AC319="L",-N319, "")))</f>
        <v/>
      </c>
      <c r="AF319" s="116" t="n">
        <f>IFERROR((IF(ISERR('Performance vs Market'!$V319), "",IF(AD319="W", X319, IF(AD319="L",-N319, "")))), "")</f>
        <v>0</v>
      </c>
      <c r="AG319" s="113" t="str">
        <f>IF('Prediction Log'!$X338="Y", "W", IF('Prediction Log'!$X338="N", "L", ""))</f>
        <v>L</v>
      </c>
      <c r="AH319" s="115" t="str">
        <f>IF(ISBLANK('Performance vs Market'!$S319), "",IF(AG319="W", Z319, IF(AG319="L",-O319, "")))</f>
        <v/>
      </c>
      <c r="AI319" s="117"/>
      <c r="AJ319" s="15" t="str">
        <f t="shared" si="6"/>
        <v/>
      </c>
      <c r="AK319" s="118" t="n">
        <f>IF(ISERROR('Performance vs Market'!$AE319+'Performance vs Market'!$AH319+'Performance vs Market'!$AJ319), "", 'Performance vs Market'!$AE319+'Performance vs Market'!$AH319+'Performance vs Market'!$AJ319)</f>
        <v>0</v>
      </c>
      <c r="AL319" s="119" t="n">
        <f>IF(ISERROR('Performance vs Market'!$AF319+'Performance vs Market'!$AH319+'Performance vs Market'!$AJ319), "", 'Performance vs Market'!$AF319+'Performance vs Market'!$AH319+'Performance vs Market'!$AJ319)</f>
        <v>0</v>
      </c>
    </row>
    <row r="320" ht="14.25" customHeight="1">
      <c r="A320" s="92" t="n">
        <f>Games!A320</f>
        <v>13</v>
      </c>
      <c r="B320" s="92" t="str">
        <f>IF('Prediction Log'!B339=0, "",'Prediction Log'!B339)</f>
        <v>Cincinnati</v>
      </c>
      <c r="C320" s="92" t="str">
        <f>IF('Prediction Log'!C339=0, "",'Prediction Log'!C339)</f>
        <v>Kansas</v>
      </c>
      <c r="D320" s="92" t="n">
        <f>IF('Prediction Log'!D339=0, "",'Prediction Log'!D339)</f>
        <v>6.5</v>
      </c>
      <c r="E320" s="92" t="n">
        <f>IF('Prediction Log'!E339=0, "",'Prediction Log'!E339)</f>
        <v>3.1</v>
      </c>
      <c r="F320" s="92" t="str">
        <f>IF('Prediction Log'!I339=0, "",'Prediction Log'!I339)</f>
        <v>Kansas</v>
      </c>
      <c r="G320" s="70" t="str">
        <f>IF(ISBLANK(Games!B320), "",'Prediction Log'!$J339)</f>
        <v>Kansas</v>
      </c>
      <c r="H320" s="93" t="n">
        <f>'Prediction Log'!$K339</f>
        <v>0.703081</v>
      </c>
      <c r="I320" s="92" t="str">
        <f>IF(ISBLANK(Games!M320), "",IF(AND(Games!M320="",Games!N320=""),"",IF(ISTEXT(Games!N320), "Side",Games!M320)))</f>
        <v/>
      </c>
      <c r="J320" s="92" t="str">
        <f>IF(ISBLANK(Games!B320), "",IF(Games!K320="Y", Games!B320, Games!E320))</f>
        <v>Cincinnati</v>
      </c>
      <c r="K320" s="92" t="str">
        <f>Games!I320</f>
        <v>Kansas</v>
      </c>
      <c r="L320" s="92" t="n">
        <f>IF(ISBLANK(Games!G320), "",Games!G320)</f>
        <v>6.5</v>
      </c>
      <c r="M320" s="92"/>
      <c r="N320" s="110" t="str">
        <f>IF(ISBLANK('Performance vs Market'!$Q320), "", 1)</f>
        <v/>
      </c>
      <c r="O320" s="110" t="str">
        <f>IF(ISBLANK('Performance vs Market'!$S320), "", 1)</f>
        <v/>
      </c>
      <c r="P320" s="95"/>
      <c r="Q320" s="95"/>
      <c r="R320" s="95"/>
      <c r="S320" s="95"/>
      <c r="T320" s="95"/>
      <c r="U320" s="111" t="str">
        <f>IF(ISBLANK('Performance vs Market'!$Q320), "",N320+IF(Q320&lt;0, (N320/(Q320/-100)), N320*(Q320/100)))</f>
        <v/>
      </c>
      <c r="V320" s="112" t="str">
        <f>IFERROR(IF(ISBLANK('Performance vs Market'!$R320), "",N320+IF(R320&lt;0, (N320/(R320/-100)), N320*(R320/100))),"")</f>
        <v/>
      </c>
      <c r="W320" s="111" t="n">
        <f t="shared" si="1"/>
        <v>0</v>
      </c>
      <c r="X320" s="112" t="n">
        <f t="shared" si="2"/>
        <v>0</v>
      </c>
      <c r="Y320" s="111" t="str">
        <f>IF(ISBLANK('Performance vs Market'!$S320), "",O320+IF(S320&lt;0, (O320/(S320/-100)), O320*(S320/100)))</f>
        <v/>
      </c>
      <c r="Z320" s="111" t="n">
        <f t="shared" si="3"/>
        <v>0</v>
      </c>
      <c r="AA320" s="96" t="n">
        <f t="shared" si="4"/>
        <v>0</v>
      </c>
      <c r="AB320" s="96" t="n">
        <f t="shared" si="5"/>
        <v>0</v>
      </c>
      <c r="AC320" s="113" t="str">
        <f>IF('Prediction Log'!$W339="Y", "W", IF('Prediction Log'!$W339="N","L",""))</f>
        <v>W</v>
      </c>
      <c r="AD320" s="114" t="str">
        <f>IF('Prediction Log'!$Y339="Y", "W", IF('Prediction Log'!$Y339="N","L",""))</f>
        <v>W</v>
      </c>
      <c r="AE320" s="115" t="str">
        <f>IF(ISBLANK('Performance vs Market'!$Q320), "",IF(AC320="W", W320, IF(AC320="L",-N320, "")))</f>
        <v/>
      </c>
      <c r="AF320" s="116" t="n">
        <f>IFERROR((IF(ISERR('Performance vs Market'!$V320), "",IF(AD320="W", X320, IF(AD320="L",-N320, "")))), "")</f>
        <v>0</v>
      </c>
      <c r="AG320" s="113" t="str">
        <f>IF('Prediction Log'!$X339="Y", "W", IF('Prediction Log'!$X339="N", "L", ""))</f>
        <v>L</v>
      </c>
      <c r="AH320" s="115" t="str">
        <f>IF(ISBLANK('Performance vs Market'!$S320), "",IF(AG320="W", Z320, IF(AG320="L",-O320, "")))</f>
        <v/>
      </c>
      <c r="AI320" s="117"/>
      <c r="AJ320" s="15" t="str">
        <f t="shared" si="6"/>
        <v/>
      </c>
      <c r="AK320" s="118" t="n">
        <f>IF(ISERROR('Performance vs Market'!$AE320+'Performance vs Market'!$AH320+'Performance vs Market'!$AJ320), "", 'Performance vs Market'!$AE320+'Performance vs Market'!$AH320+'Performance vs Market'!$AJ320)</f>
        <v>0</v>
      </c>
      <c r="AL320" s="119" t="n">
        <f>IF(ISERROR('Performance vs Market'!$AF320+'Performance vs Market'!$AH320+'Performance vs Market'!$AJ320), "", 'Performance vs Market'!$AF320+'Performance vs Market'!$AH320+'Performance vs Market'!$AJ320)</f>
        <v>0</v>
      </c>
    </row>
    <row r="321" ht="14.25" customHeight="1">
      <c r="A321" s="92" t="n">
        <f>Games!A321</f>
        <v>13</v>
      </c>
      <c r="B321" s="92" t="str">
        <f>IF('Prediction Log'!B340=0, "",'Prediction Log'!B340)</f>
        <v>South Carolina</v>
      </c>
      <c r="C321" s="92" t="str">
        <f>IF('Prediction Log'!C340=0, "",'Prediction Log'!C340)</f>
        <v>Clemson</v>
      </c>
      <c r="D321" s="92" t="n">
        <f>IF('Prediction Log'!D340=0, "",'Prediction Log'!D340)</f>
        <v>7.5</v>
      </c>
      <c r="E321" s="92" t="n">
        <f>IF('Prediction Log'!E340=0, "",'Prediction Log'!E340)</f>
        <v>7.7</v>
      </c>
      <c r="F321" s="92" t="str">
        <f>IF('Prediction Log'!I340=0, "",'Prediction Log'!I340)</f>
        <v>Clemson</v>
      </c>
      <c r="G321" s="70" t="str">
        <f>IF(ISBLANK(Games!B321), "",'Prediction Log'!$J340)</f>
        <v>Clemson</v>
      </c>
      <c r="H321" s="93" t="n">
        <f>'Prediction Log'!$K340</f>
        <v>0.85441</v>
      </c>
      <c r="I321" s="92" t="str">
        <f>IF(ISBLANK(Games!M321), "",IF(AND(Games!M321="",Games!N321=""),"",IF(ISTEXT(Games!N321), "Side",Games!M321)))</f>
        <v/>
      </c>
      <c r="J321" s="92" t="str">
        <f>IF(ISBLANK(Games!B321), "",IF(Games!K321="Y", Games!B321, Games!E321))</f>
        <v>Clemson</v>
      </c>
      <c r="K321" s="92" t="str">
        <f>Games!I321</f>
        <v>Clemson</v>
      </c>
      <c r="L321" s="92" t="n">
        <f>IF(ISBLANK(Games!G321), "",Games!G321)</f>
        <v>7.5</v>
      </c>
      <c r="M321" s="92"/>
      <c r="N321" s="110" t="str">
        <f>IF(ISBLANK('Performance vs Market'!$Q321), "", 1)</f>
        <v/>
      </c>
      <c r="O321" s="110" t="str">
        <f>IF(ISBLANK('Performance vs Market'!$S321), "", 1)</f>
        <v/>
      </c>
      <c r="P321" s="95"/>
      <c r="Q321" s="95"/>
      <c r="R321" s="95"/>
      <c r="S321" s="95"/>
      <c r="T321" s="95"/>
      <c r="U321" s="111" t="str">
        <f>IF(ISBLANK('Performance vs Market'!$Q321), "",N321+IF(Q321&lt;0, (N321/(Q321/-100)), N321*(Q321/100)))</f>
        <v/>
      </c>
      <c r="V321" s="112" t="str">
        <f>IFERROR(IF(ISBLANK('Performance vs Market'!$R321), "",N321+IF(R321&lt;0, (N321/(R321/-100)), N321*(R321/100))),"")</f>
        <v/>
      </c>
      <c r="W321" s="111" t="n">
        <f t="shared" si="1"/>
        <v>0</v>
      </c>
      <c r="X321" s="112" t="n">
        <f t="shared" si="2"/>
        <v>0</v>
      </c>
      <c r="Y321" s="111" t="str">
        <f>IF(ISBLANK('Performance vs Market'!$S321), "",O321+IF(S321&lt;0, (O321/(S321/-100)), O321*(S321/100)))</f>
        <v/>
      </c>
      <c r="Z321" s="111" t="n">
        <f t="shared" si="3"/>
        <v>0</v>
      </c>
      <c r="AA321" s="96" t="n">
        <f t="shared" si="4"/>
        <v>0</v>
      </c>
      <c r="AB321" s="96" t="n">
        <f t="shared" si="5"/>
        <v>0</v>
      </c>
      <c r="AC321" s="113" t="str">
        <f>IF('Prediction Log'!$W340="Y", "W", IF('Prediction Log'!$W340="N","L",""))</f>
        <v>W</v>
      </c>
      <c r="AD321" s="114" t="str">
        <f>IF('Prediction Log'!$Y340="Y", "W", IF('Prediction Log'!$Y340="N","L",""))</f>
        <v>W</v>
      </c>
      <c r="AE321" s="115" t="str">
        <f>IF(ISBLANK('Performance vs Market'!$Q321), "",IF(AC321="W", W321, IF(AC321="L",-N321, "")))</f>
        <v/>
      </c>
      <c r="AF321" s="116" t="n">
        <f>IFERROR((IF(ISERR('Performance vs Market'!$V321), "",IF(AD321="W", X321, IF(AD321="L",-N321, "")))), "")</f>
        <v>0</v>
      </c>
      <c r="AG321" s="113" t="str">
        <f>IF('Prediction Log'!$X340="Y", "W", IF('Prediction Log'!$X340="N", "L", ""))</f>
        <v>W</v>
      </c>
      <c r="AH321" s="115" t="str">
        <f>IF(ISBLANK('Performance vs Market'!$S321), "",IF(AG321="W", Z321, IF(AG321="L",-O321, "")))</f>
        <v/>
      </c>
      <c r="AI321" s="117"/>
      <c r="AJ321" s="15" t="str">
        <f t="shared" si="6"/>
        <v/>
      </c>
      <c r="AK321" s="118" t="n">
        <f>IF(ISERROR('Performance vs Market'!$AE321+'Performance vs Market'!$AH321+'Performance vs Market'!$AJ321), "", 'Performance vs Market'!$AE321+'Performance vs Market'!$AH321+'Performance vs Market'!$AJ321)</f>
        <v>0</v>
      </c>
      <c r="AL321" s="119" t="n">
        <f>IF(ISERROR('Performance vs Market'!$AF321+'Performance vs Market'!$AH321+'Performance vs Market'!$AJ321), "", 'Performance vs Market'!$AF321+'Performance vs Market'!$AH321+'Performance vs Market'!$AJ321)</f>
        <v>0</v>
      </c>
    </row>
    <row r="322" ht="14.25" customHeight="1">
      <c r="A322" s="92" t="n">
        <f>Games!A322</f>
        <v>13</v>
      </c>
      <c r="B322" s="92" t="str">
        <f>IF('Prediction Log'!B341=0, "",'Prediction Log'!B341)</f>
        <v>South Florida</v>
      </c>
      <c r="C322" s="92" t="str">
        <f>IF('Prediction Log'!C341=0, "",'Prediction Log'!C341)</f>
        <v>Charlotte</v>
      </c>
      <c r="D322" s="92" t="n">
        <f>IF('Prediction Log'!D341=0, "",'Prediction Log'!D341)</f>
        <v>-6.5</v>
      </c>
      <c r="E322" s="92" t="n">
        <f>IF('Prediction Log'!E341=0, "",'Prediction Log'!E341)</f>
        <v>-3.3</v>
      </c>
      <c r="F322" s="92" t="str">
        <f>IF('Prediction Log'!I341=0, "",'Prediction Log'!I341)</f>
        <v>South Florida</v>
      </c>
      <c r="G322" s="70" t="str">
        <f>IF(ISBLANK(Games!B322), "",'Prediction Log'!$J341)</f>
        <v>South Florida</v>
      </c>
      <c r="H322" s="93" t="n">
        <f>'Prediction Log'!$K341</f>
        <v>0.836013</v>
      </c>
      <c r="I322" s="92" t="str">
        <f>IF(ISBLANK(Games!M322), "",IF(AND(Games!M322="",Games!N322=""),"",IF(ISTEXT(Games!N322), "Side",Games!M322)))</f>
        <v/>
      </c>
      <c r="J322" s="92" t="str">
        <f>IF(ISBLANK(Games!B322), "",IF(Games!K322="Y", Games!B322, Games!E322))</f>
        <v>Charlotte</v>
      </c>
      <c r="K322" s="92" t="str">
        <f>Games!I322</f>
        <v>South Florida</v>
      </c>
      <c r="L322" s="92" t="n">
        <f>IF(ISBLANK(Games!G322), "",Games!G322)</f>
        <v>-6.5</v>
      </c>
      <c r="M322" s="92"/>
      <c r="N322" s="110" t="str">
        <f>IF(ISBLANK('Performance vs Market'!$Q322), "", 1)</f>
        <v/>
      </c>
      <c r="O322" s="110" t="str">
        <f>IF(ISBLANK('Performance vs Market'!$S322), "", 1)</f>
        <v/>
      </c>
      <c r="P322" s="95"/>
      <c r="Q322" s="95"/>
      <c r="R322" s="95"/>
      <c r="S322" s="95"/>
      <c r="T322" s="95"/>
      <c r="U322" s="111" t="str">
        <f>IF(ISBLANK('Performance vs Market'!$Q322), "",N322+IF(Q322&lt;0, (N322/(Q322/-100)), N322*(Q322/100)))</f>
        <v/>
      </c>
      <c r="V322" s="112" t="str">
        <f>IFERROR(IF(ISBLANK('Performance vs Market'!$R322), "",N322+IF(R322&lt;0, (N322/(R322/-100)), N322*(R322/100))),"")</f>
        <v/>
      </c>
      <c r="W322" s="111" t="n">
        <f t="shared" si="1"/>
        <v>0</v>
      </c>
      <c r="X322" s="112" t="n">
        <f t="shared" si="2"/>
        <v>0</v>
      </c>
      <c r="Y322" s="111" t="str">
        <f>IF(ISBLANK('Performance vs Market'!$S322), "",O322+IF(S322&lt;0, (O322/(S322/-100)), O322*(S322/100)))</f>
        <v/>
      </c>
      <c r="Z322" s="111" t="n">
        <f t="shared" si="3"/>
        <v>0</v>
      </c>
      <c r="AA322" s="96" t="n">
        <f t="shared" si="4"/>
        <v>0</v>
      </c>
      <c r="AB322" s="96" t="n">
        <f t="shared" si="5"/>
        <v>0</v>
      </c>
      <c r="AC322" s="113" t="str">
        <f>IF('Prediction Log'!$W341="Y", "W", IF('Prediction Log'!$W341="N","L",""))</f>
        <v>W</v>
      </c>
      <c r="AD322" s="114" t="str">
        <f>IF('Prediction Log'!$Y341="Y", "W", IF('Prediction Log'!$Y341="N","L",""))</f>
        <v>W</v>
      </c>
      <c r="AE322" s="115" t="str">
        <f>IF(ISBLANK('Performance vs Market'!$Q322), "",IF(AC322="W", W322, IF(AC322="L",-N322, "")))</f>
        <v/>
      </c>
      <c r="AF322" s="116" t="n">
        <f>IFERROR((IF(ISERR('Performance vs Market'!$V322), "",IF(AD322="W", X322, IF(AD322="L",-N322, "")))), "")</f>
        <v>0</v>
      </c>
      <c r="AG322" s="113" t="str">
        <f>IF('Prediction Log'!$X341="Y", "W", IF('Prediction Log'!$X341="N", "L", ""))</f>
        <v>L</v>
      </c>
      <c r="AH322" s="115" t="str">
        <f>IF(ISBLANK('Performance vs Market'!$S322), "",IF(AG322="W", Z322, IF(AG322="L",-O322, "")))</f>
        <v/>
      </c>
      <c r="AI322" s="117"/>
      <c r="AJ322" s="15" t="str">
        <f t="shared" si="6"/>
        <v/>
      </c>
      <c r="AK322" s="118" t="n">
        <f>IF(ISERROR('Performance vs Market'!$AE322+'Performance vs Market'!$AH322+'Performance vs Market'!$AJ322), "", 'Performance vs Market'!$AE322+'Performance vs Market'!$AH322+'Performance vs Market'!$AJ322)</f>
        <v>0</v>
      </c>
      <c r="AL322" s="119" t="n">
        <f>IF(ISERROR('Performance vs Market'!$AF322+'Performance vs Market'!$AH322+'Performance vs Market'!$AJ322), "", 'Performance vs Market'!$AF322+'Performance vs Market'!$AH322+'Performance vs Market'!$AJ322)</f>
        <v>0</v>
      </c>
    </row>
    <row r="323" ht="14.25" customHeight="1">
      <c r="A323" s="92" t="n">
        <f>Games!A323</f>
        <v>13</v>
      </c>
      <c r="B323" s="92" t="str">
        <f>IF('Prediction Log'!B342=0, "",'Prediction Log'!B342)</f>
        <v>Georgia Tech</v>
      </c>
      <c r="C323" s="92" t="str">
        <f>IF('Prediction Log'!C342=0, "",'Prediction Log'!C342)</f>
        <v>Georgia</v>
      </c>
      <c r="D323" s="92" t="n">
        <f>IF('Prediction Log'!D342=0, "",'Prediction Log'!D342)</f>
        <v>24.5</v>
      </c>
      <c r="E323" s="92" t="n">
        <f>IF('Prediction Log'!E342=0, "",'Prediction Log'!E342)</f>
        <v>31.5</v>
      </c>
      <c r="F323" s="92" t="str">
        <f>IF('Prediction Log'!I342=0, "",'Prediction Log'!I342)</f>
        <v>Georgia</v>
      </c>
      <c r="G323" s="70" t="str">
        <f>IF(ISBLANK(Games!B323), "",'Prediction Log'!$J342)</f>
        <v>Georgia</v>
      </c>
      <c r="H323" s="93" t="n">
        <f>'Prediction Log'!$K342</f>
        <v>0.99849</v>
      </c>
      <c r="I323" s="92" t="str">
        <f>IF(ISBLANK(Games!M323), "",IF(AND(Games!M323="",Games!N323=""),"",IF(ISTEXT(Games!N323), "Side",Games!M323)))</f>
        <v/>
      </c>
      <c r="J323" s="92" t="str">
        <f>IF(ISBLANK(Games!B323), "",IF(Games!K323="Y", Games!B323, Games!E323))</f>
        <v>Georgia</v>
      </c>
      <c r="K323" s="92" t="str">
        <f>Games!I323</f>
        <v>Georgia</v>
      </c>
      <c r="L323" s="92" t="n">
        <f>IF(ISBLANK(Games!G323), "",Games!G323)</f>
        <v>24.5</v>
      </c>
      <c r="M323" s="92"/>
      <c r="N323" s="110" t="str">
        <f>IF(ISBLANK('Performance vs Market'!$Q323), "", 1)</f>
        <v/>
      </c>
      <c r="O323" s="110" t="str">
        <f>IF(ISBLANK('Performance vs Market'!$S323), "", 1)</f>
        <v/>
      </c>
      <c r="P323" s="95"/>
      <c r="Q323" s="95"/>
      <c r="R323" s="95"/>
      <c r="S323" s="95"/>
      <c r="T323" s="95"/>
      <c r="U323" s="111" t="str">
        <f>IF(ISBLANK('Performance vs Market'!$Q323), "",N323+IF(Q323&lt;0, (N323/(Q323/-100)), N323*(Q323/100)))</f>
        <v/>
      </c>
      <c r="V323" s="112" t="str">
        <f>IFERROR(IF(ISBLANK('Performance vs Market'!$R323), "",N323+IF(R323&lt;0, (N323/(R323/-100)), N323*(R323/100))),"")</f>
        <v/>
      </c>
      <c r="W323" s="111" t="n">
        <f t="shared" si="1"/>
        <v>0</v>
      </c>
      <c r="X323" s="112" t="n">
        <f t="shared" si="2"/>
        <v>0</v>
      </c>
      <c r="Y323" s="111" t="str">
        <f>IF(ISBLANK('Performance vs Market'!$S323), "",O323+IF(S323&lt;0, (O323/(S323/-100)), O323*(S323/100)))</f>
        <v/>
      </c>
      <c r="Z323" s="111" t="n">
        <f t="shared" si="3"/>
        <v>0</v>
      </c>
      <c r="AA323" s="96" t="n">
        <f t="shared" si="4"/>
        <v>0</v>
      </c>
      <c r="AB323" s="96" t="n">
        <f t="shared" si="5"/>
        <v>0</v>
      </c>
      <c r="AC323" s="113" t="str">
        <f>IF('Prediction Log'!$W342="Y", "W", IF('Prediction Log'!$W342="N","L",""))</f>
        <v>W</v>
      </c>
      <c r="AD323" s="114" t="str">
        <f>IF('Prediction Log'!$Y342="Y", "W", IF('Prediction Log'!$Y342="N","L",""))</f>
        <v>W</v>
      </c>
      <c r="AE323" s="115" t="str">
        <f>IF(ISBLANK('Performance vs Market'!$Q323), "",IF(AC323="W", W323, IF(AC323="L",-N323, "")))</f>
        <v/>
      </c>
      <c r="AF323" s="116" t="n">
        <f>IFERROR((IF(ISERR('Performance vs Market'!$V323), "",IF(AD323="W", X323, IF(AD323="L",-N323, "")))), "")</f>
        <v>0</v>
      </c>
      <c r="AG323" s="113" t="str">
        <f>IF('Prediction Log'!$X342="Y", "W", IF('Prediction Log'!$X342="N", "L", ""))</f>
        <v>L</v>
      </c>
      <c r="AH323" s="115" t="str">
        <f>IF(ISBLANK('Performance vs Market'!$S323), "",IF(AG323="W", Z323, IF(AG323="L",-O323, "")))</f>
        <v/>
      </c>
      <c r="AI323" s="117"/>
      <c r="AJ323" s="15" t="str">
        <f t="shared" si="6"/>
        <v/>
      </c>
      <c r="AK323" s="118" t="n">
        <f>IF(ISERROR('Performance vs Market'!$AE323+'Performance vs Market'!$AH323+'Performance vs Market'!$AJ323), "", 'Performance vs Market'!$AE323+'Performance vs Market'!$AH323+'Performance vs Market'!$AJ323)</f>
        <v>0</v>
      </c>
      <c r="AL323" s="119" t="n">
        <f>IF(ISERROR('Performance vs Market'!$AF323+'Performance vs Market'!$AH323+'Performance vs Market'!$AJ323), "", 'Performance vs Market'!$AF323+'Performance vs Market'!$AH323+'Performance vs Market'!$AJ323)</f>
        <v>0</v>
      </c>
    </row>
    <row r="324" ht="14.25" customHeight="1">
      <c r="A324" s="92" t="n">
        <f>Games!A324</f>
        <v>13</v>
      </c>
      <c r="B324" s="92" t="str">
        <f>IF('Prediction Log'!B343=0, "",'Prediction Log'!B343)</f>
        <v>NC State</v>
      </c>
      <c r="C324" s="92" t="str">
        <f>IF('Prediction Log'!C343=0, "",'Prediction Log'!C343)</f>
        <v>North Carolina</v>
      </c>
      <c r="D324" s="92" t="n">
        <f>IF('Prediction Log'!D343=0, "",'Prediction Log'!D343)</f>
        <v>2.5</v>
      </c>
      <c r="E324" s="92" t="n">
        <f>IF('Prediction Log'!E343=0, "",'Prediction Log'!E343)</f>
        <v>7.5</v>
      </c>
      <c r="F324" s="92" t="str">
        <f>IF('Prediction Log'!I343=0, "",'Prediction Log'!I343)</f>
        <v>North Carolina</v>
      </c>
      <c r="G324" s="70" t="str">
        <f>IF(ISBLANK(Games!B324), "",'Prediction Log'!$J343)</f>
        <v>North Carolina</v>
      </c>
      <c r="H324" s="93" t="n">
        <f>'Prediction Log'!$K343</f>
        <v>0.828231</v>
      </c>
      <c r="I324" s="92" t="str">
        <f>IF(ISBLANK(Games!M324), "",IF(AND(Games!M324="",Games!N324=""),"",IF(ISTEXT(Games!N324), "Side",Games!M324)))</f>
        <v/>
      </c>
      <c r="J324" s="92" t="str">
        <f>IF(ISBLANK(Games!B324), "",IF(Games!K324="Y", Games!B324, Games!E324))</f>
        <v>North Carolina</v>
      </c>
      <c r="K324" s="92" t="str">
        <f>Games!I324</f>
        <v>North Carolina</v>
      </c>
      <c r="L324" s="92" t="n">
        <f>IF(ISBLANK(Games!G324), "",Games!G324)</f>
        <v>2.5</v>
      </c>
      <c r="M324" s="92"/>
      <c r="N324" s="110" t="str">
        <f>IF(ISBLANK('Performance vs Market'!$Q324), "", 1)</f>
        <v/>
      </c>
      <c r="O324" s="110" t="str">
        <f>IF(ISBLANK('Performance vs Market'!$S324), "", 1)</f>
        <v/>
      </c>
      <c r="P324" s="95"/>
      <c r="Q324" s="95"/>
      <c r="R324" s="95"/>
      <c r="S324" s="95"/>
      <c r="T324" s="95"/>
      <c r="U324" s="111" t="str">
        <f>IF(ISBLANK('Performance vs Market'!$Q324), "",N324+IF(Q324&lt;0, (N324/(Q324/-100)), N324*(Q324/100)))</f>
        <v/>
      </c>
      <c r="V324" s="112" t="str">
        <f>IFERROR(IF(ISBLANK('Performance vs Market'!$R324), "",N324+IF(R324&lt;0, (N324/(R324/-100)), N324*(R324/100))),"")</f>
        <v/>
      </c>
      <c r="W324" s="111" t="n">
        <f t="shared" si="1"/>
        <v>0</v>
      </c>
      <c r="X324" s="112" t="n">
        <f t="shared" si="2"/>
        <v>0</v>
      </c>
      <c r="Y324" s="111" t="str">
        <f>IF(ISBLANK('Performance vs Market'!$S324), "",O324+IF(S324&lt;0, (O324/(S324/-100)), O324*(S324/100)))</f>
        <v/>
      </c>
      <c r="Z324" s="111" t="n">
        <f t="shared" si="3"/>
        <v>0</v>
      </c>
      <c r="AA324" s="96" t="n">
        <f t="shared" si="4"/>
        <v>0</v>
      </c>
      <c r="AB324" s="96" t="n">
        <f t="shared" si="5"/>
        <v>0</v>
      </c>
      <c r="AC324" s="113" t="str">
        <f>IF('Prediction Log'!$W343="Y", "W", IF('Prediction Log'!$W343="N","L",""))</f>
        <v>L</v>
      </c>
      <c r="AD324" s="114" t="str">
        <f>IF('Prediction Log'!$Y343="Y", "W", IF('Prediction Log'!$Y343="N","L",""))</f>
        <v>L</v>
      </c>
      <c r="AE324" s="115" t="str">
        <f>IF(ISBLANK('Performance vs Market'!$Q324), "",IF(AC324="W", W324, IF(AC324="L",-N324, "")))</f>
        <v/>
      </c>
      <c r="AF324" s="116" t="n">
        <f>IFERROR((IF(ISERR('Performance vs Market'!$V324), "",IF(AD324="W", X324, IF(AD324="L",-N324, "")))), "")</f>
        <v>0</v>
      </c>
      <c r="AG324" s="113" t="str">
        <f>IF('Prediction Log'!$X343="Y", "W", IF('Prediction Log'!$X343="N", "L", ""))</f>
        <v>L</v>
      </c>
      <c r="AH324" s="115" t="str">
        <f>IF(ISBLANK('Performance vs Market'!$S324), "",IF(AG324="W", Z324, IF(AG324="L",-O324, "")))</f>
        <v/>
      </c>
      <c r="AI324" s="117"/>
      <c r="AJ324" s="15" t="str">
        <f t="shared" si="6"/>
        <v/>
      </c>
      <c r="AK324" s="118" t="n">
        <f>IF(ISERROR('Performance vs Market'!$AE324+'Performance vs Market'!$AH324+'Performance vs Market'!$AJ324), "", 'Performance vs Market'!$AE324+'Performance vs Market'!$AH324+'Performance vs Market'!$AJ324)</f>
        <v>0</v>
      </c>
      <c r="AL324" s="119" t="n">
        <f>IF(ISERROR('Performance vs Market'!$AF324+'Performance vs Market'!$AH324+'Performance vs Market'!$AJ324), "", 'Performance vs Market'!$AF324+'Performance vs Market'!$AH324+'Performance vs Market'!$AJ324)</f>
        <v>0</v>
      </c>
    </row>
    <row r="325" ht="14.25" customHeight="1">
      <c r="A325" s="92" t="n">
        <f>Games!A325</f>
        <v>13</v>
      </c>
      <c r="B325" s="92" t="str">
        <f>IF('Prediction Log'!B344=0, "",'Prediction Log'!B344)</f>
        <v>Kansas State</v>
      </c>
      <c r="C325" s="92" t="str">
        <f>IF('Prediction Log'!C344=0, "",'Prediction Log'!C344)</f>
        <v>Iowa State</v>
      </c>
      <c r="D325" s="92" t="n">
        <f>IF('Prediction Log'!D344=0, "",'Prediction Log'!D344)</f>
        <v>-9.5</v>
      </c>
      <c r="E325" s="92" t="n">
        <f>IF('Prediction Log'!E344=0, "",'Prediction Log'!E344)</f>
        <v>-26.3</v>
      </c>
      <c r="F325" s="92" t="str">
        <f>IF('Prediction Log'!I344=0, "",'Prediction Log'!I344)</f>
        <v>Kansas State</v>
      </c>
      <c r="G325" s="70" t="str">
        <f>IF(ISBLANK(Games!B325), "",'Prediction Log'!$J344)</f>
        <v>Kansas State</v>
      </c>
      <c r="H325" s="93" t="n">
        <f>'Prediction Log'!$K344</f>
        <v>0.985547</v>
      </c>
      <c r="I325" s="92" t="str">
        <f>IF(ISBLANK(Games!M325), "",IF(AND(Games!M325="",Games!N325=""),"",IF(ISTEXT(Games!N325), "Side",Games!M325)))</f>
        <v>Spread</v>
      </c>
      <c r="J325" s="92" t="str">
        <f>IF(ISBLANK(Games!B325), "",IF(Games!K325="Y", Games!B325, Games!E325))</f>
        <v>Kansas State</v>
      </c>
      <c r="K325" s="92" t="str">
        <f>Games!I325</f>
        <v>Kansas State</v>
      </c>
      <c r="L325" s="92" t="n">
        <f>IF(ISBLANK(Games!G325), "",Games!G325)</f>
        <v>-9.5</v>
      </c>
      <c r="M325" s="92"/>
      <c r="N325" s="110" t="str">
        <f>IF(ISBLANK('Performance vs Market'!$Q325), "", 1)</f>
        <v/>
      </c>
      <c r="O325" s="110" t="str">
        <f>IF(ISBLANK('Performance vs Market'!$S325), "", 1)</f>
        <v/>
      </c>
      <c r="P325" s="95"/>
      <c r="Q325" s="95"/>
      <c r="R325" s="95"/>
      <c r="S325" s="95"/>
      <c r="T325" s="95"/>
      <c r="U325" s="111" t="str">
        <f>IF(ISBLANK('Performance vs Market'!$Q325), "",N325+IF(Q325&lt;0, (N325/(Q325/-100)), N325*(Q325/100)))</f>
        <v/>
      </c>
      <c r="V325" s="112" t="str">
        <f>IFERROR(IF(ISBLANK('Performance vs Market'!$R325), "",N325+IF(R325&lt;0, (N325/(R325/-100)), N325*(R325/100))),"")</f>
        <v/>
      </c>
      <c r="W325" s="111" t="n">
        <f t="shared" si="1"/>
        <v>0</v>
      </c>
      <c r="X325" s="112" t="n">
        <f t="shared" si="2"/>
        <v>0</v>
      </c>
      <c r="Y325" s="111" t="str">
        <f>IF(ISBLANK('Performance vs Market'!$S325), "",O325+IF(S325&lt;0, (O325/(S325/-100)), O325*(S325/100)))</f>
        <v/>
      </c>
      <c r="Z325" s="111" t="n">
        <f t="shared" si="3"/>
        <v>0</v>
      </c>
      <c r="AA325" s="96" t="n">
        <f t="shared" si="4"/>
        <v>0</v>
      </c>
      <c r="AB325" s="96" t="n">
        <f t="shared" si="5"/>
        <v>0</v>
      </c>
      <c r="AC325" s="113" t="str">
        <f>IF('Prediction Log'!$W344="Y", "W", IF('Prediction Log'!$W344="N","L",""))</f>
        <v>L</v>
      </c>
      <c r="AD325" s="114" t="str">
        <f>IF('Prediction Log'!$Y344="Y", "W", IF('Prediction Log'!$Y344="N","L",""))</f>
        <v>L</v>
      </c>
      <c r="AE325" s="115" t="str">
        <f>IF(ISBLANK('Performance vs Market'!$Q325), "",IF(AC325="W", W325, IF(AC325="L",-N325, "")))</f>
        <v/>
      </c>
      <c r="AF325" s="116" t="n">
        <f>IFERROR((IF(ISERR('Performance vs Market'!$V325), "",IF(AD325="W", X325, IF(AD325="L",-N325, "")))), "")</f>
        <v>0</v>
      </c>
      <c r="AG325" s="113" t="str">
        <f>IF('Prediction Log'!$X344="Y", "W", IF('Prediction Log'!$X344="N", "L", ""))</f>
        <v>L</v>
      </c>
      <c r="AH325" s="115" t="str">
        <f>IF(ISBLANK('Performance vs Market'!$S325), "",IF(AG325="W", Z325, IF(AG325="L",-O325, "")))</f>
        <v/>
      </c>
      <c r="AI325" s="117"/>
      <c r="AJ325" s="15" t="str">
        <f t="shared" si="6"/>
        <v/>
      </c>
      <c r="AK325" s="118" t="n">
        <f>IF(ISERROR('Performance vs Market'!$AE325+'Performance vs Market'!$AH325+'Performance vs Market'!$AJ325), "", 'Performance vs Market'!$AE325+'Performance vs Market'!$AH325+'Performance vs Market'!$AJ325)</f>
        <v>0</v>
      </c>
      <c r="AL325" s="119" t="n">
        <f>IF(ISERROR('Performance vs Market'!$AF325+'Performance vs Market'!$AH325+'Performance vs Market'!$AJ325), "", 'Performance vs Market'!$AF325+'Performance vs Market'!$AH325+'Performance vs Market'!$AJ325)</f>
        <v>0</v>
      </c>
    </row>
    <row r="326" ht="14.25" customHeight="1">
      <c r="A326" s="92" t="n">
        <f>Games!A326</f>
        <v>13</v>
      </c>
      <c r="B326" s="92" t="str">
        <f>IF('Prediction Log'!B345=0, "",'Prediction Log'!B345)</f>
        <v>Nevada</v>
      </c>
      <c r="C326" s="92" t="str">
        <f>IF('Prediction Log'!C345=0, "",'Prediction Log'!C345)</f>
        <v>Wyoming</v>
      </c>
      <c r="D326" s="92" t="n">
        <f>IF('Prediction Log'!D345=0, "",'Prediction Log'!D345)</f>
        <v>10.5</v>
      </c>
      <c r="E326" s="92" t="n">
        <f>IF('Prediction Log'!E345=0, "",'Prediction Log'!E345)</f>
        <v>15.7</v>
      </c>
      <c r="F326" s="92" t="str">
        <f>IF('Prediction Log'!I345=0, "",'Prediction Log'!I345)</f>
        <v>Wyoming</v>
      </c>
      <c r="G326" s="70" t="str">
        <f>IF(ISBLANK(Games!B326), "",'Prediction Log'!$J345)</f>
        <v>Wyoming</v>
      </c>
      <c r="H326" s="93" t="n">
        <f>'Prediction Log'!$K345</f>
        <v>0.9767</v>
      </c>
      <c r="I326" s="92" t="str">
        <f>IF(ISBLANK(Games!M326), "",IF(AND(Games!M326="",Games!N326=""),"",IF(ISTEXT(Games!N326), "Side",Games!M326)))</f>
        <v/>
      </c>
      <c r="J326" s="92" t="str">
        <f>IF(ISBLANK(Games!B326), "",IF(Games!K326="Y", Games!B326, Games!E326))</f>
        <v>Wyoming</v>
      </c>
      <c r="K326" s="92" t="str">
        <f>Games!I326</f>
        <v>Wyoming</v>
      </c>
      <c r="L326" s="92" t="n">
        <f>IF(ISBLANK(Games!G326), "",Games!G326)</f>
        <v>10.5</v>
      </c>
      <c r="M326" s="92"/>
      <c r="N326" s="110" t="str">
        <f>IF(ISBLANK('Performance vs Market'!$Q326), "", 1)</f>
        <v/>
      </c>
      <c r="O326" s="110" t="str">
        <f>IF(ISBLANK('Performance vs Market'!$S326), "", 1)</f>
        <v/>
      </c>
      <c r="P326" s="95"/>
      <c r="Q326" s="95"/>
      <c r="R326" s="95"/>
      <c r="S326" s="95"/>
      <c r="T326" s="95"/>
      <c r="U326" s="111" t="str">
        <f>IF(ISBLANK('Performance vs Market'!$Q326), "",N326+IF(Q326&lt;0, (N326/(Q326/-100)), N326*(Q326/100)))</f>
        <v/>
      </c>
      <c r="V326" s="112" t="str">
        <f>IFERROR(IF(ISBLANK('Performance vs Market'!$R326), "",N326+IF(R326&lt;0, (N326/(R326/-100)), N326*(R326/100))),"")</f>
        <v/>
      </c>
      <c r="W326" s="111" t="n">
        <f t="shared" si="1"/>
        <v>0</v>
      </c>
      <c r="X326" s="112" t="n">
        <f t="shared" si="2"/>
        <v>0</v>
      </c>
      <c r="Y326" s="111" t="str">
        <f>IF(ISBLANK('Performance vs Market'!$S326), "",O326+IF(S326&lt;0, (O326/(S326/-100)), O326*(S326/100)))</f>
        <v/>
      </c>
      <c r="Z326" s="111" t="n">
        <f t="shared" si="3"/>
        <v>0</v>
      </c>
      <c r="AA326" s="96" t="n">
        <f t="shared" si="4"/>
        <v>0</v>
      </c>
      <c r="AB326" s="96" t="n">
        <f t="shared" si="5"/>
        <v>0</v>
      </c>
      <c r="AC326" s="113" t="str">
        <f>IF('Prediction Log'!$W345="Y", "W", IF('Prediction Log'!$W345="N","L",""))</f>
        <v>W</v>
      </c>
      <c r="AD326" s="114" t="str">
        <f>IF('Prediction Log'!$Y345="Y", "W", IF('Prediction Log'!$Y345="N","L",""))</f>
        <v>W</v>
      </c>
      <c r="AE326" s="115" t="str">
        <f>IF(ISBLANK('Performance vs Market'!$Q326), "",IF(AC326="W", W326, IF(AC326="L",-N326, "")))</f>
        <v/>
      </c>
      <c r="AF326" s="116" t="n">
        <f>IFERROR((IF(ISERR('Performance vs Market'!$V326), "",IF(AD326="W", X326, IF(AD326="L",-N326, "")))), "")</f>
        <v>0</v>
      </c>
      <c r="AG326" s="113" t="str">
        <f>IF('Prediction Log'!$X345="Y", "W", IF('Prediction Log'!$X345="N", "L", ""))</f>
        <v>W</v>
      </c>
      <c r="AH326" s="115" t="str">
        <f>IF(ISBLANK('Performance vs Market'!$S326), "",IF(AG326="W", Z326, IF(AG326="L",-O326, "")))</f>
        <v/>
      </c>
      <c r="AI326" s="117"/>
      <c r="AJ326" s="15" t="str">
        <f t="shared" si="6"/>
        <v/>
      </c>
      <c r="AK326" s="118" t="n">
        <f>IF(ISERROR('Performance vs Market'!$AE326+'Performance vs Market'!$AH326+'Performance vs Market'!$AJ326), "", 'Performance vs Market'!$AE326+'Performance vs Market'!$AH326+'Performance vs Market'!$AJ326)</f>
        <v>0</v>
      </c>
      <c r="AL326" s="119" t="n">
        <f>IF(ISERROR('Performance vs Market'!$AF326+'Performance vs Market'!$AH326+'Performance vs Market'!$AJ326), "", 'Performance vs Market'!$AF326+'Performance vs Market'!$AH326+'Performance vs Market'!$AJ326)</f>
        <v>0</v>
      </c>
    </row>
    <row r="327" ht="14.25" customHeight="1">
      <c r="A327" s="92" t="n">
        <f>Games!A327</f>
        <v>13</v>
      </c>
      <c r="B327" s="92" t="str">
        <f>IF('Prediction Log'!B346=0, "",'Prediction Log'!B346)</f>
        <v>San Diego State</v>
      </c>
      <c r="C327" s="92" t="str">
        <f>IF('Prediction Log'!C346=0, "",'Prediction Log'!C346)</f>
        <v>Fresno State</v>
      </c>
      <c r="D327" s="92" t="n">
        <f>IF('Prediction Log'!D346=0, "",'Prediction Log'!D346)</f>
        <v>5.5</v>
      </c>
      <c r="E327" s="92" t="n">
        <f>IF('Prediction Log'!E346=0, "",'Prediction Log'!E346)</f>
        <v>16.2</v>
      </c>
      <c r="F327" s="92" t="str">
        <f>IF('Prediction Log'!I346=0, "",'Prediction Log'!I346)</f>
        <v>Fresno State</v>
      </c>
      <c r="G327" s="70" t="str">
        <f>IF(ISBLANK(Games!B327), "",'Prediction Log'!$J346)</f>
        <v>Fresno State</v>
      </c>
      <c r="H327" s="93" t="n">
        <f>'Prediction Log'!$K346</f>
        <v>0.979357</v>
      </c>
      <c r="I327" s="92" t="str">
        <f>IF(ISBLANK(Games!M327), "",IF(AND(Games!M327="",Games!N327=""),"",IF(ISTEXT(Games!N327), "Side",Games!M327)))</f>
        <v>Side</v>
      </c>
      <c r="J327" s="92" t="str">
        <f>IF(ISBLANK(Games!B327), "",IF(Games!K327="Y", Games!B327, Games!E327))</f>
        <v>Fresno State</v>
      </c>
      <c r="K327" s="92" t="str">
        <f>Games!I327</f>
        <v>Fresno State</v>
      </c>
      <c r="L327" s="92" t="n">
        <f>IF(ISBLANK(Games!G327), "",Games!G327)</f>
        <v>5.5</v>
      </c>
      <c r="M327" s="92"/>
      <c r="N327" s="110" t="str">
        <f>IF(ISBLANK('Performance vs Market'!$Q327), "", 1)</f>
        <v/>
      </c>
      <c r="O327" s="110" t="str">
        <f>IF(ISBLANK('Performance vs Market'!$S327), "", 1)</f>
        <v/>
      </c>
      <c r="P327" s="95"/>
      <c r="Q327" s="95"/>
      <c r="R327" s="95"/>
      <c r="S327" s="95"/>
      <c r="T327" s="95"/>
      <c r="U327" s="111" t="str">
        <f>IF(ISBLANK('Performance vs Market'!$Q327), "",N327+IF(Q327&lt;0, (N327/(Q327/-100)), N327*(Q327/100)))</f>
        <v/>
      </c>
      <c r="V327" s="112" t="str">
        <f>IFERROR(IF(ISBLANK('Performance vs Market'!$R327), "",N327+IF(R327&lt;0, (N327/(R327/-100)), N327*(R327/100))),"")</f>
        <v/>
      </c>
      <c r="W327" s="111" t="n">
        <f t="shared" si="1"/>
        <v>0</v>
      </c>
      <c r="X327" s="112" t="n">
        <f t="shared" si="2"/>
        <v>0</v>
      </c>
      <c r="Y327" s="111" t="str">
        <f>IF(ISBLANK('Performance vs Market'!$S327), "",O327+IF(S327&lt;0, (O327/(S327/-100)), O327*(S327/100)))</f>
        <v/>
      </c>
      <c r="Z327" s="111" t="n">
        <f t="shared" si="3"/>
        <v>0</v>
      </c>
      <c r="AA327" s="96" t="n">
        <f t="shared" si="4"/>
        <v>0</v>
      </c>
      <c r="AB327" s="96" t="n">
        <f t="shared" si="5"/>
        <v>0</v>
      </c>
      <c r="AC327" s="113" t="str">
        <f>IF('Prediction Log'!$W346="Y", "W", IF('Prediction Log'!$W346="N","L",""))</f>
        <v>L</v>
      </c>
      <c r="AD327" s="114" t="str">
        <f>IF('Prediction Log'!$Y346="Y", "W", IF('Prediction Log'!$Y346="N","L",""))</f>
        <v>L</v>
      </c>
      <c r="AE327" s="115" t="str">
        <f>IF(ISBLANK('Performance vs Market'!$Q327), "",IF(AC327="W", W327, IF(AC327="L",-N327, "")))</f>
        <v/>
      </c>
      <c r="AF327" s="116" t="n">
        <f>IFERROR((IF(ISERR('Performance vs Market'!$V327), "",IF(AD327="W", X327, IF(AD327="L",-N327, "")))), "")</f>
        <v>0</v>
      </c>
      <c r="AG327" s="113" t="str">
        <f>IF('Prediction Log'!$X346="Y", "W", IF('Prediction Log'!$X346="N", "L", ""))</f>
        <v>L</v>
      </c>
      <c r="AH327" s="115" t="str">
        <f>IF(ISBLANK('Performance vs Market'!$S327), "",IF(AG327="W", Z327, IF(AG327="L",-O327, "")))</f>
        <v/>
      </c>
      <c r="AI327" s="117"/>
      <c r="AJ327" s="15" t="str">
        <f t="shared" si="6"/>
        <v/>
      </c>
      <c r="AK327" s="118" t="n">
        <f>IF(ISERROR('Performance vs Market'!$AE327+'Performance vs Market'!$AH327+'Performance vs Market'!$AJ327), "", 'Performance vs Market'!$AE327+'Performance vs Market'!$AH327+'Performance vs Market'!$AJ327)</f>
        <v>0</v>
      </c>
      <c r="AL327" s="119" t="n">
        <f>IF(ISERROR('Performance vs Market'!$AF327+'Performance vs Market'!$AH327+'Performance vs Market'!$AJ327), "", 'Performance vs Market'!$AF327+'Performance vs Market'!$AH327+'Performance vs Market'!$AJ327)</f>
        <v>0</v>
      </c>
    </row>
    <row r="328" ht="14.25" customHeight="1">
      <c r="A328" s="92" t="n">
        <f>Games!A328</f>
        <v>13</v>
      </c>
      <c r="B328" s="92" t="str">
        <f>IF('Prediction Log'!B347=0, "",'Prediction Log'!B347)</f>
        <v>UCLA</v>
      </c>
      <c r="C328" s="92" t="str">
        <f>IF('Prediction Log'!C347=0, "",'Prediction Log'!C347)</f>
        <v>California</v>
      </c>
      <c r="D328" s="92" t="n">
        <f>IF('Prediction Log'!D347=0, "",'Prediction Log'!D347)</f>
        <v>-9.5</v>
      </c>
      <c r="E328" s="92" t="n">
        <f>IF('Prediction Log'!E347=0, "",'Prediction Log'!E347)</f>
        <v>-10.2</v>
      </c>
      <c r="F328" s="92" t="str">
        <f>IF('Prediction Log'!I347=0, "",'Prediction Log'!I347)</f>
        <v>UCLA</v>
      </c>
      <c r="G328" s="70" t="str">
        <f>IF(ISBLANK(Games!B328), "",'Prediction Log'!$J347)</f>
        <v>UCLA</v>
      </c>
      <c r="H328" s="93" t="n">
        <f>'Prediction Log'!$K347</f>
        <v>0.87527</v>
      </c>
      <c r="I328" s="92" t="str">
        <f>IF(ISBLANK(Games!M328), "",IF(AND(Games!M328="",Games!N328=""),"",IF(ISTEXT(Games!N328), "Side",Games!M328)))</f>
        <v/>
      </c>
      <c r="J328" s="92" t="str">
        <f>IF(ISBLANK(Games!B328), "",IF(Games!K328="Y", Games!B328, Games!E328))</f>
        <v>UCLA</v>
      </c>
      <c r="K328" s="92" t="str">
        <f>Games!I328</f>
        <v>UCLA</v>
      </c>
      <c r="L328" s="92" t="n">
        <f>IF(ISBLANK(Games!G328), "",Games!G328)</f>
        <v>-9.5</v>
      </c>
      <c r="M328" s="92"/>
      <c r="N328" s="110" t="str">
        <f>IF(ISBLANK('Performance vs Market'!$Q328), "", 1)</f>
        <v/>
      </c>
      <c r="O328" s="110" t="str">
        <f>IF(ISBLANK('Performance vs Market'!$S328), "", 1)</f>
        <v/>
      </c>
      <c r="P328" s="95"/>
      <c r="Q328" s="95"/>
      <c r="R328" s="95"/>
      <c r="S328" s="95"/>
      <c r="T328" s="95"/>
      <c r="U328" s="111" t="str">
        <f>IF(ISBLANK('Performance vs Market'!$Q328), "",N328+IF(Q328&lt;0, (N328/(Q328/-100)), N328*(Q328/100)))</f>
        <v/>
      </c>
      <c r="V328" s="112" t="str">
        <f>IFERROR(IF(ISBLANK('Performance vs Market'!$R328), "",N328+IF(R328&lt;0, (N328/(R328/-100)), N328*(R328/100))),"")</f>
        <v/>
      </c>
      <c r="W328" s="111" t="n">
        <f t="shared" si="1"/>
        <v>0</v>
      </c>
      <c r="X328" s="112" t="n">
        <f t="shared" si="2"/>
        <v>0</v>
      </c>
      <c r="Y328" s="111" t="str">
        <f>IF(ISBLANK('Performance vs Market'!$S328), "",O328+IF(S328&lt;0, (O328/(S328/-100)), O328*(S328/100)))</f>
        <v/>
      </c>
      <c r="Z328" s="111" t="n">
        <f t="shared" si="3"/>
        <v>0</v>
      </c>
      <c r="AA328" s="96" t="n">
        <f t="shared" si="4"/>
        <v>0</v>
      </c>
      <c r="AB328" s="96" t="n">
        <f t="shared" si="5"/>
        <v>0</v>
      </c>
      <c r="AC328" s="113" t="str">
        <f>IF('Prediction Log'!$W347="Y", "W", IF('Prediction Log'!$W347="N","L",""))</f>
        <v>L</v>
      </c>
      <c r="AD328" s="114" t="str">
        <f>IF('Prediction Log'!$Y347="Y", "W", IF('Prediction Log'!$Y347="N","L",""))</f>
        <v>L</v>
      </c>
      <c r="AE328" s="115" t="str">
        <f>IF(ISBLANK('Performance vs Market'!$Q328), "",IF(AC328="W", W328, IF(AC328="L",-N328, "")))</f>
        <v/>
      </c>
      <c r="AF328" s="116" t="n">
        <f>IFERROR((IF(ISERR('Performance vs Market'!$V328), "",IF(AD328="W", X328, IF(AD328="L",-N328, "")))), "")</f>
        <v>0</v>
      </c>
      <c r="AG328" s="113" t="str">
        <f>IF('Prediction Log'!$X347="Y", "W", IF('Prediction Log'!$X347="N", "L", ""))</f>
        <v>L</v>
      </c>
      <c r="AH328" s="115" t="str">
        <f>IF(ISBLANK('Performance vs Market'!$S328), "",IF(AG328="W", Z328, IF(AG328="L",-O328, "")))</f>
        <v/>
      </c>
      <c r="AI328" s="117"/>
      <c r="AJ328" s="15" t="str">
        <f t="shared" si="6"/>
        <v/>
      </c>
      <c r="AK328" s="118" t="n">
        <f>IF(ISERROR('Performance vs Market'!$AE328+'Performance vs Market'!$AH328+'Performance vs Market'!$AJ328), "", 'Performance vs Market'!$AE328+'Performance vs Market'!$AH328+'Performance vs Market'!$AJ328)</f>
        <v>0</v>
      </c>
      <c r="AL328" s="119" t="n">
        <f>IF(ISERROR('Performance vs Market'!$AF328+'Performance vs Market'!$AH328+'Performance vs Market'!$AJ328), "", 'Performance vs Market'!$AF328+'Performance vs Market'!$AH328+'Performance vs Market'!$AJ328)</f>
        <v>0</v>
      </c>
    </row>
    <row r="329" ht="14.25" customHeight="1">
      <c r="A329" s="92" t="n">
        <f>Games!A329</f>
        <v>13</v>
      </c>
      <c r="B329" s="92" t="str">
        <f>IF('Prediction Log'!B348=0, "",'Prediction Log'!B348)</f>
        <v>Hawai'i</v>
      </c>
      <c r="C329" s="92" t="str">
        <f>IF('Prediction Log'!C348=0, "",'Prediction Log'!C348)</f>
        <v>Colorado State</v>
      </c>
      <c r="D329" s="92" t="n">
        <f>IF('Prediction Log'!D348=0, "",'Prediction Log'!D348)</f>
        <v>5.5</v>
      </c>
      <c r="E329" s="92" t="n">
        <f>IF('Prediction Log'!E348=0, "",'Prediction Log'!E348)</f>
        <v>2.2</v>
      </c>
      <c r="F329" s="92" t="str">
        <f>IF('Prediction Log'!I348=0, "",'Prediction Log'!I348)</f>
        <v>Colorado State</v>
      </c>
      <c r="G329" s="70" t="str">
        <f>IF(ISBLANK(Games!B329), "",'Prediction Log'!$J348)</f>
        <v>Colorado State</v>
      </c>
      <c r="H329" s="93" t="n">
        <f>'Prediction Log'!$K348</f>
        <v>0.572008</v>
      </c>
      <c r="I329" s="92" t="str">
        <f>IF(ISBLANK(Games!M329), "",IF(AND(Games!M329="",Games!N329=""),"",IF(ISTEXT(Games!N329), "Side",Games!M329)))</f>
        <v/>
      </c>
      <c r="J329" s="92" t="str">
        <f>IF(ISBLANK(Games!B329), "",IF(Games!K329="Y", Games!B329, Games!E329))</f>
        <v>Hawai'i</v>
      </c>
      <c r="K329" s="92" t="str">
        <f>Games!I329</f>
        <v>Colorado State</v>
      </c>
      <c r="L329" s="92" t="n">
        <f>IF(ISBLANK(Games!G329), "",Games!G329)</f>
        <v>5.5</v>
      </c>
      <c r="M329" s="92"/>
      <c r="N329" s="110" t="str">
        <f>IF(ISBLANK('Performance vs Market'!$Q329), "", 1)</f>
        <v/>
      </c>
      <c r="O329" s="110" t="str">
        <f>IF(ISBLANK('Performance vs Market'!$S329), "", 1)</f>
        <v/>
      </c>
      <c r="P329" s="95"/>
      <c r="Q329" s="95"/>
      <c r="R329" s="95"/>
      <c r="S329" s="95"/>
      <c r="T329" s="95"/>
      <c r="U329" s="111" t="str">
        <f>IF(ISBLANK('Performance vs Market'!$Q329), "",N329+IF(Q329&lt;0, (N329/(Q329/-100)), N329*(Q329/100)))</f>
        <v/>
      </c>
      <c r="V329" s="112" t="str">
        <f>IFERROR(IF(ISBLANK('Performance vs Market'!$R329), "",N329+IF(R329&lt;0, (N329/(R329/-100)), N329*(R329/100))),"")</f>
        <v/>
      </c>
      <c r="W329" s="111" t="n">
        <f t="shared" si="1"/>
        <v>0</v>
      </c>
      <c r="X329" s="112" t="n">
        <f t="shared" si="2"/>
        <v>0</v>
      </c>
      <c r="Y329" s="111" t="str">
        <f>IF(ISBLANK('Performance vs Market'!$S329), "",O329+IF(S329&lt;0, (O329/(S329/-100)), O329*(S329/100)))</f>
        <v/>
      </c>
      <c r="Z329" s="111" t="n">
        <f t="shared" si="3"/>
        <v>0</v>
      </c>
      <c r="AA329" s="96" t="n">
        <f t="shared" si="4"/>
        <v>0</v>
      </c>
      <c r="AB329" s="96" t="n">
        <f t="shared" si="5"/>
        <v>0</v>
      </c>
      <c r="AC329" s="113" t="str">
        <f>IF('Prediction Log'!$W348="Y", "W", IF('Prediction Log'!$W348="N","L",""))</f>
        <v>L</v>
      </c>
      <c r="AD329" s="114" t="str">
        <f>IF('Prediction Log'!$Y348="Y", "W", IF('Prediction Log'!$Y348="N","L",""))</f>
        <v>L</v>
      </c>
      <c r="AE329" s="115" t="str">
        <f>IF(ISBLANK('Performance vs Market'!$Q329), "",IF(AC329="W", W329, IF(AC329="L",-N329, "")))</f>
        <v/>
      </c>
      <c r="AF329" s="116" t="n">
        <f>IFERROR((IF(ISERR('Performance vs Market'!$V329), "",IF(AD329="W", X329, IF(AD329="L",-N329, "")))), "")</f>
        <v>0</v>
      </c>
      <c r="AG329" s="113" t="str">
        <f>IF('Prediction Log'!$X348="Y", "W", IF('Prediction Log'!$X348="N", "L", ""))</f>
        <v>W</v>
      </c>
      <c r="AH329" s="115" t="str">
        <f>IF(ISBLANK('Performance vs Market'!$S329), "",IF(AG329="W", Z329, IF(AG329="L",-O329, "")))</f>
        <v/>
      </c>
      <c r="AI329" s="117"/>
      <c r="AJ329" s="15" t="str">
        <f t="shared" si="6"/>
        <v/>
      </c>
      <c r="AK329" s="118" t="n">
        <f>IF(ISERROR('Performance vs Market'!$AE329+'Performance vs Market'!$AH329+'Performance vs Market'!$AJ329), "", 'Performance vs Market'!$AE329+'Performance vs Market'!$AH329+'Performance vs Market'!$AJ329)</f>
        <v>0</v>
      </c>
      <c r="AL329" s="119" t="n">
        <f>IF(ISERROR('Performance vs Market'!$AF329+'Performance vs Market'!$AH329+'Performance vs Market'!$AJ329), "", 'Performance vs Market'!$AF329+'Performance vs Market'!$AH329+'Performance vs Market'!$AJ329)</f>
        <v>0</v>
      </c>
    </row>
    <row r="330" ht="14.25" customHeight="1">
      <c r="A330" s="92" t="n">
        <f>Games!A330</f>
        <v>14</v>
      </c>
      <c r="B330" s="92" t="str">
        <f>IF('Prediction Log'!B349=0, "",'Prediction Log'!B349)</f>
        <v>Liberty</v>
      </c>
      <c r="C330" s="92" t="str">
        <f>IF('Prediction Log'!C349=0, "",'Prediction Log'!C349)</f>
        <v>New Mexico State</v>
      </c>
      <c r="D330" s="92" t="n">
        <f>IF('Prediction Log'!D349=0, "",'Prediction Log'!D349)</f>
        <v>-10.5</v>
      </c>
      <c r="E330" s="92" t="n">
        <f>IF('Prediction Log'!E349=0, "",'Prediction Log'!E349)</f>
        <v>-12.5</v>
      </c>
      <c r="F330" s="92" t="str">
        <f>IF('Prediction Log'!I349=0, "",'Prediction Log'!I349)</f>
        <v>Liberty</v>
      </c>
      <c r="G330" s="70" t="str">
        <f>IF(ISBLANK(Games!B330), "",'Prediction Log'!$J349)</f>
        <v>Liberty</v>
      </c>
      <c r="H330" s="93" t="n">
        <f>'Prediction Log'!$K349</f>
        <v>0.95691</v>
      </c>
      <c r="I330" s="92" t="str">
        <f>IF(ISBLANK(Games!M330), "",IF(AND(Games!M330="",Games!N330=""),"",IF(ISTEXT(Games!N330), "Side",Games!M330)))</f>
        <v/>
      </c>
      <c r="J330" s="92" t="str">
        <f>IF(ISBLANK(Games!B330), "",IF(Games!K330="Y", Games!B330, Games!E330))</f>
        <v>Liberty</v>
      </c>
      <c r="K330" s="92" t="str">
        <f>Games!I330</f>
        <v>Liberty</v>
      </c>
      <c r="L330" s="92" t="n">
        <f>IF(ISBLANK(Games!G330), "",Games!G330)</f>
        <v>-10.5</v>
      </c>
      <c r="M330" s="92"/>
      <c r="N330" s="110" t="str">
        <f>IF(ISBLANK('Performance vs Market'!$Q330), "", 1)</f>
        <v/>
      </c>
      <c r="O330" s="110" t="str">
        <f>IF(ISBLANK('Performance vs Market'!$S330), "", 1)</f>
        <v/>
      </c>
      <c r="P330" s="95"/>
      <c r="Q330" s="95"/>
      <c r="R330" s="95"/>
      <c r="S330" s="95"/>
      <c r="T330" s="95"/>
      <c r="U330" s="111" t="str">
        <f>IF(ISBLANK('Performance vs Market'!$Q330), "",N330+IF(Q330&lt;0, (N330/(Q330/-100)), N330*(Q330/100)))</f>
        <v/>
      </c>
      <c r="V330" s="112" t="str">
        <f>IFERROR(IF(ISBLANK('Performance vs Market'!$R330), "",N330+IF(R330&lt;0, (N330/(R330/-100)), N330*(R330/100))),"")</f>
        <v/>
      </c>
      <c r="W330" s="111" t="n">
        <f t="shared" si="1"/>
        <v>0</v>
      </c>
      <c r="X330" s="112" t="n">
        <f t="shared" si="2"/>
        <v>0</v>
      </c>
      <c r="Y330" s="111" t="str">
        <f>IF(ISBLANK('Performance vs Market'!$S330), "",O330+IF(S330&lt;0, (O330/(S330/-100)), O330*(S330/100)))</f>
        <v/>
      </c>
      <c r="Z330" s="111" t="n">
        <f t="shared" si="3"/>
        <v>0</v>
      </c>
      <c r="AA330" s="96" t="n">
        <f t="shared" si="4"/>
        <v>0</v>
      </c>
      <c r="AB330" s="96" t="n">
        <f t="shared" si="5"/>
        <v>0</v>
      </c>
      <c r="AC330" s="113" t="str">
        <f>IF('Prediction Log'!$W349="Y", "W", IF('Prediction Log'!$W349="N","L",""))</f>
        <v>W</v>
      </c>
      <c r="AD330" s="114" t="str">
        <f>IF('Prediction Log'!$Y349="Y", "W", IF('Prediction Log'!$Y349="N","L",""))</f>
        <v>W</v>
      </c>
      <c r="AE330" s="115" t="str">
        <f>IF(ISBLANK('Performance vs Market'!$Q330), "",IF(AC330="W", W330, IF(AC330="L",-N330, "")))</f>
        <v/>
      </c>
      <c r="AF330" s="116" t="n">
        <f>IFERROR((IF(ISERR('Performance vs Market'!$V330), "",IF(AD330="W", X330, IF(AD330="L",-N330, "")))), "")</f>
        <v>0</v>
      </c>
      <c r="AG330" s="113" t="str">
        <f>IF('Prediction Log'!$X349="Y", "W", IF('Prediction Log'!$X349="N", "L", ""))</f>
        <v>W</v>
      </c>
      <c r="AH330" s="115" t="str">
        <f>IF(ISBLANK('Performance vs Market'!$S330), "",IF(AG330="W", Z330, IF(AG330="L",-O330, "")))</f>
        <v/>
      </c>
      <c r="AI330" s="117"/>
      <c r="AJ330" s="15" t="str">
        <f t="shared" si="6"/>
        <v/>
      </c>
      <c r="AK330" s="118" t="n">
        <f>IF(ISERROR('Performance vs Market'!$AE330+'Performance vs Market'!$AH330+'Performance vs Market'!$AJ330), "", 'Performance vs Market'!$AE330+'Performance vs Market'!$AH330+'Performance vs Market'!$AJ330)</f>
        <v>0</v>
      </c>
      <c r="AL330" s="119" t="n">
        <f>IF(ISERROR('Performance vs Market'!$AF330+'Performance vs Market'!$AH330+'Performance vs Market'!$AJ330), "", 'Performance vs Market'!$AF330+'Performance vs Market'!$AH330+'Performance vs Market'!$AJ330)</f>
        <v>0</v>
      </c>
    </row>
    <row r="331" ht="14.25" customHeight="1">
      <c r="A331" s="92" t="n">
        <f>Games!A331</f>
        <v>14</v>
      </c>
      <c r="B331" s="92" t="str">
        <f>IF('Prediction Log'!B350=0, "",'Prediction Log'!B350)</f>
        <v>Washington</v>
      </c>
      <c r="C331" s="92" t="str">
        <f>IF('Prediction Log'!C350=0, "",'Prediction Log'!C350)</f>
        <v>Oregon</v>
      </c>
      <c r="D331" s="92" t="n">
        <f>IF('Prediction Log'!D350=0, "",'Prediction Log'!D350)</f>
        <v>9.5</v>
      </c>
      <c r="E331" s="92" t="n">
        <f>IF('Prediction Log'!E350=0, "",'Prediction Log'!E350)</f>
        <v>8.7</v>
      </c>
      <c r="F331" s="92" t="str">
        <f>IF('Prediction Log'!I350=0, "",'Prediction Log'!I350)</f>
        <v>Oregon</v>
      </c>
      <c r="G331" s="70" t="str">
        <f>IF(ISBLANK(Games!B331), "",'Prediction Log'!$J350)</f>
        <v>Oregon</v>
      </c>
      <c r="H331" s="93" t="n">
        <f>'Prediction Log'!$K350</f>
        <v>0.874844</v>
      </c>
      <c r="I331" s="92" t="str">
        <f>IF(ISBLANK(Games!M331), "",IF(AND(Games!M331="",Games!N331=""),"",IF(ISTEXT(Games!N331), "Side",Games!M331)))</f>
        <v>Spread</v>
      </c>
      <c r="J331" s="92" t="str">
        <f>IF(ISBLANK(Games!B331), "",IF(Games!K331="Y", Games!B331, Games!E331))</f>
        <v>Washington</v>
      </c>
      <c r="K331" s="92" t="str">
        <f>Games!I331</f>
        <v>Oregon</v>
      </c>
      <c r="L331" s="92" t="n">
        <f>IF(ISBLANK(Games!G331), "",Games!G331)</f>
        <v>9.5</v>
      </c>
      <c r="M331" s="92"/>
      <c r="N331" s="110" t="str">
        <f>IF(ISBLANK('Performance vs Market'!$Q331), "", 1)</f>
        <v/>
      </c>
      <c r="O331" s="110" t="str">
        <f>IF(ISBLANK('Performance vs Market'!$S331), "", 1)</f>
        <v/>
      </c>
      <c r="P331" s="95"/>
      <c r="Q331" s="95"/>
      <c r="R331" s="95"/>
      <c r="S331" s="95"/>
      <c r="T331" s="95"/>
      <c r="U331" s="111" t="str">
        <f>IF(ISBLANK('Performance vs Market'!$Q331), "",N331+IF(Q331&lt;0, (N331/(Q331/-100)), N331*(Q331/100)))</f>
        <v/>
      </c>
      <c r="V331" s="112" t="str">
        <f>IFERROR(IF(ISBLANK('Performance vs Market'!$R331), "",N331+IF(R331&lt;0, (N331/(R331/-100)), N331*(R331/100))),"")</f>
        <v/>
      </c>
      <c r="W331" s="111" t="n">
        <f t="shared" si="1"/>
        <v>0</v>
      </c>
      <c r="X331" s="112" t="n">
        <f t="shared" si="2"/>
        <v>0</v>
      </c>
      <c r="Y331" s="111" t="str">
        <f>IF(ISBLANK('Performance vs Market'!$S331), "",O331+IF(S331&lt;0, (O331/(S331/-100)), O331*(S331/100)))</f>
        <v/>
      </c>
      <c r="Z331" s="111" t="n">
        <f t="shared" si="3"/>
        <v>0</v>
      </c>
      <c r="AA331" s="96" t="n">
        <f t="shared" si="4"/>
        <v>0</v>
      </c>
      <c r="AB331" s="96" t="n">
        <f t="shared" si="5"/>
        <v>0</v>
      </c>
      <c r="AC331" s="113" t="str">
        <f>IF('Prediction Log'!$W350="Y", "W", IF('Prediction Log'!$W350="N","L",""))</f>
        <v>L</v>
      </c>
      <c r="AD331" s="114" t="str">
        <f>IF('Prediction Log'!$Y350="Y", "W", IF('Prediction Log'!$Y350="N","L",""))</f>
        <v>L</v>
      </c>
      <c r="AE331" s="115" t="str">
        <f>IF(ISBLANK('Performance vs Market'!$Q331), "",IF(AC331="W", W331, IF(AC331="L",-N331, "")))</f>
        <v/>
      </c>
      <c r="AF331" s="116" t="n">
        <f>IFERROR((IF(ISERR('Performance vs Market'!$V331), "",IF(AD331="W", X331, IF(AD331="L",-N331, "")))), "")</f>
        <v>0</v>
      </c>
      <c r="AG331" s="113" t="str">
        <f>IF('Prediction Log'!$X350="Y", "W", IF('Prediction Log'!$X350="N", "L", ""))</f>
        <v>W</v>
      </c>
      <c r="AH331" s="115" t="str">
        <f>IF(ISBLANK('Performance vs Market'!$S331), "",IF(AG331="W", Z331, IF(AG331="L",-O331, "")))</f>
        <v/>
      </c>
      <c r="AI331" s="117"/>
      <c r="AJ331" s="15" t="str">
        <f t="shared" si="6"/>
        <v/>
      </c>
      <c r="AK331" s="118" t="n">
        <f>IF(ISERROR('Performance vs Market'!$AE331+'Performance vs Market'!$AH331+'Performance vs Market'!$AJ331), "", 'Performance vs Market'!$AE331+'Performance vs Market'!$AH331+'Performance vs Market'!$AJ331)</f>
        <v>0</v>
      </c>
      <c r="AL331" s="119" t="n">
        <f>IF(ISERROR('Performance vs Market'!$AF331+'Performance vs Market'!$AH331+'Performance vs Market'!$AJ331), "", 'Performance vs Market'!$AF331+'Performance vs Market'!$AH331+'Performance vs Market'!$AJ331)</f>
        <v>0</v>
      </c>
    </row>
    <row r="332" ht="14.25" customHeight="1">
      <c r="A332" s="92" t="n">
        <f>Games!A332</f>
        <v>14</v>
      </c>
      <c r="B332" s="92" t="str">
        <f>IF('Prediction Log'!B351=0, "",'Prediction Log'!B351)</f>
        <v>Toledo</v>
      </c>
      <c r="C332" s="92" t="str">
        <f>IF('Prediction Log'!C351=0, "",'Prediction Log'!C351)</f>
        <v>Miami (OH)</v>
      </c>
      <c r="D332" s="92" t="n">
        <f>IF('Prediction Log'!D351=0, "",'Prediction Log'!D351)</f>
        <v>-7.5</v>
      </c>
      <c r="E332" s="92" t="n">
        <f>IF('Prediction Log'!E351=0, "",'Prediction Log'!E351)</f>
        <v>1</v>
      </c>
      <c r="F332" s="92" t="str">
        <f>IF('Prediction Log'!I351=0, "",'Prediction Log'!I351)</f>
        <v>Miami (OH)</v>
      </c>
      <c r="G332" s="70" t="str">
        <f>IF(ISBLANK(Games!B332), "",'Prediction Log'!$J351)</f>
        <v>Toledo</v>
      </c>
      <c r="H332" s="93" t="n">
        <f>'Prediction Log'!$K351</f>
        <v>0.509092</v>
      </c>
      <c r="I332" s="92" t="str">
        <f>IF(ISBLANK(Games!M332), "",IF(AND(Games!M332="",Games!N332=""),"",IF(ISTEXT(Games!N332), "Side",Games!M332)))</f>
        <v>Side</v>
      </c>
      <c r="J332" s="92" t="str">
        <f>IF(ISBLANK(Games!B332), "",IF(Games!K332="Y", Games!B332, Games!E332))</f>
        <v>Miami (OH)</v>
      </c>
      <c r="K332" s="92" t="str">
        <f>Games!I332</f>
        <v>Miami (OH)</v>
      </c>
      <c r="L332" s="92" t="n">
        <f>IF(ISBLANK(Games!G332), "",Games!G332)</f>
        <v>-7.5</v>
      </c>
      <c r="M332" s="92"/>
      <c r="N332" s="110" t="str">
        <f>IF(ISBLANK('Performance vs Market'!$Q332), "", 1)</f>
        <v/>
      </c>
      <c r="O332" s="110" t="str">
        <f>IF(ISBLANK('Performance vs Market'!$S332), "", 1)</f>
        <v/>
      </c>
      <c r="P332" s="95"/>
      <c r="Q332" s="95"/>
      <c r="R332" s="95"/>
      <c r="S332" s="95"/>
      <c r="T332" s="95"/>
      <c r="U332" s="111" t="str">
        <f>IF(ISBLANK('Performance vs Market'!$Q332), "",N332+IF(Q332&lt;0, (N332/(Q332/-100)), N332*(Q332/100)))</f>
        <v/>
      </c>
      <c r="V332" s="112" t="str">
        <f>IFERROR(IF(ISBLANK('Performance vs Market'!$R332), "",N332+IF(R332&lt;0, (N332/(R332/-100)), N332*(R332/100))),"")</f>
        <v/>
      </c>
      <c r="W332" s="111" t="n">
        <f t="shared" si="1"/>
        <v>0</v>
      </c>
      <c r="X332" s="112" t="n">
        <f t="shared" si="2"/>
        <v>0</v>
      </c>
      <c r="Y332" s="111" t="str">
        <f>IF(ISBLANK('Performance vs Market'!$S332), "",O332+IF(S332&lt;0, (O332/(S332/-100)), O332*(S332/100)))</f>
        <v/>
      </c>
      <c r="Z332" s="111" t="n">
        <f t="shared" si="3"/>
        <v>0</v>
      </c>
      <c r="AA332" s="96" t="n">
        <f t="shared" si="4"/>
        <v>0</v>
      </c>
      <c r="AB332" s="96" t="n">
        <f t="shared" si="5"/>
        <v>0</v>
      </c>
      <c r="AC332" s="113" t="str">
        <f>IF('Prediction Log'!$W351="Y", "W", IF('Prediction Log'!$W351="N","L",""))</f>
        <v>W</v>
      </c>
      <c r="AD332" s="114" t="str">
        <f>IF('Prediction Log'!$Y351="Y", "W", IF('Prediction Log'!$Y351="N","L",""))</f>
        <v>L</v>
      </c>
      <c r="AE332" s="115" t="str">
        <f>IF(ISBLANK('Performance vs Market'!$Q332), "",IF(AC332="W", W332, IF(AC332="L",-N332, "")))</f>
        <v/>
      </c>
      <c r="AF332" s="116" t="n">
        <f>IFERROR((IF(ISERR('Performance vs Market'!$V332), "",IF(AD332="W", X332, IF(AD332="L",-N332, "")))), "")</f>
        <v>0</v>
      </c>
      <c r="AG332" s="113" t="str">
        <f>IF('Prediction Log'!$X351="Y", "W", IF('Prediction Log'!$X351="N", "L", ""))</f>
        <v>W</v>
      </c>
      <c r="AH332" s="115" t="str">
        <f>IF(ISBLANK('Performance vs Market'!$S332), "",IF(AG332="W", Z332, IF(AG332="L",-O332, "")))</f>
        <v/>
      </c>
      <c r="AI332" s="117"/>
      <c r="AJ332" s="15" t="str">
        <f t="shared" si="6"/>
        <v/>
      </c>
      <c r="AK332" s="118" t="n">
        <f>IF(ISERROR('Performance vs Market'!$AE332+'Performance vs Market'!$AH332+'Performance vs Market'!$AJ332), "", 'Performance vs Market'!$AE332+'Performance vs Market'!$AH332+'Performance vs Market'!$AJ332)</f>
        <v>0</v>
      </c>
      <c r="AL332" s="119" t="n">
        <f>IF(ISERROR('Performance vs Market'!$AF332+'Performance vs Market'!$AH332+'Performance vs Market'!$AJ332), "", 'Performance vs Market'!$AF332+'Performance vs Market'!$AH332+'Performance vs Market'!$AJ332)</f>
        <v>0</v>
      </c>
    </row>
    <row r="333" ht="14.25" customHeight="1">
      <c r="A333" s="92" t="n">
        <f>Games!A333</f>
        <v>14</v>
      </c>
      <c r="B333" s="92" t="str">
        <f>IF('Prediction Log'!B352=0, "",'Prediction Log'!B352)</f>
        <v>Texas</v>
      </c>
      <c r="C333" s="92" t="str">
        <f>IF('Prediction Log'!C352=0, "",'Prediction Log'!C352)</f>
        <v>Oklahoma State</v>
      </c>
      <c r="D333" s="92" t="n">
        <f>IF('Prediction Log'!D352=0, "",'Prediction Log'!D352)</f>
        <v>-14.5</v>
      </c>
      <c r="E333" s="92" t="n">
        <f>IF('Prediction Log'!E352=0, "",'Prediction Log'!E352)</f>
        <v>-28.5</v>
      </c>
      <c r="F333" s="92" t="str">
        <f>IF('Prediction Log'!I352=0, "",'Prediction Log'!I352)</f>
        <v>Texas</v>
      </c>
      <c r="G333" s="70" t="str">
        <f>IF(ISBLANK(Games!B333), "",'Prediction Log'!$J352)</f>
        <v>Texas</v>
      </c>
      <c r="H333" s="93" t="n">
        <f>'Prediction Log'!$K352</f>
        <v>0.990051</v>
      </c>
      <c r="I333" s="92" t="str">
        <f>IF(ISBLANK(Games!M333), "",IF(AND(Games!M333="",Games!N333=""),"",IF(ISTEXT(Games!N333), "Side",Games!M333)))</f>
        <v>Spread</v>
      </c>
      <c r="J333" s="92" t="str">
        <f>IF(ISBLANK(Games!B333), "",IF(Games!K333="Y", Games!B333, Games!E333))</f>
        <v>Texas</v>
      </c>
      <c r="K333" s="92" t="str">
        <f>Games!I333</f>
        <v>Texas</v>
      </c>
      <c r="L333" s="92" t="n">
        <f>IF(ISBLANK(Games!G333), "",Games!G333)</f>
        <v>-14.5</v>
      </c>
      <c r="M333" s="92"/>
      <c r="N333" s="110" t="str">
        <f>IF(ISBLANK('Performance vs Market'!$Q333), "", 1)</f>
        <v/>
      </c>
      <c r="O333" s="110" t="str">
        <f>IF(ISBLANK('Performance vs Market'!$S333), "", 1)</f>
        <v/>
      </c>
      <c r="P333" s="95"/>
      <c r="Q333" s="95"/>
      <c r="R333" s="95"/>
      <c r="S333" s="95"/>
      <c r="T333" s="95"/>
      <c r="U333" s="111" t="str">
        <f>IF(ISBLANK('Performance vs Market'!$Q333), "",N333+IF(Q333&lt;0, (N333/(Q333/-100)), N333*(Q333/100)))</f>
        <v/>
      </c>
      <c r="V333" s="112" t="str">
        <f>IFERROR(IF(ISBLANK('Performance vs Market'!$R333), "",N333+IF(R333&lt;0, (N333/(R333/-100)), N333*(R333/100))),"")</f>
        <v/>
      </c>
      <c r="W333" s="111" t="n">
        <f t="shared" si="1"/>
        <v>0</v>
      </c>
      <c r="X333" s="112" t="n">
        <f t="shared" si="2"/>
        <v>0</v>
      </c>
      <c r="Y333" s="111" t="str">
        <f>IF(ISBLANK('Performance vs Market'!$S333), "",O333+IF(S333&lt;0, (O333/(S333/-100)), O333*(S333/100)))</f>
        <v/>
      </c>
      <c r="Z333" s="111" t="n">
        <f t="shared" si="3"/>
        <v>0</v>
      </c>
      <c r="AA333" s="96" t="n">
        <f t="shared" si="4"/>
        <v>0</v>
      </c>
      <c r="AB333" s="96" t="n">
        <f t="shared" si="5"/>
        <v>0</v>
      </c>
      <c r="AC333" s="113" t="str">
        <f>IF('Prediction Log'!$W352="Y", "W", IF('Prediction Log'!$W352="N","L",""))</f>
        <v>W</v>
      </c>
      <c r="AD333" s="114" t="str">
        <f>IF('Prediction Log'!$Y352="Y", "W", IF('Prediction Log'!$Y352="N","L",""))</f>
        <v>W</v>
      </c>
      <c r="AE333" s="115" t="str">
        <f>IF(ISBLANK('Performance vs Market'!$Q333), "",IF(AC333="W", W333, IF(AC333="L",-N333, "")))</f>
        <v/>
      </c>
      <c r="AF333" s="116" t="n">
        <f>IFERROR((IF(ISERR('Performance vs Market'!$V333), "",IF(AD333="W", X333, IF(AD333="L",-N333, "")))), "")</f>
        <v>0</v>
      </c>
      <c r="AG333" s="113" t="str">
        <f>IF('Prediction Log'!$X352="Y", "W", IF('Prediction Log'!$X352="N", "L", ""))</f>
        <v>W</v>
      </c>
      <c r="AH333" s="115" t="str">
        <f>IF(ISBLANK('Performance vs Market'!$S333), "",IF(AG333="W", Z333, IF(AG333="L",-O333, "")))</f>
        <v/>
      </c>
      <c r="AI333" s="117"/>
      <c r="AJ333" s="15" t="str">
        <f t="shared" si="6"/>
        <v/>
      </c>
      <c r="AK333" s="118" t="n">
        <f>IF(ISERROR('Performance vs Market'!$AE333+'Performance vs Market'!$AH333+'Performance vs Market'!$AJ333), "", 'Performance vs Market'!$AE333+'Performance vs Market'!$AH333+'Performance vs Market'!$AJ333)</f>
        <v>0</v>
      </c>
      <c r="AL333" s="119" t="n">
        <f>IF(ISERROR('Performance vs Market'!$AF333+'Performance vs Market'!$AH333+'Performance vs Market'!$AJ333), "", 'Performance vs Market'!$AF333+'Performance vs Market'!$AH333+'Performance vs Market'!$AJ333)</f>
        <v>0</v>
      </c>
    </row>
    <row r="334" ht="14.25" customHeight="1">
      <c r="A334" s="92" t="n">
        <f>Games!A334</f>
        <v>14</v>
      </c>
      <c r="B334" s="92" t="str">
        <f>IF('Prediction Log'!B353=0, "",'Prediction Log'!B353)</f>
        <v>UNLV</v>
      </c>
      <c r="C334" s="92" t="str">
        <f>IF('Prediction Log'!C353=0, "",'Prediction Log'!C353)</f>
        <v>Boise State</v>
      </c>
      <c r="D334" s="92" t="n">
        <f>IF('Prediction Log'!D353=0, "",'Prediction Log'!D353)</f>
        <v>2.5</v>
      </c>
      <c r="E334" s="92" t="n">
        <f>IF('Prediction Log'!E353=0, "",'Prediction Log'!E353)</f>
        <v>3.1</v>
      </c>
      <c r="F334" s="92" t="str">
        <f>IF('Prediction Log'!I353=0, "",'Prediction Log'!I353)</f>
        <v>Boise State</v>
      </c>
      <c r="G334" s="70" t="str">
        <f>IF(ISBLANK(Games!B334), "",'Prediction Log'!$J353)</f>
        <v>UNLV</v>
      </c>
      <c r="H334" s="93" t="n">
        <f>'Prediction Log'!$K353</f>
        <v>0.52637</v>
      </c>
      <c r="I334" s="92" t="str">
        <f>IF(ISBLANK(Games!M334), "",IF(AND(Games!M334="",Games!N334=""),"",IF(ISTEXT(Games!N334), "Side",Games!M334)))</f>
        <v/>
      </c>
      <c r="J334" s="92" t="str">
        <f>IF(ISBLANK(Games!B334), "",IF(Games!K334="Y", Games!B334, Games!E334))</f>
        <v>Boise State</v>
      </c>
      <c r="K334" s="92" t="str">
        <f>Games!I334</f>
        <v>Boise State</v>
      </c>
      <c r="L334" s="92" t="n">
        <f>IF(ISBLANK(Games!G334), "",Games!G334)</f>
        <v>2.5</v>
      </c>
      <c r="M334" s="92"/>
      <c r="N334" s="110" t="str">
        <f>IF(ISBLANK('Performance vs Market'!$Q334), "", 1)</f>
        <v/>
      </c>
      <c r="O334" s="110" t="str">
        <f>IF(ISBLANK('Performance vs Market'!$S334), "", 1)</f>
        <v/>
      </c>
      <c r="P334" s="95"/>
      <c r="Q334" s="95"/>
      <c r="R334" s="95"/>
      <c r="S334" s="95"/>
      <c r="T334" s="95"/>
      <c r="U334" s="111" t="str">
        <f>IF(ISBLANK('Performance vs Market'!$Q334), "",N334+IF(Q334&lt;0, (N334/(Q334/-100)), N334*(Q334/100)))</f>
        <v/>
      </c>
      <c r="V334" s="112" t="str">
        <f>IFERROR(IF(ISBLANK('Performance vs Market'!$R334), "",N334+IF(R334&lt;0, (N334/(R334/-100)), N334*(R334/100))),"")</f>
        <v/>
      </c>
      <c r="W334" s="111" t="n">
        <f t="shared" si="1"/>
        <v>0</v>
      </c>
      <c r="X334" s="112" t="n">
        <f t="shared" si="2"/>
        <v>0</v>
      </c>
      <c r="Y334" s="111" t="str">
        <f>IF(ISBLANK('Performance vs Market'!$S334), "",O334+IF(S334&lt;0, (O334/(S334/-100)), O334*(S334/100)))</f>
        <v/>
      </c>
      <c r="Z334" s="111" t="n">
        <f t="shared" si="3"/>
        <v>0</v>
      </c>
      <c r="AA334" s="96" t="n">
        <f t="shared" si="4"/>
        <v>0</v>
      </c>
      <c r="AB334" s="96" t="n">
        <f t="shared" si="5"/>
        <v>0</v>
      </c>
      <c r="AC334" s="113" t="str">
        <f>IF('Prediction Log'!$W353="Y", "W", IF('Prediction Log'!$W353="N","L",""))</f>
        <v>W</v>
      </c>
      <c r="AD334" s="114" t="str">
        <f>IF('Prediction Log'!$Y353="Y", "W", IF('Prediction Log'!$Y353="N","L",""))</f>
        <v>L</v>
      </c>
      <c r="AE334" s="115" t="str">
        <f>IF(ISBLANK('Performance vs Market'!$Q334), "",IF(AC334="W", W334, IF(AC334="L",-N334, "")))</f>
        <v/>
      </c>
      <c r="AF334" s="116" t="n">
        <f>IFERROR((IF(ISERR('Performance vs Market'!$V334), "",IF(AD334="W", X334, IF(AD334="L",-N334, "")))), "")</f>
        <v>0</v>
      </c>
      <c r="AG334" s="113" t="str">
        <f>IF('Prediction Log'!$X353="Y", "W", IF('Prediction Log'!$X353="N", "L", ""))</f>
        <v>W</v>
      </c>
      <c r="AH334" s="115" t="str">
        <f>IF(ISBLANK('Performance vs Market'!$S334), "",IF(AG334="W", Z334, IF(AG334="L",-O334, "")))</f>
        <v/>
      </c>
      <c r="AI334" s="117"/>
      <c r="AJ334" s="15" t="str">
        <f t="shared" si="6"/>
        <v/>
      </c>
      <c r="AK334" s="118" t="n">
        <f>IF(ISERROR('Performance vs Market'!$AE334+'Performance vs Market'!$AH334+'Performance vs Market'!$AJ334), "", 'Performance vs Market'!$AE334+'Performance vs Market'!$AH334+'Performance vs Market'!$AJ334)</f>
        <v>0</v>
      </c>
      <c r="AL334" s="119" t="n">
        <f>IF(ISERROR('Performance vs Market'!$AF334+'Performance vs Market'!$AH334+'Performance vs Market'!$AJ334), "", 'Performance vs Market'!$AF334+'Performance vs Market'!$AH334+'Performance vs Market'!$AJ334)</f>
        <v>0</v>
      </c>
    </row>
    <row r="335" ht="14.25" customHeight="1">
      <c r="A335" s="92" t="n">
        <f>Games!A335</f>
        <v>14</v>
      </c>
      <c r="B335" s="92" t="str">
        <f>IF('Prediction Log'!B354=0, "",'Prediction Log'!B354)</f>
        <v>Alabama</v>
      </c>
      <c r="C335" s="92" t="str">
        <f>IF('Prediction Log'!C354=0, "",'Prediction Log'!C354)</f>
        <v>Georgia</v>
      </c>
      <c r="D335" s="92" t="n">
        <f>IF('Prediction Log'!D354=0, "",'Prediction Log'!D354)</f>
        <v>5.5</v>
      </c>
      <c r="E335" s="92" t="n">
        <f>IF('Prediction Log'!E354=0, "",'Prediction Log'!E354)</f>
        <v>0.5</v>
      </c>
      <c r="F335" s="92" t="str">
        <f>IF('Prediction Log'!I354=0, "",'Prediction Log'!I354)</f>
        <v>Georgia</v>
      </c>
      <c r="G335" s="70" t="str">
        <f>IF(ISBLANK(Games!B335), "",'Prediction Log'!$J354)</f>
        <v>Georgia</v>
      </c>
      <c r="H335" s="93" t="n">
        <f>'Prediction Log'!$K354</f>
        <v>0.654178</v>
      </c>
      <c r="I335" s="92" t="str">
        <f>IF(ISBLANK(Games!M335), "",IF(AND(Games!M335="",Games!N335=""),"",IF(ISTEXT(Games!N335), "Side",Games!M335)))</f>
        <v>Spread</v>
      </c>
      <c r="J335" s="92" t="str">
        <f>IF(ISBLANK(Games!B335), "",IF(Games!K335="Y", Games!B335, Games!E335))</f>
        <v>Alabama</v>
      </c>
      <c r="K335" s="92" t="str">
        <f>Games!I335</f>
        <v>Georgia</v>
      </c>
      <c r="L335" s="92" t="n">
        <f>IF(ISBLANK(Games!G335), "",Games!G335)</f>
        <v>5.5</v>
      </c>
      <c r="M335" s="92"/>
      <c r="N335" s="110" t="str">
        <f>IF(ISBLANK('Performance vs Market'!$Q335), "", 1)</f>
        <v/>
      </c>
      <c r="O335" s="110" t="str">
        <f>IF(ISBLANK('Performance vs Market'!$S335), "", 1)</f>
        <v/>
      </c>
      <c r="P335" s="95"/>
      <c r="Q335" s="95"/>
      <c r="R335" s="95"/>
      <c r="S335" s="95"/>
      <c r="T335" s="95"/>
      <c r="U335" s="111" t="str">
        <f>IF(ISBLANK('Performance vs Market'!$Q335), "",N335+IF(Q335&lt;0, (N335/(Q335/-100)), N335*(Q335/100)))</f>
        <v/>
      </c>
      <c r="V335" s="112" t="str">
        <f>IFERROR(IF(ISBLANK('Performance vs Market'!$R335), "",N335+IF(R335&lt;0, (N335/(R335/-100)), N335*(R335/100))),"")</f>
        <v/>
      </c>
      <c r="W335" s="111" t="n">
        <f t="shared" si="1"/>
        <v>0</v>
      </c>
      <c r="X335" s="112" t="n">
        <f t="shared" si="2"/>
        <v>0</v>
      </c>
      <c r="Y335" s="111" t="str">
        <f>IF(ISBLANK('Performance vs Market'!$S335), "",O335+IF(S335&lt;0, (O335/(S335/-100)), O335*(S335/100)))</f>
        <v/>
      </c>
      <c r="Z335" s="111" t="n">
        <f t="shared" si="3"/>
        <v>0</v>
      </c>
      <c r="AA335" s="96" t="n">
        <f t="shared" si="4"/>
        <v>0</v>
      </c>
      <c r="AB335" s="96" t="n">
        <f t="shared" si="5"/>
        <v>0</v>
      </c>
      <c r="AC335" s="113" t="str">
        <f>IF('Prediction Log'!$W354="Y", "W", IF('Prediction Log'!$W354="N","L",""))</f>
        <v>L</v>
      </c>
      <c r="AD335" s="114" t="str">
        <f>IF('Prediction Log'!$Y354="Y", "W", IF('Prediction Log'!$Y354="N","L",""))</f>
        <v>L</v>
      </c>
      <c r="AE335" s="115" t="str">
        <f>IF(ISBLANK('Performance vs Market'!$Q335), "",IF(AC335="W", W335, IF(AC335="L",-N335, "")))</f>
        <v/>
      </c>
      <c r="AF335" s="116" t="n">
        <f>IFERROR((IF(ISERR('Performance vs Market'!$V335), "",IF(AD335="W", X335, IF(AD335="L",-N335, "")))), "")</f>
        <v>0</v>
      </c>
      <c r="AG335" s="113" t="str">
        <f>IF('Prediction Log'!$X354="Y", "W", IF('Prediction Log'!$X354="N", "L", ""))</f>
        <v>W</v>
      </c>
      <c r="AH335" s="115" t="str">
        <f>IF(ISBLANK('Performance vs Market'!$S335), "",IF(AG335="W", Z335, IF(AG335="L",-O335, "")))</f>
        <v/>
      </c>
      <c r="AI335" s="117"/>
      <c r="AJ335" s="15" t="str">
        <f t="shared" si="6"/>
        <v/>
      </c>
      <c r="AK335" s="118" t="n">
        <f>IF(ISERROR('Performance vs Market'!$AE335+'Performance vs Market'!$AH335+'Performance vs Market'!$AJ335), "", 'Performance vs Market'!$AE335+'Performance vs Market'!$AH335+'Performance vs Market'!$AJ335)</f>
        <v>0</v>
      </c>
      <c r="AL335" s="119" t="n">
        <f>IF(ISERROR('Performance vs Market'!$AF335+'Performance vs Market'!$AH335+'Performance vs Market'!$AJ335), "", 'Performance vs Market'!$AF335+'Performance vs Market'!$AH335+'Performance vs Market'!$AJ335)</f>
        <v>0</v>
      </c>
    </row>
    <row r="336" ht="14.25" customHeight="1">
      <c r="A336" s="92" t="n">
        <f>Games!A336</f>
        <v>14</v>
      </c>
      <c r="B336" s="92" t="str">
        <f>IF('Prediction Log'!B355=0, "",'Prediction Log'!B355)</f>
        <v>Tulane</v>
      </c>
      <c r="C336" s="92" t="str">
        <f>IF('Prediction Log'!C355=0, "",'Prediction Log'!C355)</f>
        <v>SMU</v>
      </c>
      <c r="D336" s="92" t="n">
        <f>IF('Prediction Log'!D355=0, "",'Prediction Log'!D355)</f>
        <v>-3.5</v>
      </c>
      <c r="E336" s="92" t="n">
        <f>IF('Prediction Log'!E355=0, "",'Prediction Log'!E355)</f>
        <v>19.9</v>
      </c>
      <c r="F336" s="92" t="str">
        <f>IF('Prediction Log'!I355=0, "",'Prediction Log'!I355)</f>
        <v>SMU</v>
      </c>
      <c r="G336" s="70" t="str">
        <f>IF(ISBLANK(Games!B336), "",'Prediction Log'!$J355)</f>
        <v>SMU</v>
      </c>
      <c r="H336" s="93" t="n">
        <f>'Prediction Log'!$K355</f>
        <v>0.923965</v>
      </c>
      <c r="I336" s="92" t="str">
        <f>IF(ISBLANK(Games!M336), "",IF(AND(Games!M336="",Games!N336=""),"",IF(ISTEXT(Games!N336), "Side",Games!M336)))</f>
        <v>Side</v>
      </c>
      <c r="J336" s="92" t="str">
        <f>IF(ISBLANK(Games!B336), "",IF(Games!K336="Y", Games!B336, Games!E336))</f>
        <v>SMU</v>
      </c>
      <c r="K336" s="92" t="str">
        <f>Games!I336</f>
        <v>SMU</v>
      </c>
      <c r="L336" s="92" t="n">
        <f>IF(ISBLANK(Games!G336), "",Games!G336)</f>
        <v>-3.5</v>
      </c>
      <c r="M336" s="92"/>
      <c r="N336" s="110" t="str">
        <f>IF(ISBLANK('Performance vs Market'!$Q336), "", 1)</f>
        <v/>
      </c>
      <c r="O336" s="110" t="str">
        <f>IF(ISBLANK('Performance vs Market'!$S336), "", 1)</f>
        <v/>
      </c>
      <c r="P336" s="95"/>
      <c r="Q336" s="95"/>
      <c r="R336" s="95"/>
      <c r="S336" s="95"/>
      <c r="T336" s="95"/>
      <c r="U336" s="111" t="str">
        <f>IF(ISBLANK('Performance vs Market'!$Q336), "",N336+IF(Q336&lt;0, (N336/(Q336/-100)), N336*(Q336/100)))</f>
        <v/>
      </c>
      <c r="V336" s="112" t="str">
        <f>IFERROR(IF(ISBLANK('Performance vs Market'!$R336), "",N336+IF(R336&lt;0, (N336/(R336/-100)), N336*(R336/100))),"")</f>
        <v/>
      </c>
      <c r="W336" s="111" t="n">
        <f t="shared" si="1"/>
        <v>0</v>
      </c>
      <c r="X336" s="112" t="n">
        <f t="shared" si="2"/>
        <v>0</v>
      </c>
      <c r="Y336" s="111" t="str">
        <f>IF(ISBLANK('Performance vs Market'!$S336), "",O336+IF(S336&lt;0, (O336/(S336/-100)), O336*(S336/100)))</f>
        <v/>
      </c>
      <c r="Z336" s="111" t="n">
        <f t="shared" si="3"/>
        <v>0</v>
      </c>
      <c r="AA336" s="96" t="n">
        <f t="shared" si="4"/>
        <v>0</v>
      </c>
      <c r="AB336" s="96" t="n">
        <f t="shared" si="5"/>
        <v>0</v>
      </c>
      <c r="AC336" s="113" t="str">
        <f>IF('Prediction Log'!$W355="Y", "W", IF('Prediction Log'!$W355="N","L",""))</f>
        <v>W</v>
      </c>
      <c r="AD336" s="114" t="str">
        <f>IF('Prediction Log'!$Y355="Y", "W", IF('Prediction Log'!$Y355="N","L",""))</f>
        <v>W</v>
      </c>
      <c r="AE336" s="115" t="str">
        <f>IF(ISBLANK('Performance vs Market'!$Q336), "",IF(AC336="W", W336, IF(AC336="L",-N336, "")))</f>
        <v/>
      </c>
      <c r="AF336" s="116" t="n">
        <f>IFERROR((IF(ISERR('Performance vs Market'!$V336), "",IF(AD336="W", X336, IF(AD336="L",-N336, "")))), "")</f>
        <v>0</v>
      </c>
      <c r="AG336" s="113" t="str">
        <f>IF('Prediction Log'!$X355="Y", "W", IF('Prediction Log'!$X355="N", "L", ""))</f>
        <v>W</v>
      </c>
      <c r="AH336" s="115" t="str">
        <f>IF(ISBLANK('Performance vs Market'!$S336), "",IF(AG336="W", Z336, IF(AG336="L",-O336, "")))</f>
        <v/>
      </c>
      <c r="AI336" s="117"/>
      <c r="AJ336" s="15" t="str">
        <f t="shared" si="6"/>
        <v/>
      </c>
      <c r="AK336" s="118" t="n">
        <f>IF(ISERROR('Performance vs Market'!$AE336+'Performance vs Market'!$AH336+'Performance vs Market'!$AJ336), "", 'Performance vs Market'!$AE336+'Performance vs Market'!$AH336+'Performance vs Market'!$AJ336)</f>
        <v>0</v>
      </c>
      <c r="AL336" s="119" t="n">
        <f>IF(ISERROR('Performance vs Market'!$AF336+'Performance vs Market'!$AH336+'Performance vs Market'!$AJ336), "", 'Performance vs Market'!$AF336+'Performance vs Market'!$AH336+'Performance vs Market'!$AJ336)</f>
        <v>0</v>
      </c>
    </row>
    <row r="337" ht="14.25" customHeight="1">
      <c r="A337" s="92" t="n">
        <f>Games!A337</f>
        <v>14</v>
      </c>
      <c r="B337" s="92" t="str">
        <f>IF('Prediction Log'!B356=0, "",'Prediction Log'!B356)</f>
        <v>Troy</v>
      </c>
      <c r="C337" s="92" t="str">
        <f>IF('Prediction Log'!C356=0, "",'Prediction Log'!C356)</f>
        <v>Appalachian State</v>
      </c>
      <c r="D337" s="92" t="n">
        <f>IF('Prediction Log'!D356=0, "",'Prediction Log'!D356)</f>
        <v>-5.5</v>
      </c>
      <c r="E337" s="92" t="n">
        <f>IF('Prediction Log'!E356=0, "",'Prediction Log'!E356)</f>
        <v>-5.3</v>
      </c>
      <c r="F337" s="92" t="str">
        <f>IF('Prediction Log'!I356=0, "",'Prediction Log'!I356)</f>
        <v>Troy</v>
      </c>
      <c r="G337" s="70" t="str">
        <f>IF(ISBLANK(Games!B337), "",'Prediction Log'!$J356)</f>
        <v>Troy</v>
      </c>
      <c r="H337" s="93" t="n">
        <f>'Prediction Log'!$K356</f>
        <v>0.874832</v>
      </c>
      <c r="I337" s="92" t="str">
        <f>IF(ISBLANK(Games!M337), "",IF(AND(Games!M337="",Games!N337=""),"",IF(ISTEXT(Games!N337), "Side",Games!M337)))</f>
        <v/>
      </c>
      <c r="J337" s="92" t="str">
        <f>IF(ISBLANK(Games!B337), "",IF(Games!K337="Y", Games!B337, Games!E337))</f>
        <v>Appalachian State</v>
      </c>
      <c r="K337" s="92" t="str">
        <f>Games!I337</f>
        <v>Troy</v>
      </c>
      <c r="L337" s="92" t="n">
        <f>IF(ISBLANK(Games!G337), "",Games!G337)</f>
        <v>-5.5</v>
      </c>
      <c r="M337" s="92"/>
      <c r="N337" s="110" t="str">
        <f>IF(ISBLANK('Performance vs Market'!$Q337), "", 1)</f>
        <v/>
      </c>
      <c r="O337" s="110" t="str">
        <f>IF(ISBLANK('Performance vs Market'!$S337), "", 1)</f>
        <v/>
      </c>
      <c r="P337" s="95"/>
      <c r="Q337" s="95"/>
      <c r="R337" s="95"/>
      <c r="S337" s="95"/>
      <c r="T337" s="95"/>
      <c r="U337" s="111" t="str">
        <f>IF(ISBLANK('Performance vs Market'!$Q337), "",N337+IF(Q337&lt;0, (N337/(Q337/-100)), N337*(Q337/100)))</f>
        <v/>
      </c>
      <c r="V337" s="112" t="str">
        <f>IFERROR(IF(ISBLANK('Performance vs Market'!$R337), "",N337+IF(R337&lt;0, (N337/(R337/-100)), N337*(R337/100))),"")</f>
        <v/>
      </c>
      <c r="W337" s="111" t="n">
        <f t="shared" si="1"/>
        <v>0</v>
      </c>
      <c r="X337" s="112" t="n">
        <f t="shared" si="2"/>
        <v>0</v>
      </c>
      <c r="Y337" s="111" t="str">
        <f>IF(ISBLANK('Performance vs Market'!$S337), "",O337+IF(S337&lt;0, (O337/(S337/-100)), O337*(S337/100)))</f>
        <v/>
      </c>
      <c r="Z337" s="111" t="n">
        <f t="shared" si="3"/>
        <v>0</v>
      </c>
      <c r="AA337" s="96" t="n">
        <f t="shared" si="4"/>
        <v>0</v>
      </c>
      <c r="AB337" s="96" t="n">
        <f t="shared" si="5"/>
        <v>0</v>
      </c>
      <c r="AC337" s="113" t="str">
        <f>IF('Prediction Log'!$W356="Y", "W", IF('Prediction Log'!$W356="N","L",""))</f>
        <v>W</v>
      </c>
      <c r="AD337" s="114" t="str">
        <f>IF('Prediction Log'!$Y356="Y", "W", IF('Prediction Log'!$Y356="N","L",""))</f>
        <v>W</v>
      </c>
      <c r="AE337" s="115" t="str">
        <f>IF(ISBLANK('Performance vs Market'!$Q337), "",IF(AC337="W", W337, IF(AC337="L",-N337, "")))</f>
        <v/>
      </c>
      <c r="AF337" s="116" t="n">
        <f>IFERROR((IF(ISERR('Performance vs Market'!$V337), "",IF(AD337="W", X337, IF(AD337="L",-N337, "")))), "")</f>
        <v>0</v>
      </c>
      <c r="AG337" s="113" t="str">
        <f>IF('Prediction Log'!$X356="Y", "W", IF('Prediction Log'!$X356="N", "L", ""))</f>
        <v>L</v>
      </c>
      <c r="AH337" s="115" t="str">
        <f>IF(ISBLANK('Performance vs Market'!$S337), "",IF(AG337="W", Z337, IF(AG337="L",-O337, "")))</f>
        <v/>
      </c>
      <c r="AI337" s="117"/>
      <c r="AJ337" s="15" t="str">
        <f t="shared" si="6"/>
        <v/>
      </c>
      <c r="AK337" s="118" t="n">
        <f>IF(ISERROR('Performance vs Market'!$AE337+'Performance vs Market'!$AH337+'Performance vs Market'!$AJ337), "", 'Performance vs Market'!$AE337+'Performance vs Market'!$AH337+'Performance vs Market'!$AJ337)</f>
        <v>0</v>
      </c>
      <c r="AL337" s="119" t="n">
        <f>IF(ISERROR('Performance vs Market'!$AF337+'Performance vs Market'!$AH337+'Performance vs Market'!$AJ337), "", 'Performance vs Market'!$AF337+'Performance vs Market'!$AH337+'Performance vs Market'!$AJ337)</f>
        <v>0</v>
      </c>
    </row>
    <row r="338" ht="14.25" customHeight="1">
      <c r="A338" s="92" t="n">
        <f>Games!A338</f>
        <v>14</v>
      </c>
      <c r="B338" s="92" t="str">
        <f>IF('Prediction Log'!B357=0, "",'Prediction Log'!B357)</f>
        <v>Florida State</v>
      </c>
      <c r="C338" s="92" t="str">
        <f>IF('Prediction Log'!C357=0, "",'Prediction Log'!C357)</f>
        <v>Louisville</v>
      </c>
      <c r="D338" s="92" t="n">
        <f>IF('Prediction Log'!D357=0, "",'Prediction Log'!D357)</f>
        <v>-2.5</v>
      </c>
      <c r="E338" s="92" t="n">
        <f>IF('Prediction Log'!E357=0, "",'Prediction Log'!E357)</f>
        <v>-19.7</v>
      </c>
      <c r="F338" s="92" t="str">
        <f>IF('Prediction Log'!I357=0, "",'Prediction Log'!I357)</f>
        <v>Florida State</v>
      </c>
      <c r="G338" s="70" t="str">
        <f>IF(ISBLANK(Games!B338), "",'Prediction Log'!$J357)</f>
        <v>Florida State</v>
      </c>
      <c r="H338" s="93" t="n">
        <f>'Prediction Log'!$K357</f>
        <v>0.984028</v>
      </c>
      <c r="I338" s="92" t="str">
        <f>IF(ISBLANK(Games!M338), "",IF(AND(Games!M338="",Games!N338=""),"",IF(ISTEXT(Games!N338), "Side",Games!M338)))</f>
        <v/>
      </c>
      <c r="J338" s="92" t="str">
        <f>IF(ISBLANK(Games!B338), "",IF(Games!K338="Y", Games!B338, Games!E338))</f>
        <v>Florida State</v>
      </c>
      <c r="K338" s="92" t="str">
        <f>Games!I338</f>
        <v>Florida State</v>
      </c>
      <c r="L338" s="92" t="n">
        <f>IF(ISBLANK(Games!G338), "",Games!G338)</f>
        <v>-2.5</v>
      </c>
      <c r="M338" s="92"/>
      <c r="N338" s="110" t="str">
        <f>IF(ISBLANK('Performance vs Market'!$Q338), "", 1)</f>
        <v/>
      </c>
      <c r="O338" s="110" t="str">
        <f>IF(ISBLANK('Performance vs Market'!$S338), "", 1)</f>
        <v/>
      </c>
      <c r="P338" s="95"/>
      <c r="Q338" s="95"/>
      <c r="R338" s="95"/>
      <c r="S338" s="95"/>
      <c r="T338" s="95"/>
      <c r="U338" s="111" t="str">
        <f>IF(ISBLANK('Performance vs Market'!$Q338), "",N338+IF(Q338&lt;0, (N338/(Q338/-100)), N338*(Q338/100)))</f>
        <v/>
      </c>
      <c r="V338" s="112" t="str">
        <f>IFERROR(IF(ISBLANK('Performance vs Market'!$R338), "",N338+IF(R338&lt;0, (N338/(R338/-100)), N338*(R338/100))),"")</f>
        <v/>
      </c>
      <c r="W338" s="111" t="n">
        <f t="shared" si="1"/>
        <v>0</v>
      </c>
      <c r="X338" s="112" t="n">
        <f t="shared" si="2"/>
        <v>0</v>
      </c>
      <c r="Y338" s="111" t="str">
        <f>IF(ISBLANK('Performance vs Market'!$S338), "",O338+IF(S338&lt;0, (O338/(S338/-100)), O338*(S338/100)))</f>
        <v/>
      </c>
      <c r="Z338" s="111" t="n">
        <f t="shared" si="3"/>
        <v>0</v>
      </c>
      <c r="AA338" s="96" t="n">
        <f t="shared" si="4"/>
        <v>0</v>
      </c>
      <c r="AB338" s="96" t="n">
        <f t="shared" si="5"/>
        <v>0</v>
      </c>
      <c r="AC338" s="113" t="str">
        <f>IF('Prediction Log'!$W357="Y", "W", IF('Prediction Log'!$W357="N","L",""))</f>
        <v>W</v>
      </c>
      <c r="AD338" s="114" t="str">
        <f>IF('Prediction Log'!$Y357="Y", "W", IF('Prediction Log'!$Y357="N","L",""))</f>
        <v>W</v>
      </c>
      <c r="AE338" s="115" t="str">
        <f>IF(ISBLANK('Performance vs Market'!$Q338), "",IF(AC338="W", W338, IF(AC338="L",-N338, "")))</f>
        <v/>
      </c>
      <c r="AF338" s="116" t="n">
        <f>IFERROR((IF(ISERR('Performance vs Market'!$V338), "",IF(AD338="W", X338, IF(AD338="L",-N338, "")))), "")</f>
        <v>0</v>
      </c>
      <c r="AG338" s="113" t="str">
        <f>IF('Prediction Log'!$X357="Y", "W", IF('Prediction Log'!$X357="N", "L", ""))</f>
        <v>W</v>
      </c>
      <c r="AH338" s="115" t="str">
        <f>IF(ISBLANK('Performance vs Market'!$S338), "",IF(AG338="W", Z338, IF(AG338="L",-O338, "")))</f>
        <v/>
      </c>
      <c r="AI338" s="117"/>
      <c r="AJ338" s="15" t="str">
        <f t="shared" si="6"/>
        <v/>
      </c>
      <c r="AK338" s="118" t="n">
        <f>IF(ISERROR('Performance vs Market'!$AE338+'Performance vs Market'!$AH338+'Performance vs Market'!$AJ338), "", 'Performance vs Market'!$AE338+'Performance vs Market'!$AH338+'Performance vs Market'!$AJ338)</f>
        <v>0</v>
      </c>
      <c r="AL338" s="119" t="n">
        <f>IF(ISERROR('Performance vs Market'!$AF338+'Performance vs Market'!$AH338+'Performance vs Market'!$AJ338), "", 'Performance vs Market'!$AF338+'Performance vs Market'!$AH338+'Performance vs Market'!$AJ338)</f>
        <v>0</v>
      </c>
    </row>
    <row r="339" ht="14.25" customHeight="1">
      <c r="A339" s="92" t="n">
        <f>Games!A339</f>
        <v>14</v>
      </c>
      <c r="B339" s="92" t="str">
        <f>IF('Prediction Log'!B358=0, "",'Prediction Log'!B358)</f>
        <v>Michigan</v>
      </c>
      <c r="C339" s="92" t="str">
        <f>IF('Prediction Log'!C358=0, "",'Prediction Log'!C358)</f>
        <v>Iowa</v>
      </c>
      <c r="D339" s="92" t="n">
        <f>IF('Prediction Log'!D358=0, "",'Prediction Log'!D358)</f>
        <v>-21.5</v>
      </c>
      <c r="E339" s="92" t="n">
        <f>IF('Prediction Log'!E358=0, "",'Prediction Log'!E358)</f>
        <v>-28.4</v>
      </c>
      <c r="F339" s="92" t="str">
        <f>IF('Prediction Log'!I358=0, "",'Prediction Log'!I358)</f>
        <v>Michigan</v>
      </c>
      <c r="G339" s="70" t="str">
        <f>IF(ISBLANK(Games!B339), "",'Prediction Log'!$J358)</f>
        <v>Michigan</v>
      </c>
      <c r="H339" s="93" t="n">
        <f>'Prediction Log'!$K358</f>
        <v>0.998094</v>
      </c>
      <c r="I339" s="92" t="str">
        <f>IF(ISBLANK(Games!M339), "",IF(AND(Games!M339="",Games!N339=""),"",IF(ISTEXT(Games!N339), "Side",Games!M339)))</f>
        <v>Spread</v>
      </c>
      <c r="J339" s="92" t="str">
        <f>IF(ISBLANK(Games!B339), "",IF(Games!K339="Y", Games!B339, Games!E339))</f>
        <v>Michigan</v>
      </c>
      <c r="K339" s="92" t="str">
        <f>Games!I339</f>
        <v>Michigan</v>
      </c>
      <c r="L339" s="92" t="n">
        <f>IF(ISBLANK(Games!G339), "",Games!G339)</f>
        <v>-21.5</v>
      </c>
      <c r="M339" s="92"/>
      <c r="N339" s="110" t="str">
        <f>IF(ISBLANK('Performance vs Market'!$Q339), "", 1)</f>
        <v/>
      </c>
      <c r="O339" s="110" t="str">
        <f>IF(ISBLANK('Performance vs Market'!$S339), "", 1)</f>
        <v/>
      </c>
      <c r="P339" s="95"/>
      <c r="Q339" s="95"/>
      <c r="R339" s="95"/>
      <c r="S339" s="95"/>
      <c r="T339" s="95"/>
      <c r="U339" s="111" t="str">
        <f>IF(ISBLANK('Performance vs Market'!$Q339), "",N339+IF(Q339&lt;0, (N339/(Q339/-100)), N339*(Q339/100)))</f>
        <v/>
      </c>
      <c r="V339" s="112" t="str">
        <f>IFERROR(IF(ISBLANK('Performance vs Market'!$R339), "",N339+IF(R339&lt;0, (N339/(R339/-100)), N339*(R339/100))),"")</f>
        <v/>
      </c>
      <c r="W339" s="111" t="n">
        <f t="shared" si="1"/>
        <v>0</v>
      </c>
      <c r="X339" s="112" t="n">
        <f t="shared" si="2"/>
        <v>0</v>
      </c>
      <c r="Y339" s="111" t="str">
        <f>IF(ISBLANK('Performance vs Market'!$S339), "",O339+IF(S339&lt;0, (O339/(S339/-100)), O339*(S339/100)))</f>
        <v/>
      </c>
      <c r="Z339" s="111" t="n">
        <f t="shared" si="3"/>
        <v>0</v>
      </c>
      <c r="AA339" s="96" t="n">
        <f t="shared" si="4"/>
        <v>0</v>
      </c>
      <c r="AB339" s="96" t="n">
        <f t="shared" si="5"/>
        <v>0</v>
      </c>
      <c r="AC339" s="113" t="str">
        <f>IF('Prediction Log'!$W358="Y", "W", IF('Prediction Log'!$W358="N","L",""))</f>
        <v>W</v>
      </c>
      <c r="AD339" s="114" t="str">
        <f>IF('Prediction Log'!$Y358="Y", "W", IF('Prediction Log'!$Y358="N","L",""))</f>
        <v>W</v>
      </c>
      <c r="AE339" s="115" t="str">
        <f>IF(ISBLANK('Performance vs Market'!$Q339), "",IF(AC339="W", W339, IF(AC339="L",-N339, "")))</f>
        <v/>
      </c>
      <c r="AF339" s="116" t="n">
        <f>IFERROR((IF(ISERR('Performance vs Market'!$V339), "",IF(AD339="W", X339, IF(AD339="L",-N339, "")))), "")</f>
        <v>0</v>
      </c>
      <c r="AG339" s="113" t="str">
        <f>IF('Prediction Log'!$X358="Y", "W", IF('Prediction Log'!$X358="N", "L", ""))</f>
        <v>W</v>
      </c>
      <c r="AH339" s="115" t="str">
        <f>IF(ISBLANK('Performance vs Market'!$S339), "",IF(AG339="W", Z339, IF(AG339="L",-O339, "")))</f>
        <v/>
      </c>
      <c r="AI339" s="117"/>
      <c r="AJ339" s="15" t="str">
        <f t="shared" si="6"/>
        <v/>
      </c>
      <c r="AK339" s="118" t="n">
        <f>IF(ISERROR('Performance vs Market'!$AE339+'Performance vs Market'!$AH339+'Performance vs Market'!$AJ339), "", 'Performance vs Market'!$AE339+'Performance vs Market'!$AH339+'Performance vs Market'!$AJ339)</f>
        <v>0</v>
      </c>
      <c r="AL339" s="119" t="n">
        <f>IF(ISERROR('Performance vs Market'!$AF339+'Performance vs Market'!$AH339+'Performance vs Market'!$AJ339), "", 'Performance vs Market'!$AF339+'Performance vs Market'!$AH339+'Performance vs Market'!$AJ339)</f>
        <v>0</v>
      </c>
    </row>
    <row r="340" ht="14.25" customHeight="1">
      <c r="A340" s="92" t="n">
        <f>Games!A340</f>
        <v>15</v>
      </c>
      <c r="B340" s="92" t="str">
        <f>IF('Prediction Log'!B359=0, "",'Prediction Log'!B359)</f>
        <v>Georgia Southern</v>
      </c>
      <c r="C340" s="92" t="str">
        <f>IF('Prediction Log'!C359=0, "",'Prediction Log'!C359)</f>
        <v>Ohio</v>
      </c>
      <c r="D340" s="92" t="n">
        <f>IF('Prediction Log'!D359=0, "",'Prediction Log'!D359)</f>
        <v>-3</v>
      </c>
      <c r="E340" s="92" t="n">
        <f>IF('Prediction Log'!E359=0, "",'Prediction Log'!E359)</f>
        <v>13.8</v>
      </c>
      <c r="F340" s="92" t="str">
        <f>IF('Prediction Log'!I359=0, "",'Prediction Log'!I359)</f>
        <v>Ohio</v>
      </c>
      <c r="G340" s="70" t="str">
        <f>IF(ISBLANK(Games!B340), "",'Prediction Log'!$J359)</f>
        <v>Ohio</v>
      </c>
      <c r="H340" s="93" t="n">
        <f>'Prediction Log'!$K359</f>
        <v>0.90252</v>
      </c>
      <c r="I340" s="92" t="str">
        <f>IF(ISBLANK(Games!M340), "",IF(AND(Games!M340="",Games!N340=""),"",IF(ISTEXT(Games!N340), "Side",Games!M340)))</f>
        <v>Spread</v>
      </c>
      <c r="J340" s="92" t="str">
        <f>IF(ISBLANK(Games!B340), "",IF(Games!K340="Y", Games!B340, Games!E340))</f>
        <v>Ohio</v>
      </c>
      <c r="K340" s="92" t="str">
        <f>Games!I340</f>
        <v>Ohio</v>
      </c>
      <c r="L340" s="92" t="n">
        <f>IF(ISBLANK(Games!G340), "",Games!G340)</f>
        <v>-3</v>
      </c>
      <c r="M340" s="92"/>
      <c r="N340" s="110" t="str">
        <f>IF(ISBLANK('Performance vs Market'!$Q340), "", 1)</f>
        <v/>
      </c>
      <c r="O340" s="110" t="str">
        <f>IF(ISBLANK('Performance vs Market'!$S340), "", 1)</f>
        <v/>
      </c>
      <c r="P340" s="95"/>
      <c r="Q340" s="95"/>
      <c r="R340" s="95"/>
      <c r="S340" s="95"/>
      <c r="T340" s="95"/>
      <c r="U340" s="111" t="str">
        <f>IF(ISBLANK('Performance vs Market'!$Q340), "",N340+IF(Q340&lt;0, (N340/(Q340/-100)), N340*(Q340/100)))</f>
        <v/>
      </c>
      <c r="V340" s="112" t="str">
        <f>IFERROR(IF(ISBLANK('Performance vs Market'!$R340), "",N340+IF(R340&lt;0, (N340/(R340/-100)), N340*(R340/100))),"")</f>
        <v/>
      </c>
      <c r="W340" s="111" t="n">
        <f t="shared" si="1"/>
        <v>0</v>
      </c>
      <c r="X340" s="112" t="n">
        <f t="shared" si="2"/>
        <v>0</v>
      </c>
      <c r="Y340" s="111" t="str">
        <f>IF(ISBLANK('Performance vs Market'!$S340), "",O340+IF(S340&lt;0, (O340/(S340/-100)), O340*(S340/100)))</f>
        <v/>
      </c>
      <c r="Z340" s="111" t="n">
        <f t="shared" si="3"/>
        <v>0</v>
      </c>
      <c r="AA340" s="96" t="n">
        <f t="shared" si="4"/>
        <v>0</v>
      </c>
      <c r="AB340" s="96" t="n">
        <f t="shared" si="5"/>
        <v>0</v>
      </c>
      <c r="AC340" s="113" t="str">
        <f>IF('Prediction Log'!$W359="Y", "W", IF('Prediction Log'!$W359="N","L",""))</f>
        <v/>
      </c>
      <c r="AD340" s="114" t="str">
        <f>IF('Prediction Log'!$Y359="Y", "W", IF('Prediction Log'!$Y359="N","L",""))</f>
        <v/>
      </c>
      <c r="AE340" s="115" t="str">
        <f>IF(ISBLANK('Performance vs Market'!$Q340), "",IF(AC340="W", W340, IF(AC340="L",-N340, "")))</f>
        <v/>
      </c>
      <c r="AF340" s="116" t="str">
        <f>IFERROR((IF(ISERR('Performance vs Market'!$V340), "",IF(AD340="W", X340, IF(AD340="L",-N340, "")))), "")</f>
        <v/>
      </c>
      <c r="AG340" s="113" t="str">
        <f>IF('Prediction Log'!$X359="Y", "W", IF('Prediction Log'!$X359="N", "L", ""))</f>
        <v/>
      </c>
      <c r="AH340" s="115" t="str">
        <f>IF(ISBLANK('Performance vs Market'!$S340), "",IF(AG340="W", Z340, IF(AG340="L",-O340, "")))</f>
        <v/>
      </c>
      <c r="AI340" s="117"/>
      <c r="AJ340" s="15" t="str">
        <f t="shared" si="6"/>
        <v/>
      </c>
      <c r="AK340" s="118" t="n">
        <f>IF(ISERROR('Performance vs Market'!$AE340+'Performance vs Market'!$AH340+'Performance vs Market'!$AJ340), "", 'Performance vs Market'!$AE340+'Performance vs Market'!$AH340+'Performance vs Market'!$AJ340)</f>
        <v>0</v>
      </c>
      <c r="AL340" s="119" t="n">
        <f>IF(ISERROR('Performance vs Market'!$AF340+'Performance vs Market'!$AH340+'Performance vs Market'!$AJ340), "", 'Performance vs Market'!$AF340+'Performance vs Market'!$AH340+'Performance vs Market'!$AJ340)</f>
        <v>0</v>
      </c>
    </row>
    <row r="341" ht="14.25" customHeight="1">
      <c r="A341" s="92" t="n">
        <f>Games!A341</f>
        <v>15</v>
      </c>
      <c r="B341" s="92" t="str">
        <f>IF('Prediction Log'!B360=0, "",'Prediction Log'!B360)</f>
        <v>Jacksonville State</v>
      </c>
      <c r="C341" s="92" t="str">
        <f>IF('Prediction Log'!C360=0, "",'Prediction Log'!C360)</f>
        <v>Louisiana</v>
      </c>
      <c r="D341" s="92" t="n">
        <f>IF('Prediction Log'!D360=0, "",'Prediction Log'!D360)</f>
        <v>-2.5</v>
      </c>
      <c r="E341" s="92" t="n">
        <f>IF('Prediction Log'!E360=0, "",'Prediction Log'!E360)</f>
        <v>-2.9</v>
      </c>
      <c r="F341" s="92" t="str">
        <f>IF('Prediction Log'!I360=0, "",'Prediction Log'!I360)</f>
        <v>Jacksonville State</v>
      </c>
      <c r="G341" s="70" t="str">
        <f>IF(ISBLANK(Games!B341), "",'Prediction Log'!$J360)</f>
        <v>Jacksonville State</v>
      </c>
      <c r="H341" s="93" t="n">
        <f>'Prediction Log'!$K360</f>
        <v>0.621045</v>
      </c>
      <c r="I341" s="92" t="str">
        <f>IF(ISBLANK(Games!M341), "",IF(AND(Games!M341="",Games!N341=""),"",IF(ISTEXT(Games!N341), "Side",Games!M341)))</f>
        <v>Spread</v>
      </c>
      <c r="J341" s="92" t="str">
        <f>IF(ISBLANK(Games!B341), "",IF(Games!K341="Y", Games!B341, Games!E341))</f>
        <v>Jacksonville State</v>
      </c>
      <c r="K341" s="92" t="str">
        <f>Games!I341</f>
        <v>Jacksonville State</v>
      </c>
      <c r="L341" s="92" t="n">
        <f>IF(ISBLANK(Games!G341), "",Games!G341)</f>
        <v>-2.5</v>
      </c>
      <c r="M341" s="92"/>
      <c r="N341" s="110" t="str">
        <f>IF(ISBLANK('Performance vs Market'!$Q341), "", 1)</f>
        <v/>
      </c>
      <c r="O341" s="110" t="str">
        <f>IF(ISBLANK('Performance vs Market'!$S341), "", 1)</f>
        <v/>
      </c>
      <c r="P341" s="95"/>
      <c r="Q341" s="95"/>
      <c r="R341" s="95"/>
      <c r="S341" s="95"/>
      <c r="T341" s="95"/>
      <c r="U341" s="111" t="str">
        <f>IF(ISBLANK('Performance vs Market'!$Q341), "",N341+IF(Q341&lt;0, (N341/(Q341/-100)), N341*(Q341/100)))</f>
        <v/>
      </c>
      <c r="V341" s="112" t="str">
        <f>IFERROR(IF(ISBLANK('Performance vs Market'!$R341), "",N341+IF(R341&lt;0, (N341/(R341/-100)), N341*(R341/100))),"")</f>
        <v/>
      </c>
      <c r="W341" s="111" t="n">
        <f t="shared" si="1"/>
        <v>0</v>
      </c>
      <c r="X341" s="112" t="n">
        <f t="shared" si="2"/>
        <v>0</v>
      </c>
      <c r="Y341" s="111" t="str">
        <f>IF(ISBLANK('Performance vs Market'!$S341), "",O341+IF(S341&lt;0, (O341/(S341/-100)), O341*(S341/100)))</f>
        <v/>
      </c>
      <c r="Z341" s="111" t="n">
        <f t="shared" si="3"/>
        <v>0</v>
      </c>
      <c r="AA341" s="96" t="n">
        <f t="shared" si="4"/>
        <v>0</v>
      </c>
      <c r="AB341" s="96" t="n">
        <f t="shared" si="5"/>
        <v>0</v>
      </c>
      <c r="AC341" s="113" t="str">
        <f>IF('Prediction Log'!$W360="Y", "W", IF('Prediction Log'!$W360="N","L",""))</f>
        <v/>
      </c>
      <c r="AD341" s="114" t="str">
        <f>IF('Prediction Log'!$Y360="Y", "W", IF('Prediction Log'!$Y360="N","L",""))</f>
        <v/>
      </c>
      <c r="AE341" s="115" t="str">
        <f>IF(ISBLANK('Performance vs Market'!$Q341), "",IF(AC341="W", W341, IF(AC341="L",-N341, "")))</f>
        <v/>
      </c>
      <c r="AF341" s="116" t="str">
        <f>IFERROR((IF(ISERR('Performance vs Market'!$V341), "",IF(AD341="W", X341, IF(AD341="L",-N341, "")))), "")</f>
        <v/>
      </c>
      <c r="AG341" s="113" t="str">
        <f>IF('Prediction Log'!$X360="Y", "W", IF('Prediction Log'!$X360="N", "L", ""))</f>
        <v/>
      </c>
      <c r="AH341" s="115" t="str">
        <f>IF(ISBLANK('Performance vs Market'!$S341), "",IF(AG341="W", Z341, IF(AG341="L",-O341, "")))</f>
        <v/>
      </c>
      <c r="AI341" s="117"/>
      <c r="AJ341" s="15" t="str">
        <f t="shared" si="6"/>
        <v/>
      </c>
      <c r="AK341" s="118" t="n">
        <f>IF(ISERROR('Performance vs Market'!$AE341+'Performance vs Market'!$AH341+'Performance vs Market'!$AJ341), "", 'Performance vs Market'!$AE341+'Performance vs Market'!$AH341+'Performance vs Market'!$AJ341)</f>
        <v>0</v>
      </c>
      <c r="AL341" s="119" t="n">
        <f>IF(ISERROR('Performance vs Market'!$AF341+'Performance vs Market'!$AH341+'Performance vs Market'!$AJ341), "", 'Performance vs Market'!$AF341+'Performance vs Market'!$AH341+'Performance vs Market'!$AJ341)</f>
        <v>0</v>
      </c>
    </row>
    <row r="342" ht="14.25" customHeight="1">
      <c r="A342" s="92" t="n">
        <f>Games!A342</f>
        <v>15</v>
      </c>
      <c r="B342" s="92" t="str">
        <f>IF('Prediction Log'!B361=0, "",'Prediction Log'!B361)</f>
        <v>Miami (OH)</v>
      </c>
      <c r="C342" s="92" t="str">
        <f>IF('Prediction Log'!C361=0, "",'Prediction Log'!C361)</f>
        <v>Appalachian State</v>
      </c>
      <c r="D342" s="92" t="n">
        <f>IF('Prediction Log'!D361=0, "",'Prediction Log'!D361)</f>
        <v>4.5</v>
      </c>
      <c r="E342" s="92" t="n">
        <f>IF('Prediction Log'!E361=0, "",'Prediction Log'!E361)</f>
        <v>-2</v>
      </c>
      <c r="F342" s="92" t="str">
        <f>IF('Prediction Log'!I361=0, "",'Prediction Log'!I361)</f>
        <v>Miami (OH)</v>
      </c>
      <c r="G342" s="70" t="str">
        <f>IF(ISBLANK(Games!B342), "",'Prediction Log'!$J361)</f>
        <v>Miami (OH)</v>
      </c>
      <c r="H342" s="93" t="n">
        <f>'Prediction Log'!$K361</f>
        <v>0.76454</v>
      </c>
      <c r="I342" s="92" t="str">
        <f>IF(ISBLANK(Games!M342), "",IF(AND(Games!M342="",Games!N342=""),"",IF(ISTEXT(Games!N342), "Side",Games!M342)))</f>
        <v>Side</v>
      </c>
      <c r="J342" s="92" t="str">
        <f>IF(ISBLANK(Games!B342), "",IF(Games!K342="Y", Games!B342, Games!E342))</f>
        <v>Miami (OH)</v>
      </c>
      <c r="K342" s="92" t="str">
        <f>Games!I342</f>
        <v>Miami (OH)</v>
      </c>
      <c r="L342" s="92" t="n">
        <f>IF(ISBLANK(Games!G342), "",Games!G342)</f>
        <v>4.5</v>
      </c>
      <c r="M342" s="92"/>
      <c r="N342" s="110" t="str">
        <f>IF(ISBLANK('Performance vs Market'!$Q342), "", 1)</f>
        <v/>
      </c>
      <c r="O342" s="110" t="str">
        <f>IF(ISBLANK('Performance vs Market'!$S342), "", 1)</f>
        <v/>
      </c>
      <c r="P342" s="95"/>
      <c r="Q342" s="95"/>
      <c r="R342" s="95"/>
      <c r="S342" s="95"/>
      <c r="T342" s="95"/>
      <c r="U342" s="111" t="str">
        <f>IF(ISBLANK('Performance vs Market'!$Q342), "",N342+IF(Q342&lt;0, (N342/(Q342/-100)), N342*(Q342/100)))</f>
        <v/>
      </c>
      <c r="V342" s="112" t="str">
        <f>IFERROR(IF(ISBLANK('Performance vs Market'!$R342), "",N342+IF(R342&lt;0, (N342/(R342/-100)), N342*(R342/100))),"")</f>
        <v/>
      </c>
      <c r="W342" s="111" t="n">
        <f t="shared" si="1"/>
        <v>0</v>
      </c>
      <c r="X342" s="112" t="n">
        <f t="shared" si="2"/>
        <v>0</v>
      </c>
      <c r="Y342" s="111" t="str">
        <f>IF(ISBLANK('Performance vs Market'!$S342), "",O342+IF(S342&lt;0, (O342/(S342/-100)), O342*(S342/100)))</f>
        <v/>
      </c>
      <c r="Z342" s="111" t="n">
        <f t="shared" si="3"/>
        <v>0</v>
      </c>
      <c r="AA342" s="96" t="n">
        <f t="shared" si="4"/>
        <v>0</v>
      </c>
      <c r="AB342" s="96" t="n">
        <f t="shared" si="5"/>
        <v>0</v>
      </c>
      <c r="AC342" s="113" t="str">
        <f>IF('Prediction Log'!$W361="Y", "W", IF('Prediction Log'!$W361="N","L",""))</f>
        <v/>
      </c>
      <c r="AD342" s="114" t="str">
        <f>IF('Prediction Log'!$Y361="Y", "W", IF('Prediction Log'!$Y361="N","L",""))</f>
        <v/>
      </c>
      <c r="AE342" s="115" t="str">
        <f>IF(ISBLANK('Performance vs Market'!$Q342), "",IF(AC342="W", W342, IF(AC342="L",-N342, "")))</f>
        <v/>
      </c>
      <c r="AF342" s="116" t="str">
        <f>IFERROR((IF(ISERR('Performance vs Market'!$V342), "",IF(AD342="W", X342, IF(AD342="L",-N342, "")))), "")</f>
        <v/>
      </c>
      <c r="AG342" s="113" t="str">
        <f>IF('Prediction Log'!$X361="Y", "W", IF('Prediction Log'!$X361="N", "L", ""))</f>
        <v/>
      </c>
      <c r="AH342" s="115" t="str">
        <f>IF(ISBLANK('Performance vs Market'!$S342), "",IF(AG342="W", Z342, IF(AG342="L",-O342, "")))</f>
        <v/>
      </c>
      <c r="AI342" s="117"/>
      <c r="AJ342" s="15" t="str">
        <f t="shared" si="6"/>
        <v/>
      </c>
      <c r="AK342" s="118" t="n">
        <f>IF(ISERROR('Performance vs Market'!$AE342+'Performance vs Market'!$AH342+'Performance vs Market'!$AJ342), "", 'Performance vs Market'!$AE342+'Performance vs Market'!$AH342+'Performance vs Market'!$AJ342)</f>
        <v>0</v>
      </c>
      <c r="AL342" s="119" t="n">
        <f>IF(ISERROR('Performance vs Market'!$AF342+'Performance vs Market'!$AH342+'Performance vs Market'!$AJ342), "", 'Performance vs Market'!$AF342+'Performance vs Market'!$AH342+'Performance vs Market'!$AJ342)</f>
        <v>0</v>
      </c>
    </row>
    <row r="343" ht="14.25" customHeight="1">
      <c r="A343" s="92" t="n">
        <f>Games!A343</f>
        <v>15</v>
      </c>
      <c r="B343" s="92" t="str">
        <f>IF('Prediction Log'!B362=0, "",'Prediction Log'!B362)</f>
        <v>New Mexico State</v>
      </c>
      <c r="C343" s="92" t="str">
        <f>IF('Prediction Log'!C362=0, "",'Prediction Log'!C362)</f>
        <v>Fresno State</v>
      </c>
      <c r="D343" s="92" t="n">
        <f>IF('Prediction Log'!D362=0, "",'Prediction Log'!D362)</f>
        <v>-2.5</v>
      </c>
      <c r="E343" s="92" t="n">
        <f>IF('Prediction Log'!E362=0, "",'Prediction Log'!E362)</f>
        <v>10.3</v>
      </c>
      <c r="F343" s="92" t="str">
        <f>IF('Prediction Log'!I362=0, "",'Prediction Log'!I362)</f>
        <v>Fresno State</v>
      </c>
      <c r="G343" s="70" t="str">
        <f>IF(ISBLANK(Games!B343), "",'Prediction Log'!$J362)</f>
        <v>Fresno State</v>
      </c>
      <c r="H343" s="93" t="n">
        <f>'Prediction Log'!$K362</f>
        <v>0.905973</v>
      </c>
      <c r="I343" s="92" t="str">
        <f>IF(ISBLANK(Games!M343), "",IF(AND(Games!M343="",Games!N343=""),"",IF(ISTEXT(Games!N343), "Side",Games!M343)))</f>
        <v/>
      </c>
      <c r="J343" s="92" t="str">
        <f>IF(ISBLANK(Games!B343), "",IF(Games!K343="Y", Games!B343, Games!E343))</f>
        <v>Fresno State</v>
      </c>
      <c r="K343" s="92" t="str">
        <f>Games!I343</f>
        <v>Fresno State</v>
      </c>
      <c r="L343" s="92" t="n">
        <f>IF(ISBLANK(Games!G343), "",Games!G343)</f>
        <v>-2.5</v>
      </c>
      <c r="M343" s="92"/>
      <c r="N343" s="110" t="str">
        <f>IF(ISBLANK('Performance vs Market'!$Q343), "", 1)</f>
        <v/>
      </c>
      <c r="O343" s="110" t="str">
        <f>IF(ISBLANK('Performance vs Market'!$S343), "", 1)</f>
        <v/>
      </c>
      <c r="P343" s="95"/>
      <c r="Q343" s="95"/>
      <c r="R343" s="95"/>
      <c r="S343" s="95"/>
      <c r="T343" s="95"/>
      <c r="U343" s="111" t="str">
        <f>IF(ISBLANK('Performance vs Market'!$Q343), "",N343+IF(Q343&lt;0, (N343/(Q343/-100)), N343*(Q343/100)))</f>
        <v/>
      </c>
      <c r="V343" s="112" t="str">
        <f>IFERROR(IF(ISBLANK('Performance vs Market'!$R343), "",N343+IF(R343&lt;0, (N343/(R343/-100)), N343*(R343/100))),"")</f>
        <v/>
      </c>
      <c r="W343" s="111" t="n">
        <f t="shared" si="1"/>
        <v>0</v>
      </c>
      <c r="X343" s="112" t="n">
        <f t="shared" si="2"/>
        <v>0</v>
      </c>
      <c r="Y343" s="111" t="str">
        <f>IF(ISBLANK('Performance vs Market'!$S343), "",O343+IF(S343&lt;0, (O343/(S343/-100)), O343*(S343/100)))</f>
        <v/>
      </c>
      <c r="Z343" s="111" t="n">
        <f t="shared" si="3"/>
        <v>0</v>
      </c>
      <c r="AA343" s="96" t="n">
        <f t="shared" si="4"/>
        <v>0</v>
      </c>
      <c r="AB343" s="96" t="n">
        <f t="shared" si="5"/>
        <v>0</v>
      </c>
      <c r="AC343" s="113" t="str">
        <f>IF('Prediction Log'!$W362="Y", "W", IF('Prediction Log'!$W362="N","L",""))</f>
        <v/>
      </c>
      <c r="AD343" s="114" t="str">
        <f>IF('Prediction Log'!$Y362="Y", "W", IF('Prediction Log'!$Y362="N","L",""))</f>
        <v/>
      </c>
      <c r="AE343" s="115" t="str">
        <f>IF(ISBLANK('Performance vs Market'!$Q343), "",IF(AC343="W", W343, IF(AC343="L",-N343, "")))</f>
        <v/>
      </c>
      <c r="AF343" s="116" t="str">
        <f>IFERROR((IF(ISERR('Performance vs Market'!$V343), "",IF(AD343="W", X343, IF(AD343="L",-N343, "")))), "")</f>
        <v/>
      </c>
      <c r="AG343" s="113" t="str">
        <f>IF('Prediction Log'!$X362="Y", "W", IF('Prediction Log'!$X362="N", "L", ""))</f>
        <v/>
      </c>
      <c r="AH343" s="115" t="str">
        <f>IF(ISBLANK('Performance vs Market'!$S343), "",IF(AG343="W", Z343, IF(AG343="L",-O343, "")))</f>
        <v/>
      </c>
      <c r="AI343" s="117"/>
      <c r="AJ343" s="15" t="str">
        <f t="shared" si="6"/>
        <v/>
      </c>
      <c r="AK343" s="118" t="n">
        <f>IF(ISERROR('Performance vs Market'!$AE343+'Performance vs Market'!$AH343+'Performance vs Market'!$AJ343), "", 'Performance vs Market'!$AE343+'Performance vs Market'!$AH343+'Performance vs Market'!$AJ343)</f>
        <v>0</v>
      </c>
      <c r="AL343" s="119" t="n">
        <f>IF(ISERROR('Performance vs Market'!$AF343+'Performance vs Market'!$AH343+'Performance vs Market'!$AJ343), "", 'Performance vs Market'!$AF343+'Performance vs Market'!$AH343+'Performance vs Market'!$AJ343)</f>
        <v>0</v>
      </c>
    </row>
    <row r="344" ht="14.25" customHeight="1">
      <c r="A344" s="92" t="n">
        <f>Games!A344</f>
        <v>15</v>
      </c>
      <c r="B344" s="92" t="str">
        <f>IF('Prediction Log'!B363=0, "",'Prediction Log'!B363)</f>
        <v>UCLA</v>
      </c>
      <c r="C344" s="92" t="str">
        <f>IF('Prediction Log'!C363=0, "",'Prediction Log'!C363)</f>
        <v>Boise State</v>
      </c>
      <c r="D344" s="92" t="n">
        <f>IF('Prediction Log'!D363=0, "",'Prediction Log'!D363)</f>
        <v>5.5</v>
      </c>
      <c r="E344" s="92" t="n">
        <f>IF('Prediction Log'!E363=0, "",'Prediction Log'!E363)</f>
        <v>-1.9</v>
      </c>
      <c r="F344" s="92" t="str">
        <f>IF('Prediction Log'!I363=0, "",'Prediction Log'!I363)</f>
        <v>UCLA</v>
      </c>
      <c r="G344" s="70" t="str">
        <f>IF(ISBLANK(Games!B344), "",'Prediction Log'!$J363)</f>
        <v>UCLA</v>
      </c>
      <c r="H344" s="93" t="n">
        <f>'Prediction Log'!$K363</f>
        <v>0.688408</v>
      </c>
      <c r="I344" s="92" t="str">
        <f>IF(ISBLANK(Games!M344), "",IF(AND(Games!M344="",Games!N344=""),"",IF(ISTEXT(Games!N344), "Side",Games!M344)))</f>
        <v>Spread</v>
      </c>
      <c r="J344" s="92" t="str">
        <f>IF(ISBLANK(Games!B344), "",IF(Games!K344="Y", Games!B344, Games!E344))</f>
        <v>UCLA</v>
      </c>
      <c r="K344" s="92" t="str">
        <f>Games!I344</f>
        <v>UCLA</v>
      </c>
      <c r="L344" s="92" t="n">
        <f>IF(ISBLANK(Games!G344), "",Games!G344)</f>
        <v>5.5</v>
      </c>
      <c r="M344" s="92"/>
      <c r="N344" s="110" t="str">
        <f>IF(ISBLANK('Performance vs Market'!$Q344), "", 1)</f>
        <v/>
      </c>
      <c r="O344" s="110" t="str">
        <f>IF(ISBLANK('Performance vs Market'!$S344), "", 1)</f>
        <v/>
      </c>
      <c r="P344" s="95"/>
      <c r="Q344" s="95"/>
      <c r="R344" s="95"/>
      <c r="S344" s="95"/>
      <c r="T344" s="95"/>
      <c r="U344" s="111" t="str">
        <f>IF(ISBLANK('Performance vs Market'!$Q344), "",N344+IF(Q344&lt;0, (N344/(Q344/-100)), N344*(Q344/100)))</f>
        <v/>
      </c>
      <c r="V344" s="112" t="str">
        <f>IFERROR(IF(ISBLANK('Performance vs Market'!$R344), "",N344+IF(R344&lt;0, (N344/(R344/-100)), N344*(R344/100))),"")</f>
        <v/>
      </c>
      <c r="W344" s="111" t="n">
        <f t="shared" si="1"/>
        <v>0</v>
      </c>
      <c r="X344" s="112" t="n">
        <f t="shared" si="2"/>
        <v>0</v>
      </c>
      <c r="Y344" s="111" t="str">
        <f>IF(ISBLANK('Performance vs Market'!$S344), "",O344+IF(S344&lt;0, (O344/(S344/-100)), O344*(S344/100)))</f>
        <v/>
      </c>
      <c r="Z344" s="111" t="n">
        <f t="shared" si="3"/>
        <v>0</v>
      </c>
      <c r="AA344" s="96" t="n">
        <f t="shared" si="4"/>
        <v>0</v>
      </c>
      <c r="AB344" s="96" t="n">
        <f t="shared" si="5"/>
        <v>0</v>
      </c>
      <c r="AC344" s="113" t="str">
        <f>IF('Prediction Log'!$W363="Y", "W", IF('Prediction Log'!$W363="N","L",""))</f>
        <v/>
      </c>
      <c r="AD344" s="114" t="str">
        <f>IF('Prediction Log'!$Y363="Y", "W", IF('Prediction Log'!$Y363="N","L",""))</f>
        <v/>
      </c>
      <c r="AE344" s="115" t="str">
        <f>IF(ISBLANK('Performance vs Market'!$Q344), "",IF(AC344="W", W344, IF(AC344="L",-N344, "")))</f>
        <v/>
      </c>
      <c r="AF344" s="116" t="str">
        <f>IFERROR((IF(ISERR('Performance vs Market'!$V344), "",IF(AD344="W", X344, IF(AD344="L",-N344, "")))), "")</f>
        <v/>
      </c>
      <c r="AG344" s="113" t="str">
        <f>IF('Prediction Log'!$X363="Y", "W", IF('Prediction Log'!$X363="N", "L", ""))</f>
        <v/>
      </c>
      <c r="AH344" s="115" t="str">
        <f>IF(ISBLANK('Performance vs Market'!$S344), "",IF(AG344="W", Z344, IF(AG344="L",-O344, "")))</f>
        <v/>
      </c>
      <c r="AI344" s="117"/>
      <c r="AJ344" s="15" t="str">
        <f t="shared" si="6"/>
        <v/>
      </c>
      <c r="AK344" s="118" t="n">
        <f>IF(ISERROR('Performance vs Market'!$AE344+'Performance vs Market'!$AH344+'Performance vs Market'!$AJ344), "", 'Performance vs Market'!$AE344+'Performance vs Market'!$AH344+'Performance vs Market'!$AJ344)</f>
        <v>0</v>
      </c>
      <c r="AL344" s="119" t="n">
        <f>IF(ISERROR('Performance vs Market'!$AF344+'Performance vs Market'!$AH344+'Performance vs Market'!$AJ344), "", 'Performance vs Market'!$AF344+'Performance vs Market'!$AH344+'Performance vs Market'!$AJ344)</f>
        <v>0</v>
      </c>
    </row>
    <row r="345" ht="14.25" customHeight="1">
      <c r="A345" s="92" t="n">
        <f>Games!A345</f>
        <v>15</v>
      </c>
      <c r="B345" s="92" t="str">
        <f>IF('Prediction Log'!B364=0, "",'Prediction Log'!B364)</f>
        <v>California</v>
      </c>
      <c r="C345" s="92" t="str">
        <f>IF('Prediction Log'!C364=0, "",'Prediction Log'!C364)</f>
        <v>Texas Tech</v>
      </c>
      <c r="D345" s="92" t="n">
        <f>IF('Prediction Log'!D364=0, "",'Prediction Log'!D364)</f>
        <v>3.5</v>
      </c>
      <c r="E345" s="92" t="n">
        <f>IF('Prediction Log'!E364=0, "",'Prediction Log'!E364)</f>
        <v>-1.2</v>
      </c>
      <c r="F345" s="92" t="str">
        <f>IF('Prediction Log'!I364=0, "",'Prediction Log'!I364)</f>
        <v>California</v>
      </c>
      <c r="G345" s="70" t="str">
        <f>IF(ISBLANK(Games!B345), "",'Prediction Log'!$J364)</f>
        <v>Texas Tech</v>
      </c>
      <c r="H345" s="93" t="n">
        <f>'Prediction Log'!$K364</f>
        <v>0.634047</v>
      </c>
      <c r="I345" s="92" t="str">
        <f>IF(ISBLANK(Games!M345), "",IF(AND(Games!M345="",Games!N345=""),"",IF(ISTEXT(Games!N345), "Side",Games!M345)))</f>
        <v>Side</v>
      </c>
      <c r="J345" s="92" t="str">
        <f>IF(ISBLANK(Games!B345), "",IF(Games!K345="Y", Games!B345, Games!E345))</f>
        <v>California</v>
      </c>
      <c r="K345" s="92" t="str">
        <f>Games!I345</f>
        <v>California</v>
      </c>
      <c r="L345" s="92" t="n">
        <f>IF(ISBLANK(Games!G345), "",Games!G345)</f>
        <v>3.5</v>
      </c>
      <c r="M345" s="92"/>
      <c r="N345" s="110" t="str">
        <f>IF(ISBLANK('Performance vs Market'!$Q345), "", 1)</f>
        <v/>
      </c>
      <c r="O345" s="110" t="str">
        <f>IF(ISBLANK('Performance vs Market'!$S345), "", 1)</f>
        <v/>
      </c>
      <c r="P345" s="95"/>
      <c r="Q345" s="95"/>
      <c r="R345" s="95"/>
      <c r="S345" s="95"/>
      <c r="T345" s="95"/>
      <c r="U345" s="111" t="str">
        <f>IF(ISBLANK('Performance vs Market'!$Q345), "",N345+IF(Q345&lt;0, (N345/(Q345/-100)), N345*(Q345/100)))</f>
        <v/>
      </c>
      <c r="V345" s="112" t="str">
        <f>IFERROR(IF(ISBLANK('Performance vs Market'!$R345), "",N345+IF(R345&lt;0, (N345/(R345/-100)), N345*(R345/100))),"")</f>
        <v/>
      </c>
      <c r="W345" s="111" t="n">
        <f t="shared" si="1"/>
        <v>0</v>
      </c>
      <c r="X345" s="112" t="n">
        <f t="shared" si="2"/>
        <v>0</v>
      </c>
      <c r="Y345" s="111" t="str">
        <f>IF(ISBLANK('Performance vs Market'!$S345), "",O345+IF(S345&lt;0, (O345/(S345/-100)), O345*(S345/100)))</f>
        <v/>
      </c>
      <c r="Z345" s="111" t="n">
        <f t="shared" si="3"/>
        <v>0</v>
      </c>
      <c r="AA345" s="96" t="n">
        <f t="shared" si="4"/>
        <v>0</v>
      </c>
      <c r="AB345" s="96" t="n">
        <f t="shared" si="5"/>
        <v>0</v>
      </c>
      <c r="AC345" s="113" t="str">
        <f>IF('Prediction Log'!$W364="Y", "W", IF('Prediction Log'!$W364="N","L",""))</f>
        <v/>
      </c>
      <c r="AD345" s="114" t="str">
        <f>IF('Prediction Log'!$Y364="Y", "W", IF('Prediction Log'!$Y364="N","L",""))</f>
        <v/>
      </c>
      <c r="AE345" s="115" t="str">
        <f>IF(ISBLANK('Performance vs Market'!$Q345), "",IF(AC345="W", W345, IF(AC345="L",-N345, "")))</f>
        <v/>
      </c>
      <c r="AF345" s="116" t="str">
        <f>IFERROR((IF(ISERR('Performance vs Market'!$V345), "",IF(AD345="W", X345, IF(AD345="L",-N345, "")))), "")</f>
        <v/>
      </c>
      <c r="AG345" s="113" t="str">
        <f>IF('Prediction Log'!$X364="Y", "W", IF('Prediction Log'!$X364="N", "L", ""))</f>
        <v/>
      </c>
      <c r="AH345" s="115" t="str">
        <f>IF(ISBLANK('Performance vs Market'!$S345), "",IF(AG345="W", Z345, IF(AG345="L",-O345, "")))</f>
        <v/>
      </c>
      <c r="AI345" s="117"/>
      <c r="AJ345" s="15" t="str">
        <f t="shared" si="6"/>
        <v/>
      </c>
      <c r="AK345" s="118" t="n">
        <f>IF(ISERROR('Performance vs Market'!$AE345+'Performance vs Market'!$AH345+'Performance vs Market'!$AJ345), "", 'Performance vs Market'!$AE345+'Performance vs Market'!$AH345+'Performance vs Market'!$AJ345)</f>
        <v>0</v>
      </c>
      <c r="AL345" s="119" t="n">
        <f>IF(ISERROR('Performance vs Market'!$AF345+'Performance vs Market'!$AH345+'Performance vs Market'!$AJ345), "", 'Performance vs Market'!$AF345+'Performance vs Market'!$AH345+'Performance vs Market'!$AJ345)</f>
        <v>0</v>
      </c>
    </row>
    <row r="346" ht="14.25" customHeight="1">
      <c r="A346" s="92" t="n">
        <f>Games!A346</f>
        <v>15</v>
      </c>
      <c r="B346" s="92" t="str">
        <f>IF('Prediction Log'!B365=0, "",'Prediction Log'!B365)</f>
        <v>Western Kentucky</v>
      </c>
      <c r="C346" s="92" t="str">
        <f>IF('Prediction Log'!C365=0, "",'Prediction Log'!C365)</f>
        <v>Old Dominion</v>
      </c>
      <c r="D346" s="92" t="n">
        <f>IF('Prediction Log'!D365=0, "",'Prediction Log'!D365)</f>
        <v>-3.5</v>
      </c>
      <c r="E346" s="92" t="n">
        <f>IF('Prediction Log'!E365=0, "",'Prediction Log'!E365)</f>
        <v>-6.4</v>
      </c>
      <c r="F346" s="92" t="str">
        <f>IF('Prediction Log'!I365=0, "",'Prediction Log'!I365)</f>
        <v>Western Kentucky</v>
      </c>
      <c r="G346" s="70" t="str">
        <f>IF(ISBLANK(Games!B346), "",'Prediction Log'!$J365)</f>
        <v>Western Kentucky</v>
      </c>
      <c r="H346" s="93" t="n">
        <f>'Prediction Log'!$K365</f>
        <v>0.835088</v>
      </c>
      <c r="I346" s="92" t="str">
        <f>IF(ISBLANK(Games!M346), "",IF(AND(Games!M346="",Games!N346=""),"",IF(ISTEXT(Games!N346), "Side",Games!M346)))</f>
        <v>Spread</v>
      </c>
      <c r="J346" s="92" t="str">
        <f>IF(ISBLANK(Games!B346), "",IF(Games!K346="Y", Games!B346, Games!E346))</f>
        <v>Western Kentucky</v>
      </c>
      <c r="K346" s="92" t="str">
        <f>Games!I346</f>
        <v>Western Kentucky</v>
      </c>
      <c r="L346" s="92" t="n">
        <f>IF(ISBLANK(Games!G346), "",Games!G346)</f>
        <v>-3.5</v>
      </c>
      <c r="M346" s="92"/>
      <c r="N346" s="110" t="str">
        <f>IF(ISBLANK('Performance vs Market'!$Q346), "", 1)</f>
        <v/>
      </c>
      <c r="O346" s="110" t="str">
        <f>IF(ISBLANK('Performance vs Market'!$S346), "", 1)</f>
        <v/>
      </c>
      <c r="P346" s="95"/>
      <c r="Q346" s="95"/>
      <c r="R346" s="95"/>
      <c r="S346" s="95"/>
      <c r="T346" s="95"/>
      <c r="U346" s="111" t="str">
        <f>IF(ISBLANK('Performance vs Market'!$Q346), "",N346+IF(Q346&lt;0, (N346/(Q346/-100)), N346*(Q346/100)))</f>
        <v/>
      </c>
      <c r="V346" s="112" t="str">
        <f>IFERROR(IF(ISBLANK('Performance vs Market'!$R346), "",N346+IF(R346&lt;0, (N346/(R346/-100)), N346*(R346/100))),"")</f>
        <v/>
      </c>
      <c r="W346" s="111" t="n">
        <f t="shared" si="1"/>
        <v>0</v>
      </c>
      <c r="X346" s="112" t="n">
        <f t="shared" si="2"/>
        <v>0</v>
      </c>
      <c r="Y346" s="111" t="str">
        <f>IF(ISBLANK('Performance vs Market'!$S346), "",O346+IF(S346&lt;0, (O346/(S346/-100)), O346*(S346/100)))</f>
        <v/>
      </c>
      <c r="Z346" s="111" t="n">
        <f t="shared" si="3"/>
        <v>0</v>
      </c>
      <c r="AA346" s="96" t="n">
        <f t="shared" si="4"/>
        <v>0</v>
      </c>
      <c r="AB346" s="96" t="n">
        <f t="shared" si="5"/>
        <v>0</v>
      </c>
      <c r="AC346" s="113" t="str">
        <f>IF('Prediction Log'!$W365="Y", "W", IF('Prediction Log'!$W365="N","L",""))</f>
        <v/>
      </c>
      <c r="AD346" s="114" t="str">
        <f>IF('Prediction Log'!$Y365="Y", "W", IF('Prediction Log'!$Y365="N","L",""))</f>
        <v/>
      </c>
      <c r="AE346" s="115" t="str">
        <f>IF(ISBLANK('Performance vs Market'!$Q346), "",IF(AC346="W", W346, IF(AC346="L",-N346, "")))</f>
        <v/>
      </c>
      <c r="AF346" s="116" t="str">
        <f>IFERROR((IF(ISERR('Performance vs Market'!$V346), "",IF(AD346="W", X346, IF(AD346="L",-N346, "")))), "")</f>
        <v/>
      </c>
      <c r="AG346" s="113" t="str">
        <f>IF('Prediction Log'!$X365="Y", "W", IF('Prediction Log'!$X365="N", "L", ""))</f>
        <v/>
      </c>
      <c r="AH346" s="115" t="str">
        <f>IF(ISBLANK('Performance vs Market'!$S346), "",IF(AG346="W", Z346, IF(AG346="L",-O346, "")))</f>
        <v/>
      </c>
      <c r="AI346" s="117"/>
      <c r="AJ346" s="15" t="str">
        <f t="shared" si="6"/>
        <v/>
      </c>
      <c r="AK346" s="118" t="n">
        <f>IF(ISERROR('Performance vs Market'!$AE346+'Performance vs Market'!$AH346+'Performance vs Market'!$AJ346), "", 'Performance vs Market'!$AE346+'Performance vs Market'!$AH346+'Performance vs Market'!$AJ346)</f>
        <v>0</v>
      </c>
      <c r="AL346" s="119" t="n">
        <f>IF(ISERROR('Performance vs Market'!$AF346+'Performance vs Market'!$AH346+'Performance vs Market'!$AJ346), "", 'Performance vs Market'!$AF346+'Performance vs Market'!$AH346+'Performance vs Market'!$AJ346)</f>
        <v>0</v>
      </c>
    </row>
    <row r="347" ht="14.25" customHeight="1">
      <c r="A347" s="92" t="n">
        <f>Games!A347</f>
        <v>15</v>
      </c>
      <c r="B347" s="92" t="str">
        <f>IF('Prediction Log'!B366=0, "",'Prediction Log'!B366)</f>
        <v>UT San Antonio</v>
      </c>
      <c r="C347" s="92" t="str">
        <f>IF('Prediction Log'!C366=0, "",'Prediction Log'!C366)</f>
        <v>Marshall</v>
      </c>
      <c r="D347" s="92" t="n">
        <f>IF('Prediction Log'!D366=0, "",'Prediction Log'!D366)</f>
        <v>-12</v>
      </c>
      <c r="E347" s="92" t="n">
        <f>IF('Prediction Log'!E366=0, "",'Prediction Log'!E366)</f>
        <v>-2.9</v>
      </c>
      <c r="F347" s="92" t="str">
        <f>IF('Prediction Log'!I366=0, "",'Prediction Log'!I366)</f>
        <v>UT San Antonio</v>
      </c>
      <c r="G347" s="70" t="str">
        <f>IF(ISBLANK(Games!B347), "",'Prediction Log'!$J366)</f>
        <v>UT San Antonio</v>
      </c>
      <c r="H347" s="93" t="n">
        <f>'Prediction Log'!$K366</f>
        <v>0.579806</v>
      </c>
      <c r="I347" s="92" t="str">
        <f>IF(ISBLANK(Games!M347), "",IF(AND(Games!M347="",Games!N347=""),"",IF(ISTEXT(Games!N347), "Side",Games!M347)))</f>
        <v>Spread</v>
      </c>
      <c r="J347" s="92" t="str">
        <f>IF(ISBLANK(Games!B347), "",IF(Games!K347="Y", Games!B347, Games!E347))</f>
        <v>Marshall</v>
      </c>
      <c r="K347" s="92" t="str">
        <f>Games!I347</f>
        <v>UT San Antonio</v>
      </c>
      <c r="L347" s="92" t="n">
        <f>IF(ISBLANK(Games!G347), "",Games!G347)</f>
        <v>-12</v>
      </c>
      <c r="M347" s="92"/>
      <c r="N347" s="110" t="str">
        <f>IF(ISBLANK('Performance vs Market'!$Q347), "", 1)</f>
        <v/>
      </c>
      <c r="O347" s="110" t="str">
        <f>IF(ISBLANK('Performance vs Market'!$S347), "", 1)</f>
        <v/>
      </c>
      <c r="P347" s="95"/>
      <c r="Q347" s="95"/>
      <c r="R347" s="95"/>
      <c r="S347" s="95"/>
      <c r="T347" s="95"/>
      <c r="U347" s="111" t="str">
        <f>IF(ISBLANK('Performance vs Market'!$Q347), "",N347+IF(Q347&lt;0, (N347/(Q347/-100)), N347*(Q347/100)))</f>
        <v/>
      </c>
      <c r="V347" s="112" t="str">
        <f>IFERROR(IF(ISBLANK('Performance vs Market'!$R347), "",N347+IF(R347&lt;0, (N347/(R347/-100)), N347*(R347/100))),"")</f>
        <v/>
      </c>
      <c r="W347" s="111" t="n">
        <f t="shared" si="1"/>
        <v>0</v>
      </c>
      <c r="X347" s="112" t="n">
        <f t="shared" si="2"/>
        <v>0</v>
      </c>
      <c r="Y347" s="111" t="str">
        <f>IF(ISBLANK('Performance vs Market'!$S347), "",O347+IF(S347&lt;0, (O347/(S347/-100)), O347*(S347/100)))</f>
        <v/>
      </c>
      <c r="Z347" s="111" t="n">
        <f t="shared" si="3"/>
        <v>0</v>
      </c>
      <c r="AA347" s="96" t="n">
        <f t="shared" si="4"/>
        <v>0</v>
      </c>
      <c r="AB347" s="96" t="n">
        <f t="shared" si="5"/>
        <v>0</v>
      </c>
      <c r="AC347" s="113" t="str">
        <f>IF('Prediction Log'!$W366="Y", "W", IF('Prediction Log'!$W366="N","L",""))</f>
        <v/>
      </c>
      <c r="AD347" s="114" t="str">
        <f>IF('Prediction Log'!$Y366="Y", "W", IF('Prediction Log'!$Y366="N","L",""))</f>
        <v/>
      </c>
      <c r="AE347" s="115" t="str">
        <f>IF(ISBLANK('Performance vs Market'!$Q347), "",IF(AC347="W", W347, IF(AC347="L",-N347, "")))</f>
        <v/>
      </c>
      <c r="AF347" s="116" t="str">
        <f>IFERROR((IF(ISERR('Performance vs Market'!$V347), "",IF(AD347="W", X347, IF(AD347="L",-N347, "")))), "")</f>
        <v/>
      </c>
      <c r="AG347" s="113" t="str">
        <f>IF('Prediction Log'!$X366="Y", "W", IF('Prediction Log'!$X366="N", "L", ""))</f>
        <v/>
      </c>
      <c r="AH347" s="115" t="str">
        <f>IF(ISBLANK('Performance vs Market'!$S347), "",IF(AG347="W", Z347, IF(AG347="L",-O347, "")))</f>
        <v/>
      </c>
      <c r="AI347" s="117"/>
      <c r="AJ347" s="15" t="str">
        <f t="shared" si="6"/>
        <v/>
      </c>
      <c r="AK347" s="118" t="n">
        <f>IF(ISERROR('Performance vs Market'!$AE347+'Performance vs Market'!$AH347+'Performance vs Market'!$AJ347), "", 'Performance vs Market'!$AE347+'Performance vs Market'!$AH347+'Performance vs Market'!$AJ347)</f>
        <v>0</v>
      </c>
      <c r="AL347" s="119" t="n">
        <f>IF(ISERROR('Performance vs Market'!$AF347+'Performance vs Market'!$AH347+'Performance vs Market'!$AJ347), "", 'Performance vs Market'!$AF347+'Performance vs Market'!$AH347+'Performance vs Market'!$AJ347)</f>
        <v>0</v>
      </c>
    </row>
    <row r="348" ht="14.25" customHeight="1">
      <c r="A348" s="92" t="n">
        <f>Games!A348</f>
        <v>15</v>
      </c>
      <c r="B348" s="92" t="str">
        <f>IF('Prediction Log'!B367=0, "",'Prediction Log'!B367)</f>
        <v>Syracuse</v>
      </c>
      <c r="C348" s="92" t="str">
        <f>IF('Prediction Log'!C367=0, "",'Prediction Log'!C367)</f>
        <v>South Florida</v>
      </c>
      <c r="D348" s="92" t="n">
        <f>IF('Prediction Log'!D367=0, "",'Prediction Log'!D367)</f>
        <v>-4.5</v>
      </c>
      <c r="E348" s="92" t="n">
        <f>IF('Prediction Log'!E367=0, "",'Prediction Log'!E367)</f>
        <v>-15.7</v>
      </c>
      <c r="F348" s="92" t="str">
        <f>IF('Prediction Log'!I367=0, "",'Prediction Log'!I367)</f>
        <v>Syracuse</v>
      </c>
      <c r="G348" s="70" t="str">
        <f>IF(ISBLANK(Games!B348), "",'Prediction Log'!$J367)</f>
        <v>Syracuse</v>
      </c>
      <c r="H348" s="93" t="n">
        <f>'Prediction Log'!$K367</f>
        <v>0.951945</v>
      </c>
      <c r="I348" s="92" t="str">
        <f>IF(ISBLANK(Games!M348), "",IF(AND(Games!M348="",Games!N348=""),"",IF(ISTEXT(Games!N348), "Side",Games!M348)))</f>
        <v/>
      </c>
      <c r="J348" s="92" t="str">
        <f>IF(ISBLANK(Games!B348), "",IF(Games!K348="Y", Games!B348, Games!E348))</f>
        <v>Syracuse</v>
      </c>
      <c r="K348" s="92" t="str">
        <f>Games!I348</f>
        <v>Syracuse</v>
      </c>
      <c r="L348" s="92" t="n">
        <f>IF(ISBLANK(Games!G348), "",Games!G348)</f>
        <v>-4.5</v>
      </c>
      <c r="M348" s="92"/>
      <c r="N348" s="110" t="str">
        <f>IF(ISBLANK('Performance vs Market'!$Q348), "", 1)</f>
        <v/>
      </c>
      <c r="O348" s="110" t="str">
        <f>IF(ISBLANK('Performance vs Market'!$S348), "", 1)</f>
        <v/>
      </c>
      <c r="P348" s="95"/>
      <c r="Q348" s="95"/>
      <c r="R348" s="95"/>
      <c r="S348" s="95"/>
      <c r="T348" s="95"/>
      <c r="U348" s="111" t="str">
        <f>IF(ISBLANK('Performance vs Market'!$Q348), "",N348+IF(Q348&lt;0, (N348/(Q348/-100)), N348*(Q348/100)))</f>
        <v/>
      </c>
      <c r="V348" s="112" t="str">
        <f>IFERROR(IF(ISBLANK('Performance vs Market'!$R348), "",N348+IF(R348&lt;0, (N348/(R348/-100)), N348*(R348/100))),"")</f>
        <v/>
      </c>
      <c r="W348" s="111" t="n">
        <f t="shared" si="1"/>
        <v>0</v>
      </c>
      <c r="X348" s="112" t="n">
        <f t="shared" si="2"/>
        <v>0</v>
      </c>
      <c r="Y348" s="111" t="str">
        <f>IF(ISBLANK('Performance vs Market'!$S348), "",O348+IF(S348&lt;0, (O348/(S348/-100)), O348*(S348/100)))</f>
        <v/>
      </c>
      <c r="Z348" s="111" t="n">
        <f t="shared" si="3"/>
        <v>0</v>
      </c>
      <c r="AA348" s="96" t="n">
        <f t="shared" si="4"/>
        <v>0</v>
      </c>
      <c r="AB348" s="96" t="n">
        <f t="shared" si="5"/>
        <v>0</v>
      </c>
      <c r="AC348" s="113" t="str">
        <f>IF('Prediction Log'!$W367="Y", "W", IF('Prediction Log'!$W367="N","L",""))</f>
        <v/>
      </c>
      <c r="AD348" s="114" t="str">
        <f>IF('Prediction Log'!$Y367="Y", "W", IF('Prediction Log'!$Y367="N","L",""))</f>
        <v/>
      </c>
      <c r="AE348" s="115" t="str">
        <f>IF(ISBLANK('Performance vs Market'!$Q348), "",IF(AC348="W", W348, IF(AC348="L",-N348, "")))</f>
        <v/>
      </c>
      <c r="AF348" s="116" t="str">
        <f>IFERROR((IF(ISERR('Performance vs Market'!$V348), "",IF(AD348="W", X348, IF(AD348="L",-N348, "")))), "")</f>
        <v/>
      </c>
      <c r="AG348" s="113" t="str">
        <f>IF('Prediction Log'!$X367="Y", "W", IF('Prediction Log'!$X367="N", "L", ""))</f>
        <v/>
      </c>
      <c r="AH348" s="115" t="str">
        <f>IF(ISBLANK('Performance vs Market'!$S348), "",IF(AG348="W", Z348, IF(AG348="L",-O348, "")))</f>
        <v/>
      </c>
      <c r="AI348" s="117"/>
      <c r="AJ348" s="15" t="str">
        <f t="shared" si="6"/>
        <v/>
      </c>
      <c r="AK348" s="118" t="n">
        <f>IF(ISERROR('Performance vs Market'!$AE348+'Performance vs Market'!$AH348+'Performance vs Market'!$AJ348), "", 'Performance vs Market'!$AE348+'Performance vs Market'!$AH348+'Performance vs Market'!$AJ348)</f>
        <v>0</v>
      </c>
      <c r="AL348" s="119" t="n">
        <f>IF(ISERROR('Performance vs Market'!$AF348+'Performance vs Market'!$AH348+'Performance vs Market'!$AJ348), "", 'Performance vs Market'!$AF348+'Performance vs Market'!$AH348+'Performance vs Market'!$AJ348)</f>
        <v>0</v>
      </c>
    </row>
    <row r="349" ht="14.25" customHeight="1">
      <c r="A349" s="92" t="n">
        <f>Games!A349</f>
        <v>15</v>
      </c>
      <c r="B349" s="92" t="str">
        <f>IF('Prediction Log'!B368=0, "",'Prediction Log'!B368)</f>
        <v>Georgia Tech</v>
      </c>
      <c r="C349" s="92" t="str">
        <f>IF('Prediction Log'!C368=0, "",'Prediction Log'!C368)</f>
        <v>UCF</v>
      </c>
      <c r="D349" s="92" t="n">
        <f>IF('Prediction Log'!D368=0, "",'Prediction Log'!D368)</f>
        <v>4.5</v>
      </c>
      <c r="E349" s="92" t="n">
        <f>IF('Prediction Log'!E368=0, "",'Prediction Log'!E368)</f>
        <v>9.6</v>
      </c>
      <c r="F349" s="92" t="str">
        <f>IF('Prediction Log'!I368=0, "",'Prediction Log'!I368)</f>
        <v>UCF</v>
      </c>
      <c r="G349" s="70" t="str">
        <f>IF(ISBLANK(Games!B349), "",'Prediction Log'!$J368)</f>
        <v>UCF</v>
      </c>
      <c r="H349" s="93" t="n">
        <f>'Prediction Log'!$K368</f>
        <v>0.782191</v>
      </c>
      <c r="I349" s="92" t="str">
        <f>IF(ISBLANK(Games!M349), "",IF(AND(Games!M349="",Games!N349=""),"",IF(ISTEXT(Games!N349), "Side",Games!M349)))</f>
        <v/>
      </c>
      <c r="J349" s="92" t="str">
        <f>IF(ISBLANK(Games!B349), "",IF(Games!K349="Y", Games!B349, Games!E349))</f>
        <v>UCF</v>
      </c>
      <c r="K349" s="92" t="str">
        <f>Games!I349</f>
        <v>UCF</v>
      </c>
      <c r="L349" s="92" t="n">
        <f>IF(ISBLANK(Games!G349), "",Games!G349)</f>
        <v>4.5</v>
      </c>
      <c r="M349" s="92"/>
      <c r="N349" s="110" t="str">
        <f>IF(ISBLANK('Performance vs Market'!$Q349), "", 1)</f>
        <v/>
      </c>
      <c r="O349" s="110" t="str">
        <f>IF(ISBLANK('Performance vs Market'!$S349), "", 1)</f>
        <v/>
      </c>
      <c r="P349" s="95"/>
      <c r="Q349" s="95"/>
      <c r="R349" s="95"/>
      <c r="S349" s="95"/>
      <c r="T349" s="95"/>
      <c r="U349" s="111" t="str">
        <f>IF(ISBLANK('Performance vs Market'!$Q349), "",N349+IF(Q349&lt;0, (N349/(Q349/-100)), N349*(Q349/100)))</f>
        <v/>
      </c>
      <c r="V349" s="112" t="str">
        <f>IFERROR(IF(ISBLANK('Performance vs Market'!$R349), "",N349+IF(R349&lt;0, (N349/(R349/-100)), N349*(R349/100))),"")</f>
        <v/>
      </c>
      <c r="W349" s="111" t="n">
        <f t="shared" si="1"/>
        <v>0</v>
      </c>
      <c r="X349" s="112" t="n">
        <f t="shared" si="2"/>
        <v>0</v>
      </c>
      <c r="Y349" s="111" t="str">
        <f>IF(ISBLANK('Performance vs Market'!$S349), "",O349+IF(S349&lt;0, (O349/(S349/-100)), O349*(S349/100)))</f>
        <v/>
      </c>
      <c r="Z349" s="111" t="n">
        <f t="shared" si="3"/>
        <v>0</v>
      </c>
      <c r="AA349" s="96" t="n">
        <f t="shared" si="4"/>
        <v>0</v>
      </c>
      <c r="AB349" s="96" t="n">
        <f t="shared" si="5"/>
        <v>0</v>
      </c>
      <c r="AC349" s="113" t="str">
        <f>IF('Prediction Log'!$W368="Y", "W", IF('Prediction Log'!$W368="N","L",""))</f>
        <v/>
      </c>
      <c r="AD349" s="114" t="str">
        <f>IF('Prediction Log'!$Y368="Y", "W", IF('Prediction Log'!$Y368="N","L",""))</f>
        <v/>
      </c>
      <c r="AE349" s="115" t="str">
        <f>IF(ISBLANK('Performance vs Market'!$Q349), "",IF(AC349="W", W349, IF(AC349="L",-N349, "")))</f>
        <v/>
      </c>
      <c r="AF349" s="116" t="str">
        <f>IFERROR((IF(ISERR('Performance vs Market'!$V349), "",IF(AD349="W", X349, IF(AD349="L",-N349, "")))), "")</f>
        <v/>
      </c>
      <c r="AG349" s="113" t="str">
        <f>IF('Prediction Log'!$X368="Y", "W", IF('Prediction Log'!$X368="N", "L", ""))</f>
        <v/>
      </c>
      <c r="AH349" s="115" t="str">
        <f>IF(ISBLANK('Performance vs Market'!$S349), "",IF(AG349="W", Z349, IF(AG349="L",-O349, "")))</f>
        <v/>
      </c>
      <c r="AI349" s="117"/>
      <c r="AJ349" s="15" t="str">
        <f t="shared" si="6"/>
        <v/>
      </c>
      <c r="AK349" s="118" t="n">
        <f>IF(ISERROR('Performance vs Market'!$AE349+'Performance vs Market'!$AH349+'Performance vs Market'!$AJ349), "", 'Performance vs Market'!$AE349+'Performance vs Market'!$AH349+'Performance vs Market'!$AJ349)</f>
        <v>0</v>
      </c>
      <c r="AL349" s="119" t="n">
        <f>IF(ISERROR('Performance vs Market'!$AF349+'Performance vs Market'!$AH349+'Performance vs Market'!$AJ349), "", 'Performance vs Market'!$AF349+'Performance vs Market'!$AH349+'Performance vs Market'!$AJ349)</f>
        <v>0</v>
      </c>
    </row>
    <row r="350" ht="14.25" customHeight="1">
      <c r="A350" s="92" t="n">
        <f>Games!A350</f>
        <v>15</v>
      </c>
      <c r="B350" s="92" t="str">
        <f>IF('Prediction Log'!B369=0, "",'Prediction Log'!B369)</f>
        <v>Arkansas State</v>
      </c>
      <c r="C350" s="92" t="str">
        <f>IF('Prediction Log'!C369=0, "",'Prediction Log'!C369)</f>
        <v>Northern Illinois</v>
      </c>
      <c r="D350" s="92" t="n">
        <f>IF('Prediction Log'!D369=0, "",'Prediction Log'!D369)</f>
        <v>-1.5</v>
      </c>
      <c r="E350" s="92" t="n">
        <f>IF('Prediction Log'!E369=0, "",'Prediction Log'!E369)</f>
        <v>5.8</v>
      </c>
      <c r="F350" s="92" t="str">
        <f>IF('Prediction Log'!I369=0, "",'Prediction Log'!I369)</f>
        <v>Northern Illinois</v>
      </c>
      <c r="G350" s="70" t="str">
        <f>IF(ISBLANK(Games!B350), "",'Prediction Log'!$J369)</f>
        <v>Northern Illinois</v>
      </c>
      <c r="H350" s="93" t="n">
        <f>'Prediction Log'!$K369</f>
        <v>0.737798</v>
      </c>
      <c r="I350" s="92" t="str">
        <f>IF(ISBLANK(Games!M350), "",IF(AND(Games!M350="",Games!N350=""),"",IF(ISTEXT(Games!N350), "Side",Games!M350)))</f>
        <v/>
      </c>
      <c r="J350" s="92" t="str">
        <f>IF(ISBLANK(Games!B350), "",IF(Games!K350="Y", Games!B350, Games!E350))</f>
        <v>Northern Illinois</v>
      </c>
      <c r="K350" s="92" t="str">
        <f>Games!I350</f>
        <v>Northern Illinois</v>
      </c>
      <c r="L350" s="92" t="n">
        <f>IF(ISBLANK(Games!G350), "",Games!G350)</f>
        <v>-1.5</v>
      </c>
      <c r="M350" s="92"/>
      <c r="N350" s="110" t="str">
        <f>IF(ISBLANK('Performance vs Market'!$Q350), "", 1)</f>
        <v/>
      </c>
      <c r="O350" s="110" t="str">
        <f>IF(ISBLANK('Performance vs Market'!$S350), "", 1)</f>
        <v/>
      </c>
      <c r="P350" s="95"/>
      <c r="Q350" s="95"/>
      <c r="R350" s="95"/>
      <c r="S350" s="95"/>
      <c r="T350" s="95"/>
      <c r="U350" s="111" t="str">
        <f>IF(ISBLANK('Performance vs Market'!$Q350), "",N350+IF(Q350&lt;0, (N350/(Q350/-100)), N350*(Q350/100)))</f>
        <v/>
      </c>
      <c r="V350" s="112" t="str">
        <f>IFERROR(IF(ISBLANK('Performance vs Market'!$R350), "",N350+IF(R350&lt;0, (N350/(R350/-100)), N350*(R350/100))),"")</f>
        <v/>
      </c>
      <c r="W350" s="111" t="n">
        <f t="shared" si="1"/>
        <v>0</v>
      </c>
      <c r="X350" s="112" t="n">
        <f t="shared" si="2"/>
        <v>0</v>
      </c>
      <c r="Y350" s="111" t="str">
        <f>IF(ISBLANK('Performance vs Market'!$S350), "",O350+IF(S350&lt;0, (O350/(S350/-100)), O350*(S350/100)))</f>
        <v/>
      </c>
      <c r="Z350" s="111" t="n">
        <f t="shared" si="3"/>
        <v>0</v>
      </c>
      <c r="AA350" s="96" t="n">
        <f t="shared" si="4"/>
        <v>0</v>
      </c>
      <c r="AB350" s="96" t="n">
        <f t="shared" si="5"/>
        <v>0</v>
      </c>
      <c r="AC350" s="113" t="str">
        <f>IF('Prediction Log'!$W369="Y", "W", IF('Prediction Log'!$W369="N","L",""))</f>
        <v/>
      </c>
      <c r="AD350" s="114" t="str">
        <f>IF('Prediction Log'!$Y369="Y", "W", IF('Prediction Log'!$Y369="N","L",""))</f>
        <v/>
      </c>
      <c r="AE350" s="115" t="str">
        <f>IF(ISBLANK('Performance vs Market'!$Q350), "",IF(AC350="W", W350, IF(AC350="L",-N350, "")))</f>
        <v/>
      </c>
      <c r="AF350" s="116" t="str">
        <f>IFERROR((IF(ISERR('Performance vs Market'!$V350), "",IF(AD350="W", X350, IF(AD350="L",-N350, "")))), "")</f>
        <v/>
      </c>
      <c r="AG350" s="113" t="str">
        <f>IF('Prediction Log'!$X369="Y", "W", IF('Prediction Log'!$X369="N", "L", ""))</f>
        <v/>
      </c>
      <c r="AH350" s="115" t="str">
        <f>IF(ISBLANK('Performance vs Market'!$S350), "",IF(AG350="W", Z350, IF(AG350="L",-O350, "")))</f>
        <v/>
      </c>
      <c r="AI350" s="117"/>
      <c r="AJ350" s="15" t="str">
        <f t="shared" si="6"/>
        <v/>
      </c>
      <c r="AK350" s="118" t="n">
        <f>IF(ISERROR('Performance vs Market'!$AE350+'Performance vs Market'!$AH350+'Performance vs Market'!$AJ350), "", 'Performance vs Market'!$AE350+'Performance vs Market'!$AH350+'Performance vs Market'!$AJ350)</f>
        <v>0</v>
      </c>
      <c r="AL350" s="119" t="n">
        <f>IF(ISERROR('Performance vs Market'!$AF350+'Performance vs Market'!$AH350+'Performance vs Market'!$AJ350), "", 'Performance vs Market'!$AF350+'Performance vs Market'!$AH350+'Performance vs Market'!$AJ350)</f>
        <v>0</v>
      </c>
    </row>
    <row r="351" ht="14.25" customHeight="1">
      <c r="A351" s="92" t="n">
        <f>Games!A351</f>
        <v>15</v>
      </c>
      <c r="B351" s="92" t="str">
        <f>IF('Prediction Log'!B370=0, "",'Prediction Log'!B370)</f>
        <v>Troy</v>
      </c>
      <c r="C351" s="92" t="str">
        <f>IF('Prediction Log'!C370=0, "",'Prediction Log'!C370)</f>
        <v>Duke</v>
      </c>
      <c r="D351" s="92" t="n">
        <f>IF('Prediction Log'!D370=0, "",'Prediction Log'!D370)</f>
        <v>-4.5</v>
      </c>
      <c r="E351" s="92" t="n">
        <f>IF('Prediction Log'!E370=0, "",'Prediction Log'!E370)</f>
        <v>2.7</v>
      </c>
      <c r="F351" s="92" t="str">
        <f>IF('Prediction Log'!I370=0, "",'Prediction Log'!I370)</f>
        <v>Duke</v>
      </c>
      <c r="G351" s="70" t="str">
        <f>IF(ISBLANK(Games!B351), "",'Prediction Log'!$J370)</f>
        <v>Duke</v>
      </c>
      <c r="H351" s="93" t="n">
        <f>'Prediction Log'!$K370</f>
        <v>0.656365</v>
      </c>
      <c r="I351" s="92" t="str">
        <f>IF(ISBLANK(Games!M351), "",IF(AND(Games!M351="",Games!N351=""),"",IF(ISTEXT(Games!N351), "Side",Games!M351)))</f>
        <v/>
      </c>
      <c r="J351" s="92" t="str">
        <f>IF(ISBLANK(Games!B351), "",IF(Games!K351="Y", Games!B351, Games!E351))</f>
        <v>Duke</v>
      </c>
      <c r="K351" s="92" t="str">
        <f>Games!I351</f>
        <v>Duke</v>
      </c>
      <c r="L351" s="92" t="n">
        <f>IF(ISBLANK(Games!G351), "",Games!G351)</f>
        <v>-4.5</v>
      </c>
      <c r="M351" s="92"/>
      <c r="N351" s="110" t="str">
        <f>IF(ISBLANK('Performance vs Market'!$Q351), "", 1)</f>
        <v/>
      </c>
      <c r="O351" s="110" t="str">
        <f>IF(ISBLANK('Performance vs Market'!$S351), "", 1)</f>
        <v/>
      </c>
      <c r="P351" s="95"/>
      <c r="Q351" s="95"/>
      <c r="R351" s="95"/>
      <c r="S351" s="95"/>
      <c r="T351" s="95"/>
      <c r="U351" s="111" t="str">
        <f>IF(ISBLANK('Performance vs Market'!$Q351), "",N351+IF(Q351&lt;0, (N351/(Q351/-100)), N351*(Q351/100)))</f>
        <v/>
      </c>
      <c r="V351" s="112" t="str">
        <f>IFERROR(IF(ISBLANK('Performance vs Market'!$R351), "",N351+IF(R351&lt;0, (N351/(R351/-100)), N351*(R351/100))),"")</f>
        <v/>
      </c>
      <c r="W351" s="111" t="n">
        <f t="shared" si="1"/>
        <v>0</v>
      </c>
      <c r="X351" s="112" t="n">
        <f t="shared" si="2"/>
        <v>0</v>
      </c>
      <c r="Y351" s="111" t="str">
        <f>IF(ISBLANK('Performance vs Market'!$S351), "",O351+IF(S351&lt;0, (O351/(S351/-100)), O351*(S351/100)))</f>
        <v/>
      </c>
      <c r="Z351" s="111" t="n">
        <f t="shared" si="3"/>
        <v>0</v>
      </c>
      <c r="AA351" s="96" t="n">
        <f t="shared" si="4"/>
        <v>0</v>
      </c>
      <c r="AB351" s="96" t="n">
        <f t="shared" si="5"/>
        <v>0</v>
      </c>
      <c r="AC351" s="113" t="str">
        <f>IF('Prediction Log'!$W370="Y", "W", IF('Prediction Log'!$W370="N","L",""))</f>
        <v/>
      </c>
      <c r="AD351" s="114" t="str">
        <f>IF('Prediction Log'!$Y370="Y", "W", IF('Prediction Log'!$Y370="N","L",""))</f>
        <v/>
      </c>
      <c r="AE351" s="115" t="str">
        <f>IF(ISBLANK('Performance vs Market'!$Q351), "",IF(AC351="W", W351, IF(AC351="L",-N351, "")))</f>
        <v/>
      </c>
      <c r="AF351" s="116" t="str">
        <f>IFERROR((IF(ISERR('Performance vs Market'!$V351), "",IF(AD351="W", X351, IF(AD351="L",-N351, "")))), "")</f>
        <v/>
      </c>
      <c r="AG351" s="113" t="str">
        <f>IF('Prediction Log'!$X370="Y", "W", IF('Prediction Log'!$X370="N", "L", ""))</f>
        <v/>
      </c>
      <c r="AH351" s="115" t="str">
        <f>IF(ISBLANK('Performance vs Market'!$S351), "",IF(AG351="W", Z351, IF(AG351="L",-O351, "")))</f>
        <v/>
      </c>
      <c r="AI351" s="117"/>
      <c r="AJ351" s="15" t="str">
        <f t="shared" si="6"/>
        <v/>
      </c>
      <c r="AK351" s="118" t="n">
        <f>IF(ISERROR('Performance vs Market'!$AE351+'Performance vs Market'!$AH351+'Performance vs Market'!$AJ351), "", 'Performance vs Market'!$AE351+'Performance vs Market'!$AH351+'Performance vs Market'!$AJ351)</f>
        <v>0</v>
      </c>
      <c r="AL351" s="119" t="n">
        <f>IF(ISERROR('Performance vs Market'!$AF351+'Performance vs Market'!$AH351+'Performance vs Market'!$AJ351), "", 'Performance vs Market'!$AF351+'Performance vs Market'!$AH351+'Performance vs Market'!$AJ351)</f>
        <v>0</v>
      </c>
    </row>
    <row r="352" ht="14.25" customHeight="1">
      <c r="A352" s="92" t="n">
        <f>Games!A352</f>
        <v>15</v>
      </c>
      <c r="B352" s="92" t="str">
        <f>IF('Prediction Log'!B371=0, "",'Prediction Log'!B371)</f>
        <v>James Madison</v>
      </c>
      <c r="C352" s="92" t="str">
        <f>IF('Prediction Log'!C371=0, "",'Prediction Log'!C371)</f>
        <v>Air Force</v>
      </c>
      <c r="D352" s="92" t="n">
        <f>IF('Prediction Log'!D371=0, "",'Prediction Log'!D371)</f>
        <v>-4.5</v>
      </c>
      <c r="E352" s="92" t="n">
        <f>IF('Prediction Log'!E371=0, "",'Prediction Log'!E371)</f>
        <v>-16</v>
      </c>
      <c r="F352" s="92" t="str">
        <f>IF('Prediction Log'!I371=0, "",'Prediction Log'!I371)</f>
        <v>James Madison</v>
      </c>
      <c r="G352" s="70" t="str">
        <f>IF(ISBLANK(Games!B352), "",'Prediction Log'!$J371)</f>
        <v>James Madison</v>
      </c>
      <c r="H352" s="93" t="n">
        <f>'Prediction Log'!$K371</f>
        <v>0.920188</v>
      </c>
      <c r="I352" s="92" t="str">
        <f>IF(ISBLANK(Games!M352), "",IF(AND(Games!M352="",Games!N352=""),"",IF(ISTEXT(Games!N352), "Side",Games!M352)))</f>
        <v/>
      </c>
      <c r="J352" s="92" t="str">
        <f>IF(ISBLANK(Games!B352), "",IF(Games!K352="Y", Games!B352, Games!E352))</f>
        <v>James Madison</v>
      </c>
      <c r="K352" s="92" t="str">
        <f>Games!I352</f>
        <v>James Madison</v>
      </c>
      <c r="L352" s="92" t="n">
        <f>IF(ISBLANK(Games!G352), "",Games!G352)</f>
        <v>-4.5</v>
      </c>
      <c r="M352" s="92"/>
      <c r="N352" s="110" t="str">
        <f>IF(ISBLANK('Performance vs Market'!$Q352), "", 1)</f>
        <v/>
      </c>
      <c r="O352" s="110" t="str">
        <f>IF(ISBLANK('Performance vs Market'!$S352), "", 1)</f>
        <v/>
      </c>
      <c r="P352" s="95"/>
      <c r="Q352" s="95"/>
      <c r="R352" s="95"/>
      <c r="S352" s="95"/>
      <c r="T352" s="95"/>
      <c r="U352" s="111" t="str">
        <f>IF(ISBLANK('Performance vs Market'!$Q352), "",N352+IF(Q352&lt;0, (N352/(Q352/-100)), N352*(Q352/100)))</f>
        <v/>
      </c>
      <c r="V352" s="112" t="str">
        <f>IFERROR(IF(ISBLANK('Performance vs Market'!$R352), "",N352+IF(R352&lt;0, (N352/(R352/-100)), N352*(R352/100))),"")</f>
        <v/>
      </c>
      <c r="W352" s="111" t="n">
        <f t="shared" si="1"/>
        <v>0</v>
      </c>
      <c r="X352" s="112" t="n">
        <f t="shared" si="2"/>
        <v>0</v>
      </c>
      <c r="Y352" s="111" t="str">
        <f>IF(ISBLANK('Performance vs Market'!$S352), "",O352+IF(S352&lt;0, (O352/(S352/-100)), O352*(S352/100)))</f>
        <v/>
      </c>
      <c r="Z352" s="111" t="n">
        <f t="shared" si="3"/>
        <v>0</v>
      </c>
      <c r="AA352" s="96" t="n">
        <f t="shared" si="4"/>
        <v>0</v>
      </c>
      <c r="AB352" s="96" t="n">
        <f t="shared" si="5"/>
        <v>0</v>
      </c>
      <c r="AC352" s="113" t="str">
        <f>IF('Prediction Log'!$W371="Y", "W", IF('Prediction Log'!$W371="N","L",""))</f>
        <v/>
      </c>
      <c r="AD352" s="114" t="str">
        <f>IF('Prediction Log'!$Y371="Y", "W", IF('Prediction Log'!$Y371="N","L",""))</f>
        <v/>
      </c>
      <c r="AE352" s="115" t="str">
        <f>IF(ISBLANK('Performance vs Market'!$Q352), "",IF(AC352="W", W352, IF(AC352="L",-N352, "")))</f>
        <v/>
      </c>
      <c r="AF352" s="116" t="str">
        <f>IFERROR((IF(ISERR('Performance vs Market'!$V352), "",IF(AD352="W", X352, IF(AD352="L",-N352, "")))), "")</f>
        <v/>
      </c>
      <c r="AG352" s="113" t="str">
        <f>IF('Prediction Log'!$X371="Y", "W", IF('Prediction Log'!$X371="N", "L", ""))</f>
        <v/>
      </c>
      <c r="AH352" s="115" t="str">
        <f>IF(ISBLANK('Performance vs Market'!$S352), "",IF(AG352="W", Z352, IF(AG352="L",-O352, "")))</f>
        <v/>
      </c>
      <c r="AI352" s="117"/>
      <c r="AJ352" s="15" t="str">
        <f t="shared" si="6"/>
        <v/>
      </c>
      <c r="AK352" s="118" t="n">
        <f>IF(ISERROR('Performance vs Market'!$AE352+'Performance vs Market'!$AH352+'Performance vs Market'!$AJ352), "", 'Performance vs Market'!$AE352+'Performance vs Market'!$AH352+'Performance vs Market'!$AJ352)</f>
        <v>0</v>
      </c>
      <c r="AL352" s="119" t="n">
        <f>IF(ISERROR('Performance vs Market'!$AF352+'Performance vs Market'!$AH352+'Performance vs Market'!$AJ352), "", 'Performance vs Market'!$AF352+'Performance vs Market'!$AH352+'Performance vs Market'!$AJ352)</f>
        <v>0</v>
      </c>
    </row>
    <row r="353" ht="14.25" customHeight="1">
      <c r="A353" s="92" t="n">
        <f>Games!A353</f>
        <v>15</v>
      </c>
      <c r="B353" s="92" t="str">
        <f>IF('Prediction Log'!B372=0, "",'Prediction Log'!B372)</f>
        <v>Georgia State</v>
      </c>
      <c r="C353" s="92" t="str">
        <f>IF('Prediction Log'!C372=0, "",'Prediction Log'!C372)</f>
        <v>Utah State</v>
      </c>
      <c r="D353" s="92" t="n">
        <f>IF('Prediction Log'!D372=0, "",'Prediction Log'!D372)</f>
        <v>-3.5</v>
      </c>
      <c r="E353" s="92" t="n">
        <f>IF('Prediction Log'!E372=0, "",'Prediction Log'!E372)</f>
        <v>4.8</v>
      </c>
      <c r="F353" s="92" t="str">
        <f>IF('Prediction Log'!I372=0, "",'Prediction Log'!I372)</f>
        <v>Utah State</v>
      </c>
      <c r="G353" s="70" t="str">
        <f>IF(ISBLANK(Games!B353), "",'Prediction Log'!$J372)</f>
        <v>Utah State</v>
      </c>
      <c r="H353" s="93" t="n">
        <f>'Prediction Log'!$K372</f>
        <v>0.655191</v>
      </c>
      <c r="I353" s="92" t="str">
        <f>IF(ISBLANK(Games!M353), "",IF(AND(Games!M353="",Games!N353=""),"",IF(ISTEXT(Games!N353), "Side",Games!M353)))</f>
        <v/>
      </c>
      <c r="J353" s="92" t="str">
        <f>IF(ISBLANK(Games!B353), "",IF(Games!K353="Y", Games!B353, Games!E353))</f>
        <v>Utah State</v>
      </c>
      <c r="K353" s="92" t="str">
        <f>Games!I353</f>
        <v>Utah State</v>
      </c>
      <c r="L353" s="92" t="n">
        <f>IF(ISBLANK(Games!G353), "",Games!G353)</f>
        <v>-3.5</v>
      </c>
      <c r="M353" s="92"/>
      <c r="N353" s="110" t="str">
        <f>IF(ISBLANK('Performance vs Market'!$Q353), "", 1)</f>
        <v/>
      </c>
      <c r="O353" s="110" t="str">
        <f>IF(ISBLANK('Performance vs Market'!$S353), "", 1)</f>
        <v/>
      </c>
      <c r="P353" s="95"/>
      <c r="Q353" s="95"/>
      <c r="R353" s="95"/>
      <c r="S353" s="95"/>
      <c r="T353" s="95"/>
      <c r="U353" s="111" t="str">
        <f>IF(ISBLANK('Performance vs Market'!$Q353), "",N353+IF(Q353&lt;0, (N353/(Q353/-100)), N353*(Q353/100)))</f>
        <v/>
      </c>
      <c r="V353" s="112" t="str">
        <f>IFERROR(IF(ISBLANK('Performance vs Market'!$R353), "",N353+IF(R353&lt;0, (N353/(R353/-100)), N353*(R353/100))),"")</f>
        <v/>
      </c>
      <c r="W353" s="111" t="n">
        <f t="shared" si="1"/>
        <v>0</v>
      </c>
      <c r="X353" s="112" t="n">
        <f t="shared" si="2"/>
        <v>0</v>
      </c>
      <c r="Y353" s="111" t="str">
        <f>IF(ISBLANK('Performance vs Market'!$S353), "",O353+IF(S353&lt;0, (O353/(S353/-100)), O353*(S353/100)))</f>
        <v/>
      </c>
      <c r="Z353" s="111" t="n">
        <f t="shared" si="3"/>
        <v>0</v>
      </c>
      <c r="AA353" s="96" t="n">
        <f t="shared" si="4"/>
        <v>0</v>
      </c>
      <c r="AB353" s="96" t="n">
        <f t="shared" si="5"/>
        <v>0</v>
      </c>
      <c r="AC353" s="113" t="str">
        <f>IF('Prediction Log'!$W372="Y", "W", IF('Prediction Log'!$W372="N","L",""))</f>
        <v/>
      </c>
      <c r="AD353" s="114" t="str">
        <f>IF('Prediction Log'!$Y372="Y", "W", IF('Prediction Log'!$Y372="N","L",""))</f>
        <v/>
      </c>
      <c r="AE353" s="115" t="str">
        <f>IF(ISBLANK('Performance vs Market'!$Q353), "",IF(AC353="W", W353, IF(AC353="L",-N353, "")))</f>
        <v/>
      </c>
      <c r="AF353" s="116" t="str">
        <f>IFERROR((IF(ISERR('Performance vs Market'!$V353), "",IF(AD353="W", X353, IF(AD353="L",-N353, "")))), "")</f>
        <v/>
      </c>
      <c r="AG353" s="113" t="str">
        <f>IF('Prediction Log'!$X372="Y", "W", IF('Prediction Log'!$X372="N", "L", ""))</f>
        <v/>
      </c>
      <c r="AH353" s="115" t="str">
        <f>IF(ISBLANK('Performance vs Market'!$S353), "",IF(AG353="W", Z353, IF(AG353="L",-O353, "")))</f>
        <v/>
      </c>
      <c r="AI353" s="117"/>
      <c r="AJ353" s="15" t="str">
        <f t="shared" si="6"/>
        <v/>
      </c>
      <c r="AK353" s="118" t="n">
        <f>IF(ISERROR('Performance vs Market'!$AE353+'Performance vs Market'!$AH353+'Performance vs Market'!$AJ353), "", 'Performance vs Market'!$AE353+'Performance vs Market'!$AH353+'Performance vs Market'!$AJ353)</f>
        <v>0</v>
      </c>
      <c r="AL353" s="119" t="n">
        <f>IF(ISERROR('Performance vs Market'!$AF353+'Performance vs Market'!$AH353+'Performance vs Market'!$AJ353), "", 'Performance vs Market'!$AF353+'Performance vs Market'!$AH353+'Performance vs Market'!$AJ353)</f>
        <v>0</v>
      </c>
    </row>
    <row r="354" ht="14.25" customHeight="1">
      <c r="A354" s="92" t="n">
        <f>Games!A354</f>
        <v>15</v>
      </c>
      <c r="B354" s="92" t="str">
        <f>IF('Prediction Log'!B373=0, "",'Prediction Log'!B373)</f>
        <v>South Alabama</v>
      </c>
      <c r="C354" s="92" t="str">
        <f>IF('Prediction Log'!C373=0, "",'Prediction Log'!C373)</f>
        <v>Eastern Michigan</v>
      </c>
      <c r="D354" s="92" t="n">
        <f>IF('Prediction Log'!D373=0, "",'Prediction Log'!D373)</f>
        <v>-13.5</v>
      </c>
      <c r="E354" s="92" t="n">
        <f>IF('Prediction Log'!E373=0, "",'Prediction Log'!E373)</f>
        <v>-18.8</v>
      </c>
      <c r="F354" s="92" t="str">
        <f>IF('Prediction Log'!I373=0, "",'Prediction Log'!I373)</f>
        <v>South Alabama</v>
      </c>
      <c r="G354" s="70" t="str">
        <f>IF(ISBLANK(Games!B354), "",'Prediction Log'!$J373)</f>
        <v>South Alabama</v>
      </c>
      <c r="H354" s="93" t="n">
        <f>'Prediction Log'!$K373</f>
        <v>0.958393</v>
      </c>
      <c r="I354" s="92" t="str">
        <f>IF(ISBLANK(Games!M354), "",IF(AND(Games!M354="",Games!N354=""),"",IF(ISTEXT(Games!N354), "Side",Games!M354)))</f>
        <v/>
      </c>
      <c r="J354" s="92" t="str">
        <f>IF(ISBLANK(Games!B354), "",IF(Games!K354="Y", Games!B354, Games!E354))</f>
        <v>South Alabama</v>
      </c>
      <c r="K354" s="92" t="str">
        <f>Games!I354</f>
        <v>South Alabama</v>
      </c>
      <c r="L354" s="92" t="n">
        <f>IF(ISBLANK(Games!G354), "",Games!G354)</f>
        <v>-13.5</v>
      </c>
      <c r="M354" s="92"/>
      <c r="N354" s="110" t="str">
        <f>IF(ISBLANK('Performance vs Market'!$Q354), "", 1)</f>
        <v/>
      </c>
      <c r="O354" s="110" t="str">
        <f>IF(ISBLANK('Performance vs Market'!$S354), "", 1)</f>
        <v/>
      </c>
      <c r="P354" s="95"/>
      <c r="Q354" s="95"/>
      <c r="R354" s="95"/>
      <c r="S354" s="95"/>
      <c r="T354" s="95"/>
      <c r="U354" s="111" t="str">
        <f>IF(ISBLANK('Performance vs Market'!$Q354), "",N354+IF(Q354&lt;0, (N354/(Q354/-100)), N354*(Q354/100)))</f>
        <v/>
      </c>
      <c r="V354" s="112" t="str">
        <f>IFERROR(IF(ISBLANK('Performance vs Market'!$R354), "",N354+IF(R354&lt;0, (N354/(R354/-100)), N354*(R354/100))),"")</f>
        <v/>
      </c>
      <c r="W354" s="111" t="n">
        <f t="shared" si="1"/>
        <v>0</v>
      </c>
      <c r="X354" s="112" t="n">
        <f t="shared" si="2"/>
        <v>0</v>
      </c>
      <c r="Y354" s="111" t="str">
        <f>IF(ISBLANK('Performance vs Market'!$S354), "",O354+IF(S354&lt;0, (O354/(S354/-100)), O354*(S354/100)))</f>
        <v/>
      </c>
      <c r="Z354" s="111" t="n">
        <f t="shared" si="3"/>
        <v>0</v>
      </c>
      <c r="AA354" s="96" t="n">
        <f t="shared" si="4"/>
        <v>0</v>
      </c>
      <c r="AB354" s="96" t="n">
        <f t="shared" si="5"/>
        <v>0</v>
      </c>
      <c r="AC354" s="113" t="str">
        <f>IF('Prediction Log'!$W373="Y", "W", IF('Prediction Log'!$W373="N","L",""))</f>
        <v/>
      </c>
      <c r="AD354" s="114" t="str">
        <f>IF('Prediction Log'!$Y373="Y", "W", IF('Prediction Log'!$Y373="N","L",""))</f>
        <v/>
      </c>
      <c r="AE354" s="115" t="str">
        <f>IF(ISBLANK('Performance vs Market'!$Q354), "",IF(AC354="W", W354, IF(AC354="L",-N354, "")))</f>
        <v/>
      </c>
      <c r="AF354" s="116" t="str">
        <f>IFERROR((IF(ISERR('Performance vs Market'!$V354), "",IF(AD354="W", X354, IF(AD354="L",-N354, "")))), "")</f>
        <v/>
      </c>
      <c r="AG354" s="113" t="str">
        <f>IF('Prediction Log'!$X373="Y", "W", IF('Prediction Log'!$X373="N", "L", ""))</f>
        <v/>
      </c>
      <c r="AH354" s="115" t="str">
        <f>IF(ISBLANK('Performance vs Market'!$S354), "",IF(AG354="W", Z354, IF(AG354="L",-O354, "")))</f>
        <v/>
      </c>
      <c r="AI354" s="117"/>
      <c r="AJ354" s="15" t="str">
        <f t="shared" si="6"/>
        <v/>
      </c>
      <c r="AK354" s="118" t="n">
        <f>IF(ISERROR('Performance vs Market'!$AE354+'Performance vs Market'!$AH354+'Performance vs Market'!$AJ354), "", 'Performance vs Market'!$AE354+'Performance vs Market'!$AH354+'Performance vs Market'!$AJ354)</f>
        <v>0</v>
      </c>
      <c r="AL354" s="119" t="n">
        <f>IF(ISERROR('Performance vs Market'!$AF354+'Performance vs Market'!$AH354+'Performance vs Market'!$AJ354), "", 'Performance vs Market'!$AF354+'Performance vs Market'!$AH354+'Performance vs Market'!$AJ354)</f>
        <v>0</v>
      </c>
    </row>
    <row r="355" ht="14.25" customHeight="1">
      <c r="A355" s="92" t="n">
        <f>Games!A355</f>
        <v>15</v>
      </c>
      <c r="B355" s="92" t="str">
        <f>IF('Prediction Log'!B374=0, "",'Prediction Log'!B374)</f>
        <v>Utah</v>
      </c>
      <c r="C355" s="92" t="str">
        <f>IF('Prediction Log'!C374=0, "",'Prediction Log'!C374)</f>
        <v>Northwestern</v>
      </c>
      <c r="D355" s="92" t="n">
        <f>IF('Prediction Log'!D374=0, "",'Prediction Log'!D374)</f>
        <v>-9.5</v>
      </c>
      <c r="E355" s="92" t="n">
        <f>IF('Prediction Log'!E374=0, "",'Prediction Log'!E374)</f>
        <v>-11.8</v>
      </c>
      <c r="F355" s="92" t="str">
        <f>IF('Prediction Log'!I374=0, "",'Prediction Log'!I374)</f>
        <v>Utah</v>
      </c>
      <c r="G355" s="70" t="str">
        <f>IF(ISBLANK(Games!B355), "",'Prediction Log'!$J374)</f>
        <v>Utah</v>
      </c>
      <c r="H355" s="93" t="n">
        <f>'Prediction Log'!$K374</f>
        <v>0.874194</v>
      </c>
      <c r="I355" s="92" t="str">
        <f>IF(ISBLANK(Games!M355), "",IF(AND(Games!M355="",Games!N355=""),"",IF(ISTEXT(Games!N355), "Side",Games!M355)))</f>
        <v/>
      </c>
      <c r="J355" s="92" t="str">
        <f>IF(ISBLANK(Games!B355), "",IF(Games!K355="Y", Games!B355, Games!E355))</f>
        <v>Utah</v>
      </c>
      <c r="K355" s="92" t="str">
        <f>Games!I355</f>
        <v>Utah</v>
      </c>
      <c r="L355" s="92" t="n">
        <f>IF(ISBLANK(Games!G355), "",Games!G355)</f>
        <v>-9.5</v>
      </c>
      <c r="M355" s="92"/>
      <c r="N355" s="110" t="str">
        <f>IF(ISBLANK('Performance vs Market'!$Q355), "", 1)</f>
        <v/>
      </c>
      <c r="O355" s="110" t="str">
        <f>IF(ISBLANK('Performance vs Market'!$S355), "", 1)</f>
        <v/>
      </c>
      <c r="P355" s="95"/>
      <c r="Q355" s="95"/>
      <c r="R355" s="95"/>
      <c r="S355" s="95"/>
      <c r="T355" s="95"/>
      <c r="U355" s="111" t="str">
        <f>IF(ISBLANK('Performance vs Market'!$Q355), "",N355+IF(Q355&lt;0, (N355/(Q355/-100)), N355*(Q355/100)))</f>
        <v/>
      </c>
      <c r="V355" s="112" t="str">
        <f>IFERROR(IF(ISBLANK('Performance vs Market'!$R355), "",N355+IF(R355&lt;0, (N355/(R355/-100)), N355*(R355/100))),"")</f>
        <v/>
      </c>
      <c r="W355" s="111" t="n">
        <f t="shared" si="1"/>
        <v>0</v>
      </c>
      <c r="X355" s="112" t="n">
        <f t="shared" si="2"/>
        <v>0</v>
      </c>
      <c r="Y355" s="111" t="str">
        <f>IF(ISBLANK('Performance vs Market'!$S355), "",O355+IF(S355&lt;0, (O355/(S355/-100)), O355*(S355/100)))</f>
        <v/>
      </c>
      <c r="Z355" s="111" t="n">
        <f t="shared" si="3"/>
        <v>0</v>
      </c>
      <c r="AA355" s="96" t="n">
        <f t="shared" si="4"/>
        <v>0</v>
      </c>
      <c r="AB355" s="96" t="n">
        <f t="shared" si="5"/>
        <v>0</v>
      </c>
      <c r="AC355" s="113" t="str">
        <f>IF('Prediction Log'!$W374="Y", "W", IF('Prediction Log'!$W374="N","L",""))</f>
        <v/>
      </c>
      <c r="AD355" s="114" t="str">
        <f>IF('Prediction Log'!$Y374="Y", "W", IF('Prediction Log'!$Y374="N","L",""))</f>
        <v/>
      </c>
      <c r="AE355" s="115" t="str">
        <f>IF(ISBLANK('Performance vs Market'!$Q355), "",IF(AC355="W", W355, IF(AC355="L",-N355, "")))</f>
        <v/>
      </c>
      <c r="AF355" s="116" t="str">
        <f>IFERROR((IF(ISERR('Performance vs Market'!$V355), "",IF(AD355="W", X355, IF(AD355="L",-N355, "")))), "")</f>
        <v/>
      </c>
      <c r="AG355" s="113" t="str">
        <f>IF('Prediction Log'!$X374="Y", "W", IF('Prediction Log'!$X374="N", "L", ""))</f>
        <v/>
      </c>
      <c r="AH355" s="115" t="str">
        <f>IF(ISBLANK('Performance vs Market'!$S355), "",IF(AG355="W", Z355, IF(AG355="L",-O355, "")))</f>
        <v/>
      </c>
      <c r="AI355" s="117"/>
      <c r="AJ355" s="15" t="str">
        <f t="shared" si="6"/>
        <v/>
      </c>
      <c r="AK355" s="118" t="n">
        <f>IF(ISERROR('Performance vs Market'!$AE355+'Performance vs Market'!$AH355+'Performance vs Market'!$AJ355), "", 'Performance vs Market'!$AE355+'Performance vs Market'!$AH355+'Performance vs Market'!$AJ355)</f>
        <v>0</v>
      </c>
      <c r="AL355" s="119" t="n">
        <f>IF(ISERROR('Performance vs Market'!$AF355+'Performance vs Market'!$AH355+'Performance vs Market'!$AJ355), "", 'Performance vs Market'!$AF355+'Performance vs Market'!$AH355+'Performance vs Market'!$AJ355)</f>
        <v>0</v>
      </c>
    </row>
    <row r="356" ht="14.25" customHeight="1">
      <c r="A356" s="92" t="n">
        <f>Games!A356</f>
        <v>15</v>
      </c>
      <c r="B356" s="92" t="str">
        <f>IF('Prediction Log'!B375=0, "",'Prediction Log'!B375)</f>
        <v>Coastal Carolina</v>
      </c>
      <c r="C356" s="92" t="str">
        <f>IF('Prediction Log'!C375=0, "",'Prediction Log'!C375)</f>
        <v>San José State</v>
      </c>
      <c r="D356" s="92" t="n">
        <f>IF('Prediction Log'!D375=0, "",'Prediction Log'!D375)</f>
        <v>7.5</v>
      </c>
      <c r="E356" s="92" t="n">
        <f>IF('Prediction Log'!E375=0, "",'Prediction Log'!E375)</f>
        <v>2.2</v>
      </c>
      <c r="F356" s="92" t="str">
        <f>IF('Prediction Log'!I375=0, "",'Prediction Log'!I375)</f>
        <v>San José State</v>
      </c>
      <c r="G356" s="70" t="str">
        <f>IF(ISBLANK(Games!B356), "",'Prediction Log'!$J375)</f>
        <v>Coastal Carolina</v>
      </c>
      <c r="H356" s="93" t="n">
        <f>'Prediction Log'!$K375</f>
        <v>0.59375</v>
      </c>
      <c r="I356" s="92" t="str">
        <f>IF(ISBLANK(Games!M356), "",IF(AND(Games!M356="",Games!N356=""),"",IF(ISTEXT(Games!N356), "Side",Games!M356)))</f>
        <v/>
      </c>
      <c r="J356" s="92" t="str">
        <f>IF(ISBLANK(Games!B356), "",IF(Games!K356="Y", Games!B356, Games!E356))</f>
        <v>Coastal Carolina</v>
      </c>
      <c r="K356" s="92" t="str">
        <f>Games!I356</f>
        <v>San José State</v>
      </c>
      <c r="L356" s="92" t="n">
        <f>IF(ISBLANK(Games!G356), "",Games!G356)</f>
        <v>7.5</v>
      </c>
      <c r="M356" s="92"/>
      <c r="N356" s="110" t="str">
        <f>IF(ISBLANK('Performance vs Market'!$Q356), "", 1)</f>
        <v/>
      </c>
      <c r="O356" s="110" t="str">
        <f>IF(ISBLANK('Performance vs Market'!$S356), "", 1)</f>
        <v/>
      </c>
      <c r="P356" s="95"/>
      <c r="Q356" s="95"/>
      <c r="R356" s="95"/>
      <c r="S356" s="95"/>
      <c r="T356" s="95"/>
      <c r="U356" s="111" t="str">
        <f>IF(ISBLANK('Performance vs Market'!$Q356), "",N356+IF(Q356&lt;0, (N356/(Q356/-100)), N356*(Q356/100)))</f>
        <v/>
      </c>
      <c r="V356" s="112" t="str">
        <f>IFERROR(IF(ISBLANK('Performance vs Market'!$R356), "",N356+IF(R356&lt;0, (N356/(R356/-100)), N356*(R356/100))),"")</f>
        <v/>
      </c>
      <c r="W356" s="111" t="n">
        <f t="shared" si="1"/>
        <v>0</v>
      </c>
      <c r="X356" s="112" t="n">
        <f t="shared" si="2"/>
        <v>0</v>
      </c>
      <c r="Y356" s="111" t="str">
        <f>IF(ISBLANK('Performance vs Market'!$S356), "",O356+IF(S356&lt;0, (O356/(S356/-100)), O356*(S356/100)))</f>
        <v/>
      </c>
      <c r="Z356" s="111" t="n">
        <f t="shared" si="3"/>
        <v>0</v>
      </c>
      <c r="AA356" s="96" t="n">
        <f t="shared" si="4"/>
        <v>0</v>
      </c>
      <c r="AB356" s="96" t="n">
        <f t="shared" si="5"/>
        <v>0</v>
      </c>
      <c r="AC356" s="113" t="str">
        <f>IF('Prediction Log'!$W375="Y", "W", IF('Prediction Log'!$W375="N","L",""))</f>
        <v/>
      </c>
      <c r="AD356" s="114" t="str">
        <f>IF('Prediction Log'!$Y375="Y", "W", IF('Prediction Log'!$Y375="N","L",""))</f>
        <v/>
      </c>
      <c r="AE356" s="115" t="str">
        <f>IF(ISBLANK('Performance vs Market'!$Q356), "",IF(AC356="W", W356, IF(AC356="L",-N356, "")))</f>
        <v/>
      </c>
      <c r="AF356" s="116" t="str">
        <f>IFERROR((IF(ISERR('Performance vs Market'!$V356), "",IF(AD356="W", X356, IF(AD356="L",-N356, "")))), "")</f>
        <v/>
      </c>
      <c r="AG356" s="113" t="str">
        <f>IF('Prediction Log'!$X375="Y", "W", IF('Prediction Log'!$X375="N", "L", ""))</f>
        <v/>
      </c>
      <c r="AH356" s="115" t="str">
        <f>IF(ISBLANK('Performance vs Market'!$S356), "",IF(AG356="W", Z356, IF(AG356="L",-O356, "")))</f>
        <v/>
      </c>
      <c r="AI356" s="117"/>
      <c r="AJ356" s="15" t="str">
        <f t="shared" si="6"/>
        <v/>
      </c>
      <c r="AK356" s="118" t="n">
        <f>IF(ISERROR('Performance vs Market'!$AE356+'Performance vs Market'!$AH356+'Performance vs Market'!$AJ356), "", 'Performance vs Market'!$AE356+'Performance vs Market'!$AH356+'Performance vs Market'!$AJ356)</f>
        <v>0</v>
      </c>
      <c r="AL356" s="119" t="n">
        <f>IF(ISERROR('Performance vs Market'!$AF356+'Performance vs Market'!$AH356+'Performance vs Market'!$AJ356), "", 'Performance vs Market'!$AF356+'Performance vs Market'!$AH356+'Performance vs Market'!$AJ356)</f>
        <v>0</v>
      </c>
    </row>
    <row r="357" ht="14.25" customHeight="1">
      <c r="A357" s="92" t="n">
        <f>Games!A357</f>
        <v>15</v>
      </c>
      <c r="B357" s="92" t="str">
        <f>IF('Prediction Log'!B376=0, "",'Prediction Log'!B376)</f>
        <v>Bowling Green</v>
      </c>
      <c r="C357" s="92" t="str">
        <f>IF('Prediction Log'!C376=0, "",'Prediction Log'!C376)</f>
        <v>Minnesota</v>
      </c>
      <c r="D357" s="92" t="n">
        <f>IF('Prediction Log'!D376=0, "",'Prediction Log'!D376)</f>
        <v>5.5</v>
      </c>
      <c r="E357" s="92" t="n">
        <f>IF('Prediction Log'!E376=0, "",'Prediction Log'!E376)</f>
        <v>1.5</v>
      </c>
      <c r="F357" s="92" t="str">
        <f>IF('Prediction Log'!I376=0, "",'Prediction Log'!I376)</f>
        <v>Minnesota</v>
      </c>
      <c r="G357" s="70" t="str">
        <f>IF(ISBLANK(Games!B357), "",'Prediction Log'!$J376)</f>
        <v>Minnesota</v>
      </c>
      <c r="H357" s="93" t="n">
        <f>'Prediction Log'!$K376</f>
        <v>0.592433</v>
      </c>
      <c r="I357" s="92" t="str">
        <f>IF(ISBLANK(Games!M357), "",IF(AND(Games!M357="",Games!N357=""),"",IF(ISTEXT(Games!N357), "Side",Games!M357)))</f>
        <v/>
      </c>
      <c r="J357" s="92" t="str">
        <f>IF(ISBLANK(Games!B357), "",IF(Games!K357="Y", Games!B357, Games!E357))</f>
        <v>Bowling Green</v>
      </c>
      <c r="K357" s="92" t="str">
        <f>Games!I357</f>
        <v>Minnesota</v>
      </c>
      <c r="L357" s="92" t="n">
        <f>IF(ISBLANK(Games!G357), "",Games!G357)</f>
        <v>5.5</v>
      </c>
      <c r="M357" s="92"/>
      <c r="N357" s="110" t="str">
        <f>IF(ISBLANK('Performance vs Market'!$Q357), "", 1)</f>
        <v/>
      </c>
      <c r="O357" s="110" t="str">
        <f>IF(ISBLANK('Performance vs Market'!$S357), "", 1)</f>
        <v/>
      </c>
      <c r="P357" s="95"/>
      <c r="Q357" s="95"/>
      <c r="R357" s="95"/>
      <c r="S357" s="95"/>
      <c r="T357" s="95"/>
      <c r="U357" s="111" t="str">
        <f>IF(ISBLANK('Performance vs Market'!$Q357), "",N357+IF(Q357&lt;0, (N357/(Q357/-100)), N357*(Q357/100)))</f>
        <v/>
      </c>
      <c r="V357" s="112" t="str">
        <f>IFERROR(IF(ISBLANK('Performance vs Market'!$R357), "",N357+IF(R357&lt;0, (N357/(R357/-100)), N357*(R357/100))),"")</f>
        <v/>
      </c>
      <c r="W357" s="111" t="n">
        <f t="shared" si="1"/>
        <v>0</v>
      </c>
      <c r="X357" s="112" t="n">
        <f t="shared" si="2"/>
        <v>0</v>
      </c>
      <c r="Y357" s="111" t="str">
        <f>IF(ISBLANK('Performance vs Market'!$S357), "",O357+IF(S357&lt;0, (O357/(S357/-100)), O357*(S357/100)))</f>
        <v/>
      </c>
      <c r="Z357" s="111" t="n">
        <f t="shared" si="3"/>
        <v>0</v>
      </c>
      <c r="AA357" s="96" t="n">
        <f t="shared" si="4"/>
        <v>0</v>
      </c>
      <c r="AB357" s="96" t="n">
        <f t="shared" si="5"/>
        <v>0</v>
      </c>
      <c r="AC357" s="113" t="str">
        <f>IF('Prediction Log'!$W376="Y", "W", IF('Prediction Log'!$W376="N","L",""))</f>
        <v/>
      </c>
      <c r="AD357" s="114" t="str">
        <f>IF('Prediction Log'!$Y376="Y", "W", IF('Prediction Log'!$Y376="N","L",""))</f>
        <v/>
      </c>
      <c r="AE357" s="115" t="str">
        <f>IF(ISBLANK('Performance vs Market'!$Q357), "",IF(AC357="W", W357, IF(AC357="L",-N357, "")))</f>
        <v/>
      </c>
      <c r="AF357" s="116" t="str">
        <f>IFERROR((IF(ISERR('Performance vs Market'!$V357), "",IF(AD357="W", X357, IF(AD357="L",-N357, "")))), "")</f>
        <v/>
      </c>
      <c r="AG357" s="113" t="str">
        <f>IF('Prediction Log'!$X376="Y", "W", IF('Prediction Log'!$X376="N", "L", ""))</f>
        <v/>
      </c>
      <c r="AH357" s="115" t="str">
        <f>IF(ISBLANK('Performance vs Market'!$S357), "",IF(AG357="W", Z357, IF(AG357="L",-O357, "")))</f>
        <v/>
      </c>
      <c r="AI357" s="117"/>
      <c r="AJ357" s="15" t="str">
        <f t="shared" si="6"/>
        <v/>
      </c>
      <c r="AK357" s="118" t="n">
        <f>IF(ISERROR('Performance vs Market'!$AE357+'Performance vs Market'!$AH357+'Performance vs Market'!$AJ357), "", 'Performance vs Market'!$AE357+'Performance vs Market'!$AH357+'Performance vs Market'!$AJ357)</f>
        <v>0</v>
      </c>
      <c r="AL357" s="119" t="n">
        <f>IF(ISERROR('Performance vs Market'!$AF357+'Performance vs Market'!$AH357+'Performance vs Market'!$AJ357), "", 'Performance vs Market'!$AF357+'Performance vs Market'!$AH357+'Performance vs Market'!$AJ357)</f>
        <v>0</v>
      </c>
    </row>
    <row r="358" ht="14.25" customHeight="1">
      <c r="A358" s="92" t="n">
        <f>Games!A358</f>
        <v>15</v>
      </c>
      <c r="B358" s="92" t="str">
        <f>IF('Prediction Log'!B377=0, "",'Prediction Log'!B377)</f>
        <v>Texas State</v>
      </c>
      <c r="C358" s="92" t="str">
        <f>IF('Prediction Log'!C377=0, "",'Prediction Log'!C377)</f>
        <v>Rice</v>
      </c>
      <c r="D358" s="92" t="n">
        <f>IF('Prediction Log'!D377=0, "",'Prediction Log'!D377)</f>
        <v>-6.5</v>
      </c>
      <c r="E358" s="92" t="n">
        <f>IF('Prediction Log'!E377=0, "",'Prediction Log'!E377)</f>
        <v>14.1</v>
      </c>
      <c r="F358" s="92" t="str">
        <f>IF('Prediction Log'!I377=0, "",'Prediction Log'!I377)</f>
        <v>Rice</v>
      </c>
      <c r="G358" s="70" t="str">
        <f>IF(ISBLANK(Games!B358), "",'Prediction Log'!$J377)</f>
        <v>Rice</v>
      </c>
      <c r="H358" s="93" t="n">
        <f>'Prediction Log'!$K377</f>
        <v>0.798052</v>
      </c>
      <c r="I358" s="92" t="str">
        <f>IF(ISBLANK(Games!M358), "",IF(AND(Games!M358="",Games!N358=""),"",IF(ISTEXT(Games!N358), "Side",Games!M358)))</f>
        <v/>
      </c>
      <c r="J358" s="92" t="str">
        <f>IF(ISBLANK(Games!B358), "",IF(Games!K358="Y", Games!B358, Games!E358))</f>
        <v>Rice</v>
      </c>
      <c r="K358" s="92" t="str">
        <f>Games!I358</f>
        <v>Rice</v>
      </c>
      <c r="L358" s="92" t="n">
        <f>IF(ISBLANK(Games!G358), "",Games!G358)</f>
        <v>-6.5</v>
      </c>
      <c r="M358" s="92"/>
      <c r="N358" s="110" t="str">
        <f>IF(ISBLANK('Performance vs Market'!$Q358), "", 1)</f>
        <v/>
      </c>
      <c r="O358" s="110" t="str">
        <f>IF(ISBLANK('Performance vs Market'!$S358), "", 1)</f>
        <v/>
      </c>
      <c r="P358" s="95"/>
      <c r="Q358" s="95"/>
      <c r="R358" s="95"/>
      <c r="S358" s="95"/>
      <c r="T358" s="95"/>
      <c r="U358" s="111" t="str">
        <f>IF(ISBLANK('Performance vs Market'!$Q358), "",N358+IF(Q358&lt;0, (N358/(Q358/-100)), N358*(Q358/100)))</f>
        <v/>
      </c>
      <c r="V358" s="112" t="str">
        <f>IFERROR(IF(ISBLANK('Performance vs Market'!$R358), "",N358+IF(R358&lt;0, (N358/(R358/-100)), N358*(R358/100))),"")</f>
        <v/>
      </c>
      <c r="W358" s="111" t="n">
        <f t="shared" si="1"/>
        <v>0</v>
      </c>
      <c r="X358" s="112" t="n">
        <f t="shared" si="2"/>
        <v>0</v>
      </c>
      <c r="Y358" s="111" t="str">
        <f>IF(ISBLANK('Performance vs Market'!$S358), "",O358+IF(S358&lt;0, (O358/(S358/-100)), O358*(S358/100)))</f>
        <v/>
      </c>
      <c r="Z358" s="111" t="n">
        <f t="shared" si="3"/>
        <v>0</v>
      </c>
      <c r="AA358" s="96" t="n">
        <f t="shared" si="4"/>
        <v>0</v>
      </c>
      <c r="AB358" s="96" t="n">
        <f t="shared" si="5"/>
        <v>0</v>
      </c>
      <c r="AC358" s="113" t="str">
        <f>IF('Prediction Log'!$W377="Y", "W", IF('Prediction Log'!$W377="N","L",""))</f>
        <v/>
      </c>
      <c r="AD358" s="114" t="str">
        <f>IF('Prediction Log'!$Y377="Y", "W", IF('Prediction Log'!$Y377="N","L",""))</f>
        <v/>
      </c>
      <c r="AE358" s="115" t="str">
        <f>IF(ISBLANK('Performance vs Market'!$Q358), "",IF(AC358="W", W358, IF(AC358="L",-N358, "")))</f>
        <v/>
      </c>
      <c r="AF358" s="116" t="str">
        <f>IFERROR((IF(ISERR('Performance vs Market'!$V358), "",IF(AD358="W", X358, IF(AD358="L",-N358, "")))), "")</f>
        <v/>
      </c>
      <c r="AG358" s="113" t="str">
        <f>IF('Prediction Log'!$X377="Y", "W", IF('Prediction Log'!$X377="N", "L", ""))</f>
        <v/>
      </c>
      <c r="AH358" s="115" t="str">
        <f>IF(ISBLANK('Performance vs Market'!$S358), "",IF(AG358="W", Z358, IF(AG358="L",-O358, "")))</f>
        <v/>
      </c>
      <c r="AI358" s="117"/>
      <c r="AJ358" s="15" t="str">
        <f t="shared" si="6"/>
        <v/>
      </c>
      <c r="AK358" s="118" t="n">
        <f>IF(ISERROR('Performance vs Market'!$AE358+'Performance vs Market'!$AH358+'Performance vs Market'!$AJ358), "", 'Performance vs Market'!$AE358+'Performance vs Market'!$AH358+'Performance vs Market'!$AJ358)</f>
        <v>0</v>
      </c>
      <c r="AL358" s="119" t="n">
        <f>IF(ISERROR('Performance vs Market'!$AF358+'Performance vs Market'!$AH358+'Performance vs Market'!$AJ358), "", 'Performance vs Market'!$AF358+'Performance vs Market'!$AH358+'Performance vs Market'!$AJ358)</f>
        <v>0</v>
      </c>
    </row>
    <row r="359" ht="14.25" customHeight="1">
      <c r="A359" s="92" t="n">
        <f>Games!A359</f>
        <v>15</v>
      </c>
      <c r="B359" s="92" t="str">
        <f>IF('Prediction Log'!B378=0, "",'Prediction Log'!B378)</f>
        <v>Kansas</v>
      </c>
      <c r="C359" s="92" t="str">
        <f>IF('Prediction Log'!C378=0, "",'Prediction Log'!C378)</f>
        <v>UNLV</v>
      </c>
      <c r="D359" s="92" t="n">
        <f>IF('Prediction Log'!D378=0, "",'Prediction Log'!D378)</f>
        <v>-12.5</v>
      </c>
      <c r="E359" s="92" t="n">
        <f>IF('Prediction Log'!E378=0, "",'Prediction Log'!E378)</f>
        <v>-3.7</v>
      </c>
      <c r="F359" s="92" t="str">
        <f>IF('Prediction Log'!I378=0, "",'Prediction Log'!I378)</f>
        <v>Kansas</v>
      </c>
      <c r="G359" s="70" t="str">
        <f>IF(ISBLANK(Games!B359), "",'Prediction Log'!$J378)</f>
        <v>Kansas</v>
      </c>
      <c r="H359" s="93" t="n">
        <f>'Prediction Log'!$K378</f>
        <v>0.650581</v>
      </c>
      <c r="I359" s="92" t="str">
        <f>IF(ISBLANK(Games!M359), "",IF(AND(Games!M359="",Games!N359=""),"",IF(ISTEXT(Games!N359), "Side",Games!M359)))</f>
        <v/>
      </c>
      <c r="J359" s="92" t="str">
        <f>IF(ISBLANK(Games!B359), "",IF(Games!K359="Y", Games!B359, Games!E359))</f>
        <v>UNLV</v>
      </c>
      <c r="K359" s="92" t="str">
        <f>Games!I359</f>
        <v>Kansas</v>
      </c>
      <c r="L359" s="92" t="n">
        <f>IF(ISBLANK(Games!G359), "",Games!G359)</f>
        <v>-12.5</v>
      </c>
      <c r="M359" s="92"/>
      <c r="N359" s="110" t="str">
        <f>IF(ISBLANK('Performance vs Market'!$Q359), "", 1)</f>
        <v/>
      </c>
      <c r="O359" s="110" t="str">
        <f>IF(ISBLANK('Performance vs Market'!$S359), "", 1)</f>
        <v/>
      </c>
      <c r="P359" s="95"/>
      <c r="Q359" s="95"/>
      <c r="R359" s="95"/>
      <c r="S359" s="95"/>
      <c r="T359" s="95"/>
      <c r="U359" s="111" t="str">
        <f>IF(ISBLANK('Performance vs Market'!$Q359), "",N359+IF(Q359&lt;0, (N359/(Q359/-100)), N359*(Q359/100)))</f>
        <v/>
      </c>
      <c r="V359" s="112" t="str">
        <f>IFERROR(IF(ISBLANK('Performance vs Market'!$R359), "",N359+IF(R359&lt;0, (N359/(R359/-100)), N359*(R359/100))),"")</f>
        <v/>
      </c>
      <c r="W359" s="111" t="n">
        <f t="shared" si="1"/>
        <v>0</v>
      </c>
      <c r="X359" s="112" t="n">
        <f t="shared" si="2"/>
        <v>0</v>
      </c>
      <c r="Y359" s="111" t="str">
        <f>IF(ISBLANK('Performance vs Market'!$S359), "",O359+IF(S359&lt;0, (O359/(S359/-100)), O359*(S359/100)))</f>
        <v/>
      </c>
      <c r="Z359" s="111" t="n">
        <f t="shared" si="3"/>
        <v>0</v>
      </c>
      <c r="AA359" s="96" t="n">
        <f t="shared" si="4"/>
        <v>0</v>
      </c>
      <c r="AB359" s="96" t="n">
        <f t="shared" si="5"/>
        <v>0</v>
      </c>
      <c r="AC359" s="113" t="str">
        <f>IF('Prediction Log'!$W378="Y", "W", IF('Prediction Log'!$W378="N","L",""))</f>
        <v/>
      </c>
      <c r="AD359" s="114" t="str">
        <f>IF('Prediction Log'!$Y378="Y", "W", IF('Prediction Log'!$Y378="N","L",""))</f>
        <v/>
      </c>
      <c r="AE359" s="115" t="str">
        <f>IF(ISBLANK('Performance vs Market'!$Q359), "",IF(AC359="W", W359, IF(AC359="L",-N359, "")))</f>
        <v/>
      </c>
      <c r="AF359" s="116" t="str">
        <f>IFERROR((IF(ISERR('Performance vs Market'!$V359), "",IF(AD359="W", X359, IF(AD359="L",-N359, "")))), "")</f>
        <v/>
      </c>
      <c r="AG359" s="113" t="str">
        <f>IF('Prediction Log'!$X378="Y", "W", IF('Prediction Log'!$X378="N", "L", ""))</f>
        <v/>
      </c>
      <c r="AH359" s="115" t="str">
        <f>IF(ISBLANK('Performance vs Market'!$S359), "",IF(AG359="W", Z359, IF(AG359="L",-O359, "")))</f>
        <v/>
      </c>
      <c r="AI359" s="117"/>
      <c r="AJ359" s="15" t="str">
        <f t="shared" si="6"/>
        <v/>
      </c>
      <c r="AK359" s="118" t="n">
        <f>IF(ISERROR('Performance vs Market'!$AE359+'Performance vs Market'!$AH359+'Performance vs Market'!$AJ359), "", 'Performance vs Market'!$AE359+'Performance vs Market'!$AH359+'Performance vs Market'!$AJ359)</f>
        <v>0</v>
      </c>
      <c r="AL359" s="119" t="n">
        <f>IF(ISERROR('Performance vs Market'!$AF359+'Performance vs Market'!$AH359+'Performance vs Market'!$AJ359), "", 'Performance vs Market'!$AF359+'Performance vs Market'!$AH359+'Performance vs Market'!$AJ359)</f>
        <v>0</v>
      </c>
    </row>
    <row r="360" ht="14.25" customHeight="1">
      <c r="A360" s="92" t="n">
        <f>Games!A360</f>
        <v>15</v>
      </c>
      <c r="B360" s="92" t="str">
        <f>IF('Prediction Log'!B379=0, "",'Prediction Log'!B379)</f>
        <v>Virginia Tech</v>
      </c>
      <c r="C360" s="92" t="str">
        <f>IF('Prediction Log'!C379=0, "",'Prediction Log'!C379)</f>
        <v>Tulane</v>
      </c>
      <c r="D360" s="92" t="n">
        <f>IF('Prediction Log'!D379=0, "",'Prediction Log'!D379)</f>
        <v>-4.5</v>
      </c>
      <c r="E360" s="92" t="n">
        <f>IF('Prediction Log'!E379=0, "",'Prediction Log'!E379)</f>
        <v>1.3</v>
      </c>
      <c r="F360" s="92" t="str">
        <f>IF('Prediction Log'!I379=0, "",'Prediction Log'!I379)</f>
        <v>Tulane</v>
      </c>
      <c r="G360" s="70" t="str">
        <f>IF(ISBLANK(Games!B360), "",'Prediction Log'!$J379)</f>
        <v>Tulane</v>
      </c>
      <c r="H360" s="93" t="n">
        <f>'Prediction Log'!$K379</f>
        <v>0.748385</v>
      </c>
      <c r="I360" s="92" t="str">
        <f>IF(ISBLANK(Games!M360), "",IF(AND(Games!M360="",Games!N360=""),"",IF(ISTEXT(Games!N360), "Side",Games!M360)))</f>
        <v/>
      </c>
      <c r="J360" s="92" t="str">
        <f>IF(ISBLANK(Games!B360), "",IF(Games!K360="Y", Games!B360, Games!E360))</f>
        <v>Tulane</v>
      </c>
      <c r="K360" s="92" t="str">
        <f>Games!I360</f>
        <v>Tulane</v>
      </c>
      <c r="L360" s="92" t="n">
        <f>IF(ISBLANK(Games!G360), "",Games!G360)</f>
        <v>-4.5</v>
      </c>
      <c r="M360" s="92"/>
      <c r="N360" s="110" t="str">
        <f>IF(ISBLANK('Performance vs Market'!$Q360), "", 1)</f>
        <v/>
      </c>
      <c r="O360" s="110" t="str">
        <f>IF(ISBLANK('Performance vs Market'!$S360), "", 1)</f>
        <v/>
      </c>
      <c r="P360" s="95"/>
      <c r="Q360" s="95"/>
      <c r="R360" s="95"/>
      <c r="S360" s="95"/>
      <c r="T360" s="95"/>
      <c r="U360" s="111" t="str">
        <f>IF(ISBLANK('Performance vs Market'!$Q360), "",N360+IF(Q360&lt;0, (N360/(Q360/-100)), N360*(Q360/100)))</f>
        <v/>
      </c>
      <c r="V360" s="112" t="str">
        <f>IFERROR(IF(ISBLANK('Performance vs Market'!$R360), "",N360+IF(R360&lt;0, (N360/(R360/-100)), N360*(R360/100))),"")</f>
        <v/>
      </c>
      <c r="W360" s="111" t="n">
        <f t="shared" si="1"/>
        <v>0</v>
      </c>
      <c r="X360" s="112" t="n">
        <f t="shared" si="2"/>
        <v>0</v>
      </c>
      <c r="Y360" s="111" t="str">
        <f>IF(ISBLANK('Performance vs Market'!$S360), "",O360+IF(S360&lt;0, (O360/(S360/-100)), O360*(S360/100)))</f>
        <v/>
      </c>
      <c r="Z360" s="111" t="n">
        <f t="shared" si="3"/>
        <v>0</v>
      </c>
      <c r="AA360" s="96" t="n">
        <f t="shared" si="4"/>
        <v>0</v>
      </c>
      <c r="AB360" s="96" t="n">
        <f t="shared" si="5"/>
        <v>0</v>
      </c>
      <c r="AC360" s="113" t="str">
        <f>IF('Prediction Log'!$W379="Y", "W", IF('Prediction Log'!$W379="N","L",""))</f>
        <v/>
      </c>
      <c r="AD360" s="114" t="str">
        <f>IF('Prediction Log'!$Y379="Y", "W", IF('Prediction Log'!$Y379="N","L",""))</f>
        <v/>
      </c>
      <c r="AE360" s="115" t="str">
        <f>IF(ISBLANK('Performance vs Market'!$Q360), "",IF(AC360="W", W360, IF(AC360="L",-N360, "")))</f>
        <v/>
      </c>
      <c r="AF360" s="116" t="str">
        <f>IFERROR((IF(ISERR('Performance vs Market'!$V360), "",IF(AD360="W", X360, IF(AD360="L",-N360, "")))), "")</f>
        <v/>
      </c>
      <c r="AG360" s="113" t="str">
        <f>IF('Prediction Log'!$X379="Y", "W", IF('Prediction Log'!$X379="N", "L", ""))</f>
        <v/>
      </c>
      <c r="AH360" s="115" t="str">
        <f>IF(ISBLANK('Performance vs Market'!$S360), "",IF(AG360="W", Z360, IF(AG360="L",-O360, "")))</f>
        <v/>
      </c>
      <c r="AI360" s="117"/>
      <c r="AJ360" s="15" t="str">
        <f t="shared" si="6"/>
        <v/>
      </c>
      <c r="AK360" s="118" t="n">
        <f>IF(ISERROR('Performance vs Market'!$AE360+'Performance vs Market'!$AH360+'Performance vs Market'!$AJ360), "", 'Performance vs Market'!$AE360+'Performance vs Market'!$AH360+'Performance vs Market'!$AJ360)</f>
        <v>0</v>
      </c>
      <c r="AL360" s="119" t="n">
        <f>IF(ISERROR('Performance vs Market'!$AF360+'Performance vs Market'!$AH360+'Performance vs Market'!$AJ360), "", 'Performance vs Market'!$AF360+'Performance vs Market'!$AH360+'Performance vs Market'!$AJ360)</f>
        <v>0</v>
      </c>
    </row>
    <row r="361" ht="14.25" customHeight="1">
      <c r="A361" s="92" t="n">
        <f>Games!A361</f>
        <v>15</v>
      </c>
      <c r="B361" s="92" t="str">
        <f>IF('Prediction Log'!B380=0, "",'Prediction Log'!B380)</f>
        <v>North Carolina</v>
      </c>
      <c r="C361" s="92" t="str">
        <f>IF('Prediction Log'!C380=0, "",'Prediction Log'!C380)</f>
        <v>West Virginia</v>
      </c>
      <c r="D361" s="92" t="n">
        <f>IF('Prediction Log'!D380=0, "",'Prediction Log'!D380)</f>
        <v>3.5</v>
      </c>
      <c r="E361" s="92" t="n">
        <f>IF('Prediction Log'!E380=0, "",'Prediction Log'!E380)</f>
        <v>-15.6</v>
      </c>
      <c r="F361" s="92" t="str">
        <f>IF('Prediction Log'!I380=0, "",'Prediction Log'!I380)</f>
        <v>North Carolina</v>
      </c>
      <c r="G361" s="70" t="str">
        <f>IF(ISBLANK(Games!B361), "",'Prediction Log'!$J380)</f>
        <v>North Carolina</v>
      </c>
      <c r="H361" s="93" t="n">
        <f>'Prediction Log'!$K380</f>
        <v>0.951279</v>
      </c>
      <c r="I361" s="92" t="str">
        <f>IF(ISBLANK(Games!M361), "",IF(AND(Games!M361="",Games!N361=""),"",IF(ISTEXT(Games!N361), "Side",Games!M361)))</f>
        <v/>
      </c>
      <c r="J361" s="92" t="str">
        <f>IF(ISBLANK(Games!B361), "",IF(Games!K361="Y", Games!B361, Games!E361))</f>
        <v>North Carolina</v>
      </c>
      <c r="K361" s="92" t="str">
        <f>Games!I361</f>
        <v>North Carolina</v>
      </c>
      <c r="L361" s="92" t="n">
        <f>IF(ISBLANK(Games!G361), "",Games!G361)</f>
        <v>3.5</v>
      </c>
      <c r="M361" s="92"/>
      <c r="N361" s="110" t="str">
        <f>IF(ISBLANK('Performance vs Market'!$Q361), "", 1)</f>
        <v/>
      </c>
      <c r="O361" s="110" t="str">
        <f>IF(ISBLANK('Performance vs Market'!$S361), "", 1)</f>
        <v/>
      </c>
      <c r="P361" s="95"/>
      <c r="Q361" s="95"/>
      <c r="R361" s="95"/>
      <c r="S361" s="95"/>
      <c r="T361" s="95"/>
      <c r="U361" s="111" t="str">
        <f>IF(ISBLANK('Performance vs Market'!$Q361), "",N361+IF(Q361&lt;0, (N361/(Q361/-100)), N361*(Q361/100)))</f>
        <v/>
      </c>
      <c r="V361" s="112" t="str">
        <f>IFERROR(IF(ISBLANK('Performance vs Market'!$R361), "",N361+IF(R361&lt;0, (N361/(R361/-100)), N361*(R361/100))),"")</f>
        <v/>
      </c>
      <c r="W361" s="111" t="n">
        <f t="shared" si="1"/>
        <v>0</v>
      </c>
      <c r="X361" s="112" t="n">
        <f t="shared" si="2"/>
        <v>0</v>
      </c>
      <c r="Y361" s="111" t="str">
        <f>IF(ISBLANK('Performance vs Market'!$S361), "",O361+IF(S361&lt;0, (O361/(S361/-100)), O361*(S361/100)))</f>
        <v/>
      </c>
      <c r="Z361" s="111" t="n">
        <f t="shared" si="3"/>
        <v>0</v>
      </c>
      <c r="AA361" s="96" t="n">
        <f t="shared" si="4"/>
        <v>0</v>
      </c>
      <c r="AB361" s="96" t="n">
        <f t="shared" si="5"/>
        <v>0</v>
      </c>
      <c r="AC361" s="113" t="str">
        <f>IF('Prediction Log'!$W380="Y", "W", IF('Prediction Log'!$W380="N","L",""))</f>
        <v/>
      </c>
      <c r="AD361" s="114" t="str">
        <f>IF('Prediction Log'!$Y380="Y", "W", IF('Prediction Log'!$Y380="N","L",""))</f>
        <v/>
      </c>
      <c r="AE361" s="115" t="str">
        <f>IF(ISBLANK('Performance vs Market'!$Q361), "",IF(AC361="W", W361, IF(AC361="L",-N361, "")))</f>
        <v/>
      </c>
      <c r="AF361" s="116" t="str">
        <f>IFERROR((IF(ISERR('Performance vs Market'!$V361), "",IF(AD361="W", X361, IF(AD361="L",-N361, "")))), "")</f>
        <v/>
      </c>
      <c r="AG361" s="113" t="str">
        <f>IF('Prediction Log'!$X380="Y", "W", IF('Prediction Log'!$X380="N", "L", ""))</f>
        <v/>
      </c>
      <c r="AH361" s="115" t="str">
        <f>IF(ISBLANK('Performance vs Market'!$S361), "",IF(AG361="W", Z361, IF(AG361="L",-O361, "")))</f>
        <v/>
      </c>
      <c r="AI361" s="117"/>
      <c r="AJ361" s="15" t="str">
        <f t="shared" si="6"/>
        <v/>
      </c>
      <c r="AK361" s="118" t="n">
        <f>IF(ISERROR('Performance vs Market'!$AE361+'Performance vs Market'!$AH361+'Performance vs Market'!$AJ361), "", 'Performance vs Market'!$AE361+'Performance vs Market'!$AH361+'Performance vs Market'!$AJ361)</f>
        <v>0</v>
      </c>
      <c r="AL361" s="119" t="n">
        <f>IF(ISERROR('Performance vs Market'!$AF361+'Performance vs Market'!$AH361+'Performance vs Market'!$AJ361), "", 'Performance vs Market'!$AF361+'Performance vs Market'!$AH361+'Performance vs Market'!$AJ361)</f>
        <v>0</v>
      </c>
    </row>
    <row r="362" ht="14.25" customHeight="1">
      <c r="A362" s="92" t="n">
        <f>Games!A362</f>
        <v>15</v>
      </c>
      <c r="B362" s="92" t="str">
        <f>IF('Prediction Log'!B381=0, "",'Prediction Log'!B381)</f>
        <v>Louisville</v>
      </c>
      <c r="C362" s="92" t="str">
        <f>IF('Prediction Log'!C381=0, "",'Prediction Log'!C381)</f>
        <v>USC</v>
      </c>
      <c r="D362" s="92" t="n">
        <f>IF('Prediction Log'!D381=0, "",'Prediction Log'!D381)</f>
        <v>-6.5</v>
      </c>
      <c r="E362" s="92" t="n">
        <f>IF('Prediction Log'!E381=0, "",'Prediction Log'!E381)</f>
        <v>8.1</v>
      </c>
      <c r="F362" s="92" t="str">
        <f>IF('Prediction Log'!I381=0, "",'Prediction Log'!I381)</f>
        <v>USC</v>
      </c>
      <c r="G362" s="70" t="str">
        <f>IF(ISBLANK(Games!B362), "",'Prediction Log'!$J381)</f>
        <v>USC</v>
      </c>
      <c r="H362" s="93" t="n">
        <f>'Prediction Log'!$K381</f>
        <v>0.814684</v>
      </c>
      <c r="I362" s="92" t="str">
        <f>IF(ISBLANK(Games!M362), "",IF(AND(Games!M362="",Games!N362=""),"",IF(ISTEXT(Games!N362), "Side",Games!M362)))</f>
        <v/>
      </c>
      <c r="J362" s="92" t="str">
        <f>IF(ISBLANK(Games!B362), "",IF(Games!K362="Y", Games!B362, Games!E362))</f>
        <v>USC</v>
      </c>
      <c r="K362" s="92" t="str">
        <f>Games!I362</f>
        <v>USC</v>
      </c>
      <c r="L362" s="92" t="n">
        <f>IF(ISBLANK(Games!G362), "",Games!G362)</f>
        <v>-6.5</v>
      </c>
      <c r="M362" s="92"/>
      <c r="N362" s="110" t="str">
        <f>IF(ISBLANK('Performance vs Market'!$Q362), "", 1)</f>
        <v/>
      </c>
      <c r="O362" s="110" t="str">
        <f>IF(ISBLANK('Performance vs Market'!$S362), "", 1)</f>
        <v/>
      </c>
      <c r="P362" s="95"/>
      <c r="Q362" s="95"/>
      <c r="R362" s="95"/>
      <c r="S362" s="95"/>
      <c r="T362" s="95"/>
      <c r="U362" s="111" t="str">
        <f>IF(ISBLANK('Performance vs Market'!$Q362), "",N362+IF(Q362&lt;0, (N362/(Q362/-100)), N362*(Q362/100)))</f>
        <v/>
      </c>
      <c r="V362" s="112" t="str">
        <f>IFERROR(IF(ISBLANK('Performance vs Market'!$R362), "",N362+IF(R362&lt;0, (N362/(R362/-100)), N362*(R362/100))),"")</f>
        <v/>
      </c>
      <c r="W362" s="111" t="n">
        <f t="shared" si="1"/>
        <v>0</v>
      </c>
      <c r="X362" s="112" t="n">
        <f t="shared" si="2"/>
        <v>0</v>
      </c>
      <c r="Y362" s="111" t="str">
        <f>IF(ISBLANK('Performance vs Market'!$S362), "",O362+IF(S362&lt;0, (O362/(S362/-100)), O362*(S362/100)))</f>
        <v/>
      </c>
      <c r="Z362" s="111" t="n">
        <f t="shared" si="3"/>
        <v>0</v>
      </c>
      <c r="AA362" s="96" t="n">
        <f t="shared" si="4"/>
        <v>0</v>
      </c>
      <c r="AB362" s="96" t="n">
        <f t="shared" si="5"/>
        <v>0</v>
      </c>
      <c r="AC362" s="113" t="str">
        <f>IF('Prediction Log'!$W381="Y", "W", IF('Prediction Log'!$W381="N","L",""))</f>
        <v/>
      </c>
      <c r="AD362" s="114" t="str">
        <f>IF('Prediction Log'!$Y381="Y", "W", IF('Prediction Log'!$Y381="N","L",""))</f>
        <v/>
      </c>
      <c r="AE362" s="115" t="str">
        <f>IF(ISBLANK('Performance vs Market'!$Q362), "",IF(AC362="W", W362, IF(AC362="L",-N362, "")))</f>
        <v/>
      </c>
      <c r="AF362" s="116" t="str">
        <f>IFERROR((IF(ISERR('Performance vs Market'!$V362), "",IF(AD362="W", X362, IF(AD362="L",-N362, "")))), "")</f>
        <v/>
      </c>
      <c r="AG362" s="113" t="str">
        <f>IF('Prediction Log'!$X381="Y", "W", IF('Prediction Log'!$X381="N", "L", ""))</f>
        <v/>
      </c>
      <c r="AH362" s="115" t="str">
        <f>IF(ISBLANK('Performance vs Market'!$S362), "",IF(AG362="W", Z362, IF(AG362="L",-O362, "")))</f>
        <v/>
      </c>
      <c r="AI362" s="117"/>
      <c r="AJ362" s="15" t="str">
        <f t="shared" si="6"/>
        <v/>
      </c>
      <c r="AK362" s="118" t="n">
        <f>IF(ISERROR('Performance vs Market'!$AE362+'Performance vs Market'!$AH362+'Performance vs Market'!$AJ362), "", 'Performance vs Market'!$AE362+'Performance vs Market'!$AH362+'Performance vs Market'!$AJ362)</f>
        <v>0</v>
      </c>
      <c r="AL362" s="119" t="n">
        <f>IF(ISERROR('Performance vs Market'!$AF362+'Performance vs Market'!$AH362+'Performance vs Market'!$AJ362), "", 'Performance vs Market'!$AF362+'Performance vs Market'!$AH362+'Performance vs Market'!$AJ362)</f>
        <v>0</v>
      </c>
    </row>
    <row r="363" ht="14.25" customHeight="1">
      <c r="A363" s="92" t="n">
        <f>Games!A363</f>
        <v>15</v>
      </c>
      <c r="B363" s="92" t="str">
        <f>IF('Prediction Log'!B382=0, "",'Prediction Log'!B382)</f>
        <v>Texas A&amp;M</v>
      </c>
      <c r="C363" s="92" t="str">
        <f>IF('Prediction Log'!C382=0, "",'Prediction Log'!C382)</f>
        <v>Oklahoma State</v>
      </c>
      <c r="D363" s="92" t="n">
        <f>IF('Prediction Log'!D382=0, "",'Prediction Log'!D382)</f>
        <v>-4.5</v>
      </c>
      <c r="E363" s="92" t="n">
        <f>IF('Prediction Log'!E382=0, "",'Prediction Log'!E382)</f>
        <v>-23.6</v>
      </c>
      <c r="F363" s="92" t="str">
        <f>IF('Prediction Log'!I382=0, "",'Prediction Log'!I382)</f>
        <v>Texas A&amp;M</v>
      </c>
      <c r="G363" s="70" t="str">
        <f>IF(ISBLANK(Games!B363), "",'Prediction Log'!$J382)</f>
        <v>Texas A&amp;M</v>
      </c>
      <c r="H363" s="93" t="n">
        <f>'Prediction Log'!$K382</f>
        <v>0.901941</v>
      </c>
      <c r="I363" s="92" t="str">
        <f>IF(ISBLANK(Games!M363), "",IF(AND(Games!M363="",Games!N363=""),"",IF(ISTEXT(Games!N363), "Side",Games!M363)))</f>
        <v/>
      </c>
      <c r="J363" s="92" t="str">
        <f>IF(ISBLANK(Games!B363), "",IF(Games!K363="Y", Games!B363, Games!E363))</f>
        <v>Texas A&amp;M</v>
      </c>
      <c r="K363" s="92" t="str">
        <f>Games!I363</f>
        <v>Texas A&amp;M</v>
      </c>
      <c r="L363" s="92" t="n">
        <f>IF(ISBLANK(Games!G363), "",Games!G363)</f>
        <v>-4.5</v>
      </c>
      <c r="M363" s="92"/>
      <c r="N363" s="110" t="str">
        <f>IF(ISBLANK('Performance vs Market'!$Q363), "", 1)</f>
        <v/>
      </c>
      <c r="O363" s="110" t="str">
        <f>IF(ISBLANK('Performance vs Market'!$S363), "", 1)</f>
        <v/>
      </c>
      <c r="P363" s="95"/>
      <c r="Q363" s="95"/>
      <c r="R363" s="95"/>
      <c r="S363" s="95"/>
      <c r="T363" s="95"/>
      <c r="U363" s="111" t="str">
        <f>IF(ISBLANK('Performance vs Market'!$Q363), "",N363+IF(Q363&lt;0, (N363/(Q363/-100)), N363*(Q363/100)))</f>
        <v/>
      </c>
      <c r="V363" s="112" t="str">
        <f>IFERROR(IF(ISBLANK('Performance vs Market'!$R363), "",N363+IF(R363&lt;0, (N363/(R363/-100)), N363*(R363/100))),"")</f>
        <v/>
      </c>
      <c r="W363" s="111" t="n">
        <f t="shared" si="1"/>
        <v>0</v>
      </c>
      <c r="X363" s="112" t="n">
        <f t="shared" si="2"/>
        <v>0</v>
      </c>
      <c r="Y363" s="111" t="str">
        <f>IF(ISBLANK('Performance vs Market'!$S363), "",O363+IF(S363&lt;0, (O363/(S363/-100)), O363*(S363/100)))</f>
        <v/>
      </c>
      <c r="Z363" s="111" t="n">
        <f t="shared" si="3"/>
        <v>0</v>
      </c>
      <c r="AA363" s="96" t="n">
        <f t="shared" si="4"/>
        <v>0</v>
      </c>
      <c r="AB363" s="96" t="n">
        <f t="shared" si="5"/>
        <v>0</v>
      </c>
      <c r="AC363" s="113" t="str">
        <f>IF('Prediction Log'!$W382="Y", "W", IF('Prediction Log'!$W382="N","L",""))</f>
        <v/>
      </c>
      <c r="AD363" s="114" t="str">
        <f>IF('Prediction Log'!$Y382="Y", "W", IF('Prediction Log'!$Y382="N","L",""))</f>
        <v/>
      </c>
      <c r="AE363" s="115" t="str">
        <f>IF(ISBLANK('Performance vs Market'!$Q363), "",IF(AC363="W", W363, IF(AC363="L",-N363, "")))</f>
        <v/>
      </c>
      <c r="AF363" s="116" t="str">
        <f>IFERROR((IF(ISERR('Performance vs Market'!$V363), "",IF(AD363="W", X363, IF(AD363="L",-N363, "")))), "")</f>
        <v/>
      </c>
      <c r="AG363" s="113" t="str">
        <f>IF('Prediction Log'!$X382="Y", "W", IF('Prediction Log'!$X382="N", "L", ""))</f>
        <v/>
      </c>
      <c r="AH363" s="115" t="str">
        <f>IF(ISBLANK('Performance vs Market'!$S363), "",IF(AG363="W", Z363, IF(AG363="L",-O363, "")))</f>
        <v/>
      </c>
      <c r="AI363" s="117"/>
      <c r="AJ363" s="15" t="str">
        <f t="shared" si="6"/>
        <v/>
      </c>
      <c r="AK363" s="118" t="n">
        <f>IF(ISERROR('Performance vs Market'!$AE363+'Performance vs Market'!$AH363+'Performance vs Market'!$AJ363), "", 'Performance vs Market'!$AE363+'Performance vs Market'!$AH363+'Performance vs Market'!$AJ363)</f>
        <v>0</v>
      </c>
      <c r="AL363" s="119" t="n">
        <f>IF(ISERROR('Performance vs Market'!$AF363+'Performance vs Market'!$AH363+'Performance vs Market'!$AJ363), "", 'Performance vs Market'!$AF363+'Performance vs Market'!$AH363+'Performance vs Market'!$AJ363)</f>
        <v>0</v>
      </c>
    </row>
    <row r="364" ht="14.25" customHeight="1">
      <c r="A364" s="92" t="n">
        <f>Games!A364</f>
        <v>15</v>
      </c>
      <c r="B364" s="92" t="str">
        <f>IF('Prediction Log'!B383=0, "",'Prediction Log'!B383)</f>
        <v>SMU</v>
      </c>
      <c r="C364" s="92" t="str">
        <f>IF('Prediction Log'!C383=0, "",'Prediction Log'!C383)</f>
        <v>Boston College</v>
      </c>
      <c r="D364" s="92" t="n">
        <f>IF('Prediction Log'!D383=0, "",'Prediction Log'!D383)</f>
        <v>-9.5</v>
      </c>
      <c r="E364" s="92" t="n">
        <f>IF('Prediction Log'!E383=0, "",'Prediction Log'!E383)</f>
        <v>-37.1</v>
      </c>
      <c r="F364" s="92" t="str">
        <f>IF('Prediction Log'!I383=0, "",'Prediction Log'!I383)</f>
        <v>SMU</v>
      </c>
      <c r="G364" s="70" t="str">
        <f>IF(ISBLANK(Games!B364), "",'Prediction Log'!$J383)</f>
        <v>SMU</v>
      </c>
      <c r="H364" s="93" t="n">
        <f>'Prediction Log'!$K383</f>
        <v>0.995967</v>
      </c>
      <c r="I364" s="92" t="str">
        <f>IF(ISBLANK(Games!M364), "",IF(AND(Games!M364="",Games!N364=""),"",IF(ISTEXT(Games!N364), "Side",Games!M364)))</f>
        <v/>
      </c>
      <c r="J364" s="92" t="str">
        <f>IF(ISBLANK(Games!B364), "",IF(Games!K364="Y", Games!B364, Games!E364))</f>
        <v>SMU</v>
      </c>
      <c r="K364" s="92" t="str">
        <f>Games!I364</f>
        <v>SMU</v>
      </c>
      <c r="L364" s="92" t="n">
        <f>IF(ISBLANK(Games!G364), "",Games!G364)</f>
        <v>-9.5</v>
      </c>
      <c r="M364" s="92"/>
      <c r="N364" s="110" t="str">
        <f>IF(ISBLANK('Performance vs Market'!$Q364), "", 1)</f>
        <v/>
      </c>
      <c r="O364" s="110" t="str">
        <f>IF(ISBLANK('Performance vs Market'!$S364), "", 1)</f>
        <v/>
      </c>
      <c r="P364" s="95"/>
      <c r="Q364" s="95"/>
      <c r="R364" s="95"/>
      <c r="S364" s="95"/>
      <c r="T364" s="95"/>
      <c r="U364" s="111" t="str">
        <f>IF(ISBLANK('Performance vs Market'!$Q364), "",N364+IF(Q364&lt;0, (N364/(Q364/-100)), N364*(Q364/100)))</f>
        <v/>
      </c>
      <c r="V364" s="112" t="str">
        <f>IFERROR(IF(ISBLANK('Performance vs Market'!$R364), "",N364+IF(R364&lt;0, (N364/(R364/-100)), N364*(R364/100))),"")</f>
        <v/>
      </c>
      <c r="W364" s="111" t="n">
        <f t="shared" si="1"/>
        <v>0</v>
      </c>
      <c r="X364" s="112" t="n">
        <f t="shared" si="2"/>
        <v>0</v>
      </c>
      <c r="Y364" s="111" t="str">
        <f>IF(ISBLANK('Performance vs Market'!$S364), "",O364+IF(S364&lt;0, (O364/(S364/-100)), O364*(S364/100)))</f>
        <v/>
      </c>
      <c r="Z364" s="111" t="n">
        <f t="shared" si="3"/>
        <v>0</v>
      </c>
      <c r="AA364" s="96" t="n">
        <f t="shared" si="4"/>
        <v>0</v>
      </c>
      <c r="AB364" s="96" t="n">
        <f t="shared" si="5"/>
        <v>0</v>
      </c>
      <c r="AC364" s="113" t="str">
        <f>IF('Prediction Log'!$W383="Y", "W", IF('Prediction Log'!$W383="N","L",""))</f>
        <v/>
      </c>
      <c r="AD364" s="114" t="str">
        <f>IF('Prediction Log'!$Y383="Y", "W", IF('Prediction Log'!$Y383="N","L",""))</f>
        <v/>
      </c>
      <c r="AE364" s="115" t="str">
        <f>IF(ISBLANK('Performance vs Market'!$Q364), "",IF(AC364="W", W364, IF(AC364="L",-N364, "")))</f>
        <v/>
      </c>
      <c r="AF364" s="116" t="str">
        <f>IFERROR((IF(ISERR('Performance vs Market'!$V364), "",IF(AD364="W", X364, IF(AD364="L",-N364, "")))), "")</f>
        <v/>
      </c>
      <c r="AG364" s="113" t="str">
        <f>IF('Prediction Log'!$X383="Y", "W", IF('Prediction Log'!$X383="N", "L", ""))</f>
        <v/>
      </c>
      <c r="AH364" s="115" t="str">
        <f>IF(ISBLANK('Performance vs Market'!$S364), "",IF(AG364="W", Z364, IF(AG364="L",-O364, "")))</f>
        <v/>
      </c>
      <c r="AI364" s="117"/>
      <c r="AJ364" s="15" t="str">
        <f t="shared" si="6"/>
        <v/>
      </c>
      <c r="AK364" s="118" t="n">
        <f>IF(ISERROR('Performance vs Market'!$AE364+'Performance vs Market'!$AH364+'Performance vs Market'!$AJ364), "", 'Performance vs Market'!$AE364+'Performance vs Market'!$AH364+'Performance vs Market'!$AJ364)</f>
        <v>0</v>
      </c>
      <c r="AL364" s="119" t="n">
        <f>IF(ISERROR('Performance vs Market'!$AF364+'Performance vs Market'!$AH364+'Performance vs Market'!$AJ364), "", 'Performance vs Market'!$AF364+'Performance vs Market'!$AH364+'Performance vs Market'!$AJ364)</f>
        <v>0</v>
      </c>
    </row>
    <row r="365" ht="14.25" customHeight="1">
      <c r="A365" s="92" t="n">
        <f>Games!A365</f>
        <v>15</v>
      </c>
      <c r="B365" s="92" t="str">
        <f>IF('Prediction Log'!B384=0, "",'Prediction Log'!B384)</f>
        <v>Rutgers</v>
      </c>
      <c r="C365" s="92" t="str">
        <f>IF('Prediction Log'!C384=0, "",'Prediction Log'!C384)</f>
        <v>Miami</v>
      </c>
      <c r="D365" s="92" t="n">
        <f>IF('Prediction Log'!D384=0, "",'Prediction Log'!D384)</f>
        <v>4.5</v>
      </c>
      <c r="E365" s="92" t="n">
        <f>IF('Prediction Log'!E384=0, "",'Prediction Log'!E384)</f>
        <v>13.1</v>
      </c>
      <c r="F365" s="92" t="str">
        <f>IF('Prediction Log'!I384=0, "",'Prediction Log'!I384)</f>
        <v>Miami</v>
      </c>
      <c r="G365" s="70" t="str">
        <f>IF(ISBLANK(Games!B365), "",'Prediction Log'!$J384)</f>
        <v>Miami</v>
      </c>
      <c r="H365" s="93" t="n">
        <f>'Prediction Log'!$K384</f>
        <v>0.916863</v>
      </c>
      <c r="I365" s="92" t="str">
        <f>IF(ISBLANK(Games!M365), "",IF(AND(Games!M365="",Games!N365=""),"",IF(ISTEXT(Games!N365), "Side",Games!M365)))</f>
        <v/>
      </c>
      <c r="J365" s="92" t="str">
        <f>IF(ISBLANK(Games!B365), "",IF(Games!K365="Y", Games!B365, Games!E365))</f>
        <v>Miami</v>
      </c>
      <c r="K365" s="92" t="str">
        <f>Games!I365</f>
        <v>Miami</v>
      </c>
      <c r="L365" s="92" t="n">
        <f>IF(ISBLANK(Games!G365), "",Games!G365)</f>
        <v>4.5</v>
      </c>
      <c r="M365" s="92"/>
      <c r="N365" s="110" t="str">
        <f>IF(ISBLANK('Performance vs Market'!$Q365), "", 1)</f>
        <v/>
      </c>
      <c r="O365" s="110" t="str">
        <f>IF(ISBLANK('Performance vs Market'!$S365), "", 1)</f>
        <v/>
      </c>
      <c r="P365" s="95"/>
      <c r="Q365" s="95"/>
      <c r="R365" s="95"/>
      <c r="S365" s="95"/>
      <c r="T365" s="95"/>
      <c r="U365" s="111" t="str">
        <f>IF(ISBLANK('Performance vs Market'!$Q365), "",N365+IF(Q365&lt;0, (N365/(Q365/-100)), N365*(Q365/100)))</f>
        <v/>
      </c>
      <c r="V365" s="112" t="str">
        <f>IFERROR(IF(ISBLANK('Performance vs Market'!$R365), "",N365+IF(R365&lt;0, (N365/(R365/-100)), N365*(R365/100))),"")</f>
        <v/>
      </c>
      <c r="W365" s="111" t="n">
        <f t="shared" si="1"/>
        <v>0</v>
      </c>
      <c r="X365" s="112" t="n">
        <f t="shared" si="2"/>
        <v>0</v>
      </c>
      <c r="Y365" s="111" t="str">
        <f>IF(ISBLANK('Performance vs Market'!$S365), "",O365+IF(S365&lt;0, (O365/(S365/-100)), O365*(S365/100)))</f>
        <v/>
      </c>
      <c r="Z365" s="111" t="n">
        <f t="shared" si="3"/>
        <v>0</v>
      </c>
      <c r="AA365" s="96" t="n">
        <f t="shared" si="4"/>
        <v>0</v>
      </c>
      <c r="AB365" s="96" t="n">
        <f t="shared" si="5"/>
        <v>0</v>
      </c>
      <c r="AC365" s="113" t="str">
        <f>IF('Prediction Log'!$W384="Y", "W", IF('Prediction Log'!$W384="N","L",""))</f>
        <v/>
      </c>
      <c r="AD365" s="114" t="str">
        <f>IF('Prediction Log'!$Y384="Y", "W", IF('Prediction Log'!$Y384="N","L",""))</f>
        <v/>
      </c>
      <c r="AE365" s="115" t="str">
        <f>IF(ISBLANK('Performance vs Market'!$Q365), "",IF(AC365="W", W365, IF(AC365="L",-N365, "")))</f>
        <v/>
      </c>
      <c r="AF365" s="116" t="str">
        <f>IFERROR((IF(ISERR('Performance vs Market'!$V365), "",IF(AD365="W", X365, IF(AD365="L",-N365, "")))), "")</f>
        <v/>
      </c>
      <c r="AG365" s="113" t="str">
        <f>IF('Prediction Log'!$X384="Y", "W", IF('Prediction Log'!$X384="N", "L", ""))</f>
        <v/>
      </c>
      <c r="AH365" s="115" t="str">
        <f>IF(ISBLANK('Performance vs Market'!$S365), "",IF(AG365="W", Z365, IF(AG365="L",-O365, "")))</f>
        <v/>
      </c>
      <c r="AI365" s="117"/>
      <c r="AJ365" s="15" t="str">
        <f t="shared" si="6"/>
        <v/>
      </c>
      <c r="AK365" s="118" t="n">
        <f>IF(ISERROR('Performance vs Market'!$AE365+'Performance vs Market'!$AH365+'Performance vs Market'!$AJ365), "", 'Performance vs Market'!$AE365+'Performance vs Market'!$AH365+'Performance vs Market'!$AJ365)</f>
        <v>0</v>
      </c>
      <c r="AL365" s="119" t="n">
        <f>IF(ISERROR('Performance vs Market'!$AF365+'Performance vs Market'!$AH365+'Performance vs Market'!$AJ365), "", 'Performance vs Market'!$AF365+'Performance vs Market'!$AH365+'Performance vs Market'!$AJ365)</f>
        <v>0</v>
      </c>
    </row>
    <row r="366" ht="14.25" customHeight="1">
      <c r="A366" s="92" t="n">
        <f>Games!A366</f>
        <v>15</v>
      </c>
      <c r="B366" s="92" t="str">
        <f>IF('Prediction Log'!B385=0, "",'Prediction Log'!B385)</f>
        <v>NC State</v>
      </c>
      <c r="C366" s="92" t="str">
        <f>IF('Prediction Log'!C385=0, "",'Prediction Log'!C385)</f>
        <v>Kansas State</v>
      </c>
      <c r="D366" s="92" t="n">
        <f>IF('Prediction Log'!D385=0, "",'Prediction Log'!D385)</f>
        <v>4.5</v>
      </c>
      <c r="E366" s="92" t="n">
        <f>IF('Prediction Log'!E385=0, "",'Prediction Log'!E385)</f>
        <v>26.1</v>
      </c>
      <c r="F366" s="92" t="str">
        <f>IF('Prediction Log'!I385=0, "",'Prediction Log'!I385)</f>
        <v>Kansas State</v>
      </c>
      <c r="G366" s="70" t="str">
        <f>IF(ISBLANK(Games!B366), "",'Prediction Log'!$J385)</f>
        <v>Kansas State</v>
      </c>
      <c r="H366" s="93" t="n">
        <f>'Prediction Log'!$K385</f>
        <v>0.992597</v>
      </c>
      <c r="I366" s="92" t="str">
        <f>IF(ISBLANK(Games!M366), "",IF(AND(Games!M366="",Games!N366=""),"",IF(ISTEXT(Games!N366), "Side",Games!M366)))</f>
        <v/>
      </c>
      <c r="J366" s="92" t="str">
        <f>IF(ISBLANK(Games!B366), "",IF(Games!K366="Y", Games!B366, Games!E366))</f>
        <v>Kansas State</v>
      </c>
      <c r="K366" s="92" t="str">
        <f>Games!I366</f>
        <v>Kansas State</v>
      </c>
      <c r="L366" s="92" t="n">
        <f>IF(ISBLANK(Games!G366), "",Games!G366)</f>
        <v>4.5</v>
      </c>
      <c r="M366" s="92"/>
      <c r="N366" s="110" t="str">
        <f>IF(ISBLANK('Performance vs Market'!$Q366), "", 1)</f>
        <v/>
      </c>
      <c r="O366" s="110" t="str">
        <f>IF(ISBLANK('Performance vs Market'!$S366), "", 1)</f>
        <v/>
      </c>
      <c r="P366" s="95"/>
      <c r="Q366" s="95"/>
      <c r="R366" s="95"/>
      <c r="S366" s="95"/>
      <c r="T366" s="95"/>
      <c r="U366" s="111" t="str">
        <f>IF(ISBLANK('Performance vs Market'!$Q366), "",N366+IF(Q366&lt;0, (N366/(Q366/-100)), N366*(Q366/100)))</f>
        <v/>
      </c>
      <c r="V366" s="112" t="str">
        <f>IFERROR(IF(ISBLANK('Performance vs Market'!$R366), "",N366+IF(R366&lt;0, (N366/(R366/-100)), N366*(R366/100))),"")</f>
        <v/>
      </c>
      <c r="W366" s="111" t="n">
        <f t="shared" si="1"/>
        <v>0</v>
      </c>
      <c r="X366" s="112" t="n">
        <f t="shared" si="2"/>
        <v>0</v>
      </c>
      <c r="Y366" s="111" t="str">
        <f>IF(ISBLANK('Performance vs Market'!$S366), "",O366+IF(S366&lt;0, (O366/(S366/-100)), O366*(S366/100)))</f>
        <v/>
      </c>
      <c r="Z366" s="111" t="n">
        <f t="shared" si="3"/>
        <v>0</v>
      </c>
      <c r="AA366" s="96" t="n">
        <f t="shared" si="4"/>
        <v>0</v>
      </c>
      <c r="AB366" s="96" t="n">
        <f t="shared" si="5"/>
        <v>0</v>
      </c>
      <c r="AC366" s="113" t="str">
        <f>IF('Prediction Log'!$W385="Y", "W", IF('Prediction Log'!$W385="N","L",""))</f>
        <v/>
      </c>
      <c r="AD366" s="114" t="str">
        <f>IF('Prediction Log'!$Y385="Y", "W", IF('Prediction Log'!$Y385="N","L",""))</f>
        <v/>
      </c>
      <c r="AE366" s="115" t="str">
        <f>IF(ISBLANK('Performance vs Market'!$Q366), "",IF(AC366="W", W366, IF(AC366="L",-N366, "")))</f>
        <v/>
      </c>
      <c r="AF366" s="116" t="str">
        <f>IFERROR((IF(ISERR('Performance vs Market'!$V366), "",IF(AD366="W", X366, IF(AD366="L",-N366, "")))), "")</f>
        <v/>
      </c>
      <c r="AG366" s="113" t="str">
        <f>IF('Prediction Log'!$X385="Y", "W", IF('Prediction Log'!$X385="N", "L", ""))</f>
        <v/>
      </c>
      <c r="AH366" s="115" t="str">
        <f>IF(ISBLANK('Performance vs Market'!$S366), "",IF(AG366="W", Z366, IF(AG366="L",-O366, "")))</f>
        <v/>
      </c>
      <c r="AI366" s="117"/>
      <c r="AJ366" s="15" t="str">
        <f t="shared" si="6"/>
        <v/>
      </c>
      <c r="AK366" s="118" t="n">
        <f>IF(ISERROR('Performance vs Market'!$AE366+'Performance vs Market'!$AH366+'Performance vs Market'!$AJ366), "", 'Performance vs Market'!$AE366+'Performance vs Market'!$AH366+'Performance vs Market'!$AJ366)</f>
        <v>0</v>
      </c>
      <c r="AL366" s="119" t="n">
        <f>IF(ISERROR('Performance vs Market'!$AF366+'Performance vs Market'!$AH366+'Performance vs Market'!$AJ366), "", 'Performance vs Market'!$AF366+'Performance vs Market'!$AH366+'Performance vs Market'!$AJ366)</f>
        <v>0</v>
      </c>
    </row>
    <row r="367" ht="14.25" customHeight="1">
      <c r="A367" s="92" t="n">
        <f>Games!A367</f>
        <v>15</v>
      </c>
      <c r="B367" s="92" t="str">
        <f>IF('Prediction Log'!B386=0, "",'Prediction Log'!B386)</f>
        <v>Arizona</v>
      </c>
      <c r="C367" s="92" t="str">
        <f>IF('Prediction Log'!C386=0, "",'Prediction Log'!C386)</f>
        <v>Oklahoma</v>
      </c>
      <c r="D367" s="92" t="n">
        <f>IF('Prediction Log'!D386=0, "",'Prediction Log'!D386)</f>
        <v>-1.5</v>
      </c>
      <c r="E367" s="92" t="n">
        <f>IF('Prediction Log'!E386=0, "",'Prediction Log'!E386)</f>
        <v>14</v>
      </c>
      <c r="F367" s="92" t="str">
        <f>IF('Prediction Log'!I386=0, "",'Prediction Log'!I386)</f>
        <v>Oklahoma</v>
      </c>
      <c r="G367" s="70" t="str">
        <f>IF(ISBLANK(Games!B367), "",'Prediction Log'!$J386)</f>
        <v>Oklahoma</v>
      </c>
      <c r="H367" s="93" t="n">
        <f>'Prediction Log'!$K386</f>
        <v>0.598374</v>
      </c>
      <c r="I367" s="92" t="str">
        <f>IF(ISBLANK(Games!M367), "",IF(AND(Games!M367="",Games!N367=""),"",IF(ISTEXT(Games!N367), "Side",Games!M367)))</f>
        <v/>
      </c>
      <c r="J367" s="92" t="str">
        <f>IF(ISBLANK(Games!B367), "",IF(Games!K367="Y", Games!B367, Games!E367))</f>
        <v>Oklahoma</v>
      </c>
      <c r="K367" s="92" t="str">
        <f>Games!I367</f>
        <v>Oklahoma</v>
      </c>
      <c r="L367" s="92" t="n">
        <f>IF(ISBLANK(Games!G367), "",Games!G367)</f>
        <v>-1.5</v>
      </c>
      <c r="M367" s="92"/>
      <c r="N367" s="110" t="str">
        <f>IF(ISBLANK('Performance vs Market'!$Q367), "", 1)</f>
        <v/>
      </c>
      <c r="O367" s="110" t="str">
        <f>IF(ISBLANK('Performance vs Market'!$S367), "", 1)</f>
        <v/>
      </c>
      <c r="P367" s="95"/>
      <c r="Q367" s="95"/>
      <c r="R367" s="95"/>
      <c r="S367" s="95"/>
      <c r="T367" s="95"/>
      <c r="U367" s="111" t="str">
        <f>IF(ISBLANK('Performance vs Market'!$Q367), "",N367+IF(Q367&lt;0, (N367/(Q367/-100)), N367*(Q367/100)))</f>
        <v/>
      </c>
      <c r="V367" s="112" t="str">
        <f>IFERROR(IF(ISBLANK('Performance vs Market'!$R367), "",N367+IF(R367&lt;0, (N367/(R367/-100)), N367*(R367/100))),"")</f>
        <v/>
      </c>
      <c r="W367" s="111" t="n">
        <f t="shared" si="1"/>
        <v>0</v>
      </c>
      <c r="X367" s="112" t="n">
        <f t="shared" si="2"/>
        <v>0</v>
      </c>
      <c r="Y367" s="111" t="str">
        <f>IF(ISBLANK('Performance vs Market'!$S367), "",O367+IF(S367&lt;0, (O367/(S367/-100)), O367*(S367/100)))</f>
        <v/>
      </c>
      <c r="Z367" s="111" t="n">
        <f t="shared" si="3"/>
        <v>0</v>
      </c>
      <c r="AA367" s="96" t="n">
        <f t="shared" si="4"/>
        <v>0</v>
      </c>
      <c r="AB367" s="96" t="n">
        <f t="shared" si="5"/>
        <v>0</v>
      </c>
      <c r="AC367" s="113" t="str">
        <f>IF('Prediction Log'!$W386="Y", "W", IF('Prediction Log'!$W386="N","L",""))</f>
        <v/>
      </c>
      <c r="AD367" s="114" t="str">
        <f>IF('Prediction Log'!$Y386="Y", "W", IF('Prediction Log'!$Y386="N","L",""))</f>
        <v/>
      </c>
      <c r="AE367" s="115" t="str">
        <f>IF(ISBLANK('Performance vs Market'!$Q367), "",IF(AC367="W", W367, IF(AC367="L",-N367, "")))</f>
        <v/>
      </c>
      <c r="AF367" s="116" t="str">
        <f>IFERROR((IF(ISERR('Performance vs Market'!$V367), "",IF(AD367="W", X367, IF(AD367="L",-N367, "")))), "")</f>
        <v/>
      </c>
      <c r="AG367" s="113" t="str">
        <f>IF('Prediction Log'!$X386="Y", "W", IF('Prediction Log'!$X386="N", "L", ""))</f>
        <v/>
      </c>
      <c r="AH367" s="115" t="str">
        <f>IF(ISBLANK('Performance vs Market'!$S367), "",IF(AG367="W", Z367, IF(AG367="L",-O367, "")))</f>
        <v/>
      </c>
      <c r="AI367" s="117"/>
      <c r="AJ367" s="15" t="str">
        <f t="shared" si="6"/>
        <v/>
      </c>
      <c r="AK367" s="118" t="n">
        <f>IF(ISERROR('Performance vs Market'!$AE367+'Performance vs Market'!$AH367+'Performance vs Market'!$AJ367), "", 'Performance vs Market'!$AE367+'Performance vs Market'!$AH367+'Performance vs Market'!$AJ367)</f>
        <v>0</v>
      </c>
      <c r="AL367" s="119" t="n">
        <f>IF(ISERROR('Performance vs Market'!$AF367+'Performance vs Market'!$AH367+'Performance vs Market'!$AJ367), "", 'Performance vs Market'!$AF367+'Performance vs Market'!$AH367+'Performance vs Market'!$AJ367)</f>
        <v>0</v>
      </c>
    </row>
    <row r="368" ht="14.25" customHeight="1">
      <c r="A368" s="92" t="n">
        <f>Games!A368</f>
        <v>15</v>
      </c>
      <c r="B368" s="92" t="str">
        <f>IF('Prediction Log'!B387=0, "",'Prediction Log'!B387)</f>
        <v>Clemson</v>
      </c>
      <c r="C368" s="92" t="str">
        <f>IF('Prediction Log'!C387=0, "",'Prediction Log'!C387)</f>
        <v>Kentucky</v>
      </c>
      <c r="D368" s="92" t="n">
        <f>IF('Prediction Log'!D387=0, "",'Prediction Log'!D387)</f>
        <v>-7.5</v>
      </c>
      <c r="E368" s="92" t="n">
        <f>IF('Prediction Log'!E387=0, "",'Prediction Log'!E387)</f>
        <v>-5.2</v>
      </c>
      <c r="F368" s="92" t="str">
        <f>IF('Prediction Log'!I387=0, "",'Prediction Log'!I387)</f>
        <v>Clemson</v>
      </c>
      <c r="G368" s="70" t="str">
        <f>IF(ISBLANK(Games!B368), "",'Prediction Log'!$J387)</f>
        <v>Clemson</v>
      </c>
      <c r="H368" s="93" t="n">
        <f>'Prediction Log'!$K387</f>
        <v>0.715592</v>
      </c>
      <c r="I368" s="92" t="str">
        <f>IF(ISBLANK(Games!M368), "",IF(AND(Games!M368="",Games!N368=""),"",IF(ISTEXT(Games!N368), "Side",Games!M368)))</f>
        <v/>
      </c>
      <c r="J368" s="92" t="str">
        <f>IF(ISBLANK(Games!B368), "",IF(Games!K368="Y", Games!B368, Games!E368))</f>
        <v>Kentucky</v>
      </c>
      <c r="K368" s="92" t="str">
        <f>Games!I368</f>
        <v>Clemson</v>
      </c>
      <c r="L368" s="92" t="n">
        <f>IF(ISBLANK(Games!G368), "",Games!G368)</f>
        <v>-7.5</v>
      </c>
      <c r="M368" s="92"/>
      <c r="N368" s="110" t="str">
        <f>IF(ISBLANK('Performance vs Market'!$Q368), "", 1)</f>
        <v/>
      </c>
      <c r="O368" s="110" t="str">
        <f>IF(ISBLANK('Performance vs Market'!$S368), "", 1)</f>
        <v/>
      </c>
      <c r="P368" s="95"/>
      <c r="Q368" s="95"/>
      <c r="R368" s="95"/>
      <c r="S368" s="95"/>
      <c r="T368" s="95"/>
      <c r="U368" s="111" t="str">
        <f>IF(ISBLANK('Performance vs Market'!$Q368), "",N368+IF(Q368&lt;0, (N368/(Q368/-100)), N368*(Q368/100)))</f>
        <v/>
      </c>
      <c r="V368" s="112" t="str">
        <f>IFERROR(IF(ISBLANK('Performance vs Market'!$R368), "",N368+IF(R368&lt;0, (N368/(R368/-100)), N368*(R368/100))),"")</f>
        <v/>
      </c>
      <c r="W368" s="111" t="n">
        <f t="shared" si="1"/>
        <v>0</v>
      </c>
      <c r="X368" s="112" t="n">
        <f t="shared" si="2"/>
        <v>0</v>
      </c>
      <c r="Y368" s="111" t="str">
        <f>IF(ISBLANK('Performance vs Market'!$S368), "",O368+IF(S368&lt;0, (O368/(S368/-100)), O368*(S368/100)))</f>
        <v/>
      </c>
      <c r="Z368" s="111" t="n">
        <f t="shared" si="3"/>
        <v>0</v>
      </c>
      <c r="AA368" s="96" t="n">
        <f t="shared" si="4"/>
        <v>0</v>
      </c>
      <c r="AB368" s="96" t="n">
        <f t="shared" si="5"/>
        <v>0</v>
      </c>
      <c r="AC368" s="113" t="str">
        <f>IF('Prediction Log'!$W387="Y", "W", IF('Prediction Log'!$W387="N","L",""))</f>
        <v/>
      </c>
      <c r="AD368" s="114" t="str">
        <f>IF('Prediction Log'!$Y387="Y", "W", IF('Prediction Log'!$Y387="N","L",""))</f>
        <v/>
      </c>
      <c r="AE368" s="115" t="str">
        <f>IF(ISBLANK('Performance vs Market'!$Q368), "",IF(AC368="W", W368, IF(AC368="L",-N368, "")))</f>
        <v/>
      </c>
      <c r="AF368" s="116" t="str">
        <f>IFERROR((IF(ISERR('Performance vs Market'!$V368), "",IF(AD368="W", X368, IF(AD368="L",-N368, "")))), "")</f>
        <v/>
      </c>
      <c r="AG368" s="113" t="str">
        <f>IF('Prediction Log'!$X387="Y", "W", IF('Prediction Log'!$X387="N", "L", ""))</f>
        <v/>
      </c>
      <c r="AH368" s="115" t="str">
        <f>IF(ISBLANK('Performance vs Market'!$S368), "",IF(AG368="W", Z368, IF(AG368="L",-O368, "")))</f>
        <v/>
      </c>
      <c r="AI368" s="117"/>
      <c r="AJ368" s="15" t="str">
        <f t="shared" si="6"/>
        <v/>
      </c>
      <c r="AK368" s="118" t="n">
        <f>IF(ISERROR('Performance vs Market'!$AE368+'Performance vs Market'!$AH368+'Performance vs Market'!$AJ368), "", 'Performance vs Market'!$AE368+'Performance vs Market'!$AH368+'Performance vs Market'!$AJ368)</f>
        <v>0</v>
      </c>
      <c r="AL368" s="119" t="n">
        <f>IF(ISERROR('Performance vs Market'!$AF368+'Performance vs Market'!$AH368+'Performance vs Market'!$AJ368), "", 'Performance vs Market'!$AF368+'Performance vs Market'!$AH368+'Performance vs Market'!$AJ368)</f>
        <v>0</v>
      </c>
    </row>
    <row r="369" ht="14.25" customHeight="1">
      <c r="A369" s="92" t="n">
        <f>Games!A369</f>
        <v>15</v>
      </c>
      <c r="B369" s="92" t="str">
        <f>IF('Prediction Log'!B388=0, "",'Prediction Log'!B388)</f>
        <v>Oregon State</v>
      </c>
      <c r="C369" s="92" t="str">
        <f>IF('Prediction Log'!C388=0, "",'Prediction Log'!C388)</f>
        <v>Notre Dame</v>
      </c>
      <c r="D369" s="92" t="n">
        <f>IF('Prediction Log'!D388=0, "",'Prediction Log'!D388)</f>
        <v>10.5</v>
      </c>
      <c r="E369" s="92" t="n">
        <f>IF('Prediction Log'!E388=0, "",'Prediction Log'!E388)</f>
        <v>7.1</v>
      </c>
      <c r="F369" s="92" t="str">
        <f>IF('Prediction Log'!I388=0, "",'Prediction Log'!I388)</f>
        <v>Notre Dame</v>
      </c>
      <c r="G369" s="70" t="str">
        <f>IF(ISBLANK(Games!B369), "",'Prediction Log'!$J388)</f>
        <v>Notre Dame</v>
      </c>
      <c r="H369" s="93" t="n">
        <f>'Prediction Log'!$K388</f>
        <v>0.832425</v>
      </c>
      <c r="I369" s="92" t="str">
        <f>IF(ISBLANK(Games!M369), "",IF(AND(Games!M369="",Games!N369=""),"",IF(ISTEXT(Games!N369), "Side",Games!M369)))</f>
        <v/>
      </c>
      <c r="J369" s="92" t="str">
        <f>IF(ISBLANK(Games!B369), "",IF(Games!K369="Y", Games!B369, Games!E369))</f>
        <v>Oregon State</v>
      </c>
      <c r="K369" s="92" t="str">
        <f>Games!I369</f>
        <v>Notre Dame</v>
      </c>
      <c r="L369" s="92" t="n">
        <f>IF(ISBLANK(Games!G369), "",Games!G369)</f>
        <v>10.5</v>
      </c>
      <c r="M369" s="92"/>
      <c r="N369" s="110" t="str">
        <f>IF(ISBLANK('Performance vs Market'!$Q369), "", 1)</f>
        <v/>
      </c>
      <c r="O369" s="110" t="str">
        <f>IF(ISBLANK('Performance vs Market'!$S369), "", 1)</f>
        <v/>
      </c>
      <c r="P369" s="95"/>
      <c r="Q369" s="95"/>
      <c r="R369" s="95"/>
      <c r="S369" s="95"/>
      <c r="T369" s="95"/>
      <c r="U369" s="111" t="str">
        <f>IF(ISBLANK('Performance vs Market'!$Q369), "",N369+IF(Q369&lt;0, (N369/(Q369/-100)), N369*(Q369/100)))</f>
        <v/>
      </c>
      <c r="V369" s="112" t="str">
        <f>IFERROR(IF(ISBLANK('Performance vs Market'!$R369), "",N369+IF(R369&lt;0, (N369/(R369/-100)), N369*(R369/100))),"")</f>
        <v/>
      </c>
      <c r="W369" s="111" t="n">
        <f t="shared" si="1"/>
        <v>0</v>
      </c>
      <c r="X369" s="112" t="n">
        <f t="shared" si="2"/>
        <v>0</v>
      </c>
      <c r="Y369" s="111" t="str">
        <f>IF(ISBLANK('Performance vs Market'!$S369), "",O369+IF(S369&lt;0, (O369/(S369/-100)), O369*(S369/100)))</f>
        <v/>
      </c>
      <c r="Z369" s="111" t="n">
        <f t="shared" si="3"/>
        <v>0</v>
      </c>
      <c r="AA369" s="96" t="n">
        <f t="shared" si="4"/>
        <v>0</v>
      </c>
      <c r="AB369" s="96" t="n">
        <f t="shared" si="5"/>
        <v>0</v>
      </c>
      <c r="AC369" s="113" t="str">
        <f>IF('Prediction Log'!$W388="Y", "W", IF('Prediction Log'!$W388="N","L",""))</f>
        <v/>
      </c>
      <c r="AD369" s="114" t="str">
        <f>IF('Prediction Log'!$Y388="Y", "W", IF('Prediction Log'!$Y388="N","L",""))</f>
        <v/>
      </c>
      <c r="AE369" s="115" t="str">
        <f>IF(ISBLANK('Performance vs Market'!$Q369), "",IF(AC369="W", W369, IF(AC369="L",-N369, "")))</f>
        <v/>
      </c>
      <c r="AF369" s="116" t="str">
        <f>IFERROR((IF(ISERR('Performance vs Market'!$V369), "",IF(AD369="W", X369, IF(AD369="L",-N369, "")))), "")</f>
        <v/>
      </c>
      <c r="AG369" s="113" t="str">
        <f>IF('Prediction Log'!$X388="Y", "W", IF('Prediction Log'!$X388="N", "L", ""))</f>
        <v/>
      </c>
      <c r="AH369" s="115" t="str">
        <f>IF(ISBLANK('Performance vs Market'!$S369), "",IF(AG369="W", Z369, IF(AG369="L",-O369, "")))</f>
        <v/>
      </c>
      <c r="AI369" s="117"/>
      <c r="AJ369" s="15" t="str">
        <f t="shared" si="6"/>
        <v/>
      </c>
      <c r="AK369" s="118" t="n">
        <f>IF(ISERROR('Performance vs Market'!$AE369+'Performance vs Market'!$AH369+'Performance vs Market'!$AJ369), "", 'Performance vs Market'!$AE369+'Performance vs Market'!$AH369+'Performance vs Market'!$AJ369)</f>
        <v>0</v>
      </c>
      <c r="AL369" s="119" t="n">
        <f>IF(ISERROR('Performance vs Market'!$AF369+'Performance vs Market'!$AH369+'Performance vs Market'!$AJ369), "", 'Performance vs Market'!$AF369+'Performance vs Market'!$AH369+'Performance vs Market'!$AJ369)</f>
        <v>0</v>
      </c>
    </row>
    <row r="370" ht="14.25" customHeight="1">
      <c r="A370" s="92" t="n">
        <f>Games!A370</f>
        <v>15</v>
      </c>
      <c r="B370" s="92" t="str">
        <f>IF('Prediction Log'!B389=0, "",'Prediction Log'!B389)</f>
        <v>Memphis</v>
      </c>
      <c r="C370" s="92" t="str">
        <f>IF('Prediction Log'!C389=0, "",'Prediction Log'!C389)</f>
        <v>Iowa State</v>
      </c>
      <c r="D370" s="92" t="n">
        <f>IF('Prediction Log'!D389=0, "",'Prediction Log'!D389)</f>
        <v>6.5</v>
      </c>
      <c r="E370" s="92" t="n">
        <f>IF('Prediction Log'!E389=0, "",'Prediction Log'!E389)</f>
        <v>2.7</v>
      </c>
      <c r="F370" s="92" t="str">
        <f>IF('Prediction Log'!I389=0, "",'Prediction Log'!I389)</f>
        <v>Iowa State</v>
      </c>
      <c r="G370" s="70" t="str">
        <f>IF(ISBLANK(Games!B370), "",'Prediction Log'!$J389)</f>
        <v>Memphis</v>
      </c>
      <c r="H370" s="93" t="n">
        <f>'Prediction Log'!$K389</f>
        <v>0.531252</v>
      </c>
      <c r="I370" s="92" t="str">
        <f>IF(ISBLANK(Games!M370), "",IF(AND(Games!M370="",Games!N370=""),"",IF(ISTEXT(Games!N370), "Side",Games!M370)))</f>
        <v/>
      </c>
      <c r="J370" s="92" t="str">
        <f>IF(ISBLANK(Games!B370), "",IF(Games!K370="Y", Games!B370, Games!E370))</f>
        <v>Memphis</v>
      </c>
      <c r="K370" s="92" t="str">
        <f>Games!I370</f>
        <v>Iowa State</v>
      </c>
      <c r="L370" s="92" t="n">
        <f>IF(ISBLANK(Games!G370), "",Games!G370)</f>
        <v>6.5</v>
      </c>
      <c r="M370" s="92"/>
      <c r="N370" s="110" t="str">
        <f>IF(ISBLANK('Performance vs Market'!$Q370), "", 1)</f>
        <v/>
      </c>
      <c r="O370" s="110" t="str">
        <f>IF(ISBLANK('Performance vs Market'!$S370), "", 1)</f>
        <v/>
      </c>
      <c r="P370" s="95"/>
      <c r="Q370" s="95"/>
      <c r="R370" s="95"/>
      <c r="S370" s="95"/>
      <c r="T370" s="95"/>
      <c r="U370" s="111" t="str">
        <f>IF(ISBLANK('Performance vs Market'!$Q370), "",N370+IF(Q370&lt;0, (N370/(Q370/-100)), N370*(Q370/100)))</f>
        <v/>
      </c>
      <c r="V370" s="112" t="str">
        <f>IFERROR(IF(ISBLANK('Performance vs Market'!$R370), "",N370+IF(R370&lt;0, (N370/(R370/-100)), N370*(R370/100))),"")</f>
        <v/>
      </c>
      <c r="W370" s="111" t="n">
        <f t="shared" si="1"/>
        <v>0</v>
      </c>
      <c r="X370" s="112" t="n">
        <f t="shared" si="2"/>
        <v>0</v>
      </c>
      <c r="Y370" s="111" t="str">
        <f>IF(ISBLANK('Performance vs Market'!$S370), "",O370+IF(S370&lt;0, (O370/(S370/-100)), O370*(S370/100)))</f>
        <v/>
      </c>
      <c r="Z370" s="111" t="n">
        <f t="shared" si="3"/>
        <v>0</v>
      </c>
      <c r="AA370" s="96" t="n">
        <f t="shared" si="4"/>
        <v>0</v>
      </c>
      <c r="AB370" s="96" t="n">
        <f t="shared" si="5"/>
        <v>0</v>
      </c>
      <c r="AC370" s="113" t="str">
        <f>IF('Prediction Log'!$W389="Y", "W", IF('Prediction Log'!$W389="N","L",""))</f>
        <v/>
      </c>
      <c r="AD370" s="114" t="str">
        <f>IF('Prediction Log'!$Y389="Y", "W", IF('Prediction Log'!$Y389="N","L",""))</f>
        <v/>
      </c>
      <c r="AE370" s="115" t="str">
        <f>IF(ISBLANK('Performance vs Market'!$Q370), "",IF(AC370="W", W370, IF(AC370="L",-N370, "")))</f>
        <v/>
      </c>
      <c r="AF370" s="116" t="str">
        <f>IFERROR((IF(ISERR('Performance vs Market'!$V370), "",IF(AD370="W", X370, IF(AD370="L",-N370, "")))), "")</f>
        <v/>
      </c>
      <c r="AG370" s="113" t="str">
        <f>IF('Prediction Log'!$X389="Y", "W", IF('Prediction Log'!$X389="N", "L", ""))</f>
        <v/>
      </c>
      <c r="AH370" s="115" t="str">
        <f>IF(ISBLANK('Performance vs Market'!$S370), "",IF(AG370="W", Z370, IF(AG370="L",-O370, "")))</f>
        <v/>
      </c>
      <c r="AI370" s="117"/>
      <c r="AJ370" s="15" t="str">
        <f t="shared" si="6"/>
        <v/>
      </c>
      <c r="AK370" s="118" t="n">
        <f>IF(ISERROR('Performance vs Market'!$AE370+'Performance vs Market'!$AH370+'Performance vs Market'!$AJ370), "", 'Performance vs Market'!$AE370+'Performance vs Market'!$AH370+'Performance vs Market'!$AJ370)</f>
        <v>0</v>
      </c>
      <c r="AL370" s="119" t="n">
        <f>IF(ISERROR('Performance vs Market'!$AF370+'Performance vs Market'!$AH370+'Performance vs Market'!$AJ370), "", 'Performance vs Market'!$AF370+'Performance vs Market'!$AH370+'Performance vs Market'!$AJ370)</f>
        <v>0</v>
      </c>
    </row>
    <row r="371" ht="14.25" customHeight="1">
      <c r="A371" s="92" t="n">
        <f>Games!A371</f>
        <v>15</v>
      </c>
      <c r="B371" s="92" t="str">
        <f>IF('Prediction Log'!B390=0, "",'Prediction Log'!B390)</f>
        <v>Missouri</v>
      </c>
      <c r="C371" s="92" t="str">
        <f>IF('Prediction Log'!C390=0, "",'Prediction Log'!C390)</f>
        <v>Ohio State</v>
      </c>
      <c r="D371" s="92" t="n">
        <f>IF('Prediction Log'!D390=0, "",'Prediction Log'!D390)</f>
        <v>6.5</v>
      </c>
      <c r="E371" s="92" t="n">
        <f>IF('Prediction Log'!E390=0, "",'Prediction Log'!E390)</f>
        <v>25</v>
      </c>
      <c r="F371" s="92" t="str">
        <f>IF('Prediction Log'!I390=0, "",'Prediction Log'!I390)</f>
        <v>Ohio State</v>
      </c>
      <c r="G371" s="70" t="str">
        <f>IF(ISBLANK(Games!B371), "",'Prediction Log'!$J390)</f>
        <v>Ohio State</v>
      </c>
      <c r="H371" s="93" t="n">
        <f>'Prediction Log'!$K390</f>
        <v>0.994239</v>
      </c>
      <c r="I371" s="92" t="str">
        <f>IF(ISBLANK(Games!M371), "",IF(AND(Games!M371="",Games!N371=""),"",IF(ISTEXT(Games!N371), "Side",Games!M371)))</f>
        <v/>
      </c>
      <c r="J371" s="92" t="str">
        <f>IF(ISBLANK(Games!B371), "",IF(Games!K371="Y", Games!B371, Games!E371))</f>
        <v>Ohio State</v>
      </c>
      <c r="K371" s="92" t="str">
        <f>Games!I371</f>
        <v>Ohio State</v>
      </c>
      <c r="L371" s="92" t="n">
        <f>IF(ISBLANK(Games!G371), "",Games!G371)</f>
        <v>6.5</v>
      </c>
      <c r="M371" s="92"/>
      <c r="N371" s="110" t="str">
        <f>IF(ISBLANK('Performance vs Market'!$Q371), "", 1)</f>
        <v/>
      </c>
      <c r="O371" s="110" t="str">
        <f>IF(ISBLANK('Performance vs Market'!$S371), "", 1)</f>
        <v/>
      </c>
      <c r="P371" s="95"/>
      <c r="Q371" s="95"/>
      <c r="R371" s="95"/>
      <c r="S371" s="95"/>
      <c r="T371" s="95"/>
      <c r="U371" s="111" t="str">
        <f>IF(ISBLANK('Performance vs Market'!$Q371), "",N371+IF(Q371&lt;0, (N371/(Q371/-100)), N371*(Q371/100)))</f>
        <v/>
      </c>
      <c r="V371" s="112" t="str">
        <f>IFERROR(IF(ISBLANK('Performance vs Market'!$R371), "",N371+IF(R371&lt;0, (N371/(R371/-100)), N371*(R371/100))),"")</f>
        <v/>
      </c>
      <c r="W371" s="111" t="n">
        <f t="shared" si="1"/>
        <v>0</v>
      </c>
      <c r="X371" s="112" t="n">
        <f t="shared" si="2"/>
        <v>0</v>
      </c>
      <c r="Y371" s="111" t="str">
        <f>IF(ISBLANK('Performance vs Market'!$S371), "",O371+IF(S371&lt;0, (O371/(S371/-100)), O371*(S371/100)))</f>
        <v/>
      </c>
      <c r="Z371" s="111" t="n">
        <f t="shared" si="3"/>
        <v>0</v>
      </c>
      <c r="AA371" s="96" t="n">
        <f t="shared" si="4"/>
        <v>0</v>
      </c>
      <c r="AB371" s="96" t="n">
        <f t="shared" si="5"/>
        <v>0</v>
      </c>
      <c r="AC371" s="113" t="str">
        <f>IF('Prediction Log'!$W390="Y", "W", IF('Prediction Log'!$W390="N","L",""))</f>
        <v/>
      </c>
      <c r="AD371" s="114" t="str">
        <f>IF('Prediction Log'!$Y390="Y", "W", IF('Prediction Log'!$Y390="N","L",""))</f>
        <v/>
      </c>
      <c r="AE371" s="115" t="str">
        <f>IF(ISBLANK('Performance vs Market'!$Q371), "",IF(AC371="W", W371, IF(AC371="L",-N371, "")))</f>
        <v/>
      </c>
      <c r="AF371" s="116" t="str">
        <f>IFERROR((IF(ISERR('Performance vs Market'!$V371), "",IF(AD371="W", X371, IF(AD371="L",-N371, "")))), "")</f>
        <v/>
      </c>
      <c r="AG371" s="113" t="str">
        <f>IF('Prediction Log'!$X390="Y", "W", IF('Prediction Log'!$X390="N", "L", ""))</f>
        <v/>
      </c>
      <c r="AH371" s="115" t="str">
        <f>IF(ISBLANK('Performance vs Market'!$S371), "",IF(AG371="W", Z371, IF(AG371="L",-O371, "")))</f>
        <v/>
      </c>
      <c r="AI371" s="117"/>
      <c r="AJ371" s="15" t="str">
        <f t="shared" si="6"/>
        <v/>
      </c>
      <c r="AK371" s="118" t="n">
        <f>IF(ISERROR('Performance vs Market'!$AE371+'Performance vs Market'!$AH371+'Performance vs Market'!$AJ371), "", 'Performance vs Market'!$AE371+'Performance vs Market'!$AH371+'Performance vs Market'!$AJ371)</f>
        <v>0</v>
      </c>
      <c r="AL371" s="119" t="n">
        <f>IF(ISERROR('Performance vs Market'!$AF371+'Performance vs Market'!$AH371+'Performance vs Market'!$AJ371), "", 'Performance vs Market'!$AF371+'Performance vs Market'!$AH371+'Performance vs Market'!$AJ371)</f>
        <v>0</v>
      </c>
    </row>
    <row r="372" ht="14.25" customHeight="1">
      <c r="A372" s="92" t="n">
        <f>Games!A372</f>
        <v>15</v>
      </c>
      <c r="B372" s="92" t="str">
        <f>IF('Prediction Log'!B391=0, "",'Prediction Log'!B391)</f>
        <v>Ole Miss</v>
      </c>
      <c r="C372" s="92" t="str">
        <f>IF('Prediction Log'!C391=0, "",'Prediction Log'!C391)</f>
        <v>Penn State</v>
      </c>
      <c r="D372" s="92" t="n">
        <f>IF('Prediction Log'!D391=0, "",'Prediction Log'!D391)</f>
        <v>3.5</v>
      </c>
      <c r="E372" s="92" t="n">
        <f>IF('Prediction Log'!E391=0, "",'Prediction Log'!E391)</f>
        <v>30.3</v>
      </c>
      <c r="F372" s="92" t="str">
        <f>IF('Prediction Log'!I391=0, "",'Prediction Log'!I391)</f>
        <v>Penn State</v>
      </c>
      <c r="G372" s="70" t="str">
        <f>IF(ISBLANK(Games!B372), "",'Prediction Log'!$J391)</f>
        <v>Penn State</v>
      </c>
      <c r="H372" s="93" t="n">
        <f>'Prediction Log'!$K391</f>
        <v>0.994908</v>
      </c>
      <c r="I372" s="92" t="str">
        <f>IF(ISBLANK(Games!M372), "",IF(AND(Games!M372="",Games!N372=""),"",IF(ISTEXT(Games!N372), "Side",Games!M372)))</f>
        <v/>
      </c>
      <c r="J372" s="92" t="str">
        <f>IF(ISBLANK(Games!B372), "",IF(Games!K372="Y", Games!B372, Games!E372))</f>
        <v>Penn State</v>
      </c>
      <c r="K372" s="92" t="str">
        <f>Games!I372</f>
        <v>Penn State</v>
      </c>
      <c r="L372" s="92" t="n">
        <f>IF(ISBLANK(Games!G372), "",Games!G372)</f>
        <v>3.5</v>
      </c>
      <c r="M372" s="92"/>
      <c r="N372" s="110" t="str">
        <f>IF(ISBLANK('Performance vs Market'!$Q372), "", 1)</f>
        <v/>
      </c>
      <c r="O372" s="110" t="str">
        <f>IF(ISBLANK('Performance vs Market'!$S372), "", 1)</f>
        <v/>
      </c>
      <c r="P372" s="95"/>
      <c r="Q372" s="95"/>
      <c r="R372" s="95"/>
      <c r="S372" s="95"/>
      <c r="T372" s="95"/>
      <c r="U372" s="111" t="str">
        <f>IF(ISBLANK('Performance vs Market'!$Q372), "",N372+IF(Q372&lt;0, (N372/(Q372/-100)), N372*(Q372/100)))</f>
        <v/>
      </c>
      <c r="V372" s="112" t="str">
        <f>IFERROR(IF(ISBLANK('Performance vs Market'!$R372), "",N372+IF(R372&lt;0, (N372/(R372/-100)), N372*(R372/100))),"")</f>
        <v/>
      </c>
      <c r="W372" s="111" t="n">
        <f t="shared" si="1"/>
        <v>0</v>
      </c>
      <c r="X372" s="112" t="n">
        <f t="shared" si="2"/>
        <v>0</v>
      </c>
      <c r="Y372" s="111" t="str">
        <f>IF(ISBLANK('Performance vs Market'!$S372), "",O372+IF(S372&lt;0, (O372/(S372/-100)), O372*(S372/100)))</f>
        <v/>
      </c>
      <c r="Z372" s="111" t="n">
        <f t="shared" si="3"/>
        <v>0</v>
      </c>
      <c r="AA372" s="96" t="n">
        <f t="shared" si="4"/>
        <v>0</v>
      </c>
      <c r="AB372" s="96" t="n">
        <f t="shared" si="5"/>
        <v>0</v>
      </c>
      <c r="AC372" s="113" t="str">
        <f>IF('Prediction Log'!$W391="Y", "W", IF('Prediction Log'!$W391="N","L",""))</f>
        <v/>
      </c>
      <c r="AD372" s="114" t="str">
        <f>IF('Prediction Log'!$Y391="Y", "W", IF('Prediction Log'!$Y391="N","L",""))</f>
        <v/>
      </c>
      <c r="AE372" s="115" t="str">
        <f>IF(ISBLANK('Performance vs Market'!$Q372), "",IF(AC372="W", W372, IF(AC372="L",-N372, "")))</f>
        <v/>
      </c>
      <c r="AF372" s="116" t="str">
        <f>IFERROR((IF(ISERR('Performance vs Market'!$V372), "",IF(AD372="W", X372, IF(AD372="L",-N372, "")))), "")</f>
        <v/>
      </c>
      <c r="AG372" s="113" t="str">
        <f>IF('Prediction Log'!$X391="Y", "W", IF('Prediction Log'!$X391="N", "L", ""))</f>
        <v/>
      </c>
      <c r="AH372" s="115" t="str">
        <f>IF(ISBLANK('Performance vs Market'!$S372), "",IF(AG372="W", Z372, IF(AG372="L",-O372, "")))</f>
        <v/>
      </c>
      <c r="AI372" s="117"/>
      <c r="AJ372" s="15" t="str">
        <f t="shared" si="6"/>
        <v/>
      </c>
      <c r="AK372" s="118" t="n">
        <f>IF(ISERROR('Performance vs Market'!$AE372+'Performance vs Market'!$AH372+'Performance vs Market'!$AJ372), "", 'Performance vs Market'!$AE372+'Performance vs Market'!$AH372+'Performance vs Market'!$AJ372)</f>
        <v>0</v>
      </c>
      <c r="AL372" s="119" t="n">
        <f>IF(ISERROR('Performance vs Market'!$AF372+'Performance vs Market'!$AH372+'Performance vs Market'!$AJ372), "", 'Performance vs Market'!$AF372+'Performance vs Market'!$AH372+'Performance vs Market'!$AJ372)</f>
        <v>0</v>
      </c>
    </row>
    <row r="373" ht="14.25" customHeight="1">
      <c r="A373" s="92" t="n">
        <f>Games!A373</f>
        <v>15</v>
      </c>
      <c r="B373" s="92" t="str">
        <f>IF('Prediction Log'!B392=0, "",'Prediction Log'!B392)</f>
        <v>Auburn</v>
      </c>
      <c r="C373" s="92" t="str">
        <f>IF('Prediction Log'!C392=0, "",'Prediction Log'!C392)</f>
        <v>Maryland</v>
      </c>
      <c r="D373" s="92" t="n">
        <f>IF('Prediction Log'!D392=0, "",'Prediction Log'!D392)</f>
        <v>-2.5</v>
      </c>
      <c r="E373" s="92" t="n">
        <f>IF('Prediction Log'!E392=0, "",'Prediction Log'!E392)</f>
        <v>5.7</v>
      </c>
      <c r="F373" s="92" t="str">
        <f>IF('Prediction Log'!I392=0, "",'Prediction Log'!I392)</f>
        <v>Maryland</v>
      </c>
      <c r="G373" s="70" t="str">
        <f>IF(ISBLANK(Games!B373), "",'Prediction Log'!$J392)</f>
        <v>Maryland</v>
      </c>
      <c r="H373" s="93" t="n">
        <f>'Prediction Log'!$K392</f>
        <v>0.762269</v>
      </c>
      <c r="I373" s="92" t="str">
        <f>IF(ISBLANK(Games!M373), "",IF(AND(Games!M373="",Games!N373=""),"",IF(ISTEXT(Games!N373), "Side",Games!M373)))</f>
        <v/>
      </c>
      <c r="J373" s="92" t="str">
        <f>IF(ISBLANK(Games!B373), "",IF(Games!K373="Y", Games!B373, Games!E373))</f>
        <v>Maryland</v>
      </c>
      <c r="K373" s="92" t="str">
        <f>Games!I373</f>
        <v>Maryland</v>
      </c>
      <c r="L373" s="92" t="n">
        <f>IF(ISBLANK(Games!G373), "",Games!G373)</f>
        <v>-2.5</v>
      </c>
      <c r="M373" s="92"/>
      <c r="N373" s="110" t="str">
        <f>IF(ISBLANK('Performance vs Market'!$Q373), "", 1)</f>
        <v/>
      </c>
      <c r="O373" s="110" t="str">
        <f>IF(ISBLANK('Performance vs Market'!$S373), "", 1)</f>
        <v/>
      </c>
      <c r="P373" s="95"/>
      <c r="Q373" s="95"/>
      <c r="R373" s="95"/>
      <c r="S373" s="95"/>
      <c r="T373" s="95"/>
      <c r="U373" s="111" t="str">
        <f>IF(ISBLANK('Performance vs Market'!$Q373), "",N373+IF(Q373&lt;0, (N373/(Q373/-100)), N373*(Q373/100)))</f>
        <v/>
      </c>
      <c r="V373" s="112" t="str">
        <f>IFERROR(IF(ISBLANK('Performance vs Market'!$R373), "",N373+IF(R373&lt;0, (N373/(R373/-100)), N373*(R373/100))),"")</f>
        <v/>
      </c>
      <c r="W373" s="111" t="n">
        <f t="shared" si="1"/>
        <v>0</v>
      </c>
      <c r="X373" s="112" t="n">
        <f t="shared" si="2"/>
        <v>0</v>
      </c>
      <c r="Y373" s="111" t="str">
        <f>IF(ISBLANK('Performance vs Market'!$S373), "",O373+IF(S373&lt;0, (O373/(S373/-100)), O373*(S373/100)))</f>
        <v/>
      </c>
      <c r="Z373" s="111" t="n">
        <f t="shared" si="3"/>
        <v>0</v>
      </c>
      <c r="AA373" s="96" t="n">
        <f t="shared" si="4"/>
        <v>0</v>
      </c>
      <c r="AB373" s="96" t="n">
        <f t="shared" si="5"/>
        <v>0</v>
      </c>
      <c r="AC373" s="113" t="str">
        <f>IF('Prediction Log'!$W392="Y", "W", IF('Prediction Log'!$W392="N","L",""))</f>
        <v/>
      </c>
      <c r="AD373" s="114" t="str">
        <f>IF('Prediction Log'!$Y392="Y", "W", IF('Prediction Log'!$Y392="N","L",""))</f>
        <v/>
      </c>
      <c r="AE373" s="115" t="str">
        <f>IF(ISBLANK('Performance vs Market'!$Q373), "",IF(AC373="W", W373, IF(AC373="L",-N373, "")))</f>
        <v/>
      </c>
      <c r="AF373" s="116" t="str">
        <f>IFERROR((IF(ISERR('Performance vs Market'!$V373), "",IF(AD373="W", X373, IF(AD373="L",-N373, "")))), "")</f>
        <v/>
      </c>
      <c r="AG373" s="113" t="str">
        <f>IF('Prediction Log'!$X392="Y", "W", IF('Prediction Log'!$X392="N", "L", ""))</f>
        <v/>
      </c>
      <c r="AH373" s="115" t="str">
        <f>IF(ISBLANK('Performance vs Market'!$S373), "",IF(AG373="W", Z373, IF(AG373="L",-O373, "")))</f>
        <v/>
      </c>
      <c r="AI373" s="117"/>
      <c r="AJ373" s="15" t="str">
        <f t="shared" si="6"/>
        <v/>
      </c>
      <c r="AK373" s="118" t="n">
        <f>IF(ISERROR('Performance vs Market'!$AE373+'Performance vs Market'!$AH373+'Performance vs Market'!$AJ373), "", 'Performance vs Market'!$AE373+'Performance vs Market'!$AH373+'Performance vs Market'!$AJ373)</f>
        <v>0</v>
      </c>
      <c r="AL373" s="119" t="n">
        <f>IF(ISERROR('Performance vs Market'!$AF373+'Performance vs Market'!$AH373+'Performance vs Market'!$AJ373), "", 'Performance vs Market'!$AF373+'Performance vs Market'!$AH373+'Performance vs Market'!$AJ373)</f>
        <v>0</v>
      </c>
    </row>
    <row r="374" ht="14.25" customHeight="1">
      <c r="A374" s="92" t="n">
        <f>Games!A374</f>
        <v>15</v>
      </c>
      <c r="B374" s="92" t="str">
        <f>IF('Prediction Log'!B393=0, "",'Prediction Log'!B393)</f>
        <v>Georgia</v>
      </c>
      <c r="C374" s="92" t="str">
        <f>IF('Prediction Log'!C393=0, "",'Prediction Log'!C393)</f>
        <v>Florida State</v>
      </c>
      <c r="D374" s="92" t="n">
        <f>IF('Prediction Log'!D393=0, "",'Prediction Log'!D393)</f>
        <v>-13.5</v>
      </c>
      <c r="E374" s="92" t="n">
        <f>IF('Prediction Log'!E393=0, "",'Prediction Log'!E393)</f>
        <v>3.6</v>
      </c>
      <c r="F374" s="92" t="str">
        <f>IF('Prediction Log'!I393=0, "",'Prediction Log'!I393)</f>
        <v>Florida State</v>
      </c>
      <c r="G374" s="70" t="str">
        <f>IF(ISBLANK(Games!B374), "",'Prediction Log'!$J393)</f>
        <v>Florida State</v>
      </c>
      <c r="H374" s="93" t="n">
        <f>'Prediction Log'!$K393</f>
        <v>0.569222</v>
      </c>
      <c r="I374" s="92" t="str">
        <f>IF(ISBLANK(Games!M374), "",IF(AND(Games!M374="",Games!N374=""),"",IF(ISTEXT(Games!N374), "Side",Games!M374)))</f>
        <v/>
      </c>
      <c r="J374" s="92" t="str">
        <f>IF(ISBLANK(Games!B374), "",IF(Games!K374="Y", Games!B374, Games!E374))</f>
        <v>Florida State</v>
      </c>
      <c r="K374" s="92" t="str">
        <f>Games!I374</f>
        <v>Florida State</v>
      </c>
      <c r="L374" s="92" t="n">
        <f>IF(ISBLANK(Games!G374), "",Games!G374)</f>
        <v>-13.5</v>
      </c>
      <c r="M374" s="92"/>
      <c r="N374" s="110" t="str">
        <f>IF(ISBLANK('Performance vs Market'!$Q374), "", 1)</f>
        <v/>
      </c>
      <c r="O374" s="110" t="str">
        <f>IF(ISBLANK('Performance vs Market'!$S374), "", 1)</f>
        <v/>
      </c>
      <c r="P374" s="95"/>
      <c r="Q374" s="95"/>
      <c r="R374" s="95"/>
      <c r="S374" s="95"/>
      <c r="T374" s="95"/>
      <c r="U374" s="111" t="str">
        <f>IF(ISBLANK('Performance vs Market'!$Q374), "",N374+IF(Q374&lt;0, (N374/(Q374/-100)), N374*(Q374/100)))</f>
        <v/>
      </c>
      <c r="V374" s="112" t="str">
        <f>IFERROR(IF(ISBLANK('Performance vs Market'!$R374), "",N374+IF(R374&lt;0, (N374/(R374/-100)), N374*(R374/100))),"")</f>
        <v/>
      </c>
      <c r="W374" s="111" t="n">
        <f t="shared" si="1"/>
        <v>0</v>
      </c>
      <c r="X374" s="112" t="n">
        <f t="shared" si="2"/>
        <v>0</v>
      </c>
      <c r="Y374" s="111" t="str">
        <f>IF(ISBLANK('Performance vs Market'!$S374), "",O374+IF(S374&lt;0, (O374/(S374/-100)), O374*(S374/100)))</f>
        <v/>
      </c>
      <c r="Z374" s="111" t="n">
        <f t="shared" si="3"/>
        <v>0</v>
      </c>
      <c r="AA374" s="96" t="n">
        <f t="shared" si="4"/>
        <v>0</v>
      </c>
      <c r="AB374" s="96" t="n">
        <f t="shared" si="5"/>
        <v>0</v>
      </c>
      <c r="AC374" s="113" t="str">
        <f>IF('Prediction Log'!$W393="Y", "W", IF('Prediction Log'!$W393="N","L",""))</f>
        <v/>
      </c>
      <c r="AD374" s="114" t="str">
        <f>IF('Prediction Log'!$Y393="Y", "W", IF('Prediction Log'!$Y393="N","L",""))</f>
        <v/>
      </c>
      <c r="AE374" s="115" t="str">
        <f>IF(ISBLANK('Performance vs Market'!$Q374), "",IF(AC374="W", W374, IF(AC374="L",-N374, "")))</f>
        <v/>
      </c>
      <c r="AF374" s="116" t="str">
        <f>IFERROR((IF(ISERR('Performance vs Market'!$V374), "",IF(AD374="W", X374, IF(AD374="L",-N374, "")))), "")</f>
        <v/>
      </c>
      <c r="AG374" s="113" t="str">
        <f>IF('Prediction Log'!$X393="Y", "W", IF('Prediction Log'!$X393="N", "L", ""))</f>
        <v/>
      </c>
      <c r="AH374" s="115" t="str">
        <f>IF(ISBLANK('Performance vs Market'!$S374), "",IF(AG374="W", Z374, IF(AG374="L",-O374, "")))</f>
        <v/>
      </c>
      <c r="AI374" s="117"/>
      <c r="AJ374" s="15" t="str">
        <f t="shared" si="6"/>
        <v/>
      </c>
      <c r="AK374" s="118" t="n">
        <f>IF(ISERROR('Performance vs Market'!$AE374+'Performance vs Market'!$AH374+'Performance vs Market'!$AJ374), "", 'Performance vs Market'!$AE374+'Performance vs Market'!$AH374+'Performance vs Market'!$AJ374)</f>
        <v>0</v>
      </c>
      <c r="AL374" s="119" t="n">
        <f>IF(ISERROR('Performance vs Market'!$AF374+'Performance vs Market'!$AH374+'Performance vs Market'!$AJ374), "", 'Performance vs Market'!$AF374+'Performance vs Market'!$AH374+'Performance vs Market'!$AJ374)</f>
        <v>0</v>
      </c>
    </row>
    <row r="375" ht="14.25" customHeight="1">
      <c r="A375" s="92" t="n">
        <f>Games!A375</f>
        <v>15</v>
      </c>
      <c r="B375" s="92" t="str">
        <f>IF('Prediction Log'!B394=0, "",'Prediction Log'!B394)</f>
        <v>Toledo</v>
      </c>
      <c r="C375" s="92" t="str">
        <f>IF('Prediction Log'!C394=0, "",'Prediction Log'!C394)</f>
        <v>Wyoming</v>
      </c>
      <c r="D375" s="92" t="n">
        <f>IF('Prediction Log'!D394=0, "",'Prediction Log'!D394)</f>
        <v>-2.5</v>
      </c>
      <c r="E375" s="92" t="n">
        <f>IF('Prediction Log'!E394=0, "",'Prediction Log'!E394)</f>
        <v>-0.7</v>
      </c>
      <c r="F375" s="92" t="str">
        <f>IF('Prediction Log'!I394=0, "",'Prediction Log'!I394)</f>
        <v>Toledo</v>
      </c>
      <c r="G375" s="70" t="str">
        <f>IF(ISBLANK(Games!B375), "",'Prediction Log'!$J394)</f>
        <v>Toledo</v>
      </c>
      <c r="H375" s="93" t="n">
        <f>'Prediction Log'!$K394</f>
        <v>0.56709</v>
      </c>
      <c r="I375" s="92" t="str">
        <f>IF(ISBLANK(Games!M375), "",IF(AND(Games!M375="",Games!N375=""),"",IF(ISTEXT(Games!N375), "Side",Games!M375)))</f>
        <v/>
      </c>
      <c r="J375" s="92" t="str">
        <f>IF(ISBLANK(Games!B375), "",IF(Games!K375="Y", Games!B375, Games!E375))</f>
        <v>Wyoming</v>
      </c>
      <c r="K375" s="92" t="str">
        <f>Games!I375</f>
        <v>Toledo</v>
      </c>
      <c r="L375" s="92" t="n">
        <f>IF(ISBLANK(Games!G375), "",Games!G375)</f>
        <v>-2.5</v>
      </c>
      <c r="M375" s="92"/>
      <c r="N375" s="110" t="str">
        <f>IF(ISBLANK('Performance vs Market'!$Q375), "", 1)</f>
        <v/>
      </c>
      <c r="O375" s="110" t="str">
        <f>IF(ISBLANK('Performance vs Market'!$S375), "", 1)</f>
        <v/>
      </c>
      <c r="P375" s="95"/>
      <c r="Q375" s="95"/>
      <c r="R375" s="95"/>
      <c r="S375" s="95"/>
      <c r="T375" s="95"/>
      <c r="U375" s="111" t="str">
        <f>IF(ISBLANK('Performance vs Market'!$Q375), "",N375+IF(Q375&lt;0, (N375/(Q375/-100)), N375*(Q375/100)))</f>
        <v/>
      </c>
      <c r="V375" s="112" t="str">
        <f>IFERROR(IF(ISBLANK('Performance vs Market'!$R375), "",N375+IF(R375&lt;0, (N375/(R375/-100)), N375*(R375/100))),"")</f>
        <v/>
      </c>
      <c r="W375" s="111" t="n">
        <f t="shared" si="1"/>
        <v>0</v>
      </c>
      <c r="X375" s="112" t="n">
        <f t="shared" si="2"/>
        <v>0</v>
      </c>
      <c r="Y375" s="111" t="str">
        <f>IF(ISBLANK('Performance vs Market'!$S375), "",O375+IF(S375&lt;0, (O375/(S375/-100)), O375*(S375/100)))</f>
        <v/>
      </c>
      <c r="Z375" s="111" t="n">
        <f t="shared" si="3"/>
        <v>0</v>
      </c>
      <c r="AA375" s="96" t="n">
        <f t="shared" si="4"/>
        <v>0</v>
      </c>
      <c r="AB375" s="96" t="n">
        <f t="shared" si="5"/>
        <v>0</v>
      </c>
      <c r="AC375" s="113" t="str">
        <f>IF('Prediction Log'!$W394="Y", "W", IF('Prediction Log'!$W394="N","L",""))</f>
        <v/>
      </c>
      <c r="AD375" s="114" t="str">
        <f>IF('Prediction Log'!$Y394="Y", "W", IF('Prediction Log'!$Y394="N","L",""))</f>
        <v/>
      </c>
      <c r="AE375" s="115" t="str">
        <f>IF(ISBLANK('Performance vs Market'!$Q375), "",IF(AC375="W", W375, IF(AC375="L",-N375, "")))</f>
        <v/>
      </c>
      <c r="AF375" s="116" t="str">
        <f>IFERROR((IF(ISERR('Performance vs Market'!$V375), "",IF(AD375="W", X375, IF(AD375="L",-N375, "")))), "")</f>
        <v/>
      </c>
      <c r="AG375" s="113" t="str">
        <f>IF('Prediction Log'!$X394="Y", "W", IF('Prediction Log'!$X394="N", "L", ""))</f>
        <v/>
      </c>
      <c r="AH375" s="115" t="str">
        <f>IF(ISBLANK('Performance vs Market'!$S375), "",IF(AG375="W", Z375, IF(AG375="L",-O375, "")))</f>
        <v/>
      </c>
      <c r="AI375" s="117"/>
      <c r="AJ375" s="15" t="str">
        <f t="shared" si="6"/>
        <v/>
      </c>
      <c r="AK375" s="118" t="n">
        <f>IF(ISERROR('Performance vs Market'!$AE375+'Performance vs Market'!$AH375+'Performance vs Market'!$AJ375), "", 'Performance vs Market'!$AE375+'Performance vs Market'!$AH375+'Performance vs Market'!$AJ375)</f>
        <v>0</v>
      </c>
      <c r="AL375" s="119" t="n">
        <f>IF(ISERROR('Performance vs Market'!$AF375+'Performance vs Market'!$AH375+'Performance vs Market'!$AJ375), "", 'Performance vs Market'!$AF375+'Performance vs Market'!$AH375+'Performance vs Market'!$AJ375)</f>
        <v>0</v>
      </c>
    </row>
    <row r="376" ht="14.25" customHeight="1">
      <c r="A376" s="92" t="n">
        <f>Games!A376</f>
        <v>15</v>
      </c>
      <c r="B376" s="92" t="str">
        <f>IF('Prediction Log'!B395=0, "",'Prediction Log'!B395)</f>
        <v>Wisconsin</v>
      </c>
      <c r="C376" s="92" t="str">
        <f>IF('Prediction Log'!C395=0, "",'Prediction Log'!C395)</f>
        <v>LSU</v>
      </c>
      <c r="D376" s="92" t="n">
        <f>IF('Prediction Log'!D395=0, "",'Prediction Log'!D395)</f>
        <v>10.5</v>
      </c>
      <c r="E376" s="92" t="n">
        <f>IF('Prediction Log'!E395=0, "",'Prediction Log'!E395)</f>
        <v>17</v>
      </c>
      <c r="F376" s="92" t="str">
        <f>IF('Prediction Log'!I395=0, "",'Prediction Log'!I395)</f>
        <v>LSU</v>
      </c>
      <c r="G376" s="70" t="str">
        <f>IF(ISBLANK(Games!B376), "",'Prediction Log'!$J395)</f>
        <v>LSU</v>
      </c>
      <c r="H376" s="93" t="n">
        <f>'Prediction Log'!$K395</f>
        <v>0.972279</v>
      </c>
      <c r="I376" s="92" t="str">
        <f>IF(ISBLANK(Games!M376), "",IF(AND(Games!M376="",Games!N376=""),"",IF(ISTEXT(Games!N376), "Side",Games!M376)))</f>
        <v/>
      </c>
      <c r="J376" s="92" t="str">
        <f>IF(ISBLANK(Games!B376), "",IF(Games!K376="Y", Games!B376, Games!E376))</f>
        <v>LSU</v>
      </c>
      <c r="K376" s="92" t="str">
        <f>Games!I376</f>
        <v>LSU</v>
      </c>
      <c r="L376" s="92" t="n">
        <f>IF(ISBLANK(Games!G376), "",Games!G376)</f>
        <v>10.5</v>
      </c>
      <c r="M376" s="92"/>
      <c r="N376" s="110" t="str">
        <f>IF(ISBLANK('Performance vs Market'!$Q376), "", 1)</f>
        <v/>
      </c>
      <c r="O376" s="110" t="str">
        <f>IF(ISBLANK('Performance vs Market'!$S376), "", 1)</f>
        <v/>
      </c>
      <c r="P376" s="95"/>
      <c r="Q376" s="95"/>
      <c r="R376" s="95"/>
      <c r="S376" s="95"/>
      <c r="T376" s="95"/>
      <c r="U376" s="111" t="str">
        <f>IF(ISBLANK('Performance vs Market'!$Q376), "",N376+IF(Q376&lt;0, (N376/(Q376/-100)), N376*(Q376/100)))</f>
        <v/>
      </c>
      <c r="V376" s="112" t="str">
        <f>IFERROR(IF(ISBLANK('Performance vs Market'!$R376), "",N376+IF(R376&lt;0, (N376/(R376/-100)), N376*(R376/100))),"")</f>
        <v/>
      </c>
      <c r="W376" s="111" t="n">
        <f t="shared" si="1"/>
        <v>0</v>
      </c>
      <c r="X376" s="112" t="n">
        <f t="shared" si="2"/>
        <v>0</v>
      </c>
      <c r="Y376" s="111" t="str">
        <f>IF(ISBLANK('Performance vs Market'!$S376), "",O376+IF(S376&lt;0, (O376/(S376/-100)), O376*(S376/100)))</f>
        <v/>
      </c>
      <c r="Z376" s="111" t="n">
        <f t="shared" si="3"/>
        <v>0</v>
      </c>
      <c r="AA376" s="96" t="n">
        <f t="shared" si="4"/>
        <v>0</v>
      </c>
      <c r="AB376" s="96" t="n">
        <f t="shared" si="5"/>
        <v>0</v>
      </c>
      <c r="AC376" s="113" t="str">
        <f>IF('Prediction Log'!$W395="Y", "W", IF('Prediction Log'!$W395="N","L",""))</f>
        <v/>
      </c>
      <c r="AD376" s="114" t="str">
        <f>IF('Prediction Log'!$Y395="Y", "W", IF('Prediction Log'!$Y395="N","L",""))</f>
        <v/>
      </c>
      <c r="AE376" s="115" t="str">
        <f>IF(ISBLANK('Performance vs Market'!$Q376), "",IF(AC376="W", W376, IF(AC376="L",-N376, "")))</f>
        <v/>
      </c>
      <c r="AF376" s="116" t="str">
        <f>IFERROR((IF(ISERR('Performance vs Market'!$V376), "",IF(AD376="W", X376, IF(AD376="L",-N376, "")))), "")</f>
        <v/>
      </c>
      <c r="AG376" s="113" t="str">
        <f>IF('Prediction Log'!$X395="Y", "W", IF('Prediction Log'!$X395="N", "L", ""))</f>
        <v/>
      </c>
      <c r="AH376" s="115" t="str">
        <f>IF(ISBLANK('Performance vs Market'!$S376), "",IF(AG376="W", Z376, IF(AG376="L",-O376, "")))</f>
        <v/>
      </c>
      <c r="AI376" s="117"/>
      <c r="AJ376" s="15" t="str">
        <f t="shared" si="6"/>
        <v/>
      </c>
      <c r="AK376" s="118" t="n">
        <f>IF(ISERROR('Performance vs Market'!$AE376+'Performance vs Market'!$AH376+'Performance vs Market'!$AJ376), "", 'Performance vs Market'!$AE376+'Performance vs Market'!$AH376+'Performance vs Market'!$AJ376)</f>
        <v>0</v>
      </c>
      <c r="AL376" s="119" t="n">
        <f>IF(ISERROR('Performance vs Market'!$AF376+'Performance vs Market'!$AH376+'Performance vs Market'!$AJ376), "", 'Performance vs Market'!$AF376+'Performance vs Market'!$AH376+'Performance vs Market'!$AJ376)</f>
        <v>0</v>
      </c>
    </row>
    <row r="377" ht="14.25" customHeight="1">
      <c r="A377" s="92" t="n">
        <f>Games!A377</f>
        <v>15</v>
      </c>
      <c r="B377" s="92" t="str">
        <f>IF('Prediction Log'!B396=0, "",'Prediction Log'!B396)</f>
        <v>Liberty</v>
      </c>
      <c r="C377" s="92" t="str">
        <f>IF('Prediction Log'!C396=0, "",'Prediction Log'!C396)</f>
        <v>Oregon</v>
      </c>
      <c r="D377" s="92" t="n">
        <f>IF('Prediction Log'!D396=0, "",'Prediction Log'!D396)</f>
        <v>14.5</v>
      </c>
      <c r="E377" s="92" t="n">
        <f>IF('Prediction Log'!E396=0, "",'Prediction Log'!E396)</f>
        <v>25</v>
      </c>
      <c r="F377" s="92" t="str">
        <f>IF('Prediction Log'!I396=0, "",'Prediction Log'!I396)</f>
        <v>Oregon</v>
      </c>
      <c r="G377" s="70" t="str">
        <f>IF(ISBLANK(Games!B377), "",'Prediction Log'!$J396)</f>
        <v>Oregon</v>
      </c>
      <c r="H377" s="93" t="n">
        <f>'Prediction Log'!$K396</f>
        <v>0.991891</v>
      </c>
      <c r="I377" s="92" t="str">
        <f>IF(ISBLANK(Games!M377), "",IF(AND(Games!M377="",Games!N377=""),"",IF(ISTEXT(Games!N377), "Side",Games!M377)))</f>
        <v/>
      </c>
      <c r="J377" s="92" t="str">
        <f>IF(ISBLANK(Games!B377), "",IF(Games!K377="Y", Games!B377, Games!E377))</f>
        <v>Oregon</v>
      </c>
      <c r="K377" s="92" t="str">
        <f>Games!I377</f>
        <v>Oregon</v>
      </c>
      <c r="L377" s="92" t="n">
        <f>IF(ISBLANK(Games!G377), "",Games!G377)</f>
        <v>14.5</v>
      </c>
      <c r="M377" s="92"/>
      <c r="N377" s="110" t="str">
        <f>IF(ISBLANK('Performance vs Market'!$Q377), "", 1)</f>
        <v/>
      </c>
      <c r="O377" s="110" t="str">
        <f>IF(ISBLANK('Performance vs Market'!$S377), "", 1)</f>
        <v/>
      </c>
      <c r="P377" s="95"/>
      <c r="Q377" s="95"/>
      <c r="R377" s="95"/>
      <c r="S377" s="95"/>
      <c r="T377" s="95"/>
      <c r="U377" s="111" t="str">
        <f>IF(ISBLANK('Performance vs Market'!$Q377), "",N377+IF(Q377&lt;0, (N377/(Q377/-100)), N377*(Q377/100)))</f>
        <v/>
      </c>
      <c r="V377" s="112" t="str">
        <f>IFERROR(IF(ISBLANK('Performance vs Market'!$R377), "",N377+IF(R377&lt;0, (N377/(R377/-100)), N377*(R377/100))),"")</f>
        <v/>
      </c>
      <c r="W377" s="111" t="n">
        <f t="shared" si="1"/>
        <v>0</v>
      </c>
      <c r="X377" s="112" t="n">
        <f t="shared" si="2"/>
        <v>0</v>
      </c>
      <c r="Y377" s="111" t="str">
        <f>IF(ISBLANK('Performance vs Market'!$S377), "",O377+IF(S377&lt;0, (O377/(S377/-100)), O377*(S377/100)))</f>
        <v/>
      </c>
      <c r="Z377" s="111" t="n">
        <f t="shared" si="3"/>
        <v>0</v>
      </c>
      <c r="AA377" s="96" t="n">
        <f t="shared" si="4"/>
        <v>0</v>
      </c>
      <c r="AB377" s="96" t="n">
        <f t="shared" si="5"/>
        <v>0</v>
      </c>
      <c r="AC377" s="113" t="str">
        <f>IF('Prediction Log'!$W396="Y", "W", IF('Prediction Log'!$W396="N","L",""))</f>
        <v/>
      </c>
      <c r="AD377" s="114" t="str">
        <f>IF('Prediction Log'!$Y396="Y", "W", IF('Prediction Log'!$Y396="N","L",""))</f>
        <v/>
      </c>
      <c r="AE377" s="115" t="str">
        <f>IF(ISBLANK('Performance vs Market'!$Q377), "",IF(AC377="W", W377, IF(AC377="L",-N377, "")))</f>
        <v/>
      </c>
      <c r="AF377" s="116" t="str">
        <f>IFERROR((IF(ISERR('Performance vs Market'!$V377), "",IF(AD377="W", X377, IF(AD377="L",-N377, "")))), "")</f>
        <v/>
      </c>
      <c r="AG377" s="113" t="str">
        <f>IF('Prediction Log'!$X396="Y", "W", IF('Prediction Log'!$X396="N", "L", ""))</f>
        <v/>
      </c>
      <c r="AH377" s="115" t="str">
        <f>IF(ISBLANK('Performance vs Market'!$S377), "",IF(AG377="W", Z377, IF(AG377="L",-O377, "")))</f>
        <v/>
      </c>
      <c r="AI377" s="117"/>
      <c r="AJ377" s="15" t="str">
        <f t="shared" si="6"/>
        <v/>
      </c>
      <c r="AK377" s="118" t="n">
        <f>IF(ISERROR('Performance vs Market'!$AE377+'Performance vs Market'!$AH377+'Performance vs Market'!$AJ377), "", 'Performance vs Market'!$AE377+'Performance vs Market'!$AH377+'Performance vs Market'!$AJ377)</f>
        <v>0</v>
      </c>
      <c r="AL377" s="119" t="n">
        <f>IF(ISERROR('Performance vs Market'!$AF377+'Performance vs Market'!$AH377+'Performance vs Market'!$AJ377), "", 'Performance vs Market'!$AF377+'Performance vs Market'!$AH377+'Performance vs Market'!$AJ377)</f>
        <v>0</v>
      </c>
    </row>
    <row r="378" ht="14.25" customHeight="1">
      <c r="A378" s="92" t="n">
        <f>Games!A378</f>
        <v>15</v>
      </c>
      <c r="B378" s="92" t="str">
        <f>IF('Prediction Log'!B397=0, "",'Prediction Log'!B397)</f>
        <v>Iowa</v>
      </c>
      <c r="C378" s="92" t="str">
        <f>IF('Prediction Log'!C397=0, "",'Prediction Log'!C397)</f>
        <v>Tennessee</v>
      </c>
      <c r="D378" s="92" t="n">
        <f>IF('Prediction Log'!D397=0, "",'Prediction Log'!D397)</f>
        <v>7.5</v>
      </c>
      <c r="E378" s="92" t="n">
        <f>IF('Prediction Log'!E397=0, "",'Prediction Log'!E397)</f>
        <v>5.9</v>
      </c>
      <c r="F378" s="92" t="str">
        <f>IF('Prediction Log'!I397=0, "",'Prediction Log'!I397)</f>
        <v>Tennessee</v>
      </c>
      <c r="G378" s="70" t="str">
        <f>IF(ISBLANK(Games!B378), "",'Prediction Log'!$J397)</f>
        <v>Tennessee</v>
      </c>
      <c r="H378" s="93" t="n">
        <f>'Prediction Log'!$K397</f>
        <v>0.780441</v>
      </c>
      <c r="I378" s="92" t="str">
        <f>IF(ISBLANK(Games!M378), "",IF(AND(Games!M378="",Games!N378=""),"",IF(ISTEXT(Games!N378), "Side",Games!M378)))</f>
        <v/>
      </c>
      <c r="J378" s="92" t="str">
        <f>IF(ISBLANK(Games!B378), "",IF(Games!K378="Y", Games!B378, Games!E378))</f>
        <v>Iowa</v>
      </c>
      <c r="K378" s="92" t="str">
        <f>Games!I378</f>
        <v>Tennessee</v>
      </c>
      <c r="L378" s="92" t="n">
        <f>IF(ISBLANK(Games!G378), "",Games!G378)</f>
        <v>7.5</v>
      </c>
      <c r="M378" s="92"/>
      <c r="N378" s="110" t="str">
        <f>IF(ISBLANK('Performance vs Market'!$Q378), "", 1)</f>
        <v/>
      </c>
      <c r="O378" s="110" t="str">
        <f>IF(ISBLANK('Performance vs Market'!$S378), "", 1)</f>
        <v/>
      </c>
      <c r="P378" s="95"/>
      <c r="Q378" s="95"/>
      <c r="R378" s="95"/>
      <c r="S378" s="95"/>
      <c r="T378" s="95"/>
      <c r="U378" s="111" t="str">
        <f>IF(ISBLANK('Performance vs Market'!$Q378), "",N378+IF(Q378&lt;0, (N378/(Q378/-100)), N378*(Q378/100)))</f>
        <v/>
      </c>
      <c r="V378" s="112" t="str">
        <f>IFERROR(IF(ISBLANK('Performance vs Market'!$R378), "",N378+IF(R378&lt;0, (N378/(R378/-100)), N378*(R378/100))),"")</f>
        <v/>
      </c>
      <c r="W378" s="111" t="n">
        <f t="shared" si="1"/>
        <v>0</v>
      </c>
      <c r="X378" s="112" t="n">
        <f t="shared" si="2"/>
        <v>0</v>
      </c>
      <c r="Y378" s="111" t="str">
        <f>IF(ISBLANK('Performance vs Market'!$S378), "",O378+IF(S378&lt;0, (O378/(S378/-100)), O378*(S378/100)))</f>
        <v/>
      </c>
      <c r="Z378" s="111" t="n">
        <f t="shared" si="3"/>
        <v>0</v>
      </c>
      <c r="AA378" s="96" t="n">
        <f t="shared" si="4"/>
        <v>0</v>
      </c>
      <c r="AB378" s="96" t="n">
        <f t="shared" si="5"/>
        <v>0</v>
      </c>
      <c r="AC378" s="113" t="str">
        <f>IF('Prediction Log'!$W397="Y", "W", IF('Prediction Log'!$W397="N","L",""))</f>
        <v/>
      </c>
      <c r="AD378" s="114" t="str">
        <f>IF('Prediction Log'!$Y397="Y", "W", IF('Prediction Log'!$Y397="N","L",""))</f>
        <v/>
      </c>
      <c r="AE378" s="115" t="str">
        <f>IF(ISBLANK('Performance vs Market'!$Q378), "",IF(AC378="W", W378, IF(AC378="L",-N378, "")))</f>
        <v/>
      </c>
      <c r="AF378" s="116" t="str">
        <f>IFERROR((IF(ISERR('Performance vs Market'!$V378), "",IF(AD378="W", X378, IF(AD378="L",-N378, "")))), "")</f>
        <v/>
      </c>
      <c r="AG378" s="113" t="str">
        <f>IF('Prediction Log'!$X397="Y", "W", IF('Prediction Log'!$X397="N", "L", ""))</f>
        <v/>
      </c>
      <c r="AH378" s="115" t="str">
        <f>IF(ISBLANK('Performance vs Market'!$S378), "",IF(AG378="W", Z378, IF(AG378="L",-O378, "")))</f>
        <v/>
      </c>
      <c r="AI378" s="117"/>
      <c r="AJ378" s="15" t="str">
        <f t="shared" si="6"/>
        <v/>
      </c>
      <c r="AK378" s="118" t="n">
        <f>IF(ISERROR('Performance vs Market'!$AE378+'Performance vs Market'!$AH378+'Performance vs Market'!$AJ378), "", 'Performance vs Market'!$AE378+'Performance vs Market'!$AH378+'Performance vs Market'!$AJ378)</f>
        <v>0</v>
      </c>
      <c r="AL378" s="119" t="n">
        <f>IF(ISERROR('Performance vs Market'!$AF378+'Performance vs Market'!$AH378+'Performance vs Market'!$AJ378), "", 'Performance vs Market'!$AF378+'Performance vs Market'!$AH378+'Performance vs Market'!$AJ378)</f>
        <v>0</v>
      </c>
    </row>
    <row r="379" ht="14.25" customHeight="1">
      <c r="A379" s="92" t="n">
        <f>Games!A379</f>
        <v>15</v>
      </c>
      <c r="B379" s="92" t="str">
        <f>IF('Prediction Log'!B398=0, "",'Prediction Log'!B398)</f>
        <v>Alabama</v>
      </c>
      <c r="C379" s="92" t="str">
        <f>IF('Prediction Log'!C398=0, "",'Prediction Log'!C398)</f>
        <v>Michigan</v>
      </c>
      <c r="D379" s="92" t="n">
        <f>IF('Prediction Log'!D398=0, "",'Prediction Log'!D398)</f>
        <v>1.5</v>
      </c>
      <c r="E379" s="92" t="n">
        <f>IF('Prediction Log'!E398=0, "",'Prediction Log'!E398)</f>
        <v>12.9</v>
      </c>
      <c r="F379" s="92" t="str">
        <f>IF('Prediction Log'!I398=0, "",'Prediction Log'!I398)</f>
        <v>Michigan</v>
      </c>
      <c r="G379" s="70" t="str">
        <f>IF(ISBLANK(Games!B379), "",'Prediction Log'!$J398)</f>
        <v>Michigan</v>
      </c>
      <c r="H379" s="93" t="n">
        <f>'Prediction Log'!$K398</f>
        <v>0.943419</v>
      </c>
      <c r="I379" s="92" t="str">
        <f>IF(ISBLANK(Games!M379), "",IF(AND(Games!M379="",Games!N379=""),"",IF(ISTEXT(Games!N379), "Side",Games!M379)))</f>
        <v/>
      </c>
      <c r="J379" s="92" t="str">
        <f>IF(ISBLANK(Games!B379), "",IF(Games!K379="Y", Games!B379, Games!E379))</f>
        <v>Michigan</v>
      </c>
      <c r="K379" s="92" t="str">
        <f>Games!I379</f>
        <v>Michigan</v>
      </c>
      <c r="L379" s="92" t="n">
        <f>IF(ISBLANK(Games!G379), "",Games!G379)</f>
        <v>1.5</v>
      </c>
      <c r="M379" s="92"/>
      <c r="N379" s="110" t="str">
        <f>IF(ISBLANK('Performance vs Market'!$Q379), "", 1)</f>
        <v/>
      </c>
      <c r="O379" s="110" t="str">
        <f>IF(ISBLANK('Performance vs Market'!$S379), "", 1)</f>
        <v/>
      </c>
      <c r="P379" s="95"/>
      <c r="Q379" s="95"/>
      <c r="R379" s="95"/>
      <c r="S379" s="95"/>
      <c r="T379" s="95"/>
      <c r="U379" s="111" t="str">
        <f>IF(ISBLANK('Performance vs Market'!$Q379), "",N379+IF(Q379&lt;0, (N379/(Q379/-100)), N379*(Q379/100)))</f>
        <v/>
      </c>
      <c r="V379" s="112" t="str">
        <f>IFERROR(IF(ISBLANK('Performance vs Market'!$R379), "",N379+IF(R379&lt;0, (N379/(R379/-100)), N379*(R379/100))),"")</f>
        <v/>
      </c>
      <c r="W379" s="111" t="n">
        <f t="shared" si="1"/>
        <v>0</v>
      </c>
      <c r="X379" s="112" t="n">
        <f t="shared" si="2"/>
        <v>0</v>
      </c>
      <c r="Y379" s="111" t="str">
        <f>IF(ISBLANK('Performance vs Market'!$S379), "",O379+IF(S379&lt;0, (O379/(S379/-100)), O379*(S379/100)))</f>
        <v/>
      </c>
      <c r="Z379" s="111" t="n">
        <f t="shared" si="3"/>
        <v>0</v>
      </c>
      <c r="AA379" s="96" t="n">
        <f t="shared" si="4"/>
        <v>0</v>
      </c>
      <c r="AB379" s="96" t="n">
        <f t="shared" si="5"/>
        <v>0</v>
      </c>
      <c r="AC379" s="113" t="str">
        <f>IF('Prediction Log'!$W398="Y", "W", IF('Prediction Log'!$W398="N","L",""))</f>
        <v/>
      </c>
      <c r="AD379" s="114" t="str">
        <f>IF('Prediction Log'!$Y398="Y", "W", IF('Prediction Log'!$Y398="N","L",""))</f>
        <v/>
      </c>
      <c r="AE379" s="115" t="str">
        <f>IF(ISBLANK('Performance vs Market'!$Q379), "",IF(AC379="W", W379, IF(AC379="L",-N379, "")))</f>
        <v/>
      </c>
      <c r="AF379" s="116" t="str">
        <f>IFERROR((IF(ISERR('Performance vs Market'!$V379), "",IF(AD379="W", X379, IF(AD379="L",-N379, "")))), "")</f>
        <v/>
      </c>
      <c r="AG379" s="113" t="str">
        <f>IF('Prediction Log'!$X398="Y", "W", IF('Prediction Log'!$X398="N", "L", ""))</f>
        <v/>
      </c>
      <c r="AH379" s="115" t="str">
        <f>IF(ISBLANK('Performance vs Market'!$S379), "",IF(AG379="W", Z379, IF(AG379="L",-O379, "")))</f>
        <v/>
      </c>
      <c r="AI379" s="117"/>
      <c r="AJ379" s="15" t="str">
        <f t="shared" si="6"/>
        <v/>
      </c>
      <c r="AK379" s="118" t="n">
        <f>IF(ISERROR('Performance vs Market'!$AE379+'Performance vs Market'!$AH379+'Performance vs Market'!$AJ379), "", 'Performance vs Market'!$AE379+'Performance vs Market'!$AH379+'Performance vs Market'!$AJ379)</f>
        <v>0</v>
      </c>
      <c r="AL379" s="119" t="n">
        <f>IF(ISERROR('Performance vs Market'!$AF379+'Performance vs Market'!$AH379+'Performance vs Market'!$AJ379), "", 'Performance vs Market'!$AF379+'Performance vs Market'!$AH379+'Performance vs Market'!$AJ379)</f>
        <v>0</v>
      </c>
    </row>
    <row r="380" ht="14.25" customHeight="1">
      <c r="A380" s="92" t="n">
        <f>Games!A380</f>
        <v>15</v>
      </c>
      <c r="B380" s="92" t="str">
        <f>IF('Prediction Log'!B399=0, "",'Prediction Log'!B399)</f>
        <v>Texas</v>
      </c>
      <c r="C380" s="92" t="str">
        <f>IF('Prediction Log'!C399=0, "",'Prediction Log'!C399)</f>
        <v>Washington</v>
      </c>
      <c r="D380" s="92" t="n">
        <f>IF('Prediction Log'!D399=0, "",'Prediction Log'!D399)</f>
        <v>-4.5</v>
      </c>
      <c r="E380" s="92" t="n">
        <f>IF('Prediction Log'!E399=0, "",'Prediction Log'!E399)</f>
        <v>-8.7</v>
      </c>
      <c r="F380" s="92" t="str">
        <f>IF('Prediction Log'!I399=0, "",'Prediction Log'!I399)</f>
        <v>Texas</v>
      </c>
      <c r="G380" s="70" t="str">
        <f>IF(ISBLANK(Games!B380), "",'Prediction Log'!$J399)</f>
        <v>Texas</v>
      </c>
      <c r="H380" s="93" t="n">
        <f>'Prediction Log'!$K399</f>
        <v>0.805937</v>
      </c>
      <c r="I380" s="92" t="str">
        <f>IF(ISBLANK(Games!M380), "",IF(AND(Games!M380="",Games!N380=""),"",IF(ISTEXT(Games!N380), "Side",Games!M380)))</f>
        <v/>
      </c>
      <c r="J380" s="92" t="str">
        <f>IF(ISBLANK(Games!B380), "",IF(Games!K380="Y", Games!B380, Games!E380))</f>
        <v>Texas</v>
      </c>
      <c r="K380" s="92" t="str">
        <f>Games!I380</f>
        <v>Texas</v>
      </c>
      <c r="L380" s="92" t="n">
        <f>IF(ISBLANK(Games!G380), "",Games!G380)</f>
        <v>-4.5</v>
      </c>
      <c r="M380" s="92"/>
      <c r="N380" s="110" t="str">
        <f>IF(ISBLANK('Performance vs Market'!$Q380), "", 1)</f>
        <v/>
      </c>
      <c r="O380" s="110" t="str">
        <f>IF(ISBLANK('Performance vs Market'!$S380), "", 1)</f>
        <v/>
      </c>
      <c r="P380" s="95"/>
      <c r="Q380" s="95"/>
      <c r="R380" s="95"/>
      <c r="S380" s="95"/>
      <c r="T380" s="95"/>
      <c r="U380" s="111" t="str">
        <f>IF(ISBLANK('Performance vs Market'!$Q380), "",N380+IF(Q380&lt;0, (N380/(Q380/-100)), N380*(Q380/100)))</f>
        <v/>
      </c>
      <c r="V380" s="112" t="str">
        <f>IFERROR(IF(ISBLANK('Performance vs Market'!$R380), "",N380+IF(R380&lt;0, (N380/(R380/-100)), N380*(R380/100))),"")</f>
        <v/>
      </c>
      <c r="W380" s="111" t="n">
        <f t="shared" si="1"/>
        <v>0</v>
      </c>
      <c r="X380" s="112" t="n">
        <f t="shared" si="2"/>
        <v>0</v>
      </c>
      <c r="Y380" s="111" t="str">
        <f>IF(ISBLANK('Performance vs Market'!$S380), "",O380+IF(S380&lt;0, (O380/(S380/-100)), O380*(S380/100)))</f>
        <v/>
      </c>
      <c r="Z380" s="111" t="n">
        <f t="shared" si="3"/>
        <v>0</v>
      </c>
      <c r="AA380" s="96" t="n">
        <f t="shared" si="4"/>
        <v>0</v>
      </c>
      <c r="AB380" s="96" t="n">
        <f t="shared" si="5"/>
        <v>0</v>
      </c>
      <c r="AC380" s="113" t="str">
        <f>IF('Prediction Log'!$W399="Y", "W", IF('Prediction Log'!$W399="N","L",""))</f>
        <v/>
      </c>
      <c r="AD380" s="114" t="str">
        <f>IF('Prediction Log'!$Y399="Y", "W", IF('Prediction Log'!$Y399="N","L",""))</f>
        <v/>
      </c>
      <c r="AE380" s="115" t="str">
        <f>IF(ISBLANK('Performance vs Market'!$Q380), "",IF(AC380="W", W380, IF(AC380="L",-N380, "")))</f>
        <v/>
      </c>
      <c r="AF380" s="116" t="str">
        <f>IFERROR((IF(ISERR('Performance vs Market'!$V380), "",IF(AD380="W", X380, IF(AD380="L",-N380, "")))), "")</f>
        <v/>
      </c>
      <c r="AG380" s="113" t="str">
        <f>IF('Prediction Log'!$X399="Y", "W", IF('Prediction Log'!$X399="N", "L", ""))</f>
        <v/>
      </c>
      <c r="AH380" s="115" t="str">
        <f>IF(ISBLANK('Performance vs Market'!$S380), "",IF(AG380="W", Z380, IF(AG380="L",-O380, "")))</f>
        <v/>
      </c>
      <c r="AI380" s="117"/>
      <c r="AJ380" s="15" t="str">
        <f t="shared" si="6"/>
        <v/>
      </c>
      <c r="AK380" s="118" t="n">
        <f>IF(ISERROR('Performance vs Market'!$AE380+'Performance vs Market'!$AH380+'Performance vs Market'!$AJ380), "", 'Performance vs Market'!$AE380+'Performance vs Market'!$AH380+'Performance vs Market'!$AJ380)</f>
        <v>0</v>
      </c>
      <c r="AL380" s="119" t="n">
        <f>IF(ISERROR('Performance vs Market'!$AF380+'Performance vs Market'!$AH380+'Performance vs Market'!$AJ380), "", 'Performance vs Market'!$AF380+'Performance vs Market'!$AH380+'Performance vs Market'!$AJ380)</f>
        <v>0</v>
      </c>
    </row>
    <row r="381" ht="14.25" customHeight="1">
      <c r="A381" s="92" t="n">
        <f>Games!A381</f>
        <v>15</v>
      </c>
      <c r="B381" s="92" t="str">
        <f>IF('Prediction Log'!B400=0, "",'Prediction Log'!B400)</f>
        <v>Michigan</v>
      </c>
      <c r="C381" s="92" t="str">
        <f>IF('Prediction Log'!C400=0, "",'Prediction Log'!C400)</f>
        <v>Washington</v>
      </c>
      <c r="D381" s="92" t="n">
        <f>IF('Prediction Log'!D400=0, "",'Prediction Log'!D400)</f>
        <v>-4.5</v>
      </c>
      <c r="E381" s="92" t="n">
        <f>IF('Prediction Log'!E400=0, "",'Prediction Log'!E400)</f>
        <v>-23.1</v>
      </c>
      <c r="F381" s="92" t="str">
        <f>IF('Prediction Log'!I400=0, "",'Prediction Log'!I400)</f>
        <v>Michigan</v>
      </c>
      <c r="G381" s="70" t="str">
        <f>IF(ISBLANK(Games!B381), "",'Prediction Log'!$J400)</f>
        <v>Michigan</v>
      </c>
      <c r="H381" s="93" t="n">
        <f>'Prediction Log'!$K400</f>
        <v>0.987975</v>
      </c>
      <c r="I381" s="92" t="str">
        <f>IF(ISBLANK(Games!M381), "",IF(AND(Games!M381="",Games!N381=""),"",IF(ISTEXT(Games!N381), "Side",Games!M381)))</f>
        <v/>
      </c>
      <c r="J381" s="92" t="str">
        <f>IF(ISBLANK(Games!B381), "",IF(Games!K381="Y", Games!B381, Games!E381))</f>
        <v>Michigan</v>
      </c>
      <c r="K381" s="92" t="str">
        <f>Games!I381</f>
        <v>Michigan</v>
      </c>
      <c r="L381" s="92" t="n">
        <f>IF(ISBLANK(Games!G381), "",Games!G381)</f>
        <v>-4.5</v>
      </c>
      <c r="M381" s="92"/>
      <c r="N381" s="110" t="str">
        <f>IF(ISBLANK('Performance vs Market'!$Q381), "", 1)</f>
        <v/>
      </c>
      <c r="O381" s="110" t="str">
        <f>IF(ISBLANK('Performance vs Market'!$S381), "", 1)</f>
        <v/>
      </c>
      <c r="P381" s="95"/>
      <c r="Q381" s="95"/>
      <c r="R381" s="95"/>
      <c r="S381" s="95"/>
      <c r="T381" s="95"/>
      <c r="U381" s="111" t="str">
        <f>IF(ISBLANK('Performance vs Market'!$Q381), "",N381+IF(Q381&lt;0, (N381/(Q381/-100)), N381*(Q381/100)))</f>
        <v/>
      </c>
      <c r="V381" s="112" t="str">
        <f>IFERROR(IF(ISBLANK('Performance vs Market'!$R381), "",N381+IF(R381&lt;0, (N381/(R381/-100)), N381*(R381/100))),"")</f>
        <v/>
      </c>
      <c r="W381" s="111" t="n">
        <f t="shared" si="1"/>
        <v>0</v>
      </c>
      <c r="X381" s="112" t="n">
        <f t="shared" si="2"/>
        <v>0</v>
      </c>
      <c r="Y381" s="111" t="str">
        <f>IF(ISBLANK('Performance vs Market'!$S381), "",O381+IF(S381&lt;0, (O381/(S381/-100)), O381*(S381/100)))</f>
        <v/>
      </c>
      <c r="Z381" s="111" t="n">
        <f t="shared" si="3"/>
        <v>0</v>
      </c>
      <c r="AA381" s="96" t="n">
        <f t="shared" si="4"/>
        <v>0</v>
      </c>
      <c r="AB381" s="96" t="n">
        <f t="shared" si="5"/>
        <v>0</v>
      </c>
      <c r="AC381" s="113" t="str">
        <f>IF('Prediction Log'!$W400="Y", "W", IF('Prediction Log'!$W400="N","L",""))</f>
        <v/>
      </c>
      <c r="AD381" s="114" t="str">
        <f>IF('Prediction Log'!$Y400="Y", "W", IF('Prediction Log'!$Y400="N","L",""))</f>
        <v/>
      </c>
      <c r="AE381" s="115" t="str">
        <f>IF(ISBLANK('Performance vs Market'!$Q381), "",IF(AC381="W", W381, IF(AC381="L",-N381, "")))</f>
        <v/>
      </c>
      <c r="AF381" s="116" t="str">
        <f>IFERROR((IF(ISERR('Performance vs Market'!$V381), "",IF(AD381="W", X381, IF(AD381="L",-N381, "")))), "")</f>
        <v/>
      </c>
      <c r="AG381" s="113" t="str">
        <f>IF('Prediction Log'!$X400="Y", "W", IF('Prediction Log'!$X400="N", "L", ""))</f>
        <v/>
      </c>
      <c r="AH381" s="115" t="str">
        <f>IF(ISBLANK('Performance vs Market'!$S381), "",IF(AG381="W", Z381, IF(AG381="L",-O381, "")))</f>
        <v/>
      </c>
      <c r="AI381" s="117"/>
      <c r="AJ381" s="15" t="str">
        <f t="shared" si="6"/>
        <v/>
      </c>
      <c r="AK381" s="118" t="n">
        <f>IF(ISERROR('Performance vs Market'!$AE381+'Performance vs Market'!$AH381+'Performance vs Market'!$AJ381), "", 'Performance vs Market'!$AE381+'Performance vs Market'!$AH381+'Performance vs Market'!$AJ381)</f>
        <v>0</v>
      </c>
      <c r="AL381" s="119" t="n">
        <f>IF(ISERROR('Performance vs Market'!$AF381+'Performance vs Market'!$AH381+'Performance vs Market'!$AJ381), "", 'Performance vs Market'!$AF381+'Performance vs Market'!$AH381+'Performance vs Market'!$AJ381)</f>
        <v>0</v>
      </c>
    </row>
    <row r="382" ht="14.25" customHeight="1">
      <c r="A382" s="92" t="str">
        <f>Games!A382</f>
        <v/>
      </c>
      <c r="B382" s="92" t="str">
        <f>IF('Prediction Log'!B401=0, "",'Prediction Log'!B401)</f>
        <v/>
      </c>
      <c r="C382" s="92" t="str">
        <f>IF('Prediction Log'!C401=0, "",'Prediction Log'!C401)</f>
        <v/>
      </c>
      <c r="D382" s="92" t="str">
        <f>IF('Prediction Log'!D401=0, "",'Prediction Log'!D401)</f>
        <v/>
      </c>
      <c r="E382" s="92" t="str">
        <f>IF('Prediction Log'!E401=0, "",'Prediction Log'!E401)</f>
        <v/>
      </c>
      <c r="F382" s="92" t="str">
        <f>IF('Prediction Log'!I401=0, "",'Prediction Log'!I401)</f>
        <v/>
      </c>
      <c r="G382" s="70" t="str">
        <f>IF(ISBLANK(Games!B382), "",'Prediction Log'!$J401)</f>
        <v/>
      </c>
      <c r="H382" s="93" t="str">
        <f>'Prediction Log'!$K401</f>
        <v/>
      </c>
      <c r="I382" s="92" t="str">
        <f>IF(ISBLANK(Games!M382), "",IF(AND(Games!M382="",Games!N382=""),"",IF(ISTEXT(Games!N382), "Side",Games!M382)))</f>
        <v/>
      </c>
      <c r="J382" s="92" t="str">
        <f>IF(ISBLANK(Games!B382), "",IF(Games!K382="Y", Games!B382, Games!E382))</f>
        <v/>
      </c>
      <c r="K382" s="92" t="str">
        <f>Games!I382</f>
        <v/>
      </c>
      <c r="L382" s="92" t="str">
        <f>IF(ISBLANK(Games!G382), "",Games!G382)</f>
        <v/>
      </c>
      <c r="M382" s="92"/>
      <c r="N382" s="110" t="str">
        <f>IF(ISBLANK('Performance vs Market'!$Q382), "", 1)</f>
        <v/>
      </c>
      <c r="O382" s="110" t="str">
        <f>IF(ISBLANK('Performance vs Market'!$S382), "", 1)</f>
        <v/>
      </c>
      <c r="P382" s="95"/>
      <c r="Q382" s="95"/>
      <c r="R382" s="95"/>
      <c r="S382" s="95"/>
      <c r="T382" s="95"/>
      <c r="U382" s="111" t="str">
        <f>IF(ISBLANK('Performance vs Market'!$Q382), "",N382+IF(Q382&lt;0, (N382/(Q382/-100)), N382*(Q382/100)))</f>
        <v/>
      </c>
      <c r="V382" s="112" t="str">
        <f>IFERROR(IF(ISBLANK('Performance vs Market'!$R382), "",N382+IF(R382&lt;0, (N382/(R382/-100)), N382*(R382/100))),"")</f>
        <v/>
      </c>
      <c r="W382" s="111" t="n">
        <f t="shared" si="1"/>
        <v>0</v>
      </c>
      <c r="X382" s="112" t="n">
        <f t="shared" si="2"/>
        <v>0</v>
      </c>
      <c r="Y382" s="111" t="str">
        <f>IF(ISBLANK('Performance vs Market'!$S382), "",O382+IF(S382&lt;0, (O382/(S382/-100)), O382*(S382/100)))</f>
        <v/>
      </c>
      <c r="Z382" s="111" t="n">
        <f t="shared" si="3"/>
        <v>0</v>
      </c>
      <c r="AA382" s="96" t="n">
        <f t="shared" si="4"/>
        <v>0</v>
      </c>
      <c r="AB382" s="96" t="n">
        <f t="shared" si="5"/>
        <v>0</v>
      </c>
      <c r="AC382" s="113" t="str">
        <f>IF('Prediction Log'!$W401="Y", "W", IF('Prediction Log'!$W401="N","L",""))</f>
        <v/>
      </c>
      <c r="AD382" s="114" t="str">
        <f>IF('Prediction Log'!$Y401="Y", "W", IF('Prediction Log'!$Y401="N","L",""))</f>
        <v/>
      </c>
      <c r="AE382" s="115" t="str">
        <f>IF(ISBLANK('Performance vs Market'!$Q382), "",IF(AC382="W", W382, IF(AC382="L",-N382, "")))</f>
        <v/>
      </c>
      <c r="AF382" s="116" t="str">
        <f>IFERROR((IF(ISERR('Performance vs Market'!$V382), "",IF(AD382="W", X382, IF(AD382="L",-N382, "")))), "")</f>
        <v/>
      </c>
      <c r="AG382" s="113" t="str">
        <f>IF('Prediction Log'!$X401="Y", "W", IF('Prediction Log'!$X401="N", "L", ""))</f>
        <v/>
      </c>
      <c r="AH382" s="115" t="str">
        <f>IF(ISBLANK('Performance vs Market'!$S382), "",IF(AG382="W", Z382, IF(AG382="L",-O382, "")))</f>
        <v/>
      </c>
      <c r="AI382" s="117"/>
      <c r="AJ382" s="15" t="str">
        <f t="shared" si="6"/>
        <v/>
      </c>
      <c r="AK382" s="118" t="n">
        <f>IF(ISERROR('Performance vs Market'!$AE382+'Performance vs Market'!$AH382+'Performance vs Market'!$AJ382), "", 'Performance vs Market'!$AE382+'Performance vs Market'!$AH382+'Performance vs Market'!$AJ382)</f>
        <v>0</v>
      </c>
      <c r="AL382" s="119" t="n">
        <f>IF(ISERROR('Performance vs Market'!$AF382+'Performance vs Market'!$AH382+'Performance vs Market'!$AJ382), "", 'Performance vs Market'!$AF382+'Performance vs Market'!$AH382+'Performance vs Market'!$AJ382)</f>
        <v>0</v>
      </c>
    </row>
    <row r="383" ht="14.25" customHeight="1">
      <c r="A383" s="92" t="str">
        <f>Games!A383</f>
        <v/>
      </c>
      <c r="B383" s="92" t="str">
        <f>IF('Prediction Log'!B402=0, "",'Prediction Log'!B402)</f>
        <v/>
      </c>
      <c r="C383" s="92" t="str">
        <f>IF('Prediction Log'!C402=0, "",'Prediction Log'!C402)</f>
        <v/>
      </c>
      <c r="D383" s="92" t="str">
        <f>IF('Prediction Log'!D402=0, "",'Prediction Log'!D402)</f>
        <v/>
      </c>
      <c r="E383" s="92" t="str">
        <f>IF('Prediction Log'!E402=0, "",'Prediction Log'!E402)</f>
        <v/>
      </c>
      <c r="F383" s="92" t="str">
        <f>IF('Prediction Log'!I402=0, "",'Prediction Log'!I402)</f>
        <v/>
      </c>
      <c r="G383" s="70" t="str">
        <f>IF(ISBLANK(Games!B383), "",'Prediction Log'!$J402)</f>
        <v/>
      </c>
      <c r="H383" s="93" t="str">
        <f>'Prediction Log'!$K402</f>
        <v/>
      </c>
      <c r="I383" s="92" t="str">
        <f>IF(ISBLANK(Games!M383), "",IF(AND(Games!M383="",Games!N383=""),"",IF(ISTEXT(Games!N383), "Side",Games!M383)))</f>
        <v/>
      </c>
      <c r="J383" s="92" t="str">
        <f>IF(ISBLANK(Games!B383), "",IF(Games!K383="Y", Games!B383, Games!E383))</f>
        <v/>
      </c>
      <c r="K383" s="92" t="str">
        <f>Games!I383</f>
        <v/>
      </c>
      <c r="L383" s="92" t="str">
        <f>IF(ISBLANK(Games!G383), "",Games!G383)</f>
        <v/>
      </c>
      <c r="M383" s="92"/>
      <c r="N383" s="110" t="str">
        <f>IF(ISBLANK('Performance vs Market'!$Q383), "", 1)</f>
        <v/>
      </c>
      <c r="O383" s="110" t="str">
        <f>IF(ISBLANK('Performance vs Market'!$S383), "", 1)</f>
        <v/>
      </c>
      <c r="P383" s="95"/>
      <c r="Q383" s="95"/>
      <c r="R383" s="95"/>
      <c r="S383" s="95"/>
      <c r="T383" s="95"/>
      <c r="U383" s="111" t="str">
        <f>IF(ISBLANK('Performance vs Market'!$Q383), "",N383+IF(Q383&lt;0, (N383/(Q383/-100)), N383*(Q383/100)))</f>
        <v/>
      </c>
      <c r="V383" s="112" t="str">
        <f>IFERROR(IF(ISBLANK('Performance vs Market'!$R383), "",N383+IF(R383&lt;0, (N383/(R383/-100)), N383*(R383/100))),"")</f>
        <v/>
      </c>
      <c r="W383" s="111" t="n">
        <f t="shared" si="1"/>
        <v>0</v>
      </c>
      <c r="X383" s="112" t="n">
        <f t="shared" si="2"/>
        <v>0</v>
      </c>
      <c r="Y383" s="111" t="str">
        <f>IF(ISBLANK('Performance vs Market'!$S383), "",O383+IF(S383&lt;0, (O383/(S383/-100)), O383*(S383/100)))</f>
        <v/>
      </c>
      <c r="Z383" s="111" t="n">
        <f t="shared" si="3"/>
        <v>0</v>
      </c>
      <c r="AA383" s="96" t="n">
        <f t="shared" si="4"/>
        <v>0</v>
      </c>
      <c r="AB383" s="96" t="n">
        <f t="shared" si="5"/>
        <v>0</v>
      </c>
      <c r="AC383" s="113" t="str">
        <f>IF('Prediction Log'!$W402="Y", "W", IF('Prediction Log'!$W402="N","L",""))</f>
        <v/>
      </c>
      <c r="AD383" s="114" t="str">
        <f>IF('Prediction Log'!$Y402="Y", "W", IF('Prediction Log'!$Y402="N","L",""))</f>
        <v/>
      </c>
      <c r="AE383" s="115" t="str">
        <f>IF(ISBLANK('Performance vs Market'!$Q383), "",IF(AC383="W", W383, IF(AC383="L",-N383, "")))</f>
        <v/>
      </c>
      <c r="AF383" s="116" t="str">
        <f>IFERROR((IF(ISERR('Performance vs Market'!$V383), "",IF(AD383="W", X383, IF(AD383="L",-N383, "")))), "")</f>
        <v/>
      </c>
      <c r="AG383" s="113" t="str">
        <f>IF('Prediction Log'!$X402="Y", "W", IF('Prediction Log'!$X402="N", "L", ""))</f>
        <v/>
      </c>
      <c r="AH383" s="115" t="str">
        <f>IF(ISBLANK('Performance vs Market'!$S383), "",IF(AG383="W", Z383, IF(AG383="L",-O383, "")))</f>
        <v/>
      </c>
      <c r="AI383" s="117"/>
      <c r="AJ383" s="15" t="str">
        <f t="shared" si="6"/>
        <v/>
      </c>
      <c r="AK383" s="118" t="n">
        <f>IF(ISERROR('Performance vs Market'!$AE383+'Performance vs Market'!$AH383+'Performance vs Market'!$AJ383), "", 'Performance vs Market'!$AE383+'Performance vs Market'!$AH383+'Performance vs Market'!$AJ383)</f>
        <v>0</v>
      </c>
      <c r="AL383" s="119" t="n">
        <f>IF(ISERROR('Performance vs Market'!$AF383+'Performance vs Market'!$AH383+'Performance vs Market'!$AJ383), "", 'Performance vs Market'!$AF383+'Performance vs Market'!$AH383+'Performance vs Market'!$AJ383)</f>
        <v>0</v>
      </c>
    </row>
    <row r="384" ht="14.25" customHeight="1">
      <c r="A384" s="92" t="str">
        <f>Games!A384</f>
        <v/>
      </c>
      <c r="B384" s="92" t="str">
        <f>IF('Prediction Log'!B403=0, "",'Prediction Log'!B403)</f>
        <v/>
      </c>
      <c r="C384" s="92" t="str">
        <f>IF('Prediction Log'!C403=0, "",'Prediction Log'!C403)</f>
        <v/>
      </c>
      <c r="D384" s="92" t="str">
        <f>IF('Prediction Log'!D403=0, "",'Prediction Log'!D403)</f>
        <v/>
      </c>
      <c r="E384" s="92" t="str">
        <f>IF('Prediction Log'!E403=0, "",'Prediction Log'!E403)</f>
        <v/>
      </c>
      <c r="F384" s="92" t="str">
        <f>IF('Prediction Log'!I403=0, "",'Prediction Log'!I403)</f>
        <v/>
      </c>
      <c r="G384" s="70" t="str">
        <f>IF(ISBLANK(Games!B384), "",'Prediction Log'!$J403)</f>
        <v/>
      </c>
      <c r="H384" s="93" t="str">
        <f>'Prediction Log'!$K403</f>
        <v/>
      </c>
      <c r="I384" s="92" t="str">
        <f>IF(ISBLANK(Games!M384), "",IF(AND(Games!M384="",Games!N384=""),"",IF(ISTEXT(Games!N384), "Side",Games!M384)))</f>
        <v/>
      </c>
      <c r="J384" s="92" t="str">
        <f>IF(ISBLANK(Games!B384), "",IF(Games!K384="Y", Games!B384, Games!E384))</f>
        <v/>
      </c>
      <c r="K384" s="92" t="str">
        <f>Games!I384</f>
        <v/>
      </c>
      <c r="L384" s="92" t="str">
        <f>IF(ISBLANK(Games!G384), "",Games!G384)</f>
        <v/>
      </c>
      <c r="M384" s="92"/>
      <c r="N384" s="110" t="str">
        <f>IF(ISBLANK('Performance vs Market'!$Q384), "", 1)</f>
        <v/>
      </c>
      <c r="O384" s="110" t="str">
        <f>IF(ISBLANK('Performance vs Market'!$S384), "", 1)</f>
        <v/>
      </c>
      <c r="P384" s="95"/>
      <c r="Q384" s="95"/>
      <c r="R384" s="95"/>
      <c r="S384" s="95"/>
      <c r="T384" s="95"/>
      <c r="U384" s="111" t="str">
        <f>IF(ISBLANK('Performance vs Market'!$Q384), "",N384+IF(Q384&lt;0, (N384/(Q384/-100)), N384*(Q384/100)))</f>
        <v/>
      </c>
      <c r="V384" s="112" t="str">
        <f>IFERROR(IF(ISBLANK('Performance vs Market'!$R384), "",N384+IF(R384&lt;0, (N384/(R384/-100)), N384*(R384/100))),"")</f>
        <v/>
      </c>
      <c r="W384" s="111" t="n">
        <f t="shared" si="1"/>
        <v>0</v>
      </c>
      <c r="X384" s="112" t="n">
        <f t="shared" si="2"/>
        <v>0</v>
      </c>
      <c r="Y384" s="111" t="str">
        <f>IF(ISBLANK('Performance vs Market'!$S384), "",O384+IF(S384&lt;0, (O384/(S384/-100)), O384*(S384/100)))</f>
        <v/>
      </c>
      <c r="Z384" s="111" t="n">
        <f t="shared" si="3"/>
        <v>0</v>
      </c>
      <c r="AA384" s="96" t="n">
        <f t="shared" si="4"/>
        <v>0</v>
      </c>
      <c r="AB384" s="96" t="n">
        <f t="shared" si="5"/>
        <v>0</v>
      </c>
      <c r="AC384" s="113" t="str">
        <f>IF('Prediction Log'!$W403="Y", "W", IF('Prediction Log'!$W403="N","L",""))</f>
        <v/>
      </c>
      <c r="AD384" s="114" t="str">
        <f>IF('Prediction Log'!$Y403="Y", "W", IF('Prediction Log'!$Y403="N","L",""))</f>
        <v/>
      </c>
      <c r="AE384" s="115" t="str">
        <f>IF(ISBLANK('Performance vs Market'!$Q384), "",IF(AC384="W", W384, IF(AC384="L",-N384, "")))</f>
        <v/>
      </c>
      <c r="AF384" s="116" t="str">
        <f>IFERROR((IF(ISERR('Performance vs Market'!$V384), "",IF(AD384="W", X384, IF(AD384="L",-N384, "")))), "")</f>
        <v/>
      </c>
      <c r="AG384" s="113" t="str">
        <f>IF('Prediction Log'!$X403="Y", "W", IF('Prediction Log'!$X403="N", "L", ""))</f>
        <v/>
      </c>
      <c r="AH384" s="115" t="str">
        <f>IF(ISBLANK('Performance vs Market'!$S384), "",IF(AG384="W", Z384, IF(AG384="L",-O384, "")))</f>
        <v/>
      </c>
      <c r="AI384" s="117"/>
      <c r="AJ384" s="15" t="str">
        <f t="shared" si="6"/>
        <v/>
      </c>
      <c r="AK384" s="118" t="n">
        <f>IF(ISERROR('Performance vs Market'!$AE384+'Performance vs Market'!$AH384+'Performance vs Market'!$AJ384), "", 'Performance vs Market'!$AE384+'Performance vs Market'!$AH384+'Performance vs Market'!$AJ384)</f>
        <v>0</v>
      </c>
      <c r="AL384" s="119" t="n">
        <f>IF(ISERROR('Performance vs Market'!$AF384+'Performance vs Market'!$AH384+'Performance vs Market'!$AJ384), "", 'Performance vs Market'!$AF384+'Performance vs Market'!$AH384+'Performance vs Market'!$AJ384)</f>
        <v>0</v>
      </c>
    </row>
    <row r="385" ht="14.25" customHeight="1">
      <c r="A385" s="92" t="str">
        <f>Games!A385</f>
        <v/>
      </c>
      <c r="B385" s="92" t="str">
        <f>IF('Prediction Log'!B404=0, "",'Prediction Log'!B404)</f>
        <v/>
      </c>
      <c r="C385" s="92" t="str">
        <f>IF('Prediction Log'!C404=0, "",'Prediction Log'!C404)</f>
        <v/>
      </c>
      <c r="D385" s="92" t="str">
        <f>IF('Prediction Log'!D404=0, "",'Prediction Log'!D404)</f>
        <v/>
      </c>
      <c r="E385" s="92" t="str">
        <f>IF('Prediction Log'!E404=0, "",'Prediction Log'!E404)</f>
        <v/>
      </c>
      <c r="F385" s="92" t="str">
        <f>IF('Prediction Log'!I404=0, "",'Prediction Log'!I404)</f>
        <v/>
      </c>
      <c r="G385" s="70" t="str">
        <f>IF(ISBLANK(Games!B385), "",'Prediction Log'!$J404)</f>
        <v/>
      </c>
      <c r="H385" s="93" t="str">
        <f>'Prediction Log'!$K404</f>
        <v/>
      </c>
      <c r="I385" s="92" t="str">
        <f>IF(ISBLANK(Games!M385), "",IF(AND(Games!M385="",Games!N385=""),"",IF(ISTEXT(Games!N385), "Side",Games!M385)))</f>
        <v/>
      </c>
      <c r="J385" s="92" t="str">
        <f>IF(ISBLANK(Games!B385), "",IF(Games!K385="Y", Games!B385, Games!E385))</f>
        <v/>
      </c>
      <c r="K385" s="92" t="str">
        <f>Games!I385</f>
        <v/>
      </c>
      <c r="L385" s="92" t="str">
        <f>IF(ISBLANK(Games!G385), "",Games!G385)</f>
        <v/>
      </c>
      <c r="M385" s="92"/>
      <c r="N385" s="110" t="str">
        <f>IF(ISBLANK('Performance vs Market'!$Q385), "", 1)</f>
        <v/>
      </c>
      <c r="O385" s="110" t="str">
        <f>IF(ISBLANK('Performance vs Market'!$S385), "", 1)</f>
        <v/>
      </c>
      <c r="P385" s="95"/>
      <c r="Q385" s="95"/>
      <c r="R385" s="95"/>
      <c r="S385" s="95"/>
      <c r="T385" s="95"/>
      <c r="U385" s="111" t="str">
        <f>IF(ISBLANK('Performance vs Market'!$Q385), "",N385+IF(Q385&lt;0, (N385/(Q385/-100)), N385*(Q385/100)))</f>
        <v/>
      </c>
      <c r="V385" s="112" t="str">
        <f>IFERROR(IF(ISBLANK('Performance vs Market'!$R385), "",N385+IF(R385&lt;0, (N385/(R385/-100)), N385*(R385/100))),"")</f>
        <v/>
      </c>
      <c r="W385" s="111" t="n">
        <f t="shared" si="1"/>
        <v>0</v>
      </c>
      <c r="X385" s="112" t="n">
        <f t="shared" si="2"/>
        <v>0</v>
      </c>
      <c r="Y385" s="111" t="str">
        <f>IF(ISBLANK('Performance vs Market'!$S385), "",O385+IF(S385&lt;0, (O385/(S385/-100)), O385*(S385/100)))</f>
        <v/>
      </c>
      <c r="Z385" s="111" t="n">
        <f t="shared" si="3"/>
        <v>0</v>
      </c>
      <c r="AA385" s="96" t="n">
        <f t="shared" si="4"/>
        <v>0</v>
      </c>
      <c r="AB385" s="96" t="n">
        <f t="shared" si="5"/>
        <v>0</v>
      </c>
      <c r="AC385" s="113" t="str">
        <f>IF('Prediction Log'!$W404="Y", "W", IF('Prediction Log'!$W404="N","L",""))</f>
        <v/>
      </c>
      <c r="AD385" s="114" t="str">
        <f>IF('Prediction Log'!$Y404="Y", "W", IF('Prediction Log'!$Y404="N","L",""))</f>
        <v/>
      </c>
      <c r="AE385" s="115" t="str">
        <f>IF(ISBLANK('Performance vs Market'!$Q385), "",IF(AC385="W", W385, IF(AC385="L",-N385, "")))</f>
        <v/>
      </c>
      <c r="AF385" s="116" t="str">
        <f>IFERROR((IF(ISERR('Performance vs Market'!$V385), "",IF(AD385="W", X385, IF(AD385="L",-N385, "")))), "")</f>
        <v/>
      </c>
      <c r="AG385" s="113" t="str">
        <f>IF('Prediction Log'!$X404="Y", "W", IF('Prediction Log'!$X404="N", "L", ""))</f>
        <v/>
      </c>
      <c r="AH385" s="115" t="str">
        <f>IF(ISBLANK('Performance vs Market'!$S385), "",IF(AG385="W", Z385, IF(AG385="L",-O385, "")))</f>
        <v/>
      </c>
      <c r="AI385" s="117"/>
      <c r="AJ385" s="15" t="str">
        <f t="shared" si="6"/>
        <v/>
      </c>
      <c r="AK385" s="118" t="n">
        <f>IF(ISERROR('Performance vs Market'!$AE385+'Performance vs Market'!$AH385+'Performance vs Market'!$AJ385), "", 'Performance vs Market'!$AE385+'Performance vs Market'!$AH385+'Performance vs Market'!$AJ385)</f>
        <v>0</v>
      </c>
      <c r="AL385" s="119" t="n">
        <f>IF(ISERROR('Performance vs Market'!$AF385+'Performance vs Market'!$AH385+'Performance vs Market'!$AJ385), "", 'Performance vs Market'!$AF385+'Performance vs Market'!$AH385+'Performance vs Market'!$AJ385)</f>
        <v>0</v>
      </c>
    </row>
    <row r="386" ht="14.25" customHeight="1">
      <c r="A386" s="92" t="str">
        <f>Games!A386</f>
        <v/>
      </c>
      <c r="B386" s="92" t="str">
        <f>IF('Prediction Log'!B405=0, "",'Prediction Log'!B405)</f>
        <v/>
      </c>
      <c r="C386" s="92" t="str">
        <f>IF('Prediction Log'!C405=0, "",'Prediction Log'!C405)</f>
        <v/>
      </c>
      <c r="D386" s="92" t="str">
        <f>IF('Prediction Log'!D405=0, "",'Prediction Log'!D405)</f>
        <v/>
      </c>
      <c r="E386" s="92" t="str">
        <f>IF('Prediction Log'!E405=0, "",'Prediction Log'!E405)</f>
        <v/>
      </c>
      <c r="F386" s="92" t="str">
        <f>IF('Prediction Log'!I405=0, "",'Prediction Log'!I405)</f>
        <v/>
      </c>
      <c r="G386" s="70" t="str">
        <f>IF(ISBLANK(Games!B386), "",'Prediction Log'!$J405)</f>
        <v/>
      </c>
      <c r="H386" s="93" t="str">
        <f>'Prediction Log'!$K405</f>
        <v/>
      </c>
      <c r="I386" s="92" t="str">
        <f>IF(ISBLANK(Games!M386), "",IF(AND(Games!M386="",Games!N386=""),"",IF(ISTEXT(Games!N386), "Side",Games!M386)))</f>
        <v/>
      </c>
      <c r="J386" s="92" t="str">
        <f>IF(ISBLANK(Games!B386), "",IF(Games!K386="Y", Games!B386, Games!E386))</f>
        <v/>
      </c>
      <c r="K386" s="92" t="str">
        <f>Games!I386</f>
        <v/>
      </c>
      <c r="L386" s="92" t="str">
        <f>IF(ISBLANK(Games!G386), "",Games!G386)</f>
        <v/>
      </c>
      <c r="M386" s="92"/>
      <c r="N386" s="110" t="str">
        <f>IF(ISBLANK('Performance vs Market'!$Q386), "", 1)</f>
        <v/>
      </c>
      <c r="O386" s="110" t="str">
        <f>IF(ISBLANK('Performance vs Market'!$S386), "", 1)</f>
        <v/>
      </c>
      <c r="P386" s="95"/>
      <c r="Q386" s="95"/>
      <c r="R386" s="95"/>
      <c r="S386" s="95"/>
      <c r="T386" s="95"/>
      <c r="U386" s="111" t="str">
        <f>IF(ISBLANK('Performance vs Market'!$Q386), "",N386+IF(Q386&lt;0, (N386/(Q386/-100)), N386*(Q386/100)))</f>
        <v/>
      </c>
      <c r="V386" s="112" t="str">
        <f>IFERROR(IF(ISBLANK('Performance vs Market'!$R386), "",N386+IF(R386&lt;0, (N386/(R386/-100)), N386*(R386/100))),"")</f>
        <v/>
      </c>
      <c r="W386" s="111" t="n">
        <f t="shared" si="1"/>
        <v>0</v>
      </c>
      <c r="X386" s="112" t="n">
        <f t="shared" si="2"/>
        <v>0</v>
      </c>
      <c r="Y386" s="111" t="str">
        <f>IF(ISBLANK('Performance vs Market'!$S386), "",O386+IF(S386&lt;0, (O386/(S386/-100)), O386*(S386/100)))</f>
        <v/>
      </c>
      <c r="Z386" s="111" t="n">
        <f t="shared" si="3"/>
        <v>0</v>
      </c>
      <c r="AA386" s="96" t="n">
        <f t="shared" si="4"/>
        <v>0</v>
      </c>
      <c r="AB386" s="96" t="n">
        <f t="shared" si="5"/>
        <v>0</v>
      </c>
      <c r="AC386" s="113" t="str">
        <f>IF('Prediction Log'!$W405="Y", "W", IF('Prediction Log'!$W405="N","L",""))</f>
        <v/>
      </c>
      <c r="AD386" s="114" t="str">
        <f>IF('Prediction Log'!$Y405="Y", "W", IF('Prediction Log'!$Y405="N","L",""))</f>
        <v/>
      </c>
      <c r="AE386" s="115" t="str">
        <f>IF(ISBLANK('Performance vs Market'!$Q386), "",IF(AC386="W", W386, IF(AC386="L",-N386, "")))</f>
        <v/>
      </c>
      <c r="AF386" s="116" t="str">
        <f>IFERROR((IF(ISERR('Performance vs Market'!$V386), "",IF(AD386="W", X386, IF(AD386="L",-N386, "")))), "")</f>
        <v/>
      </c>
      <c r="AG386" s="113" t="str">
        <f>IF('Prediction Log'!$X405="Y", "W", IF('Prediction Log'!$X405="N", "L", ""))</f>
        <v/>
      </c>
      <c r="AH386" s="115" t="str">
        <f>IF(ISBLANK('Performance vs Market'!$S386), "",IF(AG386="W", Z386, IF(AG386="L",-O386, "")))</f>
        <v/>
      </c>
      <c r="AI386" s="117"/>
      <c r="AJ386" s="15" t="str">
        <f t="shared" si="6"/>
        <v/>
      </c>
      <c r="AK386" s="118" t="n">
        <f>IF(ISERROR('Performance vs Market'!$AE386+'Performance vs Market'!$AH386+'Performance vs Market'!$AJ386), "", 'Performance vs Market'!$AE386+'Performance vs Market'!$AH386+'Performance vs Market'!$AJ386)</f>
        <v>0</v>
      </c>
      <c r="AL386" s="119" t="n">
        <f>IF(ISERROR('Performance vs Market'!$AF386+'Performance vs Market'!$AH386+'Performance vs Market'!$AJ386), "", 'Performance vs Market'!$AF386+'Performance vs Market'!$AH386+'Performance vs Market'!$AJ386)</f>
        <v>0</v>
      </c>
    </row>
    <row r="387" ht="14.25" customHeight="1">
      <c r="A387" s="92" t="str">
        <f>Games!A387</f>
        <v/>
      </c>
      <c r="B387" s="92" t="str">
        <f>IF('Prediction Log'!B406=0, "",'Prediction Log'!B406)</f>
        <v/>
      </c>
      <c r="C387" s="92" t="str">
        <f>IF('Prediction Log'!C406=0, "",'Prediction Log'!C406)</f>
        <v/>
      </c>
      <c r="D387" s="92" t="str">
        <f>IF('Prediction Log'!D406=0, "",'Prediction Log'!D406)</f>
        <v/>
      </c>
      <c r="E387" s="92" t="str">
        <f>IF('Prediction Log'!E406=0, "",'Prediction Log'!E406)</f>
        <v/>
      </c>
      <c r="F387" s="92" t="str">
        <f>IF('Prediction Log'!I406=0, "",'Prediction Log'!I406)</f>
        <v/>
      </c>
      <c r="G387" s="70" t="str">
        <f>IF(ISBLANK(Games!B387), "",'Prediction Log'!$J406)</f>
        <v/>
      </c>
      <c r="H387" s="93" t="str">
        <f>'Prediction Log'!$K406</f>
        <v/>
      </c>
      <c r="I387" s="92" t="str">
        <f>IF(ISBLANK(Games!M387), "",IF(AND(Games!M387="",Games!N387=""),"",IF(ISTEXT(Games!N387), "Side",Games!M387)))</f>
        <v/>
      </c>
      <c r="J387" s="92" t="str">
        <f>IF(ISBLANK(Games!B387), "",IF(Games!K387="Y", Games!B387, Games!E387))</f>
        <v/>
      </c>
      <c r="K387" s="92" t="str">
        <f>Games!I387</f>
        <v/>
      </c>
      <c r="L387" s="92" t="str">
        <f>IF(ISBLANK(Games!G387), "",Games!G387)</f>
        <v/>
      </c>
      <c r="M387" s="92"/>
      <c r="N387" s="110" t="str">
        <f>IF(ISBLANK('Performance vs Market'!$Q387), "", 1)</f>
        <v/>
      </c>
      <c r="O387" s="110" t="str">
        <f>IF(ISBLANK('Performance vs Market'!$S387), "", 1)</f>
        <v/>
      </c>
      <c r="P387" s="95"/>
      <c r="Q387" s="95"/>
      <c r="R387" s="95"/>
      <c r="S387" s="95"/>
      <c r="T387" s="95"/>
      <c r="U387" s="111" t="str">
        <f>IF(ISBLANK('Performance vs Market'!$Q387), "",N387+IF(Q387&lt;0, (N387/(Q387/-100)), N387*(Q387/100)))</f>
        <v/>
      </c>
      <c r="V387" s="112" t="str">
        <f>IFERROR(IF(ISBLANK('Performance vs Market'!$R387), "",N387+IF(R387&lt;0, (N387/(R387/-100)), N387*(R387/100))),"")</f>
        <v/>
      </c>
      <c r="W387" s="111" t="n">
        <f t="shared" si="1"/>
        <v>0</v>
      </c>
      <c r="X387" s="112" t="n">
        <f t="shared" si="2"/>
        <v>0</v>
      </c>
      <c r="Y387" s="111" t="str">
        <f>IF(ISBLANK('Performance vs Market'!$S387), "",O387+IF(S387&lt;0, (O387/(S387/-100)), O387*(S387/100)))</f>
        <v/>
      </c>
      <c r="Z387" s="111" t="n">
        <f t="shared" si="3"/>
        <v>0</v>
      </c>
      <c r="AA387" s="96" t="n">
        <f t="shared" si="4"/>
        <v>0</v>
      </c>
      <c r="AB387" s="96" t="n">
        <f t="shared" si="5"/>
        <v>0</v>
      </c>
      <c r="AC387" s="113" t="str">
        <f>IF('Prediction Log'!$W406="Y", "W", IF('Prediction Log'!$W406="N","L",""))</f>
        <v/>
      </c>
      <c r="AD387" s="114" t="str">
        <f>IF('Prediction Log'!$Y406="Y", "W", IF('Prediction Log'!$Y406="N","L",""))</f>
        <v/>
      </c>
      <c r="AE387" s="115" t="str">
        <f>IF(ISBLANK('Performance vs Market'!$Q387), "",IF(AC387="W", W387, IF(AC387="L",-N387, "")))</f>
        <v/>
      </c>
      <c r="AF387" s="116" t="str">
        <f>IFERROR((IF(ISERR('Performance vs Market'!$V387), "",IF(AD387="W", X387, IF(AD387="L",-N387, "")))), "")</f>
        <v/>
      </c>
      <c r="AG387" s="113" t="str">
        <f>IF('Prediction Log'!$X406="Y", "W", IF('Prediction Log'!$X406="N", "L", ""))</f>
        <v/>
      </c>
      <c r="AH387" s="115" t="str">
        <f>IF(ISBLANK('Performance vs Market'!$S387), "",IF(AG387="W", Z387, IF(AG387="L",-O387, "")))</f>
        <v/>
      </c>
      <c r="AI387" s="117"/>
      <c r="AJ387" s="15" t="str">
        <f t="shared" si="6"/>
        <v/>
      </c>
      <c r="AK387" s="118" t="n">
        <f>IF(ISERROR('Performance vs Market'!$AE387+'Performance vs Market'!$AH387+'Performance vs Market'!$AJ387), "", 'Performance vs Market'!$AE387+'Performance vs Market'!$AH387+'Performance vs Market'!$AJ387)</f>
        <v>0</v>
      </c>
      <c r="AL387" s="119" t="n">
        <f>IF(ISERROR('Performance vs Market'!$AF387+'Performance vs Market'!$AH387+'Performance vs Market'!$AJ387), "", 'Performance vs Market'!$AF387+'Performance vs Market'!$AH387+'Performance vs Market'!$AJ387)</f>
        <v>0</v>
      </c>
    </row>
    <row r="388" ht="14.25" customHeight="1">
      <c r="A388" s="92" t="str">
        <f>Games!A388</f>
        <v/>
      </c>
      <c r="B388" s="92" t="str">
        <f>IF('Prediction Log'!B407=0, "",'Prediction Log'!B407)</f>
        <v/>
      </c>
      <c r="C388" s="92" t="str">
        <f>IF('Prediction Log'!C407=0, "",'Prediction Log'!C407)</f>
        <v/>
      </c>
      <c r="D388" s="92" t="str">
        <f>IF('Prediction Log'!D407=0, "",'Prediction Log'!D407)</f>
        <v/>
      </c>
      <c r="E388" s="92" t="str">
        <f>IF('Prediction Log'!E407=0, "",'Prediction Log'!E407)</f>
        <v/>
      </c>
      <c r="F388" s="92" t="str">
        <f>IF('Prediction Log'!I407=0, "",'Prediction Log'!I407)</f>
        <v/>
      </c>
      <c r="G388" s="70" t="str">
        <f>IF(ISBLANK(Games!B388), "",'Prediction Log'!$J407)</f>
        <v/>
      </c>
      <c r="H388" s="93" t="str">
        <f>'Prediction Log'!$K407</f>
        <v/>
      </c>
      <c r="I388" s="92" t="str">
        <f>IF(ISBLANK(Games!M388), "",IF(AND(Games!M388="",Games!N388=""),"",IF(ISTEXT(Games!N388), "Side",Games!M388)))</f>
        <v/>
      </c>
      <c r="J388" s="92" t="str">
        <f>IF(ISBLANK(Games!B388), "",IF(Games!K388="Y", Games!B388, Games!E388))</f>
        <v/>
      </c>
      <c r="K388" s="92" t="str">
        <f>Games!I388</f>
        <v/>
      </c>
      <c r="L388" s="92" t="str">
        <f>IF(ISBLANK(Games!G388), "",Games!G388)</f>
        <v/>
      </c>
      <c r="M388" s="92"/>
      <c r="N388" s="110" t="str">
        <f>IF(ISBLANK('Performance vs Market'!$Q388), "", 1)</f>
        <v/>
      </c>
      <c r="O388" s="110" t="str">
        <f>IF(ISBLANK('Performance vs Market'!$S388), "", 1)</f>
        <v/>
      </c>
      <c r="P388" s="95"/>
      <c r="Q388" s="95"/>
      <c r="R388" s="95"/>
      <c r="S388" s="95"/>
      <c r="T388" s="95"/>
      <c r="U388" s="111" t="str">
        <f>IF(ISBLANK('Performance vs Market'!$Q388), "",N388+IF(Q388&lt;0, (N388/(Q388/-100)), N388*(Q388/100)))</f>
        <v/>
      </c>
      <c r="V388" s="112" t="str">
        <f>IFERROR(IF(ISBLANK('Performance vs Market'!$R388), "",N388+IF(R388&lt;0, (N388/(R388/-100)), N388*(R388/100))),"")</f>
        <v/>
      </c>
      <c r="W388" s="111" t="n">
        <f t="shared" si="1"/>
        <v>0</v>
      </c>
      <c r="X388" s="112" t="n">
        <f t="shared" si="2"/>
        <v>0</v>
      </c>
      <c r="Y388" s="111" t="str">
        <f>IF(ISBLANK('Performance vs Market'!$S388), "",O388+IF(S388&lt;0, (O388/(S388/-100)), O388*(S388/100)))</f>
        <v/>
      </c>
      <c r="Z388" s="111" t="n">
        <f t="shared" si="3"/>
        <v>0</v>
      </c>
      <c r="AA388" s="96" t="n">
        <f t="shared" si="4"/>
        <v>0</v>
      </c>
      <c r="AB388" s="96" t="n">
        <f t="shared" si="5"/>
        <v>0</v>
      </c>
      <c r="AC388" s="113" t="str">
        <f>IF('Prediction Log'!$W407="Y", "W", IF('Prediction Log'!$W407="N","L",""))</f>
        <v/>
      </c>
      <c r="AD388" s="114" t="str">
        <f>IF('Prediction Log'!$Y407="Y", "W", IF('Prediction Log'!$Y407="N","L",""))</f>
        <v/>
      </c>
      <c r="AE388" s="115" t="str">
        <f>IF(ISBLANK('Performance vs Market'!$Q388), "",IF(AC388="W", W388, IF(AC388="L",-N388, "")))</f>
        <v/>
      </c>
      <c r="AF388" s="116" t="str">
        <f>IFERROR((IF(ISERR('Performance vs Market'!$V388), "",IF(AD388="W", X388, IF(AD388="L",-N388, "")))), "")</f>
        <v/>
      </c>
      <c r="AG388" s="113" t="str">
        <f>IF('Prediction Log'!$X407="Y", "W", IF('Prediction Log'!$X407="N", "L", ""))</f>
        <v/>
      </c>
      <c r="AH388" s="115" t="str">
        <f>IF(ISBLANK('Performance vs Market'!$S388), "",IF(AG388="W", Z388, IF(AG388="L",-O388, "")))</f>
        <v/>
      </c>
      <c r="AI388" s="117"/>
      <c r="AJ388" s="15" t="str">
        <f t="shared" si="6"/>
        <v/>
      </c>
      <c r="AK388" s="118" t="n">
        <f>IF(ISERROR('Performance vs Market'!$AE388+'Performance vs Market'!$AH388+'Performance vs Market'!$AJ388), "", 'Performance vs Market'!$AE388+'Performance vs Market'!$AH388+'Performance vs Market'!$AJ388)</f>
        <v>0</v>
      </c>
      <c r="AL388" s="119" t="n">
        <f>IF(ISERROR('Performance vs Market'!$AF388+'Performance vs Market'!$AH388+'Performance vs Market'!$AJ388), "", 'Performance vs Market'!$AF388+'Performance vs Market'!$AH388+'Performance vs Market'!$AJ388)</f>
        <v>0</v>
      </c>
    </row>
    <row r="389" ht="14.25" customHeight="1">
      <c r="A389" s="92" t="str">
        <f>Games!A389</f>
        <v/>
      </c>
      <c r="B389" s="92" t="str">
        <f>IF('Prediction Log'!B408=0, "",'Prediction Log'!B408)</f>
        <v/>
      </c>
      <c r="C389" s="92" t="str">
        <f>IF('Prediction Log'!C408=0, "",'Prediction Log'!C408)</f>
        <v/>
      </c>
      <c r="D389" s="92" t="str">
        <f>IF('Prediction Log'!D408=0, "",'Prediction Log'!D408)</f>
        <v/>
      </c>
      <c r="E389" s="92" t="str">
        <f>IF('Prediction Log'!E408=0, "",'Prediction Log'!E408)</f>
        <v/>
      </c>
      <c r="F389" s="92" t="str">
        <f>IF('Prediction Log'!I408=0, "",'Prediction Log'!I408)</f>
        <v/>
      </c>
      <c r="G389" s="70" t="str">
        <f>IF(ISBLANK(Games!B389), "",'Prediction Log'!$J408)</f>
        <v/>
      </c>
      <c r="H389" s="93" t="str">
        <f>'Prediction Log'!$K408</f>
        <v/>
      </c>
      <c r="I389" s="92" t="str">
        <f>IF(ISBLANK(Games!M389), "",IF(AND(Games!M389="",Games!N389=""),"",IF(ISTEXT(Games!N389), "Side",Games!M389)))</f>
        <v/>
      </c>
      <c r="J389" s="92" t="str">
        <f>IF(ISBLANK(Games!B389), "",IF(Games!K389="Y", Games!B389, Games!E389))</f>
        <v/>
      </c>
      <c r="K389" s="92" t="str">
        <f>Games!I389</f>
        <v/>
      </c>
      <c r="L389" s="92" t="str">
        <f>IF(ISBLANK(Games!G389), "",Games!G389)</f>
        <v/>
      </c>
      <c r="M389" s="92"/>
      <c r="N389" s="110" t="str">
        <f>IF(ISBLANK('Performance vs Market'!$Q389), "", 1)</f>
        <v/>
      </c>
      <c r="O389" s="110" t="str">
        <f>IF(ISBLANK('Performance vs Market'!$S389), "", 1)</f>
        <v/>
      </c>
      <c r="P389" s="95"/>
      <c r="Q389" s="95"/>
      <c r="R389" s="95"/>
      <c r="S389" s="95"/>
      <c r="T389" s="95"/>
      <c r="U389" s="111" t="str">
        <f>IF(ISBLANK('Performance vs Market'!$Q389), "",N389+IF(Q389&lt;0, (N389/(Q389/-100)), N389*(Q389/100)))</f>
        <v/>
      </c>
      <c r="V389" s="112" t="str">
        <f>IFERROR(IF(ISBLANK('Performance vs Market'!$R389), "",N389+IF(R389&lt;0, (N389/(R389/-100)), N389*(R389/100))),"")</f>
        <v/>
      </c>
      <c r="W389" s="111" t="n">
        <f t="shared" si="1"/>
        <v>0</v>
      </c>
      <c r="X389" s="112" t="n">
        <f t="shared" si="2"/>
        <v>0</v>
      </c>
      <c r="Y389" s="111" t="str">
        <f>IF(ISBLANK('Performance vs Market'!$S389), "",O389+IF(S389&lt;0, (O389/(S389/-100)), O389*(S389/100)))</f>
        <v/>
      </c>
      <c r="Z389" s="111" t="n">
        <f t="shared" si="3"/>
        <v>0</v>
      </c>
      <c r="AA389" s="96" t="n">
        <f t="shared" si="4"/>
        <v>0</v>
      </c>
      <c r="AB389" s="96" t="n">
        <f t="shared" si="5"/>
        <v>0</v>
      </c>
      <c r="AC389" s="113" t="str">
        <f>IF('Prediction Log'!$W408="Y", "W", IF('Prediction Log'!$W408="N","L",""))</f>
        <v/>
      </c>
      <c r="AD389" s="114" t="str">
        <f>IF('Prediction Log'!$Y408="Y", "W", IF('Prediction Log'!$Y408="N","L",""))</f>
        <v/>
      </c>
      <c r="AE389" s="115" t="str">
        <f>IF(ISBLANK('Performance vs Market'!$Q389), "",IF(AC389="W", W389, IF(AC389="L",-N389, "")))</f>
        <v/>
      </c>
      <c r="AF389" s="116" t="str">
        <f>IFERROR((IF(ISERR('Performance vs Market'!$V389), "",IF(AD389="W", X389, IF(AD389="L",-N389, "")))), "")</f>
        <v/>
      </c>
      <c r="AG389" s="113" t="str">
        <f>IF('Prediction Log'!$X408="Y", "W", IF('Prediction Log'!$X408="N", "L", ""))</f>
        <v/>
      </c>
      <c r="AH389" s="115" t="str">
        <f>IF(ISBLANK('Performance vs Market'!$S389), "",IF(AG389="W", Z389, IF(AG389="L",-O389, "")))</f>
        <v/>
      </c>
      <c r="AI389" s="117"/>
      <c r="AJ389" s="15" t="str">
        <f t="shared" si="6"/>
        <v/>
      </c>
      <c r="AK389" s="118" t="n">
        <f>IF(ISERROR('Performance vs Market'!$AE389+'Performance vs Market'!$AH389+'Performance vs Market'!$AJ389), "", 'Performance vs Market'!$AE389+'Performance vs Market'!$AH389+'Performance vs Market'!$AJ389)</f>
        <v>0</v>
      </c>
      <c r="AL389" s="119" t="n">
        <f>IF(ISERROR('Performance vs Market'!$AF389+'Performance vs Market'!$AH389+'Performance vs Market'!$AJ389), "", 'Performance vs Market'!$AF389+'Performance vs Market'!$AH389+'Performance vs Market'!$AJ389)</f>
        <v>0</v>
      </c>
    </row>
    <row r="390" ht="14.25" customHeight="1">
      <c r="A390" s="92" t="str">
        <f>Games!A390</f>
        <v/>
      </c>
      <c r="B390" s="92" t="str">
        <f>IF('Prediction Log'!B409=0, "",'Prediction Log'!B409)</f>
        <v/>
      </c>
      <c r="C390" s="92" t="str">
        <f>IF('Prediction Log'!C409=0, "",'Prediction Log'!C409)</f>
        <v/>
      </c>
      <c r="D390" s="92" t="str">
        <f>IF('Prediction Log'!D409=0, "",'Prediction Log'!D409)</f>
        <v/>
      </c>
      <c r="E390" s="92" t="str">
        <f>IF('Prediction Log'!E409=0, "",'Prediction Log'!E409)</f>
        <v/>
      </c>
      <c r="F390" s="92" t="str">
        <f>IF('Prediction Log'!I409=0, "",'Prediction Log'!I409)</f>
        <v/>
      </c>
      <c r="G390" s="70" t="str">
        <f>IF(ISBLANK(Games!B390), "",'Prediction Log'!$J409)</f>
        <v/>
      </c>
      <c r="H390" s="93" t="str">
        <f>'Prediction Log'!$K409</f>
        <v/>
      </c>
      <c r="I390" s="92" t="str">
        <f>IF(ISBLANK(Games!M390), "",IF(AND(Games!M390="",Games!N390=""),"",IF(ISTEXT(Games!N390), "Side",Games!M390)))</f>
        <v/>
      </c>
      <c r="J390" s="92" t="str">
        <f>IF(ISBLANK(Games!B390), "",IF(Games!K390="Y", Games!B390, Games!E390))</f>
        <v/>
      </c>
      <c r="K390" s="92" t="str">
        <f>Games!I390</f>
        <v/>
      </c>
      <c r="L390" s="92" t="str">
        <f>IF(ISBLANK(Games!G390), "",Games!G390)</f>
        <v/>
      </c>
      <c r="M390" s="92"/>
      <c r="N390" s="110" t="str">
        <f>IF(ISBLANK('Performance vs Market'!$Q390), "", 1)</f>
        <v/>
      </c>
      <c r="O390" s="110" t="str">
        <f>IF(ISBLANK('Performance vs Market'!$S390), "", 1)</f>
        <v/>
      </c>
      <c r="P390" s="95"/>
      <c r="Q390" s="95"/>
      <c r="R390" s="95"/>
      <c r="S390" s="95"/>
      <c r="T390" s="95"/>
      <c r="U390" s="111" t="str">
        <f>IF(ISBLANK('Performance vs Market'!$Q390), "",N390+IF(Q390&lt;0, (N390/(Q390/-100)), N390*(Q390/100)))</f>
        <v/>
      </c>
      <c r="V390" s="112" t="str">
        <f>IFERROR(IF(ISBLANK('Performance vs Market'!$R390), "",N390+IF(R390&lt;0, (N390/(R390/-100)), N390*(R390/100))),"")</f>
        <v/>
      </c>
      <c r="W390" s="111" t="n">
        <f t="shared" si="1"/>
        <v>0</v>
      </c>
      <c r="X390" s="112" t="n">
        <f t="shared" si="2"/>
        <v>0</v>
      </c>
      <c r="Y390" s="111" t="str">
        <f>IF(ISBLANK('Performance vs Market'!$S390), "",O390+IF(S390&lt;0, (O390/(S390/-100)), O390*(S390/100)))</f>
        <v/>
      </c>
      <c r="Z390" s="111" t="n">
        <f t="shared" si="3"/>
        <v>0</v>
      </c>
      <c r="AA390" s="96" t="n">
        <f t="shared" si="4"/>
        <v>0</v>
      </c>
      <c r="AB390" s="96" t="n">
        <f t="shared" si="5"/>
        <v>0</v>
      </c>
      <c r="AC390" s="113" t="str">
        <f>IF('Prediction Log'!$W409="Y", "W", IF('Prediction Log'!$W409="N","L",""))</f>
        <v/>
      </c>
      <c r="AD390" s="114" t="str">
        <f>IF('Prediction Log'!$Y409="Y", "W", IF('Prediction Log'!$Y409="N","L",""))</f>
        <v/>
      </c>
      <c r="AE390" s="115" t="str">
        <f>IF(ISBLANK('Performance vs Market'!$Q390), "",IF(AC390="W", W390, IF(AC390="L",-N390, "")))</f>
        <v/>
      </c>
      <c r="AF390" s="116" t="str">
        <f>IFERROR((IF(ISERR('Performance vs Market'!$V390), "",IF(AD390="W", X390, IF(AD390="L",-N390, "")))), "")</f>
        <v/>
      </c>
      <c r="AG390" s="113" t="str">
        <f>IF('Prediction Log'!$X409="Y", "W", IF('Prediction Log'!$X409="N", "L", ""))</f>
        <v/>
      </c>
      <c r="AH390" s="115" t="str">
        <f>IF(ISBLANK('Performance vs Market'!$S390), "",IF(AG390="W", Z390, IF(AG390="L",-O390, "")))</f>
        <v/>
      </c>
      <c r="AI390" s="117"/>
      <c r="AJ390" s="15" t="str">
        <f t="shared" si="6"/>
        <v/>
      </c>
      <c r="AK390" s="118" t="n">
        <f>IF(ISERROR('Performance vs Market'!$AE390+'Performance vs Market'!$AH390+'Performance vs Market'!$AJ390), "", 'Performance vs Market'!$AE390+'Performance vs Market'!$AH390+'Performance vs Market'!$AJ390)</f>
        <v>0</v>
      </c>
      <c r="AL390" s="119" t="n">
        <f>IF(ISERROR('Performance vs Market'!$AF390+'Performance vs Market'!$AH390+'Performance vs Market'!$AJ390), "", 'Performance vs Market'!$AF390+'Performance vs Market'!$AH390+'Performance vs Market'!$AJ390)</f>
        <v>0</v>
      </c>
    </row>
    <row r="391" ht="14.25" customHeight="1">
      <c r="A391" s="92" t="str">
        <f>Games!A391</f>
        <v/>
      </c>
      <c r="B391" s="92" t="str">
        <f>IF('Prediction Log'!B410=0, "",'Prediction Log'!B410)</f>
        <v/>
      </c>
      <c r="C391" s="92" t="str">
        <f>IF('Prediction Log'!C410=0, "",'Prediction Log'!C410)</f>
        <v/>
      </c>
      <c r="D391" s="92" t="str">
        <f>IF('Prediction Log'!D410=0, "",'Prediction Log'!D410)</f>
        <v/>
      </c>
      <c r="E391" s="92" t="str">
        <f>IF('Prediction Log'!E410=0, "",'Prediction Log'!E410)</f>
        <v/>
      </c>
      <c r="F391" s="92" t="str">
        <f>IF('Prediction Log'!I410=0, "",'Prediction Log'!I410)</f>
        <v/>
      </c>
      <c r="G391" s="70" t="str">
        <f>IF(ISBLANK(Games!B391), "",'Prediction Log'!$J410)</f>
        <v/>
      </c>
      <c r="H391" s="93" t="str">
        <f>'Prediction Log'!$K410</f>
        <v/>
      </c>
      <c r="I391" s="92" t="str">
        <f>IF(ISBLANK(Games!M391), "",IF(AND(Games!M391="",Games!N391=""),"",IF(ISTEXT(Games!N391), "Side",Games!M391)))</f>
        <v/>
      </c>
      <c r="J391" s="92" t="str">
        <f>IF(ISBLANK(Games!B391), "",IF(Games!K391="Y", Games!B391, Games!E391))</f>
        <v/>
      </c>
      <c r="K391" s="92" t="str">
        <f>Games!I391</f>
        <v/>
      </c>
      <c r="L391" s="92" t="str">
        <f>IF(ISBLANK(Games!G391), "",Games!G391)</f>
        <v/>
      </c>
      <c r="M391" s="92"/>
      <c r="N391" s="110" t="str">
        <f>IF(ISBLANK('Performance vs Market'!$Q391), "", 1)</f>
        <v/>
      </c>
      <c r="O391" s="110" t="str">
        <f>IF(ISBLANK('Performance vs Market'!$S391), "", 1)</f>
        <v/>
      </c>
      <c r="P391" s="95"/>
      <c r="Q391" s="95"/>
      <c r="R391" s="95"/>
      <c r="S391" s="95"/>
      <c r="T391" s="95"/>
      <c r="U391" s="111" t="str">
        <f>IF(ISBLANK('Performance vs Market'!$Q391), "",N391+IF(Q391&lt;0, (N391/(Q391/-100)), N391*(Q391/100)))</f>
        <v/>
      </c>
      <c r="V391" s="112" t="str">
        <f>IFERROR(IF(ISBLANK('Performance vs Market'!$R391), "",N391+IF(R391&lt;0, (N391/(R391/-100)), N391*(R391/100))),"")</f>
        <v/>
      </c>
      <c r="W391" s="111" t="n">
        <f t="shared" si="1"/>
        <v>0</v>
      </c>
      <c r="X391" s="112" t="n">
        <f t="shared" si="2"/>
        <v>0</v>
      </c>
      <c r="Y391" s="111" t="str">
        <f>IF(ISBLANK('Performance vs Market'!$S391), "",O391+IF(S391&lt;0, (O391/(S391/-100)), O391*(S391/100)))</f>
        <v/>
      </c>
      <c r="Z391" s="111" t="n">
        <f t="shared" si="3"/>
        <v>0</v>
      </c>
      <c r="AA391" s="96" t="n">
        <f t="shared" si="4"/>
        <v>0</v>
      </c>
      <c r="AB391" s="96" t="n">
        <f t="shared" si="5"/>
        <v>0</v>
      </c>
      <c r="AC391" s="113" t="str">
        <f>IF('Prediction Log'!$W410="Y", "W", IF('Prediction Log'!$W410="N","L",""))</f>
        <v/>
      </c>
      <c r="AD391" s="114" t="str">
        <f>IF('Prediction Log'!$Y410="Y", "W", IF('Prediction Log'!$Y410="N","L",""))</f>
        <v/>
      </c>
      <c r="AE391" s="115" t="str">
        <f>IF(ISBLANK('Performance vs Market'!$Q391), "",IF(AC391="W", W391, IF(AC391="L",-N391, "")))</f>
        <v/>
      </c>
      <c r="AF391" s="116" t="str">
        <f>IFERROR((IF(ISERR('Performance vs Market'!$V391), "",IF(AD391="W", X391, IF(AD391="L",-N391, "")))), "")</f>
        <v/>
      </c>
      <c r="AG391" s="113" t="str">
        <f>IF('Prediction Log'!$X410="Y", "W", IF('Prediction Log'!$X410="N", "L", ""))</f>
        <v/>
      </c>
      <c r="AH391" s="115" t="str">
        <f>IF(ISBLANK('Performance vs Market'!$S391), "",IF(AG391="W", Z391, IF(AG391="L",-O391, "")))</f>
        <v/>
      </c>
      <c r="AI391" s="117"/>
      <c r="AJ391" s="15" t="str">
        <f t="shared" si="6"/>
        <v/>
      </c>
      <c r="AK391" s="118" t="n">
        <f>IF(ISERROR('Performance vs Market'!$AE391+'Performance vs Market'!$AH391+'Performance vs Market'!$AJ391), "", 'Performance vs Market'!$AE391+'Performance vs Market'!$AH391+'Performance vs Market'!$AJ391)</f>
        <v>0</v>
      </c>
      <c r="AL391" s="119" t="n">
        <f>IF(ISERROR('Performance vs Market'!$AF391+'Performance vs Market'!$AH391+'Performance vs Market'!$AJ391), "", 'Performance vs Market'!$AF391+'Performance vs Market'!$AH391+'Performance vs Market'!$AJ391)</f>
        <v>0</v>
      </c>
    </row>
    <row r="392" ht="14.25" customHeight="1">
      <c r="A392" s="92" t="str">
        <f>Games!A392</f>
        <v/>
      </c>
      <c r="B392" s="92" t="str">
        <f>IF('Prediction Log'!B411=0, "",'Prediction Log'!B411)</f>
        <v/>
      </c>
      <c r="C392" s="92" t="str">
        <f>IF('Prediction Log'!C411=0, "",'Prediction Log'!C411)</f>
        <v/>
      </c>
      <c r="D392" s="92" t="str">
        <f>IF('Prediction Log'!D411=0, "",'Prediction Log'!D411)</f>
        <v/>
      </c>
      <c r="E392" s="92" t="str">
        <f>IF('Prediction Log'!E411=0, "",'Prediction Log'!E411)</f>
        <v/>
      </c>
      <c r="F392" s="92" t="str">
        <f>IF('Prediction Log'!I411=0, "",'Prediction Log'!I411)</f>
        <v/>
      </c>
      <c r="G392" s="70" t="str">
        <f>IF(ISBLANK(Games!B392), "",'Prediction Log'!$J411)</f>
        <v/>
      </c>
      <c r="H392" s="93" t="str">
        <f>'Prediction Log'!$K411</f>
        <v/>
      </c>
      <c r="I392" s="92" t="str">
        <f>IF(ISBLANK(Games!M392), "",IF(AND(Games!M392="",Games!N392=""),"",IF(ISTEXT(Games!N392), "Side",Games!M392)))</f>
        <v/>
      </c>
      <c r="J392" s="92" t="str">
        <f>IF(ISBLANK(Games!B392), "",IF(Games!K392="Y", Games!B392, Games!E392))</f>
        <v/>
      </c>
      <c r="K392" s="92" t="str">
        <f>Games!I392</f>
        <v/>
      </c>
      <c r="L392" s="92" t="str">
        <f>IF(ISBLANK(Games!G392), "",Games!G392)</f>
        <v/>
      </c>
      <c r="M392" s="92"/>
      <c r="N392" s="110" t="str">
        <f>IF(ISBLANK('Performance vs Market'!$Q392), "", 1)</f>
        <v/>
      </c>
      <c r="O392" s="110" t="str">
        <f>IF(ISBLANK('Performance vs Market'!$S392), "", 1)</f>
        <v/>
      </c>
      <c r="P392" s="95"/>
      <c r="Q392" s="95"/>
      <c r="R392" s="95"/>
      <c r="S392" s="95"/>
      <c r="T392" s="95"/>
      <c r="U392" s="111" t="str">
        <f>IF(ISBLANK('Performance vs Market'!$Q392), "",N392+IF(Q392&lt;0, (N392/(Q392/-100)), N392*(Q392/100)))</f>
        <v/>
      </c>
      <c r="V392" s="112" t="str">
        <f>IFERROR(IF(ISBLANK('Performance vs Market'!$R392), "",N392+IF(R392&lt;0, (N392/(R392/-100)), N392*(R392/100))),"")</f>
        <v/>
      </c>
      <c r="W392" s="111" t="n">
        <f t="shared" si="1"/>
        <v>0</v>
      </c>
      <c r="X392" s="112" t="n">
        <f t="shared" si="2"/>
        <v>0</v>
      </c>
      <c r="Y392" s="111" t="str">
        <f>IF(ISBLANK('Performance vs Market'!$S392), "",O392+IF(S392&lt;0, (O392/(S392/-100)), O392*(S392/100)))</f>
        <v/>
      </c>
      <c r="Z392" s="111" t="n">
        <f t="shared" si="3"/>
        <v>0</v>
      </c>
      <c r="AA392" s="96" t="n">
        <f t="shared" si="4"/>
        <v>0</v>
      </c>
      <c r="AB392" s="96" t="n">
        <f t="shared" si="5"/>
        <v>0</v>
      </c>
      <c r="AC392" s="113" t="str">
        <f>IF('Prediction Log'!$W411="Y", "W", IF('Prediction Log'!$W411="N","L",""))</f>
        <v/>
      </c>
      <c r="AD392" s="114" t="str">
        <f>IF('Prediction Log'!$Y411="Y", "W", IF('Prediction Log'!$Y411="N","L",""))</f>
        <v/>
      </c>
      <c r="AE392" s="115" t="str">
        <f>IF(ISBLANK('Performance vs Market'!$Q392), "",IF(AC392="W", W392, IF(AC392="L",-N392, "")))</f>
        <v/>
      </c>
      <c r="AF392" s="116" t="str">
        <f>IFERROR((IF(ISERR('Performance vs Market'!$V392), "",IF(AD392="W", X392, IF(AD392="L",-N392, "")))), "")</f>
        <v/>
      </c>
      <c r="AG392" s="113" t="str">
        <f>IF('Prediction Log'!$X411="Y", "W", IF('Prediction Log'!$X411="N", "L", ""))</f>
        <v/>
      </c>
      <c r="AH392" s="115" t="str">
        <f>IF(ISBLANK('Performance vs Market'!$S392), "",IF(AG392="W", Z392, IF(AG392="L",-O392, "")))</f>
        <v/>
      </c>
      <c r="AI392" s="117"/>
      <c r="AJ392" s="15" t="str">
        <f t="shared" si="6"/>
        <v/>
      </c>
      <c r="AK392" s="118" t="n">
        <f>IF(ISERROR('Performance vs Market'!$AE392+'Performance vs Market'!$AH392+'Performance vs Market'!$AJ392), "", 'Performance vs Market'!$AE392+'Performance vs Market'!$AH392+'Performance vs Market'!$AJ392)</f>
        <v>0</v>
      </c>
      <c r="AL392" s="119" t="n">
        <f>IF(ISERROR('Performance vs Market'!$AF392+'Performance vs Market'!$AH392+'Performance vs Market'!$AJ392), "", 'Performance vs Market'!$AF392+'Performance vs Market'!$AH392+'Performance vs Market'!$AJ392)</f>
        <v>0</v>
      </c>
    </row>
    <row r="393" ht="14.25" customHeight="1">
      <c r="A393" s="92" t="str">
        <f>Games!A393</f>
        <v/>
      </c>
      <c r="B393" s="92" t="str">
        <f>IF('Prediction Log'!B412=0, "",'Prediction Log'!B412)</f>
        <v/>
      </c>
      <c r="C393" s="92" t="str">
        <f>IF('Prediction Log'!C412=0, "",'Prediction Log'!C412)</f>
        <v/>
      </c>
      <c r="D393" s="92" t="str">
        <f>IF('Prediction Log'!D412=0, "",'Prediction Log'!D412)</f>
        <v/>
      </c>
      <c r="E393" s="92" t="str">
        <f>IF('Prediction Log'!E412=0, "",'Prediction Log'!E412)</f>
        <v/>
      </c>
      <c r="F393" s="92" t="str">
        <f>IF('Prediction Log'!I412=0, "",'Prediction Log'!I412)</f>
        <v/>
      </c>
      <c r="G393" s="70" t="str">
        <f>IF(ISBLANK(Games!B393), "",'Prediction Log'!$J412)</f>
        <v/>
      </c>
      <c r="H393" s="93" t="str">
        <f>'Prediction Log'!$K412</f>
        <v/>
      </c>
      <c r="I393" s="92" t="str">
        <f>IF(ISBLANK(Games!M393), "",IF(AND(Games!M393="",Games!N393=""),"",IF(ISTEXT(Games!N393), "Side",Games!M393)))</f>
        <v/>
      </c>
      <c r="J393" s="92" t="str">
        <f>IF(ISBLANK(Games!B393), "",IF(Games!K393="Y", Games!B393, Games!E393))</f>
        <v/>
      </c>
      <c r="K393" s="92" t="str">
        <f>Games!I393</f>
        <v/>
      </c>
      <c r="L393" s="92" t="str">
        <f>IF(ISBLANK(Games!G393), "",Games!G393)</f>
        <v/>
      </c>
      <c r="M393" s="92"/>
      <c r="N393" s="110" t="str">
        <f>IF(ISBLANK('Performance vs Market'!$Q393), "", 1)</f>
        <v/>
      </c>
      <c r="O393" s="110" t="str">
        <f>IF(ISBLANK('Performance vs Market'!$S393), "", 1)</f>
        <v/>
      </c>
      <c r="P393" s="95"/>
      <c r="Q393" s="95"/>
      <c r="R393" s="95"/>
      <c r="S393" s="95"/>
      <c r="T393" s="95"/>
      <c r="U393" s="111" t="str">
        <f>IF(ISBLANK('Performance vs Market'!$Q393), "",N393+IF(Q393&lt;0, (N393/(Q393/-100)), N393*(Q393/100)))</f>
        <v/>
      </c>
      <c r="V393" s="112" t="str">
        <f>IFERROR(IF(ISBLANK('Performance vs Market'!$R393), "",N393+IF(R393&lt;0, (N393/(R393/-100)), N393*(R393/100))),"")</f>
        <v/>
      </c>
      <c r="W393" s="111" t="n">
        <f t="shared" si="1"/>
        <v>0</v>
      </c>
      <c r="X393" s="112" t="n">
        <f t="shared" si="2"/>
        <v>0</v>
      </c>
      <c r="Y393" s="111" t="str">
        <f>IF(ISBLANK('Performance vs Market'!$S393), "",O393+IF(S393&lt;0, (O393/(S393/-100)), O393*(S393/100)))</f>
        <v/>
      </c>
      <c r="Z393" s="111" t="n">
        <f t="shared" si="3"/>
        <v>0</v>
      </c>
      <c r="AA393" s="96" t="n">
        <f t="shared" si="4"/>
        <v>0</v>
      </c>
      <c r="AB393" s="96" t="n">
        <f t="shared" si="5"/>
        <v>0</v>
      </c>
      <c r="AC393" s="113" t="str">
        <f>IF('Prediction Log'!$W412="Y", "W", IF('Prediction Log'!$W412="N","L",""))</f>
        <v/>
      </c>
      <c r="AD393" s="114" t="str">
        <f>IF('Prediction Log'!$Y412="Y", "W", IF('Prediction Log'!$Y412="N","L",""))</f>
        <v/>
      </c>
      <c r="AE393" s="115" t="str">
        <f>IF(ISBLANK('Performance vs Market'!$Q393), "",IF(AC393="W", W393, IF(AC393="L",-N393, "")))</f>
        <v/>
      </c>
      <c r="AF393" s="116" t="str">
        <f>IFERROR((IF(ISERR('Performance vs Market'!$V393), "",IF(AD393="W", X393, IF(AD393="L",-N393, "")))), "")</f>
        <v/>
      </c>
      <c r="AG393" s="113" t="str">
        <f>IF('Prediction Log'!$X412="Y", "W", IF('Prediction Log'!$X412="N", "L", ""))</f>
        <v/>
      </c>
      <c r="AH393" s="115" t="str">
        <f>IF(ISBLANK('Performance vs Market'!$S393), "",IF(AG393="W", Z393, IF(AG393="L",-O393, "")))</f>
        <v/>
      </c>
      <c r="AI393" s="117"/>
      <c r="AJ393" s="15" t="str">
        <f t="shared" si="6"/>
        <v/>
      </c>
      <c r="AK393" s="118" t="n">
        <f>IF(ISERROR('Performance vs Market'!$AE393+'Performance vs Market'!$AH393+'Performance vs Market'!$AJ393), "", 'Performance vs Market'!$AE393+'Performance vs Market'!$AH393+'Performance vs Market'!$AJ393)</f>
        <v>0</v>
      </c>
      <c r="AL393" s="119" t="n">
        <f>IF(ISERROR('Performance vs Market'!$AF393+'Performance vs Market'!$AH393+'Performance vs Market'!$AJ393), "", 'Performance vs Market'!$AF393+'Performance vs Market'!$AH393+'Performance vs Market'!$AJ393)</f>
        <v>0</v>
      </c>
    </row>
    <row r="394" ht="14.25" customHeight="1">
      <c r="A394" s="92" t="str">
        <f>Games!A394</f>
        <v/>
      </c>
      <c r="B394" s="92" t="str">
        <f>IF('Prediction Log'!B413=0, "",'Prediction Log'!B413)</f>
        <v/>
      </c>
      <c r="C394" s="92" t="str">
        <f>IF('Prediction Log'!C413=0, "",'Prediction Log'!C413)</f>
        <v/>
      </c>
      <c r="D394" s="92" t="str">
        <f>IF('Prediction Log'!D413=0, "",'Prediction Log'!D413)</f>
        <v/>
      </c>
      <c r="E394" s="92" t="str">
        <f>IF('Prediction Log'!E413=0, "",'Prediction Log'!E413)</f>
        <v/>
      </c>
      <c r="F394" s="92" t="str">
        <f>IF('Prediction Log'!I413=0, "",'Prediction Log'!I413)</f>
        <v/>
      </c>
      <c r="G394" s="70" t="str">
        <f>IF(ISBLANK(Games!B394), "",'Prediction Log'!$J413)</f>
        <v/>
      </c>
      <c r="H394" s="93" t="str">
        <f>'Prediction Log'!$K413</f>
        <v/>
      </c>
      <c r="I394" s="92" t="str">
        <f>IF(ISBLANK(Games!M394), "",IF(AND(Games!M394="",Games!N394=""),"",IF(ISTEXT(Games!N394), "Side",Games!M394)))</f>
        <v/>
      </c>
      <c r="J394" s="92" t="str">
        <f>IF(ISBLANK(Games!B394), "",IF(Games!K394="Y", Games!B394, Games!E394))</f>
        <v/>
      </c>
      <c r="K394" s="92" t="str">
        <f>Games!I394</f>
        <v/>
      </c>
      <c r="L394" s="92" t="str">
        <f>IF(ISBLANK(Games!G394), "",Games!G394)</f>
        <v/>
      </c>
      <c r="M394" s="92"/>
      <c r="N394" s="110" t="str">
        <f>IF(ISBLANK('Performance vs Market'!$Q394), "", 1)</f>
        <v/>
      </c>
      <c r="O394" s="110" t="str">
        <f>IF(ISBLANK('Performance vs Market'!$S394), "", 1)</f>
        <v/>
      </c>
      <c r="P394" s="95"/>
      <c r="Q394" s="95"/>
      <c r="R394" s="95"/>
      <c r="S394" s="95"/>
      <c r="T394" s="95"/>
      <c r="U394" s="111" t="str">
        <f>IF(ISBLANK('Performance vs Market'!$Q394), "",N394+IF(Q394&lt;0, (N394/(Q394/-100)), N394*(Q394/100)))</f>
        <v/>
      </c>
      <c r="V394" s="112" t="str">
        <f>IFERROR(IF(ISBLANK('Performance vs Market'!$R394), "",N394+IF(R394&lt;0, (N394/(R394/-100)), N394*(R394/100))),"")</f>
        <v/>
      </c>
      <c r="W394" s="111" t="n">
        <f t="shared" si="1"/>
        <v>0</v>
      </c>
      <c r="X394" s="112" t="n">
        <f t="shared" si="2"/>
        <v>0</v>
      </c>
      <c r="Y394" s="111" t="str">
        <f>IF(ISBLANK('Performance vs Market'!$S394), "",O394+IF(S394&lt;0, (O394/(S394/-100)), O394*(S394/100)))</f>
        <v/>
      </c>
      <c r="Z394" s="111" t="n">
        <f t="shared" si="3"/>
        <v>0</v>
      </c>
      <c r="AA394" s="96" t="n">
        <f t="shared" si="4"/>
        <v>0</v>
      </c>
      <c r="AB394" s="96" t="n">
        <f t="shared" si="5"/>
        <v>0</v>
      </c>
      <c r="AC394" s="113" t="str">
        <f>IF('Prediction Log'!$W413="Y", "W", IF('Prediction Log'!$W413="N","L",""))</f>
        <v/>
      </c>
      <c r="AD394" s="114" t="str">
        <f>IF('Prediction Log'!$Y413="Y", "W", IF('Prediction Log'!$Y413="N","L",""))</f>
        <v/>
      </c>
      <c r="AE394" s="115" t="str">
        <f>IF(ISBLANK('Performance vs Market'!$Q394), "",IF(AC394="W", W394, IF(AC394="L",-N394, "")))</f>
        <v/>
      </c>
      <c r="AF394" s="116" t="str">
        <f>IFERROR((IF(ISERR('Performance vs Market'!$V394), "",IF(AD394="W", X394, IF(AD394="L",-N394, "")))), "")</f>
        <v/>
      </c>
      <c r="AG394" s="113" t="str">
        <f>IF('Prediction Log'!$X413="Y", "W", IF('Prediction Log'!$X413="N", "L", ""))</f>
        <v/>
      </c>
      <c r="AH394" s="115" t="str">
        <f>IF(ISBLANK('Performance vs Market'!$S394), "",IF(AG394="W", Z394, IF(AG394="L",-O394, "")))</f>
        <v/>
      </c>
      <c r="AI394" s="117"/>
      <c r="AJ394" s="15" t="str">
        <f t="shared" si="6"/>
        <v/>
      </c>
      <c r="AK394" s="118" t="n">
        <f>IF(ISERROR('Performance vs Market'!$AE394+'Performance vs Market'!$AH394+'Performance vs Market'!$AJ394), "", 'Performance vs Market'!$AE394+'Performance vs Market'!$AH394+'Performance vs Market'!$AJ394)</f>
        <v>0</v>
      </c>
      <c r="AL394" s="119" t="n">
        <f>IF(ISERROR('Performance vs Market'!$AF394+'Performance vs Market'!$AH394+'Performance vs Market'!$AJ394), "", 'Performance vs Market'!$AF394+'Performance vs Market'!$AH394+'Performance vs Market'!$AJ394)</f>
        <v>0</v>
      </c>
    </row>
    <row r="395" ht="14.25" customHeight="1">
      <c r="A395" s="92" t="str">
        <f>Games!A395</f>
        <v/>
      </c>
      <c r="B395" s="92" t="str">
        <f>IF('Prediction Log'!B414=0, "",'Prediction Log'!B414)</f>
        <v/>
      </c>
      <c r="C395" s="92" t="str">
        <f>IF('Prediction Log'!C414=0, "",'Prediction Log'!C414)</f>
        <v/>
      </c>
      <c r="D395" s="92" t="str">
        <f>IF('Prediction Log'!D414=0, "",'Prediction Log'!D414)</f>
        <v/>
      </c>
      <c r="E395" s="92" t="str">
        <f>IF('Prediction Log'!E414=0, "",'Prediction Log'!E414)</f>
        <v/>
      </c>
      <c r="F395" s="92" t="str">
        <f>IF('Prediction Log'!I414=0, "",'Prediction Log'!I414)</f>
        <v/>
      </c>
      <c r="G395" s="70" t="str">
        <f>IF(ISBLANK(Games!B395), "",'Prediction Log'!$J414)</f>
        <v/>
      </c>
      <c r="H395" s="93" t="str">
        <f>'Prediction Log'!$K414</f>
        <v/>
      </c>
      <c r="I395" s="92" t="str">
        <f>IF(ISBLANK(Games!M395), "",IF(AND(Games!M395="",Games!N395=""),"",IF(ISTEXT(Games!N395), "Side",Games!M395)))</f>
        <v/>
      </c>
      <c r="J395" s="92" t="str">
        <f>IF(ISBLANK(Games!B395), "",IF(Games!K395="Y", Games!B395, Games!E395))</f>
        <v/>
      </c>
      <c r="K395" s="92" t="str">
        <f>Games!I395</f>
        <v/>
      </c>
      <c r="L395" s="92" t="str">
        <f>IF(ISBLANK(Games!G395), "",Games!G395)</f>
        <v/>
      </c>
      <c r="M395" s="92"/>
      <c r="N395" s="110" t="str">
        <f>IF(ISBLANK('Performance vs Market'!$Q395), "", 1)</f>
        <v/>
      </c>
      <c r="O395" s="110" t="str">
        <f>IF(ISBLANK('Performance vs Market'!$S395), "", 1)</f>
        <v/>
      </c>
      <c r="P395" s="95"/>
      <c r="Q395" s="95"/>
      <c r="R395" s="95"/>
      <c r="S395" s="95"/>
      <c r="T395" s="95"/>
      <c r="U395" s="111" t="str">
        <f>IF(ISBLANK('Performance vs Market'!$Q395), "",N395+IF(Q395&lt;0, (N395/(Q395/-100)), N395*(Q395/100)))</f>
        <v/>
      </c>
      <c r="V395" s="112" t="str">
        <f>IFERROR(IF(ISBLANK('Performance vs Market'!$R395), "",N395+IF(R395&lt;0, (N395/(R395/-100)), N395*(R395/100))),"")</f>
        <v/>
      </c>
      <c r="W395" s="111" t="n">
        <f t="shared" si="1"/>
        <v>0</v>
      </c>
      <c r="X395" s="112" t="n">
        <f t="shared" si="2"/>
        <v>0</v>
      </c>
      <c r="Y395" s="111" t="str">
        <f>IF(ISBLANK('Performance vs Market'!$S395), "",O395+IF(S395&lt;0, (O395/(S395/-100)), O395*(S395/100)))</f>
        <v/>
      </c>
      <c r="Z395" s="111" t="n">
        <f t="shared" si="3"/>
        <v>0</v>
      </c>
      <c r="AA395" s="96" t="n">
        <f t="shared" si="4"/>
        <v>0</v>
      </c>
      <c r="AB395" s="96" t="n">
        <f t="shared" si="5"/>
        <v>0</v>
      </c>
      <c r="AC395" s="113" t="str">
        <f>IF('Prediction Log'!$W414="Y", "W", IF('Prediction Log'!$W414="N","L",""))</f>
        <v/>
      </c>
      <c r="AD395" s="114" t="str">
        <f>IF('Prediction Log'!$Y414="Y", "W", IF('Prediction Log'!$Y414="N","L",""))</f>
        <v/>
      </c>
      <c r="AE395" s="115" t="str">
        <f>IF(ISBLANK('Performance vs Market'!$Q395), "",IF(AC395="W", W395, IF(AC395="L",-N395, "")))</f>
        <v/>
      </c>
      <c r="AF395" s="116" t="str">
        <f>IFERROR((IF(ISERR('Performance vs Market'!$V395), "",IF(AD395="W", X395, IF(AD395="L",-N395, "")))), "")</f>
        <v/>
      </c>
      <c r="AG395" s="113" t="str">
        <f>IF('Prediction Log'!$X414="Y", "W", IF('Prediction Log'!$X414="N", "L", ""))</f>
        <v/>
      </c>
      <c r="AH395" s="115" t="str">
        <f>IF(ISBLANK('Performance vs Market'!$S395), "",IF(AG395="W", Z395, IF(AG395="L",-O395, "")))</f>
        <v/>
      </c>
      <c r="AI395" s="117"/>
      <c r="AJ395" s="15" t="str">
        <f t="shared" si="6"/>
        <v/>
      </c>
      <c r="AK395" s="118" t="n">
        <f>IF(ISERROR('Performance vs Market'!$AE395+'Performance vs Market'!$AH395+'Performance vs Market'!$AJ395), "", 'Performance vs Market'!$AE395+'Performance vs Market'!$AH395+'Performance vs Market'!$AJ395)</f>
        <v>0</v>
      </c>
      <c r="AL395" s="119" t="n">
        <f>IF(ISERROR('Performance vs Market'!$AF395+'Performance vs Market'!$AH395+'Performance vs Market'!$AJ395), "", 'Performance vs Market'!$AF395+'Performance vs Market'!$AH395+'Performance vs Market'!$AJ395)</f>
        <v>0</v>
      </c>
    </row>
    <row r="396" ht="14.25" customHeight="1">
      <c r="A396" s="92" t="str">
        <f>Games!A396</f>
        <v/>
      </c>
      <c r="B396" s="92" t="str">
        <f>IF('Prediction Log'!B415=0, "",'Prediction Log'!B415)</f>
        <v/>
      </c>
      <c r="C396" s="92" t="str">
        <f>IF('Prediction Log'!C415=0, "",'Prediction Log'!C415)</f>
        <v/>
      </c>
      <c r="D396" s="92" t="str">
        <f>IF('Prediction Log'!D415=0, "",'Prediction Log'!D415)</f>
        <v/>
      </c>
      <c r="E396" s="92" t="str">
        <f>IF('Prediction Log'!E415=0, "",'Prediction Log'!E415)</f>
        <v/>
      </c>
      <c r="F396" s="92" t="str">
        <f>IF('Prediction Log'!I415=0, "",'Prediction Log'!I415)</f>
        <v/>
      </c>
      <c r="G396" s="70" t="str">
        <f>IF(ISBLANK(Games!B396), "",'Prediction Log'!$J415)</f>
        <v/>
      </c>
      <c r="H396" s="93" t="str">
        <f>'Prediction Log'!$K415</f>
        <v/>
      </c>
      <c r="I396" s="92" t="str">
        <f>IF(ISBLANK(Games!M396), "",IF(AND(Games!M396="",Games!N396=""),"",IF(ISTEXT(Games!N396), "Side",Games!M396)))</f>
        <v/>
      </c>
      <c r="J396" s="92" t="str">
        <f>IF(ISBLANK(Games!B396), "",IF(Games!K396="Y", Games!B396, Games!E396))</f>
        <v/>
      </c>
      <c r="K396" s="92" t="str">
        <f>Games!I396</f>
        <v/>
      </c>
      <c r="L396" s="92" t="str">
        <f>IF(ISBLANK(Games!G396), "",Games!G396)</f>
        <v/>
      </c>
      <c r="M396" s="92"/>
      <c r="N396" s="110" t="str">
        <f>IF(ISBLANK('Performance vs Market'!$Q396), "", 1)</f>
        <v/>
      </c>
      <c r="O396" s="110" t="str">
        <f>IF(ISBLANK('Performance vs Market'!$S396), "", 1)</f>
        <v/>
      </c>
      <c r="P396" s="95"/>
      <c r="Q396" s="95"/>
      <c r="R396" s="95"/>
      <c r="S396" s="95"/>
      <c r="T396" s="95"/>
      <c r="U396" s="111" t="str">
        <f>IF(ISBLANK('Performance vs Market'!$Q396), "",N396+IF(Q396&lt;0, (N396/(Q396/-100)), N396*(Q396/100)))</f>
        <v/>
      </c>
      <c r="V396" s="112" t="str">
        <f>IFERROR(IF(ISBLANK('Performance vs Market'!$R396), "",N396+IF(R396&lt;0, (N396/(R396/-100)), N396*(R396/100))),"")</f>
        <v/>
      </c>
      <c r="W396" s="111" t="n">
        <f t="shared" si="1"/>
        <v>0</v>
      </c>
      <c r="X396" s="112" t="n">
        <f t="shared" si="2"/>
        <v>0</v>
      </c>
      <c r="Y396" s="111" t="str">
        <f>IF(ISBLANK('Performance vs Market'!$S396), "",O396+IF(S396&lt;0, (O396/(S396/-100)), O396*(S396/100)))</f>
        <v/>
      </c>
      <c r="Z396" s="111" t="n">
        <f t="shared" si="3"/>
        <v>0</v>
      </c>
      <c r="AA396" s="96" t="n">
        <f t="shared" si="4"/>
        <v>0</v>
      </c>
      <c r="AB396" s="96" t="n">
        <f t="shared" si="5"/>
        <v>0</v>
      </c>
      <c r="AC396" s="113" t="str">
        <f>IF('Prediction Log'!$W415="Y", "W", IF('Prediction Log'!$W415="N","L",""))</f>
        <v/>
      </c>
      <c r="AD396" s="114" t="str">
        <f>IF('Prediction Log'!$Y415="Y", "W", IF('Prediction Log'!$Y415="N","L",""))</f>
        <v/>
      </c>
      <c r="AE396" s="115" t="str">
        <f>IF(ISBLANK('Performance vs Market'!$Q396), "",IF(AC396="W", W396, IF(AC396="L",-N396, "")))</f>
        <v/>
      </c>
      <c r="AF396" s="116" t="str">
        <f>IFERROR((IF(ISERR('Performance vs Market'!$V396), "",IF(AD396="W", X396, IF(AD396="L",-N396, "")))), "")</f>
        <v/>
      </c>
      <c r="AG396" s="113" t="str">
        <f>IF('Prediction Log'!$X415="Y", "W", IF('Prediction Log'!$X415="N", "L", ""))</f>
        <v/>
      </c>
      <c r="AH396" s="115" t="str">
        <f>IF(ISBLANK('Performance vs Market'!$S396), "",IF(AG396="W", Z396, IF(AG396="L",-O396, "")))</f>
        <v/>
      </c>
      <c r="AI396" s="117"/>
      <c r="AJ396" s="15" t="str">
        <f t="shared" si="6"/>
        <v/>
      </c>
      <c r="AK396" s="118" t="n">
        <f>IF(ISERROR('Performance vs Market'!$AE396+'Performance vs Market'!$AH396+'Performance vs Market'!$AJ396), "", 'Performance vs Market'!$AE396+'Performance vs Market'!$AH396+'Performance vs Market'!$AJ396)</f>
        <v>0</v>
      </c>
      <c r="AL396" s="119" t="n">
        <f>IF(ISERROR('Performance vs Market'!$AF396+'Performance vs Market'!$AH396+'Performance vs Market'!$AJ396), "", 'Performance vs Market'!$AF396+'Performance vs Market'!$AH396+'Performance vs Market'!$AJ396)</f>
        <v>0</v>
      </c>
    </row>
    <row r="397" ht="14.25" customHeight="1">
      <c r="A397" s="92" t="str">
        <f>Games!A397</f>
        <v/>
      </c>
      <c r="B397" s="92" t="str">
        <f>IF('Prediction Log'!B416=0, "",'Prediction Log'!B416)</f>
        <v/>
      </c>
      <c r="C397" s="92" t="str">
        <f>IF('Prediction Log'!C416=0, "",'Prediction Log'!C416)</f>
        <v/>
      </c>
      <c r="D397" s="92" t="str">
        <f>IF('Prediction Log'!D416=0, "",'Prediction Log'!D416)</f>
        <v/>
      </c>
      <c r="E397" s="92" t="str">
        <f>IF('Prediction Log'!E416=0, "",'Prediction Log'!E416)</f>
        <v/>
      </c>
      <c r="F397" s="92" t="str">
        <f>IF('Prediction Log'!I416=0, "",'Prediction Log'!I416)</f>
        <v/>
      </c>
      <c r="G397" s="70" t="str">
        <f>IF(ISBLANK(Games!B397), "",'Prediction Log'!$J416)</f>
        <v/>
      </c>
      <c r="H397" s="93" t="str">
        <f>'Prediction Log'!$K416</f>
        <v/>
      </c>
      <c r="I397" s="92" t="str">
        <f>IF(ISBLANK(Games!M397), "",IF(AND(Games!M397="",Games!N397=""),"",IF(ISTEXT(Games!N397), "Side",Games!M397)))</f>
        <v/>
      </c>
      <c r="J397" s="92" t="str">
        <f>IF(ISBLANK(Games!B397), "",IF(Games!K397="Y", Games!B397, Games!E397))</f>
        <v/>
      </c>
      <c r="K397" s="92" t="str">
        <f>Games!I397</f>
        <v/>
      </c>
      <c r="L397" s="92" t="str">
        <f>IF(ISBLANK(Games!G397), "",Games!G397)</f>
        <v/>
      </c>
      <c r="M397" s="92"/>
      <c r="N397" s="110" t="str">
        <f>IF(ISBLANK('Performance vs Market'!$Q397), "", 1)</f>
        <v/>
      </c>
      <c r="O397" s="110" t="str">
        <f>IF(ISBLANK('Performance vs Market'!$S397), "", 1)</f>
        <v/>
      </c>
      <c r="P397" s="95"/>
      <c r="Q397" s="95"/>
      <c r="R397" s="95"/>
      <c r="S397" s="95"/>
      <c r="T397" s="95"/>
      <c r="U397" s="111" t="str">
        <f>IF(ISBLANK('Performance vs Market'!$Q397), "",N397+IF(Q397&lt;0, (N397/(Q397/-100)), N397*(Q397/100)))</f>
        <v/>
      </c>
      <c r="V397" s="112" t="str">
        <f>IFERROR(IF(ISBLANK('Performance vs Market'!$R397), "",N397+IF(R397&lt;0, (N397/(R397/-100)), N397*(R397/100))),"")</f>
        <v/>
      </c>
      <c r="W397" s="111" t="n">
        <f t="shared" si="1"/>
        <v>0</v>
      </c>
      <c r="X397" s="112" t="n">
        <f t="shared" si="2"/>
        <v>0</v>
      </c>
      <c r="Y397" s="111" t="str">
        <f>IF(ISBLANK('Performance vs Market'!$S397), "",O397+IF(S397&lt;0, (O397/(S397/-100)), O397*(S397/100)))</f>
        <v/>
      </c>
      <c r="Z397" s="111" t="n">
        <f t="shared" si="3"/>
        <v>0</v>
      </c>
      <c r="AA397" s="96" t="n">
        <f t="shared" si="4"/>
        <v>0</v>
      </c>
      <c r="AB397" s="96" t="n">
        <f t="shared" si="5"/>
        <v>0</v>
      </c>
      <c r="AC397" s="113" t="str">
        <f>IF('Prediction Log'!$W416="Y", "W", IF('Prediction Log'!$W416="N","L",""))</f>
        <v/>
      </c>
      <c r="AD397" s="114" t="str">
        <f>IF('Prediction Log'!$Y416="Y", "W", IF('Prediction Log'!$Y416="N","L",""))</f>
        <v/>
      </c>
      <c r="AE397" s="115" t="str">
        <f>IF(ISBLANK('Performance vs Market'!$Q397), "",IF(AC397="W", W397, IF(AC397="L",-N397, "")))</f>
        <v/>
      </c>
      <c r="AF397" s="116" t="str">
        <f>IFERROR((IF(ISERR('Performance vs Market'!$V397), "",IF(AD397="W", X397, IF(AD397="L",-N397, "")))), "")</f>
        <v/>
      </c>
      <c r="AG397" s="113" t="str">
        <f>IF('Prediction Log'!$X416="Y", "W", IF('Prediction Log'!$X416="N", "L", ""))</f>
        <v/>
      </c>
      <c r="AH397" s="115" t="str">
        <f>IF(ISBLANK('Performance vs Market'!$S397), "",IF(AG397="W", Z397, IF(AG397="L",-O397, "")))</f>
        <v/>
      </c>
      <c r="AI397" s="117"/>
      <c r="AJ397" s="15" t="str">
        <f t="shared" si="6"/>
        <v/>
      </c>
      <c r="AK397" s="118" t="n">
        <f>IF(ISERROR('Performance vs Market'!$AE397+'Performance vs Market'!$AH397+'Performance vs Market'!$AJ397), "", 'Performance vs Market'!$AE397+'Performance vs Market'!$AH397+'Performance vs Market'!$AJ397)</f>
        <v>0</v>
      </c>
      <c r="AL397" s="119" t="n">
        <f>IF(ISERROR('Performance vs Market'!$AF397+'Performance vs Market'!$AH397+'Performance vs Market'!$AJ397), "", 'Performance vs Market'!$AF397+'Performance vs Market'!$AH397+'Performance vs Market'!$AJ397)</f>
        <v>0</v>
      </c>
    </row>
    <row r="398" ht="14.25" customHeight="1">
      <c r="A398" s="92" t="str">
        <f>Games!A399</f>
        <v/>
      </c>
      <c r="B398" s="92" t="str">
        <f>IF('Prediction Log'!B417=0, "",'Prediction Log'!B417)</f>
        <v/>
      </c>
      <c r="C398" s="92" t="str">
        <f>IF('Prediction Log'!C417=0, "",'Prediction Log'!C417)</f>
        <v/>
      </c>
      <c r="D398" s="92" t="str">
        <f>IF('Prediction Log'!D417=0, "",'Prediction Log'!D417)</f>
        <v/>
      </c>
      <c r="E398" s="92" t="str">
        <f>IF('Prediction Log'!E417=0, "",'Prediction Log'!E417)</f>
        <v/>
      </c>
      <c r="F398" s="92" t="str">
        <f>IF('Prediction Log'!I417=0, "",'Prediction Log'!I417)</f>
        <v/>
      </c>
      <c r="G398" s="70" t="str">
        <f>IF(ISBLANK(Games!B399), "",'Prediction Log'!$J417)</f>
        <v/>
      </c>
      <c r="H398" s="93" t="str">
        <f>'Prediction Log'!$K417</f>
        <v/>
      </c>
      <c r="I398" s="92" t="str">
        <f>IF(ISBLANK(Games!M399), "",IF(AND(Games!M399="",Games!N399=""),"",IF(ISTEXT(Games!N399), "Side",Games!M399)))</f>
        <v/>
      </c>
      <c r="J398" s="92" t="str">
        <f>IF(ISBLANK(Games!B399), "",IF(Games!K399="Y", Games!B399, Games!E399))</f>
        <v/>
      </c>
      <c r="K398" s="92" t="str">
        <f>Games!I399</f>
        <v/>
      </c>
      <c r="L398" s="92" t="str">
        <f>IF(ISBLANK(Games!G399), "",Games!G399)</f>
        <v/>
      </c>
      <c r="M398" s="92"/>
      <c r="N398" s="110" t="str">
        <f>IF(ISBLANK('Performance vs Market'!$Q398), "", 1)</f>
        <v/>
      </c>
      <c r="O398" s="110" t="str">
        <f>IF(ISBLANK('Performance vs Market'!$S398), "", 1)</f>
        <v/>
      </c>
      <c r="P398" s="95"/>
      <c r="Q398" s="95"/>
      <c r="R398" s="95"/>
      <c r="S398" s="95"/>
      <c r="T398" s="95"/>
      <c r="U398" s="111" t="str">
        <f>IF(ISBLANK('Performance vs Market'!$Q398), "",N398+IF(Q398&lt;0, (N398/(Q398/-100)), N398*(Q398/100)))</f>
        <v/>
      </c>
      <c r="V398" s="112" t="str">
        <f>IFERROR(IF(ISBLANK('Performance vs Market'!$R398), "",N398+IF(R398&lt;0, (N398/(R398/-100)), N398*(R398/100))),"")</f>
        <v/>
      </c>
      <c r="W398" s="111" t="n">
        <f t="shared" si="1"/>
        <v>0</v>
      </c>
      <c r="X398" s="112" t="n">
        <f t="shared" si="2"/>
        <v>0</v>
      </c>
      <c r="Y398" s="111" t="str">
        <f>IF(ISBLANK('Performance vs Market'!$S398), "",O398+IF(S398&lt;0, (O398/(S398/-100)), O398*(S398/100)))</f>
        <v/>
      </c>
      <c r="Z398" s="111" t="n">
        <f t="shared" si="3"/>
        <v>0</v>
      </c>
      <c r="AA398" s="96" t="n">
        <f t="shared" si="4"/>
        <v>0</v>
      </c>
      <c r="AB398" s="96" t="n">
        <f t="shared" si="5"/>
        <v>0</v>
      </c>
      <c r="AC398" s="113" t="str">
        <f>IF('Prediction Log'!$W417="Y", "W", IF('Prediction Log'!$W417="N","L",""))</f>
        <v/>
      </c>
      <c r="AD398" s="114" t="str">
        <f>IF('Prediction Log'!$Y417="Y", "W", IF('Prediction Log'!$Y417="N","L",""))</f>
        <v/>
      </c>
      <c r="AE398" s="115" t="str">
        <f>IF(ISBLANK('Performance vs Market'!$Q398), "",IF(AC398="W", W398, IF(AC398="L",-N398, "")))</f>
        <v/>
      </c>
      <c r="AF398" s="116" t="str">
        <f>IFERROR((IF(ISERR('Performance vs Market'!$V398), "",IF(AD398="W", X398, IF(AD398="L",-N398, "")))), "")</f>
        <v/>
      </c>
      <c r="AG398" s="113" t="str">
        <f>IF('Prediction Log'!$X417="Y", "W", IF('Prediction Log'!$X417="N", "L", ""))</f>
        <v/>
      </c>
      <c r="AH398" s="115" t="str">
        <f>IF(ISBLANK('Performance vs Market'!$S398), "",IF(AG398="W", Z398, IF(AG398="L",-O398, "")))</f>
        <v/>
      </c>
      <c r="AI398" s="117"/>
      <c r="AJ398" s="15" t="str">
        <f t="shared" si="6"/>
        <v/>
      </c>
      <c r="AK398" s="118" t="n">
        <f>IF(ISERROR('Performance vs Market'!$AE398+'Performance vs Market'!$AH398+'Performance vs Market'!$AJ398), "", 'Performance vs Market'!$AE398+'Performance vs Market'!$AH398+'Performance vs Market'!$AJ398)</f>
        <v>0</v>
      </c>
      <c r="AL398" s="119" t="n">
        <f>IF(ISERROR('Performance vs Market'!$AF398+'Performance vs Market'!$AH398+'Performance vs Market'!$AJ398), "", 'Performance vs Market'!$AF398+'Performance vs Market'!$AH398+'Performance vs Market'!$AJ398)</f>
        <v>0</v>
      </c>
    </row>
    <row r="399" ht="14.25" customHeight="1">
      <c r="A399" s="92" t="str">
        <f>Games!A400</f>
        <v/>
      </c>
      <c r="B399" s="92" t="str">
        <f>IF('Prediction Log'!B418=0, "",'Prediction Log'!B418)</f>
        <v/>
      </c>
      <c r="C399" s="92" t="str">
        <f>IF('Prediction Log'!C418=0, "",'Prediction Log'!C418)</f>
        <v/>
      </c>
      <c r="D399" s="92" t="str">
        <f>IF('Prediction Log'!D418=0, "",'Prediction Log'!D418)</f>
        <v/>
      </c>
      <c r="E399" s="92" t="str">
        <f>IF('Prediction Log'!E418=0, "",'Prediction Log'!E418)</f>
        <v/>
      </c>
      <c r="F399" s="92" t="str">
        <f>IF('Prediction Log'!I418=0, "",'Prediction Log'!I418)</f>
        <v/>
      </c>
      <c r="G399" s="70" t="str">
        <f>IF(ISBLANK(Games!B400), "",'Prediction Log'!$J418)</f>
        <v/>
      </c>
      <c r="H399" s="93" t="str">
        <f>'Prediction Log'!$K418</f>
        <v/>
      </c>
      <c r="I399" s="92" t="str">
        <f>IF(ISBLANK(Games!M400), "",IF(AND(Games!M400="",Games!N400=""),"",IF(ISTEXT(Games!N400), "Side",Games!M400)))</f>
        <v/>
      </c>
      <c r="J399" s="92" t="str">
        <f>IF(ISBLANK(Games!B400), "",IF(Games!K400="Y", Games!B400, Games!E400))</f>
        <v/>
      </c>
      <c r="K399" s="92" t="str">
        <f>Games!I400</f>
        <v/>
      </c>
      <c r="L399" s="92" t="str">
        <f>IF(ISBLANK(Games!G400), "",Games!G400)</f>
        <v/>
      </c>
      <c r="M399" s="92"/>
      <c r="N399" s="110" t="str">
        <f>IF(ISBLANK('Performance vs Market'!$Q399), "", 1)</f>
        <v/>
      </c>
      <c r="O399" s="110" t="str">
        <f>IF(ISBLANK('Performance vs Market'!$S399), "", 1)</f>
        <v/>
      </c>
      <c r="P399" s="95"/>
      <c r="Q399" s="95"/>
      <c r="R399" s="95"/>
      <c r="S399" s="95"/>
      <c r="T399" s="95"/>
      <c r="U399" s="111" t="str">
        <f>IF(ISBLANK('Performance vs Market'!$Q399), "",N399+IF(Q399&lt;0, (N399/(Q399/-100)), N399*(Q399/100)))</f>
        <v/>
      </c>
      <c r="V399" s="112" t="str">
        <f>IFERROR(IF(ISBLANK('Performance vs Market'!$R399), "",N399+IF(R399&lt;0, (N399/(R399/-100)), N399*(R399/100))),"")</f>
        <v/>
      </c>
      <c r="W399" s="111" t="n">
        <f t="shared" si="1"/>
        <v>0</v>
      </c>
      <c r="X399" s="112" t="n">
        <f t="shared" si="2"/>
        <v>0</v>
      </c>
      <c r="Y399" s="111" t="str">
        <f>IF(ISBLANK('Performance vs Market'!$S399), "",O399+IF(S399&lt;0, (O399/(S399/-100)), O399*(S399/100)))</f>
        <v/>
      </c>
      <c r="Z399" s="111" t="n">
        <f t="shared" si="3"/>
        <v>0</v>
      </c>
      <c r="AA399" s="96" t="n">
        <f t="shared" si="4"/>
        <v>0</v>
      </c>
      <c r="AB399" s="96" t="n">
        <f t="shared" si="5"/>
        <v>0</v>
      </c>
      <c r="AC399" s="113" t="str">
        <f>IF('Prediction Log'!$W418="Y", "W", IF('Prediction Log'!$W418="N","L",""))</f>
        <v/>
      </c>
      <c r="AD399" s="114" t="str">
        <f>IF('Prediction Log'!$Y418="Y", "W", IF('Prediction Log'!$Y418="N","L",""))</f>
        <v/>
      </c>
      <c r="AE399" s="115" t="str">
        <f>IF(ISBLANK('Performance vs Market'!$Q399), "",IF(AC399="W", W399, IF(AC399="L",-N399, "")))</f>
        <v/>
      </c>
      <c r="AF399" s="116" t="str">
        <f>IFERROR((IF(ISERR('Performance vs Market'!$V399), "",IF(AD399="W", X399, IF(AD399="L",-N399, "")))), "")</f>
        <v/>
      </c>
      <c r="AG399" s="113" t="str">
        <f>IF('Prediction Log'!$X418="Y", "W", IF('Prediction Log'!$X418="N", "L", ""))</f>
        <v/>
      </c>
      <c r="AH399" s="115" t="str">
        <f>IF(ISBLANK('Performance vs Market'!$S399), "",IF(AG399="W", Z399, IF(AG399="L",-O399, "")))</f>
        <v/>
      </c>
      <c r="AI399" s="117"/>
      <c r="AJ399" s="15" t="str">
        <f t="shared" si="6"/>
        <v/>
      </c>
      <c r="AK399" s="118" t="n">
        <f>IF(ISERROR('Performance vs Market'!$AE399+'Performance vs Market'!$AH399+'Performance vs Market'!$AJ399), "", 'Performance vs Market'!$AE399+'Performance vs Market'!$AH399+'Performance vs Market'!$AJ399)</f>
        <v>0</v>
      </c>
      <c r="AL399" s="119" t="n">
        <f>IF(ISERROR('Performance vs Market'!$AF399+'Performance vs Market'!$AH399+'Performance vs Market'!$AJ399), "", 'Performance vs Market'!$AF399+'Performance vs Market'!$AH399+'Performance vs Market'!$AJ399)</f>
        <v>0</v>
      </c>
    </row>
    <row r="400" ht="14.25" customHeight="1">
      <c r="A400" s="92" t="str">
        <f>Games!A401</f>
        <v/>
      </c>
      <c r="B400" s="92" t="str">
        <f>IF('Prediction Log'!B419=0, "",'Prediction Log'!B419)</f>
        <v/>
      </c>
      <c r="C400" s="92" t="str">
        <f>IF('Prediction Log'!C419=0, "",'Prediction Log'!C419)</f>
        <v/>
      </c>
      <c r="D400" s="92" t="str">
        <f>IF('Prediction Log'!D419=0, "",'Prediction Log'!D419)</f>
        <v/>
      </c>
      <c r="E400" s="92" t="str">
        <f>IF('Prediction Log'!E419=0, "",'Prediction Log'!E419)</f>
        <v/>
      </c>
      <c r="F400" s="92" t="str">
        <f>IF('Prediction Log'!I419=0, "",'Prediction Log'!I419)</f>
        <v/>
      </c>
      <c r="G400" s="70" t="str">
        <f>IF(ISBLANK(Games!B401), "",'Prediction Log'!$J419)</f>
        <v/>
      </c>
      <c r="H400" s="93" t="str">
        <f>'Prediction Log'!$K419</f>
        <v/>
      </c>
      <c r="I400" s="92" t="str">
        <f>IF(ISBLANK(Games!M401), "",IF(AND(Games!M401="",Games!N401=""),"",IF(ISTEXT(Games!N401), "Side",Games!M401)))</f>
        <v/>
      </c>
      <c r="J400" s="92" t="str">
        <f>IF(ISBLANK(Games!B401), "",IF(Games!K401="Y", Games!B401, Games!E401))</f>
        <v/>
      </c>
      <c r="K400" s="92" t="str">
        <f>Games!I401</f>
        <v/>
      </c>
      <c r="L400" s="92" t="str">
        <f>IF(ISBLANK(Games!G401), "",Games!G401)</f>
        <v/>
      </c>
      <c r="M400" s="92"/>
      <c r="N400" s="110" t="str">
        <f>IF(ISBLANK('Performance vs Market'!$Q400), "", 1)</f>
        <v/>
      </c>
      <c r="O400" s="110" t="str">
        <f>IF(ISBLANK('Performance vs Market'!$S400), "", 1)</f>
        <v/>
      </c>
      <c r="P400" s="95"/>
      <c r="Q400" s="95"/>
      <c r="R400" s="95"/>
      <c r="S400" s="95"/>
      <c r="T400" s="95"/>
      <c r="U400" s="111" t="str">
        <f>IF(ISBLANK('Performance vs Market'!$Q400), "",N400+IF(Q400&lt;0, (N400/(Q400/-100)), N400*(Q400/100)))</f>
        <v/>
      </c>
      <c r="V400" s="112" t="str">
        <f>IFERROR(IF(ISBLANK('Performance vs Market'!$R400), "",N400+IF(R400&lt;0, (N400/(R400/-100)), N400*(R400/100))),"")</f>
        <v/>
      </c>
      <c r="W400" s="111" t="n">
        <f t="shared" si="1"/>
        <v>0</v>
      </c>
      <c r="X400" s="112" t="n">
        <f t="shared" si="2"/>
        <v>0</v>
      </c>
      <c r="Y400" s="111" t="str">
        <f>IF(ISBLANK('Performance vs Market'!$S400), "",O400+IF(S400&lt;0, (O400/(S400/-100)), O400*(S400/100)))</f>
        <v/>
      </c>
      <c r="Z400" s="111" t="n">
        <f t="shared" si="3"/>
        <v>0</v>
      </c>
      <c r="AA400" s="96" t="n">
        <f t="shared" si="4"/>
        <v>0</v>
      </c>
      <c r="AB400" s="96" t="n">
        <f t="shared" si="5"/>
        <v>0</v>
      </c>
      <c r="AC400" s="113" t="str">
        <f>IF('Prediction Log'!$W419="Y", "W", IF('Prediction Log'!$W419="N","L",""))</f>
        <v/>
      </c>
      <c r="AD400" s="114" t="str">
        <f>IF('Prediction Log'!$Y419="Y", "W", IF('Prediction Log'!$Y419="N","L",""))</f>
        <v/>
      </c>
      <c r="AE400" s="115" t="str">
        <f>IF(ISBLANK('Performance vs Market'!$Q400), "",IF(AC400="W", W400, IF(AC400="L",-N400, "")))</f>
        <v/>
      </c>
      <c r="AF400" s="116" t="str">
        <f>IFERROR((IF(ISERR('Performance vs Market'!$V400), "",IF(AD400="W", X400, IF(AD400="L",-N400, "")))), "")</f>
        <v/>
      </c>
      <c r="AG400" s="113" t="str">
        <f>IF('Prediction Log'!$X419="Y", "W", IF('Prediction Log'!$X419="N", "L", ""))</f>
        <v/>
      </c>
      <c r="AH400" s="115" t="str">
        <f>IF(ISBLANK('Performance vs Market'!$S400), "",IF(AG400="W", Z400, IF(AG400="L",-O400, "")))</f>
        <v/>
      </c>
      <c r="AI400" s="117"/>
      <c r="AJ400" s="15" t="str">
        <f t="shared" si="6"/>
        <v/>
      </c>
      <c r="AK400" s="118" t="n">
        <f>IF(ISERROR('Performance vs Market'!$AE400+'Performance vs Market'!$AH400+'Performance vs Market'!$AJ400), "", 'Performance vs Market'!$AE400+'Performance vs Market'!$AH400+'Performance vs Market'!$AJ400)</f>
        <v>0</v>
      </c>
      <c r="AL400" s="119" t="n">
        <f>IF(ISERROR('Performance vs Market'!$AF400+'Performance vs Market'!$AH400+'Performance vs Market'!$AJ400), "", 'Performance vs Market'!$AF400+'Performance vs Market'!$AH400+'Performance vs Market'!$AJ400)</f>
        <v>0</v>
      </c>
    </row>
    <row r="401" ht="14.25" customHeight="1">
      <c r="A401" s="92" t="str">
        <f>Games!A402</f>
        <v/>
      </c>
      <c r="B401" s="92" t="str">
        <f>IF('Prediction Log'!B420=0, "",'Prediction Log'!B420)</f>
        <v/>
      </c>
      <c r="C401" s="92" t="str">
        <f>IF('Prediction Log'!C420=0, "",'Prediction Log'!C420)</f>
        <v/>
      </c>
      <c r="D401" s="92" t="str">
        <f>IF('Prediction Log'!D420=0, "",'Prediction Log'!D420)</f>
        <v/>
      </c>
      <c r="E401" s="92" t="str">
        <f>IF('Prediction Log'!E420=0, "",'Prediction Log'!E420)</f>
        <v/>
      </c>
      <c r="F401" s="92" t="str">
        <f>IF('Prediction Log'!I420=0, "",'Prediction Log'!I420)</f>
        <v/>
      </c>
      <c r="G401" s="70" t="str">
        <f>IF(ISBLANK(Games!B402), "",'Prediction Log'!$J420)</f>
        <v/>
      </c>
      <c r="H401" s="93" t="str">
        <f>'Prediction Log'!$K420</f>
        <v/>
      </c>
      <c r="I401" s="92" t="str">
        <f>IF(ISBLANK(Games!M402), "",IF(AND(Games!M402="",Games!N402=""),"",IF(ISTEXT(Games!N402), "Side",Games!M402)))</f>
        <v/>
      </c>
      <c r="J401" s="92" t="str">
        <f>IF(ISBLANK(Games!B402), "",IF(Games!K402="Y", Games!B402, Games!E402))</f>
        <v/>
      </c>
      <c r="K401" s="92" t="str">
        <f>Games!I402</f>
        <v/>
      </c>
      <c r="L401" s="92" t="str">
        <f>IF(ISBLANK(Games!G402), "",Games!G402)</f>
        <v/>
      </c>
      <c r="M401" s="92"/>
      <c r="N401" s="110" t="str">
        <f>IF(ISBLANK('Performance vs Market'!$Q401), "", 1)</f>
        <v/>
      </c>
      <c r="O401" s="110" t="str">
        <f>IF(ISBLANK('Performance vs Market'!$S401), "", 1)</f>
        <v/>
      </c>
      <c r="P401" s="95"/>
      <c r="Q401" s="95"/>
      <c r="R401" s="95"/>
      <c r="S401" s="95"/>
      <c r="T401" s="95"/>
      <c r="U401" s="111" t="str">
        <f>IF(ISBLANK('Performance vs Market'!$Q401), "",N401+IF(Q401&lt;0, (N401/(Q401/-100)), N401*(Q401/100)))</f>
        <v/>
      </c>
      <c r="V401" s="112" t="str">
        <f>IFERROR(IF(ISBLANK('Performance vs Market'!$R401), "",N401+IF(R401&lt;0, (N401/(R401/-100)), N401*(R401/100))),"")</f>
        <v/>
      </c>
      <c r="W401" s="111" t="n">
        <f t="shared" si="1"/>
        <v>0</v>
      </c>
      <c r="X401" s="112" t="n">
        <f t="shared" si="2"/>
        <v>0</v>
      </c>
      <c r="Y401" s="111" t="str">
        <f>IF(ISBLANK('Performance vs Market'!$S401), "",O401+IF(S401&lt;0, (O401/(S401/-100)), O401*(S401/100)))</f>
        <v/>
      </c>
      <c r="Z401" s="111" t="n">
        <f t="shared" si="3"/>
        <v>0</v>
      </c>
      <c r="AA401" s="96" t="n">
        <f t="shared" si="4"/>
        <v>0</v>
      </c>
      <c r="AB401" s="96" t="n">
        <f t="shared" si="5"/>
        <v>0</v>
      </c>
      <c r="AC401" s="113" t="str">
        <f>IF('Prediction Log'!$W420="Y", "W", IF('Prediction Log'!$W420="N","L",""))</f>
        <v/>
      </c>
      <c r="AD401" s="114" t="str">
        <f>IF('Prediction Log'!$Y420="Y", "W", IF('Prediction Log'!$Y420="N","L",""))</f>
        <v/>
      </c>
      <c r="AE401" s="115" t="str">
        <f>IF(ISBLANK('Performance vs Market'!$Q401), "",IF(AC401="W", W401, IF(AC401="L",-N401, "")))</f>
        <v/>
      </c>
      <c r="AF401" s="116" t="str">
        <f>IFERROR((IF(ISERR('Performance vs Market'!$V401), "",IF(AD401="W", X401, IF(AD401="L",-N401, "")))), "")</f>
        <v/>
      </c>
      <c r="AG401" s="113" t="str">
        <f>IF('Prediction Log'!$X420="Y", "W", IF('Prediction Log'!$X420="N", "L", ""))</f>
        <v/>
      </c>
      <c r="AH401" s="115" t="str">
        <f>IF(ISBLANK('Performance vs Market'!$S401), "",IF(AG401="W", Z401, IF(AG401="L",-O401, "")))</f>
        <v/>
      </c>
      <c r="AI401" s="117"/>
      <c r="AJ401" s="15" t="str">
        <f t="shared" si="6"/>
        <v/>
      </c>
      <c r="AK401" s="118" t="n">
        <f>IF(ISERROR('Performance vs Market'!$AE401+'Performance vs Market'!$AH401+'Performance vs Market'!$AJ401), "", 'Performance vs Market'!$AE401+'Performance vs Market'!$AH401+'Performance vs Market'!$AJ401)</f>
        <v>0</v>
      </c>
      <c r="AL401" s="119" t="n">
        <f>IF(ISERROR('Performance vs Market'!$AF401+'Performance vs Market'!$AH401+'Performance vs Market'!$AJ401), "", 'Performance vs Market'!$AF401+'Performance vs Market'!$AH401+'Performance vs Market'!$AJ401)</f>
        <v>0</v>
      </c>
    </row>
    <row r="402" ht="14.25" customHeight="1">
      <c r="A402" s="92" t="str">
        <f>Games!A403</f>
        <v/>
      </c>
      <c r="B402" s="92" t="str">
        <f>IF('Prediction Log'!B421=0, "",'Prediction Log'!B421)</f>
        <v/>
      </c>
      <c r="C402" s="92" t="str">
        <f>IF('Prediction Log'!C421=0, "",'Prediction Log'!C421)</f>
        <v/>
      </c>
      <c r="D402" s="92" t="str">
        <f>IF('Prediction Log'!D421=0, "",'Prediction Log'!D421)</f>
        <v/>
      </c>
      <c r="E402" s="92" t="str">
        <f>IF('Prediction Log'!E421=0, "",'Prediction Log'!E421)</f>
        <v/>
      </c>
      <c r="F402" s="92" t="str">
        <f>IF('Prediction Log'!I421=0, "",'Prediction Log'!I421)</f>
        <v/>
      </c>
      <c r="G402" s="70" t="str">
        <f>IF(ISBLANK(Games!B403), "",'Prediction Log'!$J421)</f>
        <v/>
      </c>
      <c r="H402" s="93" t="str">
        <f>'Prediction Log'!$K421</f>
        <v/>
      </c>
      <c r="I402" s="92" t="str">
        <f>IF(ISBLANK(Games!M403), "",IF(AND(Games!M403="",Games!N403=""),"",IF(ISTEXT(Games!N403), "Side",Games!M403)))</f>
        <v/>
      </c>
      <c r="J402" s="92" t="str">
        <f>IF(ISBLANK(Games!B403), "",IF(Games!K403="Y", Games!B403, Games!E403))</f>
        <v/>
      </c>
      <c r="K402" s="92" t="str">
        <f>Games!I403</f>
        <v/>
      </c>
      <c r="L402" s="92" t="str">
        <f>IF(ISBLANK(Games!G403), "",Games!G403)</f>
        <v/>
      </c>
      <c r="M402" s="92"/>
      <c r="N402" s="110" t="str">
        <f>IF(ISBLANK('Performance vs Market'!$Q402), "", 1)</f>
        <v/>
      </c>
      <c r="O402" s="110" t="str">
        <f>IF(ISBLANK('Performance vs Market'!$S402), "", 1)</f>
        <v/>
      </c>
      <c r="P402" s="95"/>
      <c r="Q402" s="95"/>
      <c r="R402" s="95"/>
      <c r="S402" s="95"/>
      <c r="T402" s="95"/>
      <c r="U402" s="111" t="str">
        <f>IF(ISBLANK('Performance vs Market'!$Q402), "",N402+IF(Q402&lt;0, (N402/(Q402/-100)), N402*(Q402/100)))</f>
        <v/>
      </c>
      <c r="V402" s="112" t="str">
        <f>IFERROR(IF(ISBLANK('Performance vs Market'!$R402), "",N402+IF(R402&lt;0, (N402/(R402/-100)), N402*(R402/100))),"")</f>
        <v/>
      </c>
      <c r="W402" s="111" t="n">
        <f t="shared" si="1"/>
        <v>0</v>
      </c>
      <c r="X402" s="112" t="n">
        <f t="shared" si="2"/>
        <v>0</v>
      </c>
      <c r="Y402" s="111" t="str">
        <f>IF(ISBLANK('Performance vs Market'!$S402), "",O402+IF(S402&lt;0, (O402/(S402/-100)), O402*(S402/100)))</f>
        <v/>
      </c>
      <c r="Z402" s="111" t="n">
        <f t="shared" si="3"/>
        <v>0</v>
      </c>
      <c r="AA402" s="96" t="n">
        <f t="shared" si="4"/>
        <v>0</v>
      </c>
      <c r="AB402" s="96" t="n">
        <f t="shared" si="5"/>
        <v>0</v>
      </c>
      <c r="AC402" s="113" t="str">
        <f>IF('Prediction Log'!$W421="Y", "W", IF('Prediction Log'!$W421="N","L",""))</f>
        <v/>
      </c>
      <c r="AD402" s="114" t="str">
        <f>IF('Prediction Log'!$Y421="Y", "W", IF('Prediction Log'!$Y421="N","L",""))</f>
        <v/>
      </c>
      <c r="AE402" s="115" t="str">
        <f>IF(ISBLANK('Performance vs Market'!$Q402), "",IF(AC402="W", W402, IF(AC402="L",-N402, "")))</f>
        <v/>
      </c>
      <c r="AF402" s="116" t="str">
        <f>IFERROR((IF(ISERR('Performance vs Market'!$V402), "",IF(AD402="W", X402, IF(AD402="L",-N402, "")))), "")</f>
        <v/>
      </c>
      <c r="AG402" s="113" t="str">
        <f>IF('Prediction Log'!$X421="Y", "W", IF('Prediction Log'!$X421="N", "L", ""))</f>
        <v/>
      </c>
      <c r="AH402" s="115" t="str">
        <f>IF(ISBLANK('Performance vs Market'!$S402), "",IF(AG402="W", Z402, IF(AG402="L",-O402, "")))</f>
        <v/>
      </c>
      <c r="AI402" s="117"/>
      <c r="AJ402" s="15" t="str">
        <f t="shared" si="6"/>
        <v/>
      </c>
      <c r="AK402" s="118" t="n">
        <f>IF(ISERROR('Performance vs Market'!$AE402+'Performance vs Market'!$AH402+'Performance vs Market'!$AJ402), "", 'Performance vs Market'!$AE402+'Performance vs Market'!$AH402+'Performance vs Market'!$AJ402)</f>
        <v>0</v>
      </c>
      <c r="AL402" s="119" t="n">
        <f>IF(ISERROR('Performance vs Market'!$AF402+'Performance vs Market'!$AH402+'Performance vs Market'!$AJ402), "", 'Performance vs Market'!$AF402+'Performance vs Market'!$AH402+'Performance vs Market'!$AJ402)</f>
        <v>0</v>
      </c>
    </row>
    <row r="403" ht="14.25" customHeight="1">
      <c r="A403" s="92" t="str">
        <f>Games!A404</f>
        <v/>
      </c>
      <c r="B403" s="92" t="str">
        <f>IF('Prediction Log'!B422=0, "",'Prediction Log'!B422)</f>
        <v/>
      </c>
      <c r="C403" s="92" t="str">
        <f>IF('Prediction Log'!C422=0, "",'Prediction Log'!C422)</f>
        <v/>
      </c>
      <c r="D403" s="92" t="str">
        <f>IF('Prediction Log'!D422=0, "",'Prediction Log'!D422)</f>
        <v/>
      </c>
      <c r="E403" s="92" t="str">
        <f>IF('Prediction Log'!E422=0, "",'Prediction Log'!E422)</f>
        <v/>
      </c>
      <c r="F403" s="92" t="str">
        <f>IF('Prediction Log'!I422=0, "",'Prediction Log'!I422)</f>
        <v/>
      </c>
      <c r="G403" s="70" t="str">
        <f>IF(ISBLANK(Games!B404), "",'Prediction Log'!$J422)</f>
        <v/>
      </c>
      <c r="H403" s="93" t="str">
        <f>'Prediction Log'!$K422</f>
        <v/>
      </c>
      <c r="I403" s="92" t="str">
        <f>IF(ISBLANK(Games!M404), "",IF(AND(Games!M404="",Games!N404=""),"",IF(ISTEXT(Games!N404), "Side",Games!M404)))</f>
        <v/>
      </c>
      <c r="J403" s="92" t="str">
        <f>IF(ISBLANK(Games!B404), "",IF(Games!K404="Y", Games!B404, Games!E404))</f>
        <v/>
      </c>
      <c r="K403" s="92" t="str">
        <f>Games!I404</f>
        <v/>
      </c>
      <c r="L403" s="92" t="str">
        <f>IF(ISBLANK(Games!G404), "",Games!G404)</f>
        <v/>
      </c>
      <c r="M403" s="92"/>
      <c r="N403" s="110" t="str">
        <f>IF(ISBLANK('Performance vs Market'!$Q403), "", 1)</f>
        <v/>
      </c>
      <c r="O403" s="110" t="str">
        <f>IF(ISBLANK('Performance vs Market'!$S403), "", 1)</f>
        <v/>
      </c>
      <c r="P403" s="95"/>
      <c r="Q403" s="95"/>
      <c r="R403" s="95"/>
      <c r="S403" s="95"/>
      <c r="T403" s="95"/>
      <c r="U403" s="111" t="str">
        <f>IF(ISBLANK('Performance vs Market'!$Q403), "",N403+IF(Q403&lt;0, (N403/(Q403/-100)), N403*(Q403/100)))</f>
        <v/>
      </c>
      <c r="V403" s="112" t="str">
        <f>IFERROR(IF(ISBLANK('Performance vs Market'!$R403), "",N403+IF(R403&lt;0, (N403/(R403/-100)), N403*(R403/100))),"")</f>
        <v/>
      </c>
      <c r="W403" s="111" t="n">
        <f t="shared" si="1"/>
        <v>0</v>
      </c>
      <c r="X403" s="112" t="n">
        <f t="shared" si="2"/>
        <v>0</v>
      </c>
      <c r="Y403" s="111" t="str">
        <f>IF(ISBLANK('Performance vs Market'!$S403), "",O403+IF(S403&lt;0, (O403/(S403/-100)), O403*(S403/100)))</f>
        <v/>
      </c>
      <c r="Z403" s="111" t="n">
        <f t="shared" si="3"/>
        <v>0</v>
      </c>
      <c r="AA403" s="96" t="n">
        <f t="shared" si="4"/>
        <v>0</v>
      </c>
      <c r="AB403" s="96" t="n">
        <f t="shared" si="5"/>
        <v>0</v>
      </c>
      <c r="AC403" s="113" t="str">
        <f>IF('Prediction Log'!$W422="Y", "W", IF('Prediction Log'!$W422="N","L",""))</f>
        <v/>
      </c>
      <c r="AD403" s="114" t="str">
        <f>IF('Prediction Log'!$Y422="Y", "W", IF('Prediction Log'!$Y422="N","L",""))</f>
        <v/>
      </c>
      <c r="AE403" s="115" t="str">
        <f>IF(ISBLANK('Performance vs Market'!$Q403), "",IF(AC403="W", W403, IF(AC403="L",-N403, "")))</f>
        <v/>
      </c>
      <c r="AF403" s="116" t="str">
        <f>IFERROR((IF(ISERR('Performance vs Market'!$V403), "",IF(AD403="W", X403, IF(AD403="L",-N403, "")))), "")</f>
        <v/>
      </c>
      <c r="AG403" s="113" t="str">
        <f>IF('Prediction Log'!$X422="Y", "W", IF('Prediction Log'!$X422="N", "L", ""))</f>
        <v/>
      </c>
      <c r="AH403" s="115" t="str">
        <f>IF(ISBLANK('Performance vs Market'!$S403), "",IF(AG403="W", Z403, IF(AG403="L",-O403, "")))</f>
        <v/>
      </c>
      <c r="AI403" s="117"/>
      <c r="AJ403" s="15" t="str">
        <f t="shared" si="6"/>
        <v/>
      </c>
      <c r="AK403" s="118" t="n">
        <f>IF(ISERROR('Performance vs Market'!$AE403+'Performance vs Market'!$AH403+'Performance vs Market'!$AJ403), "", 'Performance vs Market'!$AE403+'Performance vs Market'!$AH403+'Performance vs Market'!$AJ403)</f>
        <v>0</v>
      </c>
      <c r="AL403" s="119" t="n">
        <f>IF(ISERROR('Performance vs Market'!$AF403+'Performance vs Market'!$AH403+'Performance vs Market'!$AJ403), "", 'Performance vs Market'!$AF403+'Performance vs Market'!$AH403+'Performance vs Market'!$AJ403)</f>
        <v>0</v>
      </c>
    </row>
    <row r="404" ht="14.25" customHeight="1">
      <c r="A404" s="92" t="str">
        <f>Games!A405</f>
        <v/>
      </c>
      <c r="B404" s="92" t="str">
        <f>IF('Prediction Log'!B423=0, "",'Prediction Log'!B423)</f>
        <v/>
      </c>
      <c r="C404" s="92" t="str">
        <f>IF('Prediction Log'!C423=0, "",'Prediction Log'!C423)</f>
        <v/>
      </c>
      <c r="D404" s="92" t="str">
        <f>IF('Prediction Log'!D423=0, "",'Prediction Log'!D423)</f>
        <v/>
      </c>
      <c r="E404" s="92" t="str">
        <f>IF('Prediction Log'!E423=0, "",'Prediction Log'!E423)</f>
        <v/>
      </c>
      <c r="F404" s="92" t="str">
        <f>IF('Prediction Log'!I423=0, "",'Prediction Log'!I423)</f>
        <v/>
      </c>
      <c r="G404" s="70" t="str">
        <f>IF(ISBLANK(Games!B405), "",'Prediction Log'!$J423)</f>
        <v/>
      </c>
      <c r="H404" s="93" t="str">
        <f>'Prediction Log'!$K423</f>
        <v/>
      </c>
      <c r="I404" s="92" t="str">
        <f>IF(ISBLANK(Games!M405), "",IF(AND(Games!M405="",Games!N405=""),"",IF(ISTEXT(Games!N405), "Side",Games!M405)))</f>
        <v/>
      </c>
      <c r="J404" s="92" t="str">
        <f>IF(ISBLANK(Games!B405), "",IF(Games!K405="Y", Games!B405, Games!E405))</f>
        <v/>
      </c>
      <c r="K404" s="92" t="str">
        <f>Games!I405</f>
        <v/>
      </c>
      <c r="L404" s="92" t="str">
        <f>IF(ISBLANK(Games!G405), "",Games!G405)</f>
        <v/>
      </c>
      <c r="M404" s="92"/>
      <c r="N404" s="110" t="str">
        <f>IF(ISBLANK('Performance vs Market'!$Q404), "", 1)</f>
        <v/>
      </c>
      <c r="O404" s="110" t="str">
        <f>IF(ISBLANK('Performance vs Market'!$S404), "", 1)</f>
        <v/>
      </c>
      <c r="P404" s="95"/>
      <c r="Q404" s="95"/>
      <c r="R404" s="95"/>
      <c r="S404" s="95"/>
      <c r="T404" s="95"/>
      <c r="U404" s="111" t="str">
        <f>IF(ISBLANK('Performance vs Market'!$Q404), "",N404+IF(Q404&lt;0, (N404/(Q404/-100)), N404*(Q404/100)))</f>
        <v/>
      </c>
      <c r="V404" s="112" t="str">
        <f>IFERROR(IF(ISBLANK('Performance vs Market'!$R404), "",N404+IF(R404&lt;0, (N404/(R404/-100)), N404*(R404/100))),"")</f>
        <v/>
      </c>
      <c r="W404" s="111" t="n">
        <f t="shared" si="1"/>
        <v>0</v>
      </c>
      <c r="X404" s="112" t="n">
        <f t="shared" si="2"/>
        <v>0</v>
      </c>
      <c r="Y404" s="111" t="str">
        <f>IF(ISBLANK('Performance vs Market'!$S404), "",O404+IF(S404&lt;0, (O404/(S404/-100)), O404*(S404/100)))</f>
        <v/>
      </c>
      <c r="Z404" s="111" t="n">
        <f t="shared" si="3"/>
        <v>0</v>
      </c>
      <c r="AA404" s="96" t="n">
        <f t="shared" si="4"/>
        <v>0</v>
      </c>
      <c r="AB404" s="96" t="n">
        <f t="shared" si="5"/>
        <v>0</v>
      </c>
      <c r="AC404" s="113" t="str">
        <f>IF('Prediction Log'!$W423="Y", "W", IF('Prediction Log'!$W423="N","L",""))</f>
        <v/>
      </c>
      <c r="AD404" s="114" t="str">
        <f>IF('Prediction Log'!$Y423="Y", "W", IF('Prediction Log'!$Y423="N","L",""))</f>
        <v/>
      </c>
      <c r="AE404" s="115" t="str">
        <f>IF(ISBLANK('Performance vs Market'!$Q404), "",IF(AC404="W", W404, IF(AC404="L",-N404, "")))</f>
        <v/>
      </c>
      <c r="AF404" s="116" t="str">
        <f>IFERROR((IF(ISERR('Performance vs Market'!$V404), "",IF(AD404="W", X404, IF(AD404="L",-N404, "")))), "")</f>
        <v/>
      </c>
      <c r="AG404" s="113" t="str">
        <f>IF('Prediction Log'!$X423="Y", "W", IF('Prediction Log'!$X423="N", "L", ""))</f>
        <v/>
      </c>
      <c r="AH404" s="115" t="str">
        <f>IF(ISBLANK('Performance vs Market'!$S404), "",IF(AG404="W", Z404, IF(AG404="L",-O404, "")))</f>
        <v/>
      </c>
      <c r="AI404" s="117"/>
      <c r="AJ404" s="15" t="str">
        <f t="shared" si="6"/>
        <v/>
      </c>
      <c r="AK404" s="118" t="n">
        <f>IF(ISERROR('Performance vs Market'!$AE404+'Performance vs Market'!$AH404+'Performance vs Market'!$AJ404), "", 'Performance vs Market'!$AE404+'Performance vs Market'!$AH404+'Performance vs Market'!$AJ404)</f>
        <v>0</v>
      </c>
      <c r="AL404" s="119" t="n">
        <f>IF(ISERROR('Performance vs Market'!$AF404+'Performance vs Market'!$AH404+'Performance vs Market'!$AJ404), "", 'Performance vs Market'!$AF404+'Performance vs Market'!$AH404+'Performance vs Market'!$AJ404)</f>
        <v>0</v>
      </c>
    </row>
    <row r="405" ht="14.25" customHeight="1">
      <c r="A405" s="92" t="str">
        <f>Games!A406</f>
        <v/>
      </c>
      <c r="B405" s="92" t="str">
        <f>IF('Prediction Log'!B424=0, "",'Prediction Log'!B424)</f>
        <v/>
      </c>
      <c r="C405" s="92" t="str">
        <f>IF('Prediction Log'!C424=0, "",'Prediction Log'!C424)</f>
        <v/>
      </c>
      <c r="D405" s="92" t="str">
        <f>IF('Prediction Log'!D424=0, "",'Prediction Log'!D424)</f>
        <v/>
      </c>
      <c r="E405" s="92" t="str">
        <f>IF('Prediction Log'!E424=0, "",'Prediction Log'!E424)</f>
        <v/>
      </c>
      <c r="F405" s="92" t="str">
        <f>IF('Prediction Log'!I424=0, "",'Prediction Log'!I424)</f>
        <v/>
      </c>
      <c r="G405" s="70" t="str">
        <f>IF(ISBLANK(Games!B406), "",'Prediction Log'!$J424)</f>
        <v/>
      </c>
      <c r="H405" s="93" t="str">
        <f>'Prediction Log'!$K424</f>
        <v/>
      </c>
      <c r="I405" s="92" t="str">
        <f>IF(ISBLANK(Games!M406), "",IF(AND(Games!M406="",Games!N406=""),"",IF(ISTEXT(Games!N406), "Side",Games!M406)))</f>
        <v/>
      </c>
      <c r="J405" s="92" t="str">
        <f>IF(ISBLANK(Games!B406), "",IF(Games!K406="Y", Games!B406, Games!E406))</f>
        <v/>
      </c>
      <c r="K405" s="92" t="str">
        <f>Games!I406</f>
        <v/>
      </c>
      <c r="L405" s="92" t="str">
        <f>IF(ISBLANK(Games!G406), "",Games!G406)</f>
        <v/>
      </c>
      <c r="M405" s="92"/>
      <c r="N405" s="110" t="str">
        <f>IF(ISBLANK('Performance vs Market'!$Q405), "", 1)</f>
        <v/>
      </c>
      <c r="O405" s="110" t="str">
        <f>IF(ISBLANK('Performance vs Market'!$S405), "", 1)</f>
        <v/>
      </c>
      <c r="P405" s="95"/>
      <c r="Q405" s="95"/>
      <c r="R405" s="95"/>
      <c r="S405" s="95"/>
      <c r="T405" s="95"/>
      <c r="U405" s="111" t="str">
        <f>IF(ISBLANK('Performance vs Market'!$Q405), "",N405+IF(Q405&lt;0, (N405/(Q405/-100)), N405*(Q405/100)))</f>
        <v/>
      </c>
      <c r="V405" s="112" t="str">
        <f>IFERROR(IF(ISBLANK('Performance vs Market'!$R405), "",N405+IF(R405&lt;0, (N405/(R405/-100)), N405*(R405/100))),"")</f>
        <v/>
      </c>
      <c r="W405" s="111" t="n">
        <f t="shared" si="1"/>
        <v>0</v>
      </c>
      <c r="X405" s="112" t="n">
        <f t="shared" si="2"/>
        <v>0</v>
      </c>
      <c r="Y405" s="111" t="str">
        <f>IF(ISBLANK('Performance vs Market'!$S405), "",O405+IF(S405&lt;0, (O405/(S405/-100)), O405*(S405/100)))</f>
        <v/>
      </c>
      <c r="Z405" s="111" t="n">
        <f t="shared" si="3"/>
        <v>0</v>
      </c>
      <c r="AA405" s="96" t="n">
        <f t="shared" si="4"/>
        <v>0</v>
      </c>
      <c r="AB405" s="96" t="n">
        <f t="shared" si="5"/>
        <v>0</v>
      </c>
      <c r="AC405" s="113" t="str">
        <f>IF('Prediction Log'!$W424="Y", "W", IF('Prediction Log'!$W424="N","L",""))</f>
        <v/>
      </c>
      <c r="AD405" s="114" t="str">
        <f>IF('Prediction Log'!$Y424="Y", "W", IF('Prediction Log'!$Y424="N","L",""))</f>
        <v/>
      </c>
      <c r="AE405" s="115" t="str">
        <f>IF(ISBLANK('Performance vs Market'!$Q405), "",IF(AC405="W", W405, IF(AC405="L",-N405, "")))</f>
        <v/>
      </c>
      <c r="AF405" s="116" t="str">
        <f>IFERROR((IF(ISERR('Performance vs Market'!$V405), "",IF(AD405="W", X405, IF(AD405="L",-N405, "")))), "")</f>
        <v/>
      </c>
      <c r="AG405" s="113" t="str">
        <f>IF('Prediction Log'!$X424="Y", "W", IF('Prediction Log'!$X424="N", "L", ""))</f>
        <v/>
      </c>
      <c r="AH405" s="115" t="str">
        <f>IF(ISBLANK('Performance vs Market'!$S405), "",IF(AG405="W", Z405, IF(AG405="L",-O405, "")))</f>
        <v/>
      </c>
      <c r="AI405" s="117"/>
      <c r="AJ405" s="15" t="str">
        <f t="shared" si="6"/>
        <v/>
      </c>
      <c r="AK405" s="118" t="n">
        <f>IF(ISERROR('Performance vs Market'!$AE405+'Performance vs Market'!$AH405+'Performance vs Market'!$AJ405), "", 'Performance vs Market'!$AE405+'Performance vs Market'!$AH405+'Performance vs Market'!$AJ405)</f>
        <v>0</v>
      </c>
      <c r="AL405" s="119" t="n">
        <f>IF(ISERROR('Performance vs Market'!$AF405+'Performance vs Market'!$AH405+'Performance vs Market'!$AJ405), "", 'Performance vs Market'!$AF405+'Performance vs Market'!$AH405+'Performance vs Market'!$AJ405)</f>
        <v>0</v>
      </c>
    </row>
    <row r="406" ht="14.25" customHeight="1">
      <c r="A406" s="92" t="str">
        <f>Games!A407</f>
        <v/>
      </c>
      <c r="B406" s="92" t="str">
        <f>IF('Prediction Log'!B425=0, "",'Prediction Log'!B425)</f>
        <v/>
      </c>
      <c r="C406" s="92" t="str">
        <f>IF('Prediction Log'!C425=0, "",'Prediction Log'!C425)</f>
        <v/>
      </c>
      <c r="D406" s="92" t="str">
        <f>IF('Prediction Log'!D425=0, "",'Prediction Log'!D425)</f>
        <v/>
      </c>
      <c r="E406" s="92" t="str">
        <f>IF('Prediction Log'!E425=0, "",'Prediction Log'!E425)</f>
        <v/>
      </c>
      <c r="F406" s="92" t="str">
        <f>IF('Prediction Log'!I425=0, "",'Prediction Log'!I425)</f>
        <v/>
      </c>
      <c r="G406" s="70" t="str">
        <f>IF(ISBLANK(Games!B407), "",'Prediction Log'!$J425)</f>
        <v/>
      </c>
      <c r="H406" s="93" t="str">
        <f>'Prediction Log'!$K425</f>
        <v/>
      </c>
      <c r="I406" s="92" t="str">
        <f>IF(ISBLANK(Games!M407), "",IF(AND(Games!M407="",Games!N407=""),"",IF(ISTEXT(Games!N407), "Side",Games!M407)))</f>
        <v/>
      </c>
      <c r="J406" s="92" t="str">
        <f>IF(ISBLANK(Games!B407), "",IF(Games!K407="Y", Games!B407, Games!E407))</f>
        <v/>
      </c>
      <c r="K406" s="92" t="str">
        <f>Games!I407</f>
        <v/>
      </c>
      <c r="L406" s="92" t="str">
        <f>IF(ISBLANK(Games!G407), "",Games!G407)</f>
        <v/>
      </c>
      <c r="M406" s="92"/>
      <c r="N406" s="110" t="str">
        <f>IF(ISBLANK('Performance vs Market'!$Q406), "", 1)</f>
        <v/>
      </c>
      <c r="O406" s="110" t="str">
        <f>IF(ISBLANK('Performance vs Market'!$S406), "", 1)</f>
        <v/>
      </c>
      <c r="P406" s="95"/>
      <c r="Q406" s="95"/>
      <c r="R406" s="95"/>
      <c r="S406" s="95"/>
      <c r="T406" s="95"/>
      <c r="U406" s="111" t="str">
        <f>IF(ISBLANK('Performance vs Market'!$Q406), "",N406+IF(Q406&lt;0, (N406/(Q406/-100)), N406*(Q406/100)))</f>
        <v/>
      </c>
      <c r="V406" s="112" t="str">
        <f>IFERROR(IF(ISBLANK('Performance vs Market'!$R406), "",N406+IF(R406&lt;0, (N406/(R406/-100)), N406*(R406/100))),"")</f>
        <v/>
      </c>
      <c r="W406" s="111" t="n">
        <f t="shared" si="1"/>
        <v>0</v>
      </c>
      <c r="X406" s="112" t="n">
        <f t="shared" si="2"/>
        <v>0</v>
      </c>
      <c r="Y406" s="111" t="str">
        <f>IF(ISBLANK('Performance vs Market'!$S406), "",O406+IF(S406&lt;0, (O406/(S406/-100)), O406*(S406/100)))</f>
        <v/>
      </c>
      <c r="Z406" s="111" t="n">
        <f t="shared" si="3"/>
        <v>0</v>
      </c>
      <c r="AA406" s="96" t="n">
        <f t="shared" si="4"/>
        <v>0</v>
      </c>
      <c r="AB406" s="96" t="n">
        <f t="shared" si="5"/>
        <v>0</v>
      </c>
      <c r="AC406" s="113" t="str">
        <f>IF('Prediction Log'!$W425="Y", "W", IF('Prediction Log'!$W425="N","L",""))</f>
        <v/>
      </c>
      <c r="AD406" s="114" t="str">
        <f>IF('Prediction Log'!$Y425="Y", "W", IF('Prediction Log'!$Y425="N","L",""))</f>
        <v/>
      </c>
      <c r="AE406" s="115" t="str">
        <f>IF(ISBLANK('Performance vs Market'!$Q406), "",IF(AC406="W", W406, IF(AC406="L",-N406, "")))</f>
        <v/>
      </c>
      <c r="AF406" s="116" t="str">
        <f>IFERROR((IF(ISERR('Performance vs Market'!$V406), "",IF(AD406="W", X406, IF(AD406="L",-N406, "")))), "")</f>
        <v/>
      </c>
      <c r="AG406" s="113" t="str">
        <f>IF('Prediction Log'!$X425="Y", "W", IF('Prediction Log'!$X425="N", "L", ""))</f>
        <v/>
      </c>
      <c r="AH406" s="115" t="str">
        <f>IF(ISBLANK('Performance vs Market'!$S406), "",IF(AG406="W", Z406, IF(AG406="L",-O406, "")))</f>
        <v/>
      </c>
      <c r="AI406" s="117"/>
      <c r="AJ406" s="15" t="str">
        <f t="shared" si="6"/>
        <v/>
      </c>
      <c r="AK406" s="118" t="n">
        <f>IF(ISERROR('Performance vs Market'!$AE406+'Performance vs Market'!$AH406+'Performance vs Market'!$AJ406), "", 'Performance vs Market'!$AE406+'Performance vs Market'!$AH406+'Performance vs Market'!$AJ406)</f>
        <v>0</v>
      </c>
      <c r="AL406" s="119" t="n">
        <f>IF(ISERROR('Performance vs Market'!$AF406+'Performance vs Market'!$AH406+'Performance vs Market'!$AJ406), "", 'Performance vs Market'!$AF406+'Performance vs Market'!$AH406+'Performance vs Market'!$AJ406)</f>
        <v>0</v>
      </c>
    </row>
    <row r="407" ht="14.25" customHeight="1">
      <c r="A407" s="92" t="str">
        <f>Games!A408</f>
        <v/>
      </c>
      <c r="B407" s="92" t="str">
        <f>IF('Prediction Log'!B426=0, "",'Prediction Log'!B426)</f>
        <v/>
      </c>
      <c r="C407" s="92" t="str">
        <f>IF('Prediction Log'!C426=0, "",'Prediction Log'!C426)</f>
        <v/>
      </c>
      <c r="D407" s="92" t="str">
        <f>IF('Prediction Log'!D426=0, "",'Prediction Log'!D426)</f>
        <v/>
      </c>
      <c r="E407" s="92" t="str">
        <f>IF('Prediction Log'!E426=0, "",'Prediction Log'!E426)</f>
        <v/>
      </c>
      <c r="F407" s="92" t="str">
        <f>IF('Prediction Log'!I426=0, "",'Prediction Log'!I426)</f>
        <v/>
      </c>
      <c r="G407" s="70" t="str">
        <f>IF(ISBLANK(Games!B408), "",'Prediction Log'!$J426)</f>
        <v/>
      </c>
      <c r="H407" s="93" t="str">
        <f>'Prediction Log'!$K426</f>
        <v/>
      </c>
      <c r="I407" s="92" t="str">
        <f>IF(ISBLANK(Games!M408), "",IF(AND(Games!M408="",Games!N408=""),"",IF(ISTEXT(Games!N408), "Side",Games!M408)))</f>
        <v/>
      </c>
      <c r="J407" s="92" t="str">
        <f>IF(ISBLANK(Games!B408), "",IF(Games!K408="Y", Games!B408, Games!E408))</f>
        <v/>
      </c>
      <c r="K407" s="92" t="str">
        <f>Games!I408</f>
        <v/>
      </c>
      <c r="L407" s="92" t="str">
        <f>IF(ISBLANK(Games!G408), "",Games!G408)</f>
        <v/>
      </c>
      <c r="M407" s="92"/>
      <c r="N407" s="110" t="str">
        <f>IF(ISBLANK('Performance vs Market'!$Q407), "", 1)</f>
        <v/>
      </c>
      <c r="O407" s="110" t="str">
        <f>IF(ISBLANK('Performance vs Market'!$S407), "", 1)</f>
        <v/>
      </c>
      <c r="P407" s="95"/>
      <c r="Q407" s="95"/>
      <c r="R407" s="95"/>
      <c r="S407" s="95"/>
      <c r="T407" s="95"/>
      <c r="U407" s="111" t="str">
        <f>IF(ISBLANK('Performance vs Market'!$Q407), "",N407+IF(Q407&lt;0, (N407/(Q407/-100)), N407*(Q407/100)))</f>
        <v/>
      </c>
      <c r="V407" s="112" t="str">
        <f>IFERROR(IF(ISBLANK('Performance vs Market'!$R407), "",N407+IF(R407&lt;0, (N407/(R407/-100)), N407*(R407/100))),"")</f>
        <v/>
      </c>
      <c r="W407" s="111" t="n">
        <f t="shared" si="1"/>
        <v>0</v>
      </c>
      <c r="X407" s="112" t="n">
        <f t="shared" si="2"/>
        <v>0</v>
      </c>
      <c r="Y407" s="111" t="str">
        <f>IF(ISBLANK('Performance vs Market'!$S407), "",O407+IF(S407&lt;0, (O407/(S407/-100)), O407*(S407/100)))</f>
        <v/>
      </c>
      <c r="Z407" s="111" t="n">
        <f t="shared" si="3"/>
        <v>0</v>
      </c>
      <c r="AA407" s="96" t="n">
        <f t="shared" si="4"/>
        <v>0</v>
      </c>
      <c r="AB407" s="96" t="n">
        <f t="shared" si="5"/>
        <v>0</v>
      </c>
      <c r="AC407" s="113" t="str">
        <f>IF('Prediction Log'!$W426="Y", "W", IF('Prediction Log'!$W426="N","L",""))</f>
        <v/>
      </c>
      <c r="AD407" s="114" t="str">
        <f>IF('Prediction Log'!$Y426="Y", "W", IF('Prediction Log'!$Y426="N","L",""))</f>
        <v/>
      </c>
      <c r="AE407" s="115" t="str">
        <f>IF(ISBLANK('Performance vs Market'!$Q407), "",IF(AC407="W", W407, IF(AC407="L",-N407, "")))</f>
        <v/>
      </c>
      <c r="AF407" s="116" t="str">
        <f>IFERROR((IF(ISERR('Performance vs Market'!$V407), "",IF(AD407="W", X407, IF(AD407="L",-N407, "")))), "")</f>
        <v/>
      </c>
      <c r="AG407" s="113" t="str">
        <f>IF('Prediction Log'!$X426="Y", "W", IF('Prediction Log'!$X426="N", "L", ""))</f>
        <v/>
      </c>
      <c r="AH407" s="115" t="str">
        <f>IF(ISBLANK('Performance vs Market'!$S407), "",IF(AG407="W", Z407, IF(AG407="L",-O407, "")))</f>
        <v/>
      </c>
      <c r="AI407" s="117"/>
      <c r="AJ407" s="15" t="str">
        <f t="shared" si="6"/>
        <v/>
      </c>
      <c r="AK407" s="118" t="n">
        <f>IF(ISERROR('Performance vs Market'!$AE407+'Performance vs Market'!$AH407+'Performance vs Market'!$AJ407), "", 'Performance vs Market'!$AE407+'Performance vs Market'!$AH407+'Performance vs Market'!$AJ407)</f>
        <v>0</v>
      </c>
      <c r="AL407" s="119" t="n">
        <f>IF(ISERROR('Performance vs Market'!$AF407+'Performance vs Market'!$AH407+'Performance vs Market'!$AJ407), "", 'Performance vs Market'!$AF407+'Performance vs Market'!$AH407+'Performance vs Market'!$AJ407)</f>
        <v>0</v>
      </c>
    </row>
    <row r="408" ht="14.25" customHeight="1">
      <c r="A408" s="92" t="str">
        <f>Games!A409</f>
        <v/>
      </c>
      <c r="B408" s="92" t="str">
        <f>IF('Prediction Log'!B427=0, "",'Prediction Log'!B427)</f>
        <v/>
      </c>
      <c r="C408" s="92" t="str">
        <f>IF('Prediction Log'!C427=0, "",'Prediction Log'!C427)</f>
        <v/>
      </c>
      <c r="D408" s="92" t="str">
        <f>IF('Prediction Log'!D427=0, "",'Prediction Log'!D427)</f>
        <v/>
      </c>
      <c r="E408" s="92" t="str">
        <f>IF('Prediction Log'!E427=0, "",'Prediction Log'!E427)</f>
        <v/>
      </c>
      <c r="F408" s="92" t="str">
        <f>IF('Prediction Log'!I427=0, "",'Prediction Log'!I427)</f>
        <v/>
      </c>
      <c r="G408" s="70" t="str">
        <f>IF(ISBLANK(Games!B409), "",'Prediction Log'!$J427)</f>
        <v/>
      </c>
      <c r="H408" s="93" t="str">
        <f>'Prediction Log'!$K427</f>
        <v/>
      </c>
      <c r="I408" s="92" t="str">
        <f>IF(ISBLANK(Games!M409), "",IF(AND(Games!M409="",Games!N409=""),"",IF(ISTEXT(Games!N409), "Side",Games!M409)))</f>
        <v/>
      </c>
      <c r="J408" s="92" t="str">
        <f>IF(ISBLANK(Games!B409), "",IF(Games!K409="Y", Games!B409, Games!E409))</f>
        <v/>
      </c>
      <c r="K408" s="92" t="str">
        <f>Games!I409</f>
        <v/>
      </c>
      <c r="L408" s="92" t="str">
        <f>IF(ISBLANK(Games!G409), "",Games!G409)</f>
        <v/>
      </c>
      <c r="M408" s="92"/>
      <c r="N408" s="110" t="str">
        <f>IF(ISBLANK('Performance vs Market'!$Q408), "", 1)</f>
        <v/>
      </c>
      <c r="O408" s="110" t="str">
        <f>IF(ISBLANK('Performance vs Market'!$S408), "", 1)</f>
        <v/>
      </c>
      <c r="P408" s="95"/>
      <c r="Q408" s="95"/>
      <c r="R408" s="95"/>
      <c r="S408" s="95"/>
      <c r="T408" s="95"/>
      <c r="U408" s="111" t="str">
        <f>IF(ISBLANK('Performance vs Market'!$Q408), "",N408+IF(Q408&lt;0, (N408/(Q408/-100)), N408*(Q408/100)))</f>
        <v/>
      </c>
      <c r="V408" s="112" t="str">
        <f>IFERROR(IF(ISBLANK('Performance vs Market'!$R408), "",N408+IF(R408&lt;0, (N408/(R408/-100)), N408*(R408/100))),"")</f>
        <v/>
      </c>
      <c r="W408" s="111" t="n">
        <f t="shared" si="1"/>
        <v>0</v>
      </c>
      <c r="X408" s="112" t="n">
        <f t="shared" si="2"/>
        <v>0</v>
      </c>
      <c r="Y408" s="111" t="str">
        <f>IF(ISBLANK('Performance vs Market'!$S408), "",O408+IF(S408&lt;0, (O408/(S408/-100)), O408*(S408/100)))</f>
        <v/>
      </c>
      <c r="Z408" s="111" t="n">
        <f t="shared" si="3"/>
        <v>0</v>
      </c>
      <c r="AA408" s="96" t="n">
        <f t="shared" si="4"/>
        <v>0</v>
      </c>
      <c r="AB408" s="96" t="n">
        <f t="shared" si="5"/>
        <v>0</v>
      </c>
      <c r="AC408" s="113" t="str">
        <f>IF('Prediction Log'!$W427="Y", "W", IF('Prediction Log'!$W427="N","L",""))</f>
        <v/>
      </c>
      <c r="AD408" s="114" t="str">
        <f>IF('Prediction Log'!$Y427="Y", "W", IF('Prediction Log'!$Y427="N","L",""))</f>
        <v/>
      </c>
      <c r="AE408" s="115" t="str">
        <f>IF(ISBLANK('Performance vs Market'!$Q408), "",IF(AC408="W", W408, IF(AC408="L",-N408, "")))</f>
        <v/>
      </c>
      <c r="AF408" s="116" t="str">
        <f>IFERROR((IF(ISERR('Performance vs Market'!$V408), "",IF(AD408="W", X408, IF(AD408="L",-N408, "")))), "")</f>
        <v/>
      </c>
      <c r="AG408" s="113" t="str">
        <f>IF('Prediction Log'!$X427="Y", "W", IF('Prediction Log'!$X427="N", "L", ""))</f>
        <v/>
      </c>
      <c r="AH408" s="115" t="str">
        <f>IF(ISBLANK('Performance vs Market'!$S408), "",IF(AG408="W", Z408, IF(AG408="L",-O408, "")))</f>
        <v/>
      </c>
      <c r="AI408" s="117"/>
      <c r="AJ408" s="15" t="str">
        <f t="shared" si="6"/>
        <v/>
      </c>
      <c r="AK408" s="118" t="n">
        <f>IF(ISERROR('Performance vs Market'!$AE408+'Performance vs Market'!$AH408+'Performance vs Market'!$AJ408), "", 'Performance vs Market'!$AE408+'Performance vs Market'!$AH408+'Performance vs Market'!$AJ408)</f>
        <v>0</v>
      </c>
      <c r="AL408" s="119" t="n">
        <f>IF(ISERROR('Performance vs Market'!$AF408+'Performance vs Market'!$AH408+'Performance vs Market'!$AJ408), "", 'Performance vs Market'!$AF408+'Performance vs Market'!$AH408+'Performance vs Market'!$AJ408)</f>
        <v>0</v>
      </c>
    </row>
    <row r="409" ht="14.25" customHeight="1">
      <c r="A409" s="92" t="str">
        <f>Games!A410</f>
        <v/>
      </c>
      <c r="B409" s="92" t="str">
        <f>IF('Prediction Log'!B428=0, "",'Prediction Log'!B428)</f>
        <v/>
      </c>
      <c r="C409" s="92" t="str">
        <f>IF('Prediction Log'!C428=0, "",'Prediction Log'!C428)</f>
        <v/>
      </c>
      <c r="D409" s="92" t="str">
        <f>IF('Prediction Log'!D428=0, "",'Prediction Log'!D428)</f>
        <v/>
      </c>
      <c r="E409" s="92" t="str">
        <f>IF('Prediction Log'!E428=0, "",'Prediction Log'!E428)</f>
        <v/>
      </c>
      <c r="F409" s="92" t="str">
        <f>IF('Prediction Log'!I428=0, "",'Prediction Log'!I428)</f>
        <v/>
      </c>
      <c r="G409" s="70" t="str">
        <f>IF(ISBLANK(Games!B410), "",'Prediction Log'!$J428)</f>
        <v/>
      </c>
      <c r="H409" s="93" t="str">
        <f>'Prediction Log'!$K428</f>
        <v/>
      </c>
      <c r="I409" s="92" t="str">
        <f>IF(ISBLANK(Games!M410), "",IF(AND(Games!M410="",Games!N410=""),"",IF(ISTEXT(Games!N410), "Side",Games!M410)))</f>
        <v/>
      </c>
      <c r="J409" s="92" t="str">
        <f>IF(ISBLANK(Games!B410), "",IF(Games!K410="Y", Games!B410, Games!E410))</f>
        <v/>
      </c>
      <c r="K409" s="92" t="str">
        <f>Games!I410</f>
        <v/>
      </c>
      <c r="L409" s="92" t="str">
        <f>IF(ISBLANK(Games!G410), "",Games!G410)</f>
        <v/>
      </c>
      <c r="M409" s="92"/>
      <c r="N409" s="110" t="str">
        <f>IF(ISBLANK('Performance vs Market'!$Q409), "", 1)</f>
        <v/>
      </c>
      <c r="O409" s="110" t="str">
        <f>IF(ISBLANK('Performance vs Market'!$S409), "", 1)</f>
        <v/>
      </c>
      <c r="P409" s="95"/>
      <c r="Q409" s="95"/>
      <c r="R409" s="95"/>
      <c r="S409" s="95"/>
      <c r="T409" s="95"/>
      <c r="U409" s="111" t="str">
        <f>IF(ISBLANK('Performance vs Market'!$Q409), "",N409+IF(Q409&lt;0, (N409/(Q409/-100)), N409*(Q409/100)))</f>
        <v/>
      </c>
      <c r="V409" s="112" t="str">
        <f>IFERROR(IF(ISBLANK('Performance vs Market'!$R409), "",N409+IF(R409&lt;0, (N409/(R409/-100)), N409*(R409/100))),"")</f>
        <v/>
      </c>
      <c r="W409" s="111" t="n">
        <f t="shared" si="1"/>
        <v>0</v>
      </c>
      <c r="X409" s="112" t="n">
        <f t="shared" si="2"/>
        <v>0</v>
      </c>
      <c r="Y409" s="111" t="str">
        <f>IF(ISBLANK('Performance vs Market'!$S409), "",O409+IF(S409&lt;0, (O409/(S409/-100)), O409*(S409/100)))</f>
        <v/>
      </c>
      <c r="Z409" s="111" t="n">
        <f t="shared" si="3"/>
        <v>0</v>
      </c>
      <c r="AA409" s="96" t="n">
        <f t="shared" si="4"/>
        <v>0</v>
      </c>
      <c r="AB409" s="96" t="n">
        <f t="shared" si="5"/>
        <v>0</v>
      </c>
      <c r="AC409" s="113" t="str">
        <f>IF('Prediction Log'!$W428="Y", "W", IF('Prediction Log'!$W428="N","L",""))</f>
        <v/>
      </c>
      <c r="AD409" s="114" t="str">
        <f>IF('Prediction Log'!$Y428="Y", "W", IF('Prediction Log'!$Y428="N","L",""))</f>
        <v/>
      </c>
      <c r="AE409" s="115" t="str">
        <f>IF(ISBLANK('Performance vs Market'!$Q409), "",IF(AC409="W", W409, IF(AC409="L",-N409, "")))</f>
        <v/>
      </c>
      <c r="AF409" s="116" t="str">
        <f>IFERROR((IF(ISERR('Performance vs Market'!$V409), "",IF(AD409="W", X409, IF(AD409="L",-N409, "")))), "")</f>
        <v/>
      </c>
      <c r="AG409" s="113" t="str">
        <f>IF('Prediction Log'!$X428="Y", "W", IF('Prediction Log'!$X428="N", "L", ""))</f>
        <v/>
      </c>
      <c r="AH409" s="115" t="str">
        <f>IF(ISBLANK('Performance vs Market'!$S409), "",IF(AG409="W", Z409, IF(AG409="L",-O409, "")))</f>
        <v/>
      </c>
      <c r="AI409" s="117"/>
      <c r="AJ409" s="15" t="str">
        <f t="shared" si="6"/>
        <v/>
      </c>
      <c r="AK409" s="118" t="n">
        <f>IF(ISERROR('Performance vs Market'!$AE409+'Performance vs Market'!$AH409+'Performance vs Market'!$AJ409), "", 'Performance vs Market'!$AE409+'Performance vs Market'!$AH409+'Performance vs Market'!$AJ409)</f>
        <v>0</v>
      </c>
      <c r="AL409" s="119" t="n">
        <f>IF(ISERROR('Performance vs Market'!$AF409+'Performance vs Market'!$AH409+'Performance vs Market'!$AJ409), "", 'Performance vs Market'!$AF409+'Performance vs Market'!$AH409+'Performance vs Market'!$AJ409)</f>
        <v>0</v>
      </c>
    </row>
    <row r="410" ht="14.25" customHeight="1">
      <c r="A410" s="92" t="str">
        <f>Games!A411</f>
        <v/>
      </c>
      <c r="B410" s="92" t="str">
        <f>IF('Prediction Log'!B429=0, "",'Prediction Log'!B429)</f>
        <v/>
      </c>
      <c r="C410" s="92" t="str">
        <f>IF('Prediction Log'!C429=0, "",'Prediction Log'!C429)</f>
        <v/>
      </c>
      <c r="D410" s="92" t="str">
        <f>IF('Prediction Log'!D429=0, "",'Prediction Log'!D429)</f>
        <v/>
      </c>
      <c r="E410" s="92" t="str">
        <f>IF('Prediction Log'!E429=0, "",'Prediction Log'!E429)</f>
        <v/>
      </c>
      <c r="F410" s="92" t="str">
        <f>IF('Prediction Log'!I429=0, "",'Prediction Log'!I429)</f>
        <v/>
      </c>
      <c r="G410" s="70" t="str">
        <f>IF(ISBLANK(Games!B411), "",'Prediction Log'!$J429)</f>
        <v/>
      </c>
      <c r="H410" s="93" t="str">
        <f>'Prediction Log'!$K429</f>
        <v/>
      </c>
      <c r="I410" s="92" t="str">
        <f>IF(ISBLANK(Games!M411), "",IF(AND(Games!M411="",Games!N411=""),"",IF(ISTEXT(Games!N411), "Side",Games!M411)))</f>
        <v/>
      </c>
      <c r="J410" s="92" t="str">
        <f>IF(ISBLANK(Games!B411), "",IF(Games!K411="Y", Games!B411, Games!E411))</f>
        <v/>
      </c>
      <c r="K410" s="92" t="str">
        <f>Games!I411</f>
        <v/>
      </c>
      <c r="L410" s="92" t="str">
        <f>IF(ISBLANK(Games!G411), "",Games!G411)</f>
        <v/>
      </c>
      <c r="M410" s="92"/>
      <c r="N410" s="110" t="str">
        <f>IF(ISBLANK('Performance vs Market'!$Q410), "", 1)</f>
        <v/>
      </c>
      <c r="O410" s="110" t="str">
        <f>IF(ISBLANK('Performance vs Market'!$S410), "", 1)</f>
        <v/>
      </c>
      <c r="P410" s="95"/>
      <c r="Q410" s="95"/>
      <c r="R410" s="95"/>
      <c r="S410" s="95"/>
      <c r="T410" s="95"/>
      <c r="U410" s="111" t="str">
        <f>IF(ISBLANK('Performance vs Market'!$Q410), "",N410+IF(Q410&lt;0, (N410/(Q410/-100)), N410*(Q410/100)))</f>
        <v/>
      </c>
      <c r="V410" s="112" t="str">
        <f>IFERROR(IF(ISBLANK('Performance vs Market'!$R410), "",N410+IF(R410&lt;0, (N410/(R410/-100)), N410*(R410/100))),"")</f>
        <v/>
      </c>
      <c r="W410" s="111" t="n">
        <f t="shared" si="1"/>
        <v>0</v>
      </c>
      <c r="X410" s="112" t="n">
        <f t="shared" si="2"/>
        <v>0</v>
      </c>
      <c r="Y410" s="111" t="str">
        <f>IF(ISBLANK('Performance vs Market'!$S410), "",O410+IF(S410&lt;0, (O410/(S410/-100)), O410*(S410/100)))</f>
        <v/>
      </c>
      <c r="Z410" s="111" t="n">
        <f t="shared" si="3"/>
        <v>0</v>
      </c>
      <c r="AA410" s="96" t="n">
        <f t="shared" si="4"/>
        <v>0</v>
      </c>
      <c r="AB410" s="96" t="n">
        <f t="shared" si="5"/>
        <v>0</v>
      </c>
      <c r="AC410" s="113" t="str">
        <f>IF('Prediction Log'!$W429="Y", "W", IF('Prediction Log'!$W429="N","L",""))</f>
        <v/>
      </c>
      <c r="AD410" s="114" t="str">
        <f>IF('Prediction Log'!$Y429="Y", "W", IF('Prediction Log'!$Y429="N","L",""))</f>
        <v/>
      </c>
      <c r="AE410" s="115" t="str">
        <f>IF(ISBLANK('Performance vs Market'!$Q410), "",IF(AC410="W", W410, IF(AC410="L",-N410, "")))</f>
        <v/>
      </c>
      <c r="AF410" s="116" t="str">
        <f>IFERROR((IF(ISERR('Performance vs Market'!$V410), "",IF(AD410="W", X410, IF(AD410="L",-N410, "")))), "")</f>
        <v/>
      </c>
      <c r="AG410" s="113" t="str">
        <f>IF('Prediction Log'!$X429="Y", "W", IF('Prediction Log'!$X429="N", "L", ""))</f>
        <v/>
      </c>
      <c r="AH410" s="115" t="str">
        <f>IF(ISBLANK('Performance vs Market'!$S410), "",IF(AG410="W", Z410, IF(AG410="L",-O410, "")))</f>
        <v/>
      </c>
      <c r="AI410" s="117"/>
      <c r="AJ410" s="15" t="str">
        <f t="shared" si="6"/>
        <v/>
      </c>
      <c r="AK410" s="118" t="n">
        <f>IF(ISERROR('Performance vs Market'!$AE410+'Performance vs Market'!$AH410+'Performance vs Market'!$AJ410), "", 'Performance vs Market'!$AE410+'Performance vs Market'!$AH410+'Performance vs Market'!$AJ410)</f>
        <v>0</v>
      </c>
      <c r="AL410" s="119" t="n">
        <f>IF(ISERROR('Performance vs Market'!$AF410+'Performance vs Market'!$AH410+'Performance vs Market'!$AJ410), "", 'Performance vs Market'!$AF410+'Performance vs Market'!$AH410+'Performance vs Market'!$AJ410)</f>
        <v>0</v>
      </c>
    </row>
    <row r="411" ht="14.25" customHeight="1">
      <c r="A411" s="92" t="str">
        <f>Games!A412</f>
        <v/>
      </c>
      <c r="B411" s="92" t="str">
        <f>IF('Prediction Log'!B430=0, "",'Prediction Log'!B430)</f>
        <v/>
      </c>
      <c r="C411" s="92" t="str">
        <f>IF('Prediction Log'!C430=0, "",'Prediction Log'!C430)</f>
        <v/>
      </c>
      <c r="D411" s="92" t="str">
        <f>IF('Prediction Log'!D430=0, "",'Prediction Log'!D430)</f>
        <v/>
      </c>
      <c r="E411" s="92" t="str">
        <f>IF('Prediction Log'!E430=0, "",'Prediction Log'!E430)</f>
        <v/>
      </c>
      <c r="F411" s="92" t="str">
        <f>IF('Prediction Log'!I430=0, "",'Prediction Log'!I430)</f>
        <v/>
      </c>
      <c r="G411" s="70" t="str">
        <f>IF(ISBLANK(Games!B412), "",'Prediction Log'!$J430)</f>
        <v/>
      </c>
      <c r="H411" s="93" t="str">
        <f>'Prediction Log'!$K430</f>
        <v/>
      </c>
      <c r="I411" s="92" t="str">
        <f>IF(ISBLANK(Games!M412), "",IF(AND(Games!M412="",Games!N412=""),"",IF(ISTEXT(Games!N412), "Side",Games!M412)))</f>
        <v/>
      </c>
      <c r="J411" s="92" t="str">
        <f>IF(ISBLANK(Games!B412), "",IF(Games!K412="Y", Games!B412, Games!E412))</f>
        <v/>
      </c>
      <c r="K411" s="92" t="str">
        <f>Games!I412</f>
        <v/>
      </c>
      <c r="L411" s="92" t="str">
        <f>IF(ISBLANK(Games!G412), "",Games!G412)</f>
        <v/>
      </c>
      <c r="M411" s="92"/>
      <c r="N411" s="110" t="str">
        <f>IF(ISBLANK('Performance vs Market'!$Q411), "", 1)</f>
        <v/>
      </c>
      <c r="O411" s="110" t="str">
        <f>IF(ISBLANK('Performance vs Market'!$S411), "", 1)</f>
        <v/>
      </c>
      <c r="P411" s="95"/>
      <c r="Q411" s="95"/>
      <c r="R411" s="95"/>
      <c r="S411" s="95"/>
      <c r="T411" s="95"/>
      <c r="U411" s="111" t="str">
        <f>IF(ISBLANK('Performance vs Market'!$Q411), "",N411+IF(Q411&lt;0, (N411/(Q411/-100)), N411*(Q411/100)))</f>
        <v/>
      </c>
      <c r="V411" s="112" t="str">
        <f>IFERROR(IF(ISBLANK('Performance vs Market'!$R411), "",N411+IF(R411&lt;0, (N411/(R411/-100)), N411*(R411/100))),"")</f>
        <v/>
      </c>
      <c r="W411" s="111" t="n">
        <f t="shared" si="1"/>
        <v>0</v>
      </c>
      <c r="X411" s="112" t="n">
        <f t="shared" si="2"/>
        <v>0</v>
      </c>
      <c r="Y411" s="111" t="str">
        <f>IF(ISBLANK('Performance vs Market'!$S411), "",O411+IF(S411&lt;0, (O411/(S411/-100)), O411*(S411/100)))</f>
        <v/>
      </c>
      <c r="Z411" s="111" t="n">
        <f t="shared" si="3"/>
        <v>0</v>
      </c>
      <c r="AA411" s="96" t="n">
        <f t="shared" si="4"/>
        <v>0</v>
      </c>
      <c r="AB411" s="96" t="n">
        <f t="shared" si="5"/>
        <v>0</v>
      </c>
      <c r="AC411" s="113" t="str">
        <f>IF('Prediction Log'!$W430="Y", "W", IF('Prediction Log'!$W430="N","L",""))</f>
        <v/>
      </c>
      <c r="AD411" s="114" t="str">
        <f>IF('Prediction Log'!$Y430="Y", "W", IF('Prediction Log'!$Y430="N","L",""))</f>
        <v/>
      </c>
      <c r="AE411" s="115" t="str">
        <f>IF(ISBLANK('Performance vs Market'!$Q411), "",IF(AC411="W", W411, IF(AC411="L",-N411, "")))</f>
        <v/>
      </c>
      <c r="AF411" s="116" t="str">
        <f>IFERROR((IF(ISERR('Performance vs Market'!$V411), "",IF(AD411="W", X411, IF(AD411="L",-N411, "")))), "")</f>
        <v/>
      </c>
      <c r="AG411" s="113" t="str">
        <f>IF('Prediction Log'!$X430="Y", "W", IF('Prediction Log'!$X430="N", "L", ""))</f>
        <v/>
      </c>
      <c r="AH411" s="115" t="str">
        <f>IF(ISBLANK('Performance vs Market'!$S411), "",IF(AG411="W", Z411, IF(AG411="L",-O411, "")))</f>
        <v/>
      </c>
      <c r="AI411" s="117"/>
      <c r="AJ411" s="15" t="str">
        <f t="shared" si="6"/>
        <v/>
      </c>
      <c r="AK411" s="118" t="n">
        <f>IF(ISERROR('Performance vs Market'!$AE411+'Performance vs Market'!$AH411+'Performance vs Market'!$AJ411), "", 'Performance vs Market'!$AE411+'Performance vs Market'!$AH411+'Performance vs Market'!$AJ411)</f>
        <v>0</v>
      </c>
      <c r="AL411" s="119" t="n">
        <f>IF(ISERROR('Performance vs Market'!$AF411+'Performance vs Market'!$AH411+'Performance vs Market'!$AJ411), "", 'Performance vs Market'!$AF411+'Performance vs Market'!$AH411+'Performance vs Market'!$AJ411)</f>
        <v>0</v>
      </c>
    </row>
    <row r="412" ht="14.25" customHeight="1">
      <c r="A412" s="92" t="str">
        <f>Games!A413</f>
        <v/>
      </c>
      <c r="B412" s="92" t="str">
        <f>IF('Prediction Log'!B431=0, "",'Prediction Log'!B431)</f>
        <v/>
      </c>
      <c r="C412" s="92" t="str">
        <f>IF('Prediction Log'!C431=0, "",'Prediction Log'!C431)</f>
        <v/>
      </c>
      <c r="D412" s="92" t="str">
        <f>IF('Prediction Log'!D431=0, "",'Prediction Log'!D431)</f>
        <v/>
      </c>
      <c r="E412" s="92" t="str">
        <f>IF('Prediction Log'!E431=0, "",'Prediction Log'!E431)</f>
        <v/>
      </c>
      <c r="F412" s="92" t="str">
        <f>IF('Prediction Log'!I431=0, "",'Prediction Log'!I431)</f>
        <v/>
      </c>
      <c r="G412" s="70" t="str">
        <f>IF(ISBLANK(Games!B413), "",'Prediction Log'!$J431)</f>
        <v/>
      </c>
      <c r="H412" s="93" t="str">
        <f>'Prediction Log'!$K431</f>
        <v/>
      </c>
      <c r="I412" s="92" t="str">
        <f>IF(ISBLANK(Games!M413), "",IF(AND(Games!M413="",Games!N413=""),"",IF(ISTEXT(Games!N413), "Side",Games!M413)))</f>
        <v/>
      </c>
      <c r="J412" s="92" t="str">
        <f>IF(ISBLANK(Games!B413), "",IF(Games!K413="Y", Games!B413, Games!E413))</f>
        <v/>
      </c>
      <c r="K412" s="92" t="str">
        <f>Games!I413</f>
        <v/>
      </c>
      <c r="L412" s="92" t="str">
        <f>IF(ISBLANK(Games!G413), "",Games!G413)</f>
        <v/>
      </c>
      <c r="M412" s="92"/>
      <c r="N412" s="110" t="str">
        <f>IF(ISBLANK('Performance vs Market'!$Q412), "", 1)</f>
        <v/>
      </c>
      <c r="O412" s="110" t="str">
        <f>IF(ISBLANK('Performance vs Market'!$S412), "", 1)</f>
        <v/>
      </c>
      <c r="P412" s="95"/>
      <c r="Q412" s="95"/>
      <c r="R412" s="95"/>
      <c r="S412" s="95"/>
      <c r="T412" s="95"/>
      <c r="U412" s="111" t="str">
        <f>IF(ISBLANK('Performance vs Market'!$Q412), "",N412+IF(Q412&lt;0, (N412/(Q412/-100)), N412*(Q412/100)))</f>
        <v/>
      </c>
      <c r="V412" s="112" t="str">
        <f>IFERROR(IF(ISBLANK('Performance vs Market'!$R412), "",N412+IF(R412&lt;0, (N412/(R412/-100)), N412*(R412/100))),"")</f>
        <v/>
      </c>
      <c r="W412" s="111" t="n">
        <f t="shared" si="1"/>
        <v>0</v>
      </c>
      <c r="X412" s="112" t="n">
        <f t="shared" si="2"/>
        <v>0</v>
      </c>
      <c r="Y412" s="111" t="str">
        <f>IF(ISBLANK('Performance vs Market'!$S412), "",O412+IF(S412&lt;0, (O412/(S412/-100)), O412*(S412/100)))</f>
        <v/>
      </c>
      <c r="Z412" s="111" t="n">
        <f t="shared" si="3"/>
        <v>0</v>
      </c>
      <c r="AA412" s="96" t="n">
        <f t="shared" si="4"/>
        <v>0</v>
      </c>
      <c r="AB412" s="96" t="n">
        <f t="shared" si="5"/>
        <v>0</v>
      </c>
      <c r="AC412" s="113" t="str">
        <f>IF('Prediction Log'!$W431="Y", "W", IF('Prediction Log'!$W431="N","L",""))</f>
        <v/>
      </c>
      <c r="AD412" s="114" t="str">
        <f>IF('Prediction Log'!$Y431="Y", "W", IF('Prediction Log'!$Y431="N","L",""))</f>
        <v/>
      </c>
      <c r="AE412" s="115" t="str">
        <f>IF(ISBLANK('Performance vs Market'!$Q412), "",IF(AC412="W", W412, IF(AC412="L",-N412, "")))</f>
        <v/>
      </c>
      <c r="AF412" s="116" t="str">
        <f>IFERROR((IF(ISERR('Performance vs Market'!$V412), "",IF(AD412="W", X412, IF(AD412="L",-N412, "")))), "")</f>
        <v/>
      </c>
      <c r="AG412" s="113" t="str">
        <f>IF('Prediction Log'!$X431="Y", "W", IF('Prediction Log'!$X431="N", "L", ""))</f>
        <v/>
      </c>
      <c r="AH412" s="115" t="str">
        <f>IF(ISBLANK('Performance vs Market'!$S412), "",IF(AG412="W", Z412, IF(AG412="L",-O412, "")))</f>
        <v/>
      </c>
      <c r="AI412" s="117"/>
      <c r="AJ412" s="15" t="str">
        <f t="shared" si="6"/>
        <v/>
      </c>
      <c r="AK412" s="118" t="n">
        <f>IF(ISERROR('Performance vs Market'!$AE412+'Performance vs Market'!$AH412+'Performance vs Market'!$AJ412), "", 'Performance vs Market'!$AE412+'Performance vs Market'!$AH412+'Performance vs Market'!$AJ412)</f>
        <v>0</v>
      </c>
      <c r="AL412" s="119" t="n">
        <f>IF(ISERROR('Performance vs Market'!$AF412+'Performance vs Market'!$AH412+'Performance vs Market'!$AJ412), "", 'Performance vs Market'!$AF412+'Performance vs Market'!$AH412+'Performance vs Market'!$AJ412)</f>
        <v>0</v>
      </c>
    </row>
    <row r="413" ht="14.25" customHeight="1">
      <c r="A413" s="92" t="str">
        <f>Games!A414</f>
        <v/>
      </c>
      <c r="B413" s="92" t="str">
        <f>IF('Prediction Log'!B432=0, "",'Prediction Log'!B432)</f>
        <v/>
      </c>
      <c r="C413" s="92" t="str">
        <f>IF('Prediction Log'!C432=0, "",'Prediction Log'!C432)</f>
        <v/>
      </c>
      <c r="D413" s="92" t="str">
        <f>IF('Prediction Log'!D432=0, "",'Prediction Log'!D432)</f>
        <v/>
      </c>
      <c r="E413" s="92" t="str">
        <f>IF('Prediction Log'!E432=0, "",'Prediction Log'!E432)</f>
        <v/>
      </c>
      <c r="F413" s="92" t="str">
        <f>IF('Prediction Log'!I432=0, "",'Prediction Log'!I432)</f>
        <v/>
      </c>
      <c r="G413" s="70" t="str">
        <f>IF(ISBLANK(Games!B414), "",'Prediction Log'!$J432)</f>
        <v/>
      </c>
      <c r="H413" s="93" t="str">
        <f>'Prediction Log'!$K432</f>
        <v/>
      </c>
      <c r="I413" s="92" t="str">
        <f>IF(ISBLANK(Games!M414), "",IF(AND(Games!M414="",Games!N414=""),"",IF(ISTEXT(Games!N414), "Side",Games!M414)))</f>
        <v/>
      </c>
      <c r="J413" s="92" t="str">
        <f>IF(ISBLANK(Games!B414), "",IF(Games!K414="Y", Games!B414, Games!E414))</f>
        <v/>
      </c>
      <c r="K413" s="92" t="str">
        <f>Games!I414</f>
        <v/>
      </c>
      <c r="L413" s="92" t="str">
        <f>IF(ISBLANK(Games!G414), "",Games!G414)</f>
        <v/>
      </c>
      <c r="M413" s="92"/>
      <c r="N413" s="110" t="str">
        <f>IF(ISBLANK('Performance vs Market'!$Q413), "", 1)</f>
        <v/>
      </c>
      <c r="O413" s="110" t="str">
        <f>IF(ISBLANK('Performance vs Market'!$S413), "", 1)</f>
        <v/>
      </c>
      <c r="P413" s="95"/>
      <c r="Q413" s="95"/>
      <c r="R413" s="95"/>
      <c r="S413" s="95"/>
      <c r="T413" s="95"/>
      <c r="U413" s="111" t="str">
        <f>IF(ISBLANK('Performance vs Market'!$Q413), "",N413+IF(Q413&lt;0, (N413/(Q413/-100)), N413*(Q413/100)))</f>
        <v/>
      </c>
      <c r="V413" s="112" t="str">
        <f>IFERROR(IF(ISBLANK('Performance vs Market'!$R413), "",N413+IF(R413&lt;0, (N413/(R413/-100)), N413*(R413/100))),"")</f>
        <v/>
      </c>
      <c r="W413" s="111" t="n">
        <f t="shared" si="1"/>
        <v>0</v>
      </c>
      <c r="X413" s="112" t="n">
        <f t="shared" si="2"/>
        <v>0</v>
      </c>
      <c r="Y413" s="111" t="str">
        <f>IF(ISBLANK('Performance vs Market'!$S413), "",O413+IF(S413&lt;0, (O413/(S413/-100)), O413*(S413/100)))</f>
        <v/>
      </c>
      <c r="Z413" s="111" t="n">
        <f t="shared" si="3"/>
        <v>0</v>
      </c>
      <c r="AA413" s="96" t="n">
        <f t="shared" si="4"/>
        <v>0</v>
      </c>
      <c r="AB413" s="96" t="n">
        <f t="shared" si="5"/>
        <v>0</v>
      </c>
      <c r="AC413" s="113" t="str">
        <f>IF('Prediction Log'!$W432="Y", "W", IF('Prediction Log'!$W432="N","L",""))</f>
        <v/>
      </c>
      <c r="AD413" s="114" t="str">
        <f>IF('Prediction Log'!$Y432="Y", "W", IF('Prediction Log'!$Y432="N","L",""))</f>
        <v/>
      </c>
      <c r="AE413" s="115" t="str">
        <f>IF(ISBLANK('Performance vs Market'!$Q413), "",IF(AC413="W", W413, IF(AC413="L",-N413, "")))</f>
        <v/>
      </c>
      <c r="AF413" s="116" t="str">
        <f>IFERROR((IF(ISERR('Performance vs Market'!$V413), "",IF(AD413="W", X413, IF(AD413="L",-N413, "")))), "")</f>
        <v/>
      </c>
      <c r="AG413" s="113" t="str">
        <f>IF('Prediction Log'!$X432="Y", "W", IF('Prediction Log'!$X432="N", "L", ""))</f>
        <v/>
      </c>
      <c r="AH413" s="115" t="str">
        <f>IF(ISBLANK('Performance vs Market'!$S413), "",IF(AG413="W", Z413, IF(AG413="L",-O413, "")))</f>
        <v/>
      </c>
      <c r="AI413" s="117"/>
      <c r="AJ413" s="15" t="str">
        <f t="shared" si="6"/>
        <v/>
      </c>
      <c r="AK413" s="118" t="n">
        <f>IF(ISERROR('Performance vs Market'!$AE413+'Performance vs Market'!$AH413+'Performance vs Market'!$AJ413), "", 'Performance vs Market'!$AE413+'Performance vs Market'!$AH413+'Performance vs Market'!$AJ413)</f>
        <v>0</v>
      </c>
      <c r="AL413" s="119" t="n">
        <f>IF(ISERROR('Performance vs Market'!$AF413+'Performance vs Market'!$AH413+'Performance vs Market'!$AJ413), "", 'Performance vs Market'!$AF413+'Performance vs Market'!$AH413+'Performance vs Market'!$AJ413)</f>
        <v>0</v>
      </c>
    </row>
    <row r="414" ht="14.25" customHeight="1">
      <c r="A414" s="92" t="str">
        <f>Games!A415</f>
        <v/>
      </c>
      <c r="B414" s="92" t="str">
        <f>IF('Prediction Log'!B433=0, "",'Prediction Log'!B433)</f>
        <v/>
      </c>
      <c r="C414" s="92" t="str">
        <f>IF('Prediction Log'!C433=0, "",'Prediction Log'!C433)</f>
        <v/>
      </c>
      <c r="D414" s="92" t="str">
        <f>IF('Prediction Log'!D433=0, "",'Prediction Log'!D433)</f>
        <v/>
      </c>
      <c r="E414" s="92" t="str">
        <f>IF('Prediction Log'!E433=0, "",'Prediction Log'!E433)</f>
        <v/>
      </c>
      <c r="F414" s="92" t="str">
        <f>IF('Prediction Log'!I433=0, "",'Prediction Log'!I433)</f>
        <v/>
      </c>
      <c r="G414" s="70" t="str">
        <f>IF(ISBLANK(Games!B415), "",'Prediction Log'!$J433)</f>
        <v/>
      </c>
      <c r="H414" s="93" t="str">
        <f>'Prediction Log'!$K433</f>
        <v/>
      </c>
      <c r="I414" s="92" t="str">
        <f>IF(ISBLANK(Games!M415), "",IF(AND(Games!M415="",Games!N415=""),"",IF(ISTEXT(Games!N415), "Side",Games!M415)))</f>
        <v/>
      </c>
      <c r="J414" s="92" t="str">
        <f>IF(ISBLANK(Games!B415), "",IF(Games!K415="Y", Games!B415, Games!E415))</f>
        <v/>
      </c>
      <c r="K414" s="92" t="str">
        <f>Games!I415</f>
        <v/>
      </c>
      <c r="L414" s="92" t="str">
        <f>IF(ISBLANK(Games!G415), "",Games!G415)</f>
        <v/>
      </c>
      <c r="M414" s="92"/>
      <c r="N414" s="110" t="str">
        <f>IF(ISBLANK('Performance vs Market'!$Q414), "", 1)</f>
        <v/>
      </c>
      <c r="O414" s="110" t="str">
        <f>IF(ISBLANK('Performance vs Market'!$S414), "", 1)</f>
        <v/>
      </c>
      <c r="P414" s="95"/>
      <c r="Q414" s="95"/>
      <c r="R414" s="95"/>
      <c r="S414" s="95"/>
      <c r="T414" s="95"/>
      <c r="U414" s="111" t="str">
        <f>IF(ISBLANK('Performance vs Market'!$Q414), "",N414+IF(Q414&lt;0, (N414/(Q414/-100)), N414*(Q414/100)))</f>
        <v/>
      </c>
      <c r="V414" s="112" t="str">
        <f>IFERROR(IF(ISBLANK('Performance vs Market'!$R414), "",N414+IF(R414&lt;0, (N414/(R414/-100)), N414*(R414/100))),"")</f>
        <v/>
      </c>
      <c r="W414" s="111" t="n">
        <f t="shared" si="1"/>
        <v>0</v>
      </c>
      <c r="X414" s="112" t="n">
        <f t="shared" si="2"/>
        <v>0</v>
      </c>
      <c r="Y414" s="111" t="str">
        <f>IF(ISBLANK('Performance vs Market'!$S414), "",O414+IF(S414&lt;0, (O414/(S414/-100)), O414*(S414/100)))</f>
        <v/>
      </c>
      <c r="Z414" s="111" t="n">
        <f t="shared" si="3"/>
        <v>0</v>
      </c>
      <c r="AA414" s="96" t="n">
        <f t="shared" si="4"/>
        <v>0</v>
      </c>
      <c r="AB414" s="96" t="n">
        <f t="shared" si="5"/>
        <v>0</v>
      </c>
      <c r="AC414" s="113" t="str">
        <f>IF('Prediction Log'!$W433="Y", "W", IF('Prediction Log'!$W433="N","L",""))</f>
        <v/>
      </c>
      <c r="AD414" s="114" t="str">
        <f>IF('Prediction Log'!$Y433="Y", "W", IF('Prediction Log'!$Y433="N","L",""))</f>
        <v/>
      </c>
      <c r="AE414" s="115" t="str">
        <f>IF(ISBLANK('Performance vs Market'!$Q414), "",IF(AC414="W", W414, IF(AC414="L",-N414, "")))</f>
        <v/>
      </c>
      <c r="AF414" s="116" t="str">
        <f>IFERROR((IF(ISERR('Performance vs Market'!$V414), "",IF(AD414="W", X414, IF(AD414="L",-N414, "")))), "")</f>
        <v/>
      </c>
      <c r="AG414" s="113" t="str">
        <f>IF('Prediction Log'!$X433="Y", "W", IF('Prediction Log'!$X433="N", "L", ""))</f>
        <v/>
      </c>
      <c r="AH414" s="115" t="str">
        <f>IF(ISBLANK('Performance vs Market'!$S414), "",IF(AG414="W", Z414, IF(AG414="L",-O414, "")))</f>
        <v/>
      </c>
      <c r="AI414" s="117"/>
      <c r="AJ414" s="15" t="str">
        <f t="shared" si="6"/>
        <v/>
      </c>
      <c r="AK414" s="118" t="n">
        <f>IF(ISERROR('Performance vs Market'!$AE414+'Performance vs Market'!$AH414+'Performance vs Market'!$AJ414), "", 'Performance vs Market'!$AE414+'Performance vs Market'!$AH414+'Performance vs Market'!$AJ414)</f>
        <v>0</v>
      </c>
      <c r="AL414" s="119" t="n">
        <f>IF(ISERROR('Performance vs Market'!$AF414+'Performance vs Market'!$AH414+'Performance vs Market'!$AJ414), "", 'Performance vs Market'!$AF414+'Performance vs Market'!$AH414+'Performance vs Market'!$AJ414)</f>
        <v>0</v>
      </c>
    </row>
    <row r="415" ht="14.25" customHeight="1">
      <c r="A415" s="92" t="str">
        <f>Games!A416</f>
        <v/>
      </c>
      <c r="B415" s="92" t="str">
        <f>IF('Prediction Log'!B434=0, "",'Prediction Log'!B434)</f>
        <v/>
      </c>
      <c r="C415" s="92" t="str">
        <f>IF('Prediction Log'!C434=0, "",'Prediction Log'!C434)</f>
        <v/>
      </c>
      <c r="D415" s="92" t="str">
        <f>IF('Prediction Log'!D434=0, "",'Prediction Log'!D434)</f>
        <v/>
      </c>
      <c r="E415" s="92" t="str">
        <f>IF('Prediction Log'!E434=0, "",'Prediction Log'!E434)</f>
        <v/>
      </c>
      <c r="F415" s="92" t="str">
        <f>IF('Prediction Log'!I434=0, "",'Prediction Log'!I434)</f>
        <v/>
      </c>
      <c r="G415" s="70" t="str">
        <f>IF(ISBLANK(Games!B416), "",'Prediction Log'!$J434)</f>
        <v/>
      </c>
      <c r="H415" s="93" t="str">
        <f>'Prediction Log'!$K434</f>
        <v/>
      </c>
      <c r="I415" s="92" t="str">
        <f>IF(ISBLANK(Games!M416), "",IF(AND(Games!M416="",Games!N416=""),"",IF(ISTEXT(Games!N416), "Side",Games!M416)))</f>
        <v/>
      </c>
      <c r="J415" s="92" t="str">
        <f>IF(ISBLANK(Games!B416), "",IF(Games!K416="Y", Games!B416, Games!E416))</f>
        <v/>
      </c>
      <c r="K415" s="92" t="str">
        <f>Games!I416</f>
        <v/>
      </c>
      <c r="L415" s="92" t="str">
        <f>IF(ISBLANK(Games!G416), "",Games!G416)</f>
        <v/>
      </c>
      <c r="M415" s="92"/>
      <c r="N415" s="110" t="str">
        <f>IF(ISBLANK('Performance vs Market'!$Q415), "", 1)</f>
        <v/>
      </c>
      <c r="O415" s="110" t="str">
        <f>IF(ISBLANK('Performance vs Market'!$S415), "", 1)</f>
        <v/>
      </c>
      <c r="P415" s="95"/>
      <c r="Q415" s="95"/>
      <c r="R415" s="95"/>
      <c r="S415" s="95"/>
      <c r="T415" s="95"/>
      <c r="U415" s="111" t="str">
        <f>IF(ISBLANK('Performance vs Market'!$Q415), "",N415+IF(Q415&lt;0, (N415/(Q415/-100)), N415*(Q415/100)))</f>
        <v/>
      </c>
      <c r="V415" s="112" t="str">
        <f>IFERROR(IF(ISBLANK('Performance vs Market'!$R415), "",N415+IF(R415&lt;0, (N415/(R415/-100)), N415*(R415/100))),"")</f>
        <v/>
      </c>
      <c r="W415" s="111" t="n">
        <f t="shared" si="1"/>
        <v>0</v>
      </c>
      <c r="X415" s="112" t="n">
        <f t="shared" si="2"/>
        <v>0</v>
      </c>
      <c r="Y415" s="111" t="str">
        <f>IF(ISBLANK('Performance vs Market'!$S415), "",O415+IF(S415&lt;0, (O415/(S415/-100)), O415*(S415/100)))</f>
        <v/>
      </c>
      <c r="Z415" s="111" t="n">
        <f t="shared" si="3"/>
        <v>0</v>
      </c>
      <c r="AA415" s="96" t="n">
        <f t="shared" si="4"/>
        <v>0</v>
      </c>
      <c r="AB415" s="96" t="n">
        <f t="shared" si="5"/>
        <v>0</v>
      </c>
      <c r="AC415" s="113" t="str">
        <f>IF('Prediction Log'!$W434="Y", "W", IF('Prediction Log'!$W434="N","L",""))</f>
        <v/>
      </c>
      <c r="AD415" s="114" t="str">
        <f>IF('Prediction Log'!$Y434="Y", "W", IF('Prediction Log'!$Y434="N","L",""))</f>
        <v/>
      </c>
      <c r="AE415" s="115" t="str">
        <f>IF(ISBLANK('Performance vs Market'!$Q415), "",IF(AC415="W", W415, IF(AC415="L",-N415, "")))</f>
        <v/>
      </c>
      <c r="AF415" s="116" t="str">
        <f>IFERROR((IF(ISERR('Performance vs Market'!$V415), "",IF(AD415="W", X415, IF(AD415="L",-N415, "")))), "")</f>
        <v/>
      </c>
      <c r="AG415" s="113" t="str">
        <f>IF('Prediction Log'!$X434="Y", "W", IF('Prediction Log'!$X434="N", "L", ""))</f>
        <v/>
      </c>
      <c r="AH415" s="115" t="str">
        <f>IF(ISBLANK('Performance vs Market'!$S415), "",IF(AG415="W", Z415, IF(AG415="L",-O415, "")))</f>
        <v/>
      </c>
      <c r="AI415" s="117"/>
      <c r="AJ415" s="15" t="str">
        <f t="shared" si="6"/>
        <v/>
      </c>
      <c r="AK415" s="118" t="n">
        <f>IF(ISERROR('Performance vs Market'!$AE415+'Performance vs Market'!$AH415+'Performance vs Market'!$AJ415), "", 'Performance vs Market'!$AE415+'Performance vs Market'!$AH415+'Performance vs Market'!$AJ415)</f>
        <v>0</v>
      </c>
      <c r="AL415" s="119" t="n">
        <f>IF(ISERROR('Performance vs Market'!$AF415+'Performance vs Market'!$AH415+'Performance vs Market'!$AJ415), "", 'Performance vs Market'!$AF415+'Performance vs Market'!$AH415+'Performance vs Market'!$AJ415)</f>
        <v>0</v>
      </c>
    </row>
    <row r="416" ht="14.25" customHeight="1">
      <c r="A416" s="92" t="str">
        <f>Games!A417</f>
        <v/>
      </c>
      <c r="B416" s="92" t="str">
        <f>IF('Prediction Log'!B435=0, "",'Prediction Log'!B435)</f>
        <v/>
      </c>
      <c r="C416" s="92" t="str">
        <f>IF('Prediction Log'!C435=0, "",'Prediction Log'!C435)</f>
        <v/>
      </c>
      <c r="D416" s="92" t="str">
        <f>IF('Prediction Log'!D435=0, "",'Prediction Log'!D435)</f>
        <v/>
      </c>
      <c r="E416" s="92" t="str">
        <f>IF('Prediction Log'!E435=0, "",'Prediction Log'!E435)</f>
        <v/>
      </c>
      <c r="F416" s="92" t="str">
        <f>IF('Prediction Log'!I435=0, "",'Prediction Log'!I435)</f>
        <v/>
      </c>
      <c r="G416" s="70" t="str">
        <f>IF(ISBLANK(Games!B417), "",'Prediction Log'!$J435)</f>
        <v/>
      </c>
      <c r="H416" s="93" t="str">
        <f>'Prediction Log'!$K435</f>
        <v/>
      </c>
      <c r="I416" s="92" t="str">
        <f>IF(ISBLANK(Games!M417), "",IF(AND(Games!M417="",Games!N417=""),"",IF(ISTEXT(Games!N417), "Side",Games!M417)))</f>
        <v/>
      </c>
      <c r="J416" s="92" t="str">
        <f>IF(ISBLANK(Games!B417), "",IF(Games!K417="Y", Games!B417, Games!E417))</f>
        <v/>
      </c>
      <c r="K416" s="92" t="str">
        <f>Games!I417</f>
        <v/>
      </c>
      <c r="L416" s="92" t="str">
        <f>IF(ISBLANK(Games!G417), "",Games!G417)</f>
        <v/>
      </c>
      <c r="M416" s="92"/>
      <c r="N416" s="110" t="str">
        <f>IF(ISBLANK('Performance vs Market'!$Q416), "", 1)</f>
        <v/>
      </c>
      <c r="O416" s="110" t="str">
        <f>IF(ISBLANK('Performance vs Market'!$S416), "", 1)</f>
        <v/>
      </c>
      <c r="P416" s="95"/>
      <c r="Q416" s="95"/>
      <c r="R416" s="95"/>
      <c r="S416" s="95"/>
      <c r="T416" s="95"/>
      <c r="U416" s="111" t="str">
        <f>IF(ISBLANK('Performance vs Market'!$Q416), "",N416+IF(Q416&lt;0, (N416/(Q416/-100)), N416*(Q416/100)))</f>
        <v/>
      </c>
      <c r="V416" s="112" t="str">
        <f>IFERROR(IF(ISBLANK('Performance vs Market'!$R416), "",N416+IF(R416&lt;0, (N416/(R416/-100)), N416*(R416/100))),"")</f>
        <v/>
      </c>
      <c r="W416" s="111" t="n">
        <f t="shared" si="1"/>
        <v>0</v>
      </c>
      <c r="X416" s="112" t="n">
        <f t="shared" si="2"/>
        <v>0</v>
      </c>
      <c r="Y416" s="111" t="str">
        <f>IF(ISBLANK('Performance vs Market'!$S416), "",O416+IF(S416&lt;0, (O416/(S416/-100)), O416*(S416/100)))</f>
        <v/>
      </c>
      <c r="Z416" s="111" t="n">
        <f t="shared" si="3"/>
        <v>0</v>
      </c>
      <c r="AA416" s="96" t="n">
        <f t="shared" si="4"/>
        <v>0</v>
      </c>
      <c r="AB416" s="96" t="n">
        <f t="shared" si="5"/>
        <v>0</v>
      </c>
      <c r="AC416" s="113" t="str">
        <f>IF('Prediction Log'!$W435="Y", "W", IF('Prediction Log'!$W435="N","L",""))</f>
        <v/>
      </c>
      <c r="AD416" s="114" t="str">
        <f>IF('Prediction Log'!$Y435="Y", "W", IF('Prediction Log'!$Y435="N","L",""))</f>
        <v/>
      </c>
      <c r="AE416" s="115" t="str">
        <f>IF(ISBLANK('Performance vs Market'!$Q416), "",IF(AC416="W", W416, IF(AC416="L",-N416, "")))</f>
        <v/>
      </c>
      <c r="AF416" s="116" t="str">
        <f>IFERROR((IF(ISERR('Performance vs Market'!$V416), "",IF(AD416="W", X416, IF(AD416="L",-N416, "")))), "")</f>
        <v/>
      </c>
      <c r="AG416" s="113" t="str">
        <f>IF('Prediction Log'!$X435="Y", "W", IF('Prediction Log'!$X435="N", "L", ""))</f>
        <v/>
      </c>
      <c r="AH416" s="115" t="str">
        <f>IF(ISBLANK('Performance vs Market'!$S416), "",IF(AG416="W", Z416, IF(AG416="L",-O416, "")))</f>
        <v/>
      </c>
      <c r="AI416" s="117"/>
      <c r="AJ416" s="15" t="str">
        <f t="shared" si="6"/>
        <v/>
      </c>
      <c r="AK416" s="118" t="n">
        <f>IF(ISERROR('Performance vs Market'!$AE416+'Performance vs Market'!$AH416+'Performance vs Market'!$AJ416), "", 'Performance vs Market'!$AE416+'Performance vs Market'!$AH416+'Performance vs Market'!$AJ416)</f>
        <v>0</v>
      </c>
      <c r="AL416" s="119" t="n">
        <f>IF(ISERROR('Performance vs Market'!$AF416+'Performance vs Market'!$AH416+'Performance vs Market'!$AJ416), "", 'Performance vs Market'!$AF416+'Performance vs Market'!$AH416+'Performance vs Market'!$AJ416)</f>
        <v>0</v>
      </c>
    </row>
    <row r="417" ht="14.25" customHeight="1">
      <c r="A417" s="92" t="str">
        <f>Games!A418</f>
        <v/>
      </c>
      <c r="B417" s="92" t="str">
        <f>IF('Prediction Log'!B436=0, "",'Prediction Log'!B436)</f>
        <v/>
      </c>
      <c r="C417" s="92" t="str">
        <f>IF('Prediction Log'!C436=0, "",'Prediction Log'!C436)</f>
        <v/>
      </c>
      <c r="D417" s="92" t="str">
        <f>IF('Prediction Log'!D436=0, "",'Prediction Log'!D436)</f>
        <v/>
      </c>
      <c r="E417" s="92" t="str">
        <f>IF('Prediction Log'!E436=0, "",'Prediction Log'!E436)</f>
        <v/>
      </c>
      <c r="F417" s="92" t="str">
        <f>IF('Prediction Log'!I436=0, "",'Prediction Log'!I436)</f>
        <v/>
      </c>
      <c r="G417" s="70" t="str">
        <f>IF(ISBLANK(Games!B418), "",'Prediction Log'!$J436)</f>
        <v/>
      </c>
      <c r="H417" s="93" t="str">
        <f>'Prediction Log'!$K436</f>
        <v/>
      </c>
      <c r="I417" s="92" t="str">
        <f>IF(ISBLANK(Games!M418), "",IF(AND(Games!M418="",Games!N418=""),"",IF(ISTEXT(Games!N418), "Side",Games!M418)))</f>
        <v/>
      </c>
      <c r="J417" s="92" t="str">
        <f>IF(ISBLANK(Games!B418), "",IF(Games!K418="Y", Games!B418, Games!E418))</f>
        <v/>
      </c>
      <c r="K417" s="92" t="str">
        <f>Games!I418</f>
        <v/>
      </c>
      <c r="L417" s="92" t="str">
        <f>IF(ISBLANK(Games!G418), "",Games!G418)</f>
        <v/>
      </c>
      <c r="M417" s="92"/>
      <c r="N417" s="110" t="str">
        <f>IF(ISBLANK('Performance vs Market'!$Q417), "", 1)</f>
        <v/>
      </c>
      <c r="O417" s="110" t="str">
        <f>IF(ISBLANK('Performance vs Market'!$S417), "", 1)</f>
        <v/>
      </c>
      <c r="P417" s="95"/>
      <c r="Q417" s="95"/>
      <c r="R417" s="95"/>
      <c r="S417" s="95"/>
      <c r="T417" s="95"/>
      <c r="U417" s="111" t="str">
        <f>IF(ISBLANK('Performance vs Market'!$Q417), "",N417+IF(Q417&lt;0, (N417/(Q417/-100)), N417*(Q417/100)))</f>
        <v/>
      </c>
      <c r="V417" s="112" t="str">
        <f>IFERROR(IF(ISBLANK('Performance vs Market'!$R417), "",N417+IF(R417&lt;0, (N417/(R417/-100)), N417*(R417/100))),"")</f>
        <v/>
      </c>
      <c r="W417" s="111" t="n">
        <f t="shared" si="1"/>
        <v>0</v>
      </c>
      <c r="X417" s="112" t="n">
        <f t="shared" si="2"/>
        <v>0</v>
      </c>
      <c r="Y417" s="111" t="str">
        <f>IF(ISBLANK('Performance vs Market'!$S417), "",O417+IF(S417&lt;0, (O417/(S417/-100)), O417*(S417/100)))</f>
        <v/>
      </c>
      <c r="Z417" s="111" t="n">
        <f t="shared" si="3"/>
        <v>0</v>
      </c>
      <c r="AA417" s="96" t="n">
        <f t="shared" si="4"/>
        <v>0</v>
      </c>
      <c r="AB417" s="96" t="n">
        <f t="shared" si="5"/>
        <v>0</v>
      </c>
      <c r="AC417" s="113" t="str">
        <f>IF('Prediction Log'!$W436="Y", "W", IF('Prediction Log'!$W436="N","L",""))</f>
        <v/>
      </c>
      <c r="AD417" s="114" t="str">
        <f>IF('Prediction Log'!$Y436="Y", "W", IF('Prediction Log'!$Y436="N","L",""))</f>
        <v/>
      </c>
      <c r="AE417" s="115" t="str">
        <f>IF(ISBLANK('Performance vs Market'!$Q417), "",IF(AC417="W", W417, IF(AC417="L",-N417, "")))</f>
        <v/>
      </c>
      <c r="AF417" s="116" t="str">
        <f>IFERROR((IF(ISERR('Performance vs Market'!$V417), "",IF(AD417="W", X417, IF(AD417="L",-N417, "")))), "")</f>
        <v/>
      </c>
      <c r="AG417" s="113" t="str">
        <f>IF('Prediction Log'!$X436="Y", "W", IF('Prediction Log'!$X436="N", "L", ""))</f>
        <v/>
      </c>
      <c r="AH417" s="115" t="str">
        <f>IF(ISBLANK('Performance vs Market'!$S417), "",IF(AG417="W", Z417, IF(AG417="L",-O417, "")))</f>
        <v/>
      </c>
      <c r="AI417" s="117"/>
      <c r="AJ417" s="15" t="str">
        <f t="shared" si="6"/>
        <v/>
      </c>
      <c r="AK417" s="118" t="n">
        <f>IF(ISERROR('Performance vs Market'!$AE417+'Performance vs Market'!$AH417+'Performance vs Market'!$AJ417), "", 'Performance vs Market'!$AE417+'Performance vs Market'!$AH417+'Performance vs Market'!$AJ417)</f>
        <v>0</v>
      </c>
      <c r="AL417" s="119" t="n">
        <f>IF(ISERROR('Performance vs Market'!$AF417+'Performance vs Market'!$AH417+'Performance vs Market'!$AJ417), "", 'Performance vs Market'!$AF417+'Performance vs Market'!$AH417+'Performance vs Market'!$AJ417)</f>
        <v>0</v>
      </c>
    </row>
    <row r="418" ht="14.25" customHeight="1">
      <c r="A418" s="92" t="str">
        <f>Games!A419</f>
        <v/>
      </c>
      <c r="B418" s="92" t="str">
        <f>IF('Prediction Log'!B437=0, "",'Prediction Log'!B437)</f>
        <v/>
      </c>
      <c r="C418" s="92" t="str">
        <f>IF('Prediction Log'!C437=0, "",'Prediction Log'!C437)</f>
        <v/>
      </c>
      <c r="D418" s="92" t="str">
        <f>IF('Prediction Log'!D437=0, "",'Prediction Log'!D437)</f>
        <v/>
      </c>
      <c r="E418" s="92" t="str">
        <f>IF('Prediction Log'!E437=0, "",'Prediction Log'!E437)</f>
        <v/>
      </c>
      <c r="F418" s="92" t="str">
        <f>IF('Prediction Log'!I437=0, "",'Prediction Log'!I437)</f>
        <v/>
      </c>
      <c r="G418" s="70" t="str">
        <f>IF(ISBLANK(Games!B419), "",'Prediction Log'!$J437)</f>
        <v/>
      </c>
      <c r="H418" s="93" t="str">
        <f>'Prediction Log'!$K437</f>
        <v/>
      </c>
      <c r="I418" s="92" t="str">
        <f>IF(ISBLANK(Games!M419), "",IF(AND(Games!M419="",Games!N419=""),"",IF(ISTEXT(Games!N419), "Side",Games!M419)))</f>
        <v/>
      </c>
      <c r="J418" s="92" t="str">
        <f>IF(ISBLANK(Games!B419), "",IF(Games!K419="Y", Games!B419, Games!E419))</f>
        <v/>
      </c>
      <c r="K418" s="92" t="str">
        <f>Games!I419</f>
        <v/>
      </c>
      <c r="L418" s="92" t="str">
        <f>IF(ISBLANK(Games!G419), "",Games!G419)</f>
        <v/>
      </c>
      <c r="M418" s="92"/>
      <c r="N418" s="110" t="str">
        <f>IF(ISBLANK('Performance vs Market'!$Q418), "", 1)</f>
        <v/>
      </c>
      <c r="O418" s="110" t="str">
        <f>IF(ISBLANK('Performance vs Market'!$S418), "", 1)</f>
        <v/>
      </c>
      <c r="P418" s="95"/>
      <c r="Q418" s="95"/>
      <c r="R418" s="95"/>
      <c r="S418" s="95"/>
      <c r="T418" s="95"/>
      <c r="U418" s="111" t="str">
        <f>IF(ISBLANK('Performance vs Market'!$Q418), "",N418+IF(Q418&lt;0, (N418/(Q418/-100)), N418*(Q418/100)))</f>
        <v/>
      </c>
      <c r="V418" s="112" t="str">
        <f>IFERROR(IF(ISBLANK('Performance vs Market'!$R418), "",N418+IF(R418&lt;0, (N418/(R418/-100)), N418*(R418/100))),"")</f>
        <v/>
      </c>
      <c r="W418" s="111" t="n">
        <f t="shared" si="1"/>
        <v>0</v>
      </c>
      <c r="X418" s="112" t="n">
        <f t="shared" si="2"/>
        <v>0</v>
      </c>
      <c r="Y418" s="111" t="str">
        <f>IF(ISBLANK('Performance vs Market'!$S418), "",O418+IF(S418&lt;0, (O418/(S418/-100)), O418*(S418/100)))</f>
        <v/>
      </c>
      <c r="Z418" s="111" t="n">
        <f t="shared" si="3"/>
        <v>0</v>
      </c>
      <c r="AA418" s="96" t="n">
        <f t="shared" si="4"/>
        <v>0</v>
      </c>
      <c r="AB418" s="96" t="n">
        <f t="shared" si="5"/>
        <v>0</v>
      </c>
      <c r="AC418" s="113" t="str">
        <f>IF('Prediction Log'!$W437="Y", "W", IF('Prediction Log'!$W437="N","L",""))</f>
        <v/>
      </c>
      <c r="AD418" s="114" t="str">
        <f>IF('Prediction Log'!$Y437="Y", "W", IF('Prediction Log'!$Y437="N","L",""))</f>
        <v/>
      </c>
      <c r="AE418" s="115" t="str">
        <f>IF(ISBLANK('Performance vs Market'!$Q418), "",IF(AC418="W", W418, IF(AC418="L",-N418, "")))</f>
        <v/>
      </c>
      <c r="AF418" s="116" t="str">
        <f>IFERROR((IF(ISERR('Performance vs Market'!$V418), "",IF(AD418="W", X418, IF(AD418="L",-N418, "")))), "")</f>
        <v/>
      </c>
      <c r="AG418" s="113" t="str">
        <f>IF('Prediction Log'!$X437="Y", "W", IF('Prediction Log'!$X437="N", "L", ""))</f>
        <v/>
      </c>
      <c r="AH418" s="115" t="str">
        <f>IF(ISBLANK('Performance vs Market'!$S418), "",IF(AG418="W", Z418, IF(AG418="L",-O418, "")))</f>
        <v/>
      </c>
      <c r="AI418" s="117"/>
      <c r="AJ418" s="15" t="str">
        <f t="shared" si="6"/>
        <v/>
      </c>
      <c r="AK418" s="118" t="n">
        <f>IF(ISERROR('Performance vs Market'!$AE418+'Performance vs Market'!$AH418+'Performance vs Market'!$AJ418), "", 'Performance vs Market'!$AE418+'Performance vs Market'!$AH418+'Performance vs Market'!$AJ418)</f>
        <v>0</v>
      </c>
      <c r="AL418" s="119" t="n">
        <f>IF(ISERROR('Performance vs Market'!$AF418+'Performance vs Market'!$AH418+'Performance vs Market'!$AJ418), "", 'Performance vs Market'!$AF418+'Performance vs Market'!$AH418+'Performance vs Market'!$AJ418)</f>
        <v>0</v>
      </c>
    </row>
    <row r="419" ht="14.25" customHeight="1">
      <c r="A419" s="92" t="str">
        <f>Games!A420</f>
        <v/>
      </c>
      <c r="B419" s="92" t="str">
        <f>IF('Prediction Log'!B438=0, "",'Prediction Log'!B438)</f>
        <v/>
      </c>
      <c r="C419" s="92" t="str">
        <f>IF('Prediction Log'!C438=0, "",'Prediction Log'!C438)</f>
        <v/>
      </c>
      <c r="D419" s="92" t="str">
        <f>IF('Prediction Log'!D438=0, "",'Prediction Log'!D438)</f>
        <v/>
      </c>
      <c r="E419" s="92" t="str">
        <f>IF('Prediction Log'!E438=0, "",'Prediction Log'!E438)</f>
        <v/>
      </c>
      <c r="F419" s="92" t="str">
        <f>IF('Prediction Log'!I438=0, "",'Prediction Log'!I438)</f>
        <v/>
      </c>
      <c r="G419" s="70" t="str">
        <f>IF(ISBLANK(Games!B420), "",'Prediction Log'!$J438)</f>
        <v/>
      </c>
      <c r="H419" s="93" t="str">
        <f>'Prediction Log'!$K438</f>
        <v/>
      </c>
      <c r="I419" s="92" t="str">
        <f>IF(ISBLANK(Games!M420), "",IF(AND(Games!M420="",Games!N420=""),"",IF(ISTEXT(Games!N420), "Side",Games!M420)))</f>
        <v/>
      </c>
      <c r="J419" s="92" t="str">
        <f>IF(ISBLANK(Games!B420), "",IF(Games!K420="Y", Games!B420, Games!E420))</f>
        <v/>
      </c>
      <c r="K419" s="92" t="str">
        <f>Games!I420</f>
        <v/>
      </c>
      <c r="L419" s="92" t="str">
        <f>IF(ISBLANK(Games!G420), "",Games!G420)</f>
        <v/>
      </c>
      <c r="M419" s="92"/>
      <c r="N419" s="110" t="str">
        <f>IF(ISBLANK('Performance vs Market'!$Q419), "", 1)</f>
        <v/>
      </c>
      <c r="O419" s="110" t="str">
        <f>IF(ISBLANK('Performance vs Market'!$S419), "", 1)</f>
        <v/>
      </c>
      <c r="P419" s="95"/>
      <c r="Q419" s="95"/>
      <c r="R419" s="95"/>
      <c r="S419" s="95"/>
      <c r="T419" s="95"/>
      <c r="U419" s="111" t="str">
        <f>IF(ISBLANK('Performance vs Market'!$Q419), "",N419+IF(Q419&lt;0, (N419/(Q419/-100)), N419*(Q419/100)))</f>
        <v/>
      </c>
      <c r="V419" s="112" t="str">
        <f>IFERROR(IF(ISBLANK('Performance vs Market'!$R419), "",N419+IF(R419&lt;0, (N419/(R419/-100)), N419*(R419/100))),"")</f>
        <v/>
      </c>
      <c r="W419" s="111" t="n">
        <f t="shared" si="1"/>
        <v>0</v>
      </c>
      <c r="X419" s="112" t="n">
        <f t="shared" si="2"/>
        <v>0</v>
      </c>
      <c r="Y419" s="111" t="str">
        <f>IF(ISBLANK('Performance vs Market'!$S419), "",O419+IF(S419&lt;0, (O419/(S419/-100)), O419*(S419/100)))</f>
        <v/>
      </c>
      <c r="Z419" s="111" t="n">
        <f t="shared" si="3"/>
        <v>0</v>
      </c>
      <c r="AA419" s="96" t="n">
        <f t="shared" si="4"/>
        <v>0</v>
      </c>
      <c r="AB419" s="96" t="n">
        <f t="shared" si="5"/>
        <v>0</v>
      </c>
      <c r="AC419" s="113" t="str">
        <f>IF('Prediction Log'!$W438="Y", "W", IF('Prediction Log'!$W438="N","L",""))</f>
        <v/>
      </c>
      <c r="AD419" s="114" t="str">
        <f>IF('Prediction Log'!$Y438="Y", "W", IF('Prediction Log'!$Y438="N","L",""))</f>
        <v/>
      </c>
      <c r="AE419" s="115" t="str">
        <f>IF(ISBLANK('Performance vs Market'!$Q419), "",IF(AC419="W", W419, IF(AC419="L",-N419, "")))</f>
        <v/>
      </c>
      <c r="AF419" s="116" t="str">
        <f>IFERROR((IF(ISERR('Performance vs Market'!$V419), "",IF(AD419="W", X419, IF(AD419="L",-N419, "")))), "")</f>
        <v/>
      </c>
      <c r="AG419" s="113" t="str">
        <f>IF('Prediction Log'!$X438="Y", "W", IF('Prediction Log'!$X438="N", "L", ""))</f>
        <v/>
      </c>
      <c r="AH419" s="115" t="str">
        <f>IF(ISBLANK('Performance vs Market'!$S419), "",IF(AG419="W", Z419, IF(AG419="L",-O419, "")))</f>
        <v/>
      </c>
      <c r="AI419" s="117"/>
      <c r="AJ419" s="15" t="str">
        <f t="shared" si="6"/>
        <v/>
      </c>
      <c r="AK419" s="118" t="n">
        <f>IF(ISERROR('Performance vs Market'!$AE419+'Performance vs Market'!$AH419+'Performance vs Market'!$AJ419), "", 'Performance vs Market'!$AE419+'Performance vs Market'!$AH419+'Performance vs Market'!$AJ419)</f>
        <v>0</v>
      </c>
      <c r="AL419" s="119" t="n">
        <f>IF(ISERROR('Performance vs Market'!$AF419+'Performance vs Market'!$AH419+'Performance vs Market'!$AJ419), "", 'Performance vs Market'!$AF419+'Performance vs Market'!$AH419+'Performance vs Market'!$AJ419)</f>
        <v>0</v>
      </c>
    </row>
    <row r="420" ht="14.25" customHeight="1">
      <c r="A420" s="92" t="str">
        <f>Games!A421</f>
        <v/>
      </c>
      <c r="B420" s="92" t="str">
        <f>IF('Prediction Log'!B439=0, "",'Prediction Log'!B439)</f>
        <v/>
      </c>
      <c r="C420" s="92" t="str">
        <f>IF('Prediction Log'!C439=0, "",'Prediction Log'!C439)</f>
        <v/>
      </c>
      <c r="D420" s="92" t="str">
        <f>IF('Prediction Log'!D439=0, "",'Prediction Log'!D439)</f>
        <v/>
      </c>
      <c r="E420" s="92" t="str">
        <f>IF('Prediction Log'!E439=0, "",'Prediction Log'!E439)</f>
        <v/>
      </c>
      <c r="F420" s="92" t="str">
        <f>IF('Prediction Log'!I439=0, "",'Prediction Log'!I439)</f>
        <v/>
      </c>
      <c r="G420" s="70" t="str">
        <f>IF(ISBLANK(Games!B421), "",'Prediction Log'!$J439)</f>
        <v/>
      </c>
      <c r="H420" s="93" t="str">
        <f>'Prediction Log'!$K439</f>
        <v/>
      </c>
      <c r="I420" s="92" t="str">
        <f>IF(ISBLANK(Games!M421), "",IF(AND(Games!M421="",Games!N421=""),"",IF(ISTEXT(Games!N421), "Side",Games!M421)))</f>
        <v/>
      </c>
      <c r="J420" s="92" t="str">
        <f>IF(ISBLANK(Games!B421), "",IF(Games!K421="Y", Games!B421, Games!E421))</f>
        <v/>
      </c>
      <c r="K420" s="92" t="str">
        <f>Games!I421</f>
        <v/>
      </c>
      <c r="L420" s="92" t="str">
        <f>IF(ISBLANK(Games!G421), "",Games!G421)</f>
        <v/>
      </c>
      <c r="M420" s="92"/>
      <c r="N420" s="110" t="str">
        <f>IF(ISBLANK('Performance vs Market'!$Q420), "", 1)</f>
        <v/>
      </c>
      <c r="O420" s="110" t="str">
        <f>IF(ISBLANK('Performance vs Market'!$S420), "", 1)</f>
        <v/>
      </c>
      <c r="P420" s="95"/>
      <c r="Q420" s="95"/>
      <c r="R420" s="95"/>
      <c r="S420" s="95"/>
      <c r="T420" s="95"/>
      <c r="U420" s="111" t="str">
        <f>IF(ISBLANK('Performance vs Market'!$Q420), "",N420+IF(Q420&lt;0, (N420/(Q420/-100)), N420*(Q420/100)))</f>
        <v/>
      </c>
      <c r="V420" s="112" t="str">
        <f>IFERROR(IF(ISBLANK('Performance vs Market'!$R420), "",N420+IF(R420&lt;0, (N420/(R420/-100)), N420*(R420/100))),"")</f>
        <v/>
      </c>
      <c r="W420" s="111" t="n">
        <f t="shared" si="1"/>
        <v>0</v>
      </c>
      <c r="X420" s="112" t="n">
        <f t="shared" si="2"/>
        <v>0</v>
      </c>
      <c r="Y420" s="111" t="str">
        <f>IF(ISBLANK('Performance vs Market'!$S420), "",O420+IF(S420&lt;0, (O420/(S420/-100)), O420*(S420/100)))</f>
        <v/>
      </c>
      <c r="Z420" s="111" t="n">
        <f t="shared" si="3"/>
        <v>0</v>
      </c>
      <c r="AA420" s="96" t="n">
        <f t="shared" si="4"/>
        <v>0</v>
      </c>
      <c r="AB420" s="96" t="n">
        <f t="shared" si="5"/>
        <v>0</v>
      </c>
      <c r="AC420" s="113" t="str">
        <f>IF('Prediction Log'!$W439="Y", "W", IF('Prediction Log'!$W439="N","L",""))</f>
        <v/>
      </c>
      <c r="AD420" s="114" t="str">
        <f>IF('Prediction Log'!$Y439="Y", "W", IF('Prediction Log'!$Y439="N","L",""))</f>
        <v/>
      </c>
      <c r="AE420" s="115" t="str">
        <f>IF(ISBLANK('Performance vs Market'!$Q420), "",IF(AC420="W", W420, IF(AC420="L",-N420, "")))</f>
        <v/>
      </c>
      <c r="AF420" s="116" t="str">
        <f>IFERROR((IF(ISERR('Performance vs Market'!$V420), "",IF(AD420="W", X420, IF(AD420="L",-N420, "")))), "")</f>
        <v/>
      </c>
      <c r="AG420" s="113" t="str">
        <f>IF('Prediction Log'!$X439="Y", "W", IF('Prediction Log'!$X439="N", "L", ""))</f>
        <v/>
      </c>
      <c r="AH420" s="115" t="str">
        <f>IF(ISBLANK('Performance vs Market'!$S420), "",IF(AG420="W", Z420, IF(AG420="L",-O420, "")))</f>
        <v/>
      </c>
      <c r="AI420" s="117"/>
      <c r="AJ420" s="15" t="str">
        <f t="shared" si="6"/>
        <v/>
      </c>
      <c r="AK420" s="118" t="n">
        <f>IF(ISERROR('Performance vs Market'!$AE420+'Performance vs Market'!$AH420+'Performance vs Market'!$AJ420), "", 'Performance vs Market'!$AE420+'Performance vs Market'!$AH420+'Performance vs Market'!$AJ420)</f>
        <v>0</v>
      </c>
      <c r="AL420" s="119" t="n">
        <f>IF(ISERROR('Performance vs Market'!$AF420+'Performance vs Market'!$AH420+'Performance vs Market'!$AJ420), "", 'Performance vs Market'!$AF420+'Performance vs Market'!$AH420+'Performance vs Market'!$AJ420)</f>
        <v>0</v>
      </c>
    </row>
    <row r="421" ht="14.25" customHeight="1">
      <c r="A421" s="92" t="str">
        <f>Games!A422</f>
        <v/>
      </c>
      <c r="B421" s="92" t="str">
        <f>IF('Prediction Log'!B440=0, "",'Prediction Log'!B440)</f>
        <v/>
      </c>
      <c r="C421" s="92" t="str">
        <f>IF('Prediction Log'!C440=0, "",'Prediction Log'!C440)</f>
        <v/>
      </c>
      <c r="D421" s="92" t="str">
        <f>IF('Prediction Log'!D440=0, "",'Prediction Log'!D440)</f>
        <v/>
      </c>
      <c r="E421" s="92" t="str">
        <f>IF('Prediction Log'!E440=0, "",'Prediction Log'!E440)</f>
        <v/>
      </c>
      <c r="F421" s="92" t="str">
        <f>IF('Prediction Log'!I440=0, "",'Prediction Log'!I440)</f>
        <v/>
      </c>
      <c r="G421" s="70" t="str">
        <f>IF(ISBLANK(Games!B422), "",'Prediction Log'!$J440)</f>
        <v/>
      </c>
      <c r="H421" s="93" t="str">
        <f>'Prediction Log'!$K440</f>
        <v/>
      </c>
      <c r="I421" s="92" t="str">
        <f>IF(ISBLANK(Games!M422), "",IF(AND(Games!M422="",Games!N422=""),"",IF(ISTEXT(Games!N422), "Side",Games!M422)))</f>
        <v/>
      </c>
      <c r="J421" s="92" t="str">
        <f>IF(ISBLANK(Games!B422), "",IF(Games!K422="Y", Games!B422, Games!E422))</f>
        <v/>
      </c>
      <c r="K421" s="92" t="str">
        <f>Games!I422</f>
        <v/>
      </c>
      <c r="L421" s="92" t="str">
        <f>IF(ISBLANK(Games!G422), "",Games!G422)</f>
        <v/>
      </c>
      <c r="M421" s="92"/>
      <c r="N421" s="110" t="str">
        <f>IF(ISBLANK('Performance vs Market'!$Q421), "", 1)</f>
        <v/>
      </c>
      <c r="O421" s="110" t="str">
        <f>IF(ISBLANK('Performance vs Market'!$S421), "", 1)</f>
        <v/>
      </c>
      <c r="P421" s="95"/>
      <c r="Q421" s="95"/>
      <c r="R421" s="95"/>
      <c r="S421" s="95"/>
      <c r="T421" s="95"/>
      <c r="U421" s="111" t="str">
        <f>IF(ISBLANK('Performance vs Market'!$Q421), "",N421+IF(Q421&lt;0, (N421/(Q421/-100)), N421*(Q421/100)))</f>
        <v/>
      </c>
      <c r="V421" s="112" t="str">
        <f>IFERROR(IF(ISBLANK('Performance vs Market'!$R421), "",N421+IF(R421&lt;0, (N421/(R421/-100)), N421*(R421/100))),"")</f>
        <v/>
      </c>
      <c r="W421" s="111" t="n">
        <f t="shared" si="1"/>
        <v>0</v>
      </c>
      <c r="X421" s="112" t="n">
        <f t="shared" si="2"/>
        <v>0</v>
      </c>
      <c r="Y421" s="111" t="str">
        <f>IF(ISBLANK('Performance vs Market'!$S421), "",O421+IF(S421&lt;0, (O421/(S421/-100)), O421*(S421/100)))</f>
        <v/>
      </c>
      <c r="Z421" s="111" t="n">
        <f t="shared" si="3"/>
        <v>0</v>
      </c>
      <c r="AA421" s="96" t="n">
        <f t="shared" si="4"/>
        <v>0</v>
      </c>
      <c r="AB421" s="96" t="n">
        <f t="shared" si="5"/>
        <v>0</v>
      </c>
      <c r="AC421" s="113" t="str">
        <f>IF('Prediction Log'!$W440="Y", "W", IF('Prediction Log'!$W440="N","L",""))</f>
        <v/>
      </c>
      <c r="AD421" s="114" t="str">
        <f>IF('Prediction Log'!$Y440="Y", "W", IF('Prediction Log'!$Y440="N","L",""))</f>
        <v/>
      </c>
      <c r="AE421" s="115" t="str">
        <f>IF(ISBLANK('Performance vs Market'!$Q421), "",IF(AC421="W", W421, IF(AC421="L",-N421, "")))</f>
        <v/>
      </c>
      <c r="AF421" s="116" t="str">
        <f>IFERROR((IF(ISERR('Performance vs Market'!$V421), "",IF(AD421="W", X421, IF(AD421="L",-N421, "")))), "")</f>
        <v/>
      </c>
      <c r="AG421" s="113" t="str">
        <f>IF('Prediction Log'!$X440="Y", "W", IF('Prediction Log'!$X440="N", "L", ""))</f>
        <v/>
      </c>
      <c r="AH421" s="115" t="str">
        <f>IF(ISBLANK('Performance vs Market'!$S421), "",IF(AG421="W", Z421, IF(AG421="L",-O421, "")))</f>
        <v/>
      </c>
      <c r="AI421" s="117"/>
      <c r="AJ421" s="15" t="str">
        <f t="shared" si="6"/>
        <v/>
      </c>
      <c r="AK421" s="118" t="n">
        <f>IF(ISERROR('Performance vs Market'!$AE421+'Performance vs Market'!$AH421+'Performance vs Market'!$AJ421), "", 'Performance vs Market'!$AE421+'Performance vs Market'!$AH421+'Performance vs Market'!$AJ421)</f>
        <v>0</v>
      </c>
      <c r="AL421" s="119" t="n">
        <f>IF(ISERROR('Performance vs Market'!$AF421+'Performance vs Market'!$AH421+'Performance vs Market'!$AJ421), "", 'Performance vs Market'!$AF421+'Performance vs Market'!$AH421+'Performance vs Market'!$AJ421)</f>
        <v>0</v>
      </c>
    </row>
    <row r="422" ht="14.25" customHeight="1">
      <c r="A422" s="92" t="str">
        <f>Games!A423</f>
        <v/>
      </c>
      <c r="B422" s="92" t="str">
        <f>IF('Prediction Log'!B441=0, "",'Prediction Log'!B441)</f>
        <v/>
      </c>
      <c r="C422" s="92" t="str">
        <f>IF('Prediction Log'!C441=0, "",'Prediction Log'!C441)</f>
        <v/>
      </c>
      <c r="D422" s="92" t="str">
        <f>IF('Prediction Log'!D441=0, "",'Prediction Log'!D441)</f>
        <v/>
      </c>
      <c r="E422" s="92" t="str">
        <f>IF('Prediction Log'!E441=0, "",'Prediction Log'!E441)</f>
        <v/>
      </c>
      <c r="F422" s="92" t="str">
        <f>IF('Prediction Log'!I441=0, "",'Prediction Log'!I441)</f>
        <v/>
      </c>
      <c r="G422" s="70" t="str">
        <f>IF(ISBLANK(Games!B423), "",'Prediction Log'!$J441)</f>
        <v/>
      </c>
      <c r="H422" s="93" t="str">
        <f>'Prediction Log'!$K441</f>
        <v/>
      </c>
      <c r="I422" s="92" t="str">
        <f>IF(ISBLANK(Games!M423), "",IF(AND(Games!M423="",Games!N423=""),"",IF(ISTEXT(Games!N423), "Side",Games!M423)))</f>
        <v/>
      </c>
      <c r="J422" s="92" t="str">
        <f>IF(ISBLANK(Games!B423), "",IF(Games!K423="Y", Games!B423, Games!E423))</f>
        <v/>
      </c>
      <c r="K422" s="92" t="str">
        <f>Games!I423</f>
        <v/>
      </c>
      <c r="L422" s="92" t="str">
        <f>IF(ISBLANK(Games!G423), "",Games!G423)</f>
        <v/>
      </c>
      <c r="M422" s="92"/>
      <c r="N422" s="110" t="str">
        <f>IF(ISBLANK('Performance vs Market'!$Q422), "", 1)</f>
        <v/>
      </c>
      <c r="O422" s="110" t="str">
        <f>IF(ISBLANK('Performance vs Market'!$S422), "", 1)</f>
        <v/>
      </c>
      <c r="P422" s="95"/>
      <c r="Q422" s="95"/>
      <c r="R422" s="95"/>
      <c r="S422" s="95"/>
      <c r="T422" s="95"/>
      <c r="U422" s="111" t="str">
        <f>IF(ISBLANK('Performance vs Market'!$Q422), "",N422+IF(Q422&lt;0, (N422/(Q422/-100)), N422*(Q422/100)))</f>
        <v/>
      </c>
      <c r="V422" s="112" t="str">
        <f>IFERROR(IF(ISBLANK('Performance vs Market'!$R422), "",N422+IF(R422&lt;0, (N422/(R422/-100)), N422*(R422/100))),"")</f>
        <v/>
      </c>
      <c r="W422" s="111" t="n">
        <f t="shared" si="1"/>
        <v>0</v>
      </c>
      <c r="X422" s="112" t="n">
        <f t="shared" si="2"/>
        <v>0</v>
      </c>
      <c r="Y422" s="111" t="str">
        <f>IF(ISBLANK('Performance vs Market'!$S422), "",O422+IF(S422&lt;0, (O422/(S422/-100)), O422*(S422/100)))</f>
        <v/>
      </c>
      <c r="Z422" s="111" t="n">
        <f t="shared" si="3"/>
        <v>0</v>
      </c>
      <c r="AA422" s="96" t="n">
        <f t="shared" si="4"/>
        <v>0</v>
      </c>
      <c r="AB422" s="96" t="n">
        <f t="shared" si="5"/>
        <v>0</v>
      </c>
      <c r="AC422" s="113" t="str">
        <f>IF('Prediction Log'!$W441="Y", "W", IF('Prediction Log'!$W441="N","L",""))</f>
        <v/>
      </c>
      <c r="AD422" s="114" t="str">
        <f>IF('Prediction Log'!$Y441="Y", "W", IF('Prediction Log'!$Y441="N","L",""))</f>
        <v/>
      </c>
      <c r="AE422" s="115" t="str">
        <f>IF(ISBLANK('Performance vs Market'!$Q422), "",IF(AC422="W", W422, IF(AC422="L",-N422, "")))</f>
        <v/>
      </c>
      <c r="AF422" s="116" t="str">
        <f>IFERROR((IF(ISERR('Performance vs Market'!$V422), "",IF(AD422="W", X422, IF(AD422="L",-N422, "")))), "")</f>
        <v/>
      </c>
      <c r="AG422" s="113" t="str">
        <f>IF('Prediction Log'!$X441="Y", "W", IF('Prediction Log'!$X441="N", "L", ""))</f>
        <v/>
      </c>
      <c r="AH422" s="115" t="str">
        <f>IF(ISBLANK('Performance vs Market'!$S422), "",IF(AG422="W", Z422, IF(AG422="L",-O422, "")))</f>
        <v/>
      </c>
      <c r="AI422" s="117"/>
      <c r="AJ422" s="15" t="str">
        <f t="shared" si="6"/>
        <v/>
      </c>
      <c r="AK422" s="118" t="n">
        <f>IF(ISERROR('Performance vs Market'!$AE422+'Performance vs Market'!$AH422+'Performance vs Market'!$AJ422), "", 'Performance vs Market'!$AE422+'Performance vs Market'!$AH422+'Performance vs Market'!$AJ422)</f>
        <v>0</v>
      </c>
      <c r="AL422" s="119" t="n">
        <f>IF(ISERROR('Performance vs Market'!$AF422+'Performance vs Market'!$AH422+'Performance vs Market'!$AJ422), "", 'Performance vs Market'!$AF422+'Performance vs Market'!$AH422+'Performance vs Market'!$AJ422)</f>
        <v>0</v>
      </c>
    </row>
    <row r="423" ht="14.25" customHeight="1">
      <c r="A423" s="92" t="str">
        <f>Games!A424</f>
        <v/>
      </c>
      <c r="B423" s="92" t="str">
        <f>IF('Prediction Log'!B442=0, "",'Prediction Log'!B442)</f>
        <v/>
      </c>
      <c r="C423" s="92" t="str">
        <f>IF('Prediction Log'!C442=0, "",'Prediction Log'!C442)</f>
        <v/>
      </c>
      <c r="D423" s="92" t="str">
        <f>IF('Prediction Log'!D442=0, "",'Prediction Log'!D442)</f>
        <v/>
      </c>
      <c r="E423" s="92" t="str">
        <f>IF('Prediction Log'!E442=0, "",'Prediction Log'!E442)</f>
        <v/>
      </c>
      <c r="F423" s="92" t="str">
        <f>IF('Prediction Log'!I442=0, "",'Prediction Log'!I442)</f>
        <v/>
      </c>
      <c r="G423" s="70" t="str">
        <f>IF(ISBLANK(Games!B424), "",'Prediction Log'!$J442)</f>
        <v/>
      </c>
      <c r="H423" s="93" t="str">
        <f>'Prediction Log'!$K442</f>
        <v/>
      </c>
      <c r="I423" s="92" t="str">
        <f>IF(ISBLANK(Games!M424), "",IF(AND(Games!M424="",Games!N424=""),"",IF(ISTEXT(Games!N424), "Side",Games!M424)))</f>
        <v/>
      </c>
      <c r="J423" s="92" t="str">
        <f>IF(ISBLANK(Games!B424), "",IF(Games!K424="Y", Games!B424, Games!E424))</f>
        <v/>
      </c>
      <c r="K423" s="92" t="str">
        <f>Games!I424</f>
        <v/>
      </c>
      <c r="L423" s="92" t="str">
        <f>IF(ISBLANK(Games!G424), "",Games!G424)</f>
        <v/>
      </c>
      <c r="M423" s="92"/>
      <c r="N423" s="110" t="str">
        <f>IF(ISBLANK('Performance vs Market'!$Q423), "", 1)</f>
        <v/>
      </c>
      <c r="O423" s="110" t="str">
        <f>IF(ISBLANK('Performance vs Market'!$S423), "", 1)</f>
        <v/>
      </c>
      <c r="P423" s="95"/>
      <c r="Q423" s="95"/>
      <c r="R423" s="95"/>
      <c r="S423" s="95"/>
      <c r="T423" s="95"/>
      <c r="U423" s="111" t="str">
        <f>IF(ISBLANK('Performance vs Market'!$Q423), "",N423+IF(Q423&lt;0, (N423/(Q423/-100)), N423*(Q423/100)))</f>
        <v/>
      </c>
      <c r="V423" s="112" t="str">
        <f>IFERROR(IF(ISBLANK('Performance vs Market'!$R423), "",N423+IF(R423&lt;0, (N423/(R423/-100)), N423*(R423/100))),"")</f>
        <v/>
      </c>
      <c r="W423" s="111" t="n">
        <f t="shared" si="1"/>
        <v>0</v>
      </c>
      <c r="X423" s="112" t="n">
        <f t="shared" si="2"/>
        <v>0</v>
      </c>
      <c r="Y423" s="111" t="str">
        <f>IF(ISBLANK('Performance vs Market'!$S423), "",O423+IF(S423&lt;0, (O423/(S423/-100)), O423*(S423/100)))</f>
        <v/>
      </c>
      <c r="Z423" s="111" t="n">
        <f t="shared" si="3"/>
        <v>0</v>
      </c>
      <c r="AA423" s="96" t="n">
        <f t="shared" si="4"/>
        <v>0</v>
      </c>
      <c r="AB423" s="96" t="n">
        <f t="shared" si="5"/>
        <v>0</v>
      </c>
      <c r="AC423" s="113" t="str">
        <f>IF('Prediction Log'!$W442="Y", "W", IF('Prediction Log'!$W442="N","L",""))</f>
        <v/>
      </c>
      <c r="AD423" s="114" t="str">
        <f>IF('Prediction Log'!$Y442="Y", "W", IF('Prediction Log'!$Y442="N","L",""))</f>
        <v/>
      </c>
      <c r="AE423" s="115" t="str">
        <f>IF(ISBLANK('Performance vs Market'!$Q423), "",IF(AC423="W", W423, IF(AC423="L",-N423, "")))</f>
        <v/>
      </c>
      <c r="AF423" s="116" t="str">
        <f>IFERROR((IF(ISERR('Performance vs Market'!$V423), "",IF(AD423="W", X423, IF(AD423="L",-N423, "")))), "")</f>
        <v/>
      </c>
      <c r="AG423" s="113" t="str">
        <f>IF('Prediction Log'!$X442="Y", "W", IF('Prediction Log'!$X442="N", "L", ""))</f>
        <v/>
      </c>
      <c r="AH423" s="115" t="str">
        <f>IF(ISBLANK('Performance vs Market'!$S423), "",IF(AG423="W", Z423, IF(AG423="L",-O423, "")))</f>
        <v/>
      </c>
      <c r="AI423" s="117"/>
      <c r="AJ423" s="15" t="str">
        <f t="shared" si="6"/>
        <v/>
      </c>
      <c r="AK423" s="118" t="n">
        <f>IF(ISERROR('Performance vs Market'!$AE423+'Performance vs Market'!$AH423+'Performance vs Market'!$AJ423), "", 'Performance vs Market'!$AE423+'Performance vs Market'!$AH423+'Performance vs Market'!$AJ423)</f>
        <v>0</v>
      </c>
      <c r="AL423" s="119" t="n">
        <f>IF(ISERROR('Performance vs Market'!$AF423+'Performance vs Market'!$AH423+'Performance vs Market'!$AJ423), "", 'Performance vs Market'!$AF423+'Performance vs Market'!$AH423+'Performance vs Market'!$AJ423)</f>
        <v>0</v>
      </c>
    </row>
    <row r="424" ht="14.25" customHeight="1">
      <c r="A424" s="92" t="str">
        <f>Games!A425</f>
        <v/>
      </c>
      <c r="B424" s="92" t="str">
        <f>IF('Prediction Log'!B443=0, "",'Prediction Log'!B443)</f>
        <v/>
      </c>
      <c r="C424" s="92" t="str">
        <f>IF('Prediction Log'!C443=0, "",'Prediction Log'!C443)</f>
        <v/>
      </c>
      <c r="D424" s="92" t="str">
        <f>IF('Prediction Log'!D443=0, "",'Prediction Log'!D443)</f>
        <v/>
      </c>
      <c r="E424" s="92" t="str">
        <f>IF('Prediction Log'!E443=0, "",'Prediction Log'!E443)</f>
        <v/>
      </c>
      <c r="F424" s="92" t="str">
        <f>IF('Prediction Log'!I443=0, "",'Prediction Log'!I443)</f>
        <v/>
      </c>
      <c r="G424" s="70" t="str">
        <f>IF(ISBLANK(Games!B425), "",'Prediction Log'!$J443)</f>
        <v/>
      </c>
      <c r="H424" s="93" t="str">
        <f>'Prediction Log'!$K443</f>
        <v/>
      </c>
      <c r="I424" s="92" t="str">
        <f>IF(ISBLANK(Games!M425), "",IF(AND(Games!M425="",Games!N425=""),"",IF(ISTEXT(Games!N425), "Side",Games!M425)))</f>
        <v/>
      </c>
      <c r="J424" s="92" t="str">
        <f>IF(ISBLANK(Games!B425), "",IF(Games!K425="Y", Games!B425, Games!E425))</f>
        <v/>
      </c>
      <c r="K424" s="92" t="str">
        <f>Games!I425</f>
        <v/>
      </c>
      <c r="L424" s="92" t="str">
        <f>IF(ISBLANK(Games!G425), "",Games!G425)</f>
        <v/>
      </c>
      <c r="M424" s="92"/>
      <c r="N424" s="110" t="str">
        <f>IF(ISBLANK('Performance vs Market'!$Q424), "", 1)</f>
        <v/>
      </c>
      <c r="O424" s="110" t="str">
        <f>IF(ISBLANK('Performance vs Market'!$S424), "", 1)</f>
        <v/>
      </c>
      <c r="P424" s="95"/>
      <c r="Q424" s="95"/>
      <c r="R424" s="95"/>
      <c r="S424" s="95"/>
      <c r="T424" s="95"/>
      <c r="U424" s="111" t="str">
        <f>IF(ISBLANK('Performance vs Market'!$Q424), "",N424+IF(Q424&lt;0, (N424/(Q424/-100)), N424*(Q424/100)))</f>
        <v/>
      </c>
      <c r="V424" s="112" t="str">
        <f>IFERROR(IF(ISBLANK('Performance vs Market'!$R424), "",N424+IF(R424&lt;0, (N424/(R424/-100)), N424*(R424/100))),"")</f>
        <v/>
      </c>
      <c r="W424" s="111" t="n">
        <f t="shared" si="1"/>
        <v>0</v>
      </c>
      <c r="X424" s="112" t="n">
        <f t="shared" si="2"/>
        <v>0</v>
      </c>
      <c r="Y424" s="111" t="str">
        <f>IF(ISBLANK('Performance vs Market'!$S424), "",O424+IF(S424&lt;0, (O424/(S424/-100)), O424*(S424/100)))</f>
        <v/>
      </c>
      <c r="Z424" s="111" t="n">
        <f t="shared" si="3"/>
        <v>0</v>
      </c>
      <c r="AA424" s="96" t="n">
        <f t="shared" si="4"/>
        <v>0</v>
      </c>
      <c r="AB424" s="96" t="n">
        <f t="shared" si="5"/>
        <v>0</v>
      </c>
      <c r="AC424" s="113" t="str">
        <f>IF('Prediction Log'!$W443="Y", "W", IF('Prediction Log'!$W443="N","L",""))</f>
        <v/>
      </c>
      <c r="AD424" s="114" t="str">
        <f>IF('Prediction Log'!$Y443="Y", "W", IF('Prediction Log'!$Y443="N","L",""))</f>
        <v/>
      </c>
      <c r="AE424" s="115" t="str">
        <f>IF(ISBLANK('Performance vs Market'!$Q424), "",IF(AC424="W", W424, IF(AC424="L",-N424, "")))</f>
        <v/>
      </c>
      <c r="AF424" s="116" t="str">
        <f>IFERROR((IF(ISERR('Performance vs Market'!$V424), "",IF(AD424="W", X424, IF(AD424="L",-N424, "")))), "")</f>
        <v/>
      </c>
      <c r="AG424" s="113" t="str">
        <f>IF('Prediction Log'!$X443="Y", "W", IF('Prediction Log'!$X443="N", "L", ""))</f>
        <v/>
      </c>
      <c r="AH424" s="115" t="str">
        <f>IF(ISBLANK('Performance vs Market'!$S424), "",IF(AG424="W", Z424, IF(AG424="L",-O424, "")))</f>
        <v/>
      </c>
      <c r="AI424" s="117"/>
      <c r="AJ424" s="15" t="str">
        <f t="shared" si="6"/>
        <v/>
      </c>
      <c r="AK424" s="118" t="n">
        <f>IF(ISERROR('Performance vs Market'!$AE424+'Performance vs Market'!$AH424+'Performance vs Market'!$AJ424), "", 'Performance vs Market'!$AE424+'Performance vs Market'!$AH424+'Performance vs Market'!$AJ424)</f>
        <v>0</v>
      </c>
      <c r="AL424" s="119" t="n">
        <f>IF(ISERROR('Performance vs Market'!$AF424+'Performance vs Market'!$AH424+'Performance vs Market'!$AJ424), "", 'Performance vs Market'!$AF424+'Performance vs Market'!$AH424+'Performance vs Market'!$AJ424)</f>
        <v>0</v>
      </c>
    </row>
    <row r="425" ht="14.25" customHeight="1">
      <c r="A425" s="92" t="str">
        <f>Games!A426</f>
        <v/>
      </c>
      <c r="B425" s="92" t="str">
        <f>IF('Prediction Log'!B444=0, "",'Prediction Log'!B444)</f>
        <v/>
      </c>
      <c r="C425" s="92" t="str">
        <f>IF('Prediction Log'!C444=0, "",'Prediction Log'!C444)</f>
        <v/>
      </c>
      <c r="D425" s="92" t="str">
        <f>IF('Prediction Log'!D444=0, "",'Prediction Log'!D444)</f>
        <v/>
      </c>
      <c r="E425" s="92" t="str">
        <f>IF('Prediction Log'!E444=0, "",'Prediction Log'!E444)</f>
        <v/>
      </c>
      <c r="F425" s="92" t="str">
        <f>IF('Prediction Log'!I444=0, "",'Prediction Log'!I444)</f>
        <v/>
      </c>
      <c r="G425" s="70" t="str">
        <f>IF(ISBLANK(Games!B426), "",'Prediction Log'!$J444)</f>
        <v/>
      </c>
      <c r="H425" s="93" t="str">
        <f>'Prediction Log'!$K444</f>
        <v/>
      </c>
      <c r="I425" s="92" t="str">
        <f>IF(ISBLANK(Games!M426), "",IF(AND(Games!M426="",Games!N426=""),"",IF(ISTEXT(Games!N426), "Side",Games!M426)))</f>
        <v/>
      </c>
      <c r="J425" s="92" t="str">
        <f>IF(ISBLANK(Games!B426), "",IF(Games!K426="Y", Games!B426, Games!E426))</f>
        <v/>
      </c>
      <c r="K425" s="92" t="str">
        <f>Games!I426</f>
        <v/>
      </c>
      <c r="L425" s="92" t="str">
        <f>IF(ISBLANK(Games!G426), "",Games!G426)</f>
        <v/>
      </c>
      <c r="M425" s="92"/>
      <c r="N425" s="110" t="str">
        <f>IF(ISBLANK('Performance vs Market'!$Q425), "", 1)</f>
        <v/>
      </c>
      <c r="O425" s="110" t="str">
        <f>IF(ISBLANK('Performance vs Market'!$S425), "", 1)</f>
        <v/>
      </c>
      <c r="P425" s="95"/>
      <c r="Q425" s="95"/>
      <c r="R425" s="95"/>
      <c r="S425" s="95"/>
      <c r="T425" s="95"/>
      <c r="U425" s="111" t="str">
        <f>IF(ISBLANK('Performance vs Market'!$Q425), "",N425+IF(Q425&lt;0, (N425/(Q425/-100)), N425*(Q425/100)))</f>
        <v/>
      </c>
      <c r="V425" s="112" t="str">
        <f>IFERROR(IF(ISBLANK('Performance vs Market'!$R425), "",N425+IF(R425&lt;0, (N425/(R425/-100)), N425*(R425/100))),"")</f>
        <v/>
      </c>
      <c r="W425" s="111" t="n">
        <f t="shared" si="1"/>
        <v>0</v>
      </c>
      <c r="X425" s="112" t="n">
        <f t="shared" si="2"/>
        <v>0</v>
      </c>
      <c r="Y425" s="111" t="str">
        <f>IF(ISBLANK('Performance vs Market'!$S425), "",O425+IF(S425&lt;0, (O425/(S425/-100)), O425*(S425/100)))</f>
        <v/>
      </c>
      <c r="Z425" s="111" t="n">
        <f t="shared" si="3"/>
        <v>0</v>
      </c>
      <c r="AA425" s="96" t="n">
        <f t="shared" si="4"/>
        <v>0</v>
      </c>
      <c r="AB425" s="96" t="n">
        <f t="shared" si="5"/>
        <v>0</v>
      </c>
      <c r="AC425" s="113" t="str">
        <f>IF('Prediction Log'!$W444="Y", "W", IF('Prediction Log'!$W444="N","L",""))</f>
        <v/>
      </c>
      <c r="AD425" s="114" t="str">
        <f>IF('Prediction Log'!$Y444="Y", "W", IF('Prediction Log'!$Y444="N","L",""))</f>
        <v/>
      </c>
      <c r="AE425" s="115" t="str">
        <f>IF(ISBLANK('Performance vs Market'!$Q425), "",IF(AC425="W", W425, IF(AC425="L",-N425, "")))</f>
        <v/>
      </c>
      <c r="AF425" s="116" t="str">
        <f>IFERROR((IF(ISERR('Performance vs Market'!$V425), "",IF(AD425="W", X425, IF(AD425="L",-N425, "")))), "")</f>
        <v/>
      </c>
      <c r="AG425" s="113" t="str">
        <f>IF('Prediction Log'!$X444="Y", "W", IF('Prediction Log'!$X444="N", "L", ""))</f>
        <v/>
      </c>
      <c r="AH425" s="115" t="str">
        <f>IF(ISBLANK('Performance vs Market'!$S425), "",IF(AG425="W", Z425, IF(AG425="L",-O425, "")))</f>
        <v/>
      </c>
      <c r="AI425" s="117"/>
      <c r="AJ425" s="15" t="str">
        <f t="shared" si="6"/>
        <v/>
      </c>
      <c r="AK425" s="118" t="n">
        <f>IF(ISERROR('Performance vs Market'!$AE425+'Performance vs Market'!$AH425+'Performance vs Market'!$AJ425), "", 'Performance vs Market'!$AE425+'Performance vs Market'!$AH425+'Performance vs Market'!$AJ425)</f>
        <v>0</v>
      </c>
      <c r="AL425" s="119" t="n">
        <f>IF(ISERROR('Performance vs Market'!$AF425+'Performance vs Market'!$AH425+'Performance vs Market'!$AJ425), "", 'Performance vs Market'!$AF425+'Performance vs Market'!$AH425+'Performance vs Market'!$AJ425)</f>
        <v>0</v>
      </c>
    </row>
    <row r="426" ht="14.25" customHeight="1">
      <c r="A426" s="92" t="str">
        <f>Games!A427</f>
        <v/>
      </c>
      <c r="B426" s="92" t="str">
        <f>IF('Prediction Log'!B445=0, "",'Prediction Log'!B445)</f>
        <v/>
      </c>
      <c r="C426" s="92" t="str">
        <f>IF('Prediction Log'!C445=0, "",'Prediction Log'!C445)</f>
        <v/>
      </c>
      <c r="D426" s="92" t="str">
        <f>IF('Prediction Log'!D445=0, "",'Prediction Log'!D445)</f>
        <v/>
      </c>
      <c r="E426" s="92" t="str">
        <f>IF('Prediction Log'!E445=0, "",'Prediction Log'!E445)</f>
        <v/>
      </c>
      <c r="F426" s="92" t="str">
        <f>IF('Prediction Log'!I445=0, "",'Prediction Log'!I445)</f>
        <v/>
      </c>
      <c r="G426" s="70" t="str">
        <f>IF(ISBLANK(Games!B427), "",'Prediction Log'!$J445)</f>
        <v/>
      </c>
      <c r="H426" s="93" t="str">
        <f>'Prediction Log'!$K445</f>
        <v/>
      </c>
      <c r="I426" s="92" t="str">
        <f>IF(ISBLANK(Games!M427), "",IF(AND(Games!M427="",Games!N427=""),"",IF(ISTEXT(Games!N427), "Side",Games!M427)))</f>
        <v/>
      </c>
      <c r="J426" s="92" t="str">
        <f>IF(ISBLANK(Games!B427), "",IF(Games!K427="Y", Games!B427, Games!E427))</f>
        <v/>
      </c>
      <c r="K426" s="92" t="str">
        <f>Games!I427</f>
        <v/>
      </c>
      <c r="L426" s="92" t="str">
        <f>IF(ISBLANK(Games!G427), "",Games!G427)</f>
        <v/>
      </c>
      <c r="M426" s="92"/>
      <c r="N426" s="110" t="str">
        <f>IF(ISBLANK('Performance vs Market'!$Q426), "", 1)</f>
        <v/>
      </c>
      <c r="O426" s="110" t="str">
        <f>IF(ISBLANK('Performance vs Market'!$S426), "", 1)</f>
        <v/>
      </c>
      <c r="P426" s="95"/>
      <c r="Q426" s="95"/>
      <c r="R426" s="95"/>
      <c r="S426" s="95"/>
      <c r="T426" s="95"/>
      <c r="U426" s="111" t="str">
        <f>IF(ISBLANK('Performance vs Market'!$Q426), "",N426+IF(Q426&lt;0, (N426/(Q426/-100)), N426*(Q426/100)))</f>
        <v/>
      </c>
      <c r="V426" s="112" t="str">
        <f>IFERROR(IF(ISBLANK('Performance vs Market'!$R426), "",N426+IF(R426&lt;0, (N426/(R426/-100)), N426*(R426/100))),"")</f>
        <v/>
      </c>
      <c r="W426" s="111" t="n">
        <f t="shared" si="1"/>
        <v>0</v>
      </c>
      <c r="X426" s="112" t="n">
        <f t="shared" si="2"/>
        <v>0</v>
      </c>
      <c r="Y426" s="111" t="str">
        <f>IF(ISBLANK('Performance vs Market'!$S426), "",O426+IF(S426&lt;0, (O426/(S426/-100)), O426*(S426/100)))</f>
        <v/>
      </c>
      <c r="Z426" s="111" t="n">
        <f t="shared" si="3"/>
        <v>0</v>
      </c>
      <c r="AA426" s="96" t="n">
        <f t="shared" si="4"/>
        <v>0</v>
      </c>
      <c r="AB426" s="96" t="n">
        <f t="shared" si="5"/>
        <v>0</v>
      </c>
      <c r="AC426" s="113" t="str">
        <f>IF('Prediction Log'!$W445="Y", "W", IF('Prediction Log'!$W445="N","L",""))</f>
        <v/>
      </c>
      <c r="AD426" s="114" t="str">
        <f>IF('Prediction Log'!$Y445="Y", "W", IF('Prediction Log'!$Y445="N","L",""))</f>
        <v/>
      </c>
      <c r="AE426" s="115" t="str">
        <f>IF(ISBLANK('Performance vs Market'!$Q426), "",IF(AC426="W", W426, IF(AC426="L",-N426, "")))</f>
        <v/>
      </c>
      <c r="AF426" s="116" t="str">
        <f>IFERROR((IF(ISERR('Performance vs Market'!$V426), "",IF(AD426="W", X426, IF(AD426="L",-N426, "")))), "")</f>
        <v/>
      </c>
      <c r="AG426" s="113" t="str">
        <f>IF('Prediction Log'!$X445="Y", "W", IF('Prediction Log'!$X445="N", "L", ""))</f>
        <v/>
      </c>
      <c r="AH426" s="115" t="str">
        <f>IF(ISBLANK('Performance vs Market'!$S426), "",IF(AG426="W", Z426, IF(AG426="L",-O426, "")))</f>
        <v/>
      </c>
      <c r="AI426" s="117"/>
      <c r="AJ426" s="15" t="str">
        <f t="shared" si="6"/>
        <v/>
      </c>
      <c r="AK426" s="118" t="n">
        <f>IF(ISERROR('Performance vs Market'!$AE426+'Performance vs Market'!$AH426+'Performance vs Market'!$AJ426), "", 'Performance vs Market'!$AE426+'Performance vs Market'!$AH426+'Performance vs Market'!$AJ426)</f>
        <v>0</v>
      </c>
      <c r="AL426" s="119" t="n">
        <f>IF(ISERROR('Performance vs Market'!$AF426+'Performance vs Market'!$AH426+'Performance vs Market'!$AJ426), "", 'Performance vs Market'!$AF426+'Performance vs Market'!$AH426+'Performance vs Market'!$AJ426)</f>
        <v>0</v>
      </c>
    </row>
    <row r="427" ht="14.25" customHeight="1">
      <c r="A427" s="92" t="str">
        <f>Games!A428</f>
        <v/>
      </c>
      <c r="B427" s="92" t="str">
        <f>IF('Prediction Log'!B446=0, "",'Prediction Log'!B446)</f>
        <v/>
      </c>
      <c r="C427" s="92" t="str">
        <f>IF('Prediction Log'!C446=0, "",'Prediction Log'!C446)</f>
        <v/>
      </c>
      <c r="D427" s="92" t="str">
        <f>IF('Prediction Log'!D446=0, "",'Prediction Log'!D446)</f>
        <v/>
      </c>
      <c r="E427" s="92" t="str">
        <f>IF('Prediction Log'!E446=0, "",'Prediction Log'!E446)</f>
        <v/>
      </c>
      <c r="F427" s="92" t="str">
        <f>IF('Prediction Log'!I446=0, "",'Prediction Log'!I446)</f>
        <v/>
      </c>
      <c r="G427" s="70" t="str">
        <f>IF(ISBLANK(Games!B428), "",'Prediction Log'!$J446)</f>
        <v/>
      </c>
      <c r="H427" s="93" t="str">
        <f>'Prediction Log'!$K446</f>
        <v/>
      </c>
      <c r="I427" s="92" t="str">
        <f>IF(ISBLANK(Games!M428), "",IF(AND(Games!M428="",Games!N428=""),"",IF(ISTEXT(Games!N428), "Side",Games!M428)))</f>
        <v/>
      </c>
      <c r="J427" s="92" t="str">
        <f>IF(ISBLANK(Games!B428), "",IF(Games!K428="Y", Games!B428, Games!E428))</f>
        <v/>
      </c>
      <c r="K427" s="92" t="str">
        <f>Games!I428</f>
        <v/>
      </c>
      <c r="L427" s="92" t="str">
        <f>IF(ISBLANK(Games!G428), "",Games!G428)</f>
        <v/>
      </c>
      <c r="M427" s="92"/>
      <c r="N427" s="110" t="str">
        <f>IF(ISBLANK('Performance vs Market'!$Q427), "", 1)</f>
        <v/>
      </c>
      <c r="O427" s="110" t="str">
        <f>IF(ISBLANK('Performance vs Market'!$S427), "", 1)</f>
        <v/>
      </c>
      <c r="P427" s="95"/>
      <c r="Q427" s="95"/>
      <c r="R427" s="95"/>
      <c r="S427" s="95"/>
      <c r="T427" s="95"/>
      <c r="U427" s="111" t="str">
        <f>IF(ISBLANK('Performance vs Market'!$Q427), "",N427+IF(Q427&lt;0, (N427/(Q427/-100)), N427*(Q427/100)))</f>
        <v/>
      </c>
      <c r="V427" s="112" t="str">
        <f>IFERROR(IF(ISBLANK('Performance vs Market'!$R427), "",N427+IF(R427&lt;0, (N427/(R427/-100)), N427*(R427/100))),"")</f>
        <v/>
      </c>
      <c r="W427" s="111" t="n">
        <f t="shared" si="1"/>
        <v>0</v>
      </c>
      <c r="X427" s="112" t="n">
        <f t="shared" si="2"/>
        <v>0</v>
      </c>
      <c r="Y427" s="111" t="str">
        <f>IF(ISBLANK('Performance vs Market'!$S427), "",O427+IF(S427&lt;0, (O427/(S427/-100)), O427*(S427/100)))</f>
        <v/>
      </c>
      <c r="Z427" s="111" t="n">
        <f t="shared" si="3"/>
        <v>0</v>
      </c>
      <c r="AA427" s="96" t="n">
        <f t="shared" si="4"/>
        <v>0</v>
      </c>
      <c r="AB427" s="96" t="n">
        <f t="shared" si="5"/>
        <v>0</v>
      </c>
      <c r="AC427" s="113" t="str">
        <f>IF('Prediction Log'!$W446="Y", "W", IF('Prediction Log'!$W446="N","L",""))</f>
        <v/>
      </c>
      <c r="AD427" s="114" t="str">
        <f>IF('Prediction Log'!$Y446="Y", "W", IF('Prediction Log'!$Y446="N","L",""))</f>
        <v/>
      </c>
      <c r="AE427" s="115" t="str">
        <f>IF(ISBLANK('Performance vs Market'!$Q427), "",IF(AC427="W", W427, IF(AC427="L",-N427, "")))</f>
        <v/>
      </c>
      <c r="AF427" s="116" t="str">
        <f>IFERROR((IF(ISERR('Performance vs Market'!$V427), "",IF(AD427="W", X427, IF(AD427="L",-N427, "")))), "")</f>
        <v/>
      </c>
      <c r="AG427" s="113" t="str">
        <f>IF('Prediction Log'!$X446="Y", "W", IF('Prediction Log'!$X446="N", "L", ""))</f>
        <v/>
      </c>
      <c r="AH427" s="115" t="str">
        <f>IF(ISBLANK('Performance vs Market'!$S427), "",IF(AG427="W", Z427, IF(AG427="L",-O427, "")))</f>
        <v/>
      </c>
      <c r="AI427" s="117"/>
      <c r="AJ427" s="15" t="str">
        <f t="shared" si="6"/>
        <v/>
      </c>
      <c r="AK427" s="118" t="n">
        <f>IF(ISERROR('Performance vs Market'!$AE427+'Performance vs Market'!$AH427+'Performance vs Market'!$AJ427), "", 'Performance vs Market'!$AE427+'Performance vs Market'!$AH427+'Performance vs Market'!$AJ427)</f>
        <v>0</v>
      </c>
      <c r="AL427" s="119" t="n">
        <f>IF(ISERROR('Performance vs Market'!$AF427+'Performance vs Market'!$AH427+'Performance vs Market'!$AJ427), "", 'Performance vs Market'!$AF427+'Performance vs Market'!$AH427+'Performance vs Market'!$AJ427)</f>
        <v>0</v>
      </c>
    </row>
    <row r="428" ht="14.25" customHeight="1">
      <c r="A428" s="92" t="str">
        <f>Games!A429</f>
        <v/>
      </c>
      <c r="B428" s="92" t="str">
        <f>IF('Prediction Log'!B447=0, "",'Prediction Log'!B447)</f>
        <v/>
      </c>
      <c r="C428" s="92" t="str">
        <f>IF('Prediction Log'!C447=0, "",'Prediction Log'!C447)</f>
        <v/>
      </c>
      <c r="D428" s="92" t="str">
        <f>IF('Prediction Log'!D447=0, "",'Prediction Log'!D447)</f>
        <v/>
      </c>
      <c r="E428" s="92" t="str">
        <f>IF('Prediction Log'!E447=0, "",'Prediction Log'!E447)</f>
        <v/>
      </c>
      <c r="F428" s="92" t="str">
        <f>IF('Prediction Log'!I447=0, "",'Prediction Log'!I447)</f>
        <v/>
      </c>
      <c r="G428" s="70" t="str">
        <f>IF(ISBLANK(Games!B429), "",'Prediction Log'!$J447)</f>
        <v/>
      </c>
      <c r="H428" s="93" t="str">
        <f>'Prediction Log'!$K447</f>
        <v/>
      </c>
      <c r="I428" s="92" t="str">
        <f>IF(ISBLANK(Games!M429), "",IF(AND(Games!M429="",Games!N429=""),"",IF(ISTEXT(Games!N429), "Side",Games!M429)))</f>
        <v/>
      </c>
      <c r="J428" s="92" t="str">
        <f>IF(ISBLANK(Games!B429), "",IF(Games!K429="Y", Games!B429, Games!E429))</f>
        <v/>
      </c>
      <c r="K428" s="92" t="str">
        <f>Games!I429</f>
        <v/>
      </c>
      <c r="L428" s="92" t="str">
        <f>IF(ISBLANK(Games!G429), "",Games!G429)</f>
        <v/>
      </c>
      <c r="M428" s="92"/>
      <c r="N428" s="110" t="str">
        <f>IF(ISBLANK('Performance vs Market'!$Q428), "", 1)</f>
        <v/>
      </c>
      <c r="O428" s="110" t="str">
        <f>IF(ISBLANK('Performance vs Market'!$S428), "", 1)</f>
        <v/>
      </c>
      <c r="P428" s="95"/>
      <c r="Q428" s="95"/>
      <c r="R428" s="95"/>
      <c r="S428" s="95"/>
      <c r="T428" s="95"/>
      <c r="U428" s="111" t="str">
        <f>IF(ISBLANK('Performance vs Market'!$Q428), "",N428+IF(Q428&lt;0, (N428/(Q428/-100)), N428*(Q428/100)))</f>
        <v/>
      </c>
      <c r="V428" s="112" t="str">
        <f>IFERROR(IF(ISBLANK('Performance vs Market'!$R428), "",N428+IF(R428&lt;0, (N428/(R428/-100)), N428*(R428/100))),"")</f>
        <v/>
      </c>
      <c r="W428" s="111" t="n">
        <f t="shared" si="1"/>
        <v>0</v>
      </c>
      <c r="X428" s="112" t="n">
        <f t="shared" si="2"/>
        <v>0</v>
      </c>
      <c r="Y428" s="111" t="str">
        <f>IF(ISBLANK('Performance vs Market'!$S428), "",O428+IF(S428&lt;0, (O428/(S428/-100)), O428*(S428/100)))</f>
        <v/>
      </c>
      <c r="Z428" s="111" t="n">
        <f t="shared" si="3"/>
        <v>0</v>
      </c>
      <c r="AA428" s="96" t="n">
        <f t="shared" si="4"/>
        <v>0</v>
      </c>
      <c r="AB428" s="96" t="n">
        <f t="shared" si="5"/>
        <v>0</v>
      </c>
      <c r="AC428" s="113" t="str">
        <f>IF('Prediction Log'!$W447="Y", "W", IF('Prediction Log'!$W447="N","L",""))</f>
        <v/>
      </c>
      <c r="AD428" s="114" t="str">
        <f>IF('Prediction Log'!$Y447="Y", "W", IF('Prediction Log'!$Y447="N","L",""))</f>
        <v/>
      </c>
      <c r="AE428" s="115" t="str">
        <f>IF(ISBLANK('Performance vs Market'!$Q428), "",IF(AC428="W", W428, IF(AC428="L",-N428, "")))</f>
        <v/>
      </c>
      <c r="AF428" s="116" t="str">
        <f>IFERROR((IF(ISERR('Performance vs Market'!$V428), "",IF(AD428="W", X428, IF(AD428="L",-N428, "")))), "")</f>
        <v/>
      </c>
      <c r="AG428" s="113" t="str">
        <f>IF('Prediction Log'!$X447="Y", "W", IF('Prediction Log'!$X447="N", "L", ""))</f>
        <v/>
      </c>
      <c r="AH428" s="115" t="str">
        <f>IF(ISBLANK('Performance vs Market'!$S428), "",IF(AG428="W", Z428, IF(AG428="L",-O428, "")))</f>
        <v/>
      </c>
      <c r="AI428" s="117"/>
      <c r="AJ428" s="15" t="str">
        <f t="shared" si="6"/>
        <v/>
      </c>
      <c r="AK428" s="118" t="n">
        <f>IF(ISERROR('Performance vs Market'!$AE428+'Performance vs Market'!$AH428+'Performance vs Market'!$AJ428), "", 'Performance vs Market'!$AE428+'Performance vs Market'!$AH428+'Performance vs Market'!$AJ428)</f>
        <v>0</v>
      </c>
      <c r="AL428" s="119" t="n">
        <f>IF(ISERROR('Performance vs Market'!$AF428+'Performance vs Market'!$AH428+'Performance vs Market'!$AJ428), "", 'Performance vs Market'!$AF428+'Performance vs Market'!$AH428+'Performance vs Market'!$AJ428)</f>
        <v>0</v>
      </c>
    </row>
    <row r="429" ht="14.25" customHeight="1">
      <c r="A429" s="92" t="str">
        <f>Games!A430</f>
        <v/>
      </c>
      <c r="B429" s="92" t="str">
        <f>IF('Prediction Log'!B448=0, "",'Prediction Log'!B448)</f>
        <v/>
      </c>
      <c r="C429" s="92" t="str">
        <f>IF('Prediction Log'!C448=0, "",'Prediction Log'!C448)</f>
        <v/>
      </c>
      <c r="D429" s="92" t="str">
        <f>IF('Prediction Log'!D448=0, "",'Prediction Log'!D448)</f>
        <v/>
      </c>
      <c r="E429" s="92" t="str">
        <f>IF('Prediction Log'!E448=0, "",'Prediction Log'!E448)</f>
        <v/>
      </c>
      <c r="F429" s="92" t="str">
        <f>IF('Prediction Log'!I448=0, "",'Prediction Log'!I448)</f>
        <v/>
      </c>
      <c r="G429" s="70" t="str">
        <f>IF(ISBLANK(Games!B430), "",'Prediction Log'!$J448)</f>
        <v/>
      </c>
      <c r="H429" s="93" t="str">
        <f>'Prediction Log'!$K448</f>
        <v/>
      </c>
      <c r="I429" s="92" t="str">
        <f>IF(ISBLANK(Games!M430), "",IF(AND(Games!M430="",Games!N430=""),"",IF(ISTEXT(Games!N430), "Side",Games!M430)))</f>
        <v/>
      </c>
      <c r="J429" s="92" t="str">
        <f>IF(ISBLANK(Games!B430), "",IF(Games!K430="Y", Games!B430, Games!E430))</f>
        <v/>
      </c>
      <c r="K429" s="92" t="str">
        <f>Games!I430</f>
        <v/>
      </c>
      <c r="L429" s="92" t="str">
        <f>IF(ISBLANK(Games!G430), "",Games!G430)</f>
        <v/>
      </c>
      <c r="M429" s="92"/>
      <c r="N429" s="110" t="str">
        <f>IF(ISBLANK('Performance vs Market'!$Q429), "", 1)</f>
        <v/>
      </c>
      <c r="O429" s="110" t="str">
        <f>IF(ISBLANK('Performance vs Market'!$S429), "", 1)</f>
        <v/>
      </c>
      <c r="P429" s="95"/>
      <c r="Q429" s="95"/>
      <c r="R429" s="95"/>
      <c r="S429" s="95"/>
      <c r="T429" s="95"/>
      <c r="U429" s="111" t="str">
        <f>IF(ISBLANK('Performance vs Market'!$Q429), "",N429+IF(Q429&lt;0, (N429/(Q429/-100)), N429*(Q429/100)))</f>
        <v/>
      </c>
      <c r="V429" s="112" t="str">
        <f>IFERROR(IF(ISBLANK('Performance vs Market'!$R429), "",N429+IF(R429&lt;0, (N429/(R429/-100)), N429*(R429/100))),"")</f>
        <v/>
      </c>
      <c r="W429" s="111" t="n">
        <f t="shared" si="1"/>
        <v>0</v>
      </c>
      <c r="X429" s="112" t="n">
        <f t="shared" si="2"/>
        <v>0</v>
      </c>
      <c r="Y429" s="111" t="str">
        <f>IF(ISBLANK('Performance vs Market'!$S429), "",O429+IF(S429&lt;0, (O429/(S429/-100)), O429*(S429/100)))</f>
        <v/>
      </c>
      <c r="Z429" s="111" t="n">
        <f t="shared" si="3"/>
        <v>0</v>
      </c>
      <c r="AA429" s="96" t="n">
        <f t="shared" si="4"/>
        <v>0</v>
      </c>
      <c r="AB429" s="96" t="n">
        <f t="shared" si="5"/>
        <v>0</v>
      </c>
      <c r="AC429" s="113" t="str">
        <f>IF('Prediction Log'!$W448="Y", "W", IF('Prediction Log'!$W448="N","L",""))</f>
        <v/>
      </c>
      <c r="AD429" s="114" t="str">
        <f>IF('Prediction Log'!$Y448="Y", "W", IF('Prediction Log'!$Y448="N","L",""))</f>
        <v/>
      </c>
      <c r="AE429" s="115" t="str">
        <f>IF(ISBLANK('Performance vs Market'!$Q429), "",IF(AC429="W", W429, IF(AC429="L",-N429, "")))</f>
        <v/>
      </c>
      <c r="AF429" s="116" t="str">
        <f>IFERROR((IF(ISERR('Performance vs Market'!$V429), "",IF(AD429="W", X429, IF(AD429="L",-N429, "")))), "")</f>
        <v/>
      </c>
      <c r="AG429" s="113" t="str">
        <f>IF('Prediction Log'!$X448="Y", "W", IF('Prediction Log'!$X448="N", "L", ""))</f>
        <v/>
      </c>
      <c r="AH429" s="115" t="str">
        <f>IF(ISBLANK('Performance vs Market'!$S429), "",IF(AG429="W", Z429, IF(AG429="L",-O429, "")))</f>
        <v/>
      </c>
      <c r="AI429" s="117"/>
      <c r="AJ429" s="15" t="str">
        <f t="shared" si="6"/>
        <v/>
      </c>
      <c r="AK429" s="118" t="n">
        <f>IF(ISERROR('Performance vs Market'!$AE429+'Performance vs Market'!$AH429+'Performance vs Market'!$AJ429), "", 'Performance vs Market'!$AE429+'Performance vs Market'!$AH429+'Performance vs Market'!$AJ429)</f>
        <v>0</v>
      </c>
      <c r="AL429" s="119" t="n">
        <f>IF(ISERROR('Performance vs Market'!$AF429+'Performance vs Market'!$AH429+'Performance vs Market'!$AJ429), "", 'Performance vs Market'!$AF429+'Performance vs Market'!$AH429+'Performance vs Market'!$AJ429)</f>
        <v>0</v>
      </c>
    </row>
    <row r="430" ht="14.25" customHeight="1">
      <c r="A430" s="92" t="str">
        <f>Games!A431</f>
        <v/>
      </c>
      <c r="B430" s="92" t="str">
        <f>IF('Prediction Log'!B449=0, "",'Prediction Log'!B449)</f>
        <v/>
      </c>
      <c r="C430" s="92" t="str">
        <f>IF('Prediction Log'!C449=0, "",'Prediction Log'!C449)</f>
        <v/>
      </c>
      <c r="D430" s="92" t="str">
        <f>IF('Prediction Log'!D449=0, "",'Prediction Log'!D449)</f>
        <v/>
      </c>
      <c r="E430" s="92" t="str">
        <f>IF('Prediction Log'!E449=0, "",'Prediction Log'!E449)</f>
        <v/>
      </c>
      <c r="F430" s="92" t="str">
        <f>IF('Prediction Log'!I449=0, "",'Prediction Log'!I449)</f>
        <v/>
      </c>
      <c r="G430" s="70" t="str">
        <f>IF(ISBLANK(Games!B431), "",'Prediction Log'!$J449)</f>
        <v/>
      </c>
      <c r="H430" s="93" t="str">
        <f>'Prediction Log'!$K449</f>
        <v/>
      </c>
      <c r="I430" s="92" t="str">
        <f>IF(ISBLANK(Games!M431), "",IF(AND(Games!M431="",Games!N431=""),"",IF(ISTEXT(Games!N431), "Side",Games!M431)))</f>
        <v/>
      </c>
      <c r="J430" s="92" t="str">
        <f>IF(ISBLANK(Games!B431), "",IF(Games!K431="Y", Games!B431, Games!E431))</f>
        <v/>
      </c>
      <c r="K430" s="92" t="str">
        <f>Games!I431</f>
        <v/>
      </c>
      <c r="L430" s="92" t="str">
        <f>IF(ISBLANK(Games!G431), "",Games!G431)</f>
        <v/>
      </c>
      <c r="M430" s="92"/>
      <c r="N430" s="110" t="str">
        <f>IF(ISBLANK('Performance vs Market'!$Q430), "", 1)</f>
        <v/>
      </c>
      <c r="O430" s="110" t="str">
        <f>IF(ISBLANK('Performance vs Market'!$S430), "", 1)</f>
        <v/>
      </c>
      <c r="P430" s="95"/>
      <c r="Q430" s="95"/>
      <c r="R430" s="95"/>
      <c r="S430" s="95"/>
      <c r="T430" s="95"/>
      <c r="U430" s="111" t="str">
        <f>IF(ISBLANK('Performance vs Market'!$Q430), "",N430+IF(Q430&lt;0, (N430/(Q430/-100)), N430*(Q430/100)))</f>
        <v/>
      </c>
      <c r="V430" s="112" t="str">
        <f>IFERROR(IF(ISBLANK('Performance vs Market'!$R430), "",N430+IF(R430&lt;0, (N430/(R430/-100)), N430*(R430/100))),"")</f>
        <v/>
      </c>
      <c r="W430" s="111" t="n">
        <f t="shared" si="1"/>
        <v>0</v>
      </c>
      <c r="X430" s="112" t="n">
        <f t="shared" si="2"/>
        <v>0</v>
      </c>
      <c r="Y430" s="111" t="str">
        <f>IF(ISBLANK('Performance vs Market'!$S430), "",O430+IF(S430&lt;0, (O430/(S430/-100)), O430*(S430/100)))</f>
        <v/>
      </c>
      <c r="Z430" s="111" t="n">
        <f t="shared" si="3"/>
        <v>0</v>
      </c>
      <c r="AA430" s="96" t="n">
        <f t="shared" si="4"/>
        <v>0</v>
      </c>
      <c r="AB430" s="96" t="n">
        <f t="shared" si="5"/>
        <v>0</v>
      </c>
      <c r="AC430" s="113" t="str">
        <f>IF('Prediction Log'!$W449="Y", "W", IF('Prediction Log'!$W449="N","L",""))</f>
        <v/>
      </c>
      <c r="AD430" s="114" t="str">
        <f>IF('Prediction Log'!$Y449="Y", "W", IF('Prediction Log'!$Y449="N","L",""))</f>
        <v/>
      </c>
      <c r="AE430" s="115" t="str">
        <f>IF(ISBLANK('Performance vs Market'!$Q430), "",IF(AC430="W", W430, IF(AC430="L",-N430, "")))</f>
        <v/>
      </c>
      <c r="AF430" s="116" t="str">
        <f>IFERROR((IF(ISERR('Performance vs Market'!$V430), "",IF(AD430="W", X430, IF(AD430="L",-N430, "")))), "")</f>
        <v/>
      </c>
      <c r="AG430" s="113" t="str">
        <f>IF('Prediction Log'!$X449="Y", "W", IF('Prediction Log'!$X449="N", "L", ""))</f>
        <v/>
      </c>
      <c r="AH430" s="115" t="str">
        <f>IF(ISBLANK('Performance vs Market'!$S430), "",IF(AG430="W", Z430, IF(AG430="L",-O430, "")))</f>
        <v/>
      </c>
      <c r="AI430" s="117"/>
      <c r="AJ430" s="15" t="str">
        <f t="shared" si="6"/>
        <v/>
      </c>
      <c r="AK430" s="118" t="n">
        <f>IF(ISERROR('Performance vs Market'!$AE430+'Performance vs Market'!$AH430+'Performance vs Market'!$AJ430), "", 'Performance vs Market'!$AE430+'Performance vs Market'!$AH430+'Performance vs Market'!$AJ430)</f>
        <v>0</v>
      </c>
      <c r="AL430" s="119" t="n">
        <f>IF(ISERROR('Performance vs Market'!$AF430+'Performance vs Market'!$AH430+'Performance vs Market'!$AJ430), "", 'Performance vs Market'!$AF430+'Performance vs Market'!$AH430+'Performance vs Market'!$AJ430)</f>
        <v>0</v>
      </c>
    </row>
    <row r="431" ht="14.25" customHeight="1">
      <c r="A431" s="92" t="str">
        <f>Games!A432</f>
        <v/>
      </c>
      <c r="B431" s="92" t="str">
        <f>IF('Prediction Log'!B450=0, "",'Prediction Log'!B450)</f>
        <v/>
      </c>
      <c r="C431" s="92" t="str">
        <f>IF('Prediction Log'!C450=0, "",'Prediction Log'!C450)</f>
        <v/>
      </c>
      <c r="D431" s="92" t="str">
        <f>IF('Prediction Log'!D450=0, "",'Prediction Log'!D450)</f>
        <v/>
      </c>
      <c r="E431" s="92" t="str">
        <f>IF('Prediction Log'!E450=0, "",'Prediction Log'!E450)</f>
        <v/>
      </c>
      <c r="F431" s="92" t="str">
        <f>IF('Prediction Log'!I450=0, "",'Prediction Log'!I450)</f>
        <v/>
      </c>
      <c r="G431" s="70" t="str">
        <f>IF(ISBLANK(Games!B432), "",'Prediction Log'!$J450)</f>
        <v/>
      </c>
      <c r="H431" s="93" t="str">
        <f>'Prediction Log'!$K450</f>
        <v/>
      </c>
      <c r="I431" s="92" t="str">
        <f>IF(ISBLANK(Games!M432), "",IF(AND(Games!M432="",Games!N432=""),"",IF(ISTEXT(Games!N432), "Side",Games!M432)))</f>
        <v/>
      </c>
      <c r="J431" s="92" t="str">
        <f>IF(ISBLANK(Games!B432), "",IF(Games!K432="Y", Games!B432, Games!E432))</f>
        <v/>
      </c>
      <c r="K431" s="92" t="str">
        <f>Games!I432</f>
        <v/>
      </c>
      <c r="L431" s="92" t="str">
        <f>IF(ISBLANK(Games!G432), "",Games!G432)</f>
        <v/>
      </c>
      <c r="M431" s="92"/>
      <c r="N431" s="110" t="str">
        <f>IF(ISBLANK('Performance vs Market'!$Q431), "", 1)</f>
        <v/>
      </c>
      <c r="O431" s="110" t="str">
        <f>IF(ISBLANK('Performance vs Market'!$S431), "", 1)</f>
        <v/>
      </c>
      <c r="P431" s="95"/>
      <c r="Q431" s="95"/>
      <c r="R431" s="95"/>
      <c r="S431" s="95"/>
      <c r="T431" s="95"/>
      <c r="U431" s="111" t="str">
        <f>IF(ISBLANK('Performance vs Market'!$Q431), "",N431+IF(Q431&lt;0, (N431/(Q431/-100)), N431*(Q431/100)))</f>
        <v/>
      </c>
      <c r="V431" s="112" t="str">
        <f>IFERROR(IF(ISBLANK('Performance vs Market'!$R431), "",N431+IF(R431&lt;0, (N431/(R431/-100)), N431*(R431/100))),"")</f>
        <v/>
      </c>
      <c r="W431" s="111" t="n">
        <f t="shared" si="1"/>
        <v>0</v>
      </c>
      <c r="X431" s="112" t="n">
        <f t="shared" si="2"/>
        <v>0</v>
      </c>
      <c r="Y431" s="111" t="str">
        <f>IF(ISBLANK('Performance vs Market'!$S431), "",O431+IF(S431&lt;0, (O431/(S431/-100)), O431*(S431/100)))</f>
        <v/>
      </c>
      <c r="Z431" s="111" t="n">
        <f t="shared" si="3"/>
        <v>0</v>
      </c>
      <c r="AA431" s="96" t="n">
        <f t="shared" si="4"/>
        <v>0</v>
      </c>
      <c r="AB431" s="96" t="n">
        <f t="shared" si="5"/>
        <v>0</v>
      </c>
      <c r="AC431" s="113" t="str">
        <f>IF('Prediction Log'!$W450="Y", "W", IF('Prediction Log'!$W450="N","L",""))</f>
        <v/>
      </c>
      <c r="AD431" s="114" t="str">
        <f>IF('Prediction Log'!$Y450="Y", "W", IF('Prediction Log'!$Y450="N","L",""))</f>
        <v/>
      </c>
      <c r="AE431" s="115" t="str">
        <f>IF(ISBLANK('Performance vs Market'!$Q431), "",IF(AC431="W", W431, IF(AC431="L",-N431, "")))</f>
        <v/>
      </c>
      <c r="AF431" s="116" t="str">
        <f>IFERROR((IF(ISERR('Performance vs Market'!$V431), "",IF(AD431="W", X431, IF(AD431="L",-N431, "")))), "")</f>
        <v/>
      </c>
      <c r="AG431" s="113" t="str">
        <f>IF('Prediction Log'!$X450="Y", "W", IF('Prediction Log'!$X450="N", "L", ""))</f>
        <v/>
      </c>
      <c r="AH431" s="115" t="str">
        <f>IF(ISBLANK('Performance vs Market'!$S431), "",IF(AG431="W", Z431, IF(AG431="L",-O431, "")))</f>
        <v/>
      </c>
      <c r="AI431" s="117"/>
      <c r="AJ431" s="15" t="str">
        <f t="shared" si="6"/>
        <v/>
      </c>
      <c r="AK431" s="118" t="n">
        <f>IF(ISERROR('Performance vs Market'!$AE431+'Performance vs Market'!$AH431+'Performance vs Market'!$AJ431), "", 'Performance vs Market'!$AE431+'Performance vs Market'!$AH431+'Performance vs Market'!$AJ431)</f>
        <v>0</v>
      </c>
      <c r="AL431" s="119" t="n">
        <f>IF(ISERROR('Performance vs Market'!$AF431+'Performance vs Market'!$AH431+'Performance vs Market'!$AJ431), "", 'Performance vs Market'!$AF431+'Performance vs Market'!$AH431+'Performance vs Market'!$AJ431)</f>
        <v>0</v>
      </c>
    </row>
    <row r="432" ht="14.25" customHeight="1">
      <c r="A432" s="92" t="str">
        <f>Games!A433</f>
        <v/>
      </c>
      <c r="B432" s="92" t="str">
        <f>IF('Prediction Log'!B451=0, "",'Prediction Log'!B451)</f>
        <v/>
      </c>
      <c r="C432" s="92" t="str">
        <f>IF('Prediction Log'!C451=0, "",'Prediction Log'!C451)</f>
        <v/>
      </c>
      <c r="D432" s="92" t="str">
        <f>IF('Prediction Log'!D451=0, "",'Prediction Log'!D451)</f>
        <v/>
      </c>
      <c r="E432" s="92" t="str">
        <f>IF('Prediction Log'!E451=0, "",'Prediction Log'!E451)</f>
        <v/>
      </c>
      <c r="F432" s="92" t="str">
        <f>IF('Prediction Log'!I451=0, "",'Prediction Log'!I451)</f>
        <v/>
      </c>
      <c r="G432" s="70" t="str">
        <f>IF(ISBLANK(Games!B433), "",'Prediction Log'!$J451)</f>
        <v/>
      </c>
      <c r="H432" s="93" t="str">
        <f>'Prediction Log'!$K451</f>
        <v/>
      </c>
      <c r="I432" s="92" t="str">
        <f>IF(ISBLANK(Games!M433), "",IF(AND(Games!M433="",Games!N433=""),"",IF(ISTEXT(Games!N433), "Side",Games!M433)))</f>
        <v/>
      </c>
      <c r="J432" s="92" t="str">
        <f>IF(ISBLANK(Games!B433), "",IF(Games!K433="Y", Games!B433, Games!E433))</f>
        <v/>
      </c>
      <c r="K432" s="92" t="str">
        <f>Games!I433</f>
        <v/>
      </c>
      <c r="L432" s="92" t="str">
        <f>IF(ISBLANK(Games!G433), "",Games!G433)</f>
        <v/>
      </c>
      <c r="M432" s="92"/>
      <c r="N432" s="110" t="str">
        <f>IF(ISBLANK('Performance vs Market'!$Q432), "", 1)</f>
        <v/>
      </c>
      <c r="O432" s="110" t="str">
        <f>IF(ISBLANK('Performance vs Market'!$S432), "", 1)</f>
        <v/>
      </c>
      <c r="P432" s="95"/>
      <c r="Q432" s="95"/>
      <c r="R432" s="95"/>
      <c r="S432" s="95"/>
      <c r="T432" s="95"/>
      <c r="U432" s="111" t="str">
        <f>IF(ISBLANK('Performance vs Market'!$Q432), "",N432+IF(Q432&lt;0, (N432/(Q432/-100)), N432*(Q432/100)))</f>
        <v/>
      </c>
      <c r="V432" s="112" t="str">
        <f>IFERROR(IF(ISBLANK('Performance vs Market'!$R432), "",N432+IF(R432&lt;0, (N432/(R432/-100)), N432*(R432/100))),"")</f>
        <v/>
      </c>
      <c r="W432" s="111" t="n">
        <f t="shared" si="1"/>
        <v>0</v>
      </c>
      <c r="X432" s="112" t="n">
        <f t="shared" si="2"/>
        <v>0</v>
      </c>
      <c r="Y432" s="111" t="str">
        <f>IF(ISBLANK('Performance vs Market'!$S432), "",O432+IF(S432&lt;0, (O432/(S432/-100)), O432*(S432/100)))</f>
        <v/>
      </c>
      <c r="Z432" s="111" t="n">
        <f t="shared" si="3"/>
        <v>0</v>
      </c>
      <c r="AA432" s="96" t="n">
        <f t="shared" si="4"/>
        <v>0</v>
      </c>
      <c r="AB432" s="96" t="n">
        <f t="shared" si="5"/>
        <v>0</v>
      </c>
      <c r="AC432" s="113" t="str">
        <f>IF('Prediction Log'!$W451="Y", "W", IF('Prediction Log'!$W451="N","L",""))</f>
        <v/>
      </c>
      <c r="AD432" s="114" t="str">
        <f>IF('Prediction Log'!$Y451="Y", "W", IF('Prediction Log'!$Y451="N","L",""))</f>
        <v/>
      </c>
      <c r="AE432" s="115" t="str">
        <f>IF(ISBLANK('Performance vs Market'!$Q432), "",IF(AC432="W", W432, IF(AC432="L",-N432, "")))</f>
        <v/>
      </c>
      <c r="AF432" s="116" t="str">
        <f>IFERROR((IF(ISERR('Performance vs Market'!$V432), "",IF(AD432="W", X432, IF(AD432="L",-N432, "")))), "")</f>
        <v/>
      </c>
      <c r="AG432" s="113" t="str">
        <f>IF('Prediction Log'!$X451="Y", "W", IF('Prediction Log'!$X451="N", "L", ""))</f>
        <v/>
      </c>
      <c r="AH432" s="115" t="str">
        <f>IF(ISBLANK('Performance vs Market'!$S432), "",IF(AG432="W", Z432, IF(AG432="L",-O432, "")))</f>
        <v/>
      </c>
      <c r="AI432" s="117"/>
      <c r="AJ432" s="15" t="str">
        <f t="shared" si="6"/>
        <v/>
      </c>
      <c r="AK432" s="118" t="n">
        <f>IF(ISERROR('Performance vs Market'!$AE432+'Performance vs Market'!$AH432+'Performance vs Market'!$AJ432), "", 'Performance vs Market'!$AE432+'Performance vs Market'!$AH432+'Performance vs Market'!$AJ432)</f>
        <v>0</v>
      </c>
      <c r="AL432" s="119" t="n">
        <f>IF(ISERROR('Performance vs Market'!$AF432+'Performance vs Market'!$AH432+'Performance vs Market'!$AJ432), "", 'Performance vs Market'!$AF432+'Performance vs Market'!$AH432+'Performance vs Market'!$AJ432)</f>
        <v>0</v>
      </c>
    </row>
    <row r="433" ht="14.25" customHeight="1">
      <c r="A433" s="92" t="str">
        <f>Games!A434</f>
        <v/>
      </c>
      <c r="B433" s="92" t="str">
        <f>IF('Prediction Log'!B452=0, "",'Prediction Log'!B452)</f>
        <v/>
      </c>
      <c r="C433" s="92" t="str">
        <f>IF('Prediction Log'!C452=0, "",'Prediction Log'!C452)</f>
        <v/>
      </c>
      <c r="D433" s="92" t="str">
        <f>IF('Prediction Log'!D452=0, "",'Prediction Log'!D452)</f>
        <v/>
      </c>
      <c r="E433" s="92" t="str">
        <f>IF('Prediction Log'!E452=0, "",'Prediction Log'!E452)</f>
        <v/>
      </c>
      <c r="F433" s="92" t="str">
        <f>IF('Prediction Log'!I452=0, "",'Prediction Log'!I452)</f>
        <v/>
      </c>
      <c r="G433" s="70" t="str">
        <f>IF(ISBLANK(Games!B434), "",'Prediction Log'!$J452)</f>
        <v/>
      </c>
      <c r="H433" s="93" t="str">
        <f>'Prediction Log'!$K452</f>
        <v/>
      </c>
      <c r="I433" s="92" t="str">
        <f>IF(ISBLANK(Games!M434), "",IF(AND(Games!M434="",Games!N434=""),"",IF(ISTEXT(Games!N434), "Side",Games!M434)))</f>
        <v/>
      </c>
      <c r="J433" s="92" t="str">
        <f>IF(ISBLANK(Games!B434), "",IF(Games!K434="Y", Games!B434, Games!E434))</f>
        <v/>
      </c>
      <c r="K433" s="92" t="str">
        <f>Games!I434</f>
        <v/>
      </c>
      <c r="L433" s="92" t="str">
        <f>IF(ISBLANK(Games!G434), "",Games!G434)</f>
        <v/>
      </c>
      <c r="M433" s="92"/>
      <c r="N433" s="110" t="str">
        <f>IF(ISBLANK('Performance vs Market'!$Q433), "", 1)</f>
        <v/>
      </c>
      <c r="O433" s="110" t="str">
        <f>IF(ISBLANK('Performance vs Market'!$S433), "", 1)</f>
        <v/>
      </c>
      <c r="P433" s="95"/>
      <c r="Q433" s="95"/>
      <c r="R433" s="95"/>
      <c r="S433" s="95"/>
      <c r="T433" s="95"/>
      <c r="U433" s="111" t="str">
        <f>IF(ISBLANK('Performance vs Market'!$Q433), "",N433+IF(Q433&lt;0, (N433/(Q433/-100)), N433*(Q433/100)))</f>
        <v/>
      </c>
      <c r="V433" s="112" t="str">
        <f>IFERROR(IF(ISBLANK('Performance vs Market'!$R433), "",N433+IF(R433&lt;0, (N433/(R433/-100)), N433*(R433/100))),"")</f>
        <v/>
      </c>
      <c r="W433" s="111" t="n">
        <f t="shared" si="1"/>
        <v>0</v>
      </c>
      <c r="X433" s="112" t="n">
        <f t="shared" si="2"/>
        <v>0</v>
      </c>
      <c r="Y433" s="111" t="str">
        <f>IF(ISBLANK('Performance vs Market'!$S433), "",O433+IF(S433&lt;0, (O433/(S433/-100)), O433*(S433/100)))</f>
        <v/>
      </c>
      <c r="Z433" s="111" t="n">
        <f t="shared" si="3"/>
        <v>0</v>
      </c>
      <c r="AA433" s="96" t="n">
        <f t="shared" si="4"/>
        <v>0</v>
      </c>
      <c r="AB433" s="96" t="n">
        <f t="shared" si="5"/>
        <v>0</v>
      </c>
      <c r="AC433" s="113" t="str">
        <f>IF('Prediction Log'!$W452="Y", "W", IF('Prediction Log'!$W452="N","L",""))</f>
        <v/>
      </c>
      <c r="AD433" s="114" t="str">
        <f>IF('Prediction Log'!$Y452="Y", "W", IF('Prediction Log'!$Y452="N","L",""))</f>
        <v/>
      </c>
      <c r="AE433" s="115" t="str">
        <f>IF(ISBLANK('Performance vs Market'!$Q433), "",IF(AC433="W", W433, IF(AC433="L",-N433, "")))</f>
        <v/>
      </c>
      <c r="AF433" s="116" t="str">
        <f>IFERROR((IF(ISERR('Performance vs Market'!$V433), "",IF(AD433="W", X433, IF(AD433="L",-N433, "")))), "")</f>
        <v/>
      </c>
      <c r="AG433" s="113" t="str">
        <f>IF('Prediction Log'!$X452="Y", "W", IF('Prediction Log'!$X452="N", "L", ""))</f>
        <v/>
      </c>
      <c r="AH433" s="115" t="str">
        <f>IF(ISBLANK('Performance vs Market'!$S433), "",IF(AG433="W", Z433, IF(AG433="L",-O433, "")))</f>
        <v/>
      </c>
      <c r="AI433" s="117"/>
      <c r="AJ433" s="15" t="str">
        <f t="shared" si="6"/>
        <v/>
      </c>
      <c r="AK433" s="118" t="n">
        <f>IF(ISERROR('Performance vs Market'!$AE433+'Performance vs Market'!$AH433+'Performance vs Market'!$AJ433), "", 'Performance vs Market'!$AE433+'Performance vs Market'!$AH433+'Performance vs Market'!$AJ433)</f>
        <v>0</v>
      </c>
      <c r="AL433" s="119" t="n">
        <f>IF(ISERROR('Performance vs Market'!$AF433+'Performance vs Market'!$AH433+'Performance vs Market'!$AJ433), "", 'Performance vs Market'!$AF433+'Performance vs Market'!$AH433+'Performance vs Market'!$AJ433)</f>
        <v>0</v>
      </c>
    </row>
    <row r="434" ht="14.25" customHeight="1">
      <c r="A434" s="92" t="str">
        <f>Games!A435</f>
        <v/>
      </c>
      <c r="B434" s="92" t="str">
        <f>IF('Prediction Log'!B453=0, "",'Prediction Log'!B453)</f>
        <v/>
      </c>
      <c r="C434" s="92" t="str">
        <f>IF('Prediction Log'!C453=0, "",'Prediction Log'!C453)</f>
        <v/>
      </c>
      <c r="D434" s="92" t="str">
        <f>IF('Prediction Log'!D453=0, "",'Prediction Log'!D453)</f>
        <v/>
      </c>
      <c r="E434" s="92" t="str">
        <f>IF('Prediction Log'!E453=0, "",'Prediction Log'!E453)</f>
        <v/>
      </c>
      <c r="F434" s="92" t="str">
        <f>IF('Prediction Log'!I453=0, "",'Prediction Log'!I453)</f>
        <v/>
      </c>
      <c r="G434" s="70" t="str">
        <f>IF(ISBLANK(Games!B435), "",'Prediction Log'!$J453)</f>
        <v/>
      </c>
      <c r="H434" s="93" t="str">
        <f>'Prediction Log'!$K453</f>
        <v/>
      </c>
      <c r="I434" s="92" t="str">
        <f>IF(ISBLANK(Games!M435), "",IF(AND(Games!M435="",Games!N435=""),"",IF(ISTEXT(Games!N435), "Side",Games!M435)))</f>
        <v/>
      </c>
      <c r="J434" s="92" t="str">
        <f>IF(ISBLANK(Games!B435), "",IF(Games!K435="Y", Games!B435, Games!E435))</f>
        <v/>
      </c>
      <c r="K434" s="92" t="str">
        <f>Games!I435</f>
        <v/>
      </c>
      <c r="L434" s="92" t="str">
        <f>IF(ISBLANK(Games!G435), "",Games!G435)</f>
        <v/>
      </c>
      <c r="M434" s="92"/>
      <c r="N434" s="110" t="str">
        <f>IF(ISBLANK('Performance vs Market'!$Q434), "", 1)</f>
        <v/>
      </c>
      <c r="O434" s="110" t="str">
        <f>IF(ISBLANK('Performance vs Market'!$S434), "", 1)</f>
        <v/>
      </c>
      <c r="P434" s="95"/>
      <c r="Q434" s="95"/>
      <c r="R434" s="95"/>
      <c r="S434" s="95"/>
      <c r="T434" s="95"/>
      <c r="U434" s="111" t="str">
        <f>IF(ISBLANK('Performance vs Market'!$Q434), "",N434+IF(Q434&lt;0, (N434/(Q434/-100)), N434*(Q434/100)))</f>
        <v/>
      </c>
      <c r="V434" s="112" t="str">
        <f>IFERROR(IF(ISBLANK('Performance vs Market'!$R434), "",N434+IF(R434&lt;0, (N434/(R434/-100)), N434*(R434/100))),"")</f>
        <v/>
      </c>
      <c r="W434" s="111" t="n">
        <f t="shared" si="1"/>
        <v>0</v>
      </c>
      <c r="X434" s="112" t="n">
        <f t="shared" si="2"/>
        <v>0</v>
      </c>
      <c r="Y434" s="111" t="str">
        <f>IF(ISBLANK('Performance vs Market'!$S434), "",O434+IF(S434&lt;0, (O434/(S434/-100)), O434*(S434/100)))</f>
        <v/>
      </c>
      <c r="Z434" s="111" t="n">
        <f t="shared" si="3"/>
        <v>0</v>
      </c>
      <c r="AA434" s="96" t="n">
        <f t="shared" si="4"/>
        <v>0</v>
      </c>
      <c r="AB434" s="96" t="n">
        <f t="shared" si="5"/>
        <v>0</v>
      </c>
      <c r="AC434" s="113" t="str">
        <f>IF('Prediction Log'!$W453="Y", "W", IF('Prediction Log'!$W453="N","L",""))</f>
        <v/>
      </c>
      <c r="AD434" s="114" t="str">
        <f>IF('Prediction Log'!$Y453="Y", "W", IF('Prediction Log'!$Y453="N","L",""))</f>
        <v/>
      </c>
      <c r="AE434" s="115" t="str">
        <f>IF(ISBLANK('Performance vs Market'!$Q434), "",IF(AC434="W", W434, IF(AC434="L",-N434, "")))</f>
        <v/>
      </c>
      <c r="AF434" s="116" t="str">
        <f>IFERROR((IF(ISERR('Performance vs Market'!$V434), "",IF(AD434="W", X434, IF(AD434="L",-N434, "")))), "")</f>
        <v/>
      </c>
      <c r="AG434" s="113" t="str">
        <f>IF('Prediction Log'!$X453="Y", "W", IF('Prediction Log'!$X453="N", "L", ""))</f>
        <v/>
      </c>
      <c r="AH434" s="115" t="str">
        <f>IF(ISBLANK('Performance vs Market'!$S434), "",IF(AG434="W", Z434, IF(AG434="L",-O434, "")))</f>
        <v/>
      </c>
      <c r="AI434" s="117"/>
      <c r="AJ434" s="15" t="str">
        <f t="shared" si="6"/>
        <v/>
      </c>
      <c r="AK434" s="118" t="n">
        <f>IF(ISERROR('Performance vs Market'!$AE434+'Performance vs Market'!$AH434+'Performance vs Market'!$AJ434), "", 'Performance vs Market'!$AE434+'Performance vs Market'!$AH434+'Performance vs Market'!$AJ434)</f>
        <v>0</v>
      </c>
      <c r="AL434" s="119" t="n">
        <f>IF(ISERROR('Performance vs Market'!$AF434+'Performance vs Market'!$AH434+'Performance vs Market'!$AJ434), "", 'Performance vs Market'!$AF434+'Performance vs Market'!$AH434+'Performance vs Market'!$AJ434)</f>
        <v>0</v>
      </c>
    </row>
    <row r="435" ht="14.25" customHeight="1">
      <c r="A435" s="92" t="str">
        <f>Games!A436</f>
        <v/>
      </c>
      <c r="B435" s="92" t="str">
        <f>IF('Prediction Log'!B454=0, "",'Prediction Log'!B454)</f>
        <v/>
      </c>
      <c r="C435" s="92" t="str">
        <f>IF('Prediction Log'!C454=0, "",'Prediction Log'!C454)</f>
        <v/>
      </c>
      <c r="D435" s="92" t="str">
        <f>IF('Prediction Log'!D454=0, "",'Prediction Log'!D454)</f>
        <v/>
      </c>
      <c r="E435" s="92" t="str">
        <f>IF('Prediction Log'!E454=0, "",'Prediction Log'!E454)</f>
        <v/>
      </c>
      <c r="F435" s="92" t="str">
        <f>IF('Prediction Log'!I454=0, "",'Prediction Log'!I454)</f>
        <v/>
      </c>
      <c r="G435" s="70" t="str">
        <f>IF(ISBLANK(Games!B436), "",'Prediction Log'!$J454)</f>
        <v/>
      </c>
      <c r="H435" s="93" t="str">
        <f>'Prediction Log'!$K454</f>
        <v/>
      </c>
      <c r="I435" s="92" t="str">
        <f>IF(ISBLANK(Games!M436), "",IF(AND(Games!M436="",Games!N436=""),"",IF(ISTEXT(Games!N436), "Side",Games!M436)))</f>
        <v/>
      </c>
      <c r="J435" s="92" t="str">
        <f>IF(ISBLANK(Games!B436), "",IF(Games!K436="Y", Games!B436, Games!E436))</f>
        <v/>
      </c>
      <c r="K435" s="92" t="str">
        <f>Games!I436</f>
        <v/>
      </c>
      <c r="L435" s="92" t="str">
        <f>IF(ISBLANK(Games!G436), "",Games!G436)</f>
        <v/>
      </c>
      <c r="M435" s="92"/>
      <c r="N435" s="110" t="str">
        <f>IF(ISBLANK('Performance vs Market'!$Q435), "", 1)</f>
        <v/>
      </c>
      <c r="O435" s="110" t="str">
        <f>IF(ISBLANK('Performance vs Market'!$S435), "", 1)</f>
        <v/>
      </c>
      <c r="P435" s="95"/>
      <c r="Q435" s="95"/>
      <c r="R435" s="95"/>
      <c r="S435" s="95"/>
      <c r="T435" s="95"/>
      <c r="U435" s="111" t="str">
        <f>IF(ISBLANK('Performance vs Market'!$Q435), "",N435+IF(Q435&lt;0, (N435/(Q435/-100)), N435*(Q435/100)))</f>
        <v/>
      </c>
      <c r="V435" s="112" t="str">
        <f>IFERROR(IF(ISBLANK('Performance vs Market'!$R435), "",N435+IF(R435&lt;0, (N435/(R435/-100)), N435*(R435/100))),"")</f>
        <v/>
      </c>
      <c r="W435" s="111" t="n">
        <f t="shared" si="1"/>
        <v>0</v>
      </c>
      <c r="X435" s="112" t="n">
        <f t="shared" si="2"/>
        <v>0</v>
      </c>
      <c r="Y435" s="111" t="str">
        <f>IF(ISBLANK('Performance vs Market'!$S435), "",O435+IF(S435&lt;0, (O435/(S435/-100)), O435*(S435/100)))</f>
        <v/>
      </c>
      <c r="Z435" s="111" t="n">
        <f t="shared" si="3"/>
        <v>0</v>
      </c>
      <c r="AA435" s="96" t="n">
        <f t="shared" si="4"/>
        <v>0</v>
      </c>
      <c r="AB435" s="96" t="n">
        <f t="shared" si="5"/>
        <v>0</v>
      </c>
      <c r="AC435" s="113" t="str">
        <f>IF('Prediction Log'!$W454="Y", "W", IF('Prediction Log'!$W454="N","L",""))</f>
        <v/>
      </c>
      <c r="AD435" s="114" t="str">
        <f>IF('Prediction Log'!$Y454="Y", "W", IF('Prediction Log'!$Y454="N","L",""))</f>
        <v/>
      </c>
      <c r="AE435" s="115" t="str">
        <f>IF(ISBLANK('Performance vs Market'!$Q435), "",IF(AC435="W", W435, IF(AC435="L",-N435, "")))</f>
        <v/>
      </c>
      <c r="AF435" s="116" t="str">
        <f>IFERROR((IF(ISERR('Performance vs Market'!$V435), "",IF(AD435="W", X435, IF(AD435="L",-N435, "")))), "")</f>
        <v/>
      </c>
      <c r="AG435" s="113" t="str">
        <f>IF('Prediction Log'!$X454="Y", "W", IF('Prediction Log'!$X454="N", "L", ""))</f>
        <v/>
      </c>
      <c r="AH435" s="115" t="str">
        <f>IF(ISBLANK('Performance vs Market'!$S435), "",IF(AG435="W", Z435, IF(AG435="L",-O435, "")))</f>
        <v/>
      </c>
      <c r="AI435" s="117"/>
      <c r="AJ435" s="15" t="str">
        <f t="shared" si="6"/>
        <v/>
      </c>
      <c r="AK435" s="118" t="n">
        <f>IF(ISERROR('Performance vs Market'!$AE435+'Performance vs Market'!$AH435+'Performance vs Market'!$AJ435), "", 'Performance vs Market'!$AE435+'Performance vs Market'!$AH435+'Performance vs Market'!$AJ435)</f>
        <v>0</v>
      </c>
      <c r="AL435" s="119" t="n">
        <f>IF(ISERROR('Performance vs Market'!$AF435+'Performance vs Market'!$AH435+'Performance vs Market'!$AJ435), "", 'Performance vs Market'!$AF435+'Performance vs Market'!$AH435+'Performance vs Market'!$AJ435)</f>
        <v>0</v>
      </c>
    </row>
    <row r="436" ht="14.25" customHeight="1">
      <c r="A436" s="92" t="str">
        <f>Games!A437</f>
        <v/>
      </c>
      <c r="B436" s="92" t="str">
        <f>IF('Prediction Log'!B455=0, "",'Prediction Log'!B455)</f>
        <v/>
      </c>
      <c r="C436" s="92" t="str">
        <f>IF('Prediction Log'!C455=0, "",'Prediction Log'!C455)</f>
        <v/>
      </c>
      <c r="D436" s="92" t="str">
        <f>IF('Prediction Log'!D455=0, "",'Prediction Log'!D455)</f>
        <v/>
      </c>
      <c r="E436" s="92" t="str">
        <f>IF('Prediction Log'!E455=0, "",'Prediction Log'!E455)</f>
        <v/>
      </c>
      <c r="F436" s="92" t="str">
        <f>IF('Prediction Log'!I455=0, "",'Prediction Log'!I455)</f>
        <v/>
      </c>
      <c r="G436" s="70" t="str">
        <f>IF(ISBLANK(Games!B437), "",'Prediction Log'!$J455)</f>
        <v/>
      </c>
      <c r="H436" s="93" t="str">
        <f>'Prediction Log'!$K455</f>
        <v/>
      </c>
      <c r="I436" s="92" t="str">
        <f>IF(ISBLANK(Games!M437), "",IF(AND(Games!M437="",Games!N437=""),"",IF(ISTEXT(Games!N437), "Side",Games!M437)))</f>
        <v/>
      </c>
      <c r="J436" s="92" t="str">
        <f>IF(ISBLANK(Games!B437), "",IF(Games!K437="Y", Games!B437, Games!E437))</f>
        <v/>
      </c>
      <c r="K436" s="92" t="str">
        <f>Games!I437</f>
        <v/>
      </c>
      <c r="L436" s="92" t="str">
        <f>IF(ISBLANK(Games!G437), "",Games!G437)</f>
        <v/>
      </c>
      <c r="M436" s="92"/>
      <c r="N436" s="110" t="str">
        <f>IF(ISBLANK('Performance vs Market'!$Q436), "", 1)</f>
        <v/>
      </c>
      <c r="O436" s="110" t="str">
        <f>IF(ISBLANK('Performance vs Market'!$S436), "", 1)</f>
        <v/>
      </c>
      <c r="P436" s="95"/>
      <c r="Q436" s="95"/>
      <c r="R436" s="95"/>
      <c r="S436" s="95"/>
      <c r="T436" s="95"/>
      <c r="U436" s="111" t="str">
        <f>IF(ISBLANK('Performance vs Market'!$Q436), "",N436+IF(Q436&lt;0, (N436/(Q436/-100)), N436*(Q436/100)))</f>
        <v/>
      </c>
      <c r="V436" s="112" t="str">
        <f>IFERROR(IF(ISBLANK('Performance vs Market'!$R436), "",N436+IF(R436&lt;0, (N436/(R436/-100)), N436*(R436/100))),"")</f>
        <v/>
      </c>
      <c r="W436" s="111" t="n">
        <f t="shared" si="1"/>
        <v>0</v>
      </c>
      <c r="X436" s="112" t="n">
        <f t="shared" si="2"/>
        <v>0</v>
      </c>
      <c r="Y436" s="111" t="str">
        <f>IF(ISBLANK('Performance vs Market'!$S436), "",O436+IF(S436&lt;0, (O436/(S436/-100)), O436*(S436/100)))</f>
        <v/>
      </c>
      <c r="Z436" s="111" t="n">
        <f t="shared" si="3"/>
        <v>0</v>
      </c>
      <c r="AA436" s="96" t="n">
        <f t="shared" si="4"/>
        <v>0</v>
      </c>
      <c r="AB436" s="96" t="n">
        <f t="shared" si="5"/>
        <v>0</v>
      </c>
      <c r="AC436" s="113" t="str">
        <f>IF('Prediction Log'!$W455="Y", "W", IF('Prediction Log'!$W455="N","L",""))</f>
        <v/>
      </c>
      <c r="AD436" s="114" t="str">
        <f>IF('Prediction Log'!$Y455="Y", "W", IF('Prediction Log'!$Y455="N","L",""))</f>
        <v/>
      </c>
      <c r="AE436" s="115" t="str">
        <f>IF(ISBLANK('Performance vs Market'!$Q436), "",IF(AC436="W", W436, IF(AC436="L",-N436, "")))</f>
        <v/>
      </c>
      <c r="AF436" s="116" t="str">
        <f>IFERROR((IF(ISERR('Performance vs Market'!$V436), "",IF(AD436="W", X436, IF(AD436="L",-N436, "")))), "")</f>
        <v/>
      </c>
      <c r="AG436" s="113" t="str">
        <f>IF('Prediction Log'!$X455="Y", "W", IF('Prediction Log'!$X455="N", "L", ""))</f>
        <v/>
      </c>
      <c r="AH436" s="115" t="str">
        <f>IF(ISBLANK('Performance vs Market'!$S436), "",IF(AG436="W", Z436, IF(AG436="L",-O436, "")))</f>
        <v/>
      </c>
      <c r="AI436" s="117"/>
      <c r="AJ436" s="15" t="str">
        <f t="shared" si="6"/>
        <v/>
      </c>
      <c r="AK436" s="118" t="n">
        <f>IF(ISERROR('Performance vs Market'!$AE436+'Performance vs Market'!$AH436+'Performance vs Market'!$AJ436), "", 'Performance vs Market'!$AE436+'Performance vs Market'!$AH436+'Performance vs Market'!$AJ436)</f>
        <v>0</v>
      </c>
      <c r="AL436" s="119" t="n">
        <f>IF(ISERROR('Performance vs Market'!$AF436+'Performance vs Market'!$AH436+'Performance vs Market'!$AJ436), "", 'Performance vs Market'!$AF436+'Performance vs Market'!$AH436+'Performance vs Market'!$AJ436)</f>
        <v>0</v>
      </c>
    </row>
    <row r="437" ht="14.25" customHeight="1">
      <c r="A437" s="92" t="str">
        <f>Games!A438</f>
        <v/>
      </c>
      <c r="B437" s="92" t="str">
        <f>IF('Prediction Log'!B456=0, "",'Prediction Log'!B456)</f>
        <v/>
      </c>
      <c r="C437" s="92" t="str">
        <f>IF('Prediction Log'!C456=0, "",'Prediction Log'!C456)</f>
        <v/>
      </c>
      <c r="D437" s="92" t="str">
        <f>IF('Prediction Log'!D456=0, "",'Prediction Log'!D456)</f>
        <v/>
      </c>
      <c r="E437" s="92" t="str">
        <f>IF('Prediction Log'!E456=0, "",'Prediction Log'!E456)</f>
        <v/>
      </c>
      <c r="F437" s="92" t="str">
        <f>IF('Prediction Log'!I456=0, "",'Prediction Log'!I456)</f>
        <v/>
      </c>
      <c r="G437" s="70" t="str">
        <f>IF(ISBLANK(Games!B438), "",'Prediction Log'!$J456)</f>
        <v/>
      </c>
      <c r="H437" s="93" t="str">
        <f>'Prediction Log'!$K456</f>
        <v/>
      </c>
      <c r="I437" s="92" t="str">
        <f>IF(ISBLANK(Games!M438), "",IF(AND(Games!M438="",Games!N438=""),"",IF(ISTEXT(Games!N438), "Side",Games!M438)))</f>
        <v/>
      </c>
      <c r="J437" s="92" t="str">
        <f>IF(ISBLANK(Games!B438), "",IF(Games!K438="Y", Games!B438, Games!E438))</f>
        <v/>
      </c>
      <c r="K437" s="92" t="str">
        <f>Games!I438</f>
        <v/>
      </c>
      <c r="L437" s="92" t="str">
        <f>IF(ISBLANK(Games!G438), "",Games!G438)</f>
        <v/>
      </c>
      <c r="M437" s="92"/>
      <c r="N437" s="110" t="str">
        <f>IF(ISBLANK('Performance vs Market'!$Q437), "", 1)</f>
        <v/>
      </c>
      <c r="O437" s="110" t="str">
        <f>IF(ISBLANK('Performance vs Market'!$S437), "", 1)</f>
        <v/>
      </c>
      <c r="P437" s="95"/>
      <c r="Q437" s="95"/>
      <c r="R437" s="95"/>
      <c r="S437" s="95"/>
      <c r="T437" s="95"/>
      <c r="U437" s="111" t="str">
        <f>IF(ISBLANK('Performance vs Market'!$Q437), "",N437+IF(Q437&lt;0, (N437/(Q437/-100)), N437*(Q437/100)))</f>
        <v/>
      </c>
      <c r="V437" s="112" t="str">
        <f>IFERROR(IF(ISBLANK('Performance vs Market'!$R437), "",N437+IF(R437&lt;0, (N437/(R437/-100)), N437*(R437/100))),"")</f>
        <v/>
      </c>
      <c r="W437" s="111" t="n">
        <f t="shared" si="1"/>
        <v>0</v>
      </c>
      <c r="X437" s="112" t="n">
        <f t="shared" si="2"/>
        <v>0</v>
      </c>
      <c r="Y437" s="111" t="str">
        <f>IF(ISBLANK('Performance vs Market'!$S437), "",O437+IF(S437&lt;0, (O437/(S437/-100)), O437*(S437/100)))</f>
        <v/>
      </c>
      <c r="Z437" s="111" t="n">
        <f t="shared" si="3"/>
        <v>0</v>
      </c>
      <c r="AA437" s="96" t="n">
        <f t="shared" si="4"/>
        <v>0</v>
      </c>
      <c r="AB437" s="96" t="n">
        <f t="shared" si="5"/>
        <v>0</v>
      </c>
      <c r="AC437" s="113" t="str">
        <f>IF('Prediction Log'!$W456="Y", "W", IF('Prediction Log'!$W456="N","L",""))</f>
        <v/>
      </c>
      <c r="AD437" s="114" t="str">
        <f>IF('Prediction Log'!$Y456="Y", "W", IF('Prediction Log'!$Y456="N","L",""))</f>
        <v/>
      </c>
      <c r="AE437" s="115" t="str">
        <f>IF(ISBLANK('Performance vs Market'!$Q437), "",IF(AC437="W", W437, IF(AC437="L",-N437, "")))</f>
        <v/>
      </c>
      <c r="AF437" s="116" t="str">
        <f>IFERROR((IF(ISERR('Performance vs Market'!$V437), "",IF(AD437="W", X437, IF(AD437="L",-N437, "")))), "")</f>
        <v/>
      </c>
      <c r="AG437" s="113" t="str">
        <f>IF('Prediction Log'!$X456="Y", "W", IF('Prediction Log'!$X456="N", "L", ""))</f>
        <v/>
      </c>
      <c r="AH437" s="115" t="str">
        <f>IF(ISBLANK('Performance vs Market'!$S437), "",IF(AG437="W", Z437, IF(AG437="L",-O437, "")))</f>
        <v/>
      </c>
      <c r="AI437" s="117"/>
      <c r="AJ437" s="15" t="str">
        <f t="shared" si="6"/>
        <v/>
      </c>
      <c r="AK437" s="118" t="n">
        <f>IF(ISERROR('Performance vs Market'!$AE437+'Performance vs Market'!$AH437+'Performance vs Market'!$AJ437), "", 'Performance vs Market'!$AE437+'Performance vs Market'!$AH437+'Performance vs Market'!$AJ437)</f>
        <v>0</v>
      </c>
      <c r="AL437" s="119" t="n">
        <f>IF(ISERROR('Performance vs Market'!$AF437+'Performance vs Market'!$AH437+'Performance vs Market'!$AJ437), "", 'Performance vs Market'!$AF437+'Performance vs Market'!$AH437+'Performance vs Market'!$AJ437)</f>
        <v>0</v>
      </c>
    </row>
    <row r="438" ht="14.25" customHeight="1">
      <c r="A438" s="92" t="str">
        <f>Games!A439</f>
        <v/>
      </c>
      <c r="B438" s="92" t="str">
        <f>IF('Prediction Log'!B457=0, "",'Prediction Log'!B457)</f>
        <v/>
      </c>
      <c r="C438" s="92" t="str">
        <f>IF('Prediction Log'!C457=0, "",'Prediction Log'!C457)</f>
        <v/>
      </c>
      <c r="D438" s="92" t="str">
        <f>IF('Prediction Log'!D457=0, "",'Prediction Log'!D457)</f>
        <v/>
      </c>
      <c r="E438" s="92" t="str">
        <f>IF('Prediction Log'!E457=0, "",'Prediction Log'!E457)</f>
        <v/>
      </c>
      <c r="F438" s="92" t="str">
        <f>IF('Prediction Log'!I457=0, "",'Prediction Log'!I457)</f>
        <v/>
      </c>
      <c r="G438" s="70" t="str">
        <f>IF(ISBLANK(Games!B439), "",'Prediction Log'!$J457)</f>
        <v/>
      </c>
      <c r="H438" s="93" t="str">
        <f>'Prediction Log'!$K457</f>
        <v/>
      </c>
      <c r="I438" s="92" t="str">
        <f>IF(ISBLANK(Games!M439), "",IF(AND(Games!M439="",Games!N439=""),"",IF(ISTEXT(Games!N439), "Side",Games!M439)))</f>
        <v/>
      </c>
      <c r="J438" s="92" t="str">
        <f>IF(ISBLANK(Games!B439), "",IF(Games!K439="Y", Games!B439, Games!E439))</f>
        <v/>
      </c>
      <c r="K438" s="92" t="str">
        <f>Games!I439</f>
        <v/>
      </c>
      <c r="L438" s="92" t="str">
        <f>IF(ISBLANK(Games!G439), "",Games!G439)</f>
        <v/>
      </c>
      <c r="M438" s="92"/>
      <c r="N438" s="110" t="str">
        <f>IF(ISBLANK('Performance vs Market'!$Q438), "", 1)</f>
        <v/>
      </c>
      <c r="O438" s="110" t="str">
        <f>IF(ISBLANK('Performance vs Market'!$S438), "", 1)</f>
        <v/>
      </c>
      <c r="P438" s="95"/>
      <c r="Q438" s="95"/>
      <c r="R438" s="95"/>
      <c r="S438" s="95"/>
      <c r="T438" s="95"/>
      <c r="U438" s="111" t="str">
        <f>IF(ISBLANK('Performance vs Market'!$Q438), "",N438+IF(Q438&lt;0, (N438/(Q438/-100)), N438*(Q438/100)))</f>
        <v/>
      </c>
      <c r="V438" s="112" t="str">
        <f>IFERROR(IF(ISBLANK('Performance vs Market'!$R438), "",N438+IF(R438&lt;0, (N438/(R438/-100)), N438*(R438/100))),"")</f>
        <v/>
      </c>
      <c r="W438" s="111" t="n">
        <f t="shared" si="1"/>
        <v>0</v>
      </c>
      <c r="X438" s="112" t="n">
        <f t="shared" si="2"/>
        <v>0</v>
      </c>
      <c r="Y438" s="111" t="str">
        <f>IF(ISBLANK('Performance vs Market'!$S438), "",O438+IF(S438&lt;0, (O438/(S438/-100)), O438*(S438/100)))</f>
        <v/>
      </c>
      <c r="Z438" s="111" t="n">
        <f t="shared" si="3"/>
        <v>0</v>
      </c>
      <c r="AA438" s="96" t="n">
        <f t="shared" si="4"/>
        <v>0</v>
      </c>
      <c r="AB438" s="96" t="n">
        <f t="shared" si="5"/>
        <v>0</v>
      </c>
      <c r="AC438" s="113" t="str">
        <f>IF('Prediction Log'!$W457="Y", "W", IF('Prediction Log'!$W457="N","L",""))</f>
        <v/>
      </c>
      <c r="AD438" s="114" t="str">
        <f>IF('Prediction Log'!$Y457="Y", "W", IF('Prediction Log'!$Y457="N","L",""))</f>
        <v/>
      </c>
      <c r="AE438" s="115" t="str">
        <f>IF(ISBLANK('Performance vs Market'!$Q438), "",IF(AC438="W", W438, IF(AC438="L",-N438, "")))</f>
        <v/>
      </c>
      <c r="AF438" s="116" t="str">
        <f>IFERROR((IF(ISERR('Performance vs Market'!$V438), "",IF(AD438="W", X438, IF(AD438="L",-N438, "")))), "")</f>
        <v/>
      </c>
      <c r="AG438" s="113" t="str">
        <f>IF('Prediction Log'!$X457="Y", "W", IF('Prediction Log'!$X457="N", "L", ""))</f>
        <v/>
      </c>
      <c r="AH438" s="115" t="str">
        <f>IF(ISBLANK('Performance vs Market'!$S438), "",IF(AG438="W", Z438, IF(AG438="L",-O438, "")))</f>
        <v/>
      </c>
      <c r="AI438" s="117"/>
      <c r="AJ438" s="15" t="str">
        <f t="shared" si="6"/>
        <v/>
      </c>
      <c r="AK438" s="118" t="n">
        <f>IF(ISERROR('Performance vs Market'!$AE438+'Performance vs Market'!$AH438+'Performance vs Market'!$AJ438), "", 'Performance vs Market'!$AE438+'Performance vs Market'!$AH438+'Performance vs Market'!$AJ438)</f>
        <v>0</v>
      </c>
      <c r="AL438" s="119" t="n">
        <f>IF(ISERROR('Performance vs Market'!$AF438+'Performance vs Market'!$AH438+'Performance vs Market'!$AJ438), "", 'Performance vs Market'!$AF438+'Performance vs Market'!$AH438+'Performance vs Market'!$AJ438)</f>
        <v>0</v>
      </c>
    </row>
    <row r="439" ht="14.25" customHeight="1">
      <c r="A439" s="92" t="str">
        <f>Games!A440</f>
        <v/>
      </c>
      <c r="B439" s="92" t="str">
        <f>IF('Prediction Log'!B458=0, "",'Prediction Log'!B458)</f>
        <v/>
      </c>
      <c r="C439" s="92" t="str">
        <f>IF('Prediction Log'!C458=0, "",'Prediction Log'!C458)</f>
        <v/>
      </c>
      <c r="D439" s="92" t="str">
        <f>IF('Prediction Log'!D458=0, "",'Prediction Log'!D458)</f>
        <v/>
      </c>
      <c r="E439" s="92" t="str">
        <f>IF('Prediction Log'!E458=0, "",'Prediction Log'!E458)</f>
        <v/>
      </c>
      <c r="F439" s="92" t="str">
        <f>IF('Prediction Log'!I458=0, "",'Prediction Log'!I458)</f>
        <v/>
      </c>
      <c r="G439" s="70" t="str">
        <f>IF(ISBLANK(Games!B440), "",'Prediction Log'!$J458)</f>
        <v/>
      </c>
      <c r="H439" s="93" t="str">
        <f>'Prediction Log'!$K458</f>
        <v/>
      </c>
      <c r="I439" s="92" t="str">
        <f>IF(ISBLANK(Games!M440), "",IF(AND(Games!M440="",Games!N440=""),"",IF(ISTEXT(Games!N440), "Side",Games!M440)))</f>
        <v/>
      </c>
      <c r="J439" s="92" t="str">
        <f>IF(ISBLANK(Games!B440), "",IF(Games!K440="Y", Games!B440, Games!E440))</f>
        <v/>
      </c>
      <c r="K439" s="92" t="str">
        <f>Games!I440</f>
        <v/>
      </c>
      <c r="L439" s="92" t="str">
        <f>IF(ISBLANK(Games!G440), "",Games!G440)</f>
        <v/>
      </c>
      <c r="M439" s="92"/>
      <c r="N439" s="110" t="str">
        <f>IF(ISBLANK('Performance vs Market'!$Q439), "", 1)</f>
        <v/>
      </c>
      <c r="O439" s="110" t="str">
        <f>IF(ISBLANK('Performance vs Market'!$S439), "", 1)</f>
        <v/>
      </c>
      <c r="P439" s="95"/>
      <c r="Q439" s="95"/>
      <c r="R439" s="95"/>
      <c r="S439" s="95"/>
      <c r="T439" s="95"/>
      <c r="U439" s="111" t="str">
        <f>IF(ISBLANK('Performance vs Market'!$Q439), "",N439+IF(Q439&lt;0, (N439/(Q439/-100)), N439*(Q439/100)))</f>
        <v/>
      </c>
      <c r="V439" s="112" t="str">
        <f>IFERROR(IF(ISBLANK('Performance vs Market'!$R439), "",N439+IF(R439&lt;0, (N439/(R439/-100)), N439*(R439/100))),"")</f>
        <v/>
      </c>
      <c r="W439" s="111" t="n">
        <f t="shared" si="1"/>
        <v>0</v>
      </c>
      <c r="X439" s="112" t="n">
        <f t="shared" si="2"/>
        <v>0</v>
      </c>
      <c r="Y439" s="111" t="str">
        <f>IF(ISBLANK('Performance vs Market'!$S439), "",O439+IF(S439&lt;0, (O439/(S439/-100)), O439*(S439/100)))</f>
        <v/>
      </c>
      <c r="Z439" s="111" t="n">
        <f t="shared" si="3"/>
        <v>0</v>
      </c>
      <c r="AA439" s="96" t="n">
        <f t="shared" si="4"/>
        <v>0</v>
      </c>
      <c r="AB439" s="96" t="n">
        <f t="shared" si="5"/>
        <v>0</v>
      </c>
      <c r="AC439" s="113" t="str">
        <f>IF('Prediction Log'!$W458="Y", "W", IF('Prediction Log'!$W458="N","L",""))</f>
        <v/>
      </c>
      <c r="AD439" s="114" t="str">
        <f>IF('Prediction Log'!$Y458="Y", "W", IF('Prediction Log'!$Y458="N","L",""))</f>
        <v/>
      </c>
      <c r="AE439" s="115" t="str">
        <f>IF(ISBLANK('Performance vs Market'!$Q439), "",IF(AC439="W", W439, IF(AC439="L",-N439, "")))</f>
        <v/>
      </c>
      <c r="AF439" s="116" t="str">
        <f>IFERROR((IF(ISERR('Performance vs Market'!$V439), "",IF(AD439="W", X439, IF(AD439="L",-N439, "")))), "")</f>
        <v/>
      </c>
      <c r="AG439" s="113" t="str">
        <f>IF('Prediction Log'!$X458="Y", "W", IF('Prediction Log'!$X458="N", "L", ""))</f>
        <v/>
      </c>
      <c r="AH439" s="115" t="str">
        <f>IF(ISBLANK('Performance vs Market'!$S439), "",IF(AG439="W", Z439, IF(AG439="L",-O439, "")))</f>
        <v/>
      </c>
      <c r="AI439" s="117"/>
      <c r="AJ439" s="15" t="str">
        <f t="shared" si="6"/>
        <v/>
      </c>
      <c r="AK439" s="118" t="n">
        <f>IF(ISERROR('Performance vs Market'!$AE439+'Performance vs Market'!$AH439+'Performance vs Market'!$AJ439), "", 'Performance vs Market'!$AE439+'Performance vs Market'!$AH439+'Performance vs Market'!$AJ439)</f>
        <v>0</v>
      </c>
      <c r="AL439" s="119" t="n">
        <f>IF(ISERROR('Performance vs Market'!$AF439+'Performance vs Market'!$AH439+'Performance vs Market'!$AJ439), "", 'Performance vs Market'!$AF439+'Performance vs Market'!$AH439+'Performance vs Market'!$AJ439)</f>
        <v>0</v>
      </c>
    </row>
    <row r="440" ht="14.25" customHeight="1">
      <c r="A440" s="92" t="str">
        <f>Games!A441</f>
        <v/>
      </c>
      <c r="B440" s="92" t="str">
        <f>IF('Prediction Log'!B459=0, "",'Prediction Log'!B459)</f>
        <v/>
      </c>
      <c r="C440" s="92" t="str">
        <f>IF('Prediction Log'!C459=0, "",'Prediction Log'!C459)</f>
        <v/>
      </c>
      <c r="D440" s="92" t="str">
        <f>IF('Prediction Log'!D459=0, "",'Prediction Log'!D459)</f>
        <v/>
      </c>
      <c r="E440" s="92" t="str">
        <f>IF('Prediction Log'!E459=0, "",'Prediction Log'!E459)</f>
        <v/>
      </c>
      <c r="F440" s="92" t="str">
        <f>IF('Prediction Log'!I459=0, "",'Prediction Log'!I459)</f>
        <v/>
      </c>
      <c r="G440" s="70" t="str">
        <f>IF(ISBLANK(Games!B441), "",'Prediction Log'!$J459)</f>
        <v/>
      </c>
      <c r="H440" s="93" t="str">
        <f>'Prediction Log'!$K459</f>
        <v/>
      </c>
      <c r="I440" s="92" t="str">
        <f>IF(ISBLANK(Games!M441), "",IF(AND(Games!M441="",Games!N441=""),"",IF(ISTEXT(Games!N441), "Side",Games!M441)))</f>
        <v/>
      </c>
      <c r="J440" s="92" t="str">
        <f>IF(ISBLANK(Games!B441), "",IF(Games!K441="Y", Games!B441, Games!E441))</f>
        <v/>
      </c>
      <c r="K440" s="92" t="str">
        <f>Games!I441</f>
        <v/>
      </c>
      <c r="L440" s="92" t="str">
        <f>IF(ISBLANK(Games!G441), "",Games!G441)</f>
        <v/>
      </c>
      <c r="M440" s="92"/>
      <c r="N440" s="110" t="str">
        <f>IF(ISBLANK('Performance vs Market'!$Q440), "", 1)</f>
        <v/>
      </c>
      <c r="O440" s="110" t="str">
        <f>IF(ISBLANK('Performance vs Market'!$S440), "", 1)</f>
        <v/>
      </c>
      <c r="P440" s="95"/>
      <c r="Q440" s="95"/>
      <c r="R440" s="95"/>
      <c r="S440" s="95"/>
      <c r="T440" s="95"/>
      <c r="U440" s="111" t="str">
        <f>IF(ISBLANK('Performance vs Market'!$Q440), "",N440+IF(Q440&lt;0, (N440/(Q440/-100)), N440*(Q440/100)))</f>
        <v/>
      </c>
      <c r="V440" s="112" t="str">
        <f>IFERROR(IF(ISBLANK('Performance vs Market'!$R440), "",N440+IF(R440&lt;0, (N440/(R440/-100)), N440*(R440/100))),"")</f>
        <v/>
      </c>
      <c r="W440" s="111" t="n">
        <f t="shared" si="1"/>
        <v>0</v>
      </c>
      <c r="X440" s="112" t="n">
        <f t="shared" si="2"/>
        <v>0</v>
      </c>
      <c r="Y440" s="111" t="str">
        <f>IF(ISBLANK('Performance vs Market'!$S440), "",O440+IF(S440&lt;0, (O440/(S440/-100)), O440*(S440/100)))</f>
        <v/>
      </c>
      <c r="Z440" s="111" t="n">
        <f t="shared" si="3"/>
        <v>0</v>
      </c>
      <c r="AA440" s="96" t="n">
        <f t="shared" si="4"/>
        <v>0</v>
      </c>
      <c r="AB440" s="96" t="n">
        <f t="shared" si="5"/>
        <v>0</v>
      </c>
      <c r="AC440" s="113" t="str">
        <f>IF('Prediction Log'!$W459="Y", "W", IF('Prediction Log'!$W459="N","L",""))</f>
        <v/>
      </c>
      <c r="AD440" s="114" t="str">
        <f>IF('Prediction Log'!$Y459="Y", "W", IF('Prediction Log'!$Y459="N","L",""))</f>
        <v/>
      </c>
      <c r="AE440" s="115" t="str">
        <f>IF(ISBLANK('Performance vs Market'!$Q440), "",IF(AC440="W", W440, IF(AC440="L",-N440, "")))</f>
        <v/>
      </c>
      <c r="AF440" s="116" t="str">
        <f>IFERROR((IF(ISERR('Performance vs Market'!$V440), "",IF(AD440="W", X440, IF(AD440="L",-N440, "")))), "")</f>
        <v/>
      </c>
      <c r="AG440" s="113" t="str">
        <f>IF('Prediction Log'!$X459="Y", "W", IF('Prediction Log'!$X459="N", "L", ""))</f>
        <v/>
      </c>
      <c r="AH440" s="115" t="str">
        <f>IF(ISBLANK('Performance vs Market'!$S440), "",IF(AG440="W", Z440, IF(AG440="L",-O440, "")))</f>
        <v/>
      </c>
      <c r="AI440" s="117"/>
      <c r="AJ440" s="15" t="str">
        <f t="shared" si="6"/>
        <v/>
      </c>
      <c r="AK440" s="118" t="n">
        <f>IF(ISERROR('Performance vs Market'!$AE440+'Performance vs Market'!$AH440+'Performance vs Market'!$AJ440), "", 'Performance vs Market'!$AE440+'Performance vs Market'!$AH440+'Performance vs Market'!$AJ440)</f>
        <v>0</v>
      </c>
      <c r="AL440" s="119" t="n">
        <f>IF(ISERROR('Performance vs Market'!$AF440+'Performance vs Market'!$AH440+'Performance vs Market'!$AJ440), "", 'Performance vs Market'!$AF440+'Performance vs Market'!$AH440+'Performance vs Market'!$AJ440)</f>
        <v>0</v>
      </c>
    </row>
    <row r="441" ht="14.25" customHeight="1">
      <c r="A441" s="92" t="str">
        <f>Games!A442</f>
        <v/>
      </c>
      <c r="B441" s="92" t="str">
        <f>IF('Prediction Log'!B460=0, "",'Prediction Log'!B460)</f>
        <v/>
      </c>
      <c r="C441" s="92" t="str">
        <f>IF('Prediction Log'!C460=0, "",'Prediction Log'!C460)</f>
        <v/>
      </c>
      <c r="D441" s="92" t="str">
        <f>IF('Prediction Log'!D460=0, "",'Prediction Log'!D460)</f>
        <v/>
      </c>
      <c r="E441" s="92" t="str">
        <f>IF('Prediction Log'!E460=0, "",'Prediction Log'!E460)</f>
        <v/>
      </c>
      <c r="F441" s="92" t="str">
        <f>IF('Prediction Log'!I460=0, "",'Prediction Log'!I460)</f>
        <v/>
      </c>
      <c r="G441" s="70" t="str">
        <f>IF(ISBLANK(Games!B442), "",'Prediction Log'!$J460)</f>
        <v/>
      </c>
      <c r="H441" s="93" t="str">
        <f>'Prediction Log'!$K460</f>
        <v/>
      </c>
      <c r="I441" s="92" t="str">
        <f>IF(ISBLANK(Games!M442), "",IF(AND(Games!M442="",Games!N442=""),"",IF(ISTEXT(Games!N442), "Side",Games!M442)))</f>
        <v/>
      </c>
      <c r="J441" s="92" t="str">
        <f>IF(ISBLANK(Games!B442), "",IF(Games!K442="Y", Games!B442, Games!E442))</f>
        <v/>
      </c>
      <c r="K441" s="92" t="str">
        <f>Games!I442</f>
        <v/>
      </c>
      <c r="L441" s="92" t="str">
        <f>IF(ISBLANK(Games!G442), "",Games!G442)</f>
        <v/>
      </c>
      <c r="M441" s="92"/>
      <c r="N441" s="110" t="str">
        <f>IF(ISBLANK('Performance vs Market'!$Q441), "", 1)</f>
        <v/>
      </c>
      <c r="O441" s="110" t="str">
        <f>IF(ISBLANK('Performance vs Market'!$S441), "", 1)</f>
        <v/>
      </c>
      <c r="P441" s="95"/>
      <c r="Q441" s="95"/>
      <c r="R441" s="95"/>
      <c r="S441" s="95"/>
      <c r="T441" s="95"/>
      <c r="U441" s="111" t="str">
        <f>IF(ISBLANK('Performance vs Market'!$Q441), "",N441+IF(Q441&lt;0, (N441/(Q441/-100)), N441*(Q441/100)))</f>
        <v/>
      </c>
      <c r="V441" s="112" t="str">
        <f>IFERROR(IF(ISBLANK('Performance vs Market'!$R441), "",N441+IF(R441&lt;0, (N441/(R441/-100)), N441*(R441/100))),"")</f>
        <v/>
      </c>
      <c r="W441" s="111" t="n">
        <f t="shared" si="1"/>
        <v>0</v>
      </c>
      <c r="X441" s="112" t="n">
        <f t="shared" si="2"/>
        <v>0</v>
      </c>
      <c r="Y441" s="111" t="str">
        <f>IF(ISBLANK('Performance vs Market'!$S441), "",O441+IF(S441&lt;0, (O441/(S441/-100)), O441*(S441/100)))</f>
        <v/>
      </c>
      <c r="Z441" s="111" t="n">
        <f t="shared" si="3"/>
        <v>0</v>
      </c>
      <c r="AA441" s="96" t="n">
        <f t="shared" si="4"/>
        <v>0</v>
      </c>
      <c r="AB441" s="96" t="n">
        <f t="shared" si="5"/>
        <v>0</v>
      </c>
      <c r="AC441" s="113" t="str">
        <f>IF('Prediction Log'!$W460="Y", "W", IF('Prediction Log'!$W460="N","L",""))</f>
        <v/>
      </c>
      <c r="AD441" s="114" t="str">
        <f>IF('Prediction Log'!$Y460="Y", "W", IF('Prediction Log'!$Y460="N","L",""))</f>
        <v/>
      </c>
      <c r="AE441" s="115" t="str">
        <f>IF(ISBLANK('Performance vs Market'!$Q441), "",IF(AC441="W", W441, IF(AC441="L",-N441, "")))</f>
        <v/>
      </c>
      <c r="AF441" s="116" t="str">
        <f>IFERROR((IF(ISERR('Performance vs Market'!$V441), "",IF(AD441="W", X441, IF(AD441="L",-N441, "")))), "")</f>
        <v/>
      </c>
      <c r="AG441" s="113" t="str">
        <f>IF('Prediction Log'!$X460="Y", "W", IF('Prediction Log'!$X460="N", "L", ""))</f>
        <v/>
      </c>
      <c r="AH441" s="115" t="str">
        <f>IF(ISBLANK('Performance vs Market'!$S441), "",IF(AG441="W", Z441, IF(AG441="L",-O441, "")))</f>
        <v/>
      </c>
      <c r="AI441" s="117"/>
      <c r="AJ441" s="15" t="str">
        <f t="shared" si="6"/>
        <v/>
      </c>
      <c r="AK441" s="118" t="n">
        <f>IF(ISERROR('Performance vs Market'!$AE441+'Performance vs Market'!$AH441+'Performance vs Market'!$AJ441), "", 'Performance vs Market'!$AE441+'Performance vs Market'!$AH441+'Performance vs Market'!$AJ441)</f>
        <v>0</v>
      </c>
      <c r="AL441" s="119" t="n">
        <f>IF(ISERROR('Performance vs Market'!$AF441+'Performance vs Market'!$AH441+'Performance vs Market'!$AJ441), "", 'Performance vs Market'!$AF441+'Performance vs Market'!$AH441+'Performance vs Market'!$AJ441)</f>
        <v>0</v>
      </c>
    </row>
    <row r="442" ht="14.25" customHeight="1">
      <c r="A442" s="92" t="str">
        <f>Games!A443</f>
        <v/>
      </c>
      <c r="B442" s="92" t="str">
        <f>IF('Prediction Log'!B461=0, "",'Prediction Log'!B461)</f>
        <v/>
      </c>
      <c r="C442" s="92" t="str">
        <f>IF('Prediction Log'!C461=0, "",'Prediction Log'!C461)</f>
        <v/>
      </c>
      <c r="D442" s="92" t="str">
        <f>IF('Prediction Log'!D461=0, "",'Prediction Log'!D461)</f>
        <v/>
      </c>
      <c r="E442" s="92" t="str">
        <f>IF('Prediction Log'!E461=0, "",'Prediction Log'!E461)</f>
        <v/>
      </c>
      <c r="F442" s="92" t="str">
        <f>IF('Prediction Log'!I461=0, "",'Prediction Log'!I461)</f>
        <v/>
      </c>
      <c r="G442" s="70" t="str">
        <f>IF(ISBLANK(Games!B443), "",'Prediction Log'!$J461)</f>
        <v/>
      </c>
      <c r="H442" s="93" t="str">
        <f>'Prediction Log'!$K461</f>
        <v/>
      </c>
      <c r="I442" s="92" t="str">
        <f>IF(ISBLANK(Games!M443), "",IF(AND(Games!M443="",Games!N443=""),"",IF(ISTEXT(Games!N443), "Side",Games!M443)))</f>
        <v/>
      </c>
      <c r="J442" s="92" t="str">
        <f>IF(ISBLANK(Games!B443), "",IF(Games!K443="Y", Games!B443, Games!E443))</f>
        <v/>
      </c>
      <c r="K442" s="92" t="str">
        <f>Games!I443</f>
        <v/>
      </c>
      <c r="L442" s="92" t="str">
        <f>IF(ISBLANK(Games!G443), "",Games!G443)</f>
        <v/>
      </c>
      <c r="M442" s="92"/>
      <c r="N442" s="110" t="str">
        <f>IF(ISBLANK('Performance vs Market'!$Q442), "", 1)</f>
        <v/>
      </c>
      <c r="O442" s="110" t="str">
        <f>IF(ISBLANK('Performance vs Market'!$S442), "", 1)</f>
        <v/>
      </c>
      <c r="P442" s="95"/>
      <c r="Q442" s="95"/>
      <c r="R442" s="95"/>
      <c r="S442" s="95"/>
      <c r="T442" s="95"/>
      <c r="U442" s="111" t="str">
        <f>IF(ISBLANK('Performance vs Market'!$Q442), "",N442+IF(Q442&lt;0, (N442/(Q442/-100)), N442*(Q442/100)))</f>
        <v/>
      </c>
      <c r="V442" s="112" t="str">
        <f>IFERROR(IF(ISBLANK('Performance vs Market'!$R442), "",N442+IF(R442&lt;0, (N442/(R442/-100)), N442*(R442/100))),"")</f>
        <v/>
      </c>
      <c r="W442" s="111" t="n">
        <f t="shared" si="1"/>
        <v>0</v>
      </c>
      <c r="X442" s="112" t="n">
        <f t="shared" si="2"/>
        <v>0</v>
      </c>
      <c r="Y442" s="111" t="str">
        <f>IF(ISBLANK('Performance vs Market'!$S442), "",O442+IF(S442&lt;0, (O442/(S442/-100)), O442*(S442/100)))</f>
        <v/>
      </c>
      <c r="Z442" s="111" t="n">
        <f t="shared" si="3"/>
        <v>0</v>
      </c>
      <c r="AA442" s="96" t="n">
        <f t="shared" si="4"/>
        <v>0</v>
      </c>
      <c r="AB442" s="96" t="n">
        <f t="shared" si="5"/>
        <v>0</v>
      </c>
      <c r="AC442" s="113" t="str">
        <f>IF('Prediction Log'!$W461="Y", "W", IF('Prediction Log'!$W461="N","L",""))</f>
        <v/>
      </c>
      <c r="AD442" s="114" t="str">
        <f>IF('Prediction Log'!$Y461="Y", "W", IF('Prediction Log'!$Y461="N","L",""))</f>
        <v/>
      </c>
      <c r="AE442" s="115" t="str">
        <f>IF(ISBLANK('Performance vs Market'!$Q442), "",IF(AC442="W", W442, IF(AC442="L",-N442, "")))</f>
        <v/>
      </c>
      <c r="AF442" s="116" t="str">
        <f>IFERROR((IF(ISERR('Performance vs Market'!$V442), "",IF(AD442="W", X442, IF(AD442="L",-N442, "")))), "")</f>
        <v/>
      </c>
      <c r="AG442" s="113" t="str">
        <f>IF('Prediction Log'!$X461="Y", "W", IF('Prediction Log'!$X461="N", "L", ""))</f>
        <v/>
      </c>
      <c r="AH442" s="115" t="str">
        <f>IF(ISBLANK('Performance vs Market'!$S442), "",IF(AG442="W", Z442, IF(AG442="L",-O442, "")))</f>
        <v/>
      </c>
      <c r="AI442" s="117"/>
      <c r="AJ442" s="15" t="str">
        <f t="shared" si="6"/>
        <v/>
      </c>
      <c r="AK442" s="118" t="n">
        <f>IF(ISERROR('Performance vs Market'!$AE442+'Performance vs Market'!$AH442+'Performance vs Market'!$AJ442), "", 'Performance vs Market'!$AE442+'Performance vs Market'!$AH442+'Performance vs Market'!$AJ442)</f>
        <v>0</v>
      </c>
      <c r="AL442" s="119" t="n">
        <f>IF(ISERROR('Performance vs Market'!$AF442+'Performance vs Market'!$AH442+'Performance vs Market'!$AJ442), "", 'Performance vs Market'!$AF442+'Performance vs Market'!$AH442+'Performance vs Market'!$AJ442)</f>
        <v>0</v>
      </c>
    </row>
    <row r="443" ht="14.25" customHeight="1">
      <c r="A443" s="92" t="str">
        <f>Games!A444</f>
        <v/>
      </c>
      <c r="B443" s="92" t="str">
        <f>IF('Prediction Log'!B462=0, "",'Prediction Log'!B462)</f>
        <v/>
      </c>
      <c r="C443" s="92" t="str">
        <f>IF('Prediction Log'!C462=0, "",'Prediction Log'!C462)</f>
        <v/>
      </c>
      <c r="D443" s="92" t="str">
        <f>IF('Prediction Log'!D462=0, "",'Prediction Log'!D462)</f>
        <v/>
      </c>
      <c r="E443" s="92" t="str">
        <f>IF('Prediction Log'!E462=0, "",'Prediction Log'!E462)</f>
        <v/>
      </c>
      <c r="F443" s="92" t="str">
        <f>IF('Prediction Log'!I462=0, "",'Prediction Log'!I462)</f>
        <v/>
      </c>
      <c r="G443" s="70" t="str">
        <f>IF(ISBLANK(Games!B444), "",'Prediction Log'!$J462)</f>
        <v/>
      </c>
      <c r="H443" s="93" t="str">
        <f>'Prediction Log'!$K462</f>
        <v/>
      </c>
      <c r="I443" s="92" t="str">
        <f>IF(ISBLANK(Games!M444), "",IF(AND(Games!M444="",Games!N444=""),"",IF(ISTEXT(Games!N444), "Side",Games!M444)))</f>
        <v/>
      </c>
      <c r="J443" s="92" t="str">
        <f>IF(ISBLANK(Games!B444), "",IF(Games!K444="Y", Games!B444, Games!E444))</f>
        <v/>
      </c>
      <c r="K443" s="92" t="str">
        <f>Games!I444</f>
        <v/>
      </c>
      <c r="L443" s="92" t="str">
        <f>IF(ISBLANK(Games!G444), "",Games!G444)</f>
        <v/>
      </c>
      <c r="M443" s="92"/>
      <c r="N443" s="110" t="str">
        <f>IF(ISBLANK('Performance vs Market'!$Q443), "", 1)</f>
        <v/>
      </c>
      <c r="O443" s="110" t="str">
        <f>IF(ISBLANK('Performance vs Market'!$S443), "", 1)</f>
        <v/>
      </c>
      <c r="P443" s="95"/>
      <c r="Q443" s="95"/>
      <c r="R443" s="95"/>
      <c r="S443" s="95"/>
      <c r="T443" s="95"/>
      <c r="U443" s="111" t="str">
        <f>IF(ISBLANK('Performance vs Market'!$Q443), "",N443+IF(Q443&lt;0, (N443/(Q443/-100)), N443*(Q443/100)))</f>
        <v/>
      </c>
      <c r="V443" s="112" t="str">
        <f>IFERROR(IF(ISBLANK('Performance vs Market'!$R443), "",N443+IF(R443&lt;0, (N443/(R443/-100)), N443*(R443/100))),"")</f>
        <v/>
      </c>
      <c r="W443" s="111" t="n">
        <f t="shared" si="1"/>
        <v>0</v>
      </c>
      <c r="X443" s="112" t="n">
        <f t="shared" si="2"/>
        <v>0</v>
      </c>
      <c r="Y443" s="111" t="str">
        <f>IF(ISBLANK('Performance vs Market'!$S443), "",O443+IF(S443&lt;0, (O443/(S443/-100)), O443*(S443/100)))</f>
        <v/>
      </c>
      <c r="Z443" s="111" t="n">
        <f t="shared" si="3"/>
        <v>0</v>
      </c>
      <c r="AA443" s="96" t="n">
        <f t="shared" si="4"/>
        <v>0</v>
      </c>
      <c r="AB443" s="96" t="n">
        <f t="shared" si="5"/>
        <v>0</v>
      </c>
      <c r="AC443" s="113" t="str">
        <f>IF('Prediction Log'!$W462="Y", "W", IF('Prediction Log'!$W462="N","L",""))</f>
        <v/>
      </c>
      <c r="AD443" s="114" t="str">
        <f>IF('Prediction Log'!$Y462="Y", "W", IF('Prediction Log'!$Y462="N","L",""))</f>
        <v/>
      </c>
      <c r="AE443" s="115" t="str">
        <f>IF(ISBLANK('Performance vs Market'!$Q443), "",IF(AC443="W", W443, IF(AC443="L",-N443, "")))</f>
        <v/>
      </c>
      <c r="AF443" s="116" t="str">
        <f>IFERROR((IF(ISERR('Performance vs Market'!$V443), "",IF(AD443="W", X443, IF(AD443="L",-N443, "")))), "")</f>
        <v/>
      </c>
      <c r="AG443" s="113" t="str">
        <f>IF('Prediction Log'!$X462="Y", "W", IF('Prediction Log'!$X462="N", "L", ""))</f>
        <v/>
      </c>
      <c r="AH443" s="115" t="str">
        <f>IF(ISBLANK('Performance vs Market'!$S443), "",IF(AG443="W", Z443, IF(AG443="L",-O443, "")))</f>
        <v/>
      </c>
      <c r="AI443" s="117"/>
      <c r="AJ443" s="15" t="str">
        <f t="shared" si="6"/>
        <v/>
      </c>
      <c r="AK443" s="118" t="n">
        <f>IF(ISERROR('Performance vs Market'!$AE443+'Performance vs Market'!$AH443+'Performance vs Market'!$AJ443), "", 'Performance vs Market'!$AE443+'Performance vs Market'!$AH443+'Performance vs Market'!$AJ443)</f>
        <v>0</v>
      </c>
      <c r="AL443" s="119" t="n">
        <f>IF(ISERROR('Performance vs Market'!$AF443+'Performance vs Market'!$AH443+'Performance vs Market'!$AJ443), "", 'Performance vs Market'!$AF443+'Performance vs Market'!$AH443+'Performance vs Market'!$AJ443)</f>
        <v>0</v>
      </c>
    </row>
    <row r="444" ht="14.25" customHeight="1">
      <c r="A444" s="92" t="str">
        <f>Games!A445</f>
        <v/>
      </c>
      <c r="B444" s="92" t="str">
        <f>IF('Prediction Log'!B463=0, "",'Prediction Log'!B463)</f>
        <v/>
      </c>
      <c r="C444" s="92" t="str">
        <f>IF('Prediction Log'!C463=0, "",'Prediction Log'!C463)</f>
        <v/>
      </c>
      <c r="D444" s="92" t="str">
        <f>IF('Prediction Log'!D463=0, "",'Prediction Log'!D463)</f>
        <v/>
      </c>
      <c r="E444" s="92" t="str">
        <f>IF('Prediction Log'!E463=0, "",'Prediction Log'!E463)</f>
        <v/>
      </c>
      <c r="F444" s="92" t="str">
        <f>IF('Prediction Log'!I463=0, "",'Prediction Log'!I463)</f>
        <v/>
      </c>
      <c r="G444" s="70" t="str">
        <f>IF(ISBLANK(Games!B445), "",'Prediction Log'!$J463)</f>
        <v/>
      </c>
      <c r="H444" s="93" t="str">
        <f>'Prediction Log'!$K463</f>
        <v/>
      </c>
      <c r="I444" s="92" t="str">
        <f>IF(ISBLANK(Games!M445), "",IF(AND(Games!M445="",Games!N445=""),"",IF(ISTEXT(Games!N445), "Side",Games!M445)))</f>
        <v/>
      </c>
      <c r="J444" s="92" t="str">
        <f>IF(ISBLANK(Games!B445), "",IF(Games!K445="Y", Games!B445, Games!E445))</f>
        <v/>
      </c>
      <c r="K444" s="92" t="str">
        <f>Games!I445</f>
        <v/>
      </c>
      <c r="L444" s="92" t="str">
        <f>IF(ISBLANK(Games!G445), "",Games!G445)</f>
        <v/>
      </c>
      <c r="M444" s="92"/>
      <c r="N444" s="110" t="str">
        <f>IF(ISBLANK('Performance vs Market'!$Q444), "", 1)</f>
        <v/>
      </c>
      <c r="O444" s="110" t="str">
        <f>IF(ISBLANK('Performance vs Market'!$S444), "", 1)</f>
        <v/>
      </c>
      <c r="P444" s="95"/>
      <c r="Q444" s="95"/>
      <c r="R444" s="95"/>
      <c r="S444" s="95"/>
      <c r="T444" s="95"/>
      <c r="U444" s="111" t="str">
        <f>IF(ISBLANK('Performance vs Market'!$Q444), "",N444+IF(Q444&lt;0, (N444/(Q444/-100)), N444*(Q444/100)))</f>
        <v/>
      </c>
      <c r="V444" s="112" t="str">
        <f>IFERROR(IF(ISBLANK('Performance vs Market'!$R444), "",N444+IF(R444&lt;0, (N444/(R444/-100)), N444*(R444/100))),"")</f>
        <v/>
      </c>
      <c r="W444" s="111" t="n">
        <f t="shared" si="1"/>
        <v>0</v>
      </c>
      <c r="X444" s="112" t="n">
        <f t="shared" si="2"/>
        <v>0</v>
      </c>
      <c r="Y444" s="111" t="str">
        <f>IF(ISBLANK('Performance vs Market'!$S444), "",O444+IF(S444&lt;0, (O444/(S444/-100)), O444*(S444/100)))</f>
        <v/>
      </c>
      <c r="Z444" s="111" t="n">
        <f t="shared" si="3"/>
        <v>0</v>
      </c>
      <c r="AA444" s="96" t="n">
        <f t="shared" si="4"/>
        <v>0</v>
      </c>
      <c r="AB444" s="96" t="n">
        <f t="shared" si="5"/>
        <v>0</v>
      </c>
      <c r="AC444" s="113" t="str">
        <f>IF('Prediction Log'!$W463="Y", "W", IF('Prediction Log'!$W463="N","L",""))</f>
        <v/>
      </c>
      <c r="AD444" s="114" t="str">
        <f>IF('Prediction Log'!$Y463="Y", "W", IF('Prediction Log'!$Y463="N","L",""))</f>
        <v/>
      </c>
      <c r="AE444" s="115" t="str">
        <f>IF(ISBLANK('Performance vs Market'!$Q444), "",IF(AC444="W", W444, IF(AC444="L",-N444, "")))</f>
        <v/>
      </c>
      <c r="AF444" s="116" t="str">
        <f>IFERROR((IF(ISERR('Performance vs Market'!$V444), "",IF(AD444="W", X444, IF(AD444="L",-N444, "")))), "")</f>
        <v/>
      </c>
      <c r="AG444" s="113" t="str">
        <f>IF('Prediction Log'!$X463="Y", "W", IF('Prediction Log'!$X463="N", "L", ""))</f>
        <v/>
      </c>
      <c r="AH444" s="115" t="str">
        <f>IF(ISBLANK('Performance vs Market'!$S444), "",IF(AG444="W", Z444, IF(AG444="L",-O444, "")))</f>
        <v/>
      </c>
      <c r="AI444" s="117"/>
      <c r="AJ444" s="15" t="str">
        <f t="shared" si="6"/>
        <v/>
      </c>
      <c r="AK444" s="118" t="n">
        <f>IF(ISERROR('Performance vs Market'!$AE444+'Performance vs Market'!$AH444+'Performance vs Market'!$AJ444), "", 'Performance vs Market'!$AE444+'Performance vs Market'!$AH444+'Performance vs Market'!$AJ444)</f>
        <v>0</v>
      </c>
      <c r="AL444" s="119" t="n">
        <f>IF(ISERROR('Performance vs Market'!$AF444+'Performance vs Market'!$AH444+'Performance vs Market'!$AJ444), "", 'Performance vs Market'!$AF444+'Performance vs Market'!$AH444+'Performance vs Market'!$AJ444)</f>
        <v>0</v>
      </c>
    </row>
    <row r="445" ht="14.25" customHeight="1">
      <c r="A445" s="92" t="str">
        <f>Games!A446</f>
        <v/>
      </c>
      <c r="B445" s="92" t="str">
        <f>IF('Prediction Log'!B464=0, "",'Prediction Log'!B464)</f>
        <v/>
      </c>
      <c r="C445" s="92" t="str">
        <f>IF('Prediction Log'!C464=0, "",'Prediction Log'!C464)</f>
        <v/>
      </c>
      <c r="D445" s="92" t="str">
        <f>IF('Prediction Log'!D464=0, "",'Prediction Log'!D464)</f>
        <v/>
      </c>
      <c r="E445" s="92" t="str">
        <f>IF('Prediction Log'!E464=0, "",'Prediction Log'!E464)</f>
        <v/>
      </c>
      <c r="F445" s="92" t="str">
        <f>IF('Prediction Log'!I464=0, "",'Prediction Log'!I464)</f>
        <v/>
      </c>
      <c r="G445" s="70" t="str">
        <f>IF(ISBLANK(Games!B446), "",'Prediction Log'!$J464)</f>
        <v/>
      </c>
      <c r="H445" s="93" t="str">
        <f>'Prediction Log'!$K464</f>
        <v/>
      </c>
      <c r="I445" s="92" t="str">
        <f>IF(ISBLANK(Games!M446), "",IF(AND(Games!M446="",Games!N446=""),"",IF(ISTEXT(Games!N446), "Side",Games!M446)))</f>
        <v/>
      </c>
      <c r="J445" s="92" t="str">
        <f>IF(ISBLANK(Games!B446), "",IF(Games!K446="Y", Games!B446, Games!E446))</f>
        <v/>
      </c>
      <c r="K445" s="92" t="str">
        <f>Games!I446</f>
        <v/>
      </c>
      <c r="L445" s="92" t="str">
        <f>IF(ISBLANK(Games!G446), "",Games!G446)</f>
        <v/>
      </c>
      <c r="M445" s="92"/>
      <c r="N445" s="110" t="str">
        <f>IF(ISBLANK('Performance vs Market'!$Q445), "", 1)</f>
        <v/>
      </c>
      <c r="O445" s="110" t="str">
        <f>IF(ISBLANK('Performance vs Market'!$S445), "", 1)</f>
        <v/>
      </c>
      <c r="P445" s="95"/>
      <c r="Q445" s="95"/>
      <c r="R445" s="95"/>
      <c r="S445" s="95"/>
      <c r="T445" s="95"/>
      <c r="U445" s="111" t="str">
        <f>IF(ISBLANK('Performance vs Market'!$Q445), "",N445+IF(Q445&lt;0, (N445/(Q445/-100)), N445*(Q445/100)))</f>
        <v/>
      </c>
      <c r="V445" s="112" t="str">
        <f>IFERROR(IF(ISBLANK('Performance vs Market'!$R445), "",N445+IF(R445&lt;0, (N445/(R445/-100)), N445*(R445/100))),"")</f>
        <v/>
      </c>
      <c r="W445" s="111" t="n">
        <f t="shared" si="1"/>
        <v>0</v>
      </c>
      <c r="X445" s="112" t="n">
        <f t="shared" si="2"/>
        <v>0</v>
      </c>
      <c r="Y445" s="111" t="str">
        <f>IF(ISBLANK('Performance vs Market'!$S445), "",O445+IF(S445&lt;0, (O445/(S445/-100)), O445*(S445/100)))</f>
        <v/>
      </c>
      <c r="Z445" s="111" t="n">
        <f t="shared" si="3"/>
        <v>0</v>
      </c>
      <c r="AA445" s="96" t="n">
        <f t="shared" si="4"/>
        <v>0</v>
      </c>
      <c r="AB445" s="96" t="n">
        <f t="shared" si="5"/>
        <v>0</v>
      </c>
      <c r="AC445" s="113" t="str">
        <f>IF('Prediction Log'!$W464="Y", "W", IF('Prediction Log'!$W464="N","L",""))</f>
        <v/>
      </c>
      <c r="AD445" s="114" t="str">
        <f>IF('Prediction Log'!$Y464="Y", "W", IF('Prediction Log'!$Y464="N","L",""))</f>
        <v/>
      </c>
      <c r="AE445" s="115" t="str">
        <f>IF(ISBLANK('Performance vs Market'!$Q445), "",IF(AC445="W", W445, IF(AC445="L",-N445, "")))</f>
        <v/>
      </c>
      <c r="AF445" s="116" t="str">
        <f>IFERROR((IF(ISERR('Performance vs Market'!$V445), "",IF(AD445="W", X445, IF(AD445="L",-N445, "")))), "")</f>
        <v/>
      </c>
      <c r="AG445" s="113" t="str">
        <f>IF('Prediction Log'!$X464="Y", "W", IF('Prediction Log'!$X464="N", "L", ""))</f>
        <v/>
      </c>
      <c r="AH445" s="115" t="str">
        <f>IF(ISBLANK('Performance vs Market'!$S445), "",IF(AG445="W", Z445, IF(AG445="L",-O445, "")))</f>
        <v/>
      </c>
      <c r="AI445" s="117"/>
      <c r="AJ445" s="15" t="str">
        <f t="shared" si="6"/>
        <v/>
      </c>
      <c r="AK445" s="118" t="n">
        <f>IF(ISERROR('Performance vs Market'!$AE445+'Performance vs Market'!$AH445+'Performance vs Market'!$AJ445), "", 'Performance vs Market'!$AE445+'Performance vs Market'!$AH445+'Performance vs Market'!$AJ445)</f>
        <v>0</v>
      </c>
      <c r="AL445" s="119" t="n">
        <f>IF(ISERROR('Performance vs Market'!$AF445+'Performance vs Market'!$AH445+'Performance vs Market'!$AJ445), "", 'Performance vs Market'!$AF445+'Performance vs Market'!$AH445+'Performance vs Market'!$AJ445)</f>
        <v>0</v>
      </c>
    </row>
    <row r="446" ht="14.25" customHeight="1">
      <c r="A446" s="92" t="str">
        <f>Games!A447</f>
        <v/>
      </c>
      <c r="B446" s="92" t="str">
        <f>IF('Prediction Log'!B465=0, "",'Prediction Log'!B465)</f>
        <v/>
      </c>
      <c r="C446" s="92" t="str">
        <f>IF('Prediction Log'!C465=0, "",'Prediction Log'!C465)</f>
        <v/>
      </c>
      <c r="D446" s="92" t="str">
        <f>IF('Prediction Log'!D465=0, "",'Prediction Log'!D465)</f>
        <v/>
      </c>
      <c r="E446" s="92" t="str">
        <f>IF('Prediction Log'!E465=0, "",'Prediction Log'!E465)</f>
        <v/>
      </c>
      <c r="F446" s="92" t="str">
        <f>IF('Prediction Log'!I465=0, "",'Prediction Log'!I465)</f>
        <v/>
      </c>
      <c r="G446" s="70" t="str">
        <f>IF(ISBLANK(Games!B447), "",'Prediction Log'!$J465)</f>
        <v/>
      </c>
      <c r="H446" s="93" t="str">
        <f>'Prediction Log'!$K465</f>
        <v/>
      </c>
      <c r="I446" s="92" t="str">
        <f>IF(ISBLANK(Games!M447), "",IF(AND(Games!M447="",Games!N447=""),"",IF(ISTEXT(Games!N447), "Side",Games!M447)))</f>
        <v/>
      </c>
      <c r="J446" s="92" t="str">
        <f>IF(ISBLANK(Games!B447), "",IF(Games!K447="Y", Games!B447, Games!E447))</f>
        <v/>
      </c>
      <c r="K446" s="92" t="str">
        <f>Games!I447</f>
        <v/>
      </c>
      <c r="L446" s="92" t="str">
        <f>IF(ISBLANK(Games!G447), "",Games!G447)</f>
        <v/>
      </c>
      <c r="M446" s="92"/>
      <c r="N446" s="110" t="str">
        <f>IF(ISBLANK('Performance vs Market'!$Q446), "", 1)</f>
        <v/>
      </c>
      <c r="O446" s="110" t="str">
        <f>IF(ISBLANK('Performance vs Market'!$S446), "", 1)</f>
        <v/>
      </c>
      <c r="P446" s="95"/>
      <c r="Q446" s="95"/>
      <c r="R446" s="95"/>
      <c r="S446" s="95"/>
      <c r="T446" s="95"/>
      <c r="U446" s="111" t="str">
        <f>IF(ISBLANK('Performance vs Market'!$Q446), "",N446+IF(Q446&lt;0, (N446/(Q446/-100)), N446*(Q446/100)))</f>
        <v/>
      </c>
      <c r="V446" s="112" t="str">
        <f>IFERROR(IF(ISBLANK('Performance vs Market'!$R446), "",N446+IF(R446&lt;0, (N446/(R446/-100)), N446*(R446/100))),"")</f>
        <v/>
      </c>
      <c r="W446" s="111" t="n">
        <f t="shared" si="1"/>
        <v>0</v>
      </c>
      <c r="X446" s="112" t="n">
        <f t="shared" si="2"/>
        <v>0</v>
      </c>
      <c r="Y446" s="111" t="str">
        <f>IF(ISBLANK('Performance vs Market'!$S446), "",O446+IF(S446&lt;0, (O446/(S446/-100)), O446*(S446/100)))</f>
        <v/>
      </c>
      <c r="Z446" s="111" t="n">
        <f t="shared" si="3"/>
        <v>0</v>
      </c>
      <c r="AA446" s="96" t="n">
        <f t="shared" si="4"/>
        <v>0</v>
      </c>
      <c r="AB446" s="96" t="n">
        <f t="shared" si="5"/>
        <v>0</v>
      </c>
      <c r="AC446" s="113" t="str">
        <f>IF('Prediction Log'!$W465="Y", "W", IF('Prediction Log'!$W465="N","L",""))</f>
        <v/>
      </c>
      <c r="AD446" s="114" t="str">
        <f>IF('Prediction Log'!$Y465="Y", "W", IF('Prediction Log'!$Y465="N","L",""))</f>
        <v/>
      </c>
      <c r="AE446" s="115" t="str">
        <f>IF(ISBLANK('Performance vs Market'!$Q446), "",IF(AC446="W", W446, IF(AC446="L",-N446, "")))</f>
        <v/>
      </c>
      <c r="AF446" s="116" t="str">
        <f>IFERROR((IF(ISERR('Performance vs Market'!$V446), "",IF(AD446="W", X446, IF(AD446="L",-N446, "")))), "")</f>
        <v/>
      </c>
      <c r="AG446" s="113" t="str">
        <f>IF('Prediction Log'!$X465="Y", "W", IF('Prediction Log'!$X465="N", "L", ""))</f>
        <v/>
      </c>
      <c r="AH446" s="115" t="str">
        <f>IF(ISBLANK('Performance vs Market'!$S446), "",IF(AG446="W", Z446, IF(AG446="L",-O446, "")))</f>
        <v/>
      </c>
      <c r="AI446" s="117"/>
      <c r="AJ446" s="15" t="str">
        <f t="shared" si="6"/>
        <v/>
      </c>
      <c r="AK446" s="118" t="n">
        <f>IF(ISERROR('Performance vs Market'!$AE446+'Performance vs Market'!$AH446+'Performance vs Market'!$AJ446), "", 'Performance vs Market'!$AE446+'Performance vs Market'!$AH446+'Performance vs Market'!$AJ446)</f>
        <v>0</v>
      </c>
      <c r="AL446" s="119" t="n">
        <f>IF(ISERROR('Performance vs Market'!$AF446+'Performance vs Market'!$AH446+'Performance vs Market'!$AJ446), "", 'Performance vs Market'!$AF446+'Performance vs Market'!$AH446+'Performance vs Market'!$AJ446)</f>
        <v>0</v>
      </c>
    </row>
    <row r="447" ht="14.25" customHeight="1">
      <c r="A447" s="92" t="str">
        <f>Games!A448</f>
        <v/>
      </c>
      <c r="B447" s="92" t="str">
        <f>IF('Prediction Log'!B466=0, "",'Prediction Log'!B466)</f>
        <v/>
      </c>
      <c r="C447" s="92" t="str">
        <f>IF('Prediction Log'!C466=0, "",'Prediction Log'!C466)</f>
        <v/>
      </c>
      <c r="D447" s="92" t="str">
        <f>IF('Prediction Log'!D466=0, "",'Prediction Log'!D466)</f>
        <v/>
      </c>
      <c r="E447" s="92" t="str">
        <f>IF('Prediction Log'!E466=0, "",'Prediction Log'!E466)</f>
        <v/>
      </c>
      <c r="F447" s="92" t="str">
        <f>IF('Prediction Log'!I466=0, "",'Prediction Log'!I466)</f>
        <v/>
      </c>
      <c r="G447" s="70" t="str">
        <f>IF(ISBLANK(Games!B448), "",'Prediction Log'!$J466)</f>
        <v/>
      </c>
      <c r="H447" s="93" t="str">
        <f>'Prediction Log'!$K466</f>
        <v/>
      </c>
      <c r="I447" s="92" t="str">
        <f>IF(ISBLANK(Games!M448), "",IF(AND(Games!M448="",Games!N448=""),"",IF(ISTEXT(Games!N448), "Side",Games!M448)))</f>
        <v/>
      </c>
      <c r="J447" s="92" t="str">
        <f>IF(ISBLANK(Games!B448), "",IF(Games!K448="Y", Games!B448, Games!E448))</f>
        <v/>
      </c>
      <c r="K447" s="92" t="str">
        <f>Games!I448</f>
        <v/>
      </c>
      <c r="L447" s="92" t="str">
        <f>IF(ISBLANK(Games!G448), "",Games!G448)</f>
        <v/>
      </c>
      <c r="M447" s="92"/>
      <c r="N447" s="110" t="str">
        <f>IF(ISBLANK('Performance vs Market'!$Q447), "", 1)</f>
        <v/>
      </c>
      <c r="O447" s="110" t="str">
        <f>IF(ISBLANK('Performance vs Market'!$S447), "", 1)</f>
        <v/>
      </c>
      <c r="P447" s="95"/>
      <c r="Q447" s="95"/>
      <c r="R447" s="95"/>
      <c r="S447" s="95"/>
      <c r="T447" s="95"/>
      <c r="U447" s="111" t="str">
        <f>IF(ISBLANK('Performance vs Market'!$Q447), "",N447+IF(Q447&lt;0, (N447/(Q447/-100)), N447*(Q447/100)))</f>
        <v/>
      </c>
      <c r="V447" s="112" t="str">
        <f>IFERROR(IF(ISBLANK('Performance vs Market'!$R447), "",N447+IF(R447&lt;0, (N447/(R447/-100)), N447*(R447/100))),"")</f>
        <v/>
      </c>
      <c r="W447" s="111" t="n">
        <f t="shared" si="1"/>
        <v>0</v>
      </c>
      <c r="X447" s="112" t="n">
        <f t="shared" si="2"/>
        <v>0</v>
      </c>
      <c r="Y447" s="111" t="str">
        <f>IF(ISBLANK('Performance vs Market'!$S447), "",O447+IF(S447&lt;0, (O447/(S447/-100)), O447*(S447/100)))</f>
        <v/>
      </c>
      <c r="Z447" s="111" t="n">
        <f t="shared" si="3"/>
        <v>0</v>
      </c>
      <c r="AA447" s="96" t="n">
        <f t="shared" si="4"/>
        <v>0</v>
      </c>
      <c r="AB447" s="96" t="n">
        <f t="shared" si="5"/>
        <v>0</v>
      </c>
      <c r="AC447" s="113" t="str">
        <f>IF('Prediction Log'!$W466="Y", "W", IF('Prediction Log'!$W466="N","L",""))</f>
        <v/>
      </c>
      <c r="AD447" s="114" t="str">
        <f>IF('Prediction Log'!$Y466="Y", "W", IF('Prediction Log'!$Y466="N","L",""))</f>
        <v/>
      </c>
      <c r="AE447" s="115" t="str">
        <f>IF(ISBLANK('Performance vs Market'!$Q447), "",IF(AC447="W", W447, IF(AC447="L",-N447, "")))</f>
        <v/>
      </c>
      <c r="AF447" s="116" t="str">
        <f>IFERROR((IF(ISERR('Performance vs Market'!$V447), "",IF(AD447="W", X447, IF(AD447="L",-N447, "")))), "")</f>
        <v/>
      </c>
      <c r="AG447" s="113" t="str">
        <f>IF('Prediction Log'!$X466="Y", "W", IF('Prediction Log'!$X466="N", "L", ""))</f>
        <v/>
      </c>
      <c r="AH447" s="115" t="str">
        <f>IF(ISBLANK('Performance vs Market'!$S447), "",IF(AG447="W", Z447, IF(AG447="L",-O447, "")))</f>
        <v/>
      </c>
      <c r="AI447" s="117"/>
      <c r="AJ447" s="15" t="str">
        <f t="shared" si="6"/>
        <v/>
      </c>
      <c r="AK447" s="118" t="n">
        <f>IF(ISERROR('Performance vs Market'!$AE447+'Performance vs Market'!$AH447+'Performance vs Market'!$AJ447), "", 'Performance vs Market'!$AE447+'Performance vs Market'!$AH447+'Performance vs Market'!$AJ447)</f>
        <v>0</v>
      </c>
      <c r="AL447" s="119" t="n">
        <f>IF(ISERROR('Performance vs Market'!$AF447+'Performance vs Market'!$AH447+'Performance vs Market'!$AJ447), "", 'Performance vs Market'!$AF447+'Performance vs Market'!$AH447+'Performance vs Market'!$AJ447)</f>
        <v>0</v>
      </c>
    </row>
    <row r="448" ht="14.25" customHeight="1">
      <c r="A448" s="92" t="str">
        <f>Games!A449</f>
        <v/>
      </c>
      <c r="B448" s="92" t="str">
        <f>IF('Prediction Log'!B467=0, "",'Prediction Log'!B467)</f>
        <v/>
      </c>
      <c r="C448" s="92" t="str">
        <f>IF('Prediction Log'!C467=0, "",'Prediction Log'!C467)</f>
        <v/>
      </c>
      <c r="D448" s="92" t="str">
        <f>IF('Prediction Log'!D467=0, "",'Prediction Log'!D467)</f>
        <v/>
      </c>
      <c r="E448" s="92" t="str">
        <f>IF('Prediction Log'!E467=0, "",'Prediction Log'!E467)</f>
        <v/>
      </c>
      <c r="F448" s="92" t="str">
        <f>IF('Prediction Log'!I467=0, "",'Prediction Log'!I467)</f>
        <v/>
      </c>
      <c r="G448" s="70" t="str">
        <f>IF(ISBLANK(Games!B449), "",'Prediction Log'!$J467)</f>
        <v/>
      </c>
      <c r="H448" s="93" t="str">
        <f>'Prediction Log'!$K467</f>
        <v/>
      </c>
      <c r="I448" s="92" t="str">
        <f>IF(ISBLANK(Games!M449), "",IF(AND(Games!M449="",Games!N449=""),"",IF(ISTEXT(Games!N449), "Side",Games!M449)))</f>
        <v/>
      </c>
      <c r="J448" s="92" t="str">
        <f>IF(ISBLANK(Games!B449), "",IF(Games!K449="Y", Games!B449, Games!E449))</f>
        <v/>
      </c>
      <c r="K448" s="92" t="str">
        <f>Games!I449</f>
        <v/>
      </c>
      <c r="L448" s="92" t="str">
        <f>IF(ISBLANK(Games!G449), "",Games!G449)</f>
        <v/>
      </c>
      <c r="M448" s="92"/>
      <c r="N448" s="110" t="str">
        <f>IF(ISBLANK('Performance vs Market'!$Q448), "", 1)</f>
        <v/>
      </c>
      <c r="O448" s="110" t="str">
        <f>IF(ISBLANK('Performance vs Market'!$S448), "", 1)</f>
        <v/>
      </c>
      <c r="P448" s="95"/>
      <c r="Q448" s="95"/>
      <c r="R448" s="95"/>
      <c r="S448" s="95"/>
      <c r="T448" s="95"/>
      <c r="U448" s="111" t="str">
        <f>IF(ISBLANK('Performance vs Market'!$Q448), "",N448+IF(Q448&lt;0, (N448/(Q448/-100)), N448*(Q448/100)))</f>
        <v/>
      </c>
      <c r="V448" s="112" t="str">
        <f>IFERROR(IF(ISBLANK('Performance vs Market'!$R448), "",N448+IF(R448&lt;0, (N448/(R448/-100)), N448*(R448/100))),"")</f>
        <v/>
      </c>
      <c r="W448" s="111" t="n">
        <f t="shared" si="1"/>
        <v>0</v>
      </c>
      <c r="X448" s="112" t="n">
        <f t="shared" si="2"/>
        <v>0</v>
      </c>
      <c r="Y448" s="111" t="str">
        <f>IF(ISBLANK('Performance vs Market'!$S448), "",O448+IF(S448&lt;0, (O448/(S448/-100)), O448*(S448/100)))</f>
        <v/>
      </c>
      <c r="Z448" s="111" t="n">
        <f t="shared" si="3"/>
        <v>0</v>
      </c>
      <c r="AA448" s="96" t="n">
        <f t="shared" si="4"/>
        <v>0</v>
      </c>
      <c r="AB448" s="96" t="n">
        <f t="shared" si="5"/>
        <v>0</v>
      </c>
      <c r="AC448" s="113" t="str">
        <f>IF('Prediction Log'!$W467="Y", "W", IF('Prediction Log'!$W467="N","L",""))</f>
        <v/>
      </c>
      <c r="AD448" s="114" t="str">
        <f>IF('Prediction Log'!$Y467="Y", "W", IF('Prediction Log'!$Y467="N","L",""))</f>
        <v/>
      </c>
      <c r="AE448" s="115" t="str">
        <f>IF(ISBLANK('Performance vs Market'!$Q448), "",IF(AC448="W", W448, IF(AC448="L",-N448, "")))</f>
        <v/>
      </c>
      <c r="AF448" s="116" t="str">
        <f>IFERROR((IF(ISERR('Performance vs Market'!$V448), "",IF(AD448="W", X448, IF(AD448="L",-N448, "")))), "")</f>
        <v/>
      </c>
      <c r="AG448" s="113" t="str">
        <f>IF('Prediction Log'!$X467="Y", "W", IF('Prediction Log'!$X467="N", "L", ""))</f>
        <v/>
      </c>
      <c r="AH448" s="115" t="str">
        <f>IF(ISBLANK('Performance vs Market'!$S448), "",IF(AG448="W", Z448, IF(AG448="L",-O448, "")))</f>
        <v/>
      </c>
      <c r="AI448" s="117"/>
      <c r="AJ448" s="15" t="str">
        <f t="shared" si="6"/>
        <v/>
      </c>
      <c r="AK448" s="118" t="n">
        <f>IF(ISERROR('Performance vs Market'!$AE448+'Performance vs Market'!$AH448+'Performance vs Market'!$AJ448), "", 'Performance vs Market'!$AE448+'Performance vs Market'!$AH448+'Performance vs Market'!$AJ448)</f>
        <v>0</v>
      </c>
      <c r="AL448" s="119" t="n">
        <f>IF(ISERROR('Performance vs Market'!$AF448+'Performance vs Market'!$AH448+'Performance vs Market'!$AJ448), "", 'Performance vs Market'!$AF448+'Performance vs Market'!$AH448+'Performance vs Market'!$AJ448)</f>
        <v>0</v>
      </c>
    </row>
    <row r="449" ht="14.25" customHeight="1">
      <c r="A449" s="92" t="str">
        <f>Games!A450</f>
        <v/>
      </c>
      <c r="B449" s="92" t="str">
        <f>IF('Prediction Log'!B468=0, "",'Prediction Log'!B468)</f>
        <v/>
      </c>
      <c r="C449" s="92" t="str">
        <f>IF('Prediction Log'!C468=0, "",'Prediction Log'!C468)</f>
        <v/>
      </c>
      <c r="D449" s="92" t="str">
        <f>IF('Prediction Log'!D468=0, "",'Prediction Log'!D468)</f>
        <v/>
      </c>
      <c r="E449" s="92" t="str">
        <f>IF('Prediction Log'!E468=0, "",'Prediction Log'!E468)</f>
        <v/>
      </c>
      <c r="F449" s="92" t="str">
        <f>IF('Prediction Log'!I468=0, "",'Prediction Log'!I468)</f>
        <v/>
      </c>
      <c r="G449" s="70" t="str">
        <f>IF(ISBLANK(Games!B450), "",'Prediction Log'!$J468)</f>
        <v/>
      </c>
      <c r="H449" s="93" t="str">
        <f>'Prediction Log'!$K468</f>
        <v/>
      </c>
      <c r="I449" s="92" t="str">
        <f>IF(ISBLANK(Games!M450), "",IF(AND(Games!M450="",Games!N450=""),"",IF(ISTEXT(Games!N450), "Side",Games!M450)))</f>
        <v/>
      </c>
      <c r="J449" s="92" t="str">
        <f>IF(ISBLANK(Games!B450), "",IF(Games!K450="Y", Games!B450, Games!E450))</f>
        <v/>
      </c>
      <c r="K449" s="92" t="str">
        <f>Games!I450</f>
        <v/>
      </c>
      <c r="L449" s="92" t="str">
        <f>IF(ISBLANK(Games!G450), "",Games!G450)</f>
        <v/>
      </c>
      <c r="M449" s="92"/>
      <c r="N449" s="110" t="str">
        <f>IF(ISBLANK('Performance vs Market'!$Q449), "", 1)</f>
        <v/>
      </c>
      <c r="O449" s="110" t="str">
        <f>IF(ISBLANK('Performance vs Market'!$S449), "", 1)</f>
        <v/>
      </c>
      <c r="P449" s="95"/>
      <c r="Q449" s="95"/>
      <c r="R449" s="95"/>
      <c r="S449" s="95"/>
      <c r="T449" s="95"/>
      <c r="U449" s="111" t="str">
        <f>IF(ISBLANK('Performance vs Market'!$Q449), "",N449+IF(Q449&lt;0, (N449/(Q449/-100)), N449*(Q449/100)))</f>
        <v/>
      </c>
      <c r="V449" s="112" t="str">
        <f>IFERROR(IF(ISBLANK('Performance vs Market'!$R449), "",N449+IF(R449&lt;0, (N449/(R449/-100)), N449*(R449/100))),"")</f>
        <v/>
      </c>
      <c r="W449" s="111" t="n">
        <f t="shared" si="1"/>
        <v>0</v>
      </c>
      <c r="X449" s="112" t="n">
        <f t="shared" si="2"/>
        <v>0</v>
      </c>
      <c r="Y449" s="111" t="str">
        <f>IF(ISBLANK('Performance vs Market'!$S449), "",O449+IF(S449&lt;0, (O449/(S449/-100)), O449*(S449/100)))</f>
        <v/>
      </c>
      <c r="Z449" s="111" t="n">
        <f t="shared" si="3"/>
        <v>0</v>
      </c>
      <c r="AA449" s="96" t="n">
        <f t="shared" si="4"/>
        <v>0</v>
      </c>
      <c r="AB449" s="96" t="n">
        <f t="shared" si="5"/>
        <v>0</v>
      </c>
      <c r="AC449" s="113" t="str">
        <f>IF('Prediction Log'!$W468="Y", "W", IF('Prediction Log'!$W468="N","L",""))</f>
        <v/>
      </c>
      <c r="AD449" s="114" t="str">
        <f>IF('Prediction Log'!$Y468="Y", "W", IF('Prediction Log'!$Y468="N","L",""))</f>
        <v/>
      </c>
      <c r="AE449" s="115" t="str">
        <f>IF(ISBLANK('Performance vs Market'!$Q449), "",IF(AC449="W", W449, IF(AC449="L",-N449, "")))</f>
        <v/>
      </c>
      <c r="AF449" s="116" t="str">
        <f>IFERROR((IF(ISERR('Performance vs Market'!$V449), "",IF(AD449="W", X449, IF(AD449="L",-N449, "")))), "")</f>
        <v/>
      </c>
      <c r="AG449" s="113" t="str">
        <f>IF('Prediction Log'!$X468="Y", "W", IF('Prediction Log'!$X468="N", "L", ""))</f>
        <v/>
      </c>
      <c r="AH449" s="115" t="str">
        <f>IF(ISBLANK('Performance vs Market'!$S449), "",IF(AG449="W", Z449, IF(AG449="L",-O449, "")))</f>
        <v/>
      </c>
      <c r="AI449" s="117"/>
      <c r="AJ449" s="15" t="str">
        <f t="shared" si="6"/>
        <v/>
      </c>
      <c r="AK449" s="118" t="n">
        <f>IF(ISERROR('Performance vs Market'!$AE449+'Performance vs Market'!$AH449+'Performance vs Market'!$AJ449), "", 'Performance vs Market'!$AE449+'Performance vs Market'!$AH449+'Performance vs Market'!$AJ449)</f>
        <v>0</v>
      </c>
      <c r="AL449" s="119" t="n">
        <f>IF(ISERROR('Performance vs Market'!$AF449+'Performance vs Market'!$AH449+'Performance vs Market'!$AJ449), "", 'Performance vs Market'!$AF449+'Performance vs Market'!$AH449+'Performance vs Market'!$AJ449)</f>
        <v>0</v>
      </c>
    </row>
    <row r="450" ht="14.25" customHeight="1">
      <c r="A450" s="92" t="str">
        <f>Games!A451</f>
        <v/>
      </c>
      <c r="B450" s="92" t="str">
        <f>IF('Prediction Log'!B469=0, "",'Prediction Log'!B469)</f>
        <v/>
      </c>
      <c r="C450" s="92" t="str">
        <f>IF('Prediction Log'!C469=0, "",'Prediction Log'!C469)</f>
        <v/>
      </c>
      <c r="D450" s="92" t="str">
        <f>IF('Prediction Log'!D469=0, "",'Prediction Log'!D469)</f>
        <v/>
      </c>
      <c r="E450" s="92" t="str">
        <f>IF('Prediction Log'!E469=0, "",'Prediction Log'!E469)</f>
        <v/>
      </c>
      <c r="F450" s="92" t="str">
        <f>IF('Prediction Log'!I469=0, "",'Prediction Log'!I469)</f>
        <v/>
      </c>
      <c r="G450" s="70" t="str">
        <f>IF(ISBLANK(Games!B451), "",'Prediction Log'!$J469)</f>
        <v/>
      </c>
      <c r="H450" s="93" t="str">
        <f>'Prediction Log'!$K469</f>
        <v/>
      </c>
      <c r="I450" s="92" t="str">
        <f>IF(ISBLANK(Games!M451), "",IF(AND(Games!M451="",Games!N451=""),"",IF(ISTEXT(Games!N451), "Side",Games!M451)))</f>
        <v/>
      </c>
      <c r="J450" s="92" t="str">
        <f>IF(ISBLANK(Games!B451), "",IF(Games!K451="Y", Games!B451, Games!E451))</f>
        <v/>
      </c>
      <c r="K450" s="92" t="str">
        <f>Games!I451</f>
        <v/>
      </c>
      <c r="L450" s="92" t="str">
        <f>IF(ISBLANK(Games!G451), "",Games!G451)</f>
        <v/>
      </c>
      <c r="M450" s="92"/>
      <c r="N450" s="110" t="str">
        <f>IF(ISBLANK('Performance vs Market'!$Q450), "", 1)</f>
        <v/>
      </c>
      <c r="O450" s="110" t="str">
        <f>IF(ISBLANK('Performance vs Market'!$S450), "", 1)</f>
        <v/>
      </c>
      <c r="P450" s="95"/>
      <c r="Q450" s="95"/>
      <c r="R450" s="95"/>
      <c r="S450" s="95"/>
      <c r="T450" s="95"/>
      <c r="U450" s="111" t="str">
        <f>IF(ISBLANK('Performance vs Market'!$Q450), "",N450+IF(Q450&lt;0, (N450/(Q450/-100)), N450*(Q450/100)))</f>
        <v/>
      </c>
      <c r="V450" s="112" t="str">
        <f>IFERROR(IF(ISBLANK('Performance vs Market'!$R450), "",N450+IF(R450&lt;0, (N450/(R450/-100)), N450*(R450/100))),"")</f>
        <v/>
      </c>
      <c r="W450" s="111" t="n">
        <f t="shared" si="1"/>
        <v>0</v>
      </c>
      <c r="X450" s="112" t="n">
        <f t="shared" si="2"/>
        <v>0</v>
      </c>
      <c r="Y450" s="111" t="str">
        <f>IF(ISBLANK('Performance vs Market'!$S450), "",O450+IF(S450&lt;0, (O450/(S450/-100)), O450*(S450/100)))</f>
        <v/>
      </c>
      <c r="Z450" s="111" t="n">
        <f t="shared" si="3"/>
        <v>0</v>
      </c>
      <c r="AA450" s="96" t="n">
        <f t="shared" si="4"/>
        <v>0</v>
      </c>
      <c r="AB450" s="96" t="n">
        <f t="shared" si="5"/>
        <v>0</v>
      </c>
      <c r="AC450" s="113" t="str">
        <f>IF('Prediction Log'!$W469="Y", "W", IF('Prediction Log'!$W469="N","L",""))</f>
        <v/>
      </c>
      <c r="AD450" s="114" t="str">
        <f>IF('Prediction Log'!$Y469="Y", "W", IF('Prediction Log'!$Y469="N","L",""))</f>
        <v/>
      </c>
      <c r="AE450" s="115" t="str">
        <f>IF(ISBLANK('Performance vs Market'!$Q450), "",IF(AC450="W", W450, IF(AC450="L",-N450, "")))</f>
        <v/>
      </c>
      <c r="AF450" s="116" t="str">
        <f>IFERROR((IF(ISERR('Performance vs Market'!$V450), "",IF(AD450="W", X450, IF(AD450="L",-N450, "")))), "")</f>
        <v/>
      </c>
      <c r="AG450" s="113" t="str">
        <f>IF('Prediction Log'!$X469="Y", "W", IF('Prediction Log'!$X469="N", "L", ""))</f>
        <v/>
      </c>
      <c r="AH450" s="115" t="str">
        <f>IF(ISBLANK('Performance vs Market'!$S450), "",IF(AG450="W", Z450, IF(AG450="L",-O450, "")))</f>
        <v/>
      </c>
      <c r="AI450" s="117"/>
      <c r="AJ450" s="15" t="str">
        <f t="shared" si="6"/>
        <v/>
      </c>
      <c r="AK450" s="118" t="n">
        <f>IF(ISERROR('Performance vs Market'!$AE450+'Performance vs Market'!$AH450+'Performance vs Market'!$AJ450), "", 'Performance vs Market'!$AE450+'Performance vs Market'!$AH450+'Performance vs Market'!$AJ450)</f>
        <v>0</v>
      </c>
      <c r="AL450" s="119" t="n">
        <f>IF(ISERROR('Performance vs Market'!$AF450+'Performance vs Market'!$AH450+'Performance vs Market'!$AJ450), "", 'Performance vs Market'!$AF450+'Performance vs Market'!$AH450+'Performance vs Market'!$AJ450)</f>
        <v>0</v>
      </c>
    </row>
    <row r="451" ht="14.25" customHeight="1">
      <c r="A451" s="92" t="str">
        <f>Games!A452</f>
        <v/>
      </c>
      <c r="B451" s="92" t="str">
        <f>IF('Prediction Log'!B470=0, "",'Prediction Log'!B470)</f>
        <v/>
      </c>
      <c r="C451" s="92" t="str">
        <f>IF('Prediction Log'!C470=0, "",'Prediction Log'!C470)</f>
        <v/>
      </c>
      <c r="D451" s="92" t="str">
        <f>IF('Prediction Log'!D470=0, "",'Prediction Log'!D470)</f>
        <v/>
      </c>
      <c r="E451" s="92" t="str">
        <f>IF('Prediction Log'!E470=0, "",'Prediction Log'!E470)</f>
        <v/>
      </c>
      <c r="F451" s="92" t="str">
        <f>IF('Prediction Log'!I470=0, "",'Prediction Log'!I470)</f>
        <v/>
      </c>
      <c r="G451" s="70" t="str">
        <f>IF(ISBLANK(Games!B452), "",'Prediction Log'!$J470)</f>
        <v/>
      </c>
      <c r="H451" s="93" t="str">
        <f>'Prediction Log'!$K470</f>
        <v/>
      </c>
      <c r="I451" s="92" t="str">
        <f>IF(ISBLANK(Games!M452), "",IF(AND(Games!M452="",Games!N452=""),"",IF(ISTEXT(Games!N452), "Side",Games!M452)))</f>
        <v/>
      </c>
      <c r="J451" s="92" t="str">
        <f>IF(ISBLANK(Games!B452), "",IF(Games!K452="Y", Games!B452, Games!E452))</f>
        <v/>
      </c>
      <c r="K451" s="92" t="str">
        <f>Games!I452</f>
        <v/>
      </c>
      <c r="L451" s="92" t="str">
        <f>IF(ISBLANK(Games!G452), "",Games!G452)</f>
        <v/>
      </c>
      <c r="M451" s="92"/>
      <c r="N451" s="110" t="str">
        <f>IF(ISBLANK('Performance vs Market'!$Q451), "", 1)</f>
        <v/>
      </c>
      <c r="O451" s="110" t="str">
        <f>IF(ISBLANK('Performance vs Market'!$S451), "", 1)</f>
        <v/>
      </c>
      <c r="P451" s="95"/>
      <c r="Q451" s="95"/>
      <c r="R451" s="95"/>
      <c r="S451" s="95"/>
      <c r="T451" s="95"/>
      <c r="U451" s="111" t="str">
        <f>IF(ISBLANK('Performance vs Market'!$Q451), "",N451+IF(Q451&lt;0, (N451/(Q451/-100)), N451*(Q451/100)))</f>
        <v/>
      </c>
      <c r="V451" s="112" t="str">
        <f>IFERROR(IF(ISBLANK('Performance vs Market'!$R451), "",N451+IF(R451&lt;0, (N451/(R451/-100)), N451*(R451/100))),"")</f>
        <v/>
      </c>
      <c r="W451" s="111" t="n">
        <f t="shared" si="1"/>
        <v>0</v>
      </c>
      <c r="X451" s="112" t="n">
        <f t="shared" si="2"/>
        <v>0</v>
      </c>
      <c r="Y451" s="111" t="str">
        <f>IF(ISBLANK('Performance vs Market'!$S451), "",O451+IF(S451&lt;0, (O451/(S451/-100)), O451*(S451/100)))</f>
        <v/>
      </c>
      <c r="Z451" s="111" t="n">
        <f t="shared" si="3"/>
        <v>0</v>
      </c>
      <c r="AA451" s="96" t="n">
        <f t="shared" si="4"/>
        <v>0</v>
      </c>
      <c r="AB451" s="96" t="n">
        <f t="shared" si="5"/>
        <v>0</v>
      </c>
      <c r="AC451" s="113" t="str">
        <f>IF('Prediction Log'!$W470="Y", "W", IF('Prediction Log'!$W470="N","L",""))</f>
        <v/>
      </c>
      <c r="AD451" s="114" t="str">
        <f>IF('Prediction Log'!$Y470="Y", "W", IF('Prediction Log'!$Y470="N","L",""))</f>
        <v/>
      </c>
      <c r="AE451" s="115" t="str">
        <f>IF(ISBLANK('Performance vs Market'!$Q451), "",IF(AC451="W", W451, IF(AC451="L",-N451, "")))</f>
        <v/>
      </c>
      <c r="AF451" s="116" t="str">
        <f>IFERROR((IF(ISERR('Performance vs Market'!$V451), "",IF(AD451="W", X451, IF(AD451="L",-N451, "")))), "")</f>
        <v/>
      </c>
      <c r="AG451" s="113" t="str">
        <f>IF('Prediction Log'!$X470="Y", "W", IF('Prediction Log'!$X470="N", "L", ""))</f>
        <v/>
      </c>
      <c r="AH451" s="115" t="str">
        <f>IF(ISBLANK('Performance vs Market'!$S451), "",IF(AG451="W", Z451, IF(AG451="L",-O451, "")))</f>
        <v/>
      </c>
      <c r="AI451" s="117"/>
      <c r="AJ451" s="15" t="str">
        <f t="shared" si="6"/>
        <v/>
      </c>
      <c r="AK451" s="118" t="n">
        <f>IF(ISERROR('Performance vs Market'!$AE451+'Performance vs Market'!$AH451+'Performance vs Market'!$AJ451), "", 'Performance vs Market'!$AE451+'Performance vs Market'!$AH451+'Performance vs Market'!$AJ451)</f>
        <v>0</v>
      </c>
      <c r="AL451" s="119" t="n">
        <f>IF(ISERROR('Performance vs Market'!$AF451+'Performance vs Market'!$AH451+'Performance vs Market'!$AJ451), "", 'Performance vs Market'!$AF451+'Performance vs Market'!$AH451+'Performance vs Market'!$AJ451)</f>
        <v>0</v>
      </c>
    </row>
    <row r="452" ht="14.25" customHeight="1">
      <c r="A452" s="92" t="str">
        <f>Games!A453</f>
        <v/>
      </c>
      <c r="B452" s="92" t="str">
        <f>IF('Prediction Log'!B471=0, "",'Prediction Log'!B471)</f>
        <v/>
      </c>
      <c r="C452" s="92" t="str">
        <f>IF('Prediction Log'!C471=0, "",'Prediction Log'!C471)</f>
        <v/>
      </c>
      <c r="D452" s="92" t="str">
        <f>IF('Prediction Log'!D471=0, "",'Prediction Log'!D471)</f>
        <v/>
      </c>
      <c r="E452" s="92" t="str">
        <f>IF('Prediction Log'!E471=0, "",'Prediction Log'!E471)</f>
        <v/>
      </c>
      <c r="F452" s="92" t="str">
        <f>IF('Prediction Log'!I471=0, "",'Prediction Log'!I471)</f>
        <v/>
      </c>
      <c r="G452" s="70" t="str">
        <f>IF(ISBLANK(Games!B453), "",'Prediction Log'!$J471)</f>
        <v/>
      </c>
      <c r="H452" s="93" t="str">
        <f>'Prediction Log'!$K471</f>
        <v/>
      </c>
      <c r="I452" s="92" t="str">
        <f>IF(ISBLANK(Games!M453), "",IF(AND(Games!M453="",Games!N453=""),"",IF(ISTEXT(Games!N453), "Side",Games!M453)))</f>
        <v/>
      </c>
      <c r="J452" s="92" t="str">
        <f>IF(ISBLANK(Games!B453), "",IF(Games!K453="Y", Games!B453, Games!E453))</f>
        <v/>
      </c>
      <c r="K452" s="92" t="str">
        <f>Games!I453</f>
        <v/>
      </c>
      <c r="L452" s="92" t="str">
        <f>IF(ISBLANK(Games!G453), "",Games!G453)</f>
        <v/>
      </c>
      <c r="M452" s="92"/>
      <c r="N452" s="110" t="str">
        <f>IF(ISBLANK('Performance vs Market'!$Q452), "", 1)</f>
        <v/>
      </c>
      <c r="O452" s="110" t="str">
        <f>IF(ISBLANK('Performance vs Market'!$S452), "", 1)</f>
        <v/>
      </c>
      <c r="P452" s="95"/>
      <c r="Q452" s="95"/>
      <c r="R452" s="95"/>
      <c r="S452" s="95"/>
      <c r="T452" s="95"/>
      <c r="U452" s="111" t="str">
        <f>IF(ISBLANK('Performance vs Market'!$Q452), "",N452+IF(Q452&lt;0, (N452/(Q452/-100)), N452*(Q452/100)))</f>
        <v/>
      </c>
      <c r="V452" s="112" t="str">
        <f>IFERROR(IF(ISBLANK('Performance vs Market'!$R452), "",N452+IF(R452&lt;0, (N452/(R452/-100)), N452*(R452/100))),"")</f>
        <v/>
      </c>
      <c r="W452" s="111" t="n">
        <f t="shared" si="1"/>
        <v>0</v>
      </c>
      <c r="X452" s="112" t="n">
        <f t="shared" si="2"/>
        <v>0</v>
      </c>
      <c r="Y452" s="111" t="str">
        <f>IF(ISBLANK('Performance vs Market'!$S452), "",O452+IF(S452&lt;0, (O452/(S452/-100)), O452*(S452/100)))</f>
        <v/>
      </c>
      <c r="Z452" s="111" t="n">
        <f t="shared" si="3"/>
        <v>0</v>
      </c>
      <c r="AA452" s="96" t="n">
        <f t="shared" si="4"/>
        <v>0</v>
      </c>
      <c r="AB452" s="96" t="n">
        <f t="shared" si="5"/>
        <v>0</v>
      </c>
      <c r="AC452" s="113" t="str">
        <f>IF('Prediction Log'!$W471="Y", "W", IF('Prediction Log'!$W471="N","L",""))</f>
        <v/>
      </c>
      <c r="AD452" s="114" t="str">
        <f>IF('Prediction Log'!$Y471="Y", "W", IF('Prediction Log'!$Y471="N","L",""))</f>
        <v/>
      </c>
      <c r="AE452" s="115" t="str">
        <f>IF(ISBLANK('Performance vs Market'!$Q452), "",IF(AC452="W", W452, IF(AC452="L",-N452, "")))</f>
        <v/>
      </c>
      <c r="AF452" s="116" t="str">
        <f>IFERROR((IF(ISERR('Performance vs Market'!$V452), "",IF(AD452="W", X452, IF(AD452="L",-N452, "")))), "")</f>
        <v/>
      </c>
      <c r="AG452" s="113" t="str">
        <f>IF('Prediction Log'!$X471="Y", "W", IF('Prediction Log'!$X471="N", "L", ""))</f>
        <v/>
      </c>
      <c r="AH452" s="115" t="str">
        <f>IF(ISBLANK('Performance vs Market'!$S452), "",IF(AG452="W", Z452, IF(AG452="L",-O452, "")))</f>
        <v/>
      </c>
      <c r="AI452" s="117"/>
      <c r="AJ452" s="15" t="str">
        <f t="shared" si="6"/>
        <v/>
      </c>
      <c r="AK452" s="118" t="n">
        <f>IF(ISERROR('Performance vs Market'!$AE452+'Performance vs Market'!$AH452+'Performance vs Market'!$AJ452), "", 'Performance vs Market'!$AE452+'Performance vs Market'!$AH452+'Performance vs Market'!$AJ452)</f>
        <v>0</v>
      </c>
      <c r="AL452" s="119" t="n">
        <f>IF(ISERROR('Performance vs Market'!$AF452+'Performance vs Market'!$AH452+'Performance vs Market'!$AJ452), "", 'Performance vs Market'!$AF452+'Performance vs Market'!$AH452+'Performance vs Market'!$AJ452)</f>
        <v>0</v>
      </c>
    </row>
    <row r="453" ht="14.25" customHeight="1">
      <c r="A453" s="92" t="str">
        <f>Games!A454</f>
        <v/>
      </c>
      <c r="B453" s="92" t="str">
        <f>IF('Prediction Log'!B472=0, "",'Prediction Log'!B472)</f>
        <v/>
      </c>
      <c r="C453" s="92" t="str">
        <f>IF('Prediction Log'!C472=0, "",'Prediction Log'!C472)</f>
        <v/>
      </c>
      <c r="D453" s="92" t="str">
        <f>IF('Prediction Log'!D472=0, "",'Prediction Log'!D472)</f>
        <v/>
      </c>
      <c r="E453" s="92" t="str">
        <f>IF('Prediction Log'!E472=0, "",'Prediction Log'!E472)</f>
        <v/>
      </c>
      <c r="F453" s="92" t="str">
        <f>IF('Prediction Log'!I472=0, "",'Prediction Log'!I472)</f>
        <v/>
      </c>
      <c r="G453" s="70" t="str">
        <f>IF(ISBLANK(Games!B454), "",'Prediction Log'!$J472)</f>
        <v/>
      </c>
      <c r="H453" s="93" t="str">
        <f>'Prediction Log'!$K472</f>
        <v/>
      </c>
      <c r="I453" s="92" t="str">
        <f>IF(ISBLANK(Games!M454), "",IF(AND(Games!M454="",Games!N454=""),"",IF(ISTEXT(Games!N454), "Side",Games!M454)))</f>
        <v/>
      </c>
      <c r="J453" s="92" t="str">
        <f>IF(ISBLANK(Games!B454), "",IF(Games!K454="Y", Games!B454, Games!E454))</f>
        <v/>
      </c>
      <c r="K453" s="92" t="str">
        <f>Games!I454</f>
        <v/>
      </c>
      <c r="L453" s="92" t="str">
        <f>IF(ISBLANK(Games!G454), "",Games!G454)</f>
        <v/>
      </c>
      <c r="M453" s="92"/>
      <c r="N453" s="110" t="str">
        <f>IF(ISBLANK('Performance vs Market'!$Q453), "", 1)</f>
        <v/>
      </c>
      <c r="O453" s="110" t="str">
        <f>IF(ISBLANK('Performance vs Market'!$S453), "", 1)</f>
        <v/>
      </c>
      <c r="P453" s="95"/>
      <c r="Q453" s="95"/>
      <c r="R453" s="95"/>
      <c r="S453" s="95"/>
      <c r="T453" s="95"/>
      <c r="U453" s="111" t="str">
        <f>IF(ISBLANK('Performance vs Market'!$Q453), "",N453+IF(Q453&lt;0, (N453/(Q453/-100)), N453*(Q453/100)))</f>
        <v/>
      </c>
      <c r="V453" s="112" t="str">
        <f>IFERROR(IF(ISBLANK('Performance vs Market'!$R453), "",N453+IF(R453&lt;0, (N453/(R453/-100)), N453*(R453/100))),"")</f>
        <v/>
      </c>
      <c r="W453" s="111" t="n">
        <f t="shared" si="1"/>
        <v>0</v>
      </c>
      <c r="X453" s="112" t="n">
        <f t="shared" si="2"/>
        <v>0</v>
      </c>
      <c r="Y453" s="111" t="str">
        <f>IF(ISBLANK('Performance vs Market'!$S453), "",O453+IF(S453&lt;0, (O453/(S453/-100)), O453*(S453/100)))</f>
        <v/>
      </c>
      <c r="Z453" s="111" t="n">
        <f t="shared" si="3"/>
        <v>0</v>
      </c>
      <c r="AA453" s="96" t="n">
        <f t="shared" si="4"/>
        <v>0</v>
      </c>
      <c r="AB453" s="96" t="n">
        <f t="shared" si="5"/>
        <v>0</v>
      </c>
      <c r="AC453" s="113" t="str">
        <f>IF('Prediction Log'!$W472="Y", "W", IF('Prediction Log'!$W472="N","L",""))</f>
        <v/>
      </c>
      <c r="AD453" s="114" t="str">
        <f>IF('Prediction Log'!$Y472="Y", "W", IF('Prediction Log'!$Y472="N","L",""))</f>
        <v/>
      </c>
      <c r="AE453" s="115" t="str">
        <f>IF(ISBLANK('Performance vs Market'!$Q453), "",IF(AC453="W", W453, IF(AC453="L",-N453, "")))</f>
        <v/>
      </c>
      <c r="AF453" s="116" t="str">
        <f>IFERROR((IF(ISERR('Performance vs Market'!$V453), "",IF(AD453="W", X453, IF(AD453="L",-N453, "")))), "")</f>
        <v/>
      </c>
      <c r="AG453" s="113" t="str">
        <f>IF('Prediction Log'!$X472="Y", "W", IF('Prediction Log'!$X472="N", "L", ""))</f>
        <v/>
      </c>
      <c r="AH453" s="115" t="str">
        <f>IF(ISBLANK('Performance vs Market'!$S453), "",IF(AG453="W", Z453, IF(AG453="L",-O453, "")))</f>
        <v/>
      </c>
      <c r="AI453" s="117"/>
      <c r="AJ453" s="15" t="str">
        <f t="shared" si="6"/>
        <v/>
      </c>
      <c r="AK453" s="118" t="n">
        <f>IF(ISERROR('Performance vs Market'!$AE453+'Performance vs Market'!$AH453+'Performance vs Market'!$AJ453), "", 'Performance vs Market'!$AE453+'Performance vs Market'!$AH453+'Performance vs Market'!$AJ453)</f>
        <v>0</v>
      </c>
      <c r="AL453" s="119" t="n">
        <f>IF(ISERROR('Performance vs Market'!$AF453+'Performance vs Market'!$AH453+'Performance vs Market'!$AJ453), "", 'Performance vs Market'!$AF453+'Performance vs Market'!$AH453+'Performance vs Market'!$AJ453)</f>
        <v>0</v>
      </c>
    </row>
    <row r="454" ht="14.25" customHeight="1">
      <c r="A454" s="92" t="str">
        <f>Games!A455</f>
        <v/>
      </c>
      <c r="B454" s="92" t="str">
        <f>IF('Prediction Log'!B473=0, "",'Prediction Log'!B473)</f>
        <v/>
      </c>
      <c r="C454" s="92" t="str">
        <f>IF('Prediction Log'!C473=0, "",'Prediction Log'!C473)</f>
        <v/>
      </c>
      <c r="D454" s="92" t="str">
        <f>IF('Prediction Log'!D473=0, "",'Prediction Log'!D473)</f>
        <v/>
      </c>
      <c r="E454" s="92" t="str">
        <f>IF('Prediction Log'!E473=0, "",'Prediction Log'!E473)</f>
        <v/>
      </c>
      <c r="F454" s="92" t="str">
        <f>IF('Prediction Log'!I473=0, "",'Prediction Log'!I473)</f>
        <v/>
      </c>
      <c r="G454" s="70" t="str">
        <f>IF(ISBLANK(Games!B455), "",'Prediction Log'!$J473)</f>
        <v/>
      </c>
      <c r="H454" s="93" t="str">
        <f>'Prediction Log'!$K473</f>
        <v/>
      </c>
      <c r="I454" s="92" t="str">
        <f>IF(ISBLANK(Games!M455), "",IF(AND(Games!M455="",Games!N455=""),"",IF(ISTEXT(Games!N455), "Side",Games!M455)))</f>
        <v/>
      </c>
      <c r="J454" s="92" t="str">
        <f>IF(ISBLANK(Games!B455), "",IF(Games!K455="Y", Games!B455, Games!E455))</f>
        <v/>
      </c>
      <c r="K454" s="92" t="str">
        <f>Games!I455</f>
        <v/>
      </c>
      <c r="L454" s="92" t="str">
        <f>IF(ISBLANK(Games!G455), "",Games!G455)</f>
        <v/>
      </c>
      <c r="M454" s="92"/>
      <c r="N454" s="110" t="str">
        <f>IF(ISBLANK('Performance vs Market'!$Q454), "", 1)</f>
        <v/>
      </c>
      <c r="O454" s="110" t="str">
        <f>IF(ISBLANK('Performance vs Market'!$S454), "", 1)</f>
        <v/>
      </c>
      <c r="P454" s="95"/>
      <c r="Q454" s="95"/>
      <c r="R454" s="95"/>
      <c r="S454" s="95"/>
      <c r="T454" s="95"/>
      <c r="U454" s="111" t="str">
        <f>IF(ISBLANK('Performance vs Market'!$Q454), "",N454+IF(Q454&lt;0, (N454/(Q454/-100)), N454*(Q454/100)))</f>
        <v/>
      </c>
      <c r="V454" s="112" t="str">
        <f>IFERROR(IF(ISBLANK('Performance vs Market'!$R454), "",N454+IF(R454&lt;0, (N454/(R454/-100)), N454*(R454/100))),"")</f>
        <v/>
      </c>
      <c r="W454" s="111" t="n">
        <f t="shared" si="1"/>
        <v>0</v>
      </c>
      <c r="X454" s="112" t="n">
        <f t="shared" si="2"/>
        <v>0</v>
      </c>
      <c r="Y454" s="111" t="str">
        <f>IF(ISBLANK('Performance vs Market'!$S454), "",O454+IF(S454&lt;0, (O454/(S454/-100)), O454*(S454/100)))</f>
        <v/>
      </c>
      <c r="Z454" s="111" t="n">
        <f t="shared" si="3"/>
        <v>0</v>
      </c>
      <c r="AA454" s="96" t="n">
        <f t="shared" si="4"/>
        <v>0</v>
      </c>
      <c r="AB454" s="96" t="n">
        <f t="shared" si="5"/>
        <v>0</v>
      </c>
      <c r="AC454" s="113" t="str">
        <f>IF('Prediction Log'!$W473="Y", "W", IF('Prediction Log'!$W473="N","L",""))</f>
        <v/>
      </c>
      <c r="AD454" s="114" t="str">
        <f>IF('Prediction Log'!$Y473="Y", "W", IF('Prediction Log'!$Y473="N","L",""))</f>
        <v/>
      </c>
      <c r="AE454" s="115" t="str">
        <f>IF(ISBLANK('Performance vs Market'!$Q454), "",IF(AC454="W", W454, IF(AC454="L",-N454, "")))</f>
        <v/>
      </c>
      <c r="AF454" s="116" t="str">
        <f>IFERROR((IF(ISERR('Performance vs Market'!$V454), "",IF(AD454="W", X454, IF(AD454="L",-N454, "")))), "")</f>
        <v/>
      </c>
      <c r="AG454" s="113" t="str">
        <f>IF('Prediction Log'!$X473="Y", "W", IF('Prediction Log'!$X473="N", "L", ""))</f>
        <v/>
      </c>
      <c r="AH454" s="115" t="str">
        <f>IF(ISBLANK('Performance vs Market'!$S454), "",IF(AG454="W", Z454, IF(AG454="L",-O454, "")))</f>
        <v/>
      </c>
      <c r="AI454" s="117"/>
      <c r="AJ454" s="15" t="str">
        <f t="shared" si="6"/>
        <v/>
      </c>
      <c r="AK454" s="118" t="n">
        <f>IF(ISERROR('Performance vs Market'!$AE454+'Performance vs Market'!$AH454+'Performance vs Market'!$AJ454), "", 'Performance vs Market'!$AE454+'Performance vs Market'!$AH454+'Performance vs Market'!$AJ454)</f>
        <v>0</v>
      </c>
      <c r="AL454" s="119" t="n">
        <f>IF(ISERROR('Performance vs Market'!$AF454+'Performance vs Market'!$AH454+'Performance vs Market'!$AJ454), "", 'Performance vs Market'!$AF454+'Performance vs Market'!$AH454+'Performance vs Market'!$AJ454)</f>
        <v>0</v>
      </c>
    </row>
    <row r="455" ht="14.25" customHeight="1">
      <c r="A455" s="92" t="str">
        <f>Games!A456</f>
        <v/>
      </c>
      <c r="B455" s="92" t="str">
        <f>IF('Prediction Log'!B474=0, "",'Prediction Log'!B474)</f>
        <v/>
      </c>
      <c r="C455" s="92" t="str">
        <f>IF('Prediction Log'!C474=0, "",'Prediction Log'!C474)</f>
        <v/>
      </c>
      <c r="D455" s="92" t="str">
        <f>IF('Prediction Log'!D474=0, "",'Prediction Log'!D474)</f>
        <v/>
      </c>
      <c r="E455" s="92" t="str">
        <f>IF('Prediction Log'!E474=0, "",'Prediction Log'!E474)</f>
        <v/>
      </c>
      <c r="F455" s="92" t="str">
        <f>IF('Prediction Log'!I474=0, "",'Prediction Log'!I474)</f>
        <v/>
      </c>
      <c r="G455" s="70" t="str">
        <f>IF(ISBLANK(Games!B456), "",'Prediction Log'!$J474)</f>
        <v/>
      </c>
      <c r="H455" s="93" t="str">
        <f>'Prediction Log'!$K474</f>
        <v/>
      </c>
      <c r="I455" s="92" t="str">
        <f>IF(ISBLANK(Games!M456), "",IF(AND(Games!M456="",Games!N456=""),"",IF(ISTEXT(Games!N456), "Side",Games!M456)))</f>
        <v/>
      </c>
      <c r="J455" s="92" t="str">
        <f>IF(ISBLANK(Games!B456), "",IF(Games!K456="Y", Games!B456, Games!E456))</f>
        <v/>
      </c>
      <c r="K455" s="92" t="str">
        <f>Games!I456</f>
        <v/>
      </c>
      <c r="L455" s="92" t="str">
        <f>IF(ISBLANK(Games!G456), "",Games!G456)</f>
        <v/>
      </c>
      <c r="M455" s="92"/>
      <c r="N455" s="110" t="str">
        <f>IF(ISBLANK('Performance vs Market'!$Q455), "", 1)</f>
        <v/>
      </c>
      <c r="O455" s="110" t="str">
        <f>IF(ISBLANK('Performance vs Market'!$S455), "", 1)</f>
        <v/>
      </c>
      <c r="P455" s="95"/>
      <c r="Q455" s="95"/>
      <c r="R455" s="95"/>
      <c r="S455" s="95"/>
      <c r="T455" s="95"/>
      <c r="U455" s="111" t="str">
        <f>IF(ISBLANK('Performance vs Market'!$Q455), "",N455+IF(Q455&lt;0, (N455/(Q455/-100)), N455*(Q455/100)))</f>
        <v/>
      </c>
      <c r="V455" s="112" t="str">
        <f>IFERROR(IF(ISBLANK('Performance vs Market'!$R455), "",N455+IF(R455&lt;0, (N455/(R455/-100)), N455*(R455/100))),"")</f>
        <v/>
      </c>
      <c r="W455" s="111" t="n">
        <f t="shared" si="1"/>
        <v>0</v>
      </c>
      <c r="X455" s="112" t="n">
        <f t="shared" si="2"/>
        <v>0</v>
      </c>
      <c r="Y455" s="111" t="str">
        <f>IF(ISBLANK('Performance vs Market'!$S455), "",O455+IF(S455&lt;0, (O455/(S455/-100)), O455*(S455/100)))</f>
        <v/>
      </c>
      <c r="Z455" s="111" t="n">
        <f t="shared" si="3"/>
        <v>0</v>
      </c>
      <c r="AA455" s="96" t="n">
        <f t="shared" si="4"/>
        <v>0</v>
      </c>
      <c r="AB455" s="96" t="n">
        <f t="shared" si="5"/>
        <v>0</v>
      </c>
      <c r="AC455" s="113" t="str">
        <f>IF('Prediction Log'!$W474="Y", "W", IF('Prediction Log'!$W474="N","L",""))</f>
        <v/>
      </c>
      <c r="AD455" s="114" t="str">
        <f>IF('Prediction Log'!$Y474="Y", "W", IF('Prediction Log'!$Y474="N","L",""))</f>
        <v/>
      </c>
      <c r="AE455" s="115" t="str">
        <f>IF(ISBLANK('Performance vs Market'!$Q455), "",IF(AC455="W", W455, IF(AC455="L",-N455, "")))</f>
        <v/>
      </c>
      <c r="AF455" s="116" t="str">
        <f>IFERROR((IF(ISERR('Performance vs Market'!$V455), "",IF(AD455="W", X455, IF(AD455="L",-N455, "")))), "")</f>
        <v/>
      </c>
      <c r="AG455" s="113" t="str">
        <f>IF('Prediction Log'!$X474="Y", "W", IF('Prediction Log'!$X474="N", "L", ""))</f>
        <v/>
      </c>
      <c r="AH455" s="115" t="str">
        <f>IF(ISBLANK('Performance vs Market'!$S455), "",IF(AG455="W", Z455, IF(AG455="L",-O455, "")))</f>
        <v/>
      </c>
      <c r="AI455" s="117"/>
      <c r="AJ455" s="15" t="str">
        <f t="shared" si="6"/>
        <v/>
      </c>
      <c r="AK455" s="118" t="n">
        <f>IF(ISERROR('Performance vs Market'!$AE455+'Performance vs Market'!$AH455+'Performance vs Market'!$AJ455), "", 'Performance vs Market'!$AE455+'Performance vs Market'!$AH455+'Performance vs Market'!$AJ455)</f>
        <v>0</v>
      </c>
      <c r="AL455" s="119" t="n">
        <f>IF(ISERROR('Performance vs Market'!$AF455+'Performance vs Market'!$AH455+'Performance vs Market'!$AJ455), "", 'Performance vs Market'!$AF455+'Performance vs Market'!$AH455+'Performance vs Market'!$AJ455)</f>
        <v>0</v>
      </c>
    </row>
    <row r="456" ht="14.25" customHeight="1">
      <c r="A456" s="92" t="str">
        <f>Games!A457</f>
        <v/>
      </c>
      <c r="B456" s="92" t="str">
        <f>IF('Prediction Log'!B475=0, "",'Prediction Log'!B475)</f>
        <v/>
      </c>
      <c r="C456" s="92" t="str">
        <f>IF('Prediction Log'!C475=0, "",'Prediction Log'!C475)</f>
        <v/>
      </c>
      <c r="D456" s="92" t="str">
        <f>IF('Prediction Log'!D475=0, "",'Prediction Log'!D475)</f>
        <v/>
      </c>
      <c r="E456" s="92" t="str">
        <f>IF('Prediction Log'!E475=0, "",'Prediction Log'!E475)</f>
        <v/>
      </c>
      <c r="F456" s="92" t="str">
        <f>IF('Prediction Log'!I475=0, "",'Prediction Log'!I475)</f>
        <v/>
      </c>
      <c r="G456" s="70" t="str">
        <f>IF(ISBLANK(Games!B457), "",'Prediction Log'!$J475)</f>
        <v/>
      </c>
      <c r="H456" s="93" t="str">
        <f>'Prediction Log'!$K475</f>
        <v/>
      </c>
      <c r="I456" s="92" t="str">
        <f>IF(ISBLANK(Games!M457), "",IF(AND(Games!M457="",Games!N457=""),"",IF(ISTEXT(Games!N457), "Side",Games!M457)))</f>
        <v/>
      </c>
      <c r="J456" s="92" t="str">
        <f>IF(ISBLANK(Games!B457), "",IF(Games!K457="Y", Games!B457, Games!E457))</f>
        <v/>
      </c>
      <c r="K456" s="92" t="str">
        <f>Games!I457</f>
        <v/>
      </c>
      <c r="L456" s="92" t="str">
        <f>IF(ISBLANK(Games!G457), "",Games!G457)</f>
        <v/>
      </c>
      <c r="M456" s="92"/>
      <c r="N456" s="110" t="str">
        <f>IF(ISBLANK('Performance vs Market'!$Q456), "", 1)</f>
        <v/>
      </c>
      <c r="O456" s="110" t="str">
        <f>IF(ISBLANK('Performance vs Market'!$S456), "", 1)</f>
        <v/>
      </c>
      <c r="P456" s="95"/>
      <c r="Q456" s="95"/>
      <c r="R456" s="95"/>
      <c r="S456" s="95"/>
      <c r="T456" s="95"/>
      <c r="U456" s="111" t="str">
        <f>IF(ISBLANK('Performance vs Market'!$Q456), "",N456+IF(Q456&lt;0, (N456/(Q456/-100)), N456*(Q456/100)))</f>
        <v/>
      </c>
      <c r="V456" s="112" t="str">
        <f>IFERROR(IF(ISBLANK('Performance vs Market'!$R456), "",N456+IF(R456&lt;0, (N456/(R456/-100)), N456*(R456/100))),"")</f>
        <v/>
      </c>
      <c r="W456" s="111" t="n">
        <f t="shared" si="1"/>
        <v>0</v>
      </c>
      <c r="X456" s="112" t="n">
        <f t="shared" si="2"/>
        <v>0</v>
      </c>
      <c r="Y456" s="111" t="str">
        <f>IF(ISBLANK('Performance vs Market'!$S456), "",O456+IF(S456&lt;0, (O456/(S456/-100)), O456*(S456/100)))</f>
        <v/>
      </c>
      <c r="Z456" s="111" t="n">
        <f t="shared" si="3"/>
        <v>0</v>
      </c>
      <c r="AA456" s="96" t="n">
        <f t="shared" si="4"/>
        <v>0</v>
      </c>
      <c r="AB456" s="96" t="n">
        <f t="shared" si="5"/>
        <v>0</v>
      </c>
      <c r="AC456" s="113" t="str">
        <f>IF('Prediction Log'!$W475="Y", "W", IF('Prediction Log'!$W475="N","L",""))</f>
        <v/>
      </c>
      <c r="AD456" s="114" t="str">
        <f>IF('Prediction Log'!$Y475="Y", "W", IF('Prediction Log'!$Y475="N","L",""))</f>
        <v/>
      </c>
      <c r="AE456" s="115" t="str">
        <f>IF(ISBLANK('Performance vs Market'!$Q456), "",IF(AC456="W", W456, IF(AC456="L",-N456, "")))</f>
        <v/>
      </c>
      <c r="AF456" s="116" t="str">
        <f>IFERROR((IF(ISERR('Performance vs Market'!$V456), "",IF(AD456="W", X456, IF(AD456="L",-N456, "")))), "")</f>
        <v/>
      </c>
      <c r="AG456" s="113" t="str">
        <f>IF('Prediction Log'!$X475="Y", "W", IF('Prediction Log'!$X475="N", "L", ""))</f>
        <v/>
      </c>
      <c r="AH456" s="115" t="str">
        <f>IF(ISBLANK('Performance vs Market'!$S456), "",IF(AG456="W", Z456, IF(AG456="L",-O456, "")))</f>
        <v/>
      </c>
      <c r="AI456" s="117"/>
      <c r="AJ456" s="15" t="str">
        <f t="shared" si="6"/>
        <v/>
      </c>
      <c r="AK456" s="118" t="n">
        <f>IF(ISERROR('Performance vs Market'!$AE456+'Performance vs Market'!$AH456+'Performance vs Market'!$AJ456), "", 'Performance vs Market'!$AE456+'Performance vs Market'!$AH456+'Performance vs Market'!$AJ456)</f>
        <v>0</v>
      </c>
      <c r="AL456" s="119" t="n">
        <f>IF(ISERROR('Performance vs Market'!$AF456+'Performance vs Market'!$AH456+'Performance vs Market'!$AJ456), "", 'Performance vs Market'!$AF456+'Performance vs Market'!$AH456+'Performance vs Market'!$AJ456)</f>
        <v>0</v>
      </c>
    </row>
    <row r="457" ht="14.25" customHeight="1">
      <c r="A457" s="92" t="str">
        <f>Games!A458</f>
        <v/>
      </c>
      <c r="B457" s="92" t="str">
        <f>IF('Prediction Log'!B476=0, "",'Prediction Log'!B476)</f>
        <v/>
      </c>
      <c r="C457" s="92" t="str">
        <f>IF('Prediction Log'!C476=0, "",'Prediction Log'!C476)</f>
        <v/>
      </c>
      <c r="D457" s="92" t="str">
        <f>IF('Prediction Log'!D476=0, "",'Prediction Log'!D476)</f>
        <v/>
      </c>
      <c r="E457" s="92" t="str">
        <f>IF('Prediction Log'!E476=0, "",'Prediction Log'!E476)</f>
        <v/>
      </c>
      <c r="F457" s="92" t="str">
        <f>IF('Prediction Log'!I476=0, "",'Prediction Log'!I476)</f>
        <v/>
      </c>
      <c r="G457" s="70" t="str">
        <f>IF(ISBLANK(Games!B458), "",'Prediction Log'!$J476)</f>
        <v/>
      </c>
      <c r="H457" s="93" t="str">
        <f>'Prediction Log'!$K476</f>
        <v/>
      </c>
      <c r="I457" s="92" t="str">
        <f>IF(ISBLANK(Games!M458), "",IF(AND(Games!M458="",Games!N458=""),"",IF(ISTEXT(Games!N458), "Side",Games!M458)))</f>
        <v/>
      </c>
      <c r="J457" s="92" t="str">
        <f>IF(ISBLANK(Games!B458), "",IF(Games!K458="Y", Games!B458, Games!E458))</f>
        <v/>
      </c>
      <c r="K457" s="92" t="str">
        <f>Games!I458</f>
        <v/>
      </c>
      <c r="L457" s="92" t="str">
        <f>IF(ISBLANK(Games!G458), "",Games!G458)</f>
        <v/>
      </c>
      <c r="M457" s="92"/>
      <c r="N457" s="110" t="str">
        <f>IF(ISBLANK('Performance vs Market'!$Q457), "", 1)</f>
        <v/>
      </c>
      <c r="O457" s="110" t="str">
        <f>IF(ISBLANK('Performance vs Market'!$S457), "", 1)</f>
        <v/>
      </c>
      <c r="P457" s="95"/>
      <c r="Q457" s="95"/>
      <c r="R457" s="95"/>
      <c r="S457" s="95"/>
      <c r="T457" s="95"/>
      <c r="U457" s="111" t="str">
        <f>IF(ISBLANK('Performance vs Market'!$Q457), "",N457+IF(Q457&lt;0, (N457/(Q457/-100)), N457*(Q457/100)))</f>
        <v/>
      </c>
      <c r="V457" s="112" t="str">
        <f>IFERROR(IF(ISBLANK('Performance vs Market'!$R457), "",N457+IF(R457&lt;0, (N457/(R457/-100)), N457*(R457/100))),"")</f>
        <v/>
      </c>
      <c r="W457" s="111" t="n">
        <f t="shared" si="1"/>
        <v>0</v>
      </c>
      <c r="X457" s="112" t="n">
        <f t="shared" si="2"/>
        <v>0</v>
      </c>
      <c r="Y457" s="111" t="str">
        <f>IF(ISBLANK('Performance vs Market'!$S457), "",O457+IF(S457&lt;0, (O457/(S457/-100)), O457*(S457/100)))</f>
        <v/>
      </c>
      <c r="Z457" s="111" t="n">
        <f t="shared" si="3"/>
        <v>0</v>
      </c>
      <c r="AA457" s="96" t="n">
        <f t="shared" si="4"/>
        <v>0</v>
      </c>
      <c r="AB457" s="96" t="n">
        <f t="shared" si="5"/>
        <v>0</v>
      </c>
      <c r="AC457" s="113" t="str">
        <f>IF('Prediction Log'!$W476="Y", "W", IF('Prediction Log'!$W476="N","L",""))</f>
        <v/>
      </c>
      <c r="AD457" s="114" t="str">
        <f>IF('Prediction Log'!$Y476="Y", "W", IF('Prediction Log'!$Y476="N","L",""))</f>
        <v/>
      </c>
      <c r="AE457" s="115" t="str">
        <f>IF(ISBLANK('Performance vs Market'!$Q457), "",IF(AC457="W", W457, IF(AC457="L",-N457, "")))</f>
        <v/>
      </c>
      <c r="AF457" s="116" t="str">
        <f>IFERROR((IF(ISERR('Performance vs Market'!$V457), "",IF(AD457="W", X457, IF(AD457="L",-N457, "")))), "")</f>
        <v/>
      </c>
      <c r="AG457" s="113" t="str">
        <f>IF('Prediction Log'!$X476="Y", "W", IF('Prediction Log'!$X476="N", "L", ""))</f>
        <v/>
      </c>
      <c r="AH457" s="115" t="str">
        <f>IF(ISBLANK('Performance vs Market'!$S457), "",IF(AG457="W", Z457, IF(AG457="L",-O457, "")))</f>
        <v/>
      </c>
      <c r="AI457" s="117"/>
      <c r="AJ457" s="15" t="str">
        <f t="shared" si="6"/>
        <v/>
      </c>
      <c r="AK457" s="118" t="n">
        <f>IF(ISERROR('Performance vs Market'!$AE457+'Performance vs Market'!$AH457+'Performance vs Market'!$AJ457), "", 'Performance vs Market'!$AE457+'Performance vs Market'!$AH457+'Performance vs Market'!$AJ457)</f>
        <v>0</v>
      </c>
      <c r="AL457" s="119" t="n">
        <f>IF(ISERROR('Performance vs Market'!$AF457+'Performance vs Market'!$AH457+'Performance vs Market'!$AJ457), "", 'Performance vs Market'!$AF457+'Performance vs Market'!$AH457+'Performance vs Market'!$AJ457)</f>
        <v>0</v>
      </c>
    </row>
    <row r="458" ht="14.25" customHeight="1">
      <c r="A458" s="92" t="str">
        <f>Games!A459</f>
        <v/>
      </c>
      <c r="B458" s="92" t="str">
        <f>IF('Prediction Log'!B477=0, "",'Prediction Log'!B477)</f>
        <v/>
      </c>
      <c r="C458" s="92" t="str">
        <f>IF('Prediction Log'!C477=0, "",'Prediction Log'!C477)</f>
        <v/>
      </c>
      <c r="D458" s="92" t="str">
        <f>IF('Prediction Log'!D477=0, "",'Prediction Log'!D477)</f>
        <v/>
      </c>
      <c r="E458" s="92" t="str">
        <f>IF('Prediction Log'!E477=0, "",'Prediction Log'!E477)</f>
        <v/>
      </c>
      <c r="F458" s="92" t="str">
        <f>IF('Prediction Log'!I477=0, "",'Prediction Log'!I477)</f>
        <v/>
      </c>
      <c r="G458" s="70" t="str">
        <f>IF(ISBLANK(Games!B459), "",'Prediction Log'!$J477)</f>
        <v/>
      </c>
      <c r="H458" s="93" t="str">
        <f>'Prediction Log'!$K477</f>
        <v/>
      </c>
      <c r="I458" s="92" t="str">
        <f>IF(ISBLANK(Games!M459), "",IF(AND(Games!M459="",Games!N459=""),"",IF(ISTEXT(Games!N459), "Side",Games!M459)))</f>
        <v/>
      </c>
      <c r="J458" s="92" t="str">
        <f>IF(ISBLANK(Games!B459), "",IF(Games!K459="Y", Games!B459, Games!E459))</f>
        <v/>
      </c>
      <c r="K458" s="92" t="str">
        <f>Games!I459</f>
        <v/>
      </c>
      <c r="L458" s="92" t="str">
        <f>IF(ISBLANK(Games!G459), "",Games!G459)</f>
        <v/>
      </c>
      <c r="M458" s="92"/>
      <c r="N458" s="110" t="str">
        <f>IF(ISBLANK('Performance vs Market'!$Q458), "", 1)</f>
        <v/>
      </c>
      <c r="O458" s="110" t="str">
        <f>IF(ISBLANK('Performance vs Market'!$S458), "", 1)</f>
        <v/>
      </c>
      <c r="P458" s="95"/>
      <c r="Q458" s="95"/>
      <c r="R458" s="95"/>
      <c r="S458" s="95"/>
      <c r="T458" s="95"/>
      <c r="U458" s="111" t="str">
        <f>IF(ISBLANK('Performance vs Market'!$Q458), "",N458+IF(Q458&lt;0, (N458/(Q458/-100)), N458*(Q458/100)))</f>
        <v/>
      </c>
      <c r="V458" s="112" t="str">
        <f>IFERROR(IF(ISBLANK('Performance vs Market'!$R458), "",N458+IF(R458&lt;0, (N458/(R458/-100)), N458*(R458/100))),"")</f>
        <v/>
      </c>
      <c r="W458" s="111" t="n">
        <f t="shared" si="1"/>
        <v>0</v>
      </c>
      <c r="X458" s="112" t="n">
        <f t="shared" si="2"/>
        <v>0</v>
      </c>
      <c r="Y458" s="111" t="str">
        <f>IF(ISBLANK('Performance vs Market'!$S458), "",O458+IF(S458&lt;0, (O458/(S458/-100)), O458*(S458/100)))</f>
        <v/>
      </c>
      <c r="Z458" s="111" t="n">
        <f t="shared" si="3"/>
        <v>0</v>
      </c>
      <c r="AA458" s="96" t="n">
        <f t="shared" si="4"/>
        <v>0</v>
      </c>
      <c r="AB458" s="96" t="n">
        <f t="shared" si="5"/>
        <v>0</v>
      </c>
      <c r="AC458" s="113" t="str">
        <f>IF('Prediction Log'!$W477="Y", "W", IF('Prediction Log'!$W477="N","L",""))</f>
        <v/>
      </c>
      <c r="AD458" s="114" t="str">
        <f>IF('Prediction Log'!$Y477="Y", "W", IF('Prediction Log'!$Y477="N","L",""))</f>
        <v/>
      </c>
      <c r="AE458" s="115" t="str">
        <f>IF(ISBLANK('Performance vs Market'!$Q458), "",IF(AC458="W", W458, IF(AC458="L",-N458, "")))</f>
        <v/>
      </c>
      <c r="AF458" s="116" t="str">
        <f>IFERROR((IF(ISERR('Performance vs Market'!$V458), "",IF(AD458="W", X458, IF(AD458="L",-N458, "")))), "")</f>
        <v/>
      </c>
      <c r="AG458" s="113" t="str">
        <f>IF('Prediction Log'!$X477="Y", "W", IF('Prediction Log'!$X477="N", "L", ""))</f>
        <v/>
      </c>
      <c r="AH458" s="115" t="str">
        <f>IF(ISBLANK('Performance vs Market'!$S458), "",IF(AG458="W", Z458, IF(AG458="L",-O458, "")))</f>
        <v/>
      </c>
      <c r="AI458" s="117"/>
      <c r="AJ458" s="15" t="str">
        <f t="shared" si="6"/>
        <v/>
      </c>
      <c r="AK458" s="118" t="n">
        <f>IF(ISERROR('Performance vs Market'!$AE458+'Performance vs Market'!$AH458+'Performance vs Market'!$AJ458), "", 'Performance vs Market'!$AE458+'Performance vs Market'!$AH458+'Performance vs Market'!$AJ458)</f>
        <v>0</v>
      </c>
      <c r="AL458" s="119" t="n">
        <f>IF(ISERROR('Performance vs Market'!$AF458+'Performance vs Market'!$AH458+'Performance vs Market'!$AJ458), "", 'Performance vs Market'!$AF458+'Performance vs Market'!$AH458+'Performance vs Market'!$AJ458)</f>
        <v>0</v>
      </c>
    </row>
    <row r="459" ht="14.25" customHeight="1">
      <c r="A459" s="92" t="str">
        <f>Games!A460</f>
        <v/>
      </c>
      <c r="B459" s="92" t="str">
        <f>IF('Prediction Log'!B478=0, "",'Prediction Log'!B478)</f>
        <v/>
      </c>
      <c r="C459" s="92" t="str">
        <f>IF('Prediction Log'!C478=0, "",'Prediction Log'!C478)</f>
        <v/>
      </c>
      <c r="D459" s="92" t="str">
        <f>IF('Prediction Log'!D478=0, "",'Prediction Log'!D478)</f>
        <v/>
      </c>
      <c r="E459" s="92" t="str">
        <f>IF('Prediction Log'!E478=0, "",'Prediction Log'!E478)</f>
        <v/>
      </c>
      <c r="F459" s="92" t="str">
        <f>IF('Prediction Log'!I478=0, "",'Prediction Log'!I478)</f>
        <v/>
      </c>
      <c r="G459" s="70" t="str">
        <f>IF(ISBLANK(Games!B460), "",'Prediction Log'!$J478)</f>
        <v/>
      </c>
      <c r="H459" s="93" t="str">
        <f>'Prediction Log'!$K478</f>
        <v/>
      </c>
      <c r="I459" s="92" t="str">
        <f>IF(ISBLANK(Games!M460), "",IF(AND(Games!M460="",Games!N460=""),"",IF(ISTEXT(Games!N460), "Side",Games!M460)))</f>
        <v/>
      </c>
      <c r="J459" s="92" t="str">
        <f>IF(ISBLANK(Games!B460), "",IF(Games!K460="Y", Games!B460, Games!E460))</f>
        <v/>
      </c>
      <c r="K459" s="92" t="str">
        <f>Games!I460</f>
        <v/>
      </c>
      <c r="L459" s="92" t="str">
        <f>IF(ISBLANK(Games!G460), "",Games!G460)</f>
        <v/>
      </c>
      <c r="M459" s="92"/>
      <c r="N459" s="110" t="str">
        <f>IF(ISBLANK('Performance vs Market'!$Q459), "", 1)</f>
        <v/>
      </c>
      <c r="O459" s="110" t="str">
        <f>IF(ISBLANK('Performance vs Market'!$S459), "", 1)</f>
        <v/>
      </c>
      <c r="P459" s="95"/>
      <c r="Q459" s="95"/>
      <c r="R459" s="95"/>
      <c r="S459" s="95"/>
      <c r="T459" s="95"/>
      <c r="U459" s="111" t="str">
        <f>IF(ISBLANK('Performance vs Market'!$Q459), "",N459+IF(Q459&lt;0, (N459/(Q459/-100)), N459*(Q459/100)))</f>
        <v/>
      </c>
      <c r="V459" s="112" t="str">
        <f>IFERROR(IF(ISBLANK('Performance vs Market'!$R459), "",N459+IF(R459&lt;0, (N459/(R459/-100)), N459*(R459/100))),"")</f>
        <v/>
      </c>
      <c r="W459" s="111" t="n">
        <f t="shared" si="1"/>
        <v>0</v>
      </c>
      <c r="X459" s="112" t="n">
        <f t="shared" si="2"/>
        <v>0</v>
      </c>
      <c r="Y459" s="111" t="str">
        <f>IF(ISBLANK('Performance vs Market'!$S459), "",O459+IF(S459&lt;0, (O459/(S459/-100)), O459*(S459/100)))</f>
        <v/>
      </c>
      <c r="Z459" s="111" t="n">
        <f t="shared" si="3"/>
        <v>0</v>
      </c>
      <c r="AA459" s="96" t="n">
        <f t="shared" si="4"/>
        <v>0</v>
      </c>
      <c r="AB459" s="96" t="n">
        <f t="shared" si="5"/>
        <v>0</v>
      </c>
      <c r="AC459" s="113" t="str">
        <f>IF('Prediction Log'!$W478="Y", "W", IF('Prediction Log'!$W478="N","L",""))</f>
        <v/>
      </c>
      <c r="AD459" s="114" t="str">
        <f>IF('Prediction Log'!$Y478="Y", "W", IF('Prediction Log'!$Y478="N","L",""))</f>
        <v/>
      </c>
      <c r="AE459" s="115" t="str">
        <f>IF(ISBLANK('Performance vs Market'!$Q459), "",IF(AC459="W", W459, IF(AC459="L",-N459, "")))</f>
        <v/>
      </c>
      <c r="AF459" s="116" t="str">
        <f>IFERROR((IF(ISERR('Performance vs Market'!$V459), "",IF(AD459="W", X459, IF(AD459="L",-N459, "")))), "")</f>
        <v/>
      </c>
      <c r="AG459" s="113" t="str">
        <f>IF('Prediction Log'!$X478="Y", "W", IF('Prediction Log'!$X478="N", "L", ""))</f>
        <v/>
      </c>
      <c r="AH459" s="115" t="str">
        <f>IF(ISBLANK('Performance vs Market'!$S459), "",IF(AG459="W", Z459, IF(AG459="L",-O459, "")))</f>
        <v/>
      </c>
      <c r="AI459" s="117"/>
      <c r="AJ459" s="15" t="str">
        <f t="shared" si="6"/>
        <v/>
      </c>
      <c r="AK459" s="118" t="n">
        <f>IF(ISERROR('Performance vs Market'!$AE459+'Performance vs Market'!$AH459+'Performance vs Market'!$AJ459), "", 'Performance vs Market'!$AE459+'Performance vs Market'!$AH459+'Performance vs Market'!$AJ459)</f>
        <v>0</v>
      </c>
      <c r="AL459" s="119" t="n">
        <f>IF(ISERROR('Performance vs Market'!$AF459+'Performance vs Market'!$AH459+'Performance vs Market'!$AJ459), "", 'Performance vs Market'!$AF459+'Performance vs Market'!$AH459+'Performance vs Market'!$AJ459)</f>
        <v>0</v>
      </c>
    </row>
    <row r="460" ht="14.25" customHeight="1">
      <c r="A460" s="92" t="str">
        <f>Games!A461</f>
        <v/>
      </c>
      <c r="B460" s="92" t="str">
        <f>IF('Prediction Log'!B479=0, "",'Prediction Log'!B479)</f>
        <v/>
      </c>
      <c r="C460" s="92" t="str">
        <f>IF('Prediction Log'!C479=0, "",'Prediction Log'!C479)</f>
        <v/>
      </c>
      <c r="D460" s="92" t="str">
        <f>IF('Prediction Log'!D479=0, "",'Prediction Log'!D479)</f>
        <v/>
      </c>
      <c r="E460" s="92" t="str">
        <f>IF('Prediction Log'!E479=0, "",'Prediction Log'!E479)</f>
        <v/>
      </c>
      <c r="F460" s="92" t="str">
        <f>IF('Prediction Log'!I479=0, "",'Prediction Log'!I479)</f>
        <v/>
      </c>
      <c r="G460" s="70" t="str">
        <f>IF(ISBLANK(Games!B461), "",'Prediction Log'!$J479)</f>
        <v/>
      </c>
      <c r="H460" s="93" t="str">
        <f>'Prediction Log'!$K479</f>
        <v/>
      </c>
      <c r="I460" s="92" t="str">
        <f>IF(ISBLANK(Games!M461), "",IF(AND(Games!M461="",Games!N461=""),"",IF(ISTEXT(Games!N461), "Side",Games!M461)))</f>
        <v/>
      </c>
      <c r="J460" s="92" t="str">
        <f>IF(ISBLANK(Games!B461), "",IF(Games!K461="Y", Games!B461, Games!E461))</f>
        <v/>
      </c>
      <c r="K460" s="92" t="str">
        <f>Games!I461</f>
        <v/>
      </c>
      <c r="L460" s="92" t="str">
        <f>IF(ISBLANK(Games!G461), "",Games!G461)</f>
        <v/>
      </c>
      <c r="M460" s="92"/>
      <c r="N460" s="110" t="str">
        <f>IF(ISBLANK('Performance vs Market'!$Q460), "", 1)</f>
        <v/>
      </c>
      <c r="O460" s="110" t="str">
        <f>IF(ISBLANK('Performance vs Market'!$S460), "", 1)</f>
        <v/>
      </c>
      <c r="P460" s="95"/>
      <c r="Q460" s="95"/>
      <c r="R460" s="95"/>
      <c r="S460" s="95"/>
      <c r="T460" s="95"/>
      <c r="U460" s="111" t="str">
        <f>IF(ISBLANK('Performance vs Market'!$Q460), "",N460+IF(Q460&lt;0, (N460/(Q460/-100)), N460*(Q460/100)))</f>
        <v/>
      </c>
      <c r="V460" s="112" t="str">
        <f>IFERROR(IF(ISBLANK('Performance vs Market'!$R460), "",N460+IF(R460&lt;0, (N460/(R460/-100)), N460*(R460/100))),"")</f>
        <v/>
      </c>
      <c r="W460" s="111" t="n">
        <f t="shared" si="1"/>
        <v>0</v>
      </c>
      <c r="X460" s="112" t="n">
        <f t="shared" si="2"/>
        <v>0</v>
      </c>
      <c r="Y460" s="111" t="str">
        <f>IF(ISBLANK('Performance vs Market'!$S460), "",O460+IF(S460&lt;0, (O460/(S460/-100)), O460*(S460/100)))</f>
        <v/>
      </c>
      <c r="Z460" s="111" t="n">
        <f t="shared" si="3"/>
        <v>0</v>
      </c>
      <c r="AA460" s="96" t="n">
        <f t="shared" si="4"/>
        <v>0</v>
      </c>
      <c r="AB460" s="96" t="n">
        <f t="shared" si="5"/>
        <v>0</v>
      </c>
      <c r="AC460" s="113" t="str">
        <f>IF('Prediction Log'!$W479="Y", "W", IF('Prediction Log'!$W479="N","L",""))</f>
        <v/>
      </c>
      <c r="AD460" s="114" t="str">
        <f>IF('Prediction Log'!$Y479="Y", "W", IF('Prediction Log'!$Y479="N","L",""))</f>
        <v/>
      </c>
      <c r="AE460" s="115" t="str">
        <f>IF(ISBLANK('Performance vs Market'!$Q460), "",IF(AC460="W", W460, IF(AC460="L",-N460, "")))</f>
        <v/>
      </c>
      <c r="AF460" s="116" t="str">
        <f>IFERROR((IF(ISERR('Performance vs Market'!$V460), "",IF(AD460="W", X460, IF(AD460="L",-N460, "")))), "")</f>
        <v/>
      </c>
      <c r="AG460" s="113" t="str">
        <f>IF('Prediction Log'!$X479="Y", "W", IF('Prediction Log'!$X479="N", "L", ""))</f>
        <v/>
      </c>
      <c r="AH460" s="115" t="str">
        <f>IF(ISBLANK('Performance vs Market'!$S460), "",IF(AG460="W", Z460, IF(AG460="L",-O460, "")))</f>
        <v/>
      </c>
      <c r="AI460" s="117"/>
      <c r="AJ460" s="15" t="str">
        <f t="shared" si="6"/>
        <v/>
      </c>
      <c r="AK460" s="118" t="n">
        <f>IF(ISERROR('Performance vs Market'!$AE460+'Performance vs Market'!$AH460+'Performance vs Market'!$AJ460), "", 'Performance vs Market'!$AE460+'Performance vs Market'!$AH460+'Performance vs Market'!$AJ460)</f>
        <v>0</v>
      </c>
      <c r="AL460" s="119" t="n">
        <f>IF(ISERROR('Performance vs Market'!$AF460+'Performance vs Market'!$AH460+'Performance vs Market'!$AJ460), "", 'Performance vs Market'!$AF460+'Performance vs Market'!$AH460+'Performance vs Market'!$AJ460)</f>
        <v>0</v>
      </c>
    </row>
    <row r="461" ht="14.25" customHeight="1">
      <c r="A461" s="92" t="str">
        <f>Games!A462</f>
        <v/>
      </c>
      <c r="B461" s="92" t="str">
        <f>IF('Prediction Log'!B480=0, "",'Prediction Log'!B480)</f>
        <v/>
      </c>
      <c r="C461" s="92" t="str">
        <f>IF('Prediction Log'!C480=0, "",'Prediction Log'!C480)</f>
        <v/>
      </c>
      <c r="D461" s="92" t="str">
        <f>IF('Prediction Log'!D480=0, "",'Prediction Log'!D480)</f>
        <v/>
      </c>
      <c r="E461" s="92" t="str">
        <f>IF('Prediction Log'!E480=0, "",'Prediction Log'!E480)</f>
        <v/>
      </c>
      <c r="F461" s="92" t="str">
        <f>IF('Prediction Log'!I480=0, "",'Prediction Log'!I480)</f>
        <v/>
      </c>
      <c r="G461" s="70" t="str">
        <f>IF(ISBLANK(Games!B462), "",'Prediction Log'!$J480)</f>
        <v/>
      </c>
      <c r="H461" s="93" t="str">
        <f>'Prediction Log'!$K480</f>
        <v/>
      </c>
      <c r="I461" s="92" t="str">
        <f>IF(ISBLANK(Games!M462), "",IF(AND(Games!M462="",Games!N462=""),"",IF(ISTEXT(Games!N462), "Side",Games!M462)))</f>
        <v/>
      </c>
      <c r="J461" s="92" t="str">
        <f>IF(ISBLANK(Games!B462), "",IF(Games!K462="Y", Games!B462, Games!E462))</f>
        <v/>
      </c>
      <c r="K461" s="92" t="str">
        <f>Games!I462</f>
        <v/>
      </c>
      <c r="L461" s="92" t="str">
        <f>IF(ISBLANK(Games!G462), "",Games!G462)</f>
        <v/>
      </c>
      <c r="M461" s="92"/>
      <c r="N461" s="110" t="str">
        <f>IF(ISBLANK('Performance vs Market'!$Q461), "", 1)</f>
        <v/>
      </c>
      <c r="O461" s="110" t="str">
        <f>IF(ISBLANK('Performance vs Market'!$S461), "", 1)</f>
        <v/>
      </c>
      <c r="P461" s="95"/>
      <c r="Q461" s="95"/>
      <c r="R461" s="95"/>
      <c r="S461" s="95"/>
      <c r="T461" s="95"/>
      <c r="U461" s="111" t="str">
        <f>IF(ISBLANK('Performance vs Market'!$Q461), "",N461+IF(Q461&lt;0, (N461/(Q461/-100)), N461*(Q461/100)))</f>
        <v/>
      </c>
      <c r="V461" s="112" t="str">
        <f>IFERROR(IF(ISBLANK('Performance vs Market'!$R461), "",N461+IF(R461&lt;0, (N461/(R461/-100)), N461*(R461/100))),"")</f>
        <v/>
      </c>
      <c r="W461" s="111" t="n">
        <f t="shared" si="1"/>
        <v>0</v>
      </c>
      <c r="X461" s="112" t="n">
        <f t="shared" si="2"/>
        <v>0</v>
      </c>
      <c r="Y461" s="111" t="str">
        <f>IF(ISBLANK('Performance vs Market'!$S461), "",O461+IF(S461&lt;0, (O461/(S461/-100)), O461*(S461/100)))</f>
        <v/>
      </c>
      <c r="Z461" s="111" t="n">
        <f t="shared" si="3"/>
        <v>0</v>
      </c>
      <c r="AA461" s="96" t="n">
        <f t="shared" si="4"/>
        <v>0</v>
      </c>
      <c r="AB461" s="96" t="n">
        <f t="shared" si="5"/>
        <v>0</v>
      </c>
      <c r="AC461" s="113" t="str">
        <f>IF('Prediction Log'!$W480="Y", "W", IF('Prediction Log'!$W480="N","L",""))</f>
        <v/>
      </c>
      <c r="AD461" s="114" t="str">
        <f>IF('Prediction Log'!$Y480="Y", "W", IF('Prediction Log'!$Y480="N","L",""))</f>
        <v/>
      </c>
      <c r="AE461" s="115" t="str">
        <f>IF(ISBLANK('Performance vs Market'!$Q461), "",IF(AC461="W", W461, IF(AC461="L",-N461, "")))</f>
        <v/>
      </c>
      <c r="AF461" s="116" t="str">
        <f>IFERROR((IF(ISERR('Performance vs Market'!$V461), "",IF(AD461="W", X461, IF(AD461="L",-N461, "")))), "")</f>
        <v/>
      </c>
      <c r="AG461" s="113" t="str">
        <f>IF('Prediction Log'!$X480="Y", "W", IF('Prediction Log'!$X480="N", "L", ""))</f>
        <v/>
      </c>
      <c r="AH461" s="115" t="str">
        <f>IF(ISBLANK('Performance vs Market'!$S461), "",IF(AG461="W", Z461, IF(AG461="L",-O461, "")))</f>
        <v/>
      </c>
      <c r="AI461" s="117"/>
      <c r="AJ461" s="15" t="str">
        <f t="shared" si="6"/>
        <v/>
      </c>
      <c r="AK461" s="118" t="n">
        <f>IF(ISERROR('Performance vs Market'!$AE461+'Performance vs Market'!$AH461+'Performance vs Market'!$AJ461), "", 'Performance vs Market'!$AE461+'Performance vs Market'!$AH461+'Performance vs Market'!$AJ461)</f>
        <v>0</v>
      </c>
      <c r="AL461" s="119" t="n">
        <f>IF(ISERROR('Performance vs Market'!$AF461+'Performance vs Market'!$AH461+'Performance vs Market'!$AJ461), "", 'Performance vs Market'!$AF461+'Performance vs Market'!$AH461+'Performance vs Market'!$AJ461)</f>
        <v>0</v>
      </c>
    </row>
    <row r="462" ht="14.25" customHeight="1">
      <c r="A462" s="92" t="str">
        <f>Games!A463</f>
        <v/>
      </c>
      <c r="B462" s="92" t="str">
        <f>IF('Prediction Log'!B481=0, "",'Prediction Log'!B481)</f>
        <v/>
      </c>
      <c r="C462" s="92" t="str">
        <f>IF('Prediction Log'!C481=0, "",'Prediction Log'!C481)</f>
        <v/>
      </c>
      <c r="D462" s="92" t="str">
        <f>IF('Prediction Log'!D481=0, "",'Prediction Log'!D481)</f>
        <v/>
      </c>
      <c r="E462" s="92" t="str">
        <f>IF('Prediction Log'!E481=0, "",'Prediction Log'!E481)</f>
        <v/>
      </c>
      <c r="F462" s="92" t="str">
        <f>IF('Prediction Log'!I481=0, "",'Prediction Log'!I481)</f>
        <v/>
      </c>
      <c r="G462" s="70" t="str">
        <f>IF(ISBLANK(Games!B463), "",'Prediction Log'!$J481)</f>
        <v/>
      </c>
      <c r="H462" s="93" t="str">
        <f>'Prediction Log'!$K481</f>
        <v/>
      </c>
      <c r="I462" s="92" t="str">
        <f>IF(ISBLANK(Games!M463), "",IF(AND(Games!M463="",Games!N463=""),"",IF(ISTEXT(Games!N463), "Side",Games!M463)))</f>
        <v/>
      </c>
      <c r="J462" s="92" t="str">
        <f>IF(ISBLANK(Games!B463), "",IF(Games!K463="Y", Games!B463, Games!E463))</f>
        <v/>
      </c>
      <c r="K462" s="92" t="str">
        <f>Games!I463</f>
        <v/>
      </c>
      <c r="L462" s="92" t="str">
        <f>IF(ISBLANK(Games!G463), "",Games!G463)</f>
        <v/>
      </c>
      <c r="M462" s="92"/>
      <c r="N462" s="110" t="str">
        <f>IF(ISBLANK('Performance vs Market'!$Q462), "", 1)</f>
        <v/>
      </c>
      <c r="O462" s="110" t="str">
        <f>IF(ISBLANK('Performance vs Market'!$S462), "", 1)</f>
        <v/>
      </c>
      <c r="P462" s="95"/>
      <c r="Q462" s="95"/>
      <c r="R462" s="95"/>
      <c r="S462" s="95"/>
      <c r="T462" s="95"/>
      <c r="U462" s="111" t="str">
        <f>IF(ISBLANK('Performance vs Market'!$Q462), "",N462+IF(Q462&lt;0, (N462/(Q462/-100)), N462*(Q462/100)))</f>
        <v/>
      </c>
      <c r="V462" s="112" t="str">
        <f>IFERROR(IF(ISBLANK('Performance vs Market'!$R462), "",N462+IF(R462&lt;0, (N462/(R462/-100)), N462*(R462/100))),"")</f>
        <v/>
      </c>
      <c r="W462" s="111" t="n">
        <f t="shared" si="1"/>
        <v>0</v>
      </c>
      <c r="X462" s="112" t="n">
        <f t="shared" si="2"/>
        <v>0</v>
      </c>
      <c r="Y462" s="111" t="str">
        <f>IF(ISBLANK('Performance vs Market'!$S462), "",O462+IF(S462&lt;0, (O462/(S462/-100)), O462*(S462/100)))</f>
        <v/>
      </c>
      <c r="Z462" s="111" t="n">
        <f t="shared" si="3"/>
        <v>0</v>
      </c>
      <c r="AA462" s="96" t="n">
        <f t="shared" si="4"/>
        <v>0</v>
      </c>
      <c r="AB462" s="96" t="n">
        <f t="shared" si="5"/>
        <v>0</v>
      </c>
      <c r="AC462" s="113" t="str">
        <f>IF('Prediction Log'!$W481="Y", "W", IF('Prediction Log'!$W481="N","L",""))</f>
        <v/>
      </c>
      <c r="AD462" s="114" t="str">
        <f>IF('Prediction Log'!$Y481="Y", "W", IF('Prediction Log'!$Y481="N","L",""))</f>
        <v/>
      </c>
      <c r="AE462" s="115" t="str">
        <f>IF(ISBLANK('Performance vs Market'!$Q462), "",IF(AC462="W", W462, IF(AC462="L",-N462, "")))</f>
        <v/>
      </c>
      <c r="AF462" s="116" t="str">
        <f>IFERROR((IF(ISERR('Performance vs Market'!$V462), "",IF(AD462="W", X462, IF(AD462="L",-N462, "")))), "")</f>
        <v/>
      </c>
      <c r="AG462" s="113" t="str">
        <f>IF('Prediction Log'!$X481="Y", "W", IF('Prediction Log'!$X481="N", "L", ""))</f>
        <v/>
      </c>
      <c r="AH462" s="115" t="str">
        <f>IF(ISBLANK('Performance vs Market'!$S462), "",IF(AG462="W", Z462, IF(AG462="L",-O462, "")))</f>
        <v/>
      </c>
      <c r="AI462" s="117"/>
      <c r="AJ462" s="15" t="str">
        <f t="shared" si="6"/>
        <v/>
      </c>
      <c r="AK462" s="118" t="n">
        <f>IF(ISERROR('Performance vs Market'!$AE462+'Performance vs Market'!$AH462+'Performance vs Market'!$AJ462), "", 'Performance vs Market'!$AE462+'Performance vs Market'!$AH462+'Performance vs Market'!$AJ462)</f>
        <v>0</v>
      </c>
      <c r="AL462" s="119" t="n">
        <f>IF(ISERROR('Performance vs Market'!$AF462+'Performance vs Market'!$AH462+'Performance vs Market'!$AJ462), "", 'Performance vs Market'!$AF462+'Performance vs Market'!$AH462+'Performance vs Market'!$AJ462)</f>
        <v>0</v>
      </c>
    </row>
    <row r="463" ht="14.25" customHeight="1">
      <c r="A463" s="92" t="str">
        <f>Games!A464</f>
        <v/>
      </c>
      <c r="B463" s="92" t="str">
        <f>IF('Prediction Log'!B482=0, "",'Prediction Log'!B482)</f>
        <v/>
      </c>
      <c r="C463" s="92" t="str">
        <f>IF('Prediction Log'!C482=0, "",'Prediction Log'!C482)</f>
        <v/>
      </c>
      <c r="D463" s="92" t="str">
        <f>IF('Prediction Log'!D482=0, "",'Prediction Log'!D482)</f>
        <v/>
      </c>
      <c r="E463" s="92" t="str">
        <f>IF('Prediction Log'!E482=0, "",'Prediction Log'!E482)</f>
        <v/>
      </c>
      <c r="F463" s="92" t="str">
        <f>IF('Prediction Log'!I482=0, "",'Prediction Log'!I482)</f>
        <v/>
      </c>
      <c r="G463" s="70" t="str">
        <f>IF(ISBLANK(Games!B464), "",'Prediction Log'!$J482)</f>
        <v/>
      </c>
      <c r="H463" s="93" t="str">
        <f>'Prediction Log'!$K482</f>
        <v/>
      </c>
      <c r="I463" s="92" t="str">
        <f>IF(ISBLANK(Games!M464), "",IF(AND(Games!M464="",Games!N464=""),"",IF(ISTEXT(Games!N464), "Side",Games!M464)))</f>
        <v/>
      </c>
      <c r="J463" s="92" t="str">
        <f>IF(ISBLANK(Games!B464), "",IF(Games!K464="Y", Games!B464, Games!E464))</f>
        <v/>
      </c>
      <c r="K463" s="92" t="str">
        <f>Games!I464</f>
        <v/>
      </c>
      <c r="L463" s="92" t="str">
        <f>IF(ISBLANK(Games!G464), "",Games!G464)</f>
        <v/>
      </c>
      <c r="M463" s="92"/>
      <c r="N463" s="110" t="str">
        <f>IF(ISBLANK('Performance vs Market'!$Q463), "", 1)</f>
        <v/>
      </c>
      <c r="O463" s="110" t="str">
        <f>IF(ISBLANK('Performance vs Market'!$S463), "", 1)</f>
        <v/>
      </c>
      <c r="P463" s="95"/>
      <c r="Q463" s="95"/>
      <c r="R463" s="95"/>
      <c r="S463" s="95"/>
      <c r="T463" s="95"/>
      <c r="U463" s="111" t="str">
        <f>IF(ISBLANK('Performance vs Market'!$Q463), "",N463+IF(Q463&lt;0, (N463/(Q463/-100)), N463*(Q463/100)))</f>
        <v/>
      </c>
      <c r="V463" s="112" t="str">
        <f>IFERROR(IF(ISBLANK('Performance vs Market'!$R463), "",N463+IF(R463&lt;0, (N463/(R463/-100)), N463*(R463/100))),"")</f>
        <v/>
      </c>
      <c r="W463" s="111" t="n">
        <f t="shared" si="1"/>
        <v>0</v>
      </c>
      <c r="X463" s="112" t="n">
        <f t="shared" si="2"/>
        <v>0</v>
      </c>
      <c r="Y463" s="111" t="str">
        <f>IF(ISBLANK('Performance vs Market'!$S463), "",O463+IF(S463&lt;0, (O463/(S463/-100)), O463*(S463/100)))</f>
        <v/>
      </c>
      <c r="Z463" s="111" t="n">
        <f t="shared" si="3"/>
        <v>0</v>
      </c>
      <c r="AA463" s="96" t="n">
        <f t="shared" si="4"/>
        <v>0</v>
      </c>
      <c r="AB463" s="96" t="n">
        <f t="shared" si="5"/>
        <v>0</v>
      </c>
      <c r="AC463" s="113" t="str">
        <f>IF('Prediction Log'!$W482="Y", "W", IF('Prediction Log'!$W482="N","L",""))</f>
        <v/>
      </c>
      <c r="AD463" s="114" t="str">
        <f>IF('Prediction Log'!$Y482="Y", "W", IF('Prediction Log'!$Y482="N","L",""))</f>
        <v/>
      </c>
      <c r="AE463" s="115" t="str">
        <f>IF(ISBLANK('Performance vs Market'!$Q463), "",IF(AC463="W", W463, IF(AC463="L",-N463, "")))</f>
        <v/>
      </c>
      <c r="AF463" s="116" t="str">
        <f>IFERROR((IF(ISERR('Performance vs Market'!$V463), "",IF(AD463="W", X463, IF(AD463="L",-N463, "")))), "")</f>
        <v/>
      </c>
      <c r="AG463" s="113" t="str">
        <f>IF('Prediction Log'!$X482="Y", "W", IF('Prediction Log'!$X482="N", "L", ""))</f>
        <v/>
      </c>
      <c r="AH463" s="115" t="str">
        <f>IF(ISBLANK('Performance vs Market'!$S463), "",IF(AG463="W", Z463, IF(AG463="L",-O463, "")))</f>
        <v/>
      </c>
      <c r="AI463" s="117"/>
      <c r="AJ463" s="15" t="str">
        <f t="shared" si="6"/>
        <v/>
      </c>
      <c r="AK463" s="118" t="n">
        <f>IF(ISERROR('Performance vs Market'!$AE463+'Performance vs Market'!$AH463+'Performance vs Market'!$AJ463), "", 'Performance vs Market'!$AE463+'Performance vs Market'!$AH463+'Performance vs Market'!$AJ463)</f>
        <v>0</v>
      </c>
      <c r="AL463" s="119" t="n">
        <f>IF(ISERROR('Performance vs Market'!$AF463+'Performance vs Market'!$AH463+'Performance vs Market'!$AJ463), "", 'Performance vs Market'!$AF463+'Performance vs Market'!$AH463+'Performance vs Market'!$AJ463)</f>
        <v>0</v>
      </c>
    </row>
    <row r="464" ht="14.25" customHeight="1">
      <c r="A464" s="92" t="str">
        <f>Games!A465</f>
        <v/>
      </c>
      <c r="B464" s="92" t="str">
        <f>IF('Prediction Log'!B483=0, "",'Prediction Log'!B483)</f>
        <v/>
      </c>
      <c r="C464" s="92" t="str">
        <f>IF('Prediction Log'!C483=0, "",'Prediction Log'!C483)</f>
        <v/>
      </c>
      <c r="D464" s="92" t="str">
        <f>IF('Prediction Log'!D483=0, "",'Prediction Log'!D483)</f>
        <v/>
      </c>
      <c r="E464" s="92" t="str">
        <f>IF('Prediction Log'!E483=0, "",'Prediction Log'!E483)</f>
        <v/>
      </c>
      <c r="F464" s="92" t="str">
        <f>IF('Prediction Log'!I483=0, "",'Prediction Log'!I483)</f>
        <v/>
      </c>
      <c r="G464" s="70" t="str">
        <f>IF(ISBLANK(Games!B465), "",'Prediction Log'!$J483)</f>
        <v/>
      </c>
      <c r="H464" s="93" t="str">
        <f>'Prediction Log'!$K483</f>
        <v/>
      </c>
      <c r="I464" s="92" t="str">
        <f>IF(ISBLANK(Games!M465), "",IF(AND(Games!M465="",Games!N465=""),"",IF(ISTEXT(Games!N465), "Side",Games!M465)))</f>
        <v/>
      </c>
      <c r="J464" s="92" t="str">
        <f>IF(ISBLANK(Games!B465), "",IF(Games!K465="Y", Games!B465, Games!E465))</f>
        <v/>
      </c>
      <c r="K464" s="92" t="str">
        <f>Games!I465</f>
        <v/>
      </c>
      <c r="L464" s="92" t="str">
        <f>IF(ISBLANK(Games!G465), "",Games!G465)</f>
        <v/>
      </c>
      <c r="M464" s="92"/>
      <c r="N464" s="110" t="str">
        <f>IF(ISBLANK('Performance vs Market'!$Q464), "", 1)</f>
        <v/>
      </c>
      <c r="O464" s="110" t="str">
        <f>IF(ISBLANK('Performance vs Market'!$S464), "", 1)</f>
        <v/>
      </c>
      <c r="P464" s="95"/>
      <c r="Q464" s="95"/>
      <c r="R464" s="95"/>
      <c r="S464" s="95"/>
      <c r="T464" s="95"/>
      <c r="U464" s="111" t="str">
        <f>IF(ISBLANK('Performance vs Market'!$Q464), "",N464+IF(Q464&lt;0, (N464/(Q464/-100)), N464*(Q464/100)))</f>
        <v/>
      </c>
      <c r="V464" s="112" t="str">
        <f>IFERROR(IF(ISBLANK('Performance vs Market'!$R464), "",N464+IF(R464&lt;0, (N464/(R464/-100)), N464*(R464/100))),"")</f>
        <v/>
      </c>
      <c r="W464" s="111" t="n">
        <f t="shared" si="1"/>
        <v>0</v>
      </c>
      <c r="X464" s="112" t="n">
        <f t="shared" si="2"/>
        <v>0</v>
      </c>
      <c r="Y464" s="111" t="str">
        <f>IF(ISBLANK('Performance vs Market'!$S464), "",O464+IF(S464&lt;0, (O464/(S464/-100)), O464*(S464/100)))</f>
        <v/>
      </c>
      <c r="Z464" s="111" t="n">
        <f t="shared" si="3"/>
        <v>0</v>
      </c>
      <c r="AA464" s="96" t="n">
        <f t="shared" si="4"/>
        <v>0</v>
      </c>
      <c r="AB464" s="96" t="n">
        <f t="shared" si="5"/>
        <v>0</v>
      </c>
      <c r="AC464" s="113" t="str">
        <f>IF('Prediction Log'!$W483="Y", "W", IF('Prediction Log'!$W483="N","L",""))</f>
        <v/>
      </c>
      <c r="AD464" s="114" t="str">
        <f>IF('Prediction Log'!$Y483="Y", "W", IF('Prediction Log'!$Y483="N","L",""))</f>
        <v/>
      </c>
      <c r="AE464" s="115" t="str">
        <f>IF(ISBLANK('Performance vs Market'!$Q464), "",IF(AC464="W", W464, IF(AC464="L",-N464, "")))</f>
        <v/>
      </c>
      <c r="AF464" s="116" t="str">
        <f>IFERROR((IF(ISERR('Performance vs Market'!$V464), "",IF(AD464="W", X464, IF(AD464="L",-N464, "")))), "")</f>
        <v/>
      </c>
      <c r="AG464" s="113" t="str">
        <f>IF('Prediction Log'!$X483="Y", "W", IF('Prediction Log'!$X483="N", "L", ""))</f>
        <v/>
      </c>
      <c r="AH464" s="115" t="str">
        <f>IF(ISBLANK('Performance vs Market'!$S464), "",IF(AG464="W", Z464, IF(AG464="L",-O464, "")))</f>
        <v/>
      </c>
      <c r="AI464" s="117"/>
      <c r="AJ464" s="15" t="str">
        <f t="shared" si="6"/>
        <v/>
      </c>
      <c r="AK464" s="118" t="n">
        <f>IF(ISERROR('Performance vs Market'!$AE464+'Performance vs Market'!$AH464+'Performance vs Market'!$AJ464), "", 'Performance vs Market'!$AE464+'Performance vs Market'!$AH464+'Performance vs Market'!$AJ464)</f>
        <v>0</v>
      </c>
      <c r="AL464" s="119" t="n">
        <f>IF(ISERROR('Performance vs Market'!$AF464+'Performance vs Market'!$AH464+'Performance vs Market'!$AJ464), "", 'Performance vs Market'!$AF464+'Performance vs Market'!$AH464+'Performance vs Market'!$AJ464)</f>
        <v>0</v>
      </c>
    </row>
    <row r="465" ht="14.25" customHeight="1">
      <c r="A465" s="92" t="str">
        <f>Games!A466</f>
        <v/>
      </c>
      <c r="B465" s="92" t="str">
        <f>IF('Prediction Log'!B484=0, "",'Prediction Log'!B484)</f>
        <v/>
      </c>
      <c r="C465" s="92" t="str">
        <f>IF('Prediction Log'!C484=0, "",'Prediction Log'!C484)</f>
        <v/>
      </c>
      <c r="D465" s="92" t="str">
        <f>IF('Prediction Log'!D484=0, "",'Prediction Log'!D484)</f>
        <v/>
      </c>
      <c r="E465" s="92" t="str">
        <f>IF('Prediction Log'!E484=0, "",'Prediction Log'!E484)</f>
        <v/>
      </c>
      <c r="F465" s="92" t="str">
        <f>IF('Prediction Log'!I484=0, "",'Prediction Log'!I484)</f>
        <v/>
      </c>
      <c r="G465" s="70" t="str">
        <f>IF(ISBLANK(Games!B466), "",'Prediction Log'!$J484)</f>
        <v/>
      </c>
      <c r="H465" s="93" t="str">
        <f>'Prediction Log'!$K484</f>
        <v/>
      </c>
      <c r="I465" s="92" t="str">
        <f>IF(ISBLANK(Games!M466), "",IF(AND(Games!M466="",Games!N466=""),"",IF(ISTEXT(Games!N466), "Side",Games!M466)))</f>
        <v/>
      </c>
      <c r="J465" s="92" t="str">
        <f>IF(ISBLANK(Games!B466), "",IF(Games!K466="Y", Games!B466, Games!E466))</f>
        <v/>
      </c>
      <c r="K465" s="92" t="str">
        <f>Games!I466</f>
        <v/>
      </c>
      <c r="L465" s="92" t="str">
        <f>IF(ISBLANK(Games!G466), "",Games!G466)</f>
        <v/>
      </c>
      <c r="M465" s="92"/>
      <c r="N465" s="110" t="str">
        <f>IF(ISBLANK('Performance vs Market'!$Q465), "", 1)</f>
        <v/>
      </c>
      <c r="O465" s="110" t="str">
        <f>IF(ISBLANK('Performance vs Market'!$S465), "", 1)</f>
        <v/>
      </c>
      <c r="P465" s="95"/>
      <c r="Q465" s="95"/>
      <c r="R465" s="95"/>
      <c r="S465" s="95"/>
      <c r="T465" s="95"/>
      <c r="U465" s="111" t="str">
        <f>IF(ISBLANK('Performance vs Market'!$Q465), "",N465+IF(Q465&lt;0, (N465/(Q465/-100)), N465*(Q465/100)))</f>
        <v/>
      </c>
      <c r="V465" s="112" t="str">
        <f>IFERROR(IF(ISBLANK('Performance vs Market'!$R465), "",N465+IF(R465&lt;0, (N465/(R465/-100)), N465*(R465/100))),"")</f>
        <v/>
      </c>
      <c r="W465" s="111" t="n">
        <f t="shared" si="1"/>
        <v>0</v>
      </c>
      <c r="X465" s="112" t="n">
        <f t="shared" si="2"/>
        <v>0</v>
      </c>
      <c r="Y465" s="111" t="str">
        <f>IF(ISBLANK('Performance vs Market'!$S465), "",O465+IF(S465&lt;0, (O465/(S465/-100)), O465*(S465/100)))</f>
        <v/>
      </c>
      <c r="Z465" s="111" t="n">
        <f t="shared" si="3"/>
        <v>0</v>
      </c>
      <c r="AA465" s="96" t="n">
        <f t="shared" si="4"/>
        <v>0</v>
      </c>
      <c r="AB465" s="96" t="n">
        <f t="shared" si="5"/>
        <v>0</v>
      </c>
      <c r="AC465" s="113" t="str">
        <f>IF('Prediction Log'!$W484="Y", "W", IF('Prediction Log'!$W484="N","L",""))</f>
        <v/>
      </c>
      <c r="AD465" s="114" t="str">
        <f>IF('Prediction Log'!$Y484="Y", "W", IF('Prediction Log'!$Y484="N","L",""))</f>
        <v/>
      </c>
      <c r="AE465" s="115" t="str">
        <f>IF(ISBLANK('Performance vs Market'!$Q465), "",IF(AC465="W", W465, IF(AC465="L",-N465, "")))</f>
        <v/>
      </c>
      <c r="AF465" s="116" t="str">
        <f>IFERROR((IF(ISERR('Performance vs Market'!$V465), "",IF(AD465="W", X465, IF(AD465="L",-N465, "")))), "")</f>
        <v/>
      </c>
      <c r="AG465" s="113" t="str">
        <f>IF('Prediction Log'!$X484="Y", "W", IF('Prediction Log'!$X484="N", "L", ""))</f>
        <v/>
      </c>
      <c r="AH465" s="115" t="str">
        <f>IF(ISBLANK('Performance vs Market'!$S465), "",IF(AG465="W", Z465, IF(AG465="L",-O465, "")))</f>
        <v/>
      </c>
      <c r="AI465" s="117"/>
      <c r="AJ465" s="15" t="str">
        <f t="shared" si="6"/>
        <v/>
      </c>
      <c r="AK465" s="118" t="n">
        <f>IF(ISERROR('Performance vs Market'!$AE465+'Performance vs Market'!$AH465+'Performance vs Market'!$AJ465), "", 'Performance vs Market'!$AE465+'Performance vs Market'!$AH465+'Performance vs Market'!$AJ465)</f>
        <v>0</v>
      </c>
      <c r="AL465" s="119" t="n">
        <f>IF(ISERROR('Performance vs Market'!$AF465+'Performance vs Market'!$AH465+'Performance vs Market'!$AJ465), "", 'Performance vs Market'!$AF465+'Performance vs Market'!$AH465+'Performance vs Market'!$AJ465)</f>
        <v>0</v>
      </c>
    </row>
    <row r="466" ht="14.25" customHeight="1">
      <c r="A466" s="92" t="str">
        <f>Games!A467</f>
        <v/>
      </c>
      <c r="B466" s="92" t="str">
        <f>IF('Prediction Log'!B485=0, "",'Prediction Log'!B485)</f>
        <v/>
      </c>
      <c r="C466" s="92" t="str">
        <f>IF('Prediction Log'!C485=0, "",'Prediction Log'!C485)</f>
        <v/>
      </c>
      <c r="D466" s="92" t="str">
        <f>IF('Prediction Log'!D485=0, "",'Prediction Log'!D485)</f>
        <v/>
      </c>
      <c r="E466" s="92" t="str">
        <f>IF('Prediction Log'!E485=0, "",'Prediction Log'!E485)</f>
        <v/>
      </c>
      <c r="F466" s="92" t="str">
        <f>IF('Prediction Log'!I485=0, "",'Prediction Log'!I485)</f>
        <v/>
      </c>
      <c r="G466" s="70" t="str">
        <f>IF(ISBLANK(Games!B467), "",'Prediction Log'!$J485)</f>
        <v/>
      </c>
      <c r="H466" s="93" t="str">
        <f>'Prediction Log'!$K485</f>
        <v/>
      </c>
      <c r="I466" s="92" t="str">
        <f>IF(ISBLANK(Games!M467), "",IF(AND(Games!M467="",Games!N467=""),"",IF(ISTEXT(Games!N467), "Side",Games!M467)))</f>
        <v/>
      </c>
      <c r="J466" s="92" t="str">
        <f>IF(ISBLANK(Games!B467), "",IF(Games!K467="Y", Games!B467, Games!E467))</f>
        <v/>
      </c>
      <c r="K466" s="92" t="str">
        <f>Games!I467</f>
        <v/>
      </c>
      <c r="L466" s="92" t="str">
        <f>IF(ISBLANK(Games!G467), "",Games!G467)</f>
        <v/>
      </c>
      <c r="M466" s="92"/>
      <c r="N466" s="110" t="str">
        <f>IF(ISBLANK('Performance vs Market'!$Q466), "", 1)</f>
        <v/>
      </c>
      <c r="O466" s="110" t="str">
        <f>IF(ISBLANK('Performance vs Market'!$S466), "", 1)</f>
        <v/>
      </c>
      <c r="P466" s="95"/>
      <c r="Q466" s="95"/>
      <c r="R466" s="95"/>
      <c r="S466" s="95"/>
      <c r="T466" s="95"/>
      <c r="U466" s="111" t="str">
        <f>IF(ISBLANK('Performance vs Market'!$Q466), "",N466+IF(Q466&lt;0, (N466/(Q466/-100)), N466*(Q466/100)))</f>
        <v/>
      </c>
      <c r="V466" s="112" t="str">
        <f>IFERROR(IF(ISBLANK('Performance vs Market'!$R466), "",N466+IF(R466&lt;0, (N466/(R466/-100)), N466*(R466/100))),"")</f>
        <v/>
      </c>
      <c r="W466" s="111" t="n">
        <f t="shared" si="1"/>
        <v>0</v>
      </c>
      <c r="X466" s="112" t="n">
        <f t="shared" si="2"/>
        <v>0</v>
      </c>
      <c r="Y466" s="111" t="str">
        <f>IF(ISBLANK('Performance vs Market'!$S466), "",O466+IF(S466&lt;0, (O466/(S466/-100)), O466*(S466/100)))</f>
        <v/>
      </c>
      <c r="Z466" s="111" t="n">
        <f t="shared" si="3"/>
        <v>0</v>
      </c>
      <c r="AA466" s="96" t="n">
        <f t="shared" si="4"/>
        <v>0</v>
      </c>
      <c r="AB466" s="96" t="n">
        <f t="shared" si="5"/>
        <v>0</v>
      </c>
      <c r="AC466" s="113" t="str">
        <f>IF('Prediction Log'!$W485="Y", "W", IF('Prediction Log'!$W485="N","L",""))</f>
        <v/>
      </c>
      <c r="AD466" s="114" t="str">
        <f>IF('Prediction Log'!$Y485="Y", "W", IF('Prediction Log'!$Y485="N","L",""))</f>
        <v/>
      </c>
      <c r="AE466" s="115" t="str">
        <f>IF(ISBLANK('Performance vs Market'!$Q466), "",IF(AC466="W", W466, IF(AC466="L",-N466, "")))</f>
        <v/>
      </c>
      <c r="AF466" s="116" t="str">
        <f>IFERROR((IF(ISERR('Performance vs Market'!$V466), "",IF(AD466="W", X466, IF(AD466="L",-N466, "")))), "")</f>
        <v/>
      </c>
      <c r="AG466" s="113" t="str">
        <f>IF('Prediction Log'!$X485="Y", "W", IF('Prediction Log'!$X485="N", "L", ""))</f>
        <v/>
      </c>
      <c r="AH466" s="115" t="str">
        <f>IF(ISBLANK('Performance vs Market'!$S466), "",IF(AG466="W", Z466, IF(AG466="L",-O466, "")))</f>
        <v/>
      </c>
      <c r="AI466" s="117"/>
      <c r="AJ466" s="15" t="str">
        <f t="shared" si="6"/>
        <v/>
      </c>
      <c r="AK466" s="118" t="n">
        <f>IF(ISERROR('Performance vs Market'!$AE466+'Performance vs Market'!$AH466+'Performance vs Market'!$AJ466), "", 'Performance vs Market'!$AE466+'Performance vs Market'!$AH466+'Performance vs Market'!$AJ466)</f>
        <v>0</v>
      </c>
      <c r="AL466" s="119" t="n">
        <f>IF(ISERROR('Performance vs Market'!$AF466+'Performance vs Market'!$AH466+'Performance vs Market'!$AJ466), "", 'Performance vs Market'!$AF466+'Performance vs Market'!$AH466+'Performance vs Market'!$AJ466)</f>
        <v>0</v>
      </c>
    </row>
    <row r="467" ht="14.25" customHeight="1">
      <c r="A467" s="92" t="str">
        <f>Games!A468</f>
        <v/>
      </c>
      <c r="B467" s="92" t="str">
        <f>IF('Prediction Log'!B486=0, "",'Prediction Log'!B486)</f>
        <v/>
      </c>
      <c r="C467" s="92" t="str">
        <f>IF('Prediction Log'!C486=0, "",'Prediction Log'!C486)</f>
        <v/>
      </c>
      <c r="D467" s="92" t="str">
        <f>IF('Prediction Log'!D486=0, "",'Prediction Log'!D486)</f>
        <v/>
      </c>
      <c r="E467" s="92" t="str">
        <f>IF('Prediction Log'!E486=0, "",'Prediction Log'!E486)</f>
        <v/>
      </c>
      <c r="F467" s="92" t="str">
        <f>IF('Prediction Log'!I486=0, "",'Prediction Log'!I486)</f>
        <v/>
      </c>
      <c r="G467" s="70" t="str">
        <f>IF(ISBLANK(Games!B468), "",'Prediction Log'!$J486)</f>
        <v/>
      </c>
      <c r="H467" s="93" t="str">
        <f>'Prediction Log'!$K486</f>
        <v/>
      </c>
      <c r="I467" s="92" t="str">
        <f>IF(ISBLANK(Games!M468), "",IF(AND(Games!M468="",Games!N468=""),"",IF(ISTEXT(Games!N468), "Side",Games!M468)))</f>
        <v/>
      </c>
      <c r="J467" s="92" t="str">
        <f>IF(ISBLANK(Games!B468), "",IF(Games!K468="Y", Games!B468, Games!E468))</f>
        <v/>
      </c>
      <c r="K467" s="92" t="str">
        <f>Games!I468</f>
        <v/>
      </c>
      <c r="L467" s="92" t="str">
        <f>IF(ISBLANK(Games!G468), "",Games!G468)</f>
        <v/>
      </c>
      <c r="M467" s="92"/>
      <c r="N467" s="110" t="str">
        <f>IF(ISBLANK('Performance vs Market'!$Q467), "", 1)</f>
        <v/>
      </c>
      <c r="O467" s="110" t="str">
        <f>IF(ISBLANK('Performance vs Market'!$S467), "", 1)</f>
        <v/>
      </c>
      <c r="P467" s="95"/>
      <c r="Q467" s="95"/>
      <c r="R467" s="95"/>
      <c r="S467" s="95"/>
      <c r="T467" s="95"/>
      <c r="U467" s="111" t="str">
        <f>IF(ISBLANK('Performance vs Market'!$Q467), "",N467+IF(Q467&lt;0, (N467/(Q467/-100)), N467*(Q467/100)))</f>
        <v/>
      </c>
      <c r="V467" s="112" t="str">
        <f>IFERROR(IF(ISBLANK('Performance vs Market'!$R467), "",N467+IF(R467&lt;0, (N467/(R467/-100)), N467*(R467/100))),"")</f>
        <v/>
      </c>
      <c r="W467" s="111" t="n">
        <f t="shared" si="1"/>
        <v>0</v>
      </c>
      <c r="X467" s="112" t="n">
        <f t="shared" si="2"/>
        <v>0</v>
      </c>
      <c r="Y467" s="111" t="str">
        <f>IF(ISBLANK('Performance vs Market'!$S467), "",O467+IF(S467&lt;0, (O467/(S467/-100)), O467*(S467/100)))</f>
        <v/>
      </c>
      <c r="Z467" s="111" t="n">
        <f t="shared" si="3"/>
        <v>0</v>
      </c>
      <c r="AA467" s="96" t="n">
        <f t="shared" si="4"/>
        <v>0</v>
      </c>
      <c r="AB467" s="96" t="n">
        <f t="shared" si="5"/>
        <v>0</v>
      </c>
      <c r="AC467" s="113" t="str">
        <f>IF('Prediction Log'!$W486="Y", "W", IF('Prediction Log'!$W486="N","L",""))</f>
        <v/>
      </c>
      <c r="AD467" s="114" t="str">
        <f>IF('Prediction Log'!$Y486="Y", "W", IF('Prediction Log'!$Y486="N","L",""))</f>
        <v/>
      </c>
      <c r="AE467" s="115" t="str">
        <f>IF(ISBLANK('Performance vs Market'!$Q467), "",IF(AC467="W", W467, IF(AC467="L",-N467, "")))</f>
        <v/>
      </c>
      <c r="AF467" s="116" t="str">
        <f>IFERROR((IF(ISERR('Performance vs Market'!$V467), "",IF(AD467="W", X467, IF(AD467="L",-N467, "")))), "")</f>
        <v/>
      </c>
      <c r="AG467" s="113" t="str">
        <f>IF('Prediction Log'!$X486="Y", "W", IF('Prediction Log'!$X486="N", "L", ""))</f>
        <v/>
      </c>
      <c r="AH467" s="115" t="str">
        <f>IF(ISBLANK('Performance vs Market'!$S467), "",IF(AG467="W", Z467, IF(AG467="L",-O467, "")))</f>
        <v/>
      </c>
      <c r="AI467" s="117"/>
      <c r="AJ467" s="15" t="str">
        <f t="shared" si="6"/>
        <v/>
      </c>
      <c r="AK467" s="118" t="n">
        <f>IF(ISERROR('Performance vs Market'!$AE467+'Performance vs Market'!$AH467+'Performance vs Market'!$AJ467), "", 'Performance vs Market'!$AE467+'Performance vs Market'!$AH467+'Performance vs Market'!$AJ467)</f>
        <v>0</v>
      </c>
      <c r="AL467" s="119" t="n">
        <f>IF(ISERROR('Performance vs Market'!$AF467+'Performance vs Market'!$AH467+'Performance vs Market'!$AJ467), "", 'Performance vs Market'!$AF467+'Performance vs Market'!$AH467+'Performance vs Market'!$AJ467)</f>
        <v>0</v>
      </c>
    </row>
    <row r="468" ht="14.25" customHeight="1">
      <c r="A468" s="92" t="str">
        <f>Games!A469</f>
        <v/>
      </c>
      <c r="B468" s="92" t="str">
        <f>IF('Prediction Log'!B487=0, "",'Prediction Log'!B487)</f>
        <v/>
      </c>
      <c r="C468" s="92" t="str">
        <f>IF('Prediction Log'!C487=0, "",'Prediction Log'!C487)</f>
        <v/>
      </c>
      <c r="D468" s="92" t="str">
        <f>IF('Prediction Log'!D487=0, "",'Prediction Log'!D487)</f>
        <v/>
      </c>
      <c r="E468" s="92" t="str">
        <f>IF('Prediction Log'!E487=0, "",'Prediction Log'!E487)</f>
        <v/>
      </c>
      <c r="F468" s="92" t="str">
        <f>IF('Prediction Log'!I487=0, "",'Prediction Log'!I487)</f>
        <v/>
      </c>
      <c r="G468" s="70" t="str">
        <f>IF(ISBLANK(Games!B469), "",'Prediction Log'!$J487)</f>
        <v/>
      </c>
      <c r="H468" s="93" t="str">
        <f>'Prediction Log'!$K487</f>
        <v/>
      </c>
      <c r="I468" s="92" t="str">
        <f>IF(ISBLANK(Games!M469), "",IF(AND(Games!M469="",Games!N469=""),"",IF(ISTEXT(Games!N469), "Side",Games!M469)))</f>
        <v/>
      </c>
      <c r="J468" s="92" t="str">
        <f>IF(ISBLANK(Games!B469), "",IF(Games!K469="Y", Games!B469, Games!E469))</f>
        <v/>
      </c>
      <c r="K468" s="92" t="str">
        <f>Games!I469</f>
        <v/>
      </c>
      <c r="L468" s="92" t="str">
        <f>IF(ISBLANK(Games!G469), "",Games!G469)</f>
        <v/>
      </c>
      <c r="M468" s="92"/>
      <c r="N468" s="110" t="str">
        <f>IF(ISBLANK('Performance vs Market'!$Q468), "", 1)</f>
        <v/>
      </c>
      <c r="O468" s="110" t="str">
        <f>IF(ISBLANK('Performance vs Market'!$S468), "", 1)</f>
        <v/>
      </c>
      <c r="P468" s="95"/>
      <c r="Q468" s="95"/>
      <c r="R468" s="95"/>
      <c r="S468" s="95"/>
      <c r="T468" s="95"/>
      <c r="U468" s="111" t="str">
        <f>IF(ISBLANK('Performance vs Market'!$Q468), "",N468+IF(Q468&lt;0, (N468/(Q468/-100)), N468*(Q468/100)))</f>
        <v/>
      </c>
      <c r="V468" s="112" t="str">
        <f>IFERROR(IF(ISBLANK('Performance vs Market'!$R468), "",N468+IF(R468&lt;0, (N468/(R468/-100)), N468*(R468/100))),"")</f>
        <v/>
      </c>
      <c r="W468" s="111" t="n">
        <f t="shared" si="1"/>
        <v>0</v>
      </c>
      <c r="X468" s="112" t="n">
        <f t="shared" si="2"/>
        <v>0</v>
      </c>
      <c r="Y468" s="111" t="str">
        <f>IF(ISBLANK('Performance vs Market'!$S468), "",O468+IF(S468&lt;0, (O468/(S468/-100)), O468*(S468/100)))</f>
        <v/>
      </c>
      <c r="Z468" s="111" t="n">
        <f t="shared" si="3"/>
        <v>0</v>
      </c>
      <c r="AA468" s="96" t="n">
        <f t="shared" si="4"/>
        <v>0</v>
      </c>
      <c r="AB468" s="96" t="n">
        <f t="shared" si="5"/>
        <v>0</v>
      </c>
      <c r="AC468" s="113" t="str">
        <f>IF('Prediction Log'!$W487="Y", "W", IF('Prediction Log'!$W487="N","L",""))</f>
        <v/>
      </c>
      <c r="AD468" s="114" t="str">
        <f>IF('Prediction Log'!$Y487="Y", "W", IF('Prediction Log'!$Y487="N","L",""))</f>
        <v/>
      </c>
      <c r="AE468" s="115" t="str">
        <f>IF(ISBLANK('Performance vs Market'!$Q468), "",IF(AC468="W", W468, IF(AC468="L",-N468, "")))</f>
        <v/>
      </c>
      <c r="AF468" s="116" t="str">
        <f>IFERROR((IF(ISERR('Performance vs Market'!$V468), "",IF(AD468="W", X468, IF(AD468="L",-N468, "")))), "")</f>
        <v/>
      </c>
      <c r="AG468" s="113" t="str">
        <f>IF('Prediction Log'!$X487="Y", "W", IF('Prediction Log'!$X487="N", "L", ""))</f>
        <v/>
      </c>
      <c r="AH468" s="115" t="str">
        <f>IF(ISBLANK('Performance vs Market'!$S468), "",IF(AG468="W", Z468, IF(AG468="L",-O468, "")))</f>
        <v/>
      </c>
      <c r="AI468" s="117"/>
      <c r="AJ468" s="15" t="str">
        <f t="shared" si="6"/>
        <v/>
      </c>
      <c r="AK468" s="118" t="n">
        <f>IF(ISERROR('Performance vs Market'!$AE468+'Performance vs Market'!$AH468+'Performance vs Market'!$AJ468), "", 'Performance vs Market'!$AE468+'Performance vs Market'!$AH468+'Performance vs Market'!$AJ468)</f>
        <v>0</v>
      </c>
      <c r="AL468" s="119" t="n">
        <f>IF(ISERROR('Performance vs Market'!$AF468+'Performance vs Market'!$AH468+'Performance vs Market'!$AJ468), "", 'Performance vs Market'!$AF468+'Performance vs Market'!$AH468+'Performance vs Market'!$AJ468)</f>
        <v>0</v>
      </c>
    </row>
    <row r="469" ht="14.25" customHeight="1">
      <c r="A469" s="92" t="str">
        <f>Games!A470</f>
        <v/>
      </c>
      <c r="B469" s="92" t="str">
        <f>IF('Prediction Log'!B488=0, "",'Prediction Log'!B488)</f>
        <v/>
      </c>
      <c r="C469" s="92" t="str">
        <f>IF('Prediction Log'!C488=0, "",'Prediction Log'!C488)</f>
        <v/>
      </c>
      <c r="D469" s="92" t="str">
        <f>IF('Prediction Log'!D488=0, "",'Prediction Log'!D488)</f>
        <v/>
      </c>
      <c r="E469" s="92" t="str">
        <f>IF('Prediction Log'!E488=0, "",'Prediction Log'!E488)</f>
        <v/>
      </c>
      <c r="F469" s="92" t="str">
        <f>IF('Prediction Log'!I488=0, "",'Prediction Log'!I488)</f>
        <v/>
      </c>
      <c r="G469" s="70" t="str">
        <f>IF(ISBLANK(Games!B470), "",'Prediction Log'!$J488)</f>
        <v/>
      </c>
      <c r="H469" s="93" t="str">
        <f>'Prediction Log'!$K488</f>
        <v/>
      </c>
      <c r="I469" s="92" t="str">
        <f>IF(ISBLANK(Games!M470), "",IF(AND(Games!M470="",Games!N470=""),"",IF(ISTEXT(Games!N470), "Side",Games!M470)))</f>
        <v/>
      </c>
      <c r="J469" s="92" t="str">
        <f>IF(ISBLANK(Games!B470), "",IF(Games!K470="Y", Games!B470, Games!E470))</f>
        <v/>
      </c>
      <c r="K469" s="92" t="str">
        <f>Games!I470</f>
        <v/>
      </c>
      <c r="L469" s="92" t="str">
        <f>IF(ISBLANK(Games!G470), "",Games!G470)</f>
        <v/>
      </c>
      <c r="M469" s="92"/>
      <c r="N469" s="110" t="str">
        <f>IF(ISBLANK('Performance vs Market'!$Q469), "", 1)</f>
        <v/>
      </c>
      <c r="O469" s="110" t="str">
        <f>IF(ISBLANK('Performance vs Market'!$S469), "", 1)</f>
        <v/>
      </c>
      <c r="P469" s="95"/>
      <c r="Q469" s="95"/>
      <c r="R469" s="95"/>
      <c r="S469" s="95"/>
      <c r="T469" s="95"/>
      <c r="U469" s="111" t="str">
        <f>IF(ISBLANK('Performance vs Market'!$Q469), "",N469+IF(Q469&lt;0, (N469/(Q469/-100)), N469*(Q469/100)))</f>
        <v/>
      </c>
      <c r="V469" s="112" t="str">
        <f>IFERROR(IF(ISBLANK('Performance vs Market'!$R469), "",N469+IF(R469&lt;0, (N469/(R469/-100)), N469*(R469/100))),"")</f>
        <v/>
      </c>
      <c r="W469" s="111" t="n">
        <f t="shared" si="1"/>
        <v>0</v>
      </c>
      <c r="X469" s="112" t="n">
        <f t="shared" si="2"/>
        <v>0</v>
      </c>
      <c r="Y469" s="111" t="str">
        <f>IF(ISBLANK('Performance vs Market'!$S469), "",O469+IF(S469&lt;0, (O469/(S469/-100)), O469*(S469/100)))</f>
        <v/>
      </c>
      <c r="Z469" s="111" t="n">
        <f t="shared" si="3"/>
        <v>0</v>
      </c>
      <c r="AA469" s="96" t="n">
        <f t="shared" si="4"/>
        <v>0</v>
      </c>
      <c r="AB469" s="96" t="n">
        <f t="shared" si="5"/>
        <v>0</v>
      </c>
      <c r="AC469" s="113" t="str">
        <f>IF('Prediction Log'!$W488="Y", "W", IF('Prediction Log'!$W488="N","L",""))</f>
        <v/>
      </c>
      <c r="AD469" s="114" t="str">
        <f>IF('Prediction Log'!$Y488="Y", "W", IF('Prediction Log'!$Y488="N","L",""))</f>
        <v/>
      </c>
      <c r="AE469" s="115" t="str">
        <f>IF(ISBLANK('Performance vs Market'!$Q469), "",IF(AC469="W", W469, IF(AC469="L",-N469, "")))</f>
        <v/>
      </c>
      <c r="AF469" s="116" t="str">
        <f>IFERROR((IF(ISERR('Performance vs Market'!$V469), "",IF(AD469="W", X469, IF(AD469="L",-N469, "")))), "")</f>
        <v/>
      </c>
      <c r="AG469" s="113" t="str">
        <f>IF('Prediction Log'!$X488="Y", "W", IF('Prediction Log'!$X488="N", "L", ""))</f>
        <v/>
      </c>
      <c r="AH469" s="115" t="str">
        <f>IF(ISBLANK('Performance vs Market'!$S469), "",IF(AG469="W", Z469, IF(AG469="L",-O469, "")))</f>
        <v/>
      </c>
      <c r="AI469" s="117"/>
      <c r="AJ469" s="15" t="str">
        <f t="shared" si="6"/>
        <v/>
      </c>
      <c r="AK469" s="118" t="n">
        <f>IF(ISERROR('Performance vs Market'!$AE469+'Performance vs Market'!$AH469+'Performance vs Market'!$AJ469), "", 'Performance vs Market'!$AE469+'Performance vs Market'!$AH469+'Performance vs Market'!$AJ469)</f>
        <v>0</v>
      </c>
      <c r="AL469" s="119" t="n">
        <f>IF(ISERROR('Performance vs Market'!$AF469+'Performance vs Market'!$AH469+'Performance vs Market'!$AJ469), "", 'Performance vs Market'!$AF469+'Performance vs Market'!$AH469+'Performance vs Market'!$AJ469)</f>
        <v>0</v>
      </c>
    </row>
    <row r="470" ht="14.25" customHeight="1">
      <c r="A470" s="92" t="str">
        <f>Games!A471</f>
        <v/>
      </c>
      <c r="B470" s="92" t="str">
        <f>IF('Prediction Log'!B489=0, "",'Prediction Log'!B489)</f>
        <v/>
      </c>
      <c r="C470" s="92" t="str">
        <f>IF('Prediction Log'!C489=0, "",'Prediction Log'!C489)</f>
        <v/>
      </c>
      <c r="D470" s="92" t="str">
        <f>IF('Prediction Log'!D489=0, "",'Prediction Log'!D489)</f>
        <v/>
      </c>
      <c r="E470" s="92" t="str">
        <f>IF('Prediction Log'!E489=0, "",'Prediction Log'!E489)</f>
        <v/>
      </c>
      <c r="F470" s="92" t="str">
        <f>IF('Prediction Log'!I489=0, "",'Prediction Log'!I489)</f>
        <v/>
      </c>
      <c r="G470" s="70" t="str">
        <f>IF(ISBLANK(Games!B471), "",'Prediction Log'!$J489)</f>
        <v/>
      </c>
      <c r="H470" s="93" t="str">
        <f>'Prediction Log'!$K489</f>
        <v/>
      </c>
      <c r="I470" s="92" t="str">
        <f>IF(ISBLANK(Games!M471), "",IF(AND(Games!M471="",Games!N471=""),"",IF(ISTEXT(Games!N471), "Side",Games!M471)))</f>
        <v/>
      </c>
      <c r="J470" s="92" t="str">
        <f>IF(ISBLANK(Games!B471), "",IF(Games!K471="Y", Games!B471, Games!E471))</f>
        <v/>
      </c>
      <c r="K470" s="92" t="str">
        <f>Games!I471</f>
        <v/>
      </c>
      <c r="L470" s="92" t="str">
        <f>IF(ISBLANK(Games!G471), "",Games!G471)</f>
        <v/>
      </c>
      <c r="M470" s="92"/>
      <c r="N470" s="110" t="str">
        <f>IF(ISBLANK('Performance vs Market'!$Q470), "", 1)</f>
        <v/>
      </c>
      <c r="O470" s="110" t="str">
        <f>IF(ISBLANK('Performance vs Market'!$S470), "", 1)</f>
        <v/>
      </c>
      <c r="P470" s="95"/>
      <c r="Q470" s="95"/>
      <c r="R470" s="95"/>
      <c r="S470" s="95"/>
      <c r="T470" s="95"/>
      <c r="U470" s="111" t="str">
        <f>IF(ISBLANK('Performance vs Market'!$Q470), "",N470+IF(Q470&lt;0, (N470/(Q470/-100)), N470*(Q470/100)))</f>
        <v/>
      </c>
      <c r="V470" s="112" t="str">
        <f>IFERROR(IF(ISBLANK('Performance vs Market'!$R470), "",N470+IF(R470&lt;0, (N470/(R470/-100)), N470*(R470/100))),"")</f>
        <v/>
      </c>
      <c r="W470" s="111" t="n">
        <f t="shared" si="1"/>
        <v>0</v>
      </c>
      <c r="X470" s="112" t="n">
        <f t="shared" si="2"/>
        <v>0</v>
      </c>
      <c r="Y470" s="111" t="str">
        <f>IF(ISBLANK('Performance vs Market'!$S470), "",O470+IF(S470&lt;0, (O470/(S470/-100)), O470*(S470/100)))</f>
        <v/>
      </c>
      <c r="Z470" s="111" t="n">
        <f t="shared" si="3"/>
        <v>0</v>
      </c>
      <c r="AA470" s="96" t="n">
        <f t="shared" si="4"/>
        <v>0</v>
      </c>
      <c r="AB470" s="96" t="n">
        <f t="shared" si="5"/>
        <v>0</v>
      </c>
      <c r="AC470" s="113" t="str">
        <f>IF('Prediction Log'!$W489="Y", "W", IF('Prediction Log'!$W489="N","L",""))</f>
        <v/>
      </c>
      <c r="AD470" s="114" t="str">
        <f>IF('Prediction Log'!$Y489="Y", "W", IF('Prediction Log'!$Y489="N","L",""))</f>
        <v/>
      </c>
      <c r="AE470" s="115" t="str">
        <f>IF(ISBLANK('Performance vs Market'!$Q470), "",IF(AC470="W", W470, IF(AC470="L",-N470, "")))</f>
        <v/>
      </c>
      <c r="AF470" s="116" t="str">
        <f>IFERROR((IF(ISERR('Performance vs Market'!$V470), "",IF(AD470="W", X470, IF(AD470="L",-N470, "")))), "")</f>
        <v/>
      </c>
      <c r="AG470" s="113" t="str">
        <f>IF('Prediction Log'!$X489="Y", "W", IF('Prediction Log'!$X489="N", "L", ""))</f>
        <v/>
      </c>
      <c r="AH470" s="115" t="str">
        <f>IF(ISBLANK('Performance vs Market'!$S470), "",IF(AG470="W", Z470, IF(AG470="L",-O470, "")))</f>
        <v/>
      </c>
      <c r="AI470" s="117"/>
      <c r="AJ470" s="15" t="str">
        <f t="shared" si="6"/>
        <v/>
      </c>
      <c r="AK470" s="118" t="n">
        <f>IF(ISERROR('Performance vs Market'!$AE470+'Performance vs Market'!$AH470+'Performance vs Market'!$AJ470), "", 'Performance vs Market'!$AE470+'Performance vs Market'!$AH470+'Performance vs Market'!$AJ470)</f>
        <v>0</v>
      </c>
      <c r="AL470" s="119" t="n">
        <f>IF(ISERROR('Performance vs Market'!$AF470+'Performance vs Market'!$AH470+'Performance vs Market'!$AJ470), "", 'Performance vs Market'!$AF470+'Performance vs Market'!$AH470+'Performance vs Market'!$AJ470)</f>
        <v>0</v>
      </c>
    </row>
    <row r="471" ht="14.25" customHeight="1">
      <c r="A471" s="92" t="str">
        <f>Games!A472</f>
        <v/>
      </c>
      <c r="B471" s="92" t="str">
        <f>IF('Prediction Log'!B490=0, "",'Prediction Log'!B490)</f>
        <v/>
      </c>
      <c r="C471" s="92" t="str">
        <f>IF('Prediction Log'!C490=0, "",'Prediction Log'!C490)</f>
        <v/>
      </c>
      <c r="D471" s="92" t="str">
        <f>IF('Prediction Log'!D490=0, "",'Prediction Log'!D490)</f>
        <v/>
      </c>
      <c r="E471" s="92" t="str">
        <f>IF('Prediction Log'!E490=0, "",'Prediction Log'!E490)</f>
        <v/>
      </c>
      <c r="F471" s="92" t="str">
        <f>IF('Prediction Log'!I490=0, "",'Prediction Log'!I490)</f>
        <v/>
      </c>
      <c r="G471" s="70" t="str">
        <f>IF(ISBLANK(Games!B472), "",'Prediction Log'!$J490)</f>
        <v/>
      </c>
      <c r="H471" s="93" t="str">
        <f>'Prediction Log'!$K490</f>
        <v/>
      </c>
      <c r="I471" s="92" t="str">
        <f>IF(ISBLANK(Games!M472), "",IF(AND(Games!M472="",Games!N472=""),"",IF(ISTEXT(Games!N472), "Side",Games!M472)))</f>
        <v/>
      </c>
      <c r="J471" s="92" t="str">
        <f>IF(ISBLANK(Games!B472), "",IF(Games!K472="Y", Games!B472, Games!E472))</f>
        <v/>
      </c>
      <c r="K471" s="92" t="str">
        <f>Games!I472</f>
        <v/>
      </c>
      <c r="L471" s="92" t="str">
        <f>IF(ISBLANK(Games!G472), "",Games!G472)</f>
        <v/>
      </c>
      <c r="M471" s="92"/>
      <c r="N471" s="110" t="str">
        <f>IF(ISBLANK('Performance vs Market'!$Q471), "", 1)</f>
        <v/>
      </c>
      <c r="O471" s="110" t="str">
        <f>IF(ISBLANK('Performance vs Market'!$S471), "", 1)</f>
        <v/>
      </c>
      <c r="P471" s="95"/>
      <c r="Q471" s="95"/>
      <c r="R471" s="95"/>
      <c r="S471" s="95"/>
      <c r="T471" s="95"/>
      <c r="U471" s="111" t="str">
        <f>IF(ISBLANK('Performance vs Market'!$Q471), "",N471+IF(Q471&lt;0, (N471/(Q471/-100)), N471*(Q471/100)))</f>
        <v/>
      </c>
      <c r="V471" s="112" t="str">
        <f>IFERROR(IF(ISBLANK('Performance vs Market'!$R471), "",N471+IF(R471&lt;0, (N471/(R471/-100)), N471*(R471/100))),"")</f>
        <v/>
      </c>
      <c r="W471" s="111" t="n">
        <f t="shared" si="1"/>
        <v>0</v>
      </c>
      <c r="X471" s="112" t="n">
        <f t="shared" si="2"/>
        <v>0</v>
      </c>
      <c r="Y471" s="111" t="str">
        <f>IF(ISBLANK('Performance vs Market'!$S471), "",O471+IF(S471&lt;0, (O471/(S471/-100)), O471*(S471/100)))</f>
        <v/>
      </c>
      <c r="Z471" s="111" t="n">
        <f t="shared" si="3"/>
        <v>0</v>
      </c>
      <c r="AA471" s="96" t="n">
        <f t="shared" si="4"/>
        <v>0</v>
      </c>
      <c r="AB471" s="96" t="n">
        <f t="shared" si="5"/>
        <v>0</v>
      </c>
      <c r="AC471" s="113" t="str">
        <f>IF('Prediction Log'!$W490="Y", "W", IF('Prediction Log'!$W490="N","L",""))</f>
        <v/>
      </c>
      <c r="AD471" s="114" t="str">
        <f>IF('Prediction Log'!$Y490="Y", "W", IF('Prediction Log'!$Y490="N","L",""))</f>
        <v/>
      </c>
      <c r="AE471" s="115" t="str">
        <f>IF(ISBLANK('Performance vs Market'!$Q471), "",IF(AC471="W", W471, IF(AC471="L",-N471, "")))</f>
        <v/>
      </c>
      <c r="AF471" s="116" t="str">
        <f>IFERROR((IF(ISERR('Performance vs Market'!$V471), "",IF(AD471="W", X471, IF(AD471="L",-N471, "")))), "")</f>
        <v/>
      </c>
      <c r="AG471" s="113" t="str">
        <f>IF('Prediction Log'!$X490="Y", "W", IF('Prediction Log'!$X490="N", "L", ""))</f>
        <v/>
      </c>
      <c r="AH471" s="115" t="str">
        <f>IF(ISBLANK('Performance vs Market'!$S471), "",IF(AG471="W", Z471, IF(AG471="L",-O471, "")))</f>
        <v/>
      </c>
      <c r="AI471" s="117"/>
      <c r="AJ471" s="15" t="str">
        <f t="shared" si="6"/>
        <v/>
      </c>
      <c r="AK471" s="118" t="n">
        <f>IF(ISERROR('Performance vs Market'!$AE471+'Performance vs Market'!$AH471+'Performance vs Market'!$AJ471), "", 'Performance vs Market'!$AE471+'Performance vs Market'!$AH471+'Performance vs Market'!$AJ471)</f>
        <v>0</v>
      </c>
      <c r="AL471" s="119" t="n">
        <f>IF(ISERROR('Performance vs Market'!$AF471+'Performance vs Market'!$AH471+'Performance vs Market'!$AJ471), "", 'Performance vs Market'!$AF471+'Performance vs Market'!$AH471+'Performance vs Market'!$AJ471)</f>
        <v>0</v>
      </c>
    </row>
    <row r="472" ht="14.25" customHeight="1">
      <c r="A472" s="92" t="str">
        <f>Games!A473</f>
        <v/>
      </c>
      <c r="B472" s="92" t="str">
        <f>IF('Prediction Log'!B491=0, "",'Prediction Log'!B491)</f>
        <v/>
      </c>
      <c r="C472" s="92" t="str">
        <f>IF('Prediction Log'!C491=0, "",'Prediction Log'!C491)</f>
        <v/>
      </c>
      <c r="D472" s="92" t="str">
        <f>IF('Prediction Log'!D491=0, "",'Prediction Log'!D491)</f>
        <v/>
      </c>
      <c r="E472" s="92" t="str">
        <f>IF('Prediction Log'!E491=0, "",'Prediction Log'!E491)</f>
        <v/>
      </c>
      <c r="F472" s="92" t="str">
        <f>IF('Prediction Log'!I491=0, "",'Prediction Log'!I491)</f>
        <v/>
      </c>
      <c r="G472" s="70" t="str">
        <f>IF(ISBLANK(Games!B473), "",'Prediction Log'!$J491)</f>
        <v/>
      </c>
      <c r="H472" s="93" t="str">
        <f>'Prediction Log'!$K491</f>
        <v/>
      </c>
      <c r="I472" s="92" t="str">
        <f>IF(ISBLANK(Games!M473), "",IF(AND(Games!M473="",Games!N473=""),"",IF(ISTEXT(Games!N473), "Side",Games!M473)))</f>
        <v/>
      </c>
      <c r="J472" s="92" t="str">
        <f>IF(ISBLANK(Games!B473), "",IF(Games!K473="Y", Games!B473, Games!E473))</f>
        <v/>
      </c>
      <c r="K472" s="92" t="str">
        <f>Games!I473</f>
        <v/>
      </c>
      <c r="L472" s="92" t="str">
        <f>IF(ISBLANK(Games!G473), "",Games!G473)</f>
        <v/>
      </c>
      <c r="M472" s="92"/>
      <c r="N472" s="110" t="str">
        <f>IF(ISBLANK('Performance vs Market'!$Q472), "", 1)</f>
        <v/>
      </c>
      <c r="O472" s="110" t="str">
        <f>IF(ISBLANK('Performance vs Market'!$S472), "", 1)</f>
        <v/>
      </c>
      <c r="P472" s="95"/>
      <c r="Q472" s="95"/>
      <c r="R472" s="95"/>
      <c r="S472" s="95"/>
      <c r="T472" s="95"/>
      <c r="U472" s="111" t="str">
        <f>IF(ISBLANK('Performance vs Market'!$Q472), "",N472+IF(Q472&lt;0, (N472/(Q472/-100)), N472*(Q472/100)))</f>
        <v/>
      </c>
      <c r="V472" s="112" t="str">
        <f>IFERROR(IF(ISBLANK('Performance vs Market'!$R472), "",N472+IF(R472&lt;0, (N472/(R472/-100)), N472*(R472/100))),"")</f>
        <v/>
      </c>
      <c r="W472" s="111" t="n">
        <f t="shared" si="1"/>
        <v>0</v>
      </c>
      <c r="X472" s="112" t="n">
        <f t="shared" si="2"/>
        <v>0</v>
      </c>
      <c r="Y472" s="111" t="str">
        <f>IF(ISBLANK('Performance vs Market'!$S472), "",O472+IF(S472&lt;0, (O472/(S472/-100)), O472*(S472/100)))</f>
        <v/>
      </c>
      <c r="Z472" s="111" t="n">
        <f t="shared" si="3"/>
        <v>0</v>
      </c>
      <c r="AA472" s="96" t="n">
        <f t="shared" si="4"/>
        <v>0</v>
      </c>
      <c r="AB472" s="96" t="n">
        <f t="shared" si="5"/>
        <v>0</v>
      </c>
      <c r="AC472" s="113" t="str">
        <f>IF('Prediction Log'!$W491="Y", "W", IF('Prediction Log'!$W491="N","L",""))</f>
        <v/>
      </c>
      <c r="AD472" s="114" t="str">
        <f>IF('Prediction Log'!$Y491="Y", "W", IF('Prediction Log'!$Y491="N","L",""))</f>
        <v/>
      </c>
      <c r="AE472" s="115" t="str">
        <f>IF(ISBLANK('Performance vs Market'!$Q472), "",IF(AC472="W", W472, IF(AC472="L",-N472, "")))</f>
        <v/>
      </c>
      <c r="AF472" s="116" t="str">
        <f>IFERROR((IF(ISERR('Performance vs Market'!$V472), "",IF(AD472="W", X472, IF(AD472="L",-N472, "")))), "")</f>
        <v/>
      </c>
      <c r="AG472" s="113" t="str">
        <f>IF('Prediction Log'!$X491="Y", "W", IF('Prediction Log'!$X491="N", "L", ""))</f>
        <v/>
      </c>
      <c r="AH472" s="115" t="str">
        <f>IF(ISBLANK('Performance vs Market'!$S472), "",IF(AG472="W", Z472, IF(AG472="L",-O472, "")))</f>
        <v/>
      </c>
      <c r="AI472" s="117"/>
      <c r="AJ472" s="15" t="str">
        <f t="shared" si="6"/>
        <v/>
      </c>
      <c r="AK472" s="118" t="n">
        <f>IF(ISERROR('Performance vs Market'!$AE472+'Performance vs Market'!$AH472+'Performance vs Market'!$AJ472), "", 'Performance vs Market'!$AE472+'Performance vs Market'!$AH472+'Performance vs Market'!$AJ472)</f>
        <v>0</v>
      </c>
      <c r="AL472" s="119" t="n">
        <f>IF(ISERROR('Performance vs Market'!$AF472+'Performance vs Market'!$AH472+'Performance vs Market'!$AJ472), "", 'Performance vs Market'!$AF472+'Performance vs Market'!$AH472+'Performance vs Market'!$AJ472)</f>
        <v>0</v>
      </c>
    </row>
    <row r="473" ht="14.25" customHeight="1">
      <c r="A473" s="92" t="str">
        <f>Games!A474</f>
        <v/>
      </c>
      <c r="B473" s="92" t="str">
        <f>IF('Prediction Log'!B492=0, "",'Prediction Log'!B492)</f>
        <v/>
      </c>
      <c r="C473" s="92" t="str">
        <f>IF('Prediction Log'!C492=0, "",'Prediction Log'!C492)</f>
        <v/>
      </c>
      <c r="D473" s="92" t="str">
        <f>IF('Prediction Log'!D492=0, "",'Prediction Log'!D492)</f>
        <v/>
      </c>
      <c r="E473" s="92" t="str">
        <f>IF('Prediction Log'!E492=0, "",'Prediction Log'!E492)</f>
        <v/>
      </c>
      <c r="F473" s="92" t="str">
        <f>IF('Prediction Log'!I492=0, "",'Prediction Log'!I492)</f>
        <v/>
      </c>
      <c r="G473" s="70" t="str">
        <f>IF(ISBLANK(Games!B474), "",'Prediction Log'!$J492)</f>
        <v/>
      </c>
      <c r="H473" s="93" t="str">
        <f>'Prediction Log'!$K492</f>
        <v/>
      </c>
      <c r="I473" s="92" t="str">
        <f>IF(ISBLANK(Games!M474), "",IF(AND(Games!M474="",Games!N474=""),"",IF(ISTEXT(Games!N474), "Side",Games!M474)))</f>
        <v/>
      </c>
      <c r="J473" s="92" t="str">
        <f>IF(ISBLANK(Games!B474), "",IF(Games!K474="Y", Games!B474, Games!E474))</f>
        <v/>
      </c>
      <c r="K473" s="92" t="str">
        <f>Games!I474</f>
        <v/>
      </c>
      <c r="L473" s="92" t="str">
        <f>IF(ISBLANK(Games!G474), "",Games!G474)</f>
        <v/>
      </c>
      <c r="M473" s="92"/>
      <c r="N473" s="110" t="str">
        <f>IF(ISBLANK('Performance vs Market'!$Q473), "", 1)</f>
        <v/>
      </c>
      <c r="O473" s="110" t="str">
        <f>IF(ISBLANK('Performance vs Market'!$S473), "", 1)</f>
        <v/>
      </c>
      <c r="P473" s="95"/>
      <c r="Q473" s="95"/>
      <c r="R473" s="95"/>
      <c r="S473" s="95"/>
      <c r="T473" s="95"/>
      <c r="U473" s="111" t="str">
        <f>IF(ISBLANK('Performance vs Market'!$Q473), "",N473+IF(Q473&lt;0, (N473/(Q473/-100)), N473*(Q473/100)))</f>
        <v/>
      </c>
      <c r="V473" s="112" t="str">
        <f>IFERROR(IF(ISBLANK('Performance vs Market'!$R473), "",N473+IF(R473&lt;0, (N473/(R473/-100)), N473*(R473/100))),"")</f>
        <v/>
      </c>
      <c r="W473" s="111" t="n">
        <f t="shared" si="1"/>
        <v>0</v>
      </c>
      <c r="X473" s="112" t="n">
        <f t="shared" si="2"/>
        <v>0</v>
      </c>
      <c r="Y473" s="111" t="str">
        <f>IF(ISBLANK('Performance vs Market'!$S473), "",O473+IF(S473&lt;0, (O473/(S473/-100)), O473*(S473/100)))</f>
        <v/>
      </c>
      <c r="Z473" s="111" t="n">
        <f t="shared" si="3"/>
        <v>0</v>
      </c>
      <c r="AA473" s="96" t="n">
        <f t="shared" si="4"/>
        <v>0</v>
      </c>
      <c r="AB473" s="96" t="n">
        <f t="shared" si="5"/>
        <v>0</v>
      </c>
      <c r="AC473" s="113" t="str">
        <f>IF('Prediction Log'!$W492="Y", "W", IF('Prediction Log'!$W492="N","L",""))</f>
        <v/>
      </c>
      <c r="AD473" s="114" t="str">
        <f>IF('Prediction Log'!$Y492="Y", "W", IF('Prediction Log'!$Y492="N","L",""))</f>
        <v/>
      </c>
      <c r="AE473" s="115" t="str">
        <f>IF(ISBLANK('Performance vs Market'!$Q473), "",IF(AC473="W", W473, IF(AC473="L",-N473, "")))</f>
        <v/>
      </c>
      <c r="AF473" s="116" t="str">
        <f>IFERROR((IF(ISERR('Performance vs Market'!$V473), "",IF(AD473="W", X473, IF(AD473="L",-N473, "")))), "")</f>
        <v/>
      </c>
      <c r="AG473" s="113" t="str">
        <f>IF('Prediction Log'!$X492="Y", "W", IF('Prediction Log'!$X492="N", "L", ""))</f>
        <v/>
      </c>
      <c r="AH473" s="115" t="str">
        <f>IF(ISBLANK('Performance vs Market'!$S473), "",IF(AG473="W", Z473, IF(AG473="L",-O473, "")))</f>
        <v/>
      </c>
      <c r="AI473" s="117"/>
      <c r="AJ473" s="15" t="str">
        <f t="shared" si="6"/>
        <v/>
      </c>
      <c r="AK473" s="118" t="n">
        <f>IF(ISERROR('Performance vs Market'!$AE473+'Performance vs Market'!$AH473+'Performance vs Market'!$AJ473), "", 'Performance vs Market'!$AE473+'Performance vs Market'!$AH473+'Performance vs Market'!$AJ473)</f>
        <v>0</v>
      </c>
      <c r="AL473" s="119" t="n">
        <f>IF(ISERROR('Performance vs Market'!$AF473+'Performance vs Market'!$AH473+'Performance vs Market'!$AJ473), "", 'Performance vs Market'!$AF473+'Performance vs Market'!$AH473+'Performance vs Market'!$AJ473)</f>
        <v>0</v>
      </c>
    </row>
    <row r="474" ht="14.25" customHeight="1">
      <c r="A474" s="92" t="str">
        <f>Games!A475</f>
        <v/>
      </c>
      <c r="B474" s="92" t="str">
        <f>IF('Prediction Log'!B493=0, "",'Prediction Log'!B493)</f>
        <v/>
      </c>
      <c r="C474" s="92" t="str">
        <f>IF('Prediction Log'!C493=0, "",'Prediction Log'!C493)</f>
        <v/>
      </c>
      <c r="D474" s="92" t="str">
        <f>IF('Prediction Log'!D493=0, "",'Prediction Log'!D493)</f>
        <v/>
      </c>
      <c r="E474" s="92" t="str">
        <f>IF('Prediction Log'!E493=0, "",'Prediction Log'!E493)</f>
        <v/>
      </c>
      <c r="F474" s="92" t="str">
        <f>IF('Prediction Log'!I493=0, "",'Prediction Log'!I493)</f>
        <v/>
      </c>
      <c r="G474" s="70" t="str">
        <f>IF(ISBLANK(Games!B475), "",'Prediction Log'!$J493)</f>
        <v/>
      </c>
      <c r="H474" s="93" t="str">
        <f>'Prediction Log'!$K493</f>
        <v/>
      </c>
      <c r="I474" s="92" t="str">
        <f>IF(ISBLANK(Games!M475), "",IF(AND(Games!M475="",Games!N475=""),"",IF(ISTEXT(Games!N475), "Side",Games!M475)))</f>
        <v/>
      </c>
      <c r="J474" s="92" t="str">
        <f>IF(ISBLANK(Games!B475), "",IF(Games!K475="Y", Games!B475, Games!E475))</f>
        <v/>
      </c>
      <c r="K474" s="92" t="str">
        <f>Games!I475</f>
        <v/>
      </c>
      <c r="L474" s="92" t="str">
        <f>IF(ISBLANK(Games!G475), "",Games!G475)</f>
        <v/>
      </c>
      <c r="M474" s="92"/>
      <c r="N474" s="110" t="str">
        <f>IF(ISBLANK('Performance vs Market'!$Q474), "", 1)</f>
        <v/>
      </c>
      <c r="O474" s="110" t="str">
        <f>IF(ISBLANK('Performance vs Market'!$S474), "", 1)</f>
        <v/>
      </c>
      <c r="P474" s="95"/>
      <c r="Q474" s="95"/>
      <c r="R474" s="95"/>
      <c r="S474" s="95"/>
      <c r="T474" s="95"/>
      <c r="U474" s="111" t="str">
        <f>IF(ISBLANK('Performance vs Market'!$Q474), "",N474+IF(Q474&lt;0, (N474/(Q474/-100)), N474*(Q474/100)))</f>
        <v/>
      </c>
      <c r="V474" s="112" t="str">
        <f>IFERROR(IF(ISBLANK('Performance vs Market'!$R474), "",N474+IF(R474&lt;0, (N474/(R474/-100)), N474*(R474/100))),"")</f>
        <v/>
      </c>
      <c r="W474" s="111" t="n">
        <f t="shared" si="1"/>
        <v>0</v>
      </c>
      <c r="X474" s="112" t="n">
        <f t="shared" si="2"/>
        <v>0</v>
      </c>
      <c r="Y474" s="111" t="str">
        <f>IF(ISBLANK('Performance vs Market'!$S474), "",O474+IF(S474&lt;0, (O474/(S474/-100)), O474*(S474/100)))</f>
        <v/>
      </c>
      <c r="Z474" s="111" t="n">
        <f t="shared" si="3"/>
        <v>0</v>
      </c>
      <c r="AA474" s="96" t="n">
        <f t="shared" si="4"/>
        <v>0</v>
      </c>
      <c r="AB474" s="96" t="n">
        <f t="shared" si="5"/>
        <v>0</v>
      </c>
      <c r="AC474" s="113" t="str">
        <f>IF('Prediction Log'!$W493="Y", "W", IF('Prediction Log'!$W493="N","L",""))</f>
        <v/>
      </c>
      <c r="AD474" s="114" t="str">
        <f>IF('Prediction Log'!$Y493="Y", "W", IF('Prediction Log'!$Y493="N","L",""))</f>
        <v/>
      </c>
      <c r="AE474" s="115" t="str">
        <f>IF(ISBLANK('Performance vs Market'!$Q474), "",IF(AC474="W", W474, IF(AC474="L",-N474, "")))</f>
        <v/>
      </c>
      <c r="AF474" s="116" t="str">
        <f>IFERROR((IF(ISERR('Performance vs Market'!$V474), "",IF(AD474="W", X474, IF(AD474="L",-N474, "")))), "")</f>
        <v/>
      </c>
      <c r="AG474" s="113" t="str">
        <f>IF('Prediction Log'!$X493="Y", "W", IF('Prediction Log'!$X493="N", "L", ""))</f>
        <v/>
      </c>
      <c r="AH474" s="115" t="str">
        <f>IF(ISBLANK('Performance vs Market'!$S474), "",IF(AG474="W", Z474, IF(AG474="L",-O474, "")))</f>
        <v/>
      </c>
      <c r="AI474" s="117"/>
      <c r="AJ474" s="15" t="str">
        <f t="shared" si="6"/>
        <v/>
      </c>
      <c r="AK474" s="118" t="n">
        <f>IF(ISERROR('Performance vs Market'!$AE474+'Performance vs Market'!$AH474+'Performance vs Market'!$AJ474), "", 'Performance vs Market'!$AE474+'Performance vs Market'!$AH474+'Performance vs Market'!$AJ474)</f>
        <v>0</v>
      </c>
      <c r="AL474" s="119" t="n">
        <f>IF(ISERROR('Performance vs Market'!$AF474+'Performance vs Market'!$AH474+'Performance vs Market'!$AJ474), "", 'Performance vs Market'!$AF474+'Performance vs Market'!$AH474+'Performance vs Market'!$AJ474)</f>
        <v>0</v>
      </c>
    </row>
    <row r="475" ht="14.25" customHeight="1">
      <c r="A475" s="92" t="str">
        <f>Games!A476</f>
        <v/>
      </c>
      <c r="B475" s="92" t="str">
        <f>IF('Prediction Log'!B494=0, "",'Prediction Log'!B494)</f>
        <v/>
      </c>
      <c r="C475" s="92" t="str">
        <f>IF('Prediction Log'!C494=0, "",'Prediction Log'!C494)</f>
        <v/>
      </c>
      <c r="D475" s="92" t="str">
        <f>IF('Prediction Log'!D494=0, "",'Prediction Log'!D494)</f>
        <v/>
      </c>
      <c r="E475" s="92" t="str">
        <f>IF('Prediction Log'!E494=0, "",'Prediction Log'!E494)</f>
        <v/>
      </c>
      <c r="F475" s="92" t="str">
        <f>IF('Prediction Log'!I494=0, "",'Prediction Log'!I494)</f>
        <v/>
      </c>
      <c r="G475" s="70" t="str">
        <f>IF(ISBLANK(Games!B476), "",'Prediction Log'!$J494)</f>
        <v/>
      </c>
      <c r="H475" s="93" t="str">
        <f>'Prediction Log'!$K494</f>
        <v/>
      </c>
      <c r="I475" s="92" t="str">
        <f>IF(ISBLANK(Games!M476), "",IF(AND(Games!M476="",Games!N476=""),"",IF(ISTEXT(Games!N476), "Side",Games!M476)))</f>
        <v/>
      </c>
      <c r="J475" s="92" t="str">
        <f>IF(ISBLANK(Games!B476), "",IF(Games!K476="Y", Games!B476, Games!E476))</f>
        <v/>
      </c>
      <c r="K475" s="92" t="str">
        <f>Games!I476</f>
        <v/>
      </c>
      <c r="L475" s="92" t="str">
        <f>IF(ISBLANK(Games!G476), "",Games!G476)</f>
        <v/>
      </c>
      <c r="M475" s="92"/>
      <c r="N475" s="110" t="str">
        <f>IF(ISBLANK('Performance vs Market'!$Q475), "", 1)</f>
        <v/>
      </c>
      <c r="O475" s="110" t="str">
        <f>IF(ISBLANK('Performance vs Market'!$S475), "", 1)</f>
        <v/>
      </c>
      <c r="P475" s="95"/>
      <c r="Q475" s="95"/>
      <c r="R475" s="95"/>
      <c r="S475" s="95"/>
      <c r="T475" s="95"/>
      <c r="U475" s="111" t="str">
        <f>IF(ISBLANK('Performance vs Market'!$Q475), "",N475+IF(Q475&lt;0, (N475/(Q475/-100)), N475*(Q475/100)))</f>
        <v/>
      </c>
      <c r="V475" s="112" t="str">
        <f>IFERROR(IF(ISBLANK('Performance vs Market'!$R475), "",N475+IF(R475&lt;0, (N475/(R475/-100)), N475*(R475/100))),"")</f>
        <v/>
      </c>
      <c r="W475" s="111" t="n">
        <f t="shared" si="1"/>
        <v>0</v>
      </c>
      <c r="X475" s="112" t="n">
        <f t="shared" si="2"/>
        <v>0</v>
      </c>
      <c r="Y475" s="111" t="str">
        <f>IF(ISBLANK('Performance vs Market'!$S475), "",O475+IF(S475&lt;0, (O475/(S475/-100)), O475*(S475/100)))</f>
        <v/>
      </c>
      <c r="Z475" s="111" t="n">
        <f t="shared" si="3"/>
        <v>0</v>
      </c>
      <c r="AA475" s="96" t="n">
        <f t="shared" si="4"/>
        <v>0</v>
      </c>
      <c r="AB475" s="96" t="n">
        <f t="shared" si="5"/>
        <v>0</v>
      </c>
      <c r="AC475" s="113" t="str">
        <f>IF('Prediction Log'!$W494="Y", "W", IF('Prediction Log'!$W494="N","L",""))</f>
        <v/>
      </c>
      <c r="AD475" s="114" t="str">
        <f>IF('Prediction Log'!$Y494="Y", "W", IF('Prediction Log'!$Y494="N","L",""))</f>
        <v/>
      </c>
      <c r="AE475" s="115" t="str">
        <f>IF(ISBLANK('Performance vs Market'!$Q475), "",IF(AC475="W", W475, IF(AC475="L",-N475, "")))</f>
        <v/>
      </c>
      <c r="AF475" s="116" t="str">
        <f>IFERROR((IF(ISERR('Performance vs Market'!$V475), "",IF(AD475="W", X475, IF(AD475="L",-N475, "")))), "")</f>
        <v/>
      </c>
      <c r="AG475" s="113" t="str">
        <f>IF('Prediction Log'!$X494="Y", "W", IF('Prediction Log'!$X494="N", "L", ""))</f>
        <v/>
      </c>
      <c r="AH475" s="115" t="str">
        <f>IF(ISBLANK('Performance vs Market'!$S475), "",IF(AG475="W", Z475, IF(AG475="L",-O475, "")))</f>
        <v/>
      </c>
      <c r="AI475" s="117"/>
      <c r="AJ475" s="15" t="str">
        <f t="shared" si="6"/>
        <v/>
      </c>
      <c r="AK475" s="118" t="n">
        <f>IF(ISERROR('Performance vs Market'!$AE475+'Performance vs Market'!$AH475+'Performance vs Market'!$AJ475), "", 'Performance vs Market'!$AE475+'Performance vs Market'!$AH475+'Performance vs Market'!$AJ475)</f>
        <v>0</v>
      </c>
      <c r="AL475" s="119" t="n">
        <f>IF(ISERROR('Performance vs Market'!$AF475+'Performance vs Market'!$AH475+'Performance vs Market'!$AJ475), "", 'Performance vs Market'!$AF475+'Performance vs Market'!$AH475+'Performance vs Market'!$AJ475)</f>
        <v>0</v>
      </c>
    </row>
    <row r="476" ht="14.25" customHeight="1">
      <c r="A476" s="92" t="str">
        <f>Games!A477</f>
        <v/>
      </c>
      <c r="B476" s="92" t="str">
        <f>IF('Prediction Log'!B495=0, "",'Prediction Log'!B495)</f>
        <v/>
      </c>
      <c r="C476" s="92" t="str">
        <f>IF('Prediction Log'!C495=0, "",'Prediction Log'!C495)</f>
        <v/>
      </c>
      <c r="D476" s="92" t="str">
        <f>IF('Prediction Log'!D495=0, "",'Prediction Log'!D495)</f>
        <v/>
      </c>
      <c r="E476" s="92" t="str">
        <f>IF('Prediction Log'!E495=0, "",'Prediction Log'!E495)</f>
        <v/>
      </c>
      <c r="F476" s="92" t="str">
        <f>IF('Prediction Log'!I495=0, "",'Prediction Log'!I495)</f>
        <v/>
      </c>
      <c r="G476" s="70" t="str">
        <f>IF(ISBLANK(Games!B477), "",'Prediction Log'!$J495)</f>
        <v/>
      </c>
      <c r="H476" s="93" t="str">
        <f>'Prediction Log'!$K495</f>
        <v/>
      </c>
      <c r="I476" s="92" t="str">
        <f>IF(ISBLANK(Games!M477), "",IF(AND(Games!M477="",Games!N477=""),"",IF(ISTEXT(Games!N477), "Side",Games!M477)))</f>
        <v/>
      </c>
      <c r="J476" s="92" t="str">
        <f>IF(ISBLANK(Games!B477), "",IF(Games!K477="Y", Games!B477, Games!E477))</f>
        <v/>
      </c>
      <c r="K476" s="92" t="str">
        <f>Games!I477</f>
        <v/>
      </c>
      <c r="L476" s="92" t="str">
        <f>IF(ISBLANK(Games!G477), "",Games!G477)</f>
        <v/>
      </c>
      <c r="M476" s="92"/>
      <c r="N476" s="110" t="str">
        <f>IF(ISBLANK('Performance vs Market'!$Q476), "", 1)</f>
        <v/>
      </c>
      <c r="O476" s="110" t="str">
        <f>IF(ISBLANK('Performance vs Market'!$S476), "", 1)</f>
        <v/>
      </c>
      <c r="P476" s="95"/>
      <c r="Q476" s="95"/>
      <c r="R476" s="95"/>
      <c r="S476" s="95"/>
      <c r="T476" s="95"/>
      <c r="U476" s="111" t="str">
        <f>IF(ISBLANK('Performance vs Market'!$Q476), "",N476+IF(Q476&lt;0, (N476/(Q476/-100)), N476*(Q476/100)))</f>
        <v/>
      </c>
      <c r="V476" s="112" t="str">
        <f>IFERROR(IF(ISBLANK('Performance vs Market'!$R476), "",N476+IF(R476&lt;0, (N476/(R476/-100)), N476*(R476/100))),"")</f>
        <v/>
      </c>
      <c r="W476" s="111" t="n">
        <f t="shared" si="1"/>
        <v>0</v>
      </c>
      <c r="X476" s="112" t="n">
        <f t="shared" si="2"/>
        <v>0</v>
      </c>
      <c r="Y476" s="111" t="str">
        <f>IF(ISBLANK('Performance vs Market'!$S476), "",O476+IF(S476&lt;0, (O476/(S476/-100)), O476*(S476/100)))</f>
        <v/>
      </c>
      <c r="Z476" s="111" t="n">
        <f t="shared" si="3"/>
        <v>0</v>
      </c>
      <c r="AA476" s="96" t="n">
        <f t="shared" si="4"/>
        <v>0</v>
      </c>
      <c r="AB476" s="96" t="n">
        <f t="shared" si="5"/>
        <v>0</v>
      </c>
      <c r="AC476" s="113" t="str">
        <f>IF('Prediction Log'!$W495="Y", "W", IF('Prediction Log'!$W495="N","L",""))</f>
        <v/>
      </c>
      <c r="AD476" s="114" t="str">
        <f>IF('Prediction Log'!$Y495="Y", "W", IF('Prediction Log'!$Y495="N","L",""))</f>
        <v/>
      </c>
      <c r="AE476" s="115" t="str">
        <f>IF(ISBLANK('Performance vs Market'!$Q476), "",IF(AC476="W", W476, IF(AC476="L",-N476, "")))</f>
        <v/>
      </c>
      <c r="AF476" s="116" t="str">
        <f>IFERROR((IF(ISERR('Performance vs Market'!$V476), "",IF(AD476="W", X476, IF(AD476="L",-N476, "")))), "")</f>
        <v/>
      </c>
      <c r="AG476" s="113" t="str">
        <f>IF('Prediction Log'!$X495="Y", "W", IF('Prediction Log'!$X495="N", "L", ""))</f>
        <v/>
      </c>
      <c r="AH476" s="115" t="str">
        <f>IF(ISBLANK('Performance vs Market'!$S476), "",IF(AG476="W", Z476, IF(AG476="L",-O476, "")))</f>
        <v/>
      </c>
      <c r="AI476" s="117"/>
      <c r="AJ476" s="15" t="str">
        <f t="shared" si="6"/>
        <v/>
      </c>
      <c r="AK476" s="118" t="n">
        <f>IF(ISERROR('Performance vs Market'!$AE476+'Performance vs Market'!$AH476+'Performance vs Market'!$AJ476), "", 'Performance vs Market'!$AE476+'Performance vs Market'!$AH476+'Performance vs Market'!$AJ476)</f>
        <v>0</v>
      </c>
      <c r="AL476" s="119" t="n">
        <f>IF(ISERROR('Performance vs Market'!$AF476+'Performance vs Market'!$AH476+'Performance vs Market'!$AJ476), "", 'Performance vs Market'!$AF476+'Performance vs Market'!$AH476+'Performance vs Market'!$AJ476)</f>
        <v>0</v>
      </c>
    </row>
    <row r="477" ht="14.25" customHeight="1">
      <c r="A477" s="92" t="str">
        <f>Games!A478</f>
        <v/>
      </c>
      <c r="B477" s="92" t="str">
        <f>IF('Prediction Log'!B496=0, "",'Prediction Log'!B496)</f>
        <v/>
      </c>
      <c r="C477" s="92" t="str">
        <f>IF('Prediction Log'!C496=0, "",'Prediction Log'!C496)</f>
        <v/>
      </c>
      <c r="D477" s="92" t="str">
        <f>IF('Prediction Log'!D496=0, "",'Prediction Log'!D496)</f>
        <v/>
      </c>
      <c r="E477" s="92" t="str">
        <f>IF('Prediction Log'!E496=0, "",'Prediction Log'!E496)</f>
        <v/>
      </c>
      <c r="F477" s="92" t="str">
        <f>IF('Prediction Log'!I496=0, "",'Prediction Log'!I496)</f>
        <v/>
      </c>
      <c r="G477" s="70" t="str">
        <f>IF(ISBLANK(Games!B478), "",'Prediction Log'!$J496)</f>
        <v/>
      </c>
      <c r="H477" s="93" t="str">
        <f>'Prediction Log'!$K496</f>
        <v/>
      </c>
      <c r="I477" s="92" t="str">
        <f>IF(ISBLANK(Games!M478), "",IF(AND(Games!M478="",Games!N478=""),"",IF(ISTEXT(Games!N478), "Side",Games!M478)))</f>
        <v/>
      </c>
      <c r="J477" s="92" t="str">
        <f>IF(ISBLANK(Games!B478), "",IF(Games!K478="Y", Games!B478, Games!E478))</f>
        <v/>
      </c>
      <c r="K477" s="92" t="str">
        <f>Games!I478</f>
        <v/>
      </c>
      <c r="L477" s="92" t="str">
        <f>IF(ISBLANK(Games!G478), "",Games!G478)</f>
        <v/>
      </c>
      <c r="M477" s="92"/>
      <c r="N477" s="110" t="str">
        <f>IF(ISBLANK('Performance vs Market'!$Q477), "", 1)</f>
        <v/>
      </c>
      <c r="O477" s="110" t="str">
        <f>IF(ISBLANK('Performance vs Market'!$S477), "", 1)</f>
        <v/>
      </c>
      <c r="P477" s="95"/>
      <c r="Q477" s="95"/>
      <c r="R477" s="95"/>
      <c r="S477" s="95"/>
      <c r="T477" s="95"/>
      <c r="U477" s="111" t="str">
        <f>IF(ISBLANK('Performance vs Market'!$Q477), "",N477+IF(Q477&lt;0, (N477/(Q477/-100)), N477*(Q477/100)))</f>
        <v/>
      </c>
      <c r="V477" s="112" t="str">
        <f>IFERROR(IF(ISBLANK('Performance vs Market'!$R477), "",N477+IF(R477&lt;0, (N477/(R477/-100)), N477*(R477/100))),"")</f>
        <v/>
      </c>
      <c r="W477" s="111" t="n">
        <f t="shared" si="1"/>
        <v>0</v>
      </c>
      <c r="X477" s="112" t="n">
        <f t="shared" si="2"/>
        <v>0</v>
      </c>
      <c r="Y477" s="111" t="str">
        <f>IF(ISBLANK('Performance vs Market'!$S477), "",O477+IF(S477&lt;0, (O477/(S477/-100)), O477*(S477/100)))</f>
        <v/>
      </c>
      <c r="Z477" s="111" t="n">
        <f t="shared" si="3"/>
        <v>0</v>
      </c>
      <c r="AA477" s="96" t="n">
        <f t="shared" si="4"/>
        <v>0</v>
      </c>
      <c r="AB477" s="96" t="n">
        <f t="shared" si="5"/>
        <v>0</v>
      </c>
      <c r="AC477" s="113" t="str">
        <f>IF('Prediction Log'!$W496="Y", "W", IF('Prediction Log'!$W496="N","L",""))</f>
        <v/>
      </c>
      <c r="AD477" s="114" t="str">
        <f>IF('Prediction Log'!$Y496="Y", "W", IF('Prediction Log'!$Y496="N","L",""))</f>
        <v/>
      </c>
      <c r="AE477" s="115" t="str">
        <f>IF(ISBLANK('Performance vs Market'!$Q477), "",IF(AC477="W", W477, IF(AC477="L",-N477, "")))</f>
        <v/>
      </c>
      <c r="AF477" s="116" t="str">
        <f>IFERROR((IF(ISERR('Performance vs Market'!$V477), "",IF(AD477="W", X477, IF(AD477="L",-N477, "")))), "")</f>
        <v/>
      </c>
      <c r="AG477" s="113" t="str">
        <f>IF('Prediction Log'!$X496="Y", "W", IF('Prediction Log'!$X496="N", "L", ""))</f>
        <v/>
      </c>
      <c r="AH477" s="115" t="str">
        <f>IF(ISBLANK('Performance vs Market'!$S477), "",IF(AG477="W", Z477, IF(AG477="L",-O477, "")))</f>
        <v/>
      </c>
      <c r="AI477" s="117"/>
      <c r="AJ477" s="15" t="str">
        <f t="shared" si="6"/>
        <v/>
      </c>
      <c r="AK477" s="118" t="n">
        <f>IF(ISERROR('Performance vs Market'!$AE477+'Performance vs Market'!$AH477+'Performance vs Market'!$AJ477), "", 'Performance vs Market'!$AE477+'Performance vs Market'!$AH477+'Performance vs Market'!$AJ477)</f>
        <v>0</v>
      </c>
      <c r="AL477" s="119" t="n">
        <f>IF(ISERROR('Performance vs Market'!$AF477+'Performance vs Market'!$AH477+'Performance vs Market'!$AJ477), "", 'Performance vs Market'!$AF477+'Performance vs Market'!$AH477+'Performance vs Market'!$AJ477)</f>
        <v>0</v>
      </c>
    </row>
    <row r="478" ht="14.25" customHeight="1">
      <c r="A478" s="92" t="str">
        <f>Games!A479</f>
        <v/>
      </c>
      <c r="B478" s="92" t="str">
        <f>IF('Prediction Log'!B497=0, "",'Prediction Log'!B497)</f>
        <v/>
      </c>
      <c r="C478" s="92" t="str">
        <f>IF('Prediction Log'!C497=0, "",'Prediction Log'!C497)</f>
        <v/>
      </c>
      <c r="D478" s="92" t="str">
        <f>IF('Prediction Log'!D497=0, "",'Prediction Log'!D497)</f>
        <v/>
      </c>
      <c r="E478" s="92" t="str">
        <f>IF('Prediction Log'!E497=0, "",'Prediction Log'!E497)</f>
        <v/>
      </c>
      <c r="F478" s="92" t="str">
        <f>IF('Prediction Log'!I497=0, "",'Prediction Log'!I497)</f>
        <v/>
      </c>
      <c r="G478" s="70" t="str">
        <f>IF(ISBLANK(Games!B479), "",'Prediction Log'!$J497)</f>
        <v/>
      </c>
      <c r="H478" s="93" t="str">
        <f>'Prediction Log'!$K497</f>
        <v/>
      </c>
      <c r="I478" s="92" t="str">
        <f>IF(ISBLANK(Games!M479), "",IF(AND(Games!M479="",Games!N479=""),"",IF(ISTEXT(Games!N479), "Side",Games!M479)))</f>
        <v/>
      </c>
      <c r="J478" s="92" t="str">
        <f>IF(ISBLANK(Games!B479), "",IF(Games!K479="Y", Games!B479, Games!E479))</f>
        <v/>
      </c>
      <c r="K478" s="92" t="str">
        <f>Games!I479</f>
        <v/>
      </c>
      <c r="L478" s="92" t="str">
        <f>IF(ISBLANK(Games!G479), "",Games!G479)</f>
        <v/>
      </c>
      <c r="M478" s="92"/>
      <c r="N478" s="110" t="str">
        <f>IF(ISBLANK('Performance vs Market'!$Q478), "", 1)</f>
        <v/>
      </c>
      <c r="O478" s="110" t="str">
        <f>IF(ISBLANK('Performance vs Market'!$S478), "", 1)</f>
        <v/>
      </c>
      <c r="P478" s="95"/>
      <c r="Q478" s="95"/>
      <c r="R478" s="95"/>
      <c r="S478" s="95"/>
      <c r="T478" s="95"/>
      <c r="U478" s="111" t="str">
        <f>IF(ISBLANK('Performance vs Market'!$Q478), "",N478+IF(Q478&lt;0, (N478/(Q478/-100)), N478*(Q478/100)))</f>
        <v/>
      </c>
      <c r="V478" s="112" t="str">
        <f>IFERROR(IF(ISBLANK('Performance vs Market'!$R478), "",N478+IF(R478&lt;0, (N478/(R478/-100)), N478*(R478/100))),"")</f>
        <v/>
      </c>
      <c r="W478" s="111" t="n">
        <f t="shared" si="1"/>
        <v>0</v>
      </c>
      <c r="X478" s="112" t="n">
        <f t="shared" si="2"/>
        <v>0</v>
      </c>
      <c r="Y478" s="111" t="str">
        <f>IF(ISBLANK('Performance vs Market'!$S478), "",O478+IF(S478&lt;0, (O478/(S478/-100)), O478*(S478/100)))</f>
        <v/>
      </c>
      <c r="Z478" s="111" t="n">
        <f t="shared" si="3"/>
        <v>0</v>
      </c>
      <c r="AA478" s="96" t="n">
        <f t="shared" si="4"/>
        <v>0</v>
      </c>
      <c r="AB478" s="96" t="n">
        <f t="shared" si="5"/>
        <v>0</v>
      </c>
      <c r="AC478" s="113" t="str">
        <f>IF('Prediction Log'!$W497="Y", "W", IF('Prediction Log'!$W497="N","L",""))</f>
        <v/>
      </c>
      <c r="AD478" s="114" t="str">
        <f>IF('Prediction Log'!$Y497="Y", "W", IF('Prediction Log'!$Y497="N","L",""))</f>
        <v/>
      </c>
      <c r="AE478" s="115" t="str">
        <f>IF(ISBLANK('Performance vs Market'!$Q478), "",IF(AC478="W", W478, IF(AC478="L",-N478, "")))</f>
        <v/>
      </c>
      <c r="AF478" s="116" t="str">
        <f>IFERROR((IF(ISERR('Performance vs Market'!$V478), "",IF(AD478="W", X478, IF(AD478="L",-N478, "")))), "")</f>
        <v/>
      </c>
      <c r="AG478" s="113" t="str">
        <f>IF('Prediction Log'!$X497="Y", "W", IF('Prediction Log'!$X497="N", "L", ""))</f>
        <v/>
      </c>
      <c r="AH478" s="115" t="str">
        <f>IF(ISBLANK('Performance vs Market'!$S478), "",IF(AG478="W", Z478, IF(AG478="L",-O478, "")))</f>
        <v/>
      </c>
      <c r="AI478" s="117"/>
      <c r="AJ478" s="15" t="str">
        <f t="shared" si="6"/>
        <v/>
      </c>
      <c r="AK478" s="118" t="n">
        <f>IF(ISERROR('Performance vs Market'!$AE478+'Performance vs Market'!$AH478+'Performance vs Market'!$AJ478), "", 'Performance vs Market'!$AE478+'Performance vs Market'!$AH478+'Performance vs Market'!$AJ478)</f>
        <v>0</v>
      </c>
      <c r="AL478" s="119" t="n">
        <f>IF(ISERROR('Performance vs Market'!$AF478+'Performance vs Market'!$AH478+'Performance vs Market'!$AJ478), "", 'Performance vs Market'!$AF478+'Performance vs Market'!$AH478+'Performance vs Market'!$AJ478)</f>
        <v>0</v>
      </c>
    </row>
    <row r="479" ht="14.25" customHeight="1">
      <c r="A479" s="92" t="str">
        <f>Games!A480</f>
        <v/>
      </c>
      <c r="B479" s="92" t="str">
        <f>IF('Prediction Log'!B498=0, "",'Prediction Log'!B498)</f>
        <v/>
      </c>
      <c r="C479" s="92" t="str">
        <f>IF('Prediction Log'!C498=0, "",'Prediction Log'!C498)</f>
        <v/>
      </c>
      <c r="D479" s="92" t="str">
        <f>IF('Prediction Log'!D498=0, "",'Prediction Log'!D498)</f>
        <v/>
      </c>
      <c r="E479" s="92" t="str">
        <f>IF('Prediction Log'!E498=0, "",'Prediction Log'!E498)</f>
        <v/>
      </c>
      <c r="F479" s="92" t="str">
        <f>IF('Prediction Log'!I498=0, "",'Prediction Log'!I498)</f>
        <v/>
      </c>
      <c r="G479" s="70" t="str">
        <f>IF(ISBLANK(Games!B480), "",'Prediction Log'!$J498)</f>
        <v/>
      </c>
      <c r="H479" s="93" t="str">
        <f>'Prediction Log'!$K498</f>
        <v/>
      </c>
      <c r="I479" s="92" t="str">
        <f>IF(ISBLANK(Games!M480), "",IF(AND(Games!M480="",Games!N480=""),"",IF(ISTEXT(Games!N480), "Side",Games!M480)))</f>
        <v/>
      </c>
      <c r="J479" s="92" t="str">
        <f>IF(ISBLANK(Games!B480), "",IF(Games!K480="Y", Games!B480, Games!E480))</f>
        <v/>
      </c>
      <c r="K479" s="92" t="str">
        <f>Games!I480</f>
        <v/>
      </c>
      <c r="L479" s="92" t="str">
        <f>IF(ISBLANK(Games!G480), "",Games!G480)</f>
        <v/>
      </c>
      <c r="M479" s="92"/>
      <c r="N479" s="110" t="str">
        <f>IF(ISBLANK('Performance vs Market'!$Q479), "", 1)</f>
        <v/>
      </c>
      <c r="O479" s="110" t="str">
        <f>IF(ISBLANK('Performance vs Market'!$S479), "", 1)</f>
        <v/>
      </c>
      <c r="P479" s="95"/>
      <c r="Q479" s="95"/>
      <c r="R479" s="95"/>
      <c r="S479" s="95"/>
      <c r="T479" s="95"/>
      <c r="U479" s="111" t="str">
        <f>IF(ISBLANK('Performance vs Market'!$Q479), "",N479+IF(Q479&lt;0, (N479/(Q479/-100)), N479*(Q479/100)))</f>
        <v/>
      </c>
      <c r="V479" s="112" t="str">
        <f>IFERROR(IF(ISBLANK('Performance vs Market'!$R479), "",N479+IF(R479&lt;0, (N479/(R479/-100)), N479*(R479/100))),"")</f>
        <v/>
      </c>
      <c r="W479" s="111" t="n">
        <f t="shared" si="1"/>
        <v>0</v>
      </c>
      <c r="X479" s="112" t="n">
        <f t="shared" si="2"/>
        <v>0</v>
      </c>
      <c r="Y479" s="111" t="str">
        <f>IF(ISBLANK('Performance vs Market'!$S479), "",O479+IF(S479&lt;0, (O479/(S479/-100)), O479*(S479/100)))</f>
        <v/>
      </c>
      <c r="Z479" s="111" t="n">
        <f t="shared" si="3"/>
        <v>0</v>
      </c>
      <c r="AA479" s="96" t="n">
        <f t="shared" si="4"/>
        <v>0</v>
      </c>
      <c r="AB479" s="96" t="n">
        <f t="shared" si="5"/>
        <v>0</v>
      </c>
      <c r="AC479" s="113" t="str">
        <f>IF('Prediction Log'!$W498="Y", "W", IF('Prediction Log'!$W498="N","L",""))</f>
        <v/>
      </c>
      <c r="AD479" s="114" t="str">
        <f>IF('Prediction Log'!$Y498="Y", "W", IF('Prediction Log'!$Y498="N","L",""))</f>
        <v/>
      </c>
      <c r="AE479" s="115" t="str">
        <f>IF(ISBLANK('Performance vs Market'!$Q479), "",IF(AC479="W", W479, IF(AC479="L",-N479, "")))</f>
        <v/>
      </c>
      <c r="AF479" s="116" t="str">
        <f>IFERROR((IF(ISERR('Performance vs Market'!$V479), "",IF(AD479="W", X479, IF(AD479="L",-N479, "")))), "")</f>
        <v/>
      </c>
      <c r="AG479" s="113" t="str">
        <f>IF('Prediction Log'!$X498="Y", "W", IF('Prediction Log'!$X498="N", "L", ""))</f>
        <v/>
      </c>
      <c r="AH479" s="115" t="str">
        <f>IF(ISBLANK('Performance vs Market'!$S479), "",IF(AG479="W", Z479, IF(AG479="L",-O479, "")))</f>
        <v/>
      </c>
      <c r="AI479" s="117"/>
      <c r="AJ479" s="15" t="str">
        <f t="shared" si="6"/>
        <v/>
      </c>
      <c r="AK479" s="118" t="n">
        <f>IF(ISERROR('Performance vs Market'!$AE479+'Performance vs Market'!$AH479+'Performance vs Market'!$AJ479), "", 'Performance vs Market'!$AE479+'Performance vs Market'!$AH479+'Performance vs Market'!$AJ479)</f>
        <v>0</v>
      </c>
      <c r="AL479" s="119" t="n">
        <f>IF(ISERROR('Performance vs Market'!$AF479+'Performance vs Market'!$AH479+'Performance vs Market'!$AJ479), "", 'Performance vs Market'!$AF479+'Performance vs Market'!$AH479+'Performance vs Market'!$AJ479)</f>
        <v>0</v>
      </c>
    </row>
    <row r="480" ht="14.25" customHeight="1">
      <c r="A480" s="92" t="str">
        <f>Games!A481</f>
        <v/>
      </c>
      <c r="B480" s="92" t="str">
        <f>IF('Prediction Log'!B499=0, "",'Prediction Log'!B499)</f>
        <v/>
      </c>
      <c r="C480" s="92" t="str">
        <f>IF('Prediction Log'!C499=0, "",'Prediction Log'!C499)</f>
        <v/>
      </c>
      <c r="D480" s="92" t="str">
        <f>IF('Prediction Log'!D499=0, "",'Prediction Log'!D499)</f>
        <v/>
      </c>
      <c r="E480" s="92" t="str">
        <f>IF('Prediction Log'!E499=0, "",'Prediction Log'!E499)</f>
        <v/>
      </c>
      <c r="F480" s="92" t="str">
        <f>IF('Prediction Log'!I499=0, "",'Prediction Log'!I499)</f>
        <v/>
      </c>
      <c r="G480" s="70" t="str">
        <f>IF(ISBLANK(Games!B481), "",'Prediction Log'!$J499)</f>
        <v/>
      </c>
      <c r="H480" s="93" t="str">
        <f>'Prediction Log'!$K499</f>
        <v/>
      </c>
      <c r="I480" s="92" t="str">
        <f>IF(ISBLANK(Games!M481), "",IF(AND(Games!M481="",Games!N481=""),"",IF(ISTEXT(Games!N481), "Side",Games!M481)))</f>
        <v/>
      </c>
      <c r="J480" s="92" t="str">
        <f>IF(ISBLANK(Games!B481), "",IF(Games!K481="Y", Games!B481, Games!E481))</f>
        <v/>
      </c>
      <c r="K480" s="92" t="str">
        <f>Games!I481</f>
        <v/>
      </c>
      <c r="L480" s="92" t="str">
        <f>IF(ISBLANK(Games!G481), "",Games!G481)</f>
        <v/>
      </c>
      <c r="M480" s="92"/>
      <c r="N480" s="110" t="str">
        <f>IF(ISBLANK('Performance vs Market'!$Q480), "", 1)</f>
        <v/>
      </c>
      <c r="O480" s="110" t="str">
        <f>IF(ISBLANK('Performance vs Market'!$S480), "", 1)</f>
        <v/>
      </c>
      <c r="P480" s="95"/>
      <c r="Q480" s="95"/>
      <c r="R480" s="95"/>
      <c r="S480" s="95"/>
      <c r="T480" s="95"/>
      <c r="U480" s="111" t="str">
        <f>IF(ISBLANK('Performance vs Market'!$Q480), "",N480+IF(Q480&lt;0, (N480/(Q480/-100)), N480*(Q480/100)))</f>
        <v/>
      </c>
      <c r="V480" s="112" t="str">
        <f>IFERROR(IF(ISBLANK('Performance vs Market'!$R480), "",N480+IF(R480&lt;0, (N480/(R480/-100)), N480*(R480/100))),"")</f>
        <v/>
      </c>
      <c r="W480" s="111" t="n">
        <f t="shared" si="1"/>
        <v>0</v>
      </c>
      <c r="X480" s="112" t="n">
        <f t="shared" si="2"/>
        <v>0</v>
      </c>
      <c r="Y480" s="111" t="str">
        <f>IF(ISBLANK('Performance vs Market'!$S480), "",O480+IF(S480&lt;0, (O480/(S480/-100)), O480*(S480/100)))</f>
        <v/>
      </c>
      <c r="Z480" s="111" t="n">
        <f t="shared" si="3"/>
        <v>0</v>
      </c>
      <c r="AA480" s="96" t="n">
        <f t="shared" si="4"/>
        <v>0</v>
      </c>
      <c r="AB480" s="96" t="n">
        <f t="shared" si="5"/>
        <v>0</v>
      </c>
      <c r="AC480" s="113" t="str">
        <f>IF('Prediction Log'!$W499="Y", "W", IF('Prediction Log'!$W499="N","L",""))</f>
        <v/>
      </c>
      <c r="AD480" s="114" t="str">
        <f>IF('Prediction Log'!$Y499="Y", "W", IF('Prediction Log'!$Y499="N","L",""))</f>
        <v/>
      </c>
      <c r="AE480" s="115" t="str">
        <f>IF(ISBLANK('Performance vs Market'!$Q480), "",IF(AC480="W", W480, IF(AC480="L",-N480, "")))</f>
        <v/>
      </c>
      <c r="AF480" s="116" t="str">
        <f>IFERROR((IF(ISERR('Performance vs Market'!$V480), "",IF(AD480="W", X480, IF(AD480="L",-N480, "")))), "")</f>
        <v/>
      </c>
      <c r="AG480" s="113" t="str">
        <f>IF('Prediction Log'!$X499="Y", "W", IF('Prediction Log'!$X499="N", "L", ""))</f>
        <v/>
      </c>
      <c r="AH480" s="115" t="str">
        <f>IF(ISBLANK('Performance vs Market'!$S480), "",IF(AG480="W", Z480, IF(AG480="L",-O480, "")))</f>
        <v/>
      </c>
      <c r="AI480" s="117"/>
      <c r="AJ480" s="15" t="str">
        <f t="shared" si="6"/>
        <v/>
      </c>
      <c r="AK480" s="118" t="n">
        <f>IF(ISERROR('Performance vs Market'!$AE480+'Performance vs Market'!$AH480+'Performance vs Market'!$AJ480), "", 'Performance vs Market'!$AE480+'Performance vs Market'!$AH480+'Performance vs Market'!$AJ480)</f>
        <v>0</v>
      </c>
      <c r="AL480" s="119" t="n">
        <f>IF(ISERROR('Performance vs Market'!$AF480+'Performance vs Market'!$AH480+'Performance vs Market'!$AJ480), "", 'Performance vs Market'!$AF480+'Performance vs Market'!$AH480+'Performance vs Market'!$AJ480)</f>
        <v>0</v>
      </c>
    </row>
    <row r="481" ht="14.25" customHeight="1">
      <c r="A481" s="92" t="str">
        <f>Games!A482</f>
        <v/>
      </c>
      <c r="B481" s="92" t="str">
        <f>IF('Prediction Log'!B500=0, "",'Prediction Log'!B500)</f>
        <v/>
      </c>
      <c r="C481" s="92" t="str">
        <f>IF('Prediction Log'!C500=0, "",'Prediction Log'!C500)</f>
        <v/>
      </c>
      <c r="D481" s="92" t="str">
        <f>IF('Prediction Log'!D500=0, "",'Prediction Log'!D500)</f>
        <v/>
      </c>
      <c r="E481" s="92" t="str">
        <f>IF('Prediction Log'!E500=0, "",'Prediction Log'!E500)</f>
        <v/>
      </c>
      <c r="F481" s="92" t="str">
        <f>IF('Prediction Log'!I500=0, "",'Prediction Log'!I500)</f>
        <v/>
      </c>
      <c r="G481" s="70" t="str">
        <f>IF(ISBLANK(Games!B482), "",'Prediction Log'!$J500)</f>
        <v/>
      </c>
      <c r="H481" s="93" t="str">
        <f>'Prediction Log'!$K500</f>
        <v/>
      </c>
      <c r="I481" s="92" t="str">
        <f>IF(ISBLANK(Games!M482), "",IF(AND(Games!M482="",Games!N482=""),"",IF(ISTEXT(Games!N482), "Side",Games!M482)))</f>
        <v/>
      </c>
      <c r="J481" s="92" t="str">
        <f>IF(ISBLANK(Games!B482), "",IF(Games!K482="Y", Games!B482, Games!E482))</f>
        <v/>
      </c>
      <c r="K481" s="92" t="str">
        <f>Games!I482</f>
        <v/>
      </c>
      <c r="L481" s="92" t="str">
        <f>IF(ISBLANK(Games!G482), "",Games!G482)</f>
        <v/>
      </c>
      <c r="M481" s="92"/>
      <c r="N481" s="110" t="str">
        <f>IF(ISBLANK('Performance vs Market'!$Q481), "", 1)</f>
        <v/>
      </c>
      <c r="O481" s="110" t="str">
        <f>IF(ISBLANK('Performance vs Market'!$S481), "", 1)</f>
        <v/>
      </c>
      <c r="P481" s="95"/>
      <c r="Q481" s="95"/>
      <c r="R481" s="95"/>
      <c r="S481" s="95"/>
      <c r="T481" s="95"/>
      <c r="U481" s="111" t="str">
        <f>IF(ISBLANK('Performance vs Market'!$Q481), "",N481+IF(Q481&lt;0, (N481/(Q481/-100)), N481*(Q481/100)))</f>
        <v/>
      </c>
      <c r="V481" s="112" t="str">
        <f>IFERROR(IF(ISBLANK('Performance vs Market'!$R481), "",N481+IF(R481&lt;0, (N481/(R481/-100)), N481*(R481/100))),"")</f>
        <v/>
      </c>
      <c r="W481" s="111" t="n">
        <f t="shared" si="1"/>
        <v>0</v>
      </c>
      <c r="X481" s="112" t="n">
        <f t="shared" si="2"/>
        <v>0</v>
      </c>
      <c r="Y481" s="111" t="str">
        <f>IF(ISBLANK('Performance vs Market'!$S481), "",O481+IF(S481&lt;0, (O481/(S481/-100)), O481*(S481/100)))</f>
        <v/>
      </c>
      <c r="Z481" s="111" t="n">
        <f t="shared" si="3"/>
        <v>0</v>
      </c>
      <c r="AA481" s="96" t="n">
        <f t="shared" si="4"/>
        <v>0</v>
      </c>
      <c r="AB481" s="96" t="n">
        <f t="shared" si="5"/>
        <v>0</v>
      </c>
      <c r="AC481" s="113" t="str">
        <f>IF('Prediction Log'!$W500="Y", "W", IF('Prediction Log'!$W500="N","L",""))</f>
        <v/>
      </c>
      <c r="AD481" s="114" t="str">
        <f>IF('Prediction Log'!$Y500="Y", "W", IF('Prediction Log'!$Y500="N","L",""))</f>
        <v/>
      </c>
      <c r="AE481" s="115" t="str">
        <f>IF(ISBLANK('Performance vs Market'!$Q481), "",IF(AC481="W", W481, IF(AC481="L",-N481, "")))</f>
        <v/>
      </c>
      <c r="AF481" s="116" t="str">
        <f>IFERROR((IF(ISERR('Performance vs Market'!$V481), "",IF(AD481="W", X481, IF(AD481="L",-N481, "")))), "")</f>
        <v/>
      </c>
      <c r="AG481" s="113" t="str">
        <f>IF('Prediction Log'!$X500="Y", "W", IF('Prediction Log'!$X500="N", "L", ""))</f>
        <v/>
      </c>
      <c r="AH481" s="115" t="str">
        <f>IF(ISBLANK('Performance vs Market'!$S481), "",IF(AG481="W", Z481, IF(AG481="L",-O481, "")))</f>
        <v/>
      </c>
      <c r="AI481" s="117"/>
      <c r="AJ481" s="15" t="str">
        <f t="shared" si="6"/>
        <v/>
      </c>
      <c r="AK481" s="118" t="n">
        <f>IF(ISERROR('Performance vs Market'!$AE481+'Performance vs Market'!$AH481+'Performance vs Market'!$AJ481), "", 'Performance vs Market'!$AE481+'Performance vs Market'!$AH481+'Performance vs Market'!$AJ481)</f>
        <v>0</v>
      </c>
      <c r="AL481" s="119" t="n">
        <f>IF(ISERROR('Performance vs Market'!$AF481+'Performance vs Market'!$AH481+'Performance vs Market'!$AJ481), "", 'Performance vs Market'!$AF481+'Performance vs Market'!$AH481+'Performance vs Market'!$AJ481)</f>
        <v>0</v>
      </c>
    </row>
    <row r="482" ht="14.25" customHeight="1">
      <c r="A482" s="92" t="str">
        <f>Games!A483</f>
        <v/>
      </c>
      <c r="B482" s="92" t="str">
        <f>IF('Prediction Log'!B501=0, "",'Prediction Log'!B501)</f>
        <v/>
      </c>
      <c r="C482" s="92" t="str">
        <f>IF('Prediction Log'!C501=0, "",'Prediction Log'!C501)</f>
        <v/>
      </c>
      <c r="D482" s="92" t="str">
        <f>IF('Prediction Log'!D501=0, "",'Prediction Log'!D501)</f>
        <v/>
      </c>
      <c r="E482" s="92" t="str">
        <f>IF('Prediction Log'!E501=0, "",'Prediction Log'!E501)</f>
        <v/>
      </c>
      <c r="F482" s="92" t="str">
        <f>IF('Prediction Log'!I501=0, "",'Prediction Log'!I501)</f>
        <v/>
      </c>
      <c r="G482" s="70" t="str">
        <f>IF(ISBLANK(Games!B483), "",'Prediction Log'!$J501)</f>
        <v/>
      </c>
      <c r="H482" s="93" t="str">
        <f>'Prediction Log'!$K501</f>
        <v/>
      </c>
      <c r="I482" s="92" t="str">
        <f>IF(ISBLANK(Games!M483), "",IF(AND(Games!M483="",Games!N483=""),"",IF(ISTEXT(Games!N483), "Side",Games!M483)))</f>
        <v/>
      </c>
      <c r="J482" s="92" t="str">
        <f>IF(ISBLANK(Games!B483), "",IF(Games!K483="Y", Games!B483, Games!E483))</f>
        <v/>
      </c>
      <c r="K482" s="92" t="str">
        <f>Games!I483</f>
        <v/>
      </c>
      <c r="L482" s="92" t="str">
        <f>IF(ISBLANK(Games!G483), "",Games!G483)</f>
        <v/>
      </c>
      <c r="M482" s="92"/>
      <c r="N482" s="110" t="str">
        <f>IF(ISBLANK('Performance vs Market'!$Q482), "", 1)</f>
        <v/>
      </c>
      <c r="O482" s="110" t="str">
        <f>IF(ISBLANK('Performance vs Market'!$S482), "", 1)</f>
        <v/>
      </c>
      <c r="P482" s="95"/>
      <c r="Q482" s="95"/>
      <c r="R482" s="95"/>
      <c r="S482" s="95"/>
      <c r="T482" s="95"/>
      <c r="U482" s="111" t="str">
        <f>IF(ISBLANK('Performance vs Market'!$Q482), "",N482+IF(Q482&lt;0, (N482/(Q482/-100)), N482*(Q482/100)))</f>
        <v/>
      </c>
      <c r="V482" s="112" t="str">
        <f>IFERROR(IF(ISBLANK('Performance vs Market'!$R482), "",N482+IF(R482&lt;0, (N482/(R482/-100)), N482*(R482/100))),"")</f>
        <v/>
      </c>
      <c r="W482" s="111" t="n">
        <f t="shared" si="1"/>
        <v>0</v>
      </c>
      <c r="X482" s="112" t="n">
        <f t="shared" si="2"/>
        <v>0</v>
      </c>
      <c r="Y482" s="111" t="str">
        <f>IF(ISBLANK('Performance vs Market'!$S482), "",O482+IF(S482&lt;0, (O482/(S482/-100)), O482*(S482/100)))</f>
        <v/>
      </c>
      <c r="Z482" s="111" t="n">
        <f t="shared" si="3"/>
        <v>0</v>
      </c>
      <c r="AA482" s="96" t="n">
        <f t="shared" si="4"/>
        <v>0</v>
      </c>
      <c r="AB482" s="96" t="n">
        <f t="shared" si="5"/>
        <v>0</v>
      </c>
      <c r="AC482" s="113" t="str">
        <f>IF('Prediction Log'!$W501="Y", "W", IF('Prediction Log'!$W501="N","L",""))</f>
        <v/>
      </c>
      <c r="AD482" s="114" t="str">
        <f>IF('Prediction Log'!$Y501="Y", "W", IF('Prediction Log'!$Y501="N","L",""))</f>
        <v/>
      </c>
      <c r="AE482" s="115" t="str">
        <f>IF(ISBLANK('Performance vs Market'!$Q482), "",IF(AC482="W", W482, IF(AC482="L",-N482, "")))</f>
        <v/>
      </c>
      <c r="AF482" s="116" t="str">
        <f>IFERROR((IF(ISERR('Performance vs Market'!$V482), "",IF(AD482="W", X482, IF(AD482="L",-N482, "")))), "")</f>
        <v/>
      </c>
      <c r="AG482" s="113" t="str">
        <f>IF('Prediction Log'!$X501="Y", "W", IF('Prediction Log'!$X501="N", "L", ""))</f>
        <v/>
      </c>
      <c r="AH482" s="115" t="str">
        <f>IF(ISBLANK('Performance vs Market'!$S482), "",IF(AG482="W", Z482, IF(AG482="L",-O482, "")))</f>
        <v/>
      </c>
      <c r="AI482" s="117"/>
      <c r="AJ482" s="15" t="str">
        <f t="shared" si="6"/>
        <v/>
      </c>
      <c r="AK482" s="118" t="n">
        <f>IF(ISERROR('Performance vs Market'!$AE482+'Performance vs Market'!$AH482+'Performance vs Market'!$AJ482), "", 'Performance vs Market'!$AE482+'Performance vs Market'!$AH482+'Performance vs Market'!$AJ482)</f>
        <v>0</v>
      </c>
      <c r="AL482" s="119" t="n">
        <f>IF(ISERROR('Performance vs Market'!$AF482+'Performance vs Market'!$AH482+'Performance vs Market'!$AJ482), "", 'Performance vs Market'!$AF482+'Performance vs Market'!$AH482+'Performance vs Market'!$AJ482)</f>
        <v>0</v>
      </c>
    </row>
    <row r="483" ht="14.25" customHeight="1">
      <c r="A483" s="92" t="str">
        <f>Games!A484</f>
        <v/>
      </c>
      <c r="B483" s="92" t="str">
        <f>IF('Prediction Log'!B502=0, "",'Prediction Log'!B502)</f>
        <v/>
      </c>
      <c r="C483" s="92" t="str">
        <f>IF('Prediction Log'!C502=0, "",'Prediction Log'!C502)</f>
        <v/>
      </c>
      <c r="D483" s="92" t="str">
        <f>IF('Prediction Log'!D502=0, "",'Prediction Log'!D502)</f>
        <v/>
      </c>
      <c r="E483" s="92" t="str">
        <f>IF('Prediction Log'!E502=0, "",'Prediction Log'!E502)</f>
        <v/>
      </c>
      <c r="F483" s="92" t="str">
        <f>IF('Prediction Log'!I502=0, "",'Prediction Log'!I502)</f>
        <v/>
      </c>
      <c r="G483" s="70" t="str">
        <f>IF(ISBLANK(Games!B484), "",'Prediction Log'!$J502)</f>
        <v/>
      </c>
      <c r="H483" s="93" t="str">
        <f>'Prediction Log'!$K502</f>
        <v/>
      </c>
      <c r="I483" s="92" t="str">
        <f>IF(ISBLANK(Games!M484), "",IF(AND(Games!M484="",Games!N484=""),"",IF(ISTEXT(Games!N484), "Side",Games!M484)))</f>
        <v/>
      </c>
      <c r="J483" s="92" t="str">
        <f>IF(ISBLANK(Games!B484), "",IF(Games!K484="Y", Games!B484, Games!E484))</f>
        <v/>
      </c>
      <c r="K483" s="92" t="str">
        <f>Games!I484</f>
        <v/>
      </c>
      <c r="L483" s="92" t="str">
        <f>IF(ISBLANK(Games!G484), "",Games!G484)</f>
        <v/>
      </c>
      <c r="M483" s="92"/>
      <c r="N483" s="110" t="str">
        <f>IF(ISBLANK('Performance vs Market'!$Q483), "", 1)</f>
        <v/>
      </c>
      <c r="O483" s="110" t="str">
        <f>IF(ISBLANK('Performance vs Market'!$S483), "", 1)</f>
        <v/>
      </c>
      <c r="P483" s="95"/>
      <c r="Q483" s="95"/>
      <c r="R483" s="95"/>
      <c r="S483" s="95"/>
      <c r="T483" s="95"/>
      <c r="U483" s="111" t="str">
        <f>IF(ISBLANK('Performance vs Market'!$Q483), "",N483+IF(Q483&lt;0, (N483/(Q483/-100)), N483*(Q483/100)))</f>
        <v/>
      </c>
      <c r="V483" s="112" t="str">
        <f>IFERROR(IF(ISBLANK('Performance vs Market'!$R483), "",N483+IF(R483&lt;0, (N483/(R483/-100)), N483*(R483/100))),"")</f>
        <v/>
      </c>
      <c r="W483" s="111" t="n">
        <f t="shared" si="1"/>
        <v>0</v>
      </c>
      <c r="X483" s="112" t="n">
        <f t="shared" si="2"/>
        <v>0</v>
      </c>
      <c r="Y483" s="111" t="str">
        <f>IF(ISBLANK('Performance vs Market'!$S483), "",O483+IF(S483&lt;0, (O483/(S483/-100)), O483*(S483/100)))</f>
        <v/>
      </c>
      <c r="Z483" s="111" t="n">
        <f t="shared" si="3"/>
        <v>0</v>
      </c>
      <c r="AA483" s="96" t="n">
        <f t="shared" si="4"/>
        <v>0</v>
      </c>
      <c r="AB483" s="96" t="n">
        <f t="shared" si="5"/>
        <v>0</v>
      </c>
      <c r="AC483" s="113" t="str">
        <f>IF('Prediction Log'!$W502="Y", "W", IF('Prediction Log'!$W502="N","L",""))</f>
        <v/>
      </c>
      <c r="AD483" s="114" t="str">
        <f>IF('Prediction Log'!$Y502="Y", "W", IF('Prediction Log'!$Y502="N","L",""))</f>
        <v/>
      </c>
      <c r="AE483" s="115" t="str">
        <f>IF(ISBLANK('Performance vs Market'!$Q483), "",IF(AC483="W", W483, IF(AC483="L",-N483, "")))</f>
        <v/>
      </c>
      <c r="AF483" s="116" t="str">
        <f>IFERROR((IF(ISERR('Performance vs Market'!$V483), "",IF(AD483="W", X483, IF(AD483="L",-N483, "")))), "")</f>
        <v/>
      </c>
      <c r="AG483" s="113" t="str">
        <f>IF('Prediction Log'!$X502="Y", "W", IF('Prediction Log'!$X502="N", "L", ""))</f>
        <v/>
      </c>
      <c r="AH483" s="115" t="str">
        <f>IF(ISBLANK('Performance vs Market'!$S483), "",IF(AG483="W", Z483, IF(AG483="L",-O483, "")))</f>
        <v/>
      </c>
      <c r="AI483" s="117"/>
      <c r="AJ483" s="15" t="str">
        <f t="shared" si="6"/>
        <v/>
      </c>
      <c r="AK483" s="118" t="n">
        <f>IF(ISERROR('Performance vs Market'!$AE483+'Performance vs Market'!$AH483+'Performance vs Market'!$AJ483), "", 'Performance vs Market'!$AE483+'Performance vs Market'!$AH483+'Performance vs Market'!$AJ483)</f>
        <v>0</v>
      </c>
      <c r="AL483" s="119" t="n">
        <f>IF(ISERROR('Performance vs Market'!$AF483+'Performance vs Market'!$AH483+'Performance vs Market'!$AJ483), "", 'Performance vs Market'!$AF483+'Performance vs Market'!$AH483+'Performance vs Market'!$AJ483)</f>
        <v>0</v>
      </c>
    </row>
    <row r="484" ht="14.25" customHeight="1">
      <c r="A484" s="92" t="str">
        <f>Games!A485</f>
        <v/>
      </c>
      <c r="B484" s="92" t="str">
        <f>IF('Prediction Log'!B503=0, "",'Prediction Log'!B503)</f>
        <v/>
      </c>
      <c r="C484" s="92" t="str">
        <f>IF('Prediction Log'!C503=0, "",'Prediction Log'!C503)</f>
        <v/>
      </c>
      <c r="D484" s="92" t="str">
        <f>IF('Prediction Log'!D503=0, "",'Prediction Log'!D503)</f>
        <v/>
      </c>
      <c r="E484" s="92" t="str">
        <f>IF('Prediction Log'!E503=0, "",'Prediction Log'!E503)</f>
        <v/>
      </c>
      <c r="F484" s="92" t="str">
        <f>IF('Prediction Log'!I503=0, "",'Prediction Log'!I503)</f>
        <v/>
      </c>
      <c r="G484" s="70" t="str">
        <f>IF(ISBLANK(Games!B485), "",'Prediction Log'!$J503)</f>
        <v/>
      </c>
      <c r="H484" s="93" t="str">
        <f>'Prediction Log'!$K503</f>
        <v/>
      </c>
      <c r="I484" s="92" t="str">
        <f>IF(ISBLANK(Games!M485), "",IF(AND(Games!M485="",Games!N485=""),"",IF(ISTEXT(Games!N485), "Side",Games!M485)))</f>
        <v/>
      </c>
      <c r="J484" s="92" t="str">
        <f>IF(ISBLANK(Games!B485), "",IF(Games!K485="Y", Games!B485, Games!E485))</f>
        <v/>
      </c>
      <c r="K484" s="92" t="str">
        <f>Games!I485</f>
        <v/>
      </c>
      <c r="L484" s="92" t="str">
        <f>IF(ISBLANK(Games!G485), "",Games!G485)</f>
        <v/>
      </c>
      <c r="M484" s="92"/>
      <c r="N484" s="110" t="str">
        <f>IF(ISBLANK('Performance vs Market'!$Q484), "", 1)</f>
        <v/>
      </c>
      <c r="O484" s="110" t="str">
        <f>IF(ISBLANK('Performance vs Market'!$S484), "", 1)</f>
        <v/>
      </c>
      <c r="P484" s="95"/>
      <c r="Q484" s="95"/>
      <c r="R484" s="95"/>
      <c r="S484" s="95"/>
      <c r="T484" s="95"/>
      <c r="U484" s="111" t="str">
        <f>IF(ISBLANK('Performance vs Market'!$Q484), "",N484+IF(Q484&lt;0, (N484/(Q484/-100)), N484*(Q484/100)))</f>
        <v/>
      </c>
      <c r="V484" s="112" t="str">
        <f>IFERROR(IF(ISBLANK('Performance vs Market'!$R484), "",N484+IF(R484&lt;0, (N484/(R484/-100)), N484*(R484/100))),"")</f>
        <v/>
      </c>
      <c r="W484" s="111" t="n">
        <f t="shared" si="1"/>
        <v>0</v>
      </c>
      <c r="X484" s="112" t="n">
        <f t="shared" si="2"/>
        <v>0</v>
      </c>
      <c r="Y484" s="111" t="str">
        <f>IF(ISBLANK('Performance vs Market'!$S484), "",O484+IF(S484&lt;0, (O484/(S484/-100)), O484*(S484/100)))</f>
        <v/>
      </c>
      <c r="Z484" s="111" t="n">
        <f t="shared" si="3"/>
        <v>0</v>
      </c>
      <c r="AA484" s="96" t="n">
        <f t="shared" si="4"/>
        <v>0</v>
      </c>
      <c r="AB484" s="96" t="n">
        <f t="shared" si="5"/>
        <v>0</v>
      </c>
      <c r="AC484" s="113" t="str">
        <f>IF('Prediction Log'!$W503="Y", "W", IF('Prediction Log'!$W503="N","L",""))</f>
        <v/>
      </c>
      <c r="AD484" s="114" t="str">
        <f>IF('Prediction Log'!$Y503="Y", "W", IF('Prediction Log'!$Y503="N","L",""))</f>
        <v/>
      </c>
      <c r="AE484" s="115" t="str">
        <f>IF(ISBLANK('Performance vs Market'!$Q484), "",IF(AC484="W", W484, IF(AC484="L",-N484, "")))</f>
        <v/>
      </c>
      <c r="AF484" s="116" t="str">
        <f>IFERROR((IF(ISERR('Performance vs Market'!$V484), "",IF(AD484="W", X484, IF(AD484="L",-N484, "")))), "")</f>
        <v/>
      </c>
      <c r="AG484" s="113" t="str">
        <f>IF('Prediction Log'!$X503="Y", "W", IF('Prediction Log'!$X503="N", "L", ""))</f>
        <v/>
      </c>
      <c r="AH484" s="115" t="str">
        <f>IF(ISBLANK('Performance vs Market'!$S484), "",IF(AG484="W", Z484, IF(AG484="L",-O484, "")))</f>
        <v/>
      </c>
      <c r="AI484" s="117"/>
      <c r="AJ484" s="15" t="str">
        <f t="shared" si="6"/>
        <v/>
      </c>
      <c r="AK484" s="118" t="n">
        <f>IF(ISERROR('Performance vs Market'!$AE484+'Performance vs Market'!$AH484+'Performance vs Market'!$AJ484), "", 'Performance vs Market'!$AE484+'Performance vs Market'!$AH484+'Performance vs Market'!$AJ484)</f>
        <v>0</v>
      </c>
      <c r="AL484" s="119" t="n">
        <f>IF(ISERROR('Performance vs Market'!$AF484+'Performance vs Market'!$AH484+'Performance vs Market'!$AJ484), "", 'Performance vs Market'!$AF484+'Performance vs Market'!$AH484+'Performance vs Market'!$AJ484)</f>
        <v>0</v>
      </c>
    </row>
    <row r="485" ht="14.25" customHeight="1">
      <c r="A485" s="92" t="str">
        <f>Games!A486</f>
        <v/>
      </c>
      <c r="B485" s="92" t="str">
        <f>IF('Prediction Log'!B504=0, "",'Prediction Log'!B504)</f>
        <v/>
      </c>
      <c r="C485" s="92" t="str">
        <f>IF('Prediction Log'!C504=0, "",'Prediction Log'!C504)</f>
        <v/>
      </c>
      <c r="D485" s="92" t="str">
        <f>IF('Prediction Log'!D504=0, "",'Prediction Log'!D504)</f>
        <v/>
      </c>
      <c r="E485" s="92" t="str">
        <f>IF('Prediction Log'!E504=0, "",'Prediction Log'!E504)</f>
        <v/>
      </c>
      <c r="F485" s="92" t="str">
        <f>IF('Prediction Log'!I504=0, "",'Prediction Log'!I504)</f>
        <v/>
      </c>
      <c r="G485" s="70" t="str">
        <f>IF(ISBLANK(Games!B486), "",'Prediction Log'!$J504)</f>
        <v/>
      </c>
      <c r="H485" s="93" t="str">
        <f>'Prediction Log'!$K504</f>
        <v/>
      </c>
      <c r="I485" s="92" t="str">
        <f>IF(ISBLANK(Games!M486), "",IF(AND(Games!M486="",Games!N486=""),"",IF(ISTEXT(Games!N486), "Side",Games!M486)))</f>
        <v/>
      </c>
      <c r="J485" s="92" t="str">
        <f>IF(ISBLANK(Games!B486), "",IF(Games!K486="Y", Games!B486, Games!E486))</f>
        <v/>
      </c>
      <c r="K485" s="92" t="str">
        <f>Games!I486</f>
        <v/>
      </c>
      <c r="L485" s="92" t="str">
        <f>IF(ISBLANK(Games!G486), "",Games!G486)</f>
        <v/>
      </c>
      <c r="M485" s="92"/>
      <c r="N485" s="110" t="str">
        <f>IF(ISBLANK('Performance vs Market'!$Q485), "", 1)</f>
        <v/>
      </c>
      <c r="O485" s="110" t="str">
        <f>IF(ISBLANK('Performance vs Market'!$S485), "", 1)</f>
        <v/>
      </c>
      <c r="P485" s="95"/>
      <c r="Q485" s="95"/>
      <c r="R485" s="95"/>
      <c r="S485" s="95"/>
      <c r="T485" s="95"/>
      <c r="U485" s="111" t="str">
        <f>IF(ISBLANK('Performance vs Market'!$Q485), "",N485+IF(Q485&lt;0, (N485/(Q485/-100)), N485*(Q485/100)))</f>
        <v/>
      </c>
      <c r="V485" s="112" t="str">
        <f>IFERROR(IF(ISBLANK('Performance vs Market'!$R485), "",N485+IF(R485&lt;0, (N485/(R485/-100)), N485*(R485/100))),"")</f>
        <v/>
      </c>
      <c r="W485" s="111" t="n">
        <f t="shared" si="1"/>
        <v>0</v>
      </c>
      <c r="X485" s="112" t="n">
        <f t="shared" si="2"/>
        <v>0</v>
      </c>
      <c r="Y485" s="111" t="str">
        <f>IF(ISBLANK('Performance vs Market'!$S485), "",O485+IF(S485&lt;0, (O485/(S485/-100)), O485*(S485/100)))</f>
        <v/>
      </c>
      <c r="Z485" s="111" t="n">
        <f t="shared" si="3"/>
        <v>0</v>
      </c>
      <c r="AA485" s="96" t="n">
        <f t="shared" si="4"/>
        <v>0</v>
      </c>
      <c r="AB485" s="96" t="n">
        <f t="shared" si="5"/>
        <v>0</v>
      </c>
      <c r="AC485" s="113" t="str">
        <f>IF('Prediction Log'!$W504="Y", "W", IF('Prediction Log'!$W504="N","L",""))</f>
        <v/>
      </c>
      <c r="AD485" s="114" t="str">
        <f>IF('Prediction Log'!$Y504="Y", "W", IF('Prediction Log'!$Y504="N","L",""))</f>
        <v/>
      </c>
      <c r="AE485" s="115" t="str">
        <f>IF(ISBLANK('Performance vs Market'!$Q485), "",IF(AC485="W", W485, IF(AC485="L",-N485, "")))</f>
        <v/>
      </c>
      <c r="AF485" s="116" t="str">
        <f>IFERROR((IF(ISERR('Performance vs Market'!$V485), "",IF(AD485="W", X485, IF(AD485="L",-N485, "")))), "")</f>
        <v/>
      </c>
      <c r="AG485" s="113" t="str">
        <f>IF('Prediction Log'!$X504="Y", "W", IF('Prediction Log'!$X504="N", "L", ""))</f>
        <v/>
      </c>
      <c r="AH485" s="115" t="str">
        <f>IF(ISBLANK('Performance vs Market'!$S485), "",IF(AG485="W", Z485, IF(AG485="L",-O485, "")))</f>
        <v/>
      </c>
      <c r="AI485" s="117"/>
      <c r="AJ485" s="15" t="str">
        <f t="shared" si="6"/>
        <v/>
      </c>
      <c r="AK485" s="118" t="n">
        <f>IF(ISERROR('Performance vs Market'!$AE485+'Performance vs Market'!$AH485+'Performance vs Market'!$AJ485), "", 'Performance vs Market'!$AE485+'Performance vs Market'!$AH485+'Performance vs Market'!$AJ485)</f>
        <v>0</v>
      </c>
      <c r="AL485" s="119" t="n">
        <f>IF(ISERROR('Performance vs Market'!$AF485+'Performance vs Market'!$AH485+'Performance vs Market'!$AJ485), "", 'Performance vs Market'!$AF485+'Performance vs Market'!$AH485+'Performance vs Market'!$AJ485)</f>
        <v>0</v>
      </c>
    </row>
    <row r="486" ht="14.25" customHeight="1">
      <c r="A486" s="92" t="str">
        <f>Games!A487</f>
        <v/>
      </c>
      <c r="B486" s="92" t="str">
        <f>IF('Prediction Log'!B505=0, "",'Prediction Log'!B505)</f>
        <v/>
      </c>
      <c r="C486" s="92" t="str">
        <f>IF('Prediction Log'!C505=0, "",'Prediction Log'!C505)</f>
        <v/>
      </c>
      <c r="D486" s="92" t="str">
        <f>IF('Prediction Log'!D505=0, "",'Prediction Log'!D505)</f>
        <v/>
      </c>
      <c r="E486" s="92" t="str">
        <f>IF('Prediction Log'!E505=0, "",'Prediction Log'!E505)</f>
        <v/>
      </c>
      <c r="F486" s="92" t="str">
        <f>IF('Prediction Log'!I505=0, "",'Prediction Log'!I505)</f>
        <v/>
      </c>
      <c r="G486" s="70" t="str">
        <f>IF(ISBLANK(Games!B487), "",'Prediction Log'!$J505)</f>
        <v/>
      </c>
      <c r="H486" s="93" t="str">
        <f>'Prediction Log'!$K505</f>
        <v/>
      </c>
      <c r="I486" s="92" t="str">
        <f>IF(ISBLANK(Games!M487), "",IF(AND(Games!M487="",Games!N487=""),"",IF(ISTEXT(Games!N487), "Side",Games!M487)))</f>
        <v/>
      </c>
      <c r="J486" s="92" t="str">
        <f>IF(ISBLANK(Games!B487), "",IF(Games!K487="Y", Games!B487, Games!E487))</f>
        <v/>
      </c>
      <c r="K486" s="92" t="str">
        <f>Games!I487</f>
        <v/>
      </c>
      <c r="L486" s="92" t="str">
        <f>IF(ISBLANK(Games!G487), "",Games!G487)</f>
        <v/>
      </c>
      <c r="M486" s="92"/>
      <c r="N486" s="110" t="str">
        <f>IF(ISBLANK('Performance vs Market'!$Q486), "", 1)</f>
        <v/>
      </c>
      <c r="O486" s="110" t="str">
        <f>IF(ISBLANK('Performance vs Market'!$S486), "", 1)</f>
        <v/>
      </c>
      <c r="P486" s="95"/>
      <c r="Q486" s="95"/>
      <c r="R486" s="95"/>
      <c r="S486" s="95"/>
      <c r="T486" s="95"/>
      <c r="U486" s="111" t="str">
        <f>IF(ISBLANK('Performance vs Market'!$Q486), "",N486+IF(Q486&lt;0, (N486/(Q486/-100)), N486*(Q486/100)))</f>
        <v/>
      </c>
      <c r="V486" s="112" t="str">
        <f>IFERROR(IF(ISBLANK('Performance vs Market'!$R486), "",N486+IF(R486&lt;0, (N486/(R486/-100)), N486*(R486/100))),"")</f>
        <v/>
      </c>
      <c r="W486" s="111" t="n">
        <f t="shared" si="1"/>
        <v>0</v>
      </c>
      <c r="X486" s="112" t="n">
        <f t="shared" si="2"/>
        <v>0</v>
      </c>
      <c r="Y486" s="111" t="str">
        <f>IF(ISBLANK('Performance vs Market'!$S486), "",O486+IF(S486&lt;0, (O486/(S486/-100)), O486*(S486/100)))</f>
        <v/>
      </c>
      <c r="Z486" s="111" t="n">
        <f t="shared" si="3"/>
        <v>0</v>
      </c>
      <c r="AA486" s="96" t="n">
        <f t="shared" si="4"/>
        <v>0</v>
      </c>
      <c r="AB486" s="96" t="n">
        <f t="shared" si="5"/>
        <v>0</v>
      </c>
      <c r="AC486" s="113" t="str">
        <f>IF('Prediction Log'!$W505="Y", "W", IF('Prediction Log'!$W505="N","L",""))</f>
        <v/>
      </c>
      <c r="AD486" s="114" t="str">
        <f>IF('Prediction Log'!$Y505="Y", "W", IF('Prediction Log'!$Y505="N","L",""))</f>
        <v/>
      </c>
      <c r="AE486" s="115" t="str">
        <f>IF(ISBLANK('Performance vs Market'!$Q486), "",IF(AC486="W", W486, IF(AC486="L",-N486, "")))</f>
        <v/>
      </c>
      <c r="AF486" s="116" t="str">
        <f>IFERROR((IF(ISERR('Performance vs Market'!$V486), "",IF(AD486="W", X486, IF(AD486="L",-N486, "")))), "")</f>
        <v/>
      </c>
      <c r="AG486" s="113" t="str">
        <f>IF('Prediction Log'!$X505="Y", "W", IF('Prediction Log'!$X505="N", "L", ""))</f>
        <v/>
      </c>
      <c r="AH486" s="115" t="str">
        <f>IF(ISBLANK('Performance vs Market'!$S486), "",IF(AG486="W", Z486, IF(AG486="L",-O486, "")))</f>
        <v/>
      </c>
      <c r="AI486" s="117"/>
      <c r="AJ486" s="15" t="str">
        <f t="shared" si="6"/>
        <v/>
      </c>
      <c r="AK486" s="118" t="n">
        <f>IF(ISERROR('Performance vs Market'!$AE486+'Performance vs Market'!$AH486+'Performance vs Market'!$AJ486), "", 'Performance vs Market'!$AE486+'Performance vs Market'!$AH486+'Performance vs Market'!$AJ486)</f>
        <v>0</v>
      </c>
      <c r="AL486" s="119" t="n">
        <f>IF(ISERROR('Performance vs Market'!$AF486+'Performance vs Market'!$AH486+'Performance vs Market'!$AJ486), "", 'Performance vs Market'!$AF486+'Performance vs Market'!$AH486+'Performance vs Market'!$AJ486)</f>
        <v>0</v>
      </c>
    </row>
    <row r="487" ht="14.25" customHeight="1">
      <c r="A487" s="92" t="str">
        <f>Games!A488</f>
        <v/>
      </c>
      <c r="B487" s="92" t="str">
        <f>IF('Prediction Log'!B506=0, "",'Prediction Log'!B506)</f>
        <v/>
      </c>
      <c r="C487" s="92" t="str">
        <f>IF('Prediction Log'!C506=0, "",'Prediction Log'!C506)</f>
        <v/>
      </c>
      <c r="D487" s="92" t="str">
        <f>IF('Prediction Log'!D506=0, "",'Prediction Log'!D506)</f>
        <v/>
      </c>
      <c r="E487" s="92" t="str">
        <f>IF('Prediction Log'!E506=0, "",'Prediction Log'!E506)</f>
        <v/>
      </c>
      <c r="F487" s="92" t="str">
        <f>IF('Prediction Log'!I506=0, "",'Prediction Log'!I506)</f>
        <v/>
      </c>
      <c r="G487" s="70" t="str">
        <f>IF(ISBLANK(Games!B488), "",'Prediction Log'!$J506)</f>
        <v/>
      </c>
      <c r="H487" s="93" t="str">
        <f>'Prediction Log'!$K506</f>
        <v/>
      </c>
      <c r="I487" s="92" t="str">
        <f>IF(ISBLANK(Games!M488), "",IF(AND(Games!M488="",Games!N488=""),"",IF(ISTEXT(Games!N488), "Side",Games!M488)))</f>
        <v/>
      </c>
      <c r="J487" s="92" t="str">
        <f>IF(ISBLANK(Games!B488), "",IF(Games!K488="Y", Games!B488, Games!E488))</f>
        <v/>
      </c>
      <c r="K487" s="92" t="str">
        <f>Games!I488</f>
        <v/>
      </c>
      <c r="L487" s="92" t="str">
        <f>IF(ISBLANK(Games!G488), "",Games!G488)</f>
        <v/>
      </c>
      <c r="M487" s="92"/>
      <c r="N487" s="110" t="str">
        <f>IF(ISBLANK('Performance vs Market'!$Q487), "", 1)</f>
        <v/>
      </c>
      <c r="O487" s="110" t="str">
        <f>IF(ISBLANK('Performance vs Market'!$S487), "", 1)</f>
        <v/>
      </c>
      <c r="P487" s="95"/>
      <c r="Q487" s="95"/>
      <c r="R487" s="95"/>
      <c r="S487" s="95"/>
      <c r="T487" s="95"/>
      <c r="U487" s="111" t="str">
        <f>IF(ISBLANK('Performance vs Market'!$Q487), "",N487+IF(Q487&lt;0, (N487/(Q487/-100)), N487*(Q487/100)))</f>
        <v/>
      </c>
      <c r="V487" s="112" t="str">
        <f>IFERROR(IF(ISBLANK('Performance vs Market'!$R487), "",N487+IF(R487&lt;0, (N487/(R487/-100)), N487*(R487/100))),"")</f>
        <v/>
      </c>
      <c r="W487" s="111" t="n">
        <f t="shared" si="1"/>
        <v>0</v>
      </c>
      <c r="X487" s="112" t="n">
        <f t="shared" si="2"/>
        <v>0</v>
      </c>
      <c r="Y487" s="111" t="str">
        <f>IF(ISBLANK('Performance vs Market'!$S487), "",O487+IF(S487&lt;0, (O487/(S487/-100)), O487*(S487/100)))</f>
        <v/>
      </c>
      <c r="Z487" s="111" t="n">
        <f t="shared" si="3"/>
        <v>0</v>
      </c>
      <c r="AA487" s="96" t="n">
        <f t="shared" si="4"/>
        <v>0</v>
      </c>
      <c r="AB487" s="96" t="n">
        <f t="shared" si="5"/>
        <v>0</v>
      </c>
      <c r="AC487" s="113" t="str">
        <f>IF('Prediction Log'!$W506="Y", "W", IF('Prediction Log'!$W506="N","L",""))</f>
        <v/>
      </c>
      <c r="AD487" s="114" t="str">
        <f>IF('Prediction Log'!$Y506="Y", "W", IF('Prediction Log'!$Y506="N","L",""))</f>
        <v/>
      </c>
      <c r="AE487" s="115" t="str">
        <f>IF(ISBLANK('Performance vs Market'!$Q487), "",IF(AC487="W", W487, IF(AC487="L",-N487, "")))</f>
        <v/>
      </c>
      <c r="AF487" s="116" t="str">
        <f>IFERROR((IF(ISERR('Performance vs Market'!$V487), "",IF(AD487="W", X487, IF(AD487="L",-N487, "")))), "")</f>
        <v/>
      </c>
      <c r="AG487" s="113" t="str">
        <f>IF('Prediction Log'!$X506="Y", "W", IF('Prediction Log'!$X506="N", "L", ""))</f>
        <v/>
      </c>
      <c r="AH487" s="115" t="str">
        <f>IF(ISBLANK('Performance vs Market'!$S487), "",IF(AG487="W", Z487, IF(AG487="L",-O487, "")))</f>
        <v/>
      </c>
      <c r="AI487" s="117"/>
      <c r="AJ487" s="15" t="str">
        <f t="shared" si="6"/>
        <v/>
      </c>
      <c r="AK487" s="118" t="n">
        <f>IF(ISERROR('Performance vs Market'!$AE487+'Performance vs Market'!$AH487+'Performance vs Market'!$AJ487), "", 'Performance vs Market'!$AE487+'Performance vs Market'!$AH487+'Performance vs Market'!$AJ487)</f>
        <v>0</v>
      </c>
      <c r="AL487" s="119" t="n">
        <f>IF(ISERROR('Performance vs Market'!$AF487+'Performance vs Market'!$AH487+'Performance vs Market'!$AJ487), "", 'Performance vs Market'!$AF487+'Performance vs Market'!$AH487+'Performance vs Market'!$AJ487)</f>
        <v>0</v>
      </c>
    </row>
    <row r="488" ht="14.25" customHeight="1">
      <c r="A488" s="92" t="str">
        <f>Games!A489</f>
        <v/>
      </c>
      <c r="B488" s="92" t="str">
        <f>IF('Prediction Log'!B507=0, "",'Prediction Log'!B507)</f>
        <v/>
      </c>
      <c r="C488" s="92" t="str">
        <f>IF('Prediction Log'!C507=0, "",'Prediction Log'!C507)</f>
        <v/>
      </c>
      <c r="D488" s="92" t="str">
        <f>IF('Prediction Log'!D507=0, "",'Prediction Log'!D507)</f>
        <v/>
      </c>
      <c r="E488" s="92" t="str">
        <f>IF('Prediction Log'!E507=0, "",'Prediction Log'!E507)</f>
        <v/>
      </c>
      <c r="F488" s="92" t="str">
        <f>IF('Prediction Log'!I507=0, "",'Prediction Log'!I507)</f>
        <v/>
      </c>
      <c r="G488" s="70" t="str">
        <f>IF(ISBLANK(Games!B489), "",'Prediction Log'!$J507)</f>
        <v/>
      </c>
      <c r="H488" s="93" t="str">
        <f>'Prediction Log'!$K507</f>
        <v/>
      </c>
      <c r="I488" s="92" t="str">
        <f>IF(ISBLANK(Games!M489), "",IF(AND(Games!M489="",Games!N489=""),"",IF(ISTEXT(Games!N489), "Side",Games!M489)))</f>
        <v/>
      </c>
      <c r="J488" s="92" t="str">
        <f>IF(ISBLANK(Games!B489), "",IF(Games!K489="Y", Games!B489, Games!E489))</f>
        <v/>
      </c>
      <c r="K488" s="92" t="str">
        <f>Games!I489</f>
        <v/>
      </c>
      <c r="L488" s="92" t="str">
        <f>IF(ISBLANK(Games!G489), "",Games!G489)</f>
        <v/>
      </c>
      <c r="M488" s="92"/>
      <c r="N488" s="110" t="str">
        <f>IF(ISBLANK('Performance vs Market'!$Q488), "", 1)</f>
        <v/>
      </c>
      <c r="O488" s="110" t="str">
        <f>IF(ISBLANK('Performance vs Market'!$S488), "", 1)</f>
        <v/>
      </c>
      <c r="P488" s="95"/>
      <c r="Q488" s="95"/>
      <c r="R488" s="95"/>
      <c r="S488" s="95"/>
      <c r="T488" s="95"/>
      <c r="U488" s="111" t="str">
        <f>IF(ISBLANK('Performance vs Market'!$Q488), "",N488+IF(Q488&lt;0, (N488/(Q488/-100)), N488*(Q488/100)))</f>
        <v/>
      </c>
      <c r="V488" s="112" t="str">
        <f>IFERROR(IF(ISBLANK('Performance vs Market'!$R488), "",N488+IF(R488&lt;0, (N488/(R488/-100)), N488*(R488/100))),"")</f>
        <v/>
      </c>
      <c r="W488" s="111" t="n">
        <f t="shared" si="1"/>
        <v>0</v>
      </c>
      <c r="X488" s="112" t="n">
        <f t="shared" si="2"/>
        <v>0</v>
      </c>
      <c r="Y488" s="111" t="str">
        <f>IF(ISBLANK('Performance vs Market'!$S488), "",O488+IF(S488&lt;0, (O488/(S488/-100)), O488*(S488/100)))</f>
        <v/>
      </c>
      <c r="Z488" s="111" t="n">
        <f t="shared" si="3"/>
        <v>0</v>
      </c>
      <c r="AA488" s="96" t="n">
        <f t="shared" si="4"/>
        <v>0</v>
      </c>
      <c r="AB488" s="96" t="n">
        <f t="shared" si="5"/>
        <v>0</v>
      </c>
      <c r="AC488" s="113" t="str">
        <f>IF('Prediction Log'!$W507="Y", "W", IF('Prediction Log'!$W507="N","L",""))</f>
        <v/>
      </c>
      <c r="AD488" s="114" t="str">
        <f>IF('Prediction Log'!$Y507="Y", "W", IF('Prediction Log'!$Y507="N","L",""))</f>
        <v/>
      </c>
      <c r="AE488" s="115" t="str">
        <f>IF(ISBLANK('Performance vs Market'!$Q488), "",IF(AC488="W", W488, IF(AC488="L",-N488, "")))</f>
        <v/>
      </c>
      <c r="AF488" s="116" t="str">
        <f>IFERROR((IF(ISERR('Performance vs Market'!$V488), "",IF(AD488="W", X488, IF(AD488="L",-N488, "")))), "")</f>
        <v/>
      </c>
      <c r="AG488" s="113" t="str">
        <f>IF('Prediction Log'!$X507="Y", "W", IF('Prediction Log'!$X507="N", "L", ""))</f>
        <v/>
      </c>
      <c r="AH488" s="115" t="str">
        <f>IF(ISBLANK('Performance vs Market'!$S488), "",IF(AG488="W", Z488, IF(AG488="L",-O488, "")))</f>
        <v/>
      </c>
      <c r="AI488" s="117"/>
      <c r="AJ488" s="15" t="str">
        <f t="shared" si="6"/>
        <v/>
      </c>
      <c r="AK488" s="118" t="n">
        <f>IF(ISERROR('Performance vs Market'!$AE488+'Performance vs Market'!$AH488+'Performance vs Market'!$AJ488), "", 'Performance vs Market'!$AE488+'Performance vs Market'!$AH488+'Performance vs Market'!$AJ488)</f>
        <v>0</v>
      </c>
      <c r="AL488" s="119" t="n">
        <f>IF(ISERROR('Performance vs Market'!$AF488+'Performance vs Market'!$AH488+'Performance vs Market'!$AJ488), "", 'Performance vs Market'!$AF488+'Performance vs Market'!$AH488+'Performance vs Market'!$AJ488)</f>
        <v>0</v>
      </c>
    </row>
    <row r="489" ht="14.25" customHeight="1">
      <c r="A489" s="92" t="str">
        <f>Games!A490</f>
        <v/>
      </c>
      <c r="B489" s="92" t="str">
        <f>IF('Prediction Log'!B508=0, "",'Prediction Log'!B508)</f>
        <v/>
      </c>
      <c r="C489" s="92" t="str">
        <f>IF('Prediction Log'!C508=0, "",'Prediction Log'!C508)</f>
        <v/>
      </c>
      <c r="D489" s="92" t="str">
        <f>IF('Prediction Log'!D508=0, "",'Prediction Log'!D508)</f>
        <v/>
      </c>
      <c r="E489" s="92" t="str">
        <f>IF('Prediction Log'!E508=0, "",'Prediction Log'!E508)</f>
        <v/>
      </c>
      <c r="F489" s="92" t="str">
        <f>IF('Prediction Log'!I508=0, "",'Prediction Log'!I508)</f>
        <v/>
      </c>
      <c r="G489" s="70" t="str">
        <f>IF(ISBLANK(Games!B490), "",'Prediction Log'!$J508)</f>
        <v/>
      </c>
      <c r="H489" s="93" t="str">
        <f>'Prediction Log'!$K508</f>
        <v/>
      </c>
      <c r="I489" s="92" t="str">
        <f>IF(ISBLANK(Games!M490), "",IF(AND(Games!M490="",Games!N490=""),"",IF(ISTEXT(Games!N490), "Side",Games!M490)))</f>
        <v/>
      </c>
      <c r="J489" s="92" t="str">
        <f>IF(ISBLANK(Games!B490), "",IF(Games!K490="Y", Games!B490, Games!E490))</f>
        <v/>
      </c>
      <c r="K489" s="92" t="str">
        <f>Games!I490</f>
        <v/>
      </c>
      <c r="L489" s="92" t="str">
        <f>IF(ISBLANK(Games!G490), "",Games!G490)</f>
        <v/>
      </c>
      <c r="M489" s="92"/>
      <c r="N489" s="110" t="str">
        <f>IF(ISBLANK('Performance vs Market'!$Q489), "", 1)</f>
        <v/>
      </c>
      <c r="O489" s="110" t="str">
        <f>IF(ISBLANK('Performance vs Market'!$S489), "", 1)</f>
        <v/>
      </c>
      <c r="P489" s="95"/>
      <c r="Q489" s="95"/>
      <c r="R489" s="95"/>
      <c r="S489" s="95"/>
      <c r="T489" s="95"/>
      <c r="U489" s="111" t="str">
        <f>IF(ISBLANK('Performance vs Market'!$Q489), "",N489+IF(Q489&lt;0, (N489/(Q489/-100)), N489*(Q489/100)))</f>
        <v/>
      </c>
      <c r="V489" s="112" t="str">
        <f>IFERROR(IF(ISBLANK('Performance vs Market'!$R489), "",N489+IF(R489&lt;0, (N489/(R489/-100)), N489*(R489/100))),"")</f>
        <v/>
      </c>
      <c r="W489" s="111" t="n">
        <f t="shared" si="1"/>
        <v>0</v>
      </c>
      <c r="X489" s="112" t="n">
        <f t="shared" si="2"/>
        <v>0</v>
      </c>
      <c r="Y489" s="111" t="str">
        <f>IF(ISBLANK('Performance vs Market'!$S489), "",O489+IF(S489&lt;0, (O489/(S489/-100)), O489*(S489/100)))</f>
        <v/>
      </c>
      <c r="Z489" s="111" t="n">
        <f t="shared" si="3"/>
        <v>0</v>
      </c>
      <c r="AA489" s="96" t="n">
        <f t="shared" si="4"/>
        <v>0</v>
      </c>
      <c r="AB489" s="96" t="n">
        <f t="shared" si="5"/>
        <v>0</v>
      </c>
      <c r="AC489" s="113" t="str">
        <f>IF('Prediction Log'!$W508="Y", "W", IF('Prediction Log'!$W508="N","L",""))</f>
        <v/>
      </c>
      <c r="AD489" s="114" t="str">
        <f>IF('Prediction Log'!$Y508="Y", "W", IF('Prediction Log'!$Y508="N","L",""))</f>
        <v/>
      </c>
      <c r="AE489" s="115" t="str">
        <f>IF(ISBLANK('Performance vs Market'!$Q489), "",IF(AC489="W", W489, IF(AC489="L",-N489, "")))</f>
        <v/>
      </c>
      <c r="AF489" s="116" t="str">
        <f>IFERROR((IF(ISERR('Performance vs Market'!$V489), "",IF(AD489="W", X489, IF(AD489="L",-N489, "")))), "")</f>
        <v/>
      </c>
      <c r="AG489" s="113" t="str">
        <f>IF('Prediction Log'!$X508="Y", "W", IF('Prediction Log'!$X508="N", "L", ""))</f>
        <v/>
      </c>
      <c r="AH489" s="115" t="str">
        <f>IF(ISBLANK('Performance vs Market'!$S489), "",IF(AG489="W", Z489, IF(AG489="L",-O489, "")))</f>
        <v/>
      </c>
      <c r="AI489" s="117"/>
      <c r="AJ489" s="15" t="str">
        <f t="shared" si="6"/>
        <v/>
      </c>
      <c r="AK489" s="118" t="n">
        <f>IF(ISERROR('Performance vs Market'!$AE489+'Performance vs Market'!$AH489+'Performance vs Market'!$AJ489), "", 'Performance vs Market'!$AE489+'Performance vs Market'!$AH489+'Performance vs Market'!$AJ489)</f>
        <v>0</v>
      </c>
      <c r="AL489" s="119" t="n">
        <f>IF(ISERROR('Performance vs Market'!$AF489+'Performance vs Market'!$AH489+'Performance vs Market'!$AJ489), "", 'Performance vs Market'!$AF489+'Performance vs Market'!$AH489+'Performance vs Market'!$AJ489)</f>
        <v>0</v>
      </c>
    </row>
    <row r="490" ht="14.25" customHeight="1">
      <c r="A490" s="92" t="str">
        <f>Games!A491</f>
        <v/>
      </c>
      <c r="B490" s="92" t="str">
        <f>IF('Prediction Log'!B509=0, "",'Prediction Log'!B509)</f>
        <v/>
      </c>
      <c r="C490" s="92" t="str">
        <f>IF('Prediction Log'!C509=0, "",'Prediction Log'!C509)</f>
        <v/>
      </c>
      <c r="D490" s="92" t="str">
        <f>IF('Prediction Log'!D509=0, "",'Prediction Log'!D509)</f>
        <v/>
      </c>
      <c r="E490" s="92" t="str">
        <f>IF('Prediction Log'!E509=0, "",'Prediction Log'!E509)</f>
        <v/>
      </c>
      <c r="F490" s="92" t="str">
        <f>IF('Prediction Log'!I509=0, "",'Prediction Log'!I509)</f>
        <v/>
      </c>
      <c r="G490" s="70" t="str">
        <f>IF(ISBLANK(Games!B491), "",'Prediction Log'!$J509)</f>
        <v/>
      </c>
      <c r="H490" s="93" t="str">
        <f>'Prediction Log'!$K509</f>
        <v/>
      </c>
      <c r="I490" s="92" t="str">
        <f>IF(ISBLANK(Games!M491), "",IF(AND(Games!M491="",Games!N491=""),"",IF(ISTEXT(Games!N491), "Side",Games!M491)))</f>
        <v/>
      </c>
      <c r="J490" s="92" t="str">
        <f>IF(ISBLANK(Games!B491), "",IF(Games!K491="Y", Games!B491, Games!E491))</f>
        <v/>
      </c>
      <c r="K490" s="92" t="str">
        <f>Games!I491</f>
        <v/>
      </c>
      <c r="L490" s="92" t="str">
        <f>IF(ISBLANK(Games!G491), "",Games!G491)</f>
        <v/>
      </c>
      <c r="M490" s="92"/>
      <c r="N490" s="110" t="str">
        <f>IF(ISBLANK('Performance vs Market'!$Q490), "", 1)</f>
        <v/>
      </c>
      <c r="O490" s="110" t="str">
        <f>IF(ISBLANK('Performance vs Market'!$S490), "", 1)</f>
        <v/>
      </c>
      <c r="P490" s="95"/>
      <c r="Q490" s="95"/>
      <c r="R490" s="95"/>
      <c r="S490" s="95"/>
      <c r="T490" s="95"/>
      <c r="U490" s="111" t="str">
        <f>IF(ISBLANK('Performance vs Market'!$Q490), "",N490+IF(Q490&lt;0, (N490/(Q490/-100)), N490*(Q490/100)))</f>
        <v/>
      </c>
      <c r="V490" s="112" t="str">
        <f>IFERROR(IF(ISBLANK('Performance vs Market'!$R490), "",N490+IF(R490&lt;0, (N490/(R490/-100)), N490*(R490/100))),"")</f>
        <v/>
      </c>
      <c r="W490" s="111" t="n">
        <f t="shared" si="1"/>
        <v>0</v>
      </c>
      <c r="X490" s="112" t="n">
        <f t="shared" si="2"/>
        <v>0</v>
      </c>
      <c r="Y490" s="111" t="str">
        <f>IF(ISBLANK('Performance vs Market'!$S490), "",O490+IF(S490&lt;0, (O490/(S490/-100)), O490*(S490/100)))</f>
        <v/>
      </c>
      <c r="Z490" s="111" t="n">
        <f t="shared" si="3"/>
        <v>0</v>
      </c>
      <c r="AA490" s="96" t="n">
        <f t="shared" si="4"/>
        <v>0</v>
      </c>
      <c r="AB490" s="96" t="n">
        <f t="shared" si="5"/>
        <v>0</v>
      </c>
      <c r="AC490" s="113" t="str">
        <f>IF('Prediction Log'!$W509="Y", "W", IF('Prediction Log'!$W509="N","L",""))</f>
        <v/>
      </c>
      <c r="AD490" s="114" t="str">
        <f>IF('Prediction Log'!$Y509="Y", "W", IF('Prediction Log'!$Y509="N","L",""))</f>
        <v/>
      </c>
      <c r="AE490" s="115" t="str">
        <f>IF(ISBLANK('Performance vs Market'!$Q490), "",IF(AC490="W", W490, IF(AC490="L",-N490, "")))</f>
        <v/>
      </c>
      <c r="AF490" s="116" t="str">
        <f>IFERROR((IF(ISERR('Performance vs Market'!$V490), "",IF(AD490="W", X490, IF(AD490="L",-N490, "")))), "")</f>
        <v/>
      </c>
      <c r="AG490" s="113" t="str">
        <f>IF('Prediction Log'!$X509="Y", "W", IF('Prediction Log'!$X509="N", "L", ""))</f>
        <v/>
      </c>
      <c r="AH490" s="115" t="str">
        <f>IF(ISBLANK('Performance vs Market'!$S490), "",IF(AG490="W", Z490, IF(AG490="L",-O490, "")))</f>
        <v/>
      </c>
      <c r="AI490" s="117"/>
      <c r="AJ490" s="15" t="str">
        <f t="shared" si="6"/>
        <v/>
      </c>
      <c r="AK490" s="118" t="n">
        <f>IF(ISERROR('Performance vs Market'!$AE490+'Performance vs Market'!$AH490+'Performance vs Market'!$AJ490), "", 'Performance vs Market'!$AE490+'Performance vs Market'!$AH490+'Performance vs Market'!$AJ490)</f>
        <v>0</v>
      </c>
      <c r="AL490" s="119" t="n">
        <f>IF(ISERROR('Performance vs Market'!$AF490+'Performance vs Market'!$AH490+'Performance vs Market'!$AJ490), "", 'Performance vs Market'!$AF490+'Performance vs Market'!$AH490+'Performance vs Market'!$AJ490)</f>
        <v>0</v>
      </c>
    </row>
    <row r="491" ht="14.25" customHeight="1">
      <c r="A491" s="92" t="str">
        <f>Games!A492</f>
        <v/>
      </c>
      <c r="B491" s="92" t="str">
        <f>IF('Prediction Log'!B510=0, "",'Prediction Log'!B510)</f>
        <v/>
      </c>
      <c r="C491" s="92" t="str">
        <f>IF('Prediction Log'!C510=0, "",'Prediction Log'!C510)</f>
        <v/>
      </c>
      <c r="D491" s="92" t="str">
        <f>IF('Prediction Log'!D510=0, "",'Prediction Log'!D510)</f>
        <v/>
      </c>
      <c r="E491" s="92" t="str">
        <f>IF('Prediction Log'!E510=0, "",'Prediction Log'!E510)</f>
        <v/>
      </c>
      <c r="F491" s="92" t="str">
        <f>IF('Prediction Log'!I510=0, "",'Prediction Log'!I510)</f>
        <v/>
      </c>
      <c r="G491" s="70" t="str">
        <f>IF(ISBLANK(Games!B492), "",'Prediction Log'!$J510)</f>
        <v/>
      </c>
      <c r="H491" s="93" t="str">
        <f>'Prediction Log'!$K510</f>
        <v/>
      </c>
      <c r="I491" s="92" t="str">
        <f>IF(ISBLANK(Games!M492), "",IF(AND(Games!M492="",Games!N492=""),"",IF(ISTEXT(Games!N492), "Side",Games!M492)))</f>
        <v/>
      </c>
      <c r="J491" s="92" t="str">
        <f>IF(ISBLANK(Games!B492), "",IF(Games!K492="Y", Games!B492, Games!E492))</f>
        <v/>
      </c>
      <c r="K491" s="92" t="str">
        <f>Games!I492</f>
        <v/>
      </c>
      <c r="L491" s="92" t="str">
        <f>IF(ISBLANK(Games!G492), "",Games!G492)</f>
        <v/>
      </c>
      <c r="M491" s="92"/>
      <c r="N491" s="110" t="str">
        <f>IF(ISBLANK('Performance vs Market'!$Q491), "", 1)</f>
        <v/>
      </c>
      <c r="O491" s="110" t="str">
        <f>IF(ISBLANK('Performance vs Market'!$S491), "", 1)</f>
        <v/>
      </c>
      <c r="P491" s="95"/>
      <c r="Q491" s="95"/>
      <c r="R491" s="95"/>
      <c r="S491" s="95"/>
      <c r="T491" s="95"/>
      <c r="U491" s="111" t="str">
        <f>IF(ISBLANK('Performance vs Market'!$Q491), "",N491+IF(Q491&lt;0, (N491/(Q491/-100)), N491*(Q491/100)))</f>
        <v/>
      </c>
      <c r="V491" s="112" t="str">
        <f>IFERROR(IF(ISBLANK('Performance vs Market'!$R491), "",N491+IF(R491&lt;0, (N491/(R491/-100)), N491*(R491/100))),"")</f>
        <v/>
      </c>
      <c r="W491" s="111" t="n">
        <f t="shared" si="1"/>
        <v>0</v>
      </c>
      <c r="X491" s="112" t="n">
        <f t="shared" si="2"/>
        <v>0</v>
      </c>
      <c r="Y491" s="111" t="str">
        <f>IF(ISBLANK('Performance vs Market'!$S491), "",O491+IF(S491&lt;0, (O491/(S491/-100)), O491*(S491/100)))</f>
        <v/>
      </c>
      <c r="Z491" s="111" t="n">
        <f t="shared" si="3"/>
        <v>0</v>
      </c>
      <c r="AA491" s="96" t="n">
        <f t="shared" si="4"/>
        <v>0</v>
      </c>
      <c r="AB491" s="96" t="n">
        <f t="shared" si="5"/>
        <v>0</v>
      </c>
      <c r="AC491" s="113" t="str">
        <f>IF('Prediction Log'!$W510="Y", "W", IF('Prediction Log'!$W510="N","L",""))</f>
        <v/>
      </c>
      <c r="AD491" s="114" t="str">
        <f>IF('Prediction Log'!$Y510="Y", "W", IF('Prediction Log'!$Y510="N","L",""))</f>
        <v/>
      </c>
      <c r="AE491" s="115" t="str">
        <f>IF(ISBLANK('Performance vs Market'!$Q491), "",IF(AC491="W", W491, IF(AC491="L",-N491, "")))</f>
        <v/>
      </c>
      <c r="AF491" s="116" t="str">
        <f>IFERROR((IF(ISERR('Performance vs Market'!$V491), "",IF(AD491="W", X491, IF(AD491="L",-N491, "")))), "")</f>
        <v/>
      </c>
      <c r="AG491" s="113" t="str">
        <f>IF('Prediction Log'!$X510="Y", "W", IF('Prediction Log'!$X510="N", "L", ""))</f>
        <v/>
      </c>
      <c r="AH491" s="115" t="str">
        <f>IF(ISBLANK('Performance vs Market'!$S491), "",IF(AG491="W", Z491, IF(AG491="L",-O491, "")))</f>
        <v/>
      </c>
      <c r="AI491" s="117"/>
      <c r="AJ491" s="15" t="str">
        <f t="shared" si="6"/>
        <v/>
      </c>
      <c r="AK491" s="118" t="n">
        <f>IF(ISERROR('Performance vs Market'!$AE491+'Performance vs Market'!$AH491+'Performance vs Market'!$AJ491), "", 'Performance vs Market'!$AE491+'Performance vs Market'!$AH491+'Performance vs Market'!$AJ491)</f>
        <v>0</v>
      </c>
      <c r="AL491" s="119" t="n">
        <f>IF(ISERROR('Performance vs Market'!$AF491+'Performance vs Market'!$AH491+'Performance vs Market'!$AJ491), "", 'Performance vs Market'!$AF491+'Performance vs Market'!$AH491+'Performance vs Market'!$AJ491)</f>
        <v>0</v>
      </c>
    </row>
    <row r="492" ht="14.25" customHeight="1">
      <c r="A492" s="92" t="str">
        <f>Games!A493</f>
        <v/>
      </c>
      <c r="B492" s="92" t="str">
        <f>IF('Prediction Log'!B511=0, "",'Prediction Log'!B511)</f>
        <v/>
      </c>
      <c r="C492" s="92" t="str">
        <f>IF('Prediction Log'!C511=0, "",'Prediction Log'!C511)</f>
        <v/>
      </c>
      <c r="D492" s="92" t="str">
        <f>IF('Prediction Log'!D511=0, "",'Prediction Log'!D511)</f>
        <v/>
      </c>
      <c r="E492" s="92" t="str">
        <f>IF('Prediction Log'!E511=0, "",'Prediction Log'!E511)</f>
        <v/>
      </c>
      <c r="F492" s="92" t="str">
        <f>IF('Prediction Log'!I511=0, "",'Prediction Log'!I511)</f>
        <v/>
      </c>
      <c r="G492" s="70" t="str">
        <f>IF(ISBLANK(Games!B493), "",'Prediction Log'!$J511)</f>
        <v/>
      </c>
      <c r="H492" s="93" t="str">
        <f>'Prediction Log'!$K511</f>
        <v/>
      </c>
      <c r="I492" s="92" t="str">
        <f>IF(ISBLANK(Games!M493), "",IF(AND(Games!M493="",Games!N493=""),"",IF(ISTEXT(Games!N493), "Side",Games!M493)))</f>
        <v/>
      </c>
      <c r="J492" s="92" t="str">
        <f>IF(ISBLANK(Games!B493), "",IF(Games!K493="Y", Games!B493, Games!E493))</f>
        <v/>
      </c>
      <c r="K492" s="92" t="str">
        <f>Games!I493</f>
        <v/>
      </c>
      <c r="L492" s="92" t="str">
        <f>IF(ISBLANK(Games!G493), "",Games!G493)</f>
        <v/>
      </c>
      <c r="M492" s="92"/>
      <c r="N492" s="110" t="str">
        <f>IF(ISBLANK('Performance vs Market'!$Q492), "", 1)</f>
        <v/>
      </c>
      <c r="O492" s="110" t="str">
        <f>IF(ISBLANK('Performance vs Market'!$S492), "", 1)</f>
        <v/>
      </c>
      <c r="P492" s="95"/>
      <c r="Q492" s="95"/>
      <c r="R492" s="95"/>
      <c r="S492" s="95"/>
      <c r="T492" s="95"/>
      <c r="U492" s="111" t="str">
        <f>IF(ISBLANK('Performance vs Market'!$Q492), "",N492+IF(Q492&lt;0, (N492/(Q492/-100)), N492*(Q492/100)))</f>
        <v/>
      </c>
      <c r="V492" s="112" t="str">
        <f>IFERROR(IF(ISBLANK('Performance vs Market'!$R492), "",N492+IF(R492&lt;0, (N492/(R492/-100)), N492*(R492/100))),"")</f>
        <v/>
      </c>
      <c r="W492" s="111" t="n">
        <f t="shared" si="1"/>
        <v>0</v>
      </c>
      <c r="X492" s="112" t="n">
        <f t="shared" si="2"/>
        <v>0</v>
      </c>
      <c r="Y492" s="111" t="str">
        <f>IF(ISBLANK('Performance vs Market'!$S492), "",O492+IF(S492&lt;0, (O492/(S492/-100)), O492*(S492/100)))</f>
        <v/>
      </c>
      <c r="Z492" s="111" t="n">
        <f t="shared" si="3"/>
        <v>0</v>
      </c>
      <c r="AA492" s="96" t="n">
        <f t="shared" si="4"/>
        <v>0</v>
      </c>
      <c r="AB492" s="96" t="n">
        <f t="shared" si="5"/>
        <v>0</v>
      </c>
      <c r="AC492" s="113" t="str">
        <f>IF('Prediction Log'!$W511="Y", "W", IF('Prediction Log'!$W511="N","L",""))</f>
        <v/>
      </c>
      <c r="AD492" s="114" t="str">
        <f>IF('Prediction Log'!$Y511="Y", "W", IF('Prediction Log'!$Y511="N","L",""))</f>
        <v/>
      </c>
      <c r="AE492" s="115" t="str">
        <f>IF(ISBLANK('Performance vs Market'!$Q492), "",IF(AC492="W", W492, IF(AC492="L",-N492, "")))</f>
        <v/>
      </c>
      <c r="AF492" s="116" t="str">
        <f>IFERROR((IF(ISERR('Performance vs Market'!$V492), "",IF(AD492="W", X492, IF(AD492="L",-N492, "")))), "")</f>
        <v/>
      </c>
      <c r="AG492" s="113" t="str">
        <f>IF('Prediction Log'!$X511="Y", "W", IF('Prediction Log'!$X511="N", "L", ""))</f>
        <v/>
      </c>
      <c r="AH492" s="115" t="str">
        <f>IF(ISBLANK('Performance vs Market'!$S492), "",IF(AG492="W", Z492, IF(AG492="L",-O492, "")))</f>
        <v/>
      </c>
      <c r="AI492" s="117"/>
      <c r="AJ492" s="15" t="str">
        <f t="shared" si="6"/>
        <v/>
      </c>
      <c r="AK492" s="118" t="n">
        <f>IF(ISERROR('Performance vs Market'!$AE492+'Performance vs Market'!$AH492+'Performance vs Market'!$AJ492), "", 'Performance vs Market'!$AE492+'Performance vs Market'!$AH492+'Performance vs Market'!$AJ492)</f>
        <v>0</v>
      </c>
      <c r="AL492" s="119" t="n">
        <f>IF(ISERROR('Performance vs Market'!$AF492+'Performance vs Market'!$AH492+'Performance vs Market'!$AJ492), "", 'Performance vs Market'!$AF492+'Performance vs Market'!$AH492+'Performance vs Market'!$AJ492)</f>
        <v>0</v>
      </c>
    </row>
    <row r="493" ht="14.25" customHeight="1">
      <c r="A493" s="92" t="str">
        <f>Games!A494</f>
        <v/>
      </c>
      <c r="B493" s="92" t="str">
        <f>IF('Prediction Log'!B512=0, "",'Prediction Log'!B512)</f>
        <v/>
      </c>
      <c r="C493" s="92" t="str">
        <f>IF('Prediction Log'!C512=0, "",'Prediction Log'!C512)</f>
        <v/>
      </c>
      <c r="D493" s="92" t="str">
        <f>IF('Prediction Log'!D512=0, "",'Prediction Log'!D512)</f>
        <v/>
      </c>
      <c r="E493" s="92" t="str">
        <f>IF('Prediction Log'!E512=0, "",'Prediction Log'!E512)</f>
        <v/>
      </c>
      <c r="F493" s="92" t="str">
        <f>IF('Prediction Log'!I512=0, "",'Prediction Log'!I512)</f>
        <v/>
      </c>
      <c r="G493" s="70" t="str">
        <f>IF(ISBLANK(Games!B494), "",'Prediction Log'!$J512)</f>
        <v/>
      </c>
      <c r="H493" s="93" t="str">
        <f>'Prediction Log'!$K512</f>
        <v/>
      </c>
      <c r="I493" s="92" t="str">
        <f>IF(ISBLANK(Games!M494), "",IF(AND(Games!M494="",Games!N494=""),"",IF(ISTEXT(Games!N494), "Side",Games!M494)))</f>
        <v/>
      </c>
      <c r="J493" s="92" t="str">
        <f>IF(ISBLANK(Games!B494), "",IF(Games!K494="Y", Games!B494, Games!E494))</f>
        <v/>
      </c>
      <c r="K493" s="92" t="str">
        <f>Games!I494</f>
        <v/>
      </c>
      <c r="L493" s="92" t="str">
        <f>IF(ISBLANK(Games!G494), "",Games!G494)</f>
        <v/>
      </c>
      <c r="M493" s="92"/>
      <c r="N493" s="110" t="str">
        <f>IF(ISBLANK('Performance vs Market'!$Q493), "", 1)</f>
        <v/>
      </c>
      <c r="O493" s="110" t="str">
        <f>IF(ISBLANK('Performance vs Market'!$S493), "", 1)</f>
        <v/>
      </c>
      <c r="P493" s="95"/>
      <c r="Q493" s="95"/>
      <c r="R493" s="95"/>
      <c r="S493" s="95"/>
      <c r="T493" s="95"/>
      <c r="U493" s="111" t="str">
        <f>IF(ISBLANK('Performance vs Market'!$Q493), "",N493+IF(Q493&lt;0, (N493/(Q493/-100)), N493*(Q493/100)))</f>
        <v/>
      </c>
      <c r="V493" s="112" t="str">
        <f>IFERROR(IF(ISBLANK('Performance vs Market'!$R493), "",N493+IF(R493&lt;0, (N493/(R493/-100)), N493*(R493/100))),"")</f>
        <v/>
      </c>
      <c r="W493" s="111" t="n">
        <f t="shared" si="1"/>
        <v>0</v>
      </c>
      <c r="X493" s="112" t="n">
        <f t="shared" si="2"/>
        <v>0</v>
      </c>
      <c r="Y493" s="111" t="str">
        <f>IF(ISBLANK('Performance vs Market'!$S493), "",O493+IF(S493&lt;0, (O493/(S493/-100)), O493*(S493/100)))</f>
        <v/>
      </c>
      <c r="Z493" s="111" t="n">
        <f t="shared" si="3"/>
        <v>0</v>
      </c>
      <c r="AA493" s="96" t="n">
        <f t="shared" si="4"/>
        <v>0</v>
      </c>
      <c r="AB493" s="96" t="n">
        <f t="shared" si="5"/>
        <v>0</v>
      </c>
      <c r="AC493" s="113" t="str">
        <f>IF('Prediction Log'!$W512="Y", "W", IF('Prediction Log'!$W512="N","L",""))</f>
        <v/>
      </c>
      <c r="AD493" s="114" t="str">
        <f>IF('Prediction Log'!$Y512="Y", "W", IF('Prediction Log'!$Y512="N","L",""))</f>
        <v/>
      </c>
      <c r="AE493" s="115" t="str">
        <f>IF(ISBLANK('Performance vs Market'!$Q493), "",IF(AC493="W", W493, IF(AC493="L",-N493, "")))</f>
        <v/>
      </c>
      <c r="AF493" s="116" t="str">
        <f>IFERROR((IF(ISERR('Performance vs Market'!$V493), "",IF(AD493="W", X493, IF(AD493="L",-N493, "")))), "")</f>
        <v/>
      </c>
      <c r="AG493" s="113" t="str">
        <f>IF('Prediction Log'!$X512="Y", "W", IF('Prediction Log'!$X512="N", "L", ""))</f>
        <v/>
      </c>
      <c r="AH493" s="115" t="str">
        <f>IF(ISBLANK('Performance vs Market'!$S493), "",IF(AG493="W", Z493, IF(AG493="L",-O493, "")))</f>
        <v/>
      </c>
      <c r="AI493" s="117"/>
      <c r="AJ493" s="15" t="str">
        <f t="shared" si="6"/>
        <v/>
      </c>
      <c r="AK493" s="118" t="n">
        <f>IF(ISERROR('Performance vs Market'!$AE493+'Performance vs Market'!$AH493+'Performance vs Market'!$AJ493), "", 'Performance vs Market'!$AE493+'Performance vs Market'!$AH493+'Performance vs Market'!$AJ493)</f>
        <v>0</v>
      </c>
      <c r="AL493" s="119" t="n">
        <f>IF(ISERROR('Performance vs Market'!$AF493+'Performance vs Market'!$AH493+'Performance vs Market'!$AJ493), "", 'Performance vs Market'!$AF493+'Performance vs Market'!$AH493+'Performance vs Market'!$AJ493)</f>
        <v>0</v>
      </c>
    </row>
    <row r="494" ht="14.25" customHeight="1">
      <c r="A494" s="92" t="str">
        <f>Games!A495</f>
        <v/>
      </c>
      <c r="B494" s="92" t="str">
        <f>IF('Prediction Log'!B513=0, "",'Prediction Log'!B513)</f>
        <v/>
      </c>
      <c r="C494" s="92" t="str">
        <f>IF('Prediction Log'!C513=0, "",'Prediction Log'!C513)</f>
        <v/>
      </c>
      <c r="D494" s="92" t="str">
        <f>IF('Prediction Log'!D513=0, "",'Prediction Log'!D513)</f>
        <v/>
      </c>
      <c r="E494" s="92" t="str">
        <f>IF('Prediction Log'!E513=0, "",'Prediction Log'!E513)</f>
        <v/>
      </c>
      <c r="F494" s="92" t="str">
        <f>IF('Prediction Log'!I513=0, "",'Prediction Log'!I513)</f>
        <v/>
      </c>
      <c r="G494" s="70" t="str">
        <f>IF(ISBLANK(Games!B495), "",'Prediction Log'!$J513)</f>
        <v/>
      </c>
      <c r="H494" s="93" t="str">
        <f>'Prediction Log'!$K513</f>
        <v/>
      </c>
      <c r="I494" s="92" t="str">
        <f>IF(ISBLANK(Games!M495), "",IF(AND(Games!M495="",Games!N495=""),"",IF(ISTEXT(Games!N495), "Side",Games!M495)))</f>
        <v/>
      </c>
      <c r="J494" s="92" t="str">
        <f>IF(ISBLANK(Games!B495), "",IF(Games!K495="Y", Games!B495, Games!E495))</f>
        <v/>
      </c>
      <c r="K494" s="92" t="str">
        <f>Games!I495</f>
        <v/>
      </c>
      <c r="L494" s="92" t="str">
        <f>IF(ISBLANK(Games!G495), "",Games!G495)</f>
        <v/>
      </c>
      <c r="M494" s="92"/>
      <c r="N494" s="110" t="str">
        <f>IF(ISBLANK('Performance vs Market'!$Q494), "", 1)</f>
        <v/>
      </c>
      <c r="O494" s="110" t="str">
        <f>IF(ISBLANK('Performance vs Market'!$S494), "", 1)</f>
        <v/>
      </c>
      <c r="P494" s="95"/>
      <c r="Q494" s="95"/>
      <c r="R494" s="95"/>
      <c r="S494" s="95"/>
      <c r="T494" s="95"/>
      <c r="U494" s="111" t="str">
        <f>IF(ISBLANK('Performance vs Market'!$Q494), "",N494+IF(Q494&lt;0, (N494/(Q494/-100)), N494*(Q494/100)))</f>
        <v/>
      </c>
      <c r="V494" s="112" t="str">
        <f>IFERROR(IF(ISBLANK('Performance vs Market'!$R494), "",N494+IF(R494&lt;0, (N494/(R494/-100)), N494*(R494/100))),"")</f>
        <v/>
      </c>
      <c r="W494" s="111" t="n">
        <f t="shared" si="1"/>
        <v>0</v>
      </c>
      <c r="X494" s="112" t="n">
        <f t="shared" si="2"/>
        <v>0</v>
      </c>
      <c r="Y494" s="111" t="str">
        <f>IF(ISBLANK('Performance vs Market'!$S494), "",O494+IF(S494&lt;0, (O494/(S494/-100)), O494*(S494/100)))</f>
        <v/>
      </c>
      <c r="Z494" s="111" t="n">
        <f t="shared" si="3"/>
        <v>0</v>
      </c>
      <c r="AA494" s="96" t="n">
        <f t="shared" si="4"/>
        <v>0</v>
      </c>
      <c r="AB494" s="96" t="n">
        <f t="shared" si="5"/>
        <v>0</v>
      </c>
      <c r="AC494" s="113" t="str">
        <f>IF('Prediction Log'!$W513="Y", "W", IF('Prediction Log'!$W513="N","L",""))</f>
        <v/>
      </c>
      <c r="AD494" s="114" t="str">
        <f>IF('Prediction Log'!$Y513="Y", "W", IF('Prediction Log'!$Y513="N","L",""))</f>
        <v/>
      </c>
      <c r="AE494" s="115" t="str">
        <f>IF(ISBLANK('Performance vs Market'!$Q494), "",IF(AC494="W", W494, IF(AC494="L",-N494, "")))</f>
        <v/>
      </c>
      <c r="AF494" s="116" t="str">
        <f>IFERROR((IF(ISERR('Performance vs Market'!$V494), "",IF(AD494="W", X494, IF(AD494="L",-N494, "")))), "")</f>
        <v/>
      </c>
      <c r="AG494" s="113" t="str">
        <f>IF('Prediction Log'!$X513="Y", "W", IF('Prediction Log'!$X513="N", "L", ""))</f>
        <v/>
      </c>
      <c r="AH494" s="115" t="str">
        <f>IF(ISBLANK('Performance vs Market'!$S494), "",IF(AG494="W", Z494, IF(AG494="L",-O494, "")))</f>
        <v/>
      </c>
      <c r="AI494" s="117"/>
      <c r="AJ494" s="15" t="str">
        <f t="shared" si="6"/>
        <v/>
      </c>
      <c r="AK494" s="118" t="n">
        <f>IF(ISERROR('Performance vs Market'!$AE494+'Performance vs Market'!$AH494+'Performance vs Market'!$AJ494), "", 'Performance vs Market'!$AE494+'Performance vs Market'!$AH494+'Performance vs Market'!$AJ494)</f>
        <v>0</v>
      </c>
      <c r="AL494" s="119" t="n">
        <f>IF(ISERROR('Performance vs Market'!$AF494+'Performance vs Market'!$AH494+'Performance vs Market'!$AJ494), "", 'Performance vs Market'!$AF494+'Performance vs Market'!$AH494+'Performance vs Market'!$AJ494)</f>
        <v>0</v>
      </c>
    </row>
    <row r="495" ht="14.25" customHeight="1">
      <c r="A495" s="92" t="str">
        <f>Games!A496</f>
        <v/>
      </c>
      <c r="B495" s="92" t="str">
        <f>IF('Prediction Log'!B514=0, "",'Prediction Log'!B514)</f>
        <v/>
      </c>
      <c r="C495" s="92" t="str">
        <f>IF('Prediction Log'!C514=0, "",'Prediction Log'!C514)</f>
        <v/>
      </c>
      <c r="D495" s="92" t="str">
        <f>IF('Prediction Log'!D514=0, "",'Prediction Log'!D514)</f>
        <v/>
      </c>
      <c r="E495" s="92" t="str">
        <f>IF('Prediction Log'!E514=0, "",'Prediction Log'!E514)</f>
        <v/>
      </c>
      <c r="F495" s="92" t="str">
        <f>IF('Prediction Log'!I514=0, "",'Prediction Log'!I514)</f>
        <v/>
      </c>
      <c r="G495" s="70" t="str">
        <f>IF(ISBLANK(Games!B496), "",'Prediction Log'!$J514)</f>
        <v/>
      </c>
      <c r="H495" s="93" t="str">
        <f>'Prediction Log'!$K514</f>
        <v/>
      </c>
      <c r="I495" s="92" t="str">
        <f>IF(ISBLANK(Games!M496), "",IF(AND(Games!M496="",Games!N496=""),"",IF(ISTEXT(Games!N496), "Side",Games!M496)))</f>
        <v/>
      </c>
      <c r="J495" s="92" t="str">
        <f>IF(ISBLANK(Games!B496), "",IF(Games!K496="Y", Games!B496, Games!E496))</f>
        <v/>
      </c>
      <c r="K495" s="92" t="str">
        <f>Games!I496</f>
        <v/>
      </c>
      <c r="L495" s="92" t="str">
        <f>IF(ISBLANK(Games!G496), "",Games!G496)</f>
        <v/>
      </c>
      <c r="M495" s="92"/>
      <c r="N495" s="110" t="str">
        <f>IF(ISBLANK('Performance vs Market'!$Q495), "", 1)</f>
        <v/>
      </c>
      <c r="O495" s="110" t="str">
        <f>IF(ISBLANK('Performance vs Market'!$S495), "", 1)</f>
        <v/>
      </c>
      <c r="P495" s="95"/>
      <c r="Q495" s="95"/>
      <c r="R495" s="95"/>
      <c r="S495" s="95"/>
      <c r="T495" s="95"/>
      <c r="U495" s="111" t="str">
        <f>IF(ISBLANK('Performance vs Market'!$Q495), "",N495+IF(Q495&lt;0, (N495/(Q495/-100)), N495*(Q495/100)))</f>
        <v/>
      </c>
      <c r="V495" s="112" t="str">
        <f>IFERROR(IF(ISBLANK('Performance vs Market'!$R495), "",N495+IF(R495&lt;0, (N495/(R495/-100)), N495*(R495/100))),"")</f>
        <v/>
      </c>
      <c r="W495" s="111" t="n">
        <f t="shared" si="1"/>
        <v>0</v>
      </c>
      <c r="X495" s="112" t="n">
        <f t="shared" si="2"/>
        <v>0</v>
      </c>
      <c r="Y495" s="111" t="str">
        <f>IF(ISBLANK('Performance vs Market'!$S495), "",O495+IF(S495&lt;0, (O495/(S495/-100)), O495*(S495/100)))</f>
        <v/>
      </c>
      <c r="Z495" s="111" t="n">
        <f t="shared" si="3"/>
        <v>0</v>
      </c>
      <c r="AA495" s="96" t="n">
        <f t="shared" si="4"/>
        <v>0</v>
      </c>
      <c r="AB495" s="96" t="n">
        <f t="shared" si="5"/>
        <v>0</v>
      </c>
      <c r="AC495" s="113" t="str">
        <f>IF('Prediction Log'!$W514="Y", "W", IF('Prediction Log'!$W514="N","L",""))</f>
        <v/>
      </c>
      <c r="AD495" s="114" t="str">
        <f>IF('Prediction Log'!$Y514="Y", "W", IF('Prediction Log'!$Y514="N","L",""))</f>
        <v/>
      </c>
      <c r="AE495" s="115" t="str">
        <f>IF(ISBLANK('Performance vs Market'!$Q495), "",IF(AC495="W", W495, IF(AC495="L",-N495, "")))</f>
        <v/>
      </c>
      <c r="AF495" s="116" t="str">
        <f>IFERROR((IF(ISERR('Performance vs Market'!$V495), "",IF(AD495="W", X495, IF(AD495="L",-N495, "")))), "")</f>
        <v/>
      </c>
      <c r="AG495" s="113" t="str">
        <f>IF('Prediction Log'!$X514="Y", "W", IF('Prediction Log'!$X514="N", "L", ""))</f>
        <v/>
      </c>
      <c r="AH495" s="115" t="str">
        <f>IF(ISBLANK('Performance vs Market'!$S495), "",IF(AG495="W", Z495, IF(AG495="L",-O495, "")))</f>
        <v/>
      </c>
      <c r="AI495" s="117"/>
      <c r="AJ495" s="15" t="str">
        <f t="shared" si="6"/>
        <v/>
      </c>
      <c r="AK495" s="118" t="n">
        <f>IF(ISERROR('Performance vs Market'!$AE495+'Performance vs Market'!$AH495+'Performance vs Market'!$AJ495), "", 'Performance vs Market'!$AE495+'Performance vs Market'!$AH495+'Performance vs Market'!$AJ495)</f>
        <v>0</v>
      </c>
      <c r="AL495" s="119" t="n">
        <f>IF(ISERROR('Performance vs Market'!$AF495+'Performance vs Market'!$AH495+'Performance vs Market'!$AJ495), "", 'Performance vs Market'!$AF495+'Performance vs Market'!$AH495+'Performance vs Market'!$AJ495)</f>
        <v>0</v>
      </c>
    </row>
    <row r="496" ht="14.25" customHeight="1">
      <c r="A496" s="92" t="str">
        <f>Games!A497</f>
        <v/>
      </c>
      <c r="B496" s="92" t="str">
        <f>IF('Prediction Log'!B515=0, "",'Prediction Log'!B515)</f>
        <v/>
      </c>
      <c r="C496" s="92" t="str">
        <f>IF('Prediction Log'!C515=0, "",'Prediction Log'!C515)</f>
        <v/>
      </c>
      <c r="D496" s="92" t="str">
        <f>IF('Prediction Log'!D515=0, "",'Prediction Log'!D515)</f>
        <v/>
      </c>
      <c r="E496" s="92" t="str">
        <f>IF('Prediction Log'!E515=0, "",'Prediction Log'!E515)</f>
        <v/>
      </c>
      <c r="F496" s="92" t="str">
        <f>IF('Prediction Log'!I515=0, "",'Prediction Log'!I515)</f>
        <v/>
      </c>
      <c r="G496" s="70" t="str">
        <f>IF(ISBLANK(Games!B497), "",'Prediction Log'!$J515)</f>
        <v/>
      </c>
      <c r="H496" s="93" t="str">
        <f>'Prediction Log'!$K515</f>
        <v/>
      </c>
      <c r="I496" s="92" t="str">
        <f>IF(ISBLANK(Games!M497), "",IF(AND(Games!M497="",Games!N497=""),"",IF(ISTEXT(Games!N497), "Side",Games!M497)))</f>
        <v/>
      </c>
      <c r="J496" s="92" t="str">
        <f>IF(ISBLANK(Games!B497), "",IF(Games!K497="Y", Games!B497, Games!E497))</f>
        <v/>
      </c>
      <c r="K496" s="92" t="str">
        <f>Games!I497</f>
        <v/>
      </c>
      <c r="L496" s="92" t="str">
        <f>IF(ISBLANK(Games!G497), "",Games!G497)</f>
        <v/>
      </c>
      <c r="M496" s="92"/>
      <c r="N496" s="110" t="str">
        <f>IF(ISBLANK('Performance vs Market'!$Q496), "", 1)</f>
        <v/>
      </c>
      <c r="O496" s="110" t="str">
        <f>IF(ISBLANK('Performance vs Market'!$S496), "", 1)</f>
        <v/>
      </c>
      <c r="P496" s="95"/>
      <c r="Q496" s="95"/>
      <c r="R496" s="95"/>
      <c r="S496" s="95"/>
      <c r="T496" s="95"/>
      <c r="U496" s="111" t="str">
        <f>IF(ISBLANK('Performance vs Market'!$Q496), "",N496+IF(Q496&lt;0, (N496/(Q496/-100)), N496*(Q496/100)))</f>
        <v/>
      </c>
      <c r="V496" s="112" t="str">
        <f>IFERROR(IF(ISBLANK('Performance vs Market'!$R496), "",N496+IF(R496&lt;0, (N496/(R496/-100)), N496*(R496/100))),"")</f>
        <v/>
      </c>
      <c r="W496" s="111" t="n">
        <f t="shared" si="1"/>
        <v>0</v>
      </c>
      <c r="X496" s="112" t="n">
        <f t="shared" si="2"/>
        <v>0</v>
      </c>
      <c r="Y496" s="111" t="str">
        <f>IF(ISBLANK('Performance vs Market'!$S496), "",O496+IF(S496&lt;0, (O496/(S496/-100)), O496*(S496/100)))</f>
        <v/>
      </c>
      <c r="Z496" s="111" t="n">
        <f t="shared" si="3"/>
        <v>0</v>
      </c>
      <c r="AA496" s="96" t="n">
        <f t="shared" si="4"/>
        <v>0</v>
      </c>
      <c r="AB496" s="96" t="n">
        <f t="shared" si="5"/>
        <v>0</v>
      </c>
      <c r="AC496" s="113" t="str">
        <f>IF('Prediction Log'!$W515="Y", "W", IF('Prediction Log'!$W515="N","L",""))</f>
        <v/>
      </c>
      <c r="AD496" s="114" t="str">
        <f>IF('Prediction Log'!$Y515="Y", "W", IF('Prediction Log'!$Y515="N","L",""))</f>
        <v/>
      </c>
      <c r="AE496" s="115" t="str">
        <f>IF(ISBLANK('Performance vs Market'!$Q496), "",IF(AC496="W", W496, IF(AC496="L",-N496, "")))</f>
        <v/>
      </c>
      <c r="AF496" s="116" t="str">
        <f>IFERROR((IF(ISERR('Performance vs Market'!$V496), "",IF(AD496="W", X496, IF(AD496="L",-N496, "")))), "")</f>
        <v/>
      </c>
      <c r="AG496" s="113" t="str">
        <f>IF('Prediction Log'!$X515="Y", "W", IF('Prediction Log'!$X515="N", "L", ""))</f>
        <v/>
      </c>
      <c r="AH496" s="115" t="str">
        <f>IF(ISBLANK('Performance vs Market'!$S496), "",IF(AG496="W", Z496, IF(AG496="L",-O496, "")))</f>
        <v/>
      </c>
      <c r="AI496" s="117"/>
      <c r="AJ496" s="15" t="str">
        <f t="shared" si="6"/>
        <v/>
      </c>
      <c r="AK496" s="118" t="n">
        <f>IF(ISERROR('Performance vs Market'!$AE496+'Performance vs Market'!$AH496+'Performance vs Market'!$AJ496), "", 'Performance vs Market'!$AE496+'Performance vs Market'!$AH496+'Performance vs Market'!$AJ496)</f>
        <v>0</v>
      </c>
      <c r="AL496" s="119" t="n">
        <f>IF(ISERROR('Performance vs Market'!$AF496+'Performance vs Market'!$AH496+'Performance vs Market'!$AJ496), "", 'Performance vs Market'!$AF496+'Performance vs Market'!$AH496+'Performance vs Market'!$AJ496)</f>
        <v>0</v>
      </c>
    </row>
    <row r="497" ht="14.25" customHeight="1">
      <c r="A497" s="92" t="str">
        <f>Games!A498</f>
        <v/>
      </c>
      <c r="B497" s="92" t="str">
        <f>IF('Prediction Log'!B516=0, "",'Prediction Log'!B516)</f>
        <v/>
      </c>
      <c r="C497" s="92" t="str">
        <f>IF('Prediction Log'!C516=0, "",'Prediction Log'!C516)</f>
        <v/>
      </c>
      <c r="D497" s="92" t="str">
        <f>IF('Prediction Log'!D516=0, "",'Prediction Log'!D516)</f>
        <v/>
      </c>
      <c r="E497" s="92" t="str">
        <f>IF('Prediction Log'!E516=0, "",'Prediction Log'!E516)</f>
        <v/>
      </c>
      <c r="F497" s="92" t="str">
        <f>IF('Prediction Log'!I516=0, "",'Prediction Log'!I516)</f>
        <v/>
      </c>
      <c r="G497" s="70" t="str">
        <f>IF(ISBLANK(Games!B498), "",'Prediction Log'!$J516)</f>
        <v/>
      </c>
      <c r="H497" s="93" t="str">
        <f>'Prediction Log'!$K516</f>
        <v/>
      </c>
      <c r="I497" s="92" t="str">
        <f>IF(ISBLANK(Games!M498), "",IF(AND(Games!M498="",Games!N498=""),"",IF(ISTEXT(Games!N498), "Side",Games!M498)))</f>
        <v/>
      </c>
      <c r="J497" s="92" t="str">
        <f>IF(ISBLANK(Games!B498), "",IF(Games!K498="Y", Games!B498, Games!E498))</f>
        <v/>
      </c>
      <c r="K497" s="92" t="str">
        <f>Games!I498</f>
        <v/>
      </c>
      <c r="L497" s="92" t="str">
        <f>IF(ISBLANK(Games!G498), "",Games!G498)</f>
        <v/>
      </c>
      <c r="M497" s="92"/>
      <c r="N497" s="110" t="str">
        <f>IF(ISBLANK('Performance vs Market'!$Q497), "", 1)</f>
        <v/>
      </c>
      <c r="O497" s="110" t="str">
        <f>IF(ISBLANK('Performance vs Market'!$S497), "", 1)</f>
        <v/>
      </c>
      <c r="P497" s="95"/>
      <c r="Q497" s="95"/>
      <c r="R497" s="95"/>
      <c r="S497" s="95"/>
      <c r="T497" s="95"/>
      <c r="U497" s="111" t="str">
        <f>IF(ISBLANK('Performance vs Market'!$Q497), "",N497+IF(Q497&lt;0, (N497/(Q497/-100)), N497*(Q497/100)))</f>
        <v/>
      </c>
      <c r="V497" s="112" t="str">
        <f>IFERROR(IF(ISBLANK('Performance vs Market'!$R497), "",N497+IF(R497&lt;0, (N497/(R497/-100)), N497*(R497/100))),"")</f>
        <v/>
      </c>
      <c r="W497" s="111" t="n">
        <f t="shared" si="1"/>
        <v>0</v>
      </c>
      <c r="X497" s="112" t="n">
        <f t="shared" si="2"/>
        <v>0</v>
      </c>
      <c r="Y497" s="111" t="str">
        <f>IF(ISBLANK('Performance vs Market'!$S497), "",O497+IF(S497&lt;0, (O497/(S497/-100)), O497*(S497/100)))</f>
        <v/>
      </c>
      <c r="Z497" s="111" t="n">
        <f t="shared" si="3"/>
        <v>0</v>
      </c>
      <c r="AA497" s="96" t="n">
        <f t="shared" si="4"/>
        <v>0</v>
      </c>
      <c r="AB497" s="96" t="n">
        <f t="shared" si="5"/>
        <v>0</v>
      </c>
      <c r="AC497" s="113" t="str">
        <f>IF('Prediction Log'!$W516="Y", "W", IF('Prediction Log'!$W516="N","L",""))</f>
        <v/>
      </c>
      <c r="AD497" s="114" t="str">
        <f>IF('Prediction Log'!$Y516="Y", "W", IF('Prediction Log'!$Y516="N","L",""))</f>
        <v/>
      </c>
      <c r="AE497" s="115" t="str">
        <f>IF(ISBLANK('Performance vs Market'!$Q497), "",IF(AC497="W", W497, IF(AC497="L",-N497, "")))</f>
        <v/>
      </c>
      <c r="AF497" s="116" t="str">
        <f>IFERROR((IF(ISERR('Performance vs Market'!$V497), "",IF(AD497="W", X497, IF(AD497="L",-N497, "")))), "")</f>
        <v/>
      </c>
      <c r="AG497" s="113" t="str">
        <f>IF('Prediction Log'!$X516="Y", "W", IF('Prediction Log'!$X516="N", "L", ""))</f>
        <v/>
      </c>
      <c r="AH497" s="115" t="str">
        <f>IF(ISBLANK('Performance vs Market'!$S497), "",IF(AG497="W", Z497, IF(AG497="L",-O497, "")))</f>
        <v/>
      </c>
      <c r="AI497" s="117"/>
      <c r="AJ497" s="15" t="str">
        <f t="shared" si="6"/>
        <v/>
      </c>
      <c r="AK497" s="118" t="n">
        <f>IF(ISERROR('Performance vs Market'!$AE497+'Performance vs Market'!$AH497+'Performance vs Market'!$AJ497), "", 'Performance vs Market'!$AE497+'Performance vs Market'!$AH497+'Performance vs Market'!$AJ497)</f>
        <v>0</v>
      </c>
      <c r="AL497" s="119" t="n">
        <f>IF(ISERROR('Performance vs Market'!$AF497+'Performance vs Market'!$AH497+'Performance vs Market'!$AJ497), "", 'Performance vs Market'!$AF497+'Performance vs Market'!$AH497+'Performance vs Market'!$AJ497)</f>
        <v>0</v>
      </c>
    </row>
    <row r="498" ht="14.25" customHeight="1">
      <c r="A498" s="92" t="str">
        <f>Games!A499</f>
        <v/>
      </c>
      <c r="B498" s="92" t="str">
        <f>IF('Prediction Log'!B517=0, "",'Prediction Log'!B517)</f>
        <v/>
      </c>
      <c r="C498" s="92" t="str">
        <f>IF('Prediction Log'!C517=0, "",'Prediction Log'!C517)</f>
        <v/>
      </c>
      <c r="D498" s="92" t="str">
        <f>IF('Prediction Log'!D517=0, "",'Prediction Log'!D517)</f>
        <v/>
      </c>
      <c r="E498" s="92" t="str">
        <f>IF('Prediction Log'!E517=0, "",'Prediction Log'!E517)</f>
        <v/>
      </c>
      <c r="F498" s="92" t="str">
        <f>IF('Prediction Log'!I517=0, "",'Prediction Log'!I517)</f>
        <v/>
      </c>
      <c r="G498" s="70" t="str">
        <f>IF(ISBLANK(Games!B499), "",'Prediction Log'!$J517)</f>
        <v/>
      </c>
      <c r="H498" s="93" t="str">
        <f>'Prediction Log'!$K517</f>
        <v/>
      </c>
      <c r="I498" s="92" t="str">
        <f>IF(ISBLANK(Games!M499), "",IF(AND(Games!M499="",Games!N499=""),"",IF(ISTEXT(Games!N499), "Side",Games!M499)))</f>
        <v/>
      </c>
      <c r="J498" s="92" t="str">
        <f>IF(ISBLANK(Games!B499), "",IF(Games!K499="Y", Games!B499, Games!E499))</f>
        <v/>
      </c>
      <c r="K498" s="92" t="str">
        <f>Games!I499</f>
        <v/>
      </c>
      <c r="L498" s="92" t="str">
        <f>IF(ISBLANK(Games!G499), "",Games!G499)</f>
        <v/>
      </c>
      <c r="M498" s="92"/>
      <c r="N498" s="110" t="str">
        <f>IF(ISBLANK('Performance vs Market'!$Q498), "", 1)</f>
        <v/>
      </c>
      <c r="O498" s="110" t="str">
        <f>IF(ISBLANK('Performance vs Market'!$S498), "", 1)</f>
        <v/>
      </c>
      <c r="P498" s="95"/>
      <c r="Q498" s="95"/>
      <c r="R498" s="95"/>
      <c r="S498" s="95"/>
      <c r="T498" s="95"/>
      <c r="U498" s="111" t="str">
        <f>IF(ISBLANK('Performance vs Market'!$Q498), "",N498+IF(Q498&lt;0, (N498/(Q498/-100)), N498*(Q498/100)))</f>
        <v/>
      </c>
      <c r="V498" s="112" t="str">
        <f>IFERROR(IF(ISBLANK('Performance vs Market'!$R498), "",N498+IF(R498&lt;0, (N498/(R498/-100)), N498*(R498/100))),"")</f>
        <v/>
      </c>
      <c r="W498" s="111" t="n">
        <f t="shared" si="1"/>
        <v>0</v>
      </c>
      <c r="X498" s="112" t="n">
        <f t="shared" si="2"/>
        <v>0</v>
      </c>
      <c r="Y498" s="111" t="str">
        <f>IF(ISBLANK('Performance vs Market'!$S498), "",O498+IF(S498&lt;0, (O498/(S498/-100)), O498*(S498/100)))</f>
        <v/>
      </c>
      <c r="Z498" s="111" t="n">
        <f t="shared" si="3"/>
        <v>0</v>
      </c>
      <c r="AA498" s="96" t="n">
        <f t="shared" si="4"/>
        <v>0</v>
      </c>
      <c r="AB498" s="96" t="n">
        <f t="shared" si="5"/>
        <v>0</v>
      </c>
      <c r="AC498" s="113" t="str">
        <f>IF('Prediction Log'!$W517="Y", "W", IF('Prediction Log'!$W517="N","L",""))</f>
        <v/>
      </c>
      <c r="AD498" s="114" t="str">
        <f>IF('Prediction Log'!$Y517="Y", "W", IF('Prediction Log'!$Y517="N","L",""))</f>
        <v/>
      </c>
      <c r="AE498" s="115" t="str">
        <f>IF(ISBLANK('Performance vs Market'!$Q498), "",IF(AC498="W", W498, IF(AC498="L",-N498, "")))</f>
        <v/>
      </c>
      <c r="AF498" s="116" t="str">
        <f>IFERROR((IF(ISERR('Performance vs Market'!$V498), "",IF(AD498="W", X498, IF(AD498="L",-N498, "")))), "")</f>
        <v/>
      </c>
      <c r="AG498" s="113" t="str">
        <f>IF('Prediction Log'!$X517="Y", "W", IF('Prediction Log'!$X517="N", "L", ""))</f>
        <v/>
      </c>
      <c r="AH498" s="115" t="str">
        <f>IF(ISBLANK('Performance vs Market'!$S498), "",IF(AG498="W", Z498, IF(AG498="L",-O498, "")))</f>
        <v/>
      </c>
      <c r="AI498" s="117"/>
      <c r="AJ498" s="15" t="str">
        <f t="shared" si="6"/>
        <v/>
      </c>
      <c r="AK498" s="118" t="n">
        <f>IF(ISERROR('Performance vs Market'!$AE498+'Performance vs Market'!$AH498+'Performance vs Market'!$AJ498), "", 'Performance vs Market'!$AE498+'Performance vs Market'!$AH498+'Performance vs Market'!$AJ498)</f>
        <v>0</v>
      </c>
      <c r="AL498" s="119" t="n">
        <f>IF(ISERROR('Performance vs Market'!$AF498+'Performance vs Market'!$AH498+'Performance vs Market'!$AJ498), "", 'Performance vs Market'!$AF498+'Performance vs Market'!$AH498+'Performance vs Market'!$AJ498)</f>
        <v>0</v>
      </c>
    </row>
    <row r="499" ht="14.25" customHeight="1">
      <c r="A499" s="92" t="str">
        <f>Games!A500</f>
        <v/>
      </c>
      <c r="B499" s="92" t="str">
        <f>IF('Prediction Log'!B518=0, "",'Prediction Log'!B518)</f>
        <v/>
      </c>
      <c r="C499" s="92" t="str">
        <f>IF('Prediction Log'!C518=0, "",'Prediction Log'!C518)</f>
        <v/>
      </c>
      <c r="D499" s="92" t="str">
        <f>IF('Prediction Log'!D518=0, "",'Prediction Log'!D518)</f>
        <v/>
      </c>
      <c r="E499" s="92" t="str">
        <f>IF('Prediction Log'!E518=0, "",'Prediction Log'!E518)</f>
        <v/>
      </c>
      <c r="F499" s="92" t="str">
        <f>IF('Prediction Log'!I518=0, "",'Prediction Log'!I518)</f>
        <v/>
      </c>
      <c r="G499" s="70" t="str">
        <f>IF(ISBLANK(Games!B500), "",'Prediction Log'!$J518)</f>
        <v/>
      </c>
      <c r="H499" s="93" t="str">
        <f>'Prediction Log'!$K518</f>
        <v/>
      </c>
      <c r="I499" s="92" t="str">
        <f>IF(ISBLANK(Games!M500), "",IF(AND(Games!M500="",Games!N500=""),"",IF(ISTEXT(Games!N500), "Side",Games!M500)))</f>
        <v/>
      </c>
      <c r="J499" s="92" t="str">
        <f>IF(ISBLANK(Games!B500), "",IF(Games!K500="Y", Games!B500, Games!E500))</f>
        <v/>
      </c>
      <c r="K499" s="92" t="str">
        <f>Games!I500</f>
        <v/>
      </c>
      <c r="L499" s="92" t="str">
        <f>IF(ISBLANK(Games!G500), "",Games!G500)</f>
        <v/>
      </c>
      <c r="M499" s="92"/>
      <c r="N499" s="110" t="str">
        <f>IF(ISBLANK('Performance vs Market'!$Q499), "", 1)</f>
        <v/>
      </c>
      <c r="O499" s="110" t="str">
        <f>IF(ISBLANK('Performance vs Market'!$S499), "", 1)</f>
        <v/>
      </c>
      <c r="P499" s="95"/>
      <c r="Q499" s="95"/>
      <c r="R499" s="95"/>
      <c r="S499" s="95"/>
      <c r="T499" s="95"/>
      <c r="U499" s="111" t="str">
        <f>IF(ISBLANK('Performance vs Market'!$Q499), "",N499+IF(Q499&lt;0, (N499/(Q499/-100)), N499*(Q499/100)))</f>
        <v/>
      </c>
      <c r="V499" s="112" t="str">
        <f>IFERROR(IF(ISBLANK('Performance vs Market'!$R499), "",N499+IF(R499&lt;0, (N499/(R499/-100)), N499*(R499/100))),"")</f>
        <v/>
      </c>
      <c r="W499" s="111" t="n">
        <f t="shared" si="1"/>
        <v>0</v>
      </c>
      <c r="X499" s="112" t="n">
        <f t="shared" si="2"/>
        <v>0</v>
      </c>
      <c r="Y499" s="111" t="str">
        <f>IF(ISBLANK('Performance vs Market'!$S499), "",O499+IF(S499&lt;0, (O499/(S499/-100)), O499*(S499/100)))</f>
        <v/>
      </c>
      <c r="Z499" s="111" t="n">
        <f t="shared" si="3"/>
        <v>0</v>
      </c>
      <c r="AA499" s="96" t="n">
        <f t="shared" si="4"/>
        <v>0</v>
      </c>
      <c r="AB499" s="96" t="n">
        <f t="shared" si="5"/>
        <v>0</v>
      </c>
      <c r="AC499" s="113" t="str">
        <f>IF('Prediction Log'!$W518="Y", "W", IF('Prediction Log'!$W518="N","L",""))</f>
        <v/>
      </c>
      <c r="AD499" s="114" t="str">
        <f>IF('Prediction Log'!$Y518="Y", "W", IF('Prediction Log'!$Y518="N","L",""))</f>
        <v/>
      </c>
      <c r="AE499" s="115" t="str">
        <f>IF(ISBLANK('Performance vs Market'!$Q499), "",IF(AC499="W", W499, IF(AC499="L",-N499, "")))</f>
        <v/>
      </c>
      <c r="AF499" s="116" t="str">
        <f>IFERROR((IF(ISERR('Performance vs Market'!$V499), "",IF(AD499="W", X499, IF(AD499="L",-N499, "")))), "")</f>
        <v/>
      </c>
      <c r="AG499" s="113" t="str">
        <f>IF('Prediction Log'!$X518="Y", "W", IF('Prediction Log'!$X518="N", "L", ""))</f>
        <v/>
      </c>
      <c r="AH499" s="115" t="str">
        <f>IF(ISBLANK('Performance vs Market'!$S499), "",IF(AG499="W", Z499, IF(AG499="L",-O499, "")))</f>
        <v/>
      </c>
      <c r="AI499" s="117"/>
      <c r="AJ499" s="15" t="str">
        <f t="shared" si="6"/>
        <v/>
      </c>
      <c r="AK499" s="118" t="n">
        <f>IF(ISERROR('Performance vs Market'!$AE499+'Performance vs Market'!$AH499+'Performance vs Market'!$AJ499), "", 'Performance vs Market'!$AE499+'Performance vs Market'!$AH499+'Performance vs Market'!$AJ499)</f>
        <v>0</v>
      </c>
      <c r="AL499" s="119" t="n">
        <f>IF(ISERROR('Performance vs Market'!$AF499+'Performance vs Market'!$AH499+'Performance vs Market'!$AJ499), "", 'Performance vs Market'!$AF499+'Performance vs Market'!$AH499+'Performance vs Market'!$AJ499)</f>
        <v>0</v>
      </c>
    </row>
    <row r="500" ht="14.25" customHeight="1">
      <c r="A500" s="92" t="str">
        <f>Games!A501</f>
        <v/>
      </c>
      <c r="B500" s="92" t="str">
        <f>IF('Prediction Log'!B519=0, "",'Prediction Log'!B519)</f>
        <v/>
      </c>
      <c r="C500" s="92" t="str">
        <f>IF('Prediction Log'!C519=0, "",'Prediction Log'!C519)</f>
        <v/>
      </c>
      <c r="D500" s="92" t="str">
        <f>IF('Prediction Log'!D519=0, "",'Prediction Log'!D519)</f>
        <v/>
      </c>
      <c r="E500" s="92" t="str">
        <f>IF('Prediction Log'!E519=0, "",'Prediction Log'!E519)</f>
        <v/>
      </c>
      <c r="F500" s="92" t="str">
        <f>IF('Prediction Log'!I519=0, "",'Prediction Log'!I519)</f>
        <v/>
      </c>
      <c r="G500" s="70" t="str">
        <f>IF(ISBLANK(Games!B501), "",'Prediction Log'!$J519)</f>
        <v/>
      </c>
      <c r="H500" s="93" t="str">
        <f>'Prediction Log'!$K519</f>
        <v/>
      </c>
      <c r="I500" s="92" t="str">
        <f>IF(ISBLANK(Games!M501), "",IF(AND(Games!M501="",Games!N501=""),"",IF(ISTEXT(Games!N501), "Side",Games!M501)))</f>
        <v/>
      </c>
      <c r="J500" s="92" t="str">
        <f>IF(ISBLANK(Games!B501), "",IF(Games!K501="Y", Games!B501, Games!E501))</f>
        <v/>
      </c>
      <c r="K500" s="92" t="str">
        <f>Games!I501</f>
        <v/>
      </c>
      <c r="L500" s="92" t="str">
        <f>IF(ISBLANK(Games!G501), "",Games!G501)</f>
        <v/>
      </c>
      <c r="M500" s="92"/>
      <c r="N500" s="110" t="str">
        <f>IF(ISBLANK('Performance vs Market'!$Q500), "", 1)</f>
        <v/>
      </c>
      <c r="O500" s="110" t="str">
        <f>IF(ISBLANK('Performance vs Market'!$S500), "", 1)</f>
        <v/>
      </c>
      <c r="P500" s="95"/>
      <c r="Q500" s="95"/>
      <c r="R500" s="95"/>
      <c r="S500" s="95"/>
      <c r="T500" s="95"/>
      <c r="U500" s="111" t="str">
        <f>IF(ISBLANK('Performance vs Market'!$Q500), "",N500+IF(Q500&lt;0, (N500/(Q500/-100)), N500*(Q500/100)))</f>
        <v/>
      </c>
      <c r="V500" s="112" t="str">
        <f>IFERROR(IF(ISBLANK('Performance vs Market'!$R500), "",N500+IF(R500&lt;0, (N500/(R500/-100)), N500*(R500/100))),"")</f>
        <v/>
      </c>
      <c r="W500" s="111" t="n">
        <f t="shared" si="1"/>
        <v>0</v>
      </c>
      <c r="X500" s="112" t="n">
        <f t="shared" si="2"/>
        <v>0</v>
      </c>
      <c r="Y500" s="111" t="str">
        <f>IF(ISBLANK('Performance vs Market'!$S500), "",O500+IF(S500&lt;0, (O500/(S500/-100)), O500*(S500/100)))</f>
        <v/>
      </c>
      <c r="Z500" s="111" t="n">
        <f t="shared" si="3"/>
        <v>0</v>
      </c>
      <c r="AA500" s="96" t="n">
        <f t="shared" si="4"/>
        <v>0</v>
      </c>
      <c r="AB500" s="96" t="n">
        <f t="shared" si="5"/>
        <v>0</v>
      </c>
      <c r="AC500" s="113" t="str">
        <f>IF('Prediction Log'!$W519="Y", "W", IF('Prediction Log'!$W519="N","L",""))</f>
        <v/>
      </c>
      <c r="AD500" s="114" t="str">
        <f>IF('Prediction Log'!$Y519="Y", "W", IF('Prediction Log'!$Y519="N","L",""))</f>
        <v/>
      </c>
      <c r="AE500" s="115" t="str">
        <f>IF(ISBLANK('Performance vs Market'!$Q500), "",IF(AC500="W", W500, IF(AC500="L",-N500, "")))</f>
        <v/>
      </c>
      <c r="AF500" s="116" t="str">
        <f>IFERROR((IF(ISERR('Performance vs Market'!$V500), "",IF(AD500="W", X500, IF(AD500="L",-N500, "")))), "")</f>
        <v/>
      </c>
      <c r="AG500" s="113" t="str">
        <f>IF('Prediction Log'!$X519="Y", "W", IF('Prediction Log'!$X519="N", "L", ""))</f>
        <v/>
      </c>
      <c r="AH500" s="115" t="str">
        <f>IF(ISBLANK('Performance vs Market'!$S500), "",IF(AG500="W", Z500, IF(AG500="L",-O500, "")))</f>
        <v/>
      </c>
      <c r="AI500" s="117"/>
      <c r="AJ500" s="15" t="str">
        <f t="shared" si="6"/>
        <v/>
      </c>
      <c r="AK500" s="118" t="n">
        <f>IF(ISERROR('Performance vs Market'!$AE500+'Performance vs Market'!$AH500+'Performance vs Market'!$AJ500), "", 'Performance vs Market'!$AE500+'Performance vs Market'!$AH500+'Performance vs Market'!$AJ500)</f>
        <v>0</v>
      </c>
      <c r="AL500" s="119" t="n">
        <f>IF(ISERROR('Performance vs Market'!$AF500+'Performance vs Market'!$AH500+'Performance vs Market'!$AJ500), "", 'Performance vs Market'!$AF500+'Performance vs Market'!$AH500+'Performance vs Market'!$AJ500)</f>
        <v>0</v>
      </c>
    </row>
    <row r="501" ht="14.25" customHeight="1">
      <c r="A501" s="92" t="str">
        <f>Games!A502</f>
        <v/>
      </c>
      <c r="B501" s="92" t="str">
        <f>IF('Prediction Log'!B520=0, "",'Prediction Log'!B520)</f>
        <v/>
      </c>
      <c r="C501" s="92" t="str">
        <f>IF('Prediction Log'!C520=0, "",'Prediction Log'!C520)</f>
        <v/>
      </c>
      <c r="D501" s="92" t="str">
        <f>IF('Prediction Log'!D520=0, "",'Prediction Log'!D520)</f>
        <v/>
      </c>
      <c r="E501" s="92" t="str">
        <f>IF('Prediction Log'!E520=0, "",'Prediction Log'!E520)</f>
        <v/>
      </c>
      <c r="F501" s="92" t="str">
        <f>IF('Prediction Log'!I520=0, "",'Prediction Log'!I520)</f>
        <v/>
      </c>
      <c r="G501" s="70" t="str">
        <f>IF(ISBLANK(Games!B502), "",'Prediction Log'!$J520)</f>
        <v/>
      </c>
      <c r="H501" s="93" t="str">
        <f>'Prediction Log'!$K520</f>
        <v/>
      </c>
      <c r="I501" s="92" t="str">
        <f>IF(ISBLANK(Games!M502), "",IF(AND(Games!M502="",Games!N502=""),"",IF(ISTEXT(Games!N502), "Side",Games!M502)))</f>
        <v/>
      </c>
      <c r="J501" s="92" t="str">
        <f>IF(ISBLANK(Games!B502), "",IF(Games!K502="Y", Games!B502, Games!E502))</f>
        <v/>
      </c>
      <c r="K501" s="92" t="str">
        <f>Games!I502</f>
        <v/>
      </c>
      <c r="L501" s="92" t="str">
        <f>IF(ISBLANK(Games!G502), "",Games!G502)</f>
        <v/>
      </c>
      <c r="M501" s="92"/>
      <c r="N501" s="110" t="str">
        <f>IF(ISBLANK('Performance vs Market'!$Q501), "", 1)</f>
        <v/>
      </c>
      <c r="O501" s="110" t="str">
        <f>IF(ISBLANK('Performance vs Market'!$S501), "", 1)</f>
        <v/>
      </c>
      <c r="P501" s="95"/>
      <c r="Q501" s="95"/>
      <c r="R501" s="95"/>
      <c r="S501" s="95"/>
      <c r="T501" s="95"/>
      <c r="U501" s="111" t="str">
        <f>IF(ISBLANK('Performance vs Market'!$Q501), "",N501+IF(Q501&lt;0, (N501/(Q501/-100)), N501*(Q501/100)))</f>
        <v/>
      </c>
      <c r="V501" s="112" t="str">
        <f>IFERROR(IF(ISBLANK('Performance vs Market'!$R501), "",N501+IF(R501&lt;0, (N501/(R501/-100)), N501*(R501/100))),"")</f>
        <v/>
      </c>
      <c r="W501" s="111" t="n">
        <f t="shared" si="1"/>
        <v>0</v>
      </c>
      <c r="X501" s="112" t="n">
        <f t="shared" si="2"/>
        <v>0</v>
      </c>
      <c r="Y501" s="111" t="str">
        <f>IF(ISBLANK('Performance vs Market'!$S501), "",O501+IF(S501&lt;0, (O501/(S501/-100)), O501*(S501/100)))</f>
        <v/>
      </c>
      <c r="Z501" s="111" t="n">
        <f t="shared" si="3"/>
        <v>0</v>
      </c>
      <c r="AA501" s="96" t="n">
        <f t="shared" si="4"/>
        <v>0</v>
      </c>
      <c r="AB501" s="96" t="n">
        <f t="shared" si="5"/>
        <v>0</v>
      </c>
      <c r="AC501" s="113" t="str">
        <f>IF('Prediction Log'!$W520="Y", "W", IF('Prediction Log'!$W520="N","L",""))</f>
        <v/>
      </c>
      <c r="AD501" s="114" t="str">
        <f>IF('Prediction Log'!$Y520="Y", "W", IF('Prediction Log'!$Y520="N","L",""))</f>
        <v/>
      </c>
      <c r="AE501" s="115" t="str">
        <f>IF(ISBLANK('Performance vs Market'!$Q501), "",IF(AC501="W", W501, IF(AC501="L",-N501, "")))</f>
        <v/>
      </c>
      <c r="AF501" s="116" t="str">
        <f>IFERROR((IF(ISERR('Performance vs Market'!$V501), "",IF(AD501="W", X501, IF(AD501="L",-N501, "")))), "")</f>
        <v/>
      </c>
      <c r="AG501" s="113" t="str">
        <f>IF('Prediction Log'!$X520="Y", "W", IF('Prediction Log'!$X520="N", "L", ""))</f>
        <v/>
      </c>
      <c r="AH501" s="115" t="str">
        <f>IF(ISBLANK('Performance vs Market'!$S501), "",IF(AG501="W", Z501, IF(AG501="L",-O501, "")))</f>
        <v/>
      </c>
      <c r="AI501" s="117"/>
      <c r="AJ501" s="15" t="str">
        <f t="shared" si="6"/>
        <v/>
      </c>
      <c r="AK501" s="118" t="n">
        <f>IF(ISERROR('Performance vs Market'!$AE501+'Performance vs Market'!$AH501+'Performance vs Market'!$AJ501), "", 'Performance vs Market'!$AE501+'Performance vs Market'!$AH501+'Performance vs Market'!$AJ501)</f>
        <v>0</v>
      </c>
      <c r="AL501" s="119" t="n">
        <f>IF(ISERROR('Performance vs Market'!$AF501+'Performance vs Market'!$AH501+'Performance vs Market'!$AJ501), "", 'Performance vs Market'!$AF501+'Performance vs Market'!$AH501+'Performance vs Market'!$AJ501)</f>
        <v>0</v>
      </c>
    </row>
    <row r="502" ht="14.25" customHeight="1">
      <c r="A502" s="92" t="str">
        <f>Games!A503</f>
        <v/>
      </c>
      <c r="B502" s="92" t="str">
        <f>IF('Prediction Log'!B521=0, "",'Prediction Log'!B521)</f>
        <v/>
      </c>
      <c r="C502" s="92" t="str">
        <f>IF('Prediction Log'!C521=0, "",'Prediction Log'!C521)</f>
        <v/>
      </c>
      <c r="D502" s="92" t="str">
        <f>IF('Prediction Log'!D521=0, "",'Prediction Log'!D521)</f>
        <v/>
      </c>
      <c r="E502" s="92" t="str">
        <f>IF('Prediction Log'!E521=0, "",'Prediction Log'!E521)</f>
        <v/>
      </c>
      <c r="F502" s="92" t="str">
        <f>IF('Prediction Log'!I521=0, "",'Prediction Log'!I521)</f>
        <v/>
      </c>
      <c r="G502" s="70" t="str">
        <f>IF(ISBLANK(Games!B503), "",'Prediction Log'!$J521)</f>
        <v/>
      </c>
      <c r="H502" s="93" t="str">
        <f>'Prediction Log'!$K521</f>
        <v/>
      </c>
      <c r="I502" s="92" t="str">
        <f>IF(ISBLANK(Games!M503), "",IF(AND(Games!M503="",Games!N503=""),"",IF(ISTEXT(Games!N503), "Side",Games!M503)))</f>
        <v/>
      </c>
      <c r="J502" s="92" t="str">
        <f>IF(ISBLANK(Games!B503), "",IF(Games!K503="Y", Games!B503, Games!E503))</f>
        <v/>
      </c>
      <c r="K502" s="92" t="str">
        <f>Games!I503</f>
        <v/>
      </c>
      <c r="L502" s="92" t="str">
        <f>IF(ISBLANK(Games!G503), "",Games!G503)</f>
        <v/>
      </c>
      <c r="M502" s="92"/>
      <c r="N502" s="110" t="str">
        <f>IF(ISBLANK('Performance vs Market'!$Q502), "", 1)</f>
        <v/>
      </c>
      <c r="O502" s="110" t="str">
        <f>IF(ISBLANK('Performance vs Market'!$S502), "", 1)</f>
        <v/>
      </c>
      <c r="P502" s="95"/>
      <c r="Q502" s="95"/>
      <c r="R502" s="95"/>
      <c r="S502" s="95"/>
      <c r="T502" s="95"/>
      <c r="U502" s="111" t="str">
        <f>IF(ISBLANK('Performance vs Market'!$Q502), "",N502+IF(Q502&lt;0, (N502/(Q502/-100)), N502*(Q502/100)))</f>
        <v/>
      </c>
      <c r="V502" s="112" t="str">
        <f>IFERROR(IF(ISBLANK('Performance vs Market'!$R502), "",N502+IF(R502&lt;0, (N502/(R502/-100)), N502*(R502/100))),"")</f>
        <v/>
      </c>
      <c r="W502" s="111" t="n">
        <f t="shared" si="1"/>
        <v>0</v>
      </c>
      <c r="X502" s="112" t="n">
        <f t="shared" si="2"/>
        <v>0</v>
      </c>
      <c r="Y502" s="111" t="str">
        <f>IF(ISBLANK('Performance vs Market'!$S502), "",O502+IF(S502&lt;0, (O502/(S502/-100)), O502*(S502/100)))</f>
        <v/>
      </c>
      <c r="Z502" s="111" t="n">
        <f t="shared" si="3"/>
        <v>0</v>
      </c>
      <c r="AA502" s="96" t="n">
        <f t="shared" si="4"/>
        <v>0</v>
      </c>
      <c r="AB502" s="96" t="n">
        <f t="shared" si="5"/>
        <v>0</v>
      </c>
      <c r="AC502" s="113" t="str">
        <f>IF('Prediction Log'!$W521="Y", "W", IF('Prediction Log'!$W521="N","L",""))</f>
        <v/>
      </c>
      <c r="AD502" s="114" t="str">
        <f>IF('Prediction Log'!$Y521="Y", "W", IF('Prediction Log'!$Y521="N","L",""))</f>
        <v/>
      </c>
      <c r="AE502" s="115" t="str">
        <f>IF(ISBLANK('Performance vs Market'!$Q502), "",IF(AC502="W", W502, IF(AC502="L",-N502, "")))</f>
        <v/>
      </c>
      <c r="AF502" s="116" t="str">
        <f>IFERROR((IF(ISERR('Performance vs Market'!$V502), "",IF(AD502="W", X502, IF(AD502="L",-N502, "")))), "")</f>
        <v/>
      </c>
      <c r="AG502" s="113" t="str">
        <f>IF('Prediction Log'!$X521="Y", "W", IF('Prediction Log'!$X521="N", "L", ""))</f>
        <v/>
      </c>
      <c r="AH502" s="115" t="str">
        <f>IF(ISBLANK('Performance vs Market'!$S502), "",IF(AG502="W", Z502, IF(AG502="L",-O502, "")))</f>
        <v/>
      </c>
      <c r="AI502" s="117"/>
      <c r="AJ502" s="15" t="str">
        <f t="shared" si="6"/>
        <v/>
      </c>
      <c r="AK502" s="118" t="n">
        <f>IF(ISERROR('Performance vs Market'!$AE502+'Performance vs Market'!$AH502+'Performance vs Market'!$AJ502), "", 'Performance vs Market'!$AE502+'Performance vs Market'!$AH502+'Performance vs Market'!$AJ502)</f>
        <v>0</v>
      </c>
      <c r="AL502" s="119" t="n">
        <f>IF(ISERROR('Performance vs Market'!$AF502+'Performance vs Market'!$AH502+'Performance vs Market'!$AJ502), "", 'Performance vs Market'!$AF502+'Performance vs Market'!$AH502+'Performance vs Market'!$AJ502)</f>
        <v>0</v>
      </c>
    </row>
    <row r="503" ht="14.25" customHeight="1">
      <c r="A503" s="92" t="str">
        <f>Games!A504</f>
        <v/>
      </c>
      <c r="B503" s="92" t="str">
        <f>IF('Prediction Log'!B522=0, "",'Prediction Log'!B522)</f>
        <v/>
      </c>
      <c r="C503" s="92" t="str">
        <f>IF('Prediction Log'!C522=0, "",'Prediction Log'!C522)</f>
        <v/>
      </c>
      <c r="D503" s="92" t="str">
        <f>IF('Prediction Log'!D522=0, "",'Prediction Log'!D522)</f>
        <v/>
      </c>
      <c r="E503" s="92" t="str">
        <f>IF('Prediction Log'!E522=0, "",'Prediction Log'!E522)</f>
        <v/>
      </c>
      <c r="F503" s="92" t="str">
        <f>IF('Prediction Log'!I522=0, "",'Prediction Log'!I522)</f>
        <v/>
      </c>
      <c r="G503" s="70" t="str">
        <f>IF(ISBLANK(Games!B504), "",'Prediction Log'!$J522)</f>
        <v/>
      </c>
      <c r="H503" s="93" t="str">
        <f>'Prediction Log'!$K522</f>
        <v/>
      </c>
      <c r="I503" s="92" t="str">
        <f>IF(ISBLANK(Games!M504), "",IF(AND(Games!M504="",Games!N504=""),"",IF(ISTEXT(Games!N504), "Side",Games!M504)))</f>
        <v/>
      </c>
      <c r="J503" s="92" t="str">
        <f>IF(ISBLANK(Games!B504), "",IF(Games!K504="Y", Games!B504, Games!E504))</f>
        <v/>
      </c>
      <c r="K503" s="92" t="str">
        <f>Games!I504</f>
        <v/>
      </c>
      <c r="L503" s="92" t="str">
        <f>IF(ISBLANK(Games!G504), "",Games!G504)</f>
        <v/>
      </c>
      <c r="M503" s="92"/>
      <c r="N503" s="110" t="str">
        <f>IF(ISBLANK('Performance vs Market'!$Q503), "", 1)</f>
        <v/>
      </c>
      <c r="O503" s="110" t="str">
        <f>IF(ISBLANK('Performance vs Market'!$S503), "", 1)</f>
        <v/>
      </c>
      <c r="P503" s="95"/>
      <c r="Q503" s="95"/>
      <c r="R503" s="95"/>
      <c r="S503" s="95"/>
      <c r="T503" s="95"/>
      <c r="U503" s="111" t="str">
        <f>IF(ISBLANK('Performance vs Market'!$Q503), "",N503+IF(Q503&lt;0, (N503/(Q503/-100)), N503*(Q503/100)))</f>
        <v/>
      </c>
      <c r="V503" s="112" t="str">
        <f>IFERROR(IF(ISBLANK('Performance vs Market'!$R503), "",N503+IF(R503&lt;0, (N503/(R503/-100)), N503*(R503/100))),"")</f>
        <v/>
      </c>
      <c r="W503" s="111" t="n">
        <f t="shared" si="1"/>
        <v>0</v>
      </c>
      <c r="X503" s="112" t="n">
        <f t="shared" si="2"/>
        <v>0</v>
      </c>
      <c r="Y503" s="111" t="str">
        <f>IF(ISBLANK('Performance vs Market'!$S503), "",O503+IF(S503&lt;0, (O503/(S503/-100)), O503*(S503/100)))</f>
        <v/>
      </c>
      <c r="Z503" s="111" t="n">
        <f t="shared" si="3"/>
        <v>0</v>
      </c>
      <c r="AA503" s="96" t="n">
        <f t="shared" si="4"/>
        <v>0</v>
      </c>
      <c r="AB503" s="96" t="n">
        <f t="shared" si="5"/>
        <v>0</v>
      </c>
      <c r="AC503" s="113" t="str">
        <f>IF('Prediction Log'!$W522="Y", "W", IF('Prediction Log'!$W522="N","L",""))</f>
        <v/>
      </c>
      <c r="AD503" s="114" t="str">
        <f>IF('Prediction Log'!$Y522="Y", "W", IF('Prediction Log'!$Y522="N","L",""))</f>
        <v/>
      </c>
      <c r="AE503" s="115" t="str">
        <f>IF(ISBLANK('Performance vs Market'!$Q503), "",IF(AC503="W", W503, IF(AC503="L",-N503, "")))</f>
        <v/>
      </c>
      <c r="AF503" s="116" t="str">
        <f>IFERROR((IF(ISERR('Performance vs Market'!$V503), "",IF(AD503="W", X503, IF(AD503="L",-N503, "")))), "")</f>
        <v/>
      </c>
      <c r="AG503" s="113" t="str">
        <f>IF('Prediction Log'!$X522="Y", "W", IF('Prediction Log'!$X522="N", "L", ""))</f>
        <v/>
      </c>
      <c r="AH503" s="115" t="str">
        <f>IF(ISBLANK('Performance vs Market'!$S503), "",IF(AG503="W", Z503, IF(AG503="L",-O503, "")))</f>
        <v/>
      </c>
      <c r="AI503" s="117"/>
      <c r="AJ503" s="15" t="str">
        <f t="shared" si="6"/>
        <v/>
      </c>
      <c r="AK503" s="118" t="n">
        <f>IF(ISERROR('Performance vs Market'!$AE503+'Performance vs Market'!$AH503+'Performance vs Market'!$AJ503), "", 'Performance vs Market'!$AE503+'Performance vs Market'!$AH503+'Performance vs Market'!$AJ503)</f>
        <v>0</v>
      </c>
      <c r="AL503" s="119" t="n">
        <f>IF(ISERROR('Performance vs Market'!$AF503+'Performance vs Market'!$AH503+'Performance vs Market'!$AJ503), "", 'Performance vs Market'!$AF503+'Performance vs Market'!$AH503+'Performance vs Market'!$AJ503)</f>
        <v>0</v>
      </c>
    </row>
    <row r="504" ht="14.25" customHeight="1">
      <c r="A504" s="92" t="str">
        <f>Games!A505</f>
        <v/>
      </c>
      <c r="B504" s="92" t="str">
        <f>IF('Prediction Log'!B523=0, "",'Prediction Log'!B523)</f>
        <v/>
      </c>
      <c r="C504" s="92" t="str">
        <f>IF('Prediction Log'!C523=0, "",'Prediction Log'!C523)</f>
        <v/>
      </c>
      <c r="D504" s="92" t="str">
        <f>IF('Prediction Log'!D523=0, "",'Prediction Log'!D523)</f>
        <v/>
      </c>
      <c r="E504" s="92" t="str">
        <f>IF('Prediction Log'!E523=0, "",'Prediction Log'!E523)</f>
        <v/>
      </c>
      <c r="F504" s="92" t="str">
        <f>IF('Prediction Log'!I523=0, "",'Prediction Log'!I523)</f>
        <v/>
      </c>
      <c r="G504" s="70" t="str">
        <f>IF(ISBLANK(Games!B505), "",'Prediction Log'!$J523)</f>
        <v/>
      </c>
      <c r="H504" s="93" t="str">
        <f>'Prediction Log'!$K523</f>
        <v/>
      </c>
      <c r="I504" s="92" t="str">
        <f>IF(ISBLANK(Games!M505), "",IF(AND(Games!M505="",Games!N505=""),"",IF(ISTEXT(Games!N505), "Side",Games!M505)))</f>
        <v/>
      </c>
      <c r="J504" s="92" t="str">
        <f>IF(ISBLANK(Games!B505), "",IF(Games!K505="Y", Games!B505, Games!E505))</f>
        <v/>
      </c>
      <c r="K504" s="92" t="str">
        <f>Games!I505</f>
        <v/>
      </c>
      <c r="L504" s="92" t="str">
        <f>IF(ISBLANK(Games!G505), "",Games!G505)</f>
        <v/>
      </c>
      <c r="M504" s="92"/>
      <c r="N504" s="110" t="str">
        <f>IF(ISBLANK('Performance vs Market'!$Q504), "", 1)</f>
        <v/>
      </c>
      <c r="O504" s="110" t="str">
        <f>IF(ISBLANK('Performance vs Market'!$S504), "", 1)</f>
        <v/>
      </c>
      <c r="P504" s="95"/>
      <c r="Q504" s="95"/>
      <c r="R504" s="95"/>
      <c r="S504" s="95"/>
      <c r="T504" s="95"/>
      <c r="U504" s="111" t="str">
        <f>IF(ISBLANK('Performance vs Market'!$Q504), "",N504+IF(Q504&lt;0, (N504/(Q504/-100)), N504*(Q504/100)))</f>
        <v/>
      </c>
      <c r="V504" s="112" t="str">
        <f>IFERROR(IF(ISBLANK('Performance vs Market'!$R504), "",N504+IF(R504&lt;0, (N504/(R504/-100)), N504*(R504/100))),"")</f>
        <v/>
      </c>
      <c r="W504" s="111" t="n">
        <f t="shared" si="1"/>
        <v>0</v>
      </c>
      <c r="X504" s="112" t="n">
        <f t="shared" si="2"/>
        <v>0</v>
      </c>
      <c r="Y504" s="111" t="str">
        <f>IF(ISBLANK('Performance vs Market'!$S504), "",O504+IF(S504&lt;0, (O504/(S504/-100)), O504*(S504/100)))</f>
        <v/>
      </c>
      <c r="Z504" s="111" t="n">
        <f t="shared" si="3"/>
        <v>0</v>
      </c>
      <c r="AA504" s="96" t="n">
        <f t="shared" si="4"/>
        <v>0</v>
      </c>
      <c r="AB504" s="96" t="n">
        <f t="shared" si="5"/>
        <v>0</v>
      </c>
      <c r="AC504" s="113" t="str">
        <f>IF('Prediction Log'!$W523="Y", "W", IF('Prediction Log'!$W523="N","L",""))</f>
        <v/>
      </c>
      <c r="AD504" s="114" t="str">
        <f>IF('Prediction Log'!$Y523="Y", "W", IF('Prediction Log'!$Y523="N","L",""))</f>
        <v/>
      </c>
      <c r="AE504" s="115" t="str">
        <f>IF(ISBLANK('Performance vs Market'!$Q504), "",IF(AC504="W", W504, IF(AC504="L",-N504, "")))</f>
        <v/>
      </c>
      <c r="AF504" s="116" t="str">
        <f>IFERROR((IF(ISERR('Performance vs Market'!$V504), "",IF(AD504="W", X504, IF(AD504="L",-N504, "")))), "")</f>
        <v/>
      </c>
      <c r="AG504" s="113" t="str">
        <f>IF('Prediction Log'!$X523="Y", "W", IF('Prediction Log'!$X523="N", "L", ""))</f>
        <v/>
      </c>
      <c r="AH504" s="115" t="str">
        <f>IF(ISBLANK('Performance vs Market'!$S504), "",IF(AG504="W", Z504, IF(AG504="L",-O504, "")))</f>
        <v/>
      </c>
      <c r="AI504" s="117"/>
      <c r="AJ504" s="15" t="str">
        <f t="shared" si="6"/>
        <v/>
      </c>
      <c r="AK504" s="118" t="n">
        <f>IF(ISERROR('Performance vs Market'!$AE504+'Performance vs Market'!$AH504+'Performance vs Market'!$AJ504), "", 'Performance vs Market'!$AE504+'Performance vs Market'!$AH504+'Performance vs Market'!$AJ504)</f>
        <v>0</v>
      </c>
      <c r="AL504" s="119" t="n">
        <f>IF(ISERROR('Performance vs Market'!$AF504+'Performance vs Market'!$AH504+'Performance vs Market'!$AJ504), "", 'Performance vs Market'!$AF504+'Performance vs Market'!$AH504+'Performance vs Market'!$AJ504)</f>
        <v>0</v>
      </c>
    </row>
    <row r="505" ht="14.25" customHeight="1">
      <c r="A505" s="92" t="str">
        <f>Games!A506</f>
        <v/>
      </c>
      <c r="B505" s="92" t="str">
        <f>IF('Prediction Log'!B524=0, "",'Prediction Log'!B524)</f>
        <v/>
      </c>
      <c r="C505" s="92" t="str">
        <f>IF('Prediction Log'!C524=0, "",'Prediction Log'!C524)</f>
        <v/>
      </c>
      <c r="D505" s="92" t="str">
        <f>IF('Prediction Log'!D524=0, "",'Prediction Log'!D524)</f>
        <v/>
      </c>
      <c r="E505" s="92" t="str">
        <f>IF('Prediction Log'!E524=0, "",'Prediction Log'!E524)</f>
        <v/>
      </c>
      <c r="F505" s="92" t="str">
        <f>IF('Prediction Log'!I524=0, "",'Prediction Log'!I524)</f>
        <v/>
      </c>
      <c r="G505" s="70" t="str">
        <f>IF(ISBLANK(Games!B506), "",'Prediction Log'!$J524)</f>
        <v/>
      </c>
      <c r="H505" s="93" t="str">
        <f>'Prediction Log'!$K524</f>
        <v/>
      </c>
      <c r="I505" s="92" t="str">
        <f>IF(ISBLANK(Games!M506), "",IF(AND(Games!M506="",Games!N506=""),"",IF(ISTEXT(Games!N506), "Side",Games!M506)))</f>
        <v/>
      </c>
      <c r="J505" s="92" t="str">
        <f>IF(ISBLANK(Games!B506), "",IF(Games!K506="Y", Games!B506, Games!E506))</f>
        <v/>
      </c>
      <c r="K505" s="92" t="str">
        <f>Games!I506</f>
        <v/>
      </c>
      <c r="L505" s="92" t="str">
        <f>IF(ISBLANK(Games!G506), "",Games!G506)</f>
        <v/>
      </c>
      <c r="M505" s="92"/>
      <c r="N505" s="110" t="str">
        <f>IF(ISBLANK('Performance vs Market'!$Q505), "", 1)</f>
        <v/>
      </c>
      <c r="O505" s="110" t="str">
        <f>IF(ISBLANK('Performance vs Market'!$S505), "", 1)</f>
        <v/>
      </c>
      <c r="P505" s="95"/>
      <c r="Q505" s="95"/>
      <c r="R505" s="95"/>
      <c r="S505" s="95"/>
      <c r="T505" s="95"/>
      <c r="U505" s="111" t="str">
        <f>IF(ISBLANK('Performance vs Market'!$Q505), "",N505+IF(Q505&lt;0, (N505/(Q505/-100)), N505*(Q505/100)))</f>
        <v/>
      </c>
      <c r="V505" s="112" t="str">
        <f>IFERROR(IF(ISBLANK('Performance vs Market'!$R505), "",N505+IF(R505&lt;0, (N505/(R505/-100)), N505*(R505/100))),"")</f>
        <v/>
      </c>
      <c r="W505" s="111" t="n">
        <f t="shared" si="1"/>
        <v>0</v>
      </c>
      <c r="X505" s="112" t="n">
        <f t="shared" si="2"/>
        <v>0</v>
      </c>
      <c r="Y505" s="111" t="str">
        <f>IF(ISBLANK('Performance vs Market'!$S505), "",O505+IF(S505&lt;0, (O505/(S505/-100)), O505*(S505/100)))</f>
        <v/>
      </c>
      <c r="Z505" s="111" t="n">
        <f t="shared" si="3"/>
        <v>0</v>
      </c>
      <c r="AA505" s="96" t="n">
        <f t="shared" si="4"/>
        <v>0</v>
      </c>
      <c r="AB505" s="96" t="n">
        <f t="shared" si="5"/>
        <v>0</v>
      </c>
      <c r="AC505" s="113" t="str">
        <f>IF('Prediction Log'!$W524="Y", "W", IF('Prediction Log'!$W524="N","L",""))</f>
        <v/>
      </c>
      <c r="AD505" s="114" t="str">
        <f>IF('Prediction Log'!$Y524="Y", "W", IF('Prediction Log'!$Y524="N","L",""))</f>
        <v/>
      </c>
      <c r="AE505" s="115" t="str">
        <f>IF(ISBLANK('Performance vs Market'!$Q505), "",IF(AC505="W", W505, IF(AC505="L",-N505, "")))</f>
        <v/>
      </c>
      <c r="AF505" s="116" t="str">
        <f>IFERROR((IF(ISERR('Performance vs Market'!$V505), "",IF(AD505="W", X505, IF(AD505="L",-N505, "")))), "")</f>
        <v/>
      </c>
      <c r="AG505" s="113" t="str">
        <f>IF('Prediction Log'!$X524="Y", "W", IF('Prediction Log'!$X524="N", "L", ""))</f>
        <v/>
      </c>
      <c r="AH505" s="115" t="str">
        <f>IF(ISBLANK('Performance vs Market'!$S505), "",IF(AG505="W", Z505, IF(AG505="L",-O505, "")))</f>
        <v/>
      </c>
      <c r="AI505" s="117"/>
      <c r="AJ505" s="15" t="str">
        <f t="shared" si="6"/>
        <v/>
      </c>
      <c r="AK505" s="118" t="n">
        <f>IF(ISERROR('Performance vs Market'!$AE505+'Performance vs Market'!$AH505+'Performance vs Market'!$AJ505), "", 'Performance vs Market'!$AE505+'Performance vs Market'!$AH505+'Performance vs Market'!$AJ505)</f>
        <v>0</v>
      </c>
      <c r="AL505" s="119" t="n">
        <f>IF(ISERROR('Performance vs Market'!$AF505+'Performance vs Market'!$AH505+'Performance vs Market'!$AJ505), "", 'Performance vs Market'!$AF505+'Performance vs Market'!$AH505+'Performance vs Market'!$AJ505)</f>
        <v>0</v>
      </c>
    </row>
    <row r="506" ht="14.25" customHeight="1">
      <c r="A506" s="92" t="str">
        <f>Games!A507</f>
        <v/>
      </c>
      <c r="B506" s="92" t="str">
        <f>IF('Prediction Log'!B525=0, "",'Prediction Log'!B525)</f>
        <v/>
      </c>
      <c r="C506" s="92" t="str">
        <f>IF('Prediction Log'!C525=0, "",'Prediction Log'!C525)</f>
        <v/>
      </c>
      <c r="D506" s="92" t="str">
        <f>IF('Prediction Log'!D525=0, "",'Prediction Log'!D525)</f>
        <v/>
      </c>
      <c r="E506" s="92" t="str">
        <f>IF('Prediction Log'!E525=0, "",'Prediction Log'!E525)</f>
        <v/>
      </c>
      <c r="F506" s="92" t="str">
        <f>IF('Prediction Log'!I525=0, "",'Prediction Log'!I525)</f>
        <v/>
      </c>
      <c r="G506" s="70" t="str">
        <f>IF(ISBLANK(Games!B507), "",'Prediction Log'!$J525)</f>
        <v/>
      </c>
      <c r="H506" s="93" t="str">
        <f>'Prediction Log'!$K525</f>
        <v/>
      </c>
      <c r="I506" s="92" t="str">
        <f>IF(ISBLANK(Games!M507), "",IF(AND(Games!M507="",Games!N507=""),"",IF(ISTEXT(Games!N507), "Side",Games!M507)))</f>
        <v/>
      </c>
      <c r="J506" s="92" t="str">
        <f>IF(ISBLANK(Games!B507), "",IF(Games!K507="Y", Games!B507, Games!E507))</f>
        <v/>
      </c>
      <c r="K506" s="92" t="str">
        <f>Games!I507</f>
        <v/>
      </c>
      <c r="L506" s="92" t="str">
        <f>IF(ISBLANK(Games!G507), "",Games!G507)</f>
        <v/>
      </c>
      <c r="M506" s="92"/>
      <c r="N506" s="110" t="str">
        <f>IF(ISBLANK('Performance vs Market'!$Q506), "", 1)</f>
        <v/>
      </c>
      <c r="O506" s="110" t="str">
        <f>IF(ISBLANK('Performance vs Market'!$S506), "", 1)</f>
        <v/>
      </c>
      <c r="P506" s="95"/>
      <c r="Q506" s="95"/>
      <c r="R506" s="95"/>
      <c r="S506" s="95"/>
      <c r="T506" s="95"/>
      <c r="U506" s="111" t="str">
        <f>IF(ISBLANK('Performance vs Market'!$Q506), "",N506+IF(Q506&lt;0, (N506/(Q506/-100)), N506*(Q506/100)))</f>
        <v/>
      </c>
      <c r="V506" s="112" t="str">
        <f>IFERROR(IF(ISBLANK('Performance vs Market'!$R506), "",N506+IF(R506&lt;0, (N506/(R506/-100)), N506*(R506/100))),"")</f>
        <v/>
      </c>
      <c r="W506" s="111" t="n">
        <f t="shared" si="1"/>
        <v>0</v>
      </c>
      <c r="X506" s="112" t="n">
        <f t="shared" si="2"/>
        <v>0</v>
      </c>
      <c r="Y506" s="111" t="str">
        <f>IF(ISBLANK('Performance vs Market'!$S506), "",O506+IF(S506&lt;0, (O506/(S506/-100)), O506*(S506/100)))</f>
        <v/>
      </c>
      <c r="Z506" s="111" t="n">
        <f t="shared" si="3"/>
        <v>0</v>
      </c>
      <c r="AA506" s="96" t="n">
        <f t="shared" si="4"/>
        <v>0</v>
      </c>
      <c r="AB506" s="96" t="n">
        <f t="shared" si="5"/>
        <v>0</v>
      </c>
      <c r="AC506" s="113" t="str">
        <f>IF('Prediction Log'!$W525="Y", "W", IF('Prediction Log'!$W525="N","L",""))</f>
        <v/>
      </c>
      <c r="AD506" s="114" t="str">
        <f>IF('Prediction Log'!$Y525="Y", "W", IF('Prediction Log'!$Y525="N","L",""))</f>
        <v/>
      </c>
      <c r="AE506" s="115" t="str">
        <f>IF(ISBLANK('Performance vs Market'!$Q506), "",IF(AC506="W", W506, IF(AC506="L",-N506, "")))</f>
        <v/>
      </c>
      <c r="AF506" s="116" t="str">
        <f>IFERROR((IF(ISERR('Performance vs Market'!$V506), "",IF(AD506="W", X506, IF(AD506="L",-N506, "")))), "")</f>
        <v/>
      </c>
      <c r="AG506" s="113" t="str">
        <f>IF('Prediction Log'!$X525="Y", "W", IF('Prediction Log'!$X525="N", "L", ""))</f>
        <v/>
      </c>
      <c r="AH506" s="115" t="str">
        <f>IF(ISBLANK('Performance vs Market'!$S506), "",IF(AG506="W", Z506, IF(AG506="L",-O506, "")))</f>
        <v/>
      </c>
      <c r="AI506" s="117"/>
      <c r="AJ506" s="15" t="str">
        <f t="shared" si="6"/>
        <v/>
      </c>
      <c r="AK506" s="118" t="n">
        <f>IF(ISERROR('Performance vs Market'!$AE506+'Performance vs Market'!$AH506+'Performance vs Market'!$AJ506), "", 'Performance vs Market'!$AE506+'Performance vs Market'!$AH506+'Performance vs Market'!$AJ506)</f>
        <v>0</v>
      </c>
      <c r="AL506" s="119" t="n">
        <f>IF(ISERROR('Performance vs Market'!$AF506+'Performance vs Market'!$AH506+'Performance vs Market'!$AJ506), "", 'Performance vs Market'!$AF506+'Performance vs Market'!$AH506+'Performance vs Market'!$AJ506)</f>
        <v>0</v>
      </c>
    </row>
    <row r="507" ht="14.25" customHeight="1">
      <c r="A507" s="92" t="str">
        <f>Games!A508</f>
        <v/>
      </c>
      <c r="B507" s="92" t="str">
        <f>IF('Prediction Log'!B526=0, "",'Prediction Log'!B526)</f>
        <v/>
      </c>
      <c r="C507" s="92" t="str">
        <f>IF('Prediction Log'!C526=0, "",'Prediction Log'!C526)</f>
        <v/>
      </c>
      <c r="D507" s="92" t="str">
        <f>IF('Prediction Log'!D526=0, "",'Prediction Log'!D526)</f>
        <v/>
      </c>
      <c r="E507" s="92" t="str">
        <f>IF('Prediction Log'!E526=0, "",'Prediction Log'!E526)</f>
        <v/>
      </c>
      <c r="F507" s="92" t="str">
        <f>IF('Prediction Log'!I526=0, "",'Prediction Log'!I526)</f>
        <v/>
      </c>
      <c r="G507" s="70" t="str">
        <f>IF(ISBLANK(Games!B508), "",'Prediction Log'!$J526)</f>
        <v/>
      </c>
      <c r="H507" s="93" t="str">
        <f>'Prediction Log'!$K526</f>
        <v/>
      </c>
      <c r="I507" s="92" t="str">
        <f>IF(ISBLANK(Games!M508), "",IF(AND(Games!M508="",Games!N508=""),"",IF(ISTEXT(Games!N508), "Side",Games!M508)))</f>
        <v/>
      </c>
      <c r="J507" s="92" t="str">
        <f>IF(ISBLANK(Games!B508), "",IF(Games!K508="Y", Games!B508, Games!E508))</f>
        <v/>
      </c>
      <c r="K507" s="92" t="str">
        <f>Games!I508</f>
        <v/>
      </c>
      <c r="L507" s="92" t="str">
        <f>IF(ISBLANK(Games!G508), "",Games!G508)</f>
        <v/>
      </c>
      <c r="M507" s="92"/>
      <c r="N507" s="110" t="str">
        <f>IF(ISBLANK('Performance vs Market'!$Q507), "", 1)</f>
        <v/>
      </c>
      <c r="O507" s="110" t="str">
        <f>IF(ISBLANK('Performance vs Market'!$S507), "", 1)</f>
        <v/>
      </c>
      <c r="P507" s="95"/>
      <c r="Q507" s="95"/>
      <c r="R507" s="95"/>
      <c r="S507" s="95"/>
      <c r="T507" s="95"/>
      <c r="U507" s="111" t="str">
        <f>IF(ISBLANK('Performance vs Market'!$Q507), "",N507+IF(Q507&lt;0, (N507/(Q507/-100)), N507*(Q507/100)))</f>
        <v/>
      </c>
      <c r="V507" s="112" t="str">
        <f>IFERROR(IF(ISBLANK('Performance vs Market'!$R507), "",N507+IF(R507&lt;0, (N507/(R507/-100)), N507*(R507/100))),"")</f>
        <v/>
      </c>
      <c r="W507" s="111" t="n">
        <f t="shared" si="1"/>
        <v>0</v>
      </c>
      <c r="X507" s="112" t="n">
        <f t="shared" si="2"/>
        <v>0</v>
      </c>
      <c r="Y507" s="111" t="str">
        <f>IF(ISBLANK('Performance vs Market'!$S507), "",O507+IF(S507&lt;0, (O507/(S507/-100)), O507*(S507/100)))</f>
        <v/>
      </c>
      <c r="Z507" s="111" t="n">
        <f t="shared" si="3"/>
        <v>0</v>
      </c>
      <c r="AA507" s="96" t="n">
        <f t="shared" si="4"/>
        <v>0</v>
      </c>
      <c r="AB507" s="96" t="n">
        <f t="shared" si="5"/>
        <v>0</v>
      </c>
      <c r="AC507" s="113" t="str">
        <f>IF('Prediction Log'!$W526="Y", "W", IF('Prediction Log'!$W526="N","L",""))</f>
        <v/>
      </c>
      <c r="AD507" s="114" t="str">
        <f>IF('Prediction Log'!$Y526="Y", "W", IF('Prediction Log'!$Y526="N","L",""))</f>
        <v/>
      </c>
      <c r="AE507" s="115" t="str">
        <f>IF(ISBLANK('Performance vs Market'!$Q507), "",IF(AC507="W", W507, IF(AC507="L",-N507, "")))</f>
        <v/>
      </c>
      <c r="AF507" s="116" t="str">
        <f>IFERROR((IF(ISERR('Performance vs Market'!$V507), "",IF(AD507="W", X507, IF(AD507="L",-N507, "")))), "")</f>
        <v/>
      </c>
      <c r="AG507" s="113" t="str">
        <f>IF('Prediction Log'!$X526="Y", "W", IF('Prediction Log'!$X526="N", "L", ""))</f>
        <v/>
      </c>
      <c r="AH507" s="115" t="str">
        <f>IF(ISBLANK('Performance vs Market'!$S507), "",IF(AG507="W", Z507, IF(AG507="L",-O507, "")))</f>
        <v/>
      </c>
      <c r="AI507" s="117"/>
      <c r="AJ507" s="15" t="str">
        <f t="shared" si="6"/>
        <v/>
      </c>
      <c r="AK507" s="118" t="n">
        <f>IF(ISERROR('Performance vs Market'!$AE507+'Performance vs Market'!$AH507+'Performance vs Market'!$AJ507), "", 'Performance vs Market'!$AE507+'Performance vs Market'!$AH507+'Performance vs Market'!$AJ507)</f>
        <v>0</v>
      </c>
      <c r="AL507" s="119" t="n">
        <f>IF(ISERROR('Performance vs Market'!$AF507+'Performance vs Market'!$AH507+'Performance vs Market'!$AJ507), "", 'Performance vs Market'!$AF507+'Performance vs Market'!$AH507+'Performance vs Market'!$AJ507)</f>
        <v>0</v>
      </c>
    </row>
    <row r="508" ht="14.25" customHeight="1">
      <c r="A508" s="92" t="str">
        <f>Games!A509</f>
        <v/>
      </c>
      <c r="B508" s="92" t="str">
        <f>IF('Prediction Log'!B527=0, "",'Prediction Log'!B527)</f>
        <v/>
      </c>
      <c r="C508" s="92" t="str">
        <f>IF('Prediction Log'!C527=0, "",'Prediction Log'!C527)</f>
        <v/>
      </c>
      <c r="D508" s="92" t="str">
        <f>IF('Prediction Log'!D527=0, "",'Prediction Log'!D527)</f>
        <v/>
      </c>
      <c r="E508" s="92" t="str">
        <f>IF('Prediction Log'!E527=0, "",'Prediction Log'!E527)</f>
        <v/>
      </c>
      <c r="F508" s="92" t="str">
        <f>IF('Prediction Log'!I527=0, "",'Prediction Log'!I527)</f>
        <v/>
      </c>
      <c r="G508" s="70" t="str">
        <f>IF(ISBLANK(Games!B509), "",'Prediction Log'!$J527)</f>
        <v/>
      </c>
      <c r="H508" s="93" t="str">
        <f>'Prediction Log'!$K527</f>
        <v/>
      </c>
      <c r="I508" s="92" t="str">
        <f>IF(ISBLANK(Games!M509), "",IF(AND(Games!M509="",Games!N509=""),"",IF(ISTEXT(Games!N509), "Side",Games!M509)))</f>
        <v/>
      </c>
      <c r="J508" s="92" t="str">
        <f>IF(ISBLANK(Games!B509), "",IF(Games!K509="Y", Games!B509, Games!E509))</f>
        <v/>
      </c>
      <c r="K508" s="92" t="str">
        <f>Games!I509</f>
        <v/>
      </c>
      <c r="L508" s="92" t="str">
        <f>IF(ISBLANK(Games!G509), "",Games!G509)</f>
        <v/>
      </c>
      <c r="M508" s="92"/>
      <c r="N508" s="110" t="str">
        <f>IF(ISBLANK('Performance vs Market'!$Q508), "", 1)</f>
        <v/>
      </c>
      <c r="O508" s="110" t="str">
        <f>IF(ISBLANK('Performance vs Market'!$S508), "", 1)</f>
        <v/>
      </c>
      <c r="P508" s="95"/>
      <c r="Q508" s="95"/>
      <c r="R508" s="95"/>
      <c r="S508" s="95"/>
      <c r="T508" s="95"/>
      <c r="U508" s="111" t="str">
        <f>IF(ISBLANK('Performance vs Market'!$Q508), "",N508+IF(Q508&lt;0, (N508/(Q508/-100)), N508*(Q508/100)))</f>
        <v/>
      </c>
      <c r="V508" s="112" t="str">
        <f>IFERROR(IF(ISBLANK('Performance vs Market'!$R508), "",N508+IF(R508&lt;0, (N508/(R508/-100)), N508*(R508/100))),"")</f>
        <v/>
      </c>
      <c r="W508" s="111" t="n">
        <f t="shared" si="1"/>
        <v>0</v>
      </c>
      <c r="X508" s="112" t="n">
        <f t="shared" si="2"/>
        <v>0</v>
      </c>
      <c r="Y508" s="111" t="str">
        <f>IF(ISBLANK('Performance vs Market'!$S508), "",O508+IF(S508&lt;0, (O508/(S508/-100)), O508*(S508/100)))</f>
        <v/>
      </c>
      <c r="Z508" s="111" t="n">
        <f t="shared" si="3"/>
        <v>0</v>
      </c>
      <c r="AA508" s="96" t="n">
        <f t="shared" si="4"/>
        <v>0</v>
      </c>
      <c r="AB508" s="96" t="n">
        <f t="shared" si="5"/>
        <v>0</v>
      </c>
      <c r="AC508" s="113" t="str">
        <f>IF('Prediction Log'!$W527="Y", "W", IF('Prediction Log'!$W527="N","L",""))</f>
        <v/>
      </c>
      <c r="AD508" s="114" t="str">
        <f>IF('Prediction Log'!$Y527="Y", "W", IF('Prediction Log'!$Y527="N","L",""))</f>
        <v/>
      </c>
      <c r="AE508" s="115" t="str">
        <f>IF(ISBLANK('Performance vs Market'!$Q508), "",IF(AC508="W", W508, IF(AC508="L",-N508, "")))</f>
        <v/>
      </c>
      <c r="AF508" s="116" t="str">
        <f>IFERROR((IF(ISERR('Performance vs Market'!$V508), "",IF(AD508="W", X508, IF(AD508="L",-N508, "")))), "")</f>
        <v/>
      </c>
      <c r="AG508" s="113" t="str">
        <f>IF('Prediction Log'!$X527="Y", "W", IF('Prediction Log'!$X527="N", "L", ""))</f>
        <v/>
      </c>
      <c r="AH508" s="115" t="str">
        <f>IF(ISBLANK('Performance vs Market'!$S508), "",IF(AG508="W", Z508, IF(AG508="L",-O508, "")))</f>
        <v/>
      </c>
      <c r="AI508" s="117"/>
      <c r="AJ508" s="15" t="str">
        <f t="shared" si="6"/>
        <v/>
      </c>
      <c r="AK508" s="118" t="n">
        <f>IF(ISERROR('Performance vs Market'!$AE508+'Performance vs Market'!$AH508+'Performance vs Market'!$AJ508), "", 'Performance vs Market'!$AE508+'Performance vs Market'!$AH508+'Performance vs Market'!$AJ508)</f>
        <v>0</v>
      </c>
      <c r="AL508" s="119" t="n">
        <f>IF(ISERROR('Performance vs Market'!$AF508+'Performance vs Market'!$AH508+'Performance vs Market'!$AJ508), "", 'Performance vs Market'!$AF508+'Performance vs Market'!$AH508+'Performance vs Market'!$AJ508)</f>
        <v>0</v>
      </c>
    </row>
    <row r="509" ht="14.25" customHeight="1">
      <c r="A509" s="92" t="str">
        <f>Games!A510</f>
        <v/>
      </c>
      <c r="B509" s="92" t="str">
        <f>IF('Prediction Log'!B528=0, "",'Prediction Log'!B528)</f>
        <v/>
      </c>
      <c r="C509" s="92" t="str">
        <f>IF('Prediction Log'!C528=0, "",'Prediction Log'!C528)</f>
        <v/>
      </c>
      <c r="D509" s="92" t="str">
        <f>IF('Prediction Log'!D528=0, "",'Prediction Log'!D528)</f>
        <v/>
      </c>
      <c r="E509" s="92" t="str">
        <f>IF('Prediction Log'!E528=0, "",'Prediction Log'!E528)</f>
        <v/>
      </c>
      <c r="F509" s="92" t="str">
        <f>IF('Prediction Log'!I528=0, "",'Prediction Log'!I528)</f>
        <v/>
      </c>
      <c r="G509" s="70" t="str">
        <f>IF(ISBLANK(Games!B510), "",'Prediction Log'!$J528)</f>
        <v/>
      </c>
      <c r="H509" s="93" t="str">
        <f>'Prediction Log'!$K528</f>
        <v/>
      </c>
      <c r="I509" s="92" t="str">
        <f>IF(ISBLANK(Games!M510), "",IF(AND(Games!M510="",Games!N510=""),"",IF(ISTEXT(Games!N510), "Side",Games!M510)))</f>
        <v/>
      </c>
      <c r="J509" s="92" t="str">
        <f>IF(ISBLANK(Games!B510), "",IF(Games!K510="Y", Games!B510, Games!E510))</f>
        <v/>
      </c>
      <c r="K509" s="92" t="str">
        <f>Games!I510</f>
        <v/>
      </c>
      <c r="L509" s="92" t="str">
        <f>IF(ISBLANK(Games!G510), "",Games!G510)</f>
        <v/>
      </c>
      <c r="M509" s="92"/>
      <c r="N509" s="110" t="str">
        <f>IF(ISBLANK('Performance vs Market'!$Q509), "", 1)</f>
        <v/>
      </c>
      <c r="O509" s="110" t="str">
        <f>IF(ISBLANK('Performance vs Market'!$S509), "", 1)</f>
        <v/>
      </c>
      <c r="P509" s="95"/>
      <c r="Q509" s="95"/>
      <c r="R509" s="95"/>
      <c r="S509" s="95"/>
      <c r="T509" s="95"/>
      <c r="U509" s="111" t="str">
        <f>IF(ISBLANK('Performance vs Market'!$Q509), "",N509+IF(Q509&lt;0, (N509/(Q509/-100)), N509*(Q509/100)))</f>
        <v/>
      </c>
      <c r="V509" s="112" t="str">
        <f>IFERROR(IF(ISBLANK('Performance vs Market'!$R509), "",N509+IF(R509&lt;0, (N509/(R509/-100)), N509*(R509/100))),"")</f>
        <v/>
      </c>
      <c r="W509" s="111" t="n">
        <f t="shared" si="1"/>
        <v>0</v>
      </c>
      <c r="X509" s="112" t="n">
        <f t="shared" si="2"/>
        <v>0</v>
      </c>
      <c r="Y509" s="111" t="str">
        <f>IF(ISBLANK('Performance vs Market'!$S509), "",O509+IF(S509&lt;0, (O509/(S509/-100)), O509*(S509/100)))</f>
        <v/>
      </c>
      <c r="Z509" s="111" t="n">
        <f t="shared" si="3"/>
        <v>0</v>
      </c>
      <c r="AA509" s="96" t="n">
        <f t="shared" si="4"/>
        <v>0</v>
      </c>
      <c r="AB509" s="96" t="n">
        <f t="shared" si="5"/>
        <v>0</v>
      </c>
      <c r="AC509" s="113" t="str">
        <f>IF('Prediction Log'!$W528="Y", "W", IF('Prediction Log'!$W528="N","L",""))</f>
        <v/>
      </c>
      <c r="AD509" s="114" t="str">
        <f>IF('Prediction Log'!$Y528="Y", "W", IF('Prediction Log'!$Y528="N","L",""))</f>
        <v/>
      </c>
      <c r="AE509" s="115" t="str">
        <f>IF(ISBLANK('Performance vs Market'!$Q509), "",IF(AC509="W", W509, IF(AC509="L",-N509, "")))</f>
        <v/>
      </c>
      <c r="AF509" s="116" t="str">
        <f>IFERROR((IF(ISERR('Performance vs Market'!$V509), "",IF(AD509="W", X509, IF(AD509="L",-N509, "")))), "")</f>
        <v/>
      </c>
      <c r="AG509" s="113" t="str">
        <f>IF('Prediction Log'!$X528="Y", "W", IF('Prediction Log'!$X528="N", "L", ""))</f>
        <v/>
      </c>
      <c r="AH509" s="115" t="str">
        <f>IF(ISBLANK('Performance vs Market'!$S509), "",IF(AG509="W", Z509, IF(AG509="L",-O509, "")))</f>
        <v/>
      </c>
      <c r="AI509" s="117"/>
      <c r="AJ509" s="15" t="str">
        <f t="shared" si="6"/>
        <v/>
      </c>
      <c r="AK509" s="118" t="n">
        <f>IF(ISERROR('Performance vs Market'!$AE509+'Performance vs Market'!$AH509+'Performance vs Market'!$AJ509), "", 'Performance vs Market'!$AE509+'Performance vs Market'!$AH509+'Performance vs Market'!$AJ509)</f>
        <v>0</v>
      </c>
      <c r="AL509" s="119" t="n">
        <f>IF(ISERROR('Performance vs Market'!$AF509+'Performance vs Market'!$AH509+'Performance vs Market'!$AJ509), "", 'Performance vs Market'!$AF509+'Performance vs Market'!$AH509+'Performance vs Market'!$AJ509)</f>
        <v>0</v>
      </c>
    </row>
    <row r="510" ht="14.25" customHeight="1">
      <c r="A510" s="92" t="str">
        <f>Games!A511</f>
        <v/>
      </c>
      <c r="B510" s="92" t="str">
        <f>IF('Prediction Log'!B529=0, "",'Prediction Log'!B529)</f>
        <v/>
      </c>
      <c r="C510" s="92" t="str">
        <f>IF('Prediction Log'!C529=0, "",'Prediction Log'!C529)</f>
        <v/>
      </c>
      <c r="D510" s="92" t="str">
        <f>IF('Prediction Log'!D529=0, "",'Prediction Log'!D529)</f>
        <v/>
      </c>
      <c r="E510" s="92" t="str">
        <f>IF('Prediction Log'!E529=0, "",'Prediction Log'!E529)</f>
        <v/>
      </c>
      <c r="F510" s="92" t="str">
        <f>IF('Prediction Log'!I529=0, "",'Prediction Log'!I529)</f>
        <v/>
      </c>
      <c r="G510" s="70" t="str">
        <f>IF(ISBLANK(Games!B511), "",'Prediction Log'!$J529)</f>
        <v/>
      </c>
      <c r="H510" s="93" t="str">
        <f>'Prediction Log'!$K529</f>
        <v/>
      </c>
      <c r="I510" s="92" t="str">
        <f>IF(ISBLANK(Games!M511), "",IF(AND(Games!M511="",Games!N511=""),"",IF(ISTEXT(Games!N511), "Side",Games!M511)))</f>
        <v/>
      </c>
      <c r="J510" s="92" t="str">
        <f>IF(ISBLANK(Games!B511), "",IF(Games!K511="Y", Games!B511, Games!E511))</f>
        <v/>
      </c>
      <c r="K510" s="92" t="str">
        <f>Games!I511</f>
        <v/>
      </c>
      <c r="L510" s="92" t="str">
        <f>IF(ISBLANK(Games!G511), "",Games!G511)</f>
        <v/>
      </c>
      <c r="M510" s="92"/>
      <c r="N510" s="110" t="str">
        <f>IF(ISBLANK('Performance vs Market'!$Q510), "", 1)</f>
        <v/>
      </c>
      <c r="O510" s="110" t="str">
        <f>IF(ISBLANK('Performance vs Market'!$S510), "", 1)</f>
        <v/>
      </c>
      <c r="P510" s="95"/>
      <c r="Q510" s="95"/>
      <c r="R510" s="95"/>
      <c r="S510" s="95"/>
      <c r="T510" s="95"/>
      <c r="U510" s="111" t="str">
        <f>IF(ISBLANK('Performance vs Market'!$Q510), "",N510+IF(Q510&lt;0, (N510/(Q510/-100)), N510*(Q510/100)))</f>
        <v/>
      </c>
      <c r="V510" s="112" t="str">
        <f>IFERROR(IF(ISBLANK('Performance vs Market'!$R510), "",N510+IF(R510&lt;0, (N510/(R510/-100)), N510*(R510/100))),"")</f>
        <v/>
      </c>
      <c r="W510" s="111" t="n">
        <f t="shared" si="1"/>
        <v>0</v>
      </c>
      <c r="X510" s="112" t="n">
        <f t="shared" si="2"/>
        <v>0</v>
      </c>
      <c r="Y510" s="111" t="str">
        <f>IF(ISBLANK('Performance vs Market'!$S510), "",O510+IF(S510&lt;0, (O510/(S510/-100)), O510*(S510/100)))</f>
        <v/>
      </c>
      <c r="Z510" s="111" t="n">
        <f t="shared" si="3"/>
        <v>0</v>
      </c>
      <c r="AA510" s="96" t="n">
        <f t="shared" si="4"/>
        <v>0</v>
      </c>
      <c r="AB510" s="96" t="n">
        <f t="shared" si="5"/>
        <v>0</v>
      </c>
      <c r="AC510" s="113" t="str">
        <f>IF('Prediction Log'!$W529="Y", "W", IF('Prediction Log'!$W529="N","L",""))</f>
        <v/>
      </c>
      <c r="AD510" s="114" t="str">
        <f>IF('Prediction Log'!$Y529="Y", "W", IF('Prediction Log'!$Y529="N","L",""))</f>
        <v/>
      </c>
      <c r="AE510" s="115" t="str">
        <f>IF(ISBLANK('Performance vs Market'!$Q510), "",IF(AC510="W", W510, IF(AC510="L",-N510, "")))</f>
        <v/>
      </c>
      <c r="AF510" s="116" t="str">
        <f>IFERROR((IF(ISERR('Performance vs Market'!$V510), "",IF(AD510="W", X510, IF(AD510="L",-N510, "")))), "")</f>
        <v/>
      </c>
      <c r="AG510" s="113" t="str">
        <f>IF('Prediction Log'!$X529="Y", "W", IF('Prediction Log'!$X529="N", "L", ""))</f>
        <v/>
      </c>
      <c r="AH510" s="115" t="str">
        <f>IF(ISBLANK('Performance vs Market'!$S510), "",IF(AG510="W", Z510, IF(AG510="L",-O510, "")))</f>
        <v/>
      </c>
      <c r="AI510" s="117"/>
      <c r="AJ510" s="15" t="str">
        <f t="shared" si="6"/>
        <v/>
      </c>
      <c r="AK510" s="118" t="n">
        <f>IF(ISERROR('Performance vs Market'!$AE510+'Performance vs Market'!$AH510+'Performance vs Market'!$AJ510), "", 'Performance vs Market'!$AE510+'Performance vs Market'!$AH510+'Performance vs Market'!$AJ510)</f>
        <v>0</v>
      </c>
      <c r="AL510" s="119" t="n">
        <f>IF(ISERROR('Performance vs Market'!$AF510+'Performance vs Market'!$AH510+'Performance vs Market'!$AJ510), "", 'Performance vs Market'!$AF510+'Performance vs Market'!$AH510+'Performance vs Market'!$AJ510)</f>
        <v>0</v>
      </c>
    </row>
    <row r="511" ht="14.25" customHeight="1">
      <c r="A511" s="92" t="str">
        <f>Games!A512</f>
        <v/>
      </c>
      <c r="B511" s="92" t="str">
        <f>IF('Prediction Log'!B530=0, "",'Prediction Log'!B530)</f>
        <v/>
      </c>
      <c r="C511" s="92" t="str">
        <f>IF('Prediction Log'!C530=0, "",'Prediction Log'!C530)</f>
        <v/>
      </c>
      <c r="D511" s="92" t="str">
        <f>IF('Prediction Log'!D530=0, "",'Prediction Log'!D530)</f>
        <v/>
      </c>
      <c r="E511" s="92" t="str">
        <f>IF('Prediction Log'!E530=0, "",'Prediction Log'!E530)</f>
        <v/>
      </c>
      <c r="F511" s="92" t="str">
        <f>IF('Prediction Log'!I530=0, "",'Prediction Log'!I530)</f>
        <v/>
      </c>
      <c r="G511" s="70" t="str">
        <f>IF(ISBLANK(Games!B512), "",'Prediction Log'!$J530)</f>
        <v/>
      </c>
      <c r="H511" s="93" t="str">
        <f>'Prediction Log'!$K530</f>
        <v/>
      </c>
      <c r="I511" s="92" t="str">
        <f>IF(ISBLANK(Games!M512), "",IF(AND(Games!M512="",Games!N512=""),"",IF(ISTEXT(Games!N512), "Side",Games!M512)))</f>
        <v/>
      </c>
      <c r="J511" s="92" t="str">
        <f>IF(ISBLANK(Games!B512), "",IF(Games!K512="Y", Games!B512, Games!E512))</f>
        <v/>
      </c>
      <c r="K511" s="92" t="str">
        <f>Games!I512</f>
        <v/>
      </c>
      <c r="L511" s="92" t="str">
        <f>IF(ISBLANK(Games!G512), "",Games!G512)</f>
        <v/>
      </c>
      <c r="M511" s="92"/>
      <c r="N511" s="110" t="str">
        <f>IF(ISBLANK('Performance vs Market'!$Q511), "", 1)</f>
        <v/>
      </c>
      <c r="O511" s="110" t="str">
        <f>IF(ISBLANK('Performance vs Market'!$S511), "", 1)</f>
        <v/>
      </c>
      <c r="P511" s="95"/>
      <c r="Q511" s="95"/>
      <c r="R511" s="95"/>
      <c r="S511" s="95"/>
      <c r="T511" s="95"/>
      <c r="U511" s="111" t="str">
        <f>IF(ISBLANK('Performance vs Market'!$Q511), "",N511+IF(Q511&lt;0, (N511/(Q511/-100)), N511*(Q511/100)))</f>
        <v/>
      </c>
      <c r="V511" s="112" t="str">
        <f>IFERROR(IF(ISBLANK('Performance vs Market'!$R511), "",N511+IF(R511&lt;0, (N511/(R511/-100)), N511*(R511/100))),"")</f>
        <v/>
      </c>
      <c r="W511" s="111" t="n">
        <f t="shared" si="1"/>
        <v>0</v>
      </c>
      <c r="X511" s="112" t="n">
        <f t="shared" si="2"/>
        <v>0</v>
      </c>
      <c r="Y511" s="111" t="str">
        <f>IF(ISBLANK('Performance vs Market'!$S511), "",O511+IF(S511&lt;0, (O511/(S511/-100)), O511*(S511/100)))</f>
        <v/>
      </c>
      <c r="Z511" s="111" t="n">
        <f t="shared" si="3"/>
        <v>0</v>
      </c>
      <c r="AA511" s="96" t="n">
        <f t="shared" si="4"/>
        <v>0</v>
      </c>
      <c r="AB511" s="96" t="n">
        <f t="shared" si="5"/>
        <v>0</v>
      </c>
      <c r="AC511" s="113" t="str">
        <f>IF('Prediction Log'!$W530="Y", "W", IF('Prediction Log'!$W530="N","L",""))</f>
        <v/>
      </c>
      <c r="AD511" s="114" t="str">
        <f>IF('Prediction Log'!$Y530="Y", "W", IF('Prediction Log'!$Y530="N","L",""))</f>
        <v/>
      </c>
      <c r="AE511" s="115" t="str">
        <f>IF(ISBLANK('Performance vs Market'!$Q511), "",IF(AC511="W", W511, IF(AC511="L",-N511, "")))</f>
        <v/>
      </c>
      <c r="AF511" s="116" t="str">
        <f>IFERROR((IF(ISERR('Performance vs Market'!$V511), "",IF(AD511="W", X511, IF(AD511="L",-N511, "")))), "")</f>
        <v/>
      </c>
      <c r="AG511" s="113" t="str">
        <f>IF('Prediction Log'!$X530="Y", "W", IF('Prediction Log'!$X530="N", "L", ""))</f>
        <v/>
      </c>
      <c r="AH511" s="115" t="str">
        <f>IF(ISBLANK('Performance vs Market'!$S511), "",IF(AG511="W", Z511, IF(AG511="L",-O511, "")))</f>
        <v/>
      </c>
      <c r="AI511" s="117"/>
      <c r="AJ511" s="15" t="str">
        <f t="shared" si="6"/>
        <v/>
      </c>
      <c r="AK511" s="118" t="n">
        <f>IF(ISERROR('Performance vs Market'!$AE511+'Performance vs Market'!$AH511+'Performance vs Market'!$AJ511), "", 'Performance vs Market'!$AE511+'Performance vs Market'!$AH511+'Performance vs Market'!$AJ511)</f>
        <v>0</v>
      </c>
      <c r="AL511" s="119" t="n">
        <f>IF(ISERROR('Performance vs Market'!$AF511+'Performance vs Market'!$AH511+'Performance vs Market'!$AJ511), "", 'Performance vs Market'!$AF511+'Performance vs Market'!$AH511+'Performance vs Market'!$AJ511)</f>
        <v>0</v>
      </c>
    </row>
    <row r="512" ht="14.25" customHeight="1">
      <c r="A512" s="92" t="str">
        <f>Games!A513</f>
        <v/>
      </c>
      <c r="B512" s="92" t="str">
        <f>IF('Prediction Log'!B531=0, "",'Prediction Log'!B531)</f>
        <v/>
      </c>
      <c r="C512" s="92" t="str">
        <f>IF('Prediction Log'!C531=0, "",'Prediction Log'!C531)</f>
        <v/>
      </c>
      <c r="D512" s="92" t="str">
        <f>IF('Prediction Log'!D531=0, "",'Prediction Log'!D531)</f>
        <v/>
      </c>
      <c r="E512" s="92" t="str">
        <f>IF('Prediction Log'!E531=0, "",'Prediction Log'!E531)</f>
        <v/>
      </c>
      <c r="F512" s="92" t="str">
        <f>IF('Prediction Log'!I531=0, "",'Prediction Log'!I531)</f>
        <v/>
      </c>
      <c r="G512" s="70" t="str">
        <f>IF(ISBLANK(Games!B513), "",'Prediction Log'!$J531)</f>
        <v/>
      </c>
      <c r="H512" s="93" t="str">
        <f>'Prediction Log'!$K531</f>
        <v/>
      </c>
      <c r="I512" s="92" t="str">
        <f>IF(ISBLANK(Games!M513), "",IF(AND(Games!M513="",Games!N513=""),"",IF(ISTEXT(Games!N513), "Side",Games!M513)))</f>
        <v/>
      </c>
      <c r="J512" s="92" t="str">
        <f>IF(ISBLANK(Games!B513), "",IF(Games!K513="Y", Games!B513, Games!E513))</f>
        <v/>
      </c>
      <c r="K512" s="92" t="str">
        <f>Games!I513</f>
        <v/>
      </c>
      <c r="L512" s="92" t="str">
        <f>IF(ISBLANK(Games!G513), "",Games!G513)</f>
        <v/>
      </c>
      <c r="M512" s="92"/>
      <c r="N512" s="110" t="str">
        <f>IF(ISBLANK('Performance vs Market'!$Q512), "", 1)</f>
        <v/>
      </c>
      <c r="O512" s="110" t="str">
        <f>IF(ISBLANK('Performance vs Market'!$S512), "", 1)</f>
        <v/>
      </c>
      <c r="P512" s="95"/>
      <c r="Q512" s="95"/>
      <c r="R512" s="95"/>
      <c r="S512" s="95"/>
      <c r="T512" s="95"/>
      <c r="U512" s="111" t="str">
        <f>IF(ISBLANK('Performance vs Market'!$Q512), "",N512+IF(Q512&lt;0, (N512/(Q512/-100)), N512*(Q512/100)))</f>
        <v/>
      </c>
      <c r="V512" s="112" t="str">
        <f>IFERROR(IF(ISBLANK('Performance vs Market'!$R512), "",N512+IF(R512&lt;0, (N512/(R512/-100)), N512*(R512/100))),"")</f>
        <v/>
      </c>
      <c r="W512" s="111" t="n">
        <f t="shared" si="1"/>
        <v>0</v>
      </c>
      <c r="X512" s="112" t="n">
        <f t="shared" si="2"/>
        <v>0</v>
      </c>
      <c r="Y512" s="111" t="str">
        <f>IF(ISBLANK('Performance vs Market'!$S512), "",O512+IF(S512&lt;0, (O512/(S512/-100)), O512*(S512/100)))</f>
        <v/>
      </c>
      <c r="Z512" s="111" t="n">
        <f t="shared" si="3"/>
        <v>0</v>
      </c>
      <c r="AA512" s="96" t="n">
        <f t="shared" si="4"/>
        <v>0</v>
      </c>
      <c r="AB512" s="96" t="n">
        <f t="shared" si="5"/>
        <v>0</v>
      </c>
      <c r="AC512" s="113" t="str">
        <f>IF('Prediction Log'!$W531="Y", "W", IF('Prediction Log'!$W531="N","L",""))</f>
        <v/>
      </c>
      <c r="AD512" s="114" t="str">
        <f>IF('Prediction Log'!$Y531="Y", "W", IF('Prediction Log'!$Y531="N","L",""))</f>
        <v/>
      </c>
      <c r="AE512" s="115" t="str">
        <f>IF(ISBLANK('Performance vs Market'!$Q512), "",IF(AC512="W", W512, IF(AC512="L",-N512, "")))</f>
        <v/>
      </c>
      <c r="AF512" s="116" t="str">
        <f>IFERROR((IF(ISERR('Performance vs Market'!$V512), "",IF(AD512="W", X512, IF(AD512="L",-N512, "")))), "")</f>
        <v/>
      </c>
      <c r="AG512" s="113" t="str">
        <f>IF('Prediction Log'!$X531="Y", "W", IF('Prediction Log'!$X531="N", "L", ""))</f>
        <v/>
      </c>
      <c r="AH512" s="115" t="str">
        <f>IF(ISBLANK('Performance vs Market'!$S512), "",IF(AG512="W", Z512, IF(AG512="L",-O512, "")))</f>
        <v/>
      </c>
      <c r="AI512" s="117"/>
      <c r="AJ512" s="15" t="str">
        <f t="shared" si="6"/>
        <v/>
      </c>
      <c r="AK512" s="118" t="n">
        <f>IF(ISERROR('Performance vs Market'!$AE512+'Performance vs Market'!$AH512+'Performance vs Market'!$AJ512), "", 'Performance vs Market'!$AE512+'Performance vs Market'!$AH512+'Performance vs Market'!$AJ512)</f>
        <v>0</v>
      </c>
      <c r="AL512" s="119" t="n">
        <f>IF(ISERROR('Performance vs Market'!$AF512+'Performance vs Market'!$AH512+'Performance vs Market'!$AJ512), "", 'Performance vs Market'!$AF512+'Performance vs Market'!$AH512+'Performance vs Market'!$AJ512)</f>
        <v>0</v>
      </c>
    </row>
    <row r="513" ht="14.25" customHeight="1">
      <c r="A513" s="92" t="str">
        <f>Games!A514</f>
        <v/>
      </c>
      <c r="B513" s="92" t="str">
        <f>IF('Prediction Log'!B532=0, "",'Prediction Log'!B532)</f>
        <v/>
      </c>
      <c r="C513" s="92" t="str">
        <f>IF('Prediction Log'!C532=0, "",'Prediction Log'!C532)</f>
        <v/>
      </c>
      <c r="D513" s="92" t="str">
        <f>IF('Prediction Log'!D532=0, "",'Prediction Log'!D532)</f>
        <v/>
      </c>
      <c r="E513" s="92" t="str">
        <f>IF('Prediction Log'!E532=0, "",'Prediction Log'!E532)</f>
        <v/>
      </c>
      <c r="F513" s="92" t="str">
        <f>IF('Prediction Log'!I532=0, "",'Prediction Log'!I532)</f>
        <v/>
      </c>
      <c r="G513" s="70" t="str">
        <f>IF(ISBLANK(Games!B514), "",'Prediction Log'!$J532)</f>
        <v/>
      </c>
      <c r="H513" s="93" t="str">
        <f>'Prediction Log'!$K532</f>
        <v/>
      </c>
      <c r="I513" s="92" t="str">
        <f>IF(ISBLANK(Games!M514), "",IF(AND(Games!M514="",Games!N514=""),"",IF(ISTEXT(Games!N514), "Side",Games!M514)))</f>
        <v/>
      </c>
      <c r="J513" s="92" t="str">
        <f>IF(ISBLANK(Games!B514), "",IF(Games!K514="Y", Games!B514, Games!E514))</f>
        <v/>
      </c>
      <c r="K513" s="92" t="str">
        <f>Games!I514</f>
        <v/>
      </c>
      <c r="L513" s="92" t="str">
        <f>IF(ISBLANK(Games!G514), "",Games!G514)</f>
        <v/>
      </c>
      <c r="M513" s="92"/>
      <c r="N513" s="110" t="str">
        <f>IF(ISBLANK('Performance vs Market'!$Q513), "", 1)</f>
        <v/>
      </c>
      <c r="O513" s="110" t="str">
        <f>IF(ISBLANK('Performance vs Market'!$S513), "", 1)</f>
        <v/>
      </c>
      <c r="P513" s="95"/>
      <c r="Q513" s="95"/>
      <c r="R513" s="95"/>
      <c r="S513" s="95"/>
      <c r="T513" s="95"/>
      <c r="U513" s="111" t="str">
        <f>IF(ISBLANK('Performance vs Market'!$Q513), "",N513+IF(Q513&lt;0, (N513/(Q513/-100)), N513*(Q513/100)))</f>
        <v/>
      </c>
      <c r="V513" s="112" t="str">
        <f>IFERROR(IF(ISBLANK('Performance vs Market'!$R513), "",N513+IF(R513&lt;0, (N513/(R513/-100)), N513*(R513/100))),"")</f>
        <v/>
      </c>
      <c r="W513" s="111" t="n">
        <f t="shared" si="1"/>
        <v>0</v>
      </c>
      <c r="X513" s="112" t="n">
        <f t="shared" si="2"/>
        <v>0</v>
      </c>
      <c r="Y513" s="111" t="str">
        <f>IF(ISBLANK('Performance vs Market'!$S513), "",O513+IF(S513&lt;0, (O513/(S513/-100)), O513*(S513/100)))</f>
        <v/>
      </c>
      <c r="Z513" s="111" t="n">
        <f t="shared" si="3"/>
        <v>0</v>
      </c>
      <c r="AA513" s="96" t="n">
        <f t="shared" si="4"/>
        <v>0</v>
      </c>
      <c r="AB513" s="96" t="n">
        <f t="shared" si="5"/>
        <v>0</v>
      </c>
      <c r="AC513" s="113" t="str">
        <f>IF('Prediction Log'!$W532="Y", "W", IF('Prediction Log'!$W532="N","L",""))</f>
        <v/>
      </c>
      <c r="AD513" s="114" t="str">
        <f>IF('Prediction Log'!$Y532="Y", "W", IF('Prediction Log'!$Y532="N","L",""))</f>
        <v/>
      </c>
      <c r="AE513" s="115" t="str">
        <f>IF(ISBLANK('Performance vs Market'!$Q513), "",IF(AC513="W", W513, IF(AC513="L",-N513, "")))</f>
        <v/>
      </c>
      <c r="AF513" s="116" t="str">
        <f>IFERROR((IF(ISERR('Performance vs Market'!$V513), "",IF(AD513="W", X513, IF(AD513="L",-N513, "")))), "")</f>
        <v/>
      </c>
      <c r="AG513" s="113" t="str">
        <f>IF('Prediction Log'!$X532="Y", "W", IF('Prediction Log'!$X532="N", "L", ""))</f>
        <v/>
      </c>
      <c r="AH513" s="115" t="str">
        <f>IF(ISBLANK('Performance vs Market'!$S513), "",IF(AG513="W", Z513, IF(AG513="L",-O513, "")))</f>
        <v/>
      </c>
      <c r="AI513" s="117"/>
      <c r="AJ513" s="15" t="str">
        <f t="shared" si="6"/>
        <v/>
      </c>
      <c r="AK513" s="118" t="n">
        <f>IF(ISERROR('Performance vs Market'!$AE513+'Performance vs Market'!$AH513+'Performance vs Market'!$AJ513), "", 'Performance vs Market'!$AE513+'Performance vs Market'!$AH513+'Performance vs Market'!$AJ513)</f>
        <v>0</v>
      </c>
      <c r="AL513" s="119" t="n">
        <f>IF(ISERROR('Performance vs Market'!$AF513+'Performance vs Market'!$AH513+'Performance vs Market'!$AJ513), "", 'Performance vs Market'!$AF513+'Performance vs Market'!$AH513+'Performance vs Market'!$AJ513)</f>
        <v>0</v>
      </c>
    </row>
    <row r="514" ht="14.25" customHeight="1">
      <c r="A514" s="92" t="str">
        <f>Games!A515</f>
        <v/>
      </c>
      <c r="B514" s="92" t="str">
        <f>IF('Prediction Log'!B533=0, "",'Prediction Log'!B533)</f>
        <v/>
      </c>
      <c r="C514" s="92" t="str">
        <f>IF('Prediction Log'!C533=0, "",'Prediction Log'!C533)</f>
        <v/>
      </c>
      <c r="D514" s="92" t="str">
        <f>IF('Prediction Log'!D533=0, "",'Prediction Log'!D533)</f>
        <v/>
      </c>
      <c r="E514" s="92" t="str">
        <f>IF('Prediction Log'!E533=0, "",'Prediction Log'!E533)</f>
        <v/>
      </c>
      <c r="F514" s="92" t="str">
        <f>IF('Prediction Log'!I533=0, "",'Prediction Log'!I533)</f>
        <v/>
      </c>
      <c r="G514" s="70" t="str">
        <f>IF(ISBLANK(Games!B515), "",'Prediction Log'!$J533)</f>
        <v/>
      </c>
      <c r="H514" s="93" t="str">
        <f>'Prediction Log'!$K533</f>
        <v/>
      </c>
      <c r="I514" s="92" t="str">
        <f>IF(ISBLANK(Games!M515), "",IF(AND(Games!M515="",Games!N515=""),"",IF(ISTEXT(Games!N515), "Side",Games!M515)))</f>
        <v/>
      </c>
      <c r="J514" s="92" t="str">
        <f>IF(ISBLANK(Games!B515), "",IF(Games!K515="Y", Games!B515, Games!E515))</f>
        <v/>
      </c>
      <c r="K514" s="92" t="str">
        <f>Games!I515</f>
        <v/>
      </c>
      <c r="L514" s="92" t="str">
        <f>IF(ISBLANK(Games!G515), "",Games!G515)</f>
        <v/>
      </c>
      <c r="M514" s="92"/>
      <c r="N514" s="110" t="str">
        <f>IF(ISBLANK('Performance vs Market'!$Q514), "", 1)</f>
        <v/>
      </c>
      <c r="O514" s="110" t="str">
        <f>IF(ISBLANK('Performance vs Market'!$S514), "", 1)</f>
        <v/>
      </c>
      <c r="P514" s="95"/>
      <c r="Q514" s="95"/>
      <c r="R514" s="95"/>
      <c r="S514" s="95"/>
      <c r="T514" s="95"/>
      <c r="U514" s="111" t="str">
        <f>IF(ISBLANK('Performance vs Market'!$Q514), "",N514+IF(Q514&lt;0, (N514/(Q514/-100)), N514*(Q514/100)))</f>
        <v/>
      </c>
      <c r="V514" s="112" t="str">
        <f>IFERROR(IF(ISBLANK('Performance vs Market'!$R514), "",N514+IF(R514&lt;0, (N514/(R514/-100)), N514*(R514/100))),"")</f>
        <v/>
      </c>
      <c r="W514" s="111" t="n">
        <f t="shared" si="1"/>
        <v>0</v>
      </c>
      <c r="X514" s="112" t="n">
        <f t="shared" si="2"/>
        <v>0</v>
      </c>
      <c r="Y514" s="111" t="str">
        <f>IF(ISBLANK('Performance vs Market'!$S514), "",O514+IF(S514&lt;0, (O514/(S514/-100)), O514*(S514/100)))</f>
        <v/>
      </c>
      <c r="Z514" s="111" t="n">
        <f t="shared" si="3"/>
        <v>0</v>
      </c>
      <c r="AA514" s="96" t="n">
        <f t="shared" si="4"/>
        <v>0</v>
      </c>
      <c r="AB514" s="96" t="n">
        <f t="shared" si="5"/>
        <v>0</v>
      </c>
      <c r="AC514" s="113" t="str">
        <f>IF('Prediction Log'!$W533="Y", "W", IF('Prediction Log'!$W533="N","L",""))</f>
        <v/>
      </c>
      <c r="AD514" s="114" t="str">
        <f>IF('Prediction Log'!$Y533="Y", "W", IF('Prediction Log'!$Y533="N","L",""))</f>
        <v/>
      </c>
      <c r="AE514" s="115" t="str">
        <f>IF(ISBLANK('Performance vs Market'!$Q514), "",IF(AC514="W", W514, IF(AC514="L",-N514, "")))</f>
        <v/>
      </c>
      <c r="AF514" s="116" t="str">
        <f>IFERROR((IF(ISERR('Performance vs Market'!$V514), "",IF(AD514="W", X514, IF(AD514="L",-N514, "")))), "")</f>
        <v/>
      </c>
      <c r="AG514" s="113" t="str">
        <f>IF('Prediction Log'!$X533="Y", "W", IF('Prediction Log'!$X533="N", "L", ""))</f>
        <v/>
      </c>
      <c r="AH514" s="115" t="str">
        <f>IF(ISBLANK('Performance vs Market'!$S514), "",IF(AG514="W", Z514, IF(AG514="L",-O514, "")))</f>
        <v/>
      </c>
      <c r="AI514" s="117"/>
      <c r="AJ514" s="15" t="str">
        <f t="shared" si="6"/>
        <v/>
      </c>
      <c r="AK514" s="118" t="n">
        <f>IF(ISERROR('Performance vs Market'!$AE514+'Performance vs Market'!$AH514+'Performance vs Market'!$AJ514), "", 'Performance vs Market'!$AE514+'Performance vs Market'!$AH514+'Performance vs Market'!$AJ514)</f>
        <v>0</v>
      </c>
      <c r="AL514" s="119" t="n">
        <f>IF(ISERROR('Performance vs Market'!$AF514+'Performance vs Market'!$AH514+'Performance vs Market'!$AJ514), "", 'Performance vs Market'!$AF514+'Performance vs Market'!$AH514+'Performance vs Market'!$AJ514)</f>
        <v>0</v>
      </c>
    </row>
    <row r="515" ht="14.25" customHeight="1">
      <c r="A515" s="92" t="str">
        <f>Games!A516</f>
        <v/>
      </c>
      <c r="B515" s="92" t="str">
        <f>IF('Prediction Log'!B534=0, "",'Prediction Log'!B534)</f>
        <v/>
      </c>
      <c r="C515" s="92" t="str">
        <f>IF('Prediction Log'!C534=0, "",'Prediction Log'!C534)</f>
        <v/>
      </c>
      <c r="D515" s="92" t="str">
        <f>IF('Prediction Log'!D534=0, "",'Prediction Log'!D534)</f>
        <v/>
      </c>
      <c r="E515" s="92" t="str">
        <f>IF('Prediction Log'!E534=0, "",'Prediction Log'!E534)</f>
        <v/>
      </c>
      <c r="F515" s="92" t="str">
        <f>IF('Prediction Log'!I534=0, "",'Prediction Log'!I534)</f>
        <v/>
      </c>
      <c r="G515" s="70" t="str">
        <f>IF(ISBLANK(Games!B516), "",'Prediction Log'!$J534)</f>
        <v/>
      </c>
      <c r="H515" s="93" t="str">
        <f>'Prediction Log'!$K534</f>
        <v/>
      </c>
      <c r="I515" s="92" t="str">
        <f>IF(ISBLANK(Games!M516), "",IF(AND(Games!M516="",Games!N516=""),"",IF(ISTEXT(Games!N516), "Side",Games!M516)))</f>
        <v/>
      </c>
      <c r="J515" s="92" t="str">
        <f>IF(ISBLANK(Games!B516), "",IF(Games!K516="Y", Games!B516, Games!E516))</f>
        <v/>
      </c>
      <c r="K515" s="92" t="str">
        <f>Games!I516</f>
        <v/>
      </c>
      <c r="L515" s="92" t="str">
        <f>IF(ISBLANK(Games!G516), "",Games!G516)</f>
        <v/>
      </c>
      <c r="M515" s="92"/>
      <c r="N515" s="110" t="str">
        <f>IF(ISBLANK('Performance vs Market'!$Q515), "", 1)</f>
        <v/>
      </c>
      <c r="O515" s="110" t="str">
        <f>IF(ISBLANK('Performance vs Market'!$S515), "", 1)</f>
        <v/>
      </c>
      <c r="P515" s="95"/>
      <c r="Q515" s="95"/>
      <c r="R515" s="95"/>
      <c r="S515" s="95"/>
      <c r="T515" s="95"/>
      <c r="U515" s="111" t="str">
        <f>IF(ISBLANK('Performance vs Market'!$Q515), "",N515+IF(Q515&lt;0, (N515/(Q515/-100)), N515*(Q515/100)))</f>
        <v/>
      </c>
      <c r="V515" s="112" t="str">
        <f>IFERROR(IF(ISBLANK('Performance vs Market'!$R515), "",N515+IF(R515&lt;0, (N515/(R515/-100)), N515*(R515/100))),"")</f>
        <v/>
      </c>
      <c r="W515" s="111" t="n">
        <f t="shared" si="1"/>
        <v>0</v>
      </c>
      <c r="X515" s="112" t="n">
        <f t="shared" si="2"/>
        <v>0</v>
      </c>
      <c r="Y515" s="111" t="str">
        <f>IF(ISBLANK('Performance vs Market'!$S515), "",O515+IF(S515&lt;0, (O515/(S515/-100)), O515*(S515/100)))</f>
        <v/>
      </c>
      <c r="Z515" s="111" t="n">
        <f t="shared" si="3"/>
        <v>0</v>
      </c>
      <c r="AA515" s="96" t="n">
        <f t="shared" si="4"/>
        <v>0</v>
      </c>
      <c r="AB515" s="96" t="n">
        <f t="shared" si="5"/>
        <v>0</v>
      </c>
      <c r="AC515" s="113" t="str">
        <f>IF('Prediction Log'!$W534="Y", "W", IF('Prediction Log'!$W534="N","L",""))</f>
        <v/>
      </c>
      <c r="AD515" s="114" t="str">
        <f>IF('Prediction Log'!$Y534="Y", "W", IF('Prediction Log'!$Y534="N","L",""))</f>
        <v/>
      </c>
      <c r="AE515" s="115" t="str">
        <f>IF(ISBLANK('Performance vs Market'!$Q515), "",IF(AC515="W", W515, IF(AC515="L",-N515, "")))</f>
        <v/>
      </c>
      <c r="AF515" s="116" t="str">
        <f>IFERROR((IF(ISERR('Performance vs Market'!$V515), "",IF(AD515="W", X515, IF(AD515="L",-N515, "")))), "")</f>
        <v/>
      </c>
      <c r="AG515" s="113" t="str">
        <f>IF('Prediction Log'!$X534="Y", "W", IF('Prediction Log'!$X534="N", "L", ""))</f>
        <v/>
      </c>
      <c r="AH515" s="115" t="str">
        <f>IF(ISBLANK('Performance vs Market'!$S515), "",IF(AG515="W", Z515, IF(AG515="L",-O515, "")))</f>
        <v/>
      </c>
      <c r="AI515" s="117"/>
      <c r="AJ515" s="15" t="str">
        <f t="shared" si="6"/>
        <v/>
      </c>
      <c r="AK515" s="118" t="n">
        <f>IF(ISERROR('Performance vs Market'!$AE515+'Performance vs Market'!$AH515+'Performance vs Market'!$AJ515), "", 'Performance vs Market'!$AE515+'Performance vs Market'!$AH515+'Performance vs Market'!$AJ515)</f>
        <v>0</v>
      </c>
      <c r="AL515" s="119" t="n">
        <f>IF(ISERROR('Performance vs Market'!$AF515+'Performance vs Market'!$AH515+'Performance vs Market'!$AJ515), "", 'Performance vs Market'!$AF515+'Performance vs Market'!$AH515+'Performance vs Market'!$AJ515)</f>
        <v>0</v>
      </c>
    </row>
    <row r="516" ht="14.25" customHeight="1">
      <c r="A516" s="92" t="str">
        <f>Games!A517</f>
        <v/>
      </c>
      <c r="B516" s="92" t="str">
        <f>IF('Prediction Log'!B535=0, "",'Prediction Log'!B535)</f>
        <v/>
      </c>
      <c r="C516" s="92" t="str">
        <f>IF('Prediction Log'!C535=0, "",'Prediction Log'!C535)</f>
        <v/>
      </c>
      <c r="D516" s="92" t="str">
        <f>IF('Prediction Log'!D535=0, "",'Prediction Log'!D535)</f>
        <v/>
      </c>
      <c r="E516" s="92" t="str">
        <f>IF('Prediction Log'!E535=0, "",'Prediction Log'!E535)</f>
        <v/>
      </c>
      <c r="F516" s="92" t="str">
        <f>IF('Prediction Log'!I535=0, "",'Prediction Log'!I535)</f>
        <v/>
      </c>
      <c r="G516" s="70" t="str">
        <f>IF(ISBLANK(Games!B517), "",'Prediction Log'!$J535)</f>
        <v/>
      </c>
      <c r="H516" s="93" t="str">
        <f>'Prediction Log'!$K535</f>
        <v/>
      </c>
      <c r="I516" s="92" t="str">
        <f>IF(ISBLANK(Games!M517), "",IF(AND(Games!M517="",Games!N517=""),"",IF(ISTEXT(Games!N517), "Side",Games!M517)))</f>
        <v/>
      </c>
      <c r="J516" s="92" t="str">
        <f>IF(ISBLANK(Games!B517), "",IF(Games!K517="Y", Games!B517, Games!E517))</f>
        <v/>
      </c>
      <c r="K516" s="92" t="str">
        <f>Games!I517</f>
        <v/>
      </c>
      <c r="L516" s="92" t="str">
        <f>IF(ISBLANK(Games!G517), "",Games!G517)</f>
        <v/>
      </c>
      <c r="M516" s="92"/>
      <c r="N516" s="110" t="str">
        <f>IF(ISBLANK('Performance vs Market'!$Q516), "", 1)</f>
        <v/>
      </c>
      <c r="O516" s="110" t="str">
        <f>IF(ISBLANK('Performance vs Market'!$S516), "", 1)</f>
        <v/>
      </c>
      <c r="P516" s="95"/>
      <c r="Q516" s="95"/>
      <c r="R516" s="95"/>
      <c r="S516" s="95"/>
      <c r="T516" s="95"/>
      <c r="U516" s="111" t="str">
        <f>IF(ISBLANK('Performance vs Market'!$Q516), "",N516+IF(Q516&lt;0, (N516/(Q516/-100)), N516*(Q516/100)))</f>
        <v/>
      </c>
      <c r="V516" s="112" t="str">
        <f>IFERROR(IF(ISBLANK('Performance vs Market'!$R516), "",N516+IF(R516&lt;0, (N516/(R516/-100)), N516*(R516/100))),"")</f>
        <v/>
      </c>
      <c r="W516" s="111" t="n">
        <f t="shared" si="1"/>
        <v>0</v>
      </c>
      <c r="X516" s="112" t="n">
        <f t="shared" si="2"/>
        <v>0</v>
      </c>
      <c r="Y516" s="111" t="str">
        <f>IF(ISBLANK('Performance vs Market'!$S516), "",O516+IF(S516&lt;0, (O516/(S516/-100)), O516*(S516/100)))</f>
        <v/>
      </c>
      <c r="Z516" s="111" t="n">
        <f t="shared" si="3"/>
        <v>0</v>
      </c>
      <c r="AA516" s="96" t="n">
        <f t="shared" si="4"/>
        <v>0</v>
      </c>
      <c r="AB516" s="96" t="n">
        <f t="shared" si="5"/>
        <v>0</v>
      </c>
      <c r="AC516" s="113" t="str">
        <f>IF('Prediction Log'!$W535="Y", "W", IF('Prediction Log'!$W535="N","L",""))</f>
        <v/>
      </c>
      <c r="AD516" s="114" t="str">
        <f>IF('Prediction Log'!$Y535="Y", "W", IF('Prediction Log'!$Y535="N","L",""))</f>
        <v/>
      </c>
      <c r="AE516" s="115" t="str">
        <f>IF(ISBLANK('Performance vs Market'!$Q516), "",IF(AC516="W", W516, IF(AC516="L",-N516, "")))</f>
        <v/>
      </c>
      <c r="AF516" s="116" t="str">
        <f>IFERROR((IF(ISERR('Performance vs Market'!$V516), "",IF(AD516="W", X516, IF(AD516="L",-N516, "")))), "")</f>
        <v/>
      </c>
      <c r="AG516" s="113" t="str">
        <f>IF('Prediction Log'!$X535="Y", "W", IF('Prediction Log'!$X535="N", "L", ""))</f>
        <v/>
      </c>
      <c r="AH516" s="115" t="str">
        <f>IF(ISBLANK('Performance vs Market'!$S516), "",IF(AG516="W", Z516, IF(AG516="L",-O516, "")))</f>
        <v/>
      </c>
      <c r="AI516" s="117"/>
      <c r="AJ516" s="15" t="str">
        <f t="shared" si="6"/>
        <v/>
      </c>
      <c r="AK516" s="118" t="n">
        <f>IF(ISERROR('Performance vs Market'!$AE516+'Performance vs Market'!$AH516+'Performance vs Market'!$AJ516), "", 'Performance vs Market'!$AE516+'Performance vs Market'!$AH516+'Performance vs Market'!$AJ516)</f>
        <v>0</v>
      </c>
      <c r="AL516" s="119" t="n">
        <f>IF(ISERROR('Performance vs Market'!$AF516+'Performance vs Market'!$AH516+'Performance vs Market'!$AJ516), "", 'Performance vs Market'!$AF516+'Performance vs Market'!$AH516+'Performance vs Market'!$AJ516)</f>
        <v>0</v>
      </c>
    </row>
    <row r="517" ht="14.25" customHeight="1">
      <c r="A517" s="92" t="str">
        <f>Games!A518</f>
        <v/>
      </c>
      <c r="B517" s="92" t="str">
        <f>IF('Prediction Log'!B536=0, "",'Prediction Log'!B536)</f>
        <v/>
      </c>
      <c r="C517" s="92" t="str">
        <f>IF('Prediction Log'!C536=0, "",'Prediction Log'!C536)</f>
        <v/>
      </c>
      <c r="D517" s="92" t="str">
        <f>IF('Prediction Log'!D536=0, "",'Prediction Log'!D536)</f>
        <v/>
      </c>
      <c r="E517" s="92" t="str">
        <f>IF('Prediction Log'!E536=0, "",'Prediction Log'!E536)</f>
        <v/>
      </c>
      <c r="F517" s="92" t="str">
        <f>IF('Prediction Log'!I536=0, "",'Prediction Log'!I536)</f>
        <v/>
      </c>
      <c r="G517" s="70" t="str">
        <f>IF(ISBLANK(Games!B518), "",'Prediction Log'!$J536)</f>
        <v/>
      </c>
      <c r="H517" s="93" t="str">
        <f>'Prediction Log'!$K536</f>
        <v/>
      </c>
      <c r="I517" s="92" t="str">
        <f>IF(ISBLANK(Games!M518), "",IF(AND(Games!M518="",Games!N518=""),"",IF(ISTEXT(Games!N518), "Side",Games!M518)))</f>
        <v/>
      </c>
      <c r="J517" s="92" t="str">
        <f>IF(ISBLANK(Games!B518), "",IF(Games!K518="Y", Games!B518, Games!E518))</f>
        <v/>
      </c>
      <c r="K517" s="92" t="str">
        <f>Games!I518</f>
        <v/>
      </c>
      <c r="L517" s="92" t="str">
        <f>IF(ISBLANK(Games!G518), "",Games!G518)</f>
        <v/>
      </c>
      <c r="M517" s="92"/>
      <c r="N517" s="110" t="str">
        <f>IF(ISBLANK('Performance vs Market'!$Q517), "", 1)</f>
        <v/>
      </c>
      <c r="O517" s="110" t="str">
        <f>IF(ISBLANK('Performance vs Market'!$S517), "", 1)</f>
        <v/>
      </c>
      <c r="P517" s="95"/>
      <c r="Q517" s="95"/>
      <c r="R517" s="95"/>
      <c r="S517" s="95"/>
      <c r="T517" s="95"/>
      <c r="U517" s="111" t="str">
        <f>IF(ISBLANK('Performance vs Market'!$Q517), "",N517+IF(Q517&lt;0, (N517/(Q517/-100)), N517*(Q517/100)))</f>
        <v/>
      </c>
      <c r="V517" s="112" t="str">
        <f>IFERROR(IF(ISBLANK('Performance vs Market'!$R517), "",N517+IF(R517&lt;0, (N517/(R517/-100)), N517*(R517/100))),"")</f>
        <v/>
      </c>
      <c r="W517" s="111" t="n">
        <f t="shared" si="1"/>
        <v>0</v>
      </c>
      <c r="X517" s="112" t="n">
        <f t="shared" si="2"/>
        <v>0</v>
      </c>
      <c r="Y517" s="111" t="str">
        <f>IF(ISBLANK('Performance vs Market'!$S517), "",O517+IF(S517&lt;0, (O517/(S517/-100)), O517*(S517/100)))</f>
        <v/>
      </c>
      <c r="Z517" s="111" t="n">
        <f t="shared" si="3"/>
        <v>0</v>
      </c>
      <c r="AA517" s="96" t="n">
        <f t="shared" si="4"/>
        <v>0</v>
      </c>
      <c r="AB517" s="96" t="n">
        <f t="shared" si="5"/>
        <v>0</v>
      </c>
      <c r="AC517" s="113" t="str">
        <f>IF('Prediction Log'!$W536="Y", "W", IF('Prediction Log'!$W536="N","L",""))</f>
        <v/>
      </c>
      <c r="AD517" s="114" t="str">
        <f>IF('Prediction Log'!$Y536="Y", "W", IF('Prediction Log'!$Y536="N","L",""))</f>
        <v/>
      </c>
      <c r="AE517" s="115" t="str">
        <f>IF(ISBLANK('Performance vs Market'!$Q517), "",IF(AC517="W", W517, IF(AC517="L",-N517, "")))</f>
        <v/>
      </c>
      <c r="AF517" s="116" t="str">
        <f>IFERROR((IF(ISERR('Performance vs Market'!$V517), "",IF(AD517="W", X517, IF(AD517="L",-N517, "")))), "")</f>
        <v/>
      </c>
      <c r="AG517" s="113" t="str">
        <f>IF('Prediction Log'!$X536="Y", "W", IF('Prediction Log'!$X536="N", "L", ""))</f>
        <v/>
      </c>
      <c r="AH517" s="115" t="str">
        <f>IF(ISBLANK('Performance vs Market'!$S517), "",IF(AG517="W", Z517, IF(AG517="L",-O517, "")))</f>
        <v/>
      </c>
      <c r="AI517" s="117"/>
      <c r="AJ517" s="15" t="str">
        <f t="shared" si="6"/>
        <v/>
      </c>
      <c r="AK517" s="118" t="n">
        <f>IF(ISERROR('Performance vs Market'!$AE517+'Performance vs Market'!$AH517+'Performance vs Market'!$AJ517), "", 'Performance vs Market'!$AE517+'Performance vs Market'!$AH517+'Performance vs Market'!$AJ517)</f>
        <v>0</v>
      </c>
      <c r="AL517" s="119" t="n">
        <f>IF(ISERROR('Performance vs Market'!$AF517+'Performance vs Market'!$AH517+'Performance vs Market'!$AJ517), "", 'Performance vs Market'!$AF517+'Performance vs Market'!$AH517+'Performance vs Market'!$AJ517)</f>
        <v>0</v>
      </c>
    </row>
    <row r="518" ht="14.25" customHeight="1">
      <c r="A518" s="92" t="str">
        <f>Games!A519</f>
        <v/>
      </c>
      <c r="B518" s="92" t="str">
        <f>IF('Prediction Log'!B537=0, "",'Prediction Log'!B537)</f>
        <v/>
      </c>
      <c r="C518" s="92" t="str">
        <f>IF('Prediction Log'!C537=0, "",'Prediction Log'!C537)</f>
        <v/>
      </c>
      <c r="D518" s="92" t="str">
        <f>IF('Prediction Log'!D537=0, "",'Prediction Log'!D537)</f>
        <v/>
      </c>
      <c r="E518" s="92" t="str">
        <f>IF('Prediction Log'!E537=0, "",'Prediction Log'!E537)</f>
        <v/>
      </c>
      <c r="F518" s="92" t="str">
        <f>IF('Prediction Log'!I537=0, "",'Prediction Log'!I537)</f>
        <v/>
      </c>
      <c r="G518" s="70" t="str">
        <f>IF(ISBLANK(Games!B519), "",'Prediction Log'!$J537)</f>
        <v/>
      </c>
      <c r="H518" s="93" t="str">
        <f>'Prediction Log'!$K537</f>
        <v/>
      </c>
      <c r="I518" s="92" t="str">
        <f>IF(ISBLANK(Games!M519), "",IF(AND(Games!M519="",Games!N519=""),"",IF(ISTEXT(Games!N519), "Side",Games!M519)))</f>
        <v/>
      </c>
      <c r="J518" s="92" t="str">
        <f>IF(ISBLANK(Games!B519), "",IF(Games!K519="Y", Games!B519, Games!E519))</f>
        <v/>
      </c>
      <c r="K518" s="92" t="str">
        <f>Games!I519</f>
        <v/>
      </c>
      <c r="L518" s="92" t="str">
        <f>IF(ISBLANK(Games!G519), "",Games!G519)</f>
        <v/>
      </c>
      <c r="M518" s="92"/>
      <c r="N518" s="110" t="str">
        <f>IF(ISBLANK('Performance vs Market'!$Q518), "", 1)</f>
        <v/>
      </c>
      <c r="O518" s="110" t="str">
        <f>IF(ISBLANK('Performance vs Market'!$S518), "", 1)</f>
        <v/>
      </c>
      <c r="P518" s="95"/>
      <c r="Q518" s="95"/>
      <c r="R518" s="95"/>
      <c r="S518" s="95"/>
      <c r="T518" s="95"/>
      <c r="U518" s="111" t="str">
        <f>IF(ISBLANK('Performance vs Market'!$Q518), "",N518+IF(Q518&lt;0, (N518/(Q518/-100)), N518*(Q518/100)))</f>
        <v/>
      </c>
      <c r="V518" s="112" t="str">
        <f>IFERROR(IF(ISBLANK('Performance vs Market'!$R518), "",N518+IF(R518&lt;0, (N518/(R518/-100)), N518*(R518/100))),"")</f>
        <v/>
      </c>
      <c r="W518" s="111" t="n">
        <f t="shared" si="1"/>
        <v>0</v>
      </c>
      <c r="X518" s="112" t="n">
        <f t="shared" si="2"/>
        <v>0</v>
      </c>
      <c r="Y518" s="111" t="str">
        <f>IF(ISBLANK('Performance vs Market'!$S518), "",O518+IF(S518&lt;0, (O518/(S518/-100)), O518*(S518/100)))</f>
        <v/>
      </c>
      <c r="Z518" s="111" t="n">
        <f t="shared" si="3"/>
        <v>0</v>
      </c>
      <c r="AA518" s="96" t="n">
        <f t="shared" si="4"/>
        <v>0</v>
      </c>
      <c r="AB518" s="96" t="n">
        <f t="shared" si="5"/>
        <v>0</v>
      </c>
      <c r="AC518" s="113" t="str">
        <f>IF('Prediction Log'!$W537="Y", "W", IF('Prediction Log'!$W537="N","L",""))</f>
        <v/>
      </c>
      <c r="AD518" s="114" t="str">
        <f>IF('Prediction Log'!$Y537="Y", "W", IF('Prediction Log'!$Y537="N","L",""))</f>
        <v/>
      </c>
      <c r="AE518" s="115" t="str">
        <f>IF(ISBLANK('Performance vs Market'!$Q518), "",IF(AC518="W", W518, IF(AC518="L",-N518, "")))</f>
        <v/>
      </c>
      <c r="AF518" s="116" t="str">
        <f>IFERROR((IF(ISERR('Performance vs Market'!$V518), "",IF(AD518="W", X518, IF(AD518="L",-N518, "")))), "")</f>
        <v/>
      </c>
      <c r="AG518" s="113" t="str">
        <f>IF('Prediction Log'!$X537="Y", "W", IF('Prediction Log'!$X537="N", "L", ""))</f>
        <v/>
      </c>
      <c r="AH518" s="115" t="str">
        <f>IF(ISBLANK('Performance vs Market'!$S518), "",IF(AG518="W", Z518, IF(AG518="L",-O518, "")))</f>
        <v/>
      </c>
      <c r="AI518" s="117"/>
      <c r="AJ518" s="15" t="str">
        <f t="shared" si="6"/>
        <v/>
      </c>
      <c r="AK518" s="118" t="n">
        <f>IF(ISERROR('Performance vs Market'!$AE518+'Performance vs Market'!$AH518+'Performance vs Market'!$AJ518), "", 'Performance vs Market'!$AE518+'Performance vs Market'!$AH518+'Performance vs Market'!$AJ518)</f>
        <v>0</v>
      </c>
      <c r="AL518" s="119" t="n">
        <f>IF(ISERROR('Performance vs Market'!$AF518+'Performance vs Market'!$AH518+'Performance vs Market'!$AJ518), "", 'Performance vs Market'!$AF518+'Performance vs Market'!$AH518+'Performance vs Market'!$AJ518)</f>
        <v>0</v>
      </c>
    </row>
    <row r="519" ht="14.25" customHeight="1">
      <c r="A519" s="92" t="str">
        <f>Games!A520</f>
        <v/>
      </c>
      <c r="B519" s="92" t="str">
        <f>IF('Prediction Log'!B538=0, "",'Prediction Log'!B538)</f>
        <v/>
      </c>
      <c r="C519" s="92" t="str">
        <f>IF('Prediction Log'!C538=0, "",'Prediction Log'!C538)</f>
        <v/>
      </c>
      <c r="D519" s="92" t="str">
        <f>IF('Prediction Log'!D538=0, "",'Prediction Log'!D538)</f>
        <v/>
      </c>
      <c r="E519" s="92" t="str">
        <f>IF('Prediction Log'!E538=0, "",'Prediction Log'!E538)</f>
        <v/>
      </c>
      <c r="F519" s="92" t="str">
        <f>IF('Prediction Log'!I538=0, "",'Prediction Log'!I538)</f>
        <v/>
      </c>
      <c r="G519" s="70" t="str">
        <f>IF(ISBLANK(Games!B520), "",'Prediction Log'!$J538)</f>
        <v/>
      </c>
      <c r="H519" s="93" t="str">
        <f>'Prediction Log'!$K538</f>
        <v/>
      </c>
      <c r="I519" s="92" t="str">
        <f>IF(ISBLANK(Games!M520), "",IF(AND(Games!M520="",Games!N520=""),"",IF(ISTEXT(Games!N520), "Side",Games!M520)))</f>
        <v/>
      </c>
      <c r="J519" s="92" t="str">
        <f>IF(ISBLANK(Games!B520), "",IF(Games!K520="Y", Games!B520, Games!E520))</f>
        <v/>
      </c>
      <c r="K519" s="92" t="str">
        <f>Games!I520</f>
        <v/>
      </c>
      <c r="L519" s="92" t="str">
        <f>IF(ISBLANK(Games!G520), "",Games!G520)</f>
        <v/>
      </c>
      <c r="M519" s="92"/>
      <c r="N519" s="110" t="str">
        <f>IF(ISBLANK('Performance vs Market'!$Q519), "", 1)</f>
        <v/>
      </c>
      <c r="O519" s="110" t="str">
        <f>IF(ISBLANK('Performance vs Market'!$S519), "", 1)</f>
        <v/>
      </c>
      <c r="P519" s="95"/>
      <c r="Q519" s="95"/>
      <c r="R519" s="95"/>
      <c r="S519" s="95"/>
      <c r="T519" s="95"/>
      <c r="U519" s="111" t="str">
        <f>IF(ISBLANK('Performance vs Market'!$Q519), "",N519+IF(Q519&lt;0, (N519/(Q519/-100)), N519*(Q519/100)))</f>
        <v/>
      </c>
      <c r="V519" s="112" t="str">
        <f>IFERROR(IF(ISBLANK('Performance vs Market'!$R519), "",N519+IF(R519&lt;0, (N519/(R519/-100)), N519*(R519/100))),"")</f>
        <v/>
      </c>
      <c r="W519" s="111" t="n">
        <f t="shared" si="1"/>
        <v>0</v>
      </c>
      <c r="X519" s="112" t="n">
        <f t="shared" si="2"/>
        <v>0</v>
      </c>
      <c r="Y519" s="111" t="str">
        <f>IF(ISBLANK('Performance vs Market'!$S519), "",O519+IF(S519&lt;0, (O519/(S519/-100)), O519*(S519/100)))</f>
        <v/>
      </c>
      <c r="Z519" s="111" t="n">
        <f t="shared" si="3"/>
        <v>0</v>
      </c>
      <c r="AA519" s="96" t="n">
        <f t="shared" si="4"/>
        <v>0</v>
      </c>
      <c r="AB519" s="96" t="n">
        <f t="shared" si="5"/>
        <v>0</v>
      </c>
      <c r="AC519" s="113" t="str">
        <f>IF('Prediction Log'!$W538="Y", "W", IF('Prediction Log'!$W538="N","L",""))</f>
        <v/>
      </c>
      <c r="AD519" s="114" t="str">
        <f>IF('Prediction Log'!$Y538="Y", "W", IF('Prediction Log'!$Y538="N","L",""))</f>
        <v/>
      </c>
      <c r="AE519" s="115" t="str">
        <f>IF(ISBLANK('Performance vs Market'!$Q519), "",IF(AC519="W", W519, IF(AC519="L",-N519, "")))</f>
        <v/>
      </c>
      <c r="AF519" s="116" t="str">
        <f>IFERROR((IF(ISERR('Performance vs Market'!$V519), "",IF(AD519="W", X519, IF(AD519="L",-N519, "")))), "")</f>
        <v/>
      </c>
      <c r="AG519" s="113" t="str">
        <f>IF('Prediction Log'!$X538="Y", "W", IF('Prediction Log'!$X538="N", "L", ""))</f>
        <v/>
      </c>
      <c r="AH519" s="115" t="str">
        <f>IF(ISBLANK('Performance vs Market'!$S519), "",IF(AG519="W", Z519, IF(AG519="L",-O519, "")))</f>
        <v/>
      </c>
      <c r="AI519" s="117"/>
      <c r="AJ519" s="15" t="str">
        <f t="shared" si="6"/>
        <v/>
      </c>
      <c r="AK519" s="118" t="n">
        <f>IF(ISERROR('Performance vs Market'!$AE519+'Performance vs Market'!$AH519+'Performance vs Market'!$AJ519), "", 'Performance vs Market'!$AE519+'Performance vs Market'!$AH519+'Performance vs Market'!$AJ519)</f>
        <v>0</v>
      </c>
      <c r="AL519" s="119" t="n">
        <f>IF(ISERROR('Performance vs Market'!$AF519+'Performance vs Market'!$AH519+'Performance vs Market'!$AJ519), "", 'Performance vs Market'!$AF519+'Performance vs Market'!$AH519+'Performance vs Market'!$AJ519)</f>
        <v>0</v>
      </c>
    </row>
    <row r="520" ht="14.25" customHeight="1">
      <c r="A520" s="92" t="str">
        <f>Games!A521</f>
        <v/>
      </c>
      <c r="B520" s="92" t="str">
        <f>IF('Prediction Log'!B539=0, "",'Prediction Log'!B539)</f>
        <v/>
      </c>
      <c r="C520" s="92" t="str">
        <f>IF('Prediction Log'!C539=0, "",'Prediction Log'!C539)</f>
        <v/>
      </c>
      <c r="D520" s="92" t="str">
        <f>IF('Prediction Log'!D539=0, "",'Prediction Log'!D539)</f>
        <v/>
      </c>
      <c r="E520" s="92" t="str">
        <f>IF('Prediction Log'!E539=0, "",'Prediction Log'!E539)</f>
        <v/>
      </c>
      <c r="F520" s="92" t="str">
        <f>IF('Prediction Log'!I539=0, "",'Prediction Log'!I539)</f>
        <v/>
      </c>
      <c r="G520" s="70" t="str">
        <f>IF(ISBLANK(Games!B521), "",'Prediction Log'!$J539)</f>
        <v/>
      </c>
      <c r="H520" s="93" t="str">
        <f>'Prediction Log'!$K539</f>
        <v/>
      </c>
      <c r="I520" s="92" t="str">
        <f>IF(ISBLANK(Games!M521), "",IF(AND(Games!M521="",Games!N521=""),"",IF(ISTEXT(Games!N521), "Side",Games!M521)))</f>
        <v/>
      </c>
      <c r="J520" s="92" t="str">
        <f>IF(ISBLANK(Games!B521), "",IF(Games!K521="Y", Games!B521, Games!E521))</f>
        <v/>
      </c>
      <c r="K520" s="92" t="str">
        <f>Games!I521</f>
        <v/>
      </c>
      <c r="L520" s="92" t="str">
        <f>IF(ISBLANK(Games!G521), "",Games!G521)</f>
        <v/>
      </c>
      <c r="M520" s="92"/>
      <c r="N520" s="110" t="str">
        <f>IF(ISBLANK('Performance vs Market'!$Q520), "", 1)</f>
        <v/>
      </c>
      <c r="O520" s="110" t="str">
        <f>IF(ISBLANK('Performance vs Market'!$S520), "", 1)</f>
        <v/>
      </c>
      <c r="P520" s="95"/>
      <c r="Q520" s="95"/>
      <c r="R520" s="95"/>
      <c r="S520" s="95"/>
      <c r="T520" s="95"/>
      <c r="U520" s="111" t="str">
        <f>IF(ISBLANK('Performance vs Market'!$Q520), "",N520+IF(Q520&lt;0, (N520/(Q520/-100)), N520*(Q520/100)))</f>
        <v/>
      </c>
      <c r="V520" s="112" t="str">
        <f>IFERROR(IF(ISBLANK('Performance vs Market'!$R520), "",N520+IF(R520&lt;0, (N520/(R520/-100)), N520*(R520/100))),"")</f>
        <v/>
      </c>
      <c r="W520" s="111" t="n">
        <f t="shared" si="1"/>
        <v>0</v>
      </c>
      <c r="X520" s="112" t="n">
        <f t="shared" si="2"/>
        <v>0</v>
      </c>
      <c r="Y520" s="111" t="str">
        <f>IF(ISBLANK('Performance vs Market'!$S520), "",O520+IF(S520&lt;0, (O520/(S520/-100)), O520*(S520/100)))</f>
        <v/>
      </c>
      <c r="Z520" s="111" t="n">
        <f t="shared" si="3"/>
        <v>0</v>
      </c>
      <c r="AA520" s="96" t="n">
        <f t="shared" si="4"/>
        <v>0</v>
      </c>
      <c r="AB520" s="96" t="n">
        <f t="shared" si="5"/>
        <v>0</v>
      </c>
      <c r="AC520" s="113" t="str">
        <f>IF('Prediction Log'!$W539="Y", "W", IF('Prediction Log'!$W539="N","L",""))</f>
        <v/>
      </c>
      <c r="AD520" s="114" t="str">
        <f>IF('Prediction Log'!$Y539="Y", "W", IF('Prediction Log'!$Y539="N","L",""))</f>
        <v/>
      </c>
      <c r="AE520" s="115" t="str">
        <f>IF(ISBLANK('Performance vs Market'!$Q520), "",IF(AC520="W", W520, IF(AC520="L",-N520, "")))</f>
        <v/>
      </c>
      <c r="AF520" s="116" t="str">
        <f>IFERROR((IF(ISERR('Performance vs Market'!$V520), "",IF(AD520="W", X520, IF(AD520="L",-N520, "")))), "")</f>
        <v/>
      </c>
      <c r="AG520" s="113" t="str">
        <f>IF('Prediction Log'!$X539="Y", "W", IF('Prediction Log'!$X539="N", "L", ""))</f>
        <v/>
      </c>
      <c r="AH520" s="115" t="str">
        <f>IF(ISBLANK('Performance vs Market'!$S520), "",IF(AG520="W", Z520, IF(AG520="L",-O520, "")))</f>
        <v/>
      </c>
      <c r="AI520" s="117"/>
      <c r="AJ520" s="15" t="str">
        <f t="shared" si="6"/>
        <v/>
      </c>
      <c r="AK520" s="118" t="n">
        <f>IF(ISERROR('Performance vs Market'!$AE520+'Performance vs Market'!$AH520+'Performance vs Market'!$AJ520), "", 'Performance vs Market'!$AE520+'Performance vs Market'!$AH520+'Performance vs Market'!$AJ520)</f>
        <v>0</v>
      </c>
      <c r="AL520" s="119" t="n">
        <f>IF(ISERROR('Performance vs Market'!$AF520+'Performance vs Market'!$AH520+'Performance vs Market'!$AJ520), "", 'Performance vs Market'!$AF520+'Performance vs Market'!$AH520+'Performance vs Market'!$AJ520)</f>
        <v>0</v>
      </c>
    </row>
    <row r="521" ht="14.25" customHeight="1">
      <c r="A521" s="92" t="str">
        <f>Games!A522</f>
        <v/>
      </c>
      <c r="B521" s="92" t="str">
        <f>IF('Prediction Log'!B540=0, "",'Prediction Log'!B540)</f>
        <v/>
      </c>
      <c r="C521" s="92" t="str">
        <f>IF('Prediction Log'!C540=0, "",'Prediction Log'!C540)</f>
        <v/>
      </c>
      <c r="D521" s="92" t="str">
        <f>IF('Prediction Log'!D540=0, "",'Prediction Log'!D540)</f>
        <v/>
      </c>
      <c r="E521" s="92" t="str">
        <f>IF('Prediction Log'!E540=0, "",'Prediction Log'!E540)</f>
        <v/>
      </c>
      <c r="F521" s="92" t="str">
        <f>IF('Prediction Log'!I540=0, "",'Prediction Log'!I540)</f>
        <v/>
      </c>
      <c r="G521" s="70" t="str">
        <f>IF(ISBLANK(Games!B522), "",'Prediction Log'!$J540)</f>
        <v/>
      </c>
      <c r="H521" s="93" t="str">
        <f>'Prediction Log'!$K540</f>
        <v/>
      </c>
      <c r="I521" s="92" t="str">
        <f>IF(ISBLANK(Games!M522), "",IF(AND(Games!M522="",Games!N522=""),"",IF(ISTEXT(Games!N522), "Side",Games!M522)))</f>
        <v/>
      </c>
      <c r="J521" s="92" t="str">
        <f>IF(ISBLANK(Games!B522), "",IF(Games!K522="Y", Games!B522, Games!E522))</f>
        <v/>
      </c>
      <c r="K521" s="92" t="str">
        <f>Games!I522</f>
        <v/>
      </c>
      <c r="L521" s="92" t="str">
        <f>IF(ISBLANK(Games!G522), "",Games!G522)</f>
        <v/>
      </c>
      <c r="M521" s="92"/>
      <c r="N521" s="110" t="str">
        <f>IF(ISBLANK('Performance vs Market'!$Q521), "", 1)</f>
        <v/>
      </c>
      <c r="O521" s="110" t="str">
        <f>IF(ISBLANK('Performance vs Market'!$S521), "", 1)</f>
        <v/>
      </c>
      <c r="P521" s="95"/>
      <c r="Q521" s="95"/>
      <c r="R521" s="95"/>
      <c r="S521" s="95"/>
      <c r="T521" s="95"/>
      <c r="U521" s="111" t="str">
        <f>IF(ISBLANK('Performance vs Market'!$Q521), "",N521+IF(Q521&lt;0, (N521/(Q521/-100)), N521*(Q521/100)))</f>
        <v/>
      </c>
      <c r="V521" s="112" t="str">
        <f>IFERROR(IF(ISBLANK('Performance vs Market'!$R521), "",N521+IF(R521&lt;0, (N521/(R521/-100)), N521*(R521/100))),"")</f>
        <v/>
      </c>
      <c r="W521" s="111" t="n">
        <f t="shared" si="1"/>
        <v>0</v>
      </c>
      <c r="X521" s="112" t="n">
        <f t="shared" si="2"/>
        <v>0</v>
      </c>
      <c r="Y521" s="111" t="str">
        <f>IF(ISBLANK('Performance vs Market'!$S521), "",O521+IF(S521&lt;0, (O521/(S521/-100)), O521*(S521/100)))</f>
        <v/>
      </c>
      <c r="Z521" s="111" t="n">
        <f t="shared" si="3"/>
        <v>0</v>
      </c>
      <c r="AA521" s="96" t="n">
        <f t="shared" si="4"/>
        <v>0</v>
      </c>
      <c r="AB521" s="96" t="n">
        <f t="shared" si="5"/>
        <v>0</v>
      </c>
      <c r="AC521" s="113" t="str">
        <f>IF('Prediction Log'!$W540="Y", "W", IF('Prediction Log'!$W540="N","L",""))</f>
        <v/>
      </c>
      <c r="AD521" s="114" t="str">
        <f>IF('Prediction Log'!$Y540="Y", "W", IF('Prediction Log'!$Y540="N","L",""))</f>
        <v/>
      </c>
      <c r="AE521" s="115" t="str">
        <f>IF(ISBLANK('Performance vs Market'!$Q521), "",IF(AC521="W", W521, IF(AC521="L",-N521, "")))</f>
        <v/>
      </c>
      <c r="AF521" s="116" t="str">
        <f>IFERROR((IF(ISERR('Performance vs Market'!$V521), "",IF(AD521="W", X521, IF(AD521="L",-N521, "")))), "")</f>
        <v/>
      </c>
      <c r="AG521" s="113" t="str">
        <f>IF('Prediction Log'!$X540="Y", "W", IF('Prediction Log'!$X540="N", "L", ""))</f>
        <v/>
      </c>
      <c r="AH521" s="115" t="str">
        <f>IF(ISBLANK('Performance vs Market'!$S521), "",IF(AG521="W", Z521, IF(AG521="L",-O521, "")))</f>
        <v/>
      </c>
      <c r="AI521" s="117"/>
      <c r="AJ521" s="15" t="str">
        <f t="shared" si="6"/>
        <v/>
      </c>
      <c r="AK521" s="118" t="n">
        <f>IF(ISERROR('Performance vs Market'!$AE521+'Performance vs Market'!$AH521+'Performance vs Market'!$AJ521), "", 'Performance vs Market'!$AE521+'Performance vs Market'!$AH521+'Performance vs Market'!$AJ521)</f>
        <v>0</v>
      </c>
      <c r="AL521" s="119" t="n">
        <f>IF(ISERROR('Performance vs Market'!$AF521+'Performance vs Market'!$AH521+'Performance vs Market'!$AJ521), "", 'Performance vs Market'!$AF521+'Performance vs Market'!$AH521+'Performance vs Market'!$AJ521)</f>
        <v>0</v>
      </c>
    </row>
    <row r="522" ht="14.25" customHeight="1">
      <c r="A522" s="92" t="str">
        <f>Games!A523</f>
        <v/>
      </c>
      <c r="B522" s="92" t="str">
        <f>IF('Prediction Log'!B541=0, "",'Prediction Log'!B541)</f>
        <v/>
      </c>
      <c r="C522" s="92" t="str">
        <f>IF('Prediction Log'!C541=0, "",'Prediction Log'!C541)</f>
        <v/>
      </c>
      <c r="D522" s="92" t="str">
        <f>IF('Prediction Log'!D541=0, "",'Prediction Log'!D541)</f>
        <v/>
      </c>
      <c r="E522" s="92" t="str">
        <f>IF('Prediction Log'!E541=0, "",'Prediction Log'!E541)</f>
        <v/>
      </c>
      <c r="F522" s="92" t="str">
        <f>IF('Prediction Log'!I541=0, "",'Prediction Log'!I541)</f>
        <v/>
      </c>
      <c r="G522" s="70" t="str">
        <f>IF(ISBLANK(Games!B523), "",'Prediction Log'!$J541)</f>
        <v/>
      </c>
      <c r="H522" s="93" t="str">
        <f>'Prediction Log'!$K541</f>
        <v/>
      </c>
      <c r="I522" s="92" t="str">
        <f>IF(ISBLANK(Games!M523), "",IF(AND(Games!M523="",Games!N523=""),"",IF(ISTEXT(Games!N523), "Side",Games!M523)))</f>
        <v/>
      </c>
      <c r="J522" s="92" t="str">
        <f>IF(ISBLANK(Games!B523), "",IF(Games!K523="Y", Games!B523, Games!E523))</f>
        <v/>
      </c>
      <c r="K522" s="92" t="str">
        <f>Games!I523</f>
        <v/>
      </c>
      <c r="L522" s="92" t="str">
        <f>IF(ISBLANK(Games!G523), "",Games!G523)</f>
        <v/>
      </c>
      <c r="M522" s="92"/>
      <c r="N522" s="110" t="str">
        <f>IF(ISBLANK('Performance vs Market'!$Q522), "", 1)</f>
        <v/>
      </c>
      <c r="O522" s="110" t="str">
        <f>IF(ISBLANK('Performance vs Market'!$S522), "", 1)</f>
        <v/>
      </c>
      <c r="P522" s="95"/>
      <c r="Q522" s="95"/>
      <c r="R522" s="95"/>
      <c r="S522" s="95"/>
      <c r="T522" s="95"/>
      <c r="U522" s="111" t="str">
        <f>IF(ISBLANK('Performance vs Market'!$Q522), "",N522+IF(Q522&lt;0, (N522/(Q522/-100)), N522*(Q522/100)))</f>
        <v/>
      </c>
      <c r="V522" s="112" t="str">
        <f>IFERROR(IF(ISBLANK('Performance vs Market'!$R522), "",N522+IF(R522&lt;0, (N522/(R522/-100)), N522*(R522/100))),"")</f>
        <v/>
      </c>
      <c r="W522" s="111" t="n">
        <f t="shared" si="1"/>
        <v>0</v>
      </c>
      <c r="X522" s="112" t="n">
        <f t="shared" si="2"/>
        <v>0</v>
      </c>
      <c r="Y522" s="111" t="str">
        <f>IF(ISBLANK('Performance vs Market'!$S522), "",O522+IF(S522&lt;0, (O522/(S522/-100)), O522*(S522/100)))</f>
        <v/>
      </c>
      <c r="Z522" s="111" t="n">
        <f t="shared" si="3"/>
        <v>0</v>
      </c>
      <c r="AA522" s="96" t="n">
        <f t="shared" si="4"/>
        <v>0</v>
      </c>
      <c r="AB522" s="96" t="n">
        <f t="shared" si="5"/>
        <v>0</v>
      </c>
      <c r="AC522" s="113" t="str">
        <f>IF('Prediction Log'!$W541="Y", "W", IF('Prediction Log'!$W541="N","L",""))</f>
        <v/>
      </c>
      <c r="AD522" s="114" t="str">
        <f>IF('Prediction Log'!$Y541="Y", "W", IF('Prediction Log'!$Y541="N","L",""))</f>
        <v/>
      </c>
      <c r="AE522" s="115" t="str">
        <f>IF(ISBLANK('Performance vs Market'!$Q522), "",IF(AC522="W", W522, IF(AC522="L",-N522, "")))</f>
        <v/>
      </c>
      <c r="AF522" s="116" t="str">
        <f>IFERROR((IF(ISERR('Performance vs Market'!$V522), "",IF(AD522="W", X522, IF(AD522="L",-N522, "")))), "")</f>
        <v/>
      </c>
      <c r="AG522" s="113" t="str">
        <f>IF('Prediction Log'!$X541="Y", "W", IF('Prediction Log'!$X541="N", "L", ""))</f>
        <v/>
      </c>
      <c r="AH522" s="115" t="str">
        <f>IF(ISBLANK('Performance vs Market'!$S522), "",IF(AG522="W", Z522, IF(AG522="L",-O522, "")))</f>
        <v/>
      </c>
      <c r="AI522" s="117"/>
      <c r="AJ522" s="15" t="str">
        <f t="shared" si="6"/>
        <v/>
      </c>
      <c r="AK522" s="118" t="n">
        <f>IF(ISERROR('Performance vs Market'!$AE522+'Performance vs Market'!$AH522+'Performance vs Market'!$AJ522), "", 'Performance vs Market'!$AE522+'Performance vs Market'!$AH522+'Performance vs Market'!$AJ522)</f>
        <v>0</v>
      </c>
      <c r="AL522" s="119" t="n">
        <f>IF(ISERROR('Performance vs Market'!$AF522+'Performance vs Market'!$AH522+'Performance vs Market'!$AJ522), "", 'Performance vs Market'!$AF522+'Performance vs Market'!$AH522+'Performance vs Market'!$AJ522)</f>
        <v>0</v>
      </c>
    </row>
    <row r="523" ht="14.25" customHeight="1">
      <c r="A523" s="92" t="str">
        <f>Games!A524</f>
        <v/>
      </c>
      <c r="B523" s="92" t="str">
        <f>IF('Prediction Log'!B542=0, "",'Prediction Log'!B542)</f>
        <v/>
      </c>
      <c r="C523" s="92" t="str">
        <f>IF('Prediction Log'!C542=0, "",'Prediction Log'!C542)</f>
        <v/>
      </c>
      <c r="D523" s="92" t="str">
        <f>IF('Prediction Log'!D542=0, "",'Prediction Log'!D542)</f>
        <v/>
      </c>
      <c r="E523" s="92" t="str">
        <f>IF('Prediction Log'!E542=0, "",'Prediction Log'!E542)</f>
        <v/>
      </c>
      <c r="F523" s="92" t="str">
        <f>IF('Prediction Log'!I542=0, "",'Prediction Log'!I542)</f>
        <v/>
      </c>
      <c r="G523" s="70" t="str">
        <f>IF(ISBLANK(Games!B524), "",'Prediction Log'!$J542)</f>
        <v/>
      </c>
      <c r="H523" s="93" t="str">
        <f>'Prediction Log'!$K542</f>
        <v/>
      </c>
      <c r="I523" s="92" t="str">
        <f>IF(ISBLANK(Games!M524), "",IF(AND(Games!M524="",Games!N524=""),"",IF(ISTEXT(Games!N524), "Side",Games!M524)))</f>
        <v/>
      </c>
      <c r="J523" s="92" t="str">
        <f>IF(ISBLANK(Games!B524), "",IF(Games!K524="Y", Games!B524, Games!E524))</f>
        <v/>
      </c>
      <c r="K523" s="92" t="str">
        <f>Games!I524</f>
        <v/>
      </c>
      <c r="L523" s="92" t="str">
        <f>IF(ISBLANK(Games!G524), "",Games!G524)</f>
        <v/>
      </c>
      <c r="M523" s="92"/>
      <c r="N523" s="110" t="str">
        <f>IF(ISBLANK('Performance vs Market'!$Q523), "", 1)</f>
        <v/>
      </c>
      <c r="O523" s="110" t="str">
        <f>IF(ISBLANK('Performance vs Market'!$S523), "", 1)</f>
        <v/>
      </c>
      <c r="P523" s="95"/>
      <c r="Q523" s="95"/>
      <c r="R523" s="95"/>
      <c r="S523" s="95"/>
      <c r="T523" s="95"/>
      <c r="U523" s="111" t="str">
        <f>IF(ISBLANK('Performance vs Market'!$Q523), "",N523+IF(Q523&lt;0, (N523/(Q523/-100)), N523*(Q523/100)))</f>
        <v/>
      </c>
      <c r="V523" s="112" t="str">
        <f>IFERROR(IF(ISBLANK('Performance vs Market'!$R523), "",N523+IF(R523&lt;0, (N523/(R523/-100)), N523*(R523/100))),"")</f>
        <v/>
      </c>
      <c r="W523" s="111" t="n">
        <f t="shared" si="1"/>
        <v>0</v>
      </c>
      <c r="X523" s="112" t="n">
        <f t="shared" si="2"/>
        <v>0</v>
      </c>
      <c r="Y523" s="111" t="str">
        <f>IF(ISBLANK('Performance vs Market'!$S523), "",O523+IF(S523&lt;0, (O523/(S523/-100)), O523*(S523/100)))</f>
        <v/>
      </c>
      <c r="Z523" s="111" t="n">
        <f t="shared" si="3"/>
        <v>0</v>
      </c>
      <c r="AA523" s="96" t="n">
        <f t="shared" si="4"/>
        <v>0</v>
      </c>
      <c r="AB523" s="96" t="n">
        <f t="shared" si="5"/>
        <v>0</v>
      </c>
      <c r="AC523" s="113" t="str">
        <f>IF('Prediction Log'!$W542="Y", "W", IF('Prediction Log'!$W542="N","L",""))</f>
        <v/>
      </c>
      <c r="AD523" s="114" t="str">
        <f>IF('Prediction Log'!$Y542="Y", "W", IF('Prediction Log'!$Y542="N","L",""))</f>
        <v/>
      </c>
      <c r="AE523" s="115" t="str">
        <f>IF(ISBLANK('Performance vs Market'!$Q523), "",IF(AC523="W", W523, IF(AC523="L",-N523, "")))</f>
        <v/>
      </c>
      <c r="AF523" s="116" t="str">
        <f>IFERROR((IF(ISERR('Performance vs Market'!$V523), "",IF(AD523="W", X523, IF(AD523="L",-N523, "")))), "")</f>
        <v/>
      </c>
      <c r="AG523" s="113" t="str">
        <f>IF('Prediction Log'!$X542="Y", "W", IF('Prediction Log'!$X542="N", "L", ""))</f>
        <v/>
      </c>
      <c r="AH523" s="115" t="str">
        <f>IF(ISBLANK('Performance vs Market'!$S523), "",IF(AG523="W", Z523, IF(AG523="L",-O523, "")))</f>
        <v/>
      </c>
      <c r="AI523" s="117"/>
      <c r="AJ523" s="15" t="str">
        <f t="shared" si="6"/>
        <v/>
      </c>
      <c r="AK523" s="118" t="n">
        <f>IF(ISERROR('Performance vs Market'!$AE523+'Performance vs Market'!$AH523+'Performance vs Market'!$AJ523), "", 'Performance vs Market'!$AE523+'Performance vs Market'!$AH523+'Performance vs Market'!$AJ523)</f>
        <v>0</v>
      </c>
      <c r="AL523" s="119" t="n">
        <f>IF(ISERROR('Performance vs Market'!$AF523+'Performance vs Market'!$AH523+'Performance vs Market'!$AJ523), "", 'Performance vs Market'!$AF523+'Performance vs Market'!$AH523+'Performance vs Market'!$AJ523)</f>
        <v>0</v>
      </c>
    </row>
    <row r="524" ht="14.25" customHeight="1">
      <c r="A524" s="92" t="str">
        <f>Games!A525</f>
        <v/>
      </c>
      <c r="B524" s="92" t="str">
        <f>IF('Prediction Log'!B543=0, "",'Prediction Log'!B543)</f>
        <v/>
      </c>
      <c r="C524" s="92" t="str">
        <f>IF('Prediction Log'!C543=0, "",'Prediction Log'!C543)</f>
        <v/>
      </c>
      <c r="D524" s="92" t="str">
        <f>IF('Prediction Log'!D543=0, "",'Prediction Log'!D543)</f>
        <v/>
      </c>
      <c r="E524" s="92" t="str">
        <f>IF('Prediction Log'!E543=0, "",'Prediction Log'!E543)</f>
        <v/>
      </c>
      <c r="F524" s="92" t="str">
        <f>IF('Prediction Log'!I543=0, "",'Prediction Log'!I543)</f>
        <v/>
      </c>
      <c r="G524" s="70" t="str">
        <f>IF(ISBLANK(Games!B525), "",'Prediction Log'!$J543)</f>
        <v/>
      </c>
      <c r="H524" s="93" t="str">
        <f>'Prediction Log'!$K543</f>
        <v/>
      </c>
      <c r="I524" s="92" t="str">
        <f>IF(ISBLANK(Games!M525), "",IF(AND(Games!M525="",Games!N525=""),"",IF(ISTEXT(Games!N525), "Side",Games!M525)))</f>
        <v/>
      </c>
      <c r="J524" s="92" t="str">
        <f>IF(ISBLANK(Games!B525), "",IF(Games!K525="Y", Games!B525, Games!E525))</f>
        <v/>
      </c>
      <c r="K524" s="92" t="str">
        <f>Games!I525</f>
        <v/>
      </c>
      <c r="L524" s="92" t="str">
        <f>IF(ISBLANK(Games!G525), "",Games!G525)</f>
        <v/>
      </c>
      <c r="M524" s="92"/>
      <c r="N524" s="110" t="str">
        <f>IF(ISBLANK('Performance vs Market'!$Q524), "", 1)</f>
        <v/>
      </c>
      <c r="O524" s="110" t="str">
        <f>IF(ISBLANK('Performance vs Market'!$S524), "", 1)</f>
        <v/>
      </c>
      <c r="P524" s="95"/>
      <c r="Q524" s="95"/>
      <c r="R524" s="95"/>
      <c r="S524" s="95"/>
      <c r="T524" s="95"/>
      <c r="U524" s="111" t="str">
        <f>IF(ISBLANK('Performance vs Market'!$Q524), "",N524+IF(Q524&lt;0, (N524/(Q524/-100)), N524*(Q524/100)))</f>
        <v/>
      </c>
      <c r="V524" s="112" t="str">
        <f>IFERROR(IF(ISBLANK('Performance vs Market'!$R524), "",N524+IF(R524&lt;0, (N524/(R524/-100)), N524*(R524/100))),"")</f>
        <v/>
      </c>
      <c r="W524" s="111" t="n">
        <f t="shared" si="1"/>
        <v>0</v>
      </c>
      <c r="X524" s="112" t="n">
        <f t="shared" si="2"/>
        <v>0</v>
      </c>
      <c r="Y524" s="111" t="str">
        <f>IF(ISBLANK('Performance vs Market'!$S524), "",O524+IF(S524&lt;0, (O524/(S524/-100)), O524*(S524/100)))</f>
        <v/>
      </c>
      <c r="Z524" s="111" t="n">
        <f t="shared" si="3"/>
        <v>0</v>
      </c>
      <c r="AA524" s="96" t="n">
        <f t="shared" si="4"/>
        <v>0</v>
      </c>
      <c r="AB524" s="96" t="n">
        <f t="shared" si="5"/>
        <v>0</v>
      </c>
      <c r="AC524" s="113" t="str">
        <f>IF('Prediction Log'!$W543="Y", "W", IF('Prediction Log'!$W543="N","L",""))</f>
        <v/>
      </c>
      <c r="AD524" s="114" t="str">
        <f>IF('Prediction Log'!$Y543="Y", "W", IF('Prediction Log'!$Y543="N","L",""))</f>
        <v/>
      </c>
      <c r="AE524" s="115" t="str">
        <f>IF(ISBLANK('Performance vs Market'!$Q524), "",IF(AC524="W", W524, IF(AC524="L",-N524, "")))</f>
        <v/>
      </c>
      <c r="AF524" s="116" t="str">
        <f>IFERROR((IF(ISERR('Performance vs Market'!$V524), "",IF(AD524="W", X524, IF(AD524="L",-N524, "")))), "")</f>
        <v/>
      </c>
      <c r="AG524" s="113" t="str">
        <f>IF('Prediction Log'!$X543="Y", "W", IF('Prediction Log'!$X543="N", "L", ""))</f>
        <v/>
      </c>
      <c r="AH524" s="115" t="str">
        <f>IF(ISBLANK('Performance vs Market'!$S524), "",IF(AG524="W", Z524, IF(AG524="L",-O524, "")))</f>
        <v/>
      </c>
      <c r="AI524" s="117"/>
      <c r="AJ524" s="15" t="str">
        <f t="shared" si="6"/>
        <v/>
      </c>
      <c r="AK524" s="118" t="n">
        <f>IF(ISERROR('Performance vs Market'!$AE524+'Performance vs Market'!$AH524+'Performance vs Market'!$AJ524), "", 'Performance vs Market'!$AE524+'Performance vs Market'!$AH524+'Performance vs Market'!$AJ524)</f>
        <v>0</v>
      </c>
      <c r="AL524" s="119" t="n">
        <f>IF(ISERROR('Performance vs Market'!$AF524+'Performance vs Market'!$AH524+'Performance vs Market'!$AJ524), "", 'Performance vs Market'!$AF524+'Performance vs Market'!$AH524+'Performance vs Market'!$AJ524)</f>
        <v>0</v>
      </c>
    </row>
    <row r="525" ht="14.25" customHeight="1">
      <c r="A525" s="92" t="str">
        <f>Games!A526</f>
        <v/>
      </c>
      <c r="B525" s="92" t="str">
        <f>IF('Prediction Log'!B544=0, "",'Prediction Log'!B544)</f>
        <v/>
      </c>
      <c r="C525" s="92" t="str">
        <f>IF('Prediction Log'!C544=0, "",'Prediction Log'!C544)</f>
        <v/>
      </c>
      <c r="D525" s="92" t="str">
        <f>IF('Prediction Log'!D544=0, "",'Prediction Log'!D544)</f>
        <v/>
      </c>
      <c r="E525" s="92" t="str">
        <f>IF('Prediction Log'!E544=0, "",'Prediction Log'!E544)</f>
        <v/>
      </c>
      <c r="F525" s="92" t="str">
        <f>IF('Prediction Log'!I544=0, "",'Prediction Log'!I544)</f>
        <v/>
      </c>
      <c r="G525" s="70" t="str">
        <f>IF(ISBLANK(Games!B526), "",'Prediction Log'!$J544)</f>
        <v/>
      </c>
      <c r="H525" s="93" t="str">
        <f>'Prediction Log'!$K544</f>
        <v/>
      </c>
      <c r="I525" s="92" t="str">
        <f>IF(ISBLANK(Games!M526), "",IF(AND(Games!M526="",Games!N526=""),"",IF(ISTEXT(Games!N526), "Side",Games!M526)))</f>
        <v/>
      </c>
      <c r="J525" s="92" t="str">
        <f>IF(ISBLANK(Games!B526), "",IF(Games!K526="Y", Games!B526, Games!E526))</f>
        <v/>
      </c>
      <c r="K525" s="92" t="str">
        <f>Games!I526</f>
        <v/>
      </c>
      <c r="L525" s="92" t="str">
        <f>IF(ISBLANK(Games!G526), "",Games!G526)</f>
        <v/>
      </c>
      <c r="M525" s="92"/>
      <c r="N525" s="110" t="str">
        <f>IF(ISBLANK('Performance vs Market'!$Q525), "", 1)</f>
        <v/>
      </c>
      <c r="O525" s="110" t="str">
        <f>IF(ISBLANK('Performance vs Market'!$S525), "", 1)</f>
        <v/>
      </c>
      <c r="P525" s="95"/>
      <c r="Q525" s="95"/>
      <c r="R525" s="95"/>
      <c r="S525" s="95"/>
      <c r="T525" s="95"/>
      <c r="U525" s="111" t="str">
        <f>IF(ISBLANK('Performance vs Market'!$Q525), "",N525+IF(Q525&lt;0, (N525/(Q525/-100)), N525*(Q525/100)))</f>
        <v/>
      </c>
      <c r="V525" s="112" t="str">
        <f>IFERROR(IF(ISBLANK('Performance vs Market'!$R525), "",N525+IF(R525&lt;0, (N525/(R525/-100)), N525*(R525/100))),"")</f>
        <v/>
      </c>
      <c r="W525" s="111" t="n">
        <f t="shared" si="1"/>
        <v>0</v>
      </c>
      <c r="X525" s="112" t="n">
        <f t="shared" si="2"/>
        <v>0</v>
      </c>
      <c r="Y525" s="111" t="str">
        <f>IF(ISBLANK('Performance vs Market'!$S525), "",O525+IF(S525&lt;0, (O525/(S525/-100)), O525*(S525/100)))</f>
        <v/>
      </c>
      <c r="Z525" s="111" t="n">
        <f t="shared" si="3"/>
        <v>0</v>
      </c>
      <c r="AA525" s="96" t="n">
        <f t="shared" si="4"/>
        <v>0</v>
      </c>
      <c r="AB525" s="96" t="n">
        <f t="shared" si="5"/>
        <v>0</v>
      </c>
      <c r="AC525" s="113" t="str">
        <f>IF('Prediction Log'!$W544="Y", "W", IF('Prediction Log'!$W544="N","L",""))</f>
        <v/>
      </c>
      <c r="AD525" s="114" t="str">
        <f>IF('Prediction Log'!$Y544="Y", "W", IF('Prediction Log'!$Y544="N","L",""))</f>
        <v/>
      </c>
      <c r="AE525" s="115" t="str">
        <f>IF(ISBLANK('Performance vs Market'!$Q525), "",IF(AC525="W", W525, IF(AC525="L",-N525, "")))</f>
        <v/>
      </c>
      <c r="AF525" s="116" t="str">
        <f>IFERROR((IF(ISERR('Performance vs Market'!$V525), "",IF(AD525="W", X525, IF(AD525="L",-N525, "")))), "")</f>
        <v/>
      </c>
      <c r="AG525" s="113" t="str">
        <f>IF('Prediction Log'!$X544="Y", "W", IF('Prediction Log'!$X544="N", "L", ""))</f>
        <v/>
      </c>
      <c r="AH525" s="115" t="str">
        <f>IF(ISBLANK('Performance vs Market'!$S525), "",IF(AG525="W", Z525, IF(AG525="L",-O525, "")))</f>
        <v/>
      </c>
      <c r="AI525" s="117"/>
      <c r="AJ525" s="15" t="str">
        <f t="shared" si="6"/>
        <v/>
      </c>
      <c r="AK525" s="118" t="n">
        <f>IF(ISERROR('Performance vs Market'!$AE525+'Performance vs Market'!$AH525+'Performance vs Market'!$AJ525), "", 'Performance vs Market'!$AE525+'Performance vs Market'!$AH525+'Performance vs Market'!$AJ525)</f>
        <v>0</v>
      </c>
      <c r="AL525" s="119" t="n">
        <f>IF(ISERROR('Performance vs Market'!$AF525+'Performance vs Market'!$AH525+'Performance vs Market'!$AJ525), "", 'Performance vs Market'!$AF525+'Performance vs Market'!$AH525+'Performance vs Market'!$AJ525)</f>
        <v>0</v>
      </c>
    </row>
    <row r="526" ht="14.25" customHeight="1">
      <c r="A526" s="92" t="str">
        <f>Games!A527</f>
        <v/>
      </c>
      <c r="B526" s="92" t="str">
        <f>IF('Prediction Log'!B545=0, "",'Prediction Log'!B545)</f>
        <v/>
      </c>
      <c r="C526" s="92" t="str">
        <f>IF('Prediction Log'!C545=0, "",'Prediction Log'!C545)</f>
        <v/>
      </c>
      <c r="D526" s="92" t="str">
        <f>IF('Prediction Log'!D545=0, "",'Prediction Log'!D545)</f>
        <v/>
      </c>
      <c r="E526" s="92" t="str">
        <f>IF('Prediction Log'!E545=0, "",'Prediction Log'!E545)</f>
        <v/>
      </c>
      <c r="F526" s="92" t="str">
        <f>IF('Prediction Log'!I545=0, "",'Prediction Log'!I545)</f>
        <v/>
      </c>
      <c r="G526" s="70" t="str">
        <f>IF(ISBLANK(Games!B527), "",'Prediction Log'!$J545)</f>
        <v/>
      </c>
      <c r="H526" s="93" t="str">
        <f>'Prediction Log'!$K545</f>
        <v/>
      </c>
      <c r="I526" s="92" t="str">
        <f>IF(ISBLANK(Games!M527), "",IF(AND(Games!M527="",Games!N527=""),"",IF(ISTEXT(Games!N527), "Side",Games!M527)))</f>
        <v/>
      </c>
      <c r="J526" s="92" t="str">
        <f>IF(ISBLANK(Games!B527), "",IF(Games!K527="Y", Games!B527, Games!E527))</f>
        <v/>
      </c>
      <c r="K526" s="92" t="str">
        <f>Games!I527</f>
        <v/>
      </c>
      <c r="L526" s="92" t="str">
        <f>IF(ISBLANK(Games!G527), "",Games!G527)</f>
        <v/>
      </c>
      <c r="M526" s="92"/>
      <c r="N526" s="110" t="str">
        <f>IF(ISBLANK('Performance vs Market'!$Q526), "", 1)</f>
        <v/>
      </c>
      <c r="O526" s="110" t="str">
        <f>IF(ISBLANK('Performance vs Market'!$S526), "", 1)</f>
        <v/>
      </c>
      <c r="P526" s="95"/>
      <c r="Q526" s="95"/>
      <c r="R526" s="95"/>
      <c r="S526" s="95"/>
      <c r="T526" s="95"/>
      <c r="U526" s="111" t="str">
        <f>IF(ISBLANK('Performance vs Market'!$Q526), "",N526+IF(Q526&lt;0, (N526/(Q526/-100)), N526*(Q526/100)))</f>
        <v/>
      </c>
      <c r="V526" s="112" t="str">
        <f>IFERROR(IF(ISBLANK('Performance vs Market'!$R526), "",N526+IF(R526&lt;0, (N526/(R526/-100)), N526*(R526/100))),"")</f>
        <v/>
      </c>
      <c r="W526" s="111" t="n">
        <f t="shared" si="1"/>
        <v>0</v>
      </c>
      <c r="X526" s="112" t="n">
        <f t="shared" si="2"/>
        <v>0</v>
      </c>
      <c r="Y526" s="111" t="str">
        <f>IF(ISBLANK('Performance vs Market'!$S526), "",O526+IF(S526&lt;0, (O526/(S526/-100)), O526*(S526/100)))</f>
        <v/>
      </c>
      <c r="Z526" s="111" t="n">
        <f t="shared" si="3"/>
        <v>0</v>
      </c>
      <c r="AA526" s="96" t="n">
        <f t="shared" si="4"/>
        <v>0</v>
      </c>
      <c r="AB526" s="96" t="n">
        <f t="shared" si="5"/>
        <v>0</v>
      </c>
      <c r="AC526" s="113" t="str">
        <f>IF('Prediction Log'!$W545="Y", "W", IF('Prediction Log'!$W545="N","L",""))</f>
        <v/>
      </c>
      <c r="AD526" s="114" t="str">
        <f>IF('Prediction Log'!$Y545="Y", "W", IF('Prediction Log'!$Y545="N","L",""))</f>
        <v/>
      </c>
      <c r="AE526" s="115" t="str">
        <f>IF(ISBLANK('Performance vs Market'!$Q526), "",IF(AC526="W", W526, IF(AC526="L",-N526, "")))</f>
        <v/>
      </c>
      <c r="AF526" s="116" t="str">
        <f>IFERROR((IF(ISERR('Performance vs Market'!$V526), "",IF(AD526="W", X526, IF(AD526="L",-N526, "")))), "")</f>
        <v/>
      </c>
      <c r="AG526" s="113" t="str">
        <f>IF('Prediction Log'!$X545="Y", "W", IF('Prediction Log'!$X545="N", "L", ""))</f>
        <v/>
      </c>
      <c r="AH526" s="115" t="str">
        <f>IF(ISBLANK('Performance vs Market'!$S526), "",IF(AG526="W", Z526, IF(AG526="L",-O526, "")))</f>
        <v/>
      </c>
      <c r="AI526" s="117"/>
      <c r="AJ526" s="15" t="str">
        <f t="shared" si="6"/>
        <v/>
      </c>
      <c r="AK526" s="118" t="n">
        <f>IF(ISERROR('Performance vs Market'!$AE526+'Performance vs Market'!$AH526+'Performance vs Market'!$AJ526), "", 'Performance vs Market'!$AE526+'Performance vs Market'!$AH526+'Performance vs Market'!$AJ526)</f>
        <v>0</v>
      </c>
      <c r="AL526" s="119" t="n">
        <f>IF(ISERROR('Performance vs Market'!$AF526+'Performance vs Market'!$AH526+'Performance vs Market'!$AJ526), "", 'Performance vs Market'!$AF526+'Performance vs Market'!$AH526+'Performance vs Market'!$AJ526)</f>
        <v>0</v>
      </c>
    </row>
    <row r="527" ht="14.25" customHeight="1">
      <c r="A527" s="92" t="str">
        <f>Games!A528</f>
        <v/>
      </c>
      <c r="B527" s="92" t="str">
        <f>IF('Prediction Log'!B546=0, "",'Prediction Log'!B546)</f>
        <v/>
      </c>
      <c r="C527" s="92" t="str">
        <f>IF('Prediction Log'!C546=0, "",'Prediction Log'!C546)</f>
        <v/>
      </c>
      <c r="D527" s="92" t="str">
        <f>IF('Prediction Log'!D546=0, "",'Prediction Log'!D546)</f>
        <v/>
      </c>
      <c r="E527" s="92" t="str">
        <f>IF('Prediction Log'!E546=0, "",'Prediction Log'!E546)</f>
        <v/>
      </c>
      <c r="F527" s="92" t="str">
        <f>IF('Prediction Log'!I546=0, "",'Prediction Log'!I546)</f>
        <v/>
      </c>
      <c r="G527" s="70" t="str">
        <f>IF(ISBLANK(Games!B528), "",'Prediction Log'!$J546)</f>
        <v/>
      </c>
      <c r="H527" s="93" t="str">
        <f>'Prediction Log'!$K546</f>
        <v/>
      </c>
      <c r="I527" s="92" t="str">
        <f>IF(ISBLANK(Games!M528), "",IF(AND(Games!M528="",Games!N528=""),"",IF(ISTEXT(Games!N528), "Side",Games!M528)))</f>
        <v/>
      </c>
      <c r="J527" s="92" t="str">
        <f>IF(ISBLANK(Games!B528), "",IF(Games!K528="Y", Games!B528, Games!E528))</f>
        <v/>
      </c>
      <c r="K527" s="92" t="str">
        <f>Games!I528</f>
        <v/>
      </c>
      <c r="L527" s="92" t="str">
        <f>IF(ISBLANK(Games!G528), "",Games!G528)</f>
        <v/>
      </c>
      <c r="M527" s="92"/>
      <c r="N527" s="110" t="str">
        <f>IF(ISBLANK('Performance vs Market'!$Q527), "", 1)</f>
        <v/>
      </c>
      <c r="O527" s="110" t="str">
        <f>IF(ISBLANK('Performance vs Market'!$S527), "", 1)</f>
        <v/>
      </c>
      <c r="P527" s="95"/>
      <c r="Q527" s="95"/>
      <c r="R527" s="95"/>
      <c r="S527" s="95"/>
      <c r="T527" s="95"/>
      <c r="U527" s="111" t="str">
        <f>IF(ISBLANK('Performance vs Market'!$Q527), "",N527+IF(Q527&lt;0, (N527/(Q527/-100)), N527*(Q527/100)))</f>
        <v/>
      </c>
      <c r="V527" s="112" t="str">
        <f>IFERROR(IF(ISBLANK('Performance vs Market'!$R527), "",N527+IF(R527&lt;0, (N527/(R527/-100)), N527*(R527/100))),"")</f>
        <v/>
      </c>
      <c r="W527" s="111" t="n">
        <f t="shared" si="1"/>
        <v>0</v>
      </c>
      <c r="X527" s="112" t="n">
        <f t="shared" si="2"/>
        <v>0</v>
      </c>
      <c r="Y527" s="111" t="str">
        <f>IF(ISBLANK('Performance vs Market'!$S527), "",O527+IF(S527&lt;0, (O527/(S527/-100)), O527*(S527/100)))</f>
        <v/>
      </c>
      <c r="Z527" s="111" t="n">
        <f t="shared" si="3"/>
        <v>0</v>
      </c>
      <c r="AA527" s="96" t="n">
        <f t="shared" si="4"/>
        <v>0</v>
      </c>
      <c r="AB527" s="96" t="n">
        <f t="shared" si="5"/>
        <v>0</v>
      </c>
      <c r="AC527" s="113" t="str">
        <f>IF('Prediction Log'!$W546="Y", "W", IF('Prediction Log'!$W546="N","L",""))</f>
        <v/>
      </c>
      <c r="AD527" s="114" t="str">
        <f>IF('Prediction Log'!$Y546="Y", "W", IF('Prediction Log'!$Y546="N","L",""))</f>
        <v/>
      </c>
      <c r="AE527" s="115" t="str">
        <f>IF(ISBLANK('Performance vs Market'!$Q527), "",IF(AC527="W", W527, IF(AC527="L",-N527, "")))</f>
        <v/>
      </c>
      <c r="AF527" s="116" t="str">
        <f>IFERROR((IF(ISERR('Performance vs Market'!$V527), "",IF(AD527="W", X527, IF(AD527="L",-N527, "")))), "")</f>
        <v/>
      </c>
      <c r="AG527" s="113" t="str">
        <f>IF('Prediction Log'!$X546="Y", "W", IF('Prediction Log'!$X546="N", "L", ""))</f>
        <v/>
      </c>
      <c r="AH527" s="115" t="str">
        <f>IF(ISBLANK('Performance vs Market'!$S527), "",IF(AG527="W", Z527, IF(AG527="L",-O527, "")))</f>
        <v/>
      </c>
      <c r="AI527" s="117"/>
      <c r="AJ527" s="15" t="str">
        <f t="shared" si="6"/>
        <v/>
      </c>
      <c r="AK527" s="118" t="n">
        <f>IF(ISERROR('Performance vs Market'!$AE527+'Performance vs Market'!$AH527+'Performance vs Market'!$AJ527), "", 'Performance vs Market'!$AE527+'Performance vs Market'!$AH527+'Performance vs Market'!$AJ527)</f>
        <v>0</v>
      </c>
      <c r="AL527" s="119" t="n">
        <f>IF(ISERROR('Performance vs Market'!$AF527+'Performance vs Market'!$AH527+'Performance vs Market'!$AJ527), "", 'Performance vs Market'!$AF527+'Performance vs Market'!$AH527+'Performance vs Market'!$AJ527)</f>
        <v>0</v>
      </c>
    </row>
    <row r="528" ht="14.25" customHeight="1">
      <c r="A528" s="92" t="str">
        <f>Games!A529</f>
        <v/>
      </c>
      <c r="B528" s="92" t="str">
        <f>IF('Prediction Log'!B547=0, "",'Prediction Log'!B547)</f>
        <v/>
      </c>
      <c r="C528" s="92" t="str">
        <f>IF('Prediction Log'!C547=0, "",'Prediction Log'!C547)</f>
        <v/>
      </c>
      <c r="D528" s="92" t="str">
        <f>IF('Prediction Log'!D547=0, "",'Prediction Log'!D547)</f>
        <v/>
      </c>
      <c r="E528" s="92" t="str">
        <f>IF('Prediction Log'!E547=0, "",'Prediction Log'!E547)</f>
        <v/>
      </c>
      <c r="F528" s="92" t="str">
        <f>IF('Prediction Log'!I547=0, "",'Prediction Log'!I547)</f>
        <v/>
      </c>
      <c r="G528" s="70" t="str">
        <f>IF(ISBLANK(Games!B529), "",'Prediction Log'!$J547)</f>
        <v/>
      </c>
      <c r="H528" s="93" t="str">
        <f>'Prediction Log'!$K547</f>
        <v/>
      </c>
      <c r="I528" s="92" t="str">
        <f>IF(ISBLANK(Games!M529), "",IF(AND(Games!M529="",Games!N529=""),"",IF(ISTEXT(Games!N529), "Side",Games!M529)))</f>
        <v/>
      </c>
      <c r="J528" s="92" t="str">
        <f>IF(ISBLANK(Games!B529), "",IF(Games!K529="Y", Games!B529, Games!E529))</f>
        <v/>
      </c>
      <c r="K528" s="92" t="str">
        <f>Games!I529</f>
        <v/>
      </c>
      <c r="L528" s="92" t="str">
        <f>IF(ISBLANK(Games!G529), "",Games!G529)</f>
        <v/>
      </c>
      <c r="M528" s="92"/>
      <c r="N528" s="110" t="str">
        <f>IF(ISBLANK('Performance vs Market'!$Q528), "", 1)</f>
        <v/>
      </c>
      <c r="O528" s="110" t="str">
        <f>IF(ISBLANK('Performance vs Market'!$S528), "", 1)</f>
        <v/>
      </c>
      <c r="P528" s="95"/>
      <c r="Q528" s="95"/>
      <c r="R528" s="95"/>
      <c r="S528" s="95"/>
      <c r="T528" s="95"/>
      <c r="U528" s="111" t="str">
        <f>IF(ISBLANK('Performance vs Market'!$Q528), "",N528+IF(Q528&lt;0, (N528/(Q528/-100)), N528*(Q528/100)))</f>
        <v/>
      </c>
      <c r="V528" s="112" t="str">
        <f>IFERROR(IF(ISBLANK('Performance vs Market'!$R528), "",N528+IF(R528&lt;0, (N528/(R528/-100)), N528*(R528/100))),"")</f>
        <v/>
      </c>
      <c r="W528" s="111" t="n">
        <f t="shared" si="1"/>
        <v>0</v>
      </c>
      <c r="X528" s="112" t="n">
        <f t="shared" si="2"/>
        <v>0</v>
      </c>
      <c r="Y528" s="111" t="str">
        <f>IF(ISBLANK('Performance vs Market'!$S528), "",O528+IF(S528&lt;0, (O528/(S528/-100)), O528*(S528/100)))</f>
        <v/>
      </c>
      <c r="Z528" s="111" t="n">
        <f t="shared" si="3"/>
        <v>0</v>
      </c>
      <c r="AA528" s="96" t="n">
        <f t="shared" si="4"/>
        <v>0</v>
      </c>
      <c r="AB528" s="96" t="n">
        <f t="shared" si="5"/>
        <v>0</v>
      </c>
      <c r="AC528" s="113" t="str">
        <f>IF('Prediction Log'!$W547="Y", "W", IF('Prediction Log'!$W547="N","L",""))</f>
        <v/>
      </c>
      <c r="AD528" s="114" t="str">
        <f>IF('Prediction Log'!$Y547="Y", "W", IF('Prediction Log'!$Y547="N","L",""))</f>
        <v/>
      </c>
      <c r="AE528" s="115" t="str">
        <f>IF(ISBLANK('Performance vs Market'!$Q528), "",IF(AC528="W", W528, IF(AC528="L",-N528, "")))</f>
        <v/>
      </c>
      <c r="AF528" s="116" t="str">
        <f>IFERROR((IF(ISERR('Performance vs Market'!$V528), "",IF(AD528="W", X528, IF(AD528="L",-N528, "")))), "")</f>
        <v/>
      </c>
      <c r="AG528" s="113" t="str">
        <f>IF('Prediction Log'!$X547="Y", "W", IF('Prediction Log'!$X547="N", "L", ""))</f>
        <v/>
      </c>
      <c r="AH528" s="115" t="str">
        <f>IF(ISBLANK('Performance vs Market'!$S528), "",IF(AG528="W", Z528, IF(AG528="L",-O528, "")))</f>
        <v/>
      </c>
      <c r="AI528" s="117"/>
      <c r="AJ528" s="15" t="str">
        <f t="shared" si="6"/>
        <v/>
      </c>
      <c r="AK528" s="118" t="n">
        <f>IF(ISERROR('Performance vs Market'!$AE528+'Performance vs Market'!$AH528+'Performance vs Market'!$AJ528), "", 'Performance vs Market'!$AE528+'Performance vs Market'!$AH528+'Performance vs Market'!$AJ528)</f>
        <v>0</v>
      </c>
      <c r="AL528" s="119" t="n">
        <f>IF(ISERROR('Performance vs Market'!$AF528+'Performance vs Market'!$AH528+'Performance vs Market'!$AJ528), "", 'Performance vs Market'!$AF528+'Performance vs Market'!$AH528+'Performance vs Market'!$AJ528)</f>
        <v>0</v>
      </c>
    </row>
    <row r="529" ht="14.25" customHeight="1">
      <c r="A529" s="92" t="str">
        <f>Games!A530</f>
        <v/>
      </c>
      <c r="B529" s="92" t="str">
        <f>IF('Prediction Log'!B548=0, "",'Prediction Log'!B548)</f>
        <v/>
      </c>
      <c r="C529" s="92" t="str">
        <f>IF('Prediction Log'!C548=0, "",'Prediction Log'!C548)</f>
        <v/>
      </c>
      <c r="D529" s="92" t="str">
        <f>IF('Prediction Log'!D548=0, "",'Prediction Log'!D548)</f>
        <v/>
      </c>
      <c r="E529" s="92" t="str">
        <f>IF('Prediction Log'!E548=0, "",'Prediction Log'!E548)</f>
        <v/>
      </c>
      <c r="F529" s="92" t="str">
        <f>IF('Prediction Log'!I548=0, "",'Prediction Log'!I548)</f>
        <v/>
      </c>
      <c r="G529" s="70" t="str">
        <f>IF(ISBLANK(Games!B530), "",'Prediction Log'!$J548)</f>
        <v/>
      </c>
      <c r="H529" s="93" t="str">
        <f>'Prediction Log'!$K548</f>
        <v/>
      </c>
      <c r="I529" s="92" t="str">
        <f>IF(ISBLANK(Games!M530), "",IF(AND(Games!M530="",Games!N530=""),"",IF(ISTEXT(Games!N530), "Side",Games!M530)))</f>
        <v/>
      </c>
      <c r="J529" s="92" t="str">
        <f>IF(ISBLANK(Games!B530), "",IF(Games!K530="Y", Games!B530, Games!E530))</f>
        <v/>
      </c>
      <c r="K529" s="92" t="str">
        <f>Games!I530</f>
        <v/>
      </c>
      <c r="L529" s="92" t="str">
        <f>IF(ISBLANK(Games!G530), "",Games!G530)</f>
        <v/>
      </c>
      <c r="M529" s="92"/>
      <c r="N529" s="110" t="str">
        <f>IF(ISBLANK('Performance vs Market'!$Q529), "", 1)</f>
        <v/>
      </c>
      <c r="O529" s="110" t="str">
        <f>IF(ISBLANK('Performance vs Market'!$S529), "", 1)</f>
        <v/>
      </c>
      <c r="P529" s="95"/>
      <c r="Q529" s="95"/>
      <c r="R529" s="95"/>
      <c r="S529" s="95"/>
      <c r="T529" s="95"/>
      <c r="U529" s="111" t="str">
        <f>IF(ISBLANK('Performance vs Market'!$Q529), "",N529+IF(Q529&lt;0, (N529/(Q529/-100)), N529*(Q529/100)))</f>
        <v/>
      </c>
      <c r="V529" s="112" t="str">
        <f>IFERROR(IF(ISBLANK('Performance vs Market'!$R529), "",N529+IF(R529&lt;0, (N529/(R529/-100)), N529*(R529/100))),"")</f>
        <v/>
      </c>
      <c r="W529" s="111" t="n">
        <f t="shared" si="1"/>
        <v>0</v>
      </c>
      <c r="X529" s="112" t="n">
        <f t="shared" si="2"/>
        <v>0</v>
      </c>
      <c r="Y529" s="111" t="str">
        <f>IF(ISBLANK('Performance vs Market'!$S529), "",O529+IF(S529&lt;0, (O529/(S529/-100)), O529*(S529/100)))</f>
        <v/>
      </c>
      <c r="Z529" s="111" t="n">
        <f t="shared" si="3"/>
        <v>0</v>
      </c>
      <c r="AA529" s="96" t="n">
        <f t="shared" si="4"/>
        <v>0</v>
      </c>
      <c r="AB529" s="96" t="n">
        <f t="shared" si="5"/>
        <v>0</v>
      </c>
      <c r="AC529" s="113" t="str">
        <f>IF('Prediction Log'!$W548="Y", "W", IF('Prediction Log'!$W548="N","L",""))</f>
        <v/>
      </c>
      <c r="AD529" s="114" t="str">
        <f>IF('Prediction Log'!$Y548="Y", "W", IF('Prediction Log'!$Y548="N","L",""))</f>
        <v/>
      </c>
      <c r="AE529" s="115" t="str">
        <f>IF(ISBLANK('Performance vs Market'!$Q529), "",IF(AC529="W", W529, IF(AC529="L",-N529, "")))</f>
        <v/>
      </c>
      <c r="AF529" s="116" t="str">
        <f>IFERROR((IF(ISERR('Performance vs Market'!$V529), "",IF(AD529="W", X529, IF(AD529="L",-N529, "")))), "")</f>
        <v/>
      </c>
      <c r="AG529" s="113" t="str">
        <f>IF('Prediction Log'!$X548="Y", "W", IF('Prediction Log'!$X548="N", "L", ""))</f>
        <v/>
      </c>
      <c r="AH529" s="115" t="str">
        <f>IF(ISBLANK('Performance vs Market'!$S529), "",IF(AG529="W", Z529, IF(AG529="L",-O529, "")))</f>
        <v/>
      </c>
      <c r="AI529" s="117"/>
      <c r="AJ529" s="15" t="str">
        <f t="shared" si="6"/>
        <v/>
      </c>
      <c r="AK529" s="118" t="n">
        <f>IF(ISERROR('Performance vs Market'!$AE529+'Performance vs Market'!$AH529+'Performance vs Market'!$AJ529), "", 'Performance vs Market'!$AE529+'Performance vs Market'!$AH529+'Performance vs Market'!$AJ529)</f>
        <v>0</v>
      </c>
      <c r="AL529" s="119" t="n">
        <f>IF(ISERROR('Performance vs Market'!$AF529+'Performance vs Market'!$AH529+'Performance vs Market'!$AJ529), "", 'Performance vs Market'!$AF529+'Performance vs Market'!$AH529+'Performance vs Market'!$AJ529)</f>
        <v>0</v>
      </c>
    </row>
    <row r="530" ht="14.25" customHeight="1">
      <c r="A530" s="92" t="str">
        <f>Games!A531</f>
        <v/>
      </c>
      <c r="B530" s="92" t="str">
        <f>IF('Prediction Log'!B549=0, "",'Prediction Log'!B549)</f>
        <v/>
      </c>
      <c r="C530" s="92" t="str">
        <f>IF('Prediction Log'!C549=0, "",'Prediction Log'!C549)</f>
        <v/>
      </c>
      <c r="D530" s="92" t="str">
        <f>IF('Prediction Log'!D549=0, "",'Prediction Log'!D549)</f>
        <v/>
      </c>
      <c r="E530" s="92" t="str">
        <f>IF('Prediction Log'!E549=0, "",'Prediction Log'!E549)</f>
        <v/>
      </c>
      <c r="F530" s="92" t="str">
        <f>IF('Prediction Log'!I549=0, "",'Prediction Log'!I549)</f>
        <v/>
      </c>
      <c r="G530" s="70" t="str">
        <f>IF(ISBLANK(Games!B531), "",'Prediction Log'!$J549)</f>
        <v/>
      </c>
      <c r="H530" s="93" t="str">
        <f>'Prediction Log'!$K549</f>
        <v/>
      </c>
      <c r="I530" s="92" t="str">
        <f>IF(ISBLANK(Games!M531), "",IF(AND(Games!M531="",Games!N531=""),"",IF(ISTEXT(Games!N531), "Side",Games!M531)))</f>
        <v/>
      </c>
      <c r="J530" s="92" t="str">
        <f>IF(ISBLANK(Games!B531), "",IF(Games!K531="Y", Games!B531, Games!E531))</f>
        <v/>
      </c>
      <c r="K530" s="92" t="str">
        <f>Games!I531</f>
        <v/>
      </c>
      <c r="L530" s="92" t="str">
        <f>IF(ISBLANK(Games!G531), "",Games!G531)</f>
        <v/>
      </c>
      <c r="M530" s="92"/>
      <c r="N530" s="110" t="str">
        <f>IF(ISBLANK('Performance vs Market'!$Q530), "", 1)</f>
        <v/>
      </c>
      <c r="O530" s="110" t="str">
        <f>IF(ISBLANK('Performance vs Market'!$S530), "", 1)</f>
        <v/>
      </c>
      <c r="P530" s="95"/>
      <c r="Q530" s="95"/>
      <c r="R530" s="95"/>
      <c r="S530" s="95"/>
      <c r="T530" s="95"/>
      <c r="U530" s="111" t="str">
        <f>IF(ISBLANK('Performance vs Market'!$Q530), "",N530+IF(Q530&lt;0, (N530/(Q530/-100)), N530*(Q530/100)))</f>
        <v/>
      </c>
      <c r="V530" s="112" t="str">
        <f>IFERROR(IF(ISBLANK('Performance vs Market'!$R530), "",N530+IF(R530&lt;0, (N530/(R530/-100)), N530*(R530/100))),"")</f>
        <v/>
      </c>
      <c r="W530" s="111" t="n">
        <f t="shared" si="1"/>
        <v>0</v>
      </c>
      <c r="X530" s="112" t="n">
        <f t="shared" si="2"/>
        <v>0</v>
      </c>
      <c r="Y530" s="111" t="str">
        <f>IF(ISBLANK('Performance vs Market'!$S530), "",O530+IF(S530&lt;0, (O530/(S530/-100)), O530*(S530/100)))</f>
        <v/>
      </c>
      <c r="Z530" s="111" t="n">
        <f t="shared" si="3"/>
        <v>0</v>
      </c>
      <c r="AA530" s="96" t="n">
        <f t="shared" si="4"/>
        <v>0</v>
      </c>
      <c r="AB530" s="96" t="n">
        <f t="shared" si="5"/>
        <v>0</v>
      </c>
      <c r="AC530" s="113" t="str">
        <f>IF('Prediction Log'!$W549="Y", "W", IF('Prediction Log'!$W549="N","L",""))</f>
        <v/>
      </c>
      <c r="AD530" s="114" t="str">
        <f>IF('Prediction Log'!$Y549="Y", "W", IF('Prediction Log'!$Y549="N","L",""))</f>
        <v/>
      </c>
      <c r="AE530" s="115" t="str">
        <f>IF(ISBLANK('Performance vs Market'!$Q530), "",IF(AC530="W", W530, IF(AC530="L",-N530, "")))</f>
        <v/>
      </c>
      <c r="AF530" s="116" t="str">
        <f>IFERROR((IF(ISERR('Performance vs Market'!$V530), "",IF(AD530="W", X530, IF(AD530="L",-N530, "")))), "")</f>
        <v/>
      </c>
      <c r="AG530" s="113" t="str">
        <f>IF('Prediction Log'!$X549="Y", "W", IF('Prediction Log'!$X549="N", "L", ""))</f>
        <v/>
      </c>
      <c r="AH530" s="115" t="str">
        <f>IF(ISBLANK('Performance vs Market'!$S530), "",IF(AG530="W", Z530, IF(AG530="L",-O530, "")))</f>
        <v/>
      </c>
      <c r="AI530" s="117"/>
      <c r="AJ530" s="15" t="str">
        <f t="shared" si="6"/>
        <v/>
      </c>
      <c r="AK530" s="118" t="n">
        <f>IF(ISERROR('Performance vs Market'!$AE530+'Performance vs Market'!$AH530+'Performance vs Market'!$AJ530), "", 'Performance vs Market'!$AE530+'Performance vs Market'!$AH530+'Performance vs Market'!$AJ530)</f>
        <v>0</v>
      </c>
      <c r="AL530" s="119" t="n">
        <f>IF(ISERROR('Performance vs Market'!$AF530+'Performance vs Market'!$AH530+'Performance vs Market'!$AJ530), "", 'Performance vs Market'!$AF530+'Performance vs Market'!$AH530+'Performance vs Market'!$AJ530)</f>
        <v>0</v>
      </c>
    </row>
    <row r="531" ht="14.25" customHeight="1">
      <c r="A531" s="92" t="str">
        <f>Games!A532</f>
        <v/>
      </c>
      <c r="B531" s="92" t="str">
        <f>IF('Prediction Log'!B550=0, "",'Prediction Log'!B550)</f>
        <v/>
      </c>
      <c r="C531" s="92" t="str">
        <f>IF('Prediction Log'!C550=0, "",'Prediction Log'!C550)</f>
        <v/>
      </c>
      <c r="D531" s="92" t="str">
        <f>IF('Prediction Log'!D550=0, "",'Prediction Log'!D550)</f>
        <v/>
      </c>
      <c r="E531" s="92" t="str">
        <f>IF('Prediction Log'!E550=0, "",'Prediction Log'!E550)</f>
        <v/>
      </c>
      <c r="F531" s="92" t="str">
        <f>IF('Prediction Log'!I550=0, "",'Prediction Log'!I550)</f>
        <v/>
      </c>
      <c r="G531" s="70" t="str">
        <f>IF(ISBLANK(Games!B532), "",'Prediction Log'!$J550)</f>
        <v/>
      </c>
      <c r="H531" s="93" t="str">
        <f>'Prediction Log'!$K550</f>
        <v/>
      </c>
      <c r="I531" s="92" t="str">
        <f>IF(ISBLANK(Games!M532), "",IF(AND(Games!M532="",Games!N532=""),"",IF(ISTEXT(Games!N532), "Side",Games!M532)))</f>
        <v/>
      </c>
      <c r="J531" s="92" t="str">
        <f>IF(ISBLANK(Games!B532), "",IF(Games!K532="Y", Games!B532, Games!E532))</f>
        <v/>
      </c>
      <c r="K531" s="92" t="str">
        <f>Games!I532</f>
        <v/>
      </c>
      <c r="L531" s="92" t="str">
        <f>IF(ISBLANK(Games!G532), "",Games!G532)</f>
        <v/>
      </c>
      <c r="M531" s="92"/>
      <c r="N531" s="110" t="str">
        <f>IF(ISBLANK('Performance vs Market'!$Q531), "", 1)</f>
        <v/>
      </c>
      <c r="O531" s="110" t="str">
        <f>IF(ISBLANK('Performance vs Market'!$S531), "", 1)</f>
        <v/>
      </c>
      <c r="P531" s="95"/>
      <c r="Q531" s="95"/>
      <c r="R531" s="95"/>
      <c r="S531" s="95"/>
      <c r="T531" s="95"/>
      <c r="U531" s="111" t="str">
        <f>IF(ISBLANK('Performance vs Market'!$Q531), "",N531+IF(Q531&lt;0, (N531/(Q531/-100)), N531*(Q531/100)))</f>
        <v/>
      </c>
      <c r="V531" s="112" t="str">
        <f>IFERROR(IF(ISBLANK('Performance vs Market'!$R531), "",N531+IF(R531&lt;0, (N531/(R531/-100)), N531*(R531/100))),"")</f>
        <v/>
      </c>
      <c r="W531" s="111" t="n">
        <f t="shared" si="1"/>
        <v>0</v>
      </c>
      <c r="X531" s="112" t="n">
        <f t="shared" si="2"/>
        <v>0</v>
      </c>
      <c r="Y531" s="111" t="str">
        <f>IF(ISBLANK('Performance vs Market'!$S531), "",O531+IF(S531&lt;0, (O531/(S531/-100)), O531*(S531/100)))</f>
        <v/>
      </c>
      <c r="Z531" s="111" t="n">
        <f t="shared" si="3"/>
        <v>0</v>
      </c>
      <c r="AA531" s="96" t="n">
        <f t="shared" si="4"/>
        <v>0</v>
      </c>
      <c r="AB531" s="96" t="n">
        <f t="shared" si="5"/>
        <v>0</v>
      </c>
      <c r="AC531" s="113" t="str">
        <f>IF('Prediction Log'!$W550="Y", "W", IF('Prediction Log'!$W550="N","L",""))</f>
        <v/>
      </c>
      <c r="AD531" s="114" t="str">
        <f>IF('Prediction Log'!$Y550="Y", "W", IF('Prediction Log'!$Y550="N","L",""))</f>
        <v/>
      </c>
      <c r="AE531" s="115" t="str">
        <f>IF(ISBLANK('Performance vs Market'!$Q531), "",IF(AC531="W", W531, IF(AC531="L",-N531, "")))</f>
        <v/>
      </c>
      <c r="AF531" s="116" t="str">
        <f>IFERROR((IF(ISERR('Performance vs Market'!$V531), "",IF(AD531="W", X531, IF(AD531="L",-N531, "")))), "")</f>
        <v/>
      </c>
      <c r="AG531" s="113" t="str">
        <f>IF('Prediction Log'!$X550="Y", "W", IF('Prediction Log'!$X550="N", "L", ""))</f>
        <v/>
      </c>
      <c r="AH531" s="115" t="str">
        <f>IF(ISBLANK('Performance vs Market'!$S531), "",IF(AG531="W", Z531, IF(AG531="L",-O531, "")))</f>
        <v/>
      </c>
      <c r="AI531" s="117"/>
      <c r="AJ531" s="15" t="str">
        <f t="shared" si="6"/>
        <v/>
      </c>
      <c r="AK531" s="118" t="n">
        <f>IF(ISERROR('Performance vs Market'!$AE531+'Performance vs Market'!$AH531+'Performance vs Market'!$AJ531), "", 'Performance vs Market'!$AE531+'Performance vs Market'!$AH531+'Performance vs Market'!$AJ531)</f>
        <v>0</v>
      </c>
      <c r="AL531" s="119" t="n">
        <f>IF(ISERROR('Performance vs Market'!$AF531+'Performance vs Market'!$AH531+'Performance vs Market'!$AJ531), "", 'Performance vs Market'!$AF531+'Performance vs Market'!$AH531+'Performance vs Market'!$AJ531)</f>
        <v>0</v>
      </c>
    </row>
    <row r="532" ht="14.25" customHeight="1">
      <c r="A532" s="92" t="str">
        <f>Games!A533</f>
        <v/>
      </c>
      <c r="B532" s="92" t="str">
        <f>IF('Prediction Log'!B551=0, "",'Prediction Log'!B551)</f>
        <v/>
      </c>
      <c r="C532" s="92" t="str">
        <f>IF('Prediction Log'!C551=0, "",'Prediction Log'!C551)</f>
        <v/>
      </c>
      <c r="D532" s="92" t="str">
        <f>IF('Prediction Log'!D551=0, "",'Prediction Log'!D551)</f>
        <v/>
      </c>
      <c r="E532" s="92" t="str">
        <f>IF('Prediction Log'!E551=0, "",'Prediction Log'!E551)</f>
        <v/>
      </c>
      <c r="F532" s="92" t="str">
        <f>IF('Prediction Log'!I551=0, "",'Prediction Log'!I551)</f>
        <v/>
      </c>
      <c r="G532" s="70" t="str">
        <f>IF(ISBLANK(Games!B533), "",'Prediction Log'!$J551)</f>
        <v/>
      </c>
      <c r="H532" s="93" t="str">
        <f>'Prediction Log'!$K551</f>
        <v/>
      </c>
      <c r="I532" s="92" t="str">
        <f>IF(ISBLANK(Games!M533), "",IF(AND(Games!M533="",Games!N533=""),"",IF(ISTEXT(Games!N533), "Side",Games!M533)))</f>
        <v/>
      </c>
      <c r="J532" s="92" t="str">
        <f>IF(ISBLANK(Games!B533), "",IF(Games!K533="Y", Games!B533, Games!E533))</f>
        <v/>
      </c>
      <c r="K532" s="92" t="str">
        <f>Games!I533</f>
        <v/>
      </c>
      <c r="L532" s="92" t="str">
        <f>IF(ISBLANK(Games!G533), "",Games!G533)</f>
        <v/>
      </c>
      <c r="M532" s="92"/>
      <c r="N532" s="110" t="str">
        <f>IF(ISBLANK('Performance vs Market'!$Q532), "", 1)</f>
        <v/>
      </c>
      <c r="O532" s="110" t="str">
        <f>IF(ISBLANK('Performance vs Market'!$S532), "", 1)</f>
        <v/>
      </c>
      <c r="P532" s="95"/>
      <c r="Q532" s="95"/>
      <c r="R532" s="95"/>
      <c r="S532" s="95"/>
      <c r="T532" s="95"/>
      <c r="U532" s="111" t="str">
        <f>IF(ISBLANK('Performance vs Market'!$Q532), "",N532+IF(Q532&lt;0, (N532/(Q532/-100)), N532*(Q532/100)))</f>
        <v/>
      </c>
      <c r="V532" s="112" t="str">
        <f>IFERROR(IF(ISBLANK('Performance vs Market'!$R532), "",N532+IF(R532&lt;0, (N532/(R532/-100)), N532*(R532/100))),"")</f>
        <v/>
      </c>
      <c r="W532" s="111" t="n">
        <f t="shared" si="1"/>
        <v>0</v>
      </c>
      <c r="X532" s="112" t="n">
        <f t="shared" si="2"/>
        <v>0</v>
      </c>
      <c r="Y532" s="111" t="str">
        <f>IF(ISBLANK('Performance vs Market'!$S532), "",O532+IF(S532&lt;0, (O532/(S532/-100)), O532*(S532/100)))</f>
        <v/>
      </c>
      <c r="Z532" s="111" t="n">
        <f t="shared" si="3"/>
        <v>0</v>
      </c>
      <c r="AA532" s="96" t="n">
        <f t="shared" si="4"/>
        <v>0</v>
      </c>
      <c r="AB532" s="96" t="n">
        <f t="shared" si="5"/>
        <v>0</v>
      </c>
      <c r="AC532" s="113" t="str">
        <f>IF('Prediction Log'!$W551="Y", "W", IF('Prediction Log'!$W551="N","L",""))</f>
        <v/>
      </c>
      <c r="AD532" s="114" t="str">
        <f>IF('Prediction Log'!$Y551="Y", "W", IF('Prediction Log'!$Y551="N","L",""))</f>
        <v/>
      </c>
      <c r="AE532" s="115" t="str">
        <f>IF(ISBLANK('Performance vs Market'!$Q532), "",IF(AC532="W", W532, IF(AC532="L",-N532, "")))</f>
        <v/>
      </c>
      <c r="AF532" s="116" t="str">
        <f>IFERROR((IF(ISERR('Performance vs Market'!$V532), "",IF(AD532="W", X532, IF(AD532="L",-N532, "")))), "")</f>
        <v/>
      </c>
      <c r="AG532" s="113" t="str">
        <f>IF('Prediction Log'!$X551="Y", "W", IF('Prediction Log'!$X551="N", "L", ""))</f>
        <v/>
      </c>
      <c r="AH532" s="115" t="str">
        <f>IF(ISBLANK('Performance vs Market'!$S532), "",IF(AG532="W", Z532, IF(AG532="L",-O532, "")))</f>
        <v/>
      </c>
      <c r="AI532" s="117"/>
      <c r="AJ532" s="15" t="str">
        <f t="shared" si="6"/>
        <v/>
      </c>
      <c r="AK532" s="118" t="n">
        <f>IF(ISERROR('Performance vs Market'!$AE532+'Performance vs Market'!$AH532+'Performance vs Market'!$AJ532), "", 'Performance vs Market'!$AE532+'Performance vs Market'!$AH532+'Performance vs Market'!$AJ532)</f>
        <v>0</v>
      </c>
      <c r="AL532" s="119" t="n">
        <f>IF(ISERROR('Performance vs Market'!$AF532+'Performance vs Market'!$AH532+'Performance vs Market'!$AJ532), "", 'Performance vs Market'!$AF532+'Performance vs Market'!$AH532+'Performance vs Market'!$AJ532)</f>
        <v>0</v>
      </c>
    </row>
    <row r="533" ht="14.25" customHeight="1">
      <c r="A533" s="92" t="str">
        <f>Games!A534</f>
        <v/>
      </c>
      <c r="B533" s="92" t="str">
        <f>IF('Prediction Log'!B552=0, "",'Prediction Log'!B552)</f>
        <v/>
      </c>
      <c r="C533" s="92" t="str">
        <f>IF('Prediction Log'!C552=0, "",'Prediction Log'!C552)</f>
        <v/>
      </c>
      <c r="D533" s="92" t="str">
        <f>IF('Prediction Log'!D552=0, "",'Prediction Log'!D552)</f>
        <v/>
      </c>
      <c r="E533" s="92" t="str">
        <f>IF('Prediction Log'!E552=0, "",'Prediction Log'!E552)</f>
        <v/>
      </c>
      <c r="F533" s="92" t="str">
        <f>IF('Prediction Log'!I552=0, "",'Prediction Log'!I552)</f>
        <v/>
      </c>
      <c r="G533" s="70" t="str">
        <f>IF(ISBLANK(Games!B534), "",'Prediction Log'!$J552)</f>
        <v/>
      </c>
      <c r="H533" s="93" t="str">
        <f>'Prediction Log'!$K552</f>
        <v/>
      </c>
      <c r="I533" s="92" t="str">
        <f>IF(ISBLANK(Games!M534), "",IF(AND(Games!M534="",Games!N534=""),"",IF(ISTEXT(Games!N534), "Side",Games!M534)))</f>
        <v/>
      </c>
      <c r="J533" s="92" t="str">
        <f>IF(ISBLANK(Games!B534), "",IF(Games!K534="Y", Games!B534, Games!E534))</f>
        <v/>
      </c>
      <c r="K533" s="92" t="str">
        <f>Games!I534</f>
        <v/>
      </c>
      <c r="L533" s="92" t="str">
        <f>IF(ISBLANK(Games!G534), "",Games!G534)</f>
        <v/>
      </c>
      <c r="M533" s="92"/>
      <c r="N533" s="110" t="str">
        <f>IF(ISBLANK('Performance vs Market'!$Q533), "", 1)</f>
        <v/>
      </c>
      <c r="O533" s="110" t="str">
        <f>IF(ISBLANK('Performance vs Market'!$S533), "", 1)</f>
        <v/>
      </c>
      <c r="P533" s="95"/>
      <c r="Q533" s="95"/>
      <c r="R533" s="95"/>
      <c r="S533" s="95"/>
      <c r="T533" s="95"/>
      <c r="U533" s="111" t="str">
        <f>IF(ISBLANK('Performance vs Market'!$Q533), "",N533+IF(Q533&lt;0, (N533/(Q533/-100)), N533*(Q533/100)))</f>
        <v/>
      </c>
      <c r="V533" s="112" t="str">
        <f>IFERROR(IF(ISBLANK('Performance vs Market'!$R533), "",N533+IF(R533&lt;0, (N533/(R533/-100)), N533*(R533/100))),"")</f>
        <v/>
      </c>
      <c r="W533" s="111" t="n">
        <f t="shared" si="1"/>
        <v>0</v>
      </c>
      <c r="X533" s="112" t="n">
        <f t="shared" si="2"/>
        <v>0</v>
      </c>
      <c r="Y533" s="111" t="str">
        <f>IF(ISBLANK('Performance vs Market'!$S533), "",O533+IF(S533&lt;0, (O533/(S533/-100)), O533*(S533/100)))</f>
        <v/>
      </c>
      <c r="Z533" s="111" t="n">
        <f t="shared" si="3"/>
        <v>0</v>
      </c>
      <c r="AA533" s="96" t="n">
        <f t="shared" si="4"/>
        <v>0</v>
      </c>
      <c r="AB533" s="96" t="n">
        <f t="shared" si="5"/>
        <v>0</v>
      </c>
      <c r="AC533" s="113" t="str">
        <f>IF('Prediction Log'!$W552="Y", "W", IF('Prediction Log'!$W552="N","L",""))</f>
        <v/>
      </c>
      <c r="AD533" s="114" t="str">
        <f>IF('Prediction Log'!$Y552="Y", "W", IF('Prediction Log'!$Y552="N","L",""))</f>
        <v/>
      </c>
      <c r="AE533" s="115" t="str">
        <f>IF(ISBLANK('Performance vs Market'!$Q533), "",IF(AC533="W", W533, IF(AC533="L",-N533, "")))</f>
        <v/>
      </c>
      <c r="AF533" s="116" t="str">
        <f>IFERROR((IF(ISERR('Performance vs Market'!$V533), "",IF(AD533="W", X533, IF(AD533="L",-N533, "")))), "")</f>
        <v/>
      </c>
      <c r="AG533" s="113" t="str">
        <f>IF('Prediction Log'!$X552="Y", "W", IF('Prediction Log'!$X552="N", "L", ""))</f>
        <v/>
      </c>
      <c r="AH533" s="115" t="str">
        <f>IF(ISBLANK('Performance vs Market'!$S533), "",IF(AG533="W", Z533, IF(AG533="L",-O533, "")))</f>
        <v/>
      </c>
      <c r="AI533" s="117"/>
      <c r="AJ533" s="15" t="str">
        <f t="shared" si="6"/>
        <v/>
      </c>
      <c r="AK533" s="118" t="n">
        <f>IF(ISERROR('Performance vs Market'!$AE533+'Performance vs Market'!$AH533+'Performance vs Market'!$AJ533), "", 'Performance vs Market'!$AE533+'Performance vs Market'!$AH533+'Performance vs Market'!$AJ533)</f>
        <v>0</v>
      </c>
      <c r="AL533" s="119" t="n">
        <f>IF(ISERROR('Performance vs Market'!$AF533+'Performance vs Market'!$AH533+'Performance vs Market'!$AJ533), "", 'Performance vs Market'!$AF533+'Performance vs Market'!$AH533+'Performance vs Market'!$AJ533)</f>
        <v>0</v>
      </c>
    </row>
    <row r="534" ht="14.25" customHeight="1">
      <c r="A534" s="92" t="str">
        <f>Games!A535</f>
        <v/>
      </c>
      <c r="B534" s="92" t="str">
        <f>IF('Prediction Log'!B553=0, "",'Prediction Log'!B553)</f>
        <v/>
      </c>
      <c r="C534" s="92" t="str">
        <f>IF('Prediction Log'!C553=0, "",'Prediction Log'!C553)</f>
        <v/>
      </c>
      <c r="D534" s="92" t="str">
        <f>IF('Prediction Log'!D553=0, "",'Prediction Log'!D553)</f>
        <v/>
      </c>
      <c r="E534" s="92" t="str">
        <f>IF('Prediction Log'!E553=0, "",'Prediction Log'!E553)</f>
        <v/>
      </c>
      <c r="F534" s="92" t="str">
        <f>IF('Prediction Log'!I553=0, "",'Prediction Log'!I553)</f>
        <v/>
      </c>
      <c r="G534" s="70" t="str">
        <f>IF(ISBLANK(Games!B535), "",'Prediction Log'!$J553)</f>
        <v/>
      </c>
      <c r="H534" s="93" t="str">
        <f>'Prediction Log'!$K553</f>
        <v/>
      </c>
      <c r="I534" s="92" t="str">
        <f>IF(ISBLANK(Games!M535), "",IF(AND(Games!M535="",Games!N535=""),"",IF(ISTEXT(Games!N535), "Side",Games!M535)))</f>
        <v/>
      </c>
      <c r="J534" s="92" t="str">
        <f>IF(ISBLANK(Games!B535), "",IF(Games!K535="Y", Games!B535, Games!E535))</f>
        <v/>
      </c>
      <c r="K534" s="92" t="str">
        <f>Games!I535</f>
        <v/>
      </c>
      <c r="L534" s="92" t="str">
        <f>IF(ISBLANK(Games!G535), "",Games!G535)</f>
        <v/>
      </c>
      <c r="M534" s="92"/>
      <c r="N534" s="110" t="str">
        <f>IF(ISBLANK('Performance vs Market'!$Q534), "", 1)</f>
        <v/>
      </c>
      <c r="O534" s="110" t="str">
        <f>IF(ISBLANK('Performance vs Market'!$S534), "", 1)</f>
        <v/>
      </c>
      <c r="P534" s="95"/>
      <c r="Q534" s="95"/>
      <c r="R534" s="95"/>
      <c r="S534" s="95"/>
      <c r="T534" s="95"/>
      <c r="U534" s="111" t="str">
        <f>IF(ISBLANK('Performance vs Market'!$Q534), "",N534+IF(Q534&lt;0, (N534/(Q534/-100)), N534*(Q534/100)))</f>
        <v/>
      </c>
      <c r="V534" s="112" t="str">
        <f>IFERROR(IF(ISBLANK('Performance vs Market'!$R534), "",N534+IF(R534&lt;0, (N534/(R534/-100)), N534*(R534/100))),"")</f>
        <v/>
      </c>
      <c r="W534" s="111" t="n">
        <f t="shared" si="1"/>
        <v>0</v>
      </c>
      <c r="X534" s="112" t="n">
        <f t="shared" si="2"/>
        <v>0</v>
      </c>
      <c r="Y534" s="111" t="str">
        <f>IF(ISBLANK('Performance vs Market'!$S534), "",O534+IF(S534&lt;0, (O534/(S534/-100)), O534*(S534/100)))</f>
        <v/>
      </c>
      <c r="Z534" s="111" t="n">
        <f t="shared" si="3"/>
        <v>0</v>
      </c>
      <c r="AA534" s="96" t="n">
        <f t="shared" si="4"/>
        <v>0</v>
      </c>
      <c r="AB534" s="96" t="n">
        <f t="shared" si="5"/>
        <v>0</v>
      </c>
      <c r="AC534" s="113" t="str">
        <f>IF('Prediction Log'!$W553="Y", "W", IF('Prediction Log'!$W553="N","L",""))</f>
        <v/>
      </c>
      <c r="AD534" s="114" t="str">
        <f>IF('Prediction Log'!$Y553="Y", "W", IF('Prediction Log'!$Y553="N","L",""))</f>
        <v/>
      </c>
      <c r="AE534" s="115" t="str">
        <f>IF(ISBLANK('Performance vs Market'!$Q534), "",IF(AC534="W", W534, IF(AC534="L",-N534, "")))</f>
        <v/>
      </c>
      <c r="AF534" s="116" t="str">
        <f>IFERROR((IF(ISERR('Performance vs Market'!$V534), "",IF(AD534="W", X534, IF(AD534="L",-N534, "")))), "")</f>
        <v/>
      </c>
      <c r="AG534" s="113" t="str">
        <f>IF('Prediction Log'!$X553="Y", "W", IF('Prediction Log'!$X553="N", "L", ""))</f>
        <v/>
      </c>
      <c r="AH534" s="115" t="str">
        <f>IF(ISBLANK('Performance vs Market'!$S534), "",IF(AG534="W", Z534, IF(AG534="L",-O534, "")))</f>
        <v/>
      </c>
      <c r="AI534" s="117"/>
      <c r="AJ534" s="15" t="str">
        <f t="shared" si="6"/>
        <v/>
      </c>
      <c r="AK534" s="118" t="n">
        <f>IF(ISERROR('Performance vs Market'!$AE534+'Performance vs Market'!$AH534+'Performance vs Market'!$AJ534), "", 'Performance vs Market'!$AE534+'Performance vs Market'!$AH534+'Performance vs Market'!$AJ534)</f>
        <v>0</v>
      </c>
      <c r="AL534" s="119" t="n">
        <f>IF(ISERROR('Performance vs Market'!$AF534+'Performance vs Market'!$AH534+'Performance vs Market'!$AJ534), "", 'Performance vs Market'!$AF534+'Performance vs Market'!$AH534+'Performance vs Market'!$AJ534)</f>
        <v>0</v>
      </c>
    </row>
    <row r="535" ht="14.25" customHeight="1">
      <c r="A535" s="92" t="str">
        <f>Games!A536</f>
        <v/>
      </c>
      <c r="B535" s="92" t="str">
        <f>IF('Prediction Log'!B554=0, "",'Prediction Log'!B554)</f>
        <v/>
      </c>
      <c r="C535" s="92" t="str">
        <f>IF('Prediction Log'!C554=0, "",'Prediction Log'!C554)</f>
        <v/>
      </c>
      <c r="D535" s="92" t="str">
        <f>IF('Prediction Log'!D554=0, "",'Prediction Log'!D554)</f>
        <v/>
      </c>
      <c r="E535" s="92" t="str">
        <f>IF('Prediction Log'!E554=0, "",'Prediction Log'!E554)</f>
        <v/>
      </c>
      <c r="F535" s="92" t="str">
        <f>IF('Prediction Log'!I554=0, "",'Prediction Log'!I554)</f>
        <v/>
      </c>
      <c r="G535" s="70" t="str">
        <f>IF(ISBLANK(Games!B536), "",'Prediction Log'!$J554)</f>
        <v/>
      </c>
      <c r="H535" s="93" t="str">
        <f>'Prediction Log'!$K554</f>
        <v/>
      </c>
      <c r="I535" s="92" t="str">
        <f>IF(ISBLANK(Games!M536), "",IF(AND(Games!M536="",Games!N536=""),"",IF(ISTEXT(Games!N536), "Side",Games!M536)))</f>
        <v/>
      </c>
      <c r="J535" s="92" t="str">
        <f>IF(ISBLANK(Games!B536), "",IF(Games!K536="Y", Games!B536, Games!E536))</f>
        <v/>
      </c>
      <c r="K535" s="92" t="str">
        <f>Games!I536</f>
        <v/>
      </c>
      <c r="L535" s="92" t="str">
        <f>IF(ISBLANK(Games!G536), "",Games!G536)</f>
        <v/>
      </c>
      <c r="M535" s="92"/>
      <c r="N535" s="110" t="str">
        <f>IF(ISBLANK('Performance vs Market'!$Q535), "", 1)</f>
        <v/>
      </c>
      <c r="O535" s="110" t="str">
        <f>IF(ISBLANK('Performance vs Market'!$S535), "", 1)</f>
        <v/>
      </c>
      <c r="P535" s="95"/>
      <c r="Q535" s="95"/>
      <c r="R535" s="95"/>
      <c r="S535" s="95"/>
      <c r="T535" s="95"/>
      <c r="U535" s="111" t="str">
        <f>IF(ISBLANK('Performance vs Market'!$Q535), "",N535+IF(Q535&lt;0, (N535/(Q535/-100)), N535*(Q535/100)))</f>
        <v/>
      </c>
      <c r="V535" s="112" t="str">
        <f>IFERROR(IF(ISBLANK('Performance vs Market'!$R535), "",N535+IF(R535&lt;0, (N535/(R535/-100)), N535*(R535/100))),"")</f>
        <v/>
      </c>
      <c r="W535" s="111" t="n">
        <f t="shared" si="1"/>
        <v>0</v>
      </c>
      <c r="X535" s="112" t="n">
        <f t="shared" si="2"/>
        <v>0</v>
      </c>
      <c r="Y535" s="111" t="str">
        <f>IF(ISBLANK('Performance vs Market'!$S535), "",O535+IF(S535&lt;0, (O535/(S535/-100)), O535*(S535/100)))</f>
        <v/>
      </c>
      <c r="Z535" s="111" t="n">
        <f t="shared" si="3"/>
        <v>0</v>
      </c>
      <c r="AA535" s="96" t="n">
        <f t="shared" si="4"/>
        <v>0</v>
      </c>
      <c r="AB535" s="96" t="n">
        <f t="shared" si="5"/>
        <v>0</v>
      </c>
      <c r="AC535" s="113" t="str">
        <f>IF('Prediction Log'!$W554="Y", "W", IF('Prediction Log'!$W554="N","L",""))</f>
        <v/>
      </c>
      <c r="AD535" s="114" t="str">
        <f>IF('Prediction Log'!$Y554="Y", "W", IF('Prediction Log'!$Y554="N","L",""))</f>
        <v/>
      </c>
      <c r="AE535" s="115" t="str">
        <f>IF(ISBLANK('Performance vs Market'!$Q535), "",IF(AC535="W", W535, IF(AC535="L",-N535, "")))</f>
        <v/>
      </c>
      <c r="AF535" s="116" t="str">
        <f>IFERROR((IF(ISERR('Performance vs Market'!$V535), "",IF(AD535="W", X535, IF(AD535="L",-N535, "")))), "")</f>
        <v/>
      </c>
      <c r="AG535" s="113" t="str">
        <f>IF('Prediction Log'!$X554="Y", "W", IF('Prediction Log'!$X554="N", "L", ""))</f>
        <v/>
      </c>
      <c r="AH535" s="115" t="str">
        <f>IF(ISBLANK('Performance vs Market'!$S535), "",IF(AG535="W", Z535, IF(AG535="L",-O535, "")))</f>
        <v/>
      </c>
      <c r="AI535" s="117"/>
      <c r="AJ535" s="15" t="str">
        <f t="shared" si="6"/>
        <v/>
      </c>
      <c r="AK535" s="118" t="n">
        <f>IF(ISERROR('Performance vs Market'!$AE535+'Performance vs Market'!$AH535+'Performance vs Market'!$AJ535), "", 'Performance vs Market'!$AE535+'Performance vs Market'!$AH535+'Performance vs Market'!$AJ535)</f>
        <v>0</v>
      </c>
      <c r="AL535" s="119" t="n">
        <f>IF(ISERROR('Performance vs Market'!$AF535+'Performance vs Market'!$AH535+'Performance vs Market'!$AJ535), "", 'Performance vs Market'!$AF535+'Performance vs Market'!$AH535+'Performance vs Market'!$AJ535)</f>
        <v>0</v>
      </c>
    </row>
    <row r="536" ht="14.25" customHeight="1">
      <c r="A536" s="92" t="str">
        <f>Games!A537</f>
        <v/>
      </c>
      <c r="B536" s="92" t="str">
        <f>IF('Prediction Log'!B555=0, "",'Prediction Log'!B555)</f>
        <v/>
      </c>
      <c r="C536" s="92" t="str">
        <f>IF('Prediction Log'!C555=0, "",'Prediction Log'!C555)</f>
        <v/>
      </c>
      <c r="D536" s="92" t="str">
        <f>IF('Prediction Log'!D555=0, "",'Prediction Log'!D555)</f>
        <v/>
      </c>
      <c r="E536" s="92" t="str">
        <f>IF('Prediction Log'!E555=0, "",'Prediction Log'!E555)</f>
        <v/>
      </c>
      <c r="F536" s="92" t="str">
        <f>IF('Prediction Log'!I555=0, "",'Prediction Log'!I555)</f>
        <v/>
      </c>
      <c r="G536" s="70" t="str">
        <f>IF(ISBLANK(Games!B537), "",'Prediction Log'!$J555)</f>
        <v/>
      </c>
      <c r="H536" s="93" t="str">
        <f>'Prediction Log'!$K555</f>
        <v/>
      </c>
      <c r="I536" s="92" t="str">
        <f>IF(ISBLANK(Games!M537), "",IF(AND(Games!M537="",Games!N537=""),"",IF(ISTEXT(Games!N537), "Side",Games!M537)))</f>
        <v/>
      </c>
      <c r="J536" s="92" t="str">
        <f>IF(ISBLANK(Games!B537), "",IF(Games!K537="Y", Games!B537, Games!E537))</f>
        <v/>
      </c>
      <c r="K536" s="92" t="str">
        <f>Games!I537</f>
        <v/>
      </c>
      <c r="L536" s="92" t="str">
        <f>IF(ISBLANK(Games!G537), "",Games!G537)</f>
        <v/>
      </c>
      <c r="M536" s="92"/>
      <c r="N536" s="110" t="str">
        <f>IF(ISBLANK('Performance vs Market'!$Q536), "", 1)</f>
        <v/>
      </c>
      <c r="O536" s="110" t="str">
        <f>IF(ISBLANK('Performance vs Market'!$S536), "", 1)</f>
        <v/>
      </c>
      <c r="P536" s="95"/>
      <c r="Q536" s="95"/>
      <c r="R536" s="95"/>
      <c r="S536" s="95"/>
      <c r="T536" s="95"/>
      <c r="U536" s="111" t="str">
        <f>IF(ISBLANK('Performance vs Market'!$Q536), "",N536+IF(Q536&lt;0, (N536/(Q536/-100)), N536*(Q536/100)))</f>
        <v/>
      </c>
      <c r="V536" s="112" t="str">
        <f>IFERROR(IF(ISBLANK('Performance vs Market'!$R536), "",N536+IF(R536&lt;0, (N536/(R536/-100)), N536*(R536/100))),"")</f>
        <v/>
      </c>
      <c r="W536" s="111" t="n">
        <f t="shared" si="1"/>
        <v>0</v>
      </c>
      <c r="X536" s="112" t="n">
        <f t="shared" si="2"/>
        <v>0</v>
      </c>
      <c r="Y536" s="111" t="str">
        <f>IF(ISBLANK('Performance vs Market'!$S536), "",O536+IF(S536&lt;0, (O536/(S536/-100)), O536*(S536/100)))</f>
        <v/>
      </c>
      <c r="Z536" s="111" t="n">
        <f t="shared" si="3"/>
        <v>0</v>
      </c>
      <c r="AA536" s="96" t="n">
        <f t="shared" si="4"/>
        <v>0</v>
      </c>
      <c r="AB536" s="96" t="n">
        <f t="shared" si="5"/>
        <v>0</v>
      </c>
      <c r="AC536" s="113" t="str">
        <f>IF('Prediction Log'!$W555="Y", "W", IF('Prediction Log'!$W555="N","L",""))</f>
        <v/>
      </c>
      <c r="AD536" s="114" t="str">
        <f>IF('Prediction Log'!$Y555="Y", "W", IF('Prediction Log'!$Y555="N","L",""))</f>
        <v/>
      </c>
      <c r="AE536" s="115" t="str">
        <f>IF(ISBLANK('Performance vs Market'!$Q536), "",IF(AC536="W", W536, IF(AC536="L",-N536, "")))</f>
        <v/>
      </c>
      <c r="AF536" s="116" t="str">
        <f>IFERROR((IF(ISERR('Performance vs Market'!$V536), "",IF(AD536="W", X536, IF(AD536="L",-N536, "")))), "")</f>
        <v/>
      </c>
      <c r="AG536" s="113" t="str">
        <f>IF('Prediction Log'!$X555="Y", "W", IF('Prediction Log'!$X555="N", "L", ""))</f>
        <v/>
      </c>
      <c r="AH536" s="115" t="str">
        <f>IF(ISBLANK('Performance vs Market'!$S536), "",IF(AG536="W", Z536, IF(AG536="L",-O536, "")))</f>
        <v/>
      </c>
      <c r="AI536" s="117"/>
      <c r="AJ536" s="15" t="str">
        <f t="shared" si="6"/>
        <v/>
      </c>
      <c r="AK536" s="118" t="n">
        <f>IF(ISERROR('Performance vs Market'!$AE536+'Performance vs Market'!$AH536+'Performance vs Market'!$AJ536), "", 'Performance vs Market'!$AE536+'Performance vs Market'!$AH536+'Performance vs Market'!$AJ536)</f>
        <v>0</v>
      </c>
      <c r="AL536" s="119" t="n">
        <f>IF(ISERROR('Performance vs Market'!$AF536+'Performance vs Market'!$AH536+'Performance vs Market'!$AJ536), "", 'Performance vs Market'!$AF536+'Performance vs Market'!$AH536+'Performance vs Market'!$AJ536)</f>
        <v>0</v>
      </c>
    </row>
    <row r="537" ht="14.25" customHeight="1">
      <c r="A537" s="92" t="str">
        <f>Games!A538</f>
        <v/>
      </c>
      <c r="B537" s="92" t="str">
        <f>IF('Prediction Log'!B556=0, "",'Prediction Log'!B556)</f>
        <v/>
      </c>
      <c r="C537" s="92" t="str">
        <f>IF('Prediction Log'!C556=0, "",'Prediction Log'!C556)</f>
        <v/>
      </c>
      <c r="D537" s="92" t="str">
        <f>IF('Prediction Log'!D556=0, "",'Prediction Log'!D556)</f>
        <v/>
      </c>
      <c r="E537" s="92" t="str">
        <f>IF('Prediction Log'!E556=0, "",'Prediction Log'!E556)</f>
        <v/>
      </c>
      <c r="F537" s="92" t="str">
        <f>IF('Prediction Log'!I556=0, "",'Prediction Log'!I556)</f>
        <v/>
      </c>
      <c r="G537" s="70" t="str">
        <f>IF(ISBLANK(Games!B538), "",'Prediction Log'!$J556)</f>
        <v/>
      </c>
      <c r="H537" s="93" t="str">
        <f>'Prediction Log'!$K556</f>
        <v/>
      </c>
      <c r="I537" s="92" t="str">
        <f>IF(ISBLANK(Games!M538), "",IF(AND(Games!M538="",Games!N538=""),"",IF(ISTEXT(Games!N538), "Side",Games!M538)))</f>
        <v/>
      </c>
      <c r="J537" s="92" t="str">
        <f>IF(ISBLANK(Games!B538), "",IF(Games!K538="Y", Games!B538, Games!E538))</f>
        <v/>
      </c>
      <c r="K537" s="92" t="str">
        <f>Games!I538</f>
        <v/>
      </c>
      <c r="L537" s="92" t="str">
        <f>IF(ISBLANK(Games!G538), "",Games!G538)</f>
        <v/>
      </c>
      <c r="M537" s="92"/>
      <c r="N537" s="110" t="str">
        <f>IF(ISBLANK('Performance vs Market'!$Q537), "", 1)</f>
        <v/>
      </c>
      <c r="O537" s="110" t="str">
        <f>IF(ISBLANK('Performance vs Market'!$S537), "", 1)</f>
        <v/>
      </c>
      <c r="P537" s="95"/>
      <c r="Q537" s="95"/>
      <c r="R537" s="95"/>
      <c r="S537" s="95"/>
      <c r="T537" s="95"/>
      <c r="U537" s="111" t="str">
        <f>IF(ISBLANK('Performance vs Market'!$Q537), "",N537+IF(Q537&lt;0, (N537/(Q537/-100)), N537*(Q537/100)))</f>
        <v/>
      </c>
      <c r="V537" s="112" t="str">
        <f>IFERROR(IF(ISBLANK('Performance vs Market'!$R537), "",N537+IF(R537&lt;0, (N537/(R537/-100)), N537*(R537/100))),"")</f>
        <v/>
      </c>
      <c r="W537" s="111" t="n">
        <f t="shared" si="1"/>
        <v>0</v>
      </c>
      <c r="X537" s="112" t="n">
        <f t="shared" si="2"/>
        <v>0</v>
      </c>
      <c r="Y537" s="111" t="str">
        <f>IF(ISBLANK('Performance vs Market'!$S537), "",O537+IF(S537&lt;0, (O537/(S537/-100)), O537*(S537/100)))</f>
        <v/>
      </c>
      <c r="Z537" s="111" t="n">
        <f t="shared" si="3"/>
        <v>0</v>
      </c>
      <c r="AA537" s="96" t="n">
        <f t="shared" si="4"/>
        <v>0</v>
      </c>
      <c r="AB537" s="96" t="n">
        <f t="shared" si="5"/>
        <v>0</v>
      </c>
      <c r="AC537" s="113" t="str">
        <f>IF('Prediction Log'!$W556="Y", "W", IF('Prediction Log'!$W556="N","L",""))</f>
        <v/>
      </c>
      <c r="AD537" s="114" t="str">
        <f>IF('Prediction Log'!$Y556="Y", "W", IF('Prediction Log'!$Y556="N","L",""))</f>
        <v/>
      </c>
      <c r="AE537" s="115" t="str">
        <f>IF(ISBLANK('Performance vs Market'!$Q537), "",IF(AC537="W", W537, IF(AC537="L",-N537, "")))</f>
        <v/>
      </c>
      <c r="AF537" s="116" t="str">
        <f>IFERROR((IF(ISERR('Performance vs Market'!$V537), "",IF(AD537="W", X537, IF(AD537="L",-N537, "")))), "")</f>
        <v/>
      </c>
      <c r="AG537" s="113" t="str">
        <f>IF('Prediction Log'!$X556="Y", "W", IF('Prediction Log'!$X556="N", "L", ""))</f>
        <v/>
      </c>
      <c r="AH537" s="115" t="str">
        <f>IF(ISBLANK('Performance vs Market'!$S537), "",IF(AG537="W", Z537, IF(AG537="L",-O537, "")))</f>
        <v/>
      </c>
      <c r="AI537" s="117"/>
      <c r="AJ537" s="15" t="str">
        <f t="shared" si="6"/>
        <v/>
      </c>
      <c r="AK537" s="118" t="n">
        <f>IF(ISERROR('Performance vs Market'!$AE537+'Performance vs Market'!$AH537+'Performance vs Market'!$AJ537), "", 'Performance vs Market'!$AE537+'Performance vs Market'!$AH537+'Performance vs Market'!$AJ537)</f>
        <v>0</v>
      </c>
      <c r="AL537" s="119" t="n">
        <f>IF(ISERROR('Performance vs Market'!$AF537+'Performance vs Market'!$AH537+'Performance vs Market'!$AJ537), "", 'Performance vs Market'!$AF537+'Performance vs Market'!$AH537+'Performance vs Market'!$AJ537)</f>
        <v>0</v>
      </c>
    </row>
    <row r="538" ht="14.25" customHeight="1">
      <c r="A538" s="92" t="str">
        <f>Games!A539</f>
        <v/>
      </c>
      <c r="B538" s="92" t="str">
        <f>IF('Prediction Log'!B557=0, "",'Prediction Log'!B557)</f>
        <v/>
      </c>
      <c r="C538" s="92" t="str">
        <f>IF('Prediction Log'!C557=0, "",'Prediction Log'!C557)</f>
        <v/>
      </c>
      <c r="D538" s="92" t="str">
        <f>IF('Prediction Log'!D557=0, "",'Prediction Log'!D557)</f>
        <v/>
      </c>
      <c r="E538" s="92" t="str">
        <f>IF('Prediction Log'!E557=0, "",'Prediction Log'!E557)</f>
        <v/>
      </c>
      <c r="F538" s="92" t="str">
        <f>IF('Prediction Log'!I557=0, "",'Prediction Log'!I557)</f>
        <v/>
      </c>
      <c r="G538" s="70" t="str">
        <f>IF(ISBLANK(Games!B539), "",'Prediction Log'!$J557)</f>
        <v/>
      </c>
      <c r="H538" s="93" t="str">
        <f>'Prediction Log'!$K557</f>
        <v/>
      </c>
      <c r="I538" s="92" t="str">
        <f>IF(ISBLANK(Games!M539), "",IF(AND(Games!M539="",Games!N539=""),"",IF(ISTEXT(Games!N539), "Side",Games!M539)))</f>
        <v/>
      </c>
      <c r="J538" s="92" t="str">
        <f>IF(ISBLANK(Games!B539), "",IF(Games!K539="Y", Games!B539, Games!E539))</f>
        <v/>
      </c>
      <c r="K538" s="92" t="str">
        <f>Games!I539</f>
        <v/>
      </c>
      <c r="L538" s="92" t="str">
        <f>IF(ISBLANK(Games!G539), "",Games!G539)</f>
        <v/>
      </c>
      <c r="M538" s="92"/>
      <c r="N538" s="110" t="str">
        <f>IF(ISBLANK('Performance vs Market'!$Q538), "", 1)</f>
        <v/>
      </c>
      <c r="O538" s="110" t="str">
        <f>IF(ISBLANK('Performance vs Market'!$S538), "", 1)</f>
        <v/>
      </c>
      <c r="P538" s="95"/>
      <c r="Q538" s="95"/>
      <c r="R538" s="95"/>
      <c r="S538" s="95"/>
      <c r="T538" s="95"/>
      <c r="U538" s="111" t="str">
        <f>IF(ISBLANK('Performance vs Market'!$Q538), "",N538+IF(Q538&lt;0, (N538/(Q538/-100)), N538*(Q538/100)))</f>
        <v/>
      </c>
      <c r="V538" s="112" t="str">
        <f>IFERROR(IF(ISBLANK('Performance vs Market'!$R538), "",N538+IF(R538&lt;0, (N538/(R538/-100)), N538*(R538/100))),"")</f>
        <v/>
      </c>
      <c r="W538" s="111" t="n">
        <f t="shared" si="1"/>
        <v>0</v>
      </c>
      <c r="X538" s="112" t="n">
        <f t="shared" si="2"/>
        <v>0</v>
      </c>
      <c r="Y538" s="111" t="str">
        <f>IF(ISBLANK('Performance vs Market'!$S538), "",O538+IF(S538&lt;0, (O538/(S538/-100)), O538*(S538/100)))</f>
        <v/>
      </c>
      <c r="Z538" s="111" t="n">
        <f t="shared" si="3"/>
        <v>0</v>
      </c>
      <c r="AA538" s="96" t="n">
        <f t="shared" si="4"/>
        <v>0</v>
      </c>
      <c r="AB538" s="96" t="n">
        <f t="shared" si="5"/>
        <v>0</v>
      </c>
      <c r="AC538" s="113" t="str">
        <f>IF('Prediction Log'!$W557="Y", "W", IF('Prediction Log'!$W557="N","L",""))</f>
        <v/>
      </c>
      <c r="AD538" s="114" t="str">
        <f>IF('Prediction Log'!$Y557="Y", "W", IF('Prediction Log'!$Y557="N","L",""))</f>
        <v/>
      </c>
      <c r="AE538" s="115" t="str">
        <f>IF(ISBLANK('Performance vs Market'!$Q538), "",IF(AC538="W", W538, IF(AC538="L",-N538, "")))</f>
        <v/>
      </c>
      <c r="AF538" s="116" t="str">
        <f>IFERROR((IF(ISERR('Performance vs Market'!$V538), "",IF(AD538="W", X538, IF(AD538="L",-N538, "")))), "")</f>
        <v/>
      </c>
      <c r="AG538" s="113" t="str">
        <f>IF('Prediction Log'!$X557="Y", "W", IF('Prediction Log'!$X557="N", "L", ""))</f>
        <v/>
      </c>
      <c r="AH538" s="115" t="str">
        <f>IF(ISBLANK('Performance vs Market'!$S538), "",IF(AG538="W", Z538, IF(AG538="L",-O538, "")))</f>
        <v/>
      </c>
      <c r="AI538" s="117"/>
      <c r="AJ538" s="15" t="str">
        <f t="shared" si="6"/>
        <v/>
      </c>
      <c r="AK538" s="118" t="n">
        <f>IF(ISERROR('Performance vs Market'!$AE538+'Performance vs Market'!$AH538+'Performance vs Market'!$AJ538), "", 'Performance vs Market'!$AE538+'Performance vs Market'!$AH538+'Performance vs Market'!$AJ538)</f>
        <v>0</v>
      </c>
      <c r="AL538" s="119" t="n">
        <f>IF(ISERROR('Performance vs Market'!$AF538+'Performance vs Market'!$AH538+'Performance vs Market'!$AJ538), "", 'Performance vs Market'!$AF538+'Performance vs Market'!$AH538+'Performance vs Market'!$AJ538)</f>
        <v>0</v>
      </c>
    </row>
    <row r="539" ht="14.25" customHeight="1">
      <c r="A539" s="92" t="str">
        <f>Games!A540</f>
        <v/>
      </c>
      <c r="B539" s="92" t="str">
        <f>IF('Prediction Log'!B558=0, "",'Prediction Log'!B558)</f>
        <v/>
      </c>
      <c r="C539" s="92" t="str">
        <f>IF('Prediction Log'!C558=0, "",'Prediction Log'!C558)</f>
        <v/>
      </c>
      <c r="D539" s="92" t="str">
        <f>IF('Prediction Log'!D558=0, "",'Prediction Log'!D558)</f>
        <v/>
      </c>
      <c r="E539" s="92" t="str">
        <f>IF('Prediction Log'!E558=0, "",'Prediction Log'!E558)</f>
        <v/>
      </c>
      <c r="F539" s="92" t="str">
        <f>IF('Prediction Log'!I558=0, "",'Prediction Log'!I558)</f>
        <v/>
      </c>
      <c r="G539" s="70" t="str">
        <f>IF(ISBLANK(Games!B540), "",'Prediction Log'!$J558)</f>
        <v/>
      </c>
      <c r="H539" s="93" t="str">
        <f>'Prediction Log'!$K558</f>
        <v/>
      </c>
      <c r="I539" s="92" t="str">
        <f>IF(ISBLANK(Games!M540), "",IF(AND(Games!M540="",Games!N540=""),"",IF(ISTEXT(Games!N540), "Side",Games!M540)))</f>
        <v/>
      </c>
      <c r="J539" s="92" t="str">
        <f>IF(ISBLANK(Games!B540), "",IF(Games!K540="Y", Games!B540, Games!E540))</f>
        <v/>
      </c>
      <c r="K539" s="92" t="str">
        <f>Games!I540</f>
        <v/>
      </c>
      <c r="L539" s="92" t="str">
        <f>IF(ISBLANK(Games!G540), "",Games!G540)</f>
        <v/>
      </c>
      <c r="M539" s="92"/>
      <c r="N539" s="110" t="str">
        <f>IF(ISBLANK('Performance vs Market'!$Q539), "", 1)</f>
        <v/>
      </c>
      <c r="O539" s="110" t="str">
        <f>IF(ISBLANK('Performance vs Market'!$S539), "", 1)</f>
        <v/>
      </c>
      <c r="P539" s="95"/>
      <c r="Q539" s="95"/>
      <c r="R539" s="95"/>
      <c r="S539" s="95"/>
      <c r="T539" s="95"/>
      <c r="U539" s="111" t="str">
        <f>IF(ISBLANK('Performance vs Market'!$Q539), "",N539+IF(Q539&lt;0, (N539/(Q539/-100)), N539*(Q539/100)))</f>
        <v/>
      </c>
      <c r="V539" s="112" t="str">
        <f>IFERROR(IF(ISBLANK('Performance vs Market'!$R539), "",N539+IF(R539&lt;0, (N539/(R539/-100)), N539*(R539/100))),"")</f>
        <v/>
      </c>
      <c r="W539" s="111" t="n">
        <f t="shared" si="1"/>
        <v>0</v>
      </c>
      <c r="X539" s="112" t="n">
        <f t="shared" si="2"/>
        <v>0</v>
      </c>
      <c r="Y539" s="111" t="str">
        <f>IF(ISBLANK('Performance vs Market'!$S539), "",O539+IF(S539&lt;0, (O539/(S539/-100)), O539*(S539/100)))</f>
        <v/>
      </c>
      <c r="Z539" s="111" t="n">
        <f t="shared" si="3"/>
        <v>0</v>
      </c>
      <c r="AA539" s="96" t="n">
        <f t="shared" si="4"/>
        <v>0</v>
      </c>
      <c r="AB539" s="96" t="n">
        <f t="shared" si="5"/>
        <v>0</v>
      </c>
      <c r="AC539" s="113" t="str">
        <f>IF('Prediction Log'!$W558="Y", "W", IF('Prediction Log'!$W558="N","L",""))</f>
        <v/>
      </c>
      <c r="AD539" s="114" t="str">
        <f>IF('Prediction Log'!$Y558="Y", "W", IF('Prediction Log'!$Y558="N","L",""))</f>
        <v/>
      </c>
      <c r="AE539" s="115" t="str">
        <f>IF(ISBLANK('Performance vs Market'!$Q539), "",IF(AC539="W", W539, IF(AC539="L",-N539, "")))</f>
        <v/>
      </c>
      <c r="AF539" s="116" t="str">
        <f>IFERROR((IF(ISERR('Performance vs Market'!$V539), "",IF(AD539="W", X539, IF(AD539="L",-N539, "")))), "")</f>
        <v/>
      </c>
      <c r="AG539" s="113" t="str">
        <f>IF('Prediction Log'!$X558="Y", "W", IF('Prediction Log'!$X558="N", "L", ""))</f>
        <v/>
      </c>
      <c r="AH539" s="115" t="str">
        <f>IF(ISBLANK('Performance vs Market'!$S539), "",IF(AG539="W", Z539, IF(AG539="L",-O539, "")))</f>
        <v/>
      </c>
      <c r="AI539" s="117"/>
      <c r="AJ539" s="15" t="str">
        <f t="shared" si="6"/>
        <v/>
      </c>
      <c r="AK539" s="118" t="n">
        <f>IF(ISERROR('Performance vs Market'!$AE539+'Performance vs Market'!$AH539+'Performance vs Market'!$AJ539), "", 'Performance vs Market'!$AE539+'Performance vs Market'!$AH539+'Performance vs Market'!$AJ539)</f>
        <v>0</v>
      </c>
      <c r="AL539" s="119" t="n">
        <f>IF(ISERROR('Performance vs Market'!$AF539+'Performance vs Market'!$AH539+'Performance vs Market'!$AJ539), "", 'Performance vs Market'!$AF539+'Performance vs Market'!$AH539+'Performance vs Market'!$AJ539)</f>
        <v>0</v>
      </c>
    </row>
    <row r="540" ht="14.25" customHeight="1">
      <c r="A540" s="92" t="str">
        <f>Games!A541</f>
        <v/>
      </c>
      <c r="B540" s="92" t="str">
        <f>IF('Prediction Log'!B559=0, "",'Prediction Log'!B559)</f>
        <v/>
      </c>
      <c r="C540" s="92" t="str">
        <f>IF('Prediction Log'!C559=0, "",'Prediction Log'!C559)</f>
        <v/>
      </c>
      <c r="D540" s="92" t="str">
        <f>IF('Prediction Log'!D559=0, "",'Prediction Log'!D559)</f>
        <v/>
      </c>
      <c r="E540" s="92" t="str">
        <f>IF('Prediction Log'!E559=0, "",'Prediction Log'!E559)</f>
        <v/>
      </c>
      <c r="F540" s="92" t="str">
        <f>IF('Prediction Log'!I559=0, "",'Prediction Log'!I559)</f>
        <v/>
      </c>
      <c r="G540" s="70" t="str">
        <f>IF(ISBLANK(Games!B541), "",'Prediction Log'!$J559)</f>
        <v/>
      </c>
      <c r="H540" s="93" t="str">
        <f>'Prediction Log'!$K559</f>
        <v/>
      </c>
      <c r="I540" s="92" t="str">
        <f>IF(ISBLANK(Games!M541), "",IF(AND(Games!M541="",Games!N541=""),"",IF(ISTEXT(Games!N541), "Side",Games!M541)))</f>
        <v/>
      </c>
      <c r="J540" s="92" t="str">
        <f>IF(ISBLANK(Games!B541), "",IF(Games!K541="Y", Games!B541, Games!E541))</f>
        <v/>
      </c>
      <c r="K540" s="92" t="str">
        <f>Games!I541</f>
        <v/>
      </c>
      <c r="L540" s="92" t="str">
        <f>IF(ISBLANK(Games!G541), "",Games!G541)</f>
        <v/>
      </c>
      <c r="M540" s="92"/>
      <c r="N540" s="110" t="str">
        <f>IF(ISBLANK('Performance vs Market'!$Q540), "", 1)</f>
        <v/>
      </c>
      <c r="O540" s="110" t="str">
        <f>IF(ISBLANK('Performance vs Market'!$S540), "", 1)</f>
        <v/>
      </c>
      <c r="P540" s="95"/>
      <c r="Q540" s="95"/>
      <c r="R540" s="95"/>
      <c r="S540" s="95"/>
      <c r="T540" s="95"/>
      <c r="U540" s="111" t="str">
        <f>IF(ISBLANK('Performance vs Market'!$Q540), "",N540+IF(Q540&lt;0, (N540/(Q540/-100)), N540*(Q540/100)))</f>
        <v/>
      </c>
      <c r="V540" s="112" t="str">
        <f>IFERROR(IF(ISBLANK('Performance vs Market'!$R540), "",N540+IF(R540&lt;0, (N540/(R540/-100)), N540*(R540/100))),"")</f>
        <v/>
      </c>
      <c r="W540" s="111" t="n">
        <f t="shared" si="1"/>
        <v>0</v>
      </c>
      <c r="X540" s="112" t="n">
        <f t="shared" si="2"/>
        <v>0</v>
      </c>
      <c r="Y540" s="111" t="str">
        <f>IF(ISBLANK('Performance vs Market'!$S540), "",O540+IF(S540&lt;0, (O540/(S540/-100)), O540*(S540/100)))</f>
        <v/>
      </c>
      <c r="Z540" s="111" t="n">
        <f t="shared" si="3"/>
        <v>0</v>
      </c>
      <c r="AA540" s="96" t="n">
        <f t="shared" si="4"/>
        <v>0</v>
      </c>
      <c r="AB540" s="96" t="n">
        <f t="shared" si="5"/>
        <v>0</v>
      </c>
      <c r="AC540" s="113" t="str">
        <f>IF('Prediction Log'!$W559="Y", "W", IF('Prediction Log'!$W559="N","L",""))</f>
        <v/>
      </c>
      <c r="AD540" s="114" t="str">
        <f>IF('Prediction Log'!$Y559="Y", "W", IF('Prediction Log'!$Y559="N","L",""))</f>
        <v/>
      </c>
      <c r="AE540" s="115" t="str">
        <f>IF(ISBLANK('Performance vs Market'!$Q540), "",IF(AC540="W", W540, IF(AC540="L",-N540, "")))</f>
        <v/>
      </c>
      <c r="AF540" s="116" t="str">
        <f>IFERROR((IF(ISERR('Performance vs Market'!$V540), "",IF(AD540="W", X540, IF(AD540="L",-N540, "")))), "")</f>
        <v/>
      </c>
      <c r="AG540" s="113" t="str">
        <f>IF('Prediction Log'!$X559="Y", "W", IF('Prediction Log'!$X559="N", "L", ""))</f>
        <v/>
      </c>
      <c r="AH540" s="115" t="str">
        <f>IF(ISBLANK('Performance vs Market'!$S540), "",IF(AG540="W", Z540, IF(AG540="L",-O540, "")))</f>
        <v/>
      </c>
      <c r="AI540" s="117"/>
      <c r="AJ540" s="15" t="str">
        <f t="shared" si="6"/>
        <v/>
      </c>
      <c r="AK540" s="118" t="n">
        <f>IF(ISERROR('Performance vs Market'!$AE540+'Performance vs Market'!$AH540+'Performance vs Market'!$AJ540), "", 'Performance vs Market'!$AE540+'Performance vs Market'!$AH540+'Performance vs Market'!$AJ540)</f>
        <v>0</v>
      </c>
      <c r="AL540" s="119" t="n">
        <f>IF(ISERROR('Performance vs Market'!$AF540+'Performance vs Market'!$AH540+'Performance vs Market'!$AJ540), "", 'Performance vs Market'!$AF540+'Performance vs Market'!$AH540+'Performance vs Market'!$AJ540)</f>
        <v>0</v>
      </c>
    </row>
    <row r="541" ht="14.25" customHeight="1">
      <c r="A541" s="92" t="str">
        <f>Games!A542</f>
        <v/>
      </c>
      <c r="B541" s="92" t="str">
        <f>IF('Prediction Log'!B560=0, "",'Prediction Log'!B560)</f>
        <v/>
      </c>
      <c r="C541" s="92" t="str">
        <f>IF('Prediction Log'!C560=0, "",'Prediction Log'!C560)</f>
        <v/>
      </c>
      <c r="D541" s="92" t="str">
        <f>IF('Prediction Log'!D560=0, "",'Prediction Log'!D560)</f>
        <v/>
      </c>
      <c r="E541" s="92" t="str">
        <f>IF('Prediction Log'!E560=0, "",'Prediction Log'!E560)</f>
        <v/>
      </c>
      <c r="F541" s="92" t="str">
        <f>IF('Prediction Log'!I560=0, "",'Prediction Log'!I560)</f>
        <v/>
      </c>
      <c r="G541" s="70" t="str">
        <f>IF(ISBLANK(Games!B542), "",'Prediction Log'!$J560)</f>
        <v/>
      </c>
      <c r="H541" s="93" t="str">
        <f>'Prediction Log'!$K560</f>
        <v/>
      </c>
      <c r="I541" s="92" t="str">
        <f>IF(ISBLANK(Games!M542), "",IF(AND(Games!M542="",Games!N542=""),"",IF(ISTEXT(Games!N542), "Side",Games!M542)))</f>
        <v/>
      </c>
      <c r="J541" s="92" t="str">
        <f>IF(ISBLANK(Games!B542), "",IF(Games!K542="Y", Games!B542, Games!E542))</f>
        <v/>
      </c>
      <c r="K541" s="92" t="str">
        <f>Games!I542</f>
        <v/>
      </c>
      <c r="L541" s="92" t="str">
        <f>IF(ISBLANK(Games!G542), "",Games!G542)</f>
        <v/>
      </c>
      <c r="M541" s="92"/>
      <c r="N541" s="110" t="str">
        <f>IF(ISBLANK('Performance vs Market'!$Q541), "", 1)</f>
        <v/>
      </c>
      <c r="O541" s="110" t="str">
        <f>IF(ISBLANK('Performance vs Market'!$S541), "", 1)</f>
        <v/>
      </c>
      <c r="P541" s="95"/>
      <c r="Q541" s="95"/>
      <c r="R541" s="95"/>
      <c r="S541" s="95"/>
      <c r="T541" s="95"/>
      <c r="U541" s="111" t="str">
        <f>IF(ISBLANK('Performance vs Market'!$Q541), "",N541+IF(Q541&lt;0, (N541/(Q541/-100)), N541*(Q541/100)))</f>
        <v/>
      </c>
      <c r="V541" s="112" t="str">
        <f>IFERROR(IF(ISBLANK('Performance vs Market'!$R541), "",N541+IF(R541&lt;0, (N541/(R541/-100)), N541*(R541/100))),"")</f>
        <v/>
      </c>
      <c r="W541" s="111" t="n">
        <f t="shared" si="1"/>
        <v>0</v>
      </c>
      <c r="X541" s="112" t="n">
        <f t="shared" si="2"/>
        <v>0</v>
      </c>
      <c r="Y541" s="111" t="str">
        <f>IF(ISBLANK('Performance vs Market'!$S541), "",O541+IF(S541&lt;0, (O541/(S541/-100)), O541*(S541/100)))</f>
        <v/>
      </c>
      <c r="Z541" s="111" t="n">
        <f t="shared" si="3"/>
        <v>0</v>
      </c>
      <c r="AA541" s="96" t="n">
        <f t="shared" si="4"/>
        <v>0</v>
      </c>
      <c r="AB541" s="96" t="n">
        <f t="shared" si="5"/>
        <v>0</v>
      </c>
      <c r="AC541" s="113" t="str">
        <f>IF('Prediction Log'!$W560="Y", "W", IF('Prediction Log'!$W560="N","L",""))</f>
        <v/>
      </c>
      <c r="AD541" s="114" t="str">
        <f>IF('Prediction Log'!$Y560="Y", "W", IF('Prediction Log'!$Y560="N","L",""))</f>
        <v/>
      </c>
      <c r="AE541" s="115" t="str">
        <f>IF(ISBLANK('Performance vs Market'!$Q541), "",IF(AC541="W", W541, IF(AC541="L",-N541, "")))</f>
        <v/>
      </c>
      <c r="AF541" s="116" t="str">
        <f>IFERROR((IF(ISERR('Performance vs Market'!$V541), "",IF(AD541="W", X541, IF(AD541="L",-N541, "")))), "")</f>
        <v/>
      </c>
      <c r="AG541" s="113" t="str">
        <f>IF('Prediction Log'!$X560="Y", "W", IF('Prediction Log'!$X560="N", "L", ""))</f>
        <v/>
      </c>
      <c r="AH541" s="115" t="str">
        <f>IF(ISBLANK('Performance vs Market'!$S541), "",IF(AG541="W", Z541, IF(AG541="L",-O541, "")))</f>
        <v/>
      </c>
      <c r="AI541" s="117"/>
      <c r="AJ541" s="15" t="str">
        <f t="shared" si="6"/>
        <v/>
      </c>
      <c r="AK541" s="118" t="n">
        <f>IF(ISERROR('Performance vs Market'!$AE541+'Performance vs Market'!$AH541+'Performance vs Market'!$AJ541), "", 'Performance vs Market'!$AE541+'Performance vs Market'!$AH541+'Performance vs Market'!$AJ541)</f>
        <v>0</v>
      </c>
      <c r="AL541" s="119" t="n">
        <f>IF(ISERROR('Performance vs Market'!$AF541+'Performance vs Market'!$AH541+'Performance vs Market'!$AJ541), "", 'Performance vs Market'!$AF541+'Performance vs Market'!$AH541+'Performance vs Market'!$AJ541)</f>
        <v>0</v>
      </c>
    </row>
    <row r="542" ht="14.25" customHeight="1">
      <c r="A542" s="92" t="str">
        <f>Games!A543</f>
        <v/>
      </c>
      <c r="B542" s="92" t="str">
        <f>IF('Prediction Log'!B561=0, "",'Prediction Log'!B561)</f>
        <v/>
      </c>
      <c r="C542" s="92" t="str">
        <f>IF('Prediction Log'!C561=0, "",'Prediction Log'!C561)</f>
        <v/>
      </c>
      <c r="D542" s="92" t="str">
        <f>IF('Prediction Log'!D561=0, "",'Prediction Log'!D561)</f>
        <v/>
      </c>
      <c r="E542" s="92" t="str">
        <f>IF('Prediction Log'!E561=0, "",'Prediction Log'!E561)</f>
        <v/>
      </c>
      <c r="F542" s="92" t="str">
        <f>IF('Prediction Log'!I561=0, "",'Prediction Log'!I561)</f>
        <v/>
      </c>
      <c r="G542" s="70" t="str">
        <f>IF(ISBLANK(Games!B543), "",'Prediction Log'!$J561)</f>
        <v/>
      </c>
      <c r="H542" s="93" t="str">
        <f>'Prediction Log'!$K561</f>
        <v/>
      </c>
      <c r="I542" s="92" t="str">
        <f>IF(ISBLANK(Games!M543), "",IF(AND(Games!M543="",Games!N543=""),"",IF(ISTEXT(Games!N543), "Side",Games!M543)))</f>
        <v/>
      </c>
      <c r="J542" s="92" t="str">
        <f>IF(ISBLANK(Games!B543), "",IF(Games!K543="Y", Games!B543, Games!E543))</f>
        <v/>
      </c>
      <c r="K542" s="92" t="str">
        <f>Games!I543</f>
        <v/>
      </c>
      <c r="L542" s="92" t="str">
        <f>IF(ISBLANK(Games!G543), "",Games!G543)</f>
        <v/>
      </c>
      <c r="M542" s="92"/>
      <c r="N542" s="110" t="str">
        <f>IF(ISBLANK('Performance vs Market'!$Q542), "", 1)</f>
        <v/>
      </c>
      <c r="O542" s="110" t="str">
        <f>IF(ISBLANK('Performance vs Market'!$S542), "", 1)</f>
        <v/>
      </c>
      <c r="P542" s="95"/>
      <c r="Q542" s="95"/>
      <c r="R542" s="95"/>
      <c r="S542" s="95"/>
      <c r="T542" s="95"/>
      <c r="U542" s="111" t="str">
        <f>IF(ISBLANK('Performance vs Market'!$Q542), "",N542+IF(Q542&lt;0, (N542/(Q542/-100)), N542*(Q542/100)))</f>
        <v/>
      </c>
      <c r="V542" s="112" t="str">
        <f>IFERROR(IF(ISBLANK('Performance vs Market'!$R542), "",N542+IF(R542&lt;0, (N542/(R542/-100)), N542*(R542/100))),"")</f>
        <v/>
      </c>
      <c r="W542" s="111" t="n">
        <f t="shared" si="1"/>
        <v>0</v>
      </c>
      <c r="X542" s="112" t="n">
        <f t="shared" si="2"/>
        <v>0</v>
      </c>
      <c r="Y542" s="111" t="str">
        <f>IF(ISBLANK('Performance vs Market'!$S542), "",O542+IF(S542&lt;0, (O542/(S542/-100)), O542*(S542/100)))</f>
        <v/>
      </c>
      <c r="Z542" s="111" t="n">
        <f t="shared" si="3"/>
        <v>0</v>
      </c>
      <c r="AA542" s="96" t="n">
        <f t="shared" si="4"/>
        <v>0</v>
      </c>
      <c r="AB542" s="96" t="n">
        <f t="shared" si="5"/>
        <v>0</v>
      </c>
      <c r="AC542" s="113" t="str">
        <f>IF('Prediction Log'!$W561="Y", "W", IF('Prediction Log'!$W561="N","L",""))</f>
        <v/>
      </c>
      <c r="AD542" s="114" t="str">
        <f>IF('Prediction Log'!$Y561="Y", "W", IF('Prediction Log'!$Y561="N","L",""))</f>
        <v/>
      </c>
      <c r="AE542" s="115" t="str">
        <f>IF(ISBLANK('Performance vs Market'!$Q542), "",IF(AC542="W", W542, IF(AC542="L",-N542, "")))</f>
        <v/>
      </c>
      <c r="AF542" s="116" t="str">
        <f>IFERROR((IF(ISERR('Performance vs Market'!$V542), "",IF(AD542="W", X542, IF(AD542="L",-N542, "")))), "")</f>
        <v/>
      </c>
      <c r="AG542" s="113" t="str">
        <f>IF('Prediction Log'!$X561="Y", "W", IF('Prediction Log'!$X561="N", "L", ""))</f>
        <v/>
      </c>
      <c r="AH542" s="115" t="str">
        <f>IF(ISBLANK('Performance vs Market'!$S542), "",IF(AG542="W", Z542, IF(AG542="L",-O542, "")))</f>
        <v/>
      </c>
      <c r="AI542" s="117"/>
      <c r="AJ542" s="15" t="str">
        <f t="shared" si="6"/>
        <v/>
      </c>
      <c r="AK542" s="118" t="n">
        <f>IF(ISERROR('Performance vs Market'!$AE542+'Performance vs Market'!$AH542+'Performance vs Market'!$AJ542), "", 'Performance vs Market'!$AE542+'Performance vs Market'!$AH542+'Performance vs Market'!$AJ542)</f>
        <v>0</v>
      </c>
      <c r="AL542" s="119" t="n">
        <f>IF(ISERROR('Performance vs Market'!$AF542+'Performance vs Market'!$AH542+'Performance vs Market'!$AJ542), "", 'Performance vs Market'!$AF542+'Performance vs Market'!$AH542+'Performance vs Market'!$AJ542)</f>
        <v>0</v>
      </c>
    </row>
    <row r="543" ht="14.25" customHeight="1">
      <c r="A543" s="92" t="str">
        <f>Games!A544</f>
        <v/>
      </c>
      <c r="B543" s="92" t="str">
        <f>IF('Prediction Log'!B562=0, "",'Prediction Log'!B562)</f>
        <v/>
      </c>
      <c r="C543" s="92" t="str">
        <f>IF('Prediction Log'!C562=0, "",'Prediction Log'!C562)</f>
        <v/>
      </c>
      <c r="D543" s="92" t="str">
        <f>IF('Prediction Log'!D562=0, "",'Prediction Log'!D562)</f>
        <v/>
      </c>
      <c r="E543" s="92" t="str">
        <f>IF('Prediction Log'!E562=0, "",'Prediction Log'!E562)</f>
        <v/>
      </c>
      <c r="F543" s="92" t="str">
        <f>IF('Prediction Log'!I562=0, "",'Prediction Log'!I562)</f>
        <v/>
      </c>
      <c r="G543" s="70" t="str">
        <f>IF(ISBLANK(Games!B544), "",'Prediction Log'!$J562)</f>
        <v/>
      </c>
      <c r="H543" s="93" t="str">
        <f>'Prediction Log'!$K562</f>
        <v/>
      </c>
      <c r="I543" s="92" t="str">
        <f>IF(ISBLANK(Games!M544), "",IF(AND(Games!M544="",Games!N544=""),"",IF(ISTEXT(Games!N544), "Side",Games!M544)))</f>
        <v/>
      </c>
      <c r="J543" s="92" t="str">
        <f>IF(ISBLANK(Games!B544), "",IF(Games!K544="Y", Games!B544, Games!E544))</f>
        <v/>
      </c>
      <c r="K543" s="92" t="str">
        <f>Games!I544</f>
        <v/>
      </c>
      <c r="L543" s="92" t="str">
        <f>IF(ISBLANK(Games!G544), "",Games!G544)</f>
        <v/>
      </c>
      <c r="M543" s="92"/>
      <c r="N543" s="110" t="str">
        <f>IF(ISBLANK('Performance vs Market'!$Q543), "", 1)</f>
        <v/>
      </c>
      <c r="O543" s="110" t="str">
        <f>IF(ISBLANK('Performance vs Market'!$S543), "", 1)</f>
        <v/>
      </c>
      <c r="P543" s="95"/>
      <c r="Q543" s="95"/>
      <c r="R543" s="95"/>
      <c r="S543" s="95"/>
      <c r="T543" s="95"/>
      <c r="U543" s="111" t="str">
        <f>IF(ISBLANK('Performance vs Market'!$Q543), "",N543+IF(Q543&lt;0, (N543/(Q543/-100)), N543*(Q543/100)))</f>
        <v/>
      </c>
      <c r="V543" s="112" t="str">
        <f>IFERROR(IF(ISBLANK('Performance vs Market'!$R543), "",N543+IF(R543&lt;0, (N543/(R543/-100)), N543*(R543/100))),"")</f>
        <v/>
      </c>
      <c r="W543" s="111" t="n">
        <f t="shared" si="1"/>
        <v>0</v>
      </c>
      <c r="X543" s="112" t="n">
        <f t="shared" si="2"/>
        <v>0</v>
      </c>
      <c r="Y543" s="111" t="str">
        <f>IF(ISBLANK('Performance vs Market'!$S543), "",O543+IF(S543&lt;0, (O543/(S543/-100)), O543*(S543/100)))</f>
        <v/>
      </c>
      <c r="Z543" s="111" t="n">
        <f t="shared" si="3"/>
        <v>0</v>
      </c>
      <c r="AA543" s="96" t="n">
        <f t="shared" si="4"/>
        <v>0</v>
      </c>
      <c r="AB543" s="96" t="n">
        <f t="shared" si="5"/>
        <v>0</v>
      </c>
      <c r="AC543" s="113" t="str">
        <f>IF('Prediction Log'!$W562="Y", "W", IF('Prediction Log'!$W562="N","L",""))</f>
        <v/>
      </c>
      <c r="AD543" s="114" t="str">
        <f>IF('Prediction Log'!$Y562="Y", "W", IF('Prediction Log'!$Y562="N","L",""))</f>
        <v/>
      </c>
      <c r="AE543" s="115" t="str">
        <f>IF(ISBLANK('Performance vs Market'!$Q543), "",IF(AC543="W", W543, IF(AC543="L",-N543, "")))</f>
        <v/>
      </c>
      <c r="AF543" s="116" t="str">
        <f>IFERROR((IF(ISERR('Performance vs Market'!$V543), "",IF(AD543="W", X543, IF(AD543="L",-N543, "")))), "")</f>
        <v/>
      </c>
      <c r="AG543" s="113" t="str">
        <f>IF('Prediction Log'!$X562="Y", "W", IF('Prediction Log'!$X562="N", "L", ""))</f>
        <v/>
      </c>
      <c r="AH543" s="115" t="str">
        <f>IF(ISBLANK('Performance vs Market'!$S543), "",IF(AG543="W", Z543, IF(AG543="L",-O543, "")))</f>
        <v/>
      </c>
      <c r="AI543" s="117"/>
      <c r="AJ543" s="15" t="str">
        <f t="shared" si="6"/>
        <v/>
      </c>
      <c r="AK543" s="118" t="n">
        <f>IF(ISERROR('Performance vs Market'!$AE543+'Performance vs Market'!$AH543+'Performance vs Market'!$AJ543), "", 'Performance vs Market'!$AE543+'Performance vs Market'!$AH543+'Performance vs Market'!$AJ543)</f>
        <v>0</v>
      </c>
      <c r="AL543" s="119" t="n">
        <f>IF(ISERROR('Performance vs Market'!$AF543+'Performance vs Market'!$AH543+'Performance vs Market'!$AJ543), "", 'Performance vs Market'!$AF543+'Performance vs Market'!$AH543+'Performance vs Market'!$AJ543)</f>
        <v>0</v>
      </c>
    </row>
    <row r="544" ht="14.25" customHeight="1">
      <c r="A544" s="92" t="str">
        <f>Games!A545</f>
        <v/>
      </c>
      <c r="B544" s="92" t="str">
        <f>IF('Prediction Log'!B563=0, "",'Prediction Log'!B563)</f>
        <v/>
      </c>
      <c r="C544" s="92" t="str">
        <f>IF('Prediction Log'!C563=0, "",'Prediction Log'!C563)</f>
        <v/>
      </c>
      <c r="D544" s="92" t="str">
        <f>IF('Prediction Log'!D563=0, "",'Prediction Log'!D563)</f>
        <v/>
      </c>
      <c r="E544" s="92" t="str">
        <f>IF('Prediction Log'!E563=0, "",'Prediction Log'!E563)</f>
        <v/>
      </c>
      <c r="F544" s="92" t="str">
        <f>IF('Prediction Log'!I563=0, "",'Prediction Log'!I563)</f>
        <v/>
      </c>
      <c r="G544" s="70" t="str">
        <f>IF(ISBLANK(Games!B545), "",'Prediction Log'!$J563)</f>
        <v/>
      </c>
      <c r="H544" s="93" t="str">
        <f>'Prediction Log'!$K563</f>
        <v/>
      </c>
      <c r="I544" s="92" t="str">
        <f>IF(ISBLANK(Games!M545), "",IF(AND(Games!M545="",Games!N545=""),"",IF(ISTEXT(Games!N545), "Side",Games!M545)))</f>
        <v/>
      </c>
      <c r="J544" s="92" t="str">
        <f>IF(ISBLANK(Games!B545), "",IF(Games!K545="Y", Games!B545, Games!E545))</f>
        <v/>
      </c>
      <c r="K544" s="92" t="str">
        <f>Games!I545</f>
        <v/>
      </c>
      <c r="L544" s="92" t="str">
        <f>IF(ISBLANK(Games!G545), "",Games!G545)</f>
        <v/>
      </c>
      <c r="M544" s="92"/>
      <c r="N544" s="110" t="str">
        <f>IF(ISBLANK('Performance vs Market'!$Q544), "", 1)</f>
        <v/>
      </c>
      <c r="O544" s="110" t="str">
        <f>IF(ISBLANK('Performance vs Market'!$S544), "", 1)</f>
        <v/>
      </c>
      <c r="P544" s="95"/>
      <c r="Q544" s="95"/>
      <c r="R544" s="95"/>
      <c r="S544" s="95"/>
      <c r="T544" s="95"/>
      <c r="U544" s="111" t="str">
        <f>IF(ISBLANK('Performance vs Market'!$Q544), "",N544+IF(Q544&lt;0, (N544/(Q544/-100)), N544*(Q544/100)))</f>
        <v/>
      </c>
      <c r="V544" s="112" t="str">
        <f>IFERROR(IF(ISBLANK('Performance vs Market'!$R544), "",N544+IF(R544&lt;0, (N544/(R544/-100)), N544*(R544/100))),"")</f>
        <v/>
      </c>
      <c r="W544" s="111" t="n">
        <f t="shared" si="1"/>
        <v>0</v>
      </c>
      <c r="X544" s="112" t="n">
        <f t="shared" si="2"/>
        <v>0</v>
      </c>
      <c r="Y544" s="111" t="str">
        <f>IF(ISBLANK('Performance vs Market'!$S544), "",O544+IF(S544&lt;0, (O544/(S544/-100)), O544*(S544/100)))</f>
        <v/>
      </c>
      <c r="Z544" s="111" t="n">
        <f t="shared" si="3"/>
        <v>0</v>
      </c>
      <c r="AA544" s="96" t="n">
        <f t="shared" si="4"/>
        <v>0</v>
      </c>
      <c r="AB544" s="96" t="n">
        <f t="shared" si="5"/>
        <v>0</v>
      </c>
      <c r="AC544" s="113" t="str">
        <f>IF('Prediction Log'!$W563="Y", "W", IF('Prediction Log'!$W563="N","L",""))</f>
        <v/>
      </c>
      <c r="AD544" s="114" t="str">
        <f>IF('Prediction Log'!$Y563="Y", "W", IF('Prediction Log'!$Y563="N","L",""))</f>
        <v/>
      </c>
      <c r="AE544" s="115" t="str">
        <f>IF(ISBLANK('Performance vs Market'!$Q544), "",IF(AC544="W", W544, IF(AC544="L",-N544, "")))</f>
        <v/>
      </c>
      <c r="AF544" s="116" t="str">
        <f>IFERROR((IF(ISERR('Performance vs Market'!$V544), "",IF(AD544="W", X544, IF(AD544="L",-N544, "")))), "")</f>
        <v/>
      </c>
      <c r="AG544" s="113" t="str">
        <f>IF('Prediction Log'!$X563="Y", "W", IF('Prediction Log'!$X563="N", "L", ""))</f>
        <v/>
      </c>
      <c r="AH544" s="115" t="str">
        <f>IF(ISBLANK('Performance vs Market'!$S544), "",IF(AG544="W", Z544, IF(AG544="L",-O544, "")))</f>
        <v/>
      </c>
      <c r="AI544" s="117"/>
      <c r="AJ544" s="15" t="str">
        <f t="shared" si="6"/>
        <v/>
      </c>
      <c r="AK544" s="118" t="n">
        <f>IF(ISERROR('Performance vs Market'!$AE544+'Performance vs Market'!$AH544+'Performance vs Market'!$AJ544), "", 'Performance vs Market'!$AE544+'Performance vs Market'!$AH544+'Performance vs Market'!$AJ544)</f>
        <v>0</v>
      </c>
      <c r="AL544" s="119" t="n">
        <f>IF(ISERROR('Performance vs Market'!$AF544+'Performance vs Market'!$AH544+'Performance vs Market'!$AJ544), "", 'Performance vs Market'!$AF544+'Performance vs Market'!$AH544+'Performance vs Market'!$AJ544)</f>
        <v>0</v>
      </c>
    </row>
    <row r="545" ht="14.25" customHeight="1">
      <c r="A545" s="92" t="str">
        <f>Games!A546</f>
        <v/>
      </c>
      <c r="B545" s="92" t="str">
        <f>IF('Prediction Log'!B564=0, "",'Prediction Log'!B564)</f>
        <v/>
      </c>
      <c r="C545" s="92" t="str">
        <f>IF('Prediction Log'!C564=0, "",'Prediction Log'!C564)</f>
        <v/>
      </c>
      <c r="D545" s="92" t="str">
        <f>IF('Prediction Log'!D564=0, "",'Prediction Log'!D564)</f>
        <v/>
      </c>
      <c r="E545" s="92" t="str">
        <f>IF('Prediction Log'!E564=0, "",'Prediction Log'!E564)</f>
        <v/>
      </c>
      <c r="F545" s="92" t="str">
        <f>IF('Prediction Log'!I564=0, "",'Prediction Log'!I564)</f>
        <v/>
      </c>
      <c r="G545" s="70" t="str">
        <f>IF(ISBLANK(Games!B546), "",'Prediction Log'!$J564)</f>
        <v/>
      </c>
      <c r="H545" s="93" t="str">
        <f>'Prediction Log'!$K564</f>
        <v/>
      </c>
      <c r="I545" s="92" t="str">
        <f>IF(ISBLANK(Games!M546), "",IF(AND(Games!M546="",Games!N546=""),"",IF(ISTEXT(Games!N546), "Side",Games!M546)))</f>
        <v/>
      </c>
      <c r="J545" s="92" t="str">
        <f>IF(ISBLANK(Games!B546), "",IF(Games!K546="Y", Games!B546, Games!E546))</f>
        <v/>
      </c>
      <c r="K545" s="92" t="str">
        <f>Games!I546</f>
        <v/>
      </c>
      <c r="L545" s="92" t="str">
        <f>IF(ISBLANK(Games!G546), "",Games!G546)</f>
        <v/>
      </c>
      <c r="M545" s="92"/>
      <c r="N545" s="110" t="str">
        <f>IF(ISBLANK('Performance vs Market'!$Q545), "", 1)</f>
        <v/>
      </c>
      <c r="O545" s="110" t="str">
        <f>IF(ISBLANK('Performance vs Market'!$S545), "", 1)</f>
        <v/>
      </c>
      <c r="P545" s="95"/>
      <c r="Q545" s="95"/>
      <c r="R545" s="95"/>
      <c r="S545" s="95"/>
      <c r="T545" s="95"/>
      <c r="U545" s="111" t="str">
        <f>IF(ISBLANK('Performance vs Market'!$Q545), "",N545+IF(Q545&lt;0, (N545/(Q545/-100)), N545*(Q545/100)))</f>
        <v/>
      </c>
      <c r="V545" s="112" t="str">
        <f>IFERROR(IF(ISBLANK('Performance vs Market'!$R545), "",N545+IF(R545&lt;0, (N545/(R545/-100)), N545*(R545/100))),"")</f>
        <v/>
      </c>
      <c r="W545" s="111" t="n">
        <f t="shared" si="1"/>
        <v>0</v>
      </c>
      <c r="X545" s="112" t="n">
        <f t="shared" si="2"/>
        <v>0</v>
      </c>
      <c r="Y545" s="111" t="str">
        <f>IF(ISBLANK('Performance vs Market'!$S545), "",O545+IF(S545&lt;0, (O545/(S545/-100)), O545*(S545/100)))</f>
        <v/>
      </c>
      <c r="Z545" s="111" t="n">
        <f t="shared" si="3"/>
        <v>0</v>
      </c>
      <c r="AA545" s="96" t="n">
        <f t="shared" si="4"/>
        <v>0</v>
      </c>
      <c r="AB545" s="96" t="n">
        <f t="shared" si="5"/>
        <v>0</v>
      </c>
      <c r="AC545" s="113" t="str">
        <f>IF('Prediction Log'!$W564="Y", "W", IF('Prediction Log'!$W564="N","L",""))</f>
        <v/>
      </c>
      <c r="AD545" s="114" t="str">
        <f>IF('Prediction Log'!$Y564="Y", "W", IF('Prediction Log'!$Y564="N","L",""))</f>
        <v/>
      </c>
      <c r="AE545" s="115" t="str">
        <f>IF(ISBLANK('Performance vs Market'!$Q545), "",IF(AC545="W", W545, IF(AC545="L",-N545, "")))</f>
        <v/>
      </c>
      <c r="AF545" s="116" t="str">
        <f>IFERROR((IF(ISERR('Performance vs Market'!$V545), "",IF(AD545="W", X545, IF(AD545="L",-N545, "")))), "")</f>
        <v/>
      </c>
      <c r="AG545" s="113" t="str">
        <f>IF('Prediction Log'!$X564="Y", "W", IF('Prediction Log'!$X564="N", "L", ""))</f>
        <v/>
      </c>
      <c r="AH545" s="115" t="str">
        <f>IF(ISBLANK('Performance vs Market'!$S545), "",IF(AG545="W", Z545, IF(AG545="L",-O545, "")))</f>
        <v/>
      </c>
      <c r="AI545" s="117"/>
      <c r="AJ545" s="15" t="str">
        <f t="shared" si="6"/>
        <v/>
      </c>
      <c r="AK545" s="118" t="n">
        <f>IF(ISERROR('Performance vs Market'!$AE545+'Performance vs Market'!$AH545+'Performance vs Market'!$AJ545), "", 'Performance vs Market'!$AE545+'Performance vs Market'!$AH545+'Performance vs Market'!$AJ545)</f>
        <v>0</v>
      </c>
      <c r="AL545" s="119" t="n">
        <f>IF(ISERROR('Performance vs Market'!$AF545+'Performance vs Market'!$AH545+'Performance vs Market'!$AJ545), "", 'Performance vs Market'!$AF545+'Performance vs Market'!$AH545+'Performance vs Market'!$AJ545)</f>
        <v>0</v>
      </c>
    </row>
    <row r="546" ht="14.25" customHeight="1">
      <c r="A546" s="92" t="str">
        <f>Games!A547</f>
        <v/>
      </c>
      <c r="B546" s="92" t="str">
        <f>IF('Prediction Log'!B565=0, "",'Prediction Log'!B565)</f>
        <v/>
      </c>
      <c r="C546" s="92" t="str">
        <f>IF('Prediction Log'!C565=0, "",'Prediction Log'!C565)</f>
        <v/>
      </c>
      <c r="D546" s="92" t="str">
        <f>IF('Prediction Log'!D565=0, "",'Prediction Log'!D565)</f>
        <v/>
      </c>
      <c r="E546" s="92" t="str">
        <f>IF('Prediction Log'!E565=0, "",'Prediction Log'!E565)</f>
        <v/>
      </c>
      <c r="F546" s="92" t="str">
        <f>IF('Prediction Log'!I565=0, "",'Prediction Log'!I565)</f>
        <v/>
      </c>
      <c r="G546" s="70" t="str">
        <f>IF(ISBLANK(Games!B547), "",'Prediction Log'!$J565)</f>
        <v/>
      </c>
      <c r="H546" s="93" t="str">
        <f>'Prediction Log'!$K565</f>
        <v/>
      </c>
      <c r="I546" s="92" t="str">
        <f>IF(ISBLANK(Games!M547), "",IF(AND(Games!M547="",Games!N547=""),"",IF(ISTEXT(Games!N547), "Side",Games!M547)))</f>
        <v/>
      </c>
      <c r="J546" s="92" t="str">
        <f>IF(ISBLANK(Games!B547), "",IF(Games!K547="Y", Games!B547, Games!E547))</f>
        <v/>
      </c>
      <c r="K546" s="92" t="str">
        <f>Games!I547</f>
        <v/>
      </c>
      <c r="L546" s="92" t="str">
        <f>IF(ISBLANK(Games!G547), "",Games!G547)</f>
        <v/>
      </c>
      <c r="M546" s="92"/>
      <c r="N546" s="110" t="str">
        <f>IF(ISBLANK('Performance vs Market'!$Q546), "", 1)</f>
        <v/>
      </c>
      <c r="O546" s="110" t="str">
        <f>IF(ISBLANK('Performance vs Market'!$S546), "", 1)</f>
        <v/>
      </c>
      <c r="P546" s="95"/>
      <c r="Q546" s="95"/>
      <c r="R546" s="95"/>
      <c r="S546" s="95"/>
      <c r="T546" s="95"/>
      <c r="U546" s="111" t="str">
        <f>IF(ISBLANK('Performance vs Market'!$Q546), "",N546+IF(Q546&lt;0, (N546/(Q546/-100)), N546*(Q546/100)))</f>
        <v/>
      </c>
      <c r="V546" s="112" t="str">
        <f>IFERROR(IF(ISBLANK('Performance vs Market'!$R546), "",N546+IF(R546&lt;0, (N546/(R546/-100)), N546*(R546/100))),"")</f>
        <v/>
      </c>
      <c r="W546" s="111" t="n">
        <f t="shared" si="1"/>
        <v>0</v>
      </c>
      <c r="X546" s="112" t="n">
        <f t="shared" si="2"/>
        <v>0</v>
      </c>
      <c r="Y546" s="111" t="str">
        <f>IF(ISBLANK('Performance vs Market'!$S546), "",O546+IF(S546&lt;0, (O546/(S546/-100)), O546*(S546/100)))</f>
        <v/>
      </c>
      <c r="Z546" s="111" t="n">
        <f t="shared" si="3"/>
        <v>0</v>
      </c>
      <c r="AA546" s="96" t="n">
        <f t="shared" si="4"/>
        <v>0</v>
      </c>
      <c r="AB546" s="96" t="n">
        <f t="shared" si="5"/>
        <v>0</v>
      </c>
      <c r="AC546" s="113" t="str">
        <f>IF('Prediction Log'!$W565="Y", "W", IF('Prediction Log'!$W565="N","L",""))</f>
        <v/>
      </c>
      <c r="AD546" s="114" t="str">
        <f>IF('Prediction Log'!$Y565="Y", "W", IF('Prediction Log'!$Y565="N","L",""))</f>
        <v/>
      </c>
      <c r="AE546" s="115" t="str">
        <f>IF(ISBLANK('Performance vs Market'!$Q546), "",IF(AC546="W", W546, IF(AC546="L",-N546, "")))</f>
        <v/>
      </c>
      <c r="AF546" s="116" t="str">
        <f>IFERROR((IF(ISERR('Performance vs Market'!$V546), "",IF(AD546="W", X546, IF(AD546="L",-N546, "")))), "")</f>
        <v/>
      </c>
      <c r="AG546" s="113" t="str">
        <f>IF('Prediction Log'!$X565="Y", "W", IF('Prediction Log'!$X565="N", "L", ""))</f>
        <v/>
      </c>
      <c r="AH546" s="115" t="str">
        <f>IF(ISBLANK('Performance vs Market'!$S546), "",IF(AG546="W", Z546, IF(AG546="L",-O546, "")))</f>
        <v/>
      </c>
      <c r="AI546" s="117"/>
      <c r="AJ546" s="15" t="str">
        <f t="shared" si="6"/>
        <v/>
      </c>
      <c r="AK546" s="118" t="n">
        <f>IF(ISERROR('Performance vs Market'!$AE546+'Performance vs Market'!$AH546+'Performance vs Market'!$AJ546), "", 'Performance vs Market'!$AE546+'Performance vs Market'!$AH546+'Performance vs Market'!$AJ546)</f>
        <v>0</v>
      </c>
      <c r="AL546" s="119" t="n">
        <f>IF(ISERROR('Performance vs Market'!$AF546+'Performance vs Market'!$AH546+'Performance vs Market'!$AJ546), "", 'Performance vs Market'!$AF546+'Performance vs Market'!$AH546+'Performance vs Market'!$AJ546)</f>
        <v>0</v>
      </c>
    </row>
    <row r="547" ht="14.25" customHeight="1">
      <c r="A547" s="92" t="str">
        <f>Games!A548</f>
        <v/>
      </c>
      <c r="B547" s="92" t="str">
        <f>IF('Prediction Log'!B566=0, "",'Prediction Log'!B566)</f>
        <v/>
      </c>
      <c r="C547" s="92" t="str">
        <f>IF('Prediction Log'!C566=0, "",'Prediction Log'!C566)</f>
        <v/>
      </c>
      <c r="D547" s="92" t="str">
        <f>IF('Prediction Log'!D566=0, "",'Prediction Log'!D566)</f>
        <v/>
      </c>
      <c r="E547" s="92" t="str">
        <f>IF('Prediction Log'!E566=0, "",'Prediction Log'!E566)</f>
        <v/>
      </c>
      <c r="F547" s="92" t="str">
        <f>IF('Prediction Log'!I566=0, "",'Prediction Log'!I566)</f>
        <v/>
      </c>
      <c r="G547" s="70" t="str">
        <f>IF(ISBLANK(Games!B548), "",'Prediction Log'!$J566)</f>
        <v/>
      </c>
      <c r="H547" s="93" t="str">
        <f>'Prediction Log'!$K566</f>
        <v/>
      </c>
      <c r="I547" s="92" t="str">
        <f>IF(ISBLANK(Games!M548), "",IF(AND(Games!M548="",Games!N548=""),"",IF(ISTEXT(Games!N548), "Side",Games!M548)))</f>
        <v/>
      </c>
      <c r="J547" s="92" t="str">
        <f>IF(ISBLANK(Games!B548), "",IF(Games!K548="Y", Games!B548, Games!E548))</f>
        <v/>
      </c>
      <c r="K547" s="92" t="str">
        <f>Games!I548</f>
        <v/>
      </c>
      <c r="L547" s="92" t="str">
        <f>IF(ISBLANK(Games!G548), "",Games!G548)</f>
        <v/>
      </c>
      <c r="M547" s="92"/>
      <c r="N547" s="110" t="str">
        <f>IF(ISBLANK('Performance vs Market'!$Q547), "", 1)</f>
        <v/>
      </c>
      <c r="O547" s="110" t="str">
        <f>IF(ISBLANK('Performance vs Market'!$S547), "", 1)</f>
        <v/>
      </c>
      <c r="P547" s="95"/>
      <c r="Q547" s="95"/>
      <c r="R547" s="95"/>
      <c r="S547" s="95"/>
      <c r="T547" s="95"/>
      <c r="U547" s="111" t="str">
        <f>IF(ISBLANK('Performance vs Market'!$Q547), "",N547+IF(Q547&lt;0, (N547/(Q547/-100)), N547*(Q547/100)))</f>
        <v/>
      </c>
      <c r="V547" s="112" t="str">
        <f>IFERROR(IF(ISBLANK('Performance vs Market'!$R547), "",N547+IF(R547&lt;0, (N547/(R547/-100)), N547*(R547/100))),"")</f>
        <v/>
      </c>
      <c r="W547" s="111" t="n">
        <f t="shared" si="1"/>
        <v>0</v>
      </c>
      <c r="X547" s="112" t="n">
        <f t="shared" si="2"/>
        <v>0</v>
      </c>
      <c r="Y547" s="111" t="str">
        <f>IF(ISBLANK('Performance vs Market'!$S547), "",O547+IF(S547&lt;0, (O547/(S547/-100)), O547*(S547/100)))</f>
        <v/>
      </c>
      <c r="Z547" s="111" t="n">
        <f t="shared" si="3"/>
        <v>0</v>
      </c>
      <c r="AA547" s="96" t="n">
        <f t="shared" si="4"/>
        <v>0</v>
      </c>
      <c r="AB547" s="96" t="n">
        <f t="shared" si="5"/>
        <v>0</v>
      </c>
      <c r="AC547" s="113" t="str">
        <f>IF('Prediction Log'!$W566="Y", "W", IF('Prediction Log'!$W566="N","L",""))</f>
        <v/>
      </c>
      <c r="AD547" s="114" t="str">
        <f>IF('Prediction Log'!$Y566="Y", "W", IF('Prediction Log'!$Y566="N","L",""))</f>
        <v/>
      </c>
      <c r="AE547" s="115" t="str">
        <f>IF(ISBLANK('Performance vs Market'!$Q547), "",IF(AC547="W", W547, IF(AC547="L",-N547, "")))</f>
        <v/>
      </c>
      <c r="AF547" s="116" t="str">
        <f>IFERROR((IF(ISERR('Performance vs Market'!$V547), "",IF(AD547="W", X547, IF(AD547="L",-N547, "")))), "")</f>
        <v/>
      </c>
      <c r="AG547" s="113" t="str">
        <f>IF('Prediction Log'!$X566="Y", "W", IF('Prediction Log'!$X566="N", "L", ""))</f>
        <v/>
      </c>
      <c r="AH547" s="115" t="str">
        <f>IF(ISBLANK('Performance vs Market'!$S547), "",IF(AG547="W", Z547, IF(AG547="L",-O547, "")))</f>
        <v/>
      </c>
      <c r="AI547" s="117"/>
      <c r="AJ547" s="15" t="str">
        <f t="shared" si="6"/>
        <v/>
      </c>
      <c r="AK547" s="118" t="n">
        <f>IF(ISERROR('Performance vs Market'!$AE547+'Performance vs Market'!$AH547+'Performance vs Market'!$AJ547), "", 'Performance vs Market'!$AE547+'Performance vs Market'!$AH547+'Performance vs Market'!$AJ547)</f>
        <v>0</v>
      </c>
      <c r="AL547" s="119" t="n">
        <f>IF(ISERROR('Performance vs Market'!$AF547+'Performance vs Market'!$AH547+'Performance vs Market'!$AJ547), "", 'Performance vs Market'!$AF547+'Performance vs Market'!$AH547+'Performance vs Market'!$AJ547)</f>
        <v>0</v>
      </c>
    </row>
    <row r="548" ht="14.25" customHeight="1">
      <c r="A548" s="92" t="str">
        <f>Games!A549</f>
        <v/>
      </c>
      <c r="B548" s="92" t="str">
        <f>IF('Prediction Log'!B567=0, "",'Prediction Log'!B567)</f>
        <v/>
      </c>
      <c r="C548" s="92" t="str">
        <f>IF('Prediction Log'!C567=0, "",'Prediction Log'!C567)</f>
        <v/>
      </c>
      <c r="D548" s="92" t="str">
        <f>IF('Prediction Log'!D567=0, "",'Prediction Log'!D567)</f>
        <v/>
      </c>
      <c r="E548" s="92" t="str">
        <f>IF('Prediction Log'!E567=0, "",'Prediction Log'!E567)</f>
        <v/>
      </c>
      <c r="F548" s="92" t="str">
        <f>IF('Prediction Log'!I567=0, "",'Prediction Log'!I567)</f>
        <v/>
      </c>
      <c r="G548" s="70" t="str">
        <f>IF(ISBLANK(Games!B549), "",'Prediction Log'!$J567)</f>
        <v/>
      </c>
      <c r="H548" s="93" t="str">
        <f>'Prediction Log'!$K567</f>
        <v/>
      </c>
      <c r="I548" s="92" t="str">
        <f>IF(ISBLANK(Games!M549), "",IF(AND(Games!M549="",Games!N549=""),"",IF(ISTEXT(Games!N549), "Side",Games!M549)))</f>
        <v/>
      </c>
      <c r="J548" s="92" t="str">
        <f>IF(ISBLANK(Games!B549), "",IF(Games!K549="Y", Games!B549, Games!E549))</f>
        <v/>
      </c>
      <c r="K548" s="92" t="str">
        <f>Games!I549</f>
        <v/>
      </c>
      <c r="L548" s="92" t="str">
        <f>IF(ISBLANK(Games!G549), "",Games!G549)</f>
        <v/>
      </c>
      <c r="M548" s="92"/>
      <c r="N548" s="110" t="str">
        <f>IF(ISBLANK('Performance vs Market'!$Q548), "", 1)</f>
        <v/>
      </c>
      <c r="O548" s="110" t="str">
        <f>IF(ISBLANK('Performance vs Market'!$S548), "", 1)</f>
        <v/>
      </c>
      <c r="P548" s="95"/>
      <c r="Q548" s="95"/>
      <c r="R548" s="95"/>
      <c r="S548" s="95"/>
      <c r="T548" s="95"/>
      <c r="U548" s="111" t="str">
        <f>IF(ISBLANK('Performance vs Market'!$Q548), "",N548+IF(Q548&lt;0, (N548/(Q548/-100)), N548*(Q548/100)))</f>
        <v/>
      </c>
      <c r="V548" s="112" t="str">
        <f>IFERROR(IF(ISBLANK('Performance vs Market'!$R548), "",N548+IF(R548&lt;0, (N548/(R548/-100)), N548*(R548/100))),"")</f>
        <v/>
      </c>
      <c r="W548" s="111" t="n">
        <f t="shared" si="1"/>
        <v>0</v>
      </c>
      <c r="X548" s="112" t="n">
        <f t="shared" si="2"/>
        <v>0</v>
      </c>
      <c r="Y548" s="111" t="str">
        <f>IF(ISBLANK('Performance vs Market'!$S548), "",O548+IF(S548&lt;0, (O548/(S548/-100)), O548*(S548/100)))</f>
        <v/>
      </c>
      <c r="Z548" s="111" t="n">
        <f t="shared" si="3"/>
        <v>0</v>
      </c>
      <c r="AA548" s="96" t="n">
        <f t="shared" si="4"/>
        <v>0</v>
      </c>
      <c r="AB548" s="96" t="n">
        <f t="shared" si="5"/>
        <v>0</v>
      </c>
      <c r="AC548" s="113" t="str">
        <f>IF('Prediction Log'!$W567="Y", "W", IF('Prediction Log'!$W567="N","L",""))</f>
        <v/>
      </c>
      <c r="AD548" s="114" t="str">
        <f>IF('Prediction Log'!$Y567="Y", "W", IF('Prediction Log'!$Y567="N","L",""))</f>
        <v/>
      </c>
      <c r="AE548" s="115" t="str">
        <f>IF(ISBLANK('Performance vs Market'!$Q548), "",IF(AC548="W", W548, IF(AC548="L",-N548, "")))</f>
        <v/>
      </c>
      <c r="AF548" s="116" t="str">
        <f>IFERROR((IF(ISERR('Performance vs Market'!$V548), "",IF(AD548="W", X548, IF(AD548="L",-N548, "")))), "")</f>
        <v/>
      </c>
      <c r="AG548" s="113" t="str">
        <f>IF('Prediction Log'!$X567="Y", "W", IF('Prediction Log'!$X567="N", "L", ""))</f>
        <v/>
      </c>
      <c r="AH548" s="115" t="str">
        <f>IF(ISBLANK('Performance vs Market'!$S548), "",IF(AG548="W", Z548, IF(AG548="L",-O548, "")))</f>
        <v/>
      </c>
      <c r="AI548" s="117"/>
      <c r="AJ548" s="15" t="str">
        <f t="shared" si="6"/>
        <v/>
      </c>
      <c r="AK548" s="118" t="n">
        <f>IF(ISERROR('Performance vs Market'!$AE548+'Performance vs Market'!$AH548+'Performance vs Market'!$AJ548), "", 'Performance vs Market'!$AE548+'Performance vs Market'!$AH548+'Performance vs Market'!$AJ548)</f>
        <v>0</v>
      </c>
      <c r="AL548" s="119" t="n">
        <f>IF(ISERROR('Performance vs Market'!$AF548+'Performance vs Market'!$AH548+'Performance vs Market'!$AJ548), "", 'Performance vs Market'!$AF548+'Performance vs Market'!$AH548+'Performance vs Market'!$AJ548)</f>
        <v>0</v>
      </c>
    </row>
    <row r="549" ht="14.25" customHeight="1">
      <c r="A549" s="92" t="str">
        <f>Games!A550</f>
        <v/>
      </c>
      <c r="B549" s="92" t="str">
        <f>IF('Prediction Log'!B568=0, "",'Prediction Log'!B568)</f>
        <v/>
      </c>
      <c r="C549" s="92" t="str">
        <f>IF('Prediction Log'!C568=0, "",'Prediction Log'!C568)</f>
        <v/>
      </c>
      <c r="D549" s="92" t="str">
        <f>IF('Prediction Log'!D568=0, "",'Prediction Log'!D568)</f>
        <v/>
      </c>
      <c r="E549" s="92" t="str">
        <f>IF('Prediction Log'!E568=0, "",'Prediction Log'!E568)</f>
        <v/>
      </c>
      <c r="F549" s="92" t="str">
        <f>IF('Prediction Log'!I568=0, "",'Prediction Log'!I568)</f>
        <v/>
      </c>
      <c r="G549" s="70" t="str">
        <f>IF(ISBLANK(Games!B550), "",'Prediction Log'!$J568)</f>
        <v/>
      </c>
      <c r="H549" s="93" t="str">
        <f>'Prediction Log'!$K568</f>
        <v/>
      </c>
      <c r="I549" s="92" t="str">
        <f>IF(ISBLANK(Games!M550), "",IF(AND(Games!M550="",Games!N550=""),"",IF(ISTEXT(Games!N550), "Side",Games!M550)))</f>
        <v/>
      </c>
      <c r="J549" s="92" t="str">
        <f>IF(ISBLANK(Games!B550), "",IF(Games!K550="Y", Games!B550, Games!E550))</f>
        <v/>
      </c>
      <c r="K549" s="92" t="str">
        <f>Games!I550</f>
        <v/>
      </c>
      <c r="L549" s="92" t="str">
        <f>IF(ISBLANK(Games!G550), "",Games!G550)</f>
        <v/>
      </c>
      <c r="M549" s="92"/>
      <c r="N549" s="110" t="str">
        <f>IF(ISBLANK('Performance vs Market'!$Q549), "", 1)</f>
        <v/>
      </c>
      <c r="O549" s="110" t="str">
        <f>IF(ISBLANK('Performance vs Market'!$S549), "", 1)</f>
        <v/>
      </c>
      <c r="P549" s="95"/>
      <c r="Q549" s="95"/>
      <c r="R549" s="95"/>
      <c r="S549" s="95"/>
      <c r="T549" s="95"/>
      <c r="U549" s="111" t="str">
        <f>IF(ISBLANK('Performance vs Market'!$Q549), "",N549+IF(Q549&lt;0, (N549/(Q549/-100)), N549*(Q549/100)))</f>
        <v/>
      </c>
      <c r="V549" s="112" t="str">
        <f>IFERROR(IF(ISBLANK('Performance vs Market'!$R549), "",N549+IF(R549&lt;0, (N549/(R549/-100)), N549*(R549/100))),"")</f>
        <v/>
      </c>
      <c r="W549" s="111" t="n">
        <f t="shared" si="1"/>
        <v>0</v>
      </c>
      <c r="X549" s="112" t="n">
        <f t="shared" si="2"/>
        <v>0</v>
      </c>
      <c r="Y549" s="111" t="str">
        <f>IF(ISBLANK('Performance vs Market'!$S549), "",O549+IF(S549&lt;0, (O549/(S549/-100)), O549*(S549/100)))</f>
        <v/>
      </c>
      <c r="Z549" s="111" t="n">
        <f t="shared" si="3"/>
        <v>0</v>
      </c>
      <c r="AA549" s="96" t="n">
        <f t="shared" si="4"/>
        <v>0</v>
      </c>
      <c r="AB549" s="96" t="n">
        <f t="shared" si="5"/>
        <v>0</v>
      </c>
      <c r="AC549" s="113" t="str">
        <f>IF('Prediction Log'!$W568="Y", "W", IF('Prediction Log'!$W568="N","L",""))</f>
        <v/>
      </c>
      <c r="AD549" s="114" t="str">
        <f>IF('Prediction Log'!$Y568="Y", "W", IF('Prediction Log'!$Y568="N","L",""))</f>
        <v/>
      </c>
      <c r="AE549" s="115" t="str">
        <f>IF(ISBLANK('Performance vs Market'!$Q549), "",IF(AC549="W", W549, IF(AC549="L",-N549, "")))</f>
        <v/>
      </c>
      <c r="AF549" s="116" t="str">
        <f>IFERROR((IF(ISERR('Performance vs Market'!$V549), "",IF(AD549="W", X549, IF(AD549="L",-N549, "")))), "")</f>
        <v/>
      </c>
      <c r="AG549" s="113" t="str">
        <f>IF('Prediction Log'!$X568="Y", "W", IF('Prediction Log'!$X568="N", "L", ""))</f>
        <v/>
      </c>
      <c r="AH549" s="115" t="str">
        <f>IF(ISBLANK('Performance vs Market'!$S549), "",IF(AG549="W", Z549, IF(AG549="L",-O549, "")))</f>
        <v/>
      </c>
      <c r="AI549" s="117"/>
      <c r="AJ549" s="15" t="str">
        <f t="shared" si="6"/>
        <v/>
      </c>
      <c r="AK549" s="118" t="n">
        <f>IF(ISERROR('Performance vs Market'!$AE549+'Performance vs Market'!$AH549+'Performance vs Market'!$AJ549), "", 'Performance vs Market'!$AE549+'Performance vs Market'!$AH549+'Performance vs Market'!$AJ549)</f>
        <v>0</v>
      </c>
      <c r="AL549" s="119" t="n">
        <f>IF(ISERROR('Performance vs Market'!$AF549+'Performance vs Market'!$AH549+'Performance vs Market'!$AJ549), "", 'Performance vs Market'!$AF549+'Performance vs Market'!$AH549+'Performance vs Market'!$AJ549)</f>
        <v>0</v>
      </c>
    </row>
    <row r="550" ht="14.25" customHeight="1">
      <c r="A550" s="92" t="str">
        <f>Games!A551</f>
        <v/>
      </c>
      <c r="B550" s="92" t="str">
        <f>IF('Prediction Log'!B569=0, "",'Prediction Log'!B569)</f>
        <v/>
      </c>
      <c r="C550" s="92" t="str">
        <f>IF('Prediction Log'!C569=0, "",'Prediction Log'!C569)</f>
        <v/>
      </c>
      <c r="D550" s="92" t="str">
        <f>IF('Prediction Log'!D569=0, "",'Prediction Log'!D569)</f>
        <v/>
      </c>
      <c r="E550" s="92" t="str">
        <f>IF('Prediction Log'!E569=0, "",'Prediction Log'!E569)</f>
        <v/>
      </c>
      <c r="F550" s="92" t="str">
        <f>IF('Prediction Log'!I569=0, "",'Prediction Log'!I569)</f>
        <v/>
      </c>
      <c r="G550" s="70" t="str">
        <f>IF(ISBLANK(Games!B551), "",'Prediction Log'!$J569)</f>
        <v/>
      </c>
      <c r="H550" s="93" t="str">
        <f>'Prediction Log'!$K569</f>
        <v/>
      </c>
      <c r="I550" s="92" t="str">
        <f>IF(ISBLANK(Games!M551), "",IF(AND(Games!M551="",Games!N551=""),"",IF(ISTEXT(Games!N551), "Side",Games!M551)))</f>
        <v/>
      </c>
      <c r="J550" s="92" t="str">
        <f>IF(ISBLANK(Games!B551), "",IF(Games!K551="Y", Games!B551, Games!E551))</f>
        <v/>
      </c>
      <c r="K550" s="92" t="str">
        <f>Games!I551</f>
        <v/>
      </c>
      <c r="L550" s="92" t="str">
        <f>IF(ISBLANK(Games!G551), "",Games!G551)</f>
        <v/>
      </c>
      <c r="M550" s="92"/>
      <c r="N550" s="110" t="str">
        <f>IF(ISBLANK('Performance vs Market'!$Q550), "", 1)</f>
        <v/>
      </c>
      <c r="O550" s="110" t="str">
        <f>IF(ISBLANK('Performance vs Market'!$S550), "", 1)</f>
        <v/>
      </c>
      <c r="P550" s="95"/>
      <c r="Q550" s="95"/>
      <c r="R550" s="95"/>
      <c r="S550" s="95"/>
      <c r="T550" s="95"/>
      <c r="U550" s="111" t="str">
        <f>IF(ISBLANK('Performance vs Market'!$Q550), "",N550+IF(Q550&lt;0, (N550/(Q550/-100)), N550*(Q550/100)))</f>
        <v/>
      </c>
      <c r="V550" s="112" t="str">
        <f>IFERROR(IF(ISBLANK('Performance vs Market'!$R550), "",N550+IF(R550&lt;0, (N550/(R550/-100)), N550*(R550/100))),"")</f>
        <v/>
      </c>
      <c r="W550" s="111" t="n">
        <f t="shared" si="1"/>
        <v>0</v>
      </c>
      <c r="X550" s="112" t="n">
        <f t="shared" si="2"/>
        <v>0</v>
      </c>
      <c r="Y550" s="111" t="str">
        <f>IF(ISBLANK('Performance vs Market'!$S550), "",O550+IF(S550&lt;0, (O550/(S550/-100)), O550*(S550/100)))</f>
        <v/>
      </c>
      <c r="Z550" s="111" t="n">
        <f t="shared" si="3"/>
        <v>0</v>
      </c>
      <c r="AA550" s="96" t="n">
        <f t="shared" si="4"/>
        <v>0</v>
      </c>
      <c r="AB550" s="96" t="n">
        <f t="shared" si="5"/>
        <v>0</v>
      </c>
      <c r="AC550" s="113" t="str">
        <f>IF('Prediction Log'!$W569="Y", "W", IF('Prediction Log'!$W569="N","L",""))</f>
        <v/>
      </c>
      <c r="AD550" s="114" t="str">
        <f>IF('Prediction Log'!$Y569="Y", "W", IF('Prediction Log'!$Y569="N","L",""))</f>
        <v/>
      </c>
      <c r="AE550" s="115" t="str">
        <f>IF(ISBLANK('Performance vs Market'!$Q550), "",IF(AC550="W", W550, IF(AC550="L",-N550, "")))</f>
        <v/>
      </c>
      <c r="AF550" s="116" t="str">
        <f>IFERROR((IF(ISERR('Performance vs Market'!$V550), "",IF(AD550="W", X550, IF(AD550="L",-N550, "")))), "")</f>
        <v/>
      </c>
      <c r="AG550" s="113" t="str">
        <f>IF('Prediction Log'!$X569="Y", "W", IF('Prediction Log'!$X569="N", "L", ""))</f>
        <v/>
      </c>
      <c r="AH550" s="115" t="str">
        <f>IF(ISBLANK('Performance vs Market'!$S550), "",IF(AG550="W", Z550, IF(AG550="L",-O550, "")))</f>
        <v/>
      </c>
      <c r="AI550" s="117"/>
      <c r="AJ550" s="15" t="str">
        <f t="shared" si="6"/>
        <v/>
      </c>
      <c r="AK550" s="118" t="n">
        <f>IF(ISERROR('Performance vs Market'!$AE550+'Performance vs Market'!$AH550+'Performance vs Market'!$AJ550), "", 'Performance vs Market'!$AE550+'Performance vs Market'!$AH550+'Performance vs Market'!$AJ550)</f>
        <v>0</v>
      </c>
      <c r="AL550" s="119" t="n">
        <f>IF(ISERROR('Performance vs Market'!$AF550+'Performance vs Market'!$AH550+'Performance vs Market'!$AJ550), "", 'Performance vs Market'!$AF550+'Performance vs Market'!$AH550+'Performance vs Market'!$AJ550)</f>
        <v>0</v>
      </c>
    </row>
    <row r="551" ht="14.25" customHeight="1">
      <c r="A551" s="92" t="str">
        <f>Games!A552</f>
        <v/>
      </c>
      <c r="B551" s="92" t="str">
        <f>IF('Prediction Log'!B570=0, "",'Prediction Log'!B570)</f>
        <v/>
      </c>
      <c r="C551" s="92" t="str">
        <f>IF('Prediction Log'!C570=0, "",'Prediction Log'!C570)</f>
        <v/>
      </c>
      <c r="D551" s="92" t="str">
        <f>IF('Prediction Log'!D570=0, "",'Prediction Log'!D570)</f>
        <v/>
      </c>
      <c r="E551" s="92" t="str">
        <f>IF('Prediction Log'!E570=0, "",'Prediction Log'!E570)</f>
        <v/>
      </c>
      <c r="F551" s="92" t="str">
        <f>IF('Prediction Log'!I570=0, "",'Prediction Log'!I570)</f>
        <v/>
      </c>
      <c r="G551" s="70" t="str">
        <f>IF(ISBLANK(Games!B552), "",'Prediction Log'!$J570)</f>
        <v/>
      </c>
      <c r="H551" s="93" t="str">
        <f>'Prediction Log'!$K570</f>
        <v/>
      </c>
      <c r="I551" s="92" t="str">
        <f>IF(ISBLANK(Games!M552), "",IF(AND(Games!M552="",Games!N552=""),"",IF(ISTEXT(Games!N552), "Side",Games!M552)))</f>
        <v/>
      </c>
      <c r="J551" s="92" t="str">
        <f>IF(ISBLANK(Games!B552), "",IF(Games!K552="Y", Games!B552, Games!E552))</f>
        <v/>
      </c>
      <c r="K551" s="92" t="str">
        <f>Games!I552</f>
        <v/>
      </c>
      <c r="L551" s="92" t="str">
        <f>IF(ISBLANK(Games!G552), "",Games!G552)</f>
        <v/>
      </c>
      <c r="M551" s="92"/>
      <c r="N551" s="110" t="str">
        <f>IF(ISBLANK('Performance vs Market'!$Q551), "", 1)</f>
        <v/>
      </c>
      <c r="O551" s="110" t="str">
        <f>IF(ISBLANK('Performance vs Market'!$S551), "", 1)</f>
        <v/>
      </c>
      <c r="P551" s="95"/>
      <c r="Q551" s="95"/>
      <c r="R551" s="95"/>
      <c r="S551" s="95"/>
      <c r="T551" s="95"/>
      <c r="U551" s="111" t="str">
        <f>IF(ISBLANK('Performance vs Market'!$Q551), "",N551+IF(Q551&lt;0, (N551/(Q551/-100)), N551*(Q551/100)))</f>
        <v/>
      </c>
      <c r="V551" s="112" t="str">
        <f>IFERROR(IF(ISBLANK('Performance vs Market'!$R551), "",N551+IF(R551&lt;0, (N551/(R551/-100)), N551*(R551/100))),"")</f>
        <v/>
      </c>
      <c r="W551" s="111" t="n">
        <f t="shared" si="1"/>
        <v>0</v>
      </c>
      <c r="X551" s="112" t="n">
        <f t="shared" si="2"/>
        <v>0</v>
      </c>
      <c r="Y551" s="111" t="str">
        <f>IF(ISBLANK('Performance vs Market'!$S551), "",O551+IF(S551&lt;0, (O551/(S551/-100)), O551*(S551/100)))</f>
        <v/>
      </c>
      <c r="Z551" s="111" t="n">
        <f t="shared" si="3"/>
        <v>0</v>
      </c>
      <c r="AA551" s="96" t="n">
        <f t="shared" si="4"/>
        <v>0</v>
      </c>
      <c r="AB551" s="96" t="n">
        <f t="shared" si="5"/>
        <v>0</v>
      </c>
      <c r="AC551" s="113" t="str">
        <f>IF('Prediction Log'!$W570="Y", "W", IF('Prediction Log'!$W570="N","L",""))</f>
        <v/>
      </c>
      <c r="AD551" s="114" t="str">
        <f>IF('Prediction Log'!$Y570="Y", "W", IF('Prediction Log'!$Y570="N","L",""))</f>
        <v/>
      </c>
      <c r="AE551" s="115" t="str">
        <f>IF(ISBLANK('Performance vs Market'!$Q551), "",IF(AC551="W", W551, IF(AC551="L",-N551, "")))</f>
        <v/>
      </c>
      <c r="AF551" s="116" t="str">
        <f>IFERROR((IF(ISERR('Performance vs Market'!$V551), "",IF(AD551="W", X551, IF(AD551="L",-N551, "")))), "")</f>
        <v/>
      </c>
      <c r="AG551" s="113" t="str">
        <f>IF('Prediction Log'!$X570="Y", "W", IF('Prediction Log'!$X570="N", "L", ""))</f>
        <v/>
      </c>
      <c r="AH551" s="115" t="str">
        <f>IF(ISBLANK('Performance vs Market'!$S551), "",IF(AG551="W", Z551, IF(AG551="L",-O551, "")))</f>
        <v/>
      </c>
      <c r="AI551" s="117"/>
      <c r="AJ551" s="15" t="str">
        <f t="shared" si="6"/>
        <v/>
      </c>
      <c r="AK551" s="118" t="n">
        <f>IF(ISERROR('Performance vs Market'!$AE551+'Performance vs Market'!$AH551+'Performance vs Market'!$AJ551), "", 'Performance vs Market'!$AE551+'Performance vs Market'!$AH551+'Performance vs Market'!$AJ551)</f>
        <v>0</v>
      </c>
      <c r="AL551" s="119" t="n">
        <f>IF(ISERROR('Performance vs Market'!$AF551+'Performance vs Market'!$AH551+'Performance vs Market'!$AJ551), "", 'Performance vs Market'!$AF551+'Performance vs Market'!$AH551+'Performance vs Market'!$AJ551)</f>
        <v>0</v>
      </c>
    </row>
    <row r="552" ht="14.25" customHeight="1">
      <c r="A552" s="92" t="str">
        <f>Games!A553</f>
        <v/>
      </c>
      <c r="B552" s="92" t="str">
        <f>IF('Prediction Log'!B571=0, "",'Prediction Log'!B571)</f>
        <v/>
      </c>
      <c r="C552" s="92" t="str">
        <f>IF('Prediction Log'!C571=0, "",'Prediction Log'!C571)</f>
        <v/>
      </c>
      <c r="D552" s="92" t="str">
        <f>IF('Prediction Log'!D571=0, "",'Prediction Log'!D571)</f>
        <v/>
      </c>
      <c r="E552" s="92" t="str">
        <f>IF('Prediction Log'!E571=0, "",'Prediction Log'!E571)</f>
        <v/>
      </c>
      <c r="F552" s="92" t="str">
        <f>IF('Prediction Log'!I571=0, "",'Prediction Log'!I571)</f>
        <v/>
      </c>
      <c r="G552" s="70" t="str">
        <f>IF(ISBLANK(Games!B553), "",'Prediction Log'!$J571)</f>
        <v/>
      </c>
      <c r="H552" s="93" t="str">
        <f>'Prediction Log'!$K571</f>
        <v/>
      </c>
      <c r="I552" s="92" t="str">
        <f>IF(ISBLANK(Games!M553), "",IF(AND(Games!M553="",Games!N553=""),"",IF(ISTEXT(Games!N553), "Side",Games!M553)))</f>
        <v/>
      </c>
      <c r="J552" s="92" t="str">
        <f>IF(ISBLANK(Games!B553), "",IF(Games!K553="Y", Games!B553, Games!E553))</f>
        <v/>
      </c>
      <c r="K552" s="92" t="str">
        <f>Games!I553</f>
        <v/>
      </c>
      <c r="L552" s="92" t="str">
        <f>IF(ISBLANK(Games!G553), "",Games!G553)</f>
        <v/>
      </c>
      <c r="M552" s="92"/>
      <c r="N552" s="110" t="str">
        <f>IF(ISBLANK('Performance vs Market'!$Q552), "", 1)</f>
        <v/>
      </c>
      <c r="O552" s="110" t="str">
        <f>IF(ISBLANK('Performance vs Market'!$S552), "", 1)</f>
        <v/>
      </c>
      <c r="P552" s="95"/>
      <c r="Q552" s="95"/>
      <c r="R552" s="95"/>
      <c r="S552" s="95"/>
      <c r="T552" s="95"/>
      <c r="U552" s="111" t="str">
        <f>IF(ISBLANK('Performance vs Market'!$Q552), "",N552+IF(Q552&lt;0, (N552/(Q552/-100)), N552*(Q552/100)))</f>
        <v/>
      </c>
      <c r="V552" s="112" t="str">
        <f>IFERROR(IF(ISBLANK('Performance vs Market'!$R552), "",N552+IF(R552&lt;0, (N552/(R552/-100)), N552*(R552/100))),"")</f>
        <v/>
      </c>
      <c r="W552" s="111" t="n">
        <f t="shared" si="1"/>
        <v>0</v>
      </c>
      <c r="X552" s="112" t="n">
        <f t="shared" si="2"/>
        <v>0</v>
      </c>
      <c r="Y552" s="111" t="str">
        <f>IF(ISBLANK('Performance vs Market'!$S552), "",O552+IF(S552&lt;0, (O552/(S552/-100)), O552*(S552/100)))</f>
        <v/>
      </c>
      <c r="Z552" s="111" t="n">
        <f t="shared" si="3"/>
        <v>0</v>
      </c>
      <c r="AA552" s="96" t="n">
        <f t="shared" si="4"/>
        <v>0</v>
      </c>
      <c r="AB552" s="96" t="n">
        <f t="shared" si="5"/>
        <v>0</v>
      </c>
      <c r="AC552" s="113" t="str">
        <f>IF('Prediction Log'!$W571="Y", "W", IF('Prediction Log'!$W571="N","L",""))</f>
        <v/>
      </c>
      <c r="AD552" s="114" t="str">
        <f>IF('Prediction Log'!$Y571="Y", "W", IF('Prediction Log'!$Y571="N","L",""))</f>
        <v/>
      </c>
      <c r="AE552" s="115" t="str">
        <f>IF(ISBLANK('Performance vs Market'!$Q552), "",IF(AC552="W", W552, IF(AC552="L",-N552, "")))</f>
        <v/>
      </c>
      <c r="AF552" s="116" t="str">
        <f>IFERROR((IF(ISERR('Performance vs Market'!$V552), "",IF(AD552="W", X552, IF(AD552="L",-N552, "")))), "")</f>
        <v/>
      </c>
      <c r="AG552" s="113" t="str">
        <f>IF('Prediction Log'!$X571="Y", "W", IF('Prediction Log'!$X571="N", "L", ""))</f>
        <v/>
      </c>
      <c r="AH552" s="115" t="str">
        <f>IF(ISBLANK('Performance vs Market'!$S552), "",IF(AG552="W", Z552, IF(AG552="L",-O552, "")))</f>
        <v/>
      </c>
      <c r="AI552" s="117"/>
      <c r="AJ552" s="15" t="str">
        <f t="shared" si="6"/>
        <v/>
      </c>
      <c r="AK552" s="118" t="n">
        <f>IF(ISERROR('Performance vs Market'!$AE552+'Performance vs Market'!$AH552+'Performance vs Market'!$AJ552), "", 'Performance vs Market'!$AE552+'Performance vs Market'!$AH552+'Performance vs Market'!$AJ552)</f>
        <v>0</v>
      </c>
      <c r="AL552" s="119" t="n">
        <f>IF(ISERROR('Performance vs Market'!$AF552+'Performance vs Market'!$AH552+'Performance vs Market'!$AJ552), "", 'Performance vs Market'!$AF552+'Performance vs Market'!$AH552+'Performance vs Market'!$AJ552)</f>
        <v>0</v>
      </c>
    </row>
    <row r="553" ht="14.25" customHeight="1">
      <c r="A553" s="92" t="str">
        <f>Games!A554</f>
        <v/>
      </c>
      <c r="B553" s="92" t="str">
        <f>IF('Prediction Log'!B572=0, "",'Prediction Log'!B572)</f>
        <v/>
      </c>
      <c r="C553" s="92" t="str">
        <f>IF('Prediction Log'!C572=0, "",'Prediction Log'!C572)</f>
        <v/>
      </c>
      <c r="D553" s="92" t="str">
        <f>IF('Prediction Log'!D572=0, "",'Prediction Log'!D572)</f>
        <v/>
      </c>
      <c r="E553" s="92" t="str">
        <f>IF('Prediction Log'!E572=0, "",'Prediction Log'!E572)</f>
        <v/>
      </c>
      <c r="F553" s="92" t="str">
        <f>IF('Prediction Log'!I572=0, "",'Prediction Log'!I572)</f>
        <v/>
      </c>
      <c r="G553" s="70" t="str">
        <f>IF(ISBLANK(Games!B554), "",'Prediction Log'!$J572)</f>
        <v/>
      </c>
      <c r="H553" s="93" t="str">
        <f>'Prediction Log'!$K572</f>
        <v/>
      </c>
      <c r="I553" s="92" t="str">
        <f>IF(ISBLANK(Games!M554), "",IF(AND(Games!M554="",Games!N554=""),"",IF(ISTEXT(Games!N554), "Side",Games!M554)))</f>
        <v/>
      </c>
      <c r="J553" s="92" t="str">
        <f>IF(ISBLANK(Games!B554), "",IF(Games!K554="Y", Games!B554, Games!E554))</f>
        <v/>
      </c>
      <c r="K553" s="92" t="str">
        <f>Games!I554</f>
        <v/>
      </c>
      <c r="L553" s="92" t="str">
        <f>IF(ISBLANK(Games!G554), "",Games!G554)</f>
        <v/>
      </c>
      <c r="M553" s="92"/>
      <c r="N553" s="110" t="str">
        <f>IF(ISBLANK('Performance vs Market'!$Q553), "", 1)</f>
        <v/>
      </c>
      <c r="O553" s="110" t="str">
        <f>IF(ISBLANK('Performance vs Market'!$S553), "", 1)</f>
        <v/>
      </c>
      <c r="P553" s="95"/>
      <c r="Q553" s="95"/>
      <c r="R553" s="95"/>
      <c r="S553" s="95"/>
      <c r="T553" s="95"/>
      <c r="U553" s="111" t="str">
        <f>IF(ISBLANK('Performance vs Market'!$Q553), "",N553+IF(Q553&lt;0, (N553/(Q553/-100)), N553*(Q553/100)))</f>
        <v/>
      </c>
      <c r="V553" s="112" t="str">
        <f>IFERROR(IF(ISBLANK('Performance vs Market'!$R553), "",N553+IF(R553&lt;0, (N553/(R553/-100)), N553*(R553/100))),"")</f>
        <v/>
      </c>
      <c r="W553" s="111" t="n">
        <f t="shared" si="1"/>
        <v>0</v>
      </c>
      <c r="X553" s="112" t="n">
        <f t="shared" si="2"/>
        <v>0</v>
      </c>
      <c r="Y553" s="111" t="str">
        <f>IF(ISBLANK('Performance vs Market'!$S553), "",O553+IF(S553&lt;0, (O553/(S553/-100)), O553*(S553/100)))</f>
        <v/>
      </c>
      <c r="Z553" s="111" t="n">
        <f t="shared" si="3"/>
        <v>0</v>
      </c>
      <c r="AA553" s="96" t="n">
        <f t="shared" si="4"/>
        <v>0</v>
      </c>
      <c r="AB553" s="96" t="n">
        <f t="shared" si="5"/>
        <v>0</v>
      </c>
      <c r="AC553" s="113" t="str">
        <f>IF('Prediction Log'!$W572="Y", "W", IF('Prediction Log'!$W572="N","L",""))</f>
        <v/>
      </c>
      <c r="AD553" s="114" t="str">
        <f>IF('Prediction Log'!$Y572="Y", "W", IF('Prediction Log'!$Y572="N","L",""))</f>
        <v/>
      </c>
      <c r="AE553" s="115" t="str">
        <f>IF(ISBLANK('Performance vs Market'!$Q553), "",IF(AC553="W", W553, IF(AC553="L",-N553, "")))</f>
        <v/>
      </c>
      <c r="AF553" s="116" t="str">
        <f>IFERROR((IF(ISERR('Performance vs Market'!$V553), "",IF(AD553="W", X553, IF(AD553="L",-N553, "")))), "")</f>
        <v/>
      </c>
      <c r="AG553" s="113" t="str">
        <f>IF('Prediction Log'!$X572="Y", "W", IF('Prediction Log'!$X572="N", "L", ""))</f>
        <v/>
      </c>
      <c r="AH553" s="115" t="str">
        <f>IF(ISBLANK('Performance vs Market'!$S553), "",IF(AG553="W", Z553, IF(AG553="L",-O553, "")))</f>
        <v/>
      </c>
      <c r="AI553" s="117"/>
      <c r="AJ553" s="15" t="str">
        <f t="shared" si="6"/>
        <v/>
      </c>
      <c r="AK553" s="118" t="n">
        <f>IF(ISERROR('Performance vs Market'!$AE553+'Performance vs Market'!$AH553+'Performance vs Market'!$AJ553), "", 'Performance vs Market'!$AE553+'Performance vs Market'!$AH553+'Performance vs Market'!$AJ553)</f>
        <v>0</v>
      </c>
      <c r="AL553" s="119" t="n">
        <f>IF(ISERROR('Performance vs Market'!$AF553+'Performance vs Market'!$AH553+'Performance vs Market'!$AJ553), "", 'Performance vs Market'!$AF553+'Performance vs Market'!$AH553+'Performance vs Market'!$AJ553)</f>
        <v>0</v>
      </c>
    </row>
    <row r="554" ht="14.25" customHeight="1">
      <c r="A554" s="92" t="str">
        <f>Games!A555</f>
        <v/>
      </c>
      <c r="B554" s="92" t="str">
        <f>IF('Prediction Log'!B573=0, "",'Prediction Log'!B573)</f>
        <v/>
      </c>
      <c r="C554" s="92" t="str">
        <f>IF('Prediction Log'!C573=0, "",'Prediction Log'!C573)</f>
        <v/>
      </c>
      <c r="D554" s="92" t="str">
        <f>IF('Prediction Log'!D573=0, "",'Prediction Log'!D573)</f>
        <v/>
      </c>
      <c r="E554" s="92" t="str">
        <f>IF('Prediction Log'!E573=0, "",'Prediction Log'!E573)</f>
        <v/>
      </c>
      <c r="F554" s="92" t="str">
        <f>IF('Prediction Log'!I573=0, "",'Prediction Log'!I573)</f>
        <v/>
      </c>
      <c r="G554" s="70" t="str">
        <f>IF(ISBLANK(Games!B555), "",'Prediction Log'!$J573)</f>
        <v/>
      </c>
      <c r="H554" s="93" t="str">
        <f>'Prediction Log'!$K573</f>
        <v/>
      </c>
      <c r="I554" s="92" t="str">
        <f>IF(ISBLANK(Games!M555), "",IF(AND(Games!M555="",Games!N555=""),"",IF(ISTEXT(Games!N555), "Side",Games!M555)))</f>
        <v/>
      </c>
      <c r="J554" s="92" t="str">
        <f>IF(ISBLANK(Games!B555), "",IF(Games!K555="Y", Games!B555, Games!E555))</f>
        <v/>
      </c>
      <c r="K554" s="92" t="str">
        <f>Games!I555</f>
        <v/>
      </c>
      <c r="L554" s="92" t="str">
        <f>IF(ISBLANK(Games!G555), "",Games!G555)</f>
        <v/>
      </c>
      <c r="M554" s="92"/>
      <c r="N554" s="110" t="str">
        <f>IF(ISBLANK('Performance vs Market'!$Q554), "", 1)</f>
        <v/>
      </c>
      <c r="O554" s="110" t="str">
        <f>IF(ISBLANK('Performance vs Market'!$S554), "", 1)</f>
        <v/>
      </c>
      <c r="P554" s="95"/>
      <c r="Q554" s="95"/>
      <c r="R554" s="95"/>
      <c r="S554" s="95"/>
      <c r="T554" s="95"/>
      <c r="U554" s="111" t="str">
        <f>IF(ISBLANK('Performance vs Market'!$Q554), "",N554+IF(Q554&lt;0, (N554/(Q554/-100)), N554*(Q554/100)))</f>
        <v/>
      </c>
      <c r="V554" s="112" t="str">
        <f>IFERROR(IF(ISBLANK('Performance vs Market'!$R554), "",N554+IF(R554&lt;0, (N554/(R554/-100)), N554*(R554/100))),"")</f>
        <v/>
      </c>
      <c r="W554" s="111" t="n">
        <f t="shared" si="1"/>
        <v>0</v>
      </c>
      <c r="X554" s="112" t="n">
        <f t="shared" si="2"/>
        <v>0</v>
      </c>
      <c r="Y554" s="111" t="str">
        <f>IF(ISBLANK('Performance vs Market'!$S554), "",O554+IF(S554&lt;0, (O554/(S554/-100)), O554*(S554/100)))</f>
        <v/>
      </c>
      <c r="Z554" s="111" t="n">
        <f t="shared" si="3"/>
        <v>0</v>
      </c>
      <c r="AA554" s="96" t="n">
        <f t="shared" si="4"/>
        <v>0</v>
      </c>
      <c r="AB554" s="96" t="n">
        <f t="shared" si="5"/>
        <v>0</v>
      </c>
      <c r="AC554" s="113" t="str">
        <f>IF('Prediction Log'!$W573="Y", "W", IF('Prediction Log'!$W573="N","L",""))</f>
        <v/>
      </c>
      <c r="AD554" s="114" t="str">
        <f>IF('Prediction Log'!$Y573="Y", "W", IF('Prediction Log'!$Y573="N","L",""))</f>
        <v/>
      </c>
      <c r="AE554" s="115" t="str">
        <f>IF(ISBLANK('Performance vs Market'!$Q554), "",IF(AC554="W", W554, IF(AC554="L",-N554, "")))</f>
        <v/>
      </c>
      <c r="AF554" s="116" t="str">
        <f>IFERROR((IF(ISERR('Performance vs Market'!$V554), "",IF(AD554="W", X554, IF(AD554="L",-N554, "")))), "")</f>
        <v/>
      </c>
      <c r="AG554" s="113" t="str">
        <f>IF('Prediction Log'!$X573="Y", "W", IF('Prediction Log'!$X573="N", "L", ""))</f>
        <v/>
      </c>
      <c r="AH554" s="115" t="str">
        <f>IF(ISBLANK('Performance vs Market'!$S554), "",IF(AG554="W", Z554, IF(AG554="L",-O554, "")))</f>
        <v/>
      </c>
      <c r="AI554" s="117"/>
      <c r="AJ554" s="15" t="str">
        <f t="shared" si="6"/>
        <v/>
      </c>
      <c r="AK554" s="118" t="n">
        <f>IF(ISERROR('Performance vs Market'!$AE554+'Performance vs Market'!$AH554+'Performance vs Market'!$AJ554), "", 'Performance vs Market'!$AE554+'Performance vs Market'!$AH554+'Performance vs Market'!$AJ554)</f>
        <v>0</v>
      </c>
      <c r="AL554" s="119" t="n">
        <f>IF(ISERROR('Performance vs Market'!$AF554+'Performance vs Market'!$AH554+'Performance vs Market'!$AJ554), "", 'Performance vs Market'!$AF554+'Performance vs Market'!$AH554+'Performance vs Market'!$AJ554)</f>
        <v>0</v>
      </c>
    </row>
    <row r="555" ht="14.25" customHeight="1">
      <c r="A555" s="92" t="str">
        <f>Games!A556</f>
        <v/>
      </c>
      <c r="B555" s="92" t="str">
        <f>IF('Prediction Log'!B574=0, "",'Prediction Log'!B574)</f>
        <v/>
      </c>
      <c r="C555" s="92" t="str">
        <f>IF('Prediction Log'!C574=0, "",'Prediction Log'!C574)</f>
        <v/>
      </c>
      <c r="D555" s="92" t="str">
        <f>IF('Prediction Log'!D574=0, "",'Prediction Log'!D574)</f>
        <v/>
      </c>
      <c r="E555" s="92" t="str">
        <f>IF('Prediction Log'!E574=0, "",'Prediction Log'!E574)</f>
        <v/>
      </c>
      <c r="F555" s="92" t="str">
        <f>IF('Prediction Log'!I574=0, "",'Prediction Log'!I574)</f>
        <v/>
      </c>
      <c r="G555" s="70" t="str">
        <f>IF(ISBLANK(Games!B556), "",'Prediction Log'!$J574)</f>
        <v/>
      </c>
      <c r="H555" s="93" t="str">
        <f>'Prediction Log'!$K574</f>
        <v/>
      </c>
      <c r="I555" s="92" t="str">
        <f>IF(ISBLANK(Games!M556), "",IF(AND(Games!M556="",Games!N556=""),"",IF(ISTEXT(Games!N556), "Side",Games!M556)))</f>
        <v/>
      </c>
      <c r="J555" s="92" t="str">
        <f>IF(ISBLANK(Games!B556), "",IF(Games!K556="Y", Games!B556, Games!E556))</f>
        <v/>
      </c>
      <c r="K555" s="92" t="str">
        <f>Games!I556</f>
        <v/>
      </c>
      <c r="L555" s="92" t="str">
        <f>IF(ISBLANK(Games!G556), "",Games!G556)</f>
        <v/>
      </c>
      <c r="M555" s="92"/>
      <c r="N555" s="110" t="str">
        <f>IF(ISBLANK('Performance vs Market'!$Q555), "", 1)</f>
        <v/>
      </c>
      <c r="O555" s="110" t="str">
        <f>IF(ISBLANK('Performance vs Market'!$S555), "", 1)</f>
        <v/>
      </c>
      <c r="P555" s="95"/>
      <c r="Q555" s="95"/>
      <c r="R555" s="95"/>
      <c r="S555" s="95"/>
      <c r="T555" s="95"/>
      <c r="U555" s="111" t="str">
        <f>IF(ISBLANK('Performance vs Market'!$Q555), "",N555+IF(Q555&lt;0, (N555/(Q555/-100)), N555*(Q555/100)))</f>
        <v/>
      </c>
      <c r="V555" s="112" t="str">
        <f>IFERROR(IF(ISBLANK('Performance vs Market'!$R555), "",N555+IF(R555&lt;0, (N555/(R555/-100)), N555*(R555/100))),"")</f>
        <v/>
      </c>
      <c r="W555" s="111" t="n">
        <f t="shared" si="1"/>
        <v>0</v>
      </c>
      <c r="X555" s="112" t="n">
        <f t="shared" si="2"/>
        <v>0</v>
      </c>
      <c r="Y555" s="111" t="str">
        <f>IF(ISBLANK('Performance vs Market'!$S555), "",O555+IF(S555&lt;0, (O555/(S555/-100)), O555*(S555/100)))</f>
        <v/>
      </c>
      <c r="Z555" s="111" t="n">
        <f t="shared" si="3"/>
        <v>0</v>
      </c>
      <c r="AA555" s="96" t="n">
        <f t="shared" si="4"/>
        <v>0</v>
      </c>
      <c r="AB555" s="96" t="n">
        <f t="shared" si="5"/>
        <v>0</v>
      </c>
      <c r="AC555" s="113" t="str">
        <f>IF('Prediction Log'!$W574="Y", "W", IF('Prediction Log'!$W574="N","L",""))</f>
        <v/>
      </c>
      <c r="AD555" s="114" t="str">
        <f>IF('Prediction Log'!$Y574="Y", "W", IF('Prediction Log'!$Y574="N","L",""))</f>
        <v/>
      </c>
      <c r="AE555" s="115" t="str">
        <f>IF(ISBLANK('Performance vs Market'!$Q555), "",IF(AC555="W", W555, IF(AC555="L",-N555, "")))</f>
        <v/>
      </c>
      <c r="AF555" s="116" t="str">
        <f>IFERROR((IF(ISERR('Performance vs Market'!$V555), "",IF(AD555="W", X555, IF(AD555="L",-N555, "")))), "")</f>
        <v/>
      </c>
      <c r="AG555" s="113" t="str">
        <f>IF('Prediction Log'!$X574="Y", "W", IF('Prediction Log'!$X574="N", "L", ""))</f>
        <v/>
      </c>
      <c r="AH555" s="115" t="str">
        <f>IF(ISBLANK('Performance vs Market'!$S555), "",IF(AG555="W", Z555, IF(AG555="L",-O555, "")))</f>
        <v/>
      </c>
      <c r="AI555" s="117"/>
      <c r="AJ555" s="15" t="str">
        <f t="shared" si="6"/>
        <v/>
      </c>
      <c r="AK555" s="118" t="n">
        <f>IF(ISERROR('Performance vs Market'!$AE555+'Performance vs Market'!$AH555+'Performance vs Market'!$AJ555), "", 'Performance vs Market'!$AE555+'Performance vs Market'!$AH555+'Performance vs Market'!$AJ555)</f>
        <v>0</v>
      </c>
      <c r="AL555" s="119" t="n">
        <f>IF(ISERROR('Performance vs Market'!$AF555+'Performance vs Market'!$AH555+'Performance vs Market'!$AJ555), "", 'Performance vs Market'!$AF555+'Performance vs Market'!$AH555+'Performance vs Market'!$AJ555)</f>
        <v>0</v>
      </c>
    </row>
    <row r="556" ht="14.25" customHeight="1">
      <c r="A556" s="92" t="str">
        <f>Games!A557</f>
        <v/>
      </c>
      <c r="B556" s="92" t="str">
        <f>IF('Prediction Log'!B575=0, "",'Prediction Log'!B575)</f>
        <v/>
      </c>
      <c r="C556" s="92" t="str">
        <f>IF('Prediction Log'!C575=0, "",'Prediction Log'!C575)</f>
        <v/>
      </c>
      <c r="D556" s="92" t="str">
        <f>IF('Prediction Log'!D575=0, "",'Prediction Log'!D575)</f>
        <v/>
      </c>
      <c r="E556" s="92" t="str">
        <f>IF('Prediction Log'!E575=0, "",'Prediction Log'!E575)</f>
        <v/>
      </c>
      <c r="F556" s="92" t="str">
        <f>IF('Prediction Log'!I575=0, "",'Prediction Log'!I575)</f>
        <v/>
      </c>
      <c r="G556" s="70" t="str">
        <f>IF(ISBLANK(Games!B557), "",'Prediction Log'!$J575)</f>
        <v/>
      </c>
      <c r="H556" s="93" t="str">
        <f>'Prediction Log'!$K575</f>
        <v/>
      </c>
      <c r="I556" s="92" t="str">
        <f>IF(ISBLANK(Games!M557), "",IF(AND(Games!M557="",Games!N557=""),"",IF(ISTEXT(Games!N557), "Side",Games!M557)))</f>
        <v/>
      </c>
      <c r="J556" s="92" t="str">
        <f>IF(ISBLANK(Games!B557), "",IF(Games!K557="Y", Games!B557, Games!E557))</f>
        <v/>
      </c>
      <c r="K556" s="92" t="str">
        <f>Games!I557</f>
        <v/>
      </c>
      <c r="L556" s="92" t="str">
        <f>IF(ISBLANK(Games!G557), "",Games!G557)</f>
        <v/>
      </c>
      <c r="M556" s="92"/>
      <c r="N556" s="110" t="str">
        <f>IF(ISBLANK('Performance vs Market'!$Q556), "", 1)</f>
        <v/>
      </c>
      <c r="O556" s="110" t="str">
        <f>IF(ISBLANK('Performance vs Market'!$S556), "", 1)</f>
        <v/>
      </c>
      <c r="P556" s="95"/>
      <c r="Q556" s="95"/>
      <c r="R556" s="95"/>
      <c r="S556" s="95"/>
      <c r="T556" s="95"/>
      <c r="U556" s="111" t="str">
        <f>IF(ISBLANK('Performance vs Market'!$Q556), "",N556+IF(Q556&lt;0, (N556/(Q556/-100)), N556*(Q556/100)))</f>
        <v/>
      </c>
      <c r="V556" s="112" t="str">
        <f>IFERROR(IF(ISBLANK('Performance vs Market'!$R556), "",N556+IF(R556&lt;0, (N556/(R556/-100)), N556*(R556/100))),"")</f>
        <v/>
      </c>
      <c r="W556" s="111" t="n">
        <f t="shared" si="1"/>
        <v>0</v>
      </c>
      <c r="X556" s="112" t="n">
        <f t="shared" si="2"/>
        <v>0</v>
      </c>
      <c r="Y556" s="111" t="str">
        <f>IF(ISBLANK('Performance vs Market'!$S556), "",O556+IF(S556&lt;0, (O556/(S556/-100)), O556*(S556/100)))</f>
        <v/>
      </c>
      <c r="Z556" s="111" t="n">
        <f t="shared" si="3"/>
        <v>0</v>
      </c>
      <c r="AA556" s="96" t="n">
        <f t="shared" si="4"/>
        <v>0</v>
      </c>
      <c r="AB556" s="96" t="n">
        <f t="shared" si="5"/>
        <v>0</v>
      </c>
      <c r="AC556" s="113" t="str">
        <f>IF('Prediction Log'!$W575="Y", "W", IF('Prediction Log'!$W575="N","L",""))</f>
        <v/>
      </c>
      <c r="AD556" s="114" t="str">
        <f>IF('Prediction Log'!$Y575="Y", "W", IF('Prediction Log'!$Y575="N","L",""))</f>
        <v/>
      </c>
      <c r="AE556" s="115" t="str">
        <f>IF(ISBLANK('Performance vs Market'!$Q556), "",IF(AC556="W", W556, IF(AC556="L",-N556, "")))</f>
        <v/>
      </c>
      <c r="AF556" s="116" t="str">
        <f>IFERROR((IF(ISERR('Performance vs Market'!$V556), "",IF(AD556="W", X556, IF(AD556="L",-N556, "")))), "")</f>
        <v/>
      </c>
      <c r="AG556" s="113" t="str">
        <f>IF('Prediction Log'!$X575="Y", "W", IF('Prediction Log'!$X575="N", "L", ""))</f>
        <v/>
      </c>
      <c r="AH556" s="115" t="str">
        <f>IF(ISBLANK('Performance vs Market'!$S556), "",IF(AG556="W", Z556, IF(AG556="L",-O556, "")))</f>
        <v/>
      </c>
      <c r="AI556" s="117"/>
      <c r="AJ556" s="15" t="str">
        <f t="shared" si="6"/>
        <v/>
      </c>
      <c r="AK556" s="118" t="n">
        <f>IF(ISERROR('Performance vs Market'!$AE556+'Performance vs Market'!$AH556+'Performance vs Market'!$AJ556), "", 'Performance vs Market'!$AE556+'Performance vs Market'!$AH556+'Performance vs Market'!$AJ556)</f>
        <v>0</v>
      </c>
      <c r="AL556" s="119" t="n">
        <f>IF(ISERROR('Performance vs Market'!$AF556+'Performance vs Market'!$AH556+'Performance vs Market'!$AJ556), "", 'Performance vs Market'!$AF556+'Performance vs Market'!$AH556+'Performance vs Market'!$AJ556)</f>
        <v>0</v>
      </c>
    </row>
    <row r="557" ht="14.25" customHeight="1">
      <c r="A557" s="92" t="str">
        <f>Games!A558</f>
        <v/>
      </c>
      <c r="B557" s="92" t="str">
        <f>IF('Prediction Log'!B576=0, "",'Prediction Log'!B576)</f>
        <v/>
      </c>
      <c r="C557" s="92" t="str">
        <f>IF('Prediction Log'!C576=0, "",'Prediction Log'!C576)</f>
        <v/>
      </c>
      <c r="D557" s="92" t="str">
        <f>IF('Prediction Log'!D576=0, "",'Prediction Log'!D576)</f>
        <v/>
      </c>
      <c r="E557" s="92" t="str">
        <f>IF('Prediction Log'!E576=0, "",'Prediction Log'!E576)</f>
        <v/>
      </c>
      <c r="F557" s="92" t="str">
        <f>IF('Prediction Log'!I576=0, "",'Prediction Log'!I576)</f>
        <v/>
      </c>
      <c r="G557" s="70" t="str">
        <f>IF(ISBLANK(Games!B558), "",'Prediction Log'!$J576)</f>
        <v/>
      </c>
      <c r="H557" s="93" t="str">
        <f>'Prediction Log'!$K576</f>
        <v/>
      </c>
      <c r="I557" s="92" t="str">
        <f>IF(ISBLANK(Games!M558), "",IF(AND(Games!M558="",Games!N558=""),"",IF(ISTEXT(Games!N558), "Side",Games!M558)))</f>
        <v/>
      </c>
      <c r="J557" s="92" t="str">
        <f>IF(ISBLANK(Games!B558), "",IF(Games!K558="Y", Games!B558, Games!E558))</f>
        <v/>
      </c>
      <c r="K557" s="92" t="str">
        <f>Games!I558</f>
        <v/>
      </c>
      <c r="L557" s="92" t="str">
        <f>IF(ISBLANK(Games!G558), "",Games!G558)</f>
        <v/>
      </c>
      <c r="M557" s="92"/>
      <c r="N557" s="110" t="str">
        <f>IF(ISBLANK('Performance vs Market'!$Q557), "", 1)</f>
        <v/>
      </c>
      <c r="O557" s="110" t="str">
        <f>IF(ISBLANK('Performance vs Market'!$S557), "", 1)</f>
        <v/>
      </c>
      <c r="P557" s="95"/>
      <c r="Q557" s="95"/>
      <c r="R557" s="95"/>
      <c r="S557" s="95"/>
      <c r="T557" s="95"/>
      <c r="U557" s="111" t="str">
        <f>IF(ISBLANK('Performance vs Market'!$Q557), "",N557+IF(Q557&lt;0, (N557/(Q557/-100)), N557*(Q557/100)))</f>
        <v/>
      </c>
      <c r="V557" s="112" t="str">
        <f>IFERROR(IF(ISBLANK('Performance vs Market'!$R557), "",N557+IF(R557&lt;0, (N557/(R557/-100)), N557*(R557/100))),"")</f>
        <v/>
      </c>
      <c r="W557" s="111" t="n">
        <f t="shared" si="1"/>
        <v>0</v>
      </c>
      <c r="X557" s="112" t="n">
        <f t="shared" si="2"/>
        <v>0</v>
      </c>
      <c r="Y557" s="111" t="str">
        <f>IF(ISBLANK('Performance vs Market'!$S557), "",O557+IF(S557&lt;0, (O557/(S557/-100)), O557*(S557/100)))</f>
        <v/>
      </c>
      <c r="Z557" s="111" t="n">
        <f t="shared" si="3"/>
        <v>0</v>
      </c>
      <c r="AA557" s="96" t="n">
        <f t="shared" si="4"/>
        <v>0</v>
      </c>
      <c r="AB557" s="96" t="n">
        <f t="shared" si="5"/>
        <v>0</v>
      </c>
      <c r="AC557" s="113" t="str">
        <f>IF('Prediction Log'!$W576="Y", "W", IF('Prediction Log'!$W576="N","L",""))</f>
        <v/>
      </c>
      <c r="AD557" s="114" t="str">
        <f>IF('Prediction Log'!$Y576="Y", "W", IF('Prediction Log'!$Y576="N","L",""))</f>
        <v/>
      </c>
      <c r="AE557" s="115" t="str">
        <f>IF(ISBLANK('Performance vs Market'!$Q557), "",IF(AC557="W", W557, IF(AC557="L",-N557, "")))</f>
        <v/>
      </c>
      <c r="AF557" s="116" t="str">
        <f>IFERROR((IF(ISERR('Performance vs Market'!$V557), "",IF(AD557="W", X557, IF(AD557="L",-N557, "")))), "")</f>
        <v/>
      </c>
      <c r="AG557" s="113" t="str">
        <f>IF('Prediction Log'!$X576="Y", "W", IF('Prediction Log'!$X576="N", "L", ""))</f>
        <v/>
      </c>
      <c r="AH557" s="115" t="str">
        <f>IF(ISBLANK('Performance vs Market'!$S557), "",IF(AG557="W", Z557, IF(AG557="L",-O557, "")))</f>
        <v/>
      </c>
      <c r="AI557" s="117"/>
      <c r="AJ557" s="15" t="str">
        <f t="shared" si="6"/>
        <v/>
      </c>
      <c r="AK557" s="118" t="n">
        <f>IF(ISERROR('Performance vs Market'!$AE557+'Performance vs Market'!$AH557+'Performance vs Market'!$AJ557), "", 'Performance vs Market'!$AE557+'Performance vs Market'!$AH557+'Performance vs Market'!$AJ557)</f>
        <v>0</v>
      </c>
      <c r="AL557" s="119" t="n">
        <f>IF(ISERROR('Performance vs Market'!$AF557+'Performance vs Market'!$AH557+'Performance vs Market'!$AJ557), "", 'Performance vs Market'!$AF557+'Performance vs Market'!$AH557+'Performance vs Market'!$AJ557)</f>
        <v>0</v>
      </c>
    </row>
    <row r="558" ht="14.25" customHeight="1">
      <c r="A558" s="92" t="str">
        <f>Games!A559</f>
        <v/>
      </c>
      <c r="B558" s="92" t="str">
        <f>IF('Prediction Log'!B577=0, "",'Prediction Log'!B577)</f>
        <v/>
      </c>
      <c r="C558" s="92" t="str">
        <f>IF('Prediction Log'!C577=0, "",'Prediction Log'!C577)</f>
        <v/>
      </c>
      <c r="D558" s="92" t="str">
        <f>IF('Prediction Log'!D577=0, "",'Prediction Log'!D577)</f>
        <v/>
      </c>
      <c r="E558" s="92" t="str">
        <f>IF('Prediction Log'!E577=0, "",'Prediction Log'!E577)</f>
        <v/>
      </c>
      <c r="F558" s="92" t="str">
        <f>IF('Prediction Log'!I577=0, "",'Prediction Log'!I577)</f>
        <v/>
      </c>
      <c r="G558" s="70" t="str">
        <f>IF(ISBLANK(Games!B559), "",'Prediction Log'!$J577)</f>
        <v/>
      </c>
      <c r="H558" s="93" t="str">
        <f>'Prediction Log'!$K577</f>
        <v/>
      </c>
      <c r="I558" s="92" t="str">
        <f>IF(ISBLANK(Games!M559), "",IF(AND(Games!M559="",Games!N559=""),"",IF(ISTEXT(Games!N559), "Side",Games!M559)))</f>
        <v/>
      </c>
      <c r="J558" s="92" t="str">
        <f>IF(ISBLANK(Games!B559), "",IF(Games!K559="Y", Games!B559, Games!E559))</f>
        <v/>
      </c>
      <c r="K558" s="92" t="str">
        <f>Games!I559</f>
        <v/>
      </c>
      <c r="L558" s="92" t="str">
        <f>IF(ISBLANK(Games!G559), "",Games!G559)</f>
        <v/>
      </c>
      <c r="M558" s="92"/>
      <c r="N558" s="110" t="str">
        <f>IF(ISBLANK('Performance vs Market'!$Q558), "", 1)</f>
        <v/>
      </c>
      <c r="O558" s="110" t="str">
        <f>IF(ISBLANK('Performance vs Market'!$S558), "", 1)</f>
        <v/>
      </c>
      <c r="P558" s="95"/>
      <c r="Q558" s="95"/>
      <c r="R558" s="95"/>
      <c r="S558" s="95"/>
      <c r="T558" s="95"/>
      <c r="U558" s="111" t="str">
        <f>IF(ISBLANK('Performance vs Market'!$Q558), "",N558+IF(Q558&lt;0, (N558/(Q558/-100)), N558*(Q558/100)))</f>
        <v/>
      </c>
      <c r="V558" s="112" t="str">
        <f>IFERROR(IF(ISBLANK('Performance vs Market'!$R558), "",N558+IF(R558&lt;0, (N558/(R558/-100)), N558*(R558/100))),"")</f>
        <v/>
      </c>
      <c r="W558" s="111" t="n">
        <f t="shared" si="1"/>
        <v>0</v>
      </c>
      <c r="X558" s="112" t="n">
        <f t="shared" si="2"/>
        <v>0</v>
      </c>
      <c r="Y558" s="111" t="str">
        <f>IF(ISBLANK('Performance vs Market'!$S558), "",O558+IF(S558&lt;0, (O558/(S558/-100)), O558*(S558/100)))</f>
        <v/>
      </c>
      <c r="Z558" s="111" t="n">
        <f t="shared" si="3"/>
        <v>0</v>
      </c>
      <c r="AA558" s="96" t="n">
        <f t="shared" si="4"/>
        <v>0</v>
      </c>
      <c r="AB558" s="96" t="n">
        <f t="shared" si="5"/>
        <v>0</v>
      </c>
      <c r="AC558" s="113" t="str">
        <f>IF('Prediction Log'!$W577="Y", "W", IF('Prediction Log'!$W577="N","L",""))</f>
        <v/>
      </c>
      <c r="AD558" s="114" t="str">
        <f>IF('Prediction Log'!$Y577="Y", "W", IF('Prediction Log'!$Y577="N","L",""))</f>
        <v/>
      </c>
      <c r="AE558" s="115" t="str">
        <f>IF(ISBLANK('Performance vs Market'!$Q558), "",IF(AC558="W", W558, IF(AC558="L",-N558, "")))</f>
        <v/>
      </c>
      <c r="AF558" s="116" t="str">
        <f>IFERROR((IF(ISERR('Performance vs Market'!$V558), "",IF(AD558="W", X558, IF(AD558="L",-N558, "")))), "")</f>
        <v/>
      </c>
      <c r="AG558" s="113" t="str">
        <f>IF('Prediction Log'!$X577="Y", "W", IF('Prediction Log'!$X577="N", "L", ""))</f>
        <v/>
      </c>
      <c r="AH558" s="115" t="str">
        <f>IF(ISBLANK('Performance vs Market'!$S558), "",IF(AG558="W", Z558, IF(AG558="L",-O558, "")))</f>
        <v/>
      </c>
      <c r="AI558" s="117"/>
      <c r="AJ558" s="15" t="str">
        <f t="shared" si="6"/>
        <v/>
      </c>
      <c r="AK558" s="118" t="n">
        <f>IF(ISERROR('Performance vs Market'!$AE558+'Performance vs Market'!$AH558+'Performance vs Market'!$AJ558), "", 'Performance vs Market'!$AE558+'Performance vs Market'!$AH558+'Performance vs Market'!$AJ558)</f>
        <v>0</v>
      </c>
      <c r="AL558" s="119" t="n">
        <f>IF(ISERROR('Performance vs Market'!$AF558+'Performance vs Market'!$AH558+'Performance vs Market'!$AJ558), "", 'Performance vs Market'!$AF558+'Performance vs Market'!$AH558+'Performance vs Market'!$AJ558)</f>
        <v>0</v>
      </c>
    </row>
    <row r="559" ht="14.25" customHeight="1">
      <c r="A559" s="92" t="str">
        <f>Games!A560</f>
        <v/>
      </c>
      <c r="B559" s="92" t="str">
        <f>IF('Prediction Log'!B578=0, "",'Prediction Log'!B578)</f>
        <v/>
      </c>
      <c r="C559" s="92" t="str">
        <f>IF('Prediction Log'!C578=0, "",'Prediction Log'!C578)</f>
        <v/>
      </c>
      <c r="D559" s="92" t="str">
        <f>IF('Prediction Log'!D578=0, "",'Prediction Log'!D578)</f>
        <v/>
      </c>
      <c r="E559" s="92" t="str">
        <f>IF('Prediction Log'!E578=0, "",'Prediction Log'!E578)</f>
        <v/>
      </c>
      <c r="F559" s="92" t="str">
        <f>IF('Prediction Log'!I578=0, "",'Prediction Log'!I578)</f>
        <v/>
      </c>
      <c r="G559" s="70" t="str">
        <f>IF(ISBLANK(Games!B560), "",'Prediction Log'!$J578)</f>
        <v/>
      </c>
      <c r="H559" s="93" t="str">
        <f>'Prediction Log'!$K578</f>
        <v/>
      </c>
      <c r="I559" s="92" t="str">
        <f>IF(ISBLANK(Games!M560), "",IF(AND(Games!M560="",Games!N560=""),"",IF(ISTEXT(Games!N560), "Side",Games!M560)))</f>
        <v/>
      </c>
      <c r="J559" s="92" t="str">
        <f>IF(ISBLANK(Games!B560), "",IF(Games!K560="Y", Games!B560, Games!E560))</f>
        <v/>
      </c>
      <c r="K559" s="92" t="str">
        <f>Games!I560</f>
        <v/>
      </c>
      <c r="L559" s="92" t="str">
        <f>IF(ISBLANK(Games!G560), "",Games!G560)</f>
        <v/>
      </c>
      <c r="M559" s="92"/>
      <c r="N559" s="110" t="str">
        <f>IF(ISBLANK('Performance vs Market'!$Q559), "", 1)</f>
        <v/>
      </c>
      <c r="O559" s="110" t="str">
        <f>IF(ISBLANK('Performance vs Market'!$S559), "", 1)</f>
        <v/>
      </c>
      <c r="P559" s="95"/>
      <c r="Q559" s="95"/>
      <c r="R559" s="95"/>
      <c r="S559" s="95"/>
      <c r="T559" s="95"/>
      <c r="U559" s="111" t="str">
        <f>IF(ISBLANK('Performance vs Market'!$Q559), "",N559+IF(Q559&lt;0, (N559/(Q559/-100)), N559*(Q559/100)))</f>
        <v/>
      </c>
      <c r="V559" s="112" t="str">
        <f>IFERROR(IF(ISBLANK('Performance vs Market'!$R559), "",N559+IF(R559&lt;0, (N559/(R559/-100)), N559*(R559/100))),"")</f>
        <v/>
      </c>
      <c r="W559" s="111" t="n">
        <f t="shared" si="1"/>
        <v>0</v>
      </c>
      <c r="X559" s="112" t="n">
        <f t="shared" si="2"/>
        <v>0</v>
      </c>
      <c r="Y559" s="111" t="str">
        <f>IF(ISBLANK('Performance vs Market'!$S559), "",O559+IF(S559&lt;0, (O559/(S559/-100)), O559*(S559/100)))</f>
        <v/>
      </c>
      <c r="Z559" s="111" t="n">
        <f t="shared" si="3"/>
        <v>0</v>
      </c>
      <c r="AA559" s="96" t="n">
        <f t="shared" si="4"/>
        <v>0</v>
      </c>
      <c r="AB559" s="96" t="n">
        <f t="shared" si="5"/>
        <v>0</v>
      </c>
      <c r="AC559" s="113" t="str">
        <f>IF('Prediction Log'!$W578="Y", "W", IF('Prediction Log'!$W578="N","L",""))</f>
        <v/>
      </c>
      <c r="AD559" s="114" t="str">
        <f>IF('Prediction Log'!$Y578="Y", "W", IF('Prediction Log'!$Y578="N","L",""))</f>
        <v/>
      </c>
      <c r="AE559" s="115" t="str">
        <f>IF(ISBLANK('Performance vs Market'!$Q559), "",IF(AC559="W", W559, IF(AC559="L",-N559, "")))</f>
        <v/>
      </c>
      <c r="AF559" s="116" t="str">
        <f>IFERROR((IF(ISERR('Performance vs Market'!$V559), "",IF(AD559="W", X559, IF(AD559="L",-N559, "")))), "")</f>
        <v/>
      </c>
      <c r="AG559" s="113" t="str">
        <f>IF('Prediction Log'!$X578="Y", "W", IF('Prediction Log'!$X578="N", "L", ""))</f>
        <v/>
      </c>
      <c r="AH559" s="115" t="str">
        <f>IF(ISBLANK('Performance vs Market'!$S559), "",IF(AG559="W", Z559, IF(AG559="L",-O559, "")))</f>
        <v/>
      </c>
      <c r="AI559" s="117"/>
      <c r="AJ559" s="15" t="str">
        <f t="shared" si="6"/>
        <v/>
      </c>
      <c r="AK559" s="118" t="n">
        <f>IF(ISERROR('Performance vs Market'!$AE559+'Performance vs Market'!$AH559+'Performance vs Market'!$AJ559), "", 'Performance vs Market'!$AE559+'Performance vs Market'!$AH559+'Performance vs Market'!$AJ559)</f>
        <v>0</v>
      </c>
      <c r="AL559" s="119" t="n">
        <f>IF(ISERROR('Performance vs Market'!$AF559+'Performance vs Market'!$AH559+'Performance vs Market'!$AJ559), "", 'Performance vs Market'!$AF559+'Performance vs Market'!$AH559+'Performance vs Market'!$AJ559)</f>
        <v>0</v>
      </c>
    </row>
    <row r="560" ht="14.25" customHeight="1">
      <c r="A560" s="92" t="str">
        <f>Games!A561</f>
        <v/>
      </c>
      <c r="B560" s="92" t="str">
        <f>IF('Prediction Log'!B579=0, "",'Prediction Log'!B579)</f>
        <v/>
      </c>
      <c r="C560" s="92" t="str">
        <f>IF('Prediction Log'!C579=0, "",'Prediction Log'!C579)</f>
        <v/>
      </c>
      <c r="D560" s="92" t="str">
        <f>IF('Prediction Log'!D579=0, "",'Prediction Log'!D579)</f>
        <v/>
      </c>
      <c r="E560" s="92" t="str">
        <f>IF('Prediction Log'!E579=0, "",'Prediction Log'!E579)</f>
        <v/>
      </c>
      <c r="F560" s="92" t="str">
        <f>IF('Prediction Log'!I579=0, "",'Prediction Log'!I579)</f>
        <v/>
      </c>
      <c r="G560" s="70" t="str">
        <f>IF(ISBLANK(Games!B561), "",'Prediction Log'!$J579)</f>
        <v/>
      </c>
      <c r="H560" s="93" t="str">
        <f>'Prediction Log'!$K579</f>
        <v/>
      </c>
      <c r="I560" s="92" t="str">
        <f>IF(ISBLANK(Games!M561), "",IF(AND(Games!M561="",Games!N561=""),"",IF(ISTEXT(Games!N561), "Side",Games!M561)))</f>
        <v/>
      </c>
      <c r="J560" s="92" t="str">
        <f>IF(ISBLANK(Games!B561), "",IF(Games!K561="Y", Games!B561, Games!E561))</f>
        <v/>
      </c>
      <c r="K560" s="92" t="str">
        <f>Games!I561</f>
        <v/>
      </c>
      <c r="L560" s="92" t="str">
        <f>IF(ISBLANK(Games!G561), "",Games!G561)</f>
        <v/>
      </c>
      <c r="M560" s="92"/>
      <c r="N560" s="110" t="str">
        <f>IF(ISBLANK('Performance vs Market'!$Q560), "", 1)</f>
        <v/>
      </c>
      <c r="O560" s="110" t="str">
        <f>IF(ISBLANK('Performance vs Market'!$S560), "", 1)</f>
        <v/>
      </c>
      <c r="P560" s="95"/>
      <c r="Q560" s="95"/>
      <c r="R560" s="95"/>
      <c r="S560" s="95"/>
      <c r="T560" s="95"/>
      <c r="U560" s="111" t="str">
        <f>IF(ISBLANK('Performance vs Market'!$Q560), "",N560+IF(Q560&lt;0, (N560/(Q560/-100)), N560*(Q560/100)))</f>
        <v/>
      </c>
      <c r="V560" s="112" t="str">
        <f>IFERROR(IF(ISBLANK('Performance vs Market'!$R560), "",N560+IF(R560&lt;0, (N560/(R560/-100)), N560*(R560/100))),"")</f>
        <v/>
      </c>
      <c r="W560" s="111" t="n">
        <f t="shared" si="1"/>
        <v>0</v>
      </c>
      <c r="X560" s="112" t="n">
        <f t="shared" si="2"/>
        <v>0</v>
      </c>
      <c r="Y560" s="111" t="str">
        <f>IF(ISBLANK('Performance vs Market'!$S560), "",O560+IF(S560&lt;0, (O560/(S560/-100)), O560*(S560/100)))</f>
        <v/>
      </c>
      <c r="Z560" s="111" t="n">
        <f t="shared" si="3"/>
        <v>0</v>
      </c>
      <c r="AA560" s="96" t="n">
        <f t="shared" si="4"/>
        <v>0</v>
      </c>
      <c r="AB560" s="96" t="n">
        <f t="shared" si="5"/>
        <v>0</v>
      </c>
      <c r="AC560" s="113" t="str">
        <f>IF('Prediction Log'!$W579="Y", "W", IF('Prediction Log'!$W579="N","L",""))</f>
        <v/>
      </c>
      <c r="AD560" s="114" t="str">
        <f>IF('Prediction Log'!$Y579="Y", "W", IF('Prediction Log'!$Y579="N","L",""))</f>
        <v/>
      </c>
      <c r="AE560" s="115" t="str">
        <f>IF(ISBLANK('Performance vs Market'!$Q560), "",IF(AC560="W", W560, IF(AC560="L",-N560, "")))</f>
        <v/>
      </c>
      <c r="AF560" s="116" t="str">
        <f>IFERROR((IF(ISERR('Performance vs Market'!$V560), "",IF(AD560="W", X560, IF(AD560="L",-N560, "")))), "")</f>
        <v/>
      </c>
      <c r="AG560" s="113" t="str">
        <f>IF('Prediction Log'!$X579="Y", "W", IF('Prediction Log'!$X579="N", "L", ""))</f>
        <v/>
      </c>
      <c r="AH560" s="115" t="str">
        <f>IF(ISBLANK('Performance vs Market'!$S560), "",IF(AG560="W", Z560, IF(AG560="L",-O560, "")))</f>
        <v/>
      </c>
      <c r="AI560" s="117"/>
      <c r="AJ560" s="15" t="str">
        <f t="shared" si="6"/>
        <v/>
      </c>
      <c r="AK560" s="118" t="n">
        <f>IF(ISERROR('Performance vs Market'!$AE560+'Performance vs Market'!$AH560+'Performance vs Market'!$AJ560), "", 'Performance vs Market'!$AE560+'Performance vs Market'!$AH560+'Performance vs Market'!$AJ560)</f>
        <v>0</v>
      </c>
      <c r="AL560" s="119" t="n">
        <f>IF(ISERROR('Performance vs Market'!$AF560+'Performance vs Market'!$AH560+'Performance vs Market'!$AJ560), "", 'Performance vs Market'!$AF560+'Performance vs Market'!$AH560+'Performance vs Market'!$AJ560)</f>
        <v>0</v>
      </c>
    </row>
    <row r="561" ht="14.25" customHeight="1">
      <c r="A561" s="92" t="str">
        <f>Games!A562</f>
        <v/>
      </c>
      <c r="B561" s="92" t="str">
        <f>IF('Prediction Log'!B580=0, "",'Prediction Log'!B580)</f>
        <v/>
      </c>
      <c r="C561" s="92" t="str">
        <f>IF('Prediction Log'!C580=0, "",'Prediction Log'!C580)</f>
        <v/>
      </c>
      <c r="D561" s="92" t="str">
        <f>IF('Prediction Log'!D580=0, "",'Prediction Log'!D580)</f>
        <v/>
      </c>
      <c r="E561" s="92" t="str">
        <f>IF('Prediction Log'!E580=0, "",'Prediction Log'!E580)</f>
        <v/>
      </c>
      <c r="F561" s="92" t="str">
        <f>IF('Prediction Log'!I580=0, "",'Prediction Log'!I580)</f>
        <v/>
      </c>
      <c r="G561" s="70" t="str">
        <f>IF(ISBLANK(Games!B562), "",'Prediction Log'!$J580)</f>
        <v/>
      </c>
      <c r="H561" s="93" t="str">
        <f>'Prediction Log'!$K580</f>
        <v/>
      </c>
      <c r="I561" s="92" t="str">
        <f>IF(ISBLANK(Games!M562), "",IF(AND(Games!M562="",Games!N562=""),"",IF(ISTEXT(Games!N562), "Side",Games!M562)))</f>
        <v/>
      </c>
      <c r="J561" s="92" t="str">
        <f>IF(ISBLANK(Games!B562), "",IF(Games!K562="Y", Games!B562, Games!E562))</f>
        <v/>
      </c>
      <c r="K561" s="92" t="str">
        <f>Games!I562</f>
        <v/>
      </c>
      <c r="L561" s="92" t="str">
        <f>IF(ISBLANK(Games!G562), "",Games!G562)</f>
        <v/>
      </c>
      <c r="M561" s="92"/>
      <c r="N561" s="110" t="str">
        <f>IF(ISBLANK('Performance vs Market'!$Q561), "", 1)</f>
        <v/>
      </c>
      <c r="O561" s="110" t="str">
        <f>IF(ISBLANK('Performance vs Market'!$S561), "", 1)</f>
        <v/>
      </c>
      <c r="P561" s="95"/>
      <c r="Q561" s="95"/>
      <c r="R561" s="95"/>
      <c r="S561" s="95"/>
      <c r="T561" s="95"/>
      <c r="U561" s="111" t="str">
        <f>IF(ISBLANK('Performance vs Market'!$Q561), "",N561+IF(Q561&lt;0, (N561/(Q561/-100)), N561*(Q561/100)))</f>
        <v/>
      </c>
      <c r="V561" s="112" t="str">
        <f>IFERROR(IF(ISBLANK('Performance vs Market'!$R561), "",N561+IF(R561&lt;0, (N561/(R561/-100)), N561*(R561/100))),"")</f>
        <v/>
      </c>
      <c r="W561" s="111" t="n">
        <f t="shared" si="1"/>
        <v>0</v>
      </c>
      <c r="X561" s="112" t="n">
        <f t="shared" si="2"/>
        <v>0</v>
      </c>
      <c r="Y561" s="111" t="str">
        <f>IF(ISBLANK('Performance vs Market'!$S561), "",O561+IF(S561&lt;0, (O561/(S561/-100)), O561*(S561/100)))</f>
        <v/>
      </c>
      <c r="Z561" s="111" t="n">
        <f t="shared" si="3"/>
        <v>0</v>
      </c>
      <c r="AA561" s="96" t="n">
        <f t="shared" si="4"/>
        <v>0</v>
      </c>
      <c r="AB561" s="96" t="n">
        <f t="shared" si="5"/>
        <v>0</v>
      </c>
      <c r="AC561" s="113" t="str">
        <f>IF('Prediction Log'!$W580="Y", "W", IF('Prediction Log'!$W580="N","L",""))</f>
        <v/>
      </c>
      <c r="AD561" s="114" t="str">
        <f>IF('Prediction Log'!$Y580="Y", "W", IF('Prediction Log'!$Y580="N","L",""))</f>
        <v/>
      </c>
      <c r="AE561" s="115" t="str">
        <f>IF(ISBLANK('Performance vs Market'!$Q561), "",IF(AC561="W", W561, IF(AC561="L",-N561, "")))</f>
        <v/>
      </c>
      <c r="AF561" s="116" t="str">
        <f>IFERROR((IF(ISERR('Performance vs Market'!$V561), "",IF(AD561="W", X561, IF(AD561="L",-N561, "")))), "")</f>
        <v/>
      </c>
      <c r="AG561" s="113" t="str">
        <f>IF('Prediction Log'!$X580="Y", "W", IF('Prediction Log'!$X580="N", "L", ""))</f>
        <v/>
      </c>
      <c r="AH561" s="115" t="str">
        <f>IF(ISBLANK('Performance vs Market'!$S561), "",IF(AG561="W", Z561, IF(AG561="L",-O561, "")))</f>
        <v/>
      </c>
      <c r="AI561" s="117"/>
      <c r="AJ561" s="15" t="str">
        <f t="shared" si="6"/>
        <v/>
      </c>
      <c r="AK561" s="118" t="n">
        <f>IF(ISERROR('Performance vs Market'!$AE561+'Performance vs Market'!$AH561+'Performance vs Market'!$AJ561), "", 'Performance vs Market'!$AE561+'Performance vs Market'!$AH561+'Performance vs Market'!$AJ561)</f>
        <v>0</v>
      </c>
      <c r="AL561" s="119" t="n">
        <f>IF(ISERROR('Performance vs Market'!$AF561+'Performance vs Market'!$AH561+'Performance vs Market'!$AJ561), "", 'Performance vs Market'!$AF561+'Performance vs Market'!$AH561+'Performance vs Market'!$AJ561)</f>
        <v>0</v>
      </c>
    </row>
    <row r="562" ht="14.25" customHeight="1">
      <c r="A562" s="92" t="str">
        <f>Games!A563</f>
        <v/>
      </c>
      <c r="B562" s="92" t="str">
        <f>IF('Prediction Log'!B581=0, "",'Prediction Log'!B581)</f>
        <v/>
      </c>
      <c r="C562" s="92" t="str">
        <f>IF('Prediction Log'!C581=0, "",'Prediction Log'!C581)</f>
        <v/>
      </c>
      <c r="D562" s="92" t="str">
        <f>IF('Prediction Log'!D581=0, "",'Prediction Log'!D581)</f>
        <v/>
      </c>
      <c r="E562" s="92" t="str">
        <f>IF('Prediction Log'!E581=0, "",'Prediction Log'!E581)</f>
        <v/>
      </c>
      <c r="F562" s="92" t="str">
        <f>IF('Prediction Log'!I581=0, "",'Prediction Log'!I581)</f>
        <v/>
      </c>
      <c r="G562" s="70" t="str">
        <f>IF(ISBLANK(Games!B563), "",'Prediction Log'!$J581)</f>
        <v/>
      </c>
      <c r="H562" s="93" t="str">
        <f>'Prediction Log'!$K581</f>
        <v/>
      </c>
      <c r="I562" s="92" t="str">
        <f>IF(ISBLANK(Games!M563), "",IF(AND(Games!M563="",Games!N563=""),"",IF(ISTEXT(Games!N563), "Side",Games!M563)))</f>
        <v/>
      </c>
      <c r="J562" s="92" t="str">
        <f>IF(ISBLANK(Games!B563), "",IF(Games!K563="Y", Games!B563, Games!E563))</f>
        <v/>
      </c>
      <c r="K562" s="92" t="str">
        <f>Games!I563</f>
        <v/>
      </c>
      <c r="L562" s="92" t="str">
        <f>IF(ISBLANK(Games!G563), "",Games!G563)</f>
        <v/>
      </c>
      <c r="M562" s="92"/>
      <c r="N562" s="110" t="str">
        <f>IF(ISBLANK('Performance vs Market'!$Q562), "", 1)</f>
        <v/>
      </c>
      <c r="O562" s="110" t="str">
        <f>IF(ISBLANK('Performance vs Market'!$S562), "", 1)</f>
        <v/>
      </c>
      <c r="P562" s="95"/>
      <c r="Q562" s="95"/>
      <c r="R562" s="95"/>
      <c r="S562" s="95"/>
      <c r="T562" s="95"/>
      <c r="U562" s="111" t="str">
        <f>IF(ISBLANK('Performance vs Market'!$Q562), "",N562+IF(Q562&lt;0, (N562/(Q562/-100)), N562*(Q562/100)))</f>
        <v/>
      </c>
      <c r="V562" s="112" t="str">
        <f>IFERROR(IF(ISBLANK('Performance vs Market'!$R562), "",N562+IF(R562&lt;0, (N562/(R562/-100)), N562*(R562/100))),"")</f>
        <v/>
      </c>
      <c r="W562" s="111" t="n">
        <f t="shared" si="1"/>
        <v>0</v>
      </c>
      <c r="X562" s="112" t="n">
        <f t="shared" si="2"/>
        <v>0</v>
      </c>
      <c r="Y562" s="111" t="str">
        <f>IF(ISBLANK('Performance vs Market'!$S562), "",O562+IF(S562&lt;0, (O562/(S562/-100)), O562*(S562/100)))</f>
        <v/>
      </c>
      <c r="Z562" s="111" t="n">
        <f t="shared" si="3"/>
        <v>0</v>
      </c>
      <c r="AA562" s="96" t="n">
        <f t="shared" si="4"/>
        <v>0</v>
      </c>
      <c r="AB562" s="96" t="n">
        <f t="shared" si="5"/>
        <v>0</v>
      </c>
      <c r="AC562" s="113" t="str">
        <f>IF('Prediction Log'!$W581="Y", "W", IF('Prediction Log'!$W581="N","L",""))</f>
        <v/>
      </c>
      <c r="AD562" s="114" t="str">
        <f>IF('Prediction Log'!$Y581="Y", "W", IF('Prediction Log'!$Y581="N","L",""))</f>
        <v/>
      </c>
      <c r="AE562" s="115" t="str">
        <f>IF(ISBLANK('Performance vs Market'!$Q562), "",IF(AC562="W", W562, IF(AC562="L",-N562, "")))</f>
        <v/>
      </c>
      <c r="AF562" s="116" t="str">
        <f>IFERROR((IF(ISERR('Performance vs Market'!$V562), "",IF(AD562="W", X562, IF(AD562="L",-N562, "")))), "")</f>
        <v/>
      </c>
      <c r="AG562" s="113" t="str">
        <f>IF('Prediction Log'!$X581="Y", "W", IF('Prediction Log'!$X581="N", "L", ""))</f>
        <v/>
      </c>
      <c r="AH562" s="115" t="str">
        <f>IF(ISBLANK('Performance vs Market'!$S562), "",IF(AG562="W", Z562, IF(AG562="L",-O562, "")))</f>
        <v/>
      </c>
      <c r="AI562" s="117"/>
      <c r="AJ562" s="15" t="str">
        <f t="shared" si="6"/>
        <v/>
      </c>
      <c r="AK562" s="118" t="n">
        <f>IF(ISERROR('Performance vs Market'!$AE562+'Performance vs Market'!$AH562+'Performance vs Market'!$AJ562), "", 'Performance vs Market'!$AE562+'Performance vs Market'!$AH562+'Performance vs Market'!$AJ562)</f>
        <v>0</v>
      </c>
      <c r="AL562" s="119" t="n">
        <f>IF(ISERROR('Performance vs Market'!$AF562+'Performance vs Market'!$AH562+'Performance vs Market'!$AJ562), "", 'Performance vs Market'!$AF562+'Performance vs Market'!$AH562+'Performance vs Market'!$AJ562)</f>
        <v>0</v>
      </c>
    </row>
    <row r="563" ht="14.25" customHeight="1">
      <c r="A563" s="92" t="str">
        <f>Games!A564</f>
        <v/>
      </c>
      <c r="B563" s="92" t="str">
        <f>IF('Prediction Log'!B582=0, "",'Prediction Log'!B582)</f>
        <v/>
      </c>
      <c r="C563" s="92" t="str">
        <f>IF('Prediction Log'!C582=0, "",'Prediction Log'!C582)</f>
        <v/>
      </c>
      <c r="D563" s="92" t="str">
        <f>IF('Prediction Log'!D582=0, "",'Prediction Log'!D582)</f>
        <v/>
      </c>
      <c r="E563" s="92" t="str">
        <f>IF('Prediction Log'!E582=0, "",'Prediction Log'!E582)</f>
        <v/>
      </c>
      <c r="F563" s="92" t="str">
        <f>IF('Prediction Log'!I582=0, "",'Prediction Log'!I582)</f>
        <v/>
      </c>
      <c r="G563" s="70" t="str">
        <f>IF(ISBLANK(Games!B564), "",'Prediction Log'!$J582)</f>
        <v/>
      </c>
      <c r="H563" s="93" t="str">
        <f>'Prediction Log'!$K582</f>
        <v/>
      </c>
      <c r="I563" s="92" t="str">
        <f>IF(ISBLANK(Games!M564), "",IF(AND(Games!M564="",Games!N564=""),"",IF(ISTEXT(Games!N564), "Side",Games!M564)))</f>
        <v/>
      </c>
      <c r="J563" s="92" t="str">
        <f>IF(ISBLANK(Games!B564), "",IF(Games!K564="Y", Games!B564, Games!E564))</f>
        <v/>
      </c>
      <c r="K563" s="92" t="str">
        <f>Games!I564</f>
        <v/>
      </c>
      <c r="L563" s="92" t="str">
        <f>IF(ISBLANK(Games!G564), "",Games!G564)</f>
        <v/>
      </c>
      <c r="M563" s="92"/>
      <c r="N563" s="110" t="str">
        <f>IF(ISBLANK('Performance vs Market'!$Q563), "", 1)</f>
        <v/>
      </c>
      <c r="O563" s="110" t="str">
        <f>IF(ISBLANK('Performance vs Market'!$S563), "", 1)</f>
        <v/>
      </c>
      <c r="P563" s="95"/>
      <c r="Q563" s="95"/>
      <c r="R563" s="95"/>
      <c r="S563" s="95"/>
      <c r="T563" s="95"/>
      <c r="U563" s="111" t="str">
        <f>IF(ISBLANK('Performance vs Market'!$Q563), "",N563+IF(Q563&lt;0, (N563/(Q563/-100)), N563*(Q563/100)))</f>
        <v/>
      </c>
      <c r="V563" s="112" t="str">
        <f>IFERROR(IF(ISBLANK('Performance vs Market'!$R563), "",N563+IF(R563&lt;0, (N563/(R563/-100)), N563*(R563/100))),"")</f>
        <v/>
      </c>
      <c r="W563" s="111" t="n">
        <f t="shared" si="1"/>
        <v>0</v>
      </c>
      <c r="X563" s="112" t="n">
        <f t="shared" si="2"/>
        <v>0</v>
      </c>
      <c r="Y563" s="111" t="str">
        <f>IF(ISBLANK('Performance vs Market'!$S563), "",O563+IF(S563&lt;0, (O563/(S563/-100)), O563*(S563/100)))</f>
        <v/>
      </c>
      <c r="Z563" s="111" t="n">
        <f t="shared" si="3"/>
        <v>0</v>
      </c>
      <c r="AA563" s="96" t="n">
        <f t="shared" si="4"/>
        <v>0</v>
      </c>
      <c r="AB563" s="96" t="n">
        <f t="shared" si="5"/>
        <v>0</v>
      </c>
      <c r="AC563" s="113" t="str">
        <f>IF('Prediction Log'!$W582="Y", "W", IF('Prediction Log'!$W582="N","L",""))</f>
        <v/>
      </c>
      <c r="AD563" s="114" t="str">
        <f>IF('Prediction Log'!$Y582="Y", "W", IF('Prediction Log'!$Y582="N","L",""))</f>
        <v/>
      </c>
      <c r="AE563" s="115" t="str">
        <f>IF(ISBLANK('Performance vs Market'!$Q563), "",IF(AC563="W", W563, IF(AC563="L",-N563, "")))</f>
        <v/>
      </c>
      <c r="AF563" s="116" t="str">
        <f>IFERROR((IF(ISERR('Performance vs Market'!$V563), "",IF(AD563="W", X563, IF(AD563="L",-N563, "")))), "")</f>
        <v/>
      </c>
      <c r="AG563" s="113" t="str">
        <f>IF('Prediction Log'!$X582="Y", "W", IF('Prediction Log'!$X582="N", "L", ""))</f>
        <v/>
      </c>
      <c r="AH563" s="115" t="str">
        <f>IF(ISBLANK('Performance vs Market'!$S563), "",IF(AG563="W", Z563, IF(AG563="L",-O563, "")))</f>
        <v/>
      </c>
      <c r="AI563" s="117"/>
      <c r="AJ563" s="15" t="str">
        <f t="shared" si="6"/>
        <v/>
      </c>
      <c r="AK563" s="118" t="n">
        <f>IF(ISERROR('Performance vs Market'!$AE563+'Performance vs Market'!$AH563+'Performance vs Market'!$AJ563), "", 'Performance vs Market'!$AE563+'Performance vs Market'!$AH563+'Performance vs Market'!$AJ563)</f>
        <v>0</v>
      </c>
      <c r="AL563" s="119" t="n">
        <f>IF(ISERROR('Performance vs Market'!$AF563+'Performance vs Market'!$AH563+'Performance vs Market'!$AJ563), "", 'Performance vs Market'!$AF563+'Performance vs Market'!$AH563+'Performance vs Market'!$AJ563)</f>
        <v>0</v>
      </c>
    </row>
    <row r="564" ht="14.25" customHeight="1">
      <c r="A564" s="92" t="str">
        <f>Games!A565</f>
        <v/>
      </c>
      <c r="B564" s="92" t="str">
        <f>IF('Prediction Log'!B583=0, "",'Prediction Log'!B583)</f>
        <v/>
      </c>
      <c r="C564" s="92" t="str">
        <f>IF('Prediction Log'!C583=0, "",'Prediction Log'!C583)</f>
        <v/>
      </c>
      <c r="D564" s="92" t="str">
        <f>IF('Prediction Log'!D583=0, "",'Prediction Log'!D583)</f>
        <v/>
      </c>
      <c r="E564" s="92" t="str">
        <f>IF('Prediction Log'!E583=0, "",'Prediction Log'!E583)</f>
        <v/>
      </c>
      <c r="F564" s="92" t="str">
        <f>IF('Prediction Log'!I583=0, "",'Prediction Log'!I583)</f>
        <v/>
      </c>
      <c r="G564" s="70" t="str">
        <f>IF(ISBLANK(Games!B565), "",'Prediction Log'!$J583)</f>
        <v/>
      </c>
      <c r="H564" s="93" t="str">
        <f>'Prediction Log'!$K583</f>
        <v/>
      </c>
      <c r="I564" s="92" t="str">
        <f>IF(ISBLANK(Games!M565), "",IF(AND(Games!M565="",Games!N565=""),"",IF(ISTEXT(Games!N565), "Side",Games!M565)))</f>
        <v/>
      </c>
      <c r="J564" s="92" t="str">
        <f>IF(ISBLANK(Games!B565), "",IF(Games!K565="Y", Games!B565, Games!E565))</f>
        <v/>
      </c>
      <c r="K564" s="92" t="str">
        <f>Games!I565</f>
        <v/>
      </c>
      <c r="L564" s="92" t="str">
        <f>IF(ISBLANK(Games!G565), "",Games!G565)</f>
        <v/>
      </c>
      <c r="M564" s="92"/>
      <c r="N564" s="110" t="str">
        <f>IF(ISBLANK('Performance vs Market'!$Q564), "", 1)</f>
        <v/>
      </c>
      <c r="O564" s="110" t="str">
        <f>IF(ISBLANK('Performance vs Market'!$S564), "", 1)</f>
        <v/>
      </c>
      <c r="P564" s="95"/>
      <c r="Q564" s="95"/>
      <c r="R564" s="95"/>
      <c r="S564" s="95"/>
      <c r="T564" s="95"/>
      <c r="U564" s="111" t="str">
        <f>IF(ISBLANK('Performance vs Market'!$Q564), "",N564+IF(Q564&lt;0, (N564/(Q564/-100)), N564*(Q564/100)))</f>
        <v/>
      </c>
      <c r="V564" s="112" t="str">
        <f>IFERROR(IF(ISBLANK('Performance vs Market'!$R564), "",N564+IF(R564&lt;0, (N564/(R564/-100)), N564*(R564/100))),"")</f>
        <v/>
      </c>
      <c r="W564" s="111" t="n">
        <f t="shared" si="1"/>
        <v>0</v>
      </c>
      <c r="X564" s="112" t="n">
        <f t="shared" si="2"/>
        <v>0</v>
      </c>
      <c r="Y564" s="111" t="str">
        <f>IF(ISBLANK('Performance vs Market'!$S564), "",O564+IF(S564&lt;0, (O564/(S564/-100)), O564*(S564/100)))</f>
        <v/>
      </c>
      <c r="Z564" s="111" t="n">
        <f t="shared" si="3"/>
        <v>0</v>
      </c>
      <c r="AA564" s="96" t="n">
        <f t="shared" si="4"/>
        <v>0</v>
      </c>
      <c r="AB564" s="96" t="n">
        <f t="shared" si="5"/>
        <v>0</v>
      </c>
      <c r="AC564" s="113" t="str">
        <f>IF('Prediction Log'!$W583="Y", "W", IF('Prediction Log'!$W583="N","L",""))</f>
        <v/>
      </c>
      <c r="AD564" s="114" t="str">
        <f>IF('Prediction Log'!$Y583="Y", "W", IF('Prediction Log'!$Y583="N","L",""))</f>
        <v/>
      </c>
      <c r="AE564" s="115" t="str">
        <f>IF(ISBLANK('Performance vs Market'!$Q564), "",IF(AC564="W", W564, IF(AC564="L",-N564, "")))</f>
        <v/>
      </c>
      <c r="AF564" s="116" t="str">
        <f>IFERROR((IF(ISERR('Performance vs Market'!$V564), "",IF(AD564="W", X564, IF(AD564="L",-N564, "")))), "")</f>
        <v/>
      </c>
      <c r="AG564" s="113" t="str">
        <f>IF('Prediction Log'!$X583="Y", "W", IF('Prediction Log'!$X583="N", "L", ""))</f>
        <v/>
      </c>
      <c r="AH564" s="115" t="str">
        <f>IF(ISBLANK('Performance vs Market'!$S564), "",IF(AG564="W", Z564, IF(AG564="L",-O564, "")))</f>
        <v/>
      </c>
      <c r="AI564" s="117"/>
      <c r="AJ564" s="15" t="str">
        <f t="shared" si="6"/>
        <v/>
      </c>
      <c r="AK564" s="118" t="n">
        <f>IF(ISERROR('Performance vs Market'!$AE564+'Performance vs Market'!$AH564+'Performance vs Market'!$AJ564), "", 'Performance vs Market'!$AE564+'Performance vs Market'!$AH564+'Performance vs Market'!$AJ564)</f>
        <v>0</v>
      </c>
      <c r="AL564" s="119" t="n">
        <f>IF(ISERROR('Performance vs Market'!$AF564+'Performance vs Market'!$AH564+'Performance vs Market'!$AJ564), "", 'Performance vs Market'!$AF564+'Performance vs Market'!$AH564+'Performance vs Market'!$AJ564)</f>
        <v>0</v>
      </c>
    </row>
    <row r="565" ht="14.25" customHeight="1">
      <c r="A565" s="92" t="str">
        <f>Games!A566</f>
        <v/>
      </c>
      <c r="B565" s="92" t="str">
        <f>IF('Prediction Log'!B584=0, "",'Prediction Log'!B584)</f>
        <v/>
      </c>
      <c r="C565" s="92" t="str">
        <f>IF('Prediction Log'!C584=0, "",'Prediction Log'!C584)</f>
        <v/>
      </c>
      <c r="D565" s="92" t="str">
        <f>IF('Prediction Log'!D584=0, "",'Prediction Log'!D584)</f>
        <v/>
      </c>
      <c r="E565" s="92" t="str">
        <f>IF('Prediction Log'!E584=0, "",'Prediction Log'!E584)</f>
        <v/>
      </c>
      <c r="F565" s="92" t="str">
        <f>IF('Prediction Log'!I584=0, "",'Prediction Log'!I584)</f>
        <v/>
      </c>
      <c r="G565" s="70" t="str">
        <f>IF(ISBLANK(Games!B566), "",'Prediction Log'!$J584)</f>
        <v/>
      </c>
      <c r="H565" s="93" t="str">
        <f>'Prediction Log'!$K584</f>
        <v/>
      </c>
      <c r="I565" s="92" t="str">
        <f>IF(ISBLANK(Games!M566), "",IF(AND(Games!M566="",Games!N566=""),"",IF(ISTEXT(Games!N566), "Side",Games!M566)))</f>
        <v/>
      </c>
      <c r="J565" s="92" t="str">
        <f>IF(ISBLANK(Games!B566), "",IF(Games!K566="Y", Games!B566, Games!E566))</f>
        <v/>
      </c>
      <c r="K565" s="92" t="str">
        <f>Games!I566</f>
        <v/>
      </c>
      <c r="L565" s="92" t="str">
        <f>IF(ISBLANK(Games!G566), "",Games!G566)</f>
        <v/>
      </c>
      <c r="M565" s="92"/>
      <c r="N565" s="110" t="str">
        <f>IF(ISBLANK('Performance vs Market'!$Q565), "", 1)</f>
        <v/>
      </c>
      <c r="O565" s="110" t="str">
        <f>IF(ISBLANK('Performance vs Market'!$S565), "", 1)</f>
        <v/>
      </c>
      <c r="P565" s="95"/>
      <c r="Q565" s="95"/>
      <c r="R565" s="95"/>
      <c r="S565" s="95"/>
      <c r="T565" s="95"/>
      <c r="U565" s="111" t="str">
        <f>IF(ISBLANK('Performance vs Market'!$Q565), "",N565+IF(Q565&lt;0, (N565/(Q565/-100)), N565*(Q565/100)))</f>
        <v/>
      </c>
      <c r="V565" s="112" t="str">
        <f>IFERROR(IF(ISBLANK('Performance vs Market'!$R565), "",N565+IF(R565&lt;0, (N565/(R565/-100)), N565*(R565/100))),"")</f>
        <v/>
      </c>
      <c r="W565" s="111" t="n">
        <f t="shared" si="1"/>
        <v>0</v>
      </c>
      <c r="X565" s="112" t="n">
        <f t="shared" si="2"/>
        <v>0</v>
      </c>
      <c r="Y565" s="111" t="str">
        <f>IF(ISBLANK('Performance vs Market'!$S565), "",O565+IF(S565&lt;0, (O565/(S565/-100)), O565*(S565/100)))</f>
        <v/>
      </c>
      <c r="Z565" s="111" t="n">
        <f t="shared" si="3"/>
        <v>0</v>
      </c>
      <c r="AA565" s="96" t="n">
        <f t="shared" si="4"/>
        <v>0</v>
      </c>
      <c r="AB565" s="96" t="n">
        <f t="shared" si="5"/>
        <v>0</v>
      </c>
      <c r="AC565" s="113" t="str">
        <f>IF('Prediction Log'!$W584="Y", "W", IF('Prediction Log'!$W584="N","L",""))</f>
        <v/>
      </c>
      <c r="AD565" s="114" t="str">
        <f>IF('Prediction Log'!$Y584="Y", "W", IF('Prediction Log'!$Y584="N","L",""))</f>
        <v/>
      </c>
      <c r="AE565" s="115" t="str">
        <f>IF(ISBLANK('Performance vs Market'!$Q565), "",IF(AC565="W", W565, IF(AC565="L",-N565, "")))</f>
        <v/>
      </c>
      <c r="AF565" s="116" t="str">
        <f>IFERROR((IF(ISERR('Performance vs Market'!$V565), "",IF(AD565="W", X565, IF(AD565="L",-N565, "")))), "")</f>
        <v/>
      </c>
      <c r="AG565" s="113" t="str">
        <f>IF('Prediction Log'!$X584="Y", "W", IF('Prediction Log'!$X584="N", "L", ""))</f>
        <v/>
      </c>
      <c r="AH565" s="115" t="str">
        <f>IF(ISBLANK('Performance vs Market'!$S565), "",IF(AG565="W", Z565, IF(AG565="L",-O565, "")))</f>
        <v/>
      </c>
      <c r="AI565" s="117"/>
      <c r="AJ565" s="15" t="str">
        <f t="shared" si="6"/>
        <v/>
      </c>
      <c r="AK565" s="118" t="n">
        <f>IF(ISERROR('Performance vs Market'!$AE565+'Performance vs Market'!$AH565+'Performance vs Market'!$AJ565), "", 'Performance vs Market'!$AE565+'Performance vs Market'!$AH565+'Performance vs Market'!$AJ565)</f>
        <v>0</v>
      </c>
      <c r="AL565" s="119" t="n">
        <f>IF(ISERROR('Performance vs Market'!$AF565+'Performance vs Market'!$AH565+'Performance vs Market'!$AJ565), "", 'Performance vs Market'!$AF565+'Performance vs Market'!$AH565+'Performance vs Market'!$AJ565)</f>
        <v>0</v>
      </c>
    </row>
    <row r="566" ht="14.25" customHeight="1">
      <c r="A566" s="92" t="str">
        <f>Games!A567</f>
        <v/>
      </c>
      <c r="B566" s="92" t="str">
        <f>IF('Prediction Log'!B585=0, "",'Prediction Log'!B585)</f>
        <v/>
      </c>
      <c r="C566" s="92" t="str">
        <f>IF('Prediction Log'!C585=0, "",'Prediction Log'!C585)</f>
        <v/>
      </c>
      <c r="D566" s="92" t="str">
        <f>IF('Prediction Log'!D585=0, "",'Prediction Log'!D585)</f>
        <v/>
      </c>
      <c r="E566" s="92" t="str">
        <f>IF('Prediction Log'!E585=0, "",'Prediction Log'!E585)</f>
        <v/>
      </c>
      <c r="F566" s="92" t="str">
        <f>IF('Prediction Log'!I585=0, "",'Prediction Log'!I585)</f>
        <v/>
      </c>
      <c r="G566" s="70" t="str">
        <f>IF(ISBLANK(Games!B567), "",'Prediction Log'!$J585)</f>
        <v/>
      </c>
      <c r="H566" s="93" t="str">
        <f>'Prediction Log'!$K585</f>
        <v/>
      </c>
      <c r="I566" s="92" t="str">
        <f>IF(ISBLANK(Games!M567), "",IF(AND(Games!M567="",Games!N567=""),"",IF(ISTEXT(Games!N567), "Side",Games!M567)))</f>
        <v/>
      </c>
      <c r="J566" s="92" t="str">
        <f>IF(ISBLANK(Games!B567), "",IF(Games!K567="Y", Games!B567, Games!E567))</f>
        <v/>
      </c>
      <c r="K566" s="92" t="str">
        <f>Games!I567</f>
        <v/>
      </c>
      <c r="L566" s="92" t="str">
        <f>IF(ISBLANK(Games!G567), "",Games!G567)</f>
        <v/>
      </c>
      <c r="M566" s="92"/>
      <c r="N566" s="110" t="str">
        <f>IF(ISBLANK('Performance vs Market'!$Q566), "", 1)</f>
        <v/>
      </c>
      <c r="O566" s="110" t="str">
        <f>IF(ISBLANK('Performance vs Market'!$S566), "", 1)</f>
        <v/>
      </c>
      <c r="P566" s="95"/>
      <c r="Q566" s="95"/>
      <c r="R566" s="95"/>
      <c r="S566" s="95"/>
      <c r="T566" s="95"/>
      <c r="U566" s="111" t="str">
        <f>IF(ISBLANK('Performance vs Market'!$Q566), "",N566+IF(Q566&lt;0, (N566/(Q566/-100)), N566*(Q566/100)))</f>
        <v/>
      </c>
      <c r="V566" s="112" t="str">
        <f>IFERROR(IF(ISBLANK('Performance vs Market'!$R566), "",N566+IF(R566&lt;0, (N566/(R566/-100)), N566*(R566/100))),"")</f>
        <v/>
      </c>
      <c r="W566" s="111" t="n">
        <f t="shared" si="1"/>
        <v>0</v>
      </c>
      <c r="X566" s="112" t="n">
        <f t="shared" si="2"/>
        <v>0</v>
      </c>
      <c r="Y566" s="111" t="str">
        <f>IF(ISBLANK('Performance vs Market'!$S566), "",O566+IF(S566&lt;0, (O566/(S566/-100)), O566*(S566/100)))</f>
        <v/>
      </c>
      <c r="Z566" s="111" t="n">
        <f t="shared" si="3"/>
        <v>0</v>
      </c>
      <c r="AA566" s="96" t="n">
        <f t="shared" si="4"/>
        <v>0</v>
      </c>
      <c r="AB566" s="96" t="n">
        <f t="shared" si="5"/>
        <v>0</v>
      </c>
      <c r="AC566" s="113" t="str">
        <f>IF('Prediction Log'!$W585="Y", "W", IF('Prediction Log'!$W585="N","L",""))</f>
        <v/>
      </c>
      <c r="AD566" s="114" t="str">
        <f>IF('Prediction Log'!$Y585="Y", "W", IF('Prediction Log'!$Y585="N","L",""))</f>
        <v/>
      </c>
      <c r="AE566" s="115" t="str">
        <f>IF(ISBLANK('Performance vs Market'!$Q566), "",IF(AC566="W", W566, IF(AC566="L",-N566, "")))</f>
        <v/>
      </c>
      <c r="AF566" s="116" t="str">
        <f>IFERROR((IF(ISERR('Performance vs Market'!$V566), "",IF(AD566="W", X566, IF(AD566="L",-N566, "")))), "")</f>
        <v/>
      </c>
      <c r="AG566" s="113" t="str">
        <f>IF('Prediction Log'!$X585="Y", "W", IF('Prediction Log'!$X585="N", "L", ""))</f>
        <v/>
      </c>
      <c r="AH566" s="115" t="str">
        <f>IF(ISBLANK('Performance vs Market'!$S566), "",IF(AG566="W", Z566, IF(AG566="L",-O566, "")))</f>
        <v/>
      </c>
      <c r="AI566" s="117"/>
      <c r="AJ566" s="15" t="str">
        <f t="shared" si="6"/>
        <v/>
      </c>
      <c r="AK566" s="118" t="n">
        <f>IF(ISERROR('Performance vs Market'!$AE566+'Performance vs Market'!$AH566+'Performance vs Market'!$AJ566), "", 'Performance vs Market'!$AE566+'Performance vs Market'!$AH566+'Performance vs Market'!$AJ566)</f>
        <v>0</v>
      </c>
      <c r="AL566" s="119" t="n">
        <f>IF(ISERROR('Performance vs Market'!$AF566+'Performance vs Market'!$AH566+'Performance vs Market'!$AJ566), "", 'Performance vs Market'!$AF566+'Performance vs Market'!$AH566+'Performance vs Market'!$AJ566)</f>
        <v>0</v>
      </c>
    </row>
    <row r="567" ht="14.25" customHeight="1">
      <c r="A567" s="92" t="str">
        <f>Games!A568</f>
        <v/>
      </c>
      <c r="B567" s="92" t="str">
        <f>IF('Prediction Log'!B586=0, "",'Prediction Log'!B586)</f>
        <v/>
      </c>
      <c r="C567" s="92" t="str">
        <f>IF('Prediction Log'!C586=0, "",'Prediction Log'!C586)</f>
        <v/>
      </c>
      <c r="D567" s="92" t="str">
        <f>IF('Prediction Log'!D586=0, "",'Prediction Log'!D586)</f>
        <v/>
      </c>
      <c r="E567" s="92" t="str">
        <f>IF('Prediction Log'!E586=0, "",'Prediction Log'!E586)</f>
        <v/>
      </c>
      <c r="F567" s="92" t="str">
        <f>IF('Prediction Log'!I586=0, "",'Prediction Log'!I586)</f>
        <v/>
      </c>
      <c r="G567" s="70" t="str">
        <f>IF(ISBLANK(Games!B568), "",'Prediction Log'!$J586)</f>
        <v/>
      </c>
      <c r="H567" s="93" t="str">
        <f>'Prediction Log'!$K586</f>
        <v/>
      </c>
      <c r="I567" s="92" t="str">
        <f>IF(ISBLANK(Games!M568), "",IF(AND(Games!M568="",Games!N568=""),"",IF(ISTEXT(Games!N568), "Side",Games!M568)))</f>
        <v/>
      </c>
      <c r="J567" s="92" t="str">
        <f>IF(ISBLANK(Games!B568), "",IF(Games!K568="Y", Games!B568, Games!E568))</f>
        <v/>
      </c>
      <c r="K567" s="92" t="str">
        <f>Games!I568</f>
        <v/>
      </c>
      <c r="L567" s="92" t="str">
        <f>IF(ISBLANK(Games!G568), "",Games!G568)</f>
        <v/>
      </c>
      <c r="M567" s="92"/>
      <c r="N567" s="110" t="str">
        <f>IF(ISBLANK('Performance vs Market'!$Q567), "", 1)</f>
        <v/>
      </c>
      <c r="O567" s="110" t="str">
        <f>IF(ISBLANK('Performance vs Market'!$S567), "", 1)</f>
        <v/>
      </c>
      <c r="P567" s="95"/>
      <c r="Q567" s="95"/>
      <c r="R567" s="95"/>
      <c r="S567" s="95"/>
      <c r="T567" s="95"/>
      <c r="U567" s="111" t="str">
        <f>IF(ISBLANK('Performance vs Market'!$Q567), "",N567+IF(Q567&lt;0, (N567/(Q567/-100)), N567*(Q567/100)))</f>
        <v/>
      </c>
      <c r="V567" s="112" t="str">
        <f>IFERROR(IF(ISBLANK('Performance vs Market'!$R567), "",N567+IF(R567&lt;0, (N567/(R567/-100)), N567*(R567/100))),"")</f>
        <v/>
      </c>
      <c r="W567" s="111" t="n">
        <f t="shared" si="1"/>
        <v>0</v>
      </c>
      <c r="X567" s="112" t="n">
        <f t="shared" si="2"/>
        <v>0</v>
      </c>
      <c r="Y567" s="111" t="str">
        <f>IF(ISBLANK('Performance vs Market'!$S567), "",O567+IF(S567&lt;0, (O567/(S567/-100)), O567*(S567/100)))</f>
        <v/>
      </c>
      <c r="Z567" s="111" t="n">
        <f t="shared" si="3"/>
        <v>0</v>
      </c>
      <c r="AA567" s="96" t="n">
        <f t="shared" si="4"/>
        <v>0</v>
      </c>
      <c r="AB567" s="96" t="n">
        <f t="shared" si="5"/>
        <v>0</v>
      </c>
      <c r="AC567" s="113" t="str">
        <f>IF('Prediction Log'!$W586="Y", "W", IF('Prediction Log'!$W586="N","L",""))</f>
        <v/>
      </c>
      <c r="AD567" s="114" t="str">
        <f>IF('Prediction Log'!$Y586="Y", "W", IF('Prediction Log'!$Y586="N","L",""))</f>
        <v/>
      </c>
      <c r="AE567" s="115" t="str">
        <f>IF(ISBLANK('Performance vs Market'!$Q567), "",IF(AC567="W", W567, IF(AC567="L",-N567, "")))</f>
        <v/>
      </c>
      <c r="AF567" s="116" t="str">
        <f>IFERROR((IF(ISERR('Performance vs Market'!$V567), "",IF(AD567="W", X567, IF(AD567="L",-N567, "")))), "")</f>
        <v/>
      </c>
      <c r="AG567" s="113" t="str">
        <f>IF('Prediction Log'!$X586="Y", "W", IF('Prediction Log'!$X586="N", "L", ""))</f>
        <v/>
      </c>
      <c r="AH567" s="115" t="str">
        <f>IF(ISBLANK('Performance vs Market'!$S567), "",IF(AG567="W", Z567, IF(AG567="L",-O567, "")))</f>
        <v/>
      </c>
      <c r="AI567" s="117"/>
      <c r="AJ567" s="15" t="str">
        <f t="shared" si="6"/>
        <v/>
      </c>
      <c r="AK567" s="118" t="n">
        <f>IF(ISERROR('Performance vs Market'!$AE567+'Performance vs Market'!$AH567+'Performance vs Market'!$AJ567), "", 'Performance vs Market'!$AE567+'Performance vs Market'!$AH567+'Performance vs Market'!$AJ567)</f>
        <v>0</v>
      </c>
      <c r="AL567" s="119" t="n">
        <f>IF(ISERROR('Performance vs Market'!$AF567+'Performance vs Market'!$AH567+'Performance vs Market'!$AJ567), "", 'Performance vs Market'!$AF567+'Performance vs Market'!$AH567+'Performance vs Market'!$AJ567)</f>
        <v>0</v>
      </c>
    </row>
    <row r="568" ht="14.25" customHeight="1">
      <c r="A568" s="92" t="str">
        <f>Games!A569</f>
        <v/>
      </c>
      <c r="B568" s="92" t="str">
        <f>IF('Prediction Log'!B587=0, "",'Prediction Log'!B587)</f>
        <v/>
      </c>
      <c r="C568" s="92" t="str">
        <f>IF('Prediction Log'!C587=0, "",'Prediction Log'!C587)</f>
        <v/>
      </c>
      <c r="D568" s="92" t="str">
        <f>IF('Prediction Log'!D587=0, "",'Prediction Log'!D587)</f>
        <v/>
      </c>
      <c r="E568" s="92" t="str">
        <f>IF('Prediction Log'!E587=0, "",'Prediction Log'!E587)</f>
        <v/>
      </c>
      <c r="F568" s="92" t="str">
        <f>IF('Prediction Log'!I587=0, "",'Prediction Log'!I587)</f>
        <v/>
      </c>
      <c r="G568" s="70" t="str">
        <f>IF(ISBLANK(Games!B569), "",'Prediction Log'!$J587)</f>
        <v/>
      </c>
      <c r="H568" s="93" t="str">
        <f>'Prediction Log'!$K587</f>
        <v/>
      </c>
      <c r="I568" s="92" t="str">
        <f>IF(ISBLANK(Games!M569), "",IF(AND(Games!M569="",Games!N569=""),"",IF(ISTEXT(Games!N569), "Side",Games!M569)))</f>
        <v/>
      </c>
      <c r="J568" s="92" t="str">
        <f>IF(ISBLANK(Games!B569), "",IF(Games!K569="Y", Games!B569, Games!E569))</f>
        <v/>
      </c>
      <c r="K568" s="92" t="str">
        <f>Games!I569</f>
        <v/>
      </c>
      <c r="L568" s="92" t="str">
        <f>IF(ISBLANK(Games!G569), "",Games!G569)</f>
        <v/>
      </c>
      <c r="M568" s="92"/>
      <c r="N568" s="110" t="str">
        <f>IF(ISBLANK('Performance vs Market'!$Q568), "", 1)</f>
        <v/>
      </c>
      <c r="O568" s="110" t="str">
        <f>IF(ISBLANK('Performance vs Market'!$S568), "", 1)</f>
        <v/>
      </c>
      <c r="P568" s="95"/>
      <c r="Q568" s="95"/>
      <c r="R568" s="95"/>
      <c r="S568" s="95"/>
      <c r="T568" s="95"/>
      <c r="U568" s="111" t="str">
        <f>IF(ISBLANK('Performance vs Market'!$Q568), "",N568+IF(Q568&lt;0, (N568/(Q568/-100)), N568*(Q568/100)))</f>
        <v/>
      </c>
      <c r="V568" s="112" t="str">
        <f>IFERROR(IF(ISBLANK('Performance vs Market'!$R568), "",N568+IF(R568&lt;0, (N568/(R568/-100)), N568*(R568/100))),"")</f>
        <v/>
      </c>
      <c r="W568" s="111" t="n">
        <f t="shared" si="1"/>
        <v>0</v>
      </c>
      <c r="X568" s="112" t="n">
        <f t="shared" si="2"/>
        <v>0</v>
      </c>
      <c r="Y568" s="111" t="str">
        <f>IF(ISBLANK('Performance vs Market'!$S568), "",O568+IF(S568&lt;0, (O568/(S568/-100)), O568*(S568/100)))</f>
        <v/>
      </c>
      <c r="Z568" s="111" t="n">
        <f t="shared" si="3"/>
        <v>0</v>
      </c>
      <c r="AA568" s="96" t="n">
        <f t="shared" si="4"/>
        <v>0</v>
      </c>
      <c r="AB568" s="96" t="n">
        <f t="shared" si="5"/>
        <v>0</v>
      </c>
      <c r="AC568" s="113" t="str">
        <f>IF('Prediction Log'!$W587="Y", "W", IF('Prediction Log'!$W587="N","L",""))</f>
        <v/>
      </c>
      <c r="AD568" s="114" t="str">
        <f>IF('Prediction Log'!$Y587="Y", "W", IF('Prediction Log'!$Y587="N","L",""))</f>
        <v/>
      </c>
      <c r="AE568" s="115" t="str">
        <f>IF(ISBLANK('Performance vs Market'!$Q568), "",IF(AC568="W", W568, IF(AC568="L",-N568, "")))</f>
        <v/>
      </c>
      <c r="AF568" s="116" t="str">
        <f>IFERROR((IF(ISERR('Performance vs Market'!$V568), "",IF(AD568="W", X568, IF(AD568="L",-N568, "")))), "")</f>
        <v/>
      </c>
      <c r="AG568" s="113" t="str">
        <f>IF('Prediction Log'!$X587="Y", "W", IF('Prediction Log'!$X587="N", "L", ""))</f>
        <v/>
      </c>
      <c r="AH568" s="115" t="str">
        <f>IF(ISBLANK('Performance vs Market'!$S568), "",IF(AG568="W", Z568, IF(AG568="L",-O568, "")))</f>
        <v/>
      </c>
      <c r="AI568" s="117"/>
      <c r="AJ568" s="15" t="str">
        <f t="shared" si="6"/>
        <v/>
      </c>
      <c r="AK568" s="118" t="n">
        <f>IF(ISERROR('Performance vs Market'!$AE568+'Performance vs Market'!$AH568+'Performance vs Market'!$AJ568), "", 'Performance vs Market'!$AE568+'Performance vs Market'!$AH568+'Performance vs Market'!$AJ568)</f>
        <v>0</v>
      </c>
      <c r="AL568" s="119" t="n">
        <f>IF(ISERROR('Performance vs Market'!$AF568+'Performance vs Market'!$AH568+'Performance vs Market'!$AJ568), "", 'Performance vs Market'!$AF568+'Performance vs Market'!$AH568+'Performance vs Market'!$AJ568)</f>
        <v>0</v>
      </c>
    </row>
    <row r="569" ht="14.25" customHeight="1">
      <c r="A569" s="92" t="str">
        <f>Games!A570</f>
        <v/>
      </c>
      <c r="B569" s="92" t="str">
        <f>IF('Prediction Log'!B588=0, "",'Prediction Log'!B588)</f>
        <v/>
      </c>
      <c r="C569" s="92" t="str">
        <f>IF('Prediction Log'!C588=0, "",'Prediction Log'!C588)</f>
        <v/>
      </c>
      <c r="D569" s="92" t="str">
        <f>IF('Prediction Log'!D588=0, "",'Prediction Log'!D588)</f>
        <v/>
      </c>
      <c r="E569" s="92" t="str">
        <f>IF('Prediction Log'!E588=0, "",'Prediction Log'!E588)</f>
        <v/>
      </c>
      <c r="F569" s="92" t="str">
        <f>IF('Prediction Log'!I588=0, "",'Prediction Log'!I588)</f>
        <v/>
      </c>
      <c r="G569" s="70" t="str">
        <f>IF(ISBLANK(Games!B570), "",'Prediction Log'!$J588)</f>
        <v/>
      </c>
      <c r="H569" s="93" t="str">
        <f>'Prediction Log'!$K588</f>
        <v/>
      </c>
      <c r="I569" s="92" t="str">
        <f>IF(ISBLANK(Games!M570), "",IF(AND(Games!M570="",Games!N570=""),"",IF(ISTEXT(Games!N570), "Side",Games!M570)))</f>
        <v/>
      </c>
      <c r="J569" s="92" t="str">
        <f>IF(ISBLANK(Games!B570), "",IF(Games!K570="Y", Games!B570, Games!E570))</f>
        <v/>
      </c>
      <c r="K569" s="92" t="str">
        <f>Games!I570</f>
        <v/>
      </c>
      <c r="L569" s="92" t="str">
        <f>IF(ISBLANK(Games!G570), "",Games!G570)</f>
        <v/>
      </c>
      <c r="M569" s="92"/>
      <c r="N569" s="110" t="str">
        <f>IF(ISBLANK('Performance vs Market'!$Q569), "", 1)</f>
        <v/>
      </c>
      <c r="O569" s="110" t="str">
        <f>IF(ISBLANK('Performance vs Market'!$S569), "", 1)</f>
        <v/>
      </c>
      <c r="P569" s="95"/>
      <c r="Q569" s="95"/>
      <c r="R569" s="95"/>
      <c r="S569" s="95"/>
      <c r="T569" s="95"/>
      <c r="U569" s="111" t="str">
        <f>IF(ISBLANK('Performance vs Market'!$Q569), "",N569+IF(Q569&lt;0, (N569/(Q569/-100)), N569*(Q569/100)))</f>
        <v/>
      </c>
      <c r="V569" s="112" t="str">
        <f>IFERROR(IF(ISBLANK('Performance vs Market'!$R569), "",N569+IF(R569&lt;0, (N569/(R569/-100)), N569*(R569/100))),"")</f>
        <v/>
      </c>
      <c r="W569" s="111" t="n">
        <f t="shared" si="1"/>
        <v>0</v>
      </c>
      <c r="X569" s="112" t="n">
        <f t="shared" si="2"/>
        <v>0</v>
      </c>
      <c r="Y569" s="111" t="str">
        <f>IF(ISBLANK('Performance vs Market'!$S569), "",O569+IF(S569&lt;0, (O569/(S569/-100)), O569*(S569/100)))</f>
        <v/>
      </c>
      <c r="Z569" s="111" t="n">
        <f t="shared" si="3"/>
        <v>0</v>
      </c>
      <c r="AA569" s="96" t="n">
        <f t="shared" si="4"/>
        <v>0</v>
      </c>
      <c r="AB569" s="96" t="n">
        <f t="shared" si="5"/>
        <v>0</v>
      </c>
      <c r="AC569" s="113" t="str">
        <f>IF('Prediction Log'!$W588="Y", "W", IF('Prediction Log'!$W588="N","L",""))</f>
        <v/>
      </c>
      <c r="AD569" s="114" t="str">
        <f>IF('Prediction Log'!$Y588="Y", "W", IF('Prediction Log'!$Y588="N","L",""))</f>
        <v/>
      </c>
      <c r="AE569" s="115" t="str">
        <f>IF(ISBLANK('Performance vs Market'!$Q569), "",IF(AC569="W", W569, IF(AC569="L",-N569, "")))</f>
        <v/>
      </c>
      <c r="AF569" s="116" t="str">
        <f>IFERROR((IF(ISERR('Performance vs Market'!$V569), "",IF(AD569="W", X569, IF(AD569="L",-N569, "")))), "")</f>
        <v/>
      </c>
      <c r="AG569" s="113" t="str">
        <f>IF('Prediction Log'!$X588="Y", "W", IF('Prediction Log'!$X588="N", "L", ""))</f>
        <v/>
      </c>
      <c r="AH569" s="115" t="str">
        <f>IF(ISBLANK('Performance vs Market'!$S569), "",IF(AG569="W", Z569, IF(AG569="L",-O569, "")))</f>
        <v/>
      </c>
      <c r="AI569" s="117"/>
      <c r="AJ569" s="15" t="str">
        <f t="shared" si="6"/>
        <v/>
      </c>
      <c r="AK569" s="118" t="n">
        <f>IF(ISERROR('Performance vs Market'!$AE569+'Performance vs Market'!$AH569+'Performance vs Market'!$AJ569), "", 'Performance vs Market'!$AE569+'Performance vs Market'!$AH569+'Performance vs Market'!$AJ569)</f>
        <v>0</v>
      </c>
      <c r="AL569" s="119" t="n">
        <f>IF(ISERROR('Performance vs Market'!$AF569+'Performance vs Market'!$AH569+'Performance vs Market'!$AJ569), "", 'Performance vs Market'!$AF569+'Performance vs Market'!$AH569+'Performance vs Market'!$AJ569)</f>
        <v>0</v>
      </c>
    </row>
    <row r="570" ht="14.25" customHeight="1">
      <c r="A570" s="92" t="str">
        <f>Games!A571</f>
        <v/>
      </c>
      <c r="B570" s="92" t="str">
        <f>IF('Prediction Log'!B589=0, "",'Prediction Log'!B589)</f>
        <v/>
      </c>
      <c r="C570" s="92" t="str">
        <f>IF('Prediction Log'!C589=0, "",'Prediction Log'!C589)</f>
        <v/>
      </c>
      <c r="D570" s="92" t="str">
        <f>IF('Prediction Log'!D589=0, "",'Prediction Log'!D589)</f>
        <v/>
      </c>
      <c r="E570" s="92" t="str">
        <f>IF('Prediction Log'!E589=0, "",'Prediction Log'!E589)</f>
        <v/>
      </c>
      <c r="F570" s="92" t="str">
        <f>IF('Prediction Log'!I589=0, "",'Prediction Log'!I589)</f>
        <v/>
      </c>
      <c r="G570" s="70" t="str">
        <f>IF(ISBLANK(Games!B571), "",'Prediction Log'!$J589)</f>
        <v/>
      </c>
      <c r="H570" s="93" t="str">
        <f>'Prediction Log'!$K589</f>
        <v/>
      </c>
      <c r="I570" s="92" t="str">
        <f>IF(ISBLANK(Games!M571), "",IF(AND(Games!M571="",Games!N571=""),"",IF(ISTEXT(Games!N571), "Side",Games!M571)))</f>
        <v/>
      </c>
      <c r="J570" s="92" t="str">
        <f>IF(ISBLANK(Games!B571), "",IF(Games!K571="Y", Games!B571, Games!E571))</f>
        <v/>
      </c>
      <c r="K570" s="92" t="str">
        <f>Games!I571</f>
        <v/>
      </c>
      <c r="L570" s="92" t="str">
        <f>IF(ISBLANK(Games!G571), "",Games!G571)</f>
        <v/>
      </c>
      <c r="M570" s="92"/>
      <c r="N570" s="110" t="str">
        <f>IF(ISBLANK('Performance vs Market'!$Q570), "", 1)</f>
        <v/>
      </c>
      <c r="O570" s="110" t="str">
        <f>IF(ISBLANK('Performance vs Market'!$S570), "", 1)</f>
        <v/>
      </c>
      <c r="P570" s="95"/>
      <c r="Q570" s="95"/>
      <c r="R570" s="95"/>
      <c r="S570" s="95"/>
      <c r="T570" s="95"/>
      <c r="U570" s="111" t="str">
        <f>IF(ISBLANK('Performance vs Market'!$Q570), "",N570+IF(Q570&lt;0, (N570/(Q570/-100)), N570*(Q570/100)))</f>
        <v/>
      </c>
      <c r="V570" s="112" t="str">
        <f>IFERROR(IF(ISBLANK('Performance vs Market'!$R570), "",N570+IF(R570&lt;0, (N570/(R570/-100)), N570*(R570/100))),"")</f>
        <v/>
      </c>
      <c r="W570" s="111" t="n">
        <f t="shared" si="1"/>
        <v>0</v>
      </c>
      <c r="X570" s="112" t="n">
        <f t="shared" si="2"/>
        <v>0</v>
      </c>
      <c r="Y570" s="111" t="str">
        <f>IF(ISBLANK('Performance vs Market'!$S570), "",O570+IF(S570&lt;0, (O570/(S570/-100)), O570*(S570/100)))</f>
        <v/>
      </c>
      <c r="Z570" s="111" t="n">
        <f t="shared" si="3"/>
        <v>0</v>
      </c>
      <c r="AA570" s="96" t="n">
        <f t="shared" si="4"/>
        <v>0</v>
      </c>
      <c r="AB570" s="96" t="n">
        <f t="shared" si="5"/>
        <v>0</v>
      </c>
      <c r="AC570" s="113" t="str">
        <f>IF('Prediction Log'!$W589="Y", "W", IF('Prediction Log'!$W589="N","L",""))</f>
        <v/>
      </c>
      <c r="AD570" s="114" t="str">
        <f>IF('Prediction Log'!$Y589="Y", "W", IF('Prediction Log'!$Y589="N","L",""))</f>
        <v/>
      </c>
      <c r="AE570" s="115" t="str">
        <f>IF(ISBLANK('Performance vs Market'!$Q570), "",IF(AC570="W", W570, IF(AC570="L",-N570, "")))</f>
        <v/>
      </c>
      <c r="AF570" s="116" t="str">
        <f>IFERROR((IF(ISERR('Performance vs Market'!$V570), "",IF(AD570="W", X570, IF(AD570="L",-N570, "")))), "")</f>
        <v/>
      </c>
      <c r="AG570" s="113" t="str">
        <f>IF('Prediction Log'!$X589="Y", "W", IF('Prediction Log'!$X589="N", "L", ""))</f>
        <v/>
      </c>
      <c r="AH570" s="115" t="str">
        <f>IF(ISBLANK('Performance vs Market'!$S570), "",IF(AG570="W", Z570, IF(AG570="L",-O570, "")))</f>
        <v/>
      </c>
      <c r="AI570" s="117"/>
      <c r="AJ570" s="15" t="str">
        <f t="shared" si="6"/>
        <v/>
      </c>
      <c r="AK570" s="118" t="n">
        <f>IF(ISERROR('Performance vs Market'!$AE570+'Performance vs Market'!$AH570+'Performance vs Market'!$AJ570), "", 'Performance vs Market'!$AE570+'Performance vs Market'!$AH570+'Performance vs Market'!$AJ570)</f>
        <v>0</v>
      </c>
      <c r="AL570" s="119" t="n">
        <f>IF(ISERROR('Performance vs Market'!$AF570+'Performance vs Market'!$AH570+'Performance vs Market'!$AJ570), "", 'Performance vs Market'!$AF570+'Performance vs Market'!$AH570+'Performance vs Market'!$AJ570)</f>
        <v>0</v>
      </c>
    </row>
    <row r="571" ht="14.25" customHeight="1">
      <c r="A571" s="92" t="str">
        <f>Games!A572</f>
        <v/>
      </c>
      <c r="B571" s="92" t="str">
        <f>IF('Prediction Log'!B590=0, "",'Prediction Log'!B590)</f>
        <v/>
      </c>
      <c r="C571" s="92" t="str">
        <f>IF('Prediction Log'!C590=0, "",'Prediction Log'!C590)</f>
        <v/>
      </c>
      <c r="D571" s="92" t="str">
        <f>IF('Prediction Log'!D590=0, "",'Prediction Log'!D590)</f>
        <v/>
      </c>
      <c r="E571" s="92" t="str">
        <f>IF('Prediction Log'!E590=0, "",'Prediction Log'!E590)</f>
        <v/>
      </c>
      <c r="F571" s="92" t="str">
        <f>IF('Prediction Log'!I590=0, "",'Prediction Log'!I590)</f>
        <v/>
      </c>
      <c r="G571" s="70" t="str">
        <f>IF(ISBLANK(Games!B572), "",'Prediction Log'!$J590)</f>
        <v/>
      </c>
      <c r="H571" s="93" t="str">
        <f>'Prediction Log'!$K590</f>
        <v/>
      </c>
      <c r="I571" s="92" t="str">
        <f>IF(ISBLANK(Games!M572), "",IF(AND(Games!M572="",Games!N572=""),"",IF(ISTEXT(Games!N572), "Side",Games!M572)))</f>
        <v/>
      </c>
      <c r="J571" s="92" t="str">
        <f>IF(ISBLANK(Games!B572), "",IF(Games!K572="Y", Games!B572, Games!E572))</f>
        <v/>
      </c>
      <c r="K571" s="92" t="str">
        <f>Games!I572</f>
        <v/>
      </c>
      <c r="L571" s="92" t="str">
        <f>IF(ISBLANK(Games!G572), "",Games!G572)</f>
        <v/>
      </c>
      <c r="M571" s="92"/>
      <c r="N571" s="110" t="str">
        <f>IF(ISBLANK('Performance vs Market'!$Q571), "", 1)</f>
        <v/>
      </c>
      <c r="O571" s="110" t="str">
        <f>IF(ISBLANK('Performance vs Market'!$S571), "", 1)</f>
        <v/>
      </c>
      <c r="P571" s="95"/>
      <c r="Q571" s="95"/>
      <c r="R571" s="95"/>
      <c r="S571" s="95"/>
      <c r="T571" s="95"/>
      <c r="U571" s="111" t="str">
        <f>IF(ISBLANK('Performance vs Market'!$Q571), "",N571+IF(Q571&lt;0, (N571/(Q571/-100)), N571*(Q571/100)))</f>
        <v/>
      </c>
      <c r="V571" s="112" t="str">
        <f>IFERROR(IF(ISBLANK('Performance vs Market'!$R571), "",N571+IF(R571&lt;0, (N571/(R571/-100)), N571*(R571/100))),"")</f>
        <v/>
      </c>
      <c r="W571" s="111" t="n">
        <f t="shared" si="1"/>
        <v>0</v>
      </c>
      <c r="X571" s="112" t="n">
        <f t="shared" si="2"/>
        <v>0</v>
      </c>
      <c r="Y571" s="111" t="str">
        <f>IF(ISBLANK('Performance vs Market'!$S571), "",O571+IF(S571&lt;0, (O571/(S571/-100)), O571*(S571/100)))</f>
        <v/>
      </c>
      <c r="Z571" s="111" t="n">
        <f t="shared" si="3"/>
        <v>0</v>
      </c>
      <c r="AA571" s="96" t="n">
        <f t="shared" si="4"/>
        <v>0</v>
      </c>
      <c r="AB571" s="96" t="n">
        <f t="shared" si="5"/>
        <v>0</v>
      </c>
      <c r="AC571" s="113" t="str">
        <f>IF('Prediction Log'!$W590="Y", "W", IF('Prediction Log'!$W590="N","L",""))</f>
        <v/>
      </c>
      <c r="AD571" s="114" t="str">
        <f>IF('Prediction Log'!$Y590="Y", "W", IF('Prediction Log'!$Y590="N","L",""))</f>
        <v/>
      </c>
      <c r="AE571" s="115" t="str">
        <f>IF(ISBLANK('Performance vs Market'!$Q571), "",IF(AC571="W", W571, IF(AC571="L",-N571, "")))</f>
        <v/>
      </c>
      <c r="AF571" s="116" t="str">
        <f>IFERROR((IF(ISERR('Performance vs Market'!$V571), "",IF(AD571="W", X571, IF(AD571="L",-N571, "")))), "")</f>
        <v/>
      </c>
      <c r="AG571" s="113" t="str">
        <f>IF('Prediction Log'!$X590="Y", "W", IF('Prediction Log'!$X590="N", "L", ""))</f>
        <v/>
      </c>
      <c r="AH571" s="115" t="str">
        <f>IF(ISBLANK('Performance vs Market'!$S571), "",IF(AG571="W", Z571, IF(AG571="L",-O571, "")))</f>
        <v/>
      </c>
      <c r="AI571" s="117"/>
      <c r="AJ571" s="15" t="str">
        <f t="shared" si="6"/>
        <v/>
      </c>
      <c r="AK571" s="118" t="n">
        <f>IF(ISERROR('Performance vs Market'!$AE571+'Performance vs Market'!$AH571+'Performance vs Market'!$AJ571), "", 'Performance vs Market'!$AE571+'Performance vs Market'!$AH571+'Performance vs Market'!$AJ571)</f>
        <v>0</v>
      </c>
      <c r="AL571" s="119" t="n">
        <f>IF(ISERROR('Performance vs Market'!$AF571+'Performance vs Market'!$AH571+'Performance vs Market'!$AJ571), "", 'Performance vs Market'!$AF571+'Performance vs Market'!$AH571+'Performance vs Market'!$AJ571)</f>
        <v>0</v>
      </c>
    </row>
    <row r="572" ht="14.25" customHeight="1">
      <c r="A572" s="92" t="str">
        <f>Games!A573</f>
        <v/>
      </c>
      <c r="B572" s="92" t="str">
        <f>IF('Prediction Log'!B591=0, "",'Prediction Log'!B591)</f>
        <v/>
      </c>
      <c r="C572" s="92" t="str">
        <f>IF('Prediction Log'!C591=0, "",'Prediction Log'!C591)</f>
        <v/>
      </c>
      <c r="D572" s="92" t="str">
        <f>IF('Prediction Log'!D591=0, "",'Prediction Log'!D591)</f>
        <v/>
      </c>
      <c r="E572" s="92" t="str">
        <f>IF('Prediction Log'!E591=0, "",'Prediction Log'!E591)</f>
        <v/>
      </c>
      <c r="F572" s="92" t="str">
        <f>IF('Prediction Log'!I591=0, "",'Prediction Log'!I591)</f>
        <v/>
      </c>
      <c r="G572" s="70" t="str">
        <f>IF(ISBLANK(Games!B573), "",'Prediction Log'!$J591)</f>
        <v/>
      </c>
      <c r="H572" s="93" t="str">
        <f>'Prediction Log'!$K591</f>
        <v/>
      </c>
      <c r="I572" s="92" t="str">
        <f>IF(ISBLANK(Games!M573), "",IF(AND(Games!M573="",Games!N573=""),"",IF(ISTEXT(Games!N573), "Side",Games!M573)))</f>
        <v/>
      </c>
      <c r="J572" s="92" t="str">
        <f>IF(ISBLANK(Games!B573), "",IF(Games!K573="Y", Games!B573, Games!E573))</f>
        <v/>
      </c>
      <c r="K572" s="92" t="str">
        <f>Games!I573</f>
        <v/>
      </c>
      <c r="L572" s="92" t="str">
        <f>IF(ISBLANK(Games!G573), "",Games!G573)</f>
        <v/>
      </c>
      <c r="M572" s="92"/>
      <c r="N572" s="110" t="str">
        <f>IF(ISBLANK('Performance vs Market'!$Q572), "", 1)</f>
        <v/>
      </c>
      <c r="O572" s="110" t="str">
        <f>IF(ISBLANK('Performance vs Market'!$S572), "", 1)</f>
        <v/>
      </c>
      <c r="P572" s="95"/>
      <c r="Q572" s="95"/>
      <c r="R572" s="95"/>
      <c r="S572" s="95"/>
      <c r="T572" s="95"/>
      <c r="U572" s="111" t="str">
        <f>IF(ISBLANK('Performance vs Market'!$Q572), "",N572+IF(Q572&lt;0, (N572/(Q572/-100)), N572*(Q572/100)))</f>
        <v/>
      </c>
      <c r="V572" s="112" t="str">
        <f>IFERROR(IF(ISBLANK('Performance vs Market'!$R572), "",N572+IF(R572&lt;0, (N572/(R572/-100)), N572*(R572/100))),"")</f>
        <v/>
      </c>
      <c r="W572" s="111" t="n">
        <f t="shared" si="1"/>
        <v>0</v>
      </c>
      <c r="X572" s="112" t="n">
        <f t="shared" si="2"/>
        <v>0</v>
      </c>
      <c r="Y572" s="111" t="str">
        <f>IF(ISBLANK('Performance vs Market'!$S572), "",O572+IF(S572&lt;0, (O572/(S572/-100)), O572*(S572/100)))</f>
        <v/>
      </c>
      <c r="Z572" s="111" t="n">
        <f t="shared" si="3"/>
        <v>0</v>
      </c>
      <c r="AA572" s="96" t="n">
        <f t="shared" si="4"/>
        <v>0</v>
      </c>
      <c r="AB572" s="96" t="n">
        <f t="shared" si="5"/>
        <v>0</v>
      </c>
      <c r="AC572" s="113" t="str">
        <f>IF('Prediction Log'!$W591="Y", "W", IF('Prediction Log'!$W591="N","L",""))</f>
        <v/>
      </c>
      <c r="AD572" s="114" t="str">
        <f>IF('Prediction Log'!$Y591="Y", "W", IF('Prediction Log'!$Y591="N","L",""))</f>
        <v/>
      </c>
      <c r="AE572" s="115" t="str">
        <f>IF(ISBLANK('Performance vs Market'!$Q572), "",IF(AC572="W", W572, IF(AC572="L",-N572, "")))</f>
        <v/>
      </c>
      <c r="AF572" s="116" t="str">
        <f>IFERROR((IF(ISERR('Performance vs Market'!$V572), "",IF(AD572="W", X572, IF(AD572="L",-N572, "")))), "")</f>
        <v/>
      </c>
      <c r="AG572" s="113" t="str">
        <f>IF('Prediction Log'!$X591="Y", "W", IF('Prediction Log'!$X591="N", "L", ""))</f>
        <v/>
      </c>
      <c r="AH572" s="115" t="str">
        <f>IF(ISBLANK('Performance vs Market'!$S572), "",IF(AG572="W", Z572, IF(AG572="L",-O572, "")))</f>
        <v/>
      </c>
      <c r="AI572" s="117"/>
      <c r="AJ572" s="15" t="str">
        <f t="shared" si="6"/>
        <v/>
      </c>
      <c r="AK572" s="118" t="n">
        <f>IF(ISERROR('Performance vs Market'!$AE572+'Performance vs Market'!$AH572+'Performance vs Market'!$AJ572), "", 'Performance vs Market'!$AE572+'Performance vs Market'!$AH572+'Performance vs Market'!$AJ572)</f>
        <v>0</v>
      </c>
      <c r="AL572" s="119" t="n">
        <f>IF(ISERROR('Performance vs Market'!$AF572+'Performance vs Market'!$AH572+'Performance vs Market'!$AJ572), "", 'Performance vs Market'!$AF572+'Performance vs Market'!$AH572+'Performance vs Market'!$AJ572)</f>
        <v>0</v>
      </c>
    </row>
    <row r="573" ht="14.25" customHeight="1">
      <c r="A573" s="92" t="str">
        <f>Games!A574</f>
        <v/>
      </c>
      <c r="B573" s="92" t="str">
        <f>IF('Prediction Log'!B592=0, "",'Prediction Log'!B592)</f>
        <v/>
      </c>
      <c r="C573" s="92" t="str">
        <f>IF('Prediction Log'!C592=0, "",'Prediction Log'!C592)</f>
        <v/>
      </c>
      <c r="D573" s="92" t="str">
        <f>IF('Prediction Log'!D592=0, "",'Prediction Log'!D592)</f>
        <v/>
      </c>
      <c r="E573" s="92" t="str">
        <f>IF('Prediction Log'!E592=0, "",'Prediction Log'!E592)</f>
        <v/>
      </c>
      <c r="F573" s="92" t="str">
        <f>IF('Prediction Log'!I592=0, "",'Prediction Log'!I592)</f>
        <v/>
      </c>
      <c r="G573" s="70" t="str">
        <f>IF(ISBLANK(Games!B574), "",'Prediction Log'!$J592)</f>
        <v/>
      </c>
      <c r="H573" s="93" t="str">
        <f>'Prediction Log'!$K592</f>
        <v/>
      </c>
      <c r="I573" s="92" t="str">
        <f>IF(ISBLANK(Games!M574), "",IF(AND(Games!M574="",Games!N574=""),"",IF(ISTEXT(Games!N574), "Side",Games!M574)))</f>
        <v/>
      </c>
      <c r="J573" s="92" t="str">
        <f>IF(ISBLANK(Games!B574), "",IF(Games!K574="Y", Games!B574, Games!E574))</f>
        <v/>
      </c>
      <c r="K573" s="92" t="str">
        <f>Games!I574</f>
        <v/>
      </c>
      <c r="L573" s="92" t="str">
        <f>IF(ISBLANK(Games!G574), "",Games!G574)</f>
        <v/>
      </c>
      <c r="M573" s="92"/>
      <c r="N573" s="110" t="str">
        <f>IF(ISBLANK('Performance vs Market'!$Q573), "", 1)</f>
        <v/>
      </c>
      <c r="O573" s="110" t="str">
        <f>IF(ISBLANK('Performance vs Market'!$S573), "", 1)</f>
        <v/>
      </c>
      <c r="P573" s="95"/>
      <c r="Q573" s="95"/>
      <c r="R573" s="95"/>
      <c r="S573" s="95"/>
      <c r="T573" s="95"/>
      <c r="U573" s="111" t="str">
        <f>IF(ISBLANK('Performance vs Market'!$Q573), "",N573+IF(Q573&lt;0, (N573/(Q573/-100)), N573*(Q573/100)))</f>
        <v/>
      </c>
      <c r="V573" s="112" t="str">
        <f>IFERROR(IF(ISBLANK('Performance vs Market'!$R573), "",N573+IF(R573&lt;0, (N573/(R573/-100)), N573*(R573/100))),"")</f>
        <v/>
      </c>
      <c r="W573" s="111" t="n">
        <f t="shared" si="1"/>
        <v>0</v>
      </c>
      <c r="X573" s="112" t="n">
        <f t="shared" si="2"/>
        <v>0</v>
      </c>
      <c r="Y573" s="111" t="str">
        <f>IF(ISBLANK('Performance vs Market'!$S573), "",O573+IF(S573&lt;0, (O573/(S573/-100)), O573*(S573/100)))</f>
        <v/>
      </c>
      <c r="Z573" s="111" t="n">
        <f t="shared" si="3"/>
        <v>0</v>
      </c>
      <c r="AA573" s="96" t="n">
        <f t="shared" si="4"/>
        <v>0</v>
      </c>
      <c r="AB573" s="96" t="n">
        <f t="shared" si="5"/>
        <v>0</v>
      </c>
      <c r="AC573" s="113" t="str">
        <f>IF('Prediction Log'!$W592="Y", "W", IF('Prediction Log'!$W592="N","L",""))</f>
        <v/>
      </c>
      <c r="AD573" s="114" t="str">
        <f>IF('Prediction Log'!$Y592="Y", "W", IF('Prediction Log'!$Y592="N","L",""))</f>
        <v/>
      </c>
      <c r="AE573" s="115" t="str">
        <f>IF(ISBLANK('Performance vs Market'!$Q573), "",IF(AC573="W", W573, IF(AC573="L",-N573, "")))</f>
        <v/>
      </c>
      <c r="AF573" s="116" t="str">
        <f>IFERROR((IF(ISERR('Performance vs Market'!$V573), "",IF(AD573="W", X573, IF(AD573="L",-N573, "")))), "")</f>
        <v/>
      </c>
      <c r="AG573" s="113" t="str">
        <f>IF('Prediction Log'!$X592="Y", "W", IF('Prediction Log'!$X592="N", "L", ""))</f>
        <v/>
      </c>
      <c r="AH573" s="115" t="str">
        <f>IF(ISBLANK('Performance vs Market'!$S573), "",IF(AG573="W", Z573, IF(AG573="L",-O573, "")))</f>
        <v/>
      </c>
      <c r="AI573" s="117"/>
      <c r="AJ573" s="15" t="str">
        <f t="shared" si="6"/>
        <v/>
      </c>
      <c r="AK573" s="118" t="n">
        <f>IF(ISERROR('Performance vs Market'!$AE573+'Performance vs Market'!$AH573+'Performance vs Market'!$AJ573), "", 'Performance vs Market'!$AE573+'Performance vs Market'!$AH573+'Performance vs Market'!$AJ573)</f>
        <v>0</v>
      </c>
      <c r="AL573" s="119" t="n">
        <f>IF(ISERROR('Performance vs Market'!$AF573+'Performance vs Market'!$AH573+'Performance vs Market'!$AJ573), "", 'Performance vs Market'!$AF573+'Performance vs Market'!$AH573+'Performance vs Market'!$AJ573)</f>
        <v>0</v>
      </c>
    </row>
    <row r="574" ht="14.25" customHeight="1">
      <c r="A574" s="92" t="str">
        <f>Games!A575</f>
        <v/>
      </c>
      <c r="B574" s="92" t="str">
        <f>IF('Prediction Log'!B593=0, "",'Prediction Log'!B593)</f>
        <v/>
      </c>
      <c r="C574" s="92" t="str">
        <f>IF('Prediction Log'!C593=0, "",'Prediction Log'!C593)</f>
        <v/>
      </c>
      <c r="D574" s="92" t="str">
        <f>IF('Prediction Log'!D593=0, "",'Prediction Log'!D593)</f>
        <v/>
      </c>
      <c r="E574" s="92" t="str">
        <f>IF('Prediction Log'!E593=0, "",'Prediction Log'!E593)</f>
        <v/>
      </c>
      <c r="F574" s="92" t="str">
        <f>IF('Prediction Log'!I593=0, "",'Prediction Log'!I593)</f>
        <v/>
      </c>
      <c r="G574" s="70" t="str">
        <f>IF(ISBLANK(Games!B575), "",'Prediction Log'!$J593)</f>
        <v/>
      </c>
      <c r="H574" s="93" t="str">
        <f>'Prediction Log'!$K593</f>
        <v/>
      </c>
      <c r="I574" s="92" t="str">
        <f>IF(ISBLANK(Games!M575), "",IF(AND(Games!M575="",Games!N575=""),"",IF(ISTEXT(Games!N575), "Side",Games!M575)))</f>
        <v/>
      </c>
      <c r="J574" s="92" t="str">
        <f>IF(ISBLANK(Games!B575), "",IF(Games!K575="Y", Games!B575, Games!E575))</f>
        <v/>
      </c>
      <c r="K574" s="92" t="str">
        <f>Games!I575</f>
        <v/>
      </c>
      <c r="L574" s="92" t="str">
        <f>IF(ISBLANK(Games!G575), "",Games!G575)</f>
        <v/>
      </c>
      <c r="M574" s="92"/>
      <c r="N574" s="110" t="str">
        <f>IF(ISBLANK('Performance vs Market'!$Q574), "", 1)</f>
        <v/>
      </c>
      <c r="O574" s="110" t="str">
        <f>IF(ISBLANK('Performance vs Market'!$S574), "", 1)</f>
        <v/>
      </c>
      <c r="P574" s="95"/>
      <c r="Q574" s="95"/>
      <c r="R574" s="95"/>
      <c r="S574" s="95"/>
      <c r="T574" s="95"/>
      <c r="U574" s="111" t="str">
        <f>IF(ISBLANK('Performance vs Market'!$Q574), "",N574+IF(Q574&lt;0, (N574/(Q574/-100)), N574*(Q574/100)))</f>
        <v/>
      </c>
      <c r="V574" s="112" t="str">
        <f>IFERROR(IF(ISBLANK('Performance vs Market'!$R574), "",N574+IF(R574&lt;0, (N574/(R574/-100)), N574*(R574/100))),"")</f>
        <v/>
      </c>
      <c r="W574" s="111" t="n">
        <f t="shared" si="1"/>
        <v>0</v>
      </c>
      <c r="X574" s="112" t="n">
        <f t="shared" si="2"/>
        <v>0</v>
      </c>
      <c r="Y574" s="111" t="str">
        <f>IF(ISBLANK('Performance vs Market'!$S574), "",O574+IF(S574&lt;0, (O574/(S574/-100)), O574*(S574/100)))</f>
        <v/>
      </c>
      <c r="Z574" s="111" t="n">
        <f t="shared" si="3"/>
        <v>0</v>
      </c>
      <c r="AA574" s="96" t="n">
        <f t="shared" si="4"/>
        <v>0</v>
      </c>
      <c r="AB574" s="96" t="n">
        <f t="shared" si="5"/>
        <v>0</v>
      </c>
      <c r="AC574" s="113" t="str">
        <f>IF('Prediction Log'!$W593="Y", "W", IF('Prediction Log'!$W593="N","L",""))</f>
        <v/>
      </c>
      <c r="AD574" s="114" t="str">
        <f>IF('Prediction Log'!$Y593="Y", "W", IF('Prediction Log'!$Y593="N","L",""))</f>
        <v/>
      </c>
      <c r="AE574" s="115" t="str">
        <f>IF(ISBLANK('Performance vs Market'!$Q574), "",IF(AC574="W", W574, IF(AC574="L",-N574, "")))</f>
        <v/>
      </c>
      <c r="AF574" s="116" t="str">
        <f>IFERROR((IF(ISERR('Performance vs Market'!$V574), "",IF(AD574="W", X574, IF(AD574="L",-N574, "")))), "")</f>
        <v/>
      </c>
      <c r="AG574" s="113" t="str">
        <f>IF('Prediction Log'!$X593="Y", "W", IF('Prediction Log'!$X593="N", "L", ""))</f>
        <v/>
      </c>
      <c r="AH574" s="115" t="str">
        <f>IF(ISBLANK('Performance vs Market'!$S574), "",IF(AG574="W", Z574, IF(AG574="L",-O574, "")))</f>
        <v/>
      </c>
      <c r="AI574" s="117"/>
      <c r="AJ574" s="15" t="str">
        <f t="shared" si="6"/>
        <v/>
      </c>
      <c r="AK574" s="118" t="n">
        <f>IF(ISERROR('Performance vs Market'!$AE574+'Performance vs Market'!$AH574+'Performance vs Market'!$AJ574), "", 'Performance vs Market'!$AE574+'Performance vs Market'!$AH574+'Performance vs Market'!$AJ574)</f>
        <v>0</v>
      </c>
      <c r="AL574" s="119" t="n">
        <f>IF(ISERROR('Performance vs Market'!$AF574+'Performance vs Market'!$AH574+'Performance vs Market'!$AJ574), "", 'Performance vs Market'!$AF574+'Performance vs Market'!$AH574+'Performance vs Market'!$AJ574)</f>
        <v>0</v>
      </c>
    </row>
    <row r="575" ht="14.25" customHeight="1">
      <c r="A575" s="92" t="str">
        <f>Games!A576</f>
        <v/>
      </c>
      <c r="B575" s="92" t="str">
        <f>IF('Prediction Log'!B594=0, "",'Prediction Log'!B594)</f>
        <v/>
      </c>
      <c r="C575" s="92" t="str">
        <f>IF('Prediction Log'!C594=0, "",'Prediction Log'!C594)</f>
        <v/>
      </c>
      <c r="D575" s="92" t="str">
        <f>IF('Prediction Log'!D594=0, "",'Prediction Log'!D594)</f>
        <v/>
      </c>
      <c r="E575" s="92" t="str">
        <f>IF('Prediction Log'!E594=0, "",'Prediction Log'!E594)</f>
        <v/>
      </c>
      <c r="F575" s="92" t="str">
        <f>IF('Prediction Log'!I594=0, "",'Prediction Log'!I594)</f>
        <v/>
      </c>
      <c r="G575" s="70" t="str">
        <f>IF(ISBLANK(Games!B576), "",'Prediction Log'!$J594)</f>
        <v/>
      </c>
      <c r="H575" s="93" t="str">
        <f>'Prediction Log'!$K594</f>
        <v/>
      </c>
      <c r="I575" s="92" t="str">
        <f>IF(ISBLANK(Games!M576), "",IF(AND(Games!M576="",Games!N576=""),"",IF(ISTEXT(Games!N576), "Side",Games!M576)))</f>
        <v/>
      </c>
      <c r="J575" s="92" t="str">
        <f>IF(ISBLANK(Games!B576), "",IF(Games!K576="Y", Games!B576, Games!E576))</f>
        <v/>
      </c>
      <c r="K575" s="92" t="str">
        <f>Games!I576</f>
        <v/>
      </c>
      <c r="L575" s="92" t="str">
        <f>IF(ISBLANK(Games!G576), "",Games!G576)</f>
        <v/>
      </c>
      <c r="M575" s="92"/>
      <c r="N575" s="110" t="str">
        <f>IF(ISBLANK('Performance vs Market'!$Q575), "", 1)</f>
        <v/>
      </c>
      <c r="O575" s="110" t="str">
        <f>IF(ISBLANK('Performance vs Market'!$S575), "", 1)</f>
        <v/>
      </c>
      <c r="P575" s="95"/>
      <c r="Q575" s="95"/>
      <c r="R575" s="95"/>
      <c r="S575" s="95"/>
      <c r="T575" s="95"/>
      <c r="U575" s="111" t="str">
        <f>IF(ISBLANK('Performance vs Market'!$Q575), "",N575+IF(Q575&lt;0, (N575/(Q575/-100)), N575*(Q575/100)))</f>
        <v/>
      </c>
      <c r="V575" s="112" t="str">
        <f>IFERROR(IF(ISBLANK('Performance vs Market'!$R575), "",N575+IF(R575&lt;0, (N575/(R575/-100)), N575*(R575/100))),"")</f>
        <v/>
      </c>
      <c r="W575" s="111" t="n">
        <f t="shared" si="1"/>
        <v>0</v>
      </c>
      <c r="X575" s="112" t="n">
        <f t="shared" si="2"/>
        <v>0</v>
      </c>
      <c r="Y575" s="111" t="str">
        <f>IF(ISBLANK('Performance vs Market'!$S575), "",O575+IF(S575&lt;0, (O575/(S575/-100)), O575*(S575/100)))</f>
        <v/>
      </c>
      <c r="Z575" s="111" t="n">
        <f t="shared" si="3"/>
        <v>0</v>
      </c>
      <c r="AA575" s="96" t="n">
        <f t="shared" si="4"/>
        <v>0</v>
      </c>
      <c r="AB575" s="96" t="n">
        <f t="shared" si="5"/>
        <v>0</v>
      </c>
      <c r="AC575" s="113" t="str">
        <f>IF('Prediction Log'!$W594="Y", "W", IF('Prediction Log'!$W594="N","L",""))</f>
        <v/>
      </c>
      <c r="AD575" s="114" t="str">
        <f>IF('Prediction Log'!$Y594="Y", "W", IF('Prediction Log'!$Y594="N","L",""))</f>
        <v/>
      </c>
      <c r="AE575" s="115" t="str">
        <f>IF(ISBLANK('Performance vs Market'!$Q575), "",IF(AC575="W", W575, IF(AC575="L",-N575, "")))</f>
        <v/>
      </c>
      <c r="AF575" s="116" t="str">
        <f>IFERROR((IF(ISERR('Performance vs Market'!$V575), "",IF(AD575="W", X575, IF(AD575="L",-N575, "")))), "")</f>
        <v/>
      </c>
      <c r="AG575" s="113" t="str">
        <f>IF('Prediction Log'!$X594="Y", "W", IF('Prediction Log'!$X594="N", "L", ""))</f>
        <v/>
      </c>
      <c r="AH575" s="115" t="str">
        <f>IF(ISBLANK('Performance vs Market'!$S575), "",IF(AG575="W", Z575, IF(AG575="L",-O575, "")))</f>
        <v/>
      </c>
      <c r="AI575" s="117"/>
      <c r="AJ575" s="15" t="str">
        <f t="shared" si="6"/>
        <v/>
      </c>
      <c r="AK575" s="118" t="n">
        <f>IF(ISERROR('Performance vs Market'!$AE575+'Performance vs Market'!$AH575+'Performance vs Market'!$AJ575), "", 'Performance vs Market'!$AE575+'Performance vs Market'!$AH575+'Performance vs Market'!$AJ575)</f>
        <v>0</v>
      </c>
      <c r="AL575" s="119" t="n">
        <f>IF(ISERROR('Performance vs Market'!$AF575+'Performance vs Market'!$AH575+'Performance vs Market'!$AJ575), "", 'Performance vs Market'!$AF575+'Performance vs Market'!$AH575+'Performance vs Market'!$AJ575)</f>
        <v>0</v>
      </c>
    </row>
    <row r="576" ht="14.25" customHeight="1">
      <c r="A576" s="92" t="str">
        <f>Games!A577</f>
        <v/>
      </c>
      <c r="B576" s="92" t="str">
        <f>IF('Prediction Log'!B595=0, "",'Prediction Log'!B595)</f>
        <v/>
      </c>
      <c r="C576" s="92" t="str">
        <f>IF('Prediction Log'!C595=0, "",'Prediction Log'!C595)</f>
        <v/>
      </c>
      <c r="D576" s="92" t="str">
        <f>IF('Prediction Log'!D595=0, "",'Prediction Log'!D595)</f>
        <v/>
      </c>
      <c r="E576" s="92" t="str">
        <f>IF('Prediction Log'!E595=0, "",'Prediction Log'!E595)</f>
        <v/>
      </c>
      <c r="F576" s="92" t="str">
        <f>IF('Prediction Log'!I595=0, "",'Prediction Log'!I595)</f>
        <v/>
      </c>
      <c r="G576" s="70" t="str">
        <f>IF(ISBLANK(Games!B577), "",'Prediction Log'!$J595)</f>
        <v/>
      </c>
      <c r="H576" s="93" t="str">
        <f>'Prediction Log'!$K595</f>
        <v/>
      </c>
      <c r="I576" s="92" t="str">
        <f>IF(ISBLANK(Games!M577), "",IF(AND(Games!M577="",Games!N577=""),"",IF(ISTEXT(Games!N577), "Side",Games!M577)))</f>
        <v/>
      </c>
      <c r="J576" s="92" t="str">
        <f>IF(ISBLANK(Games!B577), "",IF(Games!K577="Y", Games!B577, Games!E577))</f>
        <v/>
      </c>
      <c r="K576" s="92" t="str">
        <f>Games!I577</f>
        <v/>
      </c>
      <c r="L576" s="92" t="str">
        <f>IF(ISBLANK(Games!G577), "",Games!G577)</f>
        <v/>
      </c>
      <c r="M576" s="92"/>
      <c r="N576" s="110" t="str">
        <f>IF(ISBLANK('Performance vs Market'!$Q576), "", 1)</f>
        <v/>
      </c>
      <c r="O576" s="110" t="str">
        <f>IF(ISBLANK('Performance vs Market'!$S576), "", 1)</f>
        <v/>
      </c>
      <c r="P576" s="95"/>
      <c r="Q576" s="95"/>
      <c r="R576" s="95"/>
      <c r="S576" s="95"/>
      <c r="T576" s="95"/>
      <c r="U576" s="111" t="str">
        <f>IF(ISBLANK('Performance vs Market'!$Q576), "",N576+IF(Q576&lt;0, (N576/(Q576/-100)), N576*(Q576/100)))</f>
        <v/>
      </c>
      <c r="V576" s="112" t="str">
        <f>IFERROR(IF(ISBLANK('Performance vs Market'!$R576), "",N576+IF(R576&lt;0, (N576/(R576/-100)), N576*(R576/100))),"")</f>
        <v/>
      </c>
      <c r="W576" s="111" t="n">
        <f t="shared" si="1"/>
        <v>0</v>
      </c>
      <c r="X576" s="112" t="n">
        <f t="shared" si="2"/>
        <v>0</v>
      </c>
      <c r="Y576" s="111" t="str">
        <f>IF(ISBLANK('Performance vs Market'!$S576), "",O576+IF(S576&lt;0, (O576/(S576/-100)), O576*(S576/100)))</f>
        <v/>
      </c>
      <c r="Z576" s="111" t="n">
        <f t="shared" si="3"/>
        <v>0</v>
      </c>
      <c r="AA576" s="96" t="n">
        <f t="shared" si="4"/>
        <v>0</v>
      </c>
      <c r="AB576" s="96" t="n">
        <f t="shared" si="5"/>
        <v>0</v>
      </c>
      <c r="AC576" s="113" t="str">
        <f>IF('Prediction Log'!$W595="Y", "W", IF('Prediction Log'!$W595="N","L",""))</f>
        <v/>
      </c>
      <c r="AD576" s="114" t="str">
        <f>IF('Prediction Log'!$Y595="Y", "W", IF('Prediction Log'!$Y595="N","L",""))</f>
        <v/>
      </c>
      <c r="AE576" s="115" t="str">
        <f>IF(ISBLANK('Performance vs Market'!$Q576), "",IF(AC576="W", W576, IF(AC576="L",-N576, "")))</f>
        <v/>
      </c>
      <c r="AF576" s="116" t="str">
        <f>IFERROR((IF(ISERR('Performance vs Market'!$V576), "",IF(AD576="W", X576, IF(AD576="L",-N576, "")))), "")</f>
        <v/>
      </c>
      <c r="AG576" s="113" t="str">
        <f>IF('Prediction Log'!$X595="Y", "W", IF('Prediction Log'!$X595="N", "L", ""))</f>
        <v/>
      </c>
      <c r="AH576" s="115" t="str">
        <f>IF(ISBLANK('Performance vs Market'!$S576), "",IF(AG576="W", Z576, IF(AG576="L",-O576, "")))</f>
        <v/>
      </c>
      <c r="AI576" s="117"/>
      <c r="AJ576" s="15" t="str">
        <f t="shared" si="6"/>
        <v/>
      </c>
      <c r="AK576" s="118" t="n">
        <f>IF(ISERROR('Performance vs Market'!$AE576+'Performance vs Market'!$AH576+'Performance vs Market'!$AJ576), "", 'Performance vs Market'!$AE576+'Performance vs Market'!$AH576+'Performance vs Market'!$AJ576)</f>
        <v>0</v>
      </c>
      <c r="AL576" s="119" t="n">
        <f>IF(ISERROR('Performance vs Market'!$AF576+'Performance vs Market'!$AH576+'Performance vs Market'!$AJ576), "", 'Performance vs Market'!$AF576+'Performance vs Market'!$AH576+'Performance vs Market'!$AJ576)</f>
        <v>0</v>
      </c>
    </row>
    <row r="577" ht="14.25" customHeight="1">
      <c r="A577" s="92" t="str">
        <f>Games!A578</f>
        <v/>
      </c>
      <c r="B577" s="92" t="str">
        <f>IF('Prediction Log'!B596=0, "",'Prediction Log'!B596)</f>
        <v/>
      </c>
      <c r="C577" s="92" t="str">
        <f>IF('Prediction Log'!C596=0, "",'Prediction Log'!C596)</f>
        <v/>
      </c>
      <c r="D577" s="92" t="str">
        <f>IF('Prediction Log'!D596=0, "",'Prediction Log'!D596)</f>
        <v/>
      </c>
      <c r="E577" s="92" t="str">
        <f>IF('Prediction Log'!E596=0, "",'Prediction Log'!E596)</f>
        <v/>
      </c>
      <c r="F577" s="92" t="str">
        <f>IF('Prediction Log'!I596=0, "",'Prediction Log'!I596)</f>
        <v/>
      </c>
      <c r="G577" s="70" t="str">
        <f>IF(ISBLANK(Games!B578), "",'Prediction Log'!$J596)</f>
        <v/>
      </c>
      <c r="H577" s="93" t="str">
        <f>'Prediction Log'!$K596</f>
        <v/>
      </c>
      <c r="I577" s="92" t="str">
        <f>IF(ISBLANK(Games!M578), "",IF(AND(Games!M578="",Games!N578=""),"",IF(ISTEXT(Games!N578), "Side",Games!M578)))</f>
        <v/>
      </c>
      <c r="J577" s="92" t="str">
        <f>IF(ISBLANK(Games!B578), "",IF(Games!K578="Y", Games!B578, Games!E578))</f>
        <v/>
      </c>
      <c r="K577" s="92" t="str">
        <f>Games!I578</f>
        <v/>
      </c>
      <c r="L577" s="92" t="str">
        <f>IF(ISBLANK(Games!G578), "",Games!G578)</f>
        <v/>
      </c>
      <c r="M577" s="92"/>
      <c r="N577" s="110" t="str">
        <f>IF(ISBLANK('Performance vs Market'!$Q577), "", 1)</f>
        <v/>
      </c>
      <c r="O577" s="110" t="str">
        <f>IF(ISBLANK('Performance vs Market'!$S577), "", 1)</f>
        <v/>
      </c>
      <c r="P577" s="95"/>
      <c r="Q577" s="95"/>
      <c r="R577" s="95"/>
      <c r="S577" s="95"/>
      <c r="T577" s="95"/>
      <c r="U577" s="111" t="str">
        <f>IF(ISBLANK('Performance vs Market'!$Q577), "",N577+IF(Q577&lt;0, (N577/(Q577/-100)), N577*(Q577/100)))</f>
        <v/>
      </c>
      <c r="V577" s="112" t="str">
        <f>IFERROR(IF(ISBLANK('Performance vs Market'!$R577), "",N577+IF(R577&lt;0, (N577/(R577/-100)), N577*(R577/100))),"")</f>
        <v/>
      </c>
      <c r="W577" s="111" t="n">
        <f t="shared" si="1"/>
        <v>0</v>
      </c>
      <c r="X577" s="112" t="n">
        <f t="shared" si="2"/>
        <v>0</v>
      </c>
      <c r="Y577" s="111" t="str">
        <f>IF(ISBLANK('Performance vs Market'!$S577), "",O577+IF(S577&lt;0, (O577/(S577/-100)), O577*(S577/100)))</f>
        <v/>
      </c>
      <c r="Z577" s="111" t="n">
        <f t="shared" si="3"/>
        <v>0</v>
      </c>
      <c r="AA577" s="96" t="n">
        <f t="shared" si="4"/>
        <v>0</v>
      </c>
      <c r="AB577" s="96" t="n">
        <f t="shared" si="5"/>
        <v>0</v>
      </c>
      <c r="AC577" s="113" t="str">
        <f>IF('Prediction Log'!$W596="Y", "W", IF('Prediction Log'!$W596="N","L",""))</f>
        <v/>
      </c>
      <c r="AD577" s="114" t="str">
        <f>IF('Prediction Log'!$Y596="Y", "W", IF('Prediction Log'!$Y596="N","L",""))</f>
        <v/>
      </c>
      <c r="AE577" s="115" t="str">
        <f>IF(ISBLANK('Performance vs Market'!$Q577), "",IF(AC577="W", W577, IF(AC577="L",-N577, "")))</f>
        <v/>
      </c>
      <c r="AF577" s="116" t="str">
        <f>IFERROR((IF(ISERR('Performance vs Market'!$V577), "",IF(AD577="W", X577, IF(AD577="L",-N577, "")))), "")</f>
        <v/>
      </c>
      <c r="AG577" s="113" t="str">
        <f>IF('Prediction Log'!$X596="Y", "W", IF('Prediction Log'!$X596="N", "L", ""))</f>
        <v/>
      </c>
      <c r="AH577" s="115" t="str">
        <f>IF(ISBLANK('Performance vs Market'!$S577), "",IF(AG577="W", Z577, IF(AG577="L",-O577, "")))</f>
        <v/>
      </c>
      <c r="AI577" s="117"/>
      <c r="AJ577" s="15" t="str">
        <f t="shared" si="6"/>
        <v/>
      </c>
      <c r="AK577" s="118" t="n">
        <f>IF(ISERROR('Performance vs Market'!$AE577+'Performance vs Market'!$AH577+'Performance vs Market'!$AJ577), "", 'Performance vs Market'!$AE577+'Performance vs Market'!$AH577+'Performance vs Market'!$AJ577)</f>
        <v>0</v>
      </c>
      <c r="AL577" s="119" t="n">
        <f>IF(ISERROR('Performance vs Market'!$AF577+'Performance vs Market'!$AH577+'Performance vs Market'!$AJ577), "", 'Performance vs Market'!$AF577+'Performance vs Market'!$AH577+'Performance vs Market'!$AJ577)</f>
        <v>0</v>
      </c>
    </row>
    <row r="578" ht="14.25" customHeight="1">
      <c r="A578" s="92" t="str">
        <f>Games!A579</f>
        <v/>
      </c>
      <c r="B578" s="92" t="str">
        <f>IF('Prediction Log'!B597=0, "",'Prediction Log'!B597)</f>
        <v/>
      </c>
      <c r="C578" s="92" t="str">
        <f>IF('Prediction Log'!C597=0, "",'Prediction Log'!C597)</f>
        <v/>
      </c>
      <c r="D578" s="92" t="str">
        <f>IF('Prediction Log'!D597=0, "",'Prediction Log'!D597)</f>
        <v/>
      </c>
      <c r="E578" s="92" t="str">
        <f>IF('Prediction Log'!E597=0, "",'Prediction Log'!E597)</f>
        <v/>
      </c>
      <c r="F578" s="92" t="str">
        <f>IF('Prediction Log'!I597=0, "",'Prediction Log'!I597)</f>
        <v/>
      </c>
      <c r="G578" s="70" t="str">
        <f>IF(ISBLANK(Games!B579), "",'Prediction Log'!$J597)</f>
        <v/>
      </c>
      <c r="H578" s="93" t="str">
        <f>'Prediction Log'!$K597</f>
        <v/>
      </c>
      <c r="I578" s="92" t="str">
        <f>IF(ISBLANK(Games!M579), "",IF(AND(Games!M579="",Games!N579=""),"",IF(ISTEXT(Games!N579), "Side",Games!M579)))</f>
        <v/>
      </c>
      <c r="J578" s="92" t="str">
        <f>IF(ISBLANK(Games!B579), "",IF(Games!K579="Y", Games!B579, Games!E579))</f>
        <v/>
      </c>
      <c r="K578" s="92" t="str">
        <f>Games!I579</f>
        <v/>
      </c>
      <c r="L578" s="92" t="str">
        <f>IF(ISBLANK(Games!G579), "",Games!G579)</f>
        <v/>
      </c>
      <c r="M578" s="92"/>
      <c r="N578" s="110" t="str">
        <f>IF(ISBLANK('Performance vs Market'!$Q578), "", 1)</f>
        <v/>
      </c>
      <c r="O578" s="110" t="str">
        <f>IF(ISBLANK('Performance vs Market'!$S578), "", 1)</f>
        <v/>
      </c>
      <c r="P578" s="95"/>
      <c r="Q578" s="95"/>
      <c r="R578" s="95"/>
      <c r="S578" s="95"/>
      <c r="T578" s="95"/>
      <c r="U578" s="111" t="str">
        <f>IF(ISBLANK('Performance vs Market'!$Q578), "",N578+IF(Q578&lt;0, (N578/(Q578/-100)), N578*(Q578/100)))</f>
        <v/>
      </c>
      <c r="V578" s="112" t="str">
        <f>IFERROR(IF(ISBLANK('Performance vs Market'!$R578), "",N578+IF(R578&lt;0, (N578/(R578/-100)), N578*(R578/100))),"")</f>
        <v/>
      </c>
      <c r="W578" s="111" t="n">
        <f t="shared" si="1"/>
        <v>0</v>
      </c>
      <c r="X578" s="112" t="n">
        <f t="shared" si="2"/>
        <v>0</v>
      </c>
      <c r="Y578" s="111" t="str">
        <f>IF(ISBLANK('Performance vs Market'!$S578), "",O578+IF(S578&lt;0, (O578/(S578/-100)), O578*(S578/100)))</f>
        <v/>
      </c>
      <c r="Z578" s="111" t="n">
        <f t="shared" si="3"/>
        <v>0</v>
      </c>
      <c r="AA578" s="96" t="n">
        <f t="shared" si="4"/>
        <v>0</v>
      </c>
      <c r="AB578" s="96" t="n">
        <f t="shared" si="5"/>
        <v>0</v>
      </c>
      <c r="AC578" s="113" t="str">
        <f>IF('Prediction Log'!$W597="Y", "W", IF('Prediction Log'!$W597="N","L",""))</f>
        <v/>
      </c>
      <c r="AD578" s="114" t="str">
        <f>IF('Prediction Log'!$Y597="Y", "W", IF('Prediction Log'!$Y597="N","L",""))</f>
        <v/>
      </c>
      <c r="AE578" s="115" t="str">
        <f>IF(ISBLANK('Performance vs Market'!$Q578), "",IF(AC578="W", W578, IF(AC578="L",-N578, "")))</f>
        <v/>
      </c>
      <c r="AF578" s="116" t="str">
        <f>IFERROR((IF(ISERR('Performance vs Market'!$V578), "",IF(AD578="W", X578, IF(AD578="L",-N578, "")))), "")</f>
        <v/>
      </c>
      <c r="AG578" s="113" t="str">
        <f>IF('Prediction Log'!$X597="Y", "W", IF('Prediction Log'!$X597="N", "L", ""))</f>
        <v/>
      </c>
      <c r="AH578" s="115" t="str">
        <f>IF(ISBLANK('Performance vs Market'!$S578), "",IF(AG578="W", Z578, IF(AG578="L",-O578, "")))</f>
        <v/>
      </c>
      <c r="AI578" s="117"/>
      <c r="AJ578" s="15" t="str">
        <f t="shared" si="6"/>
        <v/>
      </c>
      <c r="AK578" s="118" t="n">
        <f>IF(ISERROR('Performance vs Market'!$AE578+'Performance vs Market'!$AH578+'Performance vs Market'!$AJ578), "", 'Performance vs Market'!$AE578+'Performance vs Market'!$AH578+'Performance vs Market'!$AJ578)</f>
        <v>0</v>
      </c>
      <c r="AL578" s="119" t="n">
        <f>IF(ISERROR('Performance vs Market'!$AF578+'Performance vs Market'!$AH578+'Performance vs Market'!$AJ578), "", 'Performance vs Market'!$AF578+'Performance vs Market'!$AH578+'Performance vs Market'!$AJ578)</f>
        <v>0</v>
      </c>
    </row>
    <row r="579" ht="14.25" customHeight="1">
      <c r="A579" s="92" t="str">
        <f>Games!A580</f>
        <v/>
      </c>
      <c r="B579" s="92" t="str">
        <f>IF('Prediction Log'!B598=0, "",'Prediction Log'!B598)</f>
        <v/>
      </c>
      <c r="C579" s="92" t="str">
        <f>IF('Prediction Log'!C598=0, "",'Prediction Log'!C598)</f>
        <v/>
      </c>
      <c r="D579" s="92" t="str">
        <f>IF('Prediction Log'!D598=0, "",'Prediction Log'!D598)</f>
        <v/>
      </c>
      <c r="E579" s="92" t="str">
        <f>IF('Prediction Log'!E598=0, "",'Prediction Log'!E598)</f>
        <v/>
      </c>
      <c r="F579" s="92" t="str">
        <f>IF('Prediction Log'!I598=0, "",'Prediction Log'!I598)</f>
        <v/>
      </c>
      <c r="G579" s="70" t="str">
        <f>IF(ISBLANK(Games!B580), "",'Prediction Log'!$J598)</f>
        <v/>
      </c>
      <c r="H579" s="93" t="str">
        <f>'Prediction Log'!$K598</f>
        <v/>
      </c>
      <c r="I579" s="92" t="str">
        <f>IF(ISBLANK(Games!M580), "",IF(AND(Games!M580="",Games!N580=""),"",IF(ISTEXT(Games!N580), "Side",Games!M580)))</f>
        <v/>
      </c>
      <c r="J579" s="92" t="str">
        <f>IF(ISBLANK(Games!B580), "",IF(Games!K580="Y", Games!B580, Games!E580))</f>
        <v/>
      </c>
      <c r="K579" s="92" t="str">
        <f>Games!I580</f>
        <v/>
      </c>
      <c r="L579" s="92" t="str">
        <f>IF(ISBLANK(Games!G580), "",Games!G580)</f>
        <v/>
      </c>
      <c r="M579" s="92"/>
      <c r="N579" s="110" t="str">
        <f>IF(ISBLANK('Performance vs Market'!$Q579), "", 1)</f>
        <v/>
      </c>
      <c r="O579" s="110" t="str">
        <f>IF(ISBLANK('Performance vs Market'!$S579), "", 1)</f>
        <v/>
      </c>
      <c r="P579" s="95"/>
      <c r="Q579" s="95"/>
      <c r="R579" s="95"/>
      <c r="S579" s="95"/>
      <c r="T579" s="95"/>
      <c r="U579" s="111" t="str">
        <f>IF(ISBLANK('Performance vs Market'!$Q579), "",N579+IF(Q579&lt;0, (N579/(Q579/-100)), N579*(Q579/100)))</f>
        <v/>
      </c>
      <c r="V579" s="112" t="str">
        <f>IFERROR(IF(ISBLANK('Performance vs Market'!$R579), "",N579+IF(R579&lt;0, (N579/(R579/-100)), N579*(R579/100))),"")</f>
        <v/>
      </c>
      <c r="W579" s="111" t="n">
        <f t="shared" si="1"/>
        <v>0</v>
      </c>
      <c r="X579" s="112" t="n">
        <f t="shared" si="2"/>
        <v>0</v>
      </c>
      <c r="Y579" s="111" t="str">
        <f>IF(ISBLANK('Performance vs Market'!$S579), "",O579+IF(S579&lt;0, (O579/(S579/-100)), O579*(S579/100)))</f>
        <v/>
      </c>
      <c r="Z579" s="111" t="n">
        <f t="shared" si="3"/>
        <v>0</v>
      </c>
      <c r="AA579" s="96" t="n">
        <f t="shared" si="4"/>
        <v>0</v>
      </c>
      <c r="AB579" s="96" t="n">
        <f t="shared" si="5"/>
        <v>0</v>
      </c>
      <c r="AC579" s="113" t="str">
        <f>IF('Prediction Log'!$W598="Y", "W", IF('Prediction Log'!$W598="N","L",""))</f>
        <v/>
      </c>
      <c r="AD579" s="114" t="str">
        <f>IF('Prediction Log'!$Y598="Y", "W", IF('Prediction Log'!$Y598="N","L",""))</f>
        <v/>
      </c>
      <c r="AE579" s="115" t="str">
        <f>IF(ISBLANK('Performance vs Market'!$Q579), "",IF(AC579="W", W579, IF(AC579="L",-N579, "")))</f>
        <v/>
      </c>
      <c r="AF579" s="116" t="str">
        <f>IFERROR((IF(ISERR('Performance vs Market'!$V579), "",IF(AD579="W", X579, IF(AD579="L",-N579, "")))), "")</f>
        <v/>
      </c>
      <c r="AG579" s="113" t="str">
        <f>IF('Prediction Log'!$X598="Y", "W", IF('Prediction Log'!$X598="N", "L", ""))</f>
        <v/>
      </c>
      <c r="AH579" s="115" t="str">
        <f>IF(ISBLANK('Performance vs Market'!$S579), "",IF(AG579="W", Z579, IF(AG579="L",-O579, "")))</f>
        <v/>
      </c>
      <c r="AI579" s="117"/>
      <c r="AJ579" s="15" t="str">
        <f t="shared" si="6"/>
        <v/>
      </c>
      <c r="AK579" s="118" t="n">
        <f>IF(ISERROR('Performance vs Market'!$AE579+'Performance vs Market'!$AH579+'Performance vs Market'!$AJ579), "", 'Performance vs Market'!$AE579+'Performance vs Market'!$AH579+'Performance vs Market'!$AJ579)</f>
        <v>0</v>
      </c>
      <c r="AL579" s="119" t="n">
        <f>IF(ISERROR('Performance vs Market'!$AF579+'Performance vs Market'!$AH579+'Performance vs Market'!$AJ579), "", 'Performance vs Market'!$AF579+'Performance vs Market'!$AH579+'Performance vs Market'!$AJ579)</f>
        <v>0</v>
      </c>
    </row>
    <row r="580" ht="14.25" customHeight="1">
      <c r="A580" s="92" t="str">
        <f>Games!A581</f>
        <v/>
      </c>
      <c r="B580" s="92" t="str">
        <f>IF('Prediction Log'!B599=0, "",'Prediction Log'!B599)</f>
        <v/>
      </c>
      <c r="C580" s="92" t="str">
        <f>IF('Prediction Log'!C599=0, "",'Prediction Log'!C599)</f>
        <v/>
      </c>
      <c r="D580" s="92" t="str">
        <f>IF('Prediction Log'!D599=0, "",'Prediction Log'!D599)</f>
        <v/>
      </c>
      <c r="E580" s="92" t="str">
        <f>IF('Prediction Log'!E599=0, "",'Prediction Log'!E599)</f>
        <v/>
      </c>
      <c r="F580" s="92" t="str">
        <f>IF('Prediction Log'!I599=0, "",'Prediction Log'!I599)</f>
        <v/>
      </c>
      <c r="G580" s="70" t="str">
        <f>IF(ISBLANK(Games!B581), "",'Prediction Log'!$J599)</f>
        <v/>
      </c>
      <c r="H580" s="93" t="str">
        <f>'Prediction Log'!$K599</f>
        <v/>
      </c>
      <c r="I580" s="92" t="str">
        <f>IF(ISBLANK(Games!M581), "",IF(AND(Games!M581="",Games!N581=""),"",IF(ISTEXT(Games!N581), "Side",Games!M581)))</f>
        <v/>
      </c>
      <c r="J580" s="92" t="str">
        <f>IF(ISBLANK(Games!B581), "",IF(Games!K581="Y", Games!B581, Games!E581))</f>
        <v/>
      </c>
      <c r="K580" s="92" t="str">
        <f>Games!I581</f>
        <v/>
      </c>
      <c r="L580" s="92" t="str">
        <f>IF(ISBLANK(Games!G581), "",Games!G581)</f>
        <v/>
      </c>
      <c r="M580" s="92"/>
      <c r="N580" s="110" t="str">
        <f>IF(ISBLANK('Performance vs Market'!$Q580), "", 1)</f>
        <v/>
      </c>
      <c r="O580" s="110" t="str">
        <f>IF(ISBLANK('Performance vs Market'!$S580), "", 1)</f>
        <v/>
      </c>
      <c r="P580" s="95"/>
      <c r="Q580" s="95"/>
      <c r="R580" s="95"/>
      <c r="S580" s="95"/>
      <c r="T580" s="95"/>
      <c r="U580" s="111" t="str">
        <f>IF(ISBLANK('Performance vs Market'!$Q580), "",N580+IF(Q580&lt;0, (N580/(Q580/-100)), N580*(Q580/100)))</f>
        <v/>
      </c>
      <c r="V580" s="112" t="str">
        <f>IFERROR(IF(ISBLANK('Performance vs Market'!$R580), "",N580+IF(R580&lt;0, (N580/(R580/-100)), N580*(R580/100))),"")</f>
        <v/>
      </c>
      <c r="W580" s="111" t="n">
        <f t="shared" si="1"/>
        <v>0</v>
      </c>
      <c r="X580" s="112" t="n">
        <f t="shared" si="2"/>
        <v>0</v>
      </c>
      <c r="Y580" s="111" t="str">
        <f>IF(ISBLANK('Performance vs Market'!$S580), "",O580+IF(S580&lt;0, (O580/(S580/-100)), O580*(S580/100)))</f>
        <v/>
      </c>
      <c r="Z580" s="111" t="n">
        <f t="shared" si="3"/>
        <v>0</v>
      </c>
      <c r="AA580" s="96" t="n">
        <f t="shared" si="4"/>
        <v>0</v>
      </c>
      <c r="AB580" s="96" t="n">
        <f t="shared" si="5"/>
        <v>0</v>
      </c>
      <c r="AC580" s="113" t="str">
        <f>IF('Prediction Log'!$W599="Y", "W", IF('Prediction Log'!$W599="N","L",""))</f>
        <v/>
      </c>
      <c r="AD580" s="114" t="str">
        <f>IF('Prediction Log'!$Y599="Y", "W", IF('Prediction Log'!$Y599="N","L",""))</f>
        <v/>
      </c>
      <c r="AE580" s="115" t="str">
        <f>IF(ISBLANK('Performance vs Market'!$Q580), "",IF(AC580="W", W580, IF(AC580="L",-N580, "")))</f>
        <v/>
      </c>
      <c r="AF580" s="116" t="str">
        <f>IFERROR((IF(ISERR('Performance vs Market'!$V580), "",IF(AD580="W", X580, IF(AD580="L",-N580, "")))), "")</f>
        <v/>
      </c>
      <c r="AG580" s="113" t="str">
        <f>IF('Prediction Log'!$X599="Y", "W", IF('Prediction Log'!$X599="N", "L", ""))</f>
        <v/>
      </c>
      <c r="AH580" s="115" t="str">
        <f>IF(ISBLANK('Performance vs Market'!$S580), "",IF(AG580="W", Z580, IF(AG580="L",-O580, "")))</f>
        <v/>
      </c>
      <c r="AI580" s="117"/>
      <c r="AJ580" s="15" t="str">
        <f t="shared" si="6"/>
        <v/>
      </c>
      <c r="AK580" s="118" t="n">
        <f>IF(ISERROR('Performance vs Market'!$AE580+'Performance vs Market'!$AH580+'Performance vs Market'!$AJ580), "", 'Performance vs Market'!$AE580+'Performance vs Market'!$AH580+'Performance vs Market'!$AJ580)</f>
        <v>0</v>
      </c>
      <c r="AL580" s="119" t="n">
        <f>IF(ISERROR('Performance vs Market'!$AF580+'Performance vs Market'!$AH580+'Performance vs Market'!$AJ580), "", 'Performance vs Market'!$AF580+'Performance vs Market'!$AH580+'Performance vs Market'!$AJ580)</f>
        <v>0</v>
      </c>
    </row>
    <row r="581" ht="14.25" customHeight="1">
      <c r="A581" s="92" t="str">
        <f>Games!A582</f>
        <v/>
      </c>
      <c r="B581" s="92" t="str">
        <f>IF('Prediction Log'!B600=0, "",'Prediction Log'!B600)</f>
        <v/>
      </c>
      <c r="C581" s="92" t="str">
        <f>IF('Prediction Log'!C600=0, "",'Prediction Log'!C600)</f>
        <v/>
      </c>
      <c r="D581" s="92" t="str">
        <f>IF('Prediction Log'!D600=0, "",'Prediction Log'!D600)</f>
        <v/>
      </c>
      <c r="E581" s="92" t="str">
        <f>IF('Prediction Log'!E600=0, "",'Prediction Log'!E600)</f>
        <v/>
      </c>
      <c r="F581" s="92" t="str">
        <f>IF('Prediction Log'!I600=0, "",'Prediction Log'!I600)</f>
        <v/>
      </c>
      <c r="G581" s="70" t="str">
        <f>IF(ISBLANK(Games!B582), "",'Prediction Log'!$J600)</f>
        <v/>
      </c>
      <c r="H581" s="93" t="str">
        <f>'Prediction Log'!$K600</f>
        <v/>
      </c>
      <c r="I581" s="92" t="str">
        <f>IF(ISBLANK(Games!M582), "",IF(AND(Games!M582="",Games!N582=""),"",IF(ISTEXT(Games!N582), "Side",Games!M582)))</f>
        <v/>
      </c>
      <c r="J581" s="92" t="str">
        <f>IF(ISBLANK(Games!B582), "",IF(Games!K582="Y", Games!B582, Games!E582))</f>
        <v/>
      </c>
      <c r="K581" s="92" t="str">
        <f>Games!I582</f>
        <v/>
      </c>
      <c r="L581" s="92" t="str">
        <f>IF(ISBLANK(Games!G582), "",Games!G582)</f>
        <v/>
      </c>
      <c r="M581" s="92"/>
      <c r="N581" s="110" t="str">
        <f>IF(ISBLANK('Performance vs Market'!$Q581), "", 1)</f>
        <v/>
      </c>
      <c r="O581" s="110" t="str">
        <f>IF(ISBLANK('Performance vs Market'!$S581), "", 1)</f>
        <v/>
      </c>
      <c r="P581" s="95"/>
      <c r="Q581" s="95"/>
      <c r="R581" s="95"/>
      <c r="S581" s="95"/>
      <c r="T581" s="95"/>
      <c r="U581" s="111" t="str">
        <f>IF(ISBLANK('Performance vs Market'!$Q581), "",N581+IF(Q581&lt;0, (N581/(Q581/-100)), N581*(Q581/100)))</f>
        <v/>
      </c>
      <c r="V581" s="112" t="str">
        <f>IFERROR(IF(ISBLANK('Performance vs Market'!$R581), "",N581+IF(R581&lt;0, (N581/(R581/-100)), N581*(R581/100))),"")</f>
        <v/>
      </c>
      <c r="W581" s="111" t="n">
        <f t="shared" si="1"/>
        <v>0</v>
      </c>
      <c r="X581" s="112" t="n">
        <f t="shared" si="2"/>
        <v>0</v>
      </c>
      <c r="Y581" s="111" t="str">
        <f>IF(ISBLANK('Performance vs Market'!$S581), "",O581+IF(S581&lt;0, (O581/(S581/-100)), O581*(S581/100)))</f>
        <v/>
      </c>
      <c r="Z581" s="111" t="n">
        <f t="shared" si="3"/>
        <v>0</v>
      </c>
      <c r="AA581" s="96" t="n">
        <f t="shared" si="4"/>
        <v>0</v>
      </c>
      <c r="AB581" s="96" t="n">
        <f t="shared" si="5"/>
        <v>0</v>
      </c>
      <c r="AC581" s="113" t="str">
        <f>IF('Prediction Log'!$W600="Y", "W", IF('Prediction Log'!$W600="N","L",""))</f>
        <v/>
      </c>
      <c r="AD581" s="114" t="str">
        <f>IF('Prediction Log'!$Y600="Y", "W", IF('Prediction Log'!$Y600="N","L",""))</f>
        <v/>
      </c>
      <c r="AE581" s="115" t="str">
        <f>IF(ISBLANK('Performance vs Market'!$Q581), "",IF(AC581="W", W581, IF(AC581="L",-N581, "")))</f>
        <v/>
      </c>
      <c r="AF581" s="116" t="str">
        <f>IFERROR((IF(ISERR('Performance vs Market'!$V581), "",IF(AD581="W", X581, IF(AD581="L",-N581, "")))), "")</f>
        <v/>
      </c>
      <c r="AG581" s="113" t="str">
        <f>IF('Prediction Log'!$X600="Y", "W", IF('Prediction Log'!$X600="N", "L", ""))</f>
        <v/>
      </c>
      <c r="AH581" s="115" t="str">
        <f>IF(ISBLANK('Performance vs Market'!$S581), "",IF(AG581="W", Z581, IF(AG581="L",-O581, "")))</f>
        <v/>
      </c>
      <c r="AI581" s="117"/>
      <c r="AJ581" s="15" t="str">
        <f t="shared" si="6"/>
        <v/>
      </c>
      <c r="AK581" s="118" t="n">
        <f>IF(ISERROR('Performance vs Market'!$AE581+'Performance vs Market'!$AH581+'Performance vs Market'!$AJ581), "", 'Performance vs Market'!$AE581+'Performance vs Market'!$AH581+'Performance vs Market'!$AJ581)</f>
        <v>0</v>
      </c>
      <c r="AL581" s="119" t="n">
        <f>IF(ISERROR('Performance vs Market'!$AF581+'Performance vs Market'!$AH581+'Performance vs Market'!$AJ581), "", 'Performance vs Market'!$AF581+'Performance vs Market'!$AH581+'Performance vs Market'!$AJ581)</f>
        <v>0</v>
      </c>
    </row>
    <row r="582" ht="14.25" customHeight="1">
      <c r="A582" s="92" t="str">
        <f>Games!A583</f>
        <v/>
      </c>
      <c r="B582" s="92" t="str">
        <f>IF('Prediction Log'!B601=0, "",'Prediction Log'!B601)</f>
        <v/>
      </c>
      <c r="C582" s="92" t="str">
        <f>IF('Prediction Log'!C601=0, "",'Prediction Log'!C601)</f>
        <v/>
      </c>
      <c r="D582" s="92" t="str">
        <f>IF('Prediction Log'!D601=0, "",'Prediction Log'!D601)</f>
        <v/>
      </c>
      <c r="E582" s="92" t="str">
        <f>IF('Prediction Log'!E601=0, "",'Prediction Log'!E601)</f>
        <v/>
      </c>
      <c r="F582" s="92" t="str">
        <f>IF('Prediction Log'!I601=0, "",'Prediction Log'!I601)</f>
        <v/>
      </c>
      <c r="G582" s="70" t="str">
        <f>IF(ISBLANK(Games!B583), "",'Prediction Log'!$J601)</f>
        <v/>
      </c>
      <c r="H582" s="93" t="str">
        <f>'Prediction Log'!$K601</f>
        <v/>
      </c>
      <c r="I582" s="92" t="str">
        <f>IF(ISBLANK(Games!M583), "",IF(AND(Games!M583="",Games!N583=""),"",IF(ISTEXT(Games!N583), "Side",Games!M583)))</f>
        <v/>
      </c>
      <c r="J582" s="92" t="str">
        <f>IF(ISBLANK(Games!B583), "",IF(Games!K583="Y", Games!B583, Games!E583))</f>
        <v/>
      </c>
      <c r="K582" s="92" t="str">
        <f>Games!I583</f>
        <v/>
      </c>
      <c r="L582" s="92" t="str">
        <f>IF(ISBLANK(Games!G583), "",Games!G583)</f>
        <v/>
      </c>
      <c r="M582" s="92"/>
      <c r="N582" s="110" t="str">
        <f>IF(ISBLANK('Performance vs Market'!$Q582), "", 1)</f>
        <v/>
      </c>
      <c r="O582" s="110" t="str">
        <f>IF(ISBLANK('Performance vs Market'!$S582), "", 1)</f>
        <v/>
      </c>
      <c r="P582" s="95"/>
      <c r="Q582" s="95"/>
      <c r="R582" s="95"/>
      <c r="S582" s="95"/>
      <c r="T582" s="95"/>
      <c r="U582" s="111" t="str">
        <f>IF(ISBLANK('Performance vs Market'!$Q582), "",N582+IF(Q582&lt;0, (N582/(Q582/-100)), N582*(Q582/100)))</f>
        <v/>
      </c>
      <c r="V582" s="112" t="str">
        <f>IFERROR(IF(ISBLANK('Performance vs Market'!$R582), "",N582+IF(R582&lt;0, (N582/(R582/-100)), N582*(R582/100))),"")</f>
        <v/>
      </c>
      <c r="W582" s="111" t="n">
        <f t="shared" si="1"/>
        <v>0</v>
      </c>
      <c r="X582" s="112" t="n">
        <f t="shared" si="2"/>
        <v>0</v>
      </c>
      <c r="Y582" s="111" t="str">
        <f>IF(ISBLANK('Performance vs Market'!$S582), "",O582+IF(S582&lt;0, (O582/(S582/-100)), O582*(S582/100)))</f>
        <v/>
      </c>
      <c r="Z582" s="111" t="n">
        <f t="shared" si="3"/>
        <v>0</v>
      </c>
      <c r="AA582" s="96" t="n">
        <f t="shared" si="4"/>
        <v>0</v>
      </c>
      <c r="AB582" s="96" t="n">
        <f t="shared" si="5"/>
        <v>0</v>
      </c>
      <c r="AC582" s="113" t="str">
        <f>IF('Prediction Log'!$W601="Y", "W", IF('Prediction Log'!$W601="N","L",""))</f>
        <v/>
      </c>
      <c r="AD582" s="114" t="str">
        <f>IF('Prediction Log'!$Y601="Y", "W", IF('Prediction Log'!$Y601="N","L",""))</f>
        <v/>
      </c>
      <c r="AE582" s="115" t="str">
        <f>IF(ISBLANK('Performance vs Market'!$Q582), "",IF(AC582="W", W582, IF(AC582="L",-N582, "")))</f>
        <v/>
      </c>
      <c r="AF582" s="116" t="str">
        <f>IFERROR((IF(ISERR('Performance vs Market'!$V582), "",IF(AD582="W", X582, IF(AD582="L",-N582, "")))), "")</f>
        <v/>
      </c>
      <c r="AG582" s="113" t="str">
        <f>IF('Prediction Log'!$X601="Y", "W", IF('Prediction Log'!$X601="N", "L", ""))</f>
        <v/>
      </c>
      <c r="AH582" s="115" t="str">
        <f>IF(ISBLANK('Performance vs Market'!$S582), "",IF(AG582="W", Z582, IF(AG582="L",-O582, "")))</f>
        <v/>
      </c>
      <c r="AI582" s="117"/>
      <c r="AJ582" s="15" t="str">
        <f t="shared" si="6"/>
        <v/>
      </c>
      <c r="AK582" s="118" t="n">
        <f>IF(ISERROR('Performance vs Market'!$AE582+'Performance vs Market'!$AH582+'Performance vs Market'!$AJ582), "", 'Performance vs Market'!$AE582+'Performance vs Market'!$AH582+'Performance vs Market'!$AJ582)</f>
        <v>0</v>
      </c>
      <c r="AL582" s="119" t="n">
        <f>IF(ISERROR('Performance vs Market'!$AF582+'Performance vs Market'!$AH582+'Performance vs Market'!$AJ582), "", 'Performance vs Market'!$AF582+'Performance vs Market'!$AH582+'Performance vs Market'!$AJ582)</f>
        <v>0</v>
      </c>
    </row>
    <row r="583" ht="14.25" customHeight="1">
      <c r="A583" s="92" t="str">
        <f>Games!A584</f>
        <v/>
      </c>
      <c r="B583" s="92" t="str">
        <f>IF('Prediction Log'!B602=0, "",'Prediction Log'!B602)</f>
        <v/>
      </c>
      <c r="C583" s="92" t="str">
        <f>IF('Prediction Log'!C602=0, "",'Prediction Log'!C602)</f>
        <v/>
      </c>
      <c r="D583" s="92" t="str">
        <f>IF('Prediction Log'!D602=0, "",'Prediction Log'!D602)</f>
        <v/>
      </c>
      <c r="E583" s="92" t="str">
        <f>IF('Prediction Log'!E602=0, "",'Prediction Log'!E602)</f>
        <v/>
      </c>
      <c r="F583" s="92" t="str">
        <f>IF('Prediction Log'!I602=0, "",'Prediction Log'!I602)</f>
        <v/>
      </c>
      <c r="G583" s="70" t="str">
        <f>IF(ISBLANK(Games!B584), "",'Prediction Log'!$J602)</f>
        <v/>
      </c>
      <c r="H583" s="93" t="str">
        <f>'Prediction Log'!$K602</f>
        <v/>
      </c>
      <c r="I583" s="92" t="str">
        <f>IF(ISBLANK(Games!M584), "",IF(AND(Games!M584="",Games!N584=""),"",IF(ISTEXT(Games!N584), "Side",Games!M584)))</f>
        <v/>
      </c>
      <c r="J583" s="92" t="str">
        <f>IF(ISBLANK(Games!B584), "",IF(Games!K584="Y", Games!B584, Games!E584))</f>
        <v/>
      </c>
      <c r="K583" s="92" t="str">
        <f>Games!I584</f>
        <v/>
      </c>
      <c r="L583" s="92" t="str">
        <f>IF(ISBLANK(Games!G584), "",Games!G584)</f>
        <v/>
      </c>
      <c r="M583" s="92"/>
      <c r="N583" s="110" t="str">
        <f>IF(ISBLANK('Performance vs Market'!$Q583), "", 1)</f>
        <v/>
      </c>
      <c r="O583" s="110" t="str">
        <f>IF(ISBLANK('Performance vs Market'!$S583), "", 1)</f>
        <v/>
      </c>
      <c r="P583" s="95"/>
      <c r="Q583" s="95"/>
      <c r="R583" s="95"/>
      <c r="S583" s="95"/>
      <c r="T583" s="95"/>
      <c r="U583" s="111" t="str">
        <f>IF(ISBLANK('Performance vs Market'!$Q583), "",N583+IF(Q583&lt;0, (N583/(Q583/-100)), N583*(Q583/100)))</f>
        <v/>
      </c>
      <c r="V583" s="112" t="str">
        <f>IFERROR(IF(ISBLANK('Performance vs Market'!$R583), "",N583+IF(R583&lt;0, (N583/(R583/-100)), N583*(R583/100))),"")</f>
        <v/>
      </c>
      <c r="W583" s="111" t="n">
        <f t="shared" si="1"/>
        <v>0</v>
      </c>
      <c r="X583" s="112" t="n">
        <f t="shared" si="2"/>
        <v>0</v>
      </c>
      <c r="Y583" s="111" t="str">
        <f>IF(ISBLANK('Performance vs Market'!$S583), "",O583+IF(S583&lt;0, (O583/(S583/-100)), O583*(S583/100)))</f>
        <v/>
      </c>
      <c r="Z583" s="111" t="n">
        <f t="shared" si="3"/>
        <v>0</v>
      </c>
      <c r="AA583" s="96" t="n">
        <f t="shared" si="4"/>
        <v>0</v>
      </c>
      <c r="AB583" s="96" t="n">
        <f t="shared" si="5"/>
        <v>0</v>
      </c>
      <c r="AC583" s="113" t="str">
        <f>IF('Prediction Log'!$W602="Y", "W", IF('Prediction Log'!$W602="N","L",""))</f>
        <v/>
      </c>
      <c r="AD583" s="114" t="str">
        <f>IF('Prediction Log'!$Y602="Y", "W", IF('Prediction Log'!$Y602="N","L",""))</f>
        <v/>
      </c>
      <c r="AE583" s="115" t="str">
        <f>IF(ISBLANK('Performance vs Market'!$Q583), "",IF(AC583="W", W583, IF(AC583="L",-N583, "")))</f>
        <v/>
      </c>
      <c r="AF583" s="116" t="str">
        <f>IFERROR((IF(ISERR('Performance vs Market'!$V583), "",IF(AD583="W", X583, IF(AD583="L",-N583, "")))), "")</f>
        <v/>
      </c>
      <c r="AG583" s="113" t="str">
        <f>IF('Prediction Log'!$X602="Y", "W", IF('Prediction Log'!$X602="N", "L", ""))</f>
        <v/>
      </c>
      <c r="AH583" s="115" t="str">
        <f>IF(ISBLANK('Performance vs Market'!$S583), "",IF(AG583="W", Z583, IF(AG583="L",-O583, "")))</f>
        <v/>
      </c>
      <c r="AI583" s="117"/>
      <c r="AJ583" s="15" t="str">
        <f t="shared" si="6"/>
        <v/>
      </c>
      <c r="AK583" s="118" t="n">
        <f>IF(ISERROR('Performance vs Market'!$AE583+'Performance vs Market'!$AH583+'Performance vs Market'!$AJ583), "", 'Performance vs Market'!$AE583+'Performance vs Market'!$AH583+'Performance vs Market'!$AJ583)</f>
        <v>0</v>
      </c>
      <c r="AL583" s="119" t="n">
        <f>IF(ISERROR('Performance vs Market'!$AF583+'Performance vs Market'!$AH583+'Performance vs Market'!$AJ583), "", 'Performance vs Market'!$AF583+'Performance vs Market'!$AH583+'Performance vs Market'!$AJ583)</f>
        <v>0</v>
      </c>
    </row>
    <row r="584" ht="14.25" customHeight="1">
      <c r="A584" s="92" t="str">
        <f>Games!A585</f>
        <v/>
      </c>
      <c r="B584" s="92" t="str">
        <f>IF('Prediction Log'!B603=0, "",'Prediction Log'!B603)</f>
        <v/>
      </c>
      <c r="C584" s="92" t="str">
        <f>IF('Prediction Log'!C603=0, "",'Prediction Log'!C603)</f>
        <v/>
      </c>
      <c r="D584" s="92" t="str">
        <f>IF('Prediction Log'!D603=0, "",'Prediction Log'!D603)</f>
        <v/>
      </c>
      <c r="E584" s="92" t="str">
        <f>IF('Prediction Log'!E603=0, "",'Prediction Log'!E603)</f>
        <v/>
      </c>
      <c r="F584" s="92" t="str">
        <f>IF('Prediction Log'!I603=0, "",'Prediction Log'!I603)</f>
        <v/>
      </c>
      <c r="G584" s="70" t="str">
        <f>IF(ISBLANK(Games!B585), "",'Prediction Log'!$J603)</f>
        <v/>
      </c>
      <c r="H584" s="93" t="str">
        <f>'Prediction Log'!$K603</f>
        <v/>
      </c>
      <c r="I584" s="92" t="str">
        <f>IF(ISBLANK(Games!M585), "",IF(AND(Games!M585="",Games!N585=""),"",IF(ISTEXT(Games!N585), "Side",Games!M585)))</f>
        <v/>
      </c>
      <c r="J584" s="92" t="str">
        <f>IF(ISBLANK(Games!B585), "",IF(Games!K585="Y", Games!B585, Games!E585))</f>
        <v/>
      </c>
      <c r="K584" s="92" t="str">
        <f>Games!I585</f>
        <v/>
      </c>
      <c r="L584" s="92" t="str">
        <f>IF(ISBLANK(Games!G585), "",Games!G585)</f>
        <v/>
      </c>
      <c r="M584" s="92"/>
      <c r="N584" s="110" t="str">
        <f>IF(ISBLANK('Performance vs Market'!$Q584), "", 1)</f>
        <v/>
      </c>
      <c r="O584" s="110" t="str">
        <f>IF(ISBLANK('Performance vs Market'!$S584), "", 1)</f>
        <v/>
      </c>
      <c r="P584" s="95"/>
      <c r="Q584" s="95"/>
      <c r="R584" s="95"/>
      <c r="S584" s="95"/>
      <c r="T584" s="95"/>
      <c r="U584" s="111" t="str">
        <f>IF(ISBLANK('Performance vs Market'!$Q584), "",N584+IF(Q584&lt;0, (N584/(Q584/-100)), N584*(Q584/100)))</f>
        <v/>
      </c>
      <c r="V584" s="112" t="str">
        <f>IFERROR(IF(ISBLANK('Performance vs Market'!$R584), "",N584+IF(R584&lt;0, (N584/(R584/-100)), N584*(R584/100))),"")</f>
        <v/>
      </c>
      <c r="W584" s="111" t="n">
        <f t="shared" si="1"/>
        <v>0</v>
      </c>
      <c r="X584" s="112" t="n">
        <f t="shared" si="2"/>
        <v>0</v>
      </c>
      <c r="Y584" s="111" t="str">
        <f>IF(ISBLANK('Performance vs Market'!$S584), "",O584+IF(S584&lt;0, (O584/(S584/-100)), O584*(S584/100)))</f>
        <v/>
      </c>
      <c r="Z584" s="111" t="n">
        <f t="shared" si="3"/>
        <v>0</v>
      </c>
      <c r="AA584" s="96" t="n">
        <f t="shared" si="4"/>
        <v>0</v>
      </c>
      <c r="AB584" s="96" t="n">
        <f t="shared" si="5"/>
        <v>0</v>
      </c>
      <c r="AC584" s="113" t="str">
        <f>IF('Prediction Log'!$W603="Y", "W", IF('Prediction Log'!$W603="N","L",""))</f>
        <v/>
      </c>
      <c r="AD584" s="114" t="str">
        <f>IF('Prediction Log'!$Y603="Y", "W", IF('Prediction Log'!$Y603="N","L",""))</f>
        <v/>
      </c>
      <c r="AE584" s="115" t="str">
        <f>IF(ISBLANK('Performance vs Market'!$Q584), "",IF(AC584="W", W584, IF(AC584="L",-N584, "")))</f>
        <v/>
      </c>
      <c r="AF584" s="116" t="str">
        <f>IFERROR((IF(ISERR('Performance vs Market'!$V584), "",IF(AD584="W", X584, IF(AD584="L",-N584, "")))), "")</f>
        <v/>
      </c>
      <c r="AG584" s="113" t="str">
        <f>IF('Prediction Log'!$X603="Y", "W", IF('Prediction Log'!$X603="N", "L", ""))</f>
        <v/>
      </c>
      <c r="AH584" s="115" t="str">
        <f>IF(ISBLANK('Performance vs Market'!$S584), "",IF(AG584="W", Z584, IF(AG584="L",-O584, "")))</f>
        <v/>
      </c>
      <c r="AI584" s="117"/>
      <c r="AJ584" s="15" t="str">
        <f t="shared" si="6"/>
        <v/>
      </c>
      <c r="AK584" s="118" t="n">
        <f>IF(ISERROR('Performance vs Market'!$AE584+'Performance vs Market'!$AH584+'Performance vs Market'!$AJ584), "", 'Performance vs Market'!$AE584+'Performance vs Market'!$AH584+'Performance vs Market'!$AJ584)</f>
        <v>0</v>
      </c>
      <c r="AL584" s="119" t="n">
        <f>IF(ISERROR('Performance vs Market'!$AF584+'Performance vs Market'!$AH584+'Performance vs Market'!$AJ584), "", 'Performance vs Market'!$AF584+'Performance vs Market'!$AH584+'Performance vs Market'!$AJ584)</f>
        <v>0</v>
      </c>
    </row>
    <row r="585" ht="14.25" customHeight="1">
      <c r="A585" s="92" t="str">
        <f>Games!A586</f>
        <v/>
      </c>
      <c r="B585" s="92" t="str">
        <f>IF('Prediction Log'!B604=0, "",'Prediction Log'!B604)</f>
        <v/>
      </c>
      <c r="C585" s="92" t="str">
        <f>IF('Prediction Log'!C604=0, "",'Prediction Log'!C604)</f>
        <v/>
      </c>
      <c r="D585" s="92" t="str">
        <f>IF('Prediction Log'!D604=0, "",'Prediction Log'!D604)</f>
        <v/>
      </c>
      <c r="E585" s="92" t="str">
        <f>IF('Prediction Log'!E604=0, "",'Prediction Log'!E604)</f>
        <v/>
      </c>
      <c r="F585" s="92" t="str">
        <f>IF('Prediction Log'!I604=0, "",'Prediction Log'!I604)</f>
        <v/>
      </c>
      <c r="G585" s="70" t="str">
        <f>IF(ISBLANK(Games!B586), "",'Prediction Log'!$J604)</f>
        <v/>
      </c>
      <c r="H585" s="93" t="str">
        <f>'Prediction Log'!$K604</f>
        <v/>
      </c>
      <c r="I585" s="92" t="str">
        <f>IF(ISBLANK(Games!M586), "",IF(AND(Games!M586="",Games!N586=""),"",IF(ISTEXT(Games!N586), "Side",Games!M586)))</f>
        <v/>
      </c>
      <c r="J585" s="92" t="str">
        <f>IF(ISBLANK(Games!B586), "",IF(Games!K586="Y", Games!B586, Games!E586))</f>
        <v/>
      </c>
      <c r="K585" s="92" t="str">
        <f>Games!I586</f>
        <v/>
      </c>
      <c r="L585" s="92" t="str">
        <f>IF(ISBLANK(Games!G586), "",Games!G586)</f>
        <v/>
      </c>
      <c r="M585" s="92"/>
      <c r="N585" s="110" t="str">
        <f>IF(ISBLANK('Performance vs Market'!$Q585), "", 1)</f>
        <v/>
      </c>
      <c r="O585" s="110" t="str">
        <f>IF(ISBLANK('Performance vs Market'!$S585), "", 1)</f>
        <v/>
      </c>
      <c r="P585" s="95"/>
      <c r="Q585" s="95"/>
      <c r="R585" s="95"/>
      <c r="S585" s="95"/>
      <c r="T585" s="95"/>
      <c r="U585" s="111" t="str">
        <f>IF(ISBLANK('Performance vs Market'!$Q585), "",N585+IF(Q585&lt;0, (N585/(Q585/-100)), N585*(Q585/100)))</f>
        <v/>
      </c>
      <c r="V585" s="112" t="str">
        <f>IFERROR(IF(ISBLANK('Performance vs Market'!$R585), "",N585+IF(R585&lt;0, (N585/(R585/-100)), N585*(R585/100))),"")</f>
        <v/>
      </c>
      <c r="W585" s="111" t="n">
        <f t="shared" si="1"/>
        <v>0</v>
      </c>
      <c r="X585" s="112" t="n">
        <f t="shared" si="2"/>
        <v>0</v>
      </c>
      <c r="Y585" s="111" t="str">
        <f>IF(ISBLANK('Performance vs Market'!$S585), "",O585+IF(S585&lt;0, (O585/(S585/-100)), O585*(S585/100)))</f>
        <v/>
      </c>
      <c r="Z585" s="111" t="n">
        <f t="shared" si="3"/>
        <v>0</v>
      </c>
      <c r="AA585" s="96" t="n">
        <f t="shared" si="4"/>
        <v>0</v>
      </c>
      <c r="AB585" s="96" t="n">
        <f t="shared" si="5"/>
        <v>0</v>
      </c>
      <c r="AC585" s="113" t="str">
        <f>IF('Prediction Log'!$W604="Y", "W", IF('Prediction Log'!$W604="N","L",""))</f>
        <v/>
      </c>
      <c r="AD585" s="114" t="str">
        <f>IF('Prediction Log'!$Y604="Y", "W", IF('Prediction Log'!$Y604="N","L",""))</f>
        <v/>
      </c>
      <c r="AE585" s="115" t="str">
        <f>IF(ISBLANK('Performance vs Market'!$Q585), "",IF(AC585="W", W585, IF(AC585="L",-N585, "")))</f>
        <v/>
      </c>
      <c r="AF585" s="116" t="str">
        <f>IFERROR((IF(ISERR('Performance vs Market'!$V585), "",IF(AD585="W", X585, IF(AD585="L",-N585, "")))), "")</f>
        <v/>
      </c>
      <c r="AG585" s="113" t="str">
        <f>IF('Prediction Log'!$X604="Y", "W", IF('Prediction Log'!$X604="N", "L", ""))</f>
        <v/>
      </c>
      <c r="AH585" s="115" t="str">
        <f>IF(ISBLANK('Performance vs Market'!$S585), "",IF(AG585="W", Z585, IF(AG585="L",-O585, "")))</f>
        <v/>
      </c>
      <c r="AI585" s="117"/>
      <c r="AJ585" s="15" t="str">
        <f t="shared" si="6"/>
        <v/>
      </c>
      <c r="AK585" s="118" t="n">
        <f>IF(ISERROR('Performance vs Market'!$AE585+'Performance vs Market'!$AH585+'Performance vs Market'!$AJ585), "", 'Performance vs Market'!$AE585+'Performance vs Market'!$AH585+'Performance vs Market'!$AJ585)</f>
        <v>0</v>
      </c>
      <c r="AL585" s="119" t="n">
        <f>IF(ISERROR('Performance vs Market'!$AF585+'Performance vs Market'!$AH585+'Performance vs Market'!$AJ585), "", 'Performance vs Market'!$AF585+'Performance vs Market'!$AH585+'Performance vs Market'!$AJ585)</f>
        <v>0</v>
      </c>
    </row>
    <row r="586" ht="14.25" customHeight="1">
      <c r="A586" s="92" t="str">
        <f>Games!A587</f>
        <v/>
      </c>
      <c r="B586" s="92" t="str">
        <f>IF('Prediction Log'!B605=0, "",'Prediction Log'!B605)</f>
        <v/>
      </c>
      <c r="C586" s="92" t="str">
        <f>IF('Prediction Log'!C605=0, "",'Prediction Log'!C605)</f>
        <v/>
      </c>
      <c r="D586" s="92" t="str">
        <f>IF('Prediction Log'!D605=0, "",'Prediction Log'!D605)</f>
        <v/>
      </c>
      <c r="E586" s="92" t="str">
        <f>IF('Prediction Log'!E605=0, "",'Prediction Log'!E605)</f>
        <v/>
      </c>
      <c r="F586" s="92" t="str">
        <f>IF('Prediction Log'!I605=0, "",'Prediction Log'!I605)</f>
        <v/>
      </c>
      <c r="G586" s="70" t="str">
        <f>IF(ISBLANK(Games!B587), "",'Prediction Log'!$J605)</f>
        <v/>
      </c>
      <c r="H586" s="93" t="str">
        <f>'Prediction Log'!$K605</f>
        <v/>
      </c>
      <c r="I586" s="92" t="str">
        <f>IF(ISBLANK(Games!M587), "",IF(AND(Games!M587="",Games!N587=""),"",IF(ISTEXT(Games!N587), "Side",Games!M587)))</f>
        <v/>
      </c>
      <c r="J586" s="92" t="str">
        <f>IF(ISBLANK(Games!B587), "",IF(Games!K587="Y", Games!B587, Games!E587))</f>
        <v/>
      </c>
      <c r="K586" s="92" t="str">
        <f>Games!I587</f>
        <v/>
      </c>
      <c r="L586" s="92" t="str">
        <f>IF(ISBLANK(Games!G587), "",Games!G587)</f>
        <v/>
      </c>
      <c r="M586" s="92"/>
      <c r="N586" s="110" t="str">
        <f>IF(ISBLANK('Performance vs Market'!$Q586), "", 1)</f>
        <v/>
      </c>
      <c r="O586" s="110" t="str">
        <f>IF(ISBLANK('Performance vs Market'!$S586), "", 1)</f>
        <v/>
      </c>
      <c r="P586" s="95"/>
      <c r="Q586" s="95"/>
      <c r="R586" s="95"/>
      <c r="S586" s="95"/>
      <c r="T586" s="95"/>
      <c r="U586" s="111" t="str">
        <f>IF(ISBLANK('Performance vs Market'!$Q586), "",N586+IF(Q586&lt;0, (N586/(Q586/-100)), N586*(Q586/100)))</f>
        <v/>
      </c>
      <c r="V586" s="112" t="str">
        <f>IFERROR(IF(ISBLANK('Performance vs Market'!$R586), "",N586+IF(R586&lt;0, (N586/(R586/-100)), N586*(R586/100))),"")</f>
        <v/>
      </c>
      <c r="W586" s="111" t="n">
        <f t="shared" si="1"/>
        <v>0</v>
      </c>
      <c r="X586" s="112" t="n">
        <f t="shared" si="2"/>
        <v>0</v>
      </c>
      <c r="Y586" s="111" t="str">
        <f>IF(ISBLANK('Performance vs Market'!$S586), "",O586+IF(S586&lt;0, (O586/(S586/-100)), O586*(S586/100)))</f>
        <v/>
      </c>
      <c r="Z586" s="111" t="n">
        <f t="shared" si="3"/>
        <v>0</v>
      </c>
      <c r="AA586" s="96" t="n">
        <f t="shared" si="4"/>
        <v>0</v>
      </c>
      <c r="AB586" s="96" t="n">
        <f t="shared" si="5"/>
        <v>0</v>
      </c>
      <c r="AC586" s="113" t="str">
        <f>IF('Prediction Log'!$W605="Y", "W", IF('Prediction Log'!$W605="N","L",""))</f>
        <v/>
      </c>
      <c r="AD586" s="114" t="str">
        <f>IF('Prediction Log'!$Y605="Y", "W", IF('Prediction Log'!$Y605="N","L",""))</f>
        <v/>
      </c>
      <c r="AE586" s="115" t="str">
        <f>IF(ISBLANK('Performance vs Market'!$Q586), "",IF(AC586="W", W586, IF(AC586="L",-N586, "")))</f>
        <v/>
      </c>
      <c r="AF586" s="116" t="str">
        <f>IFERROR((IF(ISERR('Performance vs Market'!$V586), "",IF(AD586="W", X586, IF(AD586="L",-N586, "")))), "")</f>
        <v/>
      </c>
      <c r="AG586" s="113" t="str">
        <f>IF('Prediction Log'!$X605="Y", "W", IF('Prediction Log'!$X605="N", "L", ""))</f>
        <v/>
      </c>
      <c r="AH586" s="115" t="str">
        <f>IF(ISBLANK('Performance vs Market'!$S586), "",IF(AG586="W", Z586, IF(AG586="L",-O586, "")))</f>
        <v/>
      </c>
      <c r="AI586" s="117"/>
      <c r="AJ586" s="15" t="str">
        <f t="shared" si="6"/>
        <v/>
      </c>
      <c r="AK586" s="118" t="n">
        <f>IF(ISERROR('Performance vs Market'!$AE586+'Performance vs Market'!$AH586+'Performance vs Market'!$AJ586), "", 'Performance vs Market'!$AE586+'Performance vs Market'!$AH586+'Performance vs Market'!$AJ586)</f>
        <v>0</v>
      </c>
      <c r="AL586" s="119" t="n">
        <f>IF(ISERROR('Performance vs Market'!$AF586+'Performance vs Market'!$AH586+'Performance vs Market'!$AJ586), "", 'Performance vs Market'!$AF586+'Performance vs Market'!$AH586+'Performance vs Market'!$AJ586)</f>
        <v>0</v>
      </c>
    </row>
    <row r="587" ht="14.25" customHeight="1">
      <c r="A587" s="92" t="str">
        <f>Games!A588</f>
        <v/>
      </c>
      <c r="B587" s="92" t="str">
        <f>IF('Prediction Log'!B606=0, "",'Prediction Log'!B606)</f>
        <v/>
      </c>
      <c r="C587" s="92" t="str">
        <f>IF('Prediction Log'!C606=0, "",'Prediction Log'!C606)</f>
        <v/>
      </c>
      <c r="D587" s="92" t="str">
        <f>IF('Prediction Log'!D606=0, "",'Prediction Log'!D606)</f>
        <v/>
      </c>
      <c r="E587" s="92" t="str">
        <f>IF('Prediction Log'!E606=0, "",'Prediction Log'!E606)</f>
        <v/>
      </c>
      <c r="F587" s="92" t="str">
        <f>IF('Prediction Log'!I606=0, "",'Prediction Log'!I606)</f>
        <v/>
      </c>
      <c r="G587" s="70" t="str">
        <f>IF(ISBLANK(Games!B588), "",'Prediction Log'!$J606)</f>
        <v/>
      </c>
      <c r="H587" s="93" t="str">
        <f>'Prediction Log'!$K606</f>
        <v/>
      </c>
      <c r="I587" s="92" t="str">
        <f>IF(ISBLANK(Games!M588), "",IF(AND(Games!M588="",Games!N588=""),"",IF(ISTEXT(Games!N588), "Side",Games!M588)))</f>
        <v/>
      </c>
      <c r="J587" s="92" t="str">
        <f>IF(ISBLANK(Games!B588), "",IF(Games!K588="Y", Games!B588, Games!E588))</f>
        <v/>
      </c>
      <c r="K587" s="92" t="str">
        <f>Games!I588</f>
        <v/>
      </c>
      <c r="L587" s="92" t="str">
        <f>IF(ISBLANK(Games!G588), "",Games!G588)</f>
        <v/>
      </c>
      <c r="M587" s="92"/>
      <c r="N587" s="110" t="str">
        <f>IF(ISBLANK('Performance vs Market'!$Q587), "", 1)</f>
        <v/>
      </c>
      <c r="O587" s="110" t="str">
        <f>IF(ISBLANK('Performance vs Market'!$S587), "", 1)</f>
        <v/>
      </c>
      <c r="P587" s="95"/>
      <c r="Q587" s="95"/>
      <c r="R587" s="95"/>
      <c r="S587" s="95"/>
      <c r="T587" s="95"/>
      <c r="U587" s="111" t="str">
        <f>IF(ISBLANK('Performance vs Market'!$Q587), "",N587+IF(Q587&lt;0, (N587/(Q587/-100)), N587*(Q587/100)))</f>
        <v/>
      </c>
      <c r="V587" s="112" t="str">
        <f>IFERROR(IF(ISBLANK('Performance vs Market'!$R587), "",N587+IF(R587&lt;0, (N587/(R587/-100)), N587*(R587/100))),"")</f>
        <v/>
      </c>
      <c r="W587" s="111" t="n">
        <f t="shared" si="1"/>
        <v>0</v>
      </c>
      <c r="X587" s="112" t="n">
        <f t="shared" si="2"/>
        <v>0</v>
      </c>
      <c r="Y587" s="111" t="str">
        <f>IF(ISBLANK('Performance vs Market'!$S587), "",O587+IF(S587&lt;0, (O587/(S587/-100)), O587*(S587/100)))</f>
        <v/>
      </c>
      <c r="Z587" s="111" t="n">
        <f t="shared" si="3"/>
        <v>0</v>
      </c>
      <c r="AA587" s="96" t="n">
        <f t="shared" si="4"/>
        <v>0</v>
      </c>
      <c r="AB587" s="96" t="n">
        <f t="shared" si="5"/>
        <v>0</v>
      </c>
      <c r="AC587" s="113" t="str">
        <f>IF('Prediction Log'!$W606="Y", "W", IF('Prediction Log'!$W606="N","L",""))</f>
        <v/>
      </c>
      <c r="AD587" s="114" t="str">
        <f>IF('Prediction Log'!$Y606="Y", "W", IF('Prediction Log'!$Y606="N","L",""))</f>
        <v/>
      </c>
      <c r="AE587" s="115" t="str">
        <f>IF(ISBLANK('Performance vs Market'!$Q587), "",IF(AC587="W", W587, IF(AC587="L",-N587, "")))</f>
        <v/>
      </c>
      <c r="AF587" s="116" t="str">
        <f>IFERROR((IF(ISERR('Performance vs Market'!$V587), "",IF(AD587="W", X587, IF(AD587="L",-N587, "")))), "")</f>
        <v/>
      </c>
      <c r="AG587" s="113" t="str">
        <f>IF('Prediction Log'!$X606="Y", "W", IF('Prediction Log'!$X606="N", "L", ""))</f>
        <v/>
      </c>
      <c r="AH587" s="115" t="str">
        <f>IF(ISBLANK('Performance vs Market'!$S587), "",IF(AG587="W", Z587, IF(AG587="L",-O587, "")))</f>
        <v/>
      </c>
      <c r="AI587" s="117"/>
      <c r="AJ587" s="15" t="str">
        <f t="shared" si="6"/>
        <v/>
      </c>
      <c r="AK587" s="118" t="n">
        <f>IF(ISERROR('Performance vs Market'!$AE587+'Performance vs Market'!$AH587+'Performance vs Market'!$AJ587), "", 'Performance vs Market'!$AE587+'Performance vs Market'!$AH587+'Performance vs Market'!$AJ587)</f>
        <v>0</v>
      </c>
      <c r="AL587" s="119" t="n">
        <f>IF(ISERROR('Performance vs Market'!$AF587+'Performance vs Market'!$AH587+'Performance vs Market'!$AJ587), "", 'Performance vs Market'!$AF587+'Performance vs Market'!$AH587+'Performance vs Market'!$AJ587)</f>
        <v>0</v>
      </c>
    </row>
    <row r="588" ht="14.25" customHeight="1">
      <c r="A588" s="92" t="str">
        <f>Games!A589</f>
        <v/>
      </c>
      <c r="B588" s="92" t="str">
        <f>IF('Prediction Log'!B607=0, "",'Prediction Log'!B607)</f>
        <v/>
      </c>
      <c r="C588" s="92" t="str">
        <f>IF('Prediction Log'!C607=0, "",'Prediction Log'!C607)</f>
        <v/>
      </c>
      <c r="D588" s="92" t="str">
        <f>IF('Prediction Log'!D607=0, "",'Prediction Log'!D607)</f>
        <v/>
      </c>
      <c r="E588" s="92" t="str">
        <f>IF('Prediction Log'!E607=0, "",'Prediction Log'!E607)</f>
        <v/>
      </c>
      <c r="F588" s="92" t="str">
        <f>IF('Prediction Log'!I607=0, "",'Prediction Log'!I607)</f>
        <v/>
      </c>
      <c r="G588" s="70" t="str">
        <f>IF(ISBLANK(Games!B589), "",'Prediction Log'!$J607)</f>
        <v/>
      </c>
      <c r="H588" s="93" t="str">
        <f>'Prediction Log'!$K607</f>
        <v/>
      </c>
      <c r="I588" s="92" t="str">
        <f>IF(ISBLANK(Games!M589), "",IF(AND(Games!M589="",Games!N589=""),"",IF(ISTEXT(Games!N589), "Side",Games!M589)))</f>
        <v/>
      </c>
      <c r="J588" s="92" t="str">
        <f>IF(ISBLANK(Games!B589), "",IF(Games!K589="Y", Games!B589, Games!E589))</f>
        <v/>
      </c>
      <c r="K588" s="92" t="str">
        <f>Games!I589</f>
        <v/>
      </c>
      <c r="L588" s="92" t="str">
        <f>IF(ISBLANK(Games!G589), "",Games!G589)</f>
        <v/>
      </c>
      <c r="M588" s="92"/>
      <c r="N588" s="110" t="str">
        <f>IF(ISBLANK('Performance vs Market'!$Q588), "", 1)</f>
        <v/>
      </c>
      <c r="O588" s="110" t="str">
        <f>IF(ISBLANK('Performance vs Market'!$S588), "", 1)</f>
        <v/>
      </c>
      <c r="P588" s="95"/>
      <c r="Q588" s="95"/>
      <c r="R588" s="95"/>
      <c r="S588" s="95"/>
      <c r="T588" s="95"/>
      <c r="U588" s="111" t="str">
        <f>IF(ISBLANK('Performance vs Market'!$Q588), "",N588+IF(Q588&lt;0, (N588/(Q588/-100)), N588*(Q588/100)))</f>
        <v/>
      </c>
      <c r="V588" s="112" t="str">
        <f>IFERROR(IF(ISBLANK('Performance vs Market'!$R588), "",N588+IF(R588&lt;0, (N588/(R588/-100)), N588*(R588/100))),"")</f>
        <v/>
      </c>
      <c r="W588" s="111" t="n">
        <f t="shared" si="1"/>
        <v>0</v>
      </c>
      <c r="X588" s="112" t="n">
        <f t="shared" si="2"/>
        <v>0</v>
      </c>
      <c r="Y588" s="111" t="str">
        <f>IF(ISBLANK('Performance vs Market'!$S588), "",O588+IF(S588&lt;0, (O588/(S588/-100)), O588*(S588/100)))</f>
        <v/>
      </c>
      <c r="Z588" s="111" t="n">
        <f t="shared" si="3"/>
        <v>0</v>
      </c>
      <c r="AA588" s="96" t="n">
        <f t="shared" si="4"/>
        <v>0</v>
      </c>
      <c r="AB588" s="96" t="n">
        <f t="shared" si="5"/>
        <v>0</v>
      </c>
      <c r="AC588" s="113" t="str">
        <f>IF('Prediction Log'!$W607="Y", "W", IF('Prediction Log'!$W607="N","L",""))</f>
        <v/>
      </c>
      <c r="AD588" s="114" t="str">
        <f>IF('Prediction Log'!$Y607="Y", "W", IF('Prediction Log'!$Y607="N","L",""))</f>
        <v/>
      </c>
      <c r="AE588" s="115" t="str">
        <f>IF(ISBLANK('Performance vs Market'!$Q588), "",IF(AC588="W", W588, IF(AC588="L",-N588, "")))</f>
        <v/>
      </c>
      <c r="AF588" s="116" t="str">
        <f>IFERROR((IF(ISERR('Performance vs Market'!$V588), "",IF(AD588="W", X588, IF(AD588="L",-N588, "")))), "")</f>
        <v/>
      </c>
      <c r="AG588" s="113" t="str">
        <f>IF('Prediction Log'!$X607="Y", "W", IF('Prediction Log'!$X607="N", "L", ""))</f>
        <v/>
      </c>
      <c r="AH588" s="115" t="str">
        <f>IF(ISBLANK('Performance vs Market'!$S588), "",IF(AG588="W", Z588, IF(AG588="L",-O588, "")))</f>
        <v/>
      </c>
      <c r="AI588" s="117"/>
      <c r="AJ588" s="15" t="str">
        <f t="shared" si="6"/>
        <v/>
      </c>
      <c r="AK588" s="118" t="n">
        <f>IF(ISERROR('Performance vs Market'!$AE588+'Performance vs Market'!$AH588+'Performance vs Market'!$AJ588), "", 'Performance vs Market'!$AE588+'Performance vs Market'!$AH588+'Performance vs Market'!$AJ588)</f>
        <v>0</v>
      </c>
      <c r="AL588" s="119" t="n">
        <f>IF(ISERROR('Performance vs Market'!$AF588+'Performance vs Market'!$AH588+'Performance vs Market'!$AJ588), "", 'Performance vs Market'!$AF588+'Performance vs Market'!$AH588+'Performance vs Market'!$AJ588)</f>
        <v>0</v>
      </c>
    </row>
    <row r="589" ht="14.25" customHeight="1">
      <c r="A589" s="92" t="str">
        <f>Games!A590</f>
        <v/>
      </c>
      <c r="B589" s="92" t="str">
        <f>IF('Prediction Log'!B608=0, "",'Prediction Log'!B608)</f>
        <v/>
      </c>
      <c r="C589" s="92" t="str">
        <f>IF('Prediction Log'!C608=0, "",'Prediction Log'!C608)</f>
        <v/>
      </c>
      <c r="D589" s="92" t="str">
        <f>IF('Prediction Log'!D608=0, "",'Prediction Log'!D608)</f>
        <v/>
      </c>
      <c r="E589" s="92" t="str">
        <f>IF('Prediction Log'!E608=0, "",'Prediction Log'!E608)</f>
        <v/>
      </c>
      <c r="F589" s="92" t="str">
        <f>IF('Prediction Log'!I608=0, "",'Prediction Log'!I608)</f>
        <v/>
      </c>
      <c r="G589" s="70" t="str">
        <f>IF(ISBLANK(Games!B590), "",'Prediction Log'!$J608)</f>
        <v/>
      </c>
      <c r="H589" s="93" t="str">
        <f>'Prediction Log'!$K608</f>
        <v/>
      </c>
      <c r="I589" s="92" t="str">
        <f>IF(ISBLANK(Games!M590), "",IF(AND(Games!M590="",Games!N590=""),"",IF(ISTEXT(Games!N590), "Side",Games!M590)))</f>
        <v/>
      </c>
      <c r="J589" s="92" t="str">
        <f>IF(ISBLANK(Games!B590), "",IF(Games!K590="Y", Games!B590, Games!E590))</f>
        <v/>
      </c>
      <c r="K589" s="92" t="str">
        <f>Games!I590</f>
        <v/>
      </c>
      <c r="L589" s="92" t="str">
        <f>IF(ISBLANK(Games!G590), "",Games!G590)</f>
        <v/>
      </c>
      <c r="M589" s="92"/>
      <c r="N589" s="110" t="str">
        <f>IF(ISBLANK('Performance vs Market'!$Q589), "", 1)</f>
        <v/>
      </c>
      <c r="O589" s="110" t="str">
        <f>IF(ISBLANK('Performance vs Market'!$S589), "", 1)</f>
        <v/>
      </c>
      <c r="P589" s="95"/>
      <c r="Q589" s="95"/>
      <c r="R589" s="95"/>
      <c r="S589" s="95"/>
      <c r="T589" s="95"/>
      <c r="U589" s="111" t="str">
        <f>IF(ISBLANK('Performance vs Market'!$Q589), "",N589+IF(Q589&lt;0, (N589/(Q589/-100)), N589*(Q589/100)))</f>
        <v/>
      </c>
      <c r="V589" s="112" t="str">
        <f>IFERROR(IF(ISBLANK('Performance vs Market'!$R589), "",N589+IF(R589&lt;0, (N589/(R589/-100)), N589*(R589/100))),"")</f>
        <v/>
      </c>
      <c r="W589" s="111" t="n">
        <f t="shared" si="1"/>
        <v>0</v>
      </c>
      <c r="X589" s="112" t="n">
        <f t="shared" si="2"/>
        <v>0</v>
      </c>
      <c r="Y589" s="111" t="str">
        <f>IF(ISBLANK('Performance vs Market'!$S589), "",O589+IF(S589&lt;0, (O589/(S589/-100)), O589*(S589/100)))</f>
        <v/>
      </c>
      <c r="Z589" s="111" t="n">
        <f t="shared" si="3"/>
        <v>0</v>
      </c>
      <c r="AA589" s="96" t="n">
        <f t="shared" si="4"/>
        <v>0</v>
      </c>
      <c r="AB589" s="96" t="n">
        <f t="shared" si="5"/>
        <v>0</v>
      </c>
      <c r="AC589" s="113" t="str">
        <f>IF('Prediction Log'!$W608="Y", "W", IF('Prediction Log'!$W608="N","L",""))</f>
        <v/>
      </c>
      <c r="AD589" s="114" t="str">
        <f>IF('Prediction Log'!$Y608="Y", "W", IF('Prediction Log'!$Y608="N","L",""))</f>
        <v/>
      </c>
      <c r="AE589" s="115" t="str">
        <f>IF(ISBLANK('Performance vs Market'!$Q589), "",IF(AC589="W", W589, IF(AC589="L",-N589, "")))</f>
        <v/>
      </c>
      <c r="AF589" s="116" t="str">
        <f>IFERROR((IF(ISERR('Performance vs Market'!$V589), "",IF(AD589="W", X589, IF(AD589="L",-N589, "")))), "")</f>
        <v/>
      </c>
      <c r="AG589" s="113" t="str">
        <f>IF('Prediction Log'!$X608="Y", "W", IF('Prediction Log'!$X608="N", "L", ""))</f>
        <v/>
      </c>
      <c r="AH589" s="115" t="str">
        <f>IF(ISBLANK('Performance vs Market'!$S589), "",IF(AG589="W", Z589, IF(AG589="L",-O589, "")))</f>
        <v/>
      </c>
      <c r="AI589" s="117"/>
      <c r="AJ589" s="15" t="str">
        <f t="shared" si="6"/>
        <v/>
      </c>
      <c r="AK589" s="118" t="n">
        <f>IF(ISERROR('Performance vs Market'!$AE589+'Performance vs Market'!$AH589+'Performance vs Market'!$AJ589), "", 'Performance vs Market'!$AE589+'Performance vs Market'!$AH589+'Performance vs Market'!$AJ589)</f>
        <v>0</v>
      </c>
      <c r="AL589" s="119" t="n">
        <f>IF(ISERROR('Performance vs Market'!$AF589+'Performance vs Market'!$AH589+'Performance vs Market'!$AJ589), "", 'Performance vs Market'!$AF589+'Performance vs Market'!$AH589+'Performance vs Market'!$AJ589)</f>
        <v>0</v>
      </c>
    </row>
    <row r="590" ht="14.25" customHeight="1">
      <c r="A590" s="92" t="str">
        <f>Games!A591</f>
        <v/>
      </c>
      <c r="B590" s="92" t="str">
        <f>IF('Prediction Log'!B609=0, "",'Prediction Log'!B609)</f>
        <v/>
      </c>
      <c r="C590" s="92" t="str">
        <f>IF('Prediction Log'!C609=0, "",'Prediction Log'!C609)</f>
        <v/>
      </c>
      <c r="D590" s="92" t="str">
        <f>IF('Prediction Log'!D609=0, "",'Prediction Log'!D609)</f>
        <v/>
      </c>
      <c r="E590" s="92" t="str">
        <f>IF('Prediction Log'!E609=0, "",'Prediction Log'!E609)</f>
        <v/>
      </c>
      <c r="F590" s="92" t="str">
        <f>IF('Prediction Log'!I609=0, "",'Prediction Log'!I609)</f>
        <v/>
      </c>
      <c r="G590" s="70" t="str">
        <f>IF(ISBLANK(Games!B591), "",'Prediction Log'!$J609)</f>
        <v/>
      </c>
      <c r="H590" s="93" t="str">
        <f>'Prediction Log'!$K609</f>
        <v/>
      </c>
      <c r="I590" s="92" t="str">
        <f>IF(ISBLANK(Games!M591), "",IF(AND(Games!M591="",Games!N591=""),"",IF(ISTEXT(Games!N591), "Side",Games!M591)))</f>
        <v/>
      </c>
      <c r="J590" s="92" t="str">
        <f>IF(ISBLANK(Games!B591), "",IF(Games!K591="Y", Games!B591, Games!E591))</f>
        <v/>
      </c>
      <c r="K590" s="92" t="str">
        <f>Games!I591</f>
        <v/>
      </c>
      <c r="L590" s="92" t="str">
        <f>IF(ISBLANK(Games!G591), "",Games!G591)</f>
        <v/>
      </c>
      <c r="M590" s="92"/>
      <c r="N590" s="110" t="str">
        <f>IF(ISBLANK('Performance vs Market'!$Q590), "", 1)</f>
        <v/>
      </c>
      <c r="O590" s="110" t="str">
        <f>IF(ISBLANK('Performance vs Market'!$S590), "", 1)</f>
        <v/>
      </c>
      <c r="P590" s="95"/>
      <c r="Q590" s="95"/>
      <c r="R590" s="95"/>
      <c r="S590" s="95"/>
      <c r="T590" s="95"/>
      <c r="U590" s="111" t="str">
        <f>IF(ISBLANK('Performance vs Market'!$Q590), "",N590+IF(Q590&lt;0, (N590/(Q590/-100)), N590*(Q590/100)))</f>
        <v/>
      </c>
      <c r="V590" s="112" t="str">
        <f>IFERROR(IF(ISBLANK('Performance vs Market'!$R590), "",N590+IF(R590&lt;0, (N590/(R590/-100)), N590*(R590/100))),"")</f>
        <v/>
      </c>
      <c r="W590" s="111" t="n">
        <f t="shared" si="1"/>
        <v>0</v>
      </c>
      <c r="X590" s="112" t="n">
        <f t="shared" si="2"/>
        <v>0</v>
      </c>
      <c r="Y590" s="111" t="str">
        <f>IF(ISBLANK('Performance vs Market'!$S590), "",O590+IF(S590&lt;0, (O590/(S590/-100)), O590*(S590/100)))</f>
        <v/>
      </c>
      <c r="Z590" s="111" t="n">
        <f t="shared" si="3"/>
        <v>0</v>
      </c>
      <c r="AA590" s="96" t="n">
        <f t="shared" si="4"/>
        <v>0</v>
      </c>
      <c r="AB590" s="96" t="n">
        <f t="shared" si="5"/>
        <v>0</v>
      </c>
      <c r="AC590" s="113" t="str">
        <f>IF('Prediction Log'!$W609="Y", "W", IF('Prediction Log'!$W609="N","L",""))</f>
        <v/>
      </c>
      <c r="AD590" s="114" t="str">
        <f>IF('Prediction Log'!$Y609="Y", "W", IF('Prediction Log'!$Y609="N","L",""))</f>
        <v/>
      </c>
      <c r="AE590" s="115" t="str">
        <f>IF(ISBLANK('Performance vs Market'!$Q590), "",IF(AC590="W", W590, IF(AC590="L",-N590, "")))</f>
        <v/>
      </c>
      <c r="AF590" s="116" t="str">
        <f>IFERROR((IF(ISERR('Performance vs Market'!$V590), "",IF(AD590="W", X590, IF(AD590="L",-N590, "")))), "")</f>
        <v/>
      </c>
      <c r="AG590" s="113" t="str">
        <f>IF('Prediction Log'!$X609="Y", "W", IF('Prediction Log'!$X609="N", "L", ""))</f>
        <v/>
      </c>
      <c r="AH590" s="115" t="str">
        <f>IF(ISBLANK('Performance vs Market'!$S590), "",IF(AG590="W", Z590, IF(AG590="L",-O590, "")))</f>
        <v/>
      </c>
      <c r="AI590" s="117"/>
      <c r="AJ590" s="15" t="str">
        <f t="shared" si="6"/>
        <v/>
      </c>
      <c r="AK590" s="118" t="n">
        <f>IF(ISERROR('Performance vs Market'!$AE590+'Performance vs Market'!$AH590+'Performance vs Market'!$AJ590), "", 'Performance vs Market'!$AE590+'Performance vs Market'!$AH590+'Performance vs Market'!$AJ590)</f>
        <v>0</v>
      </c>
      <c r="AL590" s="119" t="n">
        <f>IF(ISERROR('Performance vs Market'!$AF590+'Performance vs Market'!$AH590+'Performance vs Market'!$AJ590), "", 'Performance vs Market'!$AF590+'Performance vs Market'!$AH590+'Performance vs Market'!$AJ590)</f>
        <v>0</v>
      </c>
    </row>
    <row r="591" ht="14.25" customHeight="1">
      <c r="A591" s="92" t="str">
        <f>Games!A592</f>
        <v/>
      </c>
      <c r="B591" s="92" t="str">
        <f>IF('Prediction Log'!B610=0, "",'Prediction Log'!B610)</f>
        <v/>
      </c>
      <c r="C591" s="92" t="str">
        <f>IF('Prediction Log'!C610=0, "",'Prediction Log'!C610)</f>
        <v/>
      </c>
      <c r="D591" s="92" t="str">
        <f>IF('Prediction Log'!D610=0, "",'Prediction Log'!D610)</f>
        <v/>
      </c>
      <c r="E591" s="92" t="str">
        <f>IF('Prediction Log'!E610=0, "",'Prediction Log'!E610)</f>
        <v/>
      </c>
      <c r="F591" s="92" t="str">
        <f>IF('Prediction Log'!I610=0, "",'Prediction Log'!I610)</f>
        <v/>
      </c>
      <c r="G591" s="70" t="str">
        <f>IF(ISBLANK(Games!B592), "",'Prediction Log'!$J610)</f>
        <v/>
      </c>
      <c r="H591" s="93" t="str">
        <f>'Prediction Log'!$K610</f>
        <v/>
      </c>
      <c r="I591" s="92" t="str">
        <f>IF(ISBLANK(Games!M592), "",IF(AND(Games!M592="",Games!N592=""),"",IF(ISTEXT(Games!N592), "Side",Games!M592)))</f>
        <v/>
      </c>
      <c r="J591" s="92" t="str">
        <f>IF(ISBLANK(Games!B592), "",IF(Games!K592="Y", Games!B592, Games!E592))</f>
        <v/>
      </c>
      <c r="K591" s="92" t="str">
        <f>Games!I592</f>
        <v/>
      </c>
      <c r="L591" s="92" t="str">
        <f>IF(ISBLANK(Games!G592), "",Games!G592)</f>
        <v/>
      </c>
      <c r="M591" s="92"/>
      <c r="N591" s="110" t="str">
        <f>IF(ISBLANK('Performance vs Market'!$Q591), "", 1)</f>
        <v/>
      </c>
      <c r="O591" s="110" t="str">
        <f>IF(ISBLANK('Performance vs Market'!$S591), "", 1)</f>
        <v/>
      </c>
      <c r="P591" s="95"/>
      <c r="Q591" s="95"/>
      <c r="R591" s="95"/>
      <c r="S591" s="95"/>
      <c r="T591" s="95"/>
      <c r="U591" s="111" t="str">
        <f>IF(ISBLANK('Performance vs Market'!$Q591), "",N591+IF(Q591&lt;0, (N591/(Q591/-100)), N591*(Q591/100)))</f>
        <v/>
      </c>
      <c r="V591" s="112" t="str">
        <f>IFERROR(IF(ISBLANK('Performance vs Market'!$R591), "",N591+IF(R591&lt;0, (N591/(R591/-100)), N591*(R591/100))),"")</f>
        <v/>
      </c>
      <c r="W591" s="111" t="n">
        <f t="shared" si="1"/>
        <v>0</v>
      </c>
      <c r="X591" s="112" t="n">
        <f t="shared" si="2"/>
        <v>0</v>
      </c>
      <c r="Y591" s="111" t="str">
        <f>IF(ISBLANK('Performance vs Market'!$S591), "",O591+IF(S591&lt;0, (O591/(S591/-100)), O591*(S591/100)))</f>
        <v/>
      </c>
      <c r="Z591" s="111" t="n">
        <f t="shared" si="3"/>
        <v>0</v>
      </c>
      <c r="AA591" s="96" t="n">
        <f t="shared" si="4"/>
        <v>0</v>
      </c>
      <c r="AB591" s="96" t="n">
        <f t="shared" si="5"/>
        <v>0</v>
      </c>
      <c r="AC591" s="113" t="str">
        <f>IF('Prediction Log'!$W610="Y", "W", IF('Prediction Log'!$W610="N","L",""))</f>
        <v/>
      </c>
      <c r="AD591" s="114" t="str">
        <f>IF('Prediction Log'!$Y610="Y", "W", IF('Prediction Log'!$Y610="N","L",""))</f>
        <v/>
      </c>
      <c r="AE591" s="115" t="str">
        <f>IF(ISBLANK('Performance vs Market'!$Q591), "",IF(AC591="W", W591, IF(AC591="L",-N591, "")))</f>
        <v/>
      </c>
      <c r="AF591" s="116" t="str">
        <f>IFERROR((IF(ISERR('Performance vs Market'!$V591), "",IF(AD591="W", X591, IF(AD591="L",-N591, "")))), "")</f>
        <v/>
      </c>
      <c r="AG591" s="113" t="str">
        <f>IF('Prediction Log'!$X610="Y", "W", IF('Prediction Log'!$X610="N", "L", ""))</f>
        <v/>
      </c>
      <c r="AH591" s="115" t="str">
        <f>IF(ISBLANK('Performance vs Market'!$S591), "",IF(AG591="W", Z591, IF(AG591="L",-O591, "")))</f>
        <v/>
      </c>
      <c r="AI591" s="117"/>
      <c r="AJ591" s="15" t="str">
        <f t="shared" si="6"/>
        <v/>
      </c>
      <c r="AK591" s="118" t="n">
        <f>IF(ISERROR('Performance vs Market'!$AE591+'Performance vs Market'!$AH591+'Performance vs Market'!$AJ591), "", 'Performance vs Market'!$AE591+'Performance vs Market'!$AH591+'Performance vs Market'!$AJ591)</f>
        <v>0</v>
      </c>
      <c r="AL591" s="119" t="n">
        <f>IF(ISERROR('Performance vs Market'!$AF591+'Performance vs Market'!$AH591+'Performance vs Market'!$AJ591), "", 'Performance vs Market'!$AF591+'Performance vs Market'!$AH591+'Performance vs Market'!$AJ591)</f>
        <v>0</v>
      </c>
    </row>
    <row r="592" ht="14.25" customHeight="1">
      <c r="A592" s="92" t="str">
        <f>Games!A593</f>
        <v/>
      </c>
      <c r="B592" s="92" t="str">
        <f>IF('Prediction Log'!B611=0, "",'Prediction Log'!B611)</f>
        <v/>
      </c>
      <c r="C592" s="92" t="str">
        <f>IF('Prediction Log'!C611=0, "",'Prediction Log'!C611)</f>
        <v/>
      </c>
      <c r="D592" s="92" t="str">
        <f>IF('Prediction Log'!D611=0, "",'Prediction Log'!D611)</f>
        <v/>
      </c>
      <c r="E592" s="92" t="str">
        <f>IF('Prediction Log'!E611=0, "",'Prediction Log'!E611)</f>
        <v/>
      </c>
      <c r="F592" s="92" t="str">
        <f>IF('Prediction Log'!I611=0, "",'Prediction Log'!I611)</f>
        <v/>
      </c>
      <c r="G592" s="70" t="str">
        <f>IF(ISBLANK(Games!B593), "",'Prediction Log'!$J611)</f>
        <v/>
      </c>
      <c r="H592" s="93" t="str">
        <f>'Prediction Log'!$K611</f>
        <v/>
      </c>
      <c r="I592" s="92" t="str">
        <f>IF(ISBLANK(Games!M593), "",IF(AND(Games!M593="",Games!N593=""),"",IF(ISTEXT(Games!N593), "Side",Games!M593)))</f>
        <v/>
      </c>
      <c r="J592" s="92" t="str">
        <f>IF(ISBLANK(Games!B593), "",IF(Games!K593="Y", Games!B593, Games!E593))</f>
        <v/>
      </c>
      <c r="K592" s="92" t="str">
        <f>Games!I593</f>
        <v/>
      </c>
      <c r="L592" s="92" t="str">
        <f>IF(ISBLANK(Games!G593), "",Games!G593)</f>
        <v/>
      </c>
      <c r="M592" s="92"/>
      <c r="N592" s="110" t="str">
        <f>IF(ISBLANK('Performance vs Market'!$Q592), "", 1)</f>
        <v/>
      </c>
      <c r="O592" s="110" t="str">
        <f>IF(ISBLANK('Performance vs Market'!$S592), "", 1)</f>
        <v/>
      </c>
      <c r="P592" s="95"/>
      <c r="Q592" s="95"/>
      <c r="R592" s="95"/>
      <c r="S592" s="95"/>
      <c r="T592" s="95"/>
      <c r="U592" s="111" t="str">
        <f>IF(ISBLANK('Performance vs Market'!$Q592), "",N592+IF(Q592&lt;0, (N592/(Q592/-100)), N592*(Q592/100)))</f>
        <v/>
      </c>
      <c r="V592" s="112" t="str">
        <f>IFERROR(IF(ISBLANK('Performance vs Market'!$R592), "",N592+IF(R592&lt;0, (N592/(R592/-100)), N592*(R592/100))),"")</f>
        <v/>
      </c>
      <c r="W592" s="111" t="n">
        <f t="shared" si="1"/>
        <v>0</v>
      </c>
      <c r="X592" s="112" t="n">
        <f t="shared" si="2"/>
        <v>0</v>
      </c>
      <c r="Y592" s="111" t="str">
        <f>IF(ISBLANK('Performance vs Market'!$S592), "",O592+IF(S592&lt;0, (O592/(S592/-100)), O592*(S592/100)))</f>
        <v/>
      </c>
      <c r="Z592" s="111" t="n">
        <f t="shared" si="3"/>
        <v>0</v>
      </c>
      <c r="AA592" s="96" t="n">
        <f t="shared" si="4"/>
        <v>0</v>
      </c>
      <c r="AB592" s="96" t="n">
        <f t="shared" si="5"/>
        <v>0</v>
      </c>
      <c r="AC592" s="113" t="str">
        <f>IF('Prediction Log'!$W611="Y", "W", IF('Prediction Log'!$W611="N","L",""))</f>
        <v/>
      </c>
      <c r="AD592" s="114" t="str">
        <f>IF('Prediction Log'!$Y611="Y", "W", IF('Prediction Log'!$Y611="N","L",""))</f>
        <v/>
      </c>
      <c r="AE592" s="115" t="str">
        <f>IF(ISBLANK('Performance vs Market'!$Q592), "",IF(AC592="W", W592, IF(AC592="L",-N592, "")))</f>
        <v/>
      </c>
      <c r="AF592" s="116" t="str">
        <f>IFERROR((IF(ISERR('Performance vs Market'!$V592), "",IF(AD592="W", X592, IF(AD592="L",-N592, "")))), "")</f>
        <v/>
      </c>
      <c r="AG592" s="113" t="str">
        <f>IF('Prediction Log'!$X611="Y", "W", IF('Prediction Log'!$X611="N", "L", ""))</f>
        <v/>
      </c>
      <c r="AH592" s="115" t="str">
        <f>IF(ISBLANK('Performance vs Market'!$S592), "",IF(AG592="W", Z592, IF(AG592="L",-O592, "")))</f>
        <v/>
      </c>
      <c r="AI592" s="117"/>
      <c r="AJ592" s="15" t="str">
        <f t="shared" si="6"/>
        <v/>
      </c>
      <c r="AK592" s="118" t="n">
        <f>IF(ISERROR('Performance vs Market'!$AE592+'Performance vs Market'!$AH592+'Performance vs Market'!$AJ592), "", 'Performance vs Market'!$AE592+'Performance vs Market'!$AH592+'Performance vs Market'!$AJ592)</f>
        <v>0</v>
      </c>
      <c r="AL592" s="119" t="n">
        <f>IF(ISERROR('Performance vs Market'!$AF592+'Performance vs Market'!$AH592+'Performance vs Market'!$AJ592), "", 'Performance vs Market'!$AF592+'Performance vs Market'!$AH592+'Performance vs Market'!$AJ592)</f>
        <v>0</v>
      </c>
    </row>
    <row r="593" ht="14.25" customHeight="1">
      <c r="A593" s="92" t="str">
        <f>Games!A594</f>
        <v/>
      </c>
      <c r="B593" s="92" t="str">
        <f>IF('Prediction Log'!B612=0, "",'Prediction Log'!B612)</f>
        <v/>
      </c>
      <c r="C593" s="92" t="str">
        <f>IF('Prediction Log'!C612=0, "",'Prediction Log'!C612)</f>
        <v/>
      </c>
      <c r="D593" s="92" t="str">
        <f>IF('Prediction Log'!D612=0, "",'Prediction Log'!D612)</f>
        <v/>
      </c>
      <c r="E593" s="92" t="str">
        <f>IF('Prediction Log'!E612=0, "",'Prediction Log'!E612)</f>
        <v/>
      </c>
      <c r="F593" s="92" t="str">
        <f>IF('Prediction Log'!I612=0, "",'Prediction Log'!I612)</f>
        <v/>
      </c>
      <c r="G593" s="70" t="str">
        <f>IF(ISBLANK(Games!B594), "",'Prediction Log'!$J612)</f>
        <v/>
      </c>
      <c r="H593" s="93" t="str">
        <f>'Prediction Log'!$K612</f>
        <v/>
      </c>
      <c r="I593" s="92" t="str">
        <f>IF(ISBLANK(Games!M594), "",IF(AND(Games!M594="",Games!N594=""),"",IF(ISTEXT(Games!N594), "Side",Games!M594)))</f>
        <v/>
      </c>
      <c r="J593" s="92" t="str">
        <f>IF(ISBLANK(Games!B594), "",IF(Games!K594="Y", Games!B594, Games!E594))</f>
        <v/>
      </c>
      <c r="K593" s="92" t="str">
        <f>Games!I594</f>
        <v/>
      </c>
      <c r="L593" s="92" t="str">
        <f>IF(ISBLANK(Games!G594), "",Games!G594)</f>
        <v/>
      </c>
      <c r="M593" s="92"/>
      <c r="N593" s="110" t="str">
        <f>IF(ISBLANK('Performance vs Market'!$Q593), "", 1)</f>
        <v/>
      </c>
      <c r="O593" s="110" t="str">
        <f>IF(ISBLANK('Performance vs Market'!$S593), "", 1)</f>
        <v/>
      </c>
      <c r="P593" s="95"/>
      <c r="Q593" s="95"/>
      <c r="R593" s="95"/>
      <c r="S593" s="95"/>
      <c r="T593" s="95"/>
      <c r="U593" s="111" t="str">
        <f>IF(ISBLANK('Performance vs Market'!$Q593), "",N593+IF(Q593&lt;0, (N593/(Q593/-100)), N593*(Q593/100)))</f>
        <v/>
      </c>
      <c r="V593" s="112" t="str">
        <f>IFERROR(IF(ISBLANK('Performance vs Market'!$R593), "",N593+IF(R593&lt;0, (N593/(R593/-100)), N593*(R593/100))),"")</f>
        <v/>
      </c>
      <c r="W593" s="111" t="n">
        <f t="shared" si="1"/>
        <v>0</v>
      </c>
      <c r="X593" s="112" t="n">
        <f t="shared" si="2"/>
        <v>0</v>
      </c>
      <c r="Y593" s="111" t="str">
        <f>IF(ISBLANK('Performance vs Market'!$S593), "",O593+IF(S593&lt;0, (O593/(S593/-100)), O593*(S593/100)))</f>
        <v/>
      </c>
      <c r="Z593" s="111" t="n">
        <f t="shared" si="3"/>
        <v>0</v>
      </c>
      <c r="AA593" s="96" t="n">
        <f t="shared" si="4"/>
        <v>0</v>
      </c>
      <c r="AB593" s="96" t="n">
        <f t="shared" si="5"/>
        <v>0</v>
      </c>
      <c r="AC593" s="113" t="str">
        <f>IF('Prediction Log'!$W612="Y", "W", IF('Prediction Log'!$W612="N","L",""))</f>
        <v/>
      </c>
      <c r="AD593" s="114" t="str">
        <f>IF('Prediction Log'!$Y612="Y", "W", IF('Prediction Log'!$Y612="N","L",""))</f>
        <v/>
      </c>
      <c r="AE593" s="115" t="str">
        <f>IF(ISBLANK('Performance vs Market'!$Q593), "",IF(AC593="W", W593, IF(AC593="L",-N593, "")))</f>
        <v/>
      </c>
      <c r="AF593" s="116" t="str">
        <f>IFERROR((IF(ISERR('Performance vs Market'!$V593), "",IF(AD593="W", X593, IF(AD593="L",-N593, "")))), "")</f>
        <v/>
      </c>
      <c r="AG593" s="113" t="str">
        <f>IF('Prediction Log'!$X612="Y", "W", IF('Prediction Log'!$X612="N", "L", ""))</f>
        <v/>
      </c>
      <c r="AH593" s="115" t="str">
        <f>IF(ISBLANK('Performance vs Market'!$S593), "",IF(AG593="W", Z593, IF(AG593="L",-O593, "")))</f>
        <v/>
      </c>
      <c r="AI593" s="117"/>
      <c r="AJ593" s="15" t="str">
        <f t="shared" si="6"/>
        <v/>
      </c>
      <c r="AK593" s="118" t="n">
        <f>IF(ISERROR('Performance vs Market'!$AE593+'Performance vs Market'!$AH593+'Performance vs Market'!$AJ593), "", 'Performance vs Market'!$AE593+'Performance vs Market'!$AH593+'Performance vs Market'!$AJ593)</f>
        <v>0</v>
      </c>
      <c r="AL593" s="119" t="n">
        <f>IF(ISERROR('Performance vs Market'!$AF593+'Performance vs Market'!$AH593+'Performance vs Market'!$AJ593), "", 'Performance vs Market'!$AF593+'Performance vs Market'!$AH593+'Performance vs Market'!$AJ593)</f>
        <v>0</v>
      </c>
    </row>
    <row r="594" ht="14.25" customHeight="1">
      <c r="A594" s="92" t="str">
        <f>Games!A595</f>
        <v/>
      </c>
      <c r="B594" s="92" t="str">
        <f>IF('Prediction Log'!B613=0, "",'Prediction Log'!B613)</f>
        <v/>
      </c>
      <c r="C594" s="92" t="str">
        <f>IF('Prediction Log'!C613=0, "",'Prediction Log'!C613)</f>
        <v/>
      </c>
      <c r="D594" s="92" t="str">
        <f>IF('Prediction Log'!D613=0, "",'Prediction Log'!D613)</f>
        <v/>
      </c>
      <c r="E594" s="92" t="str">
        <f>IF('Prediction Log'!E613=0, "",'Prediction Log'!E613)</f>
        <v/>
      </c>
      <c r="F594" s="92" t="str">
        <f>IF('Prediction Log'!I613=0, "",'Prediction Log'!I613)</f>
        <v/>
      </c>
      <c r="G594" s="70" t="str">
        <f>IF(ISBLANK(Games!B595), "",'Prediction Log'!$J613)</f>
        <v/>
      </c>
      <c r="H594" s="93" t="str">
        <f>'Prediction Log'!$K613</f>
        <v/>
      </c>
      <c r="I594" s="92" t="str">
        <f>IF(ISBLANK(Games!M595), "",IF(AND(Games!M595="",Games!N595=""),"",IF(ISTEXT(Games!N595), "Side",Games!M595)))</f>
        <v/>
      </c>
      <c r="J594" s="92" t="str">
        <f>IF(ISBLANK(Games!B595), "",IF(Games!K595="Y", Games!B595, Games!E595))</f>
        <v/>
      </c>
      <c r="K594" s="92" t="str">
        <f>Games!I595</f>
        <v/>
      </c>
      <c r="L594" s="92" t="str">
        <f>IF(ISBLANK(Games!G595), "",Games!G595)</f>
        <v/>
      </c>
      <c r="M594" s="92"/>
      <c r="N594" s="110" t="str">
        <f>IF(ISBLANK('Performance vs Market'!$Q594), "", 1)</f>
        <v/>
      </c>
      <c r="O594" s="110" t="str">
        <f>IF(ISBLANK('Performance vs Market'!$S594), "", 1)</f>
        <v/>
      </c>
      <c r="P594" s="95"/>
      <c r="Q594" s="95"/>
      <c r="R594" s="95"/>
      <c r="S594" s="95"/>
      <c r="T594" s="95"/>
      <c r="U594" s="111" t="str">
        <f>IF(ISBLANK('Performance vs Market'!$Q594), "",N594+IF(Q594&lt;0, (N594/(Q594/-100)), N594*(Q594/100)))</f>
        <v/>
      </c>
      <c r="V594" s="112" t="str">
        <f>IFERROR(IF(ISBLANK('Performance vs Market'!$R594), "",N594+IF(R594&lt;0, (N594/(R594/-100)), N594*(R594/100))),"")</f>
        <v/>
      </c>
      <c r="W594" s="111" t="n">
        <f t="shared" si="1"/>
        <v>0</v>
      </c>
      <c r="X594" s="112" t="n">
        <f t="shared" si="2"/>
        <v>0</v>
      </c>
      <c r="Y594" s="111" t="str">
        <f>IF(ISBLANK('Performance vs Market'!$S594), "",O594+IF(S594&lt;0, (O594/(S594/-100)), O594*(S594/100)))</f>
        <v/>
      </c>
      <c r="Z594" s="111" t="n">
        <f t="shared" si="3"/>
        <v>0</v>
      </c>
      <c r="AA594" s="96" t="n">
        <f t="shared" si="4"/>
        <v>0</v>
      </c>
      <c r="AB594" s="96" t="n">
        <f t="shared" si="5"/>
        <v>0</v>
      </c>
      <c r="AC594" s="113" t="str">
        <f>IF('Prediction Log'!$W613="Y", "W", IF('Prediction Log'!$W613="N","L",""))</f>
        <v/>
      </c>
      <c r="AD594" s="114" t="str">
        <f>IF('Prediction Log'!$Y613="Y", "W", IF('Prediction Log'!$Y613="N","L",""))</f>
        <v/>
      </c>
      <c r="AE594" s="115" t="str">
        <f>IF(ISBLANK('Performance vs Market'!$Q594), "",IF(AC594="W", W594, IF(AC594="L",-N594, "")))</f>
        <v/>
      </c>
      <c r="AF594" s="116" t="str">
        <f>IFERROR((IF(ISERR('Performance vs Market'!$V594), "",IF(AD594="W", X594, IF(AD594="L",-N594, "")))), "")</f>
        <v/>
      </c>
      <c r="AG594" s="113" t="str">
        <f>IF('Prediction Log'!$X613="Y", "W", IF('Prediction Log'!$X613="N", "L", ""))</f>
        <v/>
      </c>
      <c r="AH594" s="115" t="str">
        <f>IF(ISBLANK('Performance vs Market'!$S594), "",IF(AG594="W", Z594, IF(AG594="L",-O594, "")))</f>
        <v/>
      </c>
      <c r="AI594" s="117"/>
      <c r="AJ594" s="15" t="str">
        <f t="shared" si="6"/>
        <v/>
      </c>
      <c r="AK594" s="118" t="n">
        <f>IF(ISERROR('Performance vs Market'!$AE594+'Performance vs Market'!$AH594+'Performance vs Market'!$AJ594), "", 'Performance vs Market'!$AE594+'Performance vs Market'!$AH594+'Performance vs Market'!$AJ594)</f>
        <v>0</v>
      </c>
      <c r="AL594" s="119" t="n">
        <f>IF(ISERROR('Performance vs Market'!$AF594+'Performance vs Market'!$AH594+'Performance vs Market'!$AJ594), "", 'Performance vs Market'!$AF594+'Performance vs Market'!$AH594+'Performance vs Market'!$AJ594)</f>
        <v>0</v>
      </c>
    </row>
    <row r="595" ht="14.25" customHeight="1">
      <c r="A595" s="92" t="str">
        <f>Games!A596</f>
        <v/>
      </c>
      <c r="B595" s="92" t="str">
        <f>IF('Prediction Log'!B614=0, "",'Prediction Log'!B614)</f>
        <v/>
      </c>
      <c r="C595" s="92" t="str">
        <f>IF('Prediction Log'!C614=0, "",'Prediction Log'!C614)</f>
        <v/>
      </c>
      <c r="D595" s="92" t="str">
        <f>IF('Prediction Log'!D614=0, "",'Prediction Log'!D614)</f>
        <v/>
      </c>
      <c r="E595" s="92" t="str">
        <f>IF('Prediction Log'!E614=0, "",'Prediction Log'!E614)</f>
        <v/>
      </c>
      <c r="F595" s="92" t="str">
        <f>IF('Prediction Log'!I614=0, "",'Prediction Log'!I614)</f>
        <v/>
      </c>
      <c r="G595" s="70" t="str">
        <f>IF(ISBLANK(Games!B596), "",'Prediction Log'!$J614)</f>
        <v/>
      </c>
      <c r="H595" s="93" t="str">
        <f>'Prediction Log'!$K614</f>
        <v/>
      </c>
      <c r="I595" s="92" t="str">
        <f>IF(ISBLANK(Games!M596), "",IF(AND(Games!M596="",Games!N596=""),"",IF(ISTEXT(Games!N596), "Side",Games!M596)))</f>
        <v/>
      </c>
      <c r="J595" s="92" t="str">
        <f>IF(ISBLANK(Games!B596), "",IF(Games!K596="Y", Games!B596, Games!E596))</f>
        <v/>
      </c>
      <c r="K595" s="92" t="str">
        <f>Games!I596</f>
        <v/>
      </c>
      <c r="L595" s="92" t="str">
        <f>IF(ISBLANK(Games!G596), "",Games!G596)</f>
        <v/>
      </c>
      <c r="M595" s="92"/>
      <c r="N595" s="110" t="str">
        <f>IF(ISBLANK('Performance vs Market'!$Q595), "", 1)</f>
        <v/>
      </c>
      <c r="O595" s="110" t="str">
        <f>IF(ISBLANK('Performance vs Market'!$S595), "", 1)</f>
        <v/>
      </c>
      <c r="P595" s="95"/>
      <c r="Q595" s="95"/>
      <c r="R595" s="95"/>
      <c r="S595" s="95"/>
      <c r="T595" s="95"/>
      <c r="U595" s="111" t="str">
        <f>IF(ISBLANK('Performance vs Market'!$Q595), "",N595+IF(Q595&lt;0, (N595/(Q595/-100)), N595*(Q595/100)))</f>
        <v/>
      </c>
      <c r="V595" s="112" t="str">
        <f>IFERROR(IF(ISBLANK('Performance vs Market'!$R595), "",N595+IF(R595&lt;0, (N595/(R595/-100)), N595*(R595/100))),"")</f>
        <v/>
      </c>
      <c r="W595" s="111" t="n">
        <f t="shared" si="1"/>
        <v>0</v>
      </c>
      <c r="X595" s="112" t="n">
        <f t="shared" si="2"/>
        <v>0</v>
      </c>
      <c r="Y595" s="111" t="str">
        <f>IF(ISBLANK('Performance vs Market'!$S595), "",O595+IF(S595&lt;0, (O595/(S595/-100)), O595*(S595/100)))</f>
        <v/>
      </c>
      <c r="Z595" s="111" t="n">
        <f t="shared" si="3"/>
        <v>0</v>
      </c>
      <c r="AA595" s="96" t="n">
        <f t="shared" si="4"/>
        <v>0</v>
      </c>
      <c r="AB595" s="96" t="n">
        <f t="shared" si="5"/>
        <v>0</v>
      </c>
      <c r="AC595" s="113" t="str">
        <f>IF('Prediction Log'!$W614="Y", "W", IF('Prediction Log'!$W614="N","L",""))</f>
        <v/>
      </c>
      <c r="AD595" s="114" t="str">
        <f>IF('Prediction Log'!$Y614="Y", "W", IF('Prediction Log'!$Y614="N","L",""))</f>
        <v/>
      </c>
      <c r="AE595" s="115" t="str">
        <f>IF(ISBLANK('Performance vs Market'!$Q595), "",IF(AC595="W", W595, IF(AC595="L",-N595, "")))</f>
        <v/>
      </c>
      <c r="AF595" s="116" t="str">
        <f>IFERROR((IF(ISERR('Performance vs Market'!$V595), "",IF(AD595="W", X595, IF(AD595="L",-N595, "")))), "")</f>
        <v/>
      </c>
      <c r="AG595" s="113" t="str">
        <f>IF('Prediction Log'!$X614="Y", "W", IF('Prediction Log'!$X614="N", "L", ""))</f>
        <v/>
      </c>
      <c r="AH595" s="115" t="str">
        <f>IF(ISBLANK('Performance vs Market'!$S595), "",IF(AG595="W", Z595, IF(AG595="L",-O595, "")))</f>
        <v/>
      </c>
      <c r="AI595" s="117"/>
      <c r="AJ595" s="15" t="str">
        <f t="shared" si="6"/>
        <v/>
      </c>
      <c r="AK595" s="118" t="n">
        <f>IF(ISERROR('Performance vs Market'!$AE595+'Performance vs Market'!$AH595+'Performance vs Market'!$AJ595), "", 'Performance vs Market'!$AE595+'Performance vs Market'!$AH595+'Performance vs Market'!$AJ595)</f>
        <v>0</v>
      </c>
      <c r="AL595" s="119" t="n">
        <f>IF(ISERROR('Performance vs Market'!$AF595+'Performance vs Market'!$AH595+'Performance vs Market'!$AJ595), "", 'Performance vs Market'!$AF595+'Performance vs Market'!$AH595+'Performance vs Market'!$AJ595)</f>
        <v>0</v>
      </c>
    </row>
    <row r="596" ht="14.25" customHeight="1">
      <c r="A596" s="92" t="str">
        <f>Games!A597</f>
        <v/>
      </c>
      <c r="B596" s="92" t="str">
        <f>IF('Prediction Log'!B615=0, "",'Prediction Log'!B615)</f>
        <v/>
      </c>
      <c r="C596" s="92" t="str">
        <f>IF('Prediction Log'!C615=0, "",'Prediction Log'!C615)</f>
        <v/>
      </c>
      <c r="D596" s="92" t="str">
        <f>IF('Prediction Log'!D615=0, "",'Prediction Log'!D615)</f>
        <v/>
      </c>
      <c r="E596" s="92" t="str">
        <f>IF('Prediction Log'!E615=0, "",'Prediction Log'!E615)</f>
        <v/>
      </c>
      <c r="F596" s="92" t="str">
        <f>IF('Prediction Log'!I615=0, "",'Prediction Log'!I615)</f>
        <v/>
      </c>
      <c r="G596" s="70" t="str">
        <f>IF(ISBLANK(Games!B597), "",'Prediction Log'!$J615)</f>
        <v/>
      </c>
      <c r="H596" s="93" t="str">
        <f>'Prediction Log'!$K615</f>
        <v/>
      </c>
      <c r="I596" s="92" t="str">
        <f>IF(ISBLANK(Games!M597), "",IF(AND(Games!M597="",Games!N597=""),"",IF(ISTEXT(Games!N597), "Side",Games!M597)))</f>
        <v/>
      </c>
      <c r="J596" s="92" t="str">
        <f>IF(ISBLANK(Games!B597), "",IF(Games!K597="Y", Games!B597, Games!E597))</f>
        <v/>
      </c>
      <c r="K596" s="92" t="str">
        <f>Games!I597</f>
        <v/>
      </c>
      <c r="L596" s="92" t="str">
        <f>IF(ISBLANK(Games!G597), "",Games!G597)</f>
        <v/>
      </c>
      <c r="M596" s="92"/>
      <c r="N596" s="110" t="str">
        <f>IF(ISBLANK('Performance vs Market'!$Q596), "", 1)</f>
        <v/>
      </c>
      <c r="O596" s="110" t="str">
        <f>IF(ISBLANK('Performance vs Market'!$S596), "", 1)</f>
        <v/>
      </c>
      <c r="P596" s="95"/>
      <c r="Q596" s="95"/>
      <c r="R596" s="95"/>
      <c r="S596" s="95"/>
      <c r="T596" s="95"/>
      <c r="U596" s="111" t="str">
        <f>IF(ISBLANK('Performance vs Market'!$Q596), "",N596+IF(Q596&lt;0, (N596/(Q596/-100)), N596*(Q596/100)))</f>
        <v/>
      </c>
      <c r="V596" s="112" t="str">
        <f>IFERROR(IF(ISBLANK('Performance vs Market'!$R596), "",N596+IF(R596&lt;0, (N596/(R596/-100)), N596*(R596/100))),"")</f>
        <v/>
      </c>
      <c r="W596" s="111" t="n">
        <f t="shared" si="1"/>
        <v>0</v>
      </c>
      <c r="X596" s="112" t="n">
        <f t="shared" si="2"/>
        <v>0</v>
      </c>
      <c r="Y596" s="111" t="str">
        <f>IF(ISBLANK('Performance vs Market'!$S596), "",O596+IF(S596&lt;0, (O596/(S596/-100)), O596*(S596/100)))</f>
        <v/>
      </c>
      <c r="Z596" s="111" t="n">
        <f t="shared" si="3"/>
        <v>0</v>
      </c>
      <c r="AA596" s="96" t="n">
        <f t="shared" si="4"/>
        <v>0</v>
      </c>
      <c r="AB596" s="96" t="n">
        <f t="shared" si="5"/>
        <v>0</v>
      </c>
      <c r="AC596" s="113" t="str">
        <f>IF('Prediction Log'!$W615="Y", "W", IF('Prediction Log'!$W615="N","L",""))</f>
        <v/>
      </c>
      <c r="AD596" s="114" t="str">
        <f>IF('Prediction Log'!$Y615="Y", "W", IF('Prediction Log'!$Y615="N","L",""))</f>
        <v/>
      </c>
      <c r="AE596" s="115" t="str">
        <f>IF(ISBLANK('Performance vs Market'!$Q596), "",IF(AC596="W", W596, IF(AC596="L",-N596, "")))</f>
        <v/>
      </c>
      <c r="AF596" s="116" t="str">
        <f>IFERROR((IF(ISERR('Performance vs Market'!$V596), "",IF(AD596="W", X596, IF(AD596="L",-N596, "")))), "")</f>
        <v/>
      </c>
      <c r="AG596" s="113" t="str">
        <f>IF('Prediction Log'!$X615="Y", "W", IF('Prediction Log'!$X615="N", "L", ""))</f>
        <v/>
      </c>
      <c r="AH596" s="115" t="str">
        <f>IF(ISBLANK('Performance vs Market'!$S596), "",IF(AG596="W", Z596, IF(AG596="L",-O596, "")))</f>
        <v/>
      </c>
      <c r="AI596" s="117"/>
      <c r="AJ596" s="15" t="str">
        <f t="shared" si="6"/>
        <v/>
      </c>
      <c r="AK596" s="118" t="n">
        <f>IF(ISERROR('Performance vs Market'!$AE596+'Performance vs Market'!$AH596+'Performance vs Market'!$AJ596), "", 'Performance vs Market'!$AE596+'Performance vs Market'!$AH596+'Performance vs Market'!$AJ596)</f>
        <v>0</v>
      </c>
      <c r="AL596" s="119" t="n">
        <f>IF(ISERROR('Performance vs Market'!$AF596+'Performance vs Market'!$AH596+'Performance vs Market'!$AJ596), "", 'Performance vs Market'!$AF596+'Performance vs Market'!$AH596+'Performance vs Market'!$AJ596)</f>
        <v>0</v>
      </c>
    </row>
    <row r="597" ht="14.25" customHeight="1">
      <c r="A597" s="92" t="str">
        <f>Games!A598</f>
        <v/>
      </c>
      <c r="B597" s="92" t="str">
        <f>IF('Prediction Log'!B616=0, "",'Prediction Log'!B616)</f>
        <v/>
      </c>
      <c r="C597" s="92" t="str">
        <f>IF('Prediction Log'!C616=0, "",'Prediction Log'!C616)</f>
        <v/>
      </c>
      <c r="D597" s="92" t="str">
        <f>IF('Prediction Log'!D616=0, "",'Prediction Log'!D616)</f>
        <v/>
      </c>
      <c r="E597" s="92" t="str">
        <f>IF('Prediction Log'!E616=0, "",'Prediction Log'!E616)</f>
        <v/>
      </c>
      <c r="F597" s="92" t="str">
        <f>IF('Prediction Log'!I616=0, "",'Prediction Log'!I616)</f>
        <v/>
      </c>
      <c r="G597" s="70" t="str">
        <f>IF(ISBLANK(Games!B598), "",'Prediction Log'!$J616)</f>
        <v/>
      </c>
      <c r="H597" s="93" t="str">
        <f>'Prediction Log'!$K616</f>
        <v/>
      </c>
      <c r="I597" s="92" t="str">
        <f>IF(ISBLANK(Games!M598), "",IF(AND(Games!M598="",Games!N598=""),"",IF(ISTEXT(Games!N598), "Side",Games!M598)))</f>
        <v/>
      </c>
      <c r="J597" s="92" t="str">
        <f>IF(ISBLANK(Games!B598), "",IF(Games!K598="Y", Games!B598, Games!E598))</f>
        <v/>
      </c>
      <c r="K597" s="92" t="str">
        <f>Games!I598</f>
        <v/>
      </c>
      <c r="L597" s="92" t="str">
        <f>IF(ISBLANK(Games!G598), "",Games!G598)</f>
        <v/>
      </c>
      <c r="M597" s="92"/>
      <c r="N597" s="110" t="str">
        <f>IF(ISBLANK('Performance vs Market'!$Q597), "", 1)</f>
        <v/>
      </c>
      <c r="O597" s="110" t="str">
        <f>IF(ISBLANK('Performance vs Market'!$S597), "", 1)</f>
        <v/>
      </c>
      <c r="P597" s="95"/>
      <c r="Q597" s="95"/>
      <c r="R597" s="95"/>
      <c r="S597" s="95"/>
      <c r="T597" s="95"/>
      <c r="U597" s="111" t="str">
        <f>IF(ISBLANK('Performance vs Market'!$Q597), "",N597+IF(Q597&lt;0, (N597/(Q597/-100)), N597*(Q597/100)))</f>
        <v/>
      </c>
      <c r="V597" s="112" t="str">
        <f>IFERROR(IF(ISBLANK('Performance vs Market'!$R597), "",N597+IF(R597&lt;0, (N597/(R597/-100)), N597*(R597/100))),"")</f>
        <v/>
      </c>
      <c r="W597" s="111" t="n">
        <f t="shared" si="1"/>
        <v>0</v>
      </c>
      <c r="X597" s="112" t="n">
        <f t="shared" si="2"/>
        <v>0</v>
      </c>
      <c r="Y597" s="111" t="str">
        <f>IF(ISBLANK('Performance vs Market'!$S597), "",O597+IF(S597&lt;0, (O597/(S597/-100)), O597*(S597/100)))</f>
        <v/>
      </c>
      <c r="Z597" s="111" t="n">
        <f t="shared" si="3"/>
        <v>0</v>
      </c>
      <c r="AA597" s="96" t="n">
        <f t="shared" si="4"/>
        <v>0</v>
      </c>
      <c r="AB597" s="96" t="n">
        <f t="shared" si="5"/>
        <v>0</v>
      </c>
      <c r="AC597" s="113" t="str">
        <f>IF('Prediction Log'!$W616="Y", "W", IF('Prediction Log'!$W616="N","L",""))</f>
        <v/>
      </c>
      <c r="AD597" s="114" t="str">
        <f>IF('Prediction Log'!$Y616="Y", "W", IF('Prediction Log'!$Y616="N","L",""))</f>
        <v/>
      </c>
      <c r="AE597" s="115" t="str">
        <f>IF(ISBLANK('Performance vs Market'!$Q597), "",IF(AC597="W", W597, IF(AC597="L",-N597, "")))</f>
        <v/>
      </c>
      <c r="AF597" s="116" t="str">
        <f>IFERROR((IF(ISERR('Performance vs Market'!$V597), "",IF(AD597="W", X597, IF(AD597="L",-N597, "")))), "")</f>
        <v/>
      </c>
      <c r="AG597" s="113" t="str">
        <f>IF('Prediction Log'!$X616="Y", "W", IF('Prediction Log'!$X616="N", "L", ""))</f>
        <v/>
      </c>
      <c r="AH597" s="115" t="str">
        <f>IF(ISBLANK('Performance vs Market'!$S597), "",IF(AG597="W", Z597, IF(AG597="L",-O597, "")))</f>
        <v/>
      </c>
      <c r="AI597" s="117"/>
      <c r="AJ597" s="15" t="str">
        <f t="shared" si="6"/>
        <v/>
      </c>
      <c r="AK597" s="118" t="n">
        <f>IF(ISERROR('Performance vs Market'!$AE597+'Performance vs Market'!$AH597+'Performance vs Market'!$AJ597), "", 'Performance vs Market'!$AE597+'Performance vs Market'!$AH597+'Performance vs Market'!$AJ597)</f>
        <v>0</v>
      </c>
      <c r="AL597" s="119" t="n">
        <f>IF(ISERROR('Performance vs Market'!$AF597+'Performance vs Market'!$AH597+'Performance vs Market'!$AJ597), "", 'Performance vs Market'!$AF597+'Performance vs Market'!$AH597+'Performance vs Market'!$AJ597)</f>
        <v>0</v>
      </c>
    </row>
    <row r="598" ht="14.25" customHeight="1">
      <c r="A598" s="92" t="str">
        <f>Games!A599</f>
        <v/>
      </c>
      <c r="B598" s="92" t="str">
        <f>IF('Prediction Log'!B617=0, "",'Prediction Log'!B617)</f>
        <v/>
      </c>
      <c r="C598" s="92" t="str">
        <f>IF('Prediction Log'!C617=0, "",'Prediction Log'!C617)</f>
        <v/>
      </c>
      <c r="D598" s="92" t="str">
        <f>IF('Prediction Log'!D617=0, "",'Prediction Log'!D617)</f>
        <v/>
      </c>
      <c r="E598" s="92" t="str">
        <f>IF('Prediction Log'!E617=0, "",'Prediction Log'!E617)</f>
        <v/>
      </c>
      <c r="F598" s="92" t="str">
        <f>IF('Prediction Log'!I617=0, "",'Prediction Log'!I617)</f>
        <v/>
      </c>
      <c r="G598" s="70" t="str">
        <f>IF(ISBLANK(Games!B599), "",'Prediction Log'!$J617)</f>
        <v/>
      </c>
      <c r="H598" s="93" t="str">
        <f>'Prediction Log'!$K617</f>
        <v/>
      </c>
      <c r="I598" s="92" t="str">
        <f>IF(ISBLANK(Games!M599), "",IF(AND(Games!M599="",Games!N599=""),"",IF(ISTEXT(Games!N599), "Side",Games!M599)))</f>
        <v/>
      </c>
      <c r="J598" s="92" t="str">
        <f>IF(ISBLANK(Games!B599), "",IF(Games!K599="Y", Games!B599, Games!E599))</f>
        <v/>
      </c>
      <c r="K598" s="92" t="str">
        <f>Games!I599</f>
        <v/>
      </c>
      <c r="L598" s="92" t="str">
        <f>IF(ISBLANK(Games!G599), "",Games!G599)</f>
        <v/>
      </c>
      <c r="M598" s="92"/>
      <c r="N598" s="110" t="str">
        <f>IF(ISBLANK('Performance vs Market'!$Q598), "", 1)</f>
        <v/>
      </c>
      <c r="O598" s="110" t="str">
        <f>IF(ISBLANK('Performance vs Market'!$S598), "", 1)</f>
        <v/>
      </c>
      <c r="P598" s="95"/>
      <c r="Q598" s="95"/>
      <c r="R598" s="95"/>
      <c r="S598" s="95"/>
      <c r="T598" s="95"/>
      <c r="U598" s="111" t="str">
        <f>IF(ISBLANK('Performance vs Market'!$Q598), "",N598+IF(Q598&lt;0, (N598/(Q598/-100)), N598*(Q598/100)))</f>
        <v/>
      </c>
      <c r="V598" s="112" t="str">
        <f>IFERROR(IF(ISBLANK('Performance vs Market'!$R598), "",N598+IF(R598&lt;0, (N598/(R598/-100)), N598*(R598/100))),"")</f>
        <v/>
      </c>
      <c r="W598" s="111" t="n">
        <f t="shared" si="1"/>
        <v>0</v>
      </c>
      <c r="X598" s="112" t="n">
        <f t="shared" si="2"/>
        <v>0</v>
      </c>
      <c r="Y598" s="111" t="str">
        <f>IF(ISBLANK('Performance vs Market'!$S598), "",O598+IF(S598&lt;0, (O598/(S598/-100)), O598*(S598/100)))</f>
        <v/>
      </c>
      <c r="Z598" s="111" t="n">
        <f t="shared" si="3"/>
        <v>0</v>
      </c>
      <c r="AA598" s="96" t="n">
        <f t="shared" si="4"/>
        <v>0</v>
      </c>
      <c r="AB598" s="96" t="n">
        <f t="shared" si="5"/>
        <v>0</v>
      </c>
      <c r="AC598" s="113" t="str">
        <f>IF('Prediction Log'!$W617="Y", "W", IF('Prediction Log'!$W617="N","L",""))</f>
        <v/>
      </c>
      <c r="AD598" s="114" t="str">
        <f>IF('Prediction Log'!$Y617="Y", "W", IF('Prediction Log'!$Y617="N","L",""))</f>
        <v/>
      </c>
      <c r="AE598" s="115" t="str">
        <f>IF(ISBLANK('Performance vs Market'!$Q598), "",IF(AC598="W", W598, IF(AC598="L",-N598, "")))</f>
        <v/>
      </c>
      <c r="AF598" s="116" t="str">
        <f>IFERROR((IF(ISERR('Performance vs Market'!$V598), "",IF(AD598="W", X598, IF(AD598="L",-N598, "")))), "")</f>
        <v/>
      </c>
      <c r="AG598" s="113" t="str">
        <f>IF('Prediction Log'!$X617="Y", "W", IF('Prediction Log'!$X617="N", "L", ""))</f>
        <v/>
      </c>
      <c r="AH598" s="115" t="str">
        <f>IF(ISBLANK('Performance vs Market'!$S598), "",IF(AG598="W", Z598, IF(AG598="L",-O598, "")))</f>
        <v/>
      </c>
      <c r="AI598" s="117"/>
      <c r="AJ598" s="15" t="str">
        <f t="shared" si="6"/>
        <v/>
      </c>
      <c r="AK598" s="118" t="n">
        <f>IF(ISERROR('Performance vs Market'!$AE598+'Performance vs Market'!$AH598+'Performance vs Market'!$AJ598), "", 'Performance vs Market'!$AE598+'Performance vs Market'!$AH598+'Performance vs Market'!$AJ598)</f>
        <v>0</v>
      </c>
      <c r="AL598" s="119" t="n">
        <f>IF(ISERROR('Performance vs Market'!$AF598+'Performance vs Market'!$AH598+'Performance vs Market'!$AJ598), "", 'Performance vs Market'!$AF598+'Performance vs Market'!$AH598+'Performance vs Market'!$AJ598)</f>
        <v>0</v>
      </c>
    </row>
    <row r="599" ht="14.25" customHeight="1">
      <c r="A599" s="92" t="str">
        <f>Games!A600</f>
        <v/>
      </c>
      <c r="B599" s="92" t="str">
        <f>IF('Prediction Log'!B618=0, "",'Prediction Log'!B618)</f>
        <v/>
      </c>
      <c r="C599" s="92" t="str">
        <f>IF('Prediction Log'!C618=0, "",'Prediction Log'!C618)</f>
        <v/>
      </c>
      <c r="D599" s="92" t="str">
        <f>IF('Prediction Log'!D618=0, "",'Prediction Log'!D618)</f>
        <v/>
      </c>
      <c r="E599" s="92" t="str">
        <f>IF('Prediction Log'!E618=0, "",'Prediction Log'!E618)</f>
        <v/>
      </c>
      <c r="F599" s="92" t="str">
        <f>IF('Prediction Log'!I618=0, "",'Prediction Log'!I618)</f>
        <v/>
      </c>
      <c r="G599" s="70" t="str">
        <f>IF(ISBLANK(Games!B600), "",'Prediction Log'!$J618)</f>
        <v/>
      </c>
      <c r="H599" s="93" t="str">
        <f>'Prediction Log'!$K618</f>
        <v/>
      </c>
      <c r="I599" s="92" t="str">
        <f>IF(ISBLANK(Games!M600), "",IF(AND(Games!M600="",Games!N600=""),"",IF(ISTEXT(Games!N600), "Side",Games!M600)))</f>
        <v/>
      </c>
      <c r="J599" s="92" t="str">
        <f>IF(ISBLANK(Games!B600), "",IF(Games!K600="Y", Games!B600, Games!E600))</f>
        <v/>
      </c>
      <c r="K599" s="92" t="str">
        <f>Games!I600</f>
        <v/>
      </c>
      <c r="L599" s="92" t="str">
        <f>IF(ISBLANK(Games!G600), "",Games!G600)</f>
        <v/>
      </c>
      <c r="M599" s="92"/>
      <c r="N599" s="110" t="str">
        <f>IF(ISBLANK('Performance vs Market'!$Q599), "", 1)</f>
        <v/>
      </c>
      <c r="O599" s="110" t="str">
        <f>IF(ISBLANK('Performance vs Market'!$S599), "", 1)</f>
        <v/>
      </c>
      <c r="P599" s="95"/>
      <c r="Q599" s="95"/>
      <c r="R599" s="95"/>
      <c r="S599" s="95"/>
      <c r="T599" s="95"/>
      <c r="U599" s="111" t="str">
        <f>IF(ISBLANK('Performance vs Market'!$Q599), "",N599+IF(Q599&lt;0, (N599/(Q599/-100)), N599*(Q599/100)))</f>
        <v/>
      </c>
      <c r="V599" s="112" t="str">
        <f>IFERROR(IF(ISBLANK('Performance vs Market'!$R599), "",N599+IF(R599&lt;0, (N599/(R599/-100)), N599*(R599/100))),"")</f>
        <v/>
      </c>
      <c r="W599" s="111" t="n">
        <f t="shared" si="1"/>
        <v>0</v>
      </c>
      <c r="X599" s="112" t="n">
        <f t="shared" si="2"/>
        <v>0</v>
      </c>
      <c r="Y599" s="111" t="str">
        <f>IF(ISBLANK('Performance vs Market'!$S599), "",O599+IF(S599&lt;0, (O599/(S599/-100)), O599*(S599/100)))</f>
        <v/>
      </c>
      <c r="Z599" s="111" t="n">
        <f t="shared" si="3"/>
        <v>0</v>
      </c>
      <c r="AA599" s="96" t="n">
        <f t="shared" si="4"/>
        <v>0</v>
      </c>
      <c r="AB599" s="96" t="n">
        <f t="shared" si="5"/>
        <v>0</v>
      </c>
      <c r="AC599" s="113" t="str">
        <f>IF('Prediction Log'!$W618="Y", "W", IF('Prediction Log'!$W618="N","L",""))</f>
        <v/>
      </c>
      <c r="AD599" s="114" t="str">
        <f>IF('Prediction Log'!$Y618="Y", "W", IF('Prediction Log'!$Y618="N","L",""))</f>
        <v/>
      </c>
      <c r="AE599" s="115" t="str">
        <f>IF(ISBLANK('Performance vs Market'!$Q599), "",IF(AC599="W", W599, IF(AC599="L",-N599, "")))</f>
        <v/>
      </c>
      <c r="AF599" s="116" t="str">
        <f>IFERROR((IF(ISERR('Performance vs Market'!$V599), "",IF(AD599="W", X599, IF(AD599="L",-N599, "")))), "")</f>
        <v/>
      </c>
      <c r="AG599" s="113" t="str">
        <f>IF('Prediction Log'!$X618="Y", "W", IF('Prediction Log'!$X618="N", "L", ""))</f>
        <v/>
      </c>
      <c r="AH599" s="115" t="str">
        <f>IF(ISBLANK('Performance vs Market'!$S599), "",IF(AG599="W", Z599, IF(AG599="L",-O599, "")))</f>
        <v/>
      </c>
      <c r="AI599" s="117"/>
      <c r="AJ599" s="15" t="str">
        <f t="shared" si="6"/>
        <v/>
      </c>
      <c r="AK599" s="118" t="n">
        <f>IF(ISERROR('Performance vs Market'!$AE599+'Performance vs Market'!$AH599+'Performance vs Market'!$AJ599), "", 'Performance vs Market'!$AE599+'Performance vs Market'!$AH599+'Performance vs Market'!$AJ599)</f>
        <v>0</v>
      </c>
      <c r="AL599" s="119" t="n">
        <f>IF(ISERROR('Performance vs Market'!$AF599+'Performance vs Market'!$AH599+'Performance vs Market'!$AJ599), "", 'Performance vs Market'!$AF599+'Performance vs Market'!$AH599+'Performance vs Market'!$AJ599)</f>
        <v>0</v>
      </c>
    </row>
    <row r="600" ht="14.25" customHeight="1">
      <c r="A600" s="92" t="str">
        <f>Games!A601</f>
        <v/>
      </c>
      <c r="B600" s="92" t="str">
        <f>IF('Prediction Log'!B619=0, "",'Prediction Log'!B619)</f>
        <v/>
      </c>
      <c r="C600" s="92" t="str">
        <f>IF('Prediction Log'!C619=0, "",'Prediction Log'!C619)</f>
        <v/>
      </c>
      <c r="D600" s="92" t="str">
        <f>IF('Prediction Log'!D619=0, "",'Prediction Log'!D619)</f>
        <v/>
      </c>
      <c r="E600" s="92" t="str">
        <f>IF('Prediction Log'!E619=0, "",'Prediction Log'!E619)</f>
        <v/>
      </c>
      <c r="F600" s="92" t="str">
        <f>IF('Prediction Log'!I619=0, "",'Prediction Log'!I619)</f>
        <v/>
      </c>
      <c r="G600" s="70" t="str">
        <f>IF(ISBLANK(Games!B601), "",'Prediction Log'!$J619)</f>
        <v/>
      </c>
      <c r="H600" s="93" t="str">
        <f>'Prediction Log'!$K619</f>
        <v/>
      </c>
      <c r="I600" s="92" t="str">
        <f>IF(ISBLANK(Games!M601), "",IF(AND(Games!M601="",Games!N601=""),"",IF(ISTEXT(Games!N601), "Side",Games!M601)))</f>
        <v/>
      </c>
      <c r="J600" s="92" t="str">
        <f>IF(ISBLANK(Games!B601), "",IF(Games!K601="Y", Games!B601, Games!E601))</f>
        <v/>
      </c>
      <c r="K600" s="92" t="str">
        <f>Games!I601</f>
        <v/>
      </c>
      <c r="L600" s="92" t="str">
        <f>IF(ISBLANK(Games!G601), "",Games!G601)</f>
        <v/>
      </c>
      <c r="M600" s="92"/>
      <c r="N600" s="110" t="str">
        <f>IF(ISBLANK('Performance vs Market'!$Q600), "", 1)</f>
        <v/>
      </c>
      <c r="O600" s="110" t="str">
        <f>IF(ISBLANK('Performance vs Market'!$S600), "", 1)</f>
        <v/>
      </c>
      <c r="P600" s="95"/>
      <c r="Q600" s="95"/>
      <c r="R600" s="95"/>
      <c r="S600" s="95"/>
      <c r="T600" s="95"/>
      <c r="U600" s="111" t="str">
        <f>IF(ISBLANK('Performance vs Market'!$Q600), "",N600+IF(Q600&lt;0, (N600/(Q600/-100)), N600*(Q600/100)))</f>
        <v/>
      </c>
      <c r="V600" s="112" t="str">
        <f>IFERROR(IF(ISBLANK('Performance vs Market'!$R600), "",N600+IF(R600&lt;0, (N600/(R600/-100)), N600*(R600/100))),"")</f>
        <v/>
      </c>
      <c r="W600" s="111" t="n">
        <f t="shared" si="1"/>
        <v>0</v>
      </c>
      <c r="X600" s="112" t="n">
        <f t="shared" si="2"/>
        <v>0</v>
      </c>
      <c r="Y600" s="111" t="str">
        <f>IF(ISBLANK('Performance vs Market'!$S600), "",O600+IF(S600&lt;0, (O600/(S600/-100)), O600*(S600/100)))</f>
        <v/>
      </c>
      <c r="Z600" s="111" t="n">
        <f t="shared" si="3"/>
        <v>0</v>
      </c>
      <c r="AA600" s="96" t="n">
        <f t="shared" si="4"/>
        <v>0</v>
      </c>
      <c r="AB600" s="96" t="n">
        <f t="shared" si="5"/>
        <v>0</v>
      </c>
      <c r="AC600" s="113" t="str">
        <f>IF('Prediction Log'!$W619="Y", "W", IF('Prediction Log'!$W619="N","L",""))</f>
        <v/>
      </c>
      <c r="AD600" s="114" t="str">
        <f>IF('Prediction Log'!$Y619="Y", "W", IF('Prediction Log'!$Y619="N","L",""))</f>
        <v/>
      </c>
      <c r="AE600" s="115" t="str">
        <f>IF(ISBLANK('Performance vs Market'!$Q600), "",IF(AC600="W", W600, IF(AC600="L",-N600, "")))</f>
        <v/>
      </c>
      <c r="AF600" s="116" t="str">
        <f>IFERROR((IF(ISERR('Performance vs Market'!$V600), "",IF(AD600="W", X600, IF(AD600="L",-N600, "")))), "")</f>
        <v/>
      </c>
      <c r="AG600" s="113" t="str">
        <f>IF('Prediction Log'!$X619="Y", "W", IF('Prediction Log'!$X619="N", "L", ""))</f>
        <v/>
      </c>
      <c r="AH600" s="115" t="str">
        <f>IF(ISBLANK('Performance vs Market'!$S600), "",IF(AG600="W", Z600, IF(AG600="L",-O600, "")))</f>
        <v/>
      </c>
      <c r="AI600" s="117"/>
      <c r="AJ600" s="15" t="str">
        <f t="shared" si="6"/>
        <v/>
      </c>
      <c r="AK600" s="118" t="n">
        <f>IF(ISERROR('Performance vs Market'!$AE600+'Performance vs Market'!$AH600+'Performance vs Market'!$AJ600), "", 'Performance vs Market'!$AE600+'Performance vs Market'!$AH600+'Performance vs Market'!$AJ600)</f>
        <v>0</v>
      </c>
      <c r="AL600" s="119" t="n">
        <f>IF(ISERROR('Performance vs Market'!$AF600+'Performance vs Market'!$AH600+'Performance vs Market'!$AJ600), "", 'Performance vs Market'!$AF600+'Performance vs Market'!$AH600+'Performance vs Market'!$AJ600)</f>
        <v>0</v>
      </c>
    </row>
    <row r="601" ht="14.25" customHeight="1">
      <c r="A601" s="92" t="str">
        <f>Games!A602</f>
        <v/>
      </c>
      <c r="B601" s="92" t="str">
        <f>IF('Prediction Log'!B620=0, "",'Prediction Log'!B620)</f>
        <v/>
      </c>
      <c r="C601" s="92" t="str">
        <f>IF('Prediction Log'!C620=0, "",'Prediction Log'!C620)</f>
        <v/>
      </c>
      <c r="D601" s="92" t="str">
        <f>IF('Prediction Log'!D620=0, "",'Prediction Log'!D620)</f>
        <v/>
      </c>
      <c r="E601" s="92" t="str">
        <f>IF('Prediction Log'!E620=0, "",'Prediction Log'!E620)</f>
        <v/>
      </c>
      <c r="F601" s="92" t="str">
        <f>IF('Prediction Log'!I620=0, "",'Prediction Log'!I620)</f>
        <v/>
      </c>
      <c r="G601" s="70" t="str">
        <f>IF(ISBLANK(Games!B602), "",'Prediction Log'!$J620)</f>
        <v/>
      </c>
      <c r="H601" s="93" t="str">
        <f>'Prediction Log'!$K620</f>
        <v/>
      </c>
      <c r="I601" s="92" t="str">
        <f>IF(ISBLANK(Games!M602), "",IF(AND(Games!M602="",Games!N602=""),"",IF(ISTEXT(Games!N602), "Side",Games!M602)))</f>
        <v/>
      </c>
      <c r="J601" s="92" t="str">
        <f>IF(ISBLANK(Games!B602), "",IF(Games!K602="Y", Games!B602, Games!E602))</f>
        <v/>
      </c>
      <c r="K601" s="92" t="str">
        <f>Games!I602</f>
        <v/>
      </c>
      <c r="L601" s="92" t="str">
        <f>IF(ISBLANK(Games!G602), "",Games!G602)</f>
        <v/>
      </c>
      <c r="M601" s="92"/>
      <c r="N601" s="110" t="str">
        <f>IF(ISBLANK('Performance vs Market'!$Q601), "", 1)</f>
        <v/>
      </c>
      <c r="O601" s="110" t="str">
        <f>IF(ISBLANK('Performance vs Market'!$S601), "", 1)</f>
        <v/>
      </c>
      <c r="P601" s="95"/>
      <c r="Q601" s="95"/>
      <c r="R601" s="95"/>
      <c r="S601" s="95"/>
      <c r="T601" s="95"/>
      <c r="U601" s="111" t="str">
        <f>IF(ISBLANK('Performance vs Market'!$Q601), "",N601+IF(Q601&lt;0, (N601/(Q601/-100)), N601*(Q601/100)))</f>
        <v/>
      </c>
      <c r="V601" s="112" t="str">
        <f>IFERROR(IF(ISBLANK('Performance vs Market'!$R601), "",N601+IF(R601&lt;0, (N601/(R601/-100)), N601*(R601/100))),"")</f>
        <v/>
      </c>
      <c r="W601" s="111" t="n">
        <f t="shared" si="1"/>
        <v>0</v>
      </c>
      <c r="X601" s="112" t="n">
        <f t="shared" si="2"/>
        <v>0</v>
      </c>
      <c r="Y601" s="111" t="str">
        <f>IF(ISBLANK('Performance vs Market'!$S601), "",O601+IF(S601&lt;0, (O601/(S601/-100)), O601*(S601/100)))</f>
        <v/>
      </c>
      <c r="Z601" s="111" t="n">
        <f t="shared" si="3"/>
        <v>0</v>
      </c>
      <c r="AA601" s="96" t="n">
        <f t="shared" si="4"/>
        <v>0</v>
      </c>
      <c r="AB601" s="96" t="n">
        <f t="shared" si="5"/>
        <v>0</v>
      </c>
      <c r="AC601" s="113" t="str">
        <f>IF('Prediction Log'!$W620="Y", "W", IF('Prediction Log'!$W620="N","L",""))</f>
        <v/>
      </c>
      <c r="AD601" s="114" t="str">
        <f>IF('Prediction Log'!$Y620="Y", "W", IF('Prediction Log'!$Y620="N","L",""))</f>
        <v/>
      </c>
      <c r="AE601" s="115" t="str">
        <f>IF(ISBLANK('Performance vs Market'!$Q601), "",IF(AC601="W", W601, IF(AC601="L",-N601, "")))</f>
        <v/>
      </c>
      <c r="AF601" s="116" t="str">
        <f>IFERROR((IF(ISERR('Performance vs Market'!$V601), "",IF(AD601="W", X601, IF(AD601="L",-N601, "")))), "")</f>
        <v/>
      </c>
      <c r="AG601" s="113" t="str">
        <f>IF('Prediction Log'!$X620="Y", "W", IF('Prediction Log'!$X620="N", "L", ""))</f>
        <v/>
      </c>
      <c r="AH601" s="115" t="str">
        <f>IF(ISBLANK('Performance vs Market'!$S601), "",IF(AG601="W", Z601, IF(AG601="L",-O601, "")))</f>
        <v/>
      </c>
      <c r="AI601" s="117"/>
      <c r="AJ601" s="15" t="str">
        <f t="shared" si="6"/>
        <v/>
      </c>
      <c r="AK601" s="118" t="n">
        <f>IF(ISERROR('Performance vs Market'!$AE601+'Performance vs Market'!$AH601+'Performance vs Market'!$AJ601), "", 'Performance vs Market'!$AE601+'Performance vs Market'!$AH601+'Performance vs Market'!$AJ601)</f>
        <v>0</v>
      </c>
      <c r="AL601" s="119" t="n">
        <f>IF(ISERROR('Performance vs Market'!$AF601+'Performance vs Market'!$AH601+'Performance vs Market'!$AJ601), "", 'Performance vs Market'!$AF601+'Performance vs Market'!$AH601+'Performance vs Market'!$AJ601)</f>
        <v>0</v>
      </c>
    </row>
    <row r="602" ht="14.25" customHeight="1">
      <c r="A602" s="92" t="str">
        <f>Games!A603</f>
        <v/>
      </c>
      <c r="B602" s="92" t="str">
        <f>IF('Prediction Log'!B621=0, "",'Prediction Log'!B621)</f>
        <v/>
      </c>
      <c r="C602" s="92" t="str">
        <f>IF('Prediction Log'!C621=0, "",'Prediction Log'!C621)</f>
        <v/>
      </c>
      <c r="D602" s="92" t="str">
        <f>IF('Prediction Log'!D621=0, "",'Prediction Log'!D621)</f>
        <v/>
      </c>
      <c r="E602" s="92" t="str">
        <f>IF('Prediction Log'!E621=0, "",'Prediction Log'!E621)</f>
        <v/>
      </c>
      <c r="F602" s="92" t="str">
        <f>IF('Prediction Log'!I621=0, "",'Prediction Log'!I621)</f>
        <v/>
      </c>
      <c r="G602" s="70" t="str">
        <f>IF(ISBLANK(Games!B603), "",'Prediction Log'!$J621)</f>
        <v/>
      </c>
      <c r="H602" s="93" t="str">
        <f>'Prediction Log'!$K621</f>
        <v/>
      </c>
      <c r="I602" s="92" t="str">
        <f>IF(ISBLANK(Games!M603), "",IF(AND(Games!M603="",Games!N603=""),"",IF(ISTEXT(Games!N603), "Side",Games!M603)))</f>
        <v/>
      </c>
      <c r="J602" s="92" t="str">
        <f>IF(ISBLANK(Games!B603), "",IF(Games!K603="Y", Games!B603, Games!E603))</f>
        <v/>
      </c>
      <c r="K602" s="92" t="str">
        <f>Games!I603</f>
        <v/>
      </c>
      <c r="L602" s="92" t="str">
        <f>IF(ISBLANK(Games!G603), "",Games!G603)</f>
        <v/>
      </c>
      <c r="M602" s="92"/>
      <c r="N602" s="110" t="str">
        <f>IF(ISBLANK('Performance vs Market'!$Q602), "", 1)</f>
        <v/>
      </c>
      <c r="O602" s="110" t="str">
        <f>IF(ISBLANK('Performance vs Market'!$S602), "", 1)</f>
        <v/>
      </c>
      <c r="P602" s="95"/>
      <c r="Q602" s="95"/>
      <c r="R602" s="95"/>
      <c r="S602" s="95"/>
      <c r="T602" s="95"/>
      <c r="U602" s="111" t="str">
        <f>IF(ISBLANK('Performance vs Market'!$Q602), "",N602+IF(Q602&lt;0, (N602/(Q602/-100)), N602*(Q602/100)))</f>
        <v/>
      </c>
      <c r="V602" s="112" t="str">
        <f>IFERROR(IF(ISBLANK('Performance vs Market'!$R602), "",N602+IF(R602&lt;0, (N602/(R602/-100)), N602*(R602/100))),"")</f>
        <v/>
      </c>
      <c r="W602" s="111" t="n">
        <f t="shared" si="1"/>
        <v>0</v>
      </c>
      <c r="X602" s="112" t="n">
        <f t="shared" si="2"/>
        <v>0</v>
      </c>
      <c r="Y602" s="111" t="str">
        <f>IF(ISBLANK('Performance vs Market'!$S602), "",O602+IF(S602&lt;0, (O602/(S602/-100)), O602*(S602/100)))</f>
        <v/>
      </c>
      <c r="Z602" s="111" t="n">
        <f t="shared" si="3"/>
        <v>0</v>
      </c>
      <c r="AA602" s="96" t="n">
        <f t="shared" si="4"/>
        <v>0</v>
      </c>
      <c r="AB602" s="96" t="n">
        <f t="shared" si="5"/>
        <v>0</v>
      </c>
      <c r="AC602" s="113" t="str">
        <f>IF('Prediction Log'!$W621="Y", "W", IF('Prediction Log'!$W621="N","L",""))</f>
        <v/>
      </c>
      <c r="AD602" s="114" t="str">
        <f>IF('Prediction Log'!$Y621="Y", "W", IF('Prediction Log'!$Y621="N","L",""))</f>
        <v/>
      </c>
      <c r="AE602" s="115" t="str">
        <f>IF(ISBLANK('Performance vs Market'!$Q602), "",IF(AC602="W", W602, IF(AC602="L",-N602, "")))</f>
        <v/>
      </c>
      <c r="AF602" s="116" t="str">
        <f>IFERROR((IF(ISERR('Performance vs Market'!$V602), "",IF(AD602="W", X602, IF(AD602="L",-N602, "")))), "")</f>
        <v/>
      </c>
      <c r="AG602" s="113" t="str">
        <f>IF('Prediction Log'!$X621="Y", "W", IF('Prediction Log'!$X621="N", "L", ""))</f>
        <v/>
      </c>
      <c r="AH602" s="115" t="str">
        <f>IF(ISBLANK('Performance vs Market'!$S602), "",IF(AG602="W", Z602, IF(AG602="L",-O602, "")))</f>
        <v/>
      </c>
      <c r="AI602" s="117"/>
      <c r="AJ602" s="15" t="str">
        <f t="shared" si="6"/>
        <v/>
      </c>
      <c r="AK602" s="118" t="n">
        <f>IF(ISERROR('Performance vs Market'!$AE602+'Performance vs Market'!$AH602+'Performance vs Market'!$AJ602), "", 'Performance vs Market'!$AE602+'Performance vs Market'!$AH602+'Performance vs Market'!$AJ602)</f>
        <v>0</v>
      </c>
      <c r="AL602" s="119" t="n">
        <f>IF(ISERROR('Performance vs Market'!$AF602+'Performance vs Market'!$AH602+'Performance vs Market'!$AJ602), "", 'Performance vs Market'!$AF602+'Performance vs Market'!$AH602+'Performance vs Market'!$AJ602)</f>
        <v>0</v>
      </c>
    </row>
    <row r="603" ht="14.25" customHeight="1">
      <c r="A603" s="92" t="str">
        <f>Games!A604</f>
        <v/>
      </c>
      <c r="B603" s="92" t="str">
        <f>IF('Prediction Log'!B622=0, "",'Prediction Log'!B622)</f>
        <v/>
      </c>
      <c r="C603" s="92" t="str">
        <f>IF('Prediction Log'!C622=0, "",'Prediction Log'!C622)</f>
        <v/>
      </c>
      <c r="D603" s="92" t="str">
        <f>IF('Prediction Log'!D622=0, "",'Prediction Log'!D622)</f>
        <v/>
      </c>
      <c r="E603" s="92" t="str">
        <f>IF('Prediction Log'!E622=0, "",'Prediction Log'!E622)</f>
        <v/>
      </c>
      <c r="F603" s="92" t="str">
        <f>IF('Prediction Log'!I622=0, "",'Prediction Log'!I622)</f>
        <v/>
      </c>
      <c r="G603" s="70" t="str">
        <f>IF(ISBLANK(Games!B604), "",'Prediction Log'!$J622)</f>
        <v/>
      </c>
      <c r="H603" s="93" t="str">
        <f>'Prediction Log'!$K622</f>
        <v/>
      </c>
      <c r="I603" s="92" t="str">
        <f>IF(ISBLANK(Games!M604), "",IF(AND(Games!M604="",Games!N604=""),"",IF(ISTEXT(Games!N604), "Side",Games!M604)))</f>
        <v/>
      </c>
      <c r="J603" s="92" t="str">
        <f>IF(ISBLANK(Games!B604), "",IF(Games!K604="Y", Games!B604, Games!E604))</f>
        <v/>
      </c>
      <c r="K603" s="92" t="str">
        <f>Games!I604</f>
        <v/>
      </c>
      <c r="L603" s="92" t="str">
        <f>IF(ISBLANK(Games!G604), "",Games!G604)</f>
        <v/>
      </c>
      <c r="M603" s="92"/>
      <c r="N603" s="110" t="str">
        <f>IF(ISBLANK('Performance vs Market'!$Q603), "", 1)</f>
        <v/>
      </c>
      <c r="O603" s="110" t="str">
        <f>IF(ISBLANK('Performance vs Market'!$S603), "", 1)</f>
        <v/>
      </c>
      <c r="P603" s="95"/>
      <c r="Q603" s="95"/>
      <c r="R603" s="95"/>
      <c r="S603" s="95"/>
      <c r="T603" s="95"/>
      <c r="U603" s="111" t="str">
        <f>IF(ISBLANK('Performance vs Market'!$Q603), "",N603+IF(Q603&lt;0, (N603/(Q603/-100)), N603*(Q603/100)))</f>
        <v/>
      </c>
      <c r="V603" s="112" t="str">
        <f>IFERROR(IF(ISBLANK('Performance vs Market'!$R603), "",N603+IF(R603&lt;0, (N603/(R603/-100)), N603*(R603/100))),"")</f>
        <v/>
      </c>
      <c r="W603" s="111" t="n">
        <f t="shared" si="1"/>
        <v>0</v>
      </c>
      <c r="X603" s="112" t="n">
        <f t="shared" si="2"/>
        <v>0</v>
      </c>
      <c r="Y603" s="111" t="str">
        <f>IF(ISBLANK('Performance vs Market'!$S603), "",O603+IF(S603&lt;0, (O603/(S603/-100)), O603*(S603/100)))</f>
        <v/>
      </c>
      <c r="Z603" s="111" t="n">
        <f t="shared" si="3"/>
        <v>0</v>
      </c>
      <c r="AA603" s="96" t="n">
        <f t="shared" si="4"/>
        <v>0</v>
      </c>
      <c r="AB603" s="96" t="n">
        <f t="shared" si="5"/>
        <v>0</v>
      </c>
      <c r="AC603" s="113" t="str">
        <f>IF('Prediction Log'!$W622="Y", "W", IF('Prediction Log'!$W622="N","L",""))</f>
        <v/>
      </c>
      <c r="AD603" s="114" t="str">
        <f>IF('Prediction Log'!$Y622="Y", "W", IF('Prediction Log'!$Y622="N","L",""))</f>
        <v/>
      </c>
      <c r="AE603" s="115" t="str">
        <f>IF(ISBLANK('Performance vs Market'!$Q603), "",IF(AC603="W", W603, IF(AC603="L",-N603, "")))</f>
        <v/>
      </c>
      <c r="AF603" s="116" t="str">
        <f>IFERROR((IF(ISERR('Performance vs Market'!$V603), "",IF(AD603="W", X603, IF(AD603="L",-N603, "")))), "")</f>
        <v/>
      </c>
      <c r="AG603" s="113" t="str">
        <f>IF('Prediction Log'!$X622="Y", "W", IF('Prediction Log'!$X622="N", "L", ""))</f>
        <v/>
      </c>
      <c r="AH603" s="115" t="str">
        <f>IF(ISBLANK('Performance vs Market'!$S603), "",IF(AG603="W", Z603, IF(AG603="L",-O603, "")))</f>
        <v/>
      </c>
      <c r="AI603" s="117"/>
      <c r="AJ603" s="15" t="str">
        <f t="shared" si="6"/>
        <v/>
      </c>
      <c r="AK603" s="118" t="n">
        <f>IF(ISERROR('Performance vs Market'!$AE603+'Performance vs Market'!$AH603+'Performance vs Market'!$AJ603), "", 'Performance vs Market'!$AE603+'Performance vs Market'!$AH603+'Performance vs Market'!$AJ603)</f>
        <v>0</v>
      </c>
      <c r="AL603" s="119" t="n">
        <f>IF(ISERROR('Performance vs Market'!$AF603+'Performance vs Market'!$AH603+'Performance vs Market'!$AJ603), "", 'Performance vs Market'!$AF603+'Performance vs Market'!$AH603+'Performance vs Market'!$AJ603)</f>
        <v>0</v>
      </c>
    </row>
    <row r="604" ht="14.25" customHeight="1">
      <c r="A604" s="92" t="str">
        <f>Games!A605</f>
        <v/>
      </c>
      <c r="B604" s="92" t="str">
        <f>IF('Prediction Log'!B623=0, "",'Prediction Log'!B623)</f>
        <v/>
      </c>
      <c r="C604" s="92" t="str">
        <f>IF('Prediction Log'!C623=0, "",'Prediction Log'!C623)</f>
        <v/>
      </c>
      <c r="D604" s="92" t="str">
        <f>IF('Prediction Log'!D623=0, "",'Prediction Log'!D623)</f>
        <v/>
      </c>
      <c r="E604" s="92" t="str">
        <f>IF('Prediction Log'!E623=0, "",'Prediction Log'!E623)</f>
        <v/>
      </c>
      <c r="F604" s="92" t="str">
        <f>IF('Prediction Log'!I623=0, "",'Prediction Log'!I623)</f>
        <v/>
      </c>
      <c r="G604" s="70" t="str">
        <f>IF(ISBLANK(Games!B605), "",'Prediction Log'!$J623)</f>
        <v/>
      </c>
      <c r="H604" s="93" t="str">
        <f>'Prediction Log'!$K623</f>
        <v/>
      </c>
      <c r="I604" s="92" t="str">
        <f>IF(ISBLANK(Games!M605), "",IF(AND(Games!M605="",Games!N605=""),"",IF(ISTEXT(Games!N605), "Side",Games!M605)))</f>
        <v/>
      </c>
      <c r="J604" s="92" t="str">
        <f>IF(ISBLANK(Games!B605), "",IF(Games!K605="Y", Games!B605, Games!E605))</f>
        <v/>
      </c>
      <c r="K604" s="92" t="str">
        <f>Games!I605</f>
        <v/>
      </c>
      <c r="L604" s="92" t="str">
        <f>IF(ISBLANK(Games!G605), "",Games!G605)</f>
        <v/>
      </c>
      <c r="M604" s="92"/>
      <c r="N604" s="110" t="str">
        <f>IF(ISBLANK('Performance vs Market'!$Q604), "", 1)</f>
        <v/>
      </c>
      <c r="O604" s="110" t="str">
        <f>IF(ISBLANK('Performance vs Market'!$S604), "", 1)</f>
        <v/>
      </c>
      <c r="P604" s="95"/>
      <c r="Q604" s="95"/>
      <c r="R604" s="95"/>
      <c r="S604" s="95"/>
      <c r="T604" s="95"/>
      <c r="U604" s="111" t="str">
        <f>IF(ISBLANK('Performance vs Market'!$Q604), "",N604+IF(Q604&lt;0, (N604/(Q604/-100)), N604*(Q604/100)))</f>
        <v/>
      </c>
      <c r="V604" s="112" t="str">
        <f>IFERROR(IF(ISBLANK('Performance vs Market'!$R604), "",N604+IF(R604&lt;0, (N604/(R604/-100)), N604*(R604/100))),"")</f>
        <v/>
      </c>
      <c r="W604" s="111" t="n">
        <f t="shared" si="1"/>
        <v>0</v>
      </c>
      <c r="X604" s="112" t="n">
        <f t="shared" si="2"/>
        <v>0</v>
      </c>
      <c r="Y604" s="111" t="str">
        <f>IF(ISBLANK('Performance vs Market'!$S604), "",O604+IF(S604&lt;0, (O604/(S604/-100)), O604*(S604/100)))</f>
        <v/>
      </c>
      <c r="Z604" s="111" t="n">
        <f t="shared" si="3"/>
        <v>0</v>
      </c>
      <c r="AA604" s="96" t="n">
        <f t="shared" si="4"/>
        <v>0</v>
      </c>
      <c r="AB604" s="96" t="n">
        <f t="shared" si="5"/>
        <v>0</v>
      </c>
      <c r="AC604" s="113" t="str">
        <f>IF('Prediction Log'!$W623="Y", "W", IF('Prediction Log'!$W623="N","L",""))</f>
        <v/>
      </c>
      <c r="AD604" s="114" t="str">
        <f>IF('Prediction Log'!$Y623="Y", "W", IF('Prediction Log'!$Y623="N","L",""))</f>
        <v/>
      </c>
      <c r="AE604" s="115" t="str">
        <f>IF(ISBLANK('Performance vs Market'!$Q604), "",IF(AC604="W", W604, IF(AC604="L",-N604, "")))</f>
        <v/>
      </c>
      <c r="AF604" s="116" t="str">
        <f>IFERROR((IF(ISERR('Performance vs Market'!$V604), "",IF(AD604="W", X604, IF(AD604="L",-N604, "")))), "")</f>
        <v/>
      </c>
      <c r="AG604" s="113" t="str">
        <f>IF('Prediction Log'!$X623="Y", "W", IF('Prediction Log'!$X623="N", "L", ""))</f>
        <v/>
      </c>
      <c r="AH604" s="115" t="str">
        <f>IF(ISBLANK('Performance vs Market'!$S604), "",IF(AG604="W", Z604, IF(AG604="L",-O604, "")))</f>
        <v/>
      </c>
      <c r="AI604" s="117"/>
      <c r="AJ604" s="15" t="str">
        <f t="shared" si="6"/>
        <v/>
      </c>
      <c r="AK604" s="118" t="n">
        <f>IF(ISERROR('Performance vs Market'!$AE604+'Performance vs Market'!$AH604+'Performance vs Market'!$AJ604), "", 'Performance vs Market'!$AE604+'Performance vs Market'!$AH604+'Performance vs Market'!$AJ604)</f>
        <v>0</v>
      </c>
      <c r="AL604" s="119" t="n">
        <f>IF(ISERROR('Performance vs Market'!$AF604+'Performance vs Market'!$AH604+'Performance vs Market'!$AJ604), "", 'Performance vs Market'!$AF604+'Performance vs Market'!$AH604+'Performance vs Market'!$AJ604)</f>
        <v>0</v>
      </c>
    </row>
    <row r="605" ht="14.25" customHeight="1">
      <c r="A605" s="92" t="str">
        <f>Games!A606</f>
        <v/>
      </c>
      <c r="B605" s="92" t="str">
        <f>IF('Prediction Log'!B624=0, "",'Prediction Log'!B624)</f>
        <v/>
      </c>
      <c r="C605" s="92" t="str">
        <f>IF('Prediction Log'!C624=0, "",'Prediction Log'!C624)</f>
        <v/>
      </c>
      <c r="D605" s="92" t="str">
        <f>IF('Prediction Log'!D624=0, "",'Prediction Log'!D624)</f>
        <v/>
      </c>
      <c r="E605" s="92" t="str">
        <f>IF('Prediction Log'!E624=0, "",'Prediction Log'!E624)</f>
        <v/>
      </c>
      <c r="F605" s="92" t="str">
        <f>IF('Prediction Log'!I624=0, "",'Prediction Log'!I624)</f>
        <v/>
      </c>
      <c r="G605" s="70" t="str">
        <f>IF(ISBLANK(Games!B606), "",'Prediction Log'!$J624)</f>
        <v/>
      </c>
      <c r="H605" s="93" t="str">
        <f>'Prediction Log'!$K624</f>
        <v/>
      </c>
      <c r="I605" s="92" t="str">
        <f>IF(ISBLANK(Games!M606), "",IF(AND(Games!M606="",Games!N606=""),"",IF(ISTEXT(Games!N606), "Side",Games!M606)))</f>
        <v/>
      </c>
      <c r="J605" s="92" t="str">
        <f>IF(ISBLANK(Games!B606), "",IF(Games!K606="Y", Games!B606, Games!E606))</f>
        <v/>
      </c>
      <c r="K605" s="92" t="str">
        <f>Games!I606</f>
        <v/>
      </c>
      <c r="L605" s="92" t="str">
        <f>IF(ISBLANK(Games!G606), "",Games!G606)</f>
        <v/>
      </c>
      <c r="M605" s="92"/>
      <c r="N605" s="110" t="str">
        <f>IF(ISBLANK('Performance vs Market'!$Q605), "", 1)</f>
        <v/>
      </c>
      <c r="O605" s="110" t="str">
        <f>IF(ISBLANK('Performance vs Market'!$S605), "", 1)</f>
        <v/>
      </c>
      <c r="P605" s="95"/>
      <c r="Q605" s="95"/>
      <c r="R605" s="95"/>
      <c r="S605" s="95"/>
      <c r="T605" s="95"/>
      <c r="U605" s="111" t="str">
        <f>IF(ISBLANK('Performance vs Market'!$Q605), "",N605+IF(Q605&lt;0, (N605/(Q605/-100)), N605*(Q605/100)))</f>
        <v/>
      </c>
      <c r="V605" s="112" t="str">
        <f>IFERROR(IF(ISBLANK('Performance vs Market'!$R605), "",N605+IF(R605&lt;0, (N605/(R605/-100)), N605*(R605/100))),"")</f>
        <v/>
      </c>
      <c r="W605" s="111" t="n">
        <f t="shared" si="1"/>
        <v>0</v>
      </c>
      <c r="X605" s="112" t="n">
        <f t="shared" si="2"/>
        <v>0</v>
      </c>
      <c r="Y605" s="111" t="str">
        <f>IF(ISBLANK('Performance vs Market'!$S605), "",O605+IF(S605&lt;0, (O605/(S605/-100)), O605*(S605/100)))</f>
        <v/>
      </c>
      <c r="Z605" s="111" t="n">
        <f t="shared" si="3"/>
        <v>0</v>
      </c>
      <c r="AA605" s="96" t="n">
        <f t="shared" si="4"/>
        <v>0</v>
      </c>
      <c r="AB605" s="96" t="n">
        <f t="shared" si="5"/>
        <v>0</v>
      </c>
      <c r="AC605" s="113" t="str">
        <f>IF('Prediction Log'!$W624="Y", "W", IF('Prediction Log'!$W624="N","L",""))</f>
        <v/>
      </c>
      <c r="AD605" s="114" t="str">
        <f>IF('Prediction Log'!$Y624="Y", "W", IF('Prediction Log'!$Y624="N","L",""))</f>
        <v/>
      </c>
      <c r="AE605" s="115" t="str">
        <f>IF(ISBLANK('Performance vs Market'!$Q605), "",IF(AC605="W", W605, IF(AC605="L",-N605, "")))</f>
        <v/>
      </c>
      <c r="AF605" s="116" t="str">
        <f>IFERROR((IF(ISERR('Performance vs Market'!$V605), "",IF(AD605="W", X605, IF(AD605="L",-N605, "")))), "")</f>
        <v/>
      </c>
      <c r="AG605" s="113" t="str">
        <f>IF('Prediction Log'!$X624="Y", "W", IF('Prediction Log'!$X624="N", "L", ""))</f>
        <v/>
      </c>
      <c r="AH605" s="115" t="str">
        <f>IF(ISBLANK('Performance vs Market'!$S605), "",IF(AG605="W", Z605, IF(AG605="L",-O605, "")))</f>
        <v/>
      </c>
      <c r="AI605" s="117"/>
      <c r="AJ605" s="15" t="str">
        <f t="shared" si="6"/>
        <v/>
      </c>
      <c r="AK605" s="118" t="n">
        <f>IF(ISERROR('Performance vs Market'!$AE605+'Performance vs Market'!$AH605+'Performance vs Market'!$AJ605), "", 'Performance vs Market'!$AE605+'Performance vs Market'!$AH605+'Performance vs Market'!$AJ605)</f>
        <v>0</v>
      </c>
      <c r="AL605" s="119" t="n">
        <f>IF(ISERROR('Performance vs Market'!$AF605+'Performance vs Market'!$AH605+'Performance vs Market'!$AJ605), "", 'Performance vs Market'!$AF605+'Performance vs Market'!$AH605+'Performance vs Market'!$AJ605)</f>
        <v>0</v>
      </c>
    </row>
    <row r="606" ht="14.25" customHeight="1">
      <c r="A606" s="92" t="str">
        <f>Games!A607</f>
        <v/>
      </c>
      <c r="B606" s="92" t="str">
        <f>IF('Prediction Log'!B625=0, "",'Prediction Log'!B625)</f>
        <v/>
      </c>
      <c r="C606" s="92" t="str">
        <f>IF('Prediction Log'!C625=0, "",'Prediction Log'!C625)</f>
        <v/>
      </c>
      <c r="D606" s="92" t="str">
        <f>IF('Prediction Log'!D625=0, "",'Prediction Log'!D625)</f>
        <v/>
      </c>
      <c r="E606" s="92" t="str">
        <f>IF('Prediction Log'!E625=0, "",'Prediction Log'!E625)</f>
        <v/>
      </c>
      <c r="F606" s="92" t="str">
        <f>IF('Prediction Log'!I625=0, "",'Prediction Log'!I625)</f>
        <v/>
      </c>
      <c r="G606" s="70" t="str">
        <f>IF(ISBLANK(Games!B607), "",'Prediction Log'!$J625)</f>
        <v/>
      </c>
      <c r="H606" s="93" t="str">
        <f>'Prediction Log'!$K625</f>
        <v/>
      </c>
      <c r="I606" s="92" t="str">
        <f>IF(ISBLANK(Games!M607), "",IF(AND(Games!M607="",Games!N607=""),"",IF(ISTEXT(Games!N607), "Side",Games!M607)))</f>
        <v/>
      </c>
      <c r="J606" s="92" t="str">
        <f>IF(ISBLANK(Games!B607), "",IF(Games!K607="Y", Games!B607, Games!E607))</f>
        <v/>
      </c>
      <c r="K606" s="92" t="str">
        <f>Games!I607</f>
        <v/>
      </c>
      <c r="L606" s="92" t="str">
        <f>IF(ISBLANK(Games!G607), "",Games!G607)</f>
        <v/>
      </c>
      <c r="M606" s="92"/>
      <c r="N606" s="110" t="str">
        <f>IF(ISBLANK('Performance vs Market'!$Q606), "", 1)</f>
        <v/>
      </c>
      <c r="O606" s="110" t="str">
        <f>IF(ISBLANK('Performance vs Market'!$S606), "", 1)</f>
        <v/>
      </c>
      <c r="P606" s="95"/>
      <c r="Q606" s="95"/>
      <c r="R606" s="95"/>
      <c r="S606" s="95"/>
      <c r="T606" s="95"/>
      <c r="U606" s="111" t="str">
        <f>IF(ISBLANK('Performance vs Market'!$Q606), "",N606+IF(Q606&lt;0, (N606/(Q606/-100)), N606*(Q606/100)))</f>
        <v/>
      </c>
      <c r="V606" s="112" t="str">
        <f>IFERROR(IF(ISBLANK('Performance vs Market'!$R606), "",N606+IF(R606&lt;0, (N606/(R606/-100)), N606*(R606/100))),"")</f>
        <v/>
      </c>
      <c r="W606" s="111" t="n">
        <f t="shared" si="1"/>
        <v>0</v>
      </c>
      <c r="X606" s="112" t="n">
        <f t="shared" si="2"/>
        <v>0</v>
      </c>
      <c r="Y606" s="111" t="str">
        <f>IF(ISBLANK('Performance vs Market'!$S606), "",O606+IF(S606&lt;0, (O606/(S606/-100)), O606*(S606/100)))</f>
        <v/>
      </c>
      <c r="Z606" s="111" t="n">
        <f t="shared" si="3"/>
        <v>0</v>
      </c>
      <c r="AA606" s="96" t="n">
        <f t="shared" si="4"/>
        <v>0</v>
      </c>
      <c r="AB606" s="96" t="n">
        <f t="shared" si="5"/>
        <v>0</v>
      </c>
      <c r="AC606" s="113" t="str">
        <f>IF('Prediction Log'!$W625="Y", "W", IF('Prediction Log'!$W625="N","L",""))</f>
        <v/>
      </c>
      <c r="AD606" s="114" t="str">
        <f>IF('Prediction Log'!$Y625="Y", "W", IF('Prediction Log'!$Y625="N","L",""))</f>
        <v/>
      </c>
      <c r="AE606" s="115" t="str">
        <f>IF(ISBLANK('Performance vs Market'!$Q606), "",IF(AC606="W", W606, IF(AC606="L",-N606, "")))</f>
        <v/>
      </c>
      <c r="AF606" s="116" t="str">
        <f>IFERROR((IF(ISERR('Performance vs Market'!$V606), "",IF(AD606="W", X606, IF(AD606="L",-N606, "")))), "")</f>
        <v/>
      </c>
      <c r="AG606" s="113" t="str">
        <f>IF('Prediction Log'!$X625="Y", "W", IF('Prediction Log'!$X625="N", "L", ""))</f>
        <v/>
      </c>
      <c r="AH606" s="115" t="str">
        <f>IF(ISBLANK('Performance vs Market'!$S606), "",IF(AG606="W", Z606, IF(AG606="L",-O606, "")))</f>
        <v/>
      </c>
      <c r="AI606" s="117"/>
      <c r="AJ606" s="15" t="str">
        <f t="shared" si="6"/>
        <v/>
      </c>
      <c r="AK606" s="118" t="n">
        <f>IF(ISERROR('Performance vs Market'!$AE606+'Performance vs Market'!$AH606+'Performance vs Market'!$AJ606), "", 'Performance vs Market'!$AE606+'Performance vs Market'!$AH606+'Performance vs Market'!$AJ606)</f>
        <v>0</v>
      </c>
      <c r="AL606" s="119" t="n">
        <f>IF(ISERROR('Performance vs Market'!$AF606+'Performance vs Market'!$AH606+'Performance vs Market'!$AJ606), "", 'Performance vs Market'!$AF606+'Performance vs Market'!$AH606+'Performance vs Market'!$AJ606)</f>
        <v>0</v>
      </c>
    </row>
    <row r="607" ht="14.25" customHeight="1">
      <c r="A607" s="92" t="str">
        <f>Games!A608</f>
        <v/>
      </c>
      <c r="B607" s="92" t="str">
        <f>IF('Prediction Log'!B626=0, "",'Prediction Log'!B626)</f>
        <v/>
      </c>
      <c r="C607" s="92" t="str">
        <f>IF('Prediction Log'!C626=0, "",'Prediction Log'!C626)</f>
        <v/>
      </c>
      <c r="D607" s="92" t="str">
        <f>IF('Prediction Log'!D626=0, "",'Prediction Log'!D626)</f>
        <v/>
      </c>
      <c r="E607" s="92" t="str">
        <f>IF('Prediction Log'!E626=0, "",'Prediction Log'!E626)</f>
        <v/>
      </c>
      <c r="F607" s="92" t="str">
        <f>IF('Prediction Log'!I626=0, "",'Prediction Log'!I626)</f>
        <v/>
      </c>
      <c r="G607" s="70" t="str">
        <f>IF(ISBLANK(Games!B608), "",'Prediction Log'!$J626)</f>
        <v/>
      </c>
      <c r="H607" s="93" t="str">
        <f>'Prediction Log'!$K626</f>
        <v/>
      </c>
      <c r="I607" s="92" t="str">
        <f>IF(ISBLANK(Games!M608), "",IF(AND(Games!M608="",Games!N608=""),"",IF(ISTEXT(Games!N608), "Side",Games!M608)))</f>
        <v/>
      </c>
      <c r="J607" s="92" t="str">
        <f>IF(ISBLANK(Games!B608), "",IF(Games!K608="Y", Games!B608, Games!E608))</f>
        <v/>
      </c>
      <c r="K607" s="92" t="str">
        <f>Games!I608</f>
        <v/>
      </c>
      <c r="L607" s="92" t="str">
        <f>IF(ISBLANK(Games!G608), "",Games!G608)</f>
        <v/>
      </c>
      <c r="M607" s="92"/>
      <c r="N607" s="110" t="str">
        <f>IF(ISBLANK('Performance vs Market'!$Q607), "", 1)</f>
        <v/>
      </c>
      <c r="O607" s="110" t="str">
        <f>IF(ISBLANK('Performance vs Market'!$S607), "", 1)</f>
        <v/>
      </c>
      <c r="P607" s="95"/>
      <c r="Q607" s="95"/>
      <c r="R607" s="95"/>
      <c r="S607" s="95"/>
      <c r="T607" s="95"/>
      <c r="U607" s="111" t="str">
        <f>IF(ISBLANK('Performance vs Market'!$Q607), "",N607+IF(Q607&lt;0, (N607/(Q607/-100)), N607*(Q607/100)))</f>
        <v/>
      </c>
      <c r="V607" s="112" t="str">
        <f>IFERROR(IF(ISBLANK('Performance vs Market'!$R607), "",N607+IF(R607&lt;0, (N607/(R607/-100)), N607*(R607/100))),"")</f>
        <v/>
      </c>
      <c r="W607" s="111" t="n">
        <f t="shared" si="1"/>
        <v>0</v>
      </c>
      <c r="X607" s="112" t="n">
        <f t="shared" si="2"/>
        <v>0</v>
      </c>
      <c r="Y607" s="111" t="str">
        <f>IF(ISBLANK('Performance vs Market'!$S607), "",O607+IF(S607&lt;0, (O607/(S607/-100)), O607*(S607/100)))</f>
        <v/>
      </c>
      <c r="Z607" s="111" t="n">
        <f t="shared" si="3"/>
        <v>0</v>
      </c>
      <c r="AA607" s="96" t="n">
        <f t="shared" si="4"/>
        <v>0</v>
      </c>
      <c r="AB607" s="96" t="n">
        <f t="shared" si="5"/>
        <v>0</v>
      </c>
      <c r="AC607" s="113" t="str">
        <f>IF('Prediction Log'!$W626="Y", "W", IF('Prediction Log'!$W626="N","L",""))</f>
        <v/>
      </c>
      <c r="AD607" s="114" t="str">
        <f>IF('Prediction Log'!$Y626="Y", "W", IF('Prediction Log'!$Y626="N","L",""))</f>
        <v/>
      </c>
      <c r="AE607" s="115" t="str">
        <f>IF(ISBLANK('Performance vs Market'!$Q607), "",IF(AC607="W", W607, IF(AC607="L",-N607, "")))</f>
        <v/>
      </c>
      <c r="AF607" s="116" t="str">
        <f>IFERROR((IF(ISERR('Performance vs Market'!$V607), "",IF(AD607="W", X607, IF(AD607="L",-N607, "")))), "")</f>
        <v/>
      </c>
      <c r="AG607" s="113" t="str">
        <f>IF('Prediction Log'!$X626="Y", "W", IF('Prediction Log'!$X626="N", "L", ""))</f>
        <v/>
      </c>
      <c r="AH607" s="115" t="str">
        <f>IF(ISBLANK('Performance vs Market'!$S607), "",IF(AG607="W", Z607, IF(AG607="L",-O607, "")))</f>
        <v/>
      </c>
      <c r="AI607" s="117"/>
      <c r="AJ607" s="15" t="str">
        <f t="shared" si="6"/>
        <v/>
      </c>
      <c r="AK607" s="118" t="n">
        <f>IF(ISERROR('Performance vs Market'!$AE607+'Performance vs Market'!$AH607+'Performance vs Market'!$AJ607), "", 'Performance vs Market'!$AE607+'Performance vs Market'!$AH607+'Performance vs Market'!$AJ607)</f>
        <v>0</v>
      </c>
      <c r="AL607" s="119" t="n">
        <f>IF(ISERROR('Performance vs Market'!$AF607+'Performance vs Market'!$AH607+'Performance vs Market'!$AJ607), "", 'Performance vs Market'!$AF607+'Performance vs Market'!$AH607+'Performance vs Market'!$AJ607)</f>
        <v>0</v>
      </c>
    </row>
    <row r="608" ht="14.25" customHeight="1">
      <c r="A608" s="92" t="str">
        <f>Games!A609</f>
        <v/>
      </c>
      <c r="B608" s="92" t="str">
        <f>IF('Prediction Log'!B627=0, "",'Prediction Log'!B627)</f>
        <v/>
      </c>
      <c r="C608" s="92" t="str">
        <f>IF('Prediction Log'!C627=0, "",'Prediction Log'!C627)</f>
        <v/>
      </c>
      <c r="D608" s="92" t="str">
        <f>IF('Prediction Log'!D627=0, "",'Prediction Log'!D627)</f>
        <v/>
      </c>
      <c r="E608" s="92" t="str">
        <f>IF('Prediction Log'!E627=0, "",'Prediction Log'!E627)</f>
        <v/>
      </c>
      <c r="F608" s="92" t="str">
        <f>IF('Prediction Log'!I627=0, "",'Prediction Log'!I627)</f>
        <v/>
      </c>
      <c r="G608" s="70" t="str">
        <f>IF(ISBLANK(Games!B609), "",'Prediction Log'!$J627)</f>
        <v/>
      </c>
      <c r="H608" s="93" t="str">
        <f>'Prediction Log'!$K627</f>
        <v/>
      </c>
      <c r="I608" s="92" t="str">
        <f>IF(ISBLANK(Games!M609), "",IF(AND(Games!M609="",Games!N609=""),"",IF(ISTEXT(Games!N609), "Side",Games!M609)))</f>
        <v/>
      </c>
      <c r="J608" s="92" t="str">
        <f>IF(ISBLANK(Games!B609), "",IF(Games!K609="Y", Games!B609, Games!E609))</f>
        <v/>
      </c>
      <c r="K608" s="92" t="str">
        <f>Games!I609</f>
        <v/>
      </c>
      <c r="L608" s="92" t="str">
        <f>IF(ISBLANK(Games!G609), "",Games!G609)</f>
        <v/>
      </c>
      <c r="M608" s="92"/>
      <c r="N608" s="110" t="str">
        <f>IF(ISBLANK('Performance vs Market'!$Q608), "", 1)</f>
        <v/>
      </c>
      <c r="O608" s="110" t="str">
        <f>IF(ISBLANK('Performance vs Market'!$S608), "", 1)</f>
        <v/>
      </c>
      <c r="P608" s="95"/>
      <c r="Q608" s="95"/>
      <c r="R608" s="95"/>
      <c r="S608" s="95"/>
      <c r="T608" s="95"/>
      <c r="U608" s="111" t="str">
        <f>IF(ISBLANK('Performance vs Market'!$Q608), "",N608+IF(Q608&lt;0, (N608/(Q608/-100)), N608*(Q608/100)))</f>
        <v/>
      </c>
      <c r="V608" s="112" t="str">
        <f>IFERROR(IF(ISBLANK('Performance vs Market'!$R608), "",N608+IF(R608&lt;0, (N608/(R608/-100)), N608*(R608/100))),"")</f>
        <v/>
      </c>
      <c r="W608" s="111" t="n">
        <f t="shared" si="1"/>
        <v>0</v>
      </c>
      <c r="X608" s="112" t="n">
        <f t="shared" si="2"/>
        <v>0</v>
      </c>
      <c r="Y608" s="111" t="str">
        <f>IF(ISBLANK('Performance vs Market'!$S608), "",O608+IF(S608&lt;0, (O608/(S608/-100)), O608*(S608/100)))</f>
        <v/>
      </c>
      <c r="Z608" s="111" t="n">
        <f t="shared" si="3"/>
        <v>0</v>
      </c>
      <c r="AA608" s="96" t="n">
        <f t="shared" si="4"/>
        <v>0</v>
      </c>
      <c r="AB608" s="96" t="n">
        <f t="shared" si="5"/>
        <v>0</v>
      </c>
      <c r="AC608" s="113" t="str">
        <f>IF('Prediction Log'!$W627="Y", "W", IF('Prediction Log'!$W627="N","L",""))</f>
        <v/>
      </c>
      <c r="AD608" s="114" t="str">
        <f>IF('Prediction Log'!$Y627="Y", "W", IF('Prediction Log'!$Y627="N","L",""))</f>
        <v/>
      </c>
      <c r="AE608" s="115" t="str">
        <f>IF(ISBLANK('Performance vs Market'!$Q608), "",IF(AC608="W", W608, IF(AC608="L",-N608, "")))</f>
        <v/>
      </c>
      <c r="AF608" s="116" t="str">
        <f>IFERROR((IF(ISERR('Performance vs Market'!$V608), "",IF(AD608="W", X608, IF(AD608="L",-N608, "")))), "")</f>
        <v/>
      </c>
      <c r="AG608" s="113" t="str">
        <f>IF('Prediction Log'!$X627="Y", "W", IF('Prediction Log'!$X627="N", "L", ""))</f>
        <v/>
      </c>
      <c r="AH608" s="115" t="str">
        <f>IF(ISBLANK('Performance vs Market'!$S608), "",IF(AG608="W", Z608, IF(AG608="L",-O608, "")))</f>
        <v/>
      </c>
      <c r="AI608" s="117"/>
      <c r="AJ608" s="15" t="str">
        <f t="shared" si="6"/>
        <v/>
      </c>
      <c r="AK608" s="118" t="n">
        <f>IF(ISERROR('Performance vs Market'!$AE608+'Performance vs Market'!$AH608+'Performance vs Market'!$AJ608), "", 'Performance vs Market'!$AE608+'Performance vs Market'!$AH608+'Performance vs Market'!$AJ608)</f>
        <v>0</v>
      </c>
      <c r="AL608" s="119" t="n">
        <f>IF(ISERROR('Performance vs Market'!$AF608+'Performance vs Market'!$AH608+'Performance vs Market'!$AJ608), "", 'Performance vs Market'!$AF608+'Performance vs Market'!$AH608+'Performance vs Market'!$AJ608)</f>
        <v>0</v>
      </c>
    </row>
    <row r="609" ht="14.25" customHeight="1">
      <c r="A609" s="92" t="str">
        <f>Games!A610</f>
        <v/>
      </c>
      <c r="B609" s="92" t="str">
        <f>IF('Prediction Log'!B628=0, "",'Prediction Log'!B628)</f>
        <v/>
      </c>
      <c r="C609" s="92" t="str">
        <f>IF('Prediction Log'!C628=0, "",'Prediction Log'!C628)</f>
        <v/>
      </c>
      <c r="D609" s="92" t="str">
        <f>IF('Prediction Log'!D628=0, "",'Prediction Log'!D628)</f>
        <v/>
      </c>
      <c r="E609" s="92" t="str">
        <f>IF('Prediction Log'!E628=0, "",'Prediction Log'!E628)</f>
        <v/>
      </c>
      <c r="F609" s="92" t="str">
        <f>IF('Prediction Log'!I628=0, "",'Prediction Log'!I628)</f>
        <v/>
      </c>
      <c r="G609" s="70" t="str">
        <f>IF(ISBLANK(Games!B610), "",'Prediction Log'!$J628)</f>
        <v/>
      </c>
      <c r="H609" s="93" t="str">
        <f>'Prediction Log'!$K628</f>
        <v/>
      </c>
      <c r="I609" s="92" t="str">
        <f>IF(ISBLANK(Games!M610), "",IF(AND(Games!M610="",Games!N610=""),"",IF(ISTEXT(Games!N610), "Side",Games!M610)))</f>
        <v/>
      </c>
      <c r="J609" s="92" t="str">
        <f>IF(ISBLANK(Games!B610), "",IF(Games!K610="Y", Games!B610, Games!E610))</f>
        <v/>
      </c>
      <c r="K609" s="92" t="str">
        <f>Games!I610</f>
        <v/>
      </c>
      <c r="L609" s="92" t="str">
        <f>IF(ISBLANK(Games!G610), "",Games!G610)</f>
        <v/>
      </c>
      <c r="M609" s="92"/>
      <c r="N609" s="110" t="str">
        <f>IF(ISBLANK('Performance vs Market'!$Q609), "", 1)</f>
        <v/>
      </c>
      <c r="O609" s="110" t="str">
        <f>IF(ISBLANK('Performance vs Market'!$S609), "", 1)</f>
        <v/>
      </c>
      <c r="P609" s="95"/>
      <c r="Q609" s="95"/>
      <c r="R609" s="95"/>
      <c r="S609" s="95"/>
      <c r="T609" s="95"/>
      <c r="U609" s="111" t="str">
        <f>IF(ISBLANK('Performance vs Market'!$Q609), "",N609+IF(Q609&lt;0, (N609/(Q609/-100)), N609*(Q609/100)))</f>
        <v/>
      </c>
      <c r="V609" s="112" t="str">
        <f>IFERROR(IF(ISBLANK('Performance vs Market'!$R609), "",N609+IF(R609&lt;0, (N609/(R609/-100)), N609*(R609/100))),"")</f>
        <v/>
      </c>
      <c r="W609" s="111" t="n">
        <f t="shared" si="1"/>
        <v>0</v>
      </c>
      <c r="X609" s="112" t="n">
        <f t="shared" si="2"/>
        <v>0</v>
      </c>
      <c r="Y609" s="111" t="str">
        <f>IF(ISBLANK('Performance vs Market'!$S609), "",O609+IF(S609&lt;0, (O609/(S609/-100)), O609*(S609/100)))</f>
        <v/>
      </c>
      <c r="Z609" s="111" t="n">
        <f t="shared" si="3"/>
        <v>0</v>
      </c>
      <c r="AA609" s="96" t="n">
        <f t="shared" si="4"/>
        <v>0</v>
      </c>
      <c r="AB609" s="96" t="n">
        <f t="shared" si="5"/>
        <v>0</v>
      </c>
      <c r="AC609" s="113" t="str">
        <f>IF('Prediction Log'!$W628="Y", "W", IF('Prediction Log'!$W628="N","L",""))</f>
        <v/>
      </c>
      <c r="AD609" s="114" t="str">
        <f>IF('Prediction Log'!$Y628="Y", "W", IF('Prediction Log'!$Y628="N","L",""))</f>
        <v/>
      </c>
      <c r="AE609" s="115" t="str">
        <f>IF(ISBLANK('Performance vs Market'!$Q609), "",IF(AC609="W", W609, IF(AC609="L",-N609, "")))</f>
        <v/>
      </c>
      <c r="AF609" s="116" t="str">
        <f>IFERROR((IF(ISERR('Performance vs Market'!$V609), "",IF(AD609="W", X609, IF(AD609="L",-N609, "")))), "")</f>
        <v/>
      </c>
      <c r="AG609" s="113" t="str">
        <f>IF('Prediction Log'!$X628="Y", "W", IF('Prediction Log'!$X628="N", "L", ""))</f>
        <v/>
      </c>
      <c r="AH609" s="115" t="str">
        <f>IF(ISBLANK('Performance vs Market'!$S609), "",IF(AG609="W", Z609, IF(AG609="L",-O609, "")))</f>
        <v/>
      </c>
      <c r="AI609" s="117"/>
      <c r="AJ609" s="15" t="str">
        <f t="shared" si="6"/>
        <v/>
      </c>
      <c r="AK609" s="118" t="n">
        <f>IF(ISERROR('Performance vs Market'!$AE609+'Performance vs Market'!$AH609+'Performance vs Market'!$AJ609), "", 'Performance vs Market'!$AE609+'Performance vs Market'!$AH609+'Performance vs Market'!$AJ609)</f>
        <v>0</v>
      </c>
      <c r="AL609" s="119" t="n">
        <f>IF(ISERROR('Performance vs Market'!$AF609+'Performance vs Market'!$AH609+'Performance vs Market'!$AJ609), "", 'Performance vs Market'!$AF609+'Performance vs Market'!$AH609+'Performance vs Market'!$AJ609)</f>
        <v>0</v>
      </c>
    </row>
    <row r="610" ht="14.25" customHeight="1">
      <c r="A610" s="92" t="str">
        <f>Games!A611</f>
        <v/>
      </c>
      <c r="B610" s="92" t="str">
        <f>IF('Prediction Log'!B629=0, "",'Prediction Log'!B629)</f>
        <v/>
      </c>
      <c r="C610" s="92" t="str">
        <f>IF('Prediction Log'!C629=0, "",'Prediction Log'!C629)</f>
        <v/>
      </c>
      <c r="D610" s="92" t="str">
        <f>IF('Prediction Log'!D629=0, "",'Prediction Log'!D629)</f>
        <v/>
      </c>
      <c r="E610" s="92" t="str">
        <f>IF('Prediction Log'!E629=0, "",'Prediction Log'!E629)</f>
        <v/>
      </c>
      <c r="F610" s="92" t="str">
        <f>IF('Prediction Log'!I629=0, "",'Prediction Log'!I629)</f>
        <v/>
      </c>
      <c r="G610" s="70" t="str">
        <f>IF(ISBLANK(Games!B611), "",'Prediction Log'!$J629)</f>
        <v/>
      </c>
      <c r="H610" s="93" t="str">
        <f>'Prediction Log'!$K629</f>
        <v/>
      </c>
      <c r="I610" s="92" t="str">
        <f>IF(ISBLANK(Games!M611), "",IF(AND(Games!M611="",Games!N611=""),"",IF(ISTEXT(Games!N611), "Side",Games!M611)))</f>
        <v/>
      </c>
      <c r="J610" s="92" t="str">
        <f>IF(ISBLANK(Games!B611), "",IF(Games!K611="Y", Games!B611, Games!E611))</f>
        <v/>
      </c>
      <c r="K610" s="92" t="str">
        <f>Games!I611</f>
        <v/>
      </c>
      <c r="L610" s="92" t="str">
        <f>IF(ISBLANK(Games!G611), "",Games!G611)</f>
        <v/>
      </c>
      <c r="M610" s="92"/>
      <c r="N610" s="110" t="str">
        <f>IF(ISBLANK('Performance vs Market'!$Q610), "", 1)</f>
        <v/>
      </c>
      <c r="O610" s="110" t="str">
        <f>IF(ISBLANK('Performance vs Market'!$S610), "", 1)</f>
        <v/>
      </c>
      <c r="P610" s="95"/>
      <c r="Q610" s="95"/>
      <c r="R610" s="95"/>
      <c r="S610" s="95"/>
      <c r="T610" s="95"/>
      <c r="U610" s="111" t="str">
        <f>IF(ISBLANK('Performance vs Market'!$Q610), "",N610+IF(Q610&lt;0, (N610/(Q610/-100)), N610*(Q610/100)))</f>
        <v/>
      </c>
      <c r="V610" s="112" t="str">
        <f>IFERROR(IF(ISBLANK('Performance vs Market'!$R610), "",N610+IF(R610&lt;0, (N610/(R610/-100)), N610*(R610/100))),"")</f>
        <v/>
      </c>
      <c r="W610" s="111" t="n">
        <f t="shared" si="1"/>
        <v>0</v>
      </c>
      <c r="X610" s="112" t="n">
        <f t="shared" si="2"/>
        <v>0</v>
      </c>
      <c r="Y610" s="111" t="str">
        <f>IF(ISBLANK('Performance vs Market'!$S610), "",O610+IF(S610&lt;0, (O610/(S610/-100)), O610*(S610/100)))</f>
        <v/>
      </c>
      <c r="Z610" s="111" t="n">
        <f t="shared" si="3"/>
        <v>0</v>
      </c>
      <c r="AA610" s="96" t="n">
        <f t="shared" si="4"/>
        <v>0</v>
      </c>
      <c r="AB610" s="96" t="n">
        <f t="shared" si="5"/>
        <v>0</v>
      </c>
      <c r="AC610" s="113" t="str">
        <f>IF('Prediction Log'!$W629="Y", "W", IF('Prediction Log'!$W629="N","L",""))</f>
        <v/>
      </c>
      <c r="AD610" s="114" t="str">
        <f>IF('Prediction Log'!$Y629="Y", "W", IF('Prediction Log'!$Y629="N","L",""))</f>
        <v/>
      </c>
      <c r="AE610" s="115" t="str">
        <f>IF(ISBLANK('Performance vs Market'!$Q610), "",IF(AC610="W", W610, IF(AC610="L",-N610, "")))</f>
        <v/>
      </c>
      <c r="AF610" s="116" t="str">
        <f>IFERROR((IF(ISERR('Performance vs Market'!$V610), "",IF(AD610="W", X610, IF(AD610="L",-N610, "")))), "")</f>
        <v/>
      </c>
      <c r="AG610" s="113" t="str">
        <f>IF('Prediction Log'!$X629="Y", "W", IF('Prediction Log'!$X629="N", "L", ""))</f>
        <v/>
      </c>
      <c r="AH610" s="115" t="str">
        <f>IF(ISBLANK('Performance vs Market'!$S610), "",IF(AG610="W", Z610, IF(AG610="L",-O610, "")))</f>
        <v/>
      </c>
      <c r="AI610" s="117"/>
      <c r="AJ610" s="15" t="str">
        <f t="shared" si="6"/>
        <v/>
      </c>
      <c r="AK610" s="118" t="n">
        <f>IF(ISERROR('Performance vs Market'!$AE610+'Performance vs Market'!$AH610+'Performance vs Market'!$AJ610), "", 'Performance vs Market'!$AE610+'Performance vs Market'!$AH610+'Performance vs Market'!$AJ610)</f>
        <v>0</v>
      </c>
      <c r="AL610" s="119" t="n">
        <f>IF(ISERROR('Performance vs Market'!$AF610+'Performance vs Market'!$AH610+'Performance vs Market'!$AJ610), "", 'Performance vs Market'!$AF610+'Performance vs Market'!$AH610+'Performance vs Market'!$AJ610)</f>
        <v>0</v>
      </c>
    </row>
    <row r="611" ht="14.25" customHeight="1">
      <c r="A611" s="92" t="str">
        <f>Games!A612</f>
        <v/>
      </c>
      <c r="B611" s="92" t="str">
        <f>IF('Prediction Log'!B630=0, "",'Prediction Log'!B630)</f>
        <v/>
      </c>
      <c r="C611" s="92" t="str">
        <f>IF('Prediction Log'!C630=0, "",'Prediction Log'!C630)</f>
        <v/>
      </c>
      <c r="D611" s="92" t="str">
        <f>IF('Prediction Log'!D630=0, "",'Prediction Log'!D630)</f>
        <v/>
      </c>
      <c r="E611" s="92" t="str">
        <f>IF('Prediction Log'!E630=0, "",'Prediction Log'!E630)</f>
        <v/>
      </c>
      <c r="F611" s="92" t="str">
        <f>IF('Prediction Log'!I630=0, "",'Prediction Log'!I630)</f>
        <v/>
      </c>
      <c r="G611" s="70" t="str">
        <f>IF(ISBLANK(Games!B612), "",'Prediction Log'!$J630)</f>
        <v/>
      </c>
      <c r="H611" s="93" t="str">
        <f>'Prediction Log'!$K630</f>
        <v/>
      </c>
      <c r="I611" s="92" t="str">
        <f>IF(ISBLANK(Games!M612), "",IF(AND(Games!M612="",Games!N612=""),"",IF(ISTEXT(Games!N612), "Side",Games!M612)))</f>
        <v/>
      </c>
      <c r="J611" s="92" t="str">
        <f>IF(ISBLANK(Games!B612), "",IF(Games!K612="Y", Games!B612, Games!E612))</f>
        <v/>
      </c>
      <c r="K611" s="92" t="str">
        <f>Games!I612</f>
        <v/>
      </c>
      <c r="L611" s="92" t="str">
        <f>IF(ISBLANK(Games!G612), "",Games!G612)</f>
        <v/>
      </c>
      <c r="M611" s="92"/>
      <c r="N611" s="110" t="str">
        <f>IF(ISBLANK('Performance vs Market'!$Q611), "", 1)</f>
        <v/>
      </c>
      <c r="O611" s="110" t="str">
        <f>IF(ISBLANK('Performance vs Market'!$S611), "", 1)</f>
        <v/>
      </c>
      <c r="P611" s="95"/>
      <c r="Q611" s="95"/>
      <c r="R611" s="95"/>
      <c r="S611" s="95"/>
      <c r="T611" s="95"/>
      <c r="U611" s="111" t="str">
        <f>IF(ISBLANK('Performance vs Market'!$Q611), "",N611+IF(Q611&lt;0, (N611/(Q611/-100)), N611*(Q611/100)))</f>
        <v/>
      </c>
      <c r="V611" s="112" t="str">
        <f>IFERROR(IF(ISBLANK('Performance vs Market'!$R611), "",N611+IF(R611&lt;0, (N611/(R611/-100)), N611*(R611/100))),"")</f>
        <v/>
      </c>
      <c r="W611" s="111" t="n">
        <f t="shared" si="1"/>
        <v>0</v>
      </c>
      <c r="X611" s="112" t="n">
        <f t="shared" si="2"/>
        <v>0</v>
      </c>
      <c r="Y611" s="111" t="str">
        <f>IF(ISBLANK('Performance vs Market'!$S611), "",O611+IF(S611&lt;0, (O611/(S611/-100)), O611*(S611/100)))</f>
        <v/>
      </c>
      <c r="Z611" s="111" t="n">
        <f t="shared" si="3"/>
        <v>0</v>
      </c>
      <c r="AA611" s="96" t="n">
        <f t="shared" si="4"/>
        <v>0</v>
      </c>
      <c r="AB611" s="96" t="n">
        <f t="shared" si="5"/>
        <v>0</v>
      </c>
      <c r="AC611" s="113" t="str">
        <f>IF('Prediction Log'!$W630="Y", "W", IF('Prediction Log'!$W630="N","L",""))</f>
        <v/>
      </c>
      <c r="AD611" s="114" t="str">
        <f>IF('Prediction Log'!$Y630="Y", "W", IF('Prediction Log'!$Y630="N","L",""))</f>
        <v/>
      </c>
      <c r="AE611" s="115" t="str">
        <f>IF(ISBLANK('Performance vs Market'!$Q611), "",IF(AC611="W", W611, IF(AC611="L",-N611, "")))</f>
        <v/>
      </c>
      <c r="AF611" s="116" t="str">
        <f>IFERROR((IF(ISERR('Performance vs Market'!$V611), "",IF(AD611="W", X611, IF(AD611="L",-N611, "")))), "")</f>
        <v/>
      </c>
      <c r="AG611" s="113" t="str">
        <f>IF('Prediction Log'!$X630="Y", "W", IF('Prediction Log'!$X630="N", "L", ""))</f>
        <v/>
      </c>
      <c r="AH611" s="115" t="str">
        <f>IF(ISBLANK('Performance vs Market'!$S611), "",IF(AG611="W", Z611, IF(AG611="L",-O611, "")))</f>
        <v/>
      </c>
      <c r="AI611" s="117"/>
      <c r="AJ611" s="15" t="str">
        <f t="shared" si="6"/>
        <v/>
      </c>
      <c r="AK611" s="118" t="n">
        <f>IF(ISERROR('Performance vs Market'!$AE611+'Performance vs Market'!$AH611+'Performance vs Market'!$AJ611), "", 'Performance vs Market'!$AE611+'Performance vs Market'!$AH611+'Performance vs Market'!$AJ611)</f>
        <v>0</v>
      </c>
      <c r="AL611" s="119" t="n">
        <f>IF(ISERROR('Performance vs Market'!$AF611+'Performance vs Market'!$AH611+'Performance vs Market'!$AJ611), "", 'Performance vs Market'!$AF611+'Performance vs Market'!$AH611+'Performance vs Market'!$AJ611)</f>
        <v>0</v>
      </c>
    </row>
    <row r="612" ht="14.25" customHeight="1">
      <c r="A612" s="92" t="str">
        <f>Games!A613</f>
        <v/>
      </c>
      <c r="B612" s="92" t="str">
        <f>IF('Prediction Log'!B631=0, "",'Prediction Log'!B631)</f>
        <v/>
      </c>
      <c r="C612" s="92" t="str">
        <f>IF('Prediction Log'!C631=0, "",'Prediction Log'!C631)</f>
        <v/>
      </c>
      <c r="D612" s="92" t="str">
        <f>IF('Prediction Log'!D631=0, "",'Prediction Log'!D631)</f>
        <v/>
      </c>
      <c r="E612" s="92" t="str">
        <f>IF('Prediction Log'!E631=0, "",'Prediction Log'!E631)</f>
        <v/>
      </c>
      <c r="F612" s="92" t="str">
        <f>IF('Prediction Log'!I631=0, "",'Prediction Log'!I631)</f>
        <v/>
      </c>
      <c r="G612" s="70" t="str">
        <f>IF(ISBLANK(Games!B613), "",'Prediction Log'!$J631)</f>
        <v/>
      </c>
      <c r="H612" s="93" t="str">
        <f>'Prediction Log'!$K631</f>
        <v/>
      </c>
      <c r="I612" s="92" t="str">
        <f>IF(ISBLANK(Games!M613), "",IF(AND(Games!M613="",Games!N613=""),"",IF(ISTEXT(Games!N613), "Side",Games!M613)))</f>
        <v/>
      </c>
      <c r="J612" s="92" t="str">
        <f>IF(ISBLANK(Games!B613), "",IF(Games!K613="Y", Games!B613, Games!E613))</f>
        <v/>
      </c>
      <c r="K612" s="92" t="str">
        <f>Games!I613</f>
        <v/>
      </c>
      <c r="L612" s="92" t="str">
        <f>IF(ISBLANK(Games!G613), "",Games!G613)</f>
        <v/>
      </c>
      <c r="M612" s="92"/>
      <c r="N612" s="110" t="str">
        <f>IF(ISBLANK('Performance vs Market'!$Q612), "", 1)</f>
        <v/>
      </c>
      <c r="O612" s="110" t="str">
        <f>IF(ISBLANK('Performance vs Market'!$S612), "", 1)</f>
        <v/>
      </c>
      <c r="P612" s="95"/>
      <c r="Q612" s="95"/>
      <c r="R612" s="95"/>
      <c r="S612" s="95"/>
      <c r="T612" s="95"/>
      <c r="U612" s="111" t="str">
        <f>IF(ISBLANK('Performance vs Market'!$Q612), "",N612+IF(Q612&lt;0, (N612/(Q612/-100)), N612*(Q612/100)))</f>
        <v/>
      </c>
      <c r="V612" s="112" t="str">
        <f>IFERROR(IF(ISBLANK('Performance vs Market'!$R612), "",N612+IF(R612&lt;0, (N612/(R612/-100)), N612*(R612/100))),"")</f>
        <v/>
      </c>
      <c r="W612" s="111" t="n">
        <f t="shared" si="1"/>
        <v>0</v>
      </c>
      <c r="X612" s="112" t="n">
        <f t="shared" si="2"/>
        <v>0</v>
      </c>
      <c r="Y612" s="111" t="str">
        <f>IF(ISBLANK('Performance vs Market'!$S612), "",O612+IF(S612&lt;0, (O612/(S612/-100)), O612*(S612/100)))</f>
        <v/>
      </c>
      <c r="Z612" s="111" t="n">
        <f t="shared" si="3"/>
        <v>0</v>
      </c>
      <c r="AA612" s="96" t="n">
        <f t="shared" si="4"/>
        <v>0</v>
      </c>
      <c r="AB612" s="96" t="n">
        <f t="shared" si="5"/>
        <v>0</v>
      </c>
      <c r="AC612" s="113" t="str">
        <f>IF('Prediction Log'!$W631="Y", "W", IF('Prediction Log'!$W631="N","L",""))</f>
        <v/>
      </c>
      <c r="AD612" s="114" t="str">
        <f>IF('Prediction Log'!$Y631="Y", "W", IF('Prediction Log'!$Y631="N","L",""))</f>
        <v/>
      </c>
      <c r="AE612" s="115" t="str">
        <f>IF(ISBLANK('Performance vs Market'!$Q612), "",IF(AC612="W", W612, IF(AC612="L",-N612, "")))</f>
        <v/>
      </c>
      <c r="AF612" s="116" t="str">
        <f>IFERROR((IF(ISERR('Performance vs Market'!$V612), "",IF(AD612="W", X612, IF(AD612="L",-N612, "")))), "")</f>
        <v/>
      </c>
      <c r="AG612" s="113" t="str">
        <f>IF('Prediction Log'!$X631="Y", "W", IF('Prediction Log'!$X631="N", "L", ""))</f>
        <v/>
      </c>
      <c r="AH612" s="115" t="str">
        <f>IF(ISBLANK('Performance vs Market'!$S612), "",IF(AG612="W", Z612, IF(AG612="L",-O612, "")))</f>
        <v/>
      </c>
      <c r="AI612" s="117"/>
      <c r="AJ612" s="15" t="str">
        <f t="shared" si="6"/>
        <v/>
      </c>
      <c r="AK612" s="118" t="n">
        <f>IF(ISERROR('Performance vs Market'!$AE612+'Performance vs Market'!$AH612+'Performance vs Market'!$AJ612), "", 'Performance vs Market'!$AE612+'Performance vs Market'!$AH612+'Performance vs Market'!$AJ612)</f>
        <v>0</v>
      </c>
      <c r="AL612" s="119" t="n">
        <f>IF(ISERROR('Performance vs Market'!$AF612+'Performance vs Market'!$AH612+'Performance vs Market'!$AJ612), "", 'Performance vs Market'!$AF612+'Performance vs Market'!$AH612+'Performance vs Market'!$AJ612)</f>
        <v>0</v>
      </c>
    </row>
    <row r="613" ht="14.25" customHeight="1">
      <c r="A613" s="92" t="str">
        <f>Games!A614</f>
        <v/>
      </c>
      <c r="B613" s="92" t="str">
        <f>IF('Prediction Log'!B632=0, "",'Prediction Log'!B632)</f>
        <v/>
      </c>
      <c r="C613" s="92" t="str">
        <f>IF('Prediction Log'!C632=0, "",'Prediction Log'!C632)</f>
        <v/>
      </c>
      <c r="D613" s="92" t="str">
        <f>IF('Prediction Log'!D632=0, "",'Prediction Log'!D632)</f>
        <v/>
      </c>
      <c r="E613" s="92" t="str">
        <f>IF('Prediction Log'!E632=0, "",'Prediction Log'!E632)</f>
        <v/>
      </c>
      <c r="F613" s="92" t="str">
        <f>IF('Prediction Log'!I632=0, "",'Prediction Log'!I632)</f>
        <v/>
      </c>
      <c r="G613" s="70" t="str">
        <f>IF(ISBLANK(Games!B614), "",'Prediction Log'!$J632)</f>
        <v/>
      </c>
      <c r="H613" s="93" t="str">
        <f>'Prediction Log'!$K632</f>
        <v/>
      </c>
      <c r="I613" s="92" t="str">
        <f>IF(ISBLANK(Games!M614), "",IF(AND(Games!M614="",Games!N614=""),"",IF(ISTEXT(Games!N614), "Side",Games!M614)))</f>
        <v/>
      </c>
      <c r="J613" s="92" t="str">
        <f>IF(ISBLANK(Games!B614), "",IF(Games!K614="Y", Games!B614, Games!E614))</f>
        <v/>
      </c>
      <c r="K613" s="92" t="str">
        <f>Games!I614</f>
        <v/>
      </c>
      <c r="L613" s="92" t="str">
        <f>IF(ISBLANK(Games!G614), "",Games!G614)</f>
        <v/>
      </c>
      <c r="M613" s="92"/>
      <c r="N613" s="110" t="str">
        <f>IF(ISBLANK('Performance vs Market'!$Q613), "", 1)</f>
        <v/>
      </c>
      <c r="O613" s="110" t="str">
        <f>IF(ISBLANK('Performance vs Market'!$S613), "", 1)</f>
        <v/>
      </c>
      <c r="P613" s="95"/>
      <c r="Q613" s="95"/>
      <c r="R613" s="95"/>
      <c r="S613" s="95"/>
      <c r="T613" s="95"/>
      <c r="U613" s="111" t="str">
        <f>IF(ISBLANK('Performance vs Market'!$Q613), "",N613+IF(Q613&lt;0, (N613/(Q613/-100)), N613*(Q613/100)))</f>
        <v/>
      </c>
      <c r="V613" s="112" t="str">
        <f>IFERROR(IF(ISBLANK('Performance vs Market'!$R613), "",N613+IF(R613&lt;0, (N613/(R613/-100)), N613*(R613/100))),"")</f>
        <v/>
      </c>
      <c r="W613" s="111" t="n">
        <f t="shared" si="1"/>
        <v>0</v>
      </c>
      <c r="X613" s="112" t="n">
        <f t="shared" si="2"/>
        <v>0</v>
      </c>
      <c r="Y613" s="111" t="str">
        <f>IF(ISBLANK('Performance vs Market'!$S613), "",O613+IF(S613&lt;0, (O613/(S613/-100)), O613*(S613/100)))</f>
        <v/>
      </c>
      <c r="Z613" s="111" t="n">
        <f t="shared" si="3"/>
        <v>0</v>
      </c>
      <c r="AA613" s="96" t="n">
        <f t="shared" si="4"/>
        <v>0</v>
      </c>
      <c r="AB613" s="96" t="n">
        <f t="shared" si="5"/>
        <v>0</v>
      </c>
      <c r="AC613" s="113" t="str">
        <f>IF('Prediction Log'!$W632="Y", "W", IF('Prediction Log'!$W632="N","L",""))</f>
        <v/>
      </c>
      <c r="AD613" s="114" t="str">
        <f>IF('Prediction Log'!$Y632="Y", "W", IF('Prediction Log'!$Y632="N","L",""))</f>
        <v/>
      </c>
      <c r="AE613" s="115" t="str">
        <f>IF(ISBLANK('Performance vs Market'!$Q613), "",IF(AC613="W", W613, IF(AC613="L",-N613, "")))</f>
        <v/>
      </c>
      <c r="AF613" s="116" t="str">
        <f>IFERROR((IF(ISERR('Performance vs Market'!$V613), "",IF(AD613="W", X613, IF(AD613="L",-N613, "")))), "")</f>
        <v/>
      </c>
      <c r="AG613" s="113" t="str">
        <f>IF('Prediction Log'!$X632="Y", "W", IF('Prediction Log'!$X632="N", "L", ""))</f>
        <v/>
      </c>
      <c r="AH613" s="115" t="str">
        <f>IF(ISBLANK('Performance vs Market'!$S613), "",IF(AG613="W", Z613, IF(AG613="L",-O613, "")))</f>
        <v/>
      </c>
      <c r="AI613" s="117"/>
      <c r="AJ613" s="15" t="str">
        <f t="shared" si="6"/>
        <v/>
      </c>
      <c r="AK613" s="118" t="n">
        <f>IF(ISERROR('Performance vs Market'!$AE613+'Performance vs Market'!$AH613+'Performance vs Market'!$AJ613), "", 'Performance vs Market'!$AE613+'Performance vs Market'!$AH613+'Performance vs Market'!$AJ613)</f>
        <v>0</v>
      </c>
      <c r="AL613" s="119" t="n">
        <f>IF(ISERROR('Performance vs Market'!$AF613+'Performance vs Market'!$AH613+'Performance vs Market'!$AJ613), "", 'Performance vs Market'!$AF613+'Performance vs Market'!$AH613+'Performance vs Market'!$AJ613)</f>
        <v>0</v>
      </c>
    </row>
    <row r="614" ht="14.25" customHeight="1">
      <c r="A614" s="92" t="str">
        <f>Games!A615</f>
        <v/>
      </c>
      <c r="B614" s="92" t="str">
        <f>IF('Prediction Log'!B633=0, "",'Prediction Log'!B633)</f>
        <v/>
      </c>
      <c r="C614" s="92" t="str">
        <f>IF('Prediction Log'!C633=0, "",'Prediction Log'!C633)</f>
        <v/>
      </c>
      <c r="D614" s="92" t="str">
        <f>IF('Prediction Log'!D633=0, "",'Prediction Log'!D633)</f>
        <v/>
      </c>
      <c r="E614" s="92" t="str">
        <f>IF('Prediction Log'!E633=0, "",'Prediction Log'!E633)</f>
        <v/>
      </c>
      <c r="F614" s="92" t="str">
        <f>IF('Prediction Log'!I633=0, "",'Prediction Log'!I633)</f>
        <v/>
      </c>
      <c r="G614" s="70" t="str">
        <f>IF(ISBLANK(Games!B615), "",'Prediction Log'!$J633)</f>
        <v/>
      </c>
      <c r="H614" s="93" t="str">
        <f>'Prediction Log'!$K633</f>
        <v/>
      </c>
      <c r="I614" s="92" t="str">
        <f>IF(ISBLANK(Games!M615), "",IF(AND(Games!M615="",Games!N615=""),"",IF(ISTEXT(Games!N615), "Side",Games!M615)))</f>
        <v/>
      </c>
      <c r="J614" s="92" t="str">
        <f>IF(ISBLANK(Games!B615), "",IF(Games!K615="Y", Games!B615, Games!E615))</f>
        <v/>
      </c>
      <c r="K614" s="92" t="str">
        <f>Games!I615</f>
        <v/>
      </c>
      <c r="L614" s="92" t="str">
        <f>IF(ISBLANK(Games!G615), "",Games!G615)</f>
        <v/>
      </c>
      <c r="M614" s="92"/>
      <c r="N614" s="110" t="str">
        <f>IF(ISBLANK('Performance vs Market'!$Q614), "", 1)</f>
        <v/>
      </c>
      <c r="O614" s="110" t="str">
        <f>IF(ISBLANK('Performance vs Market'!$S614), "", 1)</f>
        <v/>
      </c>
      <c r="P614" s="95"/>
      <c r="Q614" s="95"/>
      <c r="R614" s="95"/>
      <c r="S614" s="95"/>
      <c r="T614" s="95"/>
      <c r="U614" s="111" t="str">
        <f>IF(ISBLANK('Performance vs Market'!$Q614), "",N614+IF(Q614&lt;0, (N614/(Q614/-100)), N614*(Q614/100)))</f>
        <v/>
      </c>
      <c r="V614" s="112" t="str">
        <f>IFERROR(IF(ISBLANK('Performance vs Market'!$R614), "",N614+IF(R614&lt;0, (N614/(R614/-100)), N614*(R614/100))),"")</f>
        <v/>
      </c>
      <c r="W614" s="111" t="n">
        <f t="shared" si="1"/>
        <v>0</v>
      </c>
      <c r="X614" s="112" t="n">
        <f t="shared" si="2"/>
        <v>0</v>
      </c>
      <c r="Y614" s="111" t="str">
        <f>IF(ISBLANK('Performance vs Market'!$S614), "",O614+IF(S614&lt;0, (O614/(S614/-100)), O614*(S614/100)))</f>
        <v/>
      </c>
      <c r="Z614" s="111" t="n">
        <f t="shared" si="3"/>
        <v>0</v>
      </c>
      <c r="AA614" s="96" t="n">
        <f t="shared" si="4"/>
        <v>0</v>
      </c>
      <c r="AB614" s="96" t="n">
        <f t="shared" si="5"/>
        <v>0</v>
      </c>
      <c r="AC614" s="113" t="str">
        <f>IF('Prediction Log'!$W633="Y", "W", IF('Prediction Log'!$W633="N","L",""))</f>
        <v/>
      </c>
      <c r="AD614" s="114" t="str">
        <f>IF('Prediction Log'!$Y633="Y", "W", IF('Prediction Log'!$Y633="N","L",""))</f>
        <v/>
      </c>
      <c r="AE614" s="115" t="str">
        <f>IF(ISBLANK('Performance vs Market'!$Q614), "",IF(AC614="W", W614, IF(AC614="L",-N614, "")))</f>
        <v/>
      </c>
      <c r="AF614" s="116" t="str">
        <f>IFERROR((IF(ISERR('Performance vs Market'!$V614), "",IF(AD614="W", X614, IF(AD614="L",-N614, "")))), "")</f>
        <v/>
      </c>
      <c r="AG614" s="113" t="str">
        <f>IF('Prediction Log'!$X633="Y", "W", IF('Prediction Log'!$X633="N", "L", ""))</f>
        <v/>
      </c>
      <c r="AH614" s="115" t="str">
        <f>IF(ISBLANK('Performance vs Market'!$S614), "",IF(AG614="W", Z614, IF(AG614="L",-O614, "")))</f>
        <v/>
      </c>
      <c r="AI614" s="117"/>
      <c r="AJ614" s="15" t="str">
        <f t="shared" si="6"/>
        <v/>
      </c>
      <c r="AK614" s="118" t="n">
        <f>IF(ISERROR('Performance vs Market'!$AE614+'Performance vs Market'!$AH614+'Performance vs Market'!$AJ614), "", 'Performance vs Market'!$AE614+'Performance vs Market'!$AH614+'Performance vs Market'!$AJ614)</f>
        <v>0</v>
      </c>
      <c r="AL614" s="119" t="n">
        <f>IF(ISERROR('Performance vs Market'!$AF614+'Performance vs Market'!$AH614+'Performance vs Market'!$AJ614), "", 'Performance vs Market'!$AF614+'Performance vs Market'!$AH614+'Performance vs Market'!$AJ614)</f>
        <v>0</v>
      </c>
    </row>
    <row r="615" ht="14.25" customHeight="1">
      <c r="A615" s="92" t="str">
        <f>Games!A616</f>
        <v/>
      </c>
      <c r="B615" s="92" t="str">
        <f>IF('Prediction Log'!B634=0, "",'Prediction Log'!B634)</f>
        <v/>
      </c>
      <c r="C615" s="92" t="str">
        <f>IF('Prediction Log'!C634=0, "",'Prediction Log'!C634)</f>
        <v/>
      </c>
      <c r="D615" s="92" t="str">
        <f>IF('Prediction Log'!D634=0, "",'Prediction Log'!D634)</f>
        <v/>
      </c>
      <c r="E615" s="92" t="str">
        <f>IF('Prediction Log'!E634=0, "",'Prediction Log'!E634)</f>
        <v/>
      </c>
      <c r="F615" s="92" t="str">
        <f>IF('Prediction Log'!I634=0, "",'Prediction Log'!I634)</f>
        <v/>
      </c>
      <c r="G615" s="70" t="str">
        <f>IF(ISBLANK(Games!B616), "",'Prediction Log'!$J634)</f>
        <v/>
      </c>
      <c r="H615" s="93" t="str">
        <f>'Prediction Log'!$K634</f>
        <v/>
      </c>
      <c r="I615" s="92" t="str">
        <f>IF(ISBLANK(Games!M616), "",IF(AND(Games!M616="",Games!N616=""),"",IF(ISTEXT(Games!N616), "Side",Games!M616)))</f>
        <v/>
      </c>
      <c r="J615" s="92" t="str">
        <f>IF(ISBLANK(Games!B616), "",IF(Games!K616="Y", Games!B616, Games!E616))</f>
        <v/>
      </c>
      <c r="K615" s="92" t="str">
        <f>Games!I616</f>
        <v/>
      </c>
      <c r="L615" s="92" t="str">
        <f>IF(ISBLANK(Games!G616), "",Games!G616)</f>
        <v/>
      </c>
      <c r="M615" s="92"/>
      <c r="N615" s="110" t="str">
        <f>IF(ISBLANK('Performance vs Market'!$Q615), "", 1)</f>
        <v/>
      </c>
      <c r="O615" s="110" t="str">
        <f>IF(ISBLANK('Performance vs Market'!$S615), "", 1)</f>
        <v/>
      </c>
      <c r="P615" s="95"/>
      <c r="Q615" s="95"/>
      <c r="R615" s="95"/>
      <c r="S615" s="95"/>
      <c r="T615" s="95"/>
      <c r="U615" s="111" t="str">
        <f>IF(ISBLANK('Performance vs Market'!$Q615), "",N615+IF(Q615&lt;0, (N615/(Q615/-100)), N615*(Q615/100)))</f>
        <v/>
      </c>
      <c r="V615" s="112" t="str">
        <f>IFERROR(IF(ISBLANK('Performance vs Market'!$R615), "",N615+IF(R615&lt;0, (N615/(R615/-100)), N615*(R615/100))),"")</f>
        <v/>
      </c>
      <c r="W615" s="111" t="n">
        <f t="shared" si="1"/>
        <v>0</v>
      </c>
      <c r="X615" s="112" t="n">
        <f t="shared" si="2"/>
        <v>0</v>
      </c>
      <c r="Y615" s="111" t="str">
        <f>IF(ISBLANK('Performance vs Market'!$S615), "",O615+IF(S615&lt;0, (O615/(S615/-100)), O615*(S615/100)))</f>
        <v/>
      </c>
      <c r="Z615" s="111" t="n">
        <f t="shared" si="3"/>
        <v>0</v>
      </c>
      <c r="AA615" s="96" t="n">
        <f t="shared" si="4"/>
        <v>0</v>
      </c>
      <c r="AB615" s="96" t="n">
        <f t="shared" si="5"/>
        <v>0</v>
      </c>
      <c r="AC615" s="113" t="str">
        <f>IF('Prediction Log'!$W634="Y", "W", IF('Prediction Log'!$W634="N","L",""))</f>
        <v/>
      </c>
      <c r="AD615" s="114" t="str">
        <f>IF('Prediction Log'!$Y634="Y", "W", IF('Prediction Log'!$Y634="N","L",""))</f>
        <v/>
      </c>
      <c r="AE615" s="115" t="str">
        <f>IF(ISBLANK('Performance vs Market'!$Q615), "",IF(AC615="W", W615, IF(AC615="L",-N615, "")))</f>
        <v/>
      </c>
      <c r="AF615" s="116" t="str">
        <f>IFERROR((IF(ISERR('Performance vs Market'!$V615), "",IF(AD615="W", X615, IF(AD615="L",-N615, "")))), "")</f>
        <v/>
      </c>
      <c r="AG615" s="113" t="str">
        <f>IF('Prediction Log'!$X634="Y", "W", IF('Prediction Log'!$X634="N", "L", ""))</f>
        <v/>
      </c>
      <c r="AH615" s="115" t="str">
        <f>IF(ISBLANK('Performance vs Market'!$S615), "",IF(AG615="W", Z615, IF(AG615="L",-O615, "")))</f>
        <v/>
      </c>
      <c r="AI615" s="117"/>
      <c r="AJ615" s="15" t="str">
        <f t="shared" si="6"/>
        <v/>
      </c>
      <c r="AK615" s="118" t="n">
        <f>IF(ISERROR('Performance vs Market'!$AE615+'Performance vs Market'!$AH615+'Performance vs Market'!$AJ615), "", 'Performance vs Market'!$AE615+'Performance vs Market'!$AH615+'Performance vs Market'!$AJ615)</f>
        <v>0</v>
      </c>
      <c r="AL615" s="119" t="n">
        <f>IF(ISERROR('Performance vs Market'!$AF615+'Performance vs Market'!$AH615+'Performance vs Market'!$AJ615), "", 'Performance vs Market'!$AF615+'Performance vs Market'!$AH615+'Performance vs Market'!$AJ615)</f>
        <v>0</v>
      </c>
    </row>
    <row r="616" ht="14.25" customHeight="1">
      <c r="A616" s="92" t="str">
        <f>Games!A617</f>
        <v/>
      </c>
      <c r="B616" s="92" t="str">
        <f>IF('Prediction Log'!B635=0, "",'Prediction Log'!B635)</f>
        <v/>
      </c>
      <c r="C616" s="92" t="str">
        <f>IF('Prediction Log'!C635=0, "",'Prediction Log'!C635)</f>
        <v/>
      </c>
      <c r="D616" s="92" t="str">
        <f>IF('Prediction Log'!D635=0, "",'Prediction Log'!D635)</f>
        <v/>
      </c>
      <c r="E616" s="92" t="str">
        <f>IF('Prediction Log'!E635=0, "",'Prediction Log'!E635)</f>
        <v/>
      </c>
      <c r="F616" s="92" t="str">
        <f>IF('Prediction Log'!I635=0, "",'Prediction Log'!I635)</f>
        <v/>
      </c>
      <c r="G616" s="70" t="str">
        <f>IF(ISBLANK(Games!B617), "",'Prediction Log'!$J635)</f>
        <v/>
      </c>
      <c r="H616" s="93" t="str">
        <f>'Prediction Log'!$K635</f>
        <v/>
      </c>
      <c r="I616" s="92" t="str">
        <f>IF(ISBLANK(Games!M617), "",IF(AND(Games!M617="",Games!N617=""),"",IF(ISTEXT(Games!N617), "Side",Games!M617)))</f>
        <v/>
      </c>
      <c r="J616" s="92" t="str">
        <f>IF(ISBLANK(Games!B617), "",IF(Games!K617="Y", Games!B617, Games!E617))</f>
        <v/>
      </c>
      <c r="K616" s="92" t="str">
        <f>Games!I617</f>
        <v/>
      </c>
      <c r="L616" s="92" t="str">
        <f>IF(ISBLANK(Games!G617), "",Games!G617)</f>
        <v/>
      </c>
      <c r="M616" s="92"/>
      <c r="N616" s="110" t="str">
        <f>IF(ISBLANK('Performance vs Market'!$Q616), "", 1)</f>
        <v/>
      </c>
      <c r="O616" s="110" t="str">
        <f>IF(ISBLANK('Performance vs Market'!$S616), "", 1)</f>
        <v/>
      </c>
      <c r="P616" s="95"/>
      <c r="Q616" s="95"/>
      <c r="R616" s="95"/>
      <c r="S616" s="95"/>
      <c r="T616" s="95"/>
      <c r="U616" s="111" t="str">
        <f>IF(ISBLANK('Performance vs Market'!$Q616), "",N616+IF(Q616&lt;0, (N616/(Q616/-100)), N616*(Q616/100)))</f>
        <v/>
      </c>
      <c r="V616" s="112" t="str">
        <f>IFERROR(IF(ISBLANK('Performance vs Market'!$R616), "",N616+IF(R616&lt;0, (N616/(R616/-100)), N616*(R616/100))),"")</f>
        <v/>
      </c>
      <c r="W616" s="111" t="n">
        <f t="shared" si="1"/>
        <v>0</v>
      </c>
      <c r="X616" s="112" t="n">
        <f t="shared" si="2"/>
        <v>0</v>
      </c>
      <c r="Y616" s="111" t="str">
        <f>IF(ISBLANK('Performance vs Market'!$S616), "",O616+IF(S616&lt;0, (O616/(S616/-100)), O616*(S616/100)))</f>
        <v/>
      </c>
      <c r="Z616" s="111" t="n">
        <f t="shared" si="3"/>
        <v>0</v>
      </c>
      <c r="AA616" s="96" t="n">
        <f t="shared" si="4"/>
        <v>0</v>
      </c>
      <c r="AB616" s="96" t="n">
        <f t="shared" si="5"/>
        <v>0</v>
      </c>
      <c r="AC616" s="113" t="str">
        <f>IF('Prediction Log'!$W635="Y", "W", IF('Prediction Log'!$W635="N","L",""))</f>
        <v/>
      </c>
      <c r="AD616" s="114" t="str">
        <f>IF('Prediction Log'!$Y635="Y", "W", IF('Prediction Log'!$Y635="N","L",""))</f>
        <v/>
      </c>
      <c r="AE616" s="115" t="str">
        <f>IF(ISBLANK('Performance vs Market'!$Q616), "",IF(AC616="W", W616, IF(AC616="L",-N616, "")))</f>
        <v/>
      </c>
      <c r="AF616" s="116" t="str">
        <f>IFERROR((IF(ISERR('Performance vs Market'!$V616), "",IF(AD616="W", X616, IF(AD616="L",-N616, "")))), "")</f>
        <v/>
      </c>
      <c r="AG616" s="113" t="str">
        <f>IF('Prediction Log'!$X635="Y", "W", IF('Prediction Log'!$X635="N", "L", ""))</f>
        <v/>
      </c>
      <c r="AH616" s="115" t="str">
        <f>IF(ISBLANK('Performance vs Market'!$S616), "",IF(AG616="W", Z616, IF(AG616="L",-O616, "")))</f>
        <v/>
      </c>
      <c r="AI616" s="117"/>
      <c r="AJ616" s="15" t="str">
        <f t="shared" si="6"/>
        <v/>
      </c>
      <c r="AK616" s="118" t="n">
        <f>IF(ISERROR('Performance vs Market'!$AE616+'Performance vs Market'!$AH616+'Performance vs Market'!$AJ616), "", 'Performance vs Market'!$AE616+'Performance vs Market'!$AH616+'Performance vs Market'!$AJ616)</f>
        <v>0</v>
      </c>
      <c r="AL616" s="119" t="n">
        <f>IF(ISERROR('Performance vs Market'!$AF616+'Performance vs Market'!$AH616+'Performance vs Market'!$AJ616), "", 'Performance vs Market'!$AF616+'Performance vs Market'!$AH616+'Performance vs Market'!$AJ616)</f>
        <v>0</v>
      </c>
    </row>
    <row r="617" ht="14.25" customHeight="1">
      <c r="A617" s="92" t="str">
        <f>Games!A618</f>
        <v/>
      </c>
      <c r="B617" s="92" t="str">
        <f>IF('Prediction Log'!B636=0, "",'Prediction Log'!B636)</f>
        <v/>
      </c>
      <c r="C617" s="92" t="str">
        <f>IF('Prediction Log'!C636=0, "",'Prediction Log'!C636)</f>
        <v/>
      </c>
      <c r="D617" s="92" t="str">
        <f>IF('Prediction Log'!D636=0, "",'Prediction Log'!D636)</f>
        <v/>
      </c>
      <c r="E617" s="92" t="str">
        <f>IF('Prediction Log'!E636=0, "",'Prediction Log'!E636)</f>
        <v/>
      </c>
      <c r="F617" s="92" t="str">
        <f>IF('Prediction Log'!I636=0, "",'Prediction Log'!I636)</f>
        <v/>
      </c>
      <c r="G617" s="70" t="str">
        <f>IF(ISBLANK(Games!B618), "",'Prediction Log'!$J636)</f>
        <v/>
      </c>
      <c r="H617" s="93" t="str">
        <f>'Prediction Log'!$K636</f>
        <v/>
      </c>
      <c r="I617" s="92" t="str">
        <f>IF(ISBLANK(Games!M618), "",IF(AND(Games!M618="",Games!N618=""),"",IF(ISTEXT(Games!N618), "Side",Games!M618)))</f>
        <v/>
      </c>
      <c r="J617" s="92" t="str">
        <f>IF(ISBLANK(Games!B618), "",IF(Games!K618="Y", Games!B618, Games!E618))</f>
        <v/>
      </c>
      <c r="K617" s="92" t="str">
        <f>Games!I618</f>
        <v/>
      </c>
      <c r="L617" s="92" t="str">
        <f>IF(ISBLANK(Games!G618), "",Games!G618)</f>
        <v/>
      </c>
      <c r="M617" s="92"/>
      <c r="N617" s="110" t="str">
        <f>IF(ISBLANK('Performance vs Market'!$Q617), "", 1)</f>
        <v/>
      </c>
      <c r="O617" s="110" t="str">
        <f>IF(ISBLANK('Performance vs Market'!$S617), "", 1)</f>
        <v/>
      </c>
      <c r="P617" s="95"/>
      <c r="Q617" s="95"/>
      <c r="R617" s="95"/>
      <c r="S617" s="95"/>
      <c r="T617" s="95"/>
      <c r="U617" s="111" t="str">
        <f>IF(ISBLANK('Performance vs Market'!$Q617), "",N617+IF(Q617&lt;0, (N617/(Q617/-100)), N617*(Q617/100)))</f>
        <v/>
      </c>
      <c r="V617" s="112" t="str">
        <f>IFERROR(IF(ISBLANK('Performance vs Market'!$R617), "",N617+IF(R617&lt;0, (N617/(R617/-100)), N617*(R617/100))),"")</f>
        <v/>
      </c>
      <c r="W617" s="111" t="n">
        <f t="shared" si="1"/>
        <v>0</v>
      </c>
      <c r="X617" s="112" t="n">
        <f t="shared" si="2"/>
        <v>0</v>
      </c>
      <c r="Y617" s="111" t="str">
        <f>IF(ISBLANK('Performance vs Market'!$S617), "",O617+IF(S617&lt;0, (O617/(S617/-100)), O617*(S617/100)))</f>
        <v/>
      </c>
      <c r="Z617" s="111" t="n">
        <f t="shared" si="3"/>
        <v>0</v>
      </c>
      <c r="AA617" s="96" t="n">
        <f t="shared" si="4"/>
        <v>0</v>
      </c>
      <c r="AB617" s="96" t="n">
        <f t="shared" si="5"/>
        <v>0</v>
      </c>
      <c r="AC617" s="113" t="str">
        <f>IF('Prediction Log'!$W636="Y", "W", IF('Prediction Log'!$W636="N","L",""))</f>
        <v/>
      </c>
      <c r="AD617" s="114" t="str">
        <f>IF('Prediction Log'!$Y636="Y", "W", IF('Prediction Log'!$Y636="N","L",""))</f>
        <v/>
      </c>
      <c r="AE617" s="115" t="str">
        <f>IF(ISBLANK('Performance vs Market'!$Q617), "",IF(AC617="W", W617, IF(AC617="L",-N617, "")))</f>
        <v/>
      </c>
      <c r="AF617" s="116" t="str">
        <f>IFERROR((IF(ISERR('Performance vs Market'!$V617), "",IF(AD617="W", X617, IF(AD617="L",-N617, "")))), "")</f>
        <v/>
      </c>
      <c r="AG617" s="113" t="str">
        <f>IF('Prediction Log'!$X636="Y", "W", IF('Prediction Log'!$X636="N", "L", ""))</f>
        <v/>
      </c>
      <c r="AH617" s="115" t="str">
        <f>IF(ISBLANK('Performance vs Market'!$S617), "",IF(AG617="W", Z617, IF(AG617="L",-O617, "")))</f>
        <v/>
      </c>
      <c r="AI617" s="117"/>
      <c r="AJ617" s="15" t="str">
        <f t="shared" si="6"/>
        <v/>
      </c>
      <c r="AK617" s="118" t="n">
        <f>IF(ISERROR('Performance vs Market'!$AE617+'Performance vs Market'!$AH617+'Performance vs Market'!$AJ617), "", 'Performance vs Market'!$AE617+'Performance vs Market'!$AH617+'Performance vs Market'!$AJ617)</f>
        <v>0</v>
      </c>
      <c r="AL617" s="119" t="n">
        <f>IF(ISERROR('Performance vs Market'!$AF617+'Performance vs Market'!$AH617+'Performance vs Market'!$AJ617), "", 'Performance vs Market'!$AF617+'Performance vs Market'!$AH617+'Performance vs Market'!$AJ617)</f>
        <v>0</v>
      </c>
    </row>
    <row r="618" ht="14.25" customHeight="1">
      <c r="A618" s="92" t="str">
        <f>Games!A619</f>
        <v/>
      </c>
      <c r="B618" s="92" t="str">
        <f>IF('Prediction Log'!B637=0, "",'Prediction Log'!B637)</f>
        <v/>
      </c>
      <c r="C618" s="92" t="str">
        <f>IF('Prediction Log'!C637=0, "",'Prediction Log'!C637)</f>
        <v/>
      </c>
      <c r="D618" s="92" t="str">
        <f>IF('Prediction Log'!D637=0, "",'Prediction Log'!D637)</f>
        <v/>
      </c>
      <c r="E618" s="92" t="str">
        <f>IF('Prediction Log'!E637=0, "",'Prediction Log'!E637)</f>
        <v/>
      </c>
      <c r="F618" s="92" t="str">
        <f>IF('Prediction Log'!I637=0, "",'Prediction Log'!I637)</f>
        <v/>
      </c>
      <c r="G618" s="70" t="str">
        <f>IF(ISBLANK(Games!B619), "",'Prediction Log'!$J637)</f>
        <v/>
      </c>
      <c r="H618" s="93" t="str">
        <f>'Prediction Log'!$K637</f>
        <v/>
      </c>
      <c r="I618" s="92" t="str">
        <f>IF(ISBLANK(Games!M619), "",IF(AND(Games!M619="",Games!N619=""),"",IF(ISTEXT(Games!N619), "Side",Games!M619)))</f>
        <v/>
      </c>
      <c r="J618" s="92" t="str">
        <f>IF(ISBLANK(Games!B619), "",IF(Games!K619="Y", Games!B619, Games!E619))</f>
        <v/>
      </c>
      <c r="K618" s="92" t="str">
        <f>Games!I619</f>
        <v/>
      </c>
      <c r="L618" s="92" t="str">
        <f>IF(ISBLANK(Games!G619), "",Games!G619)</f>
        <v/>
      </c>
      <c r="M618" s="92"/>
      <c r="N618" s="110" t="str">
        <f>IF(ISBLANK('Performance vs Market'!$Q618), "", 1)</f>
        <v/>
      </c>
      <c r="O618" s="110" t="str">
        <f>IF(ISBLANK('Performance vs Market'!$S618), "", 1)</f>
        <v/>
      </c>
      <c r="P618" s="95"/>
      <c r="Q618" s="95"/>
      <c r="R618" s="95"/>
      <c r="S618" s="95"/>
      <c r="T618" s="95"/>
      <c r="U618" s="111" t="str">
        <f>IF(ISBLANK('Performance vs Market'!$Q618), "",N618+IF(Q618&lt;0, (N618/(Q618/-100)), N618*(Q618/100)))</f>
        <v/>
      </c>
      <c r="V618" s="112" t="str">
        <f>IFERROR(IF(ISBLANK('Performance vs Market'!$R618), "",N618+IF(R618&lt;0, (N618/(R618/-100)), N618*(R618/100))),"")</f>
        <v/>
      </c>
      <c r="W618" s="111" t="n">
        <f t="shared" si="1"/>
        <v>0</v>
      </c>
      <c r="X618" s="112" t="n">
        <f t="shared" si="2"/>
        <v>0</v>
      </c>
      <c r="Y618" s="111" t="str">
        <f>IF(ISBLANK('Performance vs Market'!$S618), "",O618+IF(S618&lt;0, (O618/(S618/-100)), O618*(S618/100)))</f>
        <v/>
      </c>
      <c r="Z618" s="111" t="n">
        <f t="shared" si="3"/>
        <v>0</v>
      </c>
      <c r="AA618" s="96" t="n">
        <f t="shared" si="4"/>
        <v>0</v>
      </c>
      <c r="AB618" s="96" t="n">
        <f t="shared" si="5"/>
        <v>0</v>
      </c>
      <c r="AC618" s="113" t="str">
        <f>IF('Prediction Log'!$W637="Y", "W", IF('Prediction Log'!$W637="N","L",""))</f>
        <v/>
      </c>
      <c r="AD618" s="114" t="str">
        <f>IF('Prediction Log'!$Y637="Y", "W", IF('Prediction Log'!$Y637="N","L",""))</f>
        <v/>
      </c>
      <c r="AE618" s="115" t="str">
        <f>IF(ISBLANK('Performance vs Market'!$Q618), "",IF(AC618="W", W618, IF(AC618="L",-N618, "")))</f>
        <v/>
      </c>
      <c r="AF618" s="116" t="str">
        <f>IFERROR((IF(ISERR('Performance vs Market'!$V618), "",IF(AD618="W", X618, IF(AD618="L",-N618, "")))), "")</f>
        <v/>
      </c>
      <c r="AG618" s="113" t="str">
        <f>IF('Prediction Log'!$X637="Y", "W", IF('Prediction Log'!$X637="N", "L", ""))</f>
        <v/>
      </c>
      <c r="AH618" s="115" t="str">
        <f>IF(ISBLANK('Performance vs Market'!$S618), "",IF(AG618="W", Z618, IF(AG618="L",-O618, "")))</f>
        <v/>
      </c>
      <c r="AI618" s="117"/>
      <c r="AJ618" s="15" t="str">
        <f t="shared" si="6"/>
        <v/>
      </c>
      <c r="AK618" s="118" t="n">
        <f>IF(ISERROR('Performance vs Market'!$AE618+'Performance vs Market'!$AH618+'Performance vs Market'!$AJ618), "", 'Performance vs Market'!$AE618+'Performance vs Market'!$AH618+'Performance vs Market'!$AJ618)</f>
        <v>0</v>
      </c>
      <c r="AL618" s="119" t="n">
        <f>IF(ISERROR('Performance vs Market'!$AF618+'Performance vs Market'!$AH618+'Performance vs Market'!$AJ618), "", 'Performance vs Market'!$AF618+'Performance vs Market'!$AH618+'Performance vs Market'!$AJ618)</f>
        <v>0</v>
      </c>
    </row>
    <row r="619" ht="14.25" customHeight="1">
      <c r="A619" s="92" t="str">
        <f>Games!A620</f>
        <v/>
      </c>
      <c r="B619" s="92" t="str">
        <f>IF('Prediction Log'!B638=0, "",'Prediction Log'!B638)</f>
        <v/>
      </c>
      <c r="C619" s="92" t="str">
        <f>IF('Prediction Log'!C638=0, "",'Prediction Log'!C638)</f>
        <v/>
      </c>
      <c r="D619" s="92" t="str">
        <f>IF('Prediction Log'!D638=0, "",'Prediction Log'!D638)</f>
        <v/>
      </c>
      <c r="E619" s="92" t="str">
        <f>IF('Prediction Log'!E638=0, "",'Prediction Log'!E638)</f>
        <v/>
      </c>
      <c r="F619" s="92" t="str">
        <f>IF('Prediction Log'!I638=0, "",'Prediction Log'!I638)</f>
        <v/>
      </c>
      <c r="G619" s="70" t="str">
        <f>IF(ISBLANK(Games!B620), "",'Prediction Log'!$J638)</f>
        <v/>
      </c>
      <c r="H619" s="93" t="str">
        <f>'Prediction Log'!$K638</f>
        <v/>
      </c>
      <c r="I619" s="92" t="str">
        <f>IF(ISBLANK(Games!M620), "",IF(AND(Games!M620="",Games!N620=""),"",IF(ISTEXT(Games!N620), "Side",Games!M620)))</f>
        <v/>
      </c>
      <c r="J619" s="92" t="str">
        <f>IF(ISBLANK(Games!B620), "",IF(Games!K620="Y", Games!B620, Games!E620))</f>
        <v/>
      </c>
      <c r="K619" s="92" t="str">
        <f>Games!I620</f>
        <v/>
      </c>
      <c r="L619" s="92" t="str">
        <f>IF(ISBLANK(Games!G620), "",Games!G620)</f>
        <v/>
      </c>
      <c r="M619" s="92"/>
      <c r="N619" s="110" t="str">
        <f>IF(ISBLANK('Performance vs Market'!$Q619), "", 1)</f>
        <v/>
      </c>
      <c r="O619" s="110" t="str">
        <f>IF(ISBLANK('Performance vs Market'!$S619), "", 1)</f>
        <v/>
      </c>
      <c r="P619" s="95"/>
      <c r="Q619" s="95"/>
      <c r="R619" s="95"/>
      <c r="S619" s="95"/>
      <c r="T619" s="95"/>
      <c r="U619" s="111" t="str">
        <f>IF(ISBLANK('Performance vs Market'!$Q619), "",N619+IF(Q619&lt;0, (N619/(Q619/-100)), N619*(Q619/100)))</f>
        <v/>
      </c>
      <c r="V619" s="112" t="str">
        <f>IFERROR(IF(ISBLANK('Performance vs Market'!$R619), "",N619+IF(R619&lt;0, (N619/(R619/-100)), N619*(R619/100))),"")</f>
        <v/>
      </c>
      <c r="W619" s="111" t="n">
        <f t="shared" si="1"/>
        <v>0</v>
      </c>
      <c r="X619" s="112" t="n">
        <f t="shared" si="2"/>
        <v>0</v>
      </c>
      <c r="Y619" s="111" t="str">
        <f>IF(ISBLANK('Performance vs Market'!$S619), "",O619+IF(S619&lt;0, (O619/(S619/-100)), O619*(S619/100)))</f>
        <v/>
      </c>
      <c r="Z619" s="111" t="n">
        <f t="shared" si="3"/>
        <v>0</v>
      </c>
      <c r="AA619" s="96" t="n">
        <f t="shared" si="4"/>
        <v>0</v>
      </c>
      <c r="AB619" s="96" t="n">
        <f t="shared" si="5"/>
        <v>0</v>
      </c>
      <c r="AC619" s="113" t="str">
        <f>IF('Prediction Log'!$W638="Y", "W", IF('Prediction Log'!$W638="N","L",""))</f>
        <v/>
      </c>
      <c r="AD619" s="114" t="str">
        <f>IF('Prediction Log'!$Y638="Y", "W", IF('Prediction Log'!$Y638="N","L",""))</f>
        <v/>
      </c>
      <c r="AE619" s="115" t="str">
        <f>IF(ISBLANK('Performance vs Market'!$Q619), "",IF(AC619="W", W619, IF(AC619="L",-N619, "")))</f>
        <v/>
      </c>
      <c r="AF619" s="116" t="str">
        <f>IFERROR((IF(ISERR('Performance vs Market'!$V619), "",IF(AD619="W", X619, IF(AD619="L",-N619, "")))), "")</f>
        <v/>
      </c>
      <c r="AG619" s="113" t="str">
        <f>IF('Prediction Log'!$X638="Y", "W", IF('Prediction Log'!$X638="N", "L", ""))</f>
        <v/>
      </c>
      <c r="AH619" s="115" t="str">
        <f>IF(ISBLANK('Performance vs Market'!$S619), "",IF(AG619="W", Z619, IF(AG619="L",-O619, "")))</f>
        <v/>
      </c>
      <c r="AI619" s="117"/>
      <c r="AJ619" s="15" t="str">
        <f t="shared" si="6"/>
        <v/>
      </c>
      <c r="AK619" s="118" t="n">
        <f>IF(ISERROR('Performance vs Market'!$AE619+'Performance vs Market'!$AH619+'Performance vs Market'!$AJ619), "", 'Performance vs Market'!$AE619+'Performance vs Market'!$AH619+'Performance vs Market'!$AJ619)</f>
        <v>0</v>
      </c>
      <c r="AL619" s="119" t="n">
        <f>IF(ISERROR('Performance vs Market'!$AF619+'Performance vs Market'!$AH619+'Performance vs Market'!$AJ619), "", 'Performance vs Market'!$AF619+'Performance vs Market'!$AH619+'Performance vs Market'!$AJ619)</f>
        <v>0</v>
      </c>
    </row>
    <row r="620" ht="14.25" customHeight="1">
      <c r="A620" s="92" t="str">
        <f>Games!A621</f>
        <v/>
      </c>
      <c r="B620" s="92" t="str">
        <f>IF('Prediction Log'!B639=0, "",'Prediction Log'!B639)</f>
        <v/>
      </c>
      <c r="C620" s="92" t="str">
        <f>IF('Prediction Log'!C639=0, "",'Prediction Log'!C639)</f>
        <v/>
      </c>
      <c r="D620" s="92" t="str">
        <f>IF('Prediction Log'!D639=0, "",'Prediction Log'!D639)</f>
        <v/>
      </c>
      <c r="E620" s="92" t="str">
        <f>IF('Prediction Log'!E639=0, "",'Prediction Log'!E639)</f>
        <v/>
      </c>
      <c r="F620" s="92" t="str">
        <f>IF('Prediction Log'!I639=0, "",'Prediction Log'!I639)</f>
        <v/>
      </c>
      <c r="G620" s="70" t="str">
        <f>IF(ISBLANK(Games!B621), "",'Prediction Log'!$J639)</f>
        <v/>
      </c>
      <c r="H620" s="93" t="str">
        <f>'Prediction Log'!$K639</f>
        <v/>
      </c>
      <c r="I620" s="92" t="str">
        <f>IF(ISBLANK(Games!M621), "",IF(AND(Games!M621="",Games!N621=""),"",IF(ISTEXT(Games!N621), "Side",Games!M621)))</f>
        <v/>
      </c>
      <c r="J620" s="92" t="str">
        <f>IF(ISBLANK(Games!B621), "",IF(Games!K621="Y", Games!B621, Games!E621))</f>
        <v/>
      </c>
      <c r="K620" s="92" t="str">
        <f>Games!I621</f>
        <v/>
      </c>
      <c r="L620" s="92" t="str">
        <f>IF(ISBLANK(Games!G621), "",Games!G621)</f>
        <v/>
      </c>
      <c r="M620" s="92"/>
      <c r="N620" s="110" t="str">
        <f>IF(ISBLANK('Performance vs Market'!$Q620), "", 1)</f>
        <v/>
      </c>
      <c r="O620" s="110" t="str">
        <f>IF(ISBLANK('Performance vs Market'!$S620), "", 1)</f>
        <v/>
      </c>
      <c r="P620" s="95"/>
      <c r="Q620" s="95"/>
      <c r="R620" s="95"/>
      <c r="S620" s="95"/>
      <c r="T620" s="95"/>
      <c r="U620" s="111" t="str">
        <f>IF(ISBLANK('Performance vs Market'!$Q620), "",N620+IF(Q620&lt;0, (N620/(Q620/-100)), N620*(Q620/100)))</f>
        <v/>
      </c>
      <c r="V620" s="112" t="str">
        <f>IFERROR(IF(ISBLANK('Performance vs Market'!$R620), "",N620+IF(R620&lt;0, (N620/(R620/-100)), N620*(R620/100))),"")</f>
        <v/>
      </c>
      <c r="W620" s="111" t="n">
        <f t="shared" si="1"/>
        <v>0</v>
      </c>
      <c r="X620" s="112" t="n">
        <f t="shared" si="2"/>
        <v>0</v>
      </c>
      <c r="Y620" s="111" t="str">
        <f>IF(ISBLANK('Performance vs Market'!$S620), "",O620+IF(S620&lt;0, (O620/(S620/-100)), O620*(S620/100)))</f>
        <v/>
      </c>
      <c r="Z620" s="111" t="n">
        <f t="shared" si="3"/>
        <v>0</v>
      </c>
      <c r="AA620" s="96" t="n">
        <f t="shared" si="4"/>
        <v>0</v>
      </c>
      <c r="AB620" s="96" t="n">
        <f t="shared" si="5"/>
        <v>0</v>
      </c>
      <c r="AC620" s="113" t="str">
        <f>IF('Prediction Log'!$W639="Y", "W", IF('Prediction Log'!$W639="N","L",""))</f>
        <v/>
      </c>
      <c r="AD620" s="114" t="str">
        <f>IF('Prediction Log'!$Y639="Y", "W", IF('Prediction Log'!$Y639="N","L",""))</f>
        <v/>
      </c>
      <c r="AE620" s="115" t="str">
        <f>IF(ISBLANK('Performance vs Market'!$Q620), "",IF(AC620="W", W620, IF(AC620="L",-N620, "")))</f>
        <v/>
      </c>
      <c r="AF620" s="116" t="str">
        <f>IFERROR((IF(ISERR('Performance vs Market'!$V620), "",IF(AD620="W", X620, IF(AD620="L",-N620, "")))), "")</f>
        <v/>
      </c>
      <c r="AG620" s="113" t="str">
        <f>IF('Prediction Log'!$X639="Y", "W", IF('Prediction Log'!$X639="N", "L", ""))</f>
        <v/>
      </c>
      <c r="AH620" s="115" t="str">
        <f>IF(ISBLANK('Performance vs Market'!$S620), "",IF(AG620="W", Z620, IF(AG620="L",-O620, "")))</f>
        <v/>
      </c>
      <c r="AI620" s="117"/>
      <c r="AJ620" s="15" t="str">
        <f t="shared" si="6"/>
        <v/>
      </c>
      <c r="AK620" s="118" t="n">
        <f>IF(ISERROR('Performance vs Market'!$AE620+'Performance vs Market'!$AH620+'Performance vs Market'!$AJ620), "", 'Performance vs Market'!$AE620+'Performance vs Market'!$AH620+'Performance vs Market'!$AJ620)</f>
        <v>0</v>
      </c>
      <c r="AL620" s="119" t="n">
        <f>IF(ISERROR('Performance vs Market'!$AF620+'Performance vs Market'!$AH620+'Performance vs Market'!$AJ620), "", 'Performance vs Market'!$AF620+'Performance vs Market'!$AH620+'Performance vs Market'!$AJ620)</f>
        <v>0</v>
      </c>
    </row>
    <row r="621" ht="14.25" customHeight="1">
      <c r="A621" s="92" t="str">
        <f>Games!A622</f>
        <v/>
      </c>
      <c r="B621" s="92" t="str">
        <f>IF('Prediction Log'!B640=0, "",'Prediction Log'!B640)</f>
        <v/>
      </c>
      <c r="C621" s="92" t="str">
        <f>IF('Prediction Log'!C640=0, "",'Prediction Log'!C640)</f>
        <v/>
      </c>
      <c r="D621" s="92" t="str">
        <f>IF('Prediction Log'!D640=0, "",'Prediction Log'!D640)</f>
        <v/>
      </c>
      <c r="E621" s="92" t="str">
        <f>IF('Prediction Log'!E640=0, "",'Prediction Log'!E640)</f>
        <v/>
      </c>
      <c r="F621" s="92" t="str">
        <f>IF('Prediction Log'!I640=0, "",'Prediction Log'!I640)</f>
        <v/>
      </c>
      <c r="G621" s="70" t="str">
        <f>IF(ISBLANK(Games!B622), "",'Prediction Log'!$J640)</f>
        <v/>
      </c>
      <c r="H621" s="93" t="str">
        <f>'Prediction Log'!$K640</f>
        <v/>
      </c>
      <c r="I621" s="92" t="str">
        <f>IF(ISBLANK(Games!M622), "",IF(AND(Games!M622="",Games!N622=""),"",IF(ISTEXT(Games!N622), "Side",Games!M622)))</f>
        <v/>
      </c>
      <c r="J621" s="92" t="str">
        <f>IF(ISBLANK(Games!B622), "",IF(Games!K622="Y", Games!B622, Games!E622))</f>
        <v/>
      </c>
      <c r="K621" s="92" t="str">
        <f>Games!I622</f>
        <v/>
      </c>
      <c r="L621" s="92" t="str">
        <f>IF(ISBLANK(Games!G622), "",Games!G622)</f>
        <v/>
      </c>
      <c r="M621" s="92"/>
      <c r="N621" s="110" t="str">
        <f>IF(ISBLANK('Performance vs Market'!$Q621), "", 1)</f>
        <v/>
      </c>
      <c r="O621" s="110" t="str">
        <f>IF(ISBLANK('Performance vs Market'!$S621), "", 1)</f>
        <v/>
      </c>
      <c r="P621" s="95"/>
      <c r="Q621" s="95"/>
      <c r="R621" s="95"/>
      <c r="S621" s="95"/>
      <c r="T621" s="95"/>
      <c r="U621" s="111" t="str">
        <f>IF(ISBLANK('Performance vs Market'!$Q621), "",N621+IF(Q621&lt;0, (N621/(Q621/-100)), N621*(Q621/100)))</f>
        <v/>
      </c>
      <c r="V621" s="112" t="str">
        <f>IFERROR(IF(ISBLANK('Performance vs Market'!$R621), "",N621+IF(R621&lt;0, (N621/(R621/-100)), N621*(R621/100))),"")</f>
        <v/>
      </c>
      <c r="W621" s="111" t="n">
        <f t="shared" si="1"/>
        <v>0</v>
      </c>
      <c r="X621" s="112" t="n">
        <f t="shared" si="2"/>
        <v>0</v>
      </c>
      <c r="Y621" s="111" t="str">
        <f>IF(ISBLANK('Performance vs Market'!$S621), "",O621+IF(S621&lt;0, (O621/(S621/-100)), O621*(S621/100)))</f>
        <v/>
      </c>
      <c r="Z621" s="111" t="n">
        <f t="shared" si="3"/>
        <v>0</v>
      </c>
      <c r="AA621" s="96" t="n">
        <f t="shared" si="4"/>
        <v>0</v>
      </c>
      <c r="AB621" s="96" t="n">
        <f t="shared" si="5"/>
        <v>0</v>
      </c>
      <c r="AC621" s="113" t="str">
        <f>IF('Prediction Log'!$W640="Y", "W", IF('Prediction Log'!$W640="N","L",""))</f>
        <v/>
      </c>
      <c r="AD621" s="114" t="str">
        <f>IF('Prediction Log'!$Y640="Y", "W", IF('Prediction Log'!$Y640="N","L",""))</f>
        <v/>
      </c>
      <c r="AE621" s="115" t="str">
        <f>IF(ISBLANK('Performance vs Market'!$Q621), "",IF(AC621="W", W621, IF(AC621="L",-N621, "")))</f>
        <v/>
      </c>
      <c r="AF621" s="116" t="str">
        <f>IFERROR((IF(ISERR('Performance vs Market'!$V621), "",IF(AD621="W", X621, IF(AD621="L",-N621, "")))), "")</f>
        <v/>
      </c>
      <c r="AG621" s="113" t="str">
        <f>IF('Prediction Log'!$X640="Y", "W", IF('Prediction Log'!$X640="N", "L", ""))</f>
        <v/>
      </c>
      <c r="AH621" s="115" t="str">
        <f>IF(ISBLANK('Performance vs Market'!$S621), "",IF(AG621="W", Z621, IF(AG621="L",-O621, "")))</f>
        <v/>
      </c>
      <c r="AI621" s="117"/>
      <c r="AJ621" s="15" t="str">
        <f t="shared" si="6"/>
        <v/>
      </c>
      <c r="AK621" s="118" t="n">
        <f>IF(ISERROR('Performance vs Market'!$AE621+'Performance vs Market'!$AH621+'Performance vs Market'!$AJ621), "", 'Performance vs Market'!$AE621+'Performance vs Market'!$AH621+'Performance vs Market'!$AJ621)</f>
        <v>0</v>
      </c>
      <c r="AL621" s="119" t="n">
        <f>IF(ISERROR('Performance vs Market'!$AF621+'Performance vs Market'!$AH621+'Performance vs Market'!$AJ621), "", 'Performance vs Market'!$AF621+'Performance vs Market'!$AH621+'Performance vs Market'!$AJ621)</f>
        <v>0</v>
      </c>
    </row>
    <row r="622" ht="14.25" customHeight="1">
      <c r="A622" s="92" t="str">
        <f>Games!A623</f>
        <v/>
      </c>
      <c r="B622" s="92" t="str">
        <f>IF('Prediction Log'!B641=0, "",'Prediction Log'!B641)</f>
        <v/>
      </c>
      <c r="C622" s="92" t="str">
        <f>IF('Prediction Log'!C641=0, "",'Prediction Log'!C641)</f>
        <v/>
      </c>
      <c r="D622" s="92" t="str">
        <f>IF('Prediction Log'!D641=0, "",'Prediction Log'!D641)</f>
        <v/>
      </c>
      <c r="E622" s="92" t="str">
        <f>IF('Prediction Log'!E641=0, "",'Prediction Log'!E641)</f>
        <v/>
      </c>
      <c r="F622" s="92" t="str">
        <f>IF('Prediction Log'!I641=0, "",'Prediction Log'!I641)</f>
        <v/>
      </c>
      <c r="G622" s="70" t="str">
        <f>IF(ISBLANK(Games!B623), "",'Prediction Log'!$J641)</f>
        <v/>
      </c>
      <c r="H622" s="93" t="str">
        <f>'Prediction Log'!$K641</f>
        <v/>
      </c>
      <c r="I622" s="92" t="str">
        <f>IF(ISBLANK(Games!M623), "",IF(AND(Games!M623="",Games!N623=""),"",IF(ISTEXT(Games!N623), "Side",Games!M623)))</f>
        <v/>
      </c>
      <c r="J622" s="92" t="str">
        <f>IF(ISBLANK(Games!B623), "",IF(Games!K623="Y", Games!B623, Games!E623))</f>
        <v/>
      </c>
      <c r="K622" s="92" t="str">
        <f>Games!I623</f>
        <v/>
      </c>
      <c r="L622" s="92" t="str">
        <f>IF(ISBLANK(Games!G623), "",Games!G623)</f>
        <v/>
      </c>
      <c r="M622" s="92"/>
      <c r="N622" s="110" t="str">
        <f>IF(ISBLANK('Performance vs Market'!$Q622), "", 1)</f>
        <v/>
      </c>
      <c r="O622" s="110" t="str">
        <f>IF(ISBLANK('Performance vs Market'!$S622), "", 1)</f>
        <v/>
      </c>
      <c r="P622" s="95"/>
      <c r="Q622" s="95"/>
      <c r="R622" s="95"/>
      <c r="S622" s="95"/>
      <c r="T622" s="95"/>
      <c r="U622" s="111" t="str">
        <f>IF(ISBLANK('Performance vs Market'!$Q622), "",N622+IF(Q622&lt;0, (N622/(Q622/-100)), N622*(Q622/100)))</f>
        <v/>
      </c>
      <c r="V622" s="112" t="str">
        <f>IFERROR(IF(ISBLANK('Performance vs Market'!$R622), "",N622+IF(R622&lt;0, (N622/(R622/-100)), N622*(R622/100))),"")</f>
        <v/>
      </c>
      <c r="W622" s="111" t="n">
        <f t="shared" si="1"/>
        <v>0</v>
      </c>
      <c r="X622" s="112" t="n">
        <f t="shared" si="2"/>
        <v>0</v>
      </c>
      <c r="Y622" s="111" t="str">
        <f>IF(ISBLANK('Performance vs Market'!$S622), "",O622+IF(S622&lt;0, (O622/(S622/-100)), O622*(S622/100)))</f>
        <v/>
      </c>
      <c r="Z622" s="111" t="n">
        <f t="shared" si="3"/>
        <v>0</v>
      </c>
      <c r="AA622" s="96" t="n">
        <f t="shared" si="4"/>
        <v>0</v>
      </c>
      <c r="AB622" s="96" t="n">
        <f t="shared" si="5"/>
        <v>0</v>
      </c>
      <c r="AC622" s="113" t="str">
        <f>IF('Prediction Log'!$W641="Y", "W", IF('Prediction Log'!$W641="N","L",""))</f>
        <v/>
      </c>
      <c r="AD622" s="114" t="str">
        <f>IF('Prediction Log'!$Y641="Y", "W", IF('Prediction Log'!$Y641="N","L",""))</f>
        <v/>
      </c>
      <c r="AE622" s="115" t="str">
        <f>IF(ISBLANK('Performance vs Market'!$Q622), "",IF(AC622="W", W622, IF(AC622="L",-N622, "")))</f>
        <v/>
      </c>
      <c r="AF622" s="116" t="str">
        <f>IFERROR((IF(ISERR('Performance vs Market'!$V622), "",IF(AD622="W", X622, IF(AD622="L",-N622, "")))), "")</f>
        <v/>
      </c>
      <c r="AG622" s="113" t="str">
        <f>IF('Prediction Log'!$X641="Y", "W", IF('Prediction Log'!$X641="N", "L", ""))</f>
        <v/>
      </c>
      <c r="AH622" s="115" t="str">
        <f>IF(ISBLANK('Performance vs Market'!$S622), "",IF(AG622="W", Z622, IF(AG622="L",-O622, "")))</f>
        <v/>
      </c>
      <c r="AI622" s="117"/>
      <c r="AJ622" s="15" t="str">
        <f t="shared" si="6"/>
        <v/>
      </c>
      <c r="AK622" s="118" t="n">
        <f>IF(ISERROR('Performance vs Market'!$AE622+'Performance vs Market'!$AH622+'Performance vs Market'!$AJ622), "", 'Performance vs Market'!$AE622+'Performance vs Market'!$AH622+'Performance vs Market'!$AJ622)</f>
        <v>0</v>
      </c>
      <c r="AL622" s="119" t="n">
        <f>IF(ISERROR('Performance vs Market'!$AF622+'Performance vs Market'!$AH622+'Performance vs Market'!$AJ622), "", 'Performance vs Market'!$AF622+'Performance vs Market'!$AH622+'Performance vs Market'!$AJ622)</f>
        <v>0</v>
      </c>
    </row>
    <row r="623" ht="14.25" customHeight="1">
      <c r="A623" s="92" t="str">
        <f>Games!A624</f>
        <v/>
      </c>
      <c r="B623" s="92" t="str">
        <f>IF('Prediction Log'!B642=0, "",'Prediction Log'!B642)</f>
        <v/>
      </c>
      <c r="C623" s="92" t="str">
        <f>IF('Prediction Log'!C642=0, "",'Prediction Log'!C642)</f>
        <v/>
      </c>
      <c r="D623" s="92" t="str">
        <f>IF('Prediction Log'!D642=0, "",'Prediction Log'!D642)</f>
        <v/>
      </c>
      <c r="E623" s="92" t="str">
        <f>IF('Prediction Log'!E642=0, "",'Prediction Log'!E642)</f>
        <v/>
      </c>
      <c r="F623" s="92" t="str">
        <f>IF('Prediction Log'!I642=0, "",'Prediction Log'!I642)</f>
        <v/>
      </c>
      <c r="G623" s="70" t="str">
        <f>IF(ISBLANK(Games!B624), "",'Prediction Log'!$J642)</f>
        <v/>
      </c>
      <c r="H623" s="93" t="str">
        <f>'Prediction Log'!$K642</f>
        <v/>
      </c>
      <c r="I623" s="92" t="str">
        <f>IF(ISBLANK(Games!M624), "",IF(AND(Games!M624="",Games!N624=""),"",IF(ISTEXT(Games!N624), "Side",Games!M624)))</f>
        <v/>
      </c>
      <c r="J623" s="92" t="str">
        <f>IF(ISBLANK(Games!B624), "",IF(Games!K624="Y", Games!B624, Games!E624))</f>
        <v/>
      </c>
      <c r="K623" s="92" t="str">
        <f>Games!I624</f>
        <v/>
      </c>
      <c r="L623" s="92" t="str">
        <f>IF(ISBLANK(Games!G624), "",Games!G624)</f>
        <v/>
      </c>
      <c r="M623" s="92"/>
      <c r="N623" s="110" t="str">
        <f>IF(ISBLANK('Performance vs Market'!$Q623), "", 1)</f>
        <v/>
      </c>
      <c r="O623" s="110" t="str">
        <f>IF(ISBLANK('Performance vs Market'!$S623), "", 1)</f>
        <v/>
      </c>
      <c r="P623" s="95"/>
      <c r="Q623" s="95"/>
      <c r="R623" s="95"/>
      <c r="S623" s="95"/>
      <c r="T623" s="95"/>
      <c r="U623" s="111" t="str">
        <f>IF(ISBLANK('Performance vs Market'!$Q623), "",N623+IF(Q623&lt;0, (N623/(Q623/-100)), N623*(Q623/100)))</f>
        <v/>
      </c>
      <c r="V623" s="112" t="str">
        <f>IFERROR(IF(ISBLANK('Performance vs Market'!$R623), "",N623+IF(R623&lt;0, (N623/(R623/-100)), N623*(R623/100))),"")</f>
        <v/>
      </c>
      <c r="W623" s="111" t="n">
        <f t="shared" si="1"/>
        <v>0</v>
      </c>
      <c r="X623" s="112" t="n">
        <f t="shared" si="2"/>
        <v>0</v>
      </c>
      <c r="Y623" s="111" t="str">
        <f>IF(ISBLANK('Performance vs Market'!$S623), "",O623+IF(S623&lt;0, (O623/(S623/-100)), O623*(S623/100)))</f>
        <v/>
      </c>
      <c r="Z623" s="111" t="n">
        <f t="shared" si="3"/>
        <v>0</v>
      </c>
      <c r="AA623" s="96" t="n">
        <f t="shared" si="4"/>
        <v>0</v>
      </c>
      <c r="AB623" s="96" t="n">
        <f t="shared" si="5"/>
        <v>0</v>
      </c>
      <c r="AC623" s="113" t="str">
        <f>IF('Prediction Log'!$W642="Y", "W", IF('Prediction Log'!$W642="N","L",""))</f>
        <v/>
      </c>
      <c r="AD623" s="114" t="str">
        <f>IF('Prediction Log'!$Y642="Y", "W", IF('Prediction Log'!$Y642="N","L",""))</f>
        <v/>
      </c>
      <c r="AE623" s="115" t="str">
        <f>IF(ISBLANK('Performance vs Market'!$Q623), "",IF(AC623="W", W623, IF(AC623="L",-N623, "")))</f>
        <v/>
      </c>
      <c r="AF623" s="116" t="str">
        <f>IFERROR((IF(ISERR('Performance vs Market'!$V623), "",IF(AD623="W", X623, IF(AD623="L",-N623, "")))), "")</f>
        <v/>
      </c>
      <c r="AG623" s="113" t="str">
        <f>IF('Prediction Log'!$X642="Y", "W", IF('Prediction Log'!$X642="N", "L", ""))</f>
        <v/>
      </c>
      <c r="AH623" s="115" t="str">
        <f>IF(ISBLANK('Performance vs Market'!$S623), "",IF(AG623="W", Z623, IF(AG623="L",-O623, "")))</f>
        <v/>
      </c>
      <c r="AI623" s="117"/>
      <c r="AJ623" s="15" t="str">
        <f t="shared" si="6"/>
        <v/>
      </c>
      <c r="AK623" s="118" t="n">
        <f>IF(ISERROR('Performance vs Market'!$AE623+'Performance vs Market'!$AH623+'Performance vs Market'!$AJ623), "", 'Performance vs Market'!$AE623+'Performance vs Market'!$AH623+'Performance vs Market'!$AJ623)</f>
        <v>0</v>
      </c>
      <c r="AL623" s="119" t="n">
        <f>IF(ISERROR('Performance vs Market'!$AF623+'Performance vs Market'!$AH623+'Performance vs Market'!$AJ623), "", 'Performance vs Market'!$AF623+'Performance vs Market'!$AH623+'Performance vs Market'!$AJ623)</f>
        <v>0</v>
      </c>
    </row>
    <row r="624" ht="14.25" customHeight="1">
      <c r="A624" s="92" t="str">
        <f>Games!A625</f>
        <v/>
      </c>
      <c r="B624" s="92" t="str">
        <f>IF('Prediction Log'!B643=0, "",'Prediction Log'!B643)</f>
        <v/>
      </c>
      <c r="C624" s="92" t="str">
        <f>IF('Prediction Log'!C643=0, "",'Prediction Log'!C643)</f>
        <v/>
      </c>
      <c r="D624" s="92" t="str">
        <f>IF('Prediction Log'!D643=0, "",'Prediction Log'!D643)</f>
        <v/>
      </c>
      <c r="E624" s="92" t="str">
        <f>IF('Prediction Log'!E643=0, "",'Prediction Log'!E643)</f>
        <v/>
      </c>
      <c r="F624" s="92" t="str">
        <f>IF('Prediction Log'!I643=0, "",'Prediction Log'!I643)</f>
        <v/>
      </c>
      <c r="G624" s="70" t="str">
        <f>IF(ISBLANK(Games!B625), "",'Prediction Log'!$J643)</f>
        <v/>
      </c>
      <c r="H624" s="93" t="str">
        <f>'Prediction Log'!$K643</f>
        <v/>
      </c>
      <c r="I624" s="92" t="str">
        <f>IF(ISBLANK(Games!M625), "",IF(AND(Games!M625="",Games!N625=""),"",IF(ISTEXT(Games!N625), "Side",Games!M625)))</f>
        <v/>
      </c>
      <c r="J624" s="92" t="str">
        <f>IF(ISBLANK(Games!B625), "",IF(Games!K625="Y", Games!B625, Games!E625))</f>
        <v/>
      </c>
      <c r="K624" s="92" t="str">
        <f>Games!I625</f>
        <v/>
      </c>
      <c r="L624" s="92" t="str">
        <f>IF(ISBLANK(Games!G625), "",Games!G625)</f>
        <v/>
      </c>
      <c r="M624" s="92"/>
      <c r="N624" s="110" t="str">
        <f>IF(ISBLANK('Performance vs Market'!$Q624), "", 1)</f>
        <v/>
      </c>
      <c r="O624" s="110" t="str">
        <f>IF(ISBLANK('Performance vs Market'!$S624), "", 1)</f>
        <v/>
      </c>
      <c r="P624" s="95"/>
      <c r="Q624" s="95"/>
      <c r="R624" s="95"/>
      <c r="S624" s="95"/>
      <c r="T624" s="95"/>
      <c r="U624" s="111" t="str">
        <f>IF(ISBLANK('Performance vs Market'!$Q624), "",N624+IF(Q624&lt;0, (N624/(Q624/-100)), N624*(Q624/100)))</f>
        <v/>
      </c>
      <c r="V624" s="112" t="str">
        <f>IFERROR(IF(ISBLANK('Performance vs Market'!$R624), "",N624+IF(R624&lt;0, (N624/(R624/-100)), N624*(R624/100))),"")</f>
        <v/>
      </c>
      <c r="W624" s="111" t="n">
        <f t="shared" si="1"/>
        <v>0</v>
      </c>
      <c r="X624" s="112" t="n">
        <f t="shared" si="2"/>
        <v>0</v>
      </c>
      <c r="Y624" s="111" t="str">
        <f>IF(ISBLANK('Performance vs Market'!$S624), "",O624+IF(S624&lt;0, (O624/(S624/-100)), O624*(S624/100)))</f>
        <v/>
      </c>
      <c r="Z624" s="111" t="n">
        <f t="shared" si="3"/>
        <v>0</v>
      </c>
      <c r="AA624" s="96" t="n">
        <f t="shared" si="4"/>
        <v>0</v>
      </c>
      <c r="AB624" s="96" t="n">
        <f t="shared" si="5"/>
        <v>0</v>
      </c>
      <c r="AC624" s="113" t="str">
        <f>IF('Prediction Log'!$W643="Y", "W", IF('Prediction Log'!$W643="N","L",""))</f>
        <v/>
      </c>
      <c r="AD624" s="114" t="str">
        <f>IF('Prediction Log'!$Y643="Y", "W", IF('Prediction Log'!$Y643="N","L",""))</f>
        <v/>
      </c>
      <c r="AE624" s="115" t="str">
        <f>IF(ISBLANK('Performance vs Market'!$Q624), "",IF(AC624="W", W624, IF(AC624="L",-N624, "")))</f>
        <v/>
      </c>
      <c r="AF624" s="116" t="str">
        <f>IFERROR((IF(ISERR('Performance vs Market'!$V624), "",IF(AD624="W", X624, IF(AD624="L",-N624, "")))), "")</f>
        <v/>
      </c>
      <c r="AG624" s="113" t="str">
        <f>IF('Prediction Log'!$X643="Y", "W", IF('Prediction Log'!$X643="N", "L", ""))</f>
        <v/>
      </c>
      <c r="AH624" s="115" t="str">
        <f>IF(ISBLANK('Performance vs Market'!$S624), "",IF(AG624="W", Z624, IF(AG624="L",-O624, "")))</f>
        <v/>
      </c>
      <c r="AI624" s="117"/>
      <c r="AJ624" s="15" t="str">
        <f t="shared" si="6"/>
        <v/>
      </c>
      <c r="AK624" s="118" t="n">
        <f>IF(ISERROR('Performance vs Market'!$AE624+'Performance vs Market'!$AH624+'Performance vs Market'!$AJ624), "", 'Performance vs Market'!$AE624+'Performance vs Market'!$AH624+'Performance vs Market'!$AJ624)</f>
        <v>0</v>
      </c>
      <c r="AL624" s="119" t="n">
        <f>IF(ISERROR('Performance vs Market'!$AF624+'Performance vs Market'!$AH624+'Performance vs Market'!$AJ624), "", 'Performance vs Market'!$AF624+'Performance vs Market'!$AH624+'Performance vs Market'!$AJ624)</f>
        <v>0</v>
      </c>
    </row>
    <row r="625" ht="14.25" customHeight="1">
      <c r="A625" s="92" t="str">
        <f>Games!A626</f>
        <v/>
      </c>
      <c r="B625" s="92" t="str">
        <f>IF('Prediction Log'!B644=0, "",'Prediction Log'!B644)</f>
        <v/>
      </c>
      <c r="C625" s="92" t="str">
        <f>IF('Prediction Log'!C644=0, "",'Prediction Log'!C644)</f>
        <v/>
      </c>
      <c r="D625" s="92" t="str">
        <f>IF('Prediction Log'!D644=0, "",'Prediction Log'!D644)</f>
        <v/>
      </c>
      <c r="E625" s="92" t="str">
        <f>IF('Prediction Log'!E644=0, "",'Prediction Log'!E644)</f>
        <v/>
      </c>
      <c r="F625" s="92" t="str">
        <f>IF('Prediction Log'!I644=0, "",'Prediction Log'!I644)</f>
        <v/>
      </c>
      <c r="G625" s="70" t="str">
        <f>IF(ISBLANK(Games!B626), "",'Prediction Log'!$J644)</f>
        <v/>
      </c>
      <c r="H625" s="93" t="str">
        <f>'Prediction Log'!$K644</f>
        <v/>
      </c>
      <c r="I625" s="92" t="str">
        <f>IF(ISBLANK(Games!M626), "",IF(AND(Games!M626="",Games!N626=""),"",IF(ISTEXT(Games!N626), "Side",Games!M626)))</f>
        <v/>
      </c>
      <c r="J625" s="92" t="str">
        <f>IF(ISBLANK(Games!B626), "",IF(Games!K626="Y", Games!B626, Games!E626))</f>
        <v/>
      </c>
      <c r="K625" s="92" t="str">
        <f>Games!I626</f>
        <v/>
      </c>
      <c r="L625" s="92" t="str">
        <f>IF(ISBLANK(Games!G626), "",Games!G626)</f>
        <v/>
      </c>
      <c r="M625" s="92"/>
      <c r="N625" s="110" t="str">
        <f>IF(ISBLANK('Performance vs Market'!$Q625), "", 1)</f>
        <v/>
      </c>
      <c r="O625" s="110" t="str">
        <f>IF(ISBLANK('Performance vs Market'!$S625), "", 1)</f>
        <v/>
      </c>
      <c r="P625" s="95"/>
      <c r="Q625" s="95"/>
      <c r="R625" s="95"/>
      <c r="S625" s="95"/>
      <c r="T625" s="95"/>
      <c r="U625" s="111" t="str">
        <f>IF(ISBLANK('Performance vs Market'!$Q625), "",N625+IF(Q625&lt;0, (N625/(Q625/-100)), N625*(Q625/100)))</f>
        <v/>
      </c>
      <c r="V625" s="112" t="str">
        <f>IFERROR(IF(ISBLANK('Performance vs Market'!$R625), "",N625+IF(R625&lt;0, (N625/(R625/-100)), N625*(R625/100))),"")</f>
        <v/>
      </c>
      <c r="W625" s="111" t="n">
        <f t="shared" si="1"/>
        <v>0</v>
      </c>
      <c r="X625" s="112" t="n">
        <f t="shared" si="2"/>
        <v>0</v>
      </c>
      <c r="Y625" s="111" t="str">
        <f>IF(ISBLANK('Performance vs Market'!$S625), "",O625+IF(S625&lt;0, (O625/(S625/-100)), O625*(S625/100)))</f>
        <v/>
      </c>
      <c r="Z625" s="111" t="n">
        <f t="shared" si="3"/>
        <v>0</v>
      </c>
      <c r="AA625" s="96" t="n">
        <f t="shared" si="4"/>
        <v>0</v>
      </c>
      <c r="AB625" s="96" t="n">
        <f t="shared" si="5"/>
        <v>0</v>
      </c>
      <c r="AC625" s="113" t="str">
        <f>IF('Prediction Log'!$W644="Y", "W", IF('Prediction Log'!$W644="N","L",""))</f>
        <v/>
      </c>
      <c r="AD625" s="114" t="str">
        <f>IF('Prediction Log'!$Y644="Y", "W", IF('Prediction Log'!$Y644="N","L",""))</f>
        <v/>
      </c>
      <c r="AE625" s="115" t="str">
        <f>IF(ISBLANK('Performance vs Market'!$Q625), "",IF(AC625="W", W625, IF(AC625="L",-N625, "")))</f>
        <v/>
      </c>
      <c r="AF625" s="116" t="str">
        <f>IFERROR((IF(ISERR('Performance vs Market'!$V625), "",IF(AD625="W", X625, IF(AD625="L",-N625, "")))), "")</f>
        <v/>
      </c>
      <c r="AG625" s="113" t="str">
        <f>IF('Prediction Log'!$X644="Y", "W", IF('Prediction Log'!$X644="N", "L", ""))</f>
        <v/>
      </c>
      <c r="AH625" s="115" t="str">
        <f>IF(ISBLANK('Performance vs Market'!$S625), "",IF(AG625="W", Z625, IF(AG625="L",-O625, "")))</f>
        <v/>
      </c>
      <c r="AI625" s="117"/>
      <c r="AJ625" s="15" t="str">
        <f t="shared" si="6"/>
        <v/>
      </c>
      <c r="AK625" s="118" t="n">
        <f>IF(ISERROR('Performance vs Market'!$AE625+'Performance vs Market'!$AH625+'Performance vs Market'!$AJ625), "", 'Performance vs Market'!$AE625+'Performance vs Market'!$AH625+'Performance vs Market'!$AJ625)</f>
        <v>0</v>
      </c>
      <c r="AL625" s="119" t="n">
        <f>IF(ISERROR('Performance vs Market'!$AF625+'Performance vs Market'!$AH625+'Performance vs Market'!$AJ625), "", 'Performance vs Market'!$AF625+'Performance vs Market'!$AH625+'Performance vs Market'!$AJ625)</f>
        <v>0</v>
      </c>
    </row>
    <row r="626" ht="14.25" customHeight="1">
      <c r="A626" s="92" t="str">
        <f>Games!A627</f>
        <v/>
      </c>
      <c r="B626" s="92" t="str">
        <f>IF('Prediction Log'!B645=0, "",'Prediction Log'!B645)</f>
        <v/>
      </c>
      <c r="C626" s="92" t="str">
        <f>IF('Prediction Log'!C645=0, "",'Prediction Log'!C645)</f>
        <v/>
      </c>
      <c r="D626" s="92" t="str">
        <f>IF('Prediction Log'!D645=0, "",'Prediction Log'!D645)</f>
        <v/>
      </c>
      <c r="E626" s="92" t="str">
        <f>IF('Prediction Log'!E645=0, "",'Prediction Log'!E645)</f>
        <v/>
      </c>
      <c r="F626" s="92" t="str">
        <f>IF('Prediction Log'!I645=0, "",'Prediction Log'!I645)</f>
        <v/>
      </c>
      <c r="G626" s="70" t="str">
        <f>IF(ISBLANK(Games!B627), "",'Prediction Log'!$J645)</f>
        <v/>
      </c>
      <c r="H626" s="93" t="str">
        <f>'Prediction Log'!$K645</f>
        <v/>
      </c>
      <c r="I626" s="92" t="str">
        <f>IF(ISBLANK(Games!M627), "",IF(AND(Games!M627="",Games!N627=""),"",IF(ISTEXT(Games!N627), "Side",Games!M627)))</f>
        <v/>
      </c>
      <c r="J626" s="92" t="str">
        <f>IF(ISBLANK(Games!B627), "",IF(Games!K627="Y", Games!B627, Games!E627))</f>
        <v/>
      </c>
      <c r="K626" s="92" t="str">
        <f>Games!I627</f>
        <v/>
      </c>
      <c r="L626" s="92" t="str">
        <f>IF(ISBLANK(Games!G627), "",Games!G627)</f>
        <v/>
      </c>
      <c r="M626" s="92"/>
      <c r="N626" s="110" t="str">
        <f>IF(ISBLANK('Performance vs Market'!$Q626), "", 1)</f>
        <v/>
      </c>
      <c r="O626" s="110" t="str">
        <f>IF(ISBLANK('Performance vs Market'!$S626), "", 1)</f>
        <v/>
      </c>
      <c r="P626" s="95"/>
      <c r="Q626" s="95"/>
      <c r="R626" s="95"/>
      <c r="S626" s="95"/>
      <c r="T626" s="95"/>
      <c r="U626" s="111" t="str">
        <f>IF(ISBLANK('Performance vs Market'!$Q626), "",N626+IF(Q626&lt;0, (N626/(Q626/-100)), N626*(Q626/100)))</f>
        <v/>
      </c>
      <c r="V626" s="112" t="str">
        <f>IFERROR(IF(ISBLANK('Performance vs Market'!$R626), "",N626+IF(R626&lt;0, (N626/(R626/-100)), N626*(R626/100))),"")</f>
        <v/>
      </c>
      <c r="W626" s="111" t="n">
        <f t="shared" si="1"/>
        <v>0</v>
      </c>
      <c r="X626" s="112" t="n">
        <f t="shared" si="2"/>
        <v>0</v>
      </c>
      <c r="Y626" s="111" t="str">
        <f>IF(ISBLANK('Performance vs Market'!$S626), "",O626+IF(S626&lt;0, (O626/(S626/-100)), O626*(S626/100)))</f>
        <v/>
      </c>
      <c r="Z626" s="111" t="n">
        <f t="shared" si="3"/>
        <v>0</v>
      </c>
      <c r="AA626" s="96" t="n">
        <f t="shared" si="4"/>
        <v>0</v>
      </c>
      <c r="AB626" s="96" t="n">
        <f t="shared" si="5"/>
        <v>0</v>
      </c>
      <c r="AC626" s="113" t="str">
        <f>IF('Prediction Log'!$W645="Y", "W", IF('Prediction Log'!$W645="N","L",""))</f>
        <v/>
      </c>
      <c r="AD626" s="114" t="str">
        <f>IF('Prediction Log'!$Y645="Y", "W", IF('Prediction Log'!$Y645="N","L",""))</f>
        <v/>
      </c>
      <c r="AE626" s="115" t="str">
        <f>IF(ISBLANK('Performance vs Market'!$Q626), "",IF(AC626="W", W626, IF(AC626="L",-N626, "")))</f>
        <v/>
      </c>
      <c r="AF626" s="116" t="str">
        <f>IFERROR((IF(ISERR('Performance vs Market'!$V626), "",IF(AD626="W", X626, IF(AD626="L",-N626, "")))), "")</f>
        <v/>
      </c>
      <c r="AG626" s="113" t="str">
        <f>IF('Prediction Log'!$X645="Y", "W", IF('Prediction Log'!$X645="N", "L", ""))</f>
        <v/>
      </c>
      <c r="AH626" s="115" t="str">
        <f>IF(ISBLANK('Performance vs Market'!$S626), "",IF(AG626="W", Z626, IF(AG626="L",-O626, "")))</f>
        <v/>
      </c>
      <c r="AI626" s="117"/>
      <c r="AJ626" s="15" t="str">
        <f t="shared" si="6"/>
        <v/>
      </c>
      <c r="AK626" s="118" t="n">
        <f>IF(ISERROR('Performance vs Market'!$AE626+'Performance vs Market'!$AH626+'Performance vs Market'!$AJ626), "", 'Performance vs Market'!$AE626+'Performance vs Market'!$AH626+'Performance vs Market'!$AJ626)</f>
        <v>0</v>
      </c>
      <c r="AL626" s="119" t="n">
        <f>IF(ISERROR('Performance vs Market'!$AF626+'Performance vs Market'!$AH626+'Performance vs Market'!$AJ626), "", 'Performance vs Market'!$AF626+'Performance vs Market'!$AH626+'Performance vs Market'!$AJ626)</f>
        <v>0</v>
      </c>
    </row>
    <row r="627" ht="14.25" customHeight="1">
      <c r="A627" s="92" t="str">
        <f>Games!A628</f>
        <v/>
      </c>
      <c r="B627" s="92" t="str">
        <f>IF('Prediction Log'!B646=0, "",'Prediction Log'!B646)</f>
        <v/>
      </c>
      <c r="C627" s="92" t="str">
        <f>IF('Prediction Log'!C646=0, "",'Prediction Log'!C646)</f>
        <v/>
      </c>
      <c r="D627" s="92" t="str">
        <f>IF('Prediction Log'!D646=0, "",'Prediction Log'!D646)</f>
        <v/>
      </c>
      <c r="E627" s="92" t="str">
        <f>IF('Prediction Log'!E646=0, "",'Prediction Log'!E646)</f>
        <v/>
      </c>
      <c r="F627" s="92" t="str">
        <f>IF('Prediction Log'!I646=0, "",'Prediction Log'!I646)</f>
        <v/>
      </c>
      <c r="G627" s="70" t="str">
        <f>IF(ISBLANK(Games!B628), "",'Prediction Log'!$J646)</f>
        <v/>
      </c>
      <c r="H627" s="93" t="str">
        <f>'Prediction Log'!$K646</f>
        <v/>
      </c>
      <c r="I627" s="92" t="str">
        <f>IF(ISBLANK(Games!M628), "",IF(AND(Games!M628="",Games!N628=""),"",IF(ISTEXT(Games!N628), "Side",Games!M628)))</f>
        <v/>
      </c>
      <c r="J627" s="92" t="str">
        <f>IF(ISBLANK(Games!B628), "",IF(Games!K628="Y", Games!B628, Games!E628))</f>
        <v/>
      </c>
      <c r="K627" s="92" t="str">
        <f>Games!I628</f>
        <v/>
      </c>
      <c r="L627" s="92" t="str">
        <f>IF(ISBLANK(Games!G628), "",Games!G628)</f>
        <v/>
      </c>
      <c r="M627" s="92"/>
      <c r="N627" s="110" t="str">
        <f>IF(ISBLANK('Performance vs Market'!$Q627), "", 1)</f>
        <v/>
      </c>
      <c r="O627" s="110" t="str">
        <f>IF(ISBLANK('Performance vs Market'!$S627), "", 1)</f>
        <v/>
      </c>
      <c r="P627" s="95"/>
      <c r="Q627" s="95"/>
      <c r="R627" s="95"/>
      <c r="S627" s="95"/>
      <c r="T627" s="95"/>
      <c r="U627" s="111" t="str">
        <f>IF(ISBLANK('Performance vs Market'!$Q627), "",N627+IF(Q627&lt;0, (N627/(Q627/-100)), N627*(Q627/100)))</f>
        <v/>
      </c>
      <c r="V627" s="112" t="str">
        <f>IFERROR(IF(ISBLANK('Performance vs Market'!$R627), "",N627+IF(R627&lt;0, (N627/(R627/-100)), N627*(R627/100))),"")</f>
        <v/>
      </c>
      <c r="W627" s="111" t="n">
        <f t="shared" si="1"/>
        <v>0</v>
      </c>
      <c r="X627" s="112" t="n">
        <f t="shared" si="2"/>
        <v>0</v>
      </c>
      <c r="Y627" s="111" t="str">
        <f>IF(ISBLANK('Performance vs Market'!$S627), "",O627+IF(S627&lt;0, (O627/(S627/-100)), O627*(S627/100)))</f>
        <v/>
      </c>
      <c r="Z627" s="111" t="n">
        <f t="shared" si="3"/>
        <v>0</v>
      </c>
      <c r="AA627" s="96" t="n">
        <f t="shared" si="4"/>
        <v>0</v>
      </c>
      <c r="AB627" s="96" t="n">
        <f t="shared" si="5"/>
        <v>0</v>
      </c>
      <c r="AC627" s="113" t="str">
        <f>IF('Prediction Log'!$W646="Y", "W", IF('Prediction Log'!$W646="N","L",""))</f>
        <v/>
      </c>
      <c r="AD627" s="114" t="str">
        <f>IF('Prediction Log'!$Y646="Y", "W", IF('Prediction Log'!$Y646="N","L",""))</f>
        <v/>
      </c>
      <c r="AE627" s="115" t="str">
        <f>IF(ISBLANK('Performance vs Market'!$Q627), "",IF(AC627="W", W627, IF(AC627="L",-N627, "")))</f>
        <v/>
      </c>
      <c r="AF627" s="116" t="str">
        <f>IFERROR((IF(ISERR('Performance vs Market'!$V627), "",IF(AD627="W", X627, IF(AD627="L",-N627, "")))), "")</f>
        <v/>
      </c>
      <c r="AG627" s="113" t="str">
        <f>IF('Prediction Log'!$X646="Y", "W", IF('Prediction Log'!$X646="N", "L", ""))</f>
        <v/>
      </c>
      <c r="AH627" s="115" t="str">
        <f>IF(ISBLANK('Performance vs Market'!$S627), "",IF(AG627="W", Z627, IF(AG627="L",-O627, "")))</f>
        <v/>
      </c>
      <c r="AI627" s="117"/>
      <c r="AJ627" s="15" t="str">
        <f t="shared" si="6"/>
        <v/>
      </c>
      <c r="AK627" s="118" t="n">
        <f>IF(ISERROR('Performance vs Market'!$AE627+'Performance vs Market'!$AH627+'Performance vs Market'!$AJ627), "", 'Performance vs Market'!$AE627+'Performance vs Market'!$AH627+'Performance vs Market'!$AJ627)</f>
        <v>0</v>
      </c>
      <c r="AL627" s="119" t="n">
        <f>IF(ISERROR('Performance vs Market'!$AF627+'Performance vs Market'!$AH627+'Performance vs Market'!$AJ627), "", 'Performance vs Market'!$AF627+'Performance vs Market'!$AH627+'Performance vs Market'!$AJ627)</f>
        <v>0</v>
      </c>
    </row>
    <row r="628" ht="14.25" customHeight="1">
      <c r="A628" s="92" t="str">
        <f>Games!A629</f>
        <v/>
      </c>
      <c r="B628" s="92" t="str">
        <f>IF('Prediction Log'!B647=0, "",'Prediction Log'!B647)</f>
        <v/>
      </c>
      <c r="C628" s="92" t="str">
        <f>IF('Prediction Log'!C647=0, "",'Prediction Log'!C647)</f>
        <v/>
      </c>
      <c r="D628" s="92" t="str">
        <f>IF('Prediction Log'!D647=0, "",'Prediction Log'!D647)</f>
        <v/>
      </c>
      <c r="E628" s="92" t="str">
        <f>IF('Prediction Log'!E647=0, "",'Prediction Log'!E647)</f>
        <v/>
      </c>
      <c r="F628" s="92" t="str">
        <f>IF('Prediction Log'!I647=0, "",'Prediction Log'!I647)</f>
        <v/>
      </c>
      <c r="G628" s="70" t="str">
        <f>IF(ISBLANK(Games!B629), "",'Prediction Log'!$J647)</f>
        <v/>
      </c>
      <c r="H628" s="93" t="str">
        <f>'Prediction Log'!$K647</f>
        <v/>
      </c>
      <c r="I628" s="92" t="str">
        <f>IF(ISBLANK(Games!M629), "",IF(AND(Games!M629="",Games!N629=""),"",IF(ISTEXT(Games!N629), "Side",Games!M629)))</f>
        <v/>
      </c>
      <c r="J628" s="92" t="str">
        <f>IF(ISBLANK(Games!B629), "",IF(Games!K629="Y", Games!B629, Games!E629))</f>
        <v/>
      </c>
      <c r="K628" s="92" t="str">
        <f>Games!I629</f>
        <v/>
      </c>
      <c r="L628" s="92" t="str">
        <f>IF(ISBLANK(Games!G629), "",Games!G629)</f>
        <v/>
      </c>
      <c r="M628" s="92"/>
      <c r="N628" s="110" t="str">
        <f>IF(ISBLANK('Performance vs Market'!$Q628), "", 1)</f>
        <v/>
      </c>
      <c r="O628" s="110" t="str">
        <f>IF(ISBLANK('Performance vs Market'!$S628), "", 1)</f>
        <v/>
      </c>
      <c r="P628" s="95"/>
      <c r="Q628" s="95"/>
      <c r="R628" s="95"/>
      <c r="S628" s="95"/>
      <c r="T628" s="95"/>
      <c r="U628" s="111" t="str">
        <f>IF(ISBLANK('Performance vs Market'!$Q628), "",N628+IF(Q628&lt;0, (N628/(Q628/-100)), N628*(Q628/100)))</f>
        <v/>
      </c>
      <c r="V628" s="112" t="str">
        <f>IFERROR(IF(ISBLANK('Performance vs Market'!$R628), "",N628+IF(R628&lt;0, (N628/(R628/-100)), N628*(R628/100))),"")</f>
        <v/>
      </c>
      <c r="W628" s="111" t="n">
        <f t="shared" si="1"/>
        <v>0</v>
      </c>
      <c r="X628" s="112" t="n">
        <f t="shared" si="2"/>
        <v>0</v>
      </c>
      <c r="Y628" s="111" t="str">
        <f>IF(ISBLANK('Performance vs Market'!$S628), "",O628+IF(S628&lt;0, (O628/(S628/-100)), O628*(S628/100)))</f>
        <v/>
      </c>
      <c r="Z628" s="111" t="n">
        <f t="shared" si="3"/>
        <v>0</v>
      </c>
      <c r="AA628" s="96" t="n">
        <f t="shared" si="4"/>
        <v>0</v>
      </c>
      <c r="AB628" s="96" t="n">
        <f t="shared" si="5"/>
        <v>0</v>
      </c>
      <c r="AC628" s="113" t="str">
        <f>IF('Prediction Log'!$W647="Y", "W", IF('Prediction Log'!$W647="N","L",""))</f>
        <v/>
      </c>
      <c r="AD628" s="114" t="str">
        <f>IF('Prediction Log'!$Y647="Y", "W", IF('Prediction Log'!$Y647="N","L",""))</f>
        <v/>
      </c>
      <c r="AE628" s="115" t="str">
        <f>IF(ISBLANK('Performance vs Market'!$Q628), "",IF(AC628="W", W628, IF(AC628="L",-N628, "")))</f>
        <v/>
      </c>
      <c r="AF628" s="116" t="str">
        <f>IFERROR((IF(ISERR('Performance vs Market'!$V628), "",IF(AD628="W", X628, IF(AD628="L",-N628, "")))), "")</f>
        <v/>
      </c>
      <c r="AG628" s="113" t="str">
        <f>IF('Prediction Log'!$X647="Y", "W", IF('Prediction Log'!$X647="N", "L", ""))</f>
        <v/>
      </c>
      <c r="AH628" s="115" t="str">
        <f>IF(ISBLANK('Performance vs Market'!$S628), "",IF(AG628="W", Z628, IF(AG628="L",-O628, "")))</f>
        <v/>
      </c>
      <c r="AI628" s="117"/>
      <c r="AJ628" s="15" t="str">
        <f t="shared" si="6"/>
        <v/>
      </c>
      <c r="AK628" s="118" t="n">
        <f>IF(ISERROR('Performance vs Market'!$AE628+'Performance vs Market'!$AH628+'Performance vs Market'!$AJ628), "", 'Performance vs Market'!$AE628+'Performance vs Market'!$AH628+'Performance vs Market'!$AJ628)</f>
        <v>0</v>
      </c>
      <c r="AL628" s="119" t="n">
        <f>IF(ISERROR('Performance vs Market'!$AF628+'Performance vs Market'!$AH628+'Performance vs Market'!$AJ628), "", 'Performance vs Market'!$AF628+'Performance vs Market'!$AH628+'Performance vs Market'!$AJ628)</f>
        <v>0</v>
      </c>
    </row>
    <row r="629" ht="14.25" customHeight="1">
      <c r="A629" s="92" t="str">
        <f>Games!A630</f>
        <v/>
      </c>
      <c r="B629" s="92" t="str">
        <f>IF('Prediction Log'!B648=0, "",'Prediction Log'!B648)</f>
        <v/>
      </c>
      <c r="C629" s="92" t="str">
        <f>IF('Prediction Log'!C648=0, "",'Prediction Log'!C648)</f>
        <v/>
      </c>
      <c r="D629" s="92" t="str">
        <f>IF('Prediction Log'!D648=0, "",'Prediction Log'!D648)</f>
        <v/>
      </c>
      <c r="E629" s="92" t="str">
        <f>IF('Prediction Log'!E648=0, "",'Prediction Log'!E648)</f>
        <v/>
      </c>
      <c r="F629" s="92" t="str">
        <f>IF('Prediction Log'!I648=0, "",'Prediction Log'!I648)</f>
        <v/>
      </c>
      <c r="G629" s="70" t="str">
        <f>IF(ISBLANK(Games!B630), "",'Prediction Log'!$J648)</f>
        <v/>
      </c>
      <c r="H629" s="93" t="str">
        <f>'Prediction Log'!$K648</f>
        <v/>
      </c>
      <c r="I629" s="92" t="str">
        <f>IF(ISBLANK(Games!M630), "",IF(AND(Games!M630="",Games!N630=""),"",IF(ISTEXT(Games!N630), "Side",Games!M630)))</f>
        <v/>
      </c>
      <c r="J629" s="92" t="str">
        <f>IF(ISBLANK(Games!B630), "",IF(Games!K630="Y", Games!B630, Games!E630))</f>
        <v/>
      </c>
      <c r="K629" s="92" t="str">
        <f>Games!I630</f>
        <v/>
      </c>
      <c r="L629" s="92" t="str">
        <f>IF(ISBLANK(Games!G630), "",Games!G630)</f>
        <v/>
      </c>
      <c r="M629" s="92"/>
      <c r="N629" s="110" t="str">
        <f>IF(ISBLANK('Performance vs Market'!$Q629), "", 1)</f>
        <v/>
      </c>
      <c r="O629" s="110" t="str">
        <f>IF(ISBLANK('Performance vs Market'!$S629), "", 1)</f>
        <v/>
      </c>
      <c r="P629" s="95"/>
      <c r="Q629" s="95"/>
      <c r="R629" s="95"/>
      <c r="S629" s="95"/>
      <c r="T629" s="95"/>
      <c r="U629" s="111" t="str">
        <f>IF(ISBLANK('Performance vs Market'!$Q629), "",N629+IF(Q629&lt;0, (N629/(Q629/-100)), N629*(Q629/100)))</f>
        <v/>
      </c>
      <c r="V629" s="112" t="str">
        <f>IFERROR(IF(ISBLANK('Performance vs Market'!$R629), "",N629+IF(R629&lt;0, (N629/(R629/-100)), N629*(R629/100))),"")</f>
        <v/>
      </c>
      <c r="W629" s="111" t="n">
        <f t="shared" si="1"/>
        <v>0</v>
      </c>
      <c r="X629" s="112" t="n">
        <f t="shared" si="2"/>
        <v>0</v>
      </c>
      <c r="Y629" s="111" t="str">
        <f>IF(ISBLANK('Performance vs Market'!$S629), "",O629+IF(S629&lt;0, (O629/(S629/-100)), O629*(S629/100)))</f>
        <v/>
      </c>
      <c r="Z629" s="111" t="n">
        <f t="shared" si="3"/>
        <v>0</v>
      </c>
      <c r="AA629" s="96" t="n">
        <f t="shared" si="4"/>
        <v>0</v>
      </c>
      <c r="AB629" s="96" t="n">
        <f t="shared" si="5"/>
        <v>0</v>
      </c>
      <c r="AC629" s="113" t="str">
        <f>IF('Prediction Log'!$W648="Y", "W", IF('Prediction Log'!$W648="N","L",""))</f>
        <v/>
      </c>
      <c r="AD629" s="114" t="str">
        <f>IF('Prediction Log'!$Y648="Y", "W", IF('Prediction Log'!$Y648="N","L",""))</f>
        <v/>
      </c>
      <c r="AE629" s="115" t="str">
        <f>IF(ISBLANK('Performance vs Market'!$Q629), "",IF(AC629="W", W629, IF(AC629="L",-N629, "")))</f>
        <v/>
      </c>
      <c r="AF629" s="116" t="str">
        <f>IFERROR((IF(ISERR('Performance vs Market'!$V629), "",IF(AD629="W", X629, IF(AD629="L",-N629, "")))), "")</f>
        <v/>
      </c>
      <c r="AG629" s="113" t="str">
        <f>IF('Prediction Log'!$X648="Y", "W", IF('Prediction Log'!$X648="N", "L", ""))</f>
        <v/>
      </c>
      <c r="AH629" s="115" t="str">
        <f>IF(ISBLANK('Performance vs Market'!$S629), "",IF(AG629="W", Z629, IF(AG629="L",-O629, "")))</f>
        <v/>
      </c>
      <c r="AI629" s="117"/>
      <c r="AJ629" s="15" t="str">
        <f t="shared" si="6"/>
        <v/>
      </c>
      <c r="AK629" s="118" t="n">
        <f>IF(ISERROR('Performance vs Market'!$AE629+'Performance vs Market'!$AH629+'Performance vs Market'!$AJ629), "", 'Performance vs Market'!$AE629+'Performance vs Market'!$AH629+'Performance vs Market'!$AJ629)</f>
        <v>0</v>
      </c>
      <c r="AL629" s="119" t="n">
        <f>IF(ISERROR('Performance vs Market'!$AF629+'Performance vs Market'!$AH629+'Performance vs Market'!$AJ629), "", 'Performance vs Market'!$AF629+'Performance vs Market'!$AH629+'Performance vs Market'!$AJ629)</f>
        <v>0</v>
      </c>
    </row>
    <row r="630" ht="14.25" customHeight="1">
      <c r="A630" s="92" t="str">
        <f>Games!A631</f>
        <v/>
      </c>
      <c r="B630" s="92" t="str">
        <f>IF('Prediction Log'!B649=0, "",'Prediction Log'!B649)</f>
        <v/>
      </c>
      <c r="C630" s="92" t="str">
        <f>IF('Prediction Log'!C649=0, "",'Prediction Log'!C649)</f>
        <v/>
      </c>
      <c r="D630" s="92" t="str">
        <f>IF('Prediction Log'!D649=0, "",'Prediction Log'!D649)</f>
        <v/>
      </c>
      <c r="E630" s="92" t="str">
        <f>IF('Prediction Log'!E649=0, "",'Prediction Log'!E649)</f>
        <v/>
      </c>
      <c r="F630" s="92" t="str">
        <f>IF('Prediction Log'!I649=0, "",'Prediction Log'!I649)</f>
        <v/>
      </c>
      <c r="G630" s="70" t="str">
        <f>IF(ISBLANK(Games!B631), "",'Prediction Log'!$J649)</f>
        <v/>
      </c>
      <c r="H630" s="93" t="str">
        <f>'Prediction Log'!$K649</f>
        <v/>
      </c>
      <c r="I630" s="92" t="str">
        <f>IF(ISBLANK(Games!M631), "",IF(AND(Games!M631="",Games!N631=""),"",IF(ISTEXT(Games!N631), "Side",Games!M631)))</f>
        <v/>
      </c>
      <c r="J630" s="92" t="str">
        <f>IF(ISBLANK(Games!B631), "",IF(Games!K631="Y", Games!B631, Games!E631))</f>
        <v/>
      </c>
      <c r="K630" s="92" t="str">
        <f>Games!I631</f>
        <v/>
      </c>
      <c r="L630" s="92" t="str">
        <f>IF(ISBLANK(Games!G631), "",Games!G631)</f>
        <v/>
      </c>
      <c r="M630" s="92"/>
      <c r="N630" s="110" t="str">
        <f>IF(ISBLANK('Performance vs Market'!$Q630), "", 1)</f>
        <v/>
      </c>
      <c r="O630" s="110" t="str">
        <f>IF(ISBLANK('Performance vs Market'!$S630), "", 1)</f>
        <v/>
      </c>
      <c r="P630" s="95"/>
      <c r="Q630" s="95"/>
      <c r="R630" s="95"/>
      <c r="S630" s="95"/>
      <c r="T630" s="95"/>
      <c r="U630" s="111" t="str">
        <f>IF(ISBLANK('Performance vs Market'!$Q630), "",N630+IF(Q630&lt;0, (N630/(Q630/-100)), N630*(Q630/100)))</f>
        <v/>
      </c>
      <c r="V630" s="112" t="str">
        <f>IFERROR(IF(ISBLANK('Performance vs Market'!$R630), "",N630+IF(R630&lt;0, (N630/(R630/-100)), N630*(R630/100))),"")</f>
        <v/>
      </c>
      <c r="W630" s="111" t="n">
        <f t="shared" si="1"/>
        <v>0</v>
      </c>
      <c r="X630" s="112" t="n">
        <f t="shared" si="2"/>
        <v>0</v>
      </c>
      <c r="Y630" s="111" t="str">
        <f>IF(ISBLANK('Performance vs Market'!$S630), "",O630+IF(S630&lt;0, (O630/(S630/-100)), O630*(S630/100)))</f>
        <v/>
      </c>
      <c r="Z630" s="111" t="n">
        <f t="shared" si="3"/>
        <v>0</v>
      </c>
      <c r="AA630" s="96" t="n">
        <f t="shared" si="4"/>
        <v>0</v>
      </c>
      <c r="AB630" s="96" t="n">
        <f t="shared" si="5"/>
        <v>0</v>
      </c>
      <c r="AC630" s="113" t="str">
        <f>IF('Prediction Log'!$W649="Y", "W", IF('Prediction Log'!$W649="N","L",""))</f>
        <v/>
      </c>
      <c r="AD630" s="114" t="str">
        <f>IF('Prediction Log'!$Y649="Y", "W", IF('Prediction Log'!$Y649="N","L",""))</f>
        <v/>
      </c>
      <c r="AE630" s="115" t="str">
        <f>IF(ISBLANK('Performance vs Market'!$Q630), "",IF(AC630="W", W630, IF(AC630="L",-N630, "")))</f>
        <v/>
      </c>
      <c r="AF630" s="116" t="str">
        <f>IFERROR((IF(ISERR('Performance vs Market'!$V630), "",IF(AD630="W", X630, IF(AD630="L",-N630, "")))), "")</f>
        <v/>
      </c>
      <c r="AG630" s="113" t="str">
        <f>IF('Prediction Log'!$X649="Y", "W", IF('Prediction Log'!$X649="N", "L", ""))</f>
        <v/>
      </c>
      <c r="AH630" s="115" t="str">
        <f>IF(ISBLANK('Performance vs Market'!$S630), "",IF(AG630="W", Z630, IF(AG630="L",-O630, "")))</f>
        <v/>
      </c>
      <c r="AI630" s="117"/>
      <c r="AJ630" s="15" t="str">
        <f t="shared" si="6"/>
        <v/>
      </c>
      <c r="AK630" s="118" t="n">
        <f>IF(ISERROR('Performance vs Market'!$AE630+'Performance vs Market'!$AH630+'Performance vs Market'!$AJ630), "", 'Performance vs Market'!$AE630+'Performance vs Market'!$AH630+'Performance vs Market'!$AJ630)</f>
        <v>0</v>
      </c>
      <c r="AL630" s="119" t="n">
        <f>IF(ISERROR('Performance vs Market'!$AF630+'Performance vs Market'!$AH630+'Performance vs Market'!$AJ630), "", 'Performance vs Market'!$AF630+'Performance vs Market'!$AH630+'Performance vs Market'!$AJ630)</f>
        <v>0</v>
      </c>
    </row>
    <row r="631" ht="14.25" customHeight="1">
      <c r="A631" s="92" t="str">
        <f>Games!A632</f>
        <v/>
      </c>
      <c r="B631" s="92" t="str">
        <f>IF('Prediction Log'!B650=0, "",'Prediction Log'!B650)</f>
        <v/>
      </c>
      <c r="C631" s="92" t="str">
        <f>IF('Prediction Log'!C650=0, "",'Prediction Log'!C650)</f>
        <v/>
      </c>
      <c r="D631" s="92" t="str">
        <f>IF('Prediction Log'!D650=0, "",'Prediction Log'!D650)</f>
        <v/>
      </c>
      <c r="E631" s="92" t="str">
        <f>IF('Prediction Log'!E650=0, "",'Prediction Log'!E650)</f>
        <v/>
      </c>
      <c r="F631" s="92" t="str">
        <f>IF('Prediction Log'!I650=0, "",'Prediction Log'!I650)</f>
        <v/>
      </c>
      <c r="G631" s="70" t="str">
        <f>IF(ISBLANK(Games!B632), "",'Prediction Log'!$J650)</f>
        <v/>
      </c>
      <c r="H631" s="93" t="str">
        <f>'Prediction Log'!$K650</f>
        <v/>
      </c>
      <c r="I631" s="92" t="str">
        <f>IF(ISBLANK(Games!M632), "",IF(AND(Games!M632="",Games!N632=""),"",IF(ISTEXT(Games!N632), "Side",Games!M632)))</f>
        <v/>
      </c>
      <c r="J631" s="92" t="str">
        <f>IF(ISBLANK(Games!B632), "",IF(Games!K632="Y", Games!B632, Games!E632))</f>
        <v/>
      </c>
      <c r="K631" s="92" t="str">
        <f>Games!I632</f>
        <v/>
      </c>
      <c r="L631" s="92" t="str">
        <f>IF(ISBLANK(Games!G632), "",Games!G632)</f>
        <v/>
      </c>
      <c r="M631" s="92"/>
      <c r="N631" s="110" t="str">
        <f>IF(ISBLANK('Performance vs Market'!$Q631), "", 1)</f>
        <v/>
      </c>
      <c r="O631" s="110" t="str">
        <f>IF(ISBLANK('Performance vs Market'!$S631), "", 1)</f>
        <v/>
      </c>
      <c r="P631" s="95"/>
      <c r="Q631" s="95"/>
      <c r="R631" s="95"/>
      <c r="S631" s="95"/>
      <c r="T631" s="95"/>
      <c r="U631" s="111" t="str">
        <f>IF(ISBLANK('Performance vs Market'!$Q631), "",N631+IF(Q631&lt;0, (N631/(Q631/-100)), N631*(Q631/100)))</f>
        <v/>
      </c>
      <c r="V631" s="112" t="str">
        <f>IFERROR(IF(ISBLANK('Performance vs Market'!$R631), "",N631+IF(R631&lt;0, (N631/(R631/-100)), N631*(R631/100))),"")</f>
        <v/>
      </c>
      <c r="W631" s="111" t="n">
        <f t="shared" si="1"/>
        <v>0</v>
      </c>
      <c r="X631" s="112" t="n">
        <f t="shared" si="2"/>
        <v>0</v>
      </c>
      <c r="Y631" s="111" t="str">
        <f>IF(ISBLANK('Performance vs Market'!$S631), "",O631+IF(S631&lt;0, (O631/(S631/-100)), O631*(S631/100)))</f>
        <v/>
      </c>
      <c r="Z631" s="111" t="n">
        <f t="shared" si="3"/>
        <v>0</v>
      </c>
      <c r="AA631" s="96" t="n">
        <f t="shared" si="4"/>
        <v>0</v>
      </c>
      <c r="AB631" s="96" t="n">
        <f t="shared" si="5"/>
        <v>0</v>
      </c>
      <c r="AC631" s="113" t="str">
        <f>IF('Prediction Log'!$W650="Y", "W", IF('Prediction Log'!$W650="N","L",""))</f>
        <v/>
      </c>
      <c r="AD631" s="114" t="str">
        <f>IF('Prediction Log'!$Y650="Y", "W", IF('Prediction Log'!$Y650="N","L",""))</f>
        <v/>
      </c>
      <c r="AE631" s="115" t="str">
        <f>IF(ISBLANK('Performance vs Market'!$Q631), "",IF(AC631="W", W631, IF(AC631="L",-N631, "")))</f>
        <v/>
      </c>
      <c r="AF631" s="116" t="str">
        <f>IFERROR((IF(ISERR('Performance vs Market'!$V631), "",IF(AD631="W", X631, IF(AD631="L",-N631, "")))), "")</f>
        <v/>
      </c>
      <c r="AG631" s="113" t="str">
        <f>IF('Prediction Log'!$X650="Y", "W", IF('Prediction Log'!$X650="N", "L", ""))</f>
        <v/>
      </c>
      <c r="AH631" s="115" t="str">
        <f>IF(ISBLANK('Performance vs Market'!$S631), "",IF(AG631="W", Z631, IF(AG631="L",-O631, "")))</f>
        <v/>
      </c>
      <c r="AI631" s="117"/>
      <c r="AJ631" s="15" t="str">
        <f t="shared" si="6"/>
        <v/>
      </c>
      <c r="AK631" s="118" t="n">
        <f>IF(ISERROR('Performance vs Market'!$AE631+'Performance vs Market'!$AH631+'Performance vs Market'!$AJ631), "", 'Performance vs Market'!$AE631+'Performance vs Market'!$AH631+'Performance vs Market'!$AJ631)</f>
        <v>0</v>
      </c>
      <c r="AL631" s="119" t="n">
        <f>IF(ISERROR('Performance vs Market'!$AF631+'Performance vs Market'!$AH631+'Performance vs Market'!$AJ631), "", 'Performance vs Market'!$AF631+'Performance vs Market'!$AH631+'Performance vs Market'!$AJ631)</f>
        <v>0</v>
      </c>
    </row>
    <row r="632" ht="14.25" customHeight="1">
      <c r="A632" s="92" t="str">
        <f>Games!A633</f>
        <v/>
      </c>
      <c r="B632" s="92" t="str">
        <f>IF('Prediction Log'!B651=0, "",'Prediction Log'!B651)</f>
        <v/>
      </c>
      <c r="C632" s="92" t="str">
        <f>IF('Prediction Log'!C651=0, "",'Prediction Log'!C651)</f>
        <v/>
      </c>
      <c r="D632" s="92" t="str">
        <f>IF('Prediction Log'!D651=0, "",'Prediction Log'!D651)</f>
        <v/>
      </c>
      <c r="E632" s="92" t="str">
        <f>IF('Prediction Log'!E651=0, "",'Prediction Log'!E651)</f>
        <v/>
      </c>
      <c r="F632" s="92" t="str">
        <f>IF('Prediction Log'!I651=0, "",'Prediction Log'!I651)</f>
        <v/>
      </c>
      <c r="G632" s="70" t="str">
        <f>IF(ISBLANK(Games!B633), "",'Prediction Log'!$J651)</f>
        <v/>
      </c>
      <c r="H632" s="93" t="str">
        <f>'Prediction Log'!$K651</f>
        <v/>
      </c>
      <c r="I632" s="92" t="str">
        <f>IF(ISBLANK(Games!M633), "",IF(AND(Games!M633="",Games!N633=""),"",IF(ISTEXT(Games!N633), "Side",Games!M633)))</f>
        <v/>
      </c>
      <c r="J632" s="92" t="str">
        <f>IF(ISBLANK(Games!B633), "",IF(Games!K633="Y", Games!B633, Games!E633))</f>
        <v/>
      </c>
      <c r="K632" s="92" t="str">
        <f>Games!I633</f>
        <v/>
      </c>
      <c r="L632" s="92" t="str">
        <f>IF(ISBLANK(Games!G633), "",Games!G633)</f>
        <v/>
      </c>
      <c r="M632" s="92"/>
      <c r="N632" s="110" t="str">
        <f>IF(ISBLANK('Performance vs Market'!$Q632), "", 1)</f>
        <v/>
      </c>
      <c r="O632" s="110" t="str">
        <f>IF(ISBLANK('Performance vs Market'!$S632), "", 1)</f>
        <v/>
      </c>
      <c r="P632" s="95"/>
      <c r="Q632" s="95"/>
      <c r="R632" s="95"/>
      <c r="S632" s="95"/>
      <c r="T632" s="95"/>
      <c r="U632" s="111" t="str">
        <f>IF(ISBLANK('Performance vs Market'!$Q632), "",N632+IF(Q632&lt;0, (N632/(Q632/-100)), N632*(Q632/100)))</f>
        <v/>
      </c>
      <c r="V632" s="112" t="str">
        <f>IFERROR(IF(ISBLANK('Performance vs Market'!$R632), "",N632+IF(R632&lt;0, (N632/(R632/-100)), N632*(R632/100))),"")</f>
        <v/>
      </c>
      <c r="W632" s="111" t="n">
        <f t="shared" si="1"/>
        <v>0</v>
      </c>
      <c r="X632" s="112" t="n">
        <f t="shared" si="2"/>
        <v>0</v>
      </c>
      <c r="Y632" s="111" t="str">
        <f>IF(ISBLANK('Performance vs Market'!$S632), "",O632+IF(S632&lt;0, (O632/(S632/-100)), O632*(S632/100)))</f>
        <v/>
      </c>
      <c r="Z632" s="111" t="n">
        <f t="shared" si="3"/>
        <v>0</v>
      </c>
      <c r="AA632" s="96" t="n">
        <f t="shared" si="4"/>
        <v>0</v>
      </c>
      <c r="AB632" s="96" t="n">
        <f t="shared" si="5"/>
        <v>0</v>
      </c>
      <c r="AC632" s="113" t="str">
        <f>IF('Prediction Log'!$W651="Y", "W", IF('Prediction Log'!$W651="N","L",""))</f>
        <v/>
      </c>
      <c r="AD632" s="114" t="str">
        <f>IF('Prediction Log'!$Y651="Y", "W", IF('Prediction Log'!$Y651="N","L",""))</f>
        <v/>
      </c>
      <c r="AE632" s="115" t="str">
        <f>IF(ISBLANK('Performance vs Market'!$Q632), "",IF(AC632="W", W632, IF(AC632="L",-N632, "")))</f>
        <v/>
      </c>
      <c r="AF632" s="116" t="str">
        <f>IFERROR((IF(ISERR('Performance vs Market'!$V632), "",IF(AD632="W", X632, IF(AD632="L",-N632, "")))), "")</f>
        <v/>
      </c>
      <c r="AG632" s="113" t="str">
        <f>IF('Prediction Log'!$X651="Y", "W", IF('Prediction Log'!$X651="N", "L", ""))</f>
        <v/>
      </c>
      <c r="AH632" s="115" t="str">
        <f>IF(ISBLANK('Performance vs Market'!$S632), "",IF(AG632="W", Z632, IF(AG632="L",-O632, "")))</f>
        <v/>
      </c>
      <c r="AI632" s="117"/>
      <c r="AJ632" s="15" t="str">
        <f t="shared" si="6"/>
        <v/>
      </c>
      <c r="AK632" s="118" t="n">
        <f>IF(ISERROR('Performance vs Market'!$AE632+'Performance vs Market'!$AH632+'Performance vs Market'!$AJ632), "", 'Performance vs Market'!$AE632+'Performance vs Market'!$AH632+'Performance vs Market'!$AJ632)</f>
        <v>0</v>
      </c>
      <c r="AL632" s="119" t="n">
        <f>IF(ISERROR('Performance vs Market'!$AF632+'Performance vs Market'!$AH632+'Performance vs Market'!$AJ632), "", 'Performance vs Market'!$AF632+'Performance vs Market'!$AH632+'Performance vs Market'!$AJ632)</f>
        <v>0</v>
      </c>
    </row>
    <row r="633" ht="14.25" customHeight="1">
      <c r="A633" s="92" t="str">
        <f>Games!A634</f>
        <v/>
      </c>
      <c r="B633" s="92" t="str">
        <f>IF('Prediction Log'!B652=0, "",'Prediction Log'!B652)</f>
        <v/>
      </c>
      <c r="C633" s="92" t="str">
        <f>IF('Prediction Log'!C652=0, "",'Prediction Log'!C652)</f>
        <v/>
      </c>
      <c r="D633" s="92" t="str">
        <f>IF('Prediction Log'!D652=0, "",'Prediction Log'!D652)</f>
        <v/>
      </c>
      <c r="E633" s="92" t="str">
        <f>IF('Prediction Log'!E652=0, "",'Prediction Log'!E652)</f>
        <v/>
      </c>
      <c r="F633" s="92" t="str">
        <f>IF('Prediction Log'!I652=0, "",'Prediction Log'!I652)</f>
        <v/>
      </c>
      <c r="G633" s="70" t="str">
        <f>IF(ISBLANK(Games!B634), "",'Prediction Log'!$J652)</f>
        <v/>
      </c>
      <c r="H633" s="93" t="str">
        <f>'Prediction Log'!$K652</f>
        <v/>
      </c>
      <c r="I633" s="92" t="str">
        <f>IF(ISBLANK(Games!M634), "",IF(AND(Games!M634="",Games!N634=""),"",IF(ISTEXT(Games!N634), "Side",Games!M634)))</f>
        <v/>
      </c>
      <c r="J633" s="92" t="str">
        <f>IF(ISBLANK(Games!B634), "",IF(Games!K634="Y", Games!B634, Games!E634))</f>
        <v/>
      </c>
      <c r="K633" s="92" t="str">
        <f>Games!I634</f>
        <v/>
      </c>
      <c r="L633" s="92" t="str">
        <f>IF(ISBLANK(Games!G634), "",Games!G634)</f>
        <v/>
      </c>
      <c r="M633" s="92"/>
      <c r="N633" s="110" t="str">
        <f>IF(ISBLANK('Performance vs Market'!$Q633), "", 1)</f>
        <v/>
      </c>
      <c r="O633" s="110" t="str">
        <f>IF(ISBLANK('Performance vs Market'!$S633), "", 1)</f>
        <v/>
      </c>
      <c r="P633" s="95"/>
      <c r="Q633" s="95"/>
      <c r="R633" s="95"/>
      <c r="S633" s="95"/>
      <c r="T633" s="95"/>
      <c r="U633" s="111" t="str">
        <f>IF(ISBLANK('Performance vs Market'!$Q633), "",N633+IF(Q633&lt;0, (N633/(Q633/-100)), N633*(Q633/100)))</f>
        <v/>
      </c>
      <c r="V633" s="112" t="str">
        <f>IFERROR(IF(ISBLANK('Performance vs Market'!$R633), "",N633+IF(R633&lt;0, (N633/(R633/-100)), N633*(R633/100))),"")</f>
        <v/>
      </c>
      <c r="W633" s="111" t="n">
        <f t="shared" si="1"/>
        <v>0</v>
      </c>
      <c r="X633" s="112" t="n">
        <f t="shared" si="2"/>
        <v>0</v>
      </c>
      <c r="Y633" s="111" t="str">
        <f>IF(ISBLANK('Performance vs Market'!$S633), "",O633+IF(S633&lt;0, (O633/(S633/-100)), O633*(S633/100)))</f>
        <v/>
      </c>
      <c r="Z633" s="111" t="n">
        <f t="shared" si="3"/>
        <v>0</v>
      </c>
      <c r="AA633" s="96" t="n">
        <f t="shared" si="4"/>
        <v>0</v>
      </c>
      <c r="AB633" s="96" t="n">
        <f t="shared" si="5"/>
        <v>0</v>
      </c>
      <c r="AC633" s="113" t="str">
        <f>IF('Prediction Log'!$W652="Y", "W", IF('Prediction Log'!$W652="N","L",""))</f>
        <v/>
      </c>
      <c r="AD633" s="114" t="str">
        <f>IF('Prediction Log'!$Y652="Y", "W", IF('Prediction Log'!$Y652="N","L",""))</f>
        <v/>
      </c>
      <c r="AE633" s="115" t="str">
        <f>IF(ISBLANK('Performance vs Market'!$Q633), "",IF(AC633="W", W633, IF(AC633="L",-N633, "")))</f>
        <v/>
      </c>
      <c r="AF633" s="116" t="str">
        <f>IFERROR((IF(ISERR('Performance vs Market'!$V633), "",IF(AD633="W", X633, IF(AD633="L",-N633, "")))), "")</f>
        <v/>
      </c>
      <c r="AG633" s="113" t="str">
        <f>IF('Prediction Log'!$X652="Y", "W", IF('Prediction Log'!$X652="N", "L", ""))</f>
        <v/>
      </c>
      <c r="AH633" s="115" t="str">
        <f>IF(ISBLANK('Performance vs Market'!$S633), "",IF(AG633="W", Z633, IF(AG633="L",-O633, "")))</f>
        <v/>
      </c>
      <c r="AI633" s="117"/>
      <c r="AJ633" s="15" t="str">
        <f t="shared" si="6"/>
        <v/>
      </c>
      <c r="AK633" s="118" t="n">
        <f>IF(ISERROR('Performance vs Market'!$AE633+'Performance vs Market'!$AH633+'Performance vs Market'!$AJ633), "", 'Performance vs Market'!$AE633+'Performance vs Market'!$AH633+'Performance vs Market'!$AJ633)</f>
        <v>0</v>
      </c>
      <c r="AL633" s="119" t="n">
        <f>IF(ISERROR('Performance vs Market'!$AF633+'Performance vs Market'!$AH633+'Performance vs Market'!$AJ633), "", 'Performance vs Market'!$AF633+'Performance vs Market'!$AH633+'Performance vs Market'!$AJ633)</f>
        <v>0</v>
      </c>
    </row>
    <row r="634" ht="14.25" customHeight="1">
      <c r="A634" s="92" t="str">
        <f>Games!A635</f>
        <v/>
      </c>
      <c r="B634" s="92" t="str">
        <f>IF('Prediction Log'!B653=0, "",'Prediction Log'!B653)</f>
        <v/>
      </c>
      <c r="C634" s="92" t="str">
        <f>IF('Prediction Log'!C653=0, "",'Prediction Log'!C653)</f>
        <v/>
      </c>
      <c r="D634" s="92" t="str">
        <f>IF('Prediction Log'!D653=0, "",'Prediction Log'!D653)</f>
        <v/>
      </c>
      <c r="E634" s="92" t="str">
        <f>IF('Prediction Log'!E653=0, "",'Prediction Log'!E653)</f>
        <v/>
      </c>
      <c r="F634" s="92" t="str">
        <f>IF('Prediction Log'!I653=0, "",'Prediction Log'!I653)</f>
        <v/>
      </c>
      <c r="G634" s="70" t="str">
        <f>IF(ISBLANK(Games!B635), "",'Prediction Log'!$J653)</f>
        <v/>
      </c>
      <c r="H634" s="93" t="str">
        <f>'Prediction Log'!$K653</f>
        <v/>
      </c>
      <c r="I634" s="92" t="str">
        <f>IF(ISBLANK(Games!M635), "",IF(AND(Games!M635="",Games!N635=""),"",IF(ISTEXT(Games!N635), "Side",Games!M635)))</f>
        <v/>
      </c>
      <c r="J634" s="92" t="str">
        <f>IF(ISBLANK(Games!B635), "",IF(Games!K635="Y", Games!B635, Games!E635))</f>
        <v/>
      </c>
      <c r="K634" s="92" t="str">
        <f>Games!I635</f>
        <v/>
      </c>
      <c r="L634" s="92" t="str">
        <f>IF(ISBLANK(Games!G635), "",Games!G635)</f>
        <v/>
      </c>
      <c r="M634" s="92"/>
      <c r="N634" s="110" t="str">
        <f>IF(ISBLANK('Performance vs Market'!$Q634), "", 1)</f>
        <v/>
      </c>
      <c r="O634" s="110" t="str">
        <f>IF(ISBLANK('Performance vs Market'!$S634), "", 1)</f>
        <v/>
      </c>
      <c r="P634" s="95"/>
      <c r="Q634" s="95"/>
      <c r="R634" s="95"/>
      <c r="S634" s="95"/>
      <c r="T634" s="95"/>
      <c r="U634" s="111" t="str">
        <f>IF(ISBLANK('Performance vs Market'!$Q634), "",N634+IF(Q634&lt;0, (N634/(Q634/-100)), N634*(Q634/100)))</f>
        <v/>
      </c>
      <c r="V634" s="112" t="str">
        <f>IFERROR(IF(ISBLANK('Performance vs Market'!$R634), "",N634+IF(R634&lt;0, (N634/(R634/-100)), N634*(R634/100))),"")</f>
        <v/>
      </c>
      <c r="W634" s="111" t="n">
        <f t="shared" si="1"/>
        <v>0</v>
      </c>
      <c r="X634" s="112" t="n">
        <f t="shared" si="2"/>
        <v>0</v>
      </c>
      <c r="Y634" s="111" t="str">
        <f>IF(ISBLANK('Performance vs Market'!$S634), "",O634+IF(S634&lt;0, (O634/(S634/-100)), O634*(S634/100)))</f>
        <v/>
      </c>
      <c r="Z634" s="111" t="n">
        <f t="shared" si="3"/>
        <v>0</v>
      </c>
      <c r="AA634" s="96" t="n">
        <f t="shared" si="4"/>
        <v>0</v>
      </c>
      <c r="AB634" s="96" t="n">
        <f t="shared" si="5"/>
        <v>0</v>
      </c>
      <c r="AC634" s="113" t="str">
        <f>IF('Prediction Log'!$W653="Y", "W", IF('Prediction Log'!$W653="N","L",""))</f>
        <v/>
      </c>
      <c r="AD634" s="114" t="str">
        <f>IF('Prediction Log'!$Y653="Y", "W", IF('Prediction Log'!$Y653="N","L",""))</f>
        <v/>
      </c>
      <c r="AE634" s="115" t="str">
        <f>IF(ISBLANK('Performance vs Market'!$Q634), "",IF(AC634="W", W634, IF(AC634="L",-N634, "")))</f>
        <v/>
      </c>
      <c r="AF634" s="116" t="str">
        <f>IFERROR((IF(ISERR('Performance vs Market'!$V634), "",IF(AD634="W", X634, IF(AD634="L",-N634, "")))), "")</f>
        <v/>
      </c>
      <c r="AG634" s="113" t="str">
        <f>IF('Prediction Log'!$X653="Y", "W", IF('Prediction Log'!$X653="N", "L", ""))</f>
        <v/>
      </c>
      <c r="AH634" s="115" t="str">
        <f>IF(ISBLANK('Performance vs Market'!$S634), "",IF(AG634="W", Z634, IF(AG634="L",-O634, "")))</f>
        <v/>
      </c>
      <c r="AI634" s="117"/>
      <c r="AJ634" s="15" t="str">
        <f t="shared" si="6"/>
        <v/>
      </c>
      <c r="AK634" s="118" t="n">
        <f>IF(ISERROR('Performance vs Market'!$AE634+'Performance vs Market'!$AH634+'Performance vs Market'!$AJ634), "", 'Performance vs Market'!$AE634+'Performance vs Market'!$AH634+'Performance vs Market'!$AJ634)</f>
        <v>0</v>
      </c>
      <c r="AL634" s="119" t="n">
        <f>IF(ISERROR('Performance vs Market'!$AF634+'Performance vs Market'!$AH634+'Performance vs Market'!$AJ634), "", 'Performance vs Market'!$AF634+'Performance vs Market'!$AH634+'Performance vs Market'!$AJ634)</f>
        <v>0</v>
      </c>
    </row>
    <row r="635" ht="14.25" customHeight="1">
      <c r="A635" s="92" t="str">
        <f>Games!A636</f>
        <v/>
      </c>
      <c r="B635" s="92" t="str">
        <f>IF('Prediction Log'!B654=0, "",'Prediction Log'!B654)</f>
        <v/>
      </c>
      <c r="C635" s="92" t="str">
        <f>IF('Prediction Log'!C654=0, "",'Prediction Log'!C654)</f>
        <v/>
      </c>
      <c r="D635" s="92" t="str">
        <f>IF('Prediction Log'!D654=0, "",'Prediction Log'!D654)</f>
        <v/>
      </c>
      <c r="E635" s="92" t="str">
        <f>IF('Prediction Log'!E654=0, "",'Prediction Log'!E654)</f>
        <v/>
      </c>
      <c r="F635" s="92" t="str">
        <f>IF('Prediction Log'!I654=0, "",'Prediction Log'!I654)</f>
        <v/>
      </c>
      <c r="G635" s="70" t="str">
        <f>IF(ISBLANK(Games!B636), "",'Prediction Log'!$J654)</f>
        <v/>
      </c>
      <c r="H635" s="93" t="str">
        <f>'Prediction Log'!$K654</f>
        <v/>
      </c>
      <c r="I635" s="92" t="str">
        <f>IF(ISBLANK(Games!M636), "",IF(AND(Games!M636="",Games!N636=""),"",IF(ISTEXT(Games!N636), "Side",Games!M636)))</f>
        <v/>
      </c>
      <c r="J635" s="92" t="str">
        <f>IF(ISBLANK(Games!B636), "",IF(Games!K636="Y", Games!B636, Games!E636))</f>
        <v/>
      </c>
      <c r="K635" s="92" t="str">
        <f>Games!I636</f>
        <v/>
      </c>
      <c r="L635" s="92" t="str">
        <f>IF(ISBLANK(Games!G636), "",Games!G636)</f>
        <v/>
      </c>
      <c r="M635" s="92"/>
      <c r="N635" s="110" t="str">
        <f>IF(ISBLANK('Performance vs Market'!$Q635), "", 1)</f>
        <v/>
      </c>
      <c r="O635" s="110" t="str">
        <f>IF(ISBLANK('Performance vs Market'!$S635), "", 1)</f>
        <v/>
      </c>
      <c r="P635" s="95"/>
      <c r="Q635" s="95"/>
      <c r="R635" s="95"/>
      <c r="S635" s="95"/>
      <c r="T635" s="95"/>
      <c r="U635" s="111" t="str">
        <f>IF(ISBLANK('Performance vs Market'!$Q635), "",N635+IF(Q635&lt;0, (N635/(Q635/-100)), N635*(Q635/100)))</f>
        <v/>
      </c>
      <c r="V635" s="112" t="str">
        <f>IFERROR(IF(ISBLANK('Performance vs Market'!$R635), "",N635+IF(R635&lt;0, (N635/(R635/-100)), N635*(R635/100))),"")</f>
        <v/>
      </c>
      <c r="W635" s="111" t="n">
        <f t="shared" si="1"/>
        <v>0</v>
      </c>
      <c r="X635" s="112" t="n">
        <f t="shared" si="2"/>
        <v>0</v>
      </c>
      <c r="Y635" s="111" t="str">
        <f>IF(ISBLANK('Performance vs Market'!$S635), "",O635+IF(S635&lt;0, (O635/(S635/-100)), O635*(S635/100)))</f>
        <v/>
      </c>
      <c r="Z635" s="111" t="n">
        <f t="shared" si="3"/>
        <v>0</v>
      </c>
      <c r="AA635" s="96" t="n">
        <f t="shared" si="4"/>
        <v>0</v>
      </c>
      <c r="AB635" s="96" t="n">
        <f t="shared" si="5"/>
        <v>0</v>
      </c>
      <c r="AC635" s="113" t="str">
        <f>IF('Prediction Log'!$W654="Y", "W", IF('Prediction Log'!$W654="N","L",""))</f>
        <v/>
      </c>
      <c r="AD635" s="114" t="str">
        <f>IF('Prediction Log'!$Y654="Y", "W", IF('Prediction Log'!$Y654="N","L",""))</f>
        <v/>
      </c>
      <c r="AE635" s="115" t="str">
        <f>IF(ISBLANK('Performance vs Market'!$Q635), "",IF(AC635="W", W635, IF(AC635="L",-N635, "")))</f>
        <v/>
      </c>
      <c r="AF635" s="116" t="str">
        <f>IFERROR((IF(ISERR('Performance vs Market'!$V635), "",IF(AD635="W", X635, IF(AD635="L",-N635, "")))), "")</f>
        <v/>
      </c>
      <c r="AG635" s="113" t="str">
        <f>IF('Prediction Log'!$X654="Y", "W", IF('Prediction Log'!$X654="N", "L", ""))</f>
        <v/>
      </c>
      <c r="AH635" s="115" t="str">
        <f>IF(ISBLANK('Performance vs Market'!$S635), "",IF(AG635="W", Z635, IF(AG635="L",-O635, "")))</f>
        <v/>
      </c>
      <c r="AI635" s="117"/>
      <c r="AJ635" s="15" t="str">
        <f t="shared" si="6"/>
        <v/>
      </c>
      <c r="AK635" s="118" t="n">
        <f>IF(ISERROR('Performance vs Market'!$AE635+'Performance vs Market'!$AH635+'Performance vs Market'!$AJ635), "", 'Performance vs Market'!$AE635+'Performance vs Market'!$AH635+'Performance vs Market'!$AJ635)</f>
        <v>0</v>
      </c>
      <c r="AL635" s="119" t="n">
        <f>IF(ISERROR('Performance vs Market'!$AF635+'Performance vs Market'!$AH635+'Performance vs Market'!$AJ635), "", 'Performance vs Market'!$AF635+'Performance vs Market'!$AH635+'Performance vs Market'!$AJ635)</f>
        <v>0</v>
      </c>
    </row>
    <row r="636" ht="14.25" customHeight="1">
      <c r="A636" s="92" t="str">
        <f>Games!A637</f>
        <v/>
      </c>
      <c r="B636" s="92" t="str">
        <f>IF('Prediction Log'!B655=0, "",'Prediction Log'!B655)</f>
        <v/>
      </c>
      <c r="C636" s="92" t="str">
        <f>IF('Prediction Log'!C655=0, "",'Prediction Log'!C655)</f>
        <v/>
      </c>
      <c r="D636" s="92" t="str">
        <f>IF('Prediction Log'!D655=0, "",'Prediction Log'!D655)</f>
        <v/>
      </c>
      <c r="E636" s="92" t="str">
        <f>IF('Prediction Log'!E655=0, "",'Prediction Log'!E655)</f>
        <v/>
      </c>
      <c r="F636" s="92" t="str">
        <f>IF('Prediction Log'!I655=0, "",'Prediction Log'!I655)</f>
        <v/>
      </c>
      <c r="G636" s="70" t="str">
        <f>IF(ISBLANK(Games!B637), "",'Prediction Log'!$J655)</f>
        <v/>
      </c>
      <c r="H636" s="93" t="str">
        <f>'Prediction Log'!$K655</f>
        <v/>
      </c>
      <c r="I636" s="92" t="str">
        <f>IF(ISBLANK(Games!M637), "",IF(AND(Games!M637="",Games!N637=""),"",IF(ISTEXT(Games!N637), "Side",Games!M637)))</f>
        <v/>
      </c>
      <c r="J636" s="92" t="str">
        <f>IF(ISBLANK(Games!B637), "",IF(Games!K637="Y", Games!B637, Games!E637))</f>
        <v/>
      </c>
      <c r="K636" s="92" t="str">
        <f>Games!I637</f>
        <v/>
      </c>
      <c r="L636" s="92" t="str">
        <f>IF(ISBLANK(Games!G637), "",Games!G637)</f>
        <v/>
      </c>
      <c r="M636" s="92"/>
      <c r="N636" s="110" t="str">
        <f>IF(ISBLANK('Performance vs Market'!$Q636), "", 1)</f>
        <v/>
      </c>
      <c r="O636" s="110" t="str">
        <f>IF(ISBLANK('Performance vs Market'!$S636), "", 1)</f>
        <v/>
      </c>
      <c r="P636" s="95"/>
      <c r="Q636" s="95"/>
      <c r="R636" s="95"/>
      <c r="S636" s="95"/>
      <c r="T636" s="95"/>
      <c r="U636" s="111" t="str">
        <f>IF(ISBLANK('Performance vs Market'!$Q636), "",N636+IF(Q636&lt;0, (N636/(Q636/-100)), N636*(Q636/100)))</f>
        <v/>
      </c>
      <c r="V636" s="112" t="str">
        <f>IFERROR(IF(ISBLANK('Performance vs Market'!$R636), "",N636+IF(R636&lt;0, (N636/(R636/-100)), N636*(R636/100))),"")</f>
        <v/>
      </c>
      <c r="W636" s="111" t="n">
        <f t="shared" si="1"/>
        <v>0</v>
      </c>
      <c r="X636" s="112" t="n">
        <f t="shared" si="2"/>
        <v>0</v>
      </c>
      <c r="Y636" s="111" t="str">
        <f>IF(ISBLANK('Performance vs Market'!$S636), "",O636+IF(S636&lt;0, (O636/(S636/-100)), O636*(S636/100)))</f>
        <v/>
      </c>
      <c r="Z636" s="111" t="n">
        <f t="shared" si="3"/>
        <v>0</v>
      </c>
      <c r="AA636" s="96" t="n">
        <f t="shared" si="4"/>
        <v>0</v>
      </c>
      <c r="AB636" s="96" t="n">
        <f t="shared" si="5"/>
        <v>0</v>
      </c>
      <c r="AC636" s="113" t="str">
        <f>IF('Prediction Log'!$W655="Y", "W", IF('Prediction Log'!$W655="N","L",""))</f>
        <v/>
      </c>
      <c r="AD636" s="114" t="str">
        <f>IF('Prediction Log'!$Y655="Y", "W", IF('Prediction Log'!$Y655="N","L",""))</f>
        <v/>
      </c>
      <c r="AE636" s="115" t="str">
        <f>IF(ISBLANK('Performance vs Market'!$Q636), "",IF(AC636="W", W636, IF(AC636="L",-N636, "")))</f>
        <v/>
      </c>
      <c r="AF636" s="116" t="str">
        <f>IFERROR((IF(ISERR('Performance vs Market'!$V636), "",IF(AD636="W", X636, IF(AD636="L",-N636, "")))), "")</f>
        <v/>
      </c>
      <c r="AG636" s="113" t="str">
        <f>IF('Prediction Log'!$X655="Y", "W", IF('Prediction Log'!$X655="N", "L", ""))</f>
        <v/>
      </c>
      <c r="AH636" s="115" t="str">
        <f>IF(ISBLANK('Performance vs Market'!$S636), "",IF(AG636="W", Z636, IF(AG636="L",-O636, "")))</f>
        <v/>
      </c>
      <c r="AI636" s="117"/>
      <c r="AJ636" s="15" t="str">
        <f t="shared" si="6"/>
        <v/>
      </c>
      <c r="AK636" s="118" t="n">
        <f>IF(ISERROR('Performance vs Market'!$AE636+'Performance vs Market'!$AH636+'Performance vs Market'!$AJ636), "", 'Performance vs Market'!$AE636+'Performance vs Market'!$AH636+'Performance vs Market'!$AJ636)</f>
        <v>0</v>
      </c>
      <c r="AL636" s="119" t="n">
        <f>IF(ISERROR('Performance vs Market'!$AF636+'Performance vs Market'!$AH636+'Performance vs Market'!$AJ636), "", 'Performance vs Market'!$AF636+'Performance vs Market'!$AH636+'Performance vs Market'!$AJ636)</f>
        <v>0</v>
      </c>
    </row>
    <row r="637" ht="14.25" customHeight="1">
      <c r="A637" s="92" t="str">
        <f>Games!A638</f>
        <v/>
      </c>
      <c r="B637" s="92" t="str">
        <f>IF('Prediction Log'!B656=0, "",'Prediction Log'!B656)</f>
        <v/>
      </c>
      <c r="C637" s="92" t="str">
        <f>IF('Prediction Log'!C656=0, "",'Prediction Log'!C656)</f>
        <v/>
      </c>
      <c r="D637" s="92" t="str">
        <f>IF('Prediction Log'!D656=0, "",'Prediction Log'!D656)</f>
        <v/>
      </c>
      <c r="E637" s="92" t="str">
        <f>IF('Prediction Log'!E656=0, "",'Prediction Log'!E656)</f>
        <v/>
      </c>
      <c r="F637" s="92" t="str">
        <f>IF('Prediction Log'!I656=0, "",'Prediction Log'!I656)</f>
        <v/>
      </c>
      <c r="G637" s="70" t="str">
        <f>IF(ISBLANK(Games!B638), "",'Prediction Log'!$J656)</f>
        <v/>
      </c>
      <c r="H637" s="93" t="str">
        <f>'Prediction Log'!$K656</f>
        <v/>
      </c>
      <c r="I637" s="92" t="str">
        <f>IF(ISBLANK(Games!M638), "",IF(AND(Games!M638="",Games!N638=""),"",IF(ISTEXT(Games!N638), "Side",Games!M638)))</f>
        <v/>
      </c>
      <c r="J637" s="92" t="str">
        <f>IF(ISBLANK(Games!B638), "",IF(Games!K638="Y", Games!B638, Games!E638))</f>
        <v/>
      </c>
      <c r="K637" s="92" t="str">
        <f>Games!I638</f>
        <v/>
      </c>
      <c r="L637" s="92" t="str">
        <f>IF(ISBLANK(Games!G638), "",Games!G638)</f>
        <v/>
      </c>
      <c r="M637" s="92"/>
      <c r="N637" s="110" t="str">
        <f>IF(ISBLANK('Performance vs Market'!$Q637), "", 1)</f>
        <v/>
      </c>
      <c r="O637" s="110" t="str">
        <f>IF(ISBLANK('Performance vs Market'!$S637), "", 1)</f>
        <v/>
      </c>
      <c r="P637" s="95"/>
      <c r="Q637" s="95"/>
      <c r="R637" s="95"/>
      <c r="S637" s="95"/>
      <c r="T637" s="95"/>
      <c r="U637" s="111" t="str">
        <f>IF(ISBLANK('Performance vs Market'!$Q637), "",N637+IF(Q637&lt;0, (N637/(Q637/-100)), N637*(Q637/100)))</f>
        <v/>
      </c>
      <c r="V637" s="112" t="str">
        <f>IFERROR(IF(ISBLANK('Performance vs Market'!$R637), "",N637+IF(R637&lt;0, (N637/(R637/-100)), N637*(R637/100))),"")</f>
        <v/>
      </c>
      <c r="W637" s="111" t="n">
        <f t="shared" si="1"/>
        <v>0</v>
      </c>
      <c r="X637" s="112" t="n">
        <f t="shared" si="2"/>
        <v>0</v>
      </c>
      <c r="Y637" s="111" t="str">
        <f>IF(ISBLANK('Performance vs Market'!$S637), "",O637+IF(S637&lt;0, (O637/(S637/-100)), O637*(S637/100)))</f>
        <v/>
      </c>
      <c r="Z637" s="111" t="n">
        <f t="shared" si="3"/>
        <v>0</v>
      </c>
      <c r="AA637" s="96" t="n">
        <f t="shared" si="4"/>
        <v>0</v>
      </c>
      <c r="AB637" s="96" t="n">
        <f t="shared" si="5"/>
        <v>0</v>
      </c>
      <c r="AC637" s="113" t="str">
        <f>IF('Prediction Log'!$W656="Y", "W", IF('Prediction Log'!$W656="N","L",""))</f>
        <v/>
      </c>
      <c r="AD637" s="114" t="str">
        <f>IF('Prediction Log'!$Y656="Y", "W", IF('Prediction Log'!$Y656="N","L",""))</f>
        <v/>
      </c>
      <c r="AE637" s="115" t="str">
        <f>IF(ISBLANK('Performance vs Market'!$Q637), "",IF(AC637="W", W637, IF(AC637="L",-N637, "")))</f>
        <v/>
      </c>
      <c r="AF637" s="116" t="str">
        <f>IFERROR((IF(ISERR('Performance vs Market'!$V637), "",IF(AD637="W", X637, IF(AD637="L",-N637, "")))), "")</f>
        <v/>
      </c>
      <c r="AG637" s="113" t="str">
        <f>IF('Prediction Log'!$X656="Y", "W", IF('Prediction Log'!$X656="N", "L", ""))</f>
        <v/>
      </c>
      <c r="AH637" s="115" t="str">
        <f>IF(ISBLANK('Performance vs Market'!$S637), "",IF(AG637="W", Z637, IF(AG637="L",-O637, "")))</f>
        <v/>
      </c>
      <c r="AI637" s="117"/>
      <c r="AJ637" s="15" t="str">
        <f t="shared" si="6"/>
        <v/>
      </c>
      <c r="AK637" s="118" t="n">
        <f>IF(ISERROR('Performance vs Market'!$AE637+'Performance vs Market'!$AH637+'Performance vs Market'!$AJ637), "", 'Performance vs Market'!$AE637+'Performance vs Market'!$AH637+'Performance vs Market'!$AJ637)</f>
        <v>0</v>
      </c>
      <c r="AL637" s="119" t="n">
        <f>IF(ISERROR('Performance vs Market'!$AF637+'Performance vs Market'!$AH637+'Performance vs Market'!$AJ637), "", 'Performance vs Market'!$AF637+'Performance vs Market'!$AH637+'Performance vs Market'!$AJ637)</f>
        <v>0</v>
      </c>
    </row>
    <row r="638" ht="14.25" customHeight="1">
      <c r="A638" s="92" t="str">
        <f>Games!A639</f>
        <v/>
      </c>
      <c r="B638" s="92" t="str">
        <f>IF('Prediction Log'!B657=0, "",'Prediction Log'!B657)</f>
        <v/>
      </c>
      <c r="C638" s="92" t="str">
        <f>IF('Prediction Log'!C657=0, "",'Prediction Log'!C657)</f>
        <v/>
      </c>
      <c r="D638" s="92" t="str">
        <f>IF('Prediction Log'!D657=0, "",'Prediction Log'!D657)</f>
        <v/>
      </c>
      <c r="E638" s="92" t="str">
        <f>IF('Prediction Log'!E657=0, "",'Prediction Log'!E657)</f>
        <v/>
      </c>
      <c r="F638" s="92" t="str">
        <f>IF('Prediction Log'!I657=0, "",'Prediction Log'!I657)</f>
        <v/>
      </c>
      <c r="G638" s="70" t="str">
        <f>IF(ISBLANK(Games!B639), "",'Prediction Log'!$J657)</f>
        <v/>
      </c>
      <c r="H638" s="93" t="str">
        <f>'Prediction Log'!$K657</f>
        <v/>
      </c>
      <c r="I638" s="92" t="str">
        <f>IF(ISBLANK(Games!M639), "",IF(AND(Games!M639="",Games!N639=""),"",IF(ISTEXT(Games!N639), "Side",Games!M639)))</f>
        <v/>
      </c>
      <c r="J638" s="92" t="str">
        <f>IF(ISBLANK(Games!B639), "",IF(Games!K639="Y", Games!B639, Games!E639))</f>
        <v/>
      </c>
      <c r="K638" s="92" t="str">
        <f>Games!I639</f>
        <v/>
      </c>
      <c r="L638" s="92" t="str">
        <f>IF(ISBLANK(Games!G639), "",Games!G639)</f>
        <v/>
      </c>
      <c r="M638" s="92"/>
      <c r="N638" s="110" t="str">
        <f>IF(ISBLANK('Performance vs Market'!$Q638), "", 1)</f>
        <v/>
      </c>
      <c r="O638" s="110" t="str">
        <f>IF(ISBLANK('Performance vs Market'!$S638), "", 1)</f>
        <v/>
      </c>
      <c r="P638" s="95"/>
      <c r="Q638" s="95"/>
      <c r="R638" s="95"/>
      <c r="S638" s="95"/>
      <c r="T638" s="95"/>
      <c r="U638" s="111" t="str">
        <f>IF(ISBLANK('Performance vs Market'!$Q638), "",N638+IF(Q638&lt;0, (N638/(Q638/-100)), N638*(Q638/100)))</f>
        <v/>
      </c>
      <c r="V638" s="112" t="str">
        <f>IFERROR(IF(ISBLANK('Performance vs Market'!$R638), "",N638+IF(R638&lt;0, (N638/(R638/-100)), N638*(R638/100))),"")</f>
        <v/>
      </c>
      <c r="W638" s="111" t="n">
        <f t="shared" si="1"/>
        <v>0</v>
      </c>
      <c r="X638" s="112" t="n">
        <f t="shared" si="2"/>
        <v>0</v>
      </c>
      <c r="Y638" s="111" t="str">
        <f>IF(ISBLANK('Performance vs Market'!$S638), "",O638+IF(S638&lt;0, (O638/(S638/-100)), O638*(S638/100)))</f>
        <v/>
      </c>
      <c r="Z638" s="111" t="n">
        <f t="shared" si="3"/>
        <v>0</v>
      </c>
      <c r="AA638" s="96" t="n">
        <f t="shared" si="4"/>
        <v>0</v>
      </c>
      <c r="AB638" s="96" t="n">
        <f t="shared" si="5"/>
        <v>0</v>
      </c>
      <c r="AC638" s="113" t="str">
        <f>IF('Prediction Log'!$W657="Y", "W", IF('Prediction Log'!$W657="N","L",""))</f>
        <v/>
      </c>
      <c r="AD638" s="114" t="str">
        <f>IF('Prediction Log'!$Y657="Y", "W", IF('Prediction Log'!$Y657="N","L",""))</f>
        <v/>
      </c>
      <c r="AE638" s="115" t="str">
        <f>IF(ISBLANK('Performance vs Market'!$Q638), "",IF(AC638="W", W638, IF(AC638="L",-N638, "")))</f>
        <v/>
      </c>
      <c r="AF638" s="116" t="str">
        <f>IFERROR((IF(ISERR('Performance vs Market'!$V638), "",IF(AD638="W", X638, IF(AD638="L",-N638, "")))), "")</f>
        <v/>
      </c>
      <c r="AG638" s="113" t="str">
        <f>IF('Prediction Log'!$X657="Y", "W", IF('Prediction Log'!$X657="N", "L", ""))</f>
        <v/>
      </c>
      <c r="AH638" s="115" t="str">
        <f>IF(ISBLANK('Performance vs Market'!$S638), "",IF(AG638="W", Z638, IF(AG638="L",-O638, "")))</f>
        <v/>
      </c>
      <c r="AI638" s="117"/>
      <c r="AJ638" s="15" t="str">
        <f t="shared" si="6"/>
        <v/>
      </c>
      <c r="AK638" s="118" t="n">
        <f>IF(ISERROR('Performance vs Market'!$AE638+'Performance vs Market'!$AH638+'Performance vs Market'!$AJ638), "", 'Performance vs Market'!$AE638+'Performance vs Market'!$AH638+'Performance vs Market'!$AJ638)</f>
        <v>0</v>
      </c>
      <c r="AL638" s="119" t="n">
        <f>IF(ISERROR('Performance vs Market'!$AF638+'Performance vs Market'!$AH638+'Performance vs Market'!$AJ638), "", 'Performance vs Market'!$AF638+'Performance vs Market'!$AH638+'Performance vs Market'!$AJ638)</f>
        <v>0</v>
      </c>
    </row>
    <row r="639" ht="14.25" customHeight="1">
      <c r="A639" s="92" t="str">
        <f>Games!A640</f>
        <v/>
      </c>
      <c r="B639" s="92" t="str">
        <f>IF('Prediction Log'!B658=0, "",'Prediction Log'!B658)</f>
        <v/>
      </c>
      <c r="C639" s="92" t="str">
        <f>IF('Prediction Log'!C658=0, "",'Prediction Log'!C658)</f>
        <v/>
      </c>
      <c r="D639" s="92" t="str">
        <f>IF('Prediction Log'!D658=0, "",'Prediction Log'!D658)</f>
        <v/>
      </c>
      <c r="E639" s="92" t="str">
        <f>IF('Prediction Log'!E658=0, "",'Prediction Log'!E658)</f>
        <v/>
      </c>
      <c r="F639" s="92" t="str">
        <f>IF('Prediction Log'!I658=0, "",'Prediction Log'!I658)</f>
        <v/>
      </c>
      <c r="G639" s="70" t="str">
        <f>IF(ISBLANK(Games!B640), "",'Prediction Log'!$J658)</f>
        <v/>
      </c>
      <c r="H639" s="93" t="str">
        <f>'Prediction Log'!$K658</f>
        <v/>
      </c>
      <c r="I639" s="92" t="str">
        <f>IF(ISBLANK(Games!M640), "",IF(AND(Games!M640="",Games!N640=""),"",IF(ISTEXT(Games!N640), "Side",Games!M640)))</f>
        <v/>
      </c>
      <c r="J639" s="92" t="str">
        <f>IF(ISBLANK(Games!B640), "",IF(Games!K640="Y", Games!B640, Games!E640))</f>
        <v/>
      </c>
      <c r="K639" s="92" t="str">
        <f>Games!I640</f>
        <v/>
      </c>
      <c r="L639" s="92" t="str">
        <f>IF(ISBLANK(Games!G640), "",Games!G640)</f>
        <v/>
      </c>
      <c r="M639" s="92"/>
      <c r="N639" s="110" t="str">
        <f>IF(ISBLANK('Performance vs Market'!$Q639), "", 1)</f>
        <v/>
      </c>
      <c r="O639" s="110" t="str">
        <f>IF(ISBLANK('Performance vs Market'!$S639), "", 1)</f>
        <v/>
      </c>
      <c r="P639" s="95"/>
      <c r="Q639" s="95"/>
      <c r="R639" s="95"/>
      <c r="S639" s="95"/>
      <c r="T639" s="95"/>
      <c r="U639" s="111" t="str">
        <f>IF(ISBLANK('Performance vs Market'!$Q639), "",N639+IF(Q639&lt;0, (N639/(Q639/-100)), N639*(Q639/100)))</f>
        <v/>
      </c>
      <c r="V639" s="112" t="str">
        <f>IFERROR(IF(ISBLANK('Performance vs Market'!$R639), "",N639+IF(R639&lt;0, (N639/(R639/-100)), N639*(R639/100))),"")</f>
        <v/>
      </c>
      <c r="W639" s="111" t="n">
        <f t="shared" si="1"/>
        <v>0</v>
      </c>
      <c r="X639" s="112" t="n">
        <f t="shared" si="2"/>
        <v>0</v>
      </c>
      <c r="Y639" s="111" t="str">
        <f>IF(ISBLANK('Performance vs Market'!$S639), "",O639+IF(S639&lt;0, (O639/(S639/-100)), O639*(S639/100)))</f>
        <v/>
      </c>
      <c r="Z639" s="111" t="n">
        <f t="shared" si="3"/>
        <v>0</v>
      </c>
      <c r="AA639" s="96" t="n">
        <f t="shared" si="4"/>
        <v>0</v>
      </c>
      <c r="AB639" s="96" t="n">
        <f t="shared" si="5"/>
        <v>0</v>
      </c>
      <c r="AC639" s="113" t="str">
        <f>IF('Prediction Log'!$W658="Y", "W", IF('Prediction Log'!$W658="N","L",""))</f>
        <v/>
      </c>
      <c r="AD639" s="114" t="str">
        <f>IF('Prediction Log'!$Y658="Y", "W", IF('Prediction Log'!$Y658="N","L",""))</f>
        <v/>
      </c>
      <c r="AE639" s="115" t="str">
        <f>IF(ISBLANK('Performance vs Market'!$Q639), "",IF(AC639="W", W639, IF(AC639="L",-N639, "")))</f>
        <v/>
      </c>
      <c r="AF639" s="116" t="str">
        <f>IFERROR((IF(ISERR('Performance vs Market'!$V639), "",IF(AD639="W", X639, IF(AD639="L",-N639, "")))), "")</f>
        <v/>
      </c>
      <c r="AG639" s="113" t="str">
        <f>IF('Prediction Log'!$X658="Y", "W", IF('Prediction Log'!$X658="N", "L", ""))</f>
        <v/>
      </c>
      <c r="AH639" s="115" t="str">
        <f>IF(ISBLANK('Performance vs Market'!$S639), "",IF(AG639="W", Z639, IF(AG639="L",-O639, "")))</f>
        <v/>
      </c>
      <c r="AI639" s="117"/>
      <c r="AJ639" s="15" t="str">
        <f t="shared" si="6"/>
        <v/>
      </c>
      <c r="AK639" s="118" t="n">
        <f>IF(ISERROR('Performance vs Market'!$AE639+'Performance vs Market'!$AH639+'Performance vs Market'!$AJ639), "", 'Performance vs Market'!$AE639+'Performance vs Market'!$AH639+'Performance vs Market'!$AJ639)</f>
        <v>0</v>
      </c>
      <c r="AL639" s="119" t="n">
        <f>IF(ISERROR('Performance vs Market'!$AF639+'Performance vs Market'!$AH639+'Performance vs Market'!$AJ639), "", 'Performance vs Market'!$AF639+'Performance vs Market'!$AH639+'Performance vs Market'!$AJ639)</f>
        <v>0</v>
      </c>
    </row>
    <row r="640" ht="14.25" customHeight="1">
      <c r="A640" s="92" t="str">
        <f>Games!A641</f>
        <v/>
      </c>
      <c r="B640" s="92" t="str">
        <f>IF('Prediction Log'!B659=0, "",'Prediction Log'!B659)</f>
        <v/>
      </c>
      <c r="C640" s="92" t="str">
        <f>IF('Prediction Log'!C659=0, "",'Prediction Log'!C659)</f>
        <v/>
      </c>
      <c r="D640" s="92" t="str">
        <f>IF('Prediction Log'!D659=0, "",'Prediction Log'!D659)</f>
        <v/>
      </c>
      <c r="E640" s="92" t="str">
        <f>IF('Prediction Log'!E659=0, "",'Prediction Log'!E659)</f>
        <v/>
      </c>
      <c r="F640" s="92" t="str">
        <f>IF('Prediction Log'!I659=0, "",'Prediction Log'!I659)</f>
        <v/>
      </c>
      <c r="G640" s="70" t="str">
        <f>IF(ISBLANK(Games!B641), "",'Prediction Log'!$J659)</f>
        <v/>
      </c>
      <c r="H640" s="93" t="str">
        <f>'Prediction Log'!$K659</f>
        <v/>
      </c>
      <c r="I640" s="92" t="str">
        <f>IF(ISBLANK(Games!M641), "",IF(AND(Games!M641="",Games!N641=""),"",IF(ISTEXT(Games!N641), "Side",Games!M641)))</f>
        <v/>
      </c>
      <c r="J640" s="92" t="str">
        <f>IF(ISBLANK(Games!B641), "",IF(Games!K641="Y", Games!B641, Games!E641))</f>
        <v/>
      </c>
      <c r="K640" s="92" t="str">
        <f>Games!I641</f>
        <v/>
      </c>
      <c r="L640" s="92" t="str">
        <f>IF(ISBLANK(Games!G641), "",Games!G641)</f>
        <v/>
      </c>
      <c r="M640" s="92"/>
      <c r="N640" s="110" t="str">
        <f>IF(ISBLANK('Performance vs Market'!$Q640), "", 1)</f>
        <v/>
      </c>
      <c r="O640" s="110" t="str">
        <f>IF(ISBLANK('Performance vs Market'!$S640), "", 1)</f>
        <v/>
      </c>
      <c r="P640" s="95"/>
      <c r="Q640" s="95"/>
      <c r="R640" s="95"/>
      <c r="S640" s="95"/>
      <c r="T640" s="95"/>
      <c r="U640" s="111" t="str">
        <f>IF(ISBLANK('Performance vs Market'!$Q640), "",N640+IF(Q640&lt;0, (N640/(Q640/-100)), N640*(Q640/100)))</f>
        <v/>
      </c>
      <c r="V640" s="112" t="str">
        <f>IFERROR(IF(ISBLANK('Performance vs Market'!$R640), "",N640+IF(R640&lt;0, (N640/(R640/-100)), N640*(R640/100))),"")</f>
        <v/>
      </c>
      <c r="W640" s="111" t="n">
        <f t="shared" si="1"/>
        <v>0</v>
      </c>
      <c r="X640" s="112" t="n">
        <f t="shared" si="2"/>
        <v>0</v>
      </c>
      <c r="Y640" s="111" t="str">
        <f>IF(ISBLANK('Performance vs Market'!$S640), "",O640+IF(S640&lt;0, (O640/(S640/-100)), O640*(S640/100)))</f>
        <v/>
      </c>
      <c r="Z640" s="111" t="n">
        <f t="shared" si="3"/>
        <v>0</v>
      </c>
      <c r="AA640" s="96" t="n">
        <f t="shared" si="4"/>
        <v>0</v>
      </c>
      <c r="AB640" s="96" t="n">
        <f t="shared" si="5"/>
        <v>0</v>
      </c>
      <c r="AC640" s="113" t="str">
        <f>IF('Prediction Log'!$W659="Y", "W", IF('Prediction Log'!$W659="N","L",""))</f>
        <v/>
      </c>
      <c r="AD640" s="114" t="str">
        <f>IF('Prediction Log'!$Y659="Y", "W", IF('Prediction Log'!$Y659="N","L",""))</f>
        <v/>
      </c>
      <c r="AE640" s="115" t="str">
        <f>IF(ISBLANK('Performance vs Market'!$Q640), "",IF(AC640="W", W640, IF(AC640="L",-N640, "")))</f>
        <v/>
      </c>
      <c r="AF640" s="116" t="str">
        <f>IFERROR((IF(ISERR('Performance vs Market'!$V640), "",IF(AD640="W", X640, IF(AD640="L",-N640, "")))), "")</f>
        <v/>
      </c>
      <c r="AG640" s="113" t="str">
        <f>IF('Prediction Log'!$X659="Y", "W", IF('Prediction Log'!$X659="N", "L", ""))</f>
        <v/>
      </c>
      <c r="AH640" s="115" t="str">
        <f>IF(ISBLANK('Performance vs Market'!$S640), "",IF(AG640="W", Z640, IF(AG640="L",-O640, "")))</f>
        <v/>
      </c>
      <c r="AI640" s="117"/>
      <c r="AJ640" s="15" t="str">
        <f t="shared" si="6"/>
        <v/>
      </c>
      <c r="AK640" s="118" t="n">
        <f>IF(ISERROR('Performance vs Market'!$AE640+'Performance vs Market'!$AH640+'Performance vs Market'!$AJ640), "", 'Performance vs Market'!$AE640+'Performance vs Market'!$AH640+'Performance vs Market'!$AJ640)</f>
        <v>0</v>
      </c>
      <c r="AL640" s="119" t="n">
        <f>IF(ISERROR('Performance vs Market'!$AF640+'Performance vs Market'!$AH640+'Performance vs Market'!$AJ640), "", 'Performance vs Market'!$AF640+'Performance vs Market'!$AH640+'Performance vs Market'!$AJ640)</f>
        <v>0</v>
      </c>
    </row>
    <row r="641" ht="14.25" customHeight="1">
      <c r="A641" s="92" t="str">
        <f>Games!A642</f>
        <v/>
      </c>
      <c r="B641" s="92" t="str">
        <f>IF('Prediction Log'!B660=0, "",'Prediction Log'!B660)</f>
        <v/>
      </c>
      <c r="C641" s="92" t="str">
        <f>IF('Prediction Log'!C660=0, "",'Prediction Log'!C660)</f>
        <v/>
      </c>
      <c r="D641" s="92" t="str">
        <f>IF('Prediction Log'!D660=0, "",'Prediction Log'!D660)</f>
        <v/>
      </c>
      <c r="E641" s="92" t="str">
        <f>IF('Prediction Log'!E660=0, "",'Prediction Log'!E660)</f>
        <v/>
      </c>
      <c r="F641" s="92" t="str">
        <f>IF('Prediction Log'!I660=0, "",'Prediction Log'!I660)</f>
        <v/>
      </c>
      <c r="G641" s="70" t="str">
        <f>IF(ISBLANK(Games!B642), "",'Prediction Log'!$J660)</f>
        <v/>
      </c>
      <c r="H641" s="93" t="str">
        <f>'Prediction Log'!$K660</f>
        <v/>
      </c>
      <c r="I641" s="92" t="str">
        <f>IF(ISBLANK(Games!M642), "",IF(AND(Games!M642="",Games!N642=""),"",IF(ISTEXT(Games!N642), "Side",Games!M642)))</f>
        <v/>
      </c>
      <c r="J641" s="92" t="str">
        <f>IF(ISBLANK(Games!B642), "",IF(Games!K642="Y", Games!B642, Games!E642))</f>
        <v/>
      </c>
      <c r="K641" s="92" t="str">
        <f>Games!I642</f>
        <v/>
      </c>
      <c r="L641" s="92" t="str">
        <f>IF(ISBLANK(Games!G642), "",Games!G642)</f>
        <v/>
      </c>
      <c r="M641" s="92"/>
      <c r="N641" s="110" t="str">
        <f>IF(ISBLANK('Performance vs Market'!$Q641), "", 1)</f>
        <v/>
      </c>
      <c r="O641" s="110" t="str">
        <f>IF(ISBLANK('Performance vs Market'!$S641), "", 1)</f>
        <v/>
      </c>
      <c r="P641" s="95"/>
      <c r="Q641" s="95"/>
      <c r="R641" s="95"/>
      <c r="S641" s="95"/>
      <c r="T641" s="95"/>
      <c r="U641" s="111" t="str">
        <f>IF(ISBLANK('Performance vs Market'!$Q641), "",N641+IF(Q641&lt;0, (N641/(Q641/-100)), N641*(Q641/100)))</f>
        <v/>
      </c>
      <c r="V641" s="112" t="str">
        <f>IFERROR(IF(ISBLANK('Performance vs Market'!$R641), "",N641+IF(R641&lt;0, (N641/(R641/-100)), N641*(R641/100))),"")</f>
        <v/>
      </c>
      <c r="W641" s="111" t="n">
        <f t="shared" si="1"/>
        <v>0</v>
      </c>
      <c r="X641" s="112" t="n">
        <f t="shared" si="2"/>
        <v>0</v>
      </c>
      <c r="Y641" s="111" t="str">
        <f>IF(ISBLANK('Performance vs Market'!$S641), "",O641+IF(S641&lt;0, (O641/(S641/-100)), O641*(S641/100)))</f>
        <v/>
      </c>
      <c r="Z641" s="111" t="n">
        <f t="shared" si="3"/>
        <v>0</v>
      </c>
      <c r="AA641" s="96" t="n">
        <f t="shared" si="4"/>
        <v>0</v>
      </c>
      <c r="AB641" s="96" t="n">
        <f t="shared" si="5"/>
        <v>0</v>
      </c>
      <c r="AC641" s="113" t="str">
        <f>IF('Prediction Log'!$W660="Y", "W", IF('Prediction Log'!$W660="N","L",""))</f>
        <v/>
      </c>
      <c r="AD641" s="114" t="str">
        <f>IF('Prediction Log'!$Y660="Y", "W", IF('Prediction Log'!$Y660="N","L",""))</f>
        <v/>
      </c>
      <c r="AE641" s="115" t="str">
        <f>IF(ISBLANK('Performance vs Market'!$Q641), "",IF(AC641="W", W641, IF(AC641="L",-N641, "")))</f>
        <v/>
      </c>
      <c r="AF641" s="116" t="str">
        <f>IFERROR((IF(ISERR('Performance vs Market'!$V641), "",IF(AD641="W", X641, IF(AD641="L",-N641, "")))), "")</f>
        <v/>
      </c>
      <c r="AG641" s="113" t="str">
        <f>IF('Prediction Log'!$X660="Y", "W", IF('Prediction Log'!$X660="N", "L", ""))</f>
        <v/>
      </c>
      <c r="AH641" s="115" t="str">
        <f>IF(ISBLANK('Performance vs Market'!$S641), "",IF(AG641="W", Z641, IF(AG641="L",-O641, "")))</f>
        <v/>
      </c>
      <c r="AI641" s="117"/>
      <c r="AJ641" s="15" t="str">
        <f t="shared" si="6"/>
        <v/>
      </c>
      <c r="AK641" s="118" t="n">
        <f>IF(ISERROR('Performance vs Market'!$AE641+'Performance vs Market'!$AH641+'Performance vs Market'!$AJ641), "", 'Performance vs Market'!$AE641+'Performance vs Market'!$AH641+'Performance vs Market'!$AJ641)</f>
        <v>0</v>
      </c>
      <c r="AL641" s="119" t="n">
        <f>IF(ISERROR('Performance vs Market'!$AF641+'Performance vs Market'!$AH641+'Performance vs Market'!$AJ641), "", 'Performance vs Market'!$AF641+'Performance vs Market'!$AH641+'Performance vs Market'!$AJ641)</f>
        <v>0</v>
      </c>
    </row>
    <row r="642" ht="14.25" customHeight="1">
      <c r="A642" s="92" t="str">
        <f>Games!A643</f>
        <v/>
      </c>
      <c r="B642" s="92" t="str">
        <f>IF('Prediction Log'!B661=0, "",'Prediction Log'!B661)</f>
        <v/>
      </c>
      <c r="C642" s="92" t="str">
        <f>IF('Prediction Log'!C661=0, "",'Prediction Log'!C661)</f>
        <v/>
      </c>
      <c r="D642" s="92" t="str">
        <f>IF('Prediction Log'!D661=0, "",'Prediction Log'!D661)</f>
        <v/>
      </c>
      <c r="E642" s="92" t="str">
        <f>IF('Prediction Log'!E661=0, "",'Prediction Log'!E661)</f>
        <v/>
      </c>
      <c r="F642" s="92" t="str">
        <f>IF('Prediction Log'!I661=0, "",'Prediction Log'!I661)</f>
        <v/>
      </c>
      <c r="G642" s="70" t="str">
        <f>IF(ISBLANK(Games!B643), "",'Prediction Log'!$J661)</f>
        <v/>
      </c>
      <c r="H642" s="93" t="str">
        <f>'Prediction Log'!$K661</f>
        <v/>
      </c>
      <c r="I642" s="92" t="str">
        <f>IF(ISBLANK(Games!M643), "",IF(AND(Games!M643="",Games!N643=""),"",IF(ISTEXT(Games!N643), "Side",Games!M643)))</f>
        <v/>
      </c>
      <c r="J642" s="92" t="str">
        <f>IF(ISBLANK(Games!B643), "",IF(Games!K643="Y", Games!B643, Games!E643))</f>
        <v/>
      </c>
      <c r="K642" s="92" t="str">
        <f>Games!I643</f>
        <v/>
      </c>
      <c r="L642" s="92" t="str">
        <f>IF(ISBLANK(Games!G643), "",Games!G643)</f>
        <v/>
      </c>
      <c r="M642" s="92"/>
      <c r="N642" s="110" t="str">
        <f>IF(ISBLANK('Performance vs Market'!$Q642), "", 1)</f>
        <v/>
      </c>
      <c r="O642" s="110" t="str">
        <f>IF(ISBLANK('Performance vs Market'!$S642), "", 1)</f>
        <v/>
      </c>
      <c r="P642" s="95"/>
      <c r="Q642" s="95"/>
      <c r="R642" s="95"/>
      <c r="S642" s="95"/>
      <c r="T642" s="95"/>
      <c r="U642" s="111" t="str">
        <f>IF(ISBLANK('Performance vs Market'!$Q642), "",N642+IF(Q642&lt;0, (N642/(Q642/-100)), N642*(Q642/100)))</f>
        <v/>
      </c>
      <c r="V642" s="112" t="str">
        <f>IFERROR(IF(ISBLANK('Performance vs Market'!$R642), "",N642+IF(R642&lt;0, (N642/(R642/-100)), N642*(R642/100))),"")</f>
        <v/>
      </c>
      <c r="W642" s="111" t="n">
        <f t="shared" si="1"/>
        <v>0</v>
      </c>
      <c r="X642" s="112" t="n">
        <f t="shared" si="2"/>
        <v>0</v>
      </c>
      <c r="Y642" s="111" t="str">
        <f>IF(ISBLANK('Performance vs Market'!$S642), "",O642+IF(S642&lt;0, (O642/(S642/-100)), O642*(S642/100)))</f>
        <v/>
      </c>
      <c r="Z642" s="111" t="n">
        <f t="shared" si="3"/>
        <v>0</v>
      </c>
      <c r="AA642" s="96" t="n">
        <f t="shared" si="4"/>
        <v>0</v>
      </c>
      <c r="AB642" s="96" t="n">
        <f t="shared" si="5"/>
        <v>0</v>
      </c>
      <c r="AC642" s="113" t="str">
        <f>IF('Prediction Log'!$W661="Y", "W", IF('Prediction Log'!$W661="N","L",""))</f>
        <v/>
      </c>
      <c r="AD642" s="114" t="str">
        <f>IF('Prediction Log'!$Y661="Y", "W", IF('Prediction Log'!$Y661="N","L",""))</f>
        <v/>
      </c>
      <c r="AE642" s="115" t="str">
        <f>IF(ISBLANK('Performance vs Market'!$Q642), "",IF(AC642="W", W642, IF(AC642="L",-N642, "")))</f>
        <v/>
      </c>
      <c r="AF642" s="116" t="str">
        <f>IFERROR((IF(ISERR('Performance vs Market'!$V642), "",IF(AD642="W", X642, IF(AD642="L",-N642, "")))), "")</f>
        <v/>
      </c>
      <c r="AG642" s="113" t="str">
        <f>IF('Prediction Log'!$X661="Y", "W", IF('Prediction Log'!$X661="N", "L", ""))</f>
        <v/>
      </c>
      <c r="AH642" s="115" t="str">
        <f>IF(ISBLANK('Performance vs Market'!$S642), "",IF(AG642="W", Z642, IF(AG642="L",-O642, "")))</f>
        <v/>
      </c>
      <c r="AI642" s="117"/>
      <c r="AJ642" s="15" t="str">
        <f t="shared" si="6"/>
        <v/>
      </c>
      <c r="AK642" s="118" t="n">
        <f>IF(ISERROR('Performance vs Market'!$AE642+'Performance vs Market'!$AH642+'Performance vs Market'!$AJ642), "", 'Performance vs Market'!$AE642+'Performance vs Market'!$AH642+'Performance vs Market'!$AJ642)</f>
        <v>0</v>
      </c>
      <c r="AL642" s="119" t="n">
        <f>IF(ISERROR('Performance vs Market'!$AF642+'Performance vs Market'!$AH642+'Performance vs Market'!$AJ642), "", 'Performance vs Market'!$AF642+'Performance vs Market'!$AH642+'Performance vs Market'!$AJ642)</f>
        <v>0</v>
      </c>
    </row>
    <row r="643" ht="14.25" customHeight="1">
      <c r="A643" s="92" t="str">
        <f>Games!A644</f>
        <v/>
      </c>
      <c r="B643" s="92" t="str">
        <f>IF('Prediction Log'!B662=0, "",'Prediction Log'!B662)</f>
        <v/>
      </c>
      <c r="C643" s="92" t="str">
        <f>IF('Prediction Log'!C662=0, "",'Prediction Log'!C662)</f>
        <v/>
      </c>
      <c r="D643" s="92" t="str">
        <f>IF('Prediction Log'!D662=0, "",'Prediction Log'!D662)</f>
        <v/>
      </c>
      <c r="E643" s="92" t="str">
        <f>IF('Prediction Log'!E662=0, "",'Prediction Log'!E662)</f>
        <v/>
      </c>
      <c r="F643" s="92" t="str">
        <f>IF('Prediction Log'!I662=0, "",'Prediction Log'!I662)</f>
        <v/>
      </c>
      <c r="G643" s="70" t="str">
        <f>IF(ISBLANK(Games!B644), "",'Prediction Log'!$J662)</f>
        <v/>
      </c>
      <c r="H643" s="93" t="str">
        <f>'Prediction Log'!$K662</f>
        <v/>
      </c>
      <c r="I643" s="92" t="str">
        <f>IF(ISBLANK(Games!M644), "",IF(AND(Games!M644="",Games!N644=""),"",IF(ISTEXT(Games!N644), "Side",Games!M644)))</f>
        <v/>
      </c>
      <c r="J643" s="92" t="str">
        <f>IF(ISBLANK(Games!B644), "",IF(Games!K644="Y", Games!B644, Games!E644))</f>
        <v/>
      </c>
      <c r="K643" s="92" t="str">
        <f>Games!I644</f>
        <v/>
      </c>
      <c r="L643" s="92" t="str">
        <f>IF(ISBLANK(Games!G644), "",Games!G644)</f>
        <v/>
      </c>
      <c r="M643" s="92"/>
      <c r="N643" s="110" t="str">
        <f>IF(ISBLANK('Performance vs Market'!$Q643), "", 1)</f>
        <v/>
      </c>
      <c r="O643" s="110" t="str">
        <f>IF(ISBLANK('Performance vs Market'!$S643), "", 1)</f>
        <v/>
      </c>
      <c r="P643" s="95"/>
      <c r="Q643" s="95"/>
      <c r="R643" s="95"/>
      <c r="S643" s="95"/>
      <c r="T643" s="95"/>
      <c r="U643" s="111" t="str">
        <f>IF(ISBLANK('Performance vs Market'!$Q643), "",N643+IF(Q643&lt;0, (N643/(Q643/-100)), N643*(Q643/100)))</f>
        <v/>
      </c>
      <c r="V643" s="112" t="str">
        <f>IFERROR(IF(ISBLANK('Performance vs Market'!$R643), "",N643+IF(R643&lt;0, (N643/(R643/-100)), N643*(R643/100))),"")</f>
        <v/>
      </c>
      <c r="W643" s="111" t="n">
        <f t="shared" si="1"/>
        <v>0</v>
      </c>
      <c r="X643" s="112" t="n">
        <f t="shared" si="2"/>
        <v>0</v>
      </c>
      <c r="Y643" s="111" t="str">
        <f>IF(ISBLANK('Performance vs Market'!$S643), "",O643+IF(S643&lt;0, (O643/(S643/-100)), O643*(S643/100)))</f>
        <v/>
      </c>
      <c r="Z643" s="111" t="n">
        <f t="shared" si="3"/>
        <v>0</v>
      </c>
      <c r="AA643" s="96" t="n">
        <f t="shared" si="4"/>
        <v>0</v>
      </c>
      <c r="AB643" s="96" t="n">
        <f t="shared" si="5"/>
        <v>0</v>
      </c>
      <c r="AC643" s="113" t="str">
        <f>IF('Prediction Log'!$W662="Y", "W", IF('Prediction Log'!$W662="N","L",""))</f>
        <v/>
      </c>
      <c r="AD643" s="114" t="str">
        <f>IF('Prediction Log'!$Y662="Y", "W", IF('Prediction Log'!$Y662="N","L",""))</f>
        <v/>
      </c>
      <c r="AE643" s="115" t="str">
        <f>IF(ISBLANK('Performance vs Market'!$Q643), "",IF(AC643="W", W643, IF(AC643="L",-N643, "")))</f>
        <v/>
      </c>
      <c r="AF643" s="116" t="str">
        <f>IFERROR((IF(ISERR('Performance vs Market'!$V643), "",IF(AD643="W", X643, IF(AD643="L",-N643, "")))), "")</f>
        <v/>
      </c>
      <c r="AG643" s="113" t="str">
        <f>IF('Prediction Log'!$X662="Y", "W", IF('Prediction Log'!$X662="N", "L", ""))</f>
        <v/>
      </c>
      <c r="AH643" s="115" t="str">
        <f>IF(ISBLANK('Performance vs Market'!$S643), "",IF(AG643="W", Z643, IF(AG643="L",-O643, "")))</f>
        <v/>
      </c>
      <c r="AI643" s="117"/>
      <c r="AJ643" s="15" t="str">
        <f t="shared" si="6"/>
        <v/>
      </c>
      <c r="AK643" s="118" t="n">
        <f>IF(ISERROR('Performance vs Market'!$AE643+'Performance vs Market'!$AH643+'Performance vs Market'!$AJ643), "", 'Performance vs Market'!$AE643+'Performance vs Market'!$AH643+'Performance vs Market'!$AJ643)</f>
        <v>0</v>
      </c>
      <c r="AL643" s="119" t="n">
        <f>IF(ISERROR('Performance vs Market'!$AF643+'Performance vs Market'!$AH643+'Performance vs Market'!$AJ643), "", 'Performance vs Market'!$AF643+'Performance vs Market'!$AH643+'Performance vs Market'!$AJ643)</f>
        <v>0</v>
      </c>
    </row>
    <row r="644" ht="14.25" customHeight="1">
      <c r="A644" s="92" t="str">
        <f>Games!A645</f>
        <v/>
      </c>
      <c r="B644" s="92" t="str">
        <f>IF('Prediction Log'!B663=0, "",'Prediction Log'!B663)</f>
        <v/>
      </c>
      <c r="C644" s="92" t="str">
        <f>IF('Prediction Log'!C663=0, "",'Prediction Log'!C663)</f>
        <v/>
      </c>
      <c r="D644" s="92" t="str">
        <f>IF('Prediction Log'!D663=0, "",'Prediction Log'!D663)</f>
        <v/>
      </c>
      <c r="E644" s="92" t="str">
        <f>IF('Prediction Log'!E663=0, "",'Prediction Log'!E663)</f>
        <v/>
      </c>
      <c r="F644" s="92" t="str">
        <f>IF('Prediction Log'!I663=0, "",'Prediction Log'!I663)</f>
        <v/>
      </c>
      <c r="G644" s="70" t="str">
        <f>IF(ISBLANK(Games!B645), "",'Prediction Log'!$J663)</f>
        <v/>
      </c>
      <c r="H644" s="93" t="str">
        <f>'Prediction Log'!$K663</f>
        <v/>
      </c>
      <c r="I644" s="92" t="str">
        <f>IF(ISBLANK(Games!M645), "",IF(AND(Games!M645="",Games!N645=""),"",IF(ISTEXT(Games!N645), "Side",Games!M645)))</f>
        <v/>
      </c>
      <c r="J644" s="92" t="str">
        <f>IF(ISBLANK(Games!B645), "",IF(Games!K645="Y", Games!B645, Games!E645))</f>
        <v/>
      </c>
      <c r="K644" s="92" t="str">
        <f>Games!I645</f>
        <v/>
      </c>
      <c r="L644" s="92" t="str">
        <f>IF(ISBLANK(Games!G645), "",Games!G645)</f>
        <v/>
      </c>
      <c r="M644" s="92"/>
      <c r="N644" s="110" t="str">
        <f>IF(ISBLANK('Performance vs Market'!$Q644), "", 1)</f>
        <v/>
      </c>
      <c r="O644" s="110" t="str">
        <f>IF(ISBLANK('Performance vs Market'!$S644), "", 1)</f>
        <v/>
      </c>
      <c r="P644" s="95"/>
      <c r="Q644" s="95"/>
      <c r="R644" s="95"/>
      <c r="S644" s="95"/>
      <c r="T644" s="95"/>
      <c r="U644" s="111" t="str">
        <f>IF(ISBLANK('Performance vs Market'!$Q644), "",N644+IF(Q644&lt;0, (N644/(Q644/-100)), N644*(Q644/100)))</f>
        <v/>
      </c>
      <c r="V644" s="112" t="str">
        <f>IFERROR(IF(ISBLANK('Performance vs Market'!$R644), "",N644+IF(R644&lt;0, (N644/(R644/-100)), N644*(R644/100))),"")</f>
        <v/>
      </c>
      <c r="W644" s="111" t="n">
        <f t="shared" si="1"/>
        <v>0</v>
      </c>
      <c r="X644" s="112" t="n">
        <f t="shared" si="2"/>
        <v>0</v>
      </c>
      <c r="Y644" s="111" t="str">
        <f>IF(ISBLANK('Performance vs Market'!$S644), "",O644+IF(S644&lt;0, (O644/(S644/-100)), O644*(S644/100)))</f>
        <v/>
      </c>
      <c r="Z644" s="111" t="n">
        <f t="shared" si="3"/>
        <v>0</v>
      </c>
      <c r="AA644" s="96" t="n">
        <f t="shared" si="4"/>
        <v>0</v>
      </c>
      <c r="AB644" s="96" t="n">
        <f t="shared" si="5"/>
        <v>0</v>
      </c>
      <c r="AC644" s="113" t="str">
        <f>IF('Prediction Log'!$W663="Y", "W", IF('Prediction Log'!$W663="N","L",""))</f>
        <v/>
      </c>
      <c r="AD644" s="114" t="str">
        <f>IF('Prediction Log'!$Y663="Y", "W", IF('Prediction Log'!$Y663="N","L",""))</f>
        <v/>
      </c>
      <c r="AE644" s="115" t="str">
        <f>IF(ISBLANK('Performance vs Market'!$Q644), "",IF(AC644="W", W644, IF(AC644="L",-N644, "")))</f>
        <v/>
      </c>
      <c r="AF644" s="116" t="str">
        <f>IFERROR((IF(ISERR('Performance vs Market'!$V644), "",IF(AD644="W", X644, IF(AD644="L",-N644, "")))), "")</f>
        <v/>
      </c>
      <c r="AG644" s="113" t="str">
        <f>IF('Prediction Log'!$X663="Y", "W", IF('Prediction Log'!$X663="N", "L", ""))</f>
        <v/>
      </c>
      <c r="AH644" s="115" t="str">
        <f>IF(ISBLANK('Performance vs Market'!$S644), "",IF(AG644="W", Z644, IF(AG644="L",-O644, "")))</f>
        <v/>
      </c>
      <c r="AI644" s="117"/>
      <c r="AJ644" s="15" t="str">
        <f t="shared" si="6"/>
        <v/>
      </c>
      <c r="AK644" s="118" t="n">
        <f>IF(ISERROR('Performance vs Market'!$AE644+'Performance vs Market'!$AH644+'Performance vs Market'!$AJ644), "", 'Performance vs Market'!$AE644+'Performance vs Market'!$AH644+'Performance vs Market'!$AJ644)</f>
        <v>0</v>
      </c>
      <c r="AL644" s="119" t="n">
        <f>IF(ISERROR('Performance vs Market'!$AF644+'Performance vs Market'!$AH644+'Performance vs Market'!$AJ644), "", 'Performance vs Market'!$AF644+'Performance vs Market'!$AH644+'Performance vs Market'!$AJ644)</f>
        <v>0</v>
      </c>
    </row>
    <row r="645" ht="14.25" customHeight="1">
      <c r="A645" s="92" t="str">
        <f>Games!A646</f>
        <v/>
      </c>
      <c r="B645" s="92" t="str">
        <f>IF('Prediction Log'!B664=0, "",'Prediction Log'!B664)</f>
        <v/>
      </c>
      <c r="C645" s="92" t="str">
        <f>IF('Prediction Log'!C664=0, "",'Prediction Log'!C664)</f>
        <v/>
      </c>
      <c r="D645" s="92" t="str">
        <f>IF('Prediction Log'!D664=0, "",'Prediction Log'!D664)</f>
        <v/>
      </c>
      <c r="E645" s="92" t="str">
        <f>IF('Prediction Log'!E664=0, "",'Prediction Log'!E664)</f>
        <v/>
      </c>
      <c r="F645" s="92" t="str">
        <f>IF('Prediction Log'!I664=0, "",'Prediction Log'!I664)</f>
        <v/>
      </c>
      <c r="G645" s="70" t="str">
        <f>IF(ISBLANK(Games!B646), "",'Prediction Log'!$J664)</f>
        <v/>
      </c>
      <c r="H645" s="93" t="str">
        <f>'Prediction Log'!$K664</f>
        <v/>
      </c>
      <c r="I645" s="92" t="str">
        <f>IF(ISBLANK(Games!M646), "",IF(AND(Games!M646="",Games!N646=""),"",IF(ISTEXT(Games!N646), "Side",Games!M646)))</f>
        <v/>
      </c>
      <c r="J645" s="92" t="str">
        <f>IF(ISBLANK(Games!B646), "",IF(Games!K646="Y", Games!B646, Games!E646))</f>
        <v/>
      </c>
      <c r="K645" s="92" t="str">
        <f>Games!I646</f>
        <v/>
      </c>
      <c r="L645" s="92" t="str">
        <f>IF(ISBLANK(Games!G646), "",Games!G646)</f>
        <v/>
      </c>
      <c r="M645" s="92"/>
      <c r="N645" s="110" t="str">
        <f>IF(ISBLANK('Performance vs Market'!$Q645), "", 1)</f>
        <v/>
      </c>
      <c r="O645" s="110" t="str">
        <f>IF(ISBLANK('Performance vs Market'!$S645), "", 1)</f>
        <v/>
      </c>
      <c r="P645" s="95"/>
      <c r="Q645" s="95"/>
      <c r="R645" s="95"/>
      <c r="S645" s="95"/>
      <c r="T645" s="95"/>
      <c r="U645" s="111" t="str">
        <f>IF(ISBLANK('Performance vs Market'!$Q645), "",N645+IF(Q645&lt;0, (N645/(Q645/-100)), N645*(Q645/100)))</f>
        <v/>
      </c>
      <c r="V645" s="112" t="str">
        <f>IFERROR(IF(ISBLANK('Performance vs Market'!$R645), "",N645+IF(R645&lt;0, (N645/(R645/-100)), N645*(R645/100))),"")</f>
        <v/>
      </c>
      <c r="W645" s="111" t="n">
        <f t="shared" si="1"/>
        <v>0</v>
      </c>
      <c r="X645" s="112" t="n">
        <f t="shared" si="2"/>
        <v>0</v>
      </c>
      <c r="Y645" s="111" t="str">
        <f>IF(ISBLANK('Performance vs Market'!$S645), "",O645+IF(S645&lt;0, (O645/(S645/-100)), O645*(S645/100)))</f>
        <v/>
      </c>
      <c r="Z645" s="111" t="n">
        <f t="shared" si="3"/>
        <v>0</v>
      </c>
      <c r="AA645" s="96" t="n">
        <f t="shared" si="4"/>
        <v>0</v>
      </c>
      <c r="AB645" s="96" t="n">
        <f t="shared" si="5"/>
        <v>0</v>
      </c>
      <c r="AC645" s="113" t="str">
        <f>IF('Prediction Log'!$W664="Y", "W", IF('Prediction Log'!$W664="N","L",""))</f>
        <v/>
      </c>
      <c r="AD645" s="114" t="str">
        <f>IF('Prediction Log'!$Y664="Y", "W", IF('Prediction Log'!$Y664="N","L",""))</f>
        <v/>
      </c>
      <c r="AE645" s="115" t="str">
        <f>IF(ISBLANK('Performance vs Market'!$Q645), "",IF(AC645="W", W645, IF(AC645="L",-N645, "")))</f>
        <v/>
      </c>
      <c r="AF645" s="116" t="str">
        <f>IFERROR((IF(ISERR('Performance vs Market'!$V645), "",IF(AD645="W", X645, IF(AD645="L",-N645, "")))), "")</f>
        <v/>
      </c>
      <c r="AG645" s="113" t="str">
        <f>IF('Prediction Log'!$X664="Y", "W", IF('Prediction Log'!$X664="N", "L", ""))</f>
        <v/>
      </c>
      <c r="AH645" s="115" t="str">
        <f>IF(ISBLANK('Performance vs Market'!$S645), "",IF(AG645="W", Z645, IF(AG645="L",-O645, "")))</f>
        <v/>
      </c>
      <c r="AI645" s="117"/>
      <c r="AJ645" s="15" t="str">
        <f t="shared" si="6"/>
        <v/>
      </c>
      <c r="AK645" s="118" t="n">
        <f>IF(ISERROR('Performance vs Market'!$AE645+'Performance vs Market'!$AH645+'Performance vs Market'!$AJ645), "", 'Performance vs Market'!$AE645+'Performance vs Market'!$AH645+'Performance vs Market'!$AJ645)</f>
        <v>0</v>
      </c>
      <c r="AL645" s="119" t="n">
        <f>IF(ISERROR('Performance vs Market'!$AF645+'Performance vs Market'!$AH645+'Performance vs Market'!$AJ645), "", 'Performance vs Market'!$AF645+'Performance vs Market'!$AH645+'Performance vs Market'!$AJ645)</f>
        <v>0</v>
      </c>
    </row>
    <row r="646" ht="14.25" customHeight="1">
      <c r="A646" s="92" t="str">
        <f>Games!A647</f>
        <v/>
      </c>
      <c r="B646" s="92" t="str">
        <f>IF('Prediction Log'!B665=0, "",'Prediction Log'!B665)</f>
        <v/>
      </c>
      <c r="C646" s="92" t="str">
        <f>IF('Prediction Log'!C665=0, "",'Prediction Log'!C665)</f>
        <v/>
      </c>
      <c r="D646" s="92" t="str">
        <f>IF('Prediction Log'!D665=0, "",'Prediction Log'!D665)</f>
        <v/>
      </c>
      <c r="E646" s="92" t="str">
        <f>IF('Prediction Log'!E665=0, "",'Prediction Log'!E665)</f>
        <v/>
      </c>
      <c r="F646" s="92" t="str">
        <f>IF('Prediction Log'!I665=0, "",'Prediction Log'!I665)</f>
        <v/>
      </c>
      <c r="G646" s="70" t="str">
        <f>IF(ISBLANK(Games!B647), "",'Prediction Log'!$J665)</f>
        <v/>
      </c>
      <c r="H646" s="93" t="str">
        <f>'Prediction Log'!$K665</f>
        <v/>
      </c>
      <c r="I646" s="92" t="str">
        <f>IF(ISBLANK(Games!M647), "",IF(AND(Games!M647="",Games!N647=""),"",IF(ISTEXT(Games!N647), "Side",Games!M647)))</f>
        <v/>
      </c>
      <c r="J646" s="92" t="str">
        <f>IF(ISBLANK(Games!B647), "",IF(Games!K647="Y", Games!B647, Games!E647))</f>
        <v/>
      </c>
      <c r="K646" s="92" t="str">
        <f>Games!I647</f>
        <v/>
      </c>
      <c r="L646" s="92" t="str">
        <f>IF(ISBLANK(Games!G647), "",Games!G647)</f>
        <v/>
      </c>
      <c r="M646" s="92"/>
      <c r="N646" s="110" t="str">
        <f>IF(ISBLANK('Performance vs Market'!$Q646), "", 1)</f>
        <v/>
      </c>
      <c r="O646" s="110" t="str">
        <f>IF(ISBLANK('Performance vs Market'!$S646), "", 1)</f>
        <v/>
      </c>
      <c r="P646" s="95"/>
      <c r="Q646" s="95"/>
      <c r="R646" s="95"/>
      <c r="S646" s="95"/>
      <c r="T646" s="95"/>
      <c r="U646" s="111" t="str">
        <f>IF(ISBLANK('Performance vs Market'!$Q646), "",N646+IF(Q646&lt;0, (N646/(Q646/-100)), N646*(Q646/100)))</f>
        <v/>
      </c>
      <c r="V646" s="112" t="str">
        <f>IFERROR(IF(ISBLANK('Performance vs Market'!$R646), "",N646+IF(R646&lt;0, (N646/(R646/-100)), N646*(R646/100))),"")</f>
        <v/>
      </c>
      <c r="W646" s="111" t="n">
        <f t="shared" si="1"/>
        <v>0</v>
      </c>
      <c r="X646" s="112" t="n">
        <f t="shared" si="2"/>
        <v>0</v>
      </c>
      <c r="Y646" s="111" t="str">
        <f>IF(ISBLANK('Performance vs Market'!$S646), "",O646+IF(S646&lt;0, (O646/(S646/-100)), O646*(S646/100)))</f>
        <v/>
      </c>
      <c r="Z646" s="111" t="n">
        <f t="shared" si="3"/>
        <v>0</v>
      </c>
      <c r="AA646" s="96" t="n">
        <f t="shared" si="4"/>
        <v>0</v>
      </c>
      <c r="AB646" s="96" t="n">
        <f t="shared" si="5"/>
        <v>0</v>
      </c>
      <c r="AC646" s="113" t="str">
        <f>IF('Prediction Log'!$W665="Y", "W", IF('Prediction Log'!$W665="N","L",""))</f>
        <v/>
      </c>
      <c r="AD646" s="114" t="str">
        <f>IF('Prediction Log'!$Y665="Y", "W", IF('Prediction Log'!$Y665="N","L",""))</f>
        <v/>
      </c>
      <c r="AE646" s="115" t="str">
        <f>IF(ISBLANK('Performance vs Market'!$Q646), "",IF(AC646="W", W646, IF(AC646="L",-N646, "")))</f>
        <v/>
      </c>
      <c r="AF646" s="116" t="str">
        <f>IFERROR((IF(ISERR('Performance vs Market'!$V646), "",IF(AD646="W", X646, IF(AD646="L",-N646, "")))), "")</f>
        <v/>
      </c>
      <c r="AG646" s="113" t="str">
        <f>IF('Prediction Log'!$X665="Y", "W", IF('Prediction Log'!$X665="N", "L", ""))</f>
        <v/>
      </c>
      <c r="AH646" s="115" t="str">
        <f>IF(ISBLANK('Performance vs Market'!$S646), "",IF(AG646="W", Z646, IF(AG646="L",-O646, "")))</f>
        <v/>
      </c>
      <c r="AI646" s="117"/>
      <c r="AJ646" s="15" t="str">
        <f t="shared" si="6"/>
        <v/>
      </c>
      <c r="AK646" s="118" t="n">
        <f>IF(ISERROR('Performance vs Market'!$AE646+'Performance vs Market'!$AH646+'Performance vs Market'!$AJ646), "", 'Performance vs Market'!$AE646+'Performance vs Market'!$AH646+'Performance vs Market'!$AJ646)</f>
        <v>0</v>
      </c>
      <c r="AL646" s="119" t="n">
        <f>IF(ISERROR('Performance vs Market'!$AF646+'Performance vs Market'!$AH646+'Performance vs Market'!$AJ646), "", 'Performance vs Market'!$AF646+'Performance vs Market'!$AH646+'Performance vs Market'!$AJ646)</f>
        <v>0</v>
      </c>
    </row>
    <row r="647" ht="14.25" customHeight="1">
      <c r="A647" s="92" t="str">
        <f>Games!A648</f>
        <v/>
      </c>
      <c r="B647" s="92" t="str">
        <f>IF('Prediction Log'!B666=0, "",'Prediction Log'!B666)</f>
        <v/>
      </c>
      <c r="C647" s="92" t="str">
        <f>IF('Prediction Log'!C666=0, "",'Prediction Log'!C666)</f>
        <v/>
      </c>
      <c r="D647" s="92" t="str">
        <f>IF('Prediction Log'!D666=0, "",'Prediction Log'!D666)</f>
        <v/>
      </c>
      <c r="E647" s="92" t="str">
        <f>IF('Prediction Log'!E666=0, "",'Prediction Log'!E666)</f>
        <v/>
      </c>
      <c r="F647" s="92" t="str">
        <f>IF('Prediction Log'!I666=0, "",'Prediction Log'!I666)</f>
        <v/>
      </c>
      <c r="G647" s="70" t="str">
        <f>IF(ISBLANK(Games!B648), "",'Prediction Log'!$J666)</f>
        <v/>
      </c>
      <c r="H647" s="93" t="str">
        <f>'Prediction Log'!$K666</f>
        <v/>
      </c>
      <c r="I647" s="92" t="str">
        <f>IF(ISBLANK(Games!M648), "",IF(AND(Games!M648="",Games!N648=""),"",IF(ISTEXT(Games!N648), "Side",Games!M648)))</f>
        <v/>
      </c>
      <c r="J647" s="92" t="str">
        <f>IF(ISBLANK(Games!B648), "",IF(Games!K648="Y", Games!B648, Games!E648))</f>
        <v/>
      </c>
      <c r="K647" s="92" t="str">
        <f>Games!I648</f>
        <v/>
      </c>
      <c r="L647" s="92" t="str">
        <f>IF(ISBLANK(Games!G648), "",Games!G648)</f>
        <v/>
      </c>
      <c r="M647" s="92"/>
      <c r="N647" s="110" t="str">
        <f>IF(ISBLANK('Performance vs Market'!$Q647), "", 1)</f>
        <v/>
      </c>
      <c r="O647" s="110" t="str">
        <f>IF(ISBLANK('Performance vs Market'!$S647), "", 1)</f>
        <v/>
      </c>
      <c r="P647" s="95"/>
      <c r="Q647" s="95"/>
      <c r="R647" s="95"/>
      <c r="S647" s="95"/>
      <c r="T647" s="95"/>
      <c r="U647" s="111" t="str">
        <f>IF(ISBLANK('Performance vs Market'!$Q647), "",N647+IF(Q647&lt;0, (N647/(Q647/-100)), N647*(Q647/100)))</f>
        <v/>
      </c>
      <c r="V647" s="112" t="str">
        <f>IFERROR(IF(ISBLANK('Performance vs Market'!$R647), "",N647+IF(R647&lt;0, (N647/(R647/-100)), N647*(R647/100))),"")</f>
        <v/>
      </c>
      <c r="W647" s="111" t="n">
        <f t="shared" si="1"/>
        <v>0</v>
      </c>
      <c r="X647" s="112" t="n">
        <f t="shared" si="2"/>
        <v>0</v>
      </c>
      <c r="Y647" s="111" t="str">
        <f>IF(ISBLANK('Performance vs Market'!$S647), "",O647+IF(S647&lt;0, (O647/(S647/-100)), O647*(S647/100)))</f>
        <v/>
      </c>
      <c r="Z647" s="111" t="n">
        <f t="shared" si="3"/>
        <v>0</v>
      </c>
      <c r="AA647" s="96" t="n">
        <f t="shared" si="4"/>
        <v>0</v>
      </c>
      <c r="AB647" s="96" t="n">
        <f t="shared" si="5"/>
        <v>0</v>
      </c>
      <c r="AC647" s="113" t="str">
        <f>IF('Prediction Log'!$W666="Y", "W", IF('Prediction Log'!$W666="N","L",""))</f>
        <v/>
      </c>
      <c r="AD647" s="114" t="str">
        <f>IF('Prediction Log'!$Y666="Y", "W", IF('Prediction Log'!$Y666="N","L",""))</f>
        <v/>
      </c>
      <c r="AE647" s="115" t="str">
        <f>IF(ISBLANK('Performance vs Market'!$Q647), "",IF(AC647="W", W647, IF(AC647="L",-N647, "")))</f>
        <v/>
      </c>
      <c r="AF647" s="116" t="str">
        <f>IFERROR((IF(ISERR('Performance vs Market'!$V647), "",IF(AD647="W", X647, IF(AD647="L",-N647, "")))), "")</f>
        <v/>
      </c>
      <c r="AG647" s="113" t="str">
        <f>IF('Prediction Log'!$X666="Y", "W", IF('Prediction Log'!$X666="N", "L", ""))</f>
        <v/>
      </c>
      <c r="AH647" s="115" t="str">
        <f>IF(ISBLANK('Performance vs Market'!$S647), "",IF(AG647="W", Z647, IF(AG647="L",-O647, "")))</f>
        <v/>
      </c>
      <c r="AI647" s="117"/>
      <c r="AJ647" s="15" t="str">
        <f t="shared" si="6"/>
        <v/>
      </c>
      <c r="AK647" s="118" t="n">
        <f>IF(ISERROR('Performance vs Market'!$AE647+'Performance vs Market'!$AH647+'Performance vs Market'!$AJ647), "", 'Performance vs Market'!$AE647+'Performance vs Market'!$AH647+'Performance vs Market'!$AJ647)</f>
        <v>0</v>
      </c>
      <c r="AL647" s="119" t="n">
        <f>IF(ISERROR('Performance vs Market'!$AF647+'Performance vs Market'!$AH647+'Performance vs Market'!$AJ647), "", 'Performance vs Market'!$AF647+'Performance vs Market'!$AH647+'Performance vs Market'!$AJ647)</f>
        <v>0</v>
      </c>
    </row>
    <row r="648" ht="14.25" customHeight="1">
      <c r="A648" s="92" t="str">
        <f>Games!A649</f>
        <v/>
      </c>
      <c r="B648" s="92" t="str">
        <f>IF('Prediction Log'!B667=0, "",'Prediction Log'!B667)</f>
        <v/>
      </c>
      <c r="C648" s="92" t="str">
        <f>IF('Prediction Log'!C667=0, "",'Prediction Log'!C667)</f>
        <v/>
      </c>
      <c r="D648" s="92" t="str">
        <f>IF('Prediction Log'!D667=0, "",'Prediction Log'!D667)</f>
        <v/>
      </c>
      <c r="E648" s="92" t="str">
        <f>IF('Prediction Log'!E667=0, "",'Prediction Log'!E667)</f>
        <v/>
      </c>
      <c r="F648" s="92" t="str">
        <f>IF('Prediction Log'!I667=0, "",'Prediction Log'!I667)</f>
        <v/>
      </c>
      <c r="G648" s="70" t="str">
        <f>IF(ISBLANK(Games!B649), "",'Prediction Log'!$J667)</f>
        <v/>
      </c>
      <c r="H648" s="93" t="str">
        <f>'Prediction Log'!$K667</f>
        <v/>
      </c>
      <c r="I648" s="92" t="str">
        <f>IF(ISBLANK(Games!M649), "",IF(AND(Games!M649="",Games!N649=""),"",IF(ISTEXT(Games!N649), "Side",Games!M649)))</f>
        <v/>
      </c>
      <c r="J648" s="92" t="str">
        <f>IF(ISBLANK(Games!B649), "",IF(Games!K649="Y", Games!B649, Games!E649))</f>
        <v/>
      </c>
      <c r="K648" s="92" t="str">
        <f>Games!I649</f>
        <v/>
      </c>
      <c r="L648" s="92" t="str">
        <f>IF(ISBLANK(Games!G649), "",Games!G649)</f>
        <v/>
      </c>
      <c r="M648" s="92"/>
      <c r="N648" s="110" t="str">
        <f>IF(ISBLANK('Performance vs Market'!$Q648), "", 1)</f>
        <v/>
      </c>
      <c r="O648" s="110" t="str">
        <f>IF(ISBLANK('Performance vs Market'!$S648), "", 1)</f>
        <v/>
      </c>
      <c r="P648" s="95"/>
      <c r="Q648" s="95"/>
      <c r="R648" s="95"/>
      <c r="S648" s="95"/>
      <c r="T648" s="95"/>
      <c r="U648" s="111" t="str">
        <f>IF(ISBLANK('Performance vs Market'!$Q648), "",N648+IF(Q648&lt;0, (N648/(Q648/-100)), N648*(Q648/100)))</f>
        <v/>
      </c>
      <c r="V648" s="112" t="str">
        <f>IFERROR(IF(ISBLANK('Performance vs Market'!$R648), "",N648+IF(R648&lt;0, (N648/(R648/-100)), N648*(R648/100))),"")</f>
        <v/>
      </c>
      <c r="W648" s="111" t="n">
        <f t="shared" si="1"/>
        <v>0</v>
      </c>
      <c r="X648" s="112" t="n">
        <f t="shared" si="2"/>
        <v>0</v>
      </c>
      <c r="Y648" s="111" t="str">
        <f>IF(ISBLANK('Performance vs Market'!$S648), "",O648+IF(S648&lt;0, (O648/(S648/-100)), O648*(S648/100)))</f>
        <v/>
      </c>
      <c r="Z648" s="111" t="n">
        <f t="shared" si="3"/>
        <v>0</v>
      </c>
      <c r="AA648" s="96" t="n">
        <f t="shared" si="4"/>
        <v>0</v>
      </c>
      <c r="AB648" s="96" t="n">
        <f t="shared" si="5"/>
        <v>0</v>
      </c>
      <c r="AC648" s="113" t="str">
        <f>IF('Prediction Log'!$W667="Y", "W", IF('Prediction Log'!$W667="N","L",""))</f>
        <v/>
      </c>
      <c r="AD648" s="114" t="str">
        <f>IF('Prediction Log'!$Y667="Y", "W", IF('Prediction Log'!$Y667="N","L",""))</f>
        <v/>
      </c>
      <c r="AE648" s="115" t="str">
        <f>IF(ISBLANK('Performance vs Market'!$Q648), "",IF(AC648="W", W648, IF(AC648="L",-N648, "")))</f>
        <v/>
      </c>
      <c r="AF648" s="116" t="str">
        <f>IFERROR((IF(ISERR('Performance vs Market'!$V648), "",IF(AD648="W", X648, IF(AD648="L",-N648, "")))), "")</f>
        <v/>
      </c>
      <c r="AG648" s="113" t="str">
        <f>IF('Prediction Log'!$X667="Y", "W", IF('Prediction Log'!$X667="N", "L", ""))</f>
        <v/>
      </c>
      <c r="AH648" s="115" t="str">
        <f>IF(ISBLANK('Performance vs Market'!$S648), "",IF(AG648="W", Z648, IF(AG648="L",-O648, "")))</f>
        <v/>
      </c>
      <c r="AI648" s="117"/>
      <c r="AJ648" s="15" t="str">
        <f t="shared" si="6"/>
        <v/>
      </c>
      <c r="AK648" s="118" t="n">
        <f>IF(ISERROR('Performance vs Market'!$AE648+'Performance vs Market'!$AH648+'Performance vs Market'!$AJ648), "", 'Performance vs Market'!$AE648+'Performance vs Market'!$AH648+'Performance vs Market'!$AJ648)</f>
        <v>0</v>
      </c>
      <c r="AL648" s="119" t="n">
        <f>IF(ISERROR('Performance vs Market'!$AF648+'Performance vs Market'!$AH648+'Performance vs Market'!$AJ648), "", 'Performance vs Market'!$AF648+'Performance vs Market'!$AH648+'Performance vs Market'!$AJ648)</f>
        <v>0</v>
      </c>
    </row>
    <row r="649" ht="14.25" customHeight="1">
      <c r="A649" s="92" t="str">
        <f>Games!A650</f>
        <v/>
      </c>
      <c r="B649" s="92" t="str">
        <f>IF('Prediction Log'!B668=0, "",'Prediction Log'!B668)</f>
        <v/>
      </c>
      <c r="C649" s="92" t="str">
        <f>IF('Prediction Log'!C668=0, "",'Prediction Log'!C668)</f>
        <v/>
      </c>
      <c r="D649" s="92" t="str">
        <f>IF('Prediction Log'!D668=0, "",'Prediction Log'!D668)</f>
        <v/>
      </c>
      <c r="E649" s="92" t="str">
        <f>IF('Prediction Log'!E668=0, "",'Prediction Log'!E668)</f>
        <v/>
      </c>
      <c r="F649" s="92" t="str">
        <f>IF('Prediction Log'!I668=0, "",'Prediction Log'!I668)</f>
        <v/>
      </c>
      <c r="G649" s="70" t="str">
        <f>IF(ISBLANK(Games!B650), "",'Prediction Log'!$J668)</f>
        <v/>
      </c>
      <c r="H649" s="93" t="str">
        <f>'Prediction Log'!$K668</f>
        <v/>
      </c>
      <c r="I649" s="92" t="str">
        <f>IF(ISBLANK(Games!M650), "",IF(AND(Games!M650="",Games!N650=""),"",IF(ISTEXT(Games!N650), "Side",Games!M650)))</f>
        <v/>
      </c>
      <c r="J649" s="92" t="str">
        <f>IF(ISBLANK(Games!B650), "",IF(Games!K650="Y", Games!B650, Games!E650))</f>
        <v/>
      </c>
      <c r="K649" s="92" t="str">
        <f>Games!I650</f>
        <v/>
      </c>
      <c r="L649" s="92" t="str">
        <f>IF(ISBLANK(Games!G650), "",Games!G650)</f>
        <v/>
      </c>
      <c r="M649" s="92"/>
      <c r="N649" s="110" t="str">
        <f>IF(ISBLANK('Performance vs Market'!$Q649), "", 1)</f>
        <v/>
      </c>
      <c r="O649" s="110" t="str">
        <f>IF(ISBLANK('Performance vs Market'!$S649), "", 1)</f>
        <v/>
      </c>
      <c r="P649" s="95"/>
      <c r="Q649" s="95"/>
      <c r="R649" s="95"/>
      <c r="S649" s="95"/>
      <c r="T649" s="95"/>
      <c r="U649" s="111" t="str">
        <f>IF(ISBLANK('Performance vs Market'!$Q649), "",N649+IF(Q649&lt;0, (N649/(Q649/-100)), N649*(Q649/100)))</f>
        <v/>
      </c>
      <c r="V649" s="112" t="str">
        <f>IFERROR(IF(ISBLANK('Performance vs Market'!$R649), "",N649+IF(R649&lt;0, (N649/(R649/-100)), N649*(R649/100))),"")</f>
        <v/>
      </c>
      <c r="W649" s="111" t="n">
        <f t="shared" si="1"/>
        <v>0</v>
      </c>
      <c r="X649" s="112" t="n">
        <f t="shared" si="2"/>
        <v>0</v>
      </c>
      <c r="Y649" s="111" t="str">
        <f>IF(ISBLANK('Performance vs Market'!$S649), "",O649+IF(S649&lt;0, (O649/(S649/-100)), O649*(S649/100)))</f>
        <v/>
      </c>
      <c r="Z649" s="111" t="n">
        <f t="shared" si="3"/>
        <v>0</v>
      </c>
      <c r="AA649" s="96" t="n">
        <f t="shared" si="4"/>
        <v>0</v>
      </c>
      <c r="AB649" s="96" t="n">
        <f t="shared" si="5"/>
        <v>0</v>
      </c>
      <c r="AC649" s="113" t="str">
        <f>IF('Prediction Log'!$W668="Y", "W", IF('Prediction Log'!$W668="N","L",""))</f>
        <v/>
      </c>
      <c r="AD649" s="114" t="str">
        <f>IF('Prediction Log'!$Y668="Y", "W", IF('Prediction Log'!$Y668="N","L",""))</f>
        <v/>
      </c>
      <c r="AE649" s="115" t="str">
        <f>IF(ISBLANK('Performance vs Market'!$Q649), "",IF(AC649="W", W649, IF(AC649="L",-N649, "")))</f>
        <v/>
      </c>
      <c r="AF649" s="116" t="str">
        <f>IFERROR((IF(ISERR('Performance vs Market'!$V649), "",IF(AD649="W", X649, IF(AD649="L",-N649, "")))), "")</f>
        <v/>
      </c>
      <c r="AG649" s="113" t="str">
        <f>IF('Prediction Log'!$X668="Y", "W", IF('Prediction Log'!$X668="N", "L", ""))</f>
        <v/>
      </c>
      <c r="AH649" s="115" t="str">
        <f>IF(ISBLANK('Performance vs Market'!$S649), "",IF(AG649="W", Z649, IF(AG649="L",-O649, "")))</f>
        <v/>
      </c>
      <c r="AI649" s="117"/>
      <c r="AJ649" s="15" t="str">
        <f t="shared" si="6"/>
        <v/>
      </c>
      <c r="AK649" s="118" t="n">
        <f>IF(ISERROR('Performance vs Market'!$AE649+'Performance vs Market'!$AH649+'Performance vs Market'!$AJ649), "", 'Performance vs Market'!$AE649+'Performance vs Market'!$AH649+'Performance vs Market'!$AJ649)</f>
        <v>0</v>
      </c>
      <c r="AL649" s="119" t="n">
        <f>IF(ISERROR('Performance vs Market'!$AF649+'Performance vs Market'!$AH649+'Performance vs Market'!$AJ649), "", 'Performance vs Market'!$AF649+'Performance vs Market'!$AH649+'Performance vs Market'!$AJ649)</f>
        <v>0</v>
      </c>
    </row>
    <row r="650" ht="14.25" customHeight="1">
      <c r="A650" s="92" t="str">
        <f>Games!A651</f>
        <v/>
      </c>
      <c r="B650" s="92" t="str">
        <f>IF('Prediction Log'!B669=0, "",'Prediction Log'!B669)</f>
        <v/>
      </c>
      <c r="C650" s="92" t="str">
        <f>IF('Prediction Log'!C669=0, "",'Prediction Log'!C669)</f>
        <v/>
      </c>
      <c r="D650" s="92" t="str">
        <f>IF('Prediction Log'!D669=0, "",'Prediction Log'!D669)</f>
        <v/>
      </c>
      <c r="E650" s="92" t="str">
        <f>IF('Prediction Log'!E669=0, "",'Prediction Log'!E669)</f>
        <v/>
      </c>
      <c r="F650" s="92" t="str">
        <f>IF('Prediction Log'!I669=0, "",'Prediction Log'!I669)</f>
        <v/>
      </c>
      <c r="G650" s="70" t="str">
        <f>IF(ISBLANK(Games!B651), "",'Prediction Log'!$J669)</f>
        <v/>
      </c>
      <c r="H650" s="93" t="str">
        <f>'Prediction Log'!$K669</f>
        <v/>
      </c>
      <c r="I650" s="92" t="str">
        <f>IF(ISBLANK(Games!M651), "",IF(AND(Games!M651="",Games!N651=""),"",IF(ISTEXT(Games!N651), "Side",Games!M651)))</f>
        <v/>
      </c>
      <c r="J650" s="92" t="str">
        <f>IF(ISBLANK(Games!B651), "",IF(Games!K651="Y", Games!B651, Games!E651))</f>
        <v/>
      </c>
      <c r="K650" s="92" t="str">
        <f>Games!I651</f>
        <v/>
      </c>
      <c r="L650" s="92" t="str">
        <f>IF(ISBLANK(Games!G651), "",Games!G651)</f>
        <v/>
      </c>
      <c r="M650" s="92"/>
      <c r="N650" s="110" t="str">
        <f>IF(ISBLANK('Performance vs Market'!$Q650), "", 1)</f>
        <v/>
      </c>
      <c r="O650" s="110" t="str">
        <f>IF(ISBLANK('Performance vs Market'!$S650), "", 1)</f>
        <v/>
      </c>
      <c r="P650" s="95"/>
      <c r="Q650" s="95"/>
      <c r="R650" s="95"/>
      <c r="S650" s="95"/>
      <c r="T650" s="95"/>
      <c r="U650" s="111" t="str">
        <f>IF(ISBLANK('Performance vs Market'!$Q650), "",N650+IF(Q650&lt;0, (N650/(Q650/-100)), N650*(Q650/100)))</f>
        <v/>
      </c>
      <c r="V650" s="112" t="str">
        <f>IFERROR(IF(ISBLANK('Performance vs Market'!$R650), "",N650+IF(R650&lt;0, (N650/(R650/-100)), N650*(R650/100))),"")</f>
        <v/>
      </c>
      <c r="W650" s="111" t="n">
        <f t="shared" si="1"/>
        <v>0</v>
      </c>
      <c r="X650" s="112" t="n">
        <f t="shared" si="2"/>
        <v>0</v>
      </c>
      <c r="Y650" s="111" t="str">
        <f>IF(ISBLANK('Performance vs Market'!$S650), "",O650+IF(S650&lt;0, (O650/(S650/-100)), O650*(S650/100)))</f>
        <v/>
      </c>
      <c r="Z650" s="111" t="n">
        <f t="shared" si="3"/>
        <v>0</v>
      </c>
      <c r="AA650" s="96" t="n">
        <f t="shared" si="4"/>
        <v>0</v>
      </c>
      <c r="AB650" s="96" t="n">
        <f t="shared" si="5"/>
        <v>0</v>
      </c>
      <c r="AC650" s="113" t="str">
        <f>IF('Prediction Log'!$W669="Y", "W", IF('Prediction Log'!$W669="N","L",""))</f>
        <v/>
      </c>
      <c r="AD650" s="114" t="str">
        <f>IF('Prediction Log'!$Y669="Y", "W", IF('Prediction Log'!$Y669="N","L",""))</f>
        <v/>
      </c>
      <c r="AE650" s="115" t="str">
        <f>IF(ISBLANK('Performance vs Market'!$Q650), "",IF(AC650="W", W650, IF(AC650="L",-N650, "")))</f>
        <v/>
      </c>
      <c r="AF650" s="116" t="str">
        <f>IFERROR((IF(ISERR('Performance vs Market'!$V650), "",IF(AD650="W", X650, IF(AD650="L",-N650, "")))), "")</f>
        <v/>
      </c>
      <c r="AG650" s="113" t="str">
        <f>IF('Prediction Log'!$X669="Y", "W", IF('Prediction Log'!$X669="N", "L", ""))</f>
        <v/>
      </c>
      <c r="AH650" s="115" t="str">
        <f>IF(ISBLANK('Performance vs Market'!$S650), "",IF(AG650="W", Z650, IF(AG650="L",-O650, "")))</f>
        <v/>
      </c>
      <c r="AI650" s="117"/>
      <c r="AJ650" s="15" t="str">
        <f t="shared" si="6"/>
        <v/>
      </c>
      <c r="AK650" s="118" t="n">
        <f>IF(ISERROR('Performance vs Market'!$AE650+'Performance vs Market'!$AH650+'Performance vs Market'!$AJ650), "", 'Performance vs Market'!$AE650+'Performance vs Market'!$AH650+'Performance vs Market'!$AJ650)</f>
        <v>0</v>
      </c>
      <c r="AL650" s="119" t="n">
        <f>IF(ISERROR('Performance vs Market'!$AF650+'Performance vs Market'!$AH650+'Performance vs Market'!$AJ650), "", 'Performance vs Market'!$AF650+'Performance vs Market'!$AH650+'Performance vs Market'!$AJ650)</f>
        <v>0</v>
      </c>
    </row>
    <row r="651" ht="14.25" customHeight="1">
      <c r="A651" s="92" t="str">
        <f>Games!A652</f>
        <v/>
      </c>
      <c r="B651" s="92" t="str">
        <f>IF('Prediction Log'!B670=0, "",'Prediction Log'!B670)</f>
        <v/>
      </c>
      <c r="C651" s="92" t="str">
        <f>IF('Prediction Log'!C670=0, "",'Prediction Log'!C670)</f>
        <v/>
      </c>
      <c r="D651" s="92" t="str">
        <f>IF('Prediction Log'!D670=0, "",'Prediction Log'!D670)</f>
        <v/>
      </c>
      <c r="E651" s="92" t="str">
        <f>IF('Prediction Log'!E670=0, "",'Prediction Log'!E670)</f>
        <v/>
      </c>
      <c r="F651" s="92" t="str">
        <f>IF('Prediction Log'!I670=0, "",'Prediction Log'!I670)</f>
        <v/>
      </c>
      <c r="G651" s="70" t="str">
        <f>IF(ISBLANK(Games!B652), "",'Prediction Log'!$J670)</f>
        <v/>
      </c>
      <c r="H651" s="93" t="str">
        <f>'Prediction Log'!$K670</f>
        <v/>
      </c>
      <c r="I651" s="92" t="str">
        <f>IF(ISBLANK(Games!M652), "",IF(AND(Games!M652="",Games!N652=""),"",IF(ISTEXT(Games!N652), "Side",Games!M652)))</f>
        <v/>
      </c>
      <c r="J651" s="92" t="str">
        <f>IF(ISBLANK(Games!B652), "",IF(Games!K652="Y", Games!B652, Games!E652))</f>
        <v/>
      </c>
      <c r="K651" s="92" t="str">
        <f>Games!I652</f>
        <v/>
      </c>
      <c r="L651" s="92" t="str">
        <f>IF(ISBLANK(Games!G652), "",Games!G652)</f>
        <v/>
      </c>
      <c r="M651" s="92"/>
      <c r="N651" s="110" t="str">
        <f>IF(ISBLANK('Performance vs Market'!$Q651), "", 1)</f>
        <v/>
      </c>
      <c r="O651" s="110" t="str">
        <f>IF(ISBLANK('Performance vs Market'!$S651), "", 1)</f>
        <v/>
      </c>
      <c r="P651" s="95"/>
      <c r="Q651" s="95"/>
      <c r="R651" s="95"/>
      <c r="S651" s="95"/>
      <c r="T651" s="95"/>
      <c r="U651" s="111" t="str">
        <f>IF(ISBLANK('Performance vs Market'!$Q651), "",N651+IF(Q651&lt;0, (N651/(Q651/-100)), N651*(Q651/100)))</f>
        <v/>
      </c>
      <c r="V651" s="112" t="str">
        <f>IFERROR(IF(ISBLANK('Performance vs Market'!$R651), "",N651+IF(R651&lt;0, (N651/(R651/-100)), N651*(R651/100))),"")</f>
        <v/>
      </c>
      <c r="W651" s="111" t="n">
        <f t="shared" si="1"/>
        <v>0</v>
      </c>
      <c r="X651" s="112" t="n">
        <f t="shared" si="2"/>
        <v>0</v>
      </c>
      <c r="Y651" s="111" t="str">
        <f>IF(ISBLANK('Performance vs Market'!$S651), "",O651+IF(S651&lt;0, (O651/(S651/-100)), O651*(S651/100)))</f>
        <v/>
      </c>
      <c r="Z651" s="111" t="n">
        <f t="shared" si="3"/>
        <v>0</v>
      </c>
      <c r="AA651" s="96" t="n">
        <f t="shared" si="4"/>
        <v>0</v>
      </c>
      <c r="AB651" s="96" t="n">
        <f t="shared" si="5"/>
        <v>0</v>
      </c>
      <c r="AC651" s="113" t="str">
        <f>IF('Prediction Log'!$W670="Y", "W", IF('Prediction Log'!$W670="N","L",""))</f>
        <v/>
      </c>
      <c r="AD651" s="114" t="str">
        <f>IF('Prediction Log'!$Y670="Y", "W", IF('Prediction Log'!$Y670="N","L",""))</f>
        <v/>
      </c>
      <c r="AE651" s="115" t="str">
        <f>IF(ISBLANK('Performance vs Market'!$Q651), "",IF(AC651="W", W651, IF(AC651="L",-N651, "")))</f>
        <v/>
      </c>
      <c r="AF651" s="116" t="str">
        <f>IFERROR((IF(ISERR('Performance vs Market'!$V651), "",IF(AD651="W", X651, IF(AD651="L",-N651, "")))), "")</f>
        <v/>
      </c>
      <c r="AG651" s="113" t="str">
        <f>IF('Prediction Log'!$X670="Y", "W", IF('Prediction Log'!$X670="N", "L", ""))</f>
        <v/>
      </c>
      <c r="AH651" s="115" t="str">
        <f>IF(ISBLANK('Performance vs Market'!$S651), "",IF(AG651="W", Z651, IF(AG651="L",-O651, "")))</f>
        <v/>
      </c>
      <c r="AI651" s="117"/>
      <c r="AJ651" s="15" t="str">
        <f t="shared" si="6"/>
        <v/>
      </c>
      <c r="AK651" s="118" t="n">
        <f>IF(ISERROR('Performance vs Market'!$AE651+'Performance vs Market'!$AH651+'Performance vs Market'!$AJ651), "", 'Performance vs Market'!$AE651+'Performance vs Market'!$AH651+'Performance vs Market'!$AJ651)</f>
        <v>0</v>
      </c>
      <c r="AL651" s="119" t="n">
        <f>IF(ISERROR('Performance vs Market'!$AF651+'Performance vs Market'!$AH651+'Performance vs Market'!$AJ651), "", 'Performance vs Market'!$AF651+'Performance vs Market'!$AH651+'Performance vs Market'!$AJ651)</f>
        <v>0</v>
      </c>
    </row>
    <row r="652" ht="14.25" customHeight="1">
      <c r="A652" s="92" t="str">
        <f>Games!A653</f>
        <v/>
      </c>
      <c r="B652" s="92" t="str">
        <f>IF('Prediction Log'!B671=0, "",'Prediction Log'!B671)</f>
        <v/>
      </c>
      <c r="C652" s="92" t="str">
        <f>IF('Prediction Log'!C671=0, "",'Prediction Log'!C671)</f>
        <v/>
      </c>
      <c r="D652" s="92" t="str">
        <f>IF('Prediction Log'!D671=0, "",'Prediction Log'!D671)</f>
        <v/>
      </c>
      <c r="E652" s="92" t="str">
        <f>IF('Prediction Log'!E671=0, "",'Prediction Log'!E671)</f>
        <v/>
      </c>
      <c r="F652" s="92" t="str">
        <f>IF('Prediction Log'!I671=0, "",'Prediction Log'!I671)</f>
        <v/>
      </c>
      <c r="G652" s="70" t="str">
        <f>IF(ISBLANK(Games!B653), "",'Prediction Log'!$J671)</f>
        <v/>
      </c>
      <c r="H652" s="93" t="str">
        <f>'Prediction Log'!$K671</f>
        <v/>
      </c>
      <c r="I652" s="92" t="str">
        <f>IF(ISBLANK(Games!M653), "",IF(AND(Games!M653="",Games!N653=""),"",IF(ISTEXT(Games!N653), "Side",Games!M653)))</f>
        <v/>
      </c>
      <c r="J652" s="92" t="str">
        <f>IF(ISBLANK(Games!B653), "",IF(Games!K653="Y", Games!B653, Games!E653))</f>
        <v/>
      </c>
      <c r="K652" s="92" t="str">
        <f>Games!I653</f>
        <v/>
      </c>
      <c r="L652" s="92" t="str">
        <f>IF(ISBLANK(Games!G653), "",Games!G653)</f>
        <v/>
      </c>
      <c r="M652" s="92"/>
      <c r="N652" s="110" t="str">
        <f>IF(ISBLANK('Performance vs Market'!$Q652), "", 1)</f>
        <v/>
      </c>
      <c r="O652" s="110" t="str">
        <f>IF(ISBLANK('Performance vs Market'!$S652), "", 1)</f>
        <v/>
      </c>
      <c r="P652" s="95"/>
      <c r="Q652" s="95"/>
      <c r="R652" s="95"/>
      <c r="S652" s="95"/>
      <c r="T652" s="95"/>
      <c r="U652" s="111" t="str">
        <f>IF(ISBLANK('Performance vs Market'!$Q652), "",N652+IF(Q652&lt;0, (N652/(Q652/-100)), N652*(Q652/100)))</f>
        <v/>
      </c>
      <c r="V652" s="112" t="str">
        <f>IFERROR(IF(ISBLANK('Performance vs Market'!$R652), "",N652+IF(R652&lt;0, (N652/(R652/-100)), N652*(R652/100))),"")</f>
        <v/>
      </c>
      <c r="W652" s="111" t="n">
        <f t="shared" si="1"/>
        <v>0</v>
      </c>
      <c r="X652" s="112" t="n">
        <f t="shared" si="2"/>
        <v>0</v>
      </c>
      <c r="Y652" s="111" t="str">
        <f>IF(ISBLANK('Performance vs Market'!$S652), "",O652+IF(S652&lt;0, (O652/(S652/-100)), O652*(S652/100)))</f>
        <v/>
      </c>
      <c r="Z652" s="111" t="n">
        <f t="shared" si="3"/>
        <v>0</v>
      </c>
      <c r="AA652" s="96" t="n">
        <f t="shared" si="4"/>
        <v>0</v>
      </c>
      <c r="AB652" s="96" t="n">
        <f t="shared" si="5"/>
        <v>0</v>
      </c>
      <c r="AC652" s="113" t="str">
        <f>IF('Prediction Log'!$W671="Y", "W", IF('Prediction Log'!$W671="N","L",""))</f>
        <v/>
      </c>
      <c r="AD652" s="114" t="str">
        <f>IF('Prediction Log'!$Y671="Y", "W", IF('Prediction Log'!$Y671="N","L",""))</f>
        <v/>
      </c>
      <c r="AE652" s="115" t="str">
        <f>IF(ISBLANK('Performance vs Market'!$Q652), "",IF(AC652="W", W652, IF(AC652="L",-N652, "")))</f>
        <v/>
      </c>
      <c r="AF652" s="116" t="str">
        <f>IFERROR((IF(ISERR('Performance vs Market'!$V652), "",IF(AD652="W", X652, IF(AD652="L",-N652, "")))), "")</f>
        <v/>
      </c>
      <c r="AG652" s="113" t="str">
        <f>IF('Prediction Log'!$X671="Y", "W", IF('Prediction Log'!$X671="N", "L", ""))</f>
        <v/>
      </c>
      <c r="AH652" s="115" t="str">
        <f>IF(ISBLANK('Performance vs Market'!$S652), "",IF(AG652="W", Z652, IF(AG652="L",-O652, "")))</f>
        <v/>
      </c>
      <c r="AI652" s="117"/>
      <c r="AJ652" s="15" t="str">
        <f t="shared" si="6"/>
        <v/>
      </c>
      <c r="AK652" s="118" t="n">
        <f>IF(ISERROR('Performance vs Market'!$AE652+'Performance vs Market'!$AH652+'Performance vs Market'!$AJ652), "", 'Performance vs Market'!$AE652+'Performance vs Market'!$AH652+'Performance vs Market'!$AJ652)</f>
        <v>0</v>
      </c>
      <c r="AL652" s="119" t="n">
        <f>IF(ISERROR('Performance vs Market'!$AF652+'Performance vs Market'!$AH652+'Performance vs Market'!$AJ652), "", 'Performance vs Market'!$AF652+'Performance vs Market'!$AH652+'Performance vs Market'!$AJ652)</f>
        <v>0</v>
      </c>
    </row>
    <row r="653" ht="14.25" customHeight="1">
      <c r="A653" s="92" t="str">
        <f>Games!A654</f>
        <v/>
      </c>
      <c r="B653" s="92" t="str">
        <f>IF('Prediction Log'!B672=0, "",'Prediction Log'!B672)</f>
        <v/>
      </c>
      <c r="C653" s="92" t="str">
        <f>IF('Prediction Log'!C672=0, "",'Prediction Log'!C672)</f>
        <v/>
      </c>
      <c r="D653" s="92" t="str">
        <f>IF('Prediction Log'!D672=0, "",'Prediction Log'!D672)</f>
        <v/>
      </c>
      <c r="E653" s="92" t="str">
        <f>IF('Prediction Log'!E672=0, "",'Prediction Log'!E672)</f>
        <v/>
      </c>
      <c r="F653" s="92" t="str">
        <f>IF('Prediction Log'!I672=0, "",'Prediction Log'!I672)</f>
        <v/>
      </c>
      <c r="G653" s="70" t="str">
        <f>IF(ISBLANK(Games!B654), "",'Prediction Log'!$J672)</f>
        <v/>
      </c>
      <c r="H653" s="93" t="str">
        <f>'Prediction Log'!$K672</f>
        <v/>
      </c>
      <c r="I653" s="92" t="str">
        <f>IF(ISBLANK(Games!M654), "",IF(AND(Games!M654="",Games!N654=""),"",IF(ISTEXT(Games!N654), "Side",Games!M654)))</f>
        <v/>
      </c>
      <c r="J653" s="92" t="str">
        <f>IF(ISBLANK(Games!B654), "",IF(Games!K654="Y", Games!B654, Games!E654))</f>
        <v/>
      </c>
      <c r="K653" s="92" t="str">
        <f>Games!I654</f>
        <v/>
      </c>
      <c r="L653" s="92" t="str">
        <f>IF(ISBLANK(Games!G654), "",Games!G654)</f>
        <v/>
      </c>
      <c r="M653" s="92"/>
      <c r="N653" s="110" t="str">
        <f>IF(ISBLANK('Performance vs Market'!$Q653), "", 1)</f>
        <v/>
      </c>
      <c r="O653" s="110" t="str">
        <f>IF(ISBLANK('Performance vs Market'!$S653), "", 1)</f>
        <v/>
      </c>
      <c r="P653" s="95"/>
      <c r="Q653" s="95"/>
      <c r="R653" s="95"/>
      <c r="S653" s="95"/>
      <c r="T653" s="95"/>
      <c r="U653" s="111" t="str">
        <f>IF(ISBLANK('Performance vs Market'!$Q653), "",N653+IF(Q653&lt;0, (N653/(Q653/-100)), N653*(Q653/100)))</f>
        <v/>
      </c>
      <c r="V653" s="112" t="str">
        <f>IFERROR(IF(ISBLANK('Performance vs Market'!$R653), "",N653+IF(R653&lt;0, (N653/(R653/-100)), N653*(R653/100))),"")</f>
        <v/>
      </c>
      <c r="W653" s="111" t="n">
        <f t="shared" si="1"/>
        <v>0</v>
      </c>
      <c r="X653" s="112" t="n">
        <f t="shared" si="2"/>
        <v>0</v>
      </c>
      <c r="Y653" s="111" t="str">
        <f>IF(ISBLANK('Performance vs Market'!$S653), "",O653+IF(S653&lt;0, (O653/(S653/-100)), O653*(S653/100)))</f>
        <v/>
      </c>
      <c r="Z653" s="111" t="n">
        <f t="shared" si="3"/>
        <v>0</v>
      </c>
      <c r="AA653" s="96" t="n">
        <f t="shared" si="4"/>
        <v>0</v>
      </c>
      <c r="AB653" s="96" t="n">
        <f t="shared" si="5"/>
        <v>0</v>
      </c>
      <c r="AC653" s="113" t="str">
        <f>IF('Prediction Log'!$W672="Y", "W", IF('Prediction Log'!$W672="N","L",""))</f>
        <v/>
      </c>
      <c r="AD653" s="114" t="str">
        <f>IF('Prediction Log'!$Y672="Y", "W", IF('Prediction Log'!$Y672="N","L",""))</f>
        <v/>
      </c>
      <c r="AE653" s="115" t="str">
        <f>IF(ISBLANK('Performance vs Market'!$Q653), "",IF(AC653="W", W653, IF(AC653="L",-N653, "")))</f>
        <v/>
      </c>
      <c r="AF653" s="116" t="str">
        <f>IFERROR((IF(ISERR('Performance vs Market'!$V653), "",IF(AD653="W", X653, IF(AD653="L",-N653, "")))), "")</f>
        <v/>
      </c>
      <c r="AG653" s="113" t="str">
        <f>IF('Prediction Log'!$X672="Y", "W", IF('Prediction Log'!$X672="N", "L", ""))</f>
        <v/>
      </c>
      <c r="AH653" s="115" t="str">
        <f>IF(ISBLANK('Performance vs Market'!$S653), "",IF(AG653="W", Z653, IF(AG653="L",-O653, "")))</f>
        <v/>
      </c>
      <c r="AI653" s="117"/>
      <c r="AJ653" s="15" t="str">
        <f t="shared" si="6"/>
        <v/>
      </c>
      <c r="AK653" s="118" t="n">
        <f>IF(ISERROR('Performance vs Market'!$AE653+'Performance vs Market'!$AH653+'Performance vs Market'!$AJ653), "", 'Performance vs Market'!$AE653+'Performance vs Market'!$AH653+'Performance vs Market'!$AJ653)</f>
        <v>0</v>
      </c>
      <c r="AL653" s="119" t="n">
        <f>IF(ISERROR('Performance vs Market'!$AF653+'Performance vs Market'!$AH653+'Performance vs Market'!$AJ653), "", 'Performance vs Market'!$AF653+'Performance vs Market'!$AH653+'Performance vs Market'!$AJ653)</f>
        <v>0</v>
      </c>
    </row>
    <row r="654" ht="14.25" customHeight="1">
      <c r="A654" s="92" t="str">
        <f>Games!A655</f>
        <v/>
      </c>
      <c r="B654" s="92" t="str">
        <f>IF('Prediction Log'!B673=0, "",'Prediction Log'!B673)</f>
        <v/>
      </c>
      <c r="C654" s="92" t="str">
        <f>IF('Prediction Log'!C673=0, "",'Prediction Log'!C673)</f>
        <v/>
      </c>
      <c r="D654" s="92" t="str">
        <f>IF('Prediction Log'!D673=0, "",'Prediction Log'!D673)</f>
        <v/>
      </c>
      <c r="E654" s="92" t="str">
        <f>IF('Prediction Log'!E673=0, "",'Prediction Log'!E673)</f>
        <v/>
      </c>
      <c r="F654" s="92" t="str">
        <f>IF('Prediction Log'!I673=0, "",'Prediction Log'!I673)</f>
        <v/>
      </c>
      <c r="G654" s="70" t="str">
        <f>IF(ISBLANK(Games!B655), "",'Prediction Log'!$J673)</f>
        <v/>
      </c>
      <c r="H654" s="93" t="str">
        <f>'Prediction Log'!$K673</f>
        <v/>
      </c>
      <c r="I654" s="92" t="str">
        <f>IF(ISBLANK(Games!M655), "",IF(AND(Games!M655="",Games!N655=""),"",IF(ISTEXT(Games!N655), "Side",Games!M655)))</f>
        <v/>
      </c>
      <c r="J654" s="92" t="str">
        <f>IF(ISBLANK(Games!B655), "",IF(Games!K655="Y", Games!B655, Games!E655))</f>
        <v/>
      </c>
      <c r="K654" s="92" t="str">
        <f>Games!I655</f>
        <v/>
      </c>
      <c r="L654" s="92" t="str">
        <f>IF(ISBLANK(Games!G655), "",Games!G655)</f>
        <v/>
      </c>
      <c r="M654" s="92"/>
      <c r="N654" s="110" t="str">
        <f>IF(ISBLANK('Performance vs Market'!$Q654), "", 1)</f>
        <v/>
      </c>
      <c r="O654" s="110" t="str">
        <f>IF(ISBLANK('Performance vs Market'!$S654), "", 1)</f>
        <v/>
      </c>
      <c r="P654" s="95"/>
      <c r="Q654" s="95"/>
      <c r="R654" s="95"/>
      <c r="S654" s="95"/>
      <c r="T654" s="95"/>
      <c r="U654" s="111" t="str">
        <f>IF(ISBLANK('Performance vs Market'!$Q654), "",N654+IF(Q654&lt;0, (N654/(Q654/-100)), N654*(Q654/100)))</f>
        <v/>
      </c>
      <c r="V654" s="112" t="str">
        <f>IFERROR(IF(ISBLANK('Performance vs Market'!$R654), "",N654+IF(R654&lt;0, (N654/(R654/-100)), N654*(R654/100))),"")</f>
        <v/>
      </c>
      <c r="W654" s="111" t="n">
        <f t="shared" si="1"/>
        <v>0</v>
      </c>
      <c r="X654" s="112" t="n">
        <f t="shared" si="2"/>
        <v>0</v>
      </c>
      <c r="Y654" s="111" t="str">
        <f>IF(ISBLANK('Performance vs Market'!$S654), "",O654+IF(S654&lt;0, (O654/(S654/-100)), O654*(S654/100)))</f>
        <v/>
      </c>
      <c r="Z654" s="111" t="n">
        <f t="shared" si="3"/>
        <v>0</v>
      </c>
      <c r="AA654" s="96" t="n">
        <f t="shared" si="4"/>
        <v>0</v>
      </c>
      <c r="AB654" s="96" t="n">
        <f t="shared" si="5"/>
        <v>0</v>
      </c>
      <c r="AC654" s="113" t="str">
        <f>IF('Prediction Log'!$W673="Y", "W", IF('Prediction Log'!$W673="N","L",""))</f>
        <v/>
      </c>
      <c r="AD654" s="114" t="str">
        <f>IF('Prediction Log'!$Y673="Y", "W", IF('Prediction Log'!$Y673="N","L",""))</f>
        <v/>
      </c>
      <c r="AE654" s="115" t="str">
        <f>IF(ISBLANK('Performance vs Market'!$Q654), "",IF(AC654="W", W654, IF(AC654="L",-N654, "")))</f>
        <v/>
      </c>
      <c r="AF654" s="116" t="str">
        <f>IFERROR((IF(ISERR('Performance vs Market'!$V654), "",IF(AD654="W", X654, IF(AD654="L",-N654, "")))), "")</f>
        <v/>
      </c>
      <c r="AG654" s="113" t="str">
        <f>IF('Prediction Log'!$X673="Y", "W", IF('Prediction Log'!$X673="N", "L", ""))</f>
        <v/>
      </c>
      <c r="AH654" s="115" t="str">
        <f>IF(ISBLANK('Performance vs Market'!$S654), "",IF(AG654="W", Z654, IF(AG654="L",-O654, "")))</f>
        <v/>
      </c>
      <c r="AI654" s="117"/>
      <c r="AJ654" s="15" t="str">
        <f t="shared" si="6"/>
        <v/>
      </c>
      <c r="AK654" s="118" t="n">
        <f>IF(ISERROR('Performance vs Market'!$AE654+'Performance vs Market'!$AH654+'Performance vs Market'!$AJ654), "", 'Performance vs Market'!$AE654+'Performance vs Market'!$AH654+'Performance vs Market'!$AJ654)</f>
        <v>0</v>
      </c>
      <c r="AL654" s="119" t="n">
        <f>IF(ISERROR('Performance vs Market'!$AF654+'Performance vs Market'!$AH654+'Performance vs Market'!$AJ654), "", 'Performance vs Market'!$AF654+'Performance vs Market'!$AH654+'Performance vs Market'!$AJ654)</f>
        <v>0</v>
      </c>
    </row>
    <row r="655" ht="14.25" customHeight="1">
      <c r="A655" s="92" t="str">
        <f>Games!A656</f>
        <v/>
      </c>
      <c r="B655" s="92" t="str">
        <f>IF('Prediction Log'!B674=0, "",'Prediction Log'!B674)</f>
        <v/>
      </c>
      <c r="C655" s="92" t="str">
        <f>IF('Prediction Log'!C674=0, "",'Prediction Log'!C674)</f>
        <v/>
      </c>
      <c r="D655" s="92" t="str">
        <f>IF('Prediction Log'!D674=0, "",'Prediction Log'!D674)</f>
        <v/>
      </c>
      <c r="E655" s="92" t="str">
        <f>IF('Prediction Log'!E674=0, "",'Prediction Log'!E674)</f>
        <v/>
      </c>
      <c r="F655" s="92" t="str">
        <f>IF('Prediction Log'!I674=0, "",'Prediction Log'!I674)</f>
        <v/>
      </c>
      <c r="G655" s="70" t="str">
        <f>IF(ISBLANK(Games!B656), "",'Prediction Log'!$J674)</f>
        <v/>
      </c>
      <c r="H655" s="93" t="str">
        <f>'Prediction Log'!$K674</f>
        <v/>
      </c>
      <c r="I655" s="92" t="str">
        <f>IF(ISBLANK(Games!M656), "",IF(AND(Games!M656="",Games!N656=""),"",IF(ISTEXT(Games!N656), "Side",Games!M656)))</f>
        <v/>
      </c>
      <c r="J655" s="92" t="str">
        <f>IF(ISBLANK(Games!B656), "",IF(Games!K656="Y", Games!B656, Games!E656))</f>
        <v/>
      </c>
      <c r="K655" s="92" t="str">
        <f>Games!I656</f>
        <v/>
      </c>
      <c r="L655" s="92" t="str">
        <f>IF(ISBLANK(Games!G656), "",Games!G656)</f>
        <v/>
      </c>
      <c r="M655" s="92"/>
      <c r="N655" s="110" t="str">
        <f>IF(ISBLANK('Performance vs Market'!$Q655), "", 1)</f>
        <v/>
      </c>
      <c r="O655" s="110" t="str">
        <f>IF(ISBLANK('Performance vs Market'!$S655), "", 1)</f>
        <v/>
      </c>
      <c r="P655" s="95"/>
      <c r="Q655" s="95"/>
      <c r="R655" s="95"/>
      <c r="S655" s="95"/>
      <c r="T655" s="95"/>
      <c r="U655" s="111" t="str">
        <f>IF(ISBLANK('Performance vs Market'!$Q655), "",N655+IF(Q655&lt;0, (N655/(Q655/-100)), N655*(Q655/100)))</f>
        <v/>
      </c>
      <c r="V655" s="112" t="str">
        <f>IFERROR(IF(ISBLANK('Performance vs Market'!$R655), "",N655+IF(R655&lt;0, (N655/(R655/-100)), N655*(R655/100))),"")</f>
        <v/>
      </c>
      <c r="W655" s="111" t="n">
        <f t="shared" si="1"/>
        <v>0</v>
      </c>
      <c r="X655" s="112" t="n">
        <f t="shared" si="2"/>
        <v>0</v>
      </c>
      <c r="Y655" s="111" t="str">
        <f>IF(ISBLANK('Performance vs Market'!$S655), "",O655+IF(S655&lt;0, (O655/(S655/-100)), O655*(S655/100)))</f>
        <v/>
      </c>
      <c r="Z655" s="111" t="n">
        <f t="shared" si="3"/>
        <v>0</v>
      </c>
      <c r="AA655" s="96" t="n">
        <f t="shared" si="4"/>
        <v>0</v>
      </c>
      <c r="AB655" s="96" t="n">
        <f t="shared" si="5"/>
        <v>0</v>
      </c>
      <c r="AC655" s="113" t="str">
        <f>IF('Prediction Log'!$W674="Y", "W", IF('Prediction Log'!$W674="N","L",""))</f>
        <v/>
      </c>
      <c r="AD655" s="114" t="str">
        <f>IF('Prediction Log'!$Y674="Y", "W", IF('Prediction Log'!$Y674="N","L",""))</f>
        <v/>
      </c>
      <c r="AE655" s="115" t="str">
        <f>IF(ISBLANK('Performance vs Market'!$Q655), "",IF(AC655="W", W655, IF(AC655="L",-N655, "")))</f>
        <v/>
      </c>
      <c r="AF655" s="116" t="str">
        <f>IFERROR((IF(ISERR('Performance vs Market'!$V655), "",IF(AD655="W", X655, IF(AD655="L",-N655, "")))), "")</f>
        <v/>
      </c>
      <c r="AG655" s="113" t="str">
        <f>IF('Prediction Log'!$X674="Y", "W", IF('Prediction Log'!$X674="N", "L", ""))</f>
        <v/>
      </c>
      <c r="AH655" s="115" t="str">
        <f>IF(ISBLANK('Performance vs Market'!$S655), "",IF(AG655="W", Z655, IF(AG655="L",-O655, "")))</f>
        <v/>
      </c>
      <c r="AI655" s="117"/>
      <c r="AJ655" s="15" t="str">
        <f t="shared" si="6"/>
        <v/>
      </c>
      <c r="AK655" s="118" t="n">
        <f>IF(ISERROR('Performance vs Market'!$AE655+'Performance vs Market'!$AH655+'Performance vs Market'!$AJ655), "", 'Performance vs Market'!$AE655+'Performance vs Market'!$AH655+'Performance vs Market'!$AJ655)</f>
        <v>0</v>
      </c>
      <c r="AL655" s="119" t="n">
        <f>IF(ISERROR('Performance vs Market'!$AF655+'Performance vs Market'!$AH655+'Performance vs Market'!$AJ655), "", 'Performance vs Market'!$AF655+'Performance vs Market'!$AH655+'Performance vs Market'!$AJ655)</f>
        <v>0</v>
      </c>
    </row>
    <row r="656" ht="14.25" customHeight="1">
      <c r="A656" s="92" t="str">
        <f>Games!A657</f>
        <v/>
      </c>
      <c r="B656" s="92" t="str">
        <f>IF('Prediction Log'!B675=0, "",'Prediction Log'!B675)</f>
        <v/>
      </c>
      <c r="C656" s="92" t="str">
        <f>IF('Prediction Log'!C675=0, "",'Prediction Log'!C675)</f>
        <v/>
      </c>
      <c r="D656" s="92" t="str">
        <f>IF('Prediction Log'!D675=0, "",'Prediction Log'!D675)</f>
        <v/>
      </c>
      <c r="E656" s="92" t="str">
        <f>IF('Prediction Log'!E675=0, "",'Prediction Log'!E675)</f>
        <v/>
      </c>
      <c r="F656" s="92" t="str">
        <f>IF('Prediction Log'!I675=0, "",'Prediction Log'!I675)</f>
        <v/>
      </c>
      <c r="G656" s="70" t="str">
        <f>IF(ISBLANK(Games!B657), "",'Prediction Log'!$J675)</f>
        <v/>
      </c>
      <c r="H656" s="93" t="str">
        <f>'Prediction Log'!$K675</f>
        <v/>
      </c>
      <c r="I656" s="92" t="str">
        <f>IF(ISBLANK(Games!M657), "",IF(AND(Games!M657="",Games!N657=""),"",IF(ISTEXT(Games!N657), "Side",Games!M657)))</f>
        <v/>
      </c>
      <c r="J656" s="92" t="str">
        <f>IF(ISBLANK(Games!B657), "",IF(Games!K657="Y", Games!B657, Games!E657))</f>
        <v/>
      </c>
      <c r="K656" s="92" t="str">
        <f>Games!I657</f>
        <v/>
      </c>
      <c r="L656" s="92" t="str">
        <f>IF(ISBLANK(Games!G657), "",Games!G657)</f>
        <v/>
      </c>
      <c r="M656" s="92"/>
      <c r="N656" s="110" t="str">
        <f>IF(ISBLANK('Performance vs Market'!$Q656), "", 1)</f>
        <v/>
      </c>
      <c r="O656" s="110" t="str">
        <f>IF(ISBLANK('Performance vs Market'!$S656), "", 1)</f>
        <v/>
      </c>
      <c r="P656" s="95"/>
      <c r="Q656" s="95"/>
      <c r="R656" s="95"/>
      <c r="S656" s="95"/>
      <c r="T656" s="95"/>
      <c r="U656" s="111" t="str">
        <f>IF(ISBLANK('Performance vs Market'!$Q656), "",N656+IF(Q656&lt;0, (N656/(Q656/-100)), N656*(Q656/100)))</f>
        <v/>
      </c>
      <c r="V656" s="112" t="str">
        <f>IFERROR(IF(ISBLANK('Performance vs Market'!$R656), "",N656+IF(R656&lt;0, (N656/(R656/-100)), N656*(R656/100))),"")</f>
        <v/>
      </c>
      <c r="W656" s="111" t="n">
        <f t="shared" si="1"/>
        <v>0</v>
      </c>
      <c r="X656" s="112" t="n">
        <f t="shared" si="2"/>
        <v>0</v>
      </c>
      <c r="Y656" s="111" t="str">
        <f>IF(ISBLANK('Performance vs Market'!$S656), "",O656+IF(S656&lt;0, (O656/(S656/-100)), O656*(S656/100)))</f>
        <v/>
      </c>
      <c r="Z656" s="111" t="n">
        <f t="shared" si="3"/>
        <v>0</v>
      </c>
      <c r="AA656" s="96" t="n">
        <f t="shared" si="4"/>
        <v>0</v>
      </c>
      <c r="AB656" s="96" t="n">
        <f t="shared" si="5"/>
        <v>0</v>
      </c>
      <c r="AC656" s="113" t="str">
        <f>IF('Prediction Log'!$W675="Y", "W", IF('Prediction Log'!$W675="N","L",""))</f>
        <v/>
      </c>
      <c r="AD656" s="114" t="str">
        <f>IF('Prediction Log'!$Y675="Y", "W", IF('Prediction Log'!$Y675="N","L",""))</f>
        <v/>
      </c>
      <c r="AE656" s="115" t="str">
        <f>IF(ISBLANK('Performance vs Market'!$Q656), "",IF(AC656="W", W656, IF(AC656="L",-N656, "")))</f>
        <v/>
      </c>
      <c r="AF656" s="116" t="str">
        <f>IFERROR((IF(ISERR('Performance vs Market'!$V656), "",IF(AD656="W", X656, IF(AD656="L",-N656, "")))), "")</f>
        <v/>
      </c>
      <c r="AG656" s="113" t="str">
        <f>IF('Prediction Log'!$X675="Y", "W", IF('Prediction Log'!$X675="N", "L", ""))</f>
        <v/>
      </c>
      <c r="AH656" s="115" t="str">
        <f>IF(ISBLANK('Performance vs Market'!$S656), "",IF(AG656="W", Z656, IF(AG656="L",-O656, "")))</f>
        <v/>
      </c>
      <c r="AI656" s="117"/>
      <c r="AJ656" s="15" t="str">
        <f t="shared" si="6"/>
        <v/>
      </c>
      <c r="AK656" s="118" t="n">
        <f>IF(ISERROR('Performance vs Market'!$AE656+'Performance vs Market'!$AH656+'Performance vs Market'!$AJ656), "", 'Performance vs Market'!$AE656+'Performance vs Market'!$AH656+'Performance vs Market'!$AJ656)</f>
        <v>0</v>
      </c>
      <c r="AL656" s="119" t="n">
        <f>IF(ISERROR('Performance vs Market'!$AF656+'Performance vs Market'!$AH656+'Performance vs Market'!$AJ656), "", 'Performance vs Market'!$AF656+'Performance vs Market'!$AH656+'Performance vs Market'!$AJ656)</f>
        <v>0</v>
      </c>
    </row>
    <row r="657" ht="14.25" customHeight="1">
      <c r="A657" s="92" t="str">
        <f>Games!A658</f>
        <v/>
      </c>
      <c r="B657" s="92" t="str">
        <f>IF('Prediction Log'!B676=0, "",'Prediction Log'!B676)</f>
        <v/>
      </c>
      <c r="C657" s="92" t="str">
        <f>IF('Prediction Log'!C676=0, "",'Prediction Log'!C676)</f>
        <v/>
      </c>
      <c r="D657" s="92" t="str">
        <f>IF('Prediction Log'!D676=0, "",'Prediction Log'!D676)</f>
        <v/>
      </c>
      <c r="E657" s="92" t="str">
        <f>IF('Prediction Log'!E676=0, "",'Prediction Log'!E676)</f>
        <v/>
      </c>
      <c r="F657" s="92" t="str">
        <f>IF('Prediction Log'!I676=0, "",'Prediction Log'!I676)</f>
        <v/>
      </c>
      <c r="G657" s="70" t="str">
        <f>IF(ISBLANK(Games!B658), "",'Prediction Log'!$J676)</f>
        <v/>
      </c>
      <c r="H657" s="93" t="str">
        <f>'Prediction Log'!$K676</f>
        <v/>
      </c>
      <c r="I657" s="92" t="str">
        <f>IF(ISBLANK(Games!M658), "",IF(AND(Games!M658="",Games!N658=""),"",IF(ISTEXT(Games!N658), "Side",Games!M658)))</f>
        <v/>
      </c>
      <c r="J657" s="92" t="str">
        <f>IF(ISBLANK(Games!B658), "",IF(Games!K658="Y", Games!B658, Games!E658))</f>
        <v/>
      </c>
      <c r="K657" s="92" t="str">
        <f>Games!I658</f>
        <v/>
      </c>
      <c r="L657" s="92" t="str">
        <f>IF(ISBLANK(Games!G658), "",Games!G658)</f>
        <v/>
      </c>
      <c r="M657" s="92"/>
      <c r="N657" s="110" t="str">
        <f>IF(ISBLANK('Performance vs Market'!$Q657), "", 1)</f>
        <v/>
      </c>
      <c r="O657" s="110" t="str">
        <f>IF(ISBLANK('Performance vs Market'!$S657), "", 1)</f>
        <v/>
      </c>
      <c r="P657" s="95"/>
      <c r="Q657" s="95"/>
      <c r="R657" s="95"/>
      <c r="S657" s="95"/>
      <c r="T657" s="95"/>
      <c r="U657" s="111" t="str">
        <f>IF(ISBLANK('Performance vs Market'!$Q657), "",N657+IF(Q657&lt;0, (N657/(Q657/-100)), N657*(Q657/100)))</f>
        <v/>
      </c>
      <c r="V657" s="112" t="str">
        <f>IFERROR(IF(ISBLANK('Performance vs Market'!$R657), "",N657+IF(R657&lt;0, (N657/(R657/-100)), N657*(R657/100))),"")</f>
        <v/>
      </c>
      <c r="W657" s="111" t="n">
        <f t="shared" si="1"/>
        <v>0</v>
      </c>
      <c r="X657" s="112" t="n">
        <f t="shared" si="2"/>
        <v>0</v>
      </c>
      <c r="Y657" s="111" t="str">
        <f>IF(ISBLANK('Performance vs Market'!$S657), "",O657+IF(S657&lt;0, (O657/(S657/-100)), O657*(S657/100)))</f>
        <v/>
      </c>
      <c r="Z657" s="111" t="n">
        <f t="shared" si="3"/>
        <v>0</v>
      </c>
      <c r="AA657" s="96" t="n">
        <f t="shared" si="4"/>
        <v>0</v>
      </c>
      <c r="AB657" s="96" t="n">
        <f t="shared" si="5"/>
        <v>0</v>
      </c>
      <c r="AC657" s="113" t="str">
        <f>IF('Prediction Log'!$W676="Y", "W", IF('Prediction Log'!$W676="N","L",""))</f>
        <v/>
      </c>
      <c r="AD657" s="114" t="str">
        <f>IF('Prediction Log'!$Y676="Y", "W", IF('Prediction Log'!$Y676="N","L",""))</f>
        <v/>
      </c>
      <c r="AE657" s="115" t="str">
        <f>IF(ISBLANK('Performance vs Market'!$Q657), "",IF(AC657="W", W657, IF(AC657="L",-N657, "")))</f>
        <v/>
      </c>
      <c r="AF657" s="116" t="str">
        <f>IFERROR((IF(ISERR('Performance vs Market'!$V657), "",IF(AD657="W", X657, IF(AD657="L",-N657, "")))), "")</f>
        <v/>
      </c>
      <c r="AG657" s="113" t="str">
        <f>IF('Prediction Log'!$X676="Y", "W", IF('Prediction Log'!$X676="N", "L", ""))</f>
        <v/>
      </c>
      <c r="AH657" s="115" t="str">
        <f>IF(ISBLANK('Performance vs Market'!$S657), "",IF(AG657="W", Z657, IF(AG657="L",-O657, "")))</f>
        <v/>
      </c>
      <c r="AI657" s="117"/>
      <c r="AJ657" s="15" t="str">
        <f t="shared" si="6"/>
        <v/>
      </c>
      <c r="AK657" s="118" t="n">
        <f>IF(ISERROR('Performance vs Market'!$AE657+'Performance vs Market'!$AH657+'Performance vs Market'!$AJ657), "", 'Performance vs Market'!$AE657+'Performance vs Market'!$AH657+'Performance vs Market'!$AJ657)</f>
        <v>0</v>
      </c>
      <c r="AL657" s="119" t="n">
        <f>IF(ISERROR('Performance vs Market'!$AF657+'Performance vs Market'!$AH657+'Performance vs Market'!$AJ657), "", 'Performance vs Market'!$AF657+'Performance vs Market'!$AH657+'Performance vs Market'!$AJ657)</f>
        <v>0</v>
      </c>
    </row>
    <row r="658" ht="14.25" customHeight="1">
      <c r="A658" s="92" t="str">
        <f>Games!A659</f>
        <v/>
      </c>
      <c r="B658" s="92" t="str">
        <f>IF('Prediction Log'!B677=0, "",'Prediction Log'!B677)</f>
        <v/>
      </c>
      <c r="C658" s="92" t="str">
        <f>IF('Prediction Log'!C677=0, "",'Prediction Log'!C677)</f>
        <v/>
      </c>
      <c r="D658" s="92" t="str">
        <f>IF('Prediction Log'!D677=0, "",'Prediction Log'!D677)</f>
        <v/>
      </c>
      <c r="E658" s="92" t="str">
        <f>IF('Prediction Log'!E677=0, "",'Prediction Log'!E677)</f>
        <v/>
      </c>
      <c r="F658" s="92" t="str">
        <f>IF('Prediction Log'!I677=0, "",'Prediction Log'!I677)</f>
        <v/>
      </c>
      <c r="G658" s="70" t="str">
        <f>IF(ISBLANK(Games!B659), "",'Prediction Log'!$J677)</f>
        <v/>
      </c>
      <c r="H658" s="93" t="str">
        <f>'Prediction Log'!$K677</f>
        <v/>
      </c>
      <c r="I658" s="92" t="str">
        <f>IF(ISBLANK(Games!M659), "",IF(AND(Games!M659="",Games!N659=""),"",IF(ISTEXT(Games!N659), "Side",Games!M659)))</f>
        <v/>
      </c>
      <c r="J658" s="92" t="str">
        <f>IF(ISBLANK(Games!B659), "",IF(Games!K659="Y", Games!B659, Games!E659))</f>
        <v/>
      </c>
      <c r="K658" s="92" t="str">
        <f>Games!I659</f>
        <v/>
      </c>
      <c r="L658" s="92" t="str">
        <f>IF(ISBLANK(Games!G659), "",Games!G659)</f>
        <v/>
      </c>
      <c r="M658" s="92"/>
      <c r="N658" s="110" t="str">
        <f>IF(ISBLANK('Performance vs Market'!$Q658), "", 1)</f>
        <v/>
      </c>
      <c r="O658" s="110" t="str">
        <f>IF(ISBLANK('Performance vs Market'!$S658), "", 1)</f>
        <v/>
      </c>
      <c r="P658" s="95"/>
      <c r="Q658" s="95"/>
      <c r="R658" s="95"/>
      <c r="S658" s="95"/>
      <c r="T658" s="95"/>
      <c r="U658" s="111" t="str">
        <f>IF(ISBLANK('Performance vs Market'!$Q658), "",N658+IF(Q658&lt;0, (N658/(Q658/-100)), N658*(Q658/100)))</f>
        <v/>
      </c>
      <c r="V658" s="112" t="str">
        <f>IFERROR(IF(ISBLANK('Performance vs Market'!$R658), "",N658+IF(R658&lt;0, (N658/(R658/-100)), N658*(R658/100))),"")</f>
        <v/>
      </c>
      <c r="W658" s="111" t="n">
        <f t="shared" si="1"/>
        <v>0</v>
      </c>
      <c r="X658" s="112" t="n">
        <f t="shared" si="2"/>
        <v>0</v>
      </c>
      <c r="Y658" s="111" t="str">
        <f>IF(ISBLANK('Performance vs Market'!$S658), "",O658+IF(S658&lt;0, (O658/(S658/-100)), O658*(S658/100)))</f>
        <v/>
      </c>
      <c r="Z658" s="111" t="n">
        <f t="shared" si="3"/>
        <v>0</v>
      </c>
      <c r="AA658" s="96" t="n">
        <f t="shared" si="4"/>
        <v>0</v>
      </c>
      <c r="AB658" s="96" t="n">
        <f t="shared" si="5"/>
        <v>0</v>
      </c>
      <c r="AC658" s="113" t="str">
        <f>IF('Prediction Log'!$W677="Y", "W", IF('Prediction Log'!$W677="N","L",""))</f>
        <v/>
      </c>
      <c r="AD658" s="114" t="str">
        <f>IF('Prediction Log'!$Y677="Y", "W", IF('Prediction Log'!$Y677="N","L",""))</f>
        <v/>
      </c>
      <c r="AE658" s="115" t="str">
        <f>IF(ISBLANK('Performance vs Market'!$Q658), "",IF(AC658="W", W658, IF(AC658="L",-N658, "")))</f>
        <v/>
      </c>
      <c r="AF658" s="116" t="str">
        <f>IFERROR((IF(ISERR('Performance vs Market'!$V658), "",IF(AD658="W", X658, IF(AD658="L",-N658, "")))), "")</f>
        <v/>
      </c>
      <c r="AG658" s="113" t="str">
        <f>IF('Prediction Log'!$X677="Y", "W", IF('Prediction Log'!$X677="N", "L", ""))</f>
        <v/>
      </c>
      <c r="AH658" s="115" t="str">
        <f>IF(ISBLANK('Performance vs Market'!$S658), "",IF(AG658="W", Z658, IF(AG658="L",-O658, "")))</f>
        <v/>
      </c>
      <c r="AI658" s="117"/>
      <c r="AJ658" s="15" t="str">
        <f t="shared" si="6"/>
        <v/>
      </c>
      <c r="AK658" s="118" t="n">
        <f>IF(ISERROR('Performance vs Market'!$AE658+'Performance vs Market'!$AH658+'Performance vs Market'!$AJ658), "", 'Performance vs Market'!$AE658+'Performance vs Market'!$AH658+'Performance vs Market'!$AJ658)</f>
        <v>0</v>
      </c>
      <c r="AL658" s="119" t="n">
        <f>IF(ISERROR('Performance vs Market'!$AF658+'Performance vs Market'!$AH658+'Performance vs Market'!$AJ658), "", 'Performance vs Market'!$AF658+'Performance vs Market'!$AH658+'Performance vs Market'!$AJ658)</f>
        <v>0</v>
      </c>
    </row>
    <row r="659" ht="14.25" customHeight="1">
      <c r="A659" s="92" t="str">
        <f>Games!A660</f>
        <v/>
      </c>
      <c r="B659" s="92" t="str">
        <f>IF('Prediction Log'!B678=0, "",'Prediction Log'!B678)</f>
        <v/>
      </c>
      <c r="C659" s="92" t="str">
        <f>IF('Prediction Log'!C678=0, "",'Prediction Log'!C678)</f>
        <v/>
      </c>
      <c r="D659" s="92" t="str">
        <f>IF('Prediction Log'!D678=0, "",'Prediction Log'!D678)</f>
        <v/>
      </c>
      <c r="E659" s="92" t="str">
        <f>IF('Prediction Log'!E678=0, "",'Prediction Log'!E678)</f>
        <v/>
      </c>
      <c r="F659" s="92" t="str">
        <f>IF('Prediction Log'!I678=0, "",'Prediction Log'!I678)</f>
        <v/>
      </c>
      <c r="G659" s="70" t="str">
        <f>IF(ISBLANK(Games!B660), "",'Prediction Log'!$J678)</f>
        <v/>
      </c>
      <c r="H659" s="93" t="str">
        <f>'Prediction Log'!$K678</f>
        <v/>
      </c>
      <c r="I659" s="92" t="str">
        <f>IF(ISBLANK(Games!M660), "",IF(AND(Games!M660="",Games!N660=""),"",IF(ISTEXT(Games!N660), "Side",Games!M660)))</f>
        <v/>
      </c>
      <c r="J659" s="92" t="str">
        <f>IF(ISBLANK(Games!B660), "",IF(Games!K660="Y", Games!B660, Games!E660))</f>
        <v/>
      </c>
      <c r="K659" s="92" t="str">
        <f>Games!I660</f>
        <v/>
      </c>
      <c r="L659" s="92" t="str">
        <f>IF(ISBLANK(Games!G660), "",Games!G660)</f>
        <v/>
      </c>
      <c r="M659" s="92"/>
      <c r="N659" s="110" t="str">
        <f>IF(ISBLANK('Performance vs Market'!$Q659), "", 1)</f>
        <v/>
      </c>
      <c r="O659" s="110" t="str">
        <f>IF(ISBLANK('Performance vs Market'!$S659), "", 1)</f>
        <v/>
      </c>
      <c r="P659" s="95"/>
      <c r="Q659" s="95"/>
      <c r="R659" s="95"/>
      <c r="S659" s="95"/>
      <c r="T659" s="95"/>
      <c r="U659" s="111" t="str">
        <f>IF(ISBLANK('Performance vs Market'!$Q659), "",N659+IF(Q659&lt;0, (N659/(Q659/-100)), N659*(Q659/100)))</f>
        <v/>
      </c>
      <c r="V659" s="112" t="str">
        <f>IFERROR(IF(ISBLANK('Performance vs Market'!$R659), "",N659+IF(R659&lt;0, (N659/(R659/-100)), N659*(R659/100))),"")</f>
        <v/>
      </c>
      <c r="W659" s="111" t="n">
        <f t="shared" si="1"/>
        <v>0</v>
      </c>
      <c r="X659" s="112" t="n">
        <f t="shared" si="2"/>
        <v>0</v>
      </c>
      <c r="Y659" s="111" t="str">
        <f>IF(ISBLANK('Performance vs Market'!$S659), "",O659+IF(S659&lt;0, (O659/(S659/-100)), O659*(S659/100)))</f>
        <v/>
      </c>
      <c r="Z659" s="111" t="n">
        <f t="shared" si="3"/>
        <v>0</v>
      </c>
      <c r="AA659" s="96" t="n">
        <f t="shared" si="4"/>
        <v>0</v>
      </c>
      <c r="AB659" s="96" t="n">
        <f t="shared" si="5"/>
        <v>0</v>
      </c>
      <c r="AC659" s="113" t="str">
        <f>IF('Prediction Log'!$W678="Y", "W", IF('Prediction Log'!$W678="N","L",""))</f>
        <v/>
      </c>
      <c r="AD659" s="114" t="str">
        <f>IF('Prediction Log'!$Y678="Y", "W", IF('Prediction Log'!$Y678="N","L",""))</f>
        <v/>
      </c>
      <c r="AE659" s="115" t="str">
        <f>IF(ISBLANK('Performance vs Market'!$Q659), "",IF(AC659="W", W659, IF(AC659="L",-N659, "")))</f>
        <v/>
      </c>
      <c r="AF659" s="116" t="str">
        <f>IFERROR((IF(ISERR('Performance vs Market'!$V659), "",IF(AD659="W", X659, IF(AD659="L",-N659, "")))), "")</f>
        <v/>
      </c>
      <c r="AG659" s="113" t="str">
        <f>IF('Prediction Log'!$X678="Y", "W", IF('Prediction Log'!$X678="N", "L", ""))</f>
        <v/>
      </c>
      <c r="AH659" s="115" t="str">
        <f>IF(ISBLANK('Performance vs Market'!$S659), "",IF(AG659="W", Z659, IF(AG659="L",-O659, "")))</f>
        <v/>
      </c>
      <c r="AI659" s="117"/>
      <c r="AJ659" s="15" t="str">
        <f t="shared" si="6"/>
        <v/>
      </c>
      <c r="AK659" s="118" t="n">
        <f>IF(ISERROR('Performance vs Market'!$AE659+'Performance vs Market'!$AH659+'Performance vs Market'!$AJ659), "", 'Performance vs Market'!$AE659+'Performance vs Market'!$AH659+'Performance vs Market'!$AJ659)</f>
        <v>0</v>
      </c>
      <c r="AL659" s="119" t="n">
        <f>IF(ISERROR('Performance vs Market'!$AF659+'Performance vs Market'!$AH659+'Performance vs Market'!$AJ659), "", 'Performance vs Market'!$AF659+'Performance vs Market'!$AH659+'Performance vs Market'!$AJ659)</f>
        <v>0</v>
      </c>
    </row>
    <row r="660" ht="14.25" customHeight="1">
      <c r="A660" s="92" t="str">
        <f>Games!A661</f>
        <v/>
      </c>
      <c r="B660" s="92" t="str">
        <f>IF('Prediction Log'!B679=0, "",'Prediction Log'!B679)</f>
        <v/>
      </c>
      <c r="C660" s="92" t="str">
        <f>IF('Prediction Log'!C679=0, "",'Prediction Log'!C679)</f>
        <v/>
      </c>
      <c r="D660" s="92" t="str">
        <f>IF('Prediction Log'!D679=0, "",'Prediction Log'!D679)</f>
        <v/>
      </c>
      <c r="E660" s="92" t="str">
        <f>IF('Prediction Log'!E679=0, "",'Prediction Log'!E679)</f>
        <v/>
      </c>
      <c r="F660" s="92" t="str">
        <f>IF('Prediction Log'!I679=0, "",'Prediction Log'!I679)</f>
        <v/>
      </c>
      <c r="G660" s="70" t="str">
        <f>IF(ISBLANK(Games!B661), "",'Prediction Log'!$J679)</f>
        <v/>
      </c>
      <c r="H660" s="93" t="str">
        <f>'Prediction Log'!$K679</f>
        <v/>
      </c>
      <c r="I660" s="92" t="str">
        <f>IF(ISBLANK(Games!M661), "",IF(AND(Games!M661="",Games!N661=""),"",IF(ISTEXT(Games!N661), "Side",Games!M661)))</f>
        <v/>
      </c>
      <c r="J660" s="92" t="str">
        <f>IF(ISBLANK(Games!B661), "",IF(Games!K661="Y", Games!B661, Games!E661))</f>
        <v/>
      </c>
      <c r="K660" s="92" t="str">
        <f>Games!I661</f>
        <v/>
      </c>
      <c r="L660" s="92" t="str">
        <f>IF(ISBLANK(Games!G661), "",Games!G661)</f>
        <v/>
      </c>
      <c r="M660" s="92"/>
      <c r="N660" s="110" t="str">
        <f>IF(ISBLANK('Performance vs Market'!$Q660), "", 1)</f>
        <v/>
      </c>
      <c r="O660" s="110" t="str">
        <f>IF(ISBLANK('Performance vs Market'!$S660), "", 1)</f>
        <v/>
      </c>
      <c r="P660" s="95"/>
      <c r="Q660" s="95"/>
      <c r="R660" s="95"/>
      <c r="S660" s="95"/>
      <c r="T660" s="95"/>
      <c r="U660" s="111" t="str">
        <f>IF(ISBLANK('Performance vs Market'!$Q660), "",N660+IF(Q660&lt;0, (N660/(Q660/-100)), N660*(Q660/100)))</f>
        <v/>
      </c>
      <c r="V660" s="112" t="str">
        <f>IFERROR(IF(ISBLANK('Performance vs Market'!$R660), "",N660+IF(R660&lt;0, (N660/(R660/-100)), N660*(R660/100))),"")</f>
        <v/>
      </c>
      <c r="W660" s="111" t="n">
        <f t="shared" si="1"/>
        <v>0</v>
      </c>
      <c r="X660" s="112" t="n">
        <f t="shared" si="2"/>
        <v>0</v>
      </c>
      <c r="Y660" s="111" t="str">
        <f>IF(ISBLANK('Performance vs Market'!$S660), "",O660+IF(S660&lt;0, (O660/(S660/-100)), O660*(S660/100)))</f>
        <v/>
      </c>
      <c r="Z660" s="111" t="n">
        <f t="shared" si="3"/>
        <v>0</v>
      </c>
      <c r="AA660" s="96" t="n">
        <f t="shared" si="4"/>
        <v>0</v>
      </c>
      <c r="AB660" s="96" t="n">
        <f t="shared" si="5"/>
        <v>0</v>
      </c>
      <c r="AC660" s="113" t="str">
        <f>IF('Prediction Log'!$W679="Y", "W", IF('Prediction Log'!$W679="N","L",""))</f>
        <v/>
      </c>
      <c r="AD660" s="114" t="str">
        <f>IF('Prediction Log'!$Y679="Y", "W", IF('Prediction Log'!$Y679="N","L",""))</f>
        <v/>
      </c>
      <c r="AE660" s="115" t="str">
        <f>IF(ISBLANK('Performance vs Market'!$Q660), "",IF(AC660="W", W660, IF(AC660="L",-N660, "")))</f>
        <v/>
      </c>
      <c r="AF660" s="116" t="str">
        <f>IFERROR((IF(ISERR('Performance vs Market'!$V660), "",IF(AD660="W", X660, IF(AD660="L",-N660, "")))), "")</f>
        <v/>
      </c>
      <c r="AG660" s="113" t="str">
        <f>IF('Prediction Log'!$X679="Y", "W", IF('Prediction Log'!$X679="N", "L", ""))</f>
        <v/>
      </c>
      <c r="AH660" s="115" t="str">
        <f>IF(ISBLANK('Performance vs Market'!$S660), "",IF(AG660="W", Z660, IF(AG660="L",-O660, "")))</f>
        <v/>
      </c>
      <c r="AI660" s="117"/>
      <c r="AJ660" s="15" t="str">
        <f t="shared" si="6"/>
        <v/>
      </c>
      <c r="AK660" s="118" t="n">
        <f>IF(ISERROR('Performance vs Market'!$AE660+'Performance vs Market'!$AH660+'Performance vs Market'!$AJ660), "", 'Performance vs Market'!$AE660+'Performance vs Market'!$AH660+'Performance vs Market'!$AJ660)</f>
        <v>0</v>
      </c>
      <c r="AL660" s="119" t="n">
        <f>IF(ISERROR('Performance vs Market'!$AF660+'Performance vs Market'!$AH660+'Performance vs Market'!$AJ660), "", 'Performance vs Market'!$AF660+'Performance vs Market'!$AH660+'Performance vs Market'!$AJ660)</f>
        <v>0</v>
      </c>
    </row>
    <row r="661" ht="14.25" customHeight="1">
      <c r="A661" s="92" t="str">
        <f>Games!A662</f>
        <v/>
      </c>
      <c r="B661" s="92" t="str">
        <f>IF('Prediction Log'!B680=0, "",'Prediction Log'!B680)</f>
        <v/>
      </c>
      <c r="C661" s="92" t="str">
        <f>IF('Prediction Log'!C680=0, "",'Prediction Log'!C680)</f>
        <v/>
      </c>
      <c r="D661" s="92" t="str">
        <f>IF('Prediction Log'!D680=0, "",'Prediction Log'!D680)</f>
        <v/>
      </c>
      <c r="E661" s="92" t="str">
        <f>IF('Prediction Log'!E680=0, "",'Prediction Log'!E680)</f>
        <v/>
      </c>
      <c r="F661" s="92" t="str">
        <f>IF('Prediction Log'!I680=0, "",'Prediction Log'!I680)</f>
        <v/>
      </c>
      <c r="G661" s="70" t="str">
        <f>IF(ISBLANK(Games!B662), "",'Prediction Log'!$J680)</f>
        <v/>
      </c>
      <c r="H661" s="93" t="str">
        <f>'Prediction Log'!$K680</f>
        <v/>
      </c>
      <c r="I661" s="92" t="str">
        <f>IF(ISBLANK(Games!M662), "",IF(AND(Games!M662="",Games!N662=""),"",IF(ISTEXT(Games!N662), "Side",Games!M662)))</f>
        <v/>
      </c>
      <c r="J661" s="92" t="str">
        <f>IF(ISBLANK(Games!B662), "",IF(Games!K662="Y", Games!B662, Games!E662))</f>
        <v/>
      </c>
      <c r="K661" s="92" t="str">
        <f>Games!I662</f>
        <v/>
      </c>
      <c r="L661" s="92" t="str">
        <f>IF(ISBLANK(Games!G662), "",Games!G662)</f>
        <v/>
      </c>
      <c r="M661" s="92"/>
      <c r="N661" s="110" t="str">
        <f>IF(ISBLANK('Performance vs Market'!$Q661), "", 1)</f>
        <v/>
      </c>
      <c r="O661" s="110" t="str">
        <f>IF(ISBLANK('Performance vs Market'!$S661), "", 1)</f>
        <v/>
      </c>
      <c r="P661" s="95"/>
      <c r="Q661" s="95"/>
      <c r="R661" s="95"/>
      <c r="S661" s="95"/>
      <c r="T661" s="95"/>
      <c r="U661" s="111" t="str">
        <f>IF(ISBLANK('Performance vs Market'!$Q661), "",N661+IF(Q661&lt;0, (N661/(Q661/-100)), N661*(Q661/100)))</f>
        <v/>
      </c>
      <c r="V661" s="112" t="str">
        <f>IFERROR(IF(ISBLANK('Performance vs Market'!$R661), "",N661+IF(R661&lt;0, (N661/(R661/-100)), N661*(R661/100))),"")</f>
        <v/>
      </c>
      <c r="W661" s="111" t="n">
        <f t="shared" si="1"/>
        <v>0</v>
      </c>
      <c r="X661" s="112" t="n">
        <f t="shared" si="2"/>
        <v>0</v>
      </c>
      <c r="Y661" s="111" t="str">
        <f>IF(ISBLANK('Performance vs Market'!$S661), "",O661+IF(S661&lt;0, (O661/(S661/-100)), O661*(S661/100)))</f>
        <v/>
      </c>
      <c r="Z661" s="111" t="n">
        <f t="shared" si="3"/>
        <v>0</v>
      </c>
      <c r="AA661" s="96" t="n">
        <f t="shared" si="4"/>
        <v>0</v>
      </c>
      <c r="AB661" s="96" t="n">
        <f t="shared" si="5"/>
        <v>0</v>
      </c>
      <c r="AC661" s="113" t="str">
        <f>IF('Prediction Log'!$W680="Y", "W", IF('Prediction Log'!$W680="N","L",""))</f>
        <v/>
      </c>
      <c r="AD661" s="114" t="str">
        <f>IF('Prediction Log'!$Y680="Y", "W", IF('Prediction Log'!$Y680="N","L",""))</f>
        <v/>
      </c>
      <c r="AE661" s="115" t="str">
        <f>IF(ISBLANK('Performance vs Market'!$Q661), "",IF(AC661="W", W661, IF(AC661="L",-N661, "")))</f>
        <v/>
      </c>
      <c r="AF661" s="116" t="str">
        <f>IFERROR((IF(ISERR('Performance vs Market'!$V661), "",IF(AD661="W", X661, IF(AD661="L",-N661, "")))), "")</f>
        <v/>
      </c>
      <c r="AG661" s="113" t="str">
        <f>IF('Prediction Log'!$X680="Y", "W", IF('Prediction Log'!$X680="N", "L", ""))</f>
        <v/>
      </c>
      <c r="AH661" s="115" t="str">
        <f>IF(ISBLANK('Performance vs Market'!$S661), "",IF(AG661="W", Z661, IF(AG661="L",-O661, "")))</f>
        <v/>
      </c>
      <c r="AI661" s="117"/>
      <c r="AJ661" s="15" t="str">
        <f t="shared" si="6"/>
        <v/>
      </c>
      <c r="AK661" s="118" t="n">
        <f>IF(ISERROR('Performance vs Market'!$AE661+'Performance vs Market'!$AH661+'Performance vs Market'!$AJ661), "", 'Performance vs Market'!$AE661+'Performance vs Market'!$AH661+'Performance vs Market'!$AJ661)</f>
        <v>0</v>
      </c>
      <c r="AL661" s="119" t="n">
        <f>IF(ISERROR('Performance vs Market'!$AF661+'Performance vs Market'!$AH661+'Performance vs Market'!$AJ661), "", 'Performance vs Market'!$AF661+'Performance vs Market'!$AH661+'Performance vs Market'!$AJ661)</f>
        <v>0</v>
      </c>
    </row>
    <row r="662" ht="14.25" customHeight="1">
      <c r="A662" s="92" t="str">
        <f>Games!A663</f>
        <v/>
      </c>
      <c r="B662" s="92" t="str">
        <f>IF('Prediction Log'!B681=0, "",'Prediction Log'!B681)</f>
        <v/>
      </c>
      <c r="C662" s="92" t="str">
        <f>IF('Prediction Log'!C681=0, "",'Prediction Log'!C681)</f>
        <v/>
      </c>
      <c r="D662" s="92" t="str">
        <f>IF('Prediction Log'!D681=0, "",'Prediction Log'!D681)</f>
        <v/>
      </c>
      <c r="E662" s="92" t="str">
        <f>IF('Prediction Log'!E681=0, "",'Prediction Log'!E681)</f>
        <v/>
      </c>
      <c r="F662" s="92" t="str">
        <f>IF('Prediction Log'!I681=0, "",'Prediction Log'!I681)</f>
        <v/>
      </c>
      <c r="G662" s="70" t="str">
        <f>IF(ISBLANK(Games!B663), "",'Prediction Log'!$J681)</f>
        <v/>
      </c>
      <c r="H662" s="93" t="str">
        <f>'Prediction Log'!$K681</f>
        <v/>
      </c>
      <c r="I662" s="92" t="str">
        <f>IF(ISBLANK(Games!M663), "",IF(AND(Games!M663="",Games!N663=""),"",IF(ISTEXT(Games!N663), "Side",Games!M663)))</f>
        <v/>
      </c>
      <c r="J662" s="92" t="str">
        <f>IF(ISBLANK(Games!B663), "",IF(Games!K663="Y", Games!B663, Games!E663))</f>
        <v/>
      </c>
      <c r="K662" s="92" t="str">
        <f>Games!I663</f>
        <v/>
      </c>
      <c r="L662" s="92" t="str">
        <f>IF(ISBLANK(Games!G663), "",Games!G663)</f>
        <v/>
      </c>
      <c r="M662" s="92"/>
      <c r="N662" s="110" t="str">
        <f>IF(ISBLANK('Performance vs Market'!$Q662), "", 1)</f>
        <v/>
      </c>
      <c r="O662" s="110" t="str">
        <f>IF(ISBLANK('Performance vs Market'!$S662), "", 1)</f>
        <v/>
      </c>
      <c r="P662" s="95"/>
      <c r="Q662" s="95"/>
      <c r="R662" s="95"/>
      <c r="S662" s="95"/>
      <c r="T662" s="95"/>
      <c r="U662" s="111" t="str">
        <f>IF(ISBLANK('Performance vs Market'!$Q662), "",N662+IF(Q662&lt;0, (N662/(Q662/-100)), N662*(Q662/100)))</f>
        <v/>
      </c>
      <c r="V662" s="112" t="str">
        <f>IFERROR(IF(ISBLANK('Performance vs Market'!$R662), "",N662+IF(R662&lt;0, (N662/(R662/-100)), N662*(R662/100))),"")</f>
        <v/>
      </c>
      <c r="W662" s="111" t="n">
        <f t="shared" si="1"/>
        <v>0</v>
      </c>
      <c r="X662" s="112" t="n">
        <f t="shared" si="2"/>
        <v>0</v>
      </c>
      <c r="Y662" s="111" t="str">
        <f>IF(ISBLANK('Performance vs Market'!$S662), "",O662+IF(S662&lt;0, (O662/(S662/-100)), O662*(S662/100)))</f>
        <v/>
      </c>
      <c r="Z662" s="111" t="n">
        <f t="shared" si="3"/>
        <v>0</v>
      </c>
      <c r="AA662" s="96" t="n">
        <f t="shared" si="4"/>
        <v>0</v>
      </c>
      <c r="AB662" s="96" t="n">
        <f t="shared" si="5"/>
        <v>0</v>
      </c>
      <c r="AC662" s="113" t="str">
        <f>IF('Prediction Log'!$W681="Y", "W", IF('Prediction Log'!$W681="N","L",""))</f>
        <v/>
      </c>
      <c r="AD662" s="114" t="str">
        <f>IF('Prediction Log'!$Y681="Y", "W", IF('Prediction Log'!$Y681="N","L",""))</f>
        <v/>
      </c>
      <c r="AE662" s="115" t="str">
        <f>IF(ISBLANK('Performance vs Market'!$Q662), "",IF(AC662="W", W662, IF(AC662="L",-N662, "")))</f>
        <v/>
      </c>
      <c r="AF662" s="116" t="str">
        <f>IFERROR((IF(ISERR('Performance vs Market'!$V662), "",IF(AD662="W", X662, IF(AD662="L",-N662, "")))), "")</f>
        <v/>
      </c>
      <c r="AG662" s="113" t="str">
        <f>IF('Prediction Log'!$X681="Y", "W", IF('Prediction Log'!$X681="N", "L", ""))</f>
        <v/>
      </c>
      <c r="AH662" s="115" t="str">
        <f>IF(ISBLANK('Performance vs Market'!$S662), "",IF(AG662="W", Z662, IF(AG662="L",-O662, "")))</f>
        <v/>
      </c>
      <c r="AI662" s="117"/>
      <c r="AJ662" s="15" t="str">
        <f t="shared" si="6"/>
        <v/>
      </c>
      <c r="AK662" s="118" t="n">
        <f>IF(ISERROR('Performance vs Market'!$AE662+'Performance vs Market'!$AH662+'Performance vs Market'!$AJ662), "", 'Performance vs Market'!$AE662+'Performance vs Market'!$AH662+'Performance vs Market'!$AJ662)</f>
        <v>0</v>
      </c>
      <c r="AL662" s="119" t="n">
        <f>IF(ISERROR('Performance vs Market'!$AF662+'Performance vs Market'!$AH662+'Performance vs Market'!$AJ662), "", 'Performance vs Market'!$AF662+'Performance vs Market'!$AH662+'Performance vs Market'!$AJ662)</f>
        <v>0</v>
      </c>
    </row>
    <row r="663" ht="14.25" customHeight="1">
      <c r="A663" s="92" t="str">
        <f>Games!A664</f>
        <v/>
      </c>
      <c r="B663" s="92" t="str">
        <f>IF('Prediction Log'!B682=0, "",'Prediction Log'!B682)</f>
        <v/>
      </c>
      <c r="C663" s="92" t="str">
        <f>IF('Prediction Log'!C682=0, "",'Prediction Log'!C682)</f>
        <v/>
      </c>
      <c r="D663" s="92" t="str">
        <f>IF('Prediction Log'!D682=0, "",'Prediction Log'!D682)</f>
        <v/>
      </c>
      <c r="E663" s="92" t="str">
        <f>IF('Prediction Log'!E682=0, "",'Prediction Log'!E682)</f>
        <v/>
      </c>
      <c r="F663" s="92" t="str">
        <f>IF('Prediction Log'!I682=0, "",'Prediction Log'!I682)</f>
        <v/>
      </c>
      <c r="G663" s="70" t="str">
        <f>IF(ISBLANK(Games!B664), "",'Prediction Log'!$J682)</f>
        <v/>
      </c>
      <c r="H663" s="93" t="str">
        <f>'Prediction Log'!$K682</f>
        <v/>
      </c>
      <c r="I663" s="92" t="str">
        <f>IF(ISBLANK(Games!M664), "",IF(AND(Games!M664="",Games!N664=""),"",IF(ISTEXT(Games!N664), "Side",Games!M664)))</f>
        <v/>
      </c>
      <c r="J663" s="92" t="str">
        <f>IF(ISBLANK(Games!B664), "",IF(Games!K664="Y", Games!B664, Games!E664))</f>
        <v/>
      </c>
      <c r="K663" s="92" t="str">
        <f>Games!I664</f>
        <v/>
      </c>
      <c r="L663" s="92" t="str">
        <f>IF(ISBLANK(Games!G664), "",Games!G664)</f>
        <v/>
      </c>
      <c r="M663" s="92"/>
      <c r="N663" s="110" t="str">
        <f>IF(ISBLANK('Performance vs Market'!$Q663), "", 1)</f>
        <v/>
      </c>
      <c r="O663" s="110" t="str">
        <f>IF(ISBLANK('Performance vs Market'!$S663), "", 1)</f>
        <v/>
      </c>
      <c r="P663" s="95"/>
      <c r="Q663" s="95"/>
      <c r="R663" s="95"/>
      <c r="S663" s="95"/>
      <c r="T663" s="95"/>
      <c r="U663" s="111" t="str">
        <f>IF(ISBLANK('Performance vs Market'!$Q663), "",N663+IF(Q663&lt;0, (N663/(Q663/-100)), N663*(Q663/100)))</f>
        <v/>
      </c>
      <c r="V663" s="112" t="str">
        <f>IFERROR(IF(ISBLANK('Performance vs Market'!$R663), "",N663+IF(R663&lt;0, (N663/(R663/-100)), N663*(R663/100))),"")</f>
        <v/>
      </c>
      <c r="W663" s="111" t="n">
        <f t="shared" si="1"/>
        <v>0</v>
      </c>
      <c r="X663" s="112" t="n">
        <f t="shared" si="2"/>
        <v>0</v>
      </c>
      <c r="Y663" s="111" t="str">
        <f>IF(ISBLANK('Performance vs Market'!$S663), "",O663+IF(S663&lt;0, (O663/(S663/-100)), O663*(S663/100)))</f>
        <v/>
      </c>
      <c r="Z663" s="111" t="n">
        <f t="shared" si="3"/>
        <v>0</v>
      </c>
      <c r="AA663" s="96" t="n">
        <f t="shared" si="4"/>
        <v>0</v>
      </c>
      <c r="AB663" s="96" t="n">
        <f t="shared" si="5"/>
        <v>0</v>
      </c>
      <c r="AC663" s="113" t="str">
        <f>IF('Prediction Log'!$W682="Y", "W", IF('Prediction Log'!$W682="N","L",""))</f>
        <v/>
      </c>
      <c r="AD663" s="114" t="str">
        <f>IF('Prediction Log'!$Y682="Y", "W", IF('Prediction Log'!$Y682="N","L",""))</f>
        <v/>
      </c>
      <c r="AE663" s="115" t="str">
        <f>IF(ISBLANK('Performance vs Market'!$Q663), "",IF(AC663="W", W663, IF(AC663="L",-N663, "")))</f>
        <v/>
      </c>
      <c r="AF663" s="116" t="str">
        <f>IFERROR((IF(ISERR('Performance vs Market'!$V663), "",IF(AD663="W", X663, IF(AD663="L",-N663, "")))), "")</f>
        <v/>
      </c>
      <c r="AG663" s="113" t="str">
        <f>IF('Prediction Log'!$X682="Y", "W", IF('Prediction Log'!$X682="N", "L", ""))</f>
        <v/>
      </c>
      <c r="AH663" s="115" t="str">
        <f>IF(ISBLANK('Performance vs Market'!$S663), "",IF(AG663="W", Z663, IF(AG663="L",-O663, "")))</f>
        <v/>
      </c>
      <c r="AI663" s="117"/>
      <c r="AJ663" s="15" t="str">
        <f t="shared" si="6"/>
        <v/>
      </c>
      <c r="AK663" s="118" t="n">
        <f>IF(ISERROR('Performance vs Market'!$AE663+'Performance vs Market'!$AH663+'Performance vs Market'!$AJ663), "", 'Performance vs Market'!$AE663+'Performance vs Market'!$AH663+'Performance vs Market'!$AJ663)</f>
        <v>0</v>
      </c>
      <c r="AL663" s="119" t="n">
        <f>IF(ISERROR('Performance vs Market'!$AF663+'Performance vs Market'!$AH663+'Performance vs Market'!$AJ663), "", 'Performance vs Market'!$AF663+'Performance vs Market'!$AH663+'Performance vs Market'!$AJ663)</f>
        <v>0</v>
      </c>
    </row>
    <row r="664" ht="14.25" customHeight="1">
      <c r="A664" s="92" t="str">
        <f>Games!A665</f>
        <v/>
      </c>
      <c r="B664" s="92" t="str">
        <f>IF('Prediction Log'!B683=0, "",'Prediction Log'!B683)</f>
        <v/>
      </c>
      <c r="C664" s="92" t="str">
        <f>IF('Prediction Log'!C683=0, "",'Prediction Log'!C683)</f>
        <v/>
      </c>
      <c r="D664" s="92" t="str">
        <f>IF('Prediction Log'!D683=0, "",'Prediction Log'!D683)</f>
        <v/>
      </c>
      <c r="E664" s="92" t="str">
        <f>IF('Prediction Log'!E683=0, "",'Prediction Log'!E683)</f>
        <v/>
      </c>
      <c r="F664" s="92" t="str">
        <f>IF('Prediction Log'!I683=0, "",'Prediction Log'!I683)</f>
        <v/>
      </c>
      <c r="G664" s="70" t="str">
        <f>IF(ISBLANK(Games!B665), "",'Prediction Log'!$J683)</f>
        <v/>
      </c>
      <c r="H664" s="93" t="str">
        <f>'Prediction Log'!$K683</f>
        <v/>
      </c>
      <c r="I664" s="92" t="str">
        <f>IF(ISBLANK(Games!M665), "",IF(AND(Games!M665="",Games!N665=""),"",IF(ISTEXT(Games!N665), "Side",Games!M665)))</f>
        <v/>
      </c>
      <c r="J664" s="92" t="str">
        <f>IF(ISBLANK(Games!B665), "",IF(Games!K665="Y", Games!B665, Games!E665))</f>
        <v/>
      </c>
      <c r="K664" s="92" t="str">
        <f>Games!I665</f>
        <v/>
      </c>
      <c r="L664" s="92" t="str">
        <f>IF(ISBLANK(Games!G665), "",Games!G665)</f>
        <v/>
      </c>
      <c r="M664" s="92"/>
      <c r="N664" s="110" t="str">
        <f>IF(ISBLANK('Performance vs Market'!$Q664), "", 1)</f>
        <v/>
      </c>
      <c r="O664" s="110" t="str">
        <f>IF(ISBLANK('Performance vs Market'!$S664), "", 1)</f>
        <v/>
      </c>
      <c r="P664" s="95"/>
      <c r="Q664" s="95"/>
      <c r="R664" s="95"/>
      <c r="S664" s="95"/>
      <c r="T664" s="95"/>
      <c r="U664" s="111" t="str">
        <f>IF(ISBLANK('Performance vs Market'!$Q664), "",N664+IF(Q664&lt;0, (N664/(Q664/-100)), N664*(Q664/100)))</f>
        <v/>
      </c>
      <c r="V664" s="112" t="str">
        <f>IFERROR(IF(ISBLANK('Performance vs Market'!$R664), "",N664+IF(R664&lt;0, (N664/(R664/-100)), N664*(R664/100))),"")</f>
        <v/>
      </c>
      <c r="W664" s="111" t="n">
        <f t="shared" si="1"/>
        <v>0</v>
      </c>
      <c r="X664" s="112" t="n">
        <f t="shared" si="2"/>
        <v>0</v>
      </c>
      <c r="Y664" s="111" t="str">
        <f>IF(ISBLANK('Performance vs Market'!$S664), "",O664+IF(S664&lt;0, (O664/(S664/-100)), O664*(S664/100)))</f>
        <v/>
      </c>
      <c r="Z664" s="111" t="n">
        <f t="shared" si="3"/>
        <v>0</v>
      </c>
      <c r="AA664" s="96" t="n">
        <f t="shared" si="4"/>
        <v>0</v>
      </c>
      <c r="AB664" s="96" t="n">
        <f t="shared" si="5"/>
        <v>0</v>
      </c>
      <c r="AC664" s="113" t="str">
        <f>IF('Prediction Log'!$W683="Y", "W", IF('Prediction Log'!$W683="N","L",""))</f>
        <v/>
      </c>
      <c r="AD664" s="114" t="str">
        <f>IF('Prediction Log'!$Y683="Y", "W", IF('Prediction Log'!$Y683="N","L",""))</f>
        <v/>
      </c>
      <c r="AE664" s="115" t="str">
        <f>IF(ISBLANK('Performance vs Market'!$Q664), "",IF(AC664="W", W664, IF(AC664="L",-N664, "")))</f>
        <v/>
      </c>
      <c r="AF664" s="116" t="str">
        <f>IFERROR((IF(ISERR('Performance vs Market'!$V664), "",IF(AD664="W", X664, IF(AD664="L",-N664, "")))), "")</f>
        <v/>
      </c>
      <c r="AG664" s="113" t="str">
        <f>IF('Prediction Log'!$X683="Y", "W", IF('Prediction Log'!$X683="N", "L", ""))</f>
        <v/>
      </c>
      <c r="AH664" s="115" t="str">
        <f>IF(ISBLANK('Performance vs Market'!$S664), "",IF(AG664="W", Z664, IF(AG664="L",-O664, "")))</f>
        <v/>
      </c>
      <c r="AI664" s="117"/>
      <c r="AJ664" s="15" t="str">
        <f t="shared" si="6"/>
        <v/>
      </c>
      <c r="AK664" s="118" t="n">
        <f>IF(ISERROR('Performance vs Market'!$AE664+'Performance vs Market'!$AH664+'Performance vs Market'!$AJ664), "", 'Performance vs Market'!$AE664+'Performance vs Market'!$AH664+'Performance vs Market'!$AJ664)</f>
        <v>0</v>
      </c>
      <c r="AL664" s="119" t="n">
        <f>IF(ISERROR('Performance vs Market'!$AF664+'Performance vs Market'!$AH664+'Performance vs Market'!$AJ664), "", 'Performance vs Market'!$AF664+'Performance vs Market'!$AH664+'Performance vs Market'!$AJ664)</f>
        <v>0</v>
      </c>
    </row>
    <row r="665" ht="14.25" customHeight="1">
      <c r="A665" s="92" t="str">
        <f>Games!A666</f>
        <v/>
      </c>
      <c r="B665" s="92" t="str">
        <f>IF('Prediction Log'!B684=0, "",'Prediction Log'!B684)</f>
        <v/>
      </c>
      <c r="C665" s="92" t="str">
        <f>IF('Prediction Log'!C684=0, "",'Prediction Log'!C684)</f>
        <v/>
      </c>
      <c r="D665" s="92" t="str">
        <f>IF('Prediction Log'!D684=0, "",'Prediction Log'!D684)</f>
        <v/>
      </c>
      <c r="E665" s="92" t="str">
        <f>IF('Prediction Log'!E684=0, "",'Prediction Log'!E684)</f>
        <v/>
      </c>
      <c r="F665" s="92" t="str">
        <f>IF('Prediction Log'!I684=0, "",'Prediction Log'!I684)</f>
        <v/>
      </c>
      <c r="G665" s="70" t="str">
        <f>IF(ISBLANK(Games!B666), "",'Prediction Log'!$J684)</f>
        <v/>
      </c>
      <c r="H665" s="93" t="str">
        <f>'Prediction Log'!$K684</f>
        <v/>
      </c>
      <c r="I665" s="92" t="str">
        <f>IF(ISBLANK(Games!M666), "",IF(AND(Games!M666="",Games!N666=""),"",IF(ISTEXT(Games!N666), "Side",Games!M666)))</f>
        <v/>
      </c>
      <c r="J665" s="92" t="str">
        <f>IF(ISBLANK(Games!B666), "",IF(Games!K666="Y", Games!B666, Games!E666))</f>
        <v/>
      </c>
      <c r="K665" s="92" t="str">
        <f>Games!I666</f>
        <v/>
      </c>
      <c r="L665" s="92" t="str">
        <f>IF(ISBLANK(Games!G666), "",Games!G666)</f>
        <v/>
      </c>
      <c r="M665" s="92"/>
      <c r="N665" s="110" t="str">
        <f>IF(ISBLANK('Performance vs Market'!$Q665), "", 1)</f>
        <v/>
      </c>
      <c r="O665" s="110" t="str">
        <f>IF(ISBLANK('Performance vs Market'!$S665), "", 1)</f>
        <v/>
      </c>
      <c r="P665" s="95"/>
      <c r="Q665" s="95"/>
      <c r="R665" s="95"/>
      <c r="S665" s="95"/>
      <c r="T665" s="95"/>
      <c r="U665" s="111" t="str">
        <f>IF(ISBLANK('Performance vs Market'!$Q665), "",N665+IF(Q665&lt;0, (N665/(Q665/-100)), N665*(Q665/100)))</f>
        <v/>
      </c>
      <c r="V665" s="112" t="str">
        <f>IFERROR(IF(ISBLANK('Performance vs Market'!$R665), "",N665+IF(R665&lt;0, (N665/(R665/-100)), N665*(R665/100))),"")</f>
        <v/>
      </c>
      <c r="W665" s="111" t="n">
        <f t="shared" si="1"/>
        <v>0</v>
      </c>
      <c r="X665" s="112" t="n">
        <f t="shared" si="2"/>
        <v>0</v>
      </c>
      <c r="Y665" s="111" t="str">
        <f>IF(ISBLANK('Performance vs Market'!$S665), "",O665+IF(S665&lt;0, (O665/(S665/-100)), O665*(S665/100)))</f>
        <v/>
      </c>
      <c r="Z665" s="111" t="n">
        <f t="shared" si="3"/>
        <v>0</v>
      </c>
      <c r="AA665" s="96" t="n">
        <f t="shared" si="4"/>
        <v>0</v>
      </c>
      <c r="AB665" s="96" t="n">
        <f t="shared" si="5"/>
        <v>0</v>
      </c>
      <c r="AC665" s="113" t="str">
        <f>IF('Prediction Log'!$W684="Y", "W", IF('Prediction Log'!$W684="N","L",""))</f>
        <v/>
      </c>
      <c r="AD665" s="114" t="str">
        <f>IF('Prediction Log'!$Y684="Y", "W", IF('Prediction Log'!$Y684="N","L",""))</f>
        <v/>
      </c>
      <c r="AE665" s="115" t="str">
        <f>IF(ISBLANK('Performance vs Market'!$Q665), "",IF(AC665="W", W665, IF(AC665="L",-N665, "")))</f>
        <v/>
      </c>
      <c r="AF665" s="116" t="str">
        <f>IFERROR((IF(ISERR('Performance vs Market'!$V665), "",IF(AD665="W", X665, IF(AD665="L",-N665, "")))), "")</f>
        <v/>
      </c>
      <c r="AG665" s="113" t="str">
        <f>IF('Prediction Log'!$X684="Y", "W", IF('Prediction Log'!$X684="N", "L", ""))</f>
        <v/>
      </c>
      <c r="AH665" s="115" t="str">
        <f>IF(ISBLANK('Performance vs Market'!$S665), "",IF(AG665="W", Z665, IF(AG665="L",-O665, "")))</f>
        <v/>
      </c>
      <c r="AI665" s="117"/>
      <c r="AJ665" s="15" t="str">
        <f t="shared" si="6"/>
        <v/>
      </c>
      <c r="AK665" s="118" t="n">
        <f>IF(ISERROR('Performance vs Market'!$AE665+'Performance vs Market'!$AH665+'Performance vs Market'!$AJ665), "", 'Performance vs Market'!$AE665+'Performance vs Market'!$AH665+'Performance vs Market'!$AJ665)</f>
        <v>0</v>
      </c>
      <c r="AL665" s="119" t="n">
        <f>IF(ISERROR('Performance vs Market'!$AF665+'Performance vs Market'!$AH665+'Performance vs Market'!$AJ665), "", 'Performance vs Market'!$AF665+'Performance vs Market'!$AH665+'Performance vs Market'!$AJ665)</f>
        <v>0</v>
      </c>
    </row>
    <row r="666" ht="14.25" customHeight="1">
      <c r="A666" s="92" t="str">
        <f>Games!A667</f>
        <v/>
      </c>
      <c r="B666" s="92" t="str">
        <f>IF('Prediction Log'!B685=0, "",'Prediction Log'!B685)</f>
        <v/>
      </c>
      <c r="C666" s="92" t="str">
        <f>IF('Prediction Log'!C685=0, "",'Prediction Log'!C685)</f>
        <v/>
      </c>
      <c r="D666" s="92" t="str">
        <f>IF('Prediction Log'!D685=0, "",'Prediction Log'!D685)</f>
        <v/>
      </c>
      <c r="E666" s="92" t="str">
        <f>IF('Prediction Log'!E685=0, "",'Prediction Log'!E685)</f>
        <v/>
      </c>
      <c r="F666" s="92" t="str">
        <f>IF('Prediction Log'!I685=0, "",'Prediction Log'!I685)</f>
        <v/>
      </c>
      <c r="G666" s="70" t="str">
        <f>IF(ISBLANK(Games!B667), "",'Prediction Log'!$J685)</f>
        <v/>
      </c>
      <c r="H666" s="93" t="str">
        <f>'Prediction Log'!$K685</f>
        <v/>
      </c>
      <c r="I666" s="92" t="str">
        <f>IF(ISBLANK(Games!M667), "",IF(AND(Games!M667="",Games!N667=""),"",IF(ISTEXT(Games!N667), "Side",Games!M667)))</f>
        <v/>
      </c>
      <c r="J666" s="92" t="str">
        <f>IF(ISBLANK(Games!B667), "",IF(Games!K667="Y", Games!B667, Games!E667))</f>
        <v/>
      </c>
      <c r="K666" s="92" t="str">
        <f>Games!I667</f>
        <v/>
      </c>
      <c r="L666" s="92" t="str">
        <f>IF(ISBLANK(Games!G667), "",Games!G667)</f>
        <v/>
      </c>
      <c r="M666" s="92"/>
      <c r="N666" s="110" t="str">
        <f>IF(ISBLANK('Performance vs Market'!$Q666), "", 1)</f>
        <v/>
      </c>
      <c r="O666" s="110" t="str">
        <f>IF(ISBLANK('Performance vs Market'!$S666), "", 1)</f>
        <v/>
      </c>
      <c r="P666" s="95"/>
      <c r="Q666" s="95"/>
      <c r="R666" s="95"/>
      <c r="S666" s="95"/>
      <c r="T666" s="95"/>
      <c r="U666" s="111" t="str">
        <f>IF(ISBLANK('Performance vs Market'!$Q666), "",N666+IF(Q666&lt;0, (N666/(Q666/-100)), N666*(Q666/100)))</f>
        <v/>
      </c>
      <c r="V666" s="112" t="str">
        <f>IFERROR(IF(ISBLANK('Performance vs Market'!$R666), "",N666+IF(R666&lt;0, (N666/(R666/-100)), N666*(R666/100))),"")</f>
        <v/>
      </c>
      <c r="W666" s="111" t="n">
        <f t="shared" si="1"/>
        <v>0</v>
      </c>
      <c r="X666" s="112" t="n">
        <f t="shared" si="2"/>
        <v>0</v>
      </c>
      <c r="Y666" s="111" t="str">
        <f>IF(ISBLANK('Performance vs Market'!$S666), "",O666+IF(S666&lt;0, (O666/(S666/-100)), O666*(S666/100)))</f>
        <v/>
      </c>
      <c r="Z666" s="111" t="n">
        <f t="shared" si="3"/>
        <v>0</v>
      </c>
      <c r="AA666" s="96" t="n">
        <f t="shared" si="4"/>
        <v>0</v>
      </c>
      <c r="AB666" s="96" t="n">
        <f t="shared" si="5"/>
        <v>0</v>
      </c>
      <c r="AC666" s="113" t="str">
        <f>IF('Prediction Log'!$W685="Y", "W", IF('Prediction Log'!$W685="N","L",""))</f>
        <v/>
      </c>
      <c r="AD666" s="114" t="str">
        <f>IF('Prediction Log'!$Y685="Y", "W", IF('Prediction Log'!$Y685="N","L",""))</f>
        <v/>
      </c>
      <c r="AE666" s="115" t="str">
        <f>IF(ISBLANK('Performance vs Market'!$Q666), "",IF(AC666="W", W666, IF(AC666="L",-N666, "")))</f>
        <v/>
      </c>
      <c r="AF666" s="116" t="str">
        <f>IFERROR((IF(ISERR('Performance vs Market'!$V666), "",IF(AD666="W", X666, IF(AD666="L",-N666, "")))), "")</f>
        <v/>
      </c>
      <c r="AG666" s="113" t="str">
        <f>IF('Prediction Log'!$X685="Y", "W", IF('Prediction Log'!$X685="N", "L", ""))</f>
        <v/>
      </c>
      <c r="AH666" s="115" t="str">
        <f>IF(ISBLANK('Performance vs Market'!$S666), "",IF(AG666="W", Z666, IF(AG666="L",-O666, "")))</f>
        <v/>
      </c>
      <c r="AI666" s="117"/>
      <c r="AJ666" s="15" t="str">
        <f t="shared" si="6"/>
        <v/>
      </c>
      <c r="AK666" s="118" t="n">
        <f>IF(ISERROR('Performance vs Market'!$AE666+'Performance vs Market'!$AH666+'Performance vs Market'!$AJ666), "", 'Performance vs Market'!$AE666+'Performance vs Market'!$AH666+'Performance vs Market'!$AJ666)</f>
        <v>0</v>
      </c>
      <c r="AL666" s="119" t="n">
        <f>IF(ISERROR('Performance vs Market'!$AF666+'Performance vs Market'!$AH666+'Performance vs Market'!$AJ666), "", 'Performance vs Market'!$AF666+'Performance vs Market'!$AH666+'Performance vs Market'!$AJ666)</f>
        <v>0</v>
      </c>
    </row>
    <row r="667" ht="14.25" customHeight="1">
      <c r="A667" s="92" t="str">
        <f>Games!A668</f>
        <v/>
      </c>
      <c r="B667" s="92" t="str">
        <f>IF('Prediction Log'!B686=0, "",'Prediction Log'!B686)</f>
        <v/>
      </c>
      <c r="C667" s="92" t="str">
        <f>IF('Prediction Log'!C686=0, "",'Prediction Log'!C686)</f>
        <v/>
      </c>
      <c r="D667" s="92" t="str">
        <f>IF('Prediction Log'!D686=0, "",'Prediction Log'!D686)</f>
        <v/>
      </c>
      <c r="E667" s="92" t="str">
        <f>IF('Prediction Log'!E686=0, "",'Prediction Log'!E686)</f>
        <v/>
      </c>
      <c r="F667" s="92" t="str">
        <f>IF('Prediction Log'!I686=0, "",'Prediction Log'!I686)</f>
        <v/>
      </c>
      <c r="G667" s="70" t="str">
        <f>IF(ISBLANK(Games!B668), "",'Prediction Log'!$J686)</f>
        <v/>
      </c>
      <c r="H667" s="93" t="str">
        <f>'Prediction Log'!$K686</f>
        <v/>
      </c>
      <c r="I667" s="92" t="str">
        <f>IF(ISBLANK(Games!M668), "",IF(AND(Games!M668="",Games!N668=""),"",IF(ISTEXT(Games!N668), "Side",Games!M668)))</f>
        <v/>
      </c>
      <c r="J667" s="92" t="str">
        <f>IF(ISBLANK(Games!B668), "",IF(Games!K668="Y", Games!B668, Games!E668))</f>
        <v/>
      </c>
      <c r="K667" s="92" t="str">
        <f>Games!I668</f>
        <v/>
      </c>
      <c r="L667" s="92" t="str">
        <f>IF(ISBLANK(Games!G668), "",Games!G668)</f>
        <v/>
      </c>
      <c r="M667" s="92"/>
      <c r="N667" s="110" t="str">
        <f>IF(ISBLANK('Performance vs Market'!$Q667), "", 1)</f>
        <v/>
      </c>
      <c r="O667" s="110" t="str">
        <f>IF(ISBLANK('Performance vs Market'!$S667), "", 1)</f>
        <v/>
      </c>
      <c r="P667" s="95"/>
      <c r="Q667" s="95"/>
      <c r="R667" s="95"/>
      <c r="S667" s="95"/>
      <c r="T667" s="95"/>
      <c r="U667" s="111" t="str">
        <f>IF(ISBLANK('Performance vs Market'!$Q667), "",N667+IF(Q667&lt;0, (N667/(Q667/-100)), N667*(Q667/100)))</f>
        <v/>
      </c>
      <c r="V667" s="112" t="str">
        <f>IFERROR(IF(ISBLANK('Performance vs Market'!$R667), "",N667+IF(R667&lt;0, (N667/(R667/-100)), N667*(R667/100))),"")</f>
        <v/>
      </c>
      <c r="W667" s="111" t="n">
        <f t="shared" si="1"/>
        <v>0</v>
      </c>
      <c r="X667" s="112" t="n">
        <f t="shared" si="2"/>
        <v>0</v>
      </c>
      <c r="Y667" s="111" t="str">
        <f>IF(ISBLANK('Performance vs Market'!$S667), "",O667+IF(S667&lt;0, (O667/(S667/-100)), O667*(S667/100)))</f>
        <v/>
      </c>
      <c r="Z667" s="111" t="n">
        <f t="shared" si="3"/>
        <v>0</v>
      </c>
      <c r="AA667" s="96" t="n">
        <f t="shared" si="4"/>
        <v>0</v>
      </c>
      <c r="AB667" s="96" t="n">
        <f t="shared" si="5"/>
        <v>0</v>
      </c>
      <c r="AC667" s="113" t="str">
        <f>IF('Prediction Log'!$W686="Y", "W", IF('Prediction Log'!$W686="N","L",""))</f>
        <v/>
      </c>
      <c r="AD667" s="114" t="str">
        <f>IF('Prediction Log'!$Y686="Y", "W", IF('Prediction Log'!$Y686="N","L",""))</f>
        <v/>
      </c>
      <c r="AE667" s="115" t="str">
        <f>IF(ISBLANK('Performance vs Market'!$Q667), "",IF(AC667="W", W667, IF(AC667="L",-N667, "")))</f>
        <v/>
      </c>
      <c r="AF667" s="116" t="str">
        <f>IFERROR((IF(ISERR('Performance vs Market'!$V667), "",IF(AD667="W", X667, IF(AD667="L",-N667, "")))), "")</f>
        <v/>
      </c>
      <c r="AG667" s="113" t="str">
        <f>IF('Prediction Log'!$X686="Y", "W", IF('Prediction Log'!$X686="N", "L", ""))</f>
        <v/>
      </c>
      <c r="AH667" s="115" t="str">
        <f>IF(ISBLANK('Performance vs Market'!$S667), "",IF(AG667="W", Z667, IF(AG667="L",-O667, "")))</f>
        <v/>
      </c>
      <c r="AI667" s="117"/>
      <c r="AJ667" s="15" t="str">
        <f t="shared" si="6"/>
        <v/>
      </c>
      <c r="AK667" s="118" t="n">
        <f>IF(ISERROR('Performance vs Market'!$AE667+'Performance vs Market'!$AH667+'Performance vs Market'!$AJ667), "", 'Performance vs Market'!$AE667+'Performance vs Market'!$AH667+'Performance vs Market'!$AJ667)</f>
        <v>0</v>
      </c>
      <c r="AL667" s="119" t="n">
        <f>IF(ISERROR('Performance vs Market'!$AF667+'Performance vs Market'!$AH667+'Performance vs Market'!$AJ667), "", 'Performance vs Market'!$AF667+'Performance vs Market'!$AH667+'Performance vs Market'!$AJ667)</f>
        <v>0</v>
      </c>
    </row>
    <row r="668" ht="14.25" customHeight="1">
      <c r="A668" s="92" t="str">
        <f>Games!A669</f>
        <v/>
      </c>
      <c r="B668" s="92" t="str">
        <f>IF('Prediction Log'!B687=0, "",'Prediction Log'!B687)</f>
        <v/>
      </c>
      <c r="C668" s="92" t="str">
        <f>IF('Prediction Log'!C687=0, "",'Prediction Log'!C687)</f>
        <v/>
      </c>
      <c r="D668" s="92" t="str">
        <f>IF('Prediction Log'!D687=0, "",'Prediction Log'!D687)</f>
        <v/>
      </c>
      <c r="E668" s="92" t="str">
        <f>IF('Prediction Log'!E687=0, "",'Prediction Log'!E687)</f>
        <v/>
      </c>
      <c r="F668" s="92" t="str">
        <f>IF('Prediction Log'!I687=0, "",'Prediction Log'!I687)</f>
        <v/>
      </c>
      <c r="G668" s="70" t="str">
        <f>IF(ISBLANK(Games!B669), "",'Prediction Log'!$J687)</f>
        <v/>
      </c>
      <c r="H668" s="93" t="str">
        <f>'Prediction Log'!$K687</f>
        <v/>
      </c>
      <c r="I668" s="92" t="str">
        <f>IF(ISBLANK(Games!M669), "",IF(AND(Games!M669="",Games!N669=""),"",IF(ISTEXT(Games!N669), "Side",Games!M669)))</f>
        <v/>
      </c>
      <c r="J668" s="92" t="str">
        <f>IF(ISBLANK(Games!B669), "",IF(Games!K669="Y", Games!B669, Games!E669))</f>
        <v/>
      </c>
      <c r="K668" s="92" t="str">
        <f>Games!I669</f>
        <v/>
      </c>
      <c r="L668" s="92" t="str">
        <f>IF(ISBLANK(Games!G669), "",Games!G669)</f>
        <v/>
      </c>
      <c r="M668" s="92"/>
      <c r="N668" s="110" t="str">
        <f>IF(ISBLANK('Performance vs Market'!$Q668), "", 1)</f>
        <v/>
      </c>
      <c r="O668" s="110" t="str">
        <f>IF(ISBLANK('Performance vs Market'!$S668), "", 1)</f>
        <v/>
      </c>
      <c r="P668" s="95"/>
      <c r="Q668" s="95"/>
      <c r="R668" s="95"/>
      <c r="S668" s="95"/>
      <c r="T668" s="95"/>
      <c r="U668" s="111" t="str">
        <f>IF(ISBLANK('Performance vs Market'!$Q668), "",N668+IF(Q668&lt;0, (N668/(Q668/-100)), N668*(Q668/100)))</f>
        <v/>
      </c>
      <c r="V668" s="112" t="str">
        <f>IFERROR(IF(ISBLANK('Performance vs Market'!$R668), "",N668+IF(R668&lt;0, (N668/(R668/-100)), N668*(R668/100))),"")</f>
        <v/>
      </c>
      <c r="W668" s="111" t="n">
        <f t="shared" si="1"/>
        <v>0</v>
      </c>
      <c r="X668" s="112" t="n">
        <f t="shared" si="2"/>
        <v>0</v>
      </c>
      <c r="Y668" s="111" t="str">
        <f>IF(ISBLANK('Performance vs Market'!$S668), "",O668+IF(S668&lt;0, (O668/(S668/-100)), O668*(S668/100)))</f>
        <v/>
      </c>
      <c r="Z668" s="111" t="n">
        <f t="shared" si="3"/>
        <v>0</v>
      </c>
      <c r="AA668" s="96" t="n">
        <f t="shared" si="4"/>
        <v>0</v>
      </c>
      <c r="AB668" s="96" t="n">
        <f t="shared" si="5"/>
        <v>0</v>
      </c>
      <c r="AC668" s="113" t="str">
        <f>IF('Prediction Log'!$W687="Y", "W", IF('Prediction Log'!$W687="N","L",""))</f>
        <v/>
      </c>
      <c r="AD668" s="114" t="str">
        <f>IF('Prediction Log'!$Y687="Y", "W", IF('Prediction Log'!$Y687="N","L",""))</f>
        <v/>
      </c>
      <c r="AE668" s="115" t="str">
        <f>IF(ISBLANK('Performance vs Market'!$Q668), "",IF(AC668="W", W668, IF(AC668="L",-N668, "")))</f>
        <v/>
      </c>
      <c r="AF668" s="116" t="str">
        <f>IFERROR((IF(ISERR('Performance vs Market'!$V668), "",IF(AD668="W", X668, IF(AD668="L",-N668, "")))), "")</f>
        <v/>
      </c>
      <c r="AG668" s="113" t="str">
        <f>IF('Prediction Log'!$X687="Y", "W", IF('Prediction Log'!$X687="N", "L", ""))</f>
        <v/>
      </c>
      <c r="AH668" s="115" t="str">
        <f>IF(ISBLANK('Performance vs Market'!$S668), "",IF(AG668="W", Z668, IF(AG668="L",-O668, "")))</f>
        <v/>
      </c>
      <c r="AI668" s="117"/>
      <c r="AJ668" s="15" t="str">
        <f t="shared" si="6"/>
        <v/>
      </c>
      <c r="AK668" s="118" t="n">
        <f>IF(ISERROR('Performance vs Market'!$AE668+'Performance vs Market'!$AH668+'Performance vs Market'!$AJ668), "", 'Performance vs Market'!$AE668+'Performance vs Market'!$AH668+'Performance vs Market'!$AJ668)</f>
        <v>0</v>
      </c>
      <c r="AL668" s="119" t="n">
        <f>IF(ISERROR('Performance vs Market'!$AF668+'Performance vs Market'!$AH668+'Performance vs Market'!$AJ668), "", 'Performance vs Market'!$AF668+'Performance vs Market'!$AH668+'Performance vs Market'!$AJ668)</f>
        <v>0</v>
      </c>
    </row>
    <row r="669" ht="14.25" customHeight="1">
      <c r="A669" s="92" t="str">
        <f>Games!A670</f>
        <v/>
      </c>
      <c r="B669" s="92" t="str">
        <f>IF('Prediction Log'!B688=0, "",'Prediction Log'!B688)</f>
        <v/>
      </c>
      <c r="C669" s="92" t="str">
        <f>IF('Prediction Log'!C688=0, "",'Prediction Log'!C688)</f>
        <v/>
      </c>
      <c r="D669" s="92" t="str">
        <f>IF('Prediction Log'!D688=0, "",'Prediction Log'!D688)</f>
        <v/>
      </c>
      <c r="E669" s="92" t="str">
        <f>IF('Prediction Log'!E688=0, "",'Prediction Log'!E688)</f>
        <v/>
      </c>
      <c r="F669" s="92" t="str">
        <f>IF('Prediction Log'!I688=0, "",'Prediction Log'!I688)</f>
        <v/>
      </c>
      <c r="G669" s="70" t="str">
        <f>IF(ISBLANK(Games!B670), "",'Prediction Log'!$J688)</f>
        <v/>
      </c>
      <c r="H669" s="93" t="str">
        <f>'Prediction Log'!$K688</f>
        <v/>
      </c>
      <c r="I669" s="92" t="str">
        <f>IF(ISBLANK(Games!M670), "",IF(AND(Games!M670="",Games!N670=""),"",IF(ISTEXT(Games!N670), "Side",Games!M670)))</f>
        <v/>
      </c>
      <c r="J669" s="92" t="str">
        <f>IF(ISBLANK(Games!B670), "",IF(Games!K670="Y", Games!B670, Games!E670))</f>
        <v/>
      </c>
      <c r="K669" s="92" t="str">
        <f>Games!I670</f>
        <v/>
      </c>
      <c r="L669" s="92" t="str">
        <f>IF(ISBLANK(Games!G670), "",Games!G670)</f>
        <v/>
      </c>
      <c r="M669" s="92"/>
      <c r="N669" s="110" t="str">
        <f>IF(ISBLANK('Performance vs Market'!$Q669), "", 1)</f>
        <v/>
      </c>
      <c r="O669" s="110" t="str">
        <f>IF(ISBLANK('Performance vs Market'!$S669), "", 1)</f>
        <v/>
      </c>
      <c r="P669" s="95"/>
      <c r="Q669" s="95"/>
      <c r="R669" s="95"/>
      <c r="S669" s="95"/>
      <c r="T669" s="95"/>
      <c r="U669" s="111" t="str">
        <f>IF(ISBLANK('Performance vs Market'!$Q669), "",N669+IF(Q669&lt;0, (N669/(Q669/-100)), N669*(Q669/100)))</f>
        <v/>
      </c>
      <c r="V669" s="112" t="str">
        <f>IFERROR(IF(ISBLANK('Performance vs Market'!$R669), "",N669+IF(R669&lt;0, (N669/(R669/-100)), N669*(R669/100))),"")</f>
        <v/>
      </c>
      <c r="W669" s="111" t="n">
        <f t="shared" si="1"/>
        <v>0</v>
      </c>
      <c r="X669" s="112" t="n">
        <f t="shared" si="2"/>
        <v>0</v>
      </c>
      <c r="Y669" s="111" t="str">
        <f>IF(ISBLANK('Performance vs Market'!$S669), "",O669+IF(S669&lt;0, (O669/(S669/-100)), O669*(S669/100)))</f>
        <v/>
      </c>
      <c r="Z669" s="111" t="n">
        <f t="shared" si="3"/>
        <v>0</v>
      </c>
      <c r="AA669" s="96" t="n">
        <f t="shared" si="4"/>
        <v>0</v>
      </c>
      <c r="AB669" s="96" t="n">
        <f t="shared" si="5"/>
        <v>0</v>
      </c>
      <c r="AC669" s="113" t="str">
        <f>IF('Prediction Log'!$W688="Y", "W", IF('Prediction Log'!$W688="N","L",""))</f>
        <v/>
      </c>
      <c r="AD669" s="114" t="str">
        <f>IF('Prediction Log'!$Y688="Y", "W", IF('Prediction Log'!$Y688="N","L",""))</f>
        <v/>
      </c>
      <c r="AE669" s="115" t="str">
        <f>IF(ISBLANK('Performance vs Market'!$Q669), "",IF(AC669="W", W669, IF(AC669="L",-N669, "")))</f>
        <v/>
      </c>
      <c r="AF669" s="116" t="str">
        <f>IFERROR((IF(ISERR('Performance vs Market'!$V669), "",IF(AD669="W", X669, IF(AD669="L",-N669, "")))), "")</f>
        <v/>
      </c>
      <c r="AG669" s="113" t="str">
        <f>IF('Prediction Log'!$X688="Y", "W", IF('Prediction Log'!$X688="N", "L", ""))</f>
        <v/>
      </c>
      <c r="AH669" s="115" t="str">
        <f>IF(ISBLANK('Performance vs Market'!$S669), "",IF(AG669="W", Z669, IF(AG669="L",-O669, "")))</f>
        <v/>
      </c>
      <c r="AI669" s="117"/>
      <c r="AJ669" s="15" t="str">
        <f t="shared" si="6"/>
        <v/>
      </c>
      <c r="AK669" s="118" t="n">
        <f>IF(ISERROR('Performance vs Market'!$AE669+'Performance vs Market'!$AH669+'Performance vs Market'!$AJ669), "", 'Performance vs Market'!$AE669+'Performance vs Market'!$AH669+'Performance vs Market'!$AJ669)</f>
        <v>0</v>
      </c>
      <c r="AL669" s="119" t="n">
        <f>IF(ISERROR('Performance vs Market'!$AF669+'Performance vs Market'!$AH669+'Performance vs Market'!$AJ669), "", 'Performance vs Market'!$AF669+'Performance vs Market'!$AH669+'Performance vs Market'!$AJ669)</f>
        <v>0</v>
      </c>
    </row>
    <row r="670" ht="14.25" customHeight="1">
      <c r="A670" s="92" t="str">
        <f>Games!A671</f>
        <v/>
      </c>
      <c r="B670" s="92" t="str">
        <f>IF('Prediction Log'!B689=0, "",'Prediction Log'!B689)</f>
        <v/>
      </c>
      <c r="C670" s="92" t="str">
        <f>IF('Prediction Log'!C689=0, "",'Prediction Log'!C689)</f>
        <v/>
      </c>
      <c r="D670" s="92" t="str">
        <f>IF('Prediction Log'!D689=0, "",'Prediction Log'!D689)</f>
        <v/>
      </c>
      <c r="E670" s="92" t="str">
        <f>IF('Prediction Log'!E689=0, "",'Prediction Log'!E689)</f>
        <v/>
      </c>
      <c r="F670" s="92" t="str">
        <f>IF('Prediction Log'!I689=0, "",'Prediction Log'!I689)</f>
        <v/>
      </c>
      <c r="G670" s="70" t="str">
        <f>IF(ISBLANK(Games!B671), "",'Prediction Log'!$J689)</f>
        <v/>
      </c>
      <c r="H670" s="93" t="str">
        <f>'Prediction Log'!$K689</f>
        <v/>
      </c>
      <c r="I670" s="92" t="str">
        <f>IF(ISBLANK(Games!M671), "",IF(AND(Games!M671="",Games!N671=""),"",IF(ISTEXT(Games!N671), "Side",Games!M671)))</f>
        <v/>
      </c>
      <c r="J670" s="92" t="str">
        <f>IF(ISBLANK(Games!B671), "",IF(Games!K671="Y", Games!B671, Games!E671))</f>
        <v/>
      </c>
      <c r="K670" s="92" t="str">
        <f>Games!I671</f>
        <v/>
      </c>
      <c r="L670" s="92" t="str">
        <f>IF(ISBLANK(Games!G671), "",Games!G671)</f>
        <v/>
      </c>
      <c r="M670" s="92"/>
      <c r="N670" s="110" t="str">
        <f>IF(ISBLANK('Performance vs Market'!$Q670), "", 1)</f>
        <v/>
      </c>
      <c r="O670" s="110" t="str">
        <f>IF(ISBLANK('Performance vs Market'!$S670), "", 1)</f>
        <v/>
      </c>
      <c r="P670" s="95"/>
      <c r="Q670" s="95"/>
      <c r="R670" s="95"/>
      <c r="S670" s="95"/>
      <c r="T670" s="95"/>
      <c r="U670" s="111" t="str">
        <f>IF(ISBLANK('Performance vs Market'!$Q670), "",N670+IF(Q670&lt;0, (N670/(Q670/-100)), N670*(Q670/100)))</f>
        <v/>
      </c>
      <c r="V670" s="112" t="str">
        <f>IFERROR(IF(ISBLANK('Performance vs Market'!$R670), "",N670+IF(R670&lt;0, (N670/(R670/-100)), N670*(R670/100))),"")</f>
        <v/>
      </c>
      <c r="W670" s="111" t="n">
        <f t="shared" si="1"/>
        <v>0</v>
      </c>
      <c r="X670" s="112" t="n">
        <f t="shared" si="2"/>
        <v>0</v>
      </c>
      <c r="Y670" s="111" t="str">
        <f>IF(ISBLANK('Performance vs Market'!$S670), "",O670+IF(S670&lt;0, (O670/(S670/-100)), O670*(S670/100)))</f>
        <v/>
      </c>
      <c r="Z670" s="111" t="n">
        <f t="shared" si="3"/>
        <v>0</v>
      </c>
      <c r="AA670" s="96" t="n">
        <f t="shared" si="4"/>
        <v>0</v>
      </c>
      <c r="AB670" s="96" t="n">
        <f t="shared" si="5"/>
        <v>0</v>
      </c>
      <c r="AC670" s="113" t="str">
        <f>IF('Prediction Log'!$W689="Y", "W", IF('Prediction Log'!$W689="N","L",""))</f>
        <v/>
      </c>
      <c r="AD670" s="114" t="str">
        <f>IF('Prediction Log'!$Y689="Y", "W", IF('Prediction Log'!$Y689="N","L",""))</f>
        <v/>
      </c>
      <c r="AE670" s="115" t="str">
        <f>IF(ISBLANK('Performance vs Market'!$Q670), "",IF(AC670="W", W670, IF(AC670="L",-N670, "")))</f>
        <v/>
      </c>
      <c r="AF670" s="116" t="str">
        <f>IFERROR((IF(ISERR('Performance vs Market'!$V670), "",IF(AD670="W", X670, IF(AD670="L",-N670, "")))), "")</f>
        <v/>
      </c>
      <c r="AG670" s="113" t="str">
        <f>IF('Prediction Log'!$X689="Y", "W", IF('Prediction Log'!$X689="N", "L", ""))</f>
        <v/>
      </c>
      <c r="AH670" s="115" t="str">
        <f>IF(ISBLANK('Performance vs Market'!$S670), "",IF(AG670="W", Z670, IF(AG670="L",-O670, "")))</f>
        <v/>
      </c>
      <c r="AI670" s="117"/>
      <c r="AJ670" s="15" t="str">
        <f t="shared" si="6"/>
        <v/>
      </c>
      <c r="AK670" s="118" t="n">
        <f>IF(ISERROR('Performance vs Market'!$AE670+'Performance vs Market'!$AH670+'Performance vs Market'!$AJ670), "", 'Performance vs Market'!$AE670+'Performance vs Market'!$AH670+'Performance vs Market'!$AJ670)</f>
        <v>0</v>
      </c>
      <c r="AL670" s="119" t="n">
        <f>IF(ISERROR('Performance vs Market'!$AF670+'Performance vs Market'!$AH670+'Performance vs Market'!$AJ670), "", 'Performance vs Market'!$AF670+'Performance vs Market'!$AH670+'Performance vs Market'!$AJ670)</f>
        <v>0</v>
      </c>
    </row>
    <row r="671" ht="14.25" customHeight="1">
      <c r="A671" s="92" t="str">
        <f>Games!A672</f>
        <v/>
      </c>
      <c r="B671" s="92" t="str">
        <f>IF('Prediction Log'!B690=0, "",'Prediction Log'!B690)</f>
        <v/>
      </c>
      <c r="C671" s="92" t="str">
        <f>IF('Prediction Log'!C690=0, "",'Prediction Log'!C690)</f>
        <v/>
      </c>
      <c r="D671" s="92" t="str">
        <f>IF('Prediction Log'!D690=0, "",'Prediction Log'!D690)</f>
        <v/>
      </c>
      <c r="E671" s="92" t="str">
        <f>IF('Prediction Log'!E690=0, "",'Prediction Log'!E690)</f>
        <v/>
      </c>
      <c r="F671" s="92" t="str">
        <f>IF('Prediction Log'!I690=0, "",'Prediction Log'!I690)</f>
        <v/>
      </c>
      <c r="G671" s="70" t="str">
        <f>IF(ISBLANK(Games!B672), "",'Prediction Log'!$J690)</f>
        <v/>
      </c>
      <c r="H671" s="93" t="str">
        <f>'Prediction Log'!$K690</f>
        <v/>
      </c>
      <c r="I671" s="92" t="str">
        <f>IF(ISBLANK(Games!M672), "",IF(AND(Games!M672="",Games!N672=""),"",IF(ISTEXT(Games!N672), "Side",Games!M672)))</f>
        <v/>
      </c>
      <c r="J671" s="92" t="str">
        <f>IF(ISBLANK(Games!B672), "",IF(Games!K672="Y", Games!B672, Games!E672))</f>
        <v/>
      </c>
      <c r="K671" s="92" t="str">
        <f>Games!I672</f>
        <v/>
      </c>
      <c r="L671" s="92" t="str">
        <f>IF(ISBLANK(Games!G672), "",Games!G672)</f>
        <v/>
      </c>
      <c r="M671" s="92"/>
      <c r="N671" s="110" t="str">
        <f>IF(ISBLANK('Performance vs Market'!$Q671), "", 1)</f>
        <v/>
      </c>
      <c r="O671" s="110" t="str">
        <f>IF(ISBLANK('Performance vs Market'!$S671), "", 1)</f>
        <v/>
      </c>
      <c r="P671" s="95"/>
      <c r="Q671" s="95"/>
      <c r="R671" s="95"/>
      <c r="S671" s="95"/>
      <c r="T671" s="95"/>
      <c r="U671" s="111" t="str">
        <f>IF(ISBLANK('Performance vs Market'!$Q671), "",N671+IF(Q671&lt;0, (N671/(Q671/-100)), N671*(Q671/100)))</f>
        <v/>
      </c>
      <c r="V671" s="112" t="str">
        <f>IFERROR(IF(ISBLANK('Performance vs Market'!$R671), "",N671+IF(R671&lt;0, (N671/(R671/-100)), N671*(R671/100))),"")</f>
        <v/>
      </c>
      <c r="W671" s="111" t="n">
        <f t="shared" si="1"/>
        <v>0</v>
      </c>
      <c r="X671" s="112" t="n">
        <f t="shared" si="2"/>
        <v>0</v>
      </c>
      <c r="Y671" s="111" t="str">
        <f>IF(ISBLANK('Performance vs Market'!$S671), "",O671+IF(S671&lt;0, (O671/(S671/-100)), O671*(S671/100)))</f>
        <v/>
      </c>
      <c r="Z671" s="111" t="n">
        <f t="shared" si="3"/>
        <v>0</v>
      </c>
      <c r="AA671" s="96" t="n">
        <f t="shared" si="4"/>
        <v>0</v>
      </c>
      <c r="AB671" s="96" t="n">
        <f t="shared" si="5"/>
        <v>0</v>
      </c>
      <c r="AC671" s="113" t="str">
        <f>IF('Prediction Log'!$W690="Y", "W", IF('Prediction Log'!$W690="N","L",""))</f>
        <v/>
      </c>
      <c r="AD671" s="114" t="str">
        <f>IF('Prediction Log'!$Y690="Y", "W", IF('Prediction Log'!$Y690="N","L",""))</f>
        <v/>
      </c>
      <c r="AE671" s="115" t="str">
        <f>IF(ISBLANK('Performance vs Market'!$Q671), "",IF(AC671="W", W671, IF(AC671="L",-N671, "")))</f>
        <v/>
      </c>
      <c r="AF671" s="116" t="str">
        <f>IFERROR((IF(ISERR('Performance vs Market'!$V671), "",IF(AD671="W", X671, IF(AD671="L",-N671, "")))), "")</f>
        <v/>
      </c>
      <c r="AG671" s="113" t="str">
        <f>IF('Prediction Log'!$X690="Y", "W", IF('Prediction Log'!$X690="N", "L", ""))</f>
        <v/>
      </c>
      <c r="AH671" s="115" t="str">
        <f>IF(ISBLANK('Performance vs Market'!$S671), "",IF(AG671="W", Z671, IF(AG671="L",-O671, "")))</f>
        <v/>
      </c>
      <c r="AI671" s="117"/>
      <c r="AJ671" s="15" t="str">
        <f t="shared" si="6"/>
        <v/>
      </c>
      <c r="AK671" s="118" t="n">
        <f>IF(ISERROR('Performance vs Market'!$AE671+'Performance vs Market'!$AH671+'Performance vs Market'!$AJ671), "", 'Performance vs Market'!$AE671+'Performance vs Market'!$AH671+'Performance vs Market'!$AJ671)</f>
        <v>0</v>
      </c>
      <c r="AL671" s="119" t="n">
        <f>IF(ISERROR('Performance vs Market'!$AF671+'Performance vs Market'!$AH671+'Performance vs Market'!$AJ671), "", 'Performance vs Market'!$AF671+'Performance vs Market'!$AH671+'Performance vs Market'!$AJ671)</f>
        <v>0</v>
      </c>
    </row>
    <row r="672" ht="14.25" customHeight="1">
      <c r="A672" s="92" t="str">
        <f>Games!A673</f>
        <v/>
      </c>
      <c r="B672" s="92" t="str">
        <f>IF('Prediction Log'!B691=0, "",'Prediction Log'!B691)</f>
        <v/>
      </c>
      <c r="C672" s="92" t="str">
        <f>IF('Prediction Log'!C691=0, "",'Prediction Log'!C691)</f>
        <v/>
      </c>
      <c r="D672" s="92" t="str">
        <f>IF('Prediction Log'!D691=0, "",'Prediction Log'!D691)</f>
        <v/>
      </c>
      <c r="E672" s="92" t="str">
        <f>IF('Prediction Log'!E691=0, "",'Prediction Log'!E691)</f>
        <v/>
      </c>
      <c r="F672" s="92" t="str">
        <f>IF('Prediction Log'!I691=0, "",'Prediction Log'!I691)</f>
        <v/>
      </c>
      <c r="G672" s="70" t="str">
        <f>IF(ISBLANK(Games!B673), "",'Prediction Log'!$J691)</f>
        <v/>
      </c>
      <c r="H672" s="93" t="str">
        <f>'Prediction Log'!$K691</f>
        <v/>
      </c>
      <c r="I672" s="92" t="str">
        <f>IF(ISBLANK(Games!M673), "",IF(AND(Games!M673="",Games!N673=""),"",IF(ISTEXT(Games!N673), "Side",Games!M673)))</f>
        <v/>
      </c>
      <c r="J672" s="92" t="str">
        <f>IF(ISBLANK(Games!B673), "",IF(Games!K673="Y", Games!B673, Games!E673))</f>
        <v/>
      </c>
      <c r="K672" s="92" t="str">
        <f>Games!I673</f>
        <v/>
      </c>
      <c r="L672" s="92" t="str">
        <f>IF(ISBLANK(Games!G673), "",Games!G673)</f>
        <v/>
      </c>
      <c r="M672" s="92"/>
      <c r="N672" s="110" t="str">
        <f>IF(ISBLANK('Performance vs Market'!$Q672), "", 1)</f>
        <v/>
      </c>
      <c r="O672" s="110" t="str">
        <f>IF(ISBLANK('Performance vs Market'!$S672), "", 1)</f>
        <v/>
      </c>
      <c r="P672" s="95"/>
      <c r="Q672" s="95"/>
      <c r="R672" s="95"/>
      <c r="S672" s="95"/>
      <c r="T672" s="95"/>
      <c r="U672" s="111" t="str">
        <f>IF(ISBLANK('Performance vs Market'!$Q672), "",N672+IF(Q672&lt;0, (N672/(Q672/-100)), N672*(Q672/100)))</f>
        <v/>
      </c>
      <c r="V672" s="112" t="str">
        <f>IFERROR(IF(ISBLANK('Performance vs Market'!$R672), "",N672+IF(R672&lt;0, (N672/(R672/-100)), N672*(R672/100))),"")</f>
        <v/>
      </c>
      <c r="W672" s="111" t="n">
        <f t="shared" si="1"/>
        <v>0</v>
      </c>
      <c r="X672" s="112" t="n">
        <f t="shared" si="2"/>
        <v>0</v>
      </c>
      <c r="Y672" s="111" t="str">
        <f>IF(ISBLANK('Performance vs Market'!$S672), "",O672+IF(S672&lt;0, (O672/(S672/-100)), O672*(S672/100)))</f>
        <v/>
      </c>
      <c r="Z672" s="111" t="n">
        <f t="shared" si="3"/>
        <v>0</v>
      </c>
      <c r="AA672" s="96" t="n">
        <f t="shared" si="4"/>
        <v>0</v>
      </c>
      <c r="AB672" s="96" t="n">
        <f t="shared" si="5"/>
        <v>0</v>
      </c>
      <c r="AC672" s="113" t="str">
        <f>IF('Prediction Log'!$W691="Y", "W", IF('Prediction Log'!$W691="N","L",""))</f>
        <v/>
      </c>
      <c r="AD672" s="114" t="str">
        <f>IF('Prediction Log'!$Y691="Y", "W", IF('Prediction Log'!$Y691="N","L",""))</f>
        <v/>
      </c>
      <c r="AE672" s="115" t="str">
        <f>IF(ISBLANK('Performance vs Market'!$Q672), "",IF(AC672="W", W672, IF(AC672="L",-N672, "")))</f>
        <v/>
      </c>
      <c r="AF672" s="116" t="str">
        <f>IFERROR((IF(ISERR('Performance vs Market'!$V672), "",IF(AD672="W", X672, IF(AD672="L",-N672, "")))), "")</f>
        <v/>
      </c>
      <c r="AG672" s="113" t="str">
        <f>IF('Prediction Log'!$X691="Y", "W", IF('Prediction Log'!$X691="N", "L", ""))</f>
        <v/>
      </c>
      <c r="AH672" s="115" t="str">
        <f>IF(ISBLANK('Performance vs Market'!$S672), "",IF(AG672="W", Z672, IF(AG672="L",-O672, "")))</f>
        <v/>
      </c>
      <c r="AI672" s="117"/>
      <c r="AJ672" s="15" t="str">
        <f t="shared" si="6"/>
        <v/>
      </c>
      <c r="AK672" s="118" t="n">
        <f>IF(ISERROR('Performance vs Market'!$AE672+'Performance vs Market'!$AH672+'Performance vs Market'!$AJ672), "", 'Performance vs Market'!$AE672+'Performance vs Market'!$AH672+'Performance vs Market'!$AJ672)</f>
        <v>0</v>
      </c>
      <c r="AL672" s="119" t="n">
        <f>IF(ISERROR('Performance vs Market'!$AF672+'Performance vs Market'!$AH672+'Performance vs Market'!$AJ672), "", 'Performance vs Market'!$AF672+'Performance vs Market'!$AH672+'Performance vs Market'!$AJ672)</f>
        <v>0</v>
      </c>
    </row>
    <row r="673" ht="14.25" customHeight="1">
      <c r="A673" s="92" t="str">
        <f>Games!A674</f>
        <v/>
      </c>
      <c r="B673" s="92" t="str">
        <f>IF('Prediction Log'!B692=0, "",'Prediction Log'!B692)</f>
        <v/>
      </c>
      <c r="C673" s="92" t="str">
        <f>IF('Prediction Log'!C692=0, "",'Prediction Log'!C692)</f>
        <v/>
      </c>
      <c r="D673" s="92" t="str">
        <f>IF('Prediction Log'!D692=0, "",'Prediction Log'!D692)</f>
        <v/>
      </c>
      <c r="E673" s="92" t="str">
        <f>IF('Prediction Log'!E692=0, "",'Prediction Log'!E692)</f>
        <v/>
      </c>
      <c r="F673" s="92" t="str">
        <f>IF('Prediction Log'!I692=0, "",'Prediction Log'!I692)</f>
        <v/>
      </c>
      <c r="G673" s="70" t="str">
        <f>IF(ISBLANK(Games!B674), "",'Prediction Log'!$J692)</f>
        <v/>
      </c>
      <c r="H673" s="93" t="str">
        <f>'Prediction Log'!$K692</f>
        <v/>
      </c>
      <c r="I673" s="92" t="str">
        <f>IF(ISBLANK(Games!M674), "",IF(AND(Games!M674="",Games!N674=""),"",IF(ISTEXT(Games!N674), "Side",Games!M674)))</f>
        <v/>
      </c>
      <c r="J673" s="92" t="str">
        <f>IF(ISBLANK(Games!B674), "",IF(Games!K674="Y", Games!B674, Games!E674))</f>
        <v/>
      </c>
      <c r="K673" s="92" t="str">
        <f>Games!I674</f>
        <v/>
      </c>
      <c r="L673" s="92" t="str">
        <f>IF(ISBLANK(Games!G674), "",Games!G674)</f>
        <v/>
      </c>
      <c r="M673" s="92"/>
      <c r="N673" s="110" t="str">
        <f>IF(ISBLANK('Performance vs Market'!$Q673), "", 1)</f>
        <v/>
      </c>
      <c r="O673" s="110" t="str">
        <f>IF(ISBLANK('Performance vs Market'!$S673), "", 1)</f>
        <v/>
      </c>
      <c r="P673" s="95"/>
      <c r="Q673" s="95"/>
      <c r="R673" s="95"/>
      <c r="S673" s="95"/>
      <c r="T673" s="95"/>
      <c r="U673" s="111" t="str">
        <f>IF(ISBLANK('Performance vs Market'!$Q673), "",N673+IF(Q673&lt;0, (N673/(Q673/-100)), N673*(Q673/100)))</f>
        <v/>
      </c>
      <c r="V673" s="112" t="str">
        <f>IFERROR(IF(ISBLANK('Performance vs Market'!$R673), "",N673+IF(R673&lt;0, (N673/(R673/-100)), N673*(R673/100))),"")</f>
        <v/>
      </c>
      <c r="W673" s="111" t="n">
        <f t="shared" si="1"/>
        <v>0</v>
      </c>
      <c r="X673" s="112" t="n">
        <f t="shared" si="2"/>
        <v>0</v>
      </c>
      <c r="Y673" s="111" t="str">
        <f>IF(ISBLANK('Performance vs Market'!$S673), "",O673+IF(S673&lt;0, (O673/(S673/-100)), O673*(S673/100)))</f>
        <v/>
      </c>
      <c r="Z673" s="111" t="n">
        <f t="shared" si="3"/>
        <v>0</v>
      </c>
      <c r="AA673" s="96" t="n">
        <f t="shared" si="4"/>
        <v>0</v>
      </c>
      <c r="AB673" s="96" t="n">
        <f t="shared" si="5"/>
        <v>0</v>
      </c>
      <c r="AC673" s="113" t="str">
        <f>IF('Prediction Log'!$W692="Y", "W", IF('Prediction Log'!$W692="N","L",""))</f>
        <v/>
      </c>
      <c r="AD673" s="114" t="str">
        <f>IF('Prediction Log'!$Y692="Y", "W", IF('Prediction Log'!$Y692="N","L",""))</f>
        <v/>
      </c>
      <c r="AE673" s="115" t="str">
        <f>IF(ISBLANK('Performance vs Market'!$Q673), "",IF(AC673="W", W673, IF(AC673="L",-N673, "")))</f>
        <v/>
      </c>
      <c r="AF673" s="116" t="str">
        <f>IFERROR((IF(ISERR('Performance vs Market'!$V673), "",IF(AD673="W", X673, IF(AD673="L",-N673, "")))), "")</f>
        <v/>
      </c>
      <c r="AG673" s="113" t="str">
        <f>IF('Prediction Log'!$X692="Y", "W", IF('Prediction Log'!$X692="N", "L", ""))</f>
        <v/>
      </c>
      <c r="AH673" s="115" t="str">
        <f>IF(ISBLANK('Performance vs Market'!$S673), "",IF(AG673="W", Z673, IF(AG673="L",-O673, "")))</f>
        <v/>
      </c>
      <c r="AI673" s="117"/>
      <c r="AJ673" s="15" t="str">
        <f t="shared" si="6"/>
        <v/>
      </c>
      <c r="AK673" s="118" t="n">
        <f>IF(ISERROR('Performance vs Market'!$AE673+'Performance vs Market'!$AH673+'Performance vs Market'!$AJ673), "", 'Performance vs Market'!$AE673+'Performance vs Market'!$AH673+'Performance vs Market'!$AJ673)</f>
        <v>0</v>
      </c>
      <c r="AL673" s="119" t="n">
        <f>IF(ISERROR('Performance vs Market'!$AF673+'Performance vs Market'!$AH673+'Performance vs Market'!$AJ673), "", 'Performance vs Market'!$AF673+'Performance vs Market'!$AH673+'Performance vs Market'!$AJ673)</f>
        <v>0</v>
      </c>
    </row>
    <row r="674" ht="14.25" customHeight="1">
      <c r="A674" s="92" t="str">
        <f>Games!A675</f>
        <v/>
      </c>
      <c r="B674" s="92" t="str">
        <f>IF('Prediction Log'!B693=0, "",'Prediction Log'!B693)</f>
        <v/>
      </c>
      <c r="C674" s="92" t="str">
        <f>IF('Prediction Log'!C693=0, "",'Prediction Log'!C693)</f>
        <v/>
      </c>
      <c r="D674" s="92" t="str">
        <f>IF('Prediction Log'!D693=0, "",'Prediction Log'!D693)</f>
        <v/>
      </c>
      <c r="E674" s="92" t="str">
        <f>IF('Prediction Log'!E693=0, "",'Prediction Log'!E693)</f>
        <v/>
      </c>
      <c r="F674" s="92" t="str">
        <f>IF('Prediction Log'!I693=0, "",'Prediction Log'!I693)</f>
        <v/>
      </c>
      <c r="G674" s="70" t="str">
        <f>IF(ISBLANK(Games!B675), "",'Prediction Log'!$J693)</f>
        <v/>
      </c>
      <c r="H674" s="93" t="str">
        <f>'Prediction Log'!$K693</f>
        <v/>
      </c>
      <c r="I674" s="92" t="str">
        <f>IF(ISBLANK(Games!M675), "",IF(AND(Games!M675="",Games!N675=""),"",IF(ISTEXT(Games!N675), "Side",Games!M675)))</f>
        <v/>
      </c>
      <c r="J674" s="92" t="str">
        <f>IF(ISBLANK(Games!B675), "",IF(Games!K675="Y", Games!B675, Games!E675))</f>
        <v/>
      </c>
      <c r="K674" s="92" t="str">
        <f>Games!I675</f>
        <v/>
      </c>
      <c r="L674" s="92" t="str">
        <f>IF(ISBLANK(Games!G675), "",Games!G675)</f>
        <v/>
      </c>
      <c r="M674" s="92"/>
      <c r="N674" s="110" t="str">
        <f>IF(ISBLANK('Performance vs Market'!$Q674), "", 1)</f>
        <v/>
      </c>
      <c r="O674" s="110" t="str">
        <f>IF(ISBLANK('Performance vs Market'!$S674), "", 1)</f>
        <v/>
      </c>
      <c r="P674" s="95"/>
      <c r="Q674" s="95"/>
      <c r="R674" s="95"/>
      <c r="S674" s="95"/>
      <c r="T674" s="95"/>
      <c r="U674" s="111" t="str">
        <f>IF(ISBLANK('Performance vs Market'!$Q674), "",N674+IF(Q674&lt;0, (N674/(Q674/-100)), N674*(Q674/100)))</f>
        <v/>
      </c>
      <c r="V674" s="112" t="str">
        <f>IFERROR(IF(ISBLANK('Performance vs Market'!$R674), "",N674+IF(R674&lt;0, (N674/(R674/-100)), N674*(R674/100))),"")</f>
        <v/>
      </c>
      <c r="W674" s="111" t="n">
        <f t="shared" si="1"/>
        <v>0</v>
      </c>
      <c r="X674" s="112" t="n">
        <f t="shared" si="2"/>
        <v>0</v>
      </c>
      <c r="Y674" s="111" t="str">
        <f>IF(ISBLANK('Performance vs Market'!$S674), "",O674+IF(S674&lt;0, (O674/(S674/-100)), O674*(S674/100)))</f>
        <v/>
      </c>
      <c r="Z674" s="111" t="n">
        <f t="shared" si="3"/>
        <v>0</v>
      </c>
      <c r="AA674" s="96" t="n">
        <f t="shared" si="4"/>
        <v>0</v>
      </c>
      <c r="AB674" s="96" t="n">
        <f t="shared" si="5"/>
        <v>0</v>
      </c>
      <c r="AC674" s="113" t="str">
        <f>IF('Prediction Log'!$W693="Y", "W", IF('Prediction Log'!$W693="N","L",""))</f>
        <v/>
      </c>
      <c r="AD674" s="114" t="str">
        <f>IF('Prediction Log'!$Y693="Y", "W", IF('Prediction Log'!$Y693="N","L",""))</f>
        <v/>
      </c>
      <c r="AE674" s="115" t="str">
        <f>IF(ISBLANK('Performance vs Market'!$Q674), "",IF(AC674="W", W674, IF(AC674="L",-N674, "")))</f>
        <v/>
      </c>
      <c r="AF674" s="116" t="str">
        <f>IFERROR((IF(ISERR('Performance vs Market'!$V674), "",IF(AD674="W", X674, IF(AD674="L",-N674, "")))), "")</f>
        <v/>
      </c>
      <c r="AG674" s="113" t="str">
        <f>IF('Prediction Log'!$X693="Y", "W", IF('Prediction Log'!$X693="N", "L", ""))</f>
        <v/>
      </c>
      <c r="AH674" s="115" t="str">
        <f>IF(ISBLANK('Performance vs Market'!$S674), "",IF(AG674="W", Z674, IF(AG674="L",-O674, "")))</f>
        <v/>
      </c>
      <c r="AI674" s="117"/>
      <c r="AJ674" s="15" t="str">
        <f t="shared" si="6"/>
        <v/>
      </c>
      <c r="AK674" s="118" t="n">
        <f>IF(ISERROR('Performance vs Market'!$AE674+'Performance vs Market'!$AH674+'Performance vs Market'!$AJ674), "", 'Performance vs Market'!$AE674+'Performance vs Market'!$AH674+'Performance vs Market'!$AJ674)</f>
        <v>0</v>
      </c>
      <c r="AL674" s="119" t="n">
        <f>IF(ISERROR('Performance vs Market'!$AF674+'Performance vs Market'!$AH674+'Performance vs Market'!$AJ674), "", 'Performance vs Market'!$AF674+'Performance vs Market'!$AH674+'Performance vs Market'!$AJ674)</f>
        <v>0</v>
      </c>
    </row>
    <row r="675" ht="14.25" customHeight="1">
      <c r="A675" s="92" t="str">
        <f>Games!A676</f>
        <v/>
      </c>
      <c r="B675" s="92" t="str">
        <f>IF('Prediction Log'!B694=0, "",'Prediction Log'!B694)</f>
        <v/>
      </c>
      <c r="C675" s="92" t="str">
        <f>IF('Prediction Log'!C694=0, "",'Prediction Log'!C694)</f>
        <v/>
      </c>
      <c r="D675" s="92" t="str">
        <f>IF('Prediction Log'!D694=0, "",'Prediction Log'!D694)</f>
        <v/>
      </c>
      <c r="E675" s="92" t="str">
        <f>IF('Prediction Log'!E694=0, "",'Prediction Log'!E694)</f>
        <v/>
      </c>
      <c r="F675" s="92" t="str">
        <f>IF('Prediction Log'!I694=0, "",'Prediction Log'!I694)</f>
        <v/>
      </c>
      <c r="G675" s="70" t="str">
        <f>IF(ISBLANK(Games!B676), "",'Prediction Log'!$J694)</f>
        <v/>
      </c>
      <c r="H675" s="93" t="str">
        <f>'Prediction Log'!$K694</f>
        <v/>
      </c>
      <c r="I675" s="92" t="str">
        <f>IF(ISBLANK(Games!M676), "",IF(AND(Games!M676="",Games!N676=""),"",IF(ISTEXT(Games!N676), "Side",Games!M676)))</f>
        <v/>
      </c>
      <c r="J675" s="92" t="str">
        <f>IF(ISBLANK(Games!B676), "",IF(Games!K676="Y", Games!B676, Games!E676))</f>
        <v/>
      </c>
      <c r="K675" s="92" t="str">
        <f>Games!I676</f>
        <v/>
      </c>
      <c r="L675" s="92" t="str">
        <f>IF(ISBLANK(Games!G676), "",Games!G676)</f>
        <v/>
      </c>
      <c r="M675" s="92"/>
      <c r="N675" s="110" t="str">
        <f>IF(ISBLANK('Performance vs Market'!$Q675), "", 1)</f>
        <v/>
      </c>
      <c r="O675" s="110" t="str">
        <f>IF(ISBLANK('Performance vs Market'!$S675), "", 1)</f>
        <v/>
      </c>
      <c r="P675" s="95"/>
      <c r="Q675" s="95"/>
      <c r="R675" s="95"/>
      <c r="S675" s="95"/>
      <c r="T675" s="95"/>
      <c r="U675" s="111" t="str">
        <f>IF(ISBLANK('Performance vs Market'!$Q675), "",N675+IF(Q675&lt;0, (N675/(Q675/-100)), N675*(Q675/100)))</f>
        <v/>
      </c>
      <c r="V675" s="112" t="str">
        <f>IFERROR(IF(ISBLANK('Performance vs Market'!$R675), "",N675+IF(R675&lt;0, (N675/(R675/-100)), N675*(R675/100))),"")</f>
        <v/>
      </c>
      <c r="W675" s="111" t="n">
        <f t="shared" si="1"/>
        <v>0</v>
      </c>
      <c r="X675" s="112" t="n">
        <f t="shared" si="2"/>
        <v>0</v>
      </c>
      <c r="Y675" s="111" t="str">
        <f>IF(ISBLANK('Performance vs Market'!$S675), "",O675+IF(S675&lt;0, (O675/(S675/-100)), O675*(S675/100)))</f>
        <v/>
      </c>
      <c r="Z675" s="111" t="n">
        <f t="shared" si="3"/>
        <v>0</v>
      </c>
      <c r="AA675" s="96" t="n">
        <f t="shared" si="4"/>
        <v>0</v>
      </c>
      <c r="AB675" s="96" t="n">
        <f t="shared" si="5"/>
        <v>0</v>
      </c>
      <c r="AC675" s="113" t="str">
        <f>IF('Prediction Log'!$W694="Y", "W", IF('Prediction Log'!$W694="N","L",""))</f>
        <v/>
      </c>
      <c r="AD675" s="114" t="str">
        <f>IF('Prediction Log'!$Y694="Y", "W", IF('Prediction Log'!$Y694="N","L",""))</f>
        <v/>
      </c>
      <c r="AE675" s="115" t="str">
        <f>IF(ISBLANK('Performance vs Market'!$Q675), "",IF(AC675="W", W675, IF(AC675="L",-N675, "")))</f>
        <v/>
      </c>
      <c r="AF675" s="116" t="str">
        <f>IFERROR((IF(ISERR('Performance vs Market'!$V675), "",IF(AD675="W", X675, IF(AD675="L",-N675, "")))), "")</f>
        <v/>
      </c>
      <c r="AG675" s="113" t="str">
        <f>IF('Prediction Log'!$X694="Y", "W", IF('Prediction Log'!$X694="N", "L", ""))</f>
        <v/>
      </c>
      <c r="AH675" s="115" t="str">
        <f>IF(ISBLANK('Performance vs Market'!$S675), "",IF(AG675="W", Z675, IF(AG675="L",-O675, "")))</f>
        <v/>
      </c>
      <c r="AI675" s="117"/>
      <c r="AJ675" s="15" t="str">
        <f t="shared" si="6"/>
        <v/>
      </c>
      <c r="AK675" s="118" t="n">
        <f>IF(ISERROR('Performance vs Market'!$AE675+'Performance vs Market'!$AH675+'Performance vs Market'!$AJ675), "", 'Performance vs Market'!$AE675+'Performance vs Market'!$AH675+'Performance vs Market'!$AJ675)</f>
        <v>0</v>
      </c>
      <c r="AL675" s="119" t="n">
        <f>IF(ISERROR('Performance vs Market'!$AF675+'Performance vs Market'!$AH675+'Performance vs Market'!$AJ675), "", 'Performance vs Market'!$AF675+'Performance vs Market'!$AH675+'Performance vs Market'!$AJ675)</f>
        <v>0</v>
      </c>
    </row>
    <row r="676" ht="14.25" customHeight="1">
      <c r="A676" s="92" t="str">
        <f>Games!A677</f>
        <v/>
      </c>
      <c r="B676" s="92" t="str">
        <f>IF('Prediction Log'!B695=0, "",'Prediction Log'!B695)</f>
        <v/>
      </c>
      <c r="C676" s="92" t="str">
        <f>IF('Prediction Log'!C695=0, "",'Prediction Log'!C695)</f>
        <v/>
      </c>
      <c r="D676" s="92" t="str">
        <f>IF('Prediction Log'!D695=0, "",'Prediction Log'!D695)</f>
        <v/>
      </c>
      <c r="E676" s="92" t="str">
        <f>IF('Prediction Log'!E695=0, "",'Prediction Log'!E695)</f>
        <v/>
      </c>
      <c r="F676" s="92" t="str">
        <f>IF('Prediction Log'!I695=0, "",'Prediction Log'!I695)</f>
        <v/>
      </c>
      <c r="G676" s="70" t="str">
        <f>IF(ISBLANK(Games!B677), "",'Prediction Log'!$J695)</f>
        <v/>
      </c>
      <c r="H676" s="93" t="str">
        <f>'Prediction Log'!$K695</f>
        <v/>
      </c>
      <c r="I676" s="92" t="str">
        <f>IF(ISBLANK(Games!M677), "",IF(AND(Games!M677="",Games!N677=""),"",IF(ISTEXT(Games!N677), "Side",Games!M677)))</f>
        <v/>
      </c>
      <c r="J676" s="92" t="str">
        <f>IF(ISBLANK(Games!B677), "",IF(Games!K677="Y", Games!B677, Games!E677))</f>
        <v/>
      </c>
      <c r="K676" s="92" t="str">
        <f>Games!I677</f>
        <v/>
      </c>
      <c r="L676" s="92" t="str">
        <f>IF(ISBLANK(Games!G677), "",Games!G677)</f>
        <v/>
      </c>
      <c r="M676" s="92"/>
      <c r="N676" s="110" t="str">
        <f>IF(ISBLANK('Performance vs Market'!$Q676), "", 1)</f>
        <v/>
      </c>
      <c r="O676" s="110" t="str">
        <f>IF(ISBLANK('Performance vs Market'!$S676), "", 1)</f>
        <v/>
      </c>
      <c r="P676" s="95"/>
      <c r="Q676" s="95"/>
      <c r="R676" s="95"/>
      <c r="S676" s="95"/>
      <c r="T676" s="95"/>
      <c r="U676" s="111" t="str">
        <f>IF(ISBLANK('Performance vs Market'!$Q676), "",N676+IF(Q676&lt;0, (N676/(Q676/-100)), N676*(Q676/100)))</f>
        <v/>
      </c>
      <c r="V676" s="112" t="str">
        <f>IFERROR(IF(ISBLANK('Performance vs Market'!$R676), "",N676+IF(R676&lt;0, (N676/(R676/-100)), N676*(R676/100))),"")</f>
        <v/>
      </c>
      <c r="W676" s="111" t="n">
        <f t="shared" si="1"/>
        <v>0</v>
      </c>
      <c r="X676" s="112" t="n">
        <f t="shared" si="2"/>
        <v>0</v>
      </c>
      <c r="Y676" s="111" t="str">
        <f>IF(ISBLANK('Performance vs Market'!$S676), "",O676+IF(S676&lt;0, (O676/(S676/-100)), O676*(S676/100)))</f>
        <v/>
      </c>
      <c r="Z676" s="111" t="n">
        <f t="shared" si="3"/>
        <v>0</v>
      </c>
      <c r="AA676" s="96" t="n">
        <f t="shared" si="4"/>
        <v>0</v>
      </c>
      <c r="AB676" s="96" t="n">
        <f t="shared" si="5"/>
        <v>0</v>
      </c>
      <c r="AC676" s="113" t="str">
        <f>IF('Prediction Log'!$W695="Y", "W", IF('Prediction Log'!$W695="N","L",""))</f>
        <v/>
      </c>
      <c r="AD676" s="114" t="str">
        <f>IF('Prediction Log'!$Y695="Y", "W", IF('Prediction Log'!$Y695="N","L",""))</f>
        <v/>
      </c>
      <c r="AE676" s="115" t="str">
        <f>IF(ISBLANK('Performance vs Market'!$Q676), "",IF(AC676="W", W676, IF(AC676="L",-N676, "")))</f>
        <v/>
      </c>
      <c r="AF676" s="116" t="str">
        <f>IFERROR((IF(ISERR('Performance vs Market'!$V676), "",IF(AD676="W", X676, IF(AD676="L",-N676, "")))), "")</f>
        <v/>
      </c>
      <c r="AG676" s="113" t="str">
        <f>IF('Prediction Log'!$X695="Y", "W", IF('Prediction Log'!$X695="N", "L", ""))</f>
        <v/>
      </c>
      <c r="AH676" s="115" t="str">
        <f>IF(ISBLANK('Performance vs Market'!$S676), "",IF(AG676="W", Z676, IF(AG676="L",-O676, "")))</f>
        <v/>
      </c>
      <c r="AI676" s="117"/>
      <c r="AJ676" s="15" t="str">
        <f t="shared" si="6"/>
        <v/>
      </c>
      <c r="AK676" s="118" t="n">
        <f>IF(ISERROR('Performance vs Market'!$AE676+'Performance vs Market'!$AH676+'Performance vs Market'!$AJ676), "", 'Performance vs Market'!$AE676+'Performance vs Market'!$AH676+'Performance vs Market'!$AJ676)</f>
        <v>0</v>
      </c>
      <c r="AL676" s="119" t="n">
        <f>IF(ISERROR('Performance vs Market'!$AF676+'Performance vs Market'!$AH676+'Performance vs Market'!$AJ676), "", 'Performance vs Market'!$AF676+'Performance vs Market'!$AH676+'Performance vs Market'!$AJ676)</f>
        <v>0</v>
      </c>
    </row>
    <row r="677" ht="14.25" customHeight="1">
      <c r="A677" s="92" t="str">
        <f>Games!A678</f>
        <v/>
      </c>
      <c r="B677" s="92" t="str">
        <f>IF('Prediction Log'!B696=0, "",'Prediction Log'!B696)</f>
        <v/>
      </c>
      <c r="C677" s="92" t="str">
        <f>IF('Prediction Log'!C696=0, "",'Prediction Log'!C696)</f>
        <v/>
      </c>
      <c r="D677" s="92" t="str">
        <f>IF('Prediction Log'!D696=0, "",'Prediction Log'!D696)</f>
        <v/>
      </c>
      <c r="E677" s="92" t="str">
        <f>IF('Prediction Log'!E696=0, "",'Prediction Log'!E696)</f>
        <v/>
      </c>
      <c r="F677" s="92" t="str">
        <f>IF('Prediction Log'!I696=0, "",'Prediction Log'!I696)</f>
        <v/>
      </c>
      <c r="G677" s="70" t="str">
        <f>IF(ISBLANK(Games!B678), "",'Prediction Log'!$J696)</f>
        <v/>
      </c>
      <c r="H677" s="93" t="str">
        <f>'Prediction Log'!$K696</f>
        <v/>
      </c>
      <c r="I677" s="92" t="str">
        <f>IF(ISBLANK(Games!M678), "",IF(AND(Games!M678="",Games!N678=""),"",IF(ISTEXT(Games!N678), "Side",Games!M678)))</f>
        <v/>
      </c>
      <c r="J677" s="92" t="str">
        <f>IF(ISBLANK(Games!B678), "",IF(Games!K678="Y", Games!B678, Games!E678))</f>
        <v/>
      </c>
      <c r="K677" s="92" t="str">
        <f>Games!I678</f>
        <v/>
      </c>
      <c r="L677" s="92" t="str">
        <f>IF(ISBLANK(Games!G678), "",Games!G678)</f>
        <v/>
      </c>
      <c r="M677" s="92"/>
      <c r="N677" s="110" t="str">
        <f>IF(ISBLANK('Performance vs Market'!$Q677), "", 1)</f>
        <v/>
      </c>
      <c r="O677" s="110" t="str">
        <f>IF(ISBLANK('Performance vs Market'!$S677), "", 1)</f>
        <v/>
      </c>
      <c r="P677" s="95"/>
      <c r="Q677" s="95"/>
      <c r="R677" s="95"/>
      <c r="S677" s="95"/>
      <c r="T677" s="95"/>
      <c r="U677" s="111" t="str">
        <f>IF(ISBLANK('Performance vs Market'!$Q677), "",N677+IF(Q677&lt;0, (N677/(Q677/-100)), N677*(Q677/100)))</f>
        <v/>
      </c>
      <c r="V677" s="112" t="str">
        <f>IFERROR(IF(ISBLANK('Performance vs Market'!$R677), "",N677+IF(R677&lt;0, (N677/(R677/-100)), N677*(R677/100))),"")</f>
        <v/>
      </c>
      <c r="W677" s="111" t="n">
        <f t="shared" si="1"/>
        <v>0</v>
      </c>
      <c r="X677" s="112" t="n">
        <f t="shared" si="2"/>
        <v>0</v>
      </c>
      <c r="Y677" s="111" t="str">
        <f>IF(ISBLANK('Performance vs Market'!$S677), "",O677+IF(S677&lt;0, (O677/(S677/-100)), O677*(S677/100)))</f>
        <v/>
      </c>
      <c r="Z677" s="111" t="n">
        <f t="shared" si="3"/>
        <v>0</v>
      </c>
      <c r="AA677" s="96" t="n">
        <f t="shared" si="4"/>
        <v>0</v>
      </c>
      <c r="AB677" s="96" t="n">
        <f t="shared" si="5"/>
        <v>0</v>
      </c>
      <c r="AC677" s="113" t="str">
        <f>IF('Prediction Log'!$W696="Y", "W", IF('Prediction Log'!$W696="N","L",""))</f>
        <v/>
      </c>
      <c r="AD677" s="114" t="str">
        <f>IF('Prediction Log'!$Y696="Y", "W", IF('Prediction Log'!$Y696="N","L",""))</f>
        <v/>
      </c>
      <c r="AE677" s="115" t="str">
        <f>IF(ISBLANK('Performance vs Market'!$Q677), "",IF(AC677="W", W677, IF(AC677="L",-N677, "")))</f>
        <v/>
      </c>
      <c r="AF677" s="116" t="str">
        <f>IFERROR((IF(ISERR('Performance vs Market'!$V677), "",IF(AD677="W", X677, IF(AD677="L",-N677, "")))), "")</f>
        <v/>
      </c>
      <c r="AG677" s="113" t="str">
        <f>IF('Prediction Log'!$X696="Y", "W", IF('Prediction Log'!$X696="N", "L", ""))</f>
        <v/>
      </c>
      <c r="AH677" s="115" t="str">
        <f>IF(ISBLANK('Performance vs Market'!$S677), "",IF(AG677="W", Z677, IF(AG677="L",-O677, "")))</f>
        <v/>
      </c>
      <c r="AI677" s="117"/>
      <c r="AJ677" s="15" t="str">
        <f t="shared" si="6"/>
        <v/>
      </c>
      <c r="AK677" s="118" t="n">
        <f>IF(ISERROR('Performance vs Market'!$AE677+'Performance vs Market'!$AH677+'Performance vs Market'!$AJ677), "", 'Performance vs Market'!$AE677+'Performance vs Market'!$AH677+'Performance vs Market'!$AJ677)</f>
        <v>0</v>
      </c>
      <c r="AL677" s="119" t="n">
        <f>IF(ISERROR('Performance vs Market'!$AF677+'Performance vs Market'!$AH677+'Performance vs Market'!$AJ677), "", 'Performance vs Market'!$AF677+'Performance vs Market'!$AH677+'Performance vs Market'!$AJ677)</f>
        <v>0</v>
      </c>
    </row>
    <row r="678" ht="14.25" customHeight="1">
      <c r="A678" s="92" t="str">
        <f>Games!A679</f>
        <v/>
      </c>
      <c r="B678" s="92" t="str">
        <f>IF('Prediction Log'!B697=0, "",'Prediction Log'!B697)</f>
        <v/>
      </c>
      <c r="C678" s="92" t="str">
        <f>IF('Prediction Log'!C697=0, "",'Prediction Log'!C697)</f>
        <v/>
      </c>
      <c r="D678" s="92" t="str">
        <f>IF('Prediction Log'!D697=0, "",'Prediction Log'!D697)</f>
        <v/>
      </c>
      <c r="E678" s="92" t="str">
        <f>IF('Prediction Log'!E697=0, "",'Prediction Log'!E697)</f>
        <v/>
      </c>
      <c r="F678" s="92" t="str">
        <f>IF('Prediction Log'!I697=0, "",'Prediction Log'!I697)</f>
        <v/>
      </c>
      <c r="G678" s="70" t="str">
        <f>IF(ISBLANK(Games!B679), "",'Prediction Log'!$J697)</f>
        <v/>
      </c>
      <c r="H678" s="93" t="str">
        <f>'Prediction Log'!$K697</f>
        <v/>
      </c>
      <c r="I678" s="92" t="str">
        <f>IF(ISBLANK(Games!M679), "",IF(AND(Games!M679="",Games!N679=""),"",IF(ISTEXT(Games!N679), "Side",Games!M679)))</f>
        <v/>
      </c>
      <c r="J678" s="92" t="str">
        <f>IF(ISBLANK(Games!B679), "",IF(Games!K679="Y", Games!B679, Games!E679))</f>
        <v/>
      </c>
      <c r="K678" s="92" t="str">
        <f>Games!I679</f>
        <v/>
      </c>
      <c r="L678" s="92" t="str">
        <f>IF(ISBLANK(Games!G679), "",Games!G679)</f>
        <v/>
      </c>
      <c r="M678" s="92"/>
      <c r="N678" s="110" t="str">
        <f>IF(ISBLANK('Performance vs Market'!$Q678), "", 1)</f>
        <v/>
      </c>
      <c r="O678" s="110" t="str">
        <f>IF(ISBLANK('Performance vs Market'!$S678), "", 1)</f>
        <v/>
      </c>
      <c r="P678" s="95"/>
      <c r="Q678" s="95"/>
      <c r="R678" s="95"/>
      <c r="S678" s="95"/>
      <c r="T678" s="95"/>
      <c r="U678" s="111" t="str">
        <f>IF(ISBLANK('Performance vs Market'!$Q678), "",N678+IF(Q678&lt;0, (N678/(Q678/-100)), N678*(Q678/100)))</f>
        <v/>
      </c>
      <c r="V678" s="112" t="str">
        <f>IFERROR(IF(ISBLANK('Performance vs Market'!$R678), "",N678+IF(R678&lt;0, (N678/(R678/-100)), N678*(R678/100))),"")</f>
        <v/>
      </c>
      <c r="W678" s="111" t="n">
        <f t="shared" si="1"/>
        <v>0</v>
      </c>
      <c r="X678" s="112" t="n">
        <f t="shared" si="2"/>
        <v>0</v>
      </c>
      <c r="Y678" s="111" t="str">
        <f>IF(ISBLANK('Performance vs Market'!$S678), "",O678+IF(S678&lt;0, (O678/(S678/-100)), O678*(S678/100)))</f>
        <v/>
      </c>
      <c r="Z678" s="111" t="n">
        <f t="shared" si="3"/>
        <v>0</v>
      </c>
      <c r="AA678" s="96" t="n">
        <f t="shared" si="4"/>
        <v>0</v>
      </c>
      <c r="AB678" s="96" t="n">
        <f t="shared" si="5"/>
        <v>0</v>
      </c>
      <c r="AC678" s="113" t="str">
        <f>IF('Prediction Log'!$W697="Y", "W", IF('Prediction Log'!$W697="N","L",""))</f>
        <v/>
      </c>
      <c r="AD678" s="114" t="str">
        <f>IF('Prediction Log'!$Y697="Y", "W", IF('Prediction Log'!$Y697="N","L",""))</f>
        <v/>
      </c>
      <c r="AE678" s="115" t="str">
        <f>IF(ISBLANK('Performance vs Market'!$Q678), "",IF(AC678="W", W678, IF(AC678="L",-N678, "")))</f>
        <v/>
      </c>
      <c r="AF678" s="116" t="str">
        <f>IFERROR((IF(ISERR('Performance vs Market'!$V678), "",IF(AD678="W", X678, IF(AD678="L",-N678, "")))), "")</f>
        <v/>
      </c>
      <c r="AG678" s="113" t="str">
        <f>IF('Prediction Log'!$X697="Y", "W", IF('Prediction Log'!$X697="N", "L", ""))</f>
        <v/>
      </c>
      <c r="AH678" s="115" t="str">
        <f>IF(ISBLANK('Performance vs Market'!$S678), "",IF(AG678="W", Z678, IF(AG678="L",-O678, "")))</f>
        <v/>
      </c>
      <c r="AI678" s="117"/>
      <c r="AJ678" s="15" t="str">
        <f t="shared" si="6"/>
        <v/>
      </c>
      <c r="AK678" s="118" t="n">
        <f>IF(ISERROR('Performance vs Market'!$AE678+'Performance vs Market'!$AH678+'Performance vs Market'!$AJ678), "", 'Performance vs Market'!$AE678+'Performance vs Market'!$AH678+'Performance vs Market'!$AJ678)</f>
        <v>0</v>
      </c>
      <c r="AL678" s="119" t="n">
        <f>IF(ISERROR('Performance vs Market'!$AF678+'Performance vs Market'!$AH678+'Performance vs Market'!$AJ678), "", 'Performance vs Market'!$AF678+'Performance vs Market'!$AH678+'Performance vs Market'!$AJ678)</f>
        <v>0</v>
      </c>
    </row>
    <row r="679" ht="14.25" customHeight="1">
      <c r="A679" s="92" t="str">
        <f>Games!A680</f>
        <v/>
      </c>
      <c r="B679" s="92" t="str">
        <f>IF('Prediction Log'!B698=0, "",'Prediction Log'!B698)</f>
        <v/>
      </c>
      <c r="C679" s="92" t="str">
        <f>IF('Prediction Log'!C698=0, "",'Prediction Log'!C698)</f>
        <v/>
      </c>
      <c r="D679" s="92" t="str">
        <f>IF('Prediction Log'!D698=0, "",'Prediction Log'!D698)</f>
        <v/>
      </c>
      <c r="E679" s="92" t="str">
        <f>IF('Prediction Log'!E698=0, "",'Prediction Log'!E698)</f>
        <v/>
      </c>
      <c r="F679" s="92" t="str">
        <f>IF('Prediction Log'!I698=0, "",'Prediction Log'!I698)</f>
        <v/>
      </c>
      <c r="G679" s="70" t="str">
        <f>IF(ISBLANK(Games!B680), "",'Prediction Log'!$J698)</f>
        <v/>
      </c>
      <c r="H679" s="93" t="str">
        <f>'Prediction Log'!$K698</f>
        <v/>
      </c>
      <c r="I679" s="92" t="str">
        <f>IF(ISBLANK(Games!M680), "",IF(AND(Games!M680="",Games!N680=""),"",IF(ISTEXT(Games!N680), "Side",Games!M680)))</f>
        <v/>
      </c>
      <c r="J679" s="92" t="str">
        <f>IF(ISBLANK(Games!B680), "",IF(Games!K680="Y", Games!B680, Games!E680))</f>
        <v/>
      </c>
      <c r="K679" s="92" t="str">
        <f>Games!I680</f>
        <v/>
      </c>
      <c r="L679" s="92" t="str">
        <f>IF(ISBLANK(Games!G680), "",Games!G680)</f>
        <v/>
      </c>
      <c r="M679" s="92"/>
      <c r="N679" s="110" t="str">
        <f>IF(ISBLANK('Performance vs Market'!$Q679), "", 1)</f>
        <v/>
      </c>
      <c r="O679" s="110" t="str">
        <f>IF(ISBLANK('Performance vs Market'!$S679), "", 1)</f>
        <v/>
      </c>
      <c r="P679" s="95"/>
      <c r="Q679" s="95"/>
      <c r="R679" s="95"/>
      <c r="S679" s="95"/>
      <c r="T679" s="95"/>
      <c r="U679" s="111" t="str">
        <f>IF(ISBLANK('Performance vs Market'!$Q679), "",N679+IF(Q679&lt;0, (N679/(Q679/-100)), N679*(Q679/100)))</f>
        <v/>
      </c>
      <c r="V679" s="112" t="str">
        <f>IFERROR(IF(ISBLANK('Performance vs Market'!$R679), "",N679+IF(R679&lt;0, (N679/(R679/-100)), N679*(R679/100))),"")</f>
        <v/>
      </c>
      <c r="W679" s="111" t="n">
        <f t="shared" si="1"/>
        <v>0</v>
      </c>
      <c r="X679" s="112" t="n">
        <f t="shared" si="2"/>
        <v>0</v>
      </c>
      <c r="Y679" s="111" t="str">
        <f>IF(ISBLANK('Performance vs Market'!$S679), "",O679+IF(S679&lt;0, (O679/(S679/-100)), O679*(S679/100)))</f>
        <v/>
      </c>
      <c r="Z679" s="111" t="n">
        <f t="shared" si="3"/>
        <v>0</v>
      </c>
      <c r="AA679" s="96" t="n">
        <f t="shared" si="4"/>
        <v>0</v>
      </c>
      <c r="AB679" s="96" t="n">
        <f t="shared" si="5"/>
        <v>0</v>
      </c>
      <c r="AC679" s="113" t="str">
        <f>IF('Prediction Log'!$W698="Y", "W", IF('Prediction Log'!$W698="N","L",""))</f>
        <v/>
      </c>
      <c r="AD679" s="114" t="str">
        <f>IF('Prediction Log'!$Y698="Y", "W", IF('Prediction Log'!$Y698="N","L",""))</f>
        <v/>
      </c>
      <c r="AE679" s="115" t="str">
        <f>IF(ISBLANK('Performance vs Market'!$Q679), "",IF(AC679="W", W679, IF(AC679="L",-N679, "")))</f>
        <v/>
      </c>
      <c r="AF679" s="116" t="str">
        <f>IFERROR((IF(ISERR('Performance vs Market'!$V679), "",IF(AD679="W", X679, IF(AD679="L",-N679, "")))), "")</f>
        <v/>
      </c>
      <c r="AG679" s="113" t="str">
        <f>IF('Prediction Log'!$X698="Y", "W", IF('Prediction Log'!$X698="N", "L", ""))</f>
        <v/>
      </c>
      <c r="AH679" s="115" t="str">
        <f>IF(ISBLANK('Performance vs Market'!$S679), "",IF(AG679="W", Z679, IF(AG679="L",-O679, "")))</f>
        <v/>
      </c>
      <c r="AI679" s="117"/>
      <c r="AJ679" s="15" t="str">
        <f t="shared" si="6"/>
        <v/>
      </c>
      <c r="AK679" s="118" t="n">
        <f>IF(ISERROR('Performance vs Market'!$AE679+'Performance vs Market'!$AH679+'Performance vs Market'!$AJ679), "", 'Performance vs Market'!$AE679+'Performance vs Market'!$AH679+'Performance vs Market'!$AJ679)</f>
        <v>0</v>
      </c>
      <c r="AL679" s="119" t="n">
        <f>IF(ISERROR('Performance vs Market'!$AF679+'Performance vs Market'!$AH679+'Performance vs Market'!$AJ679), "", 'Performance vs Market'!$AF679+'Performance vs Market'!$AH679+'Performance vs Market'!$AJ679)</f>
        <v>0</v>
      </c>
    </row>
    <row r="680" ht="14.25" customHeight="1">
      <c r="A680" s="92" t="str">
        <f>Games!A681</f>
        <v/>
      </c>
      <c r="B680" s="92" t="str">
        <f>IF('Prediction Log'!B699=0, "",'Prediction Log'!B699)</f>
        <v/>
      </c>
      <c r="C680" s="92" t="str">
        <f>IF('Prediction Log'!C699=0, "",'Prediction Log'!C699)</f>
        <v/>
      </c>
      <c r="D680" s="92" t="str">
        <f>IF('Prediction Log'!D699=0, "",'Prediction Log'!D699)</f>
        <v/>
      </c>
      <c r="E680" s="92" t="str">
        <f>IF('Prediction Log'!E699=0, "",'Prediction Log'!E699)</f>
        <v/>
      </c>
      <c r="F680" s="92" t="str">
        <f>IF('Prediction Log'!I699=0, "",'Prediction Log'!I699)</f>
        <v/>
      </c>
      <c r="G680" s="70" t="str">
        <f>IF(ISBLANK(Games!B681), "",'Prediction Log'!$J699)</f>
        <v/>
      </c>
      <c r="H680" s="93" t="str">
        <f>'Prediction Log'!$K699</f>
        <v/>
      </c>
      <c r="I680" s="92" t="str">
        <f>IF(ISBLANK(Games!M681), "",IF(AND(Games!M681="",Games!N681=""),"",IF(ISTEXT(Games!N681), "Side",Games!M681)))</f>
        <v/>
      </c>
      <c r="J680" s="92" t="str">
        <f>IF(ISBLANK(Games!B681), "",IF(Games!K681="Y", Games!B681, Games!E681))</f>
        <v/>
      </c>
      <c r="K680" s="92" t="str">
        <f>Games!I681</f>
        <v/>
      </c>
      <c r="L680" s="92" t="str">
        <f>IF(ISBLANK(Games!G681), "",Games!G681)</f>
        <v/>
      </c>
      <c r="M680" s="92"/>
      <c r="N680" s="110" t="str">
        <f>IF(ISBLANK('Performance vs Market'!$Q680), "", 1)</f>
        <v/>
      </c>
      <c r="O680" s="110" t="str">
        <f>IF(ISBLANK('Performance vs Market'!$S680), "", 1)</f>
        <v/>
      </c>
      <c r="P680" s="95"/>
      <c r="Q680" s="95"/>
      <c r="R680" s="95"/>
      <c r="S680" s="95"/>
      <c r="T680" s="95"/>
      <c r="U680" s="111" t="str">
        <f>IF(ISBLANK('Performance vs Market'!$Q680), "",N680+IF(Q680&lt;0, (N680/(Q680/-100)), N680*(Q680/100)))</f>
        <v/>
      </c>
      <c r="V680" s="112" t="str">
        <f>IFERROR(IF(ISBLANK('Performance vs Market'!$R680), "",N680+IF(R680&lt;0, (N680/(R680/-100)), N680*(R680/100))),"")</f>
        <v/>
      </c>
      <c r="W680" s="111" t="n">
        <f t="shared" si="1"/>
        <v>0</v>
      </c>
      <c r="X680" s="112" t="n">
        <f t="shared" si="2"/>
        <v>0</v>
      </c>
      <c r="Y680" s="111" t="str">
        <f>IF(ISBLANK('Performance vs Market'!$S680), "",O680+IF(S680&lt;0, (O680/(S680/-100)), O680*(S680/100)))</f>
        <v/>
      </c>
      <c r="Z680" s="111" t="n">
        <f t="shared" si="3"/>
        <v>0</v>
      </c>
      <c r="AA680" s="96" t="n">
        <f t="shared" si="4"/>
        <v>0</v>
      </c>
      <c r="AB680" s="96" t="n">
        <f t="shared" si="5"/>
        <v>0</v>
      </c>
      <c r="AC680" s="113" t="str">
        <f>IF('Prediction Log'!$W699="Y", "W", IF('Prediction Log'!$W699="N","L",""))</f>
        <v/>
      </c>
      <c r="AD680" s="114" t="str">
        <f>IF('Prediction Log'!$Y699="Y", "W", IF('Prediction Log'!$Y699="N","L",""))</f>
        <v/>
      </c>
      <c r="AE680" s="115" t="str">
        <f>IF(ISBLANK('Performance vs Market'!$Q680), "",IF(AC680="W", W680, IF(AC680="L",-N680, "")))</f>
        <v/>
      </c>
      <c r="AF680" s="116" t="str">
        <f>IFERROR((IF(ISERR('Performance vs Market'!$V680), "",IF(AD680="W", X680, IF(AD680="L",-N680, "")))), "")</f>
        <v/>
      </c>
      <c r="AG680" s="113" t="str">
        <f>IF('Prediction Log'!$X699="Y", "W", IF('Prediction Log'!$X699="N", "L", ""))</f>
        <v/>
      </c>
      <c r="AH680" s="115" t="str">
        <f>IF(ISBLANK('Performance vs Market'!$S680), "",IF(AG680="W", Z680, IF(AG680="L",-O680, "")))</f>
        <v/>
      </c>
      <c r="AI680" s="117"/>
      <c r="AJ680" s="15" t="str">
        <f t="shared" si="6"/>
        <v/>
      </c>
      <c r="AK680" s="118" t="n">
        <f>IF(ISERROR('Performance vs Market'!$AE680+'Performance vs Market'!$AH680+'Performance vs Market'!$AJ680), "", 'Performance vs Market'!$AE680+'Performance vs Market'!$AH680+'Performance vs Market'!$AJ680)</f>
        <v>0</v>
      </c>
      <c r="AL680" s="119" t="n">
        <f>IF(ISERROR('Performance vs Market'!$AF680+'Performance vs Market'!$AH680+'Performance vs Market'!$AJ680), "", 'Performance vs Market'!$AF680+'Performance vs Market'!$AH680+'Performance vs Market'!$AJ680)</f>
        <v>0</v>
      </c>
    </row>
    <row r="681" ht="14.25" customHeight="1">
      <c r="A681" s="92" t="str">
        <f>Games!A682</f>
        <v/>
      </c>
      <c r="B681" s="92" t="str">
        <f>IF('Prediction Log'!B700=0, "",'Prediction Log'!B700)</f>
        <v/>
      </c>
      <c r="C681" s="92" t="str">
        <f>IF('Prediction Log'!C700=0, "",'Prediction Log'!C700)</f>
        <v/>
      </c>
      <c r="D681" s="92" t="str">
        <f>IF('Prediction Log'!D700=0, "",'Prediction Log'!D700)</f>
        <v/>
      </c>
      <c r="E681" s="92" t="str">
        <f>IF('Prediction Log'!E700=0, "",'Prediction Log'!E700)</f>
        <v/>
      </c>
      <c r="F681" s="92" t="str">
        <f>IF('Prediction Log'!I700=0, "",'Prediction Log'!I700)</f>
        <v/>
      </c>
      <c r="G681" s="70" t="str">
        <f>IF(ISBLANK(Games!B682), "",'Prediction Log'!$J700)</f>
        <v/>
      </c>
      <c r="H681" s="93" t="str">
        <f>'Prediction Log'!$K700</f>
        <v/>
      </c>
      <c r="I681" s="92" t="str">
        <f>IF(ISBLANK(Games!M682), "",IF(AND(Games!M682="",Games!N682=""),"",IF(ISTEXT(Games!N682), "Side",Games!M682)))</f>
        <v/>
      </c>
      <c r="J681" s="92" t="str">
        <f>IF(ISBLANK(Games!B682), "",IF(Games!K682="Y", Games!B682, Games!E682))</f>
        <v/>
      </c>
      <c r="K681" s="92" t="str">
        <f>Games!I682</f>
        <v/>
      </c>
      <c r="L681" s="92" t="str">
        <f>IF(ISBLANK(Games!G682), "",Games!G682)</f>
        <v/>
      </c>
      <c r="M681" s="92"/>
      <c r="N681" s="110" t="str">
        <f>IF(ISBLANK('Performance vs Market'!$Q681), "", 1)</f>
        <v/>
      </c>
      <c r="O681" s="110" t="str">
        <f>IF(ISBLANK('Performance vs Market'!$S681), "", 1)</f>
        <v/>
      </c>
      <c r="P681" s="95"/>
      <c r="Q681" s="95"/>
      <c r="R681" s="95"/>
      <c r="S681" s="95"/>
      <c r="T681" s="95"/>
      <c r="U681" s="111" t="str">
        <f>IF(ISBLANK('Performance vs Market'!$Q681), "",N681+IF(Q681&lt;0, (N681/(Q681/-100)), N681*(Q681/100)))</f>
        <v/>
      </c>
      <c r="V681" s="112" t="str">
        <f>IFERROR(IF(ISBLANK('Performance vs Market'!$R681), "",N681+IF(R681&lt;0, (N681/(R681/-100)), N681*(R681/100))),"")</f>
        <v/>
      </c>
      <c r="W681" s="111" t="n">
        <f t="shared" si="1"/>
        <v>0</v>
      </c>
      <c r="X681" s="112" t="n">
        <f t="shared" si="2"/>
        <v>0</v>
      </c>
      <c r="Y681" s="111" t="str">
        <f>IF(ISBLANK('Performance vs Market'!$S681), "",O681+IF(S681&lt;0, (O681/(S681/-100)), O681*(S681/100)))</f>
        <v/>
      </c>
      <c r="Z681" s="111" t="n">
        <f t="shared" si="3"/>
        <v>0</v>
      </c>
      <c r="AA681" s="96" t="n">
        <f t="shared" si="4"/>
        <v>0</v>
      </c>
      <c r="AB681" s="96" t="n">
        <f t="shared" si="5"/>
        <v>0</v>
      </c>
      <c r="AC681" s="113" t="str">
        <f>IF('Prediction Log'!$W700="Y", "W", IF('Prediction Log'!$W700="N","L",""))</f>
        <v/>
      </c>
      <c r="AD681" s="114" t="str">
        <f>IF('Prediction Log'!$Y700="Y", "W", IF('Prediction Log'!$Y700="N","L",""))</f>
        <v/>
      </c>
      <c r="AE681" s="115" t="str">
        <f>IF(ISBLANK('Performance vs Market'!$Q681), "",IF(AC681="W", W681, IF(AC681="L",-N681, "")))</f>
        <v/>
      </c>
      <c r="AF681" s="116" t="str">
        <f>IFERROR((IF(ISERR('Performance vs Market'!$V681), "",IF(AD681="W", X681, IF(AD681="L",-N681, "")))), "")</f>
        <v/>
      </c>
      <c r="AG681" s="113" t="str">
        <f>IF('Prediction Log'!$X700="Y", "W", IF('Prediction Log'!$X700="N", "L", ""))</f>
        <v/>
      </c>
      <c r="AH681" s="115" t="str">
        <f>IF(ISBLANK('Performance vs Market'!$S681), "",IF(AG681="W", Z681, IF(AG681="L",-O681, "")))</f>
        <v/>
      </c>
      <c r="AI681" s="117"/>
      <c r="AJ681" s="15" t="str">
        <f t="shared" si="6"/>
        <v/>
      </c>
      <c r="AK681" s="118" t="n">
        <f>IF(ISERROR('Performance vs Market'!$AE681+'Performance vs Market'!$AH681+'Performance vs Market'!$AJ681), "", 'Performance vs Market'!$AE681+'Performance vs Market'!$AH681+'Performance vs Market'!$AJ681)</f>
        <v>0</v>
      </c>
      <c r="AL681" s="119" t="n">
        <f>IF(ISERROR('Performance vs Market'!$AF681+'Performance vs Market'!$AH681+'Performance vs Market'!$AJ681), "", 'Performance vs Market'!$AF681+'Performance vs Market'!$AH681+'Performance vs Market'!$AJ681)</f>
        <v>0</v>
      </c>
    </row>
    <row r="682" ht="14.25" customHeight="1">
      <c r="A682" s="92" t="str">
        <f>Games!A683</f>
        <v/>
      </c>
      <c r="B682" s="92" t="str">
        <f>IF('Prediction Log'!B701=0, "",'Prediction Log'!B701)</f>
        <v/>
      </c>
      <c r="C682" s="92" t="str">
        <f>IF('Prediction Log'!C701=0, "",'Prediction Log'!C701)</f>
        <v/>
      </c>
      <c r="D682" s="92" t="str">
        <f>IF('Prediction Log'!D701=0, "",'Prediction Log'!D701)</f>
        <v/>
      </c>
      <c r="E682" s="92" t="str">
        <f>IF('Prediction Log'!E701=0, "",'Prediction Log'!E701)</f>
        <v/>
      </c>
      <c r="F682" s="92" t="str">
        <f>IF('Prediction Log'!I701=0, "",'Prediction Log'!I701)</f>
        <v/>
      </c>
      <c r="G682" s="70" t="str">
        <f>IF(ISBLANK(Games!B683), "",'Prediction Log'!$J701)</f>
        <v/>
      </c>
      <c r="H682" s="93" t="str">
        <f>'Prediction Log'!$K701</f>
        <v/>
      </c>
      <c r="I682" s="92" t="str">
        <f>IF(ISBLANK(Games!M683), "",IF(AND(Games!M683="",Games!N683=""),"",IF(ISTEXT(Games!N683), "Side",Games!M683)))</f>
        <v/>
      </c>
      <c r="J682" s="92" t="str">
        <f>IF(ISBLANK(Games!B683), "",IF(Games!K683="Y", Games!B683, Games!E683))</f>
        <v/>
      </c>
      <c r="K682" s="92" t="str">
        <f>Games!I683</f>
        <v/>
      </c>
      <c r="L682" s="92" t="str">
        <f>IF(ISBLANK(Games!G683), "",Games!G683)</f>
        <v/>
      </c>
      <c r="M682" s="92"/>
      <c r="N682" s="110" t="str">
        <f>IF(ISBLANK('Performance vs Market'!$Q682), "", 1)</f>
        <v/>
      </c>
      <c r="O682" s="110" t="str">
        <f>IF(ISBLANK('Performance vs Market'!$S682), "", 1)</f>
        <v/>
      </c>
      <c r="P682" s="95"/>
      <c r="Q682" s="95"/>
      <c r="R682" s="95"/>
      <c r="S682" s="95"/>
      <c r="T682" s="95"/>
      <c r="U682" s="111" t="str">
        <f>IF(ISBLANK('Performance vs Market'!$Q682), "",N682+IF(Q682&lt;0, (N682/(Q682/-100)), N682*(Q682/100)))</f>
        <v/>
      </c>
      <c r="V682" s="112" t="str">
        <f>IFERROR(IF(ISBLANK('Performance vs Market'!$R682), "",N682+IF(R682&lt;0, (N682/(R682/-100)), N682*(R682/100))),"")</f>
        <v/>
      </c>
      <c r="W682" s="111" t="n">
        <f t="shared" si="1"/>
        <v>0</v>
      </c>
      <c r="X682" s="112" t="n">
        <f t="shared" si="2"/>
        <v>0</v>
      </c>
      <c r="Y682" s="111" t="str">
        <f>IF(ISBLANK('Performance vs Market'!$S682), "",O682+IF(S682&lt;0, (O682/(S682/-100)), O682*(S682/100)))</f>
        <v/>
      </c>
      <c r="Z682" s="111" t="n">
        <f t="shared" si="3"/>
        <v>0</v>
      </c>
      <c r="AA682" s="96" t="n">
        <f t="shared" si="4"/>
        <v>0</v>
      </c>
      <c r="AB682" s="96" t="n">
        <f t="shared" si="5"/>
        <v>0</v>
      </c>
      <c r="AC682" s="113" t="str">
        <f>IF('Prediction Log'!$W701="Y", "W", IF('Prediction Log'!$W701="N","L",""))</f>
        <v/>
      </c>
      <c r="AD682" s="114" t="str">
        <f>IF('Prediction Log'!$Y701="Y", "W", IF('Prediction Log'!$Y701="N","L",""))</f>
        <v/>
      </c>
      <c r="AE682" s="115" t="str">
        <f>IF(ISBLANK('Performance vs Market'!$Q682), "",IF(AC682="W", W682, IF(AC682="L",-N682, "")))</f>
        <v/>
      </c>
      <c r="AF682" s="116" t="str">
        <f>IFERROR((IF(ISERR('Performance vs Market'!$V682), "",IF(AD682="W", X682, IF(AD682="L",-N682, "")))), "")</f>
        <v/>
      </c>
      <c r="AG682" s="113" t="str">
        <f>IF('Prediction Log'!$X701="Y", "W", IF('Prediction Log'!$X701="N", "L", ""))</f>
        <v/>
      </c>
      <c r="AH682" s="115" t="str">
        <f>IF(ISBLANK('Performance vs Market'!$S682), "",IF(AG682="W", Z682, IF(AG682="L",-O682, "")))</f>
        <v/>
      </c>
      <c r="AI682" s="117"/>
      <c r="AJ682" s="15" t="str">
        <f t="shared" si="6"/>
        <v/>
      </c>
      <c r="AK682" s="118" t="n">
        <f>IF(ISERROR('Performance vs Market'!$AE682+'Performance vs Market'!$AH682+'Performance vs Market'!$AJ682), "", 'Performance vs Market'!$AE682+'Performance vs Market'!$AH682+'Performance vs Market'!$AJ682)</f>
        <v>0</v>
      </c>
      <c r="AL682" s="119" t="n">
        <f>IF(ISERROR('Performance vs Market'!$AF682+'Performance vs Market'!$AH682+'Performance vs Market'!$AJ682), "", 'Performance vs Market'!$AF682+'Performance vs Market'!$AH682+'Performance vs Market'!$AJ682)</f>
        <v>0</v>
      </c>
    </row>
    <row r="683" ht="14.25" customHeight="1">
      <c r="A683" s="92" t="str">
        <f>Games!A684</f>
        <v/>
      </c>
      <c r="B683" s="92" t="str">
        <f>IF('Prediction Log'!B702=0, "",'Prediction Log'!B702)</f>
        <v/>
      </c>
      <c r="C683" s="92" t="str">
        <f>IF('Prediction Log'!C702=0, "",'Prediction Log'!C702)</f>
        <v/>
      </c>
      <c r="D683" s="92" t="str">
        <f>IF('Prediction Log'!D702=0, "",'Prediction Log'!D702)</f>
        <v/>
      </c>
      <c r="E683" s="92" t="str">
        <f>IF('Prediction Log'!E702=0, "",'Prediction Log'!E702)</f>
        <v/>
      </c>
      <c r="F683" s="92" t="str">
        <f>IF('Prediction Log'!I702=0, "",'Prediction Log'!I702)</f>
        <v/>
      </c>
      <c r="G683" s="70" t="str">
        <f>IF(ISBLANK(Games!B684), "",'Prediction Log'!$J702)</f>
        <v/>
      </c>
      <c r="H683" s="93" t="str">
        <f>'Prediction Log'!$K702</f>
        <v/>
      </c>
      <c r="I683" s="92" t="str">
        <f>IF(ISBLANK(Games!M684), "",IF(AND(Games!M684="",Games!N684=""),"",IF(ISTEXT(Games!N684), "Side",Games!M684)))</f>
        <v/>
      </c>
      <c r="J683" s="92" t="str">
        <f>IF(ISBLANK(Games!B684), "",IF(Games!K684="Y", Games!B684, Games!E684))</f>
        <v/>
      </c>
      <c r="K683" s="92" t="str">
        <f>Games!I684</f>
        <v/>
      </c>
      <c r="L683" s="92" t="str">
        <f>IF(ISBLANK(Games!G684), "",Games!G684)</f>
        <v/>
      </c>
      <c r="M683" s="92"/>
      <c r="N683" s="110" t="str">
        <f>IF(ISBLANK('Performance vs Market'!$Q683), "", 1)</f>
        <v/>
      </c>
      <c r="O683" s="110" t="str">
        <f>IF(ISBLANK('Performance vs Market'!$S683), "", 1)</f>
        <v/>
      </c>
      <c r="P683" s="95"/>
      <c r="Q683" s="95"/>
      <c r="R683" s="95"/>
      <c r="S683" s="95"/>
      <c r="T683" s="95"/>
      <c r="U683" s="111" t="str">
        <f>IF(ISBLANK('Performance vs Market'!$Q683), "",N683+IF(Q683&lt;0, (N683/(Q683/-100)), N683*(Q683/100)))</f>
        <v/>
      </c>
      <c r="V683" s="112" t="str">
        <f>IFERROR(IF(ISBLANK('Performance vs Market'!$R683), "",N683+IF(R683&lt;0, (N683/(R683/-100)), N683*(R683/100))),"")</f>
        <v/>
      </c>
      <c r="W683" s="111" t="n">
        <f t="shared" si="1"/>
        <v>0</v>
      </c>
      <c r="X683" s="112" t="n">
        <f t="shared" si="2"/>
        <v>0</v>
      </c>
      <c r="Y683" s="111" t="str">
        <f>IF(ISBLANK('Performance vs Market'!$S683), "",O683+IF(S683&lt;0, (O683/(S683/-100)), O683*(S683/100)))</f>
        <v/>
      </c>
      <c r="Z683" s="111" t="n">
        <f t="shared" si="3"/>
        <v>0</v>
      </c>
      <c r="AA683" s="96" t="n">
        <f t="shared" si="4"/>
        <v>0</v>
      </c>
      <c r="AB683" s="96" t="n">
        <f t="shared" si="5"/>
        <v>0</v>
      </c>
      <c r="AC683" s="113" t="str">
        <f>IF('Prediction Log'!$W702="Y", "W", IF('Prediction Log'!$W702="N","L",""))</f>
        <v/>
      </c>
      <c r="AD683" s="114" t="str">
        <f>IF('Prediction Log'!$Y702="Y", "W", IF('Prediction Log'!$Y702="N","L",""))</f>
        <v/>
      </c>
      <c r="AE683" s="115" t="str">
        <f>IF(ISBLANK('Performance vs Market'!$Q683), "",IF(AC683="W", W683, IF(AC683="L",-N683, "")))</f>
        <v/>
      </c>
      <c r="AF683" s="116" t="str">
        <f>IFERROR((IF(ISERR('Performance vs Market'!$V683), "",IF(AD683="W", X683, IF(AD683="L",-N683, "")))), "")</f>
        <v/>
      </c>
      <c r="AG683" s="113" t="str">
        <f>IF('Prediction Log'!$X702="Y", "W", IF('Prediction Log'!$X702="N", "L", ""))</f>
        <v/>
      </c>
      <c r="AH683" s="115" t="str">
        <f>IF(ISBLANK('Performance vs Market'!$S683), "",IF(AG683="W", Z683, IF(AG683="L",-O683, "")))</f>
        <v/>
      </c>
      <c r="AI683" s="117"/>
      <c r="AJ683" s="15" t="str">
        <f t="shared" si="6"/>
        <v/>
      </c>
      <c r="AK683" s="118" t="n">
        <f>IF(ISERROR('Performance vs Market'!$AE683+'Performance vs Market'!$AH683+'Performance vs Market'!$AJ683), "", 'Performance vs Market'!$AE683+'Performance vs Market'!$AH683+'Performance vs Market'!$AJ683)</f>
        <v>0</v>
      </c>
      <c r="AL683" s="119" t="n">
        <f>IF(ISERROR('Performance vs Market'!$AF683+'Performance vs Market'!$AH683+'Performance vs Market'!$AJ683), "", 'Performance vs Market'!$AF683+'Performance vs Market'!$AH683+'Performance vs Market'!$AJ683)</f>
        <v>0</v>
      </c>
    </row>
    <row r="684" ht="14.25" customHeight="1">
      <c r="A684" s="92" t="str">
        <f>Games!A685</f>
        <v/>
      </c>
      <c r="B684" s="92" t="str">
        <f>IF('Prediction Log'!B703=0, "",'Prediction Log'!B703)</f>
        <v/>
      </c>
      <c r="C684" s="92" t="str">
        <f>IF('Prediction Log'!C703=0, "",'Prediction Log'!C703)</f>
        <v/>
      </c>
      <c r="D684" s="92" t="str">
        <f>IF('Prediction Log'!D703=0, "",'Prediction Log'!D703)</f>
        <v/>
      </c>
      <c r="E684" s="92" t="str">
        <f>IF('Prediction Log'!E703=0, "",'Prediction Log'!E703)</f>
        <v/>
      </c>
      <c r="F684" s="92" t="str">
        <f>IF('Prediction Log'!I703=0, "",'Prediction Log'!I703)</f>
        <v/>
      </c>
      <c r="G684" s="70" t="str">
        <f>IF(ISBLANK(Games!B685), "",'Prediction Log'!$J703)</f>
        <v/>
      </c>
      <c r="H684" s="93" t="str">
        <f>'Prediction Log'!$K703</f>
        <v/>
      </c>
      <c r="I684" s="92" t="str">
        <f>IF(ISBLANK(Games!M685), "",IF(AND(Games!M685="",Games!N685=""),"",IF(ISTEXT(Games!N685), "Side",Games!M685)))</f>
        <v/>
      </c>
      <c r="J684" s="92" t="str">
        <f>IF(ISBLANK(Games!B685), "",IF(Games!K685="Y", Games!B685, Games!E685))</f>
        <v/>
      </c>
      <c r="K684" s="92" t="str">
        <f>Games!I685</f>
        <v/>
      </c>
      <c r="L684" s="92" t="str">
        <f>IF(ISBLANK(Games!G685), "",Games!G685)</f>
        <v/>
      </c>
      <c r="M684" s="92"/>
      <c r="N684" s="110" t="str">
        <f>IF(ISBLANK('Performance vs Market'!$Q684), "", 1)</f>
        <v/>
      </c>
      <c r="O684" s="110" t="str">
        <f>IF(ISBLANK('Performance vs Market'!$S684), "", 1)</f>
        <v/>
      </c>
      <c r="P684" s="95"/>
      <c r="Q684" s="95"/>
      <c r="R684" s="95"/>
      <c r="S684" s="95"/>
      <c r="T684" s="95"/>
      <c r="U684" s="111" t="str">
        <f>IF(ISBLANK('Performance vs Market'!$Q684), "",N684+IF(Q684&lt;0, (N684/(Q684/-100)), N684*(Q684/100)))</f>
        <v/>
      </c>
      <c r="V684" s="112" t="str">
        <f>IFERROR(IF(ISBLANK('Performance vs Market'!$R684), "",N684+IF(R684&lt;0, (N684/(R684/-100)), N684*(R684/100))),"")</f>
        <v/>
      </c>
      <c r="W684" s="111" t="n">
        <f t="shared" si="1"/>
        <v>0</v>
      </c>
      <c r="X684" s="112" t="n">
        <f t="shared" si="2"/>
        <v>0</v>
      </c>
      <c r="Y684" s="111" t="str">
        <f>IF(ISBLANK('Performance vs Market'!$S684), "",O684+IF(S684&lt;0, (O684/(S684/-100)), O684*(S684/100)))</f>
        <v/>
      </c>
      <c r="Z684" s="111" t="n">
        <f t="shared" si="3"/>
        <v>0</v>
      </c>
      <c r="AA684" s="96" t="n">
        <f t="shared" si="4"/>
        <v>0</v>
      </c>
      <c r="AB684" s="96" t="n">
        <f t="shared" si="5"/>
        <v>0</v>
      </c>
      <c r="AC684" s="113" t="str">
        <f>IF('Prediction Log'!$W703="Y", "W", IF('Prediction Log'!$W703="N","L",""))</f>
        <v/>
      </c>
      <c r="AD684" s="114" t="str">
        <f>IF('Prediction Log'!$Y703="Y", "W", IF('Prediction Log'!$Y703="N","L",""))</f>
        <v/>
      </c>
      <c r="AE684" s="115" t="str">
        <f>IF(ISBLANK('Performance vs Market'!$Q684), "",IF(AC684="W", W684, IF(AC684="L",-N684, "")))</f>
        <v/>
      </c>
      <c r="AF684" s="116" t="str">
        <f>IFERROR((IF(ISERR('Performance vs Market'!$V684), "",IF(AD684="W", X684, IF(AD684="L",-N684, "")))), "")</f>
        <v/>
      </c>
      <c r="AG684" s="113" t="str">
        <f>IF('Prediction Log'!$X703="Y", "W", IF('Prediction Log'!$X703="N", "L", ""))</f>
        <v/>
      </c>
      <c r="AH684" s="115" t="str">
        <f>IF(ISBLANK('Performance vs Market'!$S684), "",IF(AG684="W", Z684, IF(AG684="L",-O684, "")))</f>
        <v/>
      </c>
      <c r="AI684" s="117"/>
      <c r="AJ684" s="15" t="str">
        <f t="shared" si="6"/>
        <v/>
      </c>
      <c r="AK684" s="118" t="n">
        <f>IF(ISERROR('Performance vs Market'!$AE684+'Performance vs Market'!$AH684+'Performance vs Market'!$AJ684), "", 'Performance vs Market'!$AE684+'Performance vs Market'!$AH684+'Performance vs Market'!$AJ684)</f>
        <v>0</v>
      </c>
      <c r="AL684" s="119" t="n">
        <f>IF(ISERROR('Performance vs Market'!$AF684+'Performance vs Market'!$AH684+'Performance vs Market'!$AJ684), "", 'Performance vs Market'!$AF684+'Performance vs Market'!$AH684+'Performance vs Market'!$AJ684)</f>
        <v>0</v>
      </c>
    </row>
    <row r="685" ht="14.25" customHeight="1">
      <c r="A685" s="92" t="str">
        <f>Games!A686</f>
        <v/>
      </c>
      <c r="B685" s="92" t="str">
        <f>IF('Prediction Log'!B704=0, "",'Prediction Log'!B704)</f>
        <v/>
      </c>
      <c r="C685" s="92" t="str">
        <f>IF('Prediction Log'!C704=0, "",'Prediction Log'!C704)</f>
        <v/>
      </c>
      <c r="D685" s="92" t="str">
        <f>IF('Prediction Log'!D704=0, "",'Prediction Log'!D704)</f>
        <v/>
      </c>
      <c r="E685" s="92" t="str">
        <f>IF('Prediction Log'!E704=0, "",'Prediction Log'!E704)</f>
        <v/>
      </c>
      <c r="F685" s="92" t="str">
        <f>IF('Prediction Log'!I704=0, "",'Prediction Log'!I704)</f>
        <v/>
      </c>
      <c r="G685" s="70" t="str">
        <f>IF(ISBLANK(Games!B686), "",'Prediction Log'!$J704)</f>
        <v/>
      </c>
      <c r="H685" s="93" t="str">
        <f>'Prediction Log'!$K704</f>
        <v/>
      </c>
      <c r="I685" s="92" t="str">
        <f>IF(ISBLANK(Games!M686), "",IF(AND(Games!M686="",Games!N686=""),"",IF(ISTEXT(Games!N686), "Side",Games!M686)))</f>
        <v/>
      </c>
      <c r="J685" s="92" t="str">
        <f>IF(ISBLANK(Games!B686), "",IF(Games!K686="Y", Games!B686, Games!E686))</f>
        <v/>
      </c>
      <c r="K685" s="92" t="str">
        <f>Games!I686</f>
        <v/>
      </c>
      <c r="L685" s="92" t="str">
        <f>IF(ISBLANK(Games!G686), "",Games!G686)</f>
        <v/>
      </c>
      <c r="M685" s="92"/>
      <c r="N685" s="110" t="str">
        <f>IF(ISBLANK('Performance vs Market'!$Q685), "", 1)</f>
        <v/>
      </c>
      <c r="O685" s="110" t="str">
        <f>IF(ISBLANK('Performance vs Market'!$S685), "", 1)</f>
        <v/>
      </c>
      <c r="P685" s="95"/>
      <c r="Q685" s="95"/>
      <c r="R685" s="95"/>
      <c r="S685" s="95"/>
      <c r="T685" s="95"/>
      <c r="U685" s="111" t="str">
        <f>IF(ISBLANK('Performance vs Market'!$Q685), "",N685+IF(Q685&lt;0, (N685/(Q685/-100)), N685*(Q685/100)))</f>
        <v/>
      </c>
      <c r="V685" s="112" t="str">
        <f>IFERROR(IF(ISBLANK('Performance vs Market'!$R685), "",N685+IF(R685&lt;0, (N685/(R685/-100)), N685*(R685/100))),"")</f>
        <v/>
      </c>
      <c r="W685" s="111" t="n">
        <f t="shared" si="1"/>
        <v>0</v>
      </c>
      <c r="X685" s="112" t="n">
        <f t="shared" si="2"/>
        <v>0</v>
      </c>
      <c r="Y685" s="111" t="str">
        <f>IF(ISBLANK('Performance vs Market'!$S685), "",O685+IF(S685&lt;0, (O685/(S685/-100)), O685*(S685/100)))</f>
        <v/>
      </c>
      <c r="Z685" s="111" t="n">
        <f t="shared" si="3"/>
        <v>0</v>
      </c>
      <c r="AA685" s="96" t="n">
        <f t="shared" si="4"/>
        <v>0</v>
      </c>
      <c r="AB685" s="96" t="n">
        <f t="shared" si="5"/>
        <v>0</v>
      </c>
      <c r="AC685" s="113" t="str">
        <f>IF('Prediction Log'!$W704="Y", "W", IF('Prediction Log'!$W704="N","L",""))</f>
        <v/>
      </c>
      <c r="AD685" s="114" t="str">
        <f>IF('Prediction Log'!$Y704="Y", "W", IF('Prediction Log'!$Y704="N","L",""))</f>
        <v/>
      </c>
      <c r="AE685" s="115" t="str">
        <f>IF(ISBLANK('Performance vs Market'!$Q685), "",IF(AC685="W", W685, IF(AC685="L",-N685, "")))</f>
        <v/>
      </c>
      <c r="AF685" s="116" t="str">
        <f>IFERROR((IF(ISERR('Performance vs Market'!$V685), "",IF(AD685="W", X685, IF(AD685="L",-N685, "")))), "")</f>
        <v/>
      </c>
      <c r="AG685" s="113" t="str">
        <f>IF('Prediction Log'!$X704="Y", "W", IF('Prediction Log'!$X704="N", "L", ""))</f>
        <v/>
      </c>
      <c r="AH685" s="115" t="str">
        <f>IF(ISBLANK('Performance vs Market'!$S685), "",IF(AG685="W", Z685, IF(AG685="L",-O685, "")))</f>
        <v/>
      </c>
      <c r="AI685" s="117"/>
      <c r="AJ685" s="15" t="str">
        <f t="shared" si="6"/>
        <v/>
      </c>
      <c r="AK685" s="118" t="n">
        <f>IF(ISERROR('Performance vs Market'!$AE685+'Performance vs Market'!$AH685+'Performance vs Market'!$AJ685), "", 'Performance vs Market'!$AE685+'Performance vs Market'!$AH685+'Performance vs Market'!$AJ685)</f>
        <v>0</v>
      </c>
      <c r="AL685" s="119" t="n">
        <f>IF(ISERROR('Performance vs Market'!$AF685+'Performance vs Market'!$AH685+'Performance vs Market'!$AJ685), "", 'Performance vs Market'!$AF685+'Performance vs Market'!$AH685+'Performance vs Market'!$AJ685)</f>
        <v>0</v>
      </c>
    </row>
    <row r="686" ht="14.25" customHeight="1">
      <c r="A686" s="92" t="str">
        <f>Games!A687</f>
        <v/>
      </c>
      <c r="B686" s="92" t="str">
        <f>IF('Prediction Log'!B705=0, "",'Prediction Log'!B705)</f>
        <v/>
      </c>
      <c r="C686" s="92" t="str">
        <f>IF('Prediction Log'!C705=0, "",'Prediction Log'!C705)</f>
        <v/>
      </c>
      <c r="D686" s="92" t="str">
        <f>IF('Prediction Log'!D705=0, "",'Prediction Log'!D705)</f>
        <v/>
      </c>
      <c r="E686" s="92" t="str">
        <f>IF('Prediction Log'!E705=0, "",'Prediction Log'!E705)</f>
        <v/>
      </c>
      <c r="F686" s="92" t="str">
        <f>IF('Prediction Log'!I705=0, "",'Prediction Log'!I705)</f>
        <v/>
      </c>
      <c r="G686" s="70" t="str">
        <f>IF(ISBLANK(Games!B687), "",'Prediction Log'!$J705)</f>
        <v/>
      </c>
      <c r="H686" s="93" t="str">
        <f>'Prediction Log'!$K705</f>
        <v/>
      </c>
      <c r="I686" s="92" t="str">
        <f>IF(ISBLANK(Games!M687), "",IF(AND(Games!M687="",Games!N687=""),"",IF(ISTEXT(Games!N687), "Side",Games!M687)))</f>
        <v/>
      </c>
      <c r="J686" s="92" t="str">
        <f>IF(ISBLANK(Games!B687), "",IF(Games!K687="Y", Games!B687, Games!E687))</f>
        <v/>
      </c>
      <c r="K686" s="92" t="str">
        <f>Games!I687</f>
        <v/>
      </c>
      <c r="L686" s="92" t="str">
        <f>IF(ISBLANK(Games!G687), "",Games!G687)</f>
        <v/>
      </c>
      <c r="M686" s="92"/>
      <c r="N686" s="110" t="str">
        <f>IF(ISBLANK('Performance vs Market'!$Q686), "", 1)</f>
        <v/>
      </c>
      <c r="O686" s="110" t="str">
        <f>IF(ISBLANK('Performance vs Market'!$S686), "", 1)</f>
        <v/>
      </c>
      <c r="P686" s="95"/>
      <c r="Q686" s="95"/>
      <c r="R686" s="95"/>
      <c r="S686" s="95"/>
      <c r="T686" s="95"/>
      <c r="U686" s="111" t="str">
        <f>IF(ISBLANK('Performance vs Market'!$Q686), "",N686+IF(Q686&lt;0, (N686/(Q686/-100)), N686*(Q686/100)))</f>
        <v/>
      </c>
      <c r="V686" s="112" t="str">
        <f>IFERROR(IF(ISBLANK('Performance vs Market'!$R686), "",N686+IF(R686&lt;0, (N686/(R686/-100)), N686*(R686/100))),"")</f>
        <v/>
      </c>
      <c r="W686" s="111" t="n">
        <f t="shared" si="1"/>
        <v>0</v>
      </c>
      <c r="X686" s="112" t="n">
        <f t="shared" si="2"/>
        <v>0</v>
      </c>
      <c r="Y686" s="111" t="str">
        <f>IF(ISBLANK('Performance vs Market'!$S686), "",O686+IF(S686&lt;0, (O686/(S686/-100)), O686*(S686/100)))</f>
        <v/>
      </c>
      <c r="Z686" s="111" t="n">
        <f t="shared" si="3"/>
        <v>0</v>
      </c>
      <c r="AA686" s="96" t="n">
        <f t="shared" si="4"/>
        <v>0</v>
      </c>
      <c r="AB686" s="96" t="n">
        <f t="shared" si="5"/>
        <v>0</v>
      </c>
      <c r="AC686" s="113" t="str">
        <f>IF('Prediction Log'!$W705="Y", "W", IF('Prediction Log'!$W705="N","L",""))</f>
        <v/>
      </c>
      <c r="AD686" s="114" t="str">
        <f>IF('Prediction Log'!$Y705="Y", "W", IF('Prediction Log'!$Y705="N","L",""))</f>
        <v/>
      </c>
      <c r="AE686" s="115" t="str">
        <f>IF(ISBLANK('Performance vs Market'!$Q686), "",IF(AC686="W", W686, IF(AC686="L",-N686, "")))</f>
        <v/>
      </c>
      <c r="AF686" s="116" t="str">
        <f>IFERROR((IF(ISERR('Performance vs Market'!$V686), "",IF(AD686="W", X686, IF(AD686="L",-N686, "")))), "")</f>
        <v/>
      </c>
      <c r="AG686" s="113" t="str">
        <f>IF('Prediction Log'!$X705="Y", "W", IF('Prediction Log'!$X705="N", "L", ""))</f>
        <v/>
      </c>
      <c r="AH686" s="115" t="str">
        <f>IF(ISBLANK('Performance vs Market'!$S686), "",IF(AG686="W", Z686, IF(AG686="L",-O686, "")))</f>
        <v/>
      </c>
      <c r="AI686" s="117"/>
      <c r="AJ686" s="15" t="str">
        <f t="shared" si="6"/>
        <v/>
      </c>
      <c r="AK686" s="118" t="n">
        <f>IF(ISERROR('Performance vs Market'!$AE686+'Performance vs Market'!$AH686+'Performance vs Market'!$AJ686), "", 'Performance vs Market'!$AE686+'Performance vs Market'!$AH686+'Performance vs Market'!$AJ686)</f>
        <v>0</v>
      </c>
      <c r="AL686" s="119" t="n">
        <f>IF(ISERROR('Performance vs Market'!$AF686+'Performance vs Market'!$AH686+'Performance vs Market'!$AJ686), "", 'Performance vs Market'!$AF686+'Performance vs Market'!$AH686+'Performance vs Market'!$AJ686)</f>
        <v>0</v>
      </c>
    </row>
    <row r="687" ht="14.25" customHeight="1">
      <c r="A687" s="92" t="str">
        <f>Games!A688</f>
        <v/>
      </c>
      <c r="B687" s="92" t="str">
        <f>IF('Prediction Log'!B706=0, "",'Prediction Log'!B706)</f>
        <v/>
      </c>
      <c r="C687" s="92" t="str">
        <f>IF('Prediction Log'!C706=0, "",'Prediction Log'!C706)</f>
        <v/>
      </c>
      <c r="D687" s="92" t="str">
        <f>IF('Prediction Log'!D706=0, "",'Prediction Log'!D706)</f>
        <v/>
      </c>
      <c r="E687" s="92" t="str">
        <f>IF('Prediction Log'!E706=0, "",'Prediction Log'!E706)</f>
        <v/>
      </c>
      <c r="F687" s="92" t="str">
        <f>IF('Prediction Log'!I706=0, "",'Prediction Log'!I706)</f>
        <v/>
      </c>
      <c r="G687" s="70" t="str">
        <f>IF(ISBLANK(Games!B688), "",'Prediction Log'!$J706)</f>
        <v/>
      </c>
      <c r="H687" s="93" t="str">
        <f>'Prediction Log'!$K706</f>
        <v/>
      </c>
      <c r="I687" s="92" t="str">
        <f>IF(ISBLANK(Games!M688), "",IF(AND(Games!M688="",Games!N688=""),"",IF(ISTEXT(Games!N688), "Side",Games!M688)))</f>
        <v/>
      </c>
      <c r="J687" s="92" t="str">
        <f>IF(ISBLANK(Games!B688), "",IF(Games!K688="Y", Games!B688, Games!E688))</f>
        <v/>
      </c>
      <c r="K687" s="92" t="str">
        <f>Games!I688</f>
        <v/>
      </c>
      <c r="L687" s="92" t="str">
        <f>IF(ISBLANK(Games!G688), "",Games!G688)</f>
        <v/>
      </c>
      <c r="M687" s="92"/>
      <c r="N687" s="110" t="str">
        <f>IF(ISBLANK('Performance vs Market'!$Q687), "", 1)</f>
        <v/>
      </c>
      <c r="O687" s="110" t="str">
        <f>IF(ISBLANK('Performance vs Market'!$S687), "", 1)</f>
        <v/>
      </c>
      <c r="P687" s="95"/>
      <c r="Q687" s="95"/>
      <c r="R687" s="95"/>
      <c r="S687" s="95"/>
      <c r="T687" s="95"/>
      <c r="U687" s="111" t="str">
        <f>IF(ISBLANK('Performance vs Market'!$Q687), "",N687+IF(Q687&lt;0, (N687/(Q687/-100)), N687*(Q687/100)))</f>
        <v/>
      </c>
      <c r="V687" s="112" t="str">
        <f>IFERROR(IF(ISBLANK('Performance vs Market'!$R687), "",N687+IF(R687&lt;0, (N687/(R687/-100)), N687*(R687/100))),"")</f>
        <v/>
      </c>
      <c r="W687" s="111" t="n">
        <f t="shared" si="1"/>
        <v>0</v>
      </c>
      <c r="X687" s="112" t="n">
        <f t="shared" si="2"/>
        <v>0</v>
      </c>
      <c r="Y687" s="111" t="str">
        <f>IF(ISBLANK('Performance vs Market'!$S687), "",O687+IF(S687&lt;0, (O687/(S687/-100)), O687*(S687/100)))</f>
        <v/>
      </c>
      <c r="Z687" s="111" t="n">
        <f t="shared" si="3"/>
        <v>0</v>
      </c>
      <c r="AA687" s="96" t="n">
        <f t="shared" si="4"/>
        <v>0</v>
      </c>
      <c r="AB687" s="96" t="n">
        <f t="shared" si="5"/>
        <v>0</v>
      </c>
      <c r="AC687" s="113" t="str">
        <f>IF('Prediction Log'!$W706="Y", "W", IF('Prediction Log'!$W706="N","L",""))</f>
        <v/>
      </c>
      <c r="AD687" s="114" t="str">
        <f>IF('Prediction Log'!$Y706="Y", "W", IF('Prediction Log'!$Y706="N","L",""))</f>
        <v/>
      </c>
      <c r="AE687" s="115" t="str">
        <f>IF(ISBLANK('Performance vs Market'!$Q687), "",IF(AC687="W", W687, IF(AC687="L",-N687, "")))</f>
        <v/>
      </c>
      <c r="AF687" s="116" t="str">
        <f>IFERROR((IF(ISERR('Performance vs Market'!$V687), "",IF(AD687="W", X687, IF(AD687="L",-N687, "")))), "")</f>
        <v/>
      </c>
      <c r="AG687" s="113" t="str">
        <f>IF('Prediction Log'!$X706="Y", "W", IF('Prediction Log'!$X706="N", "L", ""))</f>
        <v/>
      </c>
      <c r="AH687" s="115" t="str">
        <f>IF(ISBLANK('Performance vs Market'!$S687), "",IF(AG687="W", Z687, IF(AG687="L",-O687, "")))</f>
        <v/>
      </c>
      <c r="AI687" s="117"/>
      <c r="AJ687" s="15" t="str">
        <f t="shared" si="6"/>
        <v/>
      </c>
      <c r="AK687" s="118" t="n">
        <f>IF(ISERROR('Performance vs Market'!$AE687+'Performance vs Market'!$AH687+'Performance vs Market'!$AJ687), "", 'Performance vs Market'!$AE687+'Performance vs Market'!$AH687+'Performance vs Market'!$AJ687)</f>
        <v>0</v>
      </c>
      <c r="AL687" s="119" t="n">
        <f>IF(ISERROR('Performance vs Market'!$AF687+'Performance vs Market'!$AH687+'Performance vs Market'!$AJ687), "", 'Performance vs Market'!$AF687+'Performance vs Market'!$AH687+'Performance vs Market'!$AJ687)</f>
        <v>0</v>
      </c>
    </row>
    <row r="688" ht="14.25" customHeight="1">
      <c r="A688" s="92" t="str">
        <f>Games!A689</f>
        <v/>
      </c>
      <c r="B688" s="92" t="str">
        <f>IF('Prediction Log'!B707=0, "",'Prediction Log'!B707)</f>
        <v/>
      </c>
      <c r="C688" s="92" t="str">
        <f>IF('Prediction Log'!C707=0, "",'Prediction Log'!C707)</f>
        <v/>
      </c>
      <c r="D688" s="92" t="str">
        <f>IF('Prediction Log'!D707=0, "",'Prediction Log'!D707)</f>
        <v/>
      </c>
      <c r="E688" s="92" t="str">
        <f>IF('Prediction Log'!E707=0, "",'Prediction Log'!E707)</f>
        <v/>
      </c>
      <c r="F688" s="92" t="str">
        <f>IF('Prediction Log'!I707=0, "",'Prediction Log'!I707)</f>
        <v/>
      </c>
      <c r="G688" s="70" t="str">
        <f>IF(ISBLANK(Games!B689), "",'Prediction Log'!$J707)</f>
        <v/>
      </c>
      <c r="H688" s="93" t="str">
        <f>'Prediction Log'!$K707</f>
        <v/>
      </c>
      <c r="I688" s="92" t="str">
        <f>IF(ISBLANK(Games!M689), "",IF(AND(Games!M689="",Games!N689=""),"",IF(ISTEXT(Games!N689), "Side",Games!M689)))</f>
        <v/>
      </c>
      <c r="J688" s="92" t="str">
        <f>IF(ISBLANK(Games!B689), "",IF(Games!K689="Y", Games!B689, Games!E689))</f>
        <v/>
      </c>
      <c r="K688" s="92" t="str">
        <f>Games!I689</f>
        <v/>
      </c>
      <c r="L688" s="92" t="str">
        <f>IF(ISBLANK(Games!G689), "",Games!G689)</f>
        <v/>
      </c>
      <c r="M688" s="92"/>
      <c r="N688" s="110" t="str">
        <f>IF(ISBLANK('Performance vs Market'!$Q688), "", 1)</f>
        <v/>
      </c>
      <c r="O688" s="110" t="str">
        <f>IF(ISBLANK('Performance vs Market'!$S688), "", 1)</f>
        <v/>
      </c>
      <c r="P688" s="95"/>
      <c r="Q688" s="95"/>
      <c r="R688" s="95"/>
      <c r="S688" s="95"/>
      <c r="T688" s="95"/>
      <c r="U688" s="111" t="str">
        <f>IF(ISBLANK('Performance vs Market'!$Q688), "",N688+IF(Q688&lt;0, (N688/(Q688/-100)), N688*(Q688/100)))</f>
        <v/>
      </c>
      <c r="V688" s="112" t="str">
        <f>IFERROR(IF(ISBLANK('Performance vs Market'!$R688), "",N688+IF(R688&lt;0, (N688/(R688/-100)), N688*(R688/100))),"")</f>
        <v/>
      </c>
      <c r="W688" s="111" t="n">
        <f t="shared" si="1"/>
        <v>0</v>
      </c>
      <c r="X688" s="112" t="n">
        <f t="shared" si="2"/>
        <v>0</v>
      </c>
      <c r="Y688" s="111" t="str">
        <f>IF(ISBLANK('Performance vs Market'!$S688), "",O688+IF(S688&lt;0, (O688/(S688/-100)), O688*(S688/100)))</f>
        <v/>
      </c>
      <c r="Z688" s="111" t="n">
        <f t="shared" si="3"/>
        <v>0</v>
      </c>
      <c r="AA688" s="96" t="n">
        <f t="shared" si="4"/>
        <v>0</v>
      </c>
      <c r="AB688" s="96" t="n">
        <f t="shared" si="5"/>
        <v>0</v>
      </c>
      <c r="AC688" s="113" t="str">
        <f>IF('Prediction Log'!$W707="Y", "W", IF('Prediction Log'!$W707="N","L",""))</f>
        <v/>
      </c>
      <c r="AD688" s="114" t="str">
        <f>IF('Prediction Log'!$Y707="Y", "W", IF('Prediction Log'!$Y707="N","L",""))</f>
        <v/>
      </c>
      <c r="AE688" s="115" t="str">
        <f>IF(ISBLANK('Performance vs Market'!$Q688), "",IF(AC688="W", W688, IF(AC688="L",-N688, "")))</f>
        <v/>
      </c>
      <c r="AF688" s="116" t="str">
        <f>IFERROR((IF(ISERR('Performance vs Market'!$V688), "",IF(AD688="W", X688, IF(AD688="L",-N688, "")))), "")</f>
        <v/>
      </c>
      <c r="AG688" s="113" t="str">
        <f>IF('Prediction Log'!$X707="Y", "W", IF('Prediction Log'!$X707="N", "L", ""))</f>
        <v/>
      </c>
      <c r="AH688" s="115" t="str">
        <f>IF(ISBLANK('Performance vs Market'!$S688), "",IF(AG688="W", Z688, IF(AG688="L",-O688, "")))</f>
        <v/>
      </c>
      <c r="AI688" s="117"/>
      <c r="AJ688" s="15" t="str">
        <f t="shared" si="6"/>
        <v/>
      </c>
      <c r="AK688" s="118" t="n">
        <f>IF(ISERROR('Performance vs Market'!$AE688+'Performance vs Market'!$AH688+'Performance vs Market'!$AJ688), "", 'Performance vs Market'!$AE688+'Performance vs Market'!$AH688+'Performance vs Market'!$AJ688)</f>
        <v>0</v>
      </c>
      <c r="AL688" s="119" t="n">
        <f>IF(ISERROR('Performance vs Market'!$AF688+'Performance vs Market'!$AH688+'Performance vs Market'!$AJ688), "", 'Performance vs Market'!$AF688+'Performance vs Market'!$AH688+'Performance vs Market'!$AJ688)</f>
        <v>0</v>
      </c>
    </row>
    <row r="689" ht="14.25" customHeight="1">
      <c r="A689" s="92" t="str">
        <f>Games!A690</f>
        <v/>
      </c>
      <c r="B689" s="92" t="str">
        <f>IF('Prediction Log'!B708=0, "",'Prediction Log'!B708)</f>
        <v/>
      </c>
      <c r="C689" s="92" t="str">
        <f>IF('Prediction Log'!C708=0, "",'Prediction Log'!C708)</f>
        <v/>
      </c>
      <c r="D689" s="92" t="str">
        <f>IF('Prediction Log'!D708=0, "",'Prediction Log'!D708)</f>
        <v/>
      </c>
      <c r="E689" s="92" t="str">
        <f>IF('Prediction Log'!E708=0, "",'Prediction Log'!E708)</f>
        <v/>
      </c>
      <c r="F689" s="92" t="str">
        <f>IF('Prediction Log'!I708=0, "",'Prediction Log'!I708)</f>
        <v/>
      </c>
      <c r="G689" s="70" t="str">
        <f>IF(ISBLANK(Games!B690), "",'Prediction Log'!$J708)</f>
        <v/>
      </c>
      <c r="H689" s="93" t="str">
        <f>'Prediction Log'!$K708</f>
        <v/>
      </c>
      <c r="I689" s="92" t="str">
        <f>IF(ISBLANK(Games!M690), "",IF(AND(Games!M690="",Games!N690=""),"",IF(ISTEXT(Games!N690), "Side",Games!M690)))</f>
        <v/>
      </c>
      <c r="J689" s="92" t="str">
        <f>IF(ISBLANK(Games!B690), "",IF(Games!K690="Y", Games!B690, Games!E690))</f>
        <v/>
      </c>
      <c r="K689" s="92" t="str">
        <f>Games!I690</f>
        <v/>
      </c>
      <c r="L689" s="92" t="str">
        <f>IF(ISBLANK(Games!G690), "",Games!G690)</f>
        <v/>
      </c>
      <c r="M689" s="92"/>
      <c r="N689" s="110" t="str">
        <f>IF(ISBLANK('Performance vs Market'!$Q689), "", 1)</f>
        <v/>
      </c>
      <c r="O689" s="110" t="str">
        <f>IF(ISBLANK('Performance vs Market'!$S689), "", 1)</f>
        <v/>
      </c>
      <c r="P689" s="95"/>
      <c r="Q689" s="95"/>
      <c r="R689" s="95"/>
      <c r="S689" s="95"/>
      <c r="T689" s="95"/>
      <c r="U689" s="111" t="str">
        <f>IF(ISBLANK('Performance vs Market'!$Q689), "",N689+IF(Q689&lt;0, (N689/(Q689/-100)), N689*(Q689/100)))</f>
        <v/>
      </c>
      <c r="V689" s="112" t="str">
        <f>IFERROR(IF(ISBLANK('Performance vs Market'!$R689), "",N689+IF(R689&lt;0, (N689/(R689/-100)), N689*(R689/100))),"")</f>
        <v/>
      </c>
      <c r="W689" s="111" t="n">
        <f t="shared" si="1"/>
        <v>0</v>
      </c>
      <c r="X689" s="112" t="n">
        <f t="shared" si="2"/>
        <v>0</v>
      </c>
      <c r="Y689" s="111" t="str">
        <f>IF(ISBLANK('Performance vs Market'!$S689), "",O689+IF(S689&lt;0, (O689/(S689/-100)), O689*(S689/100)))</f>
        <v/>
      </c>
      <c r="Z689" s="111" t="n">
        <f t="shared" si="3"/>
        <v>0</v>
      </c>
      <c r="AA689" s="96" t="n">
        <f t="shared" si="4"/>
        <v>0</v>
      </c>
      <c r="AB689" s="96" t="n">
        <f t="shared" si="5"/>
        <v>0</v>
      </c>
      <c r="AC689" s="113" t="str">
        <f>IF('Prediction Log'!$W708="Y", "W", IF('Prediction Log'!$W708="N","L",""))</f>
        <v/>
      </c>
      <c r="AD689" s="114" t="str">
        <f>IF('Prediction Log'!$Y708="Y", "W", IF('Prediction Log'!$Y708="N","L",""))</f>
        <v/>
      </c>
      <c r="AE689" s="115" t="str">
        <f>IF(ISBLANK('Performance vs Market'!$Q689), "",IF(AC689="W", W689, IF(AC689="L",-N689, "")))</f>
        <v/>
      </c>
      <c r="AF689" s="116" t="str">
        <f>IFERROR((IF(ISERR('Performance vs Market'!$V689), "",IF(AD689="W", X689, IF(AD689="L",-N689, "")))), "")</f>
        <v/>
      </c>
      <c r="AG689" s="113" t="str">
        <f>IF('Prediction Log'!$X708="Y", "W", IF('Prediction Log'!$X708="N", "L", ""))</f>
        <v/>
      </c>
      <c r="AH689" s="115" t="str">
        <f>IF(ISBLANK('Performance vs Market'!$S689), "",IF(AG689="W", Z689, IF(AG689="L",-O689, "")))</f>
        <v/>
      </c>
      <c r="AI689" s="117"/>
      <c r="AJ689" s="15" t="str">
        <f t="shared" si="6"/>
        <v/>
      </c>
      <c r="AK689" s="118" t="n">
        <f>IF(ISERROR('Performance vs Market'!$AE689+'Performance vs Market'!$AH689+'Performance vs Market'!$AJ689), "", 'Performance vs Market'!$AE689+'Performance vs Market'!$AH689+'Performance vs Market'!$AJ689)</f>
        <v>0</v>
      </c>
      <c r="AL689" s="119" t="n">
        <f>IF(ISERROR('Performance vs Market'!$AF689+'Performance vs Market'!$AH689+'Performance vs Market'!$AJ689), "", 'Performance vs Market'!$AF689+'Performance vs Market'!$AH689+'Performance vs Market'!$AJ689)</f>
        <v>0</v>
      </c>
    </row>
    <row r="690" ht="14.25" customHeight="1">
      <c r="A690" s="92" t="str">
        <f>Games!A691</f>
        <v/>
      </c>
      <c r="B690" s="92" t="str">
        <f>IF('Prediction Log'!B709=0, "",'Prediction Log'!B709)</f>
        <v/>
      </c>
      <c r="C690" s="92" t="str">
        <f>IF('Prediction Log'!C709=0, "",'Prediction Log'!C709)</f>
        <v/>
      </c>
      <c r="D690" s="92" t="str">
        <f>IF('Prediction Log'!D709=0, "",'Prediction Log'!D709)</f>
        <v/>
      </c>
      <c r="E690" s="92" t="str">
        <f>IF('Prediction Log'!E709=0, "",'Prediction Log'!E709)</f>
        <v/>
      </c>
      <c r="F690" s="92" t="str">
        <f>IF('Prediction Log'!I709=0, "",'Prediction Log'!I709)</f>
        <v/>
      </c>
      <c r="G690" s="70" t="str">
        <f>IF(ISBLANK(Games!B691), "",'Prediction Log'!$J709)</f>
        <v/>
      </c>
      <c r="H690" s="93" t="str">
        <f>'Prediction Log'!$K709</f>
        <v/>
      </c>
      <c r="I690" s="92" t="str">
        <f>IF(ISBLANK(Games!M691), "",IF(AND(Games!M691="",Games!N691=""),"",IF(ISTEXT(Games!N691), "Side",Games!M691)))</f>
        <v/>
      </c>
      <c r="J690" s="92" t="str">
        <f>IF(ISBLANK(Games!B691), "",IF(Games!K691="Y", Games!B691, Games!E691))</f>
        <v/>
      </c>
      <c r="K690" s="92" t="str">
        <f>Games!I691</f>
        <v/>
      </c>
      <c r="L690" s="92" t="str">
        <f>IF(ISBLANK(Games!G691), "",Games!G691)</f>
        <v/>
      </c>
      <c r="M690" s="92"/>
      <c r="N690" s="110" t="str">
        <f>IF(ISBLANK('Performance vs Market'!$Q690), "", 1)</f>
        <v/>
      </c>
      <c r="O690" s="110" t="str">
        <f>IF(ISBLANK('Performance vs Market'!$S690), "", 1)</f>
        <v/>
      </c>
      <c r="P690" s="95"/>
      <c r="Q690" s="95"/>
      <c r="R690" s="95"/>
      <c r="S690" s="95"/>
      <c r="T690" s="95"/>
      <c r="U690" s="111" t="str">
        <f>IF(ISBLANK('Performance vs Market'!$Q690), "",N690+IF(Q690&lt;0, (N690/(Q690/-100)), N690*(Q690/100)))</f>
        <v/>
      </c>
      <c r="V690" s="112" t="str">
        <f>IFERROR(IF(ISBLANK('Performance vs Market'!$R690), "",N690+IF(R690&lt;0, (N690/(R690/-100)), N690*(R690/100))),"")</f>
        <v/>
      </c>
      <c r="W690" s="111" t="n">
        <f t="shared" si="1"/>
        <v>0</v>
      </c>
      <c r="X690" s="112" t="n">
        <f t="shared" si="2"/>
        <v>0</v>
      </c>
      <c r="Y690" s="111" t="str">
        <f>IF(ISBLANK('Performance vs Market'!$S690), "",O690+IF(S690&lt;0, (O690/(S690/-100)), O690*(S690/100)))</f>
        <v/>
      </c>
      <c r="Z690" s="111" t="n">
        <f t="shared" si="3"/>
        <v>0</v>
      </c>
      <c r="AA690" s="96" t="n">
        <f t="shared" si="4"/>
        <v>0</v>
      </c>
      <c r="AB690" s="96" t="n">
        <f t="shared" si="5"/>
        <v>0</v>
      </c>
      <c r="AC690" s="113" t="str">
        <f>IF('Prediction Log'!$W709="Y", "W", IF('Prediction Log'!$W709="N","L",""))</f>
        <v/>
      </c>
      <c r="AD690" s="114" t="str">
        <f>IF('Prediction Log'!$Y709="Y", "W", IF('Prediction Log'!$Y709="N","L",""))</f>
        <v/>
      </c>
      <c r="AE690" s="115" t="str">
        <f>IF(ISBLANK('Performance vs Market'!$Q690), "",IF(AC690="W", W690, IF(AC690="L",-N690, "")))</f>
        <v/>
      </c>
      <c r="AF690" s="116" t="str">
        <f>IFERROR((IF(ISERR('Performance vs Market'!$V690), "",IF(AD690="W", X690, IF(AD690="L",-N690, "")))), "")</f>
        <v/>
      </c>
      <c r="AG690" s="113" t="str">
        <f>IF('Prediction Log'!$X709="Y", "W", IF('Prediction Log'!$X709="N", "L", ""))</f>
        <v/>
      </c>
      <c r="AH690" s="115" t="str">
        <f>IF(ISBLANK('Performance vs Market'!$S690), "",IF(AG690="W", Z690, IF(AG690="L",-O690, "")))</f>
        <v/>
      </c>
      <c r="AI690" s="117"/>
      <c r="AJ690" s="15" t="str">
        <f t="shared" si="6"/>
        <v/>
      </c>
      <c r="AK690" s="118" t="n">
        <f>IF(ISERROR('Performance vs Market'!$AE690+'Performance vs Market'!$AH690+'Performance vs Market'!$AJ690), "", 'Performance vs Market'!$AE690+'Performance vs Market'!$AH690+'Performance vs Market'!$AJ690)</f>
        <v>0</v>
      </c>
      <c r="AL690" s="119" t="n">
        <f>IF(ISERROR('Performance vs Market'!$AF690+'Performance vs Market'!$AH690+'Performance vs Market'!$AJ690), "", 'Performance vs Market'!$AF690+'Performance vs Market'!$AH690+'Performance vs Market'!$AJ690)</f>
        <v>0</v>
      </c>
    </row>
    <row r="691" ht="14.25" customHeight="1">
      <c r="A691" s="92" t="str">
        <f>Games!A692</f>
        <v/>
      </c>
      <c r="B691" s="92" t="str">
        <f>IF('Prediction Log'!B710=0, "",'Prediction Log'!B710)</f>
        <v/>
      </c>
      <c r="C691" s="92" t="str">
        <f>IF('Prediction Log'!C710=0, "",'Prediction Log'!C710)</f>
        <v/>
      </c>
      <c r="D691" s="92" t="str">
        <f>IF('Prediction Log'!D710=0, "",'Prediction Log'!D710)</f>
        <v/>
      </c>
      <c r="E691" s="92" t="str">
        <f>IF('Prediction Log'!E710=0, "",'Prediction Log'!E710)</f>
        <v/>
      </c>
      <c r="F691" s="92" t="str">
        <f>IF('Prediction Log'!I710=0, "",'Prediction Log'!I710)</f>
        <v/>
      </c>
      <c r="G691" s="70" t="str">
        <f>IF(ISBLANK(Games!B692), "",'Prediction Log'!$J710)</f>
        <v/>
      </c>
      <c r="H691" s="93" t="str">
        <f>'Prediction Log'!$K710</f>
        <v/>
      </c>
      <c r="I691" s="92" t="str">
        <f>IF(ISBLANK(Games!M692), "",IF(AND(Games!M692="",Games!N692=""),"",IF(ISTEXT(Games!N692), "Side",Games!M692)))</f>
        <v/>
      </c>
      <c r="J691" s="92" t="str">
        <f>IF(ISBLANK(Games!B692), "",IF(Games!K692="Y", Games!B692, Games!E692))</f>
        <v/>
      </c>
      <c r="K691" s="92" t="str">
        <f>Games!I692</f>
        <v/>
      </c>
      <c r="L691" s="92" t="str">
        <f>IF(ISBLANK(Games!G692), "",Games!G692)</f>
        <v/>
      </c>
      <c r="M691" s="92"/>
      <c r="N691" s="110" t="str">
        <f>IF(ISBLANK('Performance vs Market'!$Q691), "", 1)</f>
        <v/>
      </c>
      <c r="O691" s="110" t="str">
        <f>IF(ISBLANK('Performance vs Market'!$S691), "", 1)</f>
        <v/>
      </c>
      <c r="P691" s="95"/>
      <c r="Q691" s="95"/>
      <c r="R691" s="95"/>
      <c r="S691" s="95"/>
      <c r="T691" s="95"/>
      <c r="U691" s="111" t="str">
        <f>IF(ISBLANK('Performance vs Market'!$Q691), "",N691+IF(Q691&lt;0, (N691/(Q691/-100)), N691*(Q691/100)))</f>
        <v/>
      </c>
      <c r="V691" s="112" t="str">
        <f>IFERROR(IF(ISBLANK('Performance vs Market'!$R691), "",N691+IF(R691&lt;0, (N691/(R691/-100)), N691*(R691/100))),"")</f>
        <v/>
      </c>
      <c r="W691" s="111" t="n">
        <f t="shared" si="1"/>
        <v>0</v>
      </c>
      <c r="X691" s="112" t="n">
        <f t="shared" si="2"/>
        <v>0</v>
      </c>
      <c r="Y691" s="111" t="str">
        <f>IF(ISBLANK('Performance vs Market'!$S691), "",O691+IF(S691&lt;0, (O691/(S691/-100)), O691*(S691/100)))</f>
        <v/>
      </c>
      <c r="Z691" s="111" t="n">
        <f t="shared" si="3"/>
        <v>0</v>
      </c>
      <c r="AA691" s="96" t="n">
        <f t="shared" si="4"/>
        <v>0</v>
      </c>
      <c r="AB691" s="96" t="n">
        <f t="shared" si="5"/>
        <v>0</v>
      </c>
      <c r="AC691" s="113" t="str">
        <f>IF('Prediction Log'!$W710="Y", "W", IF('Prediction Log'!$W710="N","L",""))</f>
        <v/>
      </c>
      <c r="AD691" s="114" t="str">
        <f>IF('Prediction Log'!$Y710="Y", "W", IF('Prediction Log'!$Y710="N","L",""))</f>
        <v/>
      </c>
      <c r="AE691" s="115" t="str">
        <f>IF(ISBLANK('Performance vs Market'!$Q691), "",IF(AC691="W", W691, IF(AC691="L",-N691, "")))</f>
        <v/>
      </c>
      <c r="AF691" s="116" t="str">
        <f>IFERROR((IF(ISERR('Performance vs Market'!$V691), "",IF(AD691="W", X691, IF(AD691="L",-N691, "")))), "")</f>
        <v/>
      </c>
      <c r="AG691" s="113" t="str">
        <f>IF('Prediction Log'!$X710="Y", "W", IF('Prediction Log'!$X710="N", "L", ""))</f>
        <v/>
      </c>
      <c r="AH691" s="115" t="str">
        <f>IF(ISBLANK('Performance vs Market'!$S691), "",IF(AG691="W", Z691, IF(AG691="L",-O691, "")))</f>
        <v/>
      </c>
      <c r="AI691" s="117"/>
      <c r="AJ691" s="15" t="str">
        <f t="shared" si="6"/>
        <v/>
      </c>
      <c r="AK691" s="118" t="n">
        <f>IF(ISERROR('Performance vs Market'!$AE691+'Performance vs Market'!$AH691+'Performance vs Market'!$AJ691), "", 'Performance vs Market'!$AE691+'Performance vs Market'!$AH691+'Performance vs Market'!$AJ691)</f>
        <v>0</v>
      </c>
      <c r="AL691" s="119" t="n">
        <f>IF(ISERROR('Performance vs Market'!$AF691+'Performance vs Market'!$AH691+'Performance vs Market'!$AJ691), "", 'Performance vs Market'!$AF691+'Performance vs Market'!$AH691+'Performance vs Market'!$AJ691)</f>
        <v>0</v>
      </c>
    </row>
    <row r="692" ht="14.25" customHeight="1">
      <c r="A692" s="92" t="str">
        <f>Games!A693</f>
        <v/>
      </c>
      <c r="B692" s="92" t="str">
        <f>IF('Prediction Log'!B711=0, "",'Prediction Log'!B711)</f>
        <v/>
      </c>
      <c r="C692" s="92" t="str">
        <f>IF('Prediction Log'!C711=0, "",'Prediction Log'!C711)</f>
        <v/>
      </c>
      <c r="D692" s="92" t="str">
        <f>IF('Prediction Log'!D711=0, "",'Prediction Log'!D711)</f>
        <v/>
      </c>
      <c r="E692" s="92" t="str">
        <f>IF('Prediction Log'!E711=0, "",'Prediction Log'!E711)</f>
        <v/>
      </c>
      <c r="F692" s="92" t="str">
        <f>IF('Prediction Log'!I711=0, "",'Prediction Log'!I711)</f>
        <v/>
      </c>
      <c r="G692" s="70" t="str">
        <f>IF(ISBLANK(Games!B693), "",'Prediction Log'!$J711)</f>
        <v/>
      </c>
      <c r="H692" s="93" t="str">
        <f>'Prediction Log'!$K711</f>
        <v/>
      </c>
      <c r="I692" s="92" t="str">
        <f>IF(ISBLANK(Games!M693), "",IF(AND(Games!M693="",Games!N693=""),"",IF(ISTEXT(Games!N693), "Side",Games!M693)))</f>
        <v/>
      </c>
      <c r="J692" s="92" t="str">
        <f>IF(ISBLANK(Games!B693), "",IF(Games!K693="Y", Games!B693, Games!E693))</f>
        <v/>
      </c>
      <c r="K692" s="92" t="str">
        <f>Games!I693</f>
        <v/>
      </c>
      <c r="L692" s="92" t="str">
        <f>IF(ISBLANK(Games!G693), "",Games!G693)</f>
        <v/>
      </c>
      <c r="M692" s="92"/>
      <c r="N692" s="110" t="str">
        <f>IF(ISBLANK('Performance vs Market'!$Q692), "", 1)</f>
        <v/>
      </c>
      <c r="O692" s="110" t="str">
        <f>IF(ISBLANK('Performance vs Market'!$S692), "", 1)</f>
        <v/>
      </c>
      <c r="P692" s="95"/>
      <c r="Q692" s="95"/>
      <c r="R692" s="95"/>
      <c r="S692" s="95"/>
      <c r="T692" s="95"/>
      <c r="U692" s="111" t="str">
        <f>IF(ISBLANK('Performance vs Market'!$Q692), "",N692+IF(Q692&lt;0, (N692/(Q692/-100)), N692*(Q692/100)))</f>
        <v/>
      </c>
      <c r="V692" s="112" t="str">
        <f>IFERROR(IF(ISBLANK('Performance vs Market'!$R692), "",N692+IF(R692&lt;0, (N692/(R692/-100)), N692*(R692/100))),"")</f>
        <v/>
      </c>
      <c r="W692" s="111" t="n">
        <f t="shared" si="1"/>
        <v>0</v>
      </c>
      <c r="X692" s="112" t="n">
        <f t="shared" si="2"/>
        <v>0</v>
      </c>
      <c r="Y692" s="111" t="str">
        <f>IF(ISBLANK('Performance vs Market'!$S692), "",O692+IF(S692&lt;0, (O692/(S692/-100)), O692*(S692/100)))</f>
        <v/>
      </c>
      <c r="Z692" s="111" t="n">
        <f t="shared" si="3"/>
        <v>0</v>
      </c>
      <c r="AA692" s="96" t="n">
        <f t="shared" si="4"/>
        <v>0</v>
      </c>
      <c r="AB692" s="96" t="n">
        <f t="shared" si="5"/>
        <v>0</v>
      </c>
      <c r="AC692" s="113" t="str">
        <f>IF('Prediction Log'!$W711="Y", "W", IF('Prediction Log'!$W711="N","L",""))</f>
        <v/>
      </c>
      <c r="AD692" s="114" t="str">
        <f>IF('Prediction Log'!$Y711="Y", "W", IF('Prediction Log'!$Y711="N","L",""))</f>
        <v/>
      </c>
      <c r="AE692" s="115" t="str">
        <f>IF(ISBLANK('Performance vs Market'!$Q692), "",IF(AC692="W", W692, IF(AC692="L",-N692, "")))</f>
        <v/>
      </c>
      <c r="AF692" s="116" t="str">
        <f>IFERROR((IF(ISERR('Performance vs Market'!$V692), "",IF(AD692="W", X692, IF(AD692="L",-N692, "")))), "")</f>
        <v/>
      </c>
      <c r="AG692" s="113" t="str">
        <f>IF('Prediction Log'!$X711="Y", "W", IF('Prediction Log'!$X711="N", "L", ""))</f>
        <v/>
      </c>
      <c r="AH692" s="115" t="str">
        <f>IF(ISBLANK('Performance vs Market'!$S692), "",IF(AG692="W", Z692, IF(AG692="L",-O692, "")))</f>
        <v/>
      </c>
      <c r="AI692" s="117"/>
      <c r="AJ692" s="15" t="str">
        <f t="shared" si="6"/>
        <v/>
      </c>
      <c r="AK692" s="118" t="n">
        <f>IF(ISERROR('Performance vs Market'!$AE692+'Performance vs Market'!$AH692+'Performance vs Market'!$AJ692), "", 'Performance vs Market'!$AE692+'Performance vs Market'!$AH692+'Performance vs Market'!$AJ692)</f>
        <v>0</v>
      </c>
      <c r="AL692" s="119" t="n">
        <f>IF(ISERROR('Performance vs Market'!$AF692+'Performance vs Market'!$AH692+'Performance vs Market'!$AJ692), "", 'Performance vs Market'!$AF692+'Performance vs Market'!$AH692+'Performance vs Market'!$AJ692)</f>
        <v>0</v>
      </c>
    </row>
    <row r="693" ht="14.25" customHeight="1">
      <c r="A693" s="92" t="str">
        <f>Games!A694</f>
        <v/>
      </c>
      <c r="B693" s="92" t="str">
        <f>IF('Prediction Log'!B712=0, "",'Prediction Log'!B712)</f>
        <v/>
      </c>
      <c r="C693" s="92" t="str">
        <f>IF('Prediction Log'!C712=0, "",'Prediction Log'!C712)</f>
        <v/>
      </c>
      <c r="D693" s="92" t="str">
        <f>IF('Prediction Log'!D712=0, "",'Prediction Log'!D712)</f>
        <v/>
      </c>
      <c r="E693" s="92" t="str">
        <f>IF('Prediction Log'!E712=0, "",'Prediction Log'!E712)</f>
        <v/>
      </c>
      <c r="F693" s="92" t="str">
        <f>IF('Prediction Log'!I712=0, "",'Prediction Log'!I712)</f>
        <v/>
      </c>
      <c r="G693" s="70" t="str">
        <f>IF(ISBLANK(Games!B694), "",'Prediction Log'!$J712)</f>
        <v/>
      </c>
      <c r="H693" s="93" t="str">
        <f>'Prediction Log'!$K712</f>
        <v/>
      </c>
      <c r="I693" s="92" t="str">
        <f>IF(ISBLANK(Games!M694), "",IF(AND(Games!M694="",Games!N694=""),"",IF(ISTEXT(Games!N694), "Side",Games!M694)))</f>
        <v/>
      </c>
      <c r="J693" s="92" t="str">
        <f>IF(ISBLANK(Games!B694), "",IF(Games!K694="Y", Games!B694, Games!E694))</f>
        <v/>
      </c>
      <c r="K693" s="92" t="str">
        <f>Games!I694</f>
        <v/>
      </c>
      <c r="L693" s="92" t="str">
        <f>IF(ISBLANK(Games!G694), "",Games!G694)</f>
        <v/>
      </c>
      <c r="M693" s="92"/>
      <c r="N693" s="110" t="str">
        <f>IF(ISBLANK('Performance vs Market'!$Q693), "", 1)</f>
        <v/>
      </c>
      <c r="O693" s="110" t="str">
        <f>IF(ISBLANK('Performance vs Market'!$S693), "", 1)</f>
        <v/>
      </c>
      <c r="P693" s="95"/>
      <c r="Q693" s="95"/>
      <c r="R693" s="95"/>
      <c r="S693" s="95"/>
      <c r="T693" s="95"/>
      <c r="U693" s="111" t="str">
        <f>IF(ISBLANK('Performance vs Market'!$Q693), "",N693+IF(Q693&lt;0, (N693/(Q693/-100)), N693*(Q693/100)))</f>
        <v/>
      </c>
      <c r="V693" s="112" t="str">
        <f>IFERROR(IF(ISBLANK('Performance vs Market'!$R693), "",N693+IF(R693&lt;0, (N693/(R693/-100)), N693*(R693/100))),"")</f>
        <v/>
      </c>
      <c r="W693" s="111" t="n">
        <f t="shared" si="1"/>
        <v>0</v>
      </c>
      <c r="X693" s="112" t="n">
        <f t="shared" si="2"/>
        <v>0</v>
      </c>
      <c r="Y693" s="111" t="str">
        <f>IF(ISBLANK('Performance vs Market'!$S693), "",O693+IF(S693&lt;0, (O693/(S693/-100)), O693*(S693/100)))</f>
        <v/>
      </c>
      <c r="Z693" s="111" t="n">
        <f t="shared" si="3"/>
        <v>0</v>
      </c>
      <c r="AA693" s="96" t="n">
        <f t="shared" si="4"/>
        <v>0</v>
      </c>
      <c r="AB693" s="96" t="n">
        <f t="shared" si="5"/>
        <v>0</v>
      </c>
      <c r="AC693" s="113" t="str">
        <f>IF('Prediction Log'!$W712="Y", "W", IF('Prediction Log'!$W712="N","L",""))</f>
        <v/>
      </c>
      <c r="AD693" s="114" t="str">
        <f>IF('Prediction Log'!$Y712="Y", "W", IF('Prediction Log'!$Y712="N","L",""))</f>
        <v/>
      </c>
      <c r="AE693" s="115" t="str">
        <f>IF(ISBLANK('Performance vs Market'!$Q693), "",IF(AC693="W", W693, IF(AC693="L",-N693, "")))</f>
        <v/>
      </c>
      <c r="AF693" s="116" t="str">
        <f>IFERROR((IF(ISERR('Performance vs Market'!$V693), "",IF(AD693="W", X693, IF(AD693="L",-N693, "")))), "")</f>
        <v/>
      </c>
      <c r="AG693" s="113" t="str">
        <f>IF('Prediction Log'!$X712="Y", "W", IF('Prediction Log'!$X712="N", "L", ""))</f>
        <v/>
      </c>
      <c r="AH693" s="115" t="str">
        <f>IF(ISBLANK('Performance vs Market'!$S693), "",IF(AG693="W", Z693, IF(AG693="L",-O693, "")))</f>
        <v/>
      </c>
      <c r="AI693" s="117"/>
      <c r="AJ693" s="15" t="str">
        <f t="shared" si="6"/>
        <v/>
      </c>
      <c r="AK693" s="118" t="n">
        <f>IF(ISERROR('Performance vs Market'!$AE693+'Performance vs Market'!$AH693+'Performance vs Market'!$AJ693), "", 'Performance vs Market'!$AE693+'Performance vs Market'!$AH693+'Performance vs Market'!$AJ693)</f>
        <v>0</v>
      </c>
      <c r="AL693" s="119" t="n">
        <f>IF(ISERROR('Performance vs Market'!$AF693+'Performance vs Market'!$AH693+'Performance vs Market'!$AJ693), "", 'Performance vs Market'!$AF693+'Performance vs Market'!$AH693+'Performance vs Market'!$AJ693)</f>
        <v>0</v>
      </c>
    </row>
    <row r="694" ht="14.25" customHeight="1">
      <c r="A694" s="92" t="str">
        <f>Games!A695</f>
        <v/>
      </c>
      <c r="B694" s="92" t="str">
        <f>IF('Prediction Log'!B713=0, "",'Prediction Log'!B713)</f>
        <v/>
      </c>
      <c r="C694" s="92" t="str">
        <f>IF('Prediction Log'!C713=0, "",'Prediction Log'!C713)</f>
        <v/>
      </c>
      <c r="D694" s="92" t="str">
        <f>IF('Prediction Log'!D713=0, "",'Prediction Log'!D713)</f>
        <v/>
      </c>
      <c r="E694" s="92" t="str">
        <f>IF('Prediction Log'!E713=0, "",'Prediction Log'!E713)</f>
        <v/>
      </c>
      <c r="F694" s="92" t="str">
        <f>IF('Prediction Log'!I713=0, "",'Prediction Log'!I713)</f>
        <v/>
      </c>
      <c r="G694" s="70" t="str">
        <f>IF(ISBLANK(Games!B695), "",'Prediction Log'!$J713)</f>
        <v/>
      </c>
      <c r="H694" s="93" t="str">
        <f>'Prediction Log'!$K713</f>
        <v/>
      </c>
      <c r="I694" s="92" t="str">
        <f>IF(ISBLANK(Games!M695), "",IF(AND(Games!M695="",Games!N695=""),"",IF(ISTEXT(Games!N695), "Side",Games!M695)))</f>
        <v/>
      </c>
      <c r="J694" s="92" t="str">
        <f>IF(ISBLANK(Games!B695), "",IF(Games!K695="Y", Games!B695, Games!E695))</f>
        <v/>
      </c>
      <c r="K694" s="92" t="str">
        <f>Games!I695</f>
        <v/>
      </c>
      <c r="L694" s="92" t="str">
        <f>IF(ISBLANK(Games!G695), "",Games!G695)</f>
        <v/>
      </c>
      <c r="M694" s="92"/>
      <c r="N694" s="110" t="str">
        <f>IF(ISBLANK('Performance vs Market'!$Q694), "", 1)</f>
        <v/>
      </c>
      <c r="O694" s="110" t="str">
        <f>IF(ISBLANK('Performance vs Market'!$S694), "", 1)</f>
        <v/>
      </c>
      <c r="P694" s="95"/>
      <c r="Q694" s="95"/>
      <c r="R694" s="95"/>
      <c r="S694" s="95"/>
      <c r="T694" s="95"/>
      <c r="U694" s="111" t="str">
        <f>IF(ISBLANK('Performance vs Market'!$Q694), "",N694+IF(Q694&lt;0, (N694/(Q694/-100)), N694*(Q694/100)))</f>
        <v/>
      </c>
      <c r="V694" s="112" t="str">
        <f>IFERROR(IF(ISBLANK('Performance vs Market'!$R694), "",N694+IF(R694&lt;0, (N694/(R694/-100)), N694*(R694/100))),"")</f>
        <v/>
      </c>
      <c r="W694" s="111" t="n">
        <f t="shared" si="1"/>
        <v>0</v>
      </c>
      <c r="X694" s="112" t="n">
        <f t="shared" si="2"/>
        <v>0</v>
      </c>
      <c r="Y694" s="111" t="str">
        <f>IF(ISBLANK('Performance vs Market'!$S694), "",O694+IF(S694&lt;0, (O694/(S694/-100)), O694*(S694/100)))</f>
        <v/>
      </c>
      <c r="Z694" s="111" t="n">
        <f t="shared" si="3"/>
        <v>0</v>
      </c>
      <c r="AA694" s="96" t="n">
        <f t="shared" si="4"/>
        <v>0</v>
      </c>
      <c r="AB694" s="96" t="n">
        <f t="shared" si="5"/>
        <v>0</v>
      </c>
      <c r="AC694" s="113" t="str">
        <f>IF('Prediction Log'!$W713="Y", "W", IF('Prediction Log'!$W713="N","L",""))</f>
        <v/>
      </c>
      <c r="AD694" s="114" t="str">
        <f>IF('Prediction Log'!$Y713="Y", "W", IF('Prediction Log'!$Y713="N","L",""))</f>
        <v/>
      </c>
      <c r="AE694" s="115" t="str">
        <f>IF(ISBLANK('Performance vs Market'!$Q694), "",IF(AC694="W", W694, IF(AC694="L",-N694, "")))</f>
        <v/>
      </c>
      <c r="AF694" s="116" t="str">
        <f>IFERROR((IF(ISERR('Performance vs Market'!$V694), "",IF(AD694="W", X694, IF(AD694="L",-N694, "")))), "")</f>
        <v/>
      </c>
      <c r="AG694" s="113" t="str">
        <f>IF('Prediction Log'!$X713="Y", "W", IF('Prediction Log'!$X713="N", "L", ""))</f>
        <v/>
      </c>
      <c r="AH694" s="115" t="str">
        <f>IF(ISBLANK('Performance vs Market'!$S694), "",IF(AG694="W", Z694, IF(AG694="L",-O694, "")))</f>
        <v/>
      </c>
      <c r="AI694" s="117"/>
      <c r="AJ694" s="15" t="str">
        <f t="shared" si="6"/>
        <v/>
      </c>
      <c r="AK694" s="118" t="n">
        <f>IF(ISERROR('Performance vs Market'!$AE694+'Performance vs Market'!$AH694+'Performance vs Market'!$AJ694), "", 'Performance vs Market'!$AE694+'Performance vs Market'!$AH694+'Performance vs Market'!$AJ694)</f>
        <v>0</v>
      </c>
      <c r="AL694" s="119" t="n">
        <f>IF(ISERROR('Performance vs Market'!$AF694+'Performance vs Market'!$AH694+'Performance vs Market'!$AJ694), "", 'Performance vs Market'!$AF694+'Performance vs Market'!$AH694+'Performance vs Market'!$AJ694)</f>
        <v>0</v>
      </c>
    </row>
    <row r="695" ht="14.25" customHeight="1">
      <c r="A695" s="92" t="str">
        <f>Games!A696</f>
        <v/>
      </c>
      <c r="B695" s="92" t="str">
        <f>IF('Prediction Log'!B714=0, "",'Prediction Log'!B714)</f>
        <v/>
      </c>
      <c r="C695" s="92" t="str">
        <f>IF('Prediction Log'!C714=0, "",'Prediction Log'!C714)</f>
        <v/>
      </c>
      <c r="D695" s="92" t="str">
        <f>IF('Prediction Log'!D714=0, "",'Prediction Log'!D714)</f>
        <v/>
      </c>
      <c r="E695" s="92" t="str">
        <f>IF('Prediction Log'!E714=0, "",'Prediction Log'!E714)</f>
        <v/>
      </c>
      <c r="F695" s="92" t="str">
        <f>IF('Prediction Log'!I714=0, "",'Prediction Log'!I714)</f>
        <v/>
      </c>
      <c r="G695" s="70" t="str">
        <f>IF(ISBLANK(Games!B696), "",'Prediction Log'!$J714)</f>
        <v/>
      </c>
      <c r="H695" s="93" t="str">
        <f>'Prediction Log'!$K714</f>
        <v/>
      </c>
      <c r="I695" s="92" t="str">
        <f>IF(ISBLANK(Games!M696), "",IF(AND(Games!M696="",Games!N696=""),"",IF(ISTEXT(Games!N696), "Side",Games!M696)))</f>
        <v/>
      </c>
      <c r="J695" s="92" t="str">
        <f>IF(ISBLANK(Games!B696), "",IF(Games!K696="Y", Games!B696, Games!E696))</f>
        <v/>
      </c>
      <c r="K695" s="92" t="str">
        <f>Games!I696</f>
        <v/>
      </c>
      <c r="L695" s="92" t="str">
        <f>IF(ISBLANK(Games!G696), "",Games!G696)</f>
        <v/>
      </c>
      <c r="M695" s="92"/>
      <c r="N695" s="110" t="str">
        <f>IF(ISBLANK('Performance vs Market'!$Q695), "", 1)</f>
        <v/>
      </c>
      <c r="O695" s="110" t="str">
        <f>IF(ISBLANK('Performance vs Market'!$S695), "", 1)</f>
        <v/>
      </c>
      <c r="P695" s="95"/>
      <c r="Q695" s="95"/>
      <c r="R695" s="95"/>
      <c r="S695" s="95"/>
      <c r="T695" s="95"/>
      <c r="U695" s="111" t="str">
        <f>IF(ISBLANK('Performance vs Market'!$Q695), "",N695+IF(Q695&lt;0, (N695/(Q695/-100)), N695*(Q695/100)))</f>
        <v/>
      </c>
      <c r="V695" s="112" t="str">
        <f>IFERROR(IF(ISBLANK('Performance vs Market'!$R695), "",N695+IF(R695&lt;0, (N695/(R695/-100)), N695*(R695/100))),"")</f>
        <v/>
      </c>
      <c r="W695" s="111" t="n">
        <f t="shared" si="1"/>
        <v>0</v>
      </c>
      <c r="X695" s="112" t="n">
        <f t="shared" si="2"/>
        <v>0</v>
      </c>
      <c r="Y695" s="111" t="str">
        <f>IF(ISBLANK('Performance vs Market'!$S695), "",O695+IF(S695&lt;0, (O695/(S695/-100)), O695*(S695/100)))</f>
        <v/>
      </c>
      <c r="Z695" s="111" t="n">
        <f t="shared" si="3"/>
        <v>0</v>
      </c>
      <c r="AA695" s="96" t="n">
        <f t="shared" si="4"/>
        <v>0</v>
      </c>
      <c r="AB695" s="96" t="n">
        <f t="shared" si="5"/>
        <v>0</v>
      </c>
      <c r="AC695" s="113" t="str">
        <f>IF('Prediction Log'!$W714="Y", "W", IF('Prediction Log'!$W714="N","L",""))</f>
        <v/>
      </c>
      <c r="AD695" s="114" t="str">
        <f>IF('Prediction Log'!$Y714="Y", "W", IF('Prediction Log'!$Y714="N","L",""))</f>
        <v/>
      </c>
      <c r="AE695" s="115" t="str">
        <f>IF(ISBLANK('Performance vs Market'!$Q695), "",IF(AC695="W", W695, IF(AC695="L",-N695, "")))</f>
        <v/>
      </c>
      <c r="AF695" s="116" t="str">
        <f>IFERROR((IF(ISERR('Performance vs Market'!$V695), "",IF(AD695="W", X695, IF(AD695="L",-N695, "")))), "")</f>
        <v/>
      </c>
      <c r="AG695" s="113" t="str">
        <f>IF('Prediction Log'!$X714="Y", "W", IF('Prediction Log'!$X714="N", "L", ""))</f>
        <v/>
      </c>
      <c r="AH695" s="115" t="str">
        <f>IF(ISBLANK('Performance vs Market'!$S695), "",IF(AG695="W", Z695, IF(AG695="L",-O695, "")))</f>
        <v/>
      </c>
      <c r="AI695" s="117"/>
      <c r="AJ695" s="15" t="str">
        <f t="shared" si="6"/>
        <v/>
      </c>
      <c r="AK695" s="118" t="n">
        <f>IF(ISERROR('Performance vs Market'!$AE695+'Performance vs Market'!$AH695+'Performance vs Market'!$AJ695), "", 'Performance vs Market'!$AE695+'Performance vs Market'!$AH695+'Performance vs Market'!$AJ695)</f>
        <v>0</v>
      </c>
      <c r="AL695" s="119" t="n">
        <f>IF(ISERROR('Performance vs Market'!$AF695+'Performance vs Market'!$AH695+'Performance vs Market'!$AJ695), "", 'Performance vs Market'!$AF695+'Performance vs Market'!$AH695+'Performance vs Market'!$AJ695)</f>
        <v>0</v>
      </c>
    </row>
    <row r="696" ht="14.25" customHeight="1">
      <c r="A696" s="92" t="str">
        <f>Games!A697</f>
        <v/>
      </c>
      <c r="B696" s="92" t="str">
        <f>IF('Prediction Log'!B715=0, "",'Prediction Log'!B715)</f>
        <v/>
      </c>
      <c r="C696" s="92" t="str">
        <f>IF('Prediction Log'!C715=0, "",'Prediction Log'!C715)</f>
        <v/>
      </c>
      <c r="D696" s="92" t="str">
        <f>IF('Prediction Log'!D715=0, "",'Prediction Log'!D715)</f>
        <v/>
      </c>
      <c r="E696" s="92" t="str">
        <f>IF('Prediction Log'!E715=0, "",'Prediction Log'!E715)</f>
        <v/>
      </c>
      <c r="F696" s="92" t="str">
        <f>IF('Prediction Log'!I715=0, "",'Prediction Log'!I715)</f>
        <v/>
      </c>
      <c r="G696" s="70" t="str">
        <f>IF(ISBLANK(Games!B697), "",'Prediction Log'!$J715)</f>
        <v/>
      </c>
      <c r="H696" s="93" t="str">
        <f>'Prediction Log'!$K715</f>
        <v/>
      </c>
      <c r="I696" s="92" t="str">
        <f>IF(ISBLANK(Games!M697), "",IF(AND(Games!M697="",Games!N697=""),"",IF(ISTEXT(Games!N697), "Side",Games!M697)))</f>
        <v/>
      </c>
      <c r="J696" s="92" t="str">
        <f>IF(ISBLANK(Games!B697), "",IF(Games!K697="Y", Games!B697, Games!E697))</f>
        <v/>
      </c>
      <c r="K696" s="92" t="str">
        <f>Games!I697</f>
        <v/>
      </c>
      <c r="L696" s="92" t="str">
        <f>IF(ISBLANK(Games!G697), "",Games!G697)</f>
        <v/>
      </c>
      <c r="M696" s="92"/>
      <c r="N696" s="110" t="str">
        <f>IF(ISBLANK('Performance vs Market'!$Q696), "", 1)</f>
        <v/>
      </c>
      <c r="O696" s="110" t="str">
        <f>IF(ISBLANK('Performance vs Market'!$S696), "", 1)</f>
        <v/>
      </c>
      <c r="P696" s="95"/>
      <c r="Q696" s="95"/>
      <c r="R696" s="95"/>
      <c r="S696" s="95"/>
      <c r="T696" s="95"/>
      <c r="U696" s="111" t="str">
        <f>IF(ISBLANK('Performance vs Market'!$Q696), "",N696+IF(Q696&lt;0, (N696/(Q696/-100)), N696*(Q696/100)))</f>
        <v/>
      </c>
      <c r="V696" s="112" t="str">
        <f>IFERROR(IF(ISBLANK('Performance vs Market'!$R696), "",N696+IF(R696&lt;0, (N696/(R696/-100)), N696*(R696/100))),"")</f>
        <v/>
      </c>
      <c r="W696" s="111" t="n">
        <f t="shared" si="1"/>
        <v>0</v>
      </c>
      <c r="X696" s="112" t="n">
        <f t="shared" si="2"/>
        <v>0</v>
      </c>
      <c r="Y696" s="111" t="str">
        <f>IF(ISBLANK('Performance vs Market'!$S696), "",O696+IF(S696&lt;0, (O696/(S696/-100)), O696*(S696/100)))</f>
        <v/>
      </c>
      <c r="Z696" s="111" t="n">
        <f t="shared" si="3"/>
        <v>0</v>
      </c>
      <c r="AA696" s="96" t="n">
        <f t="shared" si="4"/>
        <v>0</v>
      </c>
      <c r="AB696" s="96" t="n">
        <f t="shared" si="5"/>
        <v>0</v>
      </c>
      <c r="AC696" s="113" t="str">
        <f>IF('Prediction Log'!$W715="Y", "W", IF('Prediction Log'!$W715="N","L",""))</f>
        <v/>
      </c>
      <c r="AD696" s="114" t="str">
        <f>IF('Prediction Log'!$Y715="Y", "W", IF('Prediction Log'!$Y715="N","L",""))</f>
        <v/>
      </c>
      <c r="AE696" s="115" t="str">
        <f>IF(ISBLANK('Performance vs Market'!$Q696), "",IF(AC696="W", W696, IF(AC696="L",-N696, "")))</f>
        <v/>
      </c>
      <c r="AF696" s="116" t="str">
        <f>IFERROR((IF(ISERR('Performance vs Market'!$V696), "",IF(AD696="W", X696, IF(AD696="L",-N696, "")))), "")</f>
        <v/>
      </c>
      <c r="AG696" s="113" t="str">
        <f>IF('Prediction Log'!$X715="Y", "W", IF('Prediction Log'!$X715="N", "L", ""))</f>
        <v/>
      </c>
      <c r="AH696" s="115" t="str">
        <f>IF(ISBLANK('Performance vs Market'!$S696), "",IF(AG696="W", Z696, IF(AG696="L",-O696, "")))</f>
        <v/>
      </c>
      <c r="AI696" s="117"/>
      <c r="AJ696" s="15" t="str">
        <f t="shared" si="6"/>
        <v/>
      </c>
      <c r="AK696" s="118" t="n">
        <f>IF(ISERROR('Performance vs Market'!$AE696+'Performance vs Market'!$AH696+'Performance vs Market'!$AJ696), "", 'Performance vs Market'!$AE696+'Performance vs Market'!$AH696+'Performance vs Market'!$AJ696)</f>
        <v>0</v>
      </c>
      <c r="AL696" s="119" t="n">
        <f>IF(ISERROR('Performance vs Market'!$AF696+'Performance vs Market'!$AH696+'Performance vs Market'!$AJ696), "", 'Performance vs Market'!$AF696+'Performance vs Market'!$AH696+'Performance vs Market'!$AJ696)</f>
        <v>0</v>
      </c>
    </row>
    <row r="697" ht="14.25" customHeight="1">
      <c r="A697" s="92" t="str">
        <f>Games!A698</f>
        <v/>
      </c>
      <c r="B697" s="92" t="str">
        <f>IF('Prediction Log'!B716=0, "",'Prediction Log'!B716)</f>
        <v/>
      </c>
      <c r="C697" s="92" t="str">
        <f>IF('Prediction Log'!C716=0, "",'Prediction Log'!C716)</f>
        <v/>
      </c>
      <c r="D697" s="92" t="str">
        <f>IF('Prediction Log'!D716=0, "",'Prediction Log'!D716)</f>
        <v/>
      </c>
      <c r="E697" s="92" t="str">
        <f>IF('Prediction Log'!E716=0, "",'Prediction Log'!E716)</f>
        <v/>
      </c>
      <c r="F697" s="92" t="str">
        <f>IF('Prediction Log'!I716=0, "",'Prediction Log'!I716)</f>
        <v/>
      </c>
      <c r="G697" s="70" t="str">
        <f>IF(ISBLANK(Games!B698), "",'Prediction Log'!$J716)</f>
        <v/>
      </c>
      <c r="H697" s="93" t="str">
        <f>'Prediction Log'!$K716</f>
        <v/>
      </c>
      <c r="I697" s="92" t="str">
        <f>IF(ISBLANK(Games!M698), "",IF(AND(Games!M698="",Games!N698=""),"",IF(ISTEXT(Games!N698), "Side",Games!M698)))</f>
        <v/>
      </c>
      <c r="J697" s="92" t="str">
        <f>IF(ISBLANK(Games!B698), "",IF(Games!K698="Y", Games!B698, Games!E698))</f>
        <v/>
      </c>
      <c r="K697" s="92" t="str">
        <f>Games!I698</f>
        <v/>
      </c>
      <c r="L697" s="92" t="str">
        <f>IF(ISBLANK(Games!G698), "",Games!G698)</f>
        <v/>
      </c>
      <c r="M697" s="92"/>
      <c r="N697" s="110" t="str">
        <f>IF(ISBLANK('Performance vs Market'!$Q697), "", 1)</f>
        <v/>
      </c>
      <c r="O697" s="110" t="str">
        <f>IF(ISBLANK('Performance vs Market'!$S697), "", 1)</f>
        <v/>
      </c>
      <c r="P697" s="95"/>
      <c r="Q697" s="95"/>
      <c r="R697" s="95"/>
      <c r="S697" s="95"/>
      <c r="T697" s="95"/>
      <c r="U697" s="111" t="str">
        <f>IF(ISBLANK('Performance vs Market'!$Q697), "",N697+IF(Q697&lt;0, (N697/(Q697/-100)), N697*(Q697/100)))</f>
        <v/>
      </c>
      <c r="V697" s="112" t="str">
        <f>IFERROR(IF(ISBLANK('Performance vs Market'!$R697), "",N697+IF(R697&lt;0, (N697/(R697/-100)), N697*(R697/100))),"")</f>
        <v/>
      </c>
      <c r="W697" s="111" t="n">
        <f t="shared" si="1"/>
        <v>0</v>
      </c>
      <c r="X697" s="112" t="n">
        <f t="shared" si="2"/>
        <v>0</v>
      </c>
      <c r="Y697" s="111" t="str">
        <f>IF(ISBLANK('Performance vs Market'!$S697), "",O697+IF(S697&lt;0, (O697/(S697/-100)), O697*(S697/100)))</f>
        <v/>
      </c>
      <c r="Z697" s="111" t="n">
        <f t="shared" si="3"/>
        <v>0</v>
      </c>
      <c r="AA697" s="96" t="n">
        <f t="shared" si="4"/>
        <v>0</v>
      </c>
      <c r="AB697" s="96" t="n">
        <f t="shared" si="5"/>
        <v>0</v>
      </c>
      <c r="AC697" s="113" t="str">
        <f>IF('Prediction Log'!$W716="Y", "W", IF('Prediction Log'!$W716="N","L",""))</f>
        <v/>
      </c>
      <c r="AD697" s="114" t="str">
        <f>IF('Prediction Log'!$Y716="Y", "W", IF('Prediction Log'!$Y716="N","L",""))</f>
        <v/>
      </c>
      <c r="AE697" s="115" t="str">
        <f>IF(ISBLANK('Performance vs Market'!$Q697), "",IF(AC697="W", W697, IF(AC697="L",-N697, "")))</f>
        <v/>
      </c>
      <c r="AF697" s="116" t="str">
        <f>IFERROR((IF(ISERR('Performance vs Market'!$V697), "",IF(AD697="W", X697, IF(AD697="L",-N697, "")))), "")</f>
        <v/>
      </c>
      <c r="AG697" s="113" t="str">
        <f>IF('Prediction Log'!$X716="Y", "W", IF('Prediction Log'!$X716="N", "L", ""))</f>
        <v/>
      </c>
      <c r="AH697" s="115" t="str">
        <f>IF(ISBLANK('Performance vs Market'!$S697), "",IF(AG697="W", Z697, IF(AG697="L",-O697, "")))</f>
        <v/>
      </c>
      <c r="AI697" s="117"/>
      <c r="AJ697" s="15" t="str">
        <f t="shared" si="6"/>
        <v/>
      </c>
      <c r="AK697" s="118" t="n">
        <f>IF(ISERROR('Performance vs Market'!$AE697+'Performance vs Market'!$AH697+'Performance vs Market'!$AJ697), "", 'Performance vs Market'!$AE697+'Performance vs Market'!$AH697+'Performance vs Market'!$AJ697)</f>
        <v>0</v>
      </c>
      <c r="AL697" s="119" t="n">
        <f>IF(ISERROR('Performance vs Market'!$AF697+'Performance vs Market'!$AH697+'Performance vs Market'!$AJ697), "", 'Performance vs Market'!$AF697+'Performance vs Market'!$AH697+'Performance vs Market'!$AJ697)</f>
        <v>0</v>
      </c>
    </row>
    <row r="698" ht="14.25" customHeight="1">
      <c r="A698" s="92" t="str">
        <f>Games!A699</f>
        <v/>
      </c>
      <c r="B698" s="92" t="str">
        <f>IF('Prediction Log'!B717=0, "",'Prediction Log'!B717)</f>
        <v/>
      </c>
      <c r="C698" s="92" t="str">
        <f>IF('Prediction Log'!C717=0, "",'Prediction Log'!C717)</f>
        <v/>
      </c>
      <c r="D698" s="92" t="str">
        <f>IF('Prediction Log'!D717=0, "",'Prediction Log'!D717)</f>
        <v/>
      </c>
      <c r="E698" s="92" t="str">
        <f>IF('Prediction Log'!E717=0, "",'Prediction Log'!E717)</f>
        <v/>
      </c>
      <c r="F698" s="92" t="str">
        <f>IF('Prediction Log'!I717=0, "",'Prediction Log'!I717)</f>
        <v/>
      </c>
      <c r="G698" s="70" t="str">
        <f>IF(ISBLANK(Games!B699), "",'Prediction Log'!$J717)</f>
        <v/>
      </c>
      <c r="H698" s="93" t="str">
        <f>'Prediction Log'!$K717</f>
        <v/>
      </c>
      <c r="I698" s="92" t="str">
        <f>IF(ISBLANK(Games!M699), "",IF(AND(Games!M699="",Games!N699=""),"",IF(ISTEXT(Games!N699), "Side",Games!M699)))</f>
        <v/>
      </c>
      <c r="J698" s="92" t="str">
        <f>IF(ISBLANK(Games!B699), "",IF(Games!K699="Y", Games!B699, Games!E699))</f>
        <v/>
      </c>
      <c r="K698" s="92" t="str">
        <f>Games!I699</f>
        <v/>
      </c>
      <c r="L698" s="92" t="str">
        <f>IF(ISBLANK(Games!G699), "",Games!G699)</f>
        <v/>
      </c>
      <c r="M698" s="92"/>
      <c r="N698" s="110" t="str">
        <f>IF(ISBLANK('Performance vs Market'!$Q698), "", 1)</f>
        <v/>
      </c>
      <c r="O698" s="110" t="str">
        <f>IF(ISBLANK('Performance vs Market'!$S698), "", 1)</f>
        <v/>
      </c>
      <c r="P698" s="95"/>
      <c r="Q698" s="95"/>
      <c r="R698" s="95"/>
      <c r="S698" s="95"/>
      <c r="T698" s="95"/>
      <c r="U698" s="111" t="str">
        <f>IF(ISBLANK('Performance vs Market'!$Q698), "",N698+IF(Q698&lt;0, (N698/(Q698/-100)), N698*(Q698/100)))</f>
        <v/>
      </c>
      <c r="V698" s="112" t="str">
        <f>IFERROR(IF(ISBLANK('Performance vs Market'!$R698), "",N698+IF(R698&lt;0, (N698/(R698/-100)), N698*(R698/100))),"")</f>
        <v/>
      </c>
      <c r="W698" s="111" t="n">
        <f t="shared" si="1"/>
        <v>0</v>
      </c>
      <c r="X698" s="112" t="n">
        <f t="shared" si="2"/>
        <v>0</v>
      </c>
      <c r="Y698" s="111" t="str">
        <f>IF(ISBLANK('Performance vs Market'!$S698), "",O698+IF(S698&lt;0, (O698/(S698/-100)), O698*(S698/100)))</f>
        <v/>
      </c>
      <c r="Z698" s="111" t="n">
        <f t="shared" si="3"/>
        <v>0</v>
      </c>
      <c r="AA698" s="96" t="n">
        <f t="shared" si="4"/>
        <v>0</v>
      </c>
      <c r="AB698" s="96" t="n">
        <f t="shared" si="5"/>
        <v>0</v>
      </c>
      <c r="AC698" s="113" t="str">
        <f>IF('Prediction Log'!$W717="Y", "W", IF('Prediction Log'!$W717="N","L",""))</f>
        <v/>
      </c>
      <c r="AD698" s="114" t="str">
        <f>IF('Prediction Log'!$Y717="Y", "W", IF('Prediction Log'!$Y717="N","L",""))</f>
        <v/>
      </c>
      <c r="AE698" s="115" t="str">
        <f>IF(ISBLANK('Performance vs Market'!$Q698), "",IF(AC698="W", W698, IF(AC698="L",-N698, "")))</f>
        <v/>
      </c>
      <c r="AF698" s="116" t="str">
        <f>IFERROR((IF(ISERR('Performance vs Market'!$V698), "",IF(AD698="W", X698, IF(AD698="L",-N698, "")))), "")</f>
        <v/>
      </c>
      <c r="AG698" s="113" t="str">
        <f>IF('Prediction Log'!$X717="Y", "W", IF('Prediction Log'!$X717="N", "L", ""))</f>
        <v/>
      </c>
      <c r="AH698" s="115" t="str">
        <f>IF(ISBLANK('Performance vs Market'!$S698), "",IF(AG698="W", Z698, IF(AG698="L",-O698, "")))</f>
        <v/>
      </c>
      <c r="AI698" s="117"/>
      <c r="AJ698" s="15" t="str">
        <f t="shared" si="6"/>
        <v/>
      </c>
      <c r="AK698" s="118" t="n">
        <f>IF(ISERROR('Performance vs Market'!$AE698+'Performance vs Market'!$AH698+'Performance vs Market'!$AJ698), "", 'Performance vs Market'!$AE698+'Performance vs Market'!$AH698+'Performance vs Market'!$AJ698)</f>
        <v>0</v>
      </c>
      <c r="AL698" s="119" t="n">
        <f>IF(ISERROR('Performance vs Market'!$AF698+'Performance vs Market'!$AH698+'Performance vs Market'!$AJ698), "", 'Performance vs Market'!$AF698+'Performance vs Market'!$AH698+'Performance vs Market'!$AJ698)</f>
        <v>0</v>
      </c>
    </row>
    <row r="699" ht="14.25" customHeight="1">
      <c r="A699" s="92" t="str">
        <f>Games!A700</f>
        <v/>
      </c>
      <c r="B699" s="92" t="str">
        <f>IF('Prediction Log'!B718=0, "",'Prediction Log'!B718)</f>
        <v/>
      </c>
      <c r="C699" s="92" t="str">
        <f>IF('Prediction Log'!C718=0, "",'Prediction Log'!C718)</f>
        <v/>
      </c>
      <c r="D699" s="92" t="str">
        <f>IF('Prediction Log'!D718=0, "",'Prediction Log'!D718)</f>
        <v/>
      </c>
      <c r="E699" s="92" t="str">
        <f>IF('Prediction Log'!E718=0, "",'Prediction Log'!E718)</f>
        <v/>
      </c>
      <c r="F699" s="92" t="str">
        <f>IF('Prediction Log'!I718=0, "",'Prediction Log'!I718)</f>
        <v/>
      </c>
      <c r="G699" s="70" t="str">
        <f>IF(ISBLANK(Games!B700), "",'Prediction Log'!$J718)</f>
        <v/>
      </c>
      <c r="H699" s="93" t="str">
        <f>'Prediction Log'!$K718</f>
        <v/>
      </c>
      <c r="I699" s="92" t="str">
        <f>IF(ISBLANK(Games!M700), "",IF(AND(Games!M700="",Games!N700=""),"",IF(ISTEXT(Games!N700), "Side",Games!M700)))</f>
        <v/>
      </c>
      <c r="J699" s="92" t="str">
        <f>IF(ISBLANK(Games!B700), "",IF(Games!K700="Y", Games!B700, Games!E700))</f>
        <v/>
      </c>
      <c r="K699" s="92" t="str">
        <f>Games!I700</f>
        <v/>
      </c>
      <c r="L699" s="92" t="str">
        <f>IF(ISBLANK(Games!G700), "",Games!G700)</f>
        <v/>
      </c>
      <c r="M699" s="92"/>
      <c r="N699" s="110" t="str">
        <f>IF(ISBLANK('Performance vs Market'!$Q699), "", 1)</f>
        <v/>
      </c>
      <c r="O699" s="110" t="str">
        <f>IF(ISBLANK('Performance vs Market'!$S699), "", 1)</f>
        <v/>
      </c>
      <c r="P699" s="95"/>
      <c r="Q699" s="95"/>
      <c r="R699" s="95"/>
      <c r="S699" s="95"/>
      <c r="T699" s="95"/>
      <c r="U699" s="111" t="str">
        <f>IF(ISBLANK('Performance vs Market'!$Q699), "",N699+IF(Q699&lt;0, (N699/(Q699/-100)), N699*(Q699/100)))</f>
        <v/>
      </c>
      <c r="V699" s="112" t="str">
        <f>IFERROR(IF(ISBLANK('Performance vs Market'!$R699), "",N699+IF(R699&lt;0, (N699/(R699/-100)), N699*(R699/100))),"")</f>
        <v/>
      </c>
      <c r="W699" s="111" t="n">
        <f t="shared" si="1"/>
        <v>0</v>
      </c>
      <c r="X699" s="112" t="n">
        <f t="shared" si="2"/>
        <v>0</v>
      </c>
      <c r="Y699" s="111" t="str">
        <f>IF(ISBLANK('Performance vs Market'!$S699), "",O699+IF(S699&lt;0, (O699/(S699/-100)), O699*(S699/100)))</f>
        <v/>
      </c>
      <c r="Z699" s="111" t="n">
        <f t="shared" si="3"/>
        <v>0</v>
      </c>
      <c r="AA699" s="96" t="n">
        <f t="shared" si="4"/>
        <v>0</v>
      </c>
      <c r="AB699" s="96" t="n">
        <f t="shared" si="5"/>
        <v>0</v>
      </c>
      <c r="AC699" s="113" t="str">
        <f>IF('Prediction Log'!$W718="Y", "W", IF('Prediction Log'!$W718="N","L",""))</f>
        <v/>
      </c>
      <c r="AD699" s="114" t="str">
        <f>IF('Prediction Log'!$Y718="Y", "W", IF('Prediction Log'!$Y718="N","L",""))</f>
        <v/>
      </c>
      <c r="AE699" s="115" t="str">
        <f>IF(ISBLANK('Performance vs Market'!$Q699), "",IF(AC699="W", W699, IF(AC699="L",-N699, "")))</f>
        <v/>
      </c>
      <c r="AF699" s="116" t="str">
        <f>IFERROR((IF(ISERR('Performance vs Market'!$V699), "",IF(AD699="W", X699, IF(AD699="L",-N699, "")))), "")</f>
        <v/>
      </c>
      <c r="AG699" s="113" t="str">
        <f>IF('Prediction Log'!$X718="Y", "W", IF('Prediction Log'!$X718="N", "L", ""))</f>
        <v/>
      </c>
      <c r="AH699" s="115" t="str">
        <f>IF(ISBLANK('Performance vs Market'!$S699), "",IF(AG699="W", Z699, IF(AG699="L",-O699, "")))</f>
        <v/>
      </c>
      <c r="AI699" s="117"/>
      <c r="AJ699" s="15" t="str">
        <f t="shared" si="6"/>
        <v/>
      </c>
      <c r="AK699" s="118" t="n">
        <f>IF(ISERROR('Performance vs Market'!$AE699+'Performance vs Market'!$AH699+'Performance vs Market'!$AJ699), "", 'Performance vs Market'!$AE699+'Performance vs Market'!$AH699+'Performance vs Market'!$AJ699)</f>
        <v>0</v>
      </c>
      <c r="AL699" s="119" t="n">
        <f>IF(ISERROR('Performance vs Market'!$AF699+'Performance vs Market'!$AH699+'Performance vs Market'!$AJ699), "", 'Performance vs Market'!$AF699+'Performance vs Market'!$AH699+'Performance vs Market'!$AJ699)</f>
        <v>0</v>
      </c>
    </row>
    <row r="700" ht="14.25" customHeight="1">
      <c r="A700" s="92" t="str">
        <f>Games!A701</f>
        <v/>
      </c>
      <c r="B700" s="92" t="str">
        <f>IF('Prediction Log'!B719=0, "",'Prediction Log'!B719)</f>
        <v/>
      </c>
      <c r="C700" s="92" t="str">
        <f>IF('Prediction Log'!C719=0, "",'Prediction Log'!C719)</f>
        <v/>
      </c>
      <c r="D700" s="92" t="str">
        <f>IF('Prediction Log'!D719=0, "",'Prediction Log'!D719)</f>
        <v/>
      </c>
      <c r="E700" s="92" t="str">
        <f>IF('Prediction Log'!E719=0, "",'Prediction Log'!E719)</f>
        <v/>
      </c>
      <c r="F700" s="92" t="str">
        <f>IF('Prediction Log'!I719=0, "",'Prediction Log'!I719)</f>
        <v/>
      </c>
      <c r="G700" s="70" t="str">
        <f>IF(ISBLANK(Games!B701), "",'Prediction Log'!$J719)</f>
        <v/>
      </c>
      <c r="H700" s="93" t="str">
        <f>'Prediction Log'!$K719</f>
        <v/>
      </c>
      <c r="I700" s="92" t="str">
        <f>IF(ISBLANK(Games!M701), "",IF(AND(Games!M701="",Games!N701=""),"",IF(ISTEXT(Games!N701), "Side",Games!M701)))</f>
        <v/>
      </c>
      <c r="J700" s="92" t="str">
        <f>IF(ISBLANK(Games!B701), "",IF(Games!K701="Y", Games!B701, Games!E701))</f>
        <v/>
      </c>
      <c r="K700" s="92" t="str">
        <f>Games!I701</f>
        <v/>
      </c>
      <c r="L700" s="92" t="str">
        <f>IF(ISBLANK(Games!G701), "",Games!G701)</f>
        <v/>
      </c>
      <c r="M700" s="92"/>
      <c r="N700" s="110" t="str">
        <f>IF(ISBLANK('Performance vs Market'!$Q700), "", 1)</f>
        <v/>
      </c>
      <c r="O700" s="110" t="str">
        <f>IF(ISBLANK('Performance vs Market'!$S700), "", 1)</f>
        <v/>
      </c>
      <c r="P700" s="95"/>
      <c r="Q700" s="95"/>
      <c r="R700" s="95"/>
      <c r="S700" s="95"/>
      <c r="T700" s="95"/>
      <c r="U700" s="111" t="str">
        <f>IF(ISBLANK('Performance vs Market'!$Q700), "",N700+IF(Q700&lt;0, (N700/(Q700/-100)), N700*(Q700/100)))</f>
        <v/>
      </c>
      <c r="V700" s="112" t="str">
        <f>IFERROR(IF(ISBLANK('Performance vs Market'!$R700), "",N700+IF(R700&lt;0, (N700/(R700/-100)), N700*(R700/100))),"")</f>
        <v/>
      </c>
      <c r="W700" s="111" t="n">
        <f t="shared" si="1"/>
        <v>0</v>
      </c>
      <c r="X700" s="112" t="n">
        <f t="shared" si="2"/>
        <v>0</v>
      </c>
      <c r="Y700" s="111" t="str">
        <f>IF(ISBLANK('Performance vs Market'!$S700), "",O700+IF(S700&lt;0, (O700/(S700/-100)), O700*(S700/100)))</f>
        <v/>
      </c>
      <c r="Z700" s="111" t="n">
        <f t="shared" si="3"/>
        <v>0</v>
      </c>
      <c r="AA700" s="96" t="n">
        <f t="shared" si="4"/>
        <v>0</v>
      </c>
      <c r="AB700" s="96" t="n">
        <f t="shared" si="5"/>
        <v>0</v>
      </c>
      <c r="AC700" s="113" t="str">
        <f>IF('Prediction Log'!$W719="Y", "W", IF('Prediction Log'!$W719="N","L",""))</f>
        <v/>
      </c>
      <c r="AD700" s="114" t="str">
        <f>IF('Prediction Log'!$Y719="Y", "W", IF('Prediction Log'!$Y719="N","L",""))</f>
        <v/>
      </c>
      <c r="AE700" s="115" t="str">
        <f>IF(ISBLANK('Performance vs Market'!$Q700), "",IF(AC700="W", W700, IF(AC700="L",-N700, "")))</f>
        <v/>
      </c>
      <c r="AF700" s="116" t="str">
        <f>IFERROR((IF(ISERR('Performance vs Market'!$V700), "",IF(AD700="W", X700, IF(AD700="L",-N700, "")))), "")</f>
        <v/>
      </c>
      <c r="AG700" s="113" t="str">
        <f>IF('Prediction Log'!$X719="Y", "W", IF('Prediction Log'!$X719="N", "L", ""))</f>
        <v/>
      </c>
      <c r="AH700" s="115" t="str">
        <f>IF(ISBLANK('Performance vs Market'!$S700), "",IF(AG700="W", Z700, IF(AG700="L",-O700, "")))</f>
        <v/>
      </c>
      <c r="AI700" s="117"/>
      <c r="AJ700" s="15" t="str">
        <f t="shared" si="6"/>
        <v/>
      </c>
      <c r="AK700" s="118" t="n">
        <f>IF(ISERROR('Performance vs Market'!$AE700+'Performance vs Market'!$AH700+'Performance vs Market'!$AJ700), "", 'Performance vs Market'!$AE700+'Performance vs Market'!$AH700+'Performance vs Market'!$AJ700)</f>
        <v>0</v>
      </c>
      <c r="AL700" s="119" t="n">
        <f>IF(ISERROR('Performance vs Market'!$AF700+'Performance vs Market'!$AH700+'Performance vs Market'!$AJ700), "", 'Performance vs Market'!$AF700+'Performance vs Market'!$AH700+'Performance vs Market'!$AJ700)</f>
        <v>0</v>
      </c>
    </row>
    <row r="701" ht="14.25" customHeight="1">
      <c r="A701" s="92" t="str">
        <f>Games!A702</f>
        <v/>
      </c>
      <c r="B701" s="92" t="str">
        <f>IF('Prediction Log'!B720=0, "",'Prediction Log'!B720)</f>
        <v/>
      </c>
      <c r="C701" s="92" t="str">
        <f>IF('Prediction Log'!C720=0, "",'Prediction Log'!C720)</f>
        <v/>
      </c>
      <c r="D701" s="92" t="str">
        <f>IF('Prediction Log'!D720=0, "",'Prediction Log'!D720)</f>
        <v/>
      </c>
      <c r="E701" s="92" t="str">
        <f>IF('Prediction Log'!E720=0, "",'Prediction Log'!E720)</f>
        <v/>
      </c>
      <c r="F701" s="92" t="str">
        <f>IF('Prediction Log'!I720=0, "",'Prediction Log'!I720)</f>
        <v/>
      </c>
      <c r="G701" s="70" t="str">
        <f>IF(ISBLANK(Games!B702), "",'Prediction Log'!$J720)</f>
        <v/>
      </c>
      <c r="H701" s="93" t="str">
        <f>'Prediction Log'!$K720</f>
        <v/>
      </c>
      <c r="I701" s="92" t="str">
        <f>IF(ISBLANK(Games!M702), "",IF(AND(Games!M702="",Games!N702=""),"",IF(ISTEXT(Games!N702), "Side",Games!M702)))</f>
        <v/>
      </c>
      <c r="J701" s="92" t="str">
        <f>IF(ISBLANK(Games!B702), "",IF(Games!K702="Y", Games!B702, Games!E702))</f>
        <v/>
      </c>
      <c r="K701" s="92" t="str">
        <f>Games!I702</f>
        <v/>
      </c>
      <c r="L701" s="92" t="str">
        <f>IF(ISBLANK(Games!G702), "",Games!G702)</f>
        <v/>
      </c>
      <c r="M701" s="92"/>
      <c r="N701" s="110" t="str">
        <f>IF(ISBLANK('Performance vs Market'!$Q701), "", 1)</f>
        <v/>
      </c>
      <c r="O701" s="110" t="str">
        <f>IF(ISBLANK('Performance vs Market'!$S701), "", 1)</f>
        <v/>
      </c>
      <c r="P701" s="95"/>
      <c r="Q701" s="95"/>
      <c r="R701" s="95"/>
      <c r="S701" s="95"/>
      <c r="T701" s="95"/>
      <c r="U701" s="111" t="str">
        <f>IF(ISBLANK('Performance vs Market'!$Q701), "",N701+IF(Q701&lt;0, (N701/(Q701/-100)), N701*(Q701/100)))</f>
        <v/>
      </c>
      <c r="V701" s="112" t="str">
        <f>IFERROR(IF(ISBLANK('Performance vs Market'!$R701), "",N701+IF(R701&lt;0, (N701/(R701/-100)), N701*(R701/100))),"")</f>
        <v/>
      </c>
      <c r="W701" s="111" t="n">
        <f t="shared" si="1"/>
        <v>0</v>
      </c>
      <c r="X701" s="112" t="n">
        <f t="shared" si="2"/>
        <v>0</v>
      </c>
      <c r="Y701" s="111" t="str">
        <f>IF(ISBLANK('Performance vs Market'!$S701), "",O701+IF(S701&lt;0, (O701/(S701/-100)), O701*(S701/100)))</f>
        <v/>
      </c>
      <c r="Z701" s="111" t="n">
        <f t="shared" si="3"/>
        <v>0</v>
      </c>
      <c r="AA701" s="96" t="n">
        <f t="shared" si="4"/>
        <v>0</v>
      </c>
      <c r="AB701" s="96" t="n">
        <f t="shared" si="5"/>
        <v>0</v>
      </c>
      <c r="AC701" s="113" t="str">
        <f>IF('Prediction Log'!$W720="Y", "W", IF('Prediction Log'!$W720="N","L",""))</f>
        <v/>
      </c>
      <c r="AD701" s="114" t="str">
        <f>IF('Prediction Log'!$Y720="Y", "W", IF('Prediction Log'!$Y720="N","L",""))</f>
        <v/>
      </c>
      <c r="AE701" s="115" t="str">
        <f>IF(ISBLANK('Performance vs Market'!$Q701), "",IF(AC701="W", W701, IF(AC701="L",-N701, "")))</f>
        <v/>
      </c>
      <c r="AF701" s="116" t="str">
        <f>IFERROR((IF(ISERR('Performance vs Market'!$V701), "",IF(AD701="W", X701, IF(AD701="L",-N701, "")))), "")</f>
        <v/>
      </c>
      <c r="AG701" s="113" t="str">
        <f>IF('Prediction Log'!$X720="Y", "W", IF('Prediction Log'!$X720="N", "L", ""))</f>
        <v/>
      </c>
      <c r="AH701" s="115" t="str">
        <f>IF(ISBLANK('Performance vs Market'!$S701), "",IF(AG701="W", Z701, IF(AG701="L",-O701, "")))</f>
        <v/>
      </c>
      <c r="AI701" s="117"/>
      <c r="AJ701" s="15" t="str">
        <f t="shared" si="6"/>
        <v/>
      </c>
      <c r="AK701" s="118" t="n">
        <f>IF(ISERROR('Performance vs Market'!$AE701+'Performance vs Market'!$AH701+'Performance vs Market'!$AJ701), "", 'Performance vs Market'!$AE701+'Performance vs Market'!$AH701+'Performance vs Market'!$AJ701)</f>
        <v>0</v>
      </c>
      <c r="AL701" s="119" t="n">
        <f>IF(ISERROR('Performance vs Market'!$AF701+'Performance vs Market'!$AH701+'Performance vs Market'!$AJ701), "", 'Performance vs Market'!$AF701+'Performance vs Market'!$AH701+'Performance vs Market'!$AJ701)</f>
        <v>0</v>
      </c>
    </row>
    <row r="702" ht="14.25" customHeight="1">
      <c r="A702" s="92" t="str">
        <f>Games!A703</f>
        <v/>
      </c>
      <c r="B702" s="92" t="str">
        <f>IF('Prediction Log'!B721=0, "",'Prediction Log'!B721)</f>
        <v/>
      </c>
      <c r="C702" s="92" t="str">
        <f>IF('Prediction Log'!C721=0, "",'Prediction Log'!C721)</f>
        <v/>
      </c>
      <c r="D702" s="92" t="str">
        <f>IF('Prediction Log'!D721=0, "",'Prediction Log'!D721)</f>
        <v/>
      </c>
      <c r="E702" s="92" t="str">
        <f>IF('Prediction Log'!E721=0, "",'Prediction Log'!E721)</f>
        <v/>
      </c>
      <c r="F702" s="92" t="str">
        <f>IF('Prediction Log'!I721=0, "",'Prediction Log'!I721)</f>
        <v/>
      </c>
      <c r="G702" s="70" t="str">
        <f>IF(ISBLANK(Games!B703), "",'Prediction Log'!$J721)</f>
        <v/>
      </c>
      <c r="H702" s="93" t="str">
        <f>'Prediction Log'!$K721</f>
        <v/>
      </c>
      <c r="I702" s="92" t="str">
        <f>IF(ISBLANK(Games!M703), "",IF(AND(Games!M703="",Games!N703=""),"",IF(ISTEXT(Games!N703), "Side",Games!M703)))</f>
        <v/>
      </c>
      <c r="J702" s="92" t="str">
        <f>IF(ISBLANK(Games!B703), "",IF(Games!K703="Y", Games!B703, Games!E703))</f>
        <v/>
      </c>
      <c r="K702" s="92" t="str">
        <f>Games!I703</f>
        <v/>
      </c>
      <c r="L702" s="92" t="str">
        <f>IF(ISBLANK(Games!G703), "",Games!G703)</f>
        <v/>
      </c>
      <c r="M702" s="92"/>
      <c r="N702" s="110" t="str">
        <f>IF(ISBLANK('Performance vs Market'!$Q702), "", 1)</f>
        <v/>
      </c>
      <c r="O702" s="110" t="str">
        <f>IF(ISBLANK('Performance vs Market'!$S702), "", 1)</f>
        <v/>
      </c>
      <c r="P702" s="95"/>
      <c r="Q702" s="95"/>
      <c r="R702" s="95"/>
      <c r="S702" s="95"/>
      <c r="T702" s="95"/>
      <c r="U702" s="111" t="str">
        <f>IF(ISBLANK('Performance vs Market'!$Q702), "",N702+IF(Q702&lt;0, (N702/(Q702/-100)), N702*(Q702/100)))</f>
        <v/>
      </c>
      <c r="V702" s="112" t="str">
        <f>IFERROR(IF(ISBLANK('Performance vs Market'!$R702), "",N702+IF(R702&lt;0, (N702/(R702/-100)), N702*(R702/100))),"")</f>
        <v/>
      </c>
      <c r="W702" s="111" t="n">
        <f t="shared" si="1"/>
        <v>0</v>
      </c>
      <c r="X702" s="112" t="n">
        <f t="shared" si="2"/>
        <v>0</v>
      </c>
      <c r="Y702" s="111" t="str">
        <f>IF(ISBLANK('Performance vs Market'!$S702), "",O702+IF(S702&lt;0, (O702/(S702/-100)), O702*(S702/100)))</f>
        <v/>
      </c>
      <c r="Z702" s="111" t="n">
        <f t="shared" si="3"/>
        <v>0</v>
      </c>
      <c r="AA702" s="96" t="n">
        <f t="shared" si="4"/>
        <v>0</v>
      </c>
      <c r="AB702" s="96" t="n">
        <f t="shared" si="5"/>
        <v>0</v>
      </c>
      <c r="AC702" s="113" t="str">
        <f>IF('Prediction Log'!$W721="Y", "W", IF('Prediction Log'!$W721="N","L",""))</f>
        <v/>
      </c>
      <c r="AD702" s="114" t="str">
        <f>IF('Prediction Log'!$Y721="Y", "W", IF('Prediction Log'!$Y721="N","L",""))</f>
        <v/>
      </c>
      <c r="AE702" s="115" t="str">
        <f>IF(ISBLANK('Performance vs Market'!$Q702), "",IF(AC702="W", W702, IF(AC702="L",-N702, "")))</f>
        <v/>
      </c>
      <c r="AF702" s="116" t="str">
        <f>IFERROR((IF(ISERR('Performance vs Market'!$V702), "",IF(AD702="W", X702, IF(AD702="L",-N702, "")))), "")</f>
        <v/>
      </c>
      <c r="AG702" s="113" t="str">
        <f>IF('Prediction Log'!$X721="Y", "W", IF('Prediction Log'!$X721="N", "L", ""))</f>
        <v/>
      </c>
      <c r="AH702" s="115" t="str">
        <f>IF(ISBLANK('Performance vs Market'!$S702), "",IF(AG702="W", Z702, IF(AG702="L",-O702, "")))</f>
        <v/>
      </c>
      <c r="AI702" s="117"/>
      <c r="AJ702" s="15" t="str">
        <f t="shared" si="6"/>
        <v/>
      </c>
      <c r="AK702" s="118" t="n">
        <f>IF(ISERROR('Performance vs Market'!$AE702+'Performance vs Market'!$AH702+'Performance vs Market'!$AJ702), "", 'Performance vs Market'!$AE702+'Performance vs Market'!$AH702+'Performance vs Market'!$AJ702)</f>
        <v>0</v>
      </c>
      <c r="AL702" s="119" t="n">
        <f>IF(ISERROR('Performance vs Market'!$AF702+'Performance vs Market'!$AH702+'Performance vs Market'!$AJ702), "", 'Performance vs Market'!$AF702+'Performance vs Market'!$AH702+'Performance vs Market'!$AJ702)</f>
        <v>0</v>
      </c>
    </row>
    <row r="703" ht="14.25" customHeight="1">
      <c r="A703" s="92" t="str">
        <f>Games!A704</f>
        <v/>
      </c>
      <c r="B703" s="92" t="str">
        <f>IF('Prediction Log'!B722=0, "",'Prediction Log'!B722)</f>
        <v/>
      </c>
      <c r="C703" s="92" t="str">
        <f>IF('Prediction Log'!C722=0, "",'Prediction Log'!C722)</f>
        <v/>
      </c>
      <c r="D703" s="92" t="str">
        <f>IF('Prediction Log'!D722=0, "",'Prediction Log'!D722)</f>
        <v/>
      </c>
      <c r="E703" s="92" t="str">
        <f>IF('Prediction Log'!E722=0, "",'Prediction Log'!E722)</f>
        <v/>
      </c>
      <c r="F703" s="92" t="str">
        <f>IF('Prediction Log'!I722=0, "",'Prediction Log'!I722)</f>
        <v/>
      </c>
      <c r="G703" s="70" t="str">
        <f>IF(ISBLANK(Games!B704), "",'Prediction Log'!$J722)</f>
        <v/>
      </c>
      <c r="H703" s="93" t="str">
        <f>'Prediction Log'!$K722</f>
        <v/>
      </c>
      <c r="I703" s="92" t="str">
        <f>IF(ISBLANK(Games!M704), "",IF(AND(Games!M704="",Games!N704=""),"",IF(ISTEXT(Games!N704), "Side",Games!M704)))</f>
        <v/>
      </c>
      <c r="J703" s="92" t="str">
        <f>IF(ISBLANK(Games!B704), "",IF(Games!K704="Y", Games!B704, Games!E704))</f>
        <v/>
      </c>
      <c r="K703" s="92" t="str">
        <f>Games!I704</f>
        <v/>
      </c>
      <c r="L703" s="92" t="str">
        <f>IF(ISBLANK(Games!G704), "",Games!G704)</f>
        <v/>
      </c>
      <c r="M703" s="92"/>
      <c r="N703" s="110" t="str">
        <f>IF(ISBLANK('Performance vs Market'!$Q703), "", 1)</f>
        <v/>
      </c>
      <c r="O703" s="110" t="str">
        <f>IF(ISBLANK('Performance vs Market'!$S703), "", 1)</f>
        <v/>
      </c>
      <c r="P703" s="95"/>
      <c r="Q703" s="95"/>
      <c r="R703" s="95"/>
      <c r="S703" s="95"/>
      <c r="T703" s="95"/>
      <c r="U703" s="111" t="str">
        <f>IF(ISBLANK('Performance vs Market'!$Q703), "",N703+IF(Q703&lt;0, (N703/(Q703/-100)), N703*(Q703/100)))</f>
        <v/>
      </c>
      <c r="V703" s="112" t="str">
        <f>IFERROR(IF(ISBLANK('Performance vs Market'!$R703), "",N703+IF(R703&lt;0, (N703/(R703/-100)), N703*(R703/100))),"")</f>
        <v/>
      </c>
      <c r="W703" s="111" t="n">
        <f t="shared" si="1"/>
        <v>0</v>
      </c>
      <c r="X703" s="112" t="n">
        <f t="shared" si="2"/>
        <v>0</v>
      </c>
      <c r="Y703" s="111" t="str">
        <f>IF(ISBLANK('Performance vs Market'!$S703), "",O703+IF(S703&lt;0, (O703/(S703/-100)), O703*(S703/100)))</f>
        <v/>
      </c>
      <c r="Z703" s="111" t="n">
        <f t="shared" si="3"/>
        <v>0</v>
      </c>
      <c r="AA703" s="96" t="n">
        <f t="shared" si="4"/>
        <v>0</v>
      </c>
      <c r="AB703" s="96" t="n">
        <f t="shared" si="5"/>
        <v>0</v>
      </c>
      <c r="AC703" s="113" t="str">
        <f>IF('Prediction Log'!$W722="Y", "W", IF('Prediction Log'!$W722="N","L",""))</f>
        <v/>
      </c>
      <c r="AD703" s="114" t="str">
        <f>IF('Prediction Log'!$Y722="Y", "W", IF('Prediction Log'!$Y722="N","L",""))</f>
        <v/>
      </c>
      <c r="AE703" s="115" t="str">
        <f>IF(ISBLANK('Performance vs Market'!$Q703), "",IF(AC703="W", W703, IF(AC703="L",-N703, "")))</f>
        <v/>
      </c>
      <c r="AF703" s="116" t="str">
        <f>IFERROR((IF(ISERR('Performance vs Market'!$V703), "",IF(AD703="W", X703, IF(AD703="L",-N703, "")))), "")</f>
        <v/>
      </c>
      <c r="AG703" s="113" t="str">
        <f>IF('Prediction Log'!$X722="Y", "W", IF('Prediction Log'!$X722="N", "L", ""))</f>
        <v/>
      </c>
      <c r="AH703" s="115" t="str">
        <f>IF(ISBLANK('Performance vs Market'!$S703), "",IF(AG703="W", Z703, IF(AG703="L",-O703, "")))</f>
        <v/>
      </c>
      <c r="AI703" s="117"/>
      <c r="AJ703" s="15" t="str">
        <f t="shared" si="6"/>
        <v/>
      </c>
      <c r="AK703" s="118" t="n">
        <f>IF(ISERROR('Performance vs Market'!$AE703+'Performance vs Market'!$AH703+'Performance vs Market'!$AJ703), "", 'Performance vs Market'!$AE703+'Performance vs Market'!$AH703+'Performance vs Market'!$AJ703)</f>
        <v>0</v>
      </c>
      <c r="AL703" s="119" t="n">
        <f>IF(ISERROR('Performance vs Market'!$AF703+'Performance vs Market'!$AH703+'Performance vs Market'!$AJ703), "", 'Performance vs Market'!$AF703+'Performance vs Market'!$AH703+'Performance vs Market'!$AJ703)</f>
        <v>0</v>
      </c>
    </row>
    <row r="704" ht="14.25" customHeight="1">
      <c r="A704" s="92" t="str">
        <f>Games!A705</f>
        <v/>
      </c>
      <c r="B704" s="92" t="str">
        <f>IF('Prediction Log'!B723=0, "",'Prediction Log'!B723)</f>
        <v/>
      </c>
      <c r="C704" s="92" t="str">
        <f>IF('Prediction Log'!C723=0, "",'Prediction Log'!C723)</f>
        <v/>
      </c>
      <c r="D704" s="92" t="str">
        <f>IF('Prediction Log'!D723=0, "",'Prediction Log'!D723)</f>
        <v/>
      </c>
      <c r="E704" s="92" t="str">
        <f>IF('Prediction Log'!E723=0, "",'Prediction Log'!E723)</f>
        <v/>
      </c>
      <c r="F704" s="92" t="str">
        <f>IF('Prediction Log'!I723=0, "",'Prediction Log'!I723)</f>
        <v/>
      </c>
      <c r="G704" s="70" t="str">
        <f>IF(ISBLANK(Games!B705), "",'Prediction Log'!$J723)</f>
        <v/>
      </c>
      <c r="H704" s="93" t="str">
        <f>'Prediction Log'!$K723</f>
        <v/>
      </c>
      <c r="I704" s="92" t="str">
        <f>IF(ISBLANK(Games!M705), "",IF(AND(Games!M705="",Games!N705=""),"",IF(ISTEXT(Games!N705), "Side",Games!M705)))</f>
        <v/>
      </c>
      <c r="J704" s="92" t="str">
        <f>IF(ISBLANK(Games!B705), "",IF(Games!K705="Y", Games!B705, Games!E705))</f>
        <v/>
      </c>
      <c r="K704" s="92" t="str">
        <f>Games!I705</f>
        <v/>
      </c>
      <c r="L704" s="92" t="str">
        <f>IF(ISBLANK(Games!G705), "",Games!G705)</f>
        <v/>
      </c>
      <c r="M704" s="92"/>
      <c r="N704" s="110" t="str">
        <f>IF(ISBLANK('Performance vs Market'!$Q704), "", 1)</f>
        <v/>
      </c>
      <c r="O704" s="110" t="str">
        <f>IF(ISBLANK('Performance vs Market'!$S704), "", 1)</f>
        <v/>
      </c>
      <c r="P704" s="95"/>
      <c r="Q704" s="95"/>
      <c r="R704" s="95"/>
      <c r="S704" s="95"/>
      <c r="T704" s="95"/>
      <c r="U704" s="111" t="str">
        <f>IF(ISBLANK('Performance vs Market'!$Q704), "",N704+IF(Q704&lt;0, (N704/(Q704/-100)), N704*(Q704/100)))</f>
        <v/>
      </c>
      <c r="V704" s="112" t="str">
        <f>IFERROR(IF(ISBLANK('Performance vs Market'!$R704), "",N704+IF(R704&lt;0, (N704/(R704/-100)), N704*(R704/100))),"")</f>
        <v/>
      </c>
      <c r="W704" s="111" t="n">
        <f t="shared" si="1"/>
        <v>0</v>
      </c>
      <c r="X704" s="112" t="n">
        <f t="shared" si="2"/>
        <v>0</v>
      </c>
      <c r="Y704" s="111" t="str">
        <f>IF(ISBLANK('Performance vs Market'!$S704), "",O704+IF(S704&lt;0, (O704/(S704/-100)), O704*(S704/100)))</f>
        <v/>
      </c>
      <c r="Z704" s="111" t="n">
        <f t="shared" si="3"/>
        <v>0</v>
      </c>
      <c r="AA704" s="96" t="n">
        <f t="shared" si="4"/>
        <v>0</v>
      </c>
      <c r="AB704" s="96" t="n">
        <f t="shared" si="5"/>
        <v>0</v>
      </c>
      <c r="AC704" s="113" t="str">
        <f>IF('Prediction Log'!$W723="Y", "W", IF('Prediction Log'!$W723="N","L",""))</f>
        <v/>
      </c>
      <c r="AD704" s="114" t="str">
        <f>IF('Prediction Log'!$Y723="Y", "W", IF('Prediction Log'!$Y723="N","L",""))</f>
        <v/>
      </c>
      <c r="AE704" s="115" t="str">
        <f>IF(ISBLANK('Performance vs Market'!$Q704), "",IF(AC704="W", W704, IF(AC704="L",-N704, "")))</f>
        <v/>
      </c>
      <c r="AF704" s="116" t="str">
        <f>IFERROR((IF(ISERR('Performance vs Market'!$V704), "",IF(AD704="W", X704, IF(AD704="L",-N704, "")))), "")</f>
        <v/>
      </c>
      <c r="AG704" s="113" t="str">
        <f>IF('Prediction Log'!$X723="Y", "W", IF('Prediction Log'!$X723="N", "L", ""))</f>
        <v/>
      </c>
      <c r="AH704" s="115" t="str">
        <f>IF(ISBLANK('Performance vs Market'!$S704), "",IF(AG704="W", Z704, IF(AG704="L",-O704, "")))</f>
        <v/>
      </c>
      <c r="AI704" s="117"/>
      <c r="AJ704" s="15" t="str">
        <f t="shared" si="6"/>
        <v/>
      </c>
      <c r="AK704" s="118" t="n">
        <f>IF(ISERROR('Performance vs Market'!$AE704+'Performance vs Market'!$AH704+'Performance vs Market'!$AJ704), "", 'Performance vs Market'!$AE704+'Performance vs Market'!$AH704+'Performance vs Market'!$AJ704)</f>
        <v>0</v>
      </c>
      <c r="AL704" s="119" t="n">
        <f>IF(ISERROR('Performance vs Market'!$AF704+'Performance vs Market'!$AH704+'Performance vs Market'!$AJ704), "", 'Performance vs Market'!$AF704+'Performance vs Market'!$AH704+'Performance vs Market'!$AJ704)</f>
        <v>0</v>
      </c>
    </row>
    <row r="705" ht="14.25" customHeight="1">
      <c r="A705" s="92" t="str">
        <f>Games!A706</f>
        <v/>
      </c>
      <c r="B705" s="92" t="str">
        <f>IF('Prediction Log'!B724=0, "",'Prediction Log'!B724)</f>
        <v/>
      </c>
      <c r="C705" s="92" t="str">
        <f>IF('Prediction Log'!C724=0, "",'Prediction Log'!C724)</f>
        <v/>
      </c>
      <c r="D705" s="92" t="str">
        <f>IF('Prediction Log'!D724=0, "",'Prediction Log'!D724)</f>
        <v/>
      </c>
      <c r="E705" s="92" t="str">
        <f>IF('Prediction Log'!E724=0, "",'Prediction Log'!E724)</f>
        <v/>
      </c>
      <c r="F705" s="92" t="str">
        <f>IF('Prediction Log'!I724=0, "",'Prediction Log'!I724)</f>
        <v/>
      </c>
      <c r="G705" s="70" t="str">
        <f>IF(ISBLANK(Games!B706), "",'Prediction Log'!$J724)</f>
        <v/>
      </c>
      <c r="H705" s="93" t="str">
        <f>'Prediction Log'!$K724</f>
        <v/>
      </c>
      <c r="I705" s="92" t="str">
        <f>IF(ISBLANK(Games!M706), "",IF(AND(Games!M706="",Games!N706=""),"",IF(ISTEXT(Games!N706), "Side",Games!M706)))</f>
        <v/>
      </c>
      <c r="J705" s="92" t="str">
        <f>IF(ISBLANK(Games!B706), "",IF(Games!K706="Y", Games!B706, Games!E706))</f>
        <v/>
      </c>
      <c r="K705" s="92" t="str">
        <f>Games!I706</f>
        <v/>
      </c>
      <c r="L705" s="92" t="str">
        <f>IF(ISBLANK(Games!G706), "",Games!G706)</f>
        <v/>
      </c>
      <c r="M705" s="92"/>
      <c r="N705" s="110" t="str">
        <f>IF(ISBLANK('Performance vs Market'!$Q705), "", 1)</f>
        <v/>
      </c>
      <c r="O705" s="110" t="str">
        <f>IF(ISBLANK('Performance vs Market'!$S705), "", 1)</f>
        <v/>
      </c>
      <c r="P705" s="95"/>
      <c r="Q705" s="95"/>
      <c r="R705" s="95"/>
      <c r="S705" s="95"/>
      <c r="T705" s="95"/>
      <c r="U705" s="111" t="str">
        <f>IF(ISBLANK('Performance vs Market'!$Q705), "",N705+IF(Q705&lt;0, (N705/(Q705/-100)), N705*(Q705/100)))</f>
        <v/>
      </c>
      <c r="V705" s="112" t="str">
        <f>IFERROR(IF(ISBLANK('Performance vs Market'!$R705), "",N705+IF(R705&lt;0, (N705/(R705/-100)), N705*(R705/100))),"")</f>
        <v/>
      </c>
      <c r="W705" s="111" t="n">
        <f t="shared" si="1"/>
        <v>0</v>
      </c>
      <c r="X705" s="112" t="n">
        <f t="shared" si="2"/>
        <v>0</v>
      </c>
      <c r="Y705" s="111" t="str">
        <f>IF(ISBLANK('Performance vs Market'!$S705), "",O705+IF(S705&lt;0, (O705/(S705/-100)), O705*(S705/100)))</f>
        <v/>
      </c>
      <c r="Z705" s="111" t="n">
        <f t="shared" si="3"/>
        <v>0</v>
      </c>
      <c r="AA705" s="96" t="n">
        <f t="shared" si="4"/>
        <v>0</v>
      </c>
      <c r="AB705" s="96" t="n">
        <f t="shared" si="5"/>
        <v>0</v>
      </c>
      <c r="AC705" s="113" t="str">
        <f>IF('Prediction Log'!$W724="Y", "W", IF('Prediction Log'!$W724="N","L",""))</f>
        <v/>
      </c>
      <c r="AD705" s="114" t="str">
        <f>IF('Prediction Log'!$Y724="Y", "W", IF('Prediction Log'!$Y724="N","L",""))</f>
        <v/>
      </c>
      <c r="AE705" s="115" t="str">
        <f>IF(ISBLANK('Performance vs Market'!$Q705), "",IF(AC705="W", W705, IF(AC705="L",-N705, "")))</f>
        <v/>
      </c>
      <c r="AF705" s="116" t="str">
        <f>IFERROR((IF(ISERR('Performance vs Market'!$V705), "",IF(AD705="W", X705, IF(AD705="L",-N705, "")))), "")</f>
        <v/>
      </c>
      <c r="AG705" s="113" t="str">
        <f>IF('Prediction Log'!$X724="Y", "W", IF('Prediction Log'!$X724="N", "L", ""))</f>
        <v/>
      </c>
      <c r="AH705" s="115" t="str">
        <f>IF(ISBLANK('Performance vs Market'!$S705), "",IF(AG705="W", Z705, IF(AG705="L",-O705, "")))</f>
        <v/>
      </c>
      <c r="AI705" s="117"/>
      <c r="AJ705" s="15" t="str">
        <f t="shared" si="6"/>
        <v/>
      </c>
      <c r="AK705" s="118" t="n">
        <f>IF(ISERROR('Performance vs Market'!$AE705+'Performance vs Market'!$AH705+'Performance vs Market'!$AJ705), "", 'Performance vs Market'!$AE705+'Performance vs Market'!$AH705+'Performance vs Market'!$AJ705)</f>
        <v>0</v>
      </c>
      <c r="AL705" s="119" t="n">
        <f>IF(ISERROR('Performance vs Market'!$AF705+'Performance vs Market'!$AH705+'Performance vs Market'!$AJ705), "", 'Performance vs Market'!$AF705+'Performance vs Market'!$AH705+'Performance vs Market'!$AJ705)</f>
        <v>0</v>
      </c>
    </row>
    <row r="706" ht="14.25" customHeight="1">
      <c r="A706" s="92" t="str">
        <f>Games!A707</f>
        <v/>
      </c>
      <c r="B706" s="92" t="str">
        <f>IF('Prediction Log'!B725=0, "",'Prediction Log'!B725)</f>
        <v/>
      </c>
      <c r="C706" s="92" t="str">
        <f>IF('Prediction Log'!C725=0, "",'Prediction Log'!C725)</f>
        <v/>
      </c>
      <c r="D706" s="92" t="str">
        <f>IF('Prediction Log'!D725=0, "",'Prediction Log'!D725)</f>
        <v/>
      </c>
      <c r="E706" s="92" t="str">
        <f>IF('Prediction Log'!E725=0, "",'Prediction Log'!E725)</f>
        <v/>
      </c>
      <c r="F706" s="92" t="str">
        <f>IF('Prediction Log'!I725=0, "",'Prediction Log'!I725)</f>
        <v/>
      </c>
      <c r="G706" s="70" t="str">
        <f>IF(ISBLANK(Games!B707), "",'Prediction Log'!$J725)</f>
        <v/>
      </c>
      <c r="H706" s="93" t="str">
        <f>'Prediction Log'!$K725</f>
        <v/>
      </c>
      <c r="I706" s="92" t="str">
        <f>IF(ISBLANK(Games!M707), "",IF(AND(Games!M707="",Games!N707=""),"",IF(ISTEXT(Games!N707), "Side",Games!M707)))</f>
        <v/>
      </c>
      <c r="J706" s="92" t="str">
        <f>IF(ISBLANK(Games!B707), "",IF(Games!K707="Y", Games!B707, Games!E707))</f>
        <v/>
      </c>
      <c r="K706" s="92" t="str">
        <f>Games!I707</f>
        <v/>
      </c>
      <c r="L706" s="92" t="str">
        <f>IF(ISBLANK(Games!G707), "",Games!G707)</f>
        <v/>
      </c>
      <c r="M706" s="92"/>
      <c r="N706" s="110" t="str">
        <f>IF(ISBLANK('Performance vs Market'!$Q706), "", 1)</f>
        <v/>
      </c>
      <c r="O706" s="110" t="str">
        <f>IF(ISBLANK('Performance vs Market'!$S706), "", 1)</f>
        <v/>
      </c>
      <c r="P706" s="95"/>
      <c r="Q706" s="95"/>
      <c r="R706" s="95"/>
      <c r="S706" s="95"/>
      <c r="T706" s="95"/>
      <c r="U706" s="111" t="str">
        <f>IF(ISBLANK('Performance vs Market'!$Q706), "",N706+IF(Q706&lt;0, (N706/(Q706/-100)), N706*(Q706/100)))</f>
        <v/>
      </c>
      <c r="V706" s="112" t="str">
        <f>IFERROR(IF(ISBLANK('Performance vs Market'!$R706), "",N706+IF(R706&lt;0, (N706/(R706/-100)), N706*(R706/100))),"")</f>
        <v/>
      </c>
      <c r="W706" s="111" t="n">
        <f t="shared" si="1"/>
        <v>0</v>
      </c>
      <c r="X706" s="112" t="n">
        <f t="shared" si="2"/>
        <v>0</v>
      </c>
      <c r="Y706" s="111" t="str">
        <f>IF(ISBLANK('Performance vs Market'!$S706), "",O706+IF(S706&lt;0, (O706/(S706/-100)), O706*(S706/100)))</f>
        <v/>
      </c>
      <c r="Z706" s="111" t="n">
        <f t="shared" si="3"/>
        <v>0</v>
      </c>
      <c r="AA706" s="96" t="n">
        <f t="shared" si="4"/>
        <v>0</v>
      </c>
      <c r="AB706" s="96" t="n">
        <f t="shared" si="5"/>
        <v>0</v>
      </c>
      <c r="AC706" s="113" t="str">
        <f>IF('Prediction Log'!$W725="Y", "W", IF('Prediction Log'!$W725="N","L",""))</f>
        <v/>
      </c>
      <c r="AD706" s="114" t="str">
        <f>IF('Prediction Log'!$Y725="Y", "W", IF('Prediction Log'!$Y725="N","L",""))</f>
        <v/>
      </c>
      <c r="AE706" s="115" t="str">
        <f>IF(ISBLANK('Performance vs Market'!$Q706), "",IF(AC706="W", W706, IF(AC706="L",-N706, "")))</f>
        <v/>
      </c>
      <c r="AF706" s="116" t="str">
        <f>IFERROR((IF(ISERR('Performance vs Market'!$V706), "",IF(AD706="W", X706, IF(AD706="L",-N706, "")))), "")</f>
        <v/>
      </c>
      <c r="AG706" s="113" t="str">
        <f>IF('Prediction Log'!$X725="Y", "W", IF('Prediction Log'!$X725="N", "L", ""))</f>
        <v/>
      </c>
      <c r="AH706" s="115" t="str">
        <f>IF(ISBLANK('Performance vs Market'!$S706), "",IF(AG706="W", Z706, IF(AG706="L",-O706, "")))</f>
        <v/>
      </c>
      <c r="AI706" s="117"/>
      <c r="AJ706" s="15" t="str">
        <f t="shared" si="6"/>
        <v/>
      </c>
      <c r="AK706" s="118" t="n">
        <f>IF(ISERROR('Performance vs Market'!$AE706+'Performance vs Market'!$AH706+'Performance vs Market'!$AJ706), "", 'Performance vs Market'!$AE706+'Performance vs Market'!$AH706+'Performance vs Market'!$AJ706)</f>
        <v>0</v>
      </c>
      <c r="AL706" s="119" t="n">
        <f>IF(ISERROR('Performance vs Market'!$AF706+'Performance vs Market'!$AH706+'Performance vs Market'!$AJ706), "", 'Performance vs Market'!$AF706+'Performance vs Market'!$AH706+'Performance vs Market'!$AJ706)</f>
        <v>0</v>
      </c>
    </row>
    <row r="707" ht="14.25" customHeight="1">
      <c r="A707" s="92" t="str">
        <f>Games!A708</f>
        <v/>
      </c>
      <c r="B707" s="92" t="str">
        <f>IF('Prediction Log'!B726=0, "",'Prediction Log'!B726)</f>
        <v/>
      </c>
      <c r="C707" s="92" t="str">
        <f>IF('Prediction Log'!C726=0, "",'Prediction Log'!C726)</f>
        <v/>
      </c>
      <c r="D707" s="92" t="str">
        <f>IF('Prediction Log'!D726=0, "",'Prediction Log'!D726)</f>
        <v/>
      </c>
      <c r="E707" s="92" t="str">
        <f>IF('Prediction Log'!E726=0, "",'Prediction Log'!E726)</f>
        <v/>
      </c>
      <c r="F707" s="92" t="str">
        <f>IF('Prediction Log'!I726=0, "",'Prediction Log'!I726)</f>
        <v/>
      </c>
      <c r="G707" s="70" t="str">
        <f>IF(ISBLANK(Games!B708), "",'Prediction Log'!$J726)</f>
        <v/>
      </c>
      <c r="H707" s="93" t="str">
        <f>'Prediction Log'!$K726</f>
        <v/>
      </c>
      <c r="I707" s="92" t="str">
        <f>IF(ISBLANK(Games!M708), "",IF(AND(Games!M708="",Games!N708=""),"",IF(ISTEXT(Games!N708), "Side",Games!M708)))</f>
        <v/>
      </c>
      <c r="J707" s="92" t="str">
        <f>IF(ISBLANK(Games!B708), "",IF(Games!K708="Y", Games!B708, Games!E708))</f>
        <v/>
      </c>
      <c r="K707" s="92" t="str">
        <f>Games!I708</f>
        <v/>
      </c>
      <c r="L707" s="92" t="str">
        <f>IF(ISBLANK(Games!G708), "",Games!G708)</f>
        <v/>
      </c>
      <c r="M707" s="92"/>
      <c r="N707" s="110" t="str">
        <f>IF(ISBLANK('Performance vs Market'!$Q707), "", 1)</f>
        <v/>
      </c>
      <c r="O707" s="110" t="str">
        <f>IF(ISBLANK('Performance vs Market'!$S707), "", 1)</f>
        <v/>
      </c>
      <c r="P707" s="95"/>
      <c r="Q707" s="95"/>
      <c r="R707" s="95"/>
      <c r="S707" s="95"/>
      <c r="T707" s="95"/>
      <c r="U707" s="111" t="str">
        <f>IF(ISBLANK('Performance vs Market'!$Q707), "",N707+IF(Q707&lt;0, (N707/(Q707/-100)), N707*(Q707/100)))</f>
        <v/>
      </c>
      <c r="V707" s="112" t="str">
        <f>IFERROR(IF(ISBLANK('Performance vs Market'!$R707), "",N707+IF(R707&lt;0, (N707/(R707/-100)), N707*(R707/100))),"")</f>
        <v/>
      </c>
      <c r="W707" s="111" t="n">
        <f t="shared" si="1"/>
        <v>0</v>
      </c>
      <c r="X707" s="112" t="n">
        <f t="shared" si="2"/>
        <v>0</v>
      </c>
      <c r="Y707" s="111" t="str">
        <f>IF(ISBLANK('Performance vs Market'!$S707), "",O707+IF(S707&lt;0, (O707/(S707/-100)), O707*(S707/100)))</f>
        <v/>
      </c>
      <c r="Z707" s="111" t="n">
        <f t="shared" si="3"/>
        <v>0</v>
      </c>
      <c r="AA707" s="96" t="n">
        <f t="shared" si="4"/>
        <v>0</v>
      </c>
      <c r="AB707" s="96" t="n">
        <f t="shared" si="5"/>
        <v>0</v>
      </c>
      <c r="AC707" s="113" t="str">
        <f>IF('Prediction Log'!$W726="Y", "W", IF('Prediction Log'!$W726="N","L",""))</f>
        <v/>
      </c>
      <c r="AD707" s="114" t="str">
        <f>IF('Prediction Log'!$Y726="Y", "W", IF('Prediction Log'!$Y726="N","L",""))</f>
        <v/>
      </c>
      <c r="AE707" s="115" t="str">
        <f>IF(ISBLANK('Performance vs Market'!$Q707), "",IF(AC707="W", W707, IF(AC707="L",-N707, "")))</f>
        <v/>
      </c>
      <c r="AF707" s="116" t="str">
        <f>IFERROR((IF(ISERR('Performance vs Market'!$V707), "",IF(AD707="W", X707, IF(AD707="L",-N707, "")))), "")</f>
        <v/>
      </c>
      <c r="AG707" s="113" t="str">
        <f>IF('Prediction Log'!$X726="Y", "W", IF('Prediction Log'!$X726="N", "L", ""))</f>
        <v/>
      </c>
      <c r="AH707" s="115" t="str">
        <f>IF(ISBLANK('Performance vs Market'!$S707), "",IF(AG707="W", Z707, IF(AG707="L",-O707, "")))</f>
        <v/>
      </c>
      <c r="AI707" s="117"/>
      <c r="AJ707" s="15" t="str">
        <f t="shared" si="6"/>
        <v/>
      </c>
      <c r="AK707" s="118" t="n">
        <f>IF(ISERROR('Performance vs Market'!$AE707+'Performance vs Market'!$AH707+'Performance vs Market'!$AJ707), "", 'Performance vs Market'!$AE707+'Performance vs Market'!$AH707+'Performance vs Market'!$AJ707)</f>
        <v>0</v>
      </c>
      <c r="AL707" s="119" t="n">
        <f>IF(ISERROR('Performance vs Market'!$AF707+'Performance vs Market'!$AH707+'Performance vs Market'!$AJ707), "", 'Performance vs Market'!$AF707+'Performance vs Market'!$AH707+'Performance vs Market'!$AJ707)</f>
        <v>0</v>
      </c>
    </row>
    <row r="708" ht="14.25" customHeight="1">
      <c r="A708" s="92" t="str">
        <f>Games!A709</f>
        <v/>
      </c>
      <c r="B708" s="92" t="str">
        <f>IF('Prediction Log'!B727=0, "",'Prediction Log'!B727)</f>
        <v/>
      </c>
      <c r="C708" s="92" t="str">
        <f>IF('Prediction Log'!C727=0, "",'Prediction Log'!C727)</f>
        <v/>
      </c>
      <c r="D708" s="92" t="str">
        <f>IF('Prediction Log'!D727=0, "",'Prediction Log'!D727)</f>
        <v/>
      </c>
      <c r="E708" s="92" t="str">
        <f>IF('Prediction Log'!E727=0, "",'Prediction Log'!E727)</f>
        <v/>
      </c>
      <c r="F708" s="92" t="str">
        <f>IF('Prediction Log'!I727=0, "",'Prediction Log'!I727)</f>
        <v/>
      </c>
      <c r="G708" s="70" t="str">
        <f>IF(ISBLANK(Games!B709), "",'Prediction Log'!$J727)</f>
        <v/>
      </c>
      <c r="H708" s="93" t="str">
        <f>'Prediction Log'!$K727</f>
        <v/>
      </c>
      <c r="I708" s="92" t="str">
        <f>IF(ISBLANK(Games!M709), "",IF(AND(Games!M709="",Games!N709=""),"",IF(ISTEXT(Games!N709), "Side",Games!M709)))</f>
        <v/>
      </c>
      <c r="J708" s="92" t="str">
        <f>IF(ISBLANK(Games!B709), "",IF(Games!K709="Y", Games!B709, Games!E709))</f>
        <v/>
      </c>
      <c r="K708" s="92" t="str">
        <f>Games!I709</f>
        <v/>
      </c>
      <c r="L708" s="92" t="str">
        <f>IF(ISBLANK(Games!G709), "",Games!G709)</f>
        <v/>
      </c>
      <c r="M708" s="92"/>
      <c r="N708" s="110" t="str">
        <f>IF(ISBLANK('Performance vs Market'!$Q708), "", 1)</f>
        <v/>
      </c>
      <c r="O708" s="110" t="str">
        <f>IF(ISBLANK('Performance vs Market'!$S708), "", 1)</f>
        <v/>
      </c>
      <c r="P708" s="95"/>
      <c r="Q708" s="95"/>
      <c r="R708" s="95"/>
      <c r="S708" s="95"/>
      <c r="T708" s="95"/>
      <c r="U708" s="111" t="str">
        <f>IF(ISBLANK('Performance vs Market'!$Q708), "",N708+IF(Q708&lt;0, (N708/(Q708/-100)), N708*(Q708/100)))</f>
        <v/>
      </c>
      <c r="V708" s="112" t="str">
        <f>IFERROR(IF(ISBLANK('Performance vs Market'!$R708), "",N708+IF(R708&lt;0, (N708/(R708/-100)), N708*(R708/100))),"")</f>
        <v/>
      </c>
      <c r="W708" s="111" t="n">
        <f t="shared" si="1"/>
        <v>0</v>
      </c>
      <c r="X708" s="112" t="n">
        <f t="shared" si="2"/>
        <v>0</v>
      </c>
      <c r="Y708" s="111" t="str">
        <f>IF(ISBLANK('Performance vs Market'!$S708), "",O708+IF(S708&lt;0, (O708/(S708/-100)), O708*(S708/100)))</f>
        <v/>
      </c>
      <c r="Z708" s="111" t="n">
        <f t="shared" si="3"/>
        <v>0</v>
      </c>
      <c r="AA708" s="96" t="n">
        <f t="shared" si="4"/>
        <v>0</v>
      </c>
      <c r="AB708" s="96" t="n">
        <f t="shared" si="5"/>
        <v>0</v>
      </c>
      <c r="AC708" s="113" t="str">
        <f>IF('Prediction Log'!$W727="Y", "W", IF('Prediction Log'!$W727="N","L",""))</f>
        <v/>
      </c>
      <c r="AD708" s="114" t="str">
        <f>IF('Prediction Log'!$Y727="Y", "W", IF('Prediction Log'!$Y727="N","L",""))</f>
        <v/>
      </c>
      <c r="AE708" s="115" t="str">
        <f>IF(ISBLANK('Performance vs Market'!$Q708), "",IF(AC708="W", W708, IF(AC708="L",-N708, "")))</f>
        <v/>
      </c>
      <c r="AF708" s="116" t="str">
        <f>IFERROR((IF(ISERR('Performance vs Market'!$V708), "",IF(AD708="W", X708, IF(AD708="L",-N708, "")))), "")</f>
        <v/>
      </c>
      <c r="AG708" s="113" t="str">
        <f>IF('Prediction Log'!$X727="Y", "W", IF('Prediction Log'!$X727="N", "L", ""))</f>
        <v/>
      </c>
      <c r="AH708" s="115" t="str">
        <f>IF(ISBLANK('Performance vs Market'!$S708), "",IF(AG708="W", Z708, IF(AG708="L",-O708, "")))</f>
        <v/>
      </c>
      <c r="AI708" s="117"/>
      <c r="AJ708" s="15" t="str">
        <f t="shared" si="6"/>
        <v/>
      </c>
      <c r="AK708" s="118" t="n">
        <f>IF(ISERROR('Performance vs Market'!$AE708+'Performance vs Market'!$AH708+'Performance vs Market'!$AJ708), "", 'Performance vs Market'!$AE708+'Performance vs Market'!$AH708+'Performance vs Market'!$AJ708)</f>
        <v>0</v>
      </c>
      <c r="AL708" s="119" t="n">
        <f>IF(ISERROR('Performance vs Market'!$AF708+'Performance vs Market'!$AH708+'Performance vs Market'!$AJ708), "", 'Performance vs Market'!$AF708+'Performance vs Market'!$AH708+'Performance vs Market'!$AJ708)</f>
        <v>0</v>
      </c>
    </row>
    <row r="709" ht="14.25" customHeight="1">
      <c r="A709" s="92" t="str">
        <f>Games!A710</f>
        <v/>
      </c>
      <c r="B709" s="92" t="str">
        <f>IF('Prediction Log'!B728=0, "",'Prediction Log'!B728)</f>
        <v/>
      </c>
      <c r="C709" s="92" t="str">
        <f>IF('Prediction Log'!C728=0, "",'Prediction Log'!C728)</f>
        <v/>
      </c>
      <c r="D709" s="92" t="str">
        <f>IF('Prediction Log'!D728=0, "",'Prediction Log'!D728)</f>
        <v/>
      </c>
      <c r="E709" s="92" t="str">
        <f>IF('Prediction Log'!E728=0, "",'Prediction Log'!E728)</f>
        <v/>
      </c>
      <c r="F709" s="92" t="str">
        <f>IF('Prediction Log'!I728=0, "",'Prediction Log'!I728)</f>
        <v/>
      </c>
      <c r="G709" s="70" t="str">
        <f>IF(ISBLANK(Games!B710), "",'Prediction Log'!$J728)</f>
        <v/>
      </c>
      <c r="H709" s="93" t="str">
        <f>'Prediction Log'!$K728</f>
        <v/>
      </c>
      <c r="I709" s="92" t="str">
        <f>IF(ISBLANK(Games!M710), "",IF(AND(Games!M710="",Games!N710=""),"",IF(ISTEXT(Games!N710), "Side",Games!M710)))</f>
        <v/>
      </c>
      <c r="J709" s="92" t="str">
        <f>IF(ISBLANK(Games!B710), "",IF(Games!K710="Y", Games!B710, Games!E710))</f>
        <v/>
      </c>
      <c r="K709" s="92" t="str">
        <f>Games!I710</f>
        <v/>
      </c>
      <c r="L709" s="92" t="str">
        <f>IF(ISBLANK(Games!G710), "",Games!G710)</f>
        <v/>
      </c>
      <c r="M709" s="92"/>
      <c r="N709" s="110" t="str">
        <f>IF(ISBLANK('Performance vs Market'!$Q709), "", 1)</f>
        <v/>
      </c>
      <c r="O709" s="110" t="str">
        <f>IF(ISBLANK('Performance vs Market'!$S709), "", 1)</f>
        <v/>
      </c>
      <c r="P709" s="95"/>
      <c r="Q709" s="95"/>
      <c r="R709" s="95"/>
      <c r="S709" s="95"/>
      <c r="T709" s="95"/>
      <c r="U709" s="111" t="str">
        <f>IF(ISBLANK('Performance vs Market'!$Q709), "",N709+IF(Q709&lt;0, (N709/(Q709/-100)), N709*(Q709/100)))</f>
        <v/>
      </c>
      <c r="V709" s="112" t="str">
        <f>IFERROR(IF(ISBLANK('Performance vs Market'!$R709), "",N709+IF(R709&lt;0, (N709/(R709/-100)), N709*(R709/100))),"")</f>
        <v/>
      </c>
      <c r="W709" s="111" t="n">
        <f t="shared" si="1"/>
        <v>0</v>
      </c>
      <c r="X709" s="112" t="n">
        <f t="shared" si="2"/>
        <v>0</v>
      </c>
      <c r="Y709" s="111" t="str">
        <f>IF(ISBLANK('Performance vs Market'!$S709), "",O709+IF(S709&lt;0, (O709/(S709/-100)), O709*(S709/100)))</f>
        <v/>
      </c>
      <c r="Z709" s="111" t="n">
        <f t="shared" si="3"/>
        <v>0</v>
      </c>
      <c r="AA709" s="96" t="n">
        <f t="shared" si="4"/>
        <v>0</v>
      </c>
      <c r="AB709" s="96" t="n">
        <f t="shared" si="5"/>
        <v>0</v>
      </c>
      <c r="AC709" s="113" t="str">
        <f>IF('Prediction Log'!$W728="Y", "W", IF('Prediction Log'!$W728="N","L",""))</f>
        <v/>
      </c>
      <c r="AD709" s="114" t="str">
        <f>IF('Prediction Log'!$Y728="Y", "W", IF('Prediction Log'!$Y728="N","L",""))</f>
        <v/>
      </c>
      <c r="AE709" s="115" t="str">
        <f>IF(ISBLANK('Performance vs Market'!$Q709), "",IF(AC709="W", W709, IF(AC709="L",-N709, "")))</f>
        <v/>
      </c>
      <c r="AF709" s="116" t="str">
        <f>IFERROR((IF(ISERR('Performance vs Market'!$V709), "",IF(AD709="W", X709, IF(AD709="L",-N709, "")))), "")</f>
        <v/>
      </c>
      <c r="AG709" s="113" t="str">
        <f>IF('Prediction Log'!$X728="Y", "W", IF('Prediction Log'!$X728="N", "L", ""))</f>
        <v/>
      </c>
      <c r="AH709" s="115" t="str">
        <f>IF(ISBLANK('Performance vs Market'!$S709), "",IF(AG709="W", Z709, IF(AG709="L",-O709, "")))</f>
        <v/>
      </c>
      <c r="AI709" s="117"/>
      <c r="AJ709" s="15" t="str">
        <f t="shared" si="6"/>
        <v/>
      </c>
      <c r="AK709" s="118" t="n">
        <f>IF(ISERROR('Performance vs Market'!$AE709+'Performance vs Market'!$AH709+'Performance vs Market'!$AJ709), "", 'Performance vs Market'!$AE709+'Performance vs Market'!$AH709+'Performance vs Market'!$AJ709)</f>
        <v>0</v>
      </c>
      <c r="AL709" s="119" t="n">
        <f>IF(ISERROR('Performance vs Market'!$AF709+'Performance vs Market'!$AH709+'Performance vs Market'!$AJ709), "", 'Performance vs Market'!$AF709+'Performance vs Market'!$AH709+'Performance vs Market'!$AJ709)</f>
        <v>0</v>
      </c>
    </row>
    <row r="710" ht="14.25" customHeight="1">
      <c r="A710" s="92" t="str">
        <f>Games!A711</f>
        <v/>
      </c>
      <c r="B710" s="92" t="str">
        <f>IF('Prediction Log'!B729=0, "",'Prediction Log'!B729)</f>
        <v/>
      </c>
      <c r="C710" s="92" t="str">
        <f>IF('Prediction Log'!C729=0, "",'Prediction Log'!C729)</f>
        <v/>
      </c>
      <c r="D710" s="92" t="str">
        <f>IF('Prediction Log'!D729=0, "",'Prediction Log'!D729)</f>
        <v/>
      </c>
      <c r="E710" s="92" t="str">
        <f>IF('Prediction Log'!E729=0, "",'Prediction Log'!E729)</f>
        <v/>
      </c>
      <c r="F710" s="92" t="str">
        <f>IF('Prediction Log'!I729=0, "",'Prediction Log'!I729)</f>
        <v/>
      </c>
      <c r="G710" s="70" t="str">
        <f>IF(ISBLANK(Games!B711), "",'Prediction Log'!$J729)</f>
        <v/>
      </c>
      <c r="H710" s="93" t="str">
        <f>'Prediction Log'!$K729</f>
        <v/>
      </c>
      <c r="I710" s="92" t="str">
        <f>IF(ISBLANK(Games!M711), "",IF(AND(Games!M711="",Games!N711=""),"",IF(ISTEXT(Games!N711), "Side",Games!M711)))</f>
        <v/>
      </c>
      <c r="J710" s="92" t="str">
        <f>IF(ISBLANK(Games!B711), "",IF(Games!K711="Y", Games!B711, Games!E711))</f>
        <v/>
      </c>
      <c r="K710" s="92" t="str">
        <f>Games!I711</f>
        <v/>
      </c>
      <c r="L710" s="92" t="str">
        <f>IF(ISBLANK(Games!G711), "",Games!G711)</f>
        <v/>
      </c>
      <c r="M710" s="92"/>
      <c r="N710" s="110" t="str">
        <f>IF(ISBLANK('Performance vs Market'!$Q710), "", 1)</f>
        <v/>
      </c>
      <c r="O710" s="110" t="str">
        <f>IF(ISBLANK('Performance vs Market'!$S710), "", 1)</f>
        <v/>
      </c>
      <c r="P710" s="95"/>
      <c r="Q710" s="95"/>
      <c r="R710" s="95"/>
      <c r="S710" s="95"/>
      <c r="T710" s="95"/>
      <c r="U710" s="111" t="str">
        <f>IF(ISBLANK('Performance vs Market'!$Q710), "",N710+IF(Q710&lt;0, (N710/(Q710/-100)), N710*(Q710/100)))</f>
        <v/>
      </c>
      <c r="V710" s="112" t="str">
        <f>IFERROR(IF(ISBLANK('Performance vs Market'!$R710), "",N710+IF(R710&lt;0, (N710/(R710/-100)), N710*(R710/100))),"")</f>
        <v/>
      </c>
      <c r="W710" s="111" t="n">
        <f t="shared" si="1"/>
        <v>0</v>
      </c>
      <c r="X710" s="112" t="n">
        <f t="shared" si="2"/>
        <v>0</v>
      </c>
      <c r="Y710" s="111" t="str">
        <f>IF(ISBLANK('Performance vs Market'!$S710), "",O710+IF(S710&lt;0, (O710/(S710/-100)), O710*(S710/100)))</f>
        <v/>
      </c>
      <c r="Z710" s="111" t="n">
        <f t="shared" si="3"/>
        <v>0</v>
      </c>
      <c r="AA710" s="96" t="n">
        <f t="shared" si="4"/>
        <v>0</v>
      </c>
      <c r="AB710" s="96" t="n">
        <f t="shared" si="5"/>
        <v>0</v>
      </c>
      <c r="AC710" s="113" t="str">
        <f>IF('Prediction Log'!$W729="Y", "W", IF('Prediction Log'!$W729="N","L",""))</f>
        <v/>
      </c>
      <c r="AD710" s="114" t="str">
        <f>IF('Prediction Log'!$Y729="Y", "W", IF('Prediction Log'!$Y729="N","L",""))</f>
        <v/>
      </c>
      <c r="AE710" s="115" t="str">
        <f>IF(ISBLANK('Performance vs Market'!$Q710), "",IF(AC710="W", W710, IF(AC710="L",-N710, "")))</f>
        <v/>
      </c>
      <c r="AF710" s="116" t="str">
        <f>IFERROR((IF(ISERR('Performance vs Market'!$V710), "",IF(AD710="W", X710, IF(AD710="L",-N710, "")))), "")</f>
        <v/>
      </c>
      <c r="AG710" s="113" t="str">
        <f>IF('Prediction Log'!$X729="Y", "W", IF('Prediction Log'!$X729="N", "L", ""))</f>
        <v/>
      </c>
      <c r="AH710" s="115" t="str">
        <f>IF(ISBLANK('Performance vs Market'!$S710), "",IF(AG710="W", Z710, IF(AG710="L",-O710, "")))</f>
        <v/>
      </c>
      <c r="AI710" s="117"/>
      <c r="AJ710" s="15" t="str">
        <f t="shared" si="6"/>
        <v/>
      </c>
      <c r="AK710" s="118" t="n">
        <f>IF(ISERROR('Performance vs Market'!$AE710+'Performance vs Market'!$AH710+'Performance vs Market'!$AJ710), "", 'Performance vs Market'!$AE710+'Performance vs Market'!$AH710+'Performance vs Market'!$AJ710)</f>
        <v>0</v>
      </c>
      <c r="AL710" s="119" t="n">
        <f>IF(ISERROR('Performance vs Market'!$AF710+'Performance vs Market'!$AH710+'Performance vs Market'!$AJ710), "", 'Performance vs Market'!$AF710+'Performance vs Market'!$AH710+'Performance vs Market'!$AJ710)</f>
        <v>0</v>
      </c>
    </row>
    <row r="711" ht="14.25" customHeight="1">
      <c r="A711" s="92" t="str">
        <f>Games!A712</f>
        <v/>
      </c>
      <c r="B711" s="92" t="str">
        <f>IF('Prediction Log'!B730=0, "",'Prediction Log'!B730)</f>
        <v/>
      </c>
      <c r="C711" s="92" t="str">
        <f>IF('Prediction Log'!C730=0, "",'Prediction Log'!C730)</f>
        <v/>
      </c>
      <c r="D711" s="92" t="str">
        <f>IF('Prediction Log'!D730=0, "",'Prediction Log'!D730)</f>
        <v/>
      </c>
      <c r="E711" s="92" t="str">
        <f>IF('Prediction Log'!E730=0, "",'Prediction Log'!E730)</f>
        <v/>
      </c>
      <c r="F711" s="92" t="str">
        <f>IF('Prediction Log'!I730=0, "",'Prediction Log'!I730)</f>
        <v/>
      </c>
      <c r="G711" s="70" t="str">
        <f>IF(ISBLANK(Games!B712), "",'Prediction Log'!$J730)</f>
        <v/>
      </c>
      <c r="H711" s="93" t="str">
        <f>'Prediction Log'!$K730</f>
        <v/>
      </c>
      <c r="I711" s="92" t="str">
        <f>IF(ISBLANK(Games!M712), "",IF(AND(Games!M712="",Games!N712=""),"",IF(ISTEXT(Games!N712), "Side",Games!M712)))</f>
        <v/>
      </c>
      <c r="J711" s="92" t="str">
        <f>IF(ISBLANK(Games!B712), "",IF(Games!K712="Y", Games!B712, Games!E712))</f>
        <v/>
      </c>
      <c r="K711" s="92" t="str">
        <f>Games!I712</f>
        <v/>
      </c>
      <c r="L711" s="92" t="str">
        <f>IF(ISBLANK(Games!G712), "",Games!G712)</f>
        <v/>
      </c>
      <c r="M711" s="92"/>
      <c r="N711" s="110" t="str">
        <f>IF(ISBLANK('Performance vs Market'!$Q711), "", 1)</f>
        <v/>
      </c>
      <c r="O711" s="110" t="str">
        <f>IF(ISBLANK('Performance vs Market'!$S711), "", 1)</f>
        <v/>
      </c>
      <c r="P711" s="95"/>
      <c r="Q711" s="95"/>
      <c r="R711" s="95"/>
      <c r="S711" s="95"/>
      <c r="T711" s="95"/>
      <c r="U711" s="111" t="str">
        <f>IF(ISBLANK('Performance vs Market'!$Q711), "",N711+IF(Q711&lt;0, (N711/(Q711/-100)), N711*(Q711/100)))</f>
        <v/>
      </c>
      <c r="V711" s="112" t="str">
        <f>IFERROR(IF(ISBLANK('Performance vs Market'!$R711), "",N711+IF(R711&lt;0, (N711/(R711/-100)), N711*(R711/100))),"")</f>
        <v/>
      </c>
      <c r="W711" s="111" t="n">
        <f t="shared" si="1"/>
        <v>0</v>
      </c>
      <c r="X711" s="112" t="n">
        <f t="shared" si="2"/>
        <v>0</v>
      </c>
      <c r="Y711" s="111" t="str">
        <f>IF(ISBLANK('Performance vs Market'!$S711), "",O711+IF(S711&lt;0, (O711/(S711/-100)), O711*(S711/100)))</f>
        <v/>
      </c>
      <c r="Z711" s="111" t="n">
        <f t="shared" si="3"/>
        <v>0</v>
      </c>
      <c r="AA711" s="96" t="n">
        <f t="shared" si="4"/>
        <v>0</v>
      </c>
      <c r="AB711" s="96" t="n">
        <f t="shared" si="5"/>
        <v>0</v>
      </c>
      <c r="AC711" s="113" t="str">
        <f>IF('Prediction Log'!$W730="Y", "W", IF('Prediction Log'!$W730="N","L",""))</f>
        <v/>
      </c>
      <c r="AD711" s="114" t="str">
        <f>IF('Prediction Log'!$Y730="Y", "W", IF('Prediction Log'!$Y730="N","L",""))</f>
        <v/>
      </c>
      <c r="AE711" s="115" t="str">
        <f>IF(ISBLANK('Performance vs Market'!$Q711), "",IF(AC711="W", W711, IF(AC711="L",-N711, "")))</f>
        <v/>
      </c>
      <c r="AF711" s="116" t="str">
        <f>IFERROR((IF(ISERR('Performance vs Market'!$V711), "",IF(AD711="W", X711, IF(AD711="L",-N711, "")))), "")</f>
        <v/>
      </c>
      <c r="AG711" s="113" t="str">
        <f>IF('Prediction Log'!$X730="Y", "W", IF('Prediction Log'!$X730="N", "L", ""))</f>
        <v/>
      </c>
      <c r="AH711" s="115" t="str">
        <f>IF(ISBLANK('Performance vs Market'!$S711), "",IF(AG711="W", Z711, IF(AG711="L",-O711, "")))</f>
        <v/>
      </c>
      <c r="AI711" s="117"/>
      <c r="AJ711" s="15" t="str">
        <f t="shared" si="6"/>
        <v/>
      </c>
      <c r="AK711" s="118" t="n">
        <f>IF(ISERROR('Performance vs Market'!$AE711+'Performance vs Market'!$AH711+'Performance vs Market'!$AJ711), "", 'Performance vs Market'!$AE711+'Performance vs Market'!$AH711+'Performance vs Market'!$AJ711)</f>
        <v>0</v>
      </c>
      <c r="AL711" s="119" t="n">
        <f>IF(ISERROR('Performance vs Market'!$AF711+'Performance vs Market'!$AH711+'Performance vs Market'!$AJ711), "", 'Performance vs Market'!$AF711+'Performance vs Market'!$AH711+'Performance vs Market'!$AJ711)</f>
        <v>0</v>
      </c>
    </row>
    <row r="712" ht="14.25" customHeight="1">
      <c r="A712" s="92" t="str">
        <f>Games!A713</f>
        <v/>
      </c>
      <c r="B712" s="92" t="str">
        <f>IF('Prediction Log'!B731=0, "",'Prediction Log'!B731)</f>
        <v/>
      </c>
      <c r="C712" s="92" t="str">
        <f>IF('Prediction Log'!C731=0, "",'Prediction Log'!C731)</f>
        <v/>
      </c>
      <c r="D712" s="92" t="str">
        <f>IF('Prediction Log'!D731=0, "",'Prediction Log'!D731)</f>
        <v/>
      </c>
      <c r="E712" s="92" t="str">
        <f>IF('Prediction Log'!E731=0, "",'Prediction Log'!E731)</f>
        <v/>
      </c>
      <c r="F712" s="92" t="str">
        <f>IF('Prediction Log'!I731=0, "",'Prediction Log'!I731)</f>
        <v/>
      </c>
      <c r="G712" s="70" t="str">
        <f>IF(ISBLANK(Games!B713), "",'Prediction Log'!$J731)</f>
        <v/>
      </c>
      <c r="H712" s="93" t="str">
        <f>'Prediction Log'!$K731</f>
        <v/>
      </c>
      <c r="I712" s="92" t="str">
        <f>IF(ISBLANK(Games!M713), "",IF(AND(Games!M713="",Games!N713=""),"",IF(ISTEXT(Games!N713), "Side",Games!M713)))</f>
        <v/>
      </c>
      <c r="J712" s="92" t="str">
        <f>IF(ISBLANK(Games!B713), "",IF(Games!K713="Y", Games!B713, Games!E713))</f>
        <v/>
      </c>
      <c r="K712" s="92" t="str">
        <f>Games!I713</f>
        <v/>
      </c>
      <c r="L712" s="92" t="str">
        <f>IF(ISBLANK(Games!G713), "",Games!G713)</f>
        <v/>
      </c>
      <c r="M712" s="92"/>
      <c r="N712" s="110" t="str">
        <f>IF(ISBLANK('Performance vs Market'!$Q712), "", 1)</f>
        <v/>
      </c>
      <c r="O712" s="110" t="str">
        <f>IF(ISBLANK('Performance vs Market'!$S712), "", 1)</f>
        <v/>
      </c>
      <c r="P712" s="95"/>
      <c r="Q712" s="95"/>
      <c r="R712" s="95"/>
      <c r="S712" s="95"/>
      <c r="T712" s="95"/>
      <c r="U712" s="111" t="str">
        <f>IF(ISBLANK('Performance vs Market'!$Q712), "",N712+IF(Q712&lt;0, (N712/(Q712/-100)), N712*(Q712/100)))</f>
        <v/>
      </c>
      <c r="V712" s="112" t="str">
        <f>IFERROR(IF(ISBLANK('Performance vs Market'!$R712), "",N712+IF(R712&lt;0, (N712/(R712/-100)), N712*(R712/100))),"")</f>
        <v/>
      </c>
      <c r="W712" s="111" t="n">
        <f t="shared" si="1"/>
        <v>0</v>
      </c>
      <c r="X712" s="112" t="n">
        <f t="shared" si="2"/>
        <v>0</v>
      </c>
      <c r="Y712" s="111" t="str">
        <f>IF(ISBLANK('Performance vs Market'!$S712), "",O712+IF(S712&lt;0, (O712/(S712/-100)), O712*(S712/100)))</f>
        <v/>
      </c>
      <c r="Z712" s="111" t="n">
        <f t="shared" si="3"/>
        <v>0</v>
      </c>
      <c r="AA712" s="96" t="n">
        <f t="shared" si="4"/>
        <v>0</v>
      </c>
      <c r="AB712" s="96" t="n">
        <f t="shared" si="5"/>
        <v>0</v>
      </c>
      <c r="AC712" s="113" t="str">
        <f>IF('Prediction Log'!$W731="Y", "W", IF('Prediction Log'!$W731="N","L",""))</f>
        <v/>
      </c>
      <c r="AD712" s="114" t="str">
        <f>IF('Prediction Log'!$Y731="Y", "W", IF('Prediction Log'!$Y731="N","L",""))</f>
        <v/>
      </c>
      <c r="AE712" s="115" t="str">
        <f>IF(ISBLANK('Performance vs Market'!$Q712), "",IF(AC712="W", W712, IF(AC712="L",-N712, "")))</f>
        <v/>
      </c>
      <c r="AF712" s="116" t="str">
        <f>IFERROR((IF(ISERR('Performance vs Market'!$V712), "",IF(AD712="W", X712, IF(AD712="L",-N712, "")))), "")</f>
        <v/>
      </c>
      <c r="AG712" s="113" t="str">
        <f>IF('Prediction Log'!$X731="Y", "W", IF('Prediction Log'!$X731="N", "L", ""))</f>
        <v/>
      </c>
      <c r="AH712" s="115" t="str">
        <f>IF(ISBLANK('Performance vs Market'!$S712), "",IF(AG712="W", Z712, IF(AG712="L",-O712, "")))</f>
        <v/>
      </c>
      <c r="AI712" s="117"/>
      <c r="AJ712" s="15" t="str">
        <f t="shared" si="6"/>
        <v/>
      </c>
      <c r="AK712" s="118" t="n">
        <f>IF(ISERROR('Performance vs Market'!$AE712+'Performance vs Market'!$AH712+'Performance vs Market'!$AJ712), "", 'Performance vs Market'!$AE712+'Performance vs Market'!$AH712+'Performance vs Market'!$AJ712)</f>
        <v>0</v>
      </c>
      <c r="AL712" s="119" t="n">
        <f>IF(ISERROR('Performance vs Market'!$AF712+'Performance vs Market'!$AH712+'Performance vs Market'!$AJ712), "", 'Performance vs Market'!$AF712+'Performance vs Market'!$AH712+'Performance vs Market'!$AJ712)</f>
        <v>0</v>
      </c>
    </row>
    <row r="713" ht="14.25" customHeight="1">
      <c r="A713" s="92" t="str">
        <f>Games!A714</f>
        <v/>
      </c>
      <c r="B713" s="92" t="str">
        <f>IF('Prediction Log'!B732=0, "",'Prediction Log'!B732)</f>
        <v/>
      </c>
      <c r="C713" s="92" t="str">
        <f>IF('Prediction Log'!C732=0, "",'Prediction Log'!C732)</f>
        <v/>
      </c>
      <c r="D713" s="92" t="str">
        <f>IF('Prediction Log'!D732=0, "",'Prediction Log'!D732)</f>
        <v/>
      </c>
      <c r="E713" s="92" t="str">
        <f>IF('Prediction Log'!E732=0, "",'Prediction Log'!E732)</f>
        <v/>
      </c>
      <c r="F713" s="92" t="str">
        <f>IF('Prediction Log'!I732=0, "",'Prediction Log'!I732)</f>
        <v/>
      </c>
      <c r="G713" s="70" t="str">
        <f>IF(ISBLANK(Games!B714), "",'Prediction Log'!$J732)</f>
        <v/>
      </c>
      <c r="H713" s="93" t="str">
        <f>'Prediction Log'!$K732</f>
        <v/>
      </c>
      <c r="I713" s="92" t="str">
        <f>IF(ISBLANK(Games!M714), "",IF(AND(Games!M714="",Games!N714=""),"",IF(ISTEXT(Games!N714), "Side",Games!M714)))</f>
        <v/>
      </c>
      <c r="J713" s="92" t="str">
        <f>IF(ISBLANK(Games!B714), "",IF(Games!K714="Y", Games!B714, Games!E714))</f>
        <v/>
      </c>
      <c r="K713" s="92" t="str">
        <f>Games!I714</f>
        <v/>
      </c>
      <c r="L713" s="92" t="str">
        <f>IF(ISBLANK(Games!G714), "",Games!G714)</f>
        <v/>
      </c>
      <c r="M713" s="92"/>
      <c r="N713" s="110" t="str">
        <f>IF(ISBLANK('Performance vs Market'!$Q713), "", 1)</f>
        <v/>
      </c>
      <c r="O713" s="110" t="str">
        <f>IF(ISBLANK('Performance vs Market'!$S713), "", 1)</f>
        <v/>
      </c>
      <c r="P713" s="95"/>
      <c r="Q713" s="95"/>
      <c r="R713" s="95"/>
      <c r="S713" s="95"/>
      <c r="T713" s="95"/>
      <c r="U713" s="111" t="str">
        <f>IF(ISBLANK('Performance vs Market'!$Q713), "",N713+IF(Q713&lt;0, (N713/(Q713/-100)), N713*(Q713/100)))</f>
        <v/>
      </c>
      <c r="V713" s="112" t="str">
        <f>IFERROR(IF(ISBLANK('Performance vs Market'!$R713), "",N713+IF(R713&lt;0, (N713/(R713/-100)), N713*(R713/100))),"")</f>
        <v/>
      </c>
      <c r="W713" s="111" t="n">
        <f t="shared" si="1"/>
        <v>0</v>
      </c>
      <c r="X713" s="112" t="n">
        <f t="shared" si="2"/>
        <v>0</v>
      </c>
      <c r="Y713" s="111" t="str">
        <f>IF(ISBLANK('Performance vs Market'!$S713), "",O713+IF(S713&lt;0, (O713/(S713/-100)), O713*(S713/100)))</f>
        <v/>
      </c>
      <c r="Z713" s="111" t="n">
        <f t="shared" si="3"/>
        <v>0</v>
      </c>
      <c r="AA713" s="96" t="n">
        <f t="shared" si="4"/>
        <v>0</v>
      </c>
      <c r="AB713" s="96" t="n">
        <f t="shared" si="5"/>
        <v>0</v>
      </c>
      <c r="AC713" s="113" t="str">
        <f>IF('Prediction Log'!$W732="Y", "W", IF('Prediction Log'!$W732="N","L",""))</f>
        <v/>
      </c>
      <c r="AD713" s="114" t="str">
        <f>IF('Prediction Log'!$Y732="Y", "W", IF('Prediction Log'!$Y732="N","L",""))</f>
        <v/>
      </c>
      <c r="AE713" s="115" t="str">
        <f>IF(ISBLANK('Performance vs Market'!$Q713), "",IF(AC713="W", W713, IF(AC713="L",-N713, "")))</f>
        <v/>
      </c>
      <c r="AF713" s="116" t="str">
        <f>IFERROR((IF(ISERR('Performance vs Market'!$V713), "",IF(AD713="W", X713, IF(AD713="L",-N713, "")))), "")</f>
        <v/>
      </c>
      <c r="AG713" s="113" t="str">
        <f>IF('Prediction Log'!$X732="Y", "W", IF('Prediction Log'!$X732="N", "L", ""))</f>
        <v/>
      </c>
      <c r="AH713" s="115" t="str">
        <f>IF(ISBLANK('Performance vs Market'!$S713), "",IF(AG713="W", Z713, IF(AG713="L",-O713, "")))</f>
        <v/>
      </c>
      <c r="AI713" s="117"/>
      <c r="AJ713" s="15" t="str">
        <f t="shared" si="6"/>
        <v/>
      </c>
      <c r="AK713" s="118" t="n">
        <f>IF(ISERROR('Performance vs Market'!$AE713+'Performance vs Market'!$AH713+'Performance vs Market'!$AJ713), "", 'Performance vs Market'!$AE713+'Performance vs Market'!$AH713+'Performance vs Market'!$AJ713)</f>
        <v>0</v>
      </c>
      <c r="AL713" s="119" t="n">
        <f>IF(ISERROR('Performance vs Market'!$AF713+'Performance vs Market'!$AH713+'Performance vs Market'!$AJ713), "", 'Performance vs Market'!$AF713+'Performance vs Market'!$AH713+'Performance vs Market'!$AJ713)</f>
        <v>0</v>
      </c>
    </row>
    <row r="714" ht="14.25" customHeight="1">
      <c r="A714" s="92" t="str">
        <f>Games!A715</f>
        <v/>
      </c>
      <c r="B714" s="92" t="str">
        <f>IF('Prediction Log'!B733=0, "",'Prediction Log'!B733)</f>
        <v/>
      </c>
      <c r="C714" s="92" t="str">
        <f>IF('Prediction Log'!C733=0, "",'Prediction Log'!C733)</f>
        <v/>
      </c>
      <c r="D714" s="92" t="str">
        <f>IF('Prediction Log'!D733=0, "",'Prediction Log'!D733)</f>
        <v/>
      </c>
      <c r="E714" s="92" t="str">
        <f>IF('Prediction Log'!E733=0, "",'Prediction Log'!E733)</f>
        <v/>
      </c>
      <c r="F714" s="92" t="str">
        <f>IF('Prediction Log'!I733=0, "",'Prediction Log'!I733)</f>
        <v/>
      </c>
      <c r="G714" s="70" t="str">
        <f>IF(ISBLANK(Games!B715), "",'Prediction Log'!$J733)</f>
        <v/>
      </c>
      <c r="H714" s="93" t="str">
        <f>'Prediction Log'!$K733</f>
        <v/>
      </c>
      <c r="I714" s="92" t="str">
        <f>IF(ISBLANK(Games!M715), "",IF(AND(Games!M715="",Games!N715=""),"",IF(ISTEXT(Games!N715), "Side",Games!M715)))</f>
        <v/>
      </c>
      <c r="J714" s="92" t="str">
        <f>IF(ISBLANK(Games!B715), "",IF(Games!K715="Y", Games!B715, Games!E715))</f>
        <v/>
      </c>
      <c r="K714" s="92" t="str">
        <f>Games!I715</f>
        <v/>
      </c>
      <c r="L714" s="92" t="str">
        <f>IF(ISBLANK(Games!G715), "",Games!G715)</f>
        <v/>
      </c>
      <c r="M714" s="92"/>
      <c r="N714" s="110" t="str">
        <f>IF(ISBLANK('Performance vs Market'!$Q714), "", 1)</f>
        <v/>
      </c>
      <c r="O714" s="110" t="str">
        <f>IF(ISBLANK('Performance vs Market'!$S714), "", 1)</f>
        <v/>
      </c>
      <c r="P714" s="95"/>
      <c r="Q714" s="95"/>
      <c r="R714" s="95"/>
      <c r="S714" s="95"/>
      <c r="T714" s="95"/>
      <c r="U714" s="111" t="str">
        <f>IF(ISBLANK('Performance vs Market'!$Q714), "",N714+IF(Q714&lt;0, (N714/(Q714/-100)), N714*(Q714/100)))</f>
        <v/>
      </c>
      <c r="V714" s="112" t="str">
        <f>IFERROR(IF(ISBLANK('Performance vs Market'!$R714), "",N714+IF(R714&lt;0, (N714/(R714/-100)), N714*(R714/100))),"")</f>
        <v/>
      </c>
      <c r="W714" s="111" t="n">
        <f t="shared" si="1"/>
        <v>0</v>
      </c>
      <c r="X714" s="112" t="n">
        <f t="shared" si="2"/>
        <v>0</v>
      </c>
      <c r="Y714" s="111" t="str">
        <f>IF(ISBLANK('Performance vs Market'!$S714), "",O714+IF(S714&lt;0, (O714/(S714/-100)), O714*(S714/100)))</f>
        <v/>
      </c>
      <c r="Z714" s="111" t="n">
        <f t="shared" si="3"/>
        <v>0</v>
      </c>
      <c r="AA714" s="96" t="n">
        <f t="shared" si="4"/>
        <v>0</v>
      </c>
      <c r="AB714" s="96" t="n">
        <f t="shared" si="5"/>
        <v>0</v>
      </c>
      <c r="AC714" s="113" t="str">
        <f>IF('Prediction Log'!$W733="Y", "W", IF('Prediction Log'!$W733="N","L",""))</f>
        <v/>
      </c>
      <c r="AD714" s="114" t="str">
        <f>IF('Prediction Log'!$Y733="Y", "W", IF('Prediction Log'!$Y733="N","L",""))</f>
        <v/>
      </c>
      <c r="AE714" s="115" t="str">
        <f>IF(ISBLANK('Performance vs Market'!$Q714), "",IF(AC714="W", W714, IF(AC714="L",-N714, "")))</f>
        <v/>
      </c>
      <c r="AF714" s="116" t="str">
        <f>IFERROR((IF(ISERR('Performance vs Market'!$V714), "",IF(AD714="W", X714, IF(AD714="L",-N714, "")))), "")</f>
        <v/>
      </c>
      <c r="AG714" s="113" t="str">
        <f>IF('Prediction Log'!$X733="Y", "W", IF('Prediction Log'!$X733="N", "L", ""))</f>
        <v/>
      </c>
      <c r="AH714" s="115" t="str">
        <f>IF(ISBLANK('Performance vs Market'!$S714), "",IF(AG714="W", Z714, IF(AG714="L",-O714, "")))</f>
        <v/>
      </c>
      <c r="AI714" s="117"/>
      <c r="AJ714" s="15" t="str">
        <f t="shared" si="6"/>
        <v/>
      </c>
      <c r="AK714" s="118" t="n">
        <f>IF(ISERROR('Performance vs Market'!$AE714+'Performance vs Market'!$AH714+'Performance vs Market'!$AJ714), "", 'Performance vs Market'!$AE714+'Performance vs Market'!$AH714+'Performance vs Market'!$AJ714)</f>
        <v>0</v>
      </c>
      <c r="AL714" s="119" t="n">
        <f>IF(ISERROR('Performance vs Market'!$AF714+'Performance vs Market'!$AH714+'Performance vs Market'!$AJ714), "", 'Performance vs Market'!$AF714+'Performance vs Market'!$AH714+'Performance vs Market'!$AJ714)</f>
        <v>0</v>
      </c>
    </row>
    <row r="715" ht="14.25" customHeight="1">
      <c r="A715" s="92" t="str">
        <f>Games!A716</f>
        <v/>
      </c>
      <c r="B715" s="92" t="str">
        <f>IF('Prediction Log'!B734=0, "",'Prediction Log'!B734)</f>
        <v/>
      </c>
      <c r="C715" s="92" t="str">
        <f>IF('Prediction Log'!C734=0, "",'Prediction Log'!C734)</f>
        <v/>
      </c>
      <c r="D715" s="92" t="str">
        <f>IF('Prediction Log'!D734=0, "",'Prediction Log'!D734)</f>
        <v/>
      </c>
      <c r="E715" s="92" t="str">
        <f>IF('Prediction Log'!E734=0, "",'Prediction Log'!E734)</f>
        <v/>
      </c>
      <c r="F715" s="92" t="str">
        <f>IF('Prediction Log'!I734=0, "",'Prediction Log'!I734)</f>
        <v/>
      </c>
      <c r="G715" s="70" t="str">
        <f>IF(ISBLANK(Games!B716), "",'Prediction Log'!$J734)</f>
        <v/>
      </c>
      <c r="H715" s="93" t="str">
        <f>'Prediction Log'!$K734</f>
        <v/>
      </c>
      <c r="I715" s="92" t="str">
        <f>IF(ISBLANK(Games!M716), "",IF(AND(Games!M716="",Games!N716=""),"",IF(ISTEXT(Games!N716), "Side",Games!M716)))</f>
        <v/>
      </c>
      <c r="J715" s="92" t="str">
        <f>IF(ISBLANK(Games!B716), "",IF(Games!K716="Y", Games!B716, Games!E716))</f>
        <v/>
      </c>
      <c r="K715" s="92" t="str">
        <f>Games!I716</f>
        <v/>
      </c>
      <c r="L715" s="92" t="str">
        <f>IF(ISBLANK(Games!G716), "",Games!G716)</f>
        <v/>
      </c>
      <c r="M715" s="92"/>
      <c r="N715" s="110" t="str">
        <f>IF(ISBLANK('Performance vs Market'!$Q715), "", 1)</f>
        <v/>
      </c>
      <c r="O715" s="110" t="str">
        <f>IF(ISBLANK('Performance vs Market'!$S715), "", 1)</f>
        <v/>
      </c>
      <c r="P715" s="95"/>
      <c r="Q715" s="95"/>
      <c r="R715" s="95"/>
      <c r="S715" s="95"/>
      <c r="T715" s="95"/>
      <c r="U715" s="111" t="str">
        <f>IF(ISBLANK('Performance vs Market'!$Q715), "",N715+IF(Q715&lt;0, (N715/(Q715/-100)), N715*(Q715/100)))</f>
        <v/>
      </c>
      <c r="V715" s="112" t="str">
        <f>IFERROR(IF(ISBLANK('Performance vs Market'!$R715), "",N715+IF(R715&lt;0, (N715/(R715/-100)), N715*(R715/100))),"")</f>
        <v/>
      </c>
      <c r="W715" s="111" t="n">
        <f t="shared" si="1"/>
        <v>0</v>
      </c>
      <c r="X715" s="112" t="n">
        <f t="shared" si="2"/>
        <v>0</v>
      </c>
      <c r="Y715" s="111" t="str">
        <f>IF(ISBLANK('Performance vs Market'!$S715), "",O715+IF(S715&lt;0, (O715/(S715/-100)), O715*(S715/100)))</f>
        <v/>
      </c>
      <c r="Z715" s="111" t="n">
        <f t="shared" si="3"/>
        <v>0</v>
      </c>
      <c r="AA715" s="96" t="n">
        <f t="shared" si="4"/>
        <v>0</v>
      </c>
      <c r="AB715" s="96" t="n">
        <f t="shared" si="5"/>
        <v>0</v>
      </c>
      <c r="AC715" s="113" t="str">
        <f>IF('Prediction Log'!$W734="Y", "W", IF('Prediction Log'!$W734="N","L",""))</f>
        <v/>
      </c>
      <c r="AD715" s="114" t="str">
        <f>IF('Prediction Log'!$Y734="Y", "W", IF('Prediction Log'!$Y734="N","L",""))</f>
        <v/>
      </c>
      <c r="AE715" s="115" t="str">
        <f>IF(ISBLANK('Performance vs Market'!$Q715), "",IF(AC715="W", W715, IF(AC715="L",-N715, "")))</f>
        <v/>
      </c>
      <c r="AF715" s="116" t="str">
        <f>IFERROR((IF(ISERR('Performance vs Market'!$V715), "",IF(AD715="W", X715, IF(AD715="L",-N715, "")))), "")</f>
        <v/>
      </c>
      <c r="AG715" s="113" t="str">
        <f>IF('Prediction Log'!$X734="Y", "W", IF('Prediction Log'!$X734="N", "L", ""))</f>
        <v/>
      </c>
      <c r="AH715" s="115" t="str">
        <f>IF(ISBLANK('Performance vs Market'!$S715), "",IF(AG715="W", Z715, IF(AG715="L",-O715, "")))</f>
        <v/>
      </c>
      <c r="AI715" s="117"/>
      <c r="AJ715" s="15" t="str">
        <f t="shared" si="6"/>
        <v/>
      </c>
      <c r="AK715" s="118" t="n">
        <f>IF(ISERROR('Performance vs Market'!$AE715+'Performance vs Market'!$AH715+'Performance vs Market'!$AJ715), "", 'Performance vs Market'!$AE715+'Performance vs Market'!$AH715+'Performance vs Market'!$AJ715)</f>
        <v>0</v>
      </c>
      <c r="AL715" s="119" t="n">
        <f>IF(ISERROR('Performance vs Market'!$AF715+'Performance vs Market'!$AH715+'Performance vs Market'!$AJ715), "", 'Performance vs Market'!$AF715+'Performance vs Market'!$AH715+'Performance vs Market'!$AJ715)</f>
        <v>0</v>
      </c>
    </row>
    <row r="716" ht="14.25" customHeight="1">
      <c r="A716" s="92" t="str">
        <f>Games!A717</f>
        <v/>
      </c>
      <c r="B716" s="92" t="str">
        <f>IF('Prediction Log'!B735=0, "",'Prediction Log'!B735)</f>
        <v/>
      </c>
      <c r="C716" s="92" t="str">
        <f>IF('Prediction Log'!C735=0, "",'Prediction Log'!C735)</f>
        <v/>
      </c>
      <c r="D716" s="92" t="str">
        <f>IF('Prediction Log'!D735=0, "",'Prediction Log'!D735)</f>
        <v/>
      </c>
      <c r="E716" s="92" t="str">
        <f>IF('Prediction Log'!E735=0, "",'Prediction Log'!E735)</f>
        <v/>
      </c>
      <c r="F716" s="92" t="str">
        <f>IF('Prediction Log'!I735=0, "",'Prediction Log'!I735)</f>
        <v/>
      </c>
      <c r="G716" s="70" t="str">
        <f>IF(ISBLANK(Games!B717), "",'Prediction Log'!$J735)</f>
        <v/>
      </c>
      <c r="H716" s="93" t="str">
        <f>'Prediction Log'!$K735</f>
        <v/>
      </c>
      <c r="I716" s="92" t="str">
        <f>IF(ISBLANK(Games!M717), "",IF(AND(Games!M717="",Games!N717=""),"",IF(ISTEXT(Games!N717), "Side",Games!M717)))</f>
        <v/>
      </c>
      <c r="J716" s="92" t="str">
        <f>IF(ISBLANK(Games!B717), "",IF(Games!K717="Y", Games!B717, Games!E717))</f>
        <v/>
      </c>
      <c r="K716" s="92" t="str">
        <f>Games!I717</f>
        <v/>
      </c>
      <c r="L716" s="92" t="str">
        <f>IF(ISBLANK(Games!G717), "",Games!G717)</f>
        <v/>
      </c>
      <c r="M716" s="92"/>
      <c r="N716" s="110" t="str">
        <f>IF(ISBLANK('Performance vs Market'!$Q716), "", 1)</f>
        <v/>
      </c>
      <c r="O716" s="110" t="str">
        <f>IF(ISBLANK('Performance vs Market'!$S716), "", 1)</f>
        <v/>
      </c>
      <c r="P716" s="95"/>
      <c r="Q716" s="95"/>
      <c r="R716" s="95"/>
      <c r="S716" s="95"/>
      <c r="T716" s="95"/>
      <c r="U716" s="111" t="str">
        <f>IF(ISBLANK('Performance vs Market'!$Q716), "",N716+IF(Q716&lt;0, (N716/(Q716/-100)), N716*(Q716/100)))</f>
        <v/>
      </c>
      <c r="V716" s="112" t="str">
        <f>IFERROR(IF(ISBLANK('Performance vs Market'!$R716), "",N716+IF(R716&lt;0, (N716/(R716/-100)), N716*(R716/100))),"")</f>
        <v/>
      </c>
      <c r="W716" s="111" t="n">
        <f t="shared" si="1"/>
        <v>0</v>
      </c>
      <c r="X716" s="112" t="n">
        <f t="shared" si="2"/>
        <v>0</v>
      </c>
      <c r="Y716" s="111" t="str">
        <f>IF(ISBLANK('Performance vs Market'!$S716), "",O716+IF(S716&lt;0, (O716/(S716/-100)), O716*(S716/100)))</f>
        <v/>
      </c>
      <c r="Z716" s="111" t="n">
        <f t="shared" si="3"/>
        <v>0</v>
      </c>
      <c r="AA716" s="96" t="n">
        <f t="shared" si="4"/>
        <v>0</v>
      </c>
      <c r="AB716" s="96" t="n">
        <f t="shared" si="5"/>
        <v>0</v>
      </c>
      <c r="AC716" s="113" t="str">
        <f>IF('Prediction Log'!$W735="Y", "W", IF('Prediction Log'!$W735="N","L",""))</f>
        <v/>
      </c>
      <c r="AD716" s="114" t="str">
        <f>IF('Prediction Log'!$Y735="Y", "W", IF('Prediction Log'!$Y735="N","L",""))</f>
        <v/>
      </c>
      <c r="AE716" s="115" t="str">
        <f>IF(ISBLANK('Performance vs Market'!$Q716), "",IF(AC716="W", W716, IF(AC716="L",-N716, "")))</f>
        <v/>
      </c>
      <c r="AF716" s="116" t="str">
        <f>IFERROR((IF(ISERR('Performance vs Market'!$V716), "",IF(AD716="W", X716, IF(AD716="L",-N716, "")))), "")</f>
        <v/>
      </c>
      <c r="AG716" s="113" t="str">
        <f>IF('Prediction Log'!$X735="Y", "W", IF('Prediction Log'!$X735="N", "L", ""))</f>
        <v/>
      </c>
      <c r="AH716" s="115" t="str">
        <f>IF(ISBLANK('Performance vs Market'!$S716), "",IF(AG716="W", Z716, IF(AG716="L",-O716, "")))</f>
        <v/>
      </c>
      <c r="AI716" s="117"/>
      <c r="AJ716" s="15" t="str">
        <f t="shared" si="6"/>
        <v/>
      </c>
      <c r="AK716" s="118" t="n">
        <f>IF(ISERROR('Performance vs Market'!$AE716+'Performance vs Market'!$AH716+'Performance vs Market'!$AJ716), "", 'Performance vs Market'!$AE716+'Performance vs Market'!$AH716+'Performance vs Market'!$AJ716)</f>
        <v>0</v>
      </c>
      <c r="AL716" s="119" t="n">
        <f>IF(ISERROR('Performance vs Market'!$AF716+'Performance vs Market'!$AH716+'Performance vs Market'!$AJ716), "", 'Performance vs Market'!$AF716+'Performance vs Market'!$AH716+'Performance vs Market'!$AJ716)</f>
        <v>0</v>
      </c>
    </row>
    <row r="717" ht="14.25" customHeight="1">
      <c r="A717" s="92" t="str">
        <f>Games!A718</f>
        <v/>
      </c>
      <c r="B717" s="92" t="str">
        <f>IF('Prediction Log'!B736=0, "",'Prediction Log'!B736)</f>
        <v/>
      </c>
      <c r="C717" s="92" t="str">
        <f>IF('Prediction Log'!C736=0, "",'Prediction Log'!C736)</f>
        <v/>
      </c>
      <c r="D717" s="92" t="str">
        <f>IF('Prediction Log'!D736=0, "",'Prediction Log'!D736)</f>
        <v/>
      </c>
      <c r="E717" s="92" t="str">
        <f>IF('Prediction Log'!E736=0, "",'Prediction Log'!E736)</f>
        <v/>
      </c>
      <c r="F717" s="92" t="str">
        <f>IF('Prediction Log'!I736=0, "",'Prediction Log'!I736)</f>
        <v/>
      </c>
      <c r="G717" s="70" t="str">
        <f>IF(ISBLANK(Games!B718), "",'Prediction Log'!$J736)</f>
        <v/>
      </c>
      <c r="H717" s="93" t="str">
        <f>'Prediction Log'!$K736</f>
        <v/>
      </c>
      <c r="I717" s="92" t="str">
        <f>IF(ISBLANK(Games!M718), "",IF(AND(Games!M718="",Games!N718=""),"",IF(ISTEXT(Games!N718), "Side",Games!M718)))</f>
        <v/>
      </c>
      <c r="J717" s="92" t="str">
        <f>IF(ISBLANK(Games!B718), "",IF(Games!K718="Y", Games!B718, Games!E718))</f>
        <v/>
      </c>
      <c r="K717" s="92" t="str">
        <f>Games!I718</f>
        <v/>
      </c>
      <c r="L717" s="92" t="str">
        <f>IF(ISBLANK(Games!G718), "",Games!G718)</f>
        <v/>
      </c>
      <c r="M717" s="92"/>
      <c r="N717" s="110" t="str">
        <f>IF(ISBLANK('Performance vs Market'!$Q717), "", 1)</f>
        <v/>
      </c>
      <c r="O717" s="110" t="str">
        <f>IF(ISBLANK('Performance vs Market'!$S717), "", 1)</f>
        <v/>
      </c>
      <c r="P717" s="95"/>
      <c r="Q717" s="95"/>
      <c r="R717" s="95"/>
      <c r="S717" s="95"/>
      <c r="T717" s="95"/>
      <c r="U717" s="111" t="str">
        <f>IF(ISBLANK('Performance vs Market'!$Q717), "",N717+IF(Q717&lt;0, (N717/(Q717/-100)), N717*(Q717/100)))</f>
        <v/>
      </c>
      <c r="V717" s="112" t="str">
        <f>IFERROR(IF(ISBLANK('Performance vs Market'!$R717), "",N717+IF(R717&lt;0, (N717/(R717/-100)), N717*(R717/100))),"")</f>
        <v/>
      </c>
      <c r="W717" s="111" t="n">
        <f t="shared" si="1"/>
        <v>0</v>
      </c>
      <c r="X717" s="112" t="n">
        <f t="shared" si="2"/>
        <v>0</v>
      </c>
      <c r="Y717" s="111" t="str">
        <f>IF(ISBLANK('Performance vs Market'!$S717), "",O717+IF(S717&lt;0, (O717/(S717/-100)), O717*(S717/100)))</f>
        <v/>
      </c>
      <c r="Z717" s="111" t="n">
        <f t="shared" si="3"/>
        <v>0</v>
      </c>
      <c r="AA717" s="96" t="n">
        <f t="shared" si="4"/>
        <v>0</v>
      </c>
      <c r="AB717" s="96" t="n">
        <f t="shared" si="5"/>
        <v>0</v>
      </c>
      <c r="AC717" s="113" t="str">
        <f>IF('Prediction Log'!$W736="Y", "W", IF('Prediction Log'!$W736="N","L",""))</f>
        <v/>
      </c>
      <c r="AD717" s="114" t="str">
        <f>IF('Prediction Log'!$Y736="Y", "W", IF('Prediction Log'!$Y736="N","L",""))</f>
        <v/>
      </c>
      <c r="AE717" s="115" t="str">
        <f>IF(ISBLANK('Performance vs Market'!$Q717), "",IF(AC717="W", W717, IF(AC717="L",-N717, "")))</f>
        <v/>
      </c>
      <c r="AF717" s="116" t="str">
        <f>IFERROR((IF(ISERR('Performance vs Market'!$V717), "",IF(AD717="W", X717, IF(AD717="L",-N717, "")))), "")</f>
        <v/>
      </c>
      <c r="AG717" s="113" t="str">
        <f>IF('Prediction Log'!$X736="Y", "W", IF('Prediction Log'!$X736="N", "L", ""))</f>
        <v/>
      </c>
      <c r="AH717" s="115" t="str">
        <f>IF(ISBLANK('Performance vs Market'!$S717), "",IF(AG717="W", Z717, IF(AG717="L",-O717, "")))</f>
        <v/>
      </c>
      <c r="AI717" s="117"/>
      <c r="AJ717" s="15" t="str">
        <f t="shared" si="6"/>
        <v/>
      </c>
      <c r="AK717" s="118" t="n">
        <f>IF(ISERROR('Performance vs Market'!$AE717+'Performance vs Market'!$AH717+'Performance vs Market'!$AJ717), "", 'Performance vs Market'!$AE717+'Performance vs Market'!$AH717+'Performance vs Market'!$AJ717)</f>
        <v>0</v>
      </c>
      <c r="AL717" s="119" t="n">
        <f>IF(ISERROR('Performance vs Market'!$AF717+'Performance vs Market'!$AH717+'Performance vs Market'!$AJ717), "", 'Performance vs Market'!$AF717+'Performance vs Market'!$AH717+'Performance vs Market'!$AJ717)</f>
        <v>0</v>
      </c>
    </row>
    <row r="718" ht="14.25" customHeight="1">
      <c r="A718" s="92" t="str">
        <f>Games!A719</f>
        <v/>
      </c>
      <c r="B718" s="92" t="str">
        <f>IF('Prediction Log'!B737=0, "",'Prediction Log'!B737)</f>
        <v/>
      </c>
      <c r="C718" s="92" t="str">
        <f>IF('Prediction Log'!C737=0, "",'Prediction Log'!C737)</f>
        <v/>
      </c>
      <c r="D718" s="92" t="str">
        <f>IF('Prediction Log'!D737=0, "",'Prediction Log'!D737)</f>
        <v/>
      </c>
      <c r="E718" s="92" t="str">
        <f>IF('Prediction Log'!E737=0, "",'Prediction Log'!E737)</f>
        <v/>
      </c>
      <c r="F718" s="92" t="str">
        <f>IF('Prediction Log'!I737=0, "",'Prediction Log'!I737)</f>
        <v/>
      </c>
      <c r="G718" s="70" t="str">
        <f>IF(ISBLANK(Games!B719), "",'Prediction Log'!$J737)</f>
        <v/>
      </c>
      <c r="H718" s="93" t="str">
        <f>'Prediction Log'!$K737</f>
        <v/>
      </c>
      <c r="I718" s="92" t="str">
        <f>IF(ISBLANK(Games!M719), "",IF(AND(Games!M719="",Games!N719=""),"",IF(ISTEXT(Games!N719), "Side",Games!M719)))</f>
        <v/>
      </c>
      <c r="J718" s="92" t="str">
        <f>IF(ISBLANK(Games!B719), "",IF(Games!K719="Y", Games!B719, Games!E719))</f>
        <v/>
      </c>
      <c r="K718" s="92" t="str">
        <f>Games!I719</f>
        <v/>
      </c>
      <c r="L718" s="92" t="str">
        <f>IF(ISBLANK(Games!G719), "",Games!G719)</f>
        <v/>
      </c>
      <c r="M718" s="92"/>
      <c r="N718" s="110" t="str">
        <f>IF(ISBLANK('Performance vs Market'!$Q718), "", 1)</f>
        <v/>
      </c>
      <c r="O718" s="110" t="str">
        <f>IF(ISBLANK('Performance vs Market'!$S718), "", 1)</f>
        <v/>
      </c>
      <c r="P718" s="95"/>
      <c r="Q718" s="95"/>
      <c r="R718" s="95"/>
      <c r="S718" s="95"/>
      <c r="T718" s="95"/>
      <c r="U718" s="111" t="str">
        <f>IF(ISBLANK('Performance vs Market'!$Q718), "",N718+IF(Q718&lt;0, (N718/(Q718/-100)), N718*(Q718/100)))</f>
        <v/>
      </c>
      <c r="V718" s="112" t="str">
        <f>IFERROR(IF(ISBLANK('Performance vs Market'!$R718), "",N718+IF(R718&lt;0, (N718/(R718/-100)), N718*(R718/100))),"")</f>
        <v/>
      </c>
      <c r="W718" s="111" t="n">
        <f t="shared" si="1"/>
        <v>0</v>
      </c>
      <c r="X718" s="112" t="n">
        <f t="shared" si="2"/>
        <v>0</v>
      </c>
      <c r="Y718" s="111" t="str">
        <f>IF(ISBLANK('Performance vs Market'!$S718), "",O718+IF(S718&lt;0, (O718/(S718/-100)), O718*(S718/100)))</f>
        <v/>
      </c>
      <c r="Z718" s="111" t="n">
        <f t="shared" si="3"/>
        <v>0</v>
      </c>
      <c r="AA718" s="96" t="n">
        <f t="shared" si="4"/>
        <v>0</v>
      </c>
      <c r="AB718" s="96" t="n">
        <f t="shared" si="5"/>
        <v>0</v>
      </c>
      <c r="AC718" s="113" t="str">
        <f>IF('Prediction Log'!$W737="Y", "W", IF('Prediction Log'!$W737="N","L",""))</f>
        <v/>
      </c>
      <c r="AD718" s="114" t="str">
        <f>IF('Prediction Log'!$Y737="Y", "W", IF('Prediction Log'!$Y737="N","L",""))</f>
        <v/>
      </c>
      <c r="AE718" s="115" t="str">
        <f>IF(ISBLANK('Performance vs Market'!$Q718), "",IF(AC718="W", W718, IF(AC718="L",-N718, "")))</f>
        <v/>
      </c>
      <c r="AF718" s="116" t="str">
        <f>IFERROR((IF(ISERR('Performance vs Market'!$V718), "",IF(AD718="W", X718, IF(AD718="L",-N718, "")))), "")</f>
        <v/>
      </c>
      <c r="AG718" s="113" t="str">
        <f>IF('Prediction Log'!$X737="Y", "W", IF('Prediction Log'!$X737="N", "L", ""))</f>
        <v/>
      </c>
      <c r="AH718" s="115" t="str">
        <f>IF(ISBLANK('Performance vs Market'!$S718), "",IF(AG718="W", Z718, IF(AG718="L",-O718, "")))</f>
        <v/>
      </c>
      <c r="AI718" s="117"/>
      <c r="AJ718" s="15" t="str">
        <f t="shared" si="6"/>
        <v/>
      </c>
      <c r="AK718" s="118" t="n">
        <f>IF(ISERROR('Performance vs Market'!$AE718+'Performance vs Market'!$AH718+'Performance vs Market'!$AJ718), "", 'Performance vs Market'!$AE718+'Performance vs Market'!$AH718+'Performance vs Market'!$AJ718)</f>
        <v>0</v>
      </c>
      <c r="AL718" s="119" t="n">
        <f>IF(ISERROR('Performance vs Market'!$AF718+'Performance vs Market'!$AH718+'Performance vs Market'!$AJ718), "", 'Performance vs Market'!$AF718+'Performance vs Market'!$AH718+'Performance vs Market'!$AJ718)</f>
        <v>0</v>
      </c>
    </row>
    <row r="719" ht="14.25" customHeight="1">
      <c r="A719" s="92" t="str">
        <f>Games!A720</f>
        <v/>
      </c>
      <c r="B719" s="92" t="str">
        <f>IF('Prediction Log'!B738=0, "",'Prediction Log'!B738)</f>
        <v/>
      </c>
      <c r="C719" s="92" t="str">
        <f>IF('Prediction Log'!C738=0, "",'Prediction Log'!C738)</f>
        <v/>
      </c>
      <c r="D719" s="92" t="str">
        <f>IF('Prediction Log'!D738=0, "",'Prediction Log'!D738)</f>
        <v/>
      </c>
      <c r="E719" s="92" t="str">
        <f>IF('Prediction Log'!E738=0, "",'Prediction Log'!E738)</f>
        <v/>
      </c>
      <c r="F719" s="92" t="str">
        <f>IF('Prediction Log'!I738=0, "",'Prediction Log'!I738)</f>
        <v/>
      </c>
      <c r="G719" s="70" t="str">
        <f>IF(ISBLANK(Games!B720), "",'Prediction Log'!$J738)</f>
        <v/>
      </c>
      <c r="H719" s="93" t="str">
        <f>'Prediction Log'!$K738</f>
        <v/>
      </c>
      <c r="I719" s="92" t="str">
        <f>IF(ISBLANK(Games!M720), "",IF(AND(Games!M720="",Games!N720=""),"",IF(ISTEXT(Games!N720), "Side",Games!M720)))</f>
        <v/>
      </c>
      <c r="J719" s="92" t="str">
        <f>IF(ISBLANK(Games!B720), "",IF(Games!K720="Y", Games!B720, Games!E720))</f>
        <v/>
      </c>
      <c r="K719" s="92" t="str">
        <f>Games!I720</f>
        <v/>
      </c>
      <c r="L719" s="92" t="str">
        <f>IF(ISBLANK(Games!G720), "",Games!G720)</f>
        <v/>
      </c>
      <c r="M719" s="92"/>
      <c r="N719" s="110" t="str">
        <f>IF(ISBLANK('Performance vs Market'!$Q719), "", 1)</f>
        <v/>
      </c>
      <c r="O719" s="110" t="str">
        <f>IF(ISBLANK('Performance vs Market'!$S719), "", 1)</f>
        <v/>
      </c>
      <c r="P719" s="95"/>
      <c r="Q719" s="95"/>
      <c r="R719" s="95"/>
      <c r="S719" s="95"/>
      <c r="T719" s="95"/>
      <c r="U719" s="111" t="str">
        <f>IF(ISBLANK('Performance vs Market'!$Q719), "",N719+IF(Q719&lt;0, (N719/(Q719/-100)), N719*(Q719/100)))</f>
        <v/>
      </c>
      <c r="V719" s="112" t="str">
        <f>IFERROR(IF(ISBLANK('Performance vs Market'!$R719), "",N719+IF(R719&lt;0, (N719/(R719/-100)), N719*(R719/100))),"")</f>
        <v/>
      </c>
      <c r="W719" s="111" t="n">
        <f t="shared" si="1"/>
        <v>0</v>
      </c>
      <c r="X719" s="112" t="n">
        <f t="shared" si="2"/>
        <v>0</v>
      </c>
      <c r="Y719" s="111" t="str">
        <f>IF(ISBLANK('Performance vs Market'!$S719), "",O719+IF(S719&lt;0, (O719/(S719/-100)), O719*(S719/100)))</f>
        <v/>
      </c>
      <c r="Z719" s="111" t="n">
        <f t="shared" si="3"/>
        <v>0</v>
      </c>
      <c r="AA719" s="96" t="n">
        <f t="shared" si="4"/>
        <v>0</v>
      </c>
      <c r="AB719" s="96" t="n">
        <f t="shared" si="5"/>
        <v>0</v>
      </c>
      <c r="AC719" s="113" t="str">
        <f>IF('Prediction Log'!$W738="Y", "W", IF('Prediction Log'!$W738="N","L",""))</f>
        <v/>
      </c>
      <c r="AD719" s="114" t="str">
        <f>IF('Prediction Log'!$Y738="Y", "W", IF('Prediction Log'!$Y738="N","L",""))</f>
        <v/>
      </c>
      <c r="AE719" s="115" t="str">
        <f>IF(ISBLANK('Performance vs Market'!$Q719), "",IF(AC719="W", W719, IF(AC719="L",-N719, "")))</f>
        <v/>
      </c>
      <c r="AF719" s="116" t="str">
        <f>IFERROR((IF(ISERR('Performance vs Market'!$V719), "",IF(AD719="W", X719, IF(AD719="L",-N719, "")))), "")</f>
        <v/>
      </c>
      <c r="AG719" s="113" t="str">
        <f>IF('Prediction Log'!$X738="Y", "W", IF('Prediction Log'!$X738="N", "L", ""))</f>
        <v/>
      </c>
      <c r="AH719" s="115" t="str">
        <f>IF(ISBLANK('Performance vs Market'!$S719), "",IF(AG719="W", Z719, IF(AG719="L",-O719, "")))</f>
        <v/>
      </c>
      <c r="AI719" s="117"/>
      <c r="AJ719" s="15" t="str">
        <f t="shared" si="6"/>
        <v/>
      </c>
      <c r="AK719" s="118" t="n">
        <f>IF(ISERROR('Performance vs Market'!$AE719+'Performance vs Market'!$AH719+'Performance vs Market'!$AJ719), "", 'Performance vs Market'!$AE719+'Performance vs Market'!$AH719+'Performance vs Market'!$AJ719)</f>
        <v>0</v>
      </c>
      <c r="AL719" s="119" t="n">
        <f>IF(ISERROR('Performance vs Market'!$AF719+'Performance vs Market'!$AH719+'Performance vs Market'!$AJ719), "", 'Performance vs Market'!$AF719+'Performance vs Market'!$AH719+'Performance vs Market'!$AJ719)</f>
        <v>0</v>
      </c>
    </row>
    <row r="720" ht="14.25" customHeight="1">
      <c r="A720" s="92" t="str">
        <f>Games!A721</f>
        <v/>
      </c>
      <c r="B720" s="92" t="str">
        <f>IF('Prediction Log'!B739=0, "",'Prediction Log'!B739)</f>
        <v/>
      </c>
      <c r="C720" s="92" t="str">
        <f>IF('Prediction Log'!C739=0, "",'Prediction Log'!C739)</f>
        <v/>
      </c>
      <c r="D720" s="92" t="str">
        <f>IF('Prediction Log'!D739=0, "",'Prediction Log'!D739)</f>
        <v/>
      </c>
      <c r="E720" s="92" t="str">
        <f>IF('Prediction Log'!E739=0, "",'Prediction Log'!E739)</f>
        <v/>
      </c>
      <c r="F720" s="92" t="str">
        <f>IF('Prediction Log'!I739=0, "",'Prediction Log'!I739)</f>
        <v/>
      </c>
      <c r="G720" s="70" t="str">
        <f>IF(ISBLANK(Games!B721), "",'Prediction Log'!$J739)</f>
        <v/>
      </c>
      <c r="H720" s="93" t="str">
        <f>'Prediction Log'!$K739</f>
        <v/>
      </c>
      <c r="I720" s="92" t="str">
        <f>IF(ISBLANK(Games!M721), "",IF(AND(Games!M721="",Games!N721=""),"",IF(ISTEXT(Games!N721), "Side",Games!M721)))</f>
        <v/>
      </c>
      <c r="J720" s="92" t="str">
        <f>IF(ISBLANK(Games!B721), "",IF(Games!K721="Y", Games!B721, Games!E721))</f>
        <v/>
      </c>
      <c r="K720" s="92" t="str">
        <f>Games!I721</f>
        <v/>
      </c>
      <c r="L720" s="92" t="str">
        <f>IF(ISBLANK(Games!G721), "",Games!G721)</f>
        <v/>
      </c>
      <c r="M720" s="92"/>
      <c r="N720" s="110" t="str">
        <f>IF(ISBLANK('Performance vs Market'!$Q720), "", 1)</f>
        <v/>
      </c>
      <c r="O720" s="110" t="str">
        <f>IF(ISBLANK('Performance vs Market'!$S720), "", 1)</f>
        <v/>
      </c>
      <c r="P720" s="95"/>
      <c r="Q720" s="95"/>
      <c r="R720" s="95"/>
      <c r="S720" s="95"/>
      <c r="T720" s="95"/>
      <c r="U720" s="111" t="str">
        <f>IF(ISBLANK('Performance vs Market'!$Q720), "",N720+IF(Q720&lt;0, (N720/(Q720/-100)), N720*(Q720/100)))</f>
        <v/>
      </c>
      <c r="V720" s="112" t="str">
        <f>IFERROR(IF(ISBLANK('Performance vs Market'!$R720), "",N720+IF(R720&lt;0, (N720/(R720/-100)), N720*(R720/100))),"")</f>
        <v/>
      </c>
      <c r="W720" s="111" t="n">
        <f t="shared" si="1"/>
        <v>0</v>
      </c>
      <c r="X720" s="112" t="n">
        <f t="shared" si="2"/>
        <v>0</v>
      </c>
      <c r="Y720" s="111" t="str">
        <f>IF(ISBLANK('Performance vs Market'!$S720), "",O720+IF(S720&lt;0, (O720/(S720/-100)), O720*(S720/100)))</f>
        <v/>
      </c>
      <c r="Z720" s="111" t="n">
        <f t="shared" si="3"/>
        <v>0</v>
      </c>
      <c r="AA720" s="96" t="n">
        <f t="shared" si="4"/>
        <v>0</v>
      </c>
      <c r="AB720" s="96" t="n">
        <f t="shared" si="5"/>
        <v>0</v>
      </c>
      <c r="AC720" s="113" t="str">
        <f>IF('Prediction Log'!$W739="Y", "W", IF('Prediction Log'!$W739="N","L",""))</f>
        <v/>
      </c>
      <c r="AD720" s="114" t="str">
        <f>IF('Prediction Log'!$Y739="Y", "W", IF('Prediction Log'!$Y739="N","L",""))</f>
        <v/>
      </c>
      <c r="AE720" s="115" t="str">
        <f>IF(ISBLANK('Performance vs Market'!$Q720), "",IF(AC720="W", W720, IF(AC720="L",-N720, "")))</f>
        <v/>
      </c>
      <c r="AF720" s="116" t="str">
        <f>IFERROR((IF(ISERR('Performance vs Market'!$V720), "",IF(AD720="W", X720, IF(AD720="L",-N720, "")))), "")</f>
        <v/>
      </c>
      <c r="AG720" s="113" t="str">
        <f>IF('Prediction Log'!$X739="Y", "W", IF('Prediction Log'!$X739="N", "L", ""))</f>
        <v/>
      </c>
      <c r="AH720" s="115" t="str">
        <f>IF(ISBLANK('Performance vs Market'!$S720), "",IF(AG720="W", Z720, IF(AG720="L",-O720, "")))</f>
        <v/>
      </c>
      <c r="AI720" s="117"/>
      <c r="AJ720" s="15" t="str">
        <f t="shared" si="6"/>
        <v/>
      </c>
      <c r="AK720" s="118" t="n">
        <f>IF(ISERROR('Performance vs Market'!$AE720+'Performance vs Market'!$AH720+'Performance vs Market'!$AJ720), "", 'Performance vs Market'!$AE720+'Performance vs Market'!$AH720+'Performance vs Market'!$AJ720)</f>
        <v>0</v>
      </c>
      <c r="AL720" s="119" t="n">
        <f>IF(ISERROR('Performance vs Market'!$AF720+'Performance vs Market'!$AH720+'Performance vs Market'!$AJ720), "", 'Performance vs Market'!$AF720+'Performance vs Market'!$AH720+'Performance vs Market'!$AJ720)</f>
        <v>0</v>
      </c>
    </row>
    <row r="721" ht="14.25" customHeight="1">
      <c r="A721" s="92" t="str">
        <f>Games!A722</f>
        <v/>
      </c>
      <c r="B721" s="92" t="str">
        <f>IF('Prediction Log'!B740=0, "",'Prediction Log'!B740)</f>
        <v/>
      </c>
      <c r="C721" s="92" t="str">
        <f>IF('Prediction Log'!C740=0, "",'Prediction Log'!C740)</f>
        <v/>
      </c>
      <c r="D721" s="92" t="str">
        <f>IF('Prediction Log'!D740=0, "",'Prediction Log'!D740)</f>
        <v/>
      </c>
      <c r="E721" s="92" t="str">
        <f>IF('Prediction Log'!E740=0, "",'Prediction Log'!E740)</f>
        <v/>
      </c>
      <c r="F721" s="92" t="str">
        <f>IF('Prediction Log'!I740=0, "",'Prediction Log'!I740)</f>
        <v/>
      </c>
      <c r="G721" s="70" t="str">
        <f>IF(ISBLANK(Games!B722), "",'Prediction Log'!$J740)</f>
        <v/>
      </c>
      <c r="H721" s="93" t="str">
        <f>'Prediction Log'!$K740</f>
        <v/>
      </c>
      <c r="I721" s="92" t="str">
        <f>IF(ISBLANK(Games!M722), "",IF(AND(Games!M722="",Games!N722=""),"",IF(ISTEXT(Games!N722), "Side",Games!M722)))</f>
        <v/>
      </c>
      <c r="J721" s="92" t="str">
        <f>IF(ISBLANK(Games!B722), "",IF(Games!K722="Y", Games!B722, Games!E722))</f>
        <v/>
      </c>
      <c r="K721" s="92" t="str">
        <f>Games!I722</f>
        <v/>
      </c>
      <c r="L721" s="92" t="str">
        <f>IF(ISBLANK(Games!G722), "",Games!G722)</f>
        <v/>
      </c>
      <c r="M721" s="92"/>
      <c r="N721" s="110" t="str">
        <f>IF(ISBLANK('Performance vs Market'!$Q721), "", 1)</f>
        <v/>
      </c>
      <c r="O721" s="110" t="str">
        <f>IF(ISBLANK('Performance vs Market'!$S721), "", 1)</f>
        <v/>
      </c>
      <c r="P721" s="95"/>
      <c r="Q721" s="95"/>
      <c r="R721" s="95"/>
      <c r="S721" s="95"/>
      <c r="T721" s="95"/>
      <c r="U721" s="111" t="str">
        <f>IF(ISBLANK('Performance vs Market'!$Q721), "",N721+IF(Q721&lt;0, (N721/(Q721/-100)), N721*(Q721/100)))</f>
        <v/>
      </c>
      <c r="V721" s="112" t="str">
        <f>IFERROR(IF(ISBLANK('Performance vs Market'!$R721), "",N721+IF(R721&lt;0, (N721/(R721/-100)), N721*(R721/100))),"")</f>
        <v/>
      </c>
      <c r="W721" s="111" t="n">
        <f t="shared" si="1"/>
        <v>0</v>
      </c>
      <c r="X721" s="112" t="n">
        <f t="shared" si="2"/>
        <v>0</v>
      </c>
      <c r="Y721" s="111" t="str">
        <f>IF(ISBLANK('Performance vs Market'!$S721), "",O721+IF(S721&lt;0, (O721/(S721/-100)), O721*(S721/100)))</f>
        <v/>
      </c>
      <c r="Z721" s="111" t="n">
        <f t="shared" si="3"/>
        <v>0</v>
      </c>
      <c r="AA721" s="96" t="n">
        <f t="shared" si="4"/>
        <v>0</v>
      </c>
      <c r="AB721" s="96" t="n">
        <f t="shared" si="5"/>
        <v>0</v>
      </c>
      <c r="AC721" s="113" t="str">
        <f>IF('Prediction Log'!$W740="Y", "W", IF('Prediction Log'!$W740="N","L",""))</f>
        <v/>
      </c>
      <c r="AD721" s="114" t="str">
        <f>IF('Prediction Log'!$Y740="Y", "W", IF('Prediction Log'!$Y740="N","L",""))</f>
        <v/>
      </c>
      <c r="AE721" s="115" t="str">
        <f>IF(ISBLANK('Performance vs Market'!$Q721), "",IF(AC721="W", W721, IF(AC721="L",-N721, "")))</f>
        <v/>
      </c>
      <c r="AF721" s="116" t="str">
        <f>IFERROR((IF(ISERR('Performance vs Market'!$V721), "",IF(AD721="W", X721, IF(AD721="L",-N721, "")))), "")</f>
        <v/>
      </c>
      <c r="AG721" s="113" t="str">
        <f>IF('Prediction Log'!$X740="Y", "W", IF('Prediction Log'!$X740="N", "L", ""))</f>
        <v/>
      </c>
      <c r="AH721" s="115" t="str">
        <f>IF(ISBLANK('Performance vs Market'!$S721), "",IF(AG721="W", Z721, IF(AG721="L",-O721, "")))</f>
        <v/>
      </c>
      <c r="AI721" s="117"/>
      <c r="AJ721" s="15" t="str">
        <f t="shared" si="6"/>
        <v/>
      </c>
      <c r="AK721" s="118" t="n">
        <f>IF(ISERROR('Performance vs Market'!$AE721+'Performance vs Market'!$AH721+'Performance vs Market'!$AJ721), "", 'Performance vs Market'!$AE721+'Performance vs Market'!$AH721+'Performance vs Market'!$AJ721)</f>
        <v>0</v>
      </c>
      <c r="AL721" s="119" t="n">
        <f>IF(ISERROR('Performance vs Market'!$AF721+'Performance vs Market'!$AH721+'Performance vs Market'!$AJ721), "", 'Performance vs Market'!$AF721+'Performance vs Market'!$AH721+'Performance vs Market'!$AJ721)</f>
        <v>0</v>
      </c>
    </row>
    <row r="722" ht="14.25" customHeight="1">
      <c r="A722" s="92" t="str">
        <f>Games!A723</f>
        <v/>
      </c>
      <c r="B722" s="92" t="str">
        <f>IF('Prediction Log'!B741=0, "",'Prediction Log'!B741)</f>
        <v/>
      </c>
      <c r="C722" s="92" t="str">
        <f>IF('Prediction Log'!C741=0, "",'Prediction Log'!C741)</f>
        <v/>
      </c>
      <c r="D722" s="92" t="str">
        <f>IF('Prediction Log'!D741=0, "",'Prediction Log'!D741)</f>
        <v/>
      </c>
      <c r="E722" s="92" t="str">
        <f>IF('Prediction Log'!E741=0, "",'Prediction Log'!E741)</f>
        <v/>
      </c>
      <c r="F722" s="92" t="str">
        <f>IF('Prediction Log'!I741=0, "",'Prediction Log'!I741)</f>
        <v/>
      </c>
      <c r="G722" s="70" t="str">
        <f>IF(ISBLANK(Games!B723), "",'Prediction Log'!$J741)</f>
        <v/>
      </c>
      <c r="H722" s="93" t="str">
        <f>'Prediction Log'!$K741</f>
        <v/>
      </c>
      <c r="I722" s="92" t="str">
        <f>IF(ISBLANK(Games!M723), "",IF(AND(Games!M723="",Games!N723=""),"",IF(ISTEXT(Games!N723), "Side",Games!M723)))</f>
        <v/>
      </c>
      <c r="J722" s="92" t="str">
        <f>IF(ISBLANK(Games!B723), "",IF(Games!K723="Y", Games!B723, Games!E723))</f>
        <v/>
      </c>
      <c r="K722" s="92" t="str">
        <f>Games!I723</f>
        <v/>
      </c>
      <c r="L722" s="92" t="str">
        <f>IF(ISBLANK(Games!G723), "",Games!G723)</f>
        <v/>
      </c>
      <c r="M722" s="92"/>
      <c r="N722" s="110" t="str">
        <f>IF(ISBLANK('Performance vs Market'!$Q722), "", 1)</f>
        <v/>
      </c>
      <c r="O722" s="110" t="str">
        <f>IF(ISBLANK('Performance vs Market'!$S722), "", 1)</f>
        <v/>
      </c>
      <c r="P722" s="95"/>
      <c r="Q722" s="95"/>
      <c r="R722" s="95"/>
      <c r="S722" s="95"/>
      <c r="T722" s="95"/>
      <c r="U722" s="111" t="str">
        <f>IF(ISBLANK('Performance vs Market'!$Q722), "",N722+IF(Q722&lt;0, (N722/(Q722/-100)), N722*(Q722/100)))</f>
        <v/>
      </c>
      <c r="V722" s="112" t="str">
        <f>IFERROR(IF(ISBLANK('Performance vs Market'!$R722), "",N722+IF(R722&lt;0, (N722/(R722/-100)), N722*(R722/100))),"")</f>
        <v/>
      </c>
      <c r="W722" s="111" t="n">
        <f t="shared" si="1"/>
        <v>0</v>
      </c>
      <c r="X722" s="112" t="n">
        <f t="shared" si="2"/>
        <v>0</v>
      </c>
      <c r="Y722" s="111" t="str">
        <f>IF(ISBLANK('Performance vs Market'!$S722), "",O722+IF(S722&lt;0, (O722/(S722/-100)), O722*(S722/100)))</f>
        <v/>
      </c>
      <c r="Z722" s="111" t="n">
        <f t="shared" si="3"/>
        <v>0</v>
      </c>
      <c r="AA722" s="96" t="n">
        <f t="shared" si="4"/>
        <v>0</v>
      </c>
      <c r="AB722" s="96" t="n">
        <f t="shared" si="5"/>
        <v>0</v>
      </c>
      <c r="AC722" s="113" t="str">
        <f>IF('Prediction Log'!$W741="Y", "W", IF('Prediction Log'!$W741="N","L",""))</f>
        <v/>
      </c>
      <c r="AD722" s="114" t="str">
        <f>IF('Prediction Log'!$Y741="Y", "W", IF('Prediction Log'!$Y741="N","L",""))</f>
        <v/>
      </c>
      <c r="AE722" s="115" t="str">
        <f>IF(ISBLANK('Performance vs Market'!$Q722), "",IF(AC722="W", W722, IF(AC722="L",-N722, "")))</f>
        <v/>
      </c>
      <c r="AF722" s="116" t="str">
        <f>IFERROR((IF(ISERR('Performance vs Market'!$V722), "",IF(AD722="W", X722, IF(AD722="L",-N722, "")))), "")</f>
        <v/>
      </c>
      <c r="AG722" s="113" t="str">
        <f>IF('Prediction Log'!$X741="Y", "W", IF('Prediction Log'!$X741="N", "L", ""))</f>
        <v/>
      </c>
      <c r="AH722" s="115" t="str">
        <f>IF(ISBLANK('Performance vs Market'!$S722), "",IF(AG722="W", Z722, IF(AG722="L",-O722, "")))</f>
        <v/>
      </c>
      <c r="AI722" s="117"/>
      <c r="AJ722" s="15" t="str">
        <f t="shared" si="6"/>
        <v/>
      </c>
      <c r="AK722" s="118" t="n">
        <f>IF(ISERROR('Performance vs Market'!$AE722+'Performance vs Market'!$AH722+'Performance vs Market'!$AJ722), "", 'Performance vs Market'!$AE722+'Performance vs Market'!$AH722+'Performance vs Market'!$AJ722)</f>
        <v>0</v>
      </c>
      <c r="AL722" s="119" t="n">
        <f>IF(ISERROR('Performance vs Market'!$AF722+'Performance vs Market'!$AH722+'Performance vs Market'!$AJ722), "", 'Performance vs Market'!$AF722+'Performance vs Market'!$AH722+'Performance vs Market'!$AJ722)</f>
        <v>0</v>
      </c>
    </row>
    <row r="723" ht="14.25" customHeight="1">
      <c r="A723" s="92" t="str">
        <f>Games!A724</f>
        <v/>
      </c>
      <c r="B723" s="92" t="str">
        <f>IF('Prediction Log'!B742=0, "",'Prediction Log'!B742)</f>
        <v/>
      </c>
      <c r="C723" s="92" t="str">
        <f>IF('Prediction Log'!C742=0, "",'Prediction Log'!C742)</f>
        <v/>
      </c>
      <c r="D723" s="92" t="str">
        <f>IF('Prediction Log'!D742=0, "",'Prediction Log'!D742)</f>
        <v/>
      </c>
      <c r="E723" s="92" t="str">
        <f>IF('Prediction Log'!E742=0, "",'Prediction Log'!E742)</f>
        <v/>
      </c>
      <c r="F723" s="92" t="str">
        <f>IF('Prediction Log'!I742=0, "",'Prediction Log'!I742)</f>
        <v/>
      </c>
      <c r="G723" s="70" t="str">
        <f>IF(ISBLANK(Games!B724), "",'Prediction Log'!$J742)</f>
        <v/>
      </c>
      <c r="H723" s="93" t="str">
        <f>'Prediction Log'!$K742</f>
        <v/>
      </c>
      <c r="I723" s="92" t="str">
        <f>IF(ISBLANK(Games!M724), "",IF(AND(Games!M724="",Games!N724=""),"",IF(ISTEXT(Games!N724), "Side",Games!M724)))</f>
        <v/>
      </c>
      <c r="J723" s="92" t="str">
        <f>IF(ISBLANK(Games!B724), "",IF(Games!K724="Y", Games!B724, Games!E724))</f>
        <v/>
      </c>
      <c r="K723" s="92" t="str">
        <f>Games!I724</f>
        <v/>
      </c>
      <c r="L723" s="92" t="str">
        <f>IF(ISBLANK(Games!G724), "",Games!G724)</f>
        <v/>
      </c>
      <c r="M723" s="92"/>
      <c r="N723" s="110" t="str">
        <f>IF(ISBLANK('Performance vs Market'!$Q723), "", 1)</f>
        <v/>
      </c>
      <c r="O723" s="110" t="str">
        <f>IF(ISBLANK('Performance vs Market'!$S723), "", 1)</f>
        <v/>
      </c>
      <c r="P723" s="95"/>
      <c r="Q723" s="95"/>
      <c r="R723" s="95"/>
      <c r="S723" s="95"/>
      <c r="T723" s="95"/>
      <c r="U723" s="111" t="str">
        <f>IF(ISBLANK('Performance vs Market'!$Q723), "",N723+IF(Q723&lt;0, (N723/(Q723/-100)), N723*(Q723/100)))</f>
        <v/>
      </c>
      <c r="V723" s="112" t="str">
        <f>IFERROR(IF(ISBLANK('Performance vs Market'!$R723), "",N723+IF(R723&lt;0, (N723/(R723/-100)), N723*(R723/100))),"")</f>
        <v/>
      </c>
      <c r="W723" s="111" t="n">
        <f t="shared" si="1"/>
        <v>0</v>
      </c>
      <c r="X723" s="112" t="n">
        <f t="shared" si="2"/>
        <v>0</v>
      </c>
      <c r="Y723" s="111" t="str">
        <f>IF(ISBLANK('Performance vs Market'!$S723), "",O723+IF(S723&lt;0, (O723/(S723/-100)), O723*(S723/100)))</f>
        <v/>
      </c>
      <c r="Z723" s="111" t="n">
        <f t="shared" si="3"/>
        <v>0</v>
      </c>
      <c r="AA723" s="96" t="n">
        <f t="shared" si="4"/>
        <v>0</v>
      </c>
      <c r="AB723" s="96" t="n">
        <f t="shared" si="5"/>
        <v>0</v>
      </c>
      <c r="AC723" s="113" t="str">
        <f>IF('Prediction Log'!$W742="Y", "W", IF('Prediction Log'!$W742="N","L",""))</f>
        <v/>
      </c>
      <c r="AD723" s="114" t="str">
        <f>IF('Prediction Log'!$Y742="Y", "W", IF('Prediction Log'!$Y742="N","L",""))</f>
        <v/>
      </c>
      <c r="AE723" s="115" t="str">
        <f>IF(ISBLANK('Performance vs Market'!$Q723), "",IF(AC723="W", W723, IF(AC723="L",-N723, "")))</f>
        <v/>
      </c>
      <c r="AF723" s="116" t="str">
        <f>IFERROR((IF(ISERR('Performance vs Market'!$V723), "",IF(AD723="W", X723, IF(AD723="L",-N723, "")))), "")</f>
        <v/>
      </c>
      <c r="AG723" s="113" t="str">
        <f>IF('Prediction Log'!$X742="Y", "W", IF('Prediction Log'!$X742="N", "L", ""))</f>
        <v/>
      </c>
      <c r="AH723" s="115" t="str">
        <f>IF(ISBLANK('Performance vs Market'!$S723), "",IF(AG723="W", Z723, IF(AG723="L",-O723, "")))</f>
        <v/>
      </c>
      <c r="AI723" s="117"/>
      <c r="AJ723" s="15" t="str">
        <f t="shared" si="6"/>
        <v/>
      </c>
      <c r="AK723" s="118" t="n">
        <f>IF(ISERROR('Performance vs Market'!$AE723+'Performance vs Market'!$AH723+'Performance vs Market'!$AJ723), "", 'Performance vs Market'!$AE723+'Performance vs Market'!$AH723+'Performance vs Market'!$AJ723)</f>
        <v>0</v>
      </c>
      <c r="AL723" s="119" t="n">
        <f>IF(ISERROR('Performance vs Market'!$AF723+'Performance vs Market'!$AH723+'Performance vs Market'!$AJ723), "", 'Performance vs Market'!$AF723+'Performance vs Market'!$AH723+'Performance vs Market'!$AJ723)</f>
        <v>0</v>
      </c>
    </row>
    <row r="724" ht="14.25" customHeight="1">
      <c r="A724" s="92" t="str">
        <f>Games!A725</f>
        <v/>
      </c>
      <c r="B724" s="92" t="str">
        <f>IF('Prediction Log'!B743=0, "",'Prediction Log'!B743)</f>
        <v/>
      </c>
      <c r="C724" s="92" t="str">
        <f>IF('Prediction Log'!C743=0, "",'Prediction Log'!C743)</f>
        <v/>
      </c>
      <c r="D724" s="92" t="str">
        <f>IF('Prediction Log'!D743=0, "",'Prediction Log'!D743)</f>
        <v/>
      </c>
      <c r="E724" s="92" t="str">
        <f>IF('Prediction Log'!E743=0, "",'Prediction Log'!E743)</f>
        <v/>
      </c>
      <c r="F724" s="92" t="str">
        <f>IF('Prediction Log'!I743=0, "",'Prediction Log'!I743)</f>
        <v/>
      </c>
      <c r="G724" s="70" t="str">
        <f>IF(ISBLANK(Games!B725), "",'Prediction Log'!$J743)</f>
        <v/>
      </c>
      <c r="H724" s="93" t="str">
        <f>'Prediction Log'!$K743</f>
        <v/>
      </c>
      <c r="I724" s="92" t="str">
        <f>IF(ISBLANK(Games!M725), "",IF(AND(Games!M725="",Games!N725=""),"",IF(ISTEXT(Games!N725), "Side",Games!M725)))</f>
        <v/>
      </c>
      <c r="J724" s="92" t="str">
        <f>IF(ISBLANK(Games!B725), "",IF(Games!K725="Y", Games!B725, Games!E725))</f>
        <v/>
      </c>
      <c r="K724" s="92" t="str">
        <f>Games!I725</f>
        <v/>
      </c>
      <c r="L724" s="92" t="str">
        <f>IF(ISBLANK(Games!G725), "",Games!G725)</f>
        <v/>
      </c>
      <c r="M724" s="92"/>
      <c r="N724" s="110" t="str">
        <f>IF(ISBLANK('Performance vs Market'!$Q724), "", 1)</f>
        <v/>
      </c>
      <c r="O724" s="110" t="str">
        <f>IF(ISBLANK('Performance vs Market'!$S724), "", 1)</f>
        <v/>
      </c>
      <c r="P724" s="95"/>
      <c r="Q724" s="95"/>
      <c r="R724" s="95"/>
      <c r="S724" s="95"/>
      <c r="T724" s="95"/>
      <c r="U724" s="111" t="str">
        <f>IF(ISBLANK('Performance vs Market'!$Q724), "",N724+IF(Q724&lt;0, (N724/(Q724/-100)), N724*(Q724/100)))</f>
        <v/>
      </c>
      <c r="V724" s="112" t="str">
        <f>IFERROR(IF(ISBLANK('Performance vs Market'!$R724), "",N724+IF(R724&lt;0, (N724/(R724/-100)), N724*(R724/100))),"")</f>
        <v/>
      </c>
      <c r="W724" s="111" t="n">
        <f t="shared" si="1"/>
        <v>0</v>
      </c>
      <c r="X724" s="112" t="n">
        <f t="shared" si="2"/>
        <v>0</v>
      </c>
      <c r="Y724" s="111" t="str">
        <f>IF(ISBLANK('Performance vs Market'!$S724), "",O724+IF(S724&lt;0, (O724/(S724/-100)), O724*(S724/100)))</f>
        <v/>
      </c>
      <c r="Z724" s="111" t="n">
        <f t="shared" si="3"/>
        <v>0</v>
      </c>
      <c r="AA724" s="96" t="n">
        <f t="shared" si="4"/>
        <v>0</v>
      </c>
      <c r="AB724" s="96" t="n">
        <f t="shared" si="5"/>
        <v>0</v>
      </c>
      <c r="AC724" s="113" t="str">
        <f>IF('Prediction Log'!$W743="Y", "W", IF('Prediction Log'!$W743="N","L",""))</f>
        <v/>
      </c>
      <c r="AD724" s="114" t="str">
        <f>IF('Prediction Log'!$Y743="Y", "W", IF('Prediction Log'!$Y743="N","L",""))</f>
        <v/>
      </c>
      <c r="AE724" s="115" t="str">
        <f>IF(ISBLANK('Performance vs Market'!$Q724), "",IF(AC724="W", W724, IF(AC724="L",-N724, "")))</f>
        <v/>
      </c>
      <c r="AF724" s="116" t="str">
        <f>IFERROR((IF(ISERR('Performance vs Market'!$V724), "",IF(AD724="W", X724, IF(AD724="L",-N724, "")))), "")</f>
        <v/>
      </c>
      <c r="AG724" s="113" t="str">
        <f>IF('Prediction Log'!$X743="Y", "W", IF('Prediction Log'!$X743="N", "L", ""))</f>
        <v/>
      </c>
      <c r="AH724" s="115" t="str">
        <f>IF(ISBLANK('Performance vs Market'!$S724), "",IF(AG724="W", Z724, IF(AG724="L",-O724, "")))</f>
        <v/>
      </c>
      <c r="AI724" s="117"/>
      <c r="AJ724" s="15" t="str">
        <f t="shared" si="6"/>
        <v/>
      </c>
      <c r="AK724" s="118" t="n">
        <f>IF(ISERROR('Performance vs Market'!$AE724+'Performance vs Market'!$AH724+'Performance vs Market'!$AJ724), "", 'Performance vs Market'!$AE724+'Performance vs Market'!$AH724+'Performance vs Market'!$AJ724)</f>
        <v>0</v>
      </c>
      <c r="AL724" s="119" t="n">
        <f>IF(ISERROR('Performance vs Market'!$AF724+'Performance vs Market'!$AH724+'Performance vs Market'!$AJ724), "", 'Performance vs Market'!$AF724+'Performance vs Market'!$AH724+'Performance vs Market'!$AJ724)</f>
        <v>0</v>
      </c>
    </row>
    <row r="725" ht="14.25" customHeight="1">
      <c r="A725" s="92" t="str">
        <f>Games!A726</f>
        <v/>
      </c>
      <c r="B725" s="92" t="str">
        <f>IF('Prediction Log'!B744=0, "",'Prediction Log'!B744)</f>
        <v/>
      </c>
      <c r="C725" s="92" t="str">
        <f>IF('Prediction Log'!C744=0, "",'Prediction Log'!C744)</f>
        <v/>
      </c>
      <c r="D725" s="92" t="str">
        <f>IF('Prediction Log'!D744=0, "",'Prediction Log'!D744)</f>
        <v/>
      </c>
      <c r="E725" s="92" t="str">
        <f>IF('Prediction Log'!E744=0, "",'Prediction Log'!E744)</f>
        <v/>
      </c>
      <c r="F725" s="92" t="str">
        <f>IF('Prediction Log'!I744=0, "",'Prediction Log'!I744)</f>
        <v/>
      </c>
      <c r="G725" s="70" t="str">
        <f>IF(ISBLANK(Games!B726), "",'Prediction Log'!$J744)</f>
        <v/>
      </c>
      <c r="H725" s="93" t="str">
        <f>'Prediction Log'!$K744</f>
        <v/>
      </c>
      <c r="I725" s="92" t="str">
        <f>IF(ISBLANK(Games!M726), "",IF(AND(Games!M726="",Games!N726=""),"",IF(ISTEXT(Games!N726), "Side",Games!M726)))</f>
        <v/>
      </c>
      <c r="J725" s="92" t="str">
        <f>IF(ISBLANK(Games!B726), "",IF(Games!K726="Y", Games!B726, Games!E726))</f>
        <v/>
      </c>
      <c r="K725" s="92" t="str">
        <f>Games!I726</f>
        <v/>
      </c>
      <c r="L725" s="92" t="str">
        <f>IF(ISBLANK(Games!G726), "",Games!G726)</f>
        <v/>
      </c>
      <c r="M725" s="92"/>
      <c r="N725" s="110" t="str">
        <f>IF(ISBLANK('Performance vs Market'!$Q725), "", 1)</f>
        <v/>
      </c>
      <c r="O725" s="110" t="str">
        <f>IF(ISBLANK('Performance vs Market'!$S725), "", 1)</f>
        <v/>
      </c>
      <c r="P725" s="95"/>
      <c r="Q725" s="95"/>
      <c r="R725" s="95"/>
      <c r="S725" s="95"/>
      <c r="T725" s="95"/>
      <c r="U725" s="111" t="str">
        <f>IF(ISBLANK('Performance vs Market'!$Q725), "",N725+IF(Q725&lt;0, (N725/(Q725/-100)), N725*(Q725/100)))</f>
        <v/>
      </c>
      <c r="V725" s="112" t="str">
        <f>IFERROR(IF(ISBLANK('Performance vs Market'!$R725), "",N725+IF(R725&lt;0, (N725/(R725/-100)), N725*(R725/100))),"")</f>
        <v/>
      </c>
      <c r="W725" s="111" t="n">
        <f t="shared" si="1"/>
        <v>0</v>
      </c>
      <c r="X725" s="112" t="n">
        <f t="shared" si="2"/>
        <v>0</v>
      </c>
      <c r="Y725" s="111" t="str">
        <f>IF(ISBLANK('Performance vs Market'!$S725), "",O725+IF(S725&lt;0, (O725/(S725/-100)), O725*(S725/100)))</f>
        <v/>
      </c>
      <c r="Z725" s="111" t="n">
        <f t="shared" si="3"/>
        <v>0</v>
      </c>
      <c r="AA725" s="96" t="n">
        <f t="shared" si="4"/>
        <v>0</v>
      </c>
      <c r="AB725" s="96" t="n">
        <f t="shared" si="5"/>
        <v>0</v>
      </c>
      <c r="AC725" s="113" t="str">
        <f>IF('Prediction Log'!$W744="Y", "W", IF('Prediction Log'!$W744="N","L",""))</f>
        <v/>
      </c>
      <c r="AD725" s="114" t="str">
        <f>IF('Prediction Log'!$Y744="Y", "W", IF('Prediction Log'!$Y744="N","L",""))</f>
        <v/>
      </c>
      <c r="AE725" s="115" t="str">
        <f>IF(ISBLANK('Performance vs Market'!$Q725), "",IF(AC725="W", W725, IF(AC725="L",-N725, "")))</f>
        <v/>
      </c>
      <c r="AF725" s="116" t="str">
        <f>IFERROR((IF(ISERR('Performance vs Market'!$V725), "",IF(AD725="W", X725, IF(AD725="L",-N725, "")))), "")</f>
        <v/>
      </c>
      <c r="AG725" s="113" t="str">
        <f>IF('Prediction Log'!$X744="Y", "W", IF('Prediction Log'!$X744="N", "L", ""))</f>
        <v/>
      </c>
      <c r="AH725" s="115" t="str">
        <f>IF(ISBLANK('Performance vs Market'!$S725), "",IF(AG725="W", Z725, IF(AG725="L",-O725, "")))</f>
        <v/>
      </c>
      <c r="AI725" s="117"/>
      <c r="AJ725" s="15" t="str">
        <f t="shared" si="6"/>
        <v/>
      </c>
      <c r="AK725" s="118" t="n">
        <f>IF(ISERROR('Performance vs Market'!$AE725+'Performance vs Market'!$AH725+'Performance vs Market'!$AJ725), "", 'Performance vs Market'!$AE725+'Performance vs Market'!$AH725+'Performance vs Market'!$AJ725)</f>
        <v>0</v>
      </c>
      <c r="AL725" s="119" t="n">
        <f>IF(ISERROR('Performance vs Market'!$AF725+'Performance vs Market'!$AH725+'Performance vs Market'!$AJ725), "", 'Performance vs Market'!$AF725+'Performance vs Market'!$AH725+'Performance vs Market'!$AJ725)</f>
        <v>0</v>
      </c>
    </row>
    <row r="726" ht="14.25" customHeight="1">
      <c r="A726" s="92" t="str">
        <f>Games!A727</f>
        <v/>
      </c>
      <c r="B726" s="92" t="str">
        <f>IF('Prediction Log'!B745=0, "",'Prediction Log'!B745)</f>
        <v/>
      </c>
      <c r="C726" s="92" t="str">
        <f>IF('Prediction Log'!C745=0, "",'Prediction Log'!C745)</f>
        <v/>
      </c>
      <c r="D726" s="92" t="str">
        <f>IF('Prediction Log'!D745=0, "",'Prediction Log'!D745)</f>
        <v/>
      </c>
      <c r="E726" s="92" t="str">
        <f>IF('Prediction Log'!E745=0, "",'Prediction Log'!E745)</f>
        <v/>
      </c>
      <c r="F726" s="92" t="str">
        <f>IF('Prediction Log'!I745=0, "",'Prediction Log'!I745)</f>
        <v/>
      </c>
      <c r="G726" s="70" t="str">
        <f>IF(ISBLANK(Games!B727), "",'Prediction Log'!$J745)</f>
        <v/>
      </c>
      <c r="H726" s="93" t="str">
        <f>'Prediction Log'!$K745</f>
        <v/>
      </c>
      <c r="I726" s="92" t="str">
        <f>IF(ISBLANK(Games!M727), "",IF(AND(Games!M727="",Games!N727=""),"",IF(ISTEXT(Games!N727), "Side",Games!M727)))</f>
        <v/>
      </c>
      <c r="J726" s="92" t="str">
        <f>IF(ISBLANK(Games!B727), "",IF(Games!K727="Y", Games!B727, Games!E727))</f>
        <v/>
      </c>
      <c r="K726" s="92" t="str">
        <f>Games!I727</f>
        <v/>
      </c>
      <c r="L726" s="92" t="str">
        <f>IF(ISBLANK(Games!G727), "",Games!G727)</f>
        <v/>
      </c>
      <c r="M726" s="92"/>
      <c r="N726" s="110" t="str">
        <f>IF(ISBLANK('Performance vs Market'!$Q726), "", 1)</f>
        <v/>
      </c>
      <c r="O726" s="110" t="str">
        <f>IF(ISBLANK('Performance vs Market'!$S726), "", 1)</f>
        <v/>
      </c>
      <c r="P726" s="95"/>
      <c r="Q726" s="95"/>
      <c r="R726" s="95"/>
      <c r="S726" s="95"/>
      <c r="T726" s="95"/>
      <c r="U726" s="111" t="str">
        <f>IF(ISBLANK('Performance vs Market'!$Q726), "",N726+IF(Q726&lt;0, (N726/(Q726/-100)), N726*(Q726/100)))</f>
        <v/>
      </c>
      <c r="V726" s="112" t="str">
        <f>IFERROR(IF(ISBLANK('Performance vs Market'!$R726), "",N726+IF(R726&lt;0, (N726/(R726/-100)), N726*(R726/100))),"")</f>
        <v/>
      </c>
      <c r="W726" s="111" t="n">
        <f t="shared" si="1"/>
        <v>0</v>
      </c>
      <c r="X726" s="112" t="n">
        <f t="shared" si="2"/>
        <v>0</v>
      </c>
      <c r="Y726" s="111" t="str">
        <f>IF(ISBLANK('Performance vs Market'!$S726), "",O726+IF(S726&lt;0, (O726/(S726/-100)), O726*(S726/100)))</f>
        <v/>
      </c>
      <c r="Z726" s="111" t="n">
        <f t="shared" si="3"/>
        <v>0</v>
      </c>
      <c r="AA726" s="96" t="n">
        <f t="shared" si="4"/>
        <v>0</v>
      </c>
      <c r="AB726" s="96" t="n">
        <f t="shared" si="5"/>
        <v>0</v>
      </c>
      <c r="AC726" s="113" t="str">
        <f>IF('Prediction Log'!$W745="Y", "W", IF('Prediction Log'!$W745="N","L",""))</f>
        <v/>
      </c>
      <c r="AD726" s="114" t="str">
        <f>IF('Prediction Log'!$Y745="Y", "W", IF('Prediction Log'!$Y745="N","L",""))</f>
        <v/>
      </c>
      <c r="AE726" s="115" t="str">
        <f>IF(ISBLANK('Performance vs Market'!$Q726), "",IF(AC726="W", W726, IF(AC726="L",-N726, "")))</f>
        <v/>
      </c>
      <c r="AF726" s="116" t="str">
        <f>IFERROR((IF(ISERR('Performance vs Market'!$V726), "",IF(AD726="W", X726, IF(AD726="L",-N726, "")))), "")</f>
        <v/>
      </c>
      <c r="AG726" s="113" t="str">
        <f>IF('Prediction Log'!$X745="Y", "W", IF('Prediction Log'!$X745="N", "L", ""))</f>
        <v/>
      </c>
      <c r="AH726" s="115" t="str">
        <f>IF(ISBLANK('Performance vs Market'!$S726), "",IF(AG726="W", Z726, IF(AG726="L",-O726, "")))</f>
        <v/>
      </c>
      <c r="AI726" s="117"/>
      <c r="AJ726" s="15" t="str">
        <f t="shared" si="6"/>
        <v/>
      </c>
      <c r="AK726" s="118" t="n">
        <f>IF(ISERROR('Performance vs Market'!$AE726+'Performance vs Market'!$AH726+'Performance vs Market'!$AJ726), "", 'Performance vs Market'!$AE726+'Performance vs Market'!$AH726+'Performance vs Market'!$AJ726)</f>
        <v>0</v>
      </c>
      <c r="AL726" s="119" t="n">
        <f>IF(ISERROR('Performance vs Market'!$AF726+'Performance vs Market'!$AH726+'Performance vs Market'!$AJ726), "", 'Performance vs Market'!$AF726+'Performance vs Market'!$AH726+'Performance vs Market'!$AJ726)</f>
        <v>0</v>
      </c>
    </row>
    <row r="727" ht="14.25" customHeight="1">
      <c r="A727" s="92" t="str">
        <f>Games!A728</f>
        <v/>
      </c>
      <c r="B727" s="92" t="str">
        <f>IF('Prediction Log'!B746=0, "",'Prediction Log'!B746)</f>
        <v/>
      </c>
      <c r="C727" s="92" t="str">
        <f>IF('Prediction Log'!C746=0, "",'Prediction Log'!C746)</f>
        <v/>
      </c>
      <c r="D727" s="92" t="str">
        <f>IF('Prediction Log'!D746=0, "",'Prediction Log'!D746)</f>
        <v/>
      </c>
      <c r="E727" s="92" t="str">
        <f>IF('Prediction Log'!E746=0, "",'Prediction Log'!E746)</f>
        <v/>
      </c>
      <c r="F727" s="92" t="str">
        <f>IF('Prediction Log'!I746=0, "",'Prediction Log'!I746)</f>
        <v/>
      </c>
      <c r="G727" s="70" t="str">
        <f>IF(ISBLANK(Games!B728), "",'Prediction Log'!$J746)</f>
        <v/>
      </c>
      <c r="H727" s="93" t="str">
        <f>'Prediction Log'!$K746</f>
        <v/>
      </c>
      <c r="I727" s="92" t="str">
        <f>IF(ISBLANK(Games!M728), "",IF(AND(Games!M728="",Games!N728=""),"",IF(ISTEXT(Games!N728), "Side",Games!M728)))</f>
        <v/>
      </c>
      <c r="J727" s="92" t="str">
        <f>IF(ISBLANK(Games!B728), "",IF(Games!K728="Y", Games!B728, Games!E728))</f>
        <v/>
      </c>
      <c r="K727" s="92" t="str">
        <f>Games!I728</f>
        <v/>
      </c>
      <c r="L727" s="92" t="str">
        <f>IF(ISBLANK(Games!G728), "",Games!G728)</f>
        <v/>
      </c>
      <c r="M727" s="92"/>
      <c r="N727" s="110" t="str">
        <f>IF(ISBLANK('Performance vs Market'!$Q727), "", 1)</f>
        <v/>
      </c>
      <c r="O727" s="110" t="str">
        <f>IF(ISBLANK('Performance vs Market'!$S727), "", 1)</f>
        <v/>
      </c>
      <c r="P727" s="95"/>
      <c r="Q727" s="95"/>
      <c r="R727" s="95"/>
      <c r="S727" s="95"/>
      <c r="T727" s="95"/>
      <c r="U727" s="111" t="str">
        <f>IF(ISBLANK('Performance vs Market'!$Q727), "",N727+IF(Q727&lt;0, (N727/(Q727/-100)), N727*(Q727/100)))</f>
        <v/>
      </c>
      <c r="V727" s="112" t="str">
        <f>IFERROR(IF(ISBLANK('Performance vs Market'!$R727), "",N727+IF(R727&lt;0, (N727/(R727/-100)), N727*(R727/100))),"")</f>
        <v/>
      </c>
      <c r="W727" s="111" t="n">
        <f t="shared" si="1"/>
        <v>0</v>
      </c>
      <c r="X727" s="112" t="n">
        <f t="shared" si="2"/>
        <v>0</v>
      </c>
      <c r="Y727" s="111" t="str">
        <f>IF(ISBLANK('Performance vs Market'!$S727), "",O727+IF(S727&lt;0, (O727/(S727/-100)), O727*(S727/100)))</f>
        <v/>
      </c>
      <c r="Z727" s="111" t="n">
        <f t="shared" si="3"/>
        <v>0</v>
      </c>
      <c r="AA727" s="96" t="n">
        <f t="shared" si="4"/>
        <v>0</v>
      </c>
      <c r="AB727" s="96" t="n">
        <f t="shared" si="5"/>
        <v>0</v>
      </c>
      <c r="AC727" s="113" t="str">
        <f>IF('Prediction Log'!$W746="Y", "W", IF('Prediction Log'!$W746="N","L",""))</f>
        <v/>
      </c>
      <c r="AD727" s="114" t="str">
        <f>IF('Prediction Log'!$Y746="Y", "W", IF('Prediction Log'!$Y746="N","L",""))</f>
        <v/>
      </c>
      <c r="AE727" s="115" t="str">
        <f>IF(ISBLANK('Performance vs Market'!$Q727), "",IF(AC727="W", W727, IF(AC727="L",-N727, "")))</f>
        <v/>
      </c>
      <c r="AF727" s="116" t="str">
        <f>IFERROR((IF(ISERR('Performance vs Market'!$V727), "",IF(AD727="W", X727, IF(AD727="L",-N727, "")))), "")</f>
        <v/>
      </c>
      <c r="AG727" s="113" t="str">
        <f>IF('Prediction Log'!$X746="Y", "W", IF('Prediction Log'!$X746="N", "L", ""))</f>
        <v/>
      </c>
      <c r="AH727" s="115" t="str">
        <f>IF(ISBLANK('Performance vs Market'!$S727), "",IF(AG727="W", Z727, IF(AG727="L",-O727, "")))</f>
        <v/>
      </c>
      <c r="AI727" s="117"/>
      <c r="AJ727" s="15" t="str">
        <f t="shared" si="6"/>
        <v/>
      </c>
      <c r="AK727" s="118" t="n">
        <f>IF(ISERROR('Performance vs Market'!$AE727+'Performance vs Market'!$AH727+'Performance vs Market'!$AJ727), "", 'Performance vs Market'!$AE727+'Performance vs Market'!$AH727+'Performance vs Market'!$AJ727)</f>
        <v>0</v>
      </c>
      <c r="AL727" s="119" t="n">
        <f>IF(ISERROR('Performance vs Market'!$AF727+'Performance vs Market'!$AH727+'Performance vs Market'!$AJ727), "", 'Performance vs Market'!$AF727+'Performance vs Market'!$AH727+'Performance vs Market'!$AJ727)</f>
        <v>0</v>
      </c>
    </row>
    <row r="728" ht="14.25" customHeight="1">
      <c r="A728" s="92" t="str">
        <f>Games!A729</f>
        <v/>
      </c>
      <c r="B728" s="92" t="str">
        <f>IF('Prediction Log'!B747=0, "",'Prediction Log'!B747)</f>
        <v/>
      </c>
      <c r="C728" s="92" t="str">
        <f>IF('Prediction Log'!C747=0, "",'Prediction Log'!C747)</f>
        <v/>
      </c>
      <c r="D728" s="92" t="str">
        <f>IF('Prediction Log'!D747=0, "",'Prediction Log'!D747)</f>
        <v/>
      </c>
      <c r="E728" s="92" t="str">
        <f>IF('Prediction Log'!E747=0, "",'Prediction Log'!E747)</f>
        <v/>
      </c>
      <c r="F728" s="92" t="str">
        <f>IF('Prediction Log'!I747=0, "",'Prediction Log'!I747)</f>
        <v/>
      </c>
      <c r="G728" s="70" t="str">
        <f>IF(ISBLANK(Games!B729), "",'Prediction Log'!$J747)</f>
        <v/>
      </c>
      <c r="H728" s="93" t="str">
        <f>'Prediction Log'!$K747</f>
        <v/>
      </c>
      <c r="I728" s="92" t="str">
        <f>IF(ISBLANK(Games!M729), "",IF(AND(Games!M729="",Games!N729=""),"",IF(ISTEXT(Games!N729), "Side",Games!M729)))</f>
        <v/>
      </c>
      <c r="J728" s="92" t="str">
        <f>IF(ISBLANK(Games!B729), "",IF(Games!K729="Y", Games!B729, Games!E729))</f>
        <v/>
      </c>
      <c r="K728" s="92" t="str">
        <f>Games!I729</f>
        <v/>
      </c>
      <c r="L728" s="92" t="str">
        <f>IF(ISBLANK(Games!G729), "",Games!G729)</f>
        <v/>
      </c>
      <c r="M728" s="92"/>
      <c r="N728" s="110" t="str">
        <f>IF(ISBLANK('Performance vs Market'!$Q728), "", 1)</f>
        <v/>
      </c>
      <c r="O728" s="110" t="str">
        <f>IF(ISBLANK('Performance vs Market'!$S728), "", 1)</f>
        <v/>
      </c>
      <c r="P728" s="95"/>
      <c r="Q728" s="95"/>
      <c r="R728" s="95"/>
      <c r="S728" s="95"/>
      <c r="T728" s="95"/>
      <c r="U728" s="111" t="str">
        <f>IF(ISBLANK('Performance vs Market'!$Q728), "",N728+IF(Q728&lt;0, (N728/(Q728/-100)), N728*(Q728/100)))</f>
        <v/>
      </c>
      <c r="V728" s="112" t="str">
        <f>IFERROR(IF(ISBLANK('Performance vs Market'!$R728), "",N728+IF(R728&lt;0, (N728/(R728/-100)), N728*(R728/100))),"")</f>
        <v/>
      </c>
      <c r="W728" s="111" t="n">
        <f t="shared" si="1"/>
        <v>0</v>
      </c>
      <c r="X728" s="112" t="n">
        <f t="shared" si="2"/>
        <v>0</v>
      </c>
      <c r="Y728" s="111" t="str">
        <f>IF(ISBLANK('Performance vs Market'!$S728), "",O728+IF(S728&lt;0, (O728/(S728/-100)), O728*(S728/100)))</f>
        <v/>
      </c>
      <c r="Z728" s="111" t="n">
        <f t="shared" si="3"/>
        <v>0</v>
      </c>
      <c r="AA728" s="96" t="n">
        <f t="shared" si="4"/>
        <v>0</v>
      </c>
      <c r="AB728" s="96" t="n">
        <f t="shared" si="5"/>
        <v>0</v>
      </c>
      <c r="AC728" s="113" t="str">
        <f>IF('Prediction Log'!$W747="Y", "W", IF('Prediction Log'!$W747="N","L",""))</f>
        <v/>
      </c>
      <c r="AD728" s="114" t="str">
        <f>IF('Prediction Log'!$Y747="Y", "W", IF('Prediction Log'!$Y747="N","L",""))</f>
        <v/>
      </c>
      <c r="AE728" s="115" t="str">
        <f>IF(ISBLANK('Performance vs Market'!$Q728), "",IF(AC728="W", W728, IF(AC728="L",-N728, "")))</f>
        <v/>
      </c>
      <c r="AF728" s="116" t="str">
        <f>IFERROR((IF(ISERR('Performance vs Market'!$V728), "",IF(AD728="W", X728, IF(AD728="L",-N728, "")))), "")</f>
        <v/>
      </c>
      <c r="AG728" s="113" t="str">
        <f>IF('Prediction Log'!$X747="Y", "W", IF('Prediction Log'!$X747="N", "L", ""))</f>
        <v/>
      </c>
      <c r="AH728" s="115" t="str">
        <f>IF(ISBLANK('Performance vs Market'!$S728), "",IF(AG728="W", Z728, IF(AG728="L",-O728, "")))</f>
        <v/>
      </c>
      <c r="AI728" s="117"/>
      <c r="AJ728" s="15" t="str">
        <f t="shared" si="6"/>
        <v/>
      </c>
      <c r="AK728" s="118" t="n">
        <f>IF(ISERROR('Performance vs Market'!$AE728+'Performance vs Market'!$AH728+'Performance vs Market'!$AJ728), "", 'Performance vs Market'!$AE728+'Performance vs Market'!$AH728+'Performance vs Market'!$AJ728)</f>
        <v>0</v>
      </c>
      <c r="AL728" s="119" t="n">
        <f>IF(ISERROR('Performance vs Market'!$AF728+'Performance vs Market'!$AH728+'Performance vs Market'!$AJ728), "", 'Performance vs Market'!$AF728+'Performance vs Market'!$AH728+'Performance vs Market'!$AJ728)</f>
        <v>0</v>
      </c>
    </row>
    <row r="729" ht="14.25" customHeight="1">
      <c r="A729" s="92" t="str">
        <f>Games!A730</f>
        <v/>
      </c>
      <c r="B729" s="92" t="str">
        <f>IF('Prediction Log'!B748=0, "",'Prediction Log'!B748)</f>
        <v/>
      </c>
      <c r="C729" s="92" t="str">
        <f>IF('Prediction Log'!C748=0, "",'Prediction Log'!C748)</f>
        <v/>
      </c>
      <c r="D729" s="92" t="str">
        <f>IF('Prediction Log'!D748=0, "",'Prediction Log'!D748)</f>
        <v/>
      </c>
      <c r="E729" s="92" t="str">
        <f>IF('Prediction Log'!E748=0, "",'Prediction Log'!E748)</f>
        <v/>
      </c>
      <c r="F729" s="92" t="str">
        <f>IF('Prediction Log'!I748=0, "",'Prediction Log'!I748)</f>
        <v/>
      </c>
      <c r="G729" s="70" t="str">
        <f>IF(ISBLANK(Games!B730), "",'Prediction Log'!$J748)</f>
        <v/>
      </c>
      <c r="H729" s="93" t="str">
        <f>'Prediction Log'!$K748</f>
        <v/>
      </c>
      <c r="I729" s="92" t="str">
        <f>IF(ISBLANK(Games!M730), "",IF(AND(Games!M730="",Games!N730=""),"",IF(ISTEXT(Games!N730), "Side",Games!M730)))</f>
        <v/>
      </c>
      <c r="J729" s="92" t="str">
        <f>IF(ISBLANK(Games!B730), "",IF(Games!K730="Y", Games!B730, Games!E730))</f>
        <v/>
      </c>
      <c r="K729" s="92" t="str">
        <f>Games!I730</f>
        <v/>
      </c>
      <c r="L729" s="92" t="str">
        <f>IF(ISBLANK(Games!G730), "",Games!G730)</f>
        <v/>
      </c>
      <c r="M729" s="92"/>
      <c r="N729" s="110" t="str">
        <f>IF(ISBLANK('Performance vs Market'!$Q729), "", 1)</f>
        <v/>
      </c>
      <c r="O729" s="110" t="str">
        <f>IF(ISBLANK('Performance vs Market'!$S729), "", 1)</f>
        <v/>
      </c>
      <c r="P729" s="95"/>
      <c r="Q729" s="95"/>
      <c r="R729" s="95"/>
      <c r="S729" s="95"/>
      <c r="T729" s="95"/>
      <c r="U729" s="111" t="str">
        <f>IF(ISBLANK('Performance vs Market'!$Q729), "",N729+IF(Q729&lt;0, (N729/(Q729/-100)), N729*(Q729/100)))</f>
        <v/>
      </c>
      <c r="V729" s="112" t="str">
        <f>IFERROR(IF(ISBLANK('Performance vs Market'!$R729), "",N729+IF(R729&lt;0, (N729/(R729/-100)), N729*(R729/100))),"")</f>
        <v/>
      </c>
      <c r="W729" s="111" t="n">
        <f t="shared" si="1"/>
        <v>0</v>
      </c>
      <c r="X729" s="112" t="n">
        <f t="shared" si="2"/>
        <v>0</v>
      </c>
      <c r="Y729" s="111" t="str">
        <f>IF(ISBLANK('Performance vs Market'!$S729), "",O729+IF(S729&lt;0, (O729/(S729/-100)), O729*(S729/100)))</f>
        <v/>
      </c>
      <c r="Z729" s="111" t="n">
        <f t="shared" si="3"/>
        <v>0</v>
      </c>
      <c r="AA729" s="96" t="n">
        <f t="shared" si="4"/>
        <v>0</v>
      </c>
      <c r="AB729" s="96" t="n">
        <f t="shared" si="5"/>
        <v>0</v>
      </c>
      <c r="AC729" s="113" t="str">
        <f>IF('Prediction Log'!$W748="Y", "W", IF('Prediction Log'!$W748="N","L",""))</f>
        <v/>
      </c>
      <c r="AD729" s="114" t="str">
        <f>IF('Prediction Log'!$Y748="Y", "W", IF('Prediction Log'!$Y748="N","L",""))</f>
        <v/>
      </c>
      <c r="AE729" s="115" t="str">
        <f>IF(ISBLANK('Performance vs Market'!$Q729), "",IF(AC729="W", W729, IF(AC729="L",-N729, "")))</f>
        <v/>
      </c>
      <c r="AF729" s="116" t="str">
        <f>IFERROR((IF(ISERR('Performance vs Market'!$V729), "",IF(AD729="W", X729, IF(AD729="L",-N729, "")))), "")</f>
        <v/>
      </c>
      <c r="AG729" s="113" t="str">
        <f>IF('Prediction Log'!$X748="Y", "W", IF('Prediction Log'!$X748="N", "L", ""))</f>
        <v/>
      </c>
      <c r="AH729" s="115" t="str">
        <f>IF(ISBLANK('Performance vs Market'!$S729), "",IF(AG729="W", Z729, IF(AG729="L",-O729, "")))</f>
        <v/>
      </c>
      <c r="AI729" s="117"/>
      <c r="AJ729" s="15" t="str">
        <f t="shared" si="6"/>
        <v/>
      </c>
      <c r="AK729" s="118" t="n">
        <f>IF(ISERROR('Performance vs Market'!$AE729+'Performance vs Market'!$AH729+'Performance vs Market'!$AJ729), "", 'Performance vs Market'!$AE729+'Performance vs Market'!$AH729+'Performance vs Market'!$AJ729)</f>
        <v>0</v>
      </c>
      <c r="AL729" s="119" t="n">
        <f>IF(ISERROR('Performance vs Market'!$AF729+'Performance vs Market'!$AH729+'Performance vs Market'!$AJ729), "", 'Performance vs Market'!$AF729+'Performance vs Market'!$AH729+'Performance vs Market'!$AJ729)</f>
        <v>0</v>
      </c>
    </row>
    <row r="730" ht="14.25" customHeight="1">
      <c r="A730" s="92" t="str">
        <f>Games!A731</f>
        <v/>
      </c>
      <c r="B730" s="92" t="str">
        <f>IF('Prediction Log'!B749=0, "",'Prediction Log'!B749)</f>
        <v/>
      </c>
      <c r="C730" s="92" t="str">
        <f>IF('Prediction Log'!C749=0, "",'Prediction Log'!C749)</f>
        <v/>
      </c>
      <c r="D730" s="92" t="str">
        <f>IF('Prediction Log'!D749=0, "",'Prediction Log'!D749)</f>
        <v/>
      </c>
      <c r="E730" s="92" t="str">
        <f>IF('Prediction Log'!E749=0, "",'Prediction Log'!E749)</f>
        <v/>
      </c>
      <c r="F730" s="92" t="str">
        <f>IF('Prediction Log'!I749=0, "",'Prediction Log'!I749)</f>
        <v/>
      </c>
      <c r="G730" s="70" t="str">
        <f>IF(ISBLANK(Games!B731), "",'Prediction Log'!$J749)</f>
        <v/>
      </c>
      <c r="H730" s="93" t="str">
        <f>'Prediction Log'!$K749</f>
        <v/>
      </c>
      <c r="I730" s="92" t="str">
        <f>IF(ISBLANK(Games!M731), "",IF(AND(Games!M731="",Games!N731=""),"",IF(ISTEXT(Games!N731), "Side",Games!M731)))</f>
        <v/>
      </c>
      <c r="J730" s="92" t="str">
        <f>IF(ISBLANK(Games!B731), "",IF(Games!K731="Y", Games!B731, Games!E731))</f>
        <v/>
      </c>
      <c r="K730" s="92" t="str">
        <f>Games!I731</f>
        <v/>
      </c>
      <c r="L730" s="92" t="str">
        <f>IF(ISBLANK(Games!G731), "",Games!G731)</f>
        <v/>
      </c>
      <c r="M730" s="92"/>
      <c r="N730" s="110" t="str">
        <f>IF(ISBLANK('Performance vs Market'!$Q730), "", 1)</f>
        <v/>
      </c>
      <c r="O730" s="110" t="str">
        <f>IF(ISBLANK('Performance vs Market'!$S730), "", 1)</f>
        <v/>
      </c>
      <c r="P730" s="95"/>
      <c r="Q730" s="95"/>
      <c r="R730" s="95"/>
      <c r="S730" s="95"/>
      <c r="T730" s="95"/>
      <c r="U730" s="111" t="str">
        <f>IF(ISBLANK('Performance vs Market'!$Q730), "",N730+IF(Q730&lt;0, (N730/(Q730/-100)), N730*(Q730/100)))</f>
        <v/>
      </c>
      <c r="V730" s="112" t="str">
        <f>IFERROR(IF(ISBLANK('Performance vs Market'!$R730), "",N730+IF(R730&lt;0, (N730/(R730/-100)), N730*(R730/100))),"")</f>
        <v/>
      </c>
      <c r="W730" s="111" t="n">
        <f t="shared" si="1"/>
        <v>0</v>
      </c>
      <c r="X730" s="112" t="n">
        <f t="shared" si="2"/>
        <v>0</v>
      </c>
      <c r="Y730" s="111" t="str">
        <f>IF(ISBLANK('Performance vs Market'!$S730), "",O730+IF(S730&lt;0, (O730/(S730/-100)), O730*(S730/100)))</f>
        <v/>
      </c>
      <c r="Z730" s="111" t="n">
        <f t="shared" si="3"/>
        <v>0</v>
      </c>
      <c r="AA730" s="96" t="n">
        <f t="shared" si="4"/>
        <v>0</v>
      </c>
      <c r="AB730" s="96" t="n">
        <f t="shared" si="5"/>
        <v>0</v>
      </c>
      <c r="AC730" s="113" t="str">
        <f>IF('Prediction Log'!$W749="Y", "W", IF('Prediction Log'!$W749="N","L",""))</f>
        <v/>
      </c>
      <c r="AD730" s="114" t="str">
        <f>IF('Prediction Log'!$Y749="Y", "W", IF('Prediction Log'!$Y749="N","L",""))</f>
        <v/>
      </c>
      <c r="AE730" s="115" t="str">
        <f>IF(ISBLANK('Performance vs Market'!$Q730), "",IF(AC730="W", W730, IF(AC730="L",-N730, "")))</f>
        <v/>
      </c>
      <c r="AF730" s="116" t="str">
        <f>IFERROR((IF(ISERR('Performance vs Market'!$V730), "",IF(AD730="W", X730, IF(AD730="L",-N730, "")))), "")</f>
        <v/>
      </c>
      <c r="AG730" s="113" t="str">
        <f>IF('Prediction Log'!$X749="Y", "W", IF('Prediction Log'!$X749="N", "L", ""))</f>
        <v/>
      </c>
      <c r="AH730" s="115" t="str">
        <f>IF(ISBLANK('Performance vs Market'!$S730), "",IF(AG730="W", Z730, IF(AG730="L",-O730, "")))</f>
        <v/>
      </c>
      <c r="AI730" s="117"/>
      <c r="AJ730" s="15" t="str">
        <f t="shared" si="6"/>
        <v/>
      </c>
      <c r="AK730" s="118" t="n">
        <f>IF(ISERROR('Performance vs Market'!$AE730+'Performance vs Market'!$AH730+'Performance vs Market'!$AJ730), "", 'Performance vs Market'!$AE730+'Performance vs Market'!$AH730+'Performance vs Market'!$AJ730)</f>
        <v>0</v>
      </c>
      <c r="AL730" s="119" t="n">
        <f>IF(ISERROR('Performance vs Market'!$AF730+'Performance vs Market'!$AH730+'Performance vs Market'!$AJ730), "", 'Performance vs Market'!$AF730+'Performance vs Market'!$AH730+'Performance vs Market'!$AJ730)</f>
        <v>0</v>
      </c>
    </row>
    <row r="731" ht="14.25" customHeight="1">
      <c r="A731" s="92" t="str">
        <f>Games!A732</f>
        <v/>
      </c>
      <c r="B731" s="92" t="str">
        <f>IF('Prediction Log'!B750=0, "",'Prediction Log'!B750)</f>
        <v/>
      </c>
      <c r="C731" s="92" t="str">
        <f>IF('Prediction Log'!C750=0, "",'Prediction Log'!C750)</f>
        <v/>
      </c>
      <c r="D731" s="92" t="str">
        <f>IF('Prediction Log'!D750=0, "",'Prediction Log'!D750)</f>
        <v/>
      </c>
      <c r="E731" s="92" t="str">
        <f>IF('Prediction Log'!E750=0, "",'Prediction Log'!E750)</f>
        <v/>
      </c>
      <c r="F731" s="92" t="str">
        <f>IF('Prediction Log'!I750=0, "",'Prediction Log'!I750)</f>
        <v/>
      </c>
      <c r="G731" s="70" t="str">
        <f>IF(ISBLANK(Games!B732), "",'Prediction Log'!$J750)</f>
        <v/>
      </c>
      <c r="H731" s="93" t="str">
        <f>'Prediction Log'!$K750</f>
        <v/>
      </c>
      <c r="I731" s="92" t="str">
        <f>IF(ISBLANK(Games!M732), "",IF(AND(Games!M732="",Games!N732=""),"",IF(ISTEXT(Games!N732), "Side",Games!M732)))</f>
        <v/>
      </c>
      <c r="J731" s="92" t="str">
        <f>IF(ISBLANK(Games!B732), "",IF(Games!K732="Y", Games!B732, Games!E732))</f>
        <v/>
      </c>
      <c r="K731" s="92" t="str">
        <f>Games!I732</f>
        <v/>
      </c>
      <c r="L731" s="92" t="str">
        <f>IF(ISBLANK(Games!G732), "",Games!G732)</f>
        <v/>
      </c>
      <c r="M731" s="92"/>
      <c r="N731" s="110" t="str">
        <f>IF(ISBLANK('Performance vs Market'!$Q731), "", 1)</f>
        <v/>
      </c>
      <c r="O731" s="110" t="str">
        <f>IF(ISBLANK('Performance vs Market'!$S731), "", 1)</f>
        <v/>
      </c>
      <c r="P731" s="95"/>
      <c r="Q731" s="95"/>
      <c r="R731" s="95"/>
      <c r="S731" s="95"/>
      <c r="T731" s="95"/>
      <c r="U731" s="111" t="str">
        <f>IF(ISBLANK('Performance vs Market'!$Q731), "",N731+IF(Q731&lt;0, (N731/(Q731/-100)), N731*(Q731/100)))</f>
        <v/>
      </c>
      <c r="V731" s="112" t="str">
        <f>IFERROR(IF(ISBLANK('Performance vs Market'!$R731), "",N731+IF(R731&lt;0, (N731/(R731/-100)), N731*(R731/100))),"")</f>
        <v/>
      </c>
      <c r="W731" s="111" t="n">
        <f t="shared" si="1"/>
        <v>0</v>
      </c>
      <c r="X731" s="112" t="n">
        <f t="shared" si="2"/>
        <v>0</v>
      </c>
      <c r="Y731" s="111" t="str">
        <f>IF(ISBLANK('Performance vs Market'!$S731), "",O731+IF(S731&lt;0, (O731/(S731/-100)), O731*(S731/100)))</f>
        <v/>
      </c>
      <c r="Z731" s="111" t="n">
        <f t="shared" si="3"/>
        <v>0</v>
      </c>
      <c r="AA731" s="96" t="n">
        <f t="shared" si="4"/>
        <v>0</v>
      </c>
      <c r="AB731" s="96" t="n">
        <f t="shared" si="5"/>
        <v>0</v>
      </c>
      <c r="AC731" s="113" t="str">
        <f>IF('Prediction Log'!$W750="Y", "W", IF('Prediction Log'!$W750="N","L",""))</f>
        <v/>
      </c>
      <c r="AD731" s="114" t="str">
        <f>IF('Prediction Log'!$Y750="Y", "W", IF('Prediction Log'!$Y750="N","L",""))</f>
        <v/>
      </c>
      <c r="AE731" s="115" t="str">
        <f>IF(ISBLANK('Performance vs Market'!$Q731), "",IF(AC731="W", W731, IF(AC731="L",-N731, "")))</f>
        <v/>
      </c>
      <c r="AF731" s="116" t="str">
        <f>IFERROR((IF(ISERR('Performance vs Market'!$V731), "",IF(AD731="W", X731, IF(AD731="L",-N731, "")))), "")</f>
        <v/>
      </c>
      <c r="AG731" s="113" t="str">
        <f>IF('Prediction Log'!$X750="Y", "W", IF('Prediction Log'!$X750="N", "L", ""))</f>
        <v/>
      </c>
      <c r="AH731" s="115" t="str">
        <f>IF(ISBLANK('Performance vs Market'!$S731), "",IF(AG731="W", Z731, IF(AG731="L",-O731, "")))</f>
        <v/>
      </c>
      <c r="AI731" s="117"/>
      <c r="AJ731" s="15" t="str">
        <f t="shared" si="6"/>
        <v/>
      </c>
      <c r="AK731" s="118" t="n">
        <f>IF(ISERROR('Performance vs Market'!$AE731+'Performance vs Market'!$AH731+'Performance vs Market'!$AJ731), "", 'Performance vs Market'!$AE731+'Performance vs Market'!$AH731+'Performance vs Market'!$AJ731)</f>
        <v>0</v>
      </c>
      <c r="AL731" s="119" t="n">
        <f>IF(ISERROR('Performance vs Market'!$AF731+'Performance vs Market'!$AH731+'Performance vs Market'!$AJ731), "", 'Performance vs Market'!$AF731+'Performance vs Market'!$AH731+'Performance vs Market'!$AJ731)</f>
        <v>0</v>
      </c>
    </row>
    <row r="732" ht="14.25" customHeight="1">
      <c r="A732" s="92" t="str">
        <f>Games!A733</f>
        <v/>
      </c>
      <c r="B732" s="92" t="str">
        <f>IF('Prediction Log'!B751=0, "",'Prediction Log'!B751)</f>
        <v/>
      </c>
      <c r="C732" s="92" t="str">
        <f>IF('Prediction Log'!C751=0, "",'Prediction Log'!C751)</f>
        <v/>
      </c>
      <c r="D732" s="92" t="str">
        <f>IF('Prediction Log'!D751=0, "",'Prediction Log'!D751)</f>
        <v/>
      </c>
      <c r="E732" s="92" t="str">
        <f>IF('Prediction Log'!E751=0, "",'Prediction Log'!E751)</f>
        <v/>
      </c>
      <c r="F732" s="92" t="str">
        <f>IF('Prediction Log'!I751=0, "",'Prediction Log'!I751)</f>
        <v/>
      </c>
      <c r="G732" s="70" t="str">
        <f>IF(ISBLANK(Games!B733), "",'Prediction Log'!$J751)</f>
        <v/>
      </c>
      <c r="H732" s="93" t="str">
        <f>'Prediction Log'!$K751</f>
        <v/>
      </c>
      <c r="I732" s="92" t="str">
        <f>IF(ISBLANK(Games!M733), "",IF(AND(Games!M733="",Games!N733=""),"",IF(ISTEXT(Games!N733), "Side",Games!M733)))</f>
        <v/>
      </c>
      <c r="J732" s="92" t="str">
        <f>IF(ISBLANK(Games!B733), "",IF(Games!K733="Y", Games!B733, Games!E733))</f>
        <v/>
      </c>
      <c r="K732" s="92" t="str">
        <f>Games!I733</f>
        <v/>
      </c>
      <c r="L732" s="92" t="str">
        <f>IF(ISBLANK(Games!G733), "",Games!G733)</f>
        <v/>
      </c>
      <c r="M732" s="92"/>
      <c r="N732" s="110" t="str">
        <f>IF(ISBLANK('Performance vs Market'!$Q732), "", 1)</f>
        <v/>
      </c>
      <c r="O732" s="110" t="str">
        <f>IF(ISBLANK('Performance vs Market'!$S732), "", 1)</f>
        <v/>
      </c>
      <c r="P732" s="95"/>
      <c r="Q732" s="95"/>
      <c r="R732" s="95"/>
      <c r="S732" s="95"/>
      <c r="T732" s="95"/>
      <c r="U732" s="111" t="str">
        <f>IF(ISBLANK('Performance vs Market'!$Q732), "",N732+IF(Q732&lt;0, (N732/(Q732/-100)), N732*(Q732/100)))</f>
        <v/>
      </c>
      <c r="V732" s="112" t="str">
        <f>IFERROR(IF(ISBLANK('Performance vs Market'!$R732), "",N732+IF(R732&lt;0, (N732/(R732/-100)), N732*(R732/100))),"")</f>
        <v/>
      </c>
      <c r="W732" s="111" t="n">
        <f t="shared" si="1"/>
        <v>0</v>
      </c>
      <c r="X732" s="112" t="n">
        <f t="shared" si="2"/>
        <v>0</v>
      </c>
      <c r="Y732" s="111" t="str">
        <f>IF(ISBLANK('Performance vs Market'!$S732), "",O732+IF(S732&lt;0, (O732/(S732/-100)), O732*(S732/100)))</f>
        <v/>
      </c>
      <c r="Z732" s="111" t="n">
        <f t="shared" si="3"/>
        <v>0</v>
      </c>
      <c r="AA732" s="96" t="n">
        <f t="shared" si="4"/>
        <v>0</v>
      </c>
      <c r="AB732" s="96" t="n">
        <f t="shared" si="5"/>
        <v>0</v>
      </c>
      <c r="AC732" s="113" t="str">
        <f>IF('Prediction Log'!$W751="Y", "W", IF('Prediction Log'!$W751="N","L",""))</f>
        <v/>
      </c>
      <c r="AD732" s="114" t="str">
        <f>IF('Prediction Log'!$Y751="Y", "W", IF('Prediction Log'!$Y751="N","L",""))</f>
        <v/>
      </c>
      <c r="AE732" s="115" t="str">
        <f>IF(ISBLANK('Performance vs Market'!$Q732), "",IF(AC732="W", W732, IF(AC732="L",-N732, "")))</f>
        <v/>
      </c>
      <c r="AF732" s="116" t="str">
        <f>IFERROR((IF(ISERR('Performance vs Market'!$V732), "",IF(AD732="W", X732, IF(AD732="L",-N732, "")))), "")</f>
        <v/>
      </c>
      <c r="AG732" s="113" t="str">
        <f>IF('Prediction Log'!$X751="Y", "W", IF('Prediction Log'!$X751="N", "L", ""))</f>
        <v/>
      </c>
      <c r="AH732" s="115" t="str">
        <f>IF(ISBLANK('Performance vs Market'!$S732), "",IF(AG732="W", Z732, IF(AG732="L",-O732, "")))</f>
        <v/>
      </c>
      <c r="AI732" s="117"/>
      <c r="AJ732" s="15" t="str">
        <f t="shared" si="6"/>
        <v/>
      </c>
      <c r="AK732" s="118" t="n">
        <f>IF(ISERROR('Performance vs Market'!$AE732+'Performance vs Market'!$AH732+'Performance vs Market'!$AJ732), "", 'Performance vs Market'!$AE732+'Performance vs Market'!$AH732+'Performance vs Market'!$AJ732)</f>
        <v>0</v>
      </c>
      <c r="AL732" s="119" t="n">
        <f>IF(ISERROR('Performance vs Market'!$AF732+'Performance vs Market'!$AH732+'Performance vs Market'!$AJ732), "", 'Performance vs Market'!$AF732+'Performance vs Market'!$AH732+'Performance vs Market'!$AJ732)</f>
        <v>0</v>
      </c>
    </row>
    <row r="733" ht="14.25" customHeight="1">
      <c r="A733" s="92" t="str">
        <f>Games!A734</f>
        <v/>
      </c>
      <c r="B733" s="92" t="str">
        <f>IF('Prediction Log'!B752=0, "",'Prediction Log'!B752)</f>
        <v/>
      </c>
      <c r="C733" s="92" t="str">
        <f>IF('Prediction Log'!C752=0, "",'Prediction Log'!C752)</f>
        <v/>
      </c>
      <c r="D733" s="92" t="str">
        <f>IF('Prediction Log'!D752=0, "",'Prediction Log'!D752)</f>
        <v/>
      </c>
      <c r="E733" s="92" t="str">
        <f>IF('Prediction Log'!E752=0, "",'Prediction Log'!E752)</f>
        <v/>
      </c>
      <c r="F733" s="92" t="str">
        <f>IF('Prediction Log'!I752=0, "",'Prediction Log'!I752)</f>
        <v/>
      </c>
      <c r="G733" s="70" t="str">
        <f>IF(ISBLANK(Games!B734), "",'Prediction Log'!$J752)</f>
        <v/>
      </c>
      <c r="H733" s="93" t="str">
        <f>'Prediction Log'!$K752</f>
        <v/>
      </c>
      <c r="I733" s="92" t="str">
        <f>IF(ISBLANK(Games!M734), "",IF(AND(Games!M734="",Games!N734=""),"",IF(ISTEXT(Games!N734), "Side",Games!M734)))</f>
        <v/>
      </c>
      <c r="J733" s="92" t="str">
        <f>IF(ISBLANK(Games!B734), "",IF(Games!K734="Y", Games!B734, Games!E734))</f>
        <v/>
      </c>
      <c r="K733" s="92" t="str">
        <f>Games!I734</f>
        <v/>
      </c>
      <c r="L733" s="92" t="str">
        <f>IF(ISBLANK(Games!G734), "",Games!G734)</f>
        <v/>
      </c>
      <c r="M733" s="92"/>
      <c r="N733" s="110" t="str">
        <f>IF(ISBLANK('Performance vs Market'!$Q733), "", 1)</f>
        <v/>
      </c>
      <c r="O733" s="110" t="str">
        <f>IF(ISBLANK('Performance vs Market'!$S733), "", 1)</f>
        <v/>
      </c>
      <c r="P733" s="95"/>
      <c r="Q733" s="95"/>
      <c r="R733" s="95"/>
      <c r="S733" s="95"/>
      <c r="T733" s="95"/>
      <c r="U733" s="111" t="str">
        <f>IF(ISBLANK('Performance vs Market'!$Q733), "",N733+IF(Q733&lt;0, (N733/(Q733/-100)), N733*(Q733/100)))</f>
        <v/>
      </c>
      <c r="V733" s="112" t="str">
        <f>IFERROR(IF(ISBLANK('Performance vs Market'!$R733), "",N733+IF(R733&lt;0, (N733/(R733/-100)), N733*(R733/100))),"")</f>
        <v/>
      </c>
      <c r="W733" s="111" t="n">
        <f t="shared" si="1"/>
        <v>0</v>
      </c>
      <c r="X733" s="112" t="n">
        <f t="shared" si="2"/>
        <v>0</v>
      </c>
      <c r="Y733" s="111" t="str">
        <f>IF(ISBLANK('Performance vs Market'!$S733), "",O733+IF(S733&lt;0, (O733/(S733/-100)), O733*(S733/100)))</f>
        <v/>
      </c>
      <c r="Z733" s="111" t="n">
        <f t="shared" si="3"/>
        <v>0</v>
      </c>
      <c r="AA733" s="96" t="n">
        <f t="shared" si="4"/>
        <v>0</v>
      </c>
      <c r="AB733" s="96" t="n">
        <f t="shared" si="5"/>
        <v>0</v>
      </c>
      <c r="AC733" s="113" t="str">
        <f>IF('Prediction Log'!$W752="Y", "W", IF('Prediction Log'!$W752="N","L",""))</f>
        <v/>
      </c>
      <c r="AD733" s="114" t="str">
        <f>IF('Prediction Log'!$Y752="Y", "W", IF('Prediction Log'!$Y752="N","L",""))</f>
        <v/>
      </c>
      <c r="AE733" s="115" t="str">
        <f>IF(ISBLANK('Performance vs Market'!$Q733), "",IF(AC733="W", W733, IF(AC733="L",-N733, "")))</f>
        <v/>
      </c>
      <c r="AF733" s="116" t="str">
        <f>IFERROR((IF(ISERR('Performance vs Market'!$V733), "",IF(AD733="W", X733, IF(AD733="L",-N733, "")))), "")</f>
        <v/>
      </c>
      <c r="AG733" s="113" t="str">
        <f>IF('Prediction Log'!$X752="Y", "W", IF('Prediction Log'!$X752="N", "L", ""))</f>
        <v/>
      </c>
      <c r="AH733" s="115" t="str">
        <f>IF(ISBLANK('Performance vs Market'!$S733), "",IF(AG733="W", Z733, IF(AG733="L",-O733, "")))</f>
        <v/>
      </c>
      <c r="AI733" s="117"/>
      <c r="AJ733" s="15" t="str">
        <f t="shared" si="6"/>
        <v/>
      </c>
      <c r="AK733" s="118" t="n">
        <f>IF(ISERROR('Performance vs Market'!$AE733+'Performance vs Market'!$AH733+'Performance vs Market'!$AJ733), "", 'Performance vs Market'!$AE733+'Performance vs Market'!$AH733+'Performance vs Market'!$AJ733)</f>
        <v>0</v>
      </c>
      <c r="AL733" s="119" t="n">
        <f>IF(ISERROR('Performance vs Market'!$AF733+'Performance vs Market'!$AH733+'Performance vs Market'!$AJ733), "", 'Performance vs Market'!$AF733+'Performance vs Market'!$AH733+'Performance vs Market'!$AJ733)</f>
        <v>0</v>
      </c>
    </row>
    <row r="734" ht="14.25" customHeight="1">
      <c r="A734" s="92" t="str">
        <f>Games!A735</f>
        <v/>
      </c>
      <c r="B734" s="92" t="str">
        <f>IF('Prediction Log'!B753=0, "",'Prediction Log'!B753)</f>
        <v/>
      </c>
      <c r="C734" s="92" t="str">
        <f>IF('Prediction Log'!C753=0, "",'Prediction Log'!C753)</f>
        <v/>
      </c>
      <c r="D734" s="92" t="str">
        <f>IF('Prediction Log'!D753=0, "",'Prediction Log'!D753)</f>
        <v/>
      </c>
      <c r="E734" s="92" t="str">
        <f>IF('Prediction Log'!E753=0, "",'Prediction Log'!E753)</f>
        <v/>
      </c>
      <c r="F734" s="92" t="str">
        <f>IF('Prediction Log'!I753=0, "",'Prediction Log'!I753)</f>
        <v/>
      </c>
      <c r="G734" s="70" t="str">
        <f>IF(ISBLANK(Games!B735), "",'Prediction Log'!$J753)</f>
        <v/>
      </c>
      <c r="H734" s="93" t="str">
        <f>'Prediction Log'!$K753</f>
        <v/>
      </c>
      <c r="I734" s="92" t="str">
        <f>IF(ISBLANK(Games!M735), "",IF(AND(Games!M735="",Games!N735=""),"",IF(ISTEXT(Games!N735), "Side",Games!M735)))</f>
        <v/>
      </c>
      <c r="J734" s="92" t="str">
        <f>IF(ISBLANK(Games!B735), "",IF(Games!K735="Y", Games!B735, Games!E735))</f>
        <v/>
      </c>
      <c r="K734" s="92" t="str">
        <f>Games!I735</f>
        <v/>
      </c>
      <c r="L734" s="92" t="str">
        <f>IF(ISBLANK(Games!G735), "",Games!G735)</f>
        <v/>
      </c>
      <c r="M734" s="92"/>
      <c r="N734" s="110" t="str">
        <f>IF(ISBLANK('Performance vs Market'!$Q734), "", 1)</f>
        <v/>
      </c>
      <c r="O734" s="110" t="str">
        <f>IF(ISBLANK('Performance vs Market'!$S734), "", 1)</f>
        <v/>
      </c>
      <c r="P734" s="95"/>
      <c r="Q734" s="95"/>
      <c r="R734" s="95"/>
      <c r="S734" s="95"/>
      <c r="T734" s="95"/>
      <c r="U734" s="111" t="str">
        <f>IF(ISBLANK('Performance vs Market'!$Q734), "",N734+IF(Q734&lt;0, (N734/(Q734/-100)), N734*(Q734/100)))</f>
        <v/>
      </c>
      <c r="V734" s="112" t="str">
        <f>IFERROR(IF(ISBLANK('Performance vs Market'!$R734), "",N734+IF(R734&lt;0, (N734/(R734/-100)), N734*(R734/100))),"")</f>
        <v/>
      </c>
      <c r="W734" s="111" t="n">
        <f t="shared" si="1"/>
        <v>0</v>
      </c>
      <c r="X734" s="112" t="n">
        <f t="shared" si="2"/>
        <v>0</v>
      </c>
      <c r="Y734" s="111" t="str">
        <f>IF(ISBLANK('Performance vs Market'!$S734), "",O734+IF(S734&lt;0, (O734/(S734/-100)), O734*(S734/100)))</f>
        <v/>
      </c>
      <c r="Z734" s="111" t="n">
        <f t="shared" si="3"/>
        <v>0</v>
      </c>
      <c r="AA734" s="96" t="n">
        <f t="shared" si="4"/>
        <v>0</v>
      </c>
      <c r="AB734" s="96" t="n">
        <f t="shared" si="5"/>
        <v>0</v>
      </c>
      <c r="AC734" s="113" t="str">
        <f>IF('Prediction Log'!$W753="Y", "W", IF('Prediction Log'!$W753="N","L",""))</f>
        <v/>
      </c>
      <c r="AD734" s="114" t="str">
        <f>IF('Prediction Log'!$Y753="Y", "W", IF('Prediction Log'!$Y753="N","L",""))</f>
        <v/>
      </c>
      <c r="AE734" s="115" t="str">
        <f>IF(ISBLANK('Performance vs Market'!$Q734), "",IF(AC734="W", W734, IF(AC734="L",-N734, "")))</f>
        <v/>
      </c>
      <c r="AF734" s="116" t="str">
        <f>IFERROR((IF(ISERR('Performance vs Market'!$V734), "",IF(AD734="W", X734, IF(AD734="L",-N734, "")))), "")</f>
        <v/>
      </c>
      <c r="AG734" s="113" t="str">
        <f>IF('Prediction Log'!$X753="Y", "W", IF('Prediction Log'!$X753="N", "L", ""))</f>
        <v/>
      </c>
      <c r="AH734" s="115" t="str">
        <f>IF(ISBLANK('Performance vs Market'!$S734), "",IF(AG734="W", Z734, IF(AG734="L",-O734, "")))</f>
        <v/>
      </c>
      <c r="AI734" s="117"/>
      <c r="AJ734" s="15" t="str">
        <f t="shared" si="6"/>
        <v/>
      </c>
      <c r="AK734" s="118" t="n">
        <f>IF(ISERROR('Performance vs Market'!$AE734+'Performance vs Market'!$AH734+'Performance vs Market'!$AJ734), "", 'Performance vs Market'!$AE734+'Performance vs Market'!$AH734+'Performance vs Market'!$AJ734)</f>
        <v>0</v>
      </c>
      <c r="AL734" s="119" t="n">
        <f>IF(ISERROR('Performance vs Market'!$AF734+'Performance vs Market'!$AH734+'Performance vs Market'!$AJ734), "", 'Performance vs Market'!$AF734+'Performance vs Market'!$AH734+'Performance vs Market'!$AJ734)</f>
        <v>0</v>
      </c>
    </row>
    <row r="735" ht="14.25" customHeight="1">
      <c r="A735" s="92" t="str">
        <f>Games!A736</f>
        <v/>
      </c>
      <c r="B735" s="92" t="str">
        <f>IF('Prediction Log'!B754=0, "",'Prediction Log'!B754)</f>
        <v/>
      </c>
      <c r="C735" s="92" t="str">
        <f>IF('Prediction Log'!C754=0, "",'Prediction Log'!C754)</f>
        <v/>
      </c>
      <c r="D735" s="92" t="str">
        <f>IF('Prediction Log'!D754=0, "",'Prediction Log'!D754)</f>
        <v/>
      </c>
      <c r="E735" s="92" t="str">
        <f>IF('Prediction Log'!E754=0, "",'Prediction Log'!E754)</f>
        <v/>
      </c>
      <c r="F735" s="92" t="str">
        <f>IF('Prediction Log'!I754=0, "",'Prediction Log'!I754)</f>
        <v/>
      </c>
      <c r="G735" s="70" t="str">
        <f>IF(ISBLANK(Games!B736), "",'Prediction Log'!$J754)</f>
        <v/>
      </c>
      <c r="H735" s="93" t="str">
        <f>'Prediction Log'!$K754</f>
        <v/>
      </c>
      <c r="I735" s="92" t="str">
        <f>IF(ISBLANK(Games!M736), "",IF(AND(Games!M736="",Games!N736=""),"",IF(ISTEXT(Games!N736), "Side",Games!M736)))</f>
        <v/>
      </c>
      <c r="J735" s="92" t="str">
        <f>IF(ISBLANK(Games!B736), "",IF(Games!K736="Y", Games!B736, Games!E736))</f>
        <v/>
      </c>
      <c r="K735" s="92" t="str">
        <f>Games!I736</f>
        <v/>
      </c>
      <c r="L735" s="92" t="str">
        <f>IF(ISBLANK(Games!G736), "",Games!G736)</f>
        <v/>
      </c>
      <c r="M735" s="92"/>
      <c r="N735" s="110" t="str">
        <f>IF(ISBLANK('Performance vs Market'!$Q735), "", 1)</f>
        <v/>
      </c>
      <c r="O735" s="110" t="str">
        <f>IF(ISBLANK('Performance vs Market'!$S735), "", 1)</f>
        <v/>
      </c>
      <c r="P735" s="95"/>
      <c r="Q735" s="95"/>
      <c r="R735" s="95"/>
      <c r="S735" s="95"/>
      <c r="T735" s="95"/>
      <c r="U735" s="111" t="str">
        <f>IF(ISBLANK('Performance vs Market'!$Q735), "",N735+IF(Q735&lt;0, (N735/(Q735/-100)), N735*(Q735/100)))</f>
        <v/>
      </c>
      <c r="V735" s="112" t="str">
        <f>IFERROR(IF(ISBLANK('Performance vs Market'!$R735), "",N735+IF(R735&lt;0, (N735/(R735/-100)), N735*(R735/100))),"")</f>
        <v/>
      </c>
      <c r="W735" s="111" t="n">
        <f t="shared" si="1"/>
        <v>0</v>
      </c>
      <c r="X735" s="112" t="n">
        <f t="shared" si="2"/>
        <v>0</v>
      </c>
      <c r="Y735" s="111" t="str">
        <f>IF(ISBLANK('Performance vs Market'!$S735), "",O735+IF(S735&lt;0, (O735/(S735/-100)), O735*(S735/100)))</f>
        <v/>
      </c>
      <c r="Z735" s="111" t="n">
        <f t="shared" si="3"/>
        <v>0</v>
      </c>
      <c r="AA735" s="96" t="n">
        <f t="shared" si="4"/>
        <v>0</v>
      </c>
      <c r="AB735" s="96" t="n">
        <f t="shared" si="5"/>
        <v>0</v>
      </c>
      <c r="AC735" s="113" t="str">
        <f>IF('Prediction Log'!$W754="Y", "W", IF('Prediction Log'!$W754="N","L",""))</f>
        <v/>
      </c>
      <c r="AD735" s="114" t="str">
        <f>IF('Prediction Log'!$Y754="Y", "W", IF('Prediction Log'!$Y754="N","L",""))</f>
        <v/>
      </c>
      <c r="AE735" s="115" t="str">
        <f>IF(ISBLANK('Performance vs Market'!$Q735), "",IF(AC735="W", W735, IF(AC735="L",-N735, "")))</f>
        <v/>
      </c>
      <c r="AF735" s="116" t="str">
        <f>IFERROR((IF(ISERR('Performance vs Market'!$V735), "",IF(AD735="W", X735, IF(AD735="L",-N735, "")))), "")</f>
        <v/>
      </c>
      <c r="AG735" s="113" t="str">
        <f>IF('Prediction Log'!$X754="Y", "W", IF('Prediction Log'!$X754="N", "L", ""))</f>
        <v/>
      </c>
      <c r="AH735" s="115" t="str">
        <f>IF(ISBLANK('Performance vs Market'!$S735), "",IF(AG735="W", Z735, IF(AG735="L",-O735, "")))</f>
        <v/>
      </c>
      <c r="AI735" s="117"/>
      <c r="AJ735" s="15" t="str">
        <f t="shared" si="6"/>
        <v/>
      </c>
      <c r="AK735" s="118" t="n">
        <f>IF(ISERROR('Performance vs Market'!$AE735+'Performance vs Market'!$AH735+'Performance vs Market'!$AJ735), "", 'Performance vs Market'!$AE735+'Performance vs Market'!$AH735+'Performance vs Market'!$AJ735)</f>
        <v>0</v>
      </c>
      <c r="AL735" s="119" t="n">
        <f>IF(ISERROR('Performance vs Market'!$AF735+'Performance vs Market'!$AH735+'Performance vs Market'!$AJ735), "", 'Performance vs Market'!$AF735+'Performance vs Market'!$AH735+'Performance vs Market'!$AJ735)</f>
        <v>0</v>
      </c>
    </row>
    <row r="736" ht="14.25" customHeight="1">
      <c r="A736" s="92" t="str">
        <f>Games!A737</f>
        <v/>
      </c>
      <c r="B736" s="92" t="str">
        <f>IF('Prediction Log'!B755=0, "",'Prediction Log'!B755)</f>
        <v/>
      </c>
      <c r="C736" s="92" t="str">
        <f>IF('Prediction Log'!C755=0, "",'Prediction Log'!C755)</f>
        <v/>
      </c>
      <c r="D736" s="92" t="str">
        <f>IF('Prediction Log'!D755=0, "",'Prediction Log'!D755)</f>
        <v/>
      </c>
      <c r="E736" s="92" t="str">
        <f>IF('Prediction Log'!E755=0, "",'Prediction Log'!E755)</f>
        <v/>
      </c>
      <c r="F736" s="92" t="str">
        <f>IF('Prediction Log'!I755=0, "",'Prediction Log'!I755)</f>
        <v/>
      </c>
      <c r="G736" s="70" t="str">
        <f>IF(ISBLANK(Games!B737), "",'Prediction Log'!$J755)</f>
        <v/>
      </c>
      <c r="H736" s="93" t="str">
        <f>'Prediction Log'!$K755</f>
        <v/>
      </c>
      <c r="I736" s="92" t="str">
        <f>IF(ISBLANK(Games!M737), "",IF(AND(Games!M737="",Games!N737=""),"",IF(ISTEXT(Games!N737), "Side",Games!M737)))</f>
        <v/>
      </c>
      <c r="J736" s="92" t="str">
        <f>IF(ISBLANK(Games!B737), "",IF(Games!K737="Y", Games!B737, Games!E737))</f>
        <v/>
      </c>
      <c r="K736" s="92" t="str">
        <f>Games!I737</f>
        <v/>
      </c>
      <c r="L736" s="92" t="str">
        <f>IF(ISBLANK(Games!G737), "",Games!G737)</f>
        <v/>
      </c>
      <c r="M736" s="92"/>
      <c r="N736" s="110" t="str">
        <f>IF(ISBLANK('Performance vs Market'!$Q736), "", 1)</f>
        <v/>
      </c>
      <c r="O736" s="110" t="str">
        <f>IF(ISBLANK('Performance vs Market'!$S736), "", 1)</f>
        <v/>
      </c>
      <c r="P736" s="95"/>
      <c r="Q736" s="95"/>
      <c r="R736" s="95"/>
      <c r="S736" s="95"/>
      <c r="T736" s="95"/>
      <c r="U736" s="111" t="str">
        <f>IF(ISBLANK('Performance vs Market'!$Q736), "",N736+IF(Q736&lt;0, (N736/(Q736/-100)), N736*(Q736/100)))</f>
        <v/>
      </c>
      <c r="V736" s="112" t="str">
        <f>IFERROR(IF(ISBLANK('Performance vs Market'!$R736), "",N736+IF(R736&lt;0, (N736/(R736/-100)), N736*(R736/100))),"")</f>
        <v/>
      </c>
      <c r="W736" s="111" t="n">
        <f t="shared" si="1"/>
        <v>0</v>
      </c>
      <c r="X736" s="112" t="n">
        <f t="shared" si="2"/>
        <v>0</v>
      </c>
      <c r="Y736" s="111" t="str">
        <f>IF(ISBLANK('Performance vs Market'!$S736), "",O736+IF(S736&lt;0, (O736/(S736/-100)), O736*(S736/100)))</f>
        <v/>
      </c>
      <c r="Z736" s="111" t="n">
        <f t="shared" si="3"/>
        <v>0</v>
      </c>
      <c r="AA736" s="96" t="n">
        <f t="shared" si="4"/>
        <v>0</v>
      </c>
      <c r="AB736" s="96" t="n">
        <f t="shared" si="5"/>
        <v>0</v>
      </c>
      <c r="AC736" s="113" t="str">
        <f>IF('Prediction Log'!$W755="Y", "W", IF('Prediction Log'!$W755="N","L",""))</f>
        <v/>
      </c>
      <c r="AD736" s="114" t="str">
        <f>IF('Prediction Log'!$Y755="Y", "W", IF('Prediction Log'!$Y755="N","L",""))</f>
        <v/>
      </c>
      <c r="AE736" s="115" t="str">
        <f>IF(ISBLANK('Performance vs Market'!$Q736), "",IF(AC736="W", W736, IF(AC736="L",-N736, "")))</f>
        <v/>
      </c>
      <c r="AF736" s="116" t="str">
        <f>IFERROR((IF(ISERR('Performance vs Market'!$V736), "",IF(AD736="W", X736, IF(AD736="L",-N736, "")))), "")</f>
        <v/>
      </c>
      <c r="AG736" s="113" t="str">
        <f>IF('Prediction Log'!$X755="Y", "W", IF('Prediction Log'!$X755="N", "L", ""))</f>
        <v/>
      </c>
      <c r="AH736" s="115" t="str">
        <f>IF(ISBLANK('Performance vs Market'!$S736), "",IF(AG736="W", Z736, IF(AG736="L",-O736, "")))</f>
        <v/>
      </c>
      <c r="AI736" s="117"/>
      <c r="AJ736" s="15" t="str">
        <f t="shared" si="6"/>
        <v/>
      </c>
      <c r="AK736" s="118" t="n">
        <f>IF(ISERROR('Performance vs Market'!$AE736+'Performance vs Market'!$AH736+'Performance vs Market'!$AJ736), "", 'Performance vs Market'!$AE736+'Performance vs Market'!$AH736+'Performance vs Market'!$AJ736)</f>
        <v>0</v>
      </c>
      <c r="AL736" s="119" t="n">
        <f>IF(ISERROR('Performance vs Market'!$AF736+'Performance vs Market'!$AH736+'Performance vs Market'!$AJ736), "", 'Performance vs Market'!$AF736+'Performance vs Market'!$AH736+'Performance vs Market'!$AJ736)</f>
        <v>0</v>
      </c>
    </row>
    <row r="737" ht="14.25" customHeight="1">
      <c r="A737" s="92" t="str">
        <f>Games!A738</f>
        <v/>
      </c>
      <c r="B737" s="92" t="str">
        <f>IF('Prediction Log'!B756=0, "",'Prediction Log'!B756)</f>
        <v/>
      </c>
      <c r="C737" s="92" t="str">
        <f>IF('Prediction Log'!C756=0, "",'Prediction Log'!C756)</f>
        <v/>
      </c>
      <c r="D737" s="92" t="str">
        <f>IF('Prediction Log'!D756=0, "",'Prediction Log'!D756)</f>
        <v/>
      </c>
      <c r="E737" s="92" t="str">
        <f>IF('Prediction Log'!E756=0, "",'Prediction Log'!E756)</f>
        <v/>
      </c>
      <c r="F737" s="92" t="str">
        <f>IF('Prediction Log'!I756=0, "",'Prediction Log'!I756)</f>
        <v/>
      </c>
      <c r="G737" s="70" t="str">
        <f>IF(ISBLANK(Games!B738), "",'Prediction Log'!$J756)</f>
        <v/>
      </c>
      <c r="H737" s="93" t="str">
        <f>'Prediction Log'!$K756</f>
        <v/>
      </c>
      <c r="I737" s="92" t="str">
        <f>IF(ISBLANK(Games!M738), "",IF(AND(Games!M738="",Games!N738=""),"",IF(ISTEXT(Games!N738), "Side",Games!M738)))</f>
        <v/>
      </c>
      <c r="J737" s="92" t="str">
        <f>IF(ISBLANK(Games!B738), "",IF(Games!K738="Y", Games!B738, Games!E738))</f>
        <v/>
      </c>
      <c r="K737" s="92" t="str">
        <f>Games!I738</f>
        <v/>
      </c>
      <c r="L737" s="92" t="str">
        <f>IF(ISBLANK(Games!G738), "",Games!G738)</f>
        <v/>
      </c>
      <c r="M737" s="92"/>
      <c r="N737" s="110" t="str">
        <f>IF(ISBLANK('Performance vs Market'!$Q737), "", 1)</f>
        <v/>
      </c>
      <c r="O737" s="110" t="str">
        <f>IF(ISBLANK('Performance vs Market'!$S737), "", 1)</f>
        <v/>
      </c>
      <c r="P737" s="95"/>
      <c r="Q737" s="95"/>
      <c r="R737" s="95"/>
      <c r="S737" s="95"/>
      <c r="T737" s="95"/>
      <c r="U737" s="111" t="str">
        <f>IF(ISBLANK('Performance vs Market'!$Q737), "",N737+IF(Q737&lt;0, (N737/(Q737/-100)), N737*(Q737/100)))</f>
        <v/>
      </c>
      <c r="V737" s="112" t="str">
        <f>IFERROR(IF(ISBLANK('Performance vs Market'!$R737), "",N737+IF(R737&lt;0, (N737/(R737/-100)), N737*(R737/100))),"")</f>
        <v/>
      </c>
      <c r="W737" s="111" t="n">
        <f t="shared" si="1"/>
        <v>0</v>
      </c>
      <c r="X737" s="112" t="n">
        <f t="shared" si="2"/>
        <v>0</v>
      </c>
      <c r="Y737" s="111" t="str">
        <f>IF(ISBLANK('Performance vs Market'!$S737), "",O737+IF(S737&lt;0, (O737/(S737/-100)), O737*(S737/100)))</f>
        <v/>
      </c>
      <c r="Z737" s="111" t="n">
        <f t="shared" si="3"/>
        <v>0</v>
      </c>
      <c r="AA737" s="96" t="n">
        <f t="shared" si="4"/>
        <v>0</v>
      </c>
      <c r="AB737" s="96" t="n">
        <f t="shared" si="5"/>
        <v>0</v>
      </c>
      <c r="AC737" s="113" t="str">
        <f>IF('Prediction Log'!$W756="Y", "W", IF('Prediction Log'!$W756="N","L",""))</f>
        <v/>
      </c>
      <c r="AD737" s="114" t="str">
        <f>IF('Prediction Log'!$Y756="Y", "W", IF('Prediction Log'!$Y756="N","L",""))</f>
        <v/>
      </c>
      <c r="AE737" s="115" t="str">
        <f>IF(ISBLANK('Performance vs Market'!$Q737), "",IF(AC737="W", W737, IF(AC737="L",-N737, "")))</f>
        <v/>
      </c>
      <c r="AF737" s="116" t="str">
        <f>IFERROR((IF(ISERR('Performance vs Market'!$V737), "",IF(AD737="W", X737, IF(AD737="L",-N737, "")))), "")</f>
        <v/>
      </c>
      <c r="AG737" s="113" t="str">
        <f>IF('Prediction Log'!$X756="Y", "W", IF('Prediction Log'!$X756="N", "L", ""))</f>
        <v/>
      </c>
      <c r="AH737" s="115" t="str">
        <f>IF(ISBLANK('Performance vs Market'!$S737), "",IF(AG737="W", Z737, IF(AG737="L",-O737, "")))</f>
        <v/>
      </c>
      <c r="AI737" s="117"/>
      <c r="AJ737" s="15" t="str">
        <f t="shared" si="6"/>
        <v/>
      </c>
      <c r="AK737" s="118" t="n">
        <f>IF(ISERROR('Performance vs Market'!$AE737+'Performance vs Market'!$AH737+'Performance vs Market'!$AJ737), "", 'Performance vs Market'!$AE737+'Performance vs Market'!$AH737+'Performance vs Market'!$AJ737)</f>
        <v>0</v>
      </c>
      <c r="AL737" s="119" t="n">
        <f>IF(ISERROR('Performance vs Market'!$AF737+'Performance vs Market'!$AH737+'Performance vs Market'!$AJ737), "", 'Performance vs Market'!$AF737+'Performance vs Market'!$AH737+'Performance vs Market'!$AJ737)</f>
        <v>0</v>
      </c>
    </row>
    <row r="738" ht="14.25" customHeight="1">
      <c r="A738" s="92" t="str">
        <f>Games!A739</f>
        <v/>
      </c>
      <c r="B738" s="92" t="str">
        <f>IF('Prediction Log'!B757=0, "",'Prediction Log'!B757)</f>
        <v/>
      </c>
      <c r="C738" s="92" t="str">
        <f>IF('Prediction Log'!C757=0, "",'Prediction Log'!C757)</f>
        <v/>
      </c>
      <c r="D738" s="92" t="str">
        <f>IF('Prediction Log'!D757=0, "",'Prediction Log'!D757)</f>
        <v/>
      </c>
      <c r="E738" s="92" t="str">
        <f>IF('Prediction Log'!E757=0, "",'Prediction Log'!E757)</f>
        <v/>
      </c>
      <c r="F738" s="92" t="str">
        <f>IF('Prediction Log'!I757=0, "",'Prediction Log'!I757)</f>
        <v/>
      </c>
      <c r="G738" s="70" t="str">
        <f>IF(ISBLANK(Games!B739), "",'Prediction Log'!$J757)</f>
        <v/>
      </c>
      <c r="H738" s="93" t="str">
        <f>'Prediction Log'!$K757</f>
        <v/>
      </c>
      <c r="I738" s="92" t="str">
        <f>IF(ISBLANK(Games!M739), "",IF(AND(Games!M739="",Games!N739=""),"",IF(ISTEXT(Games!N739), "Side",Games!M739)))</f>
        <v/>
      </c>
      <c r="J738" s="92" t="str">
        <f>IF(ISBLANK(Games!B739), "",IF(Games!K739="Y", Games!B739, Games!E739))</f>
        <v/>
      </c>
      <c r="K738" s="92" t="str">
        <f>Games!I739</f>
        <v/>
      </c>
      <c r="L738" s="92" t="str">
        <f>IF(ISBLANK(Games!G739), "",Games!G739)</f>
        <v/>
      </c>
      <c r="M738" s="92"/>
      <c r="N738" s="110" t="str">
        <f>IF(ISBLANK('Performance vs Market'!$Q738), "", 1)</f>
        <v/>
      </c>
      <c r="O738" s="110" t="str">
        <f>IF(ISBLANK('Performance vs Market'!$S738), "", 1)</f>
        <v/>
      </c>
      <c r="P738" s="95"/>
      <c r="Q738" s="95"/>
      <c r="R738" s="95"/>
      <c r="S738" s="95"/>
      <c r="T738" s="95"/>
      <c r="U738" s="111" t="str">
        <f>IF(ISBLANK('Performance vs Market'!$Q738), "",N738+IF(Q738&lt;0, (N738/(Q738/-100)), N738*(Q738/100)))</f>
        <v/>
      </c>
      <c r="V738" s="112" t="str">
        <f>IFERROR(IF(ISBLANK('Performance vs Market'!$R738), "",N738+IF(R738&lt;0, (N738/(R738/-100)), N738*(R738/100))),"")</f>
        <v/>
      </c>
      <c r="W738" s="111" t="n">
        <f t="shared" si="1"/>
        <v>0</v>
      </c>
      <c r="X738" s="112" t="n">
        <f t="shared" si="2"/>
        <v>0</v>
      </c>
      <c r="Y738" s="111" t="str">
        <f>IF(ISBLANK('Performance vs Market'!$S738), "",O738+IF(S738&lt;0, (O738/(S738/-100)), O738*(S738/100)))</f>
        <v/>
      </c>
      <c r="Z738" s="111" t="n">
        <f t="shared" si="3"/>
        <v>0</v>
      </c>
      <c r="AA738" s="96" t="n">
        <f t="shared" si="4"/>
        <v>0</v>
      </c>
      <c r="AB738" s="96" t="n">
        <f t="shared" si="5"/>
        <v>0</v>
      </c>
      <c r="AC738" s="113" t="str">
        <f>IF('Prediction Log'!$W757="Y", "W", IF('Prediction Log'!$W757="N","L",""))</f>
        <v/>
      </c>
      <c r="AD738" s="114" t="str">
        <f>IF('Prediction Log'!$Y757="Y", "W", IF('Prediction Log'!$Y757="N","L",""))</f>
        <v/>
      </c>
      <c r="AE738" s="115" t="str">
        <f>IF(ISBLANK('Performance vs Market'!$Q738), "",IF(AC738="W", W738, IF(AC738="L",-N738, "")))</f>
        <v/>
      </c>
      <c r="AF738" s="116" t="str">
        <f>IFERROR((IF(ISERR('Performance vs Market'!$V738), "",IF(AD738="W", X738, IF(AD738="L",-N738, "")))), "")</f>
        <v/>
      </c>
      <c r="AG738" s="113" t="str">
        <f>IF('Prediction Log'!$X757="Y", "W", IF('Prediction Log'!$X757="N", "L", ""))</f>
        <v/>
      </c>
      <c r="AH738" s="115" t="str">
        <f>IF(ISBLANK('Performance vs Market'!$S738), "",IF(AG738="W", Z738, IF(AG738="L",-O738, "")))</f>
        <v/>
      </c>
      <c r="AI738" s="117"/>
      <c r="AJ738" s="15" t="str">
        <f t="shared" si="6"/>
        <v/>
      </c>
      <c r="AK738" s="118" t="n">
        <f>IF(ISERROR('Performance vs Market'!$AE738+'Performance vs Market'!$AH738+'Performance vs Market'!$AJ738), "", 'Performance vs Market'!$AE738+'Performance vs Market'!$AH738+'Performance vs Market'!$AJ738)</f>
        <v>0</v>
      </c>
      <c r="AL738" s="119" t="n">
        <f>IF(ISERROR('Performance vs Market'!$AF738+'Performance vs Market'!$AH738+'Performance vs Market'!$AJ738), "", 'Performance vs Market'!$AF738+'Performance vs Market'!$AH738+'Performance vs Market'!$AJ738)</f>
        <v>0</v>
      </c>
    </row>
    <row r="739" ht="14.25" customHeight="1">
      <c r="A739" s="92" t="str">
        <f>Games!A740</f>
        <v/>
      </c>
      <c r="B739" s="92" t="str">
        <f>IF('Prediction Log'!B758=0, "",'Prediction Log'!B758)</f>
        <v/>
      </c>
      <c r="C739" s="92" t="str">
        <f>IF('Prediction Log'!C758=0, "",'Prediction Log'!C758)</f>
        <v/>
      </c>
      <c r="D739" s="92" t="str">
        <f>IF('Prediction Log'!D758=0, "",'Prediction Log'!D758)</f>
        <v/>
      </c>
      <c r="E739" s="92" t="str">
        <f>IF('Prediction Log'!E758=0, "",'Prediction Log'!E758)</f>
        <v/>
      </c>
      <c r="F739" s="92" t="str">
        <f>IF('Prediction Log'!I758=0, "",'Prediction Log'!I758)</f>
        <v/>
      </c>
      <c r="G739" s="70" t="str">
        <f>IF(ISBLANK(Games!B740), "",'Prediction Log'!$J758)</f>
        <v/>
      </c>
      <c r="H739" s="93" t="str">
        <f>'Prediction Log'!$K758</f>
        <v/>
      </c>
      <c r="I739" s="92" t="str">
        <f>IF(ISBLANK(Games!M740), "",IF(AND(Games!M740="",Games!N740=""),"",IF(ISTEXT(Games!N740), "Side",Games!M740)))</f>
        <v/>
      </c>
      <c r="J739" s="92" t="str">
        <f>IF(ISBLANK(Games!B740), "",IF(Games!K740="Y", Games!B740, Games!E740))</f>
        <v/>
      </c>
      <c r="K739" s="92" t="str">
        <f>Games!I740</f>
        <v/>
      </c>
      <c r="L739" s="92" t="str">
        <f>IF(ISBLANK(Games!G740), "",Games!G740)</f>
        <v/>
      </c>
      <c r="M739" s="92"/>
      <c r="N739" s="110" t="str">
        <f>IF(ISBLANK('Performance vs Market'!$Q739), "", 1)</f>
        <v/>
      </c>
      <c r="O739" s="110" t="str">
        <f>IF(ISBLANK('Performance vs Market'!$S739), "", 1)</f>
        <v/>
      </c>
      <c r="P739" s="95"/>
      <c r="Q739" s="95"/>
      <c r="R739" s="95"/>
      <c r="S739" s="95"/>
      <c r="T739" s="95"/>
      <c r="U739" s="111" t="str">
        <f>IF(ISBLANK('Performance vs Market'!$Q739), "",N739+IF(Q739&lt;0, (N739/(Q739/-100)), N739*(Q739/100)))</f>
        <v/>
      </c>
      <c r="V739" s="112" t="str">
        <f>IFERROR(IF(ISBLANK('Performance vs Market'!$R739), "",N739+IF(R739&lt;0, (N739/(R739/-100)), N739*(R739/100))),"")</f>
        <v/>
      </c>
      <c r="W739" s="111" t="n">
        <f t="shared" si="1"/>
        <v>0</v>
      </c>
      <c r="X739" s="112" t="n">
        <f t="shared" si="2"/>
        <v>0</v>
      </c>
      <c r="Y739" s="111" t="str">
        <f>IF(ISBLANK('Performance vs Market'!$S739), "",O739+IF(S739&lt;0, (O739/(S739/-100)), O739*(S739/100)))</f>
        <v/>
      </c>
      <c r="Z739" s="111" t="n">
        <f t="shared" si="3"/>
        <v>0</v>
      </c>
      <c r="AA739" s="96" t="n">
        <f t="shared" si="4"/>
        <v>0</v>
      </c>
      <c r="AB739" s="96" t="n">
        <f t="shared" si="5"/>
        <v>0</v>
      </c>
      <c r="AC739" s="113" t="str">
        <f>IF('Prediction Log'!$W758="Y", "W", IF('Prediction Log'!$W758="N","L",""))</f>
        <v/>
      </c>
      <c r="AD739" s="114" t="str">
        <f>IF('Prediction Log'!$Y758="Y", "W", IF('Prediction Log'!$Y758="N","L",""))</f>
        <v/>
      </c>
      <c r="AE739" s="115" t="str">
        <f>IF(ISBLANK('Performance vs Market'!$Q739), "",IF(AC739="W", W739, IF(AC739="L",-N739, "")))</f>
        <v/>
      </c>
      <c r="AF739" s="116" t="str">
        <f>IFERROR((IF(ISERR('Performance vs Market'!$V739), "",IF(AD739="W", X739, IF(AD739="L",-N739, "")))), "")</f>
        <v/>
      </c>
      <c r="AG739" s="113" t="str">
        <f>IF('Prediction Log'!$X758="Y", "W", IF('Prediction Log'!$X758="N", "L", ""))</f>
        <v/>
      </c>
      <c r="AH739" s="115" t="str">
        <f>IF(ISBLANK('Performance vs Market'!$S739), "",IF(AG739="W", Z739, IF(AG739="L",-O739, "")))</f>
        <v/>
      </c>
      <c r="AI739" s="117"/>
      <c r="AJ739" s="15" t="str">
        <f t="shared" si="6"/>
        <v/>
      </c>
      <c r="AK739" s="118" t="n">
        <f>IF(ISERROR('Performance vs Market'!$AE739+'Performance vs Market'!$AH739+'Performance vs Market'!$AJ739), "", 'Performance vs Market'!$AE739+'Performance vs Market'!$AH739+'Performance vs Market'!$AJ739)</f>
        <v>0</v>
      </c>
      <c r="AL739" s="119" t="n">
        <f>IF(ISERROR('Performance vs Market'!$AF739+'Performance vs Market'!$AH739+'Performance vs Market'!$AJ739), "", 'Performance vs Market'!$AF739+'Performance vs Market'!$AH739+'Performance vs Market'!$AJ739)</f>
        <v>0</v>
      </c>
    </row>
    <row r="740" ht="14.25" customHeight="1">
      <c r="A740" s="92" t="str">
        <f>Games!A741</f>
        <v/>
      </c>
      <c r="B740" s="92" t="str">
        <f>IF('Prediction Log'!B759=0, "",'Prediction Log'!B759)</f>
        <v/>
      </c>
      <c r="C740" s="92" t="str">
        <f>IF('Prediction Log'!C759=0, "",'Prediction Log'!C759)</f>
        <v/>
      </c>
      <c r="D740" s="92" t="str">
        <f>IF('Prediction Log'!D759=0, "",'Prediction Log'!D759)</f>
        <v/>
      </c>
      <c r="E740" s="92" t="str">
        <f>IF('Prediction Log'!E759=0, "",'Prediction Log'!E759)</f>
        <v/>
      </c>
      <c r="F740" s="92" t="str">
        <f>IF('Prediction Log'!I759=0, "",'Prediction Log'!I759)</f>
        <v/>
      </c>
      <c r="G740" s="70" t="str">
        <f>IF(ISBLANK(Games!B741), "",'Prediction Log'!$J759)</f>
        <v/>
      </c>
      <c r="H740" s="93" t="str">
        <f>'Prediction Log'!$K759</f>
        <v/>
      </c>
      <c r="I740" s="92" t="str">
        <f>IF(ISBLANK(Games!M741), "",IF(AND(Games!M741="",Games!N741=""),"",IF(ISTEXT(Games!N741), "Side",Games!M741)))</f>
        <v/>
      </c>
      <c r="J740" s="92" t="str">
        <f>IF(ISBLANK(Games!B741), "",IF(Games!K741="Y", Games!B741, Games!E741))</f>
        <v/>
      </c>
      <c r="K740" s="92" t="str">
        <f>Games!I741</f>
        <v/>
      </c>
      <c r="L740" s="92" t="str">
        <f>IF(ISBLANK(Games!G741), "",Games!G741)</f>
        <v/>
      </c>
      <c r="M740" s="92"/>
      <c r="N740" s="110" t="str">
        <f>IF(ISBLANK('Performance vs Market'!$Q740), "", 1)</f>
        <v/>
      </c>
      <c r="O740" s="110" t="str">
        <f>IF(ISBLANK('Performance vs Market'!$S740), "", 1)</f>
        <v/>
      </c>
      <c r="P740" s="95"/>
      <c r="Q740" s="95"/>
      <c r="R740" s="95"/>
      <c r="S740" s="95"/>
      <c r="T740" s="95"/>
      <c r="U740" s="111" t="str">
        <f>IF(ISBLANK('Performance vs Market'!$Q740), "",N740+IF(Q740&lt;0, (N740/(Q740/-100)), N740*(Q740/100)))</f>
        <v/>
      </c>
      <c r="V740" s="112" t="str">
        <f>IFERROR(IF(ISBLANK('Performance vs Market'!$R740), "",N740+IF(R740&lt;0, (N740/(R740/-100)), N740*(R740/100))),"")</f>
        <v/>
      </c>
      <c r="W740" s="111" t="n">
        <f t="shared" si="1"/>
        <v>0</v>
      </c>
      <c r="X740" s="112" t="n">
        <f t="shared" si="2"/>
        <v>0</v>
      </c>
      <c r="Y740" s="111" t="str">
        <f>IF(ISBLANK('Performance vs Market'!$S740), "",O740+IF(S740&lt;0, (O740/(S740/-100)), O740*(S740/100)))</f>
        <v/>
      </c>
      <c r="Z740" s="111" t="n">
        <f t="shared" si="3"/>
        <v>0</v>
      </c>
      <c r="AA740" s="96" t="n">
        <f t="shared" si="4"/>
        <v>0</v>
      </c>
      <c r="AB740" s="96" t="n">
        <f t="shared" si="5"/>
        <v>0</v>
      </c>
      <c r="AC740" s="113" t="str">
        <f>IF('Prediction Log'!$W759="Y", "W", IF('Prediction Log'!$W759="N","L",""))</f>
        <v/>
      </c>
      <c r="AD740" s="114" t="str">
        <f>IF('Prediction Log'!$Y759="Y", "W", IF('Prediction Log'!$Y759="N","L",""))</f>
        <v/>
      </c>
      <c r="AE740" s="115" t="str">
        <f>IF(ISBLANK('Performance vs Market'!$Q740), "",IF(AC740="W", W740, IF(AC740="L",-N740, "")))</f>
        <v/>
      </c>
      <c r="AF740" s="116" t="str">
        <f>IFERROR((IF(ISERR('Performance vs Market'!$V740), "",IF(AD740="W", X740, IF(AD740="L",-N740, "")))), "")</f>
        <v/>
      </c>
      <c r="AG740" s="113" t="str">
        <f>IF('Prediction Log'!$X759="Y", "W", IF('Prediction Log'!$X759="N", "L", ""))</f>
        <v/>
      </c>
      <c r="AH740" s="115" t="str">
        <f>IF(ISBLANK('Performance vs Market'!$S740), "",IF(AG740="W", Z740, IF(AG740="L",-O740, "")))</f>
        <v/>
      </c>
      <c r="AI740" s="117"/>
      <c r="AJ740" s="15" t="str">
        <f t="shared" si="6"/>
        <v/>
      </c>
      <c r="AK740" s="118" t="n">
        <f>IF(ISERROR('Performance vs Market'!$AE740+'Performance vs Market'!$AH740+'Performance vs Market'!$AJ740), "", 'Performance vs Market'!$AE740+'Performance vs Market'!$AH740+'Performance vs Market'!$AJ740)</f>
        <v>0</v>
      </c>
      <c r="AL740" s="119" t="n">
        <f>IF(ISERROR('Performance vs Market'!$AF740+'Performance vs Market'!$AH740+'Performance vs Market'!$AJ740), "", 'Performance vs Market'!$AF740+'Performance vs Market'!$AH740+'Performance vs Market'!$AJ740)</f>
        <v>0</v>
      </c>
    </row>
    <row r="741" ht="14.25" customHeight="1">
      <c r="A741" s="92" t="str">
        <f>Games!A742</f>
        <v/>
      </c>
      <c r="B741" s="92" t="str">
        <f>IF('Prediction Log'!B760=0, "",'Prediction Log'!B760)</f>
        <v/>
      </c>
      <c r="C741" s="92" t="str">
        <f>IF('Prediction Log'!C760=0, "",'Prediction Log'!C760)</f>
        <v/>
      </c>
      <c r="D741" s="92" t="str">
        <f>IF('Prediction Log'!D760=0, "",'Prediction Log'!D760)</f>
        <v/>
      </c>
      <c r="E741" s="92" t="str">
        <f>IF('Prediction Log'!E760=0, "",'Prediction Log'!E760)</f>
        <v/>
      </c>
      <c r="F741" s="92" t="str">
        <f>IF('Prediction Log'!I760=0, "",'Prediction Log'!I760)</f>
        <v/>
      </c>
      <c r="G741" s="70" t="str">
        <f>IF(ISBLANK(Games!B742), "",'Prediction Log'!$J760)</f>
        <v/>
      </c>
      <c r="H741" s="93" t="str">
        <f>'Prediction Log'!$K760</f>
        <v/>
      </c>
      <c r="I741" s="92" t="str">
        <f>IF(ISBLANK(Games!M742), "",IF(AND(Games!M742="",Games!N742=""),"",IF(ISTEXT(Games!N742), "Side",Games!M742)))</f>
        <v/>
      </c>
      <c r="J741" s="92" t="str">
        <f>IF(ISBLANK(Games!B742), "",IF(Games!K742="Y", Games!B742, Games!E742))</f>
        <v/>
      </c>
      <c r="K741" s="92" t="str">
        <f>Games!I742</f>
        <v/>
      </c>
      <c r="L741" s="92" t="str">
        <f>IF(ISBLANK(Games!G742), "",Games!G742)</f>
        <v/>
      </c>
      <c r="M741" s="92"/>
      <c r="N741" s="110" t="str">
        <f>IF(ISBLANK('Performance vs Market'!$Q741), "", 1)</f>
        <v/>
      </c>
      <c r="O741" s="110" t="str">
        <f>IF(ISBLANK('Performance vs Market'!$S741), "", 1)</f>
        <v/>
      </c>
      <c r="P741" s="95"/>
      <c r="Q741" s="95"/>
      <c r="R741" s="95"/>
      <c r="S741" s="95"/>
      <c r="T741" s="95"/>
      <c r="U741" s="111" t="str">
        <f>IF(ISBLANK('Performance vs Market'!$Q741), "",N741+IF(Q741&lt;0, (N741/(Q741/-100)), N741*(Q741/100)))</f>
        <v/>
      </c>
      <c r="V741" s="112" t="str">
        <f>IFERROR(IF(ISBLANK('Performance vs Market'!$R741), "",N741+IF(R741&lt;0, (N741/(R741/-100)), N741*(R741/100))),"")</f>
        <v/>
      </c>
      <c r="W741" s="111" t="n">
        <f t="shared" si="1"/>
        <v>0</v>
      </c>
      <c r="X741" s="112" t="n">
        <f t="shared" si="2"/>
        <v>0</v>
      </c>
      <c r="Y741" s="111" t="str">
        <f>IF(ISBLANK('Performance vs Market'!$S741), "",O741+IF(S741&lt;0, (O741/(S741/-100)), O741*(S741/100)))</f>
        <v/>
      </c>
      <c r="Z741" s="111" t="n">
        <f t="shared" si="3"/>
        <v>0</v>
      </c>
      <c r="AA741" s="96" t="n">
        <f t="shared" si="4"/>
        <v>0</v>
      </c>
      <c r="AB741" s="96" t="n">
        <f t="shared" si="5"/>
        <v>0</v>
      </c>
      <c r="AC741" s="113" t="str">
        <f>IF('Prediction Log'!$W760="Y", "W", IF('Prediction Log'!$W760="N","L",""))</f>
        <v/>
      </c>
      <c r="AD741" s="114" t="str">
        <f>IF('Prediction Log'!$Y760="Y", "W", IF('Prediction Log'!$Y760="N","L",""))</f>
        <v/>
      </c>
      <c r="AE741" s="115" t="str">
        <f>IF(ISBLANK('Performance vs Market'!$Q741), "",IF(AC741="W", W741, IF(AC741="L",-N741, "")))</f>
        <v/>
      </c>
      <c r="AF741" s="116" t="str">
        <f>IFERROR((IF(ISERR('Performance vs Market'!$V741), "",IF(AD741="W", X741, IF(AD741="L",-N741, "")))), "")</f>
        <v/>
      </c>
      <c r="AG741" s="113" t="str">
        <f>IF('Prediction Log'!$X760="Y", "W", IF('Prediction Log'!$X760="N", "L", ""))</f>
        <v/>
      </c>
      <c r="AH741" s="115" t="str">
        <f>IF(ISBLANK('Performance vs Market'!$S741), "",IF(AG741="W", Z741, IF(AG741="L",-O741, "")))</f>
        <v/>
      </c>
      <c r="AI741" s="117"/>
      <c r="AJ741" s="15" t="str">
        <f t="shared" si="6"/>
        <v/>
      </c>
      <c r="AK741" s="118" t="n">
        <f>IF(ISERROR('Performance vs Market'!$AE741+'Performance vs Market'!$AH741+'Performance vs Market'!$AJ741), "", 'Performance vs Market'!$AE741+'Performance vs Market'!$AH741+'Performance vs Market'!$AJ741)</f>
        <v>0</v>
      </c>
      <c r="AL741" s="119" t="n">
        <f>IF(ISERROR('Performance vs Market'!$AF741+'Performance vs Market'!$AH741+'Performance vs Market'!$AJ741), "", 'Performance vs Market'!$AF741+'Performance vs Market'!$AH741+'Performance vs Market'!$AJ741)</f>
        <v>0</v>
      </c>
    </row>
    <row r="742" ht="14.25" customHeight="1">
      <c r="A742" s="92" t="str">
        <f>Games!A743</f>
        <v/>
      </c>
      <c r="B742" s="92" t="str">
        <f>IF('Prediction Log'!B761=0, "",'Prediction Log'!B761)</f>
        <v/>
      </c>
      <c r="C742" s="92" t="str">
        <f>IF('Prediction Log'!C761=0, "",'Prediction Log'!C761)</f>
        <v/>
      </c>
      <c r="D742" s="92" t="str">
        <f>IF('Prediction Log'!D761=0, "",'Prediction Log'!D761)</f>
        <v/>
      </c>
      <c r="E742" s="92" t="str">
        <f>IF('Prediction Log'!E761=0, "",'Prediction Log'!E761)</f>
        <v/>
      </c>
      <c r="F742" s="92" t="str">
        <f>IF('Prediction Log'!I761=0, "",'Prediction Log'!I761)</f>
        <v/>
      </c>
      <c r="G742" s="70" t="str">
        <f>IF(ISBLANK(Games!B743), "",'Prediction Log'!$J761)</f>
        <v/>
      </c>
      <c r="H742" s="93" t="str">
        <f>'Prediction Log'!$K761</f>
        <v/>
      </c>
      <c r="I742" s="92" t="str">
        <f>IF(ISBLANK(Games!M743), "",IF(AND(Games!M743="",Games!N743=""),"",IF(ISTEXT(Games!N743), "Side",Games!M743)))</f>
        <v/>
      </c>
      <c r="J742" s="92" t="str">
        <f>IF(ISBLANK(Games!B743), "",IF(Games!K743="Y", Games!B743, Games!E743))</f>
        <v/>
      </c>
      <c r="K742" s="92" t="str">
        <f>Games!I743</f>
        <v/>
      </c>
      <c r="L742" s="92" t="str">
        <f>IF(ISBLANK(Games!G743), "",Games!G743)</f>
        <v/>
      </c>
      <c r="M742" s="92"/>
      <c r="N742" s="110" t="str">
        <f>IF(ISBLANK('Performance vs Market'!$Q742), "", 1)</f>
        <v/>
      </c>
      <c r="O742" s="110" t="str">
        <f>IF(ISBLANK('Performance vs Market'!$S742), "", 1)</f>
        <v/>
      </c>
      <c r="P742" s="95"/>
      <c r="Q742" s="95"/>
      <c r="R742" s="95"/>
      <c r="S742" s="95"/>
      <c r="T742" s="95"/>
      <c r="U742" s="111" t="str">
        <f>IF(ISBLANK('Performance vs Market'!$Q742), "",N742+IF(Q742&lt;0, (N742/(Q742/-100)), N742*(Q742/100)))</f>
        <v/>
      </c>
      <c r="V742" s="112" t="str">
        <f>IFERROR(IF(ISBLANK('Performance vs Market'!$R742), "",N742+IF(R742&lt;0, (N742/(R742/-100)), N742*(R742/100))),"")</f>
        <v/>
      </c>
      <c r="W742" s="111" t="n">
        <f t="shared" si="1"/>
        <v>0</v>
      </c>
      <c r="X742" s="112" t="n">
        <f t="shared" si="2"/>
        <v>0</v>
      </c>
      <c r="Y742" s="111" t="str">
        <f>IF(ISBLANK('Performance vs Market'!$S742), "",O742+IF(S742&lt;0, (O742/(S742/-100)), O742*(S742/100)))</f>
        <v/>
      </c>
      <c r="Z742" s="111" t="n">
        <f t="shared" si="3"/>
        <v>0</v>
      </c>
      <c r="AA742" s="96" t="n">
        <f t="shared" si="4"/>
        <v>0</v>
      </c>
      <c r="AB742" s="96" t="n">
        <f t="shared" si="5"/>
        <v>0</v>
      </c>
      <c r="AC742" s="113" t="str">
        <f>IF('Prediction Log'!$W761="Y", "W", IF('Prediction Log'!$W761="N","L",""))</f>
        <v/>
      </c>
      <c r="AD742" s="114" t="str">
        <f>IF('Prediction Log'!$Y761="Y", "W", IF('Prediction Log'!$Y761="N","L",""))</f>
        <v/>
      </c>
      <c r="AE742" s="115" t="str">
        <f>IF(ISBLANK('Performance vs Market'!$Q742), "",IF(AC742="W", W742, IF(AC742="L",-N742, "")))</f>
        <v/>
      </c>
      <c r="AF742" s="116" t="str">
        <f>IFERROR((IF(ISERR('Performance vs Market'!$V742), "",IF(AD742="W", X742, IF(AD742="L",-N742, "")))), "")</f>
        <v/>
      </c>
      <c r="AG742" s="113" t="str">
        <f>IF('Prediction Log'!$X761="Y", "W", IF('Prediction Log'!$X761="N", "L", ""))</f>
        <v/>
      </c>
      <c r="AH742" s="115" t="str">
        <f>IF(ISBLANK('Performance vs Market'!$S742), "",IF(AG742="W", Z742, IF(AG742="L",-O742, "")))</f>
        <v/>
      </c>
      <c r="AI742" s="117"/>
      <c r="AJ742" s="15" t="str">
        <f t="shared" si="6"/>
        <v/>
      </c>
      <c r="AK742" s="118" t="n">
        <f>IF(ISERROR('Performance vs Market'!$AE742+'Performance vs Market'!$AH742+'Performance vs Market'!$AJ742), "", 'Performance vs Market'!$AE742+'Performance vs Market'!$AH742+'Performance vs Market'!$AJ742)</f>
        <v>0</v>
      </c>
      <c r="AL742" s="119" t="n">
        <f>IF(ISERROR('Performance vs Market'!$AF742+'Performance vs Market'!$AH742+'Performance vs Market'!$AJ742), "", 'Performance vs Market'!$AF742+'Performance vs Market'!$AH742+'Performance vs Market'!$AJ742)</f>
        <v>0</v>
      </c>
    </row>
    <row r="743" ht="14.25" customHeight="1">
      <c r="A743" s="92" t="str">
        <f>Games!A744</f>
        <v/>
      </c>
      <c r="B743" s="92" t="str">
        <f>IF('Prediction Log'!B762=0, "",'Prediction Log'!B762)</f>
        <v/>
      </c>
      <c r="C743" s="92" t="str">
        <f>IF('Prediction Log'!C762=0, "",'Prediction Log'!C762)</f>
        <v/>
      </c>
      <c r="D743" s="92" t="str">
        <f>IF('Prediction Log'!D762=0, "",'Prediction Log'!D762)</f>
        <v/>
      </c>
      <c r="E743" s="92" t="str">
        <f>IF('Prediction Log'!E762=0, "",'Prediction Log'!E762)</f>
        <v/>
      </c>
      <c r="F743" s="92" t="str">
        <f>IF('Prediction Log'!I762=0, "",'Prediction Log'!I762)</f>
        <v/>
      </c>
      <c r="G743" s="70" t="str">
        <f>IF(ISBLANK(Games!B744), "",'Prediction Log'!$J762)</f>
        <v/>
      </c>
      <c r="H743" s="93" t="str">
        <f>'Prediction Log'!$K762</f>
        <v/>
      </c>
      <c r="I743" s="92" t="str">
        <f>IF(ISBLANK(Games!M744), "",IF(AND(Games!M744="",Games!N744=""),"",IF(ISTEXT(Games!N744), "Side",Games!M744)))</f>
        <v/>
      </c>
      <c r="J743" s="92" t="str">
        <f>IF(ISBLANK(Games!B744), "",IF(Games!K744="Y", Games!B744, Games!E744))</f>
        <v/>
      </c>
      <c r="K743" s="92" t="str">
        <f>Games!I744</f>
        <v/>
      </c>
      <c r="L743" s="92" t="str">
        <f>IF(ISBLANK(Games!G744), "",Games!G744)</f>
        <v/>
      </c>
      <c r="M743" s="92"/>
      <c r="N743" s="110" t="str">
        <f>IF(ISBLANK('Performance vs Market'!$Q743), "", 1)</f>
        <v/>
      </c>
      <c r="O743" s="110" t="str">
        <f>IF(ISBLANK('Performance vs Market'!$S743), "", 1)</f>
        <v/>
      </c>
      <c r="P743" s="95"/>
      <c r="Q743" s="95"/>
      <c r="R743" s="95"/>
      <c r="S743" s="95"/>
      <c r="T743" s="95"/>
      <c r="U743" s="111" t="str">
        <f>IF(ISBLANK('Performance vs Market'!$Q743), "",N743+IF(Q743&lt;0, (N743/(Q743/-100)), N743*(Q743/100)))</f>
        <v/>
      </c>
      <c r="V743" s="112" t="str">
        <f>IFERROR(IF(ISBLANK('Performance vs Market'!$R743), "",N743+IF(R743&lt;0, (N743/(R743/-100)), N743*(R743/100))),"")</f>
        <v/>
      </c>
      <c r="W743" s="111" t="n">
        <f t="shared" si="1"/>
        <v>0</v>
      </c>
      <c r="X743" s="112" t="n">
        <f t="shared" si="2"/>
        <v>0</v>
      </c>
      <c r="Y743" s="111" t="str">
        <f>IF(ISBLANK('Performance vs Market'!$S743), "",O743+IF(S743&lt;0, (O743/(S743/-100)), O743*(S743/100)))</f>
        <v/>
      </c>
      <c r="Z743" s="111" t="n">
        <f t="shared" si="3"/>
        <v>0</v>
      </c>
      <c r="AA743" s="96" t="n">
        <f t="shared" si="4"/>
        <v>0</v>
      </c>
      <c r="AB743" s="96" t="n">
        <f t="shared" si="5"/>
        <v>0</v>
      </c>
      <c r="AC743" s="113" t="str">
        <f>IF('Prediction Log'!$W762="Y", "W", IF('Prediction Log'!$W762="N","L",""))</f>
        <v/>
      </c>
      <c r="AD743" s="114" t="str">
        <f>IF('Prediction Log'!$Y762="Y", "W", IF('Prediction Log'!$Y762="N","L",""))</f>
        <v/>
      </c>
      <c r="AE743" s="115" t="str">
        <f>IF(ISBLANK('Performance vs Market'!$Q743), "",IF(AC743="W", W743, IF(AC743="L",-N743, "")))</f>
        <v/>
      </c>
      <c r="AF743" s="116" t="str">
        <f>IFERROR((IF(ISERR('Performance vs Market'!$V743), "",IF(AD743="W", X743, IF(AD743="L",-N743, "")))), "")</f>
        <v/>
      </c>
      <c r="AG743" s="113" t="str">
        <f>IF('Prediction Log'!$X762="Y", "W", IF('Prediction Log'!$X762="N", "L", ""))</f>
        <v/>
      </c>
      <c r="AH743" s="115" t="str">
        <f>IF(ISBLANK('Performance vs Market'!$S743), "",IF(AG743="W", Z743, IF(AG743="L",-O743, "")))</f>
        <v/>
      </c>
      <c r="AI743" s="117"/>
      <c r="AJ743" s="15" t="str">
        <f t="shared" si="6"/>
        <v/>
      </c>
      <c r="AK743" s="118" t="n">
        <f>IF(ISERROR('Performance vs Market'!$AE743+'Performance vs Market'!$AH743+'Performance vs Market'!$AJ743), "", 'Performance vs Market'!$AE743+'Performance vs Market'!$AH743+'Performance vs Market'!$AJ743)</f>
        <v>0</v>
      </c>
      <c r="AL743" s="119" t="n">
        <f>IF(ISERROR('Performance vs Market'!$AF743+'Performance vs Market'!$AH743+'Performance vs Market'!$AJ743), "", 'Performance vs Market'!$AF743+'Performance vs Market'!$AH743+'Performance vs Market'!$AJ743)</f>
        <v>0</v>
      </c>
    </row>
    <row r="744" ht="14.25" customHeight="1">
      <c r="A744" s="92" t="str">
        <f>Games!A745</f>
        <v/>
      </c>
      <c r="B744" s="92" t="str">
        <f>IF('Prediction Log'!B763=0, "",'Prediction Log'!B763)</f>
        <v/>
      </c>
      <c r="C744" s="92" t="str">
        <f>IF('Prediction Log'!C763=0, "",'Prediction Log'!C763)</f>
        <v/>
      </c>
      <c r="D744" s="92" t="str">
        <f>IF('Prediction Log'!D763=0, "",'Prediction Log'!D763)</f>
        <v/>
      </c>
      <c r="E744" s="92" t="str">
        <f>IF('Prediction Log'!E763=0, "",'Prediction Log'!E763)</f>
        <v/>
      </c>
      <c r="F744" s="92" t="str">
        <f>IF('Prediction Log'!I763=0, "",'Prediction Log'!I763)</f>
        <v/>
      </c>
      <c r="G744" s="70" t="str">
        <f>IF(ISBLANK(Games!B745), "",'Prediction Log'!$J763)</f>
        <v/>
      </c>
      <c r="H744" s="93" t="str">
        <f>'Prediction Log'!$K763</f>
        <v/>
      </c>
      <c r="I744" s="92" t="str">
        <f>IF(ISBLANK(Games!M745), "",IF(AND(Games!M745="",Games!N745=""),"",IF(ISTEXT(Games!N745), "Side",Games!M745)))</f>
        <v/>
      </c>
      <c r="J744" s="92" t="str">
        <f>IF(ISBLANK(Games!B745), "",IF(Games!K745="Y", Games!B745, Games!E745))</f>
        <v/>
      </c>
      <c r="K744" s="92" t="str">
        <f>Games!I745</f>
        <v/>
      </c>
      <c r="L744" s="92" t="str">
        <f>IF(ISBLANK(Games!G745), "",Games!G745)</f>
        <v/>
      </c>
      <c r="M744" s="92"/>
      <c r="N744" s="110" t="str">
        <f>IF(ISBLANK('Performance vs Market'!$Q744), "", 1)</f>
        <v/>
      </c>
      <c r="O744" s="110" t="str">
        <f>IF(ISBLANK('Performance vs Market'!$S744), "", 1)</f>
        <v/>
      </c>
      <c r="P744" s="95"/>
      <c r="Q744" s="95"/>
      <c r="R744" s="95"/>
      <c r="S744" s="95"/>
      <c r="T744" s="95"/>
      <c r="U744" s="111" t="str">
        <f>IF(ISBLANK('Performance vs Market'!$Q744), "",N744+IF(Q744&lt;0, (N744/(Q744/-100)), N744*(Q744/100)))</f>
        <v/>
      </c>
      <c r="V744" s="112" t="str">
        <f>IFERROR(IF(ISBLANK('Performance vs Market'!$R744), "",N744+IF(R744&lt;0, (N744/(R744/-100)), N744*(R744/100))),"")</f>
        <v/>
      </c>
      <c r="W744" s="111" t="n">
        <f t="shared" si="1"/>
        <v>0</v>
      </c>
      <c r="X744" s="112" t="n">
        <f t="shared" si="2"/>
        <v>0</v>
      </c>
      <c r="Y744" s="111" t="str">
        <f>IF(ISBLANK('Performance vs Market'!$S744), "",O744+IF(S744&lt;0, (O744/(S744/-100)), O744*(S744/100)))</f>
        <v/>
      </c>
      <c r="Z744" s="111" t="n">
        <f t="shared" si="3"/>
        <v>0</v>
      </c>
      <c r="AA744" s="96" t="n">
        <f t="shared" si="4"/>
        <v>0</v>
      </c>
      <c r="AB744" s="96" t="n">
        <f t="shared" si="5"/>
        <v>0</v>
      </c>
      <c r="AC744" s="113" t="str">
        <f>IF('Prediction Log'!$W763="Y", "W", IF('Prediction Log'!$W763="N","L",""))</f>
        <v/>
      </c>
      <c r="AD744" s="114" t="str">
        <f>IF('Prediction Log'!$Y763="Y", "W", IF('Prediction Log'!$Y763="N","L",""))</f>
        <v/>
      </c>
      <c r="AE744" s="115" t="str">
        <f>IF(ISBLANK('Performance vs Market'!$Q744), "",IF(AC744="W", W744, IF(AC744="L",-N744, "")))</f>
        <v/>
      </c>
      <c r="AF744" s="116" t="str">
        <f>IFERROR((IF(ISERR('Performance vs Market'!$V744), "",IF(AD744="W", X744, IF(AD744="L",-N744, "")))), "")</f>
        <v/>
      </c>
      <c r="AG744" s="113" t="str">
        <f>IF('Prediction Log'!$X763="Y", "W", IF('Prediction Log'!$X763="N", "L", ""))</f>
        <v/>
      </c>
      <c r="AH744" s="115" t="str">
        <f>IF(ISBLANK('Performance vs Market'!$S744), "",IF(AG744="W", Z744, IF(AG744="L",-O744, "")))</f>
        <v/>
      </c>
      <c r="AI744" s="117"/>
      <c r="AJ744" s="15" t="str">
        <f t="shared" si="6"/>
        <v/>
      </c>
      <c r="AK744" s="118" t="n">
        <f>IF(ISERROR('Performance vs Market'!$AE744+'Performance vs Market'!$AH744+'Performance vs Market'!$AJ744), "", 'Performance vs Market'!$AE744+'Performance vs Market'!$AH744+'Performance vs Market'!$AJ744)</f>
        <v>0</v>
      </c>
      <c r="AL744" s="119" t="n">
        <f>IF(ISERROR('Performance vs Market'!$AF744+'Performance vs Market'!$AH744+'Performance vs Market'!$AJ744), "", 'Performance vs Market'!$AF744+'Performance vs Market'!$AH744+'Performance vs Market'!$AJ744)</f>
        <v>0</v>
      </c>
    </row>
    <row r="745" ht="14.25" customHeight="1">
      <c r="A745" s="92" t="str">
        <f>Games!A746</f>
        <v/>
      </c>
      <c r="B745" s="92" t="str">
        <f>IF('Prediction Log'!B764=0, "",'Prediction Log'!B764)</f>
        <v/>
      </c>
      <c r="C745" s="92" t="str">
        <f>IF('Prediction Log'!C764=0, "",'Prediction Log'!C764)</f>
        <v/>
      </c>
      <c r="D745" s="92" t="str">
        <f>IF('Prediction Log'!D764=0, "",'Prediction Log'!D764)</f>
        <v/>
      </c>
      <c r="E745" s="92" t="str">
        <f>IF('Prediction Log'!E764=0, "",'Prediction Log'!E764)</f>
        <v/>
      </c>
      <c r="F745" s="92" t="str">
        <f>IF('Prediction Log'!I764=0, "",'Prediction Log'!I764)</f>
        <v/>
      </c>
      <c r="G745" s="70" t="str">
        <f>IF(ISBLANK(Games!B746), "",'Prediction Log'!$J764)</f>
        <v/>
      </c>
      <c r="H745" s="93" t="str">
        <f>'Prediction Log'!$K764</f>
        <v/>
      </c>
      <c r="I745" s="92" t="str">
        <f>IF(ISBLANK(Games!M746), "",IF(AND(Games!M746="",Games!N746=""),"",IF(ISTEXT(Games!N746), "Side",Games!M746)))</f>
        <v/>
      </c>
      <c r="J745" s="92" t="str">
        <f>IF(ISBLANK(Games!B746), "",IF(Games!K746="Y", Games!B746, Games!E746))</f>
        <v/>
      </c>
      <c r="K745" s="92" t="str">
        <f>Games!I746</f>
        <v/>
      </c>
      <c r="L745" s="92" t="str">
        <f>IF(ISBLANK(Games!G746), "",Games!G746)</f>
        <v/>
      </c>
      <c r="M745" s="92"/>
      <c r="N745" s="110" t="str">
        <f>IF(ISBLANK('Performance vs Market'!$Q745), "", 1)</f>
        <v/>
      </c>
      <c r="O745" s="110" t="str">
        <f>IF(ISBLANK('Performance vs Market'!$S745), "", 1)</f>
        <v/>
      </c>
      <c r="P745" s="95"/>
      <c r="Q745" s="95"/>
      <c r="R745" s="95"/>
      <c r="S745" s="95"/>
      <c r="T745" s="95"/>
      <c r="U745" s="111" t="str">
        <f>IF(ISBLANK('Performance vs Market'!$Q745), "",N745+IF(Q745&lt;0, (N745/(Q745/-100)), N745*(Q745/100)))</f>
        <v/>
      </c>
      <c r="V745" s="112" t="str">
        <f>IFERROR(IF(ISBLANK('Performance vs Market'!$R745), "",N745+IF(R745&lt;0, (N745/(R745/-100)), N745*(R745/100))),"")</f>
        <v/>
      </c>
      <c r="W745" s="111" t="n">
        <f t="shared" si="1"/>
        <v>0</v>
      </c>
      <c r="X745" s="112" t="n">
        <f t="shared" si="2"/>
        <v>0</v>
      </c>
      <c r="Y745" s="111" t="str">
        <f>IF(ISBLANK('Performance vs Market'!$S745), "",O745+IF(S745&lt;0, (O745/(S745/-100)), O745*(S745/100)))</f>
        <v/>
      </c>
      <c r="Z745" s="111" t="n">
        <f t="shared" si="3"/>
        <v>0</v>
      </c>
      <c r="AA745" s="96" t="n">
        <f t="shared" si="4"/>
        <v>0</v>
      </c>
      <c r="AB745" s="96" t="n">
        <f t="shared" si="5"/>
        <v>0</v>
      </c>
      <c r="AC745" s="113" t="str">
        <f>IF('Prediction Log'!$W764="Y", "W", IF('Prediction Log'!$W764="N","L",""))</f>
        <v/>
      </c>
      <c r="AD745" s="114" t="str">
        <f>IF('Prediction Log'!$Y764="Y", "W", IF('Prediction Log'!$Y764="N","L",""))</f>
        <v/>
      </c>
      <c r="AE745" s="115" t="str">
        <f>IF(ISBLANK('Performance vs Market'!$Q745), "",IF(AC745="W", W745, IF(AC745="L",-N745, "")))</f>
        <v/>
      </c>
      <c r="AF745" s="116" t="str">
        <f>IFERROR((IF(ISERR('Performance vs Market'!$V745), "",IF(AD745="W", X745, IF(AD745="L",-N745, "")))), "")</f>
        <v/>
      </c>
      <c r="AG745" s="113" t="str">
        <f>IF('Prediction Log'!$X764="Y", "W", IF('Prediction Log'!$X764="N", "L", ""))</f>
        <v/>
      </c>
      <c r="AH745" s="115" t="str">
        <f>IF(ISBLANK('Performance vs Market'!$S745), "",IF(AG745="W", Z745, IF(AG745="L",-O745, "")))</f>
        <v/>
      </c>
      <c r="AI745" s="117"/>
      <c r="AJ745" s="15" t="str">
        <f t="shared" si="6"/>
        <v/>
      </c>
      <c r="AK745" s="118" t="n">
        <f>IF(ISERROR('Performance vs Market'!$AE745+'Performance vs Market'!$AH745+'Performance vs Market'!$AJ745), "", 'Performance vs Market'!$AE745+'Performance vs Market'!$AH745+'Performance vs Market'!$AJ745)</f>
        <v>0</v>
      </c>
      <c r="AL745" s="119" t="n">
        <f>IF(ISERROR('Performance vs Market'!$AF745+'Performance vs Market'!$AH745+'Performance vs Market'!$AJ745), "", 'Performance vs Market'!$AF745+'Performance vs Market'!$AH745+'Performance vs Market'!$AJ745)</f>
        <v>0</v>
      </c>
    </row>
    <row r="746" ht="14.25" customHeight="1">
      <c r="A746" s="92" t="str">
        <f>Games!A747</f>
        <v/>
      </c>
      <c r="B746" s="92" t="str">
        <f>IF('Prediction Log'!B765=0, "",'Prediction Log'!B765)</f>
        <v/>
      </c>
      <c r="C746" s="92" t="str">
        <f>IF('Prediction Log'!C765=0, "",'Prediction Log'!C765)</f>
        <v/>
      </c>
      <c r="D746" s="92" t="str">
        <f>IF('Prediction Log'!D765=0, "",'Prediction Log'!D765)</f>
        <v/>
      </c>
      <c r="E746" s="92" t="str">
        <f>IF('Prediction Log'!E765=0, "",'Prediction Log'!E765)</f>
        <v/>
      </c>
      <c r="F746" s="92" t="str">
        <f>IF('Prediction Log'!I765=0, "",'Prediction Log'!I765)</f>
        <v/>
      </c>
      <c r="G746" s="70" t="str">
        <f>IF(ISBLANK(Games!B747), "",'Prediction Log'!$J765)</f>
        <v/>
      </c>
      <c r="H746" s="93" t="str">
        <f>'Prediction Log'!$K765</f>
        <v/>
      </c>
      <c r="I746" s="92" t="str">
        <f>IF(ISBLANK(Games!M747), "",IF(AND(Games!M747="",Games!N747=""),"",IF(ISTEXT(Games!N747), "Side",Games!M747)))</f>
        <v/>
      </c>
      <c r="J746" s="92" t="str">
        <f>IF(ISBLANK(Games!B747), "",IF(Games!K747="Y", Games!B747, Games!E747))</f>
        <v/>
      </c>
      <c r="K746" s="92" t="str">
        <f>Games!I747</f>
        <v/>
      </c>
      <c r="L746" s="92" t="str">
        <f>IF(ISBLANK(Games!G747), "",Games!G747)</f>
        <v/>
      </c>
      <c r="M746" s="92"/>
      <c r="N746" s="110" t="str">
        <f>IF(ISBLANK('Performance vs Market'!$Q746), "", 1)</f>
        <v/>
      </c>
      <c r="O746" s="110" t="str">
        <f>IF(ISBLANK('Performance vs Market'!$S746), "", 1)</f>
        <v/>
      </c>
      <c r="P746" s="95"/>
      <c r="Q746" s="95"/>
      <c r="R746" s="95"/>
      <c r="S746" s="95"/>
      <c r="T746" s="95"/>
      <c r="U746" s="111" t="str">
        <f>IF(ISBLANK('Performance vs Market'!$Q746), "",N746+IF(Q746&lt;0, (N746/(Q746/-100)), N746*(Q746/100)))</f>
        <v/>
      </c>
      <c r="V746" s="112" t="str">
        <f>IFERROR(IF(ISBLANK('Performance vs Market'!$R746), "",N746+IF(R746&lt;0, (N746/(R746/-100)), N746*(R746/100))),"")</f>
        <v/>
      </c>
      <c r="W746" s="111" t="n">
        <f t="shared" si="1"/>
        <v>0</v>
      </c>
      <c r="X746" s="112" t="n">
        <f t="shared" si="2"/>
        <v>0</v>
      </c>
      <c r="Y746" s="111" t="str">
        <f>IF(ISBLANK('Performance vs Market'!$S746), "",O746+IF(S746&lt;0, (O746/(S746/-100)), O746*(S746/100)))</f>
        <v/>
      </c>
      <c r="Z746" s="111" t="n">
        <f t="shared" si="3"/>
        <v>0</v>
      </c>
      <c r="AA746" s="96" t="n">
        <f t="shared" si="4"/>
        <v>0</v>
      </c>
      <c r="AB746" s="96" t="n">
        <f t="shared" si="5"/>
        <v>0</v>
      </c>
      <c r="AC746" s="113" t="str">
        <f>IF('Prediction Log'!$W765="Y", "W", IF('Prediction Log'!$W765="N","L",""))</f>
        <v/>
      </c>
      <c r="AD746" s="114" t="str">
        <f>IF('Prediction Log'!$Y765="Y", "W", IF('Prediction Log'!$Y765="N","L",""))</f>
        <v/>
      </c>
      <c r="AE746" s="115" t="str">
        <f>IF(ISBLANK('Performance vs Market'!$Q746), "",IF(AC746="W", W746, IF(AC746="L",-N746, "")))</f>
        <v/>
      </c>
      <c r="AF746" s="116" t="str">
        <f>IFERROR((IF(ISERR('Performance vs Market'!$V746), "",IF(AD746="W", X746, IF(AD746="L",-N746, "")))), "")</f>
        <v/>
      </c>
      <c r="AG746" s="113" t="str">
        <f>IF('Prediction Log'!$X765="Y", "W", IF('Prediction Log'!$X765="N", "L", ""))</f>
        <v/>
      </c>
      <c r="AH746" s="115" t="str">
        <f>IF(ISBLANK('Performance vs Market'!$S746), "",IF(AG746="W", Z746, IF(AG746="L",-O746, "")))</f>
        <v/>
      </c>
      <c r="AI746" s="117"/>
      <c r="AJ746" s="15" t="str">
        <f t="shared" si="6"/>
        <v/>
      </c>
      <c r="AK746" s="118" t="n">
        <f>IF(ISERROR('Performance vs Market'!$AE746+'Performance vs Market'!$AH746+'Performance vs Market'!$AJ746), "", 'Performance vs Market'!$AE746+'Performance vs Market'!$AH746+'Performance vs Market'!$AJ746)</f>
        <v>0</v>
      </c>
      <c r="AL746" s="119" t="n">
        <f>IF(ISERROR('Performance vs Market'!$AF746+'Performance vs Market'!$AH746+'Performance vs Market'!$AJ746), "", 'Performance vs Market'!$AF746+'Performance vs Market'!$AH746+'Performance vs Market'!$AJ746)</f>
        <v>0</v>
      </c>
    </row>
    <row r="747" ht="14.25" customHeight="1">
      <c r="A747" s="92" t="str">
        <f>Games!A748</f>
        <v/>
      </c>
      <c r="B747" s="92" t="str">
        <f>IF('Prediction Log'!B766=0, "",'Prediction Log'!B766)</f>
        <v/>
      </c>
      <c r="C747" s="92" t="str">
        <f>IF('Prediction Log'!C766=0, "",'Prediction Log'!C766)</f>
        <v/>
      </c>
      <c r="D747" s="92" t="str">
        <f>IF('Prediction Log'!D766=0, "",'Prediction Log'!D766)</f>
        <v/>
      </c>
      <c r="E747" s="92" t="str">
        <f>IF('Prediction Log'!E766=0, "",'Prediction Log'!E766)</f>
        <v/>
      </c>
      <c r="F747" s="92" t="str">
        <f>IF('Prediction Log'!I766=0, "",'Prediction Log'!I766)</f>
        <v/>
      </c>
      <c r="G747" s="70" t="str">
        <f>IF(ISBLANK(Games!B748), "",'Prediction Log'!$J766)</f>
        <v/>
      </c>
      <c r="H747" s="93" t="str">
        <f>'Prediction Log'!$K766</f>
        <v/>
      </c>
      <c r="I747" s="92" t="str">
        <f>IF(ISBLANK(Games!M748), "",IF(AND(Games!M748="",Games!N748=""),"",IF(ISTEXT(Games!N748), "Side",Games!M748)))</f>
        <v/>
      </c>
      <c r="J747" s="92" t="str">
        <f>IF(ISBLANK(Games!B748), "",IF(Games!K748="Y", Games!B748, Games!E748))</f>
        <v/>
      </c>
      <c r="K747" s="92" t="str">
        <f>Games!I748</f>
        <v/>
      </c>
      <c r="L747" s="92" t="str">
        <f>IF(ISBLANK(Games!G748), "",Games!G748)</f>
        <v/>
      </c>
      <c r="M747" s="92"/>
      <c r="N747" s="110" t="str">
        <f>IF(ISBLANK('Performance vs Market'!$Q747), "", 1)</f>
        <v/>
      </c>
      <c r="O747" s="110" t="str">
        <f>IF(ISBLANK('Performance vs Market'!$S747), "", 1)</f>
        <v/>
      </c>
      <c r="P747" s="95"/>
      <c r="Q747" s="95"/>
      <c r="R747" s="95"/>
      <c r="S747" s="95"/>
      <c r="T747" s="95"/>
      <c r="U747" s="111" t="str">
        <f>IF(ISBLANK('Performance vs Market'!$Q747), "",N747+IF(Q747&lt;0, (N747/(Q747/-100)), N747*(Q747/100)))</f>
        <v/>
      </c>
      <c r="V747" s="112" t="str">
        <f>IFERROR(IF(ISBLANK('Performance vs Market'!$R747), "",N747+IF(R747&lt;0, (N747/(R747/-100)), N747*(R747/100))),"")</f>
        <v/>
      </c>
      <c r="W747" s="111" t="n">
        <f t="shared" si="1"/>
        <v>0</v>
      </c>
      <c r="X747" s="112" t="n">
        <f t="shared" si="2"/>
        <v>0</v>
      </c>
      <c r="Y747" s="111" t="str">
        <f>IF(ISBLANK('Performance vs Market'!$S747), "",O747+IF(S747&lt;0, (O747/(S747/-100)), O747*(S747/100)))</f>
        <v/>
      </c>
      <c r="Z747" s="111" t="n">
        <f t="shared" si="3"/>
        <v>0</v>
      </c>
      <c r="AA747" s="96" t="n">
        <f t="shared" si="4"/>
        <v>0</v>
      </c>
      <c r="AB747" s="96" t="n">
        <f t="shared" si="5"/>
        <v>0</v>
      </c>
      <c r="AC747" s="113" t="str">
        <f>IF('Prediction Log'!$W766="Y", "W", IF('Prediction Log'!$W766="N","L",""))</f>
        <v/>
      </c>
      <c r="AD747" s="114" t="str">
        <f>IF('Prediction Log'!$Y766="Y", "W", IF('Prediction Log'!$Y766="N","L",""))</f>
        <v/>
      </c>
      <c r="AE747" s="115" t="str">
        <f>IF(ISBLANK('Performance vs Market'!$Q747), "",IF(AC747="W", W747, IF(AC747="L",-N747, "")))</f>
        <v/>
      </c>
      <c r="AF747" s="116" t="str">
        <f>IFERROR((IF(ISERR('Performance vs Market'!$V747), "",IF(AD747="W", X747, IF(AD747="L",-N747, "")))), "")</f>
        <v/>
      </c>
      <c r="AG747" s="113" t="str">
        <f>IF('Prediction Log'!$X766="Y", "W", IF('Prediction Log'!$X766="N", "L", ""))</f>
        <v/>
      </c>
      <c r="AH747" s="115" t="str">
        <f>IF(ISBLANK('Performance vs Market'!$S747), "",IF(AG747="W", Z747, IF(AG747="L",-O747, "")))</f>
        <v/>
      </c>
      <c r="AI747" s="117"/>
      <c r="AJ747" s="15" t="str">
        <f t="shared" si="6"/>
        <v/>
      </c>
      <c r="AK747" s="118" t="n">
        <f>IF(ISERROR('Performance vs Market'!$AE747+'Performance vs Market'!$AH747+'Performance vs Market'!$AJ747), "", 'Performance vs Market'!$AE747+'Performance vs Market'!$AH747+'Performance vs Market'!$AJ747)</f>
        <v>0</v>
      </c>
      <c r="AL747" s="119" t="n">
        <f>IF(ISERROR('Performance vs Market'!$AF747+'Performance vs Market'!$AH747+'Performance vs Market'!$AJ747), "", 'Performance vs Market'!$AF747+'Performance vs Market'!$AH747+'Performance vs Market'!$AJ747)</f>
        <v>0</v>
      </c>
    </row>
    <row r="748" ht="14.25" customHeight="1">
      <c r="A748" s="92" t="str">
        <f>Games!A749</f>
        <v/>
      </c>
      <c r="B748" s="92" t="str">
        <f>IF('Prediction Log'!B767=0, "",'Prediction Log'!B767)</f>
        <v/>
      </c>
      <c r="C748" s="92" t="str">
        <f>IF('Prediction Log'!C767=0, "",'Prediction Log'!C767)</f>
        <v/>
      </c>
      <c r="D748" s="92" t="str">
        <f>IF('Prediction Log'!D767=0, "",'Prediction Log'!D767)</f>
        <v/>
      </c>
      <c r="E748" s="92" t="str">
        <f>IF('Prediction Log'!E767=0, "",'Prediction Log'!E767)</f>
        <v/>
      </c>
      <c r="F748" s="92" t="str">
        <f>IF('Prediction Log'!I767=0, "",'Prediction Log'!I767)</f>
        <v/>
      </c>
      <c r="G748" s="70" t="str">
        <f>IF(ISBLANK(Games!B749), "",'Prediction Log'!$J767)</f>
        <v/>
      </c>
      <c r="H748" s="93" t="str">
        <f>'Prediction Log'!$K767</f>
        <v/>
      </c>
      <c r="I748" s="92" t="str">
        <f>IF(ISBLANK(Games!M749), "",IF(AND(Games!M749="",Games!N749=""),"",IF(ISTEXT(Games!N749), "Side",Games!M749)))</f>
        <v/>
      </c>
      <c r="J748" s="92" t="str">
        <f>IF(ISBLANK(Games!B749), "",IF(Games!K749="Y", Games!B749, Games!E749))</f>
        <v/>
      </c>
      <c r="K748" s="92" t="str">
        <f>Games!I749</f>
        <v/>
      </c>
      <c r="L748" s="92" t="str">
        <f>IF(ISBLANK(Games!G749), "",Games!G749)</f>
        <v/>
      </c>
      <c r="M748" s="92"/>
      <c r="N748" s="110" t="str">
        <f>IF(ISBLANK('Performance vs Market'!$Q748), "", 1)</f>
        <v/>
      </c>
      <c r="O748" s="110" t="str">
        <f>IF(ISBLANK('Performance vs Market'!$S748), "", 1)</f>
        <v/>
      </c>
      <c r="P748" s="95"/>
      <c r="Q748" s="95"/>
      <c r="R748" s="95"/>
      <c r="S748" s="95"/>
      <c r="T748" s="95"/>
      <c r="U748" s="111" t="str">
        <f>IF(ISBLANK('Performance vs Market'!$Q748), "",N748+IF(Q748&lt;0, (N748/(Q748/-100)), N748*(Q748/100)))</f>
        <v/>
      </c>
      <c r="V748" s="112" t="str">
        <f>IFERROR(IF(ISBLANK('Performance vs Market'!$R748), "",N748+IF(R748&lt;0, (N748/(R748/-100)), N748*(R748/100))),"")</f>
        <v/>
      </c>
      <c r="W748" s="111" t="n">
        <f t="shared" si="1"/>
        <v>0</v>
      </c>
      <c r="X748" s="112" t="n">
        <f t="shared" si="2"/>
        <v>0</v>
      </c>
      <c r="Y748" s="111" t="str">
        <f>IF(ISBLANK('Performance vs Market'!$S748), "",O748+IF(S748&lt;0, (O748/(S748/-100)), O748*(S748/100)))</f>
        <v/>
      </c>
      <c r="Z748" s="111" t="n">
        <f t="shared" si="3"/>
        <v>0</v>
      </c>
      <c r="AA748" s="96" t="n">
        <f t="shared" si="4"/>
        <v>0</v>
      </c>
      <c r="AB748" s="96" t="n">
        <f t="shared" si="5"/>
        <v>0</v>
      </c>
      <c r="AC748" s="113" t="str">
        <f>IF('Prediction Log'!$W767="Y", "W", IF('Prediction Log'!$W767="N","L",""))</f>
        <v/>
      </c>
      <c r="AD748" s="114" t="str">
        <f>IF('Prediction Log'!$Y767="Y", "W", IF('Prediction Log'!$Y767="N","L",""))</f>
        <v/>
      </c>
      <c r="AE748" s="115" t="str">
        <f>IF(ISBLANK('Performance vs Market'!$Q748), "",IF(AC748="W", W748, IF(AC748="L",-N748, "")))</f>
        <v/>
      </c>
      <c r="AF748" s="116" t="str">
        <f>IFERROR((IF(ISERR('Performance vs Market'!$V748), "",IF(AD748="W", X748, IF(AD748="L",-N748, "")))), "")</f>
        <v/>
      </c>
      <c r="AG748" s="113" t="str">
        <f>IF('Prediction Log'!$X767="Y", "W", IF('Prediction Log'!$X767="N", "L", ""))</f>
        <v/>
      </c>
      <c r="AH748" s="115" t="str">
        <f>IF(ISBLANK('Performance vs Market'!$S748), "",IF(AG748="W", Z748, IF(AG748="L",-O748, "")))</f>
        <v/>
      </c>
      <c r="AI748" s="117"/>
      <c r="AJ748" s="15" t="str">
        <f t="shared" si="6"/>
        <v/>
      </c>
      <c r="AK748" s="118" t="n">
        <f>IF(ISERROR('Performance vs Market'!$AE748+'Performance vs Market'!$AH748+'Performance vs Market'!$AJ748), "", 'Performance vs Market'!$AE748+'Performance vs Market'!$AH748+'Performance vs Market'!$AJ748)</f>
        <v>0</v>
      </c>
      <c r="AL748" s="119" t="n">
        <f>IF(ISERROR('Performance vs Market'!$AF748+'Performance vs Market'!$AH748+'Performance vs Market'!$AJ748), "", 'Performance vs Market'!$AF748+'Performance vs Market'!$AH748+'Performance vs Market'!$AJ748)</f>
        <v>0</v>
      </c>
    </row>
    <row r="749" ht="14.25" customHeight="1">
      <c r="A749" s="92" t="str">
        <f>Games!A750</f>
        <v/>
      </c>
      <c r="B749" s="92" t="str">
        <f>IF('Prediction Log'!B768=0, "",'Prediction Log'!B768)</f>
        <v/>
      </c>
      <c r="C749" s="92" t="str">
        <f>IF('Prediction Log'!C768=0, "",'Prediction Log'!C768)</f>
        <v/>
      </c>
      <c r="D749" s="92" t="str">
        <f>IF('Prediction Log'!D768=0, "",'Prediction Log'!D768)</f>
        <v/>
      </c>
      <c r="E749" s="92" t="str">
        <f>IF('Prediction Log'!E768=0, "",'Prediction Log'!E768)</f>
        <v/>
      </c>
      <c r="F749" s="92" t="str">
        <f>IF('Prediction Log'!I768=0, "",'Prediction Log'!I768)</f>
        <v/>
      </c>
      <c r="G749" s="70" t="str">
        <f>IF(ISBLANK(Games!B750), "",'Prediction Log'!$J768)</f>
        <v/>
      </c>
      <c r="H749" s="93" t="str">
        <f>'Prediction Log'!$K768</f>
        <v/>
      </c>
      <c r="I749" s="92" t="str">
        <f>IF(ISBLANK(Games!M750), "",IF(AND(Games!M750="",Games!N750=""),"",IF(ISTEXT(Games!N750), "Side",Games!M750)))</f>
        <v/>
      </c>
      <c r="J749" s="92" t="str">
        <f>IF(ISBLANK(Games!B750), "",IF(Games!K750="Y", Games!B750, Games!E750))</f>
        <v/>
      </c>
      <c r="K749" s="92" t="str">
        <f>Games!I750</f>
        <v/>
      </c>
      <c r="L749" s="92" t="str">
        <f>IF(ISBLANK(Games!G750), "",Games!G750)</f>
        <v/>
      </c>
      <c r="M749" s="92"/>
      <c r="N749" s="110" t="str">
        <f>IF(ISBLANK('Performance vs Market'!$Q749), "", 1)</f>
        <v/>
      </c>
      <c r="O749" s="110" t="str">
        <f>IF(ISBLANK('Performance vs Market'!$S749), "", 1)</f>
        <v/>
      </c>
      <c r="P749" s="95"/>
      <c r="Q749" s="95"/>
      <c r="R749" s="95"/>
      <c r="S749" s="95"/>
      <c r="T749" s="95"/>
      <c r="U749" s="111" t="str">
        <f>IF(ISBLANK('Performance vs Market'!$Q749), "",N749+IF(Q749&lt;0, (N749/(Q749/-100)), N749*(Q749/100)))</f>
        <v/>
      </c>
      <c r="V749" s="112" t="str">
        <f>IFERROR(IF(ISBLANK('Performance vs Market'!$R749), "",N749+IF(R749&lt;0, (N749/(R749/-100)), N749*(R749/100))),"")</f>
        <v/>
      </c>
      <c r="W749" s="111" t="n">
        <f t="shared" si="1"/>
        <v>0</v>
      </c>
      <c r="X749" s="112" t="n">
        <f t="shared" si="2"/>
        <v>0</v>
      </c>
      <c r="Y749" s="111" t="str">
        <f>IF(ISBLANK('Performance vs Market'!$S749), "",O749+IF(S749&lt;0, (O749/(S749/-100)), O749*(S749/100)))</f>
        <v/>
      </c>
      <c r="Z749" s="111" t="n">
        <f t="shared" si="3"/>
        <v>0</v>
      </c>
      <c r="AA749" s="96" t="n">
        <f t="shared" si="4"/>
        <v>0</v>
      </c>
      <c r="AB749" s="96" t="n">
        <f t="shared" si="5"/>
        <v>0</v>
      </c>
      <c r="AC749" s="113" t="str">
        <f>IF('Prediction Log'!$W768="Y", "W", IF('Prediction Log'!$W768="N","L",""))</f>
        <v/>
      </c>
      <c r="AD749" s="114" t="str">
        <f>IF('Prediction Log'!$Y768="Y", "W", IF('Prediction Log'!$Y768="N","L",""))</f>
        <v/>
      </c>
      <c r="AE749" s="115" t="str">
        <f>IF(ISBLANK('Performance vs Market'!$Q749), "",IF(AC749="W", W749, IF(AC749="L",-N749, "")))</f>
        <v/>
      </c>
      <c r="AF749" s="116" t="str">
        <f>IFERROR((IF(ISERR('Performance vs Market'!$V749), "",IF(AD749="W", X749, IF(AD749="L",-N749, "")))), "")</f>
        <v/>
      </c>
      <c r="AG749" s="113" t="str">
        <f>IF('Prediction Log'!$X768="Y", "W", IF('Prediction Log'!$X768="N", "L", ""))</f>
        <v/>
      </c>
      <c r="AH749" s="115" t="str">
        <f>IF(ISBLANK('Performance vs Market'!$S749), "",IF(AG749="W", Z749, IF(AG749="L",-O749, "")))</f>
        <v/>
      </c>
      <c r="AI749" s="117"/>
      <c r="AJ749" s="15" t="str">
        <f t="shared" si="6"/>
        <v/>
      </c>
      <c r="AK749" s="118" t="n">
        <f>IF(ISERROR('Performance vs Market'!$AE749+'Performance vs Market'!$AH749+'Performance vs Market'!$AJ749), "", 'Performance vs Market'!$AE749+'Performance vs Market'!$AH749+'Performance vs Market'!$AJ749)</f>
        <v>0</v>
      </c>
      <c r="AL749" s="119" t="n">
        <f>IF(ISERROR('Performance vs Market'!$AF749+'Performance vs Market'!$AH749+'Performance vs Market'!$AJ749), "", 'Performance vs Market'!$AF749+'Performance vs Market'!$AH749+'Performance vs Market'!$AJ749)</f>
        <v>0</v>
      </c>
    </row>
    <row r="750" ht="14.25" customHeight="1">
      <c r="A750" s="92" t="str">
        <f>Games!A751</f>
        <v/>
      </c>
      <c r="B750" s="92" t="str">
        <f>IF('Prediction Log'!B769=0, "",'Prediction Log'!B769)</f>
        <v/>
      </c>
      <c r="C750" s="92" t="str">
        <f>IF('Prediction Log'!C769=0, "",'Prediction Log'!C769)</f>
        <v/>
      </c>
      <c r="D750" s="92" t="str">
        <f>IF('Prediction Log'!D769=0, "",'Prediction Log'!D769)</f>
        <v/>
      </c>
      <c r="E750" s="92" t="str">
        <f>IF('Prediction Log'!E769=0, "",'Prediction Log'!E769)</f>
        <v/>
      </c>
      <c r="F750" s="92" t="str">
        <f>IF('Prediction Log'!I769=0, "",'Prediction Log'!I769)</f>
        <v/>
      </c>
      <c r="G750" s="70" t="str">
        <f>IF(ISBLANK(Games!B751), "",'Prediction Log'!$J769)</f>
        <v/>
      </c>
      <c r="H750" s="93" t="str">
        <f>'Prediction Log'!$K769</f>
        <v/>
      </c>
      <c r="I750" s="92" t="str">
        <f>IF(ISBLANK(Games!M751), "",IF(AND(Games!M751="",Games!N751=""),"",IF(ISTEXT(Games!N751), "Side",Games!M751)))</f>
        <v/>
      </c>
      <c r="J750" s="92" t="str">
        <f>IF(ISBLANK(Games!B751), "",IF(Games!K751="Y", Games!B751, Games!E751))</f>
        <v/>
      </c>
      <c r="K750" s="92" t="str">
        <f>Games!I751</f>
        <v/>
      </c>
      <c r="L750" s="92" t="str">
        <f>IF(ISBLANK(Games!G751), "",Games!G751)</f>
        <v/>
      </c>
      <c r="M750" s="92"/>
      <c r="N750" s="110" t="str">
        <f>IF(ISBLANK('Performance vs Market'!$Q750), "", 1)</f>
        <v/>
      </c>
      <c r="O750" s="110" t="str">
        <f>IF(ISBLANK('Performance vs Market'!$S750), "", 1)</f>
        <v/>
      </c>
      <c r="P750" s="95"/>
      <c r="Q750" s="95"/>
      <c r="R750" s="95"/>
      <c r="S750" s="95"/>
      <c r="T750" s="95"/>
      <c r="U750" s="111" t="str">
        <f>IF(ISBLANK('Performance vs Market'!$Q750), "",N750+IF(Q750&lt;0, (N750/(Q750/-100)), N750*(Q750/100)))</f>
        <v/>
      </c>
      <c r="V750" s="112" t="str">
        <f>IFERROR(IF(ISBLANK('Performance vs Market'!$R750), "",N750+IF(R750&lt;0, (N750/(R750/-100)), N750*(R750/100))),"")</f>
        <v/>
      </c>
      <c r="W750" s="111" t="n">
        <f t="shared" si="1"/>
        <v>0</v>
      </c>
      <c r="X750" s="112" t="n">
        <f t="shared" si="2"/>
        <v>0</v>
      </c>
      <c r="Y750" s="111" t="str">
        <f>IF(ISBLANK('Performance vs Market'!$S750), "",O750+IF(S750&lt;0, (O750/(S750/-100)), O750*(S750/100)))</f>
        <v/>
      </c>
      <c r="Z750" s="111" t="n">
        <f t="shared" si="3"/>
        <v>0</v>
      </c>
      <c r="AA750" s="96" t="n">
        <f t="shared" si="4"/>
        <v>0</v>
      </c>
      <c r="AB750" s="96" t="n">
        <f t="shared" si="5"/>
        <v>0</v>
      </c>
      <c r="AC750" s="113" t="str">
        <f>IF('Prediction Log'!$W769="Y", "W", IF('Prediction Log'!$W769="N","L",""))</f>
        <v/>
      </c>
      <c r="AD750" s="114" t="str">
        <f>IF('Prediction Log'!$Y769="Y", "W", IF('Prediction Log'!$Y769="N","L",""))</f>
        <v/>
      </c>
      <c r="AE750" s="115" t="str">
        <f>IF(ISBLANK('Performance vs Market'!$Q750), "",IF(AC750="W", W750, IF(AC750="L",-N750, "")))</f>
        <v/>
      </c>
      <c r="AF750" s="116" t="str">
        <f>IFERROR((IF(ISERR('Performance vs Market'!$V750), "",IF(AD750="W", X750, IF(AD750="L",-N750, "")))), "")</f>
        <v/>
      </c>
      <c r="AG750" s="113" t="str">
        <f>IF('Prediction Log'!$X769="Y", "W", IF('Prediction Log'!$X769="N", "L", ""))</f>
        <v/>
      </c>
      <c r="AH750" s="115" t="str">
        <f>IF(ISBLANK('Performance vs Market'!$S750), "",IF(AG750="W", Z750, IF(AG750="L",-O750, "")))</f>
        <v/>
      </c>
      <c r="AI750" s="117"/>
      <c r="AJ750" s="15" t="str">
        <f t="shared" si="6"/>
        <v/>
      </c>
      <c r="AK750" s="118" t="n">
        <f>IF(ISERROR('Performance vs Market'!$AE750+'Performance vs Market'!$AH750+'Performance vs Market'!$AJ750), "", 'Performance vs Market'!$AE750+'Performance vs Market'!$AH750+'Performance vs Market'!$AJ750)</f>
        <v>0</v>
      </c>
      <c r="AL750" s="119" t="n">
        <f>IF(ISERROR('Performance vs Market'!$AF750+'Performance vs Market'!$AH750+'Performance vs Market'!$AJ750), "", 'Performance vs Market'!$AF750+'Performance vs Market'!$AH750+'Performance vs Market'!$AJ750)</f>
        <v>0</v>
      </c>
    </row>
    <row r="751" ht="14.25" customHeight="1">
      <c r="A751" s="92" t="str">
        <f>Games!A752</f>
        <v/>
      </c>
      <c r="B751" s="92" t="str">
        <f>IF('Prediction Log'!B770=0, "",'Prediction Log'!B770)</f>
        <v/>
      </c>
      <c r="C751" s="92" t="str">
        <f>IF('Prediction Log'!C770=0, "",'Prediction Log'!C770)</f>
        <v/>
      </c>
      <c r="D751" s="92" t="str">
        <f>IF('Prediction Log'!D770=0, "",'Prediction Log'!D770)</f>
        <v/>
      </c>
      <c r="E751" s="92" t="str">
        <f>IF('Prediction Log'!E770=0, "",'Prediction Log'!E770)</f>
        <v/>
      </c>
      <c r="F751" s="92" t="str">
        <f>IF('Prediction Log'!I770=0, "",'Prediction Log'!I770)</f>
        <v/>
      </c>
      <c r="G751" s="70" t="str">
        <f>IF(ISBLANK(Games!B752), "",'Prediction Log'!$J770)</f>
        <v/>
      </c>
      <c r="H751" s="93" t="str">
        <f>'Prediction Log'!$K770</f>
        <v/>
      </c>
      <c r="I751" s="92" t="str">
        <f>IF(ISBLANK(Games!M752), "",IF(AND(Games!M752="",Games!N752=""),"",IF(ISTEXT(Games!N752), "Side",Games!M752)))</f>
        <v/>
      </c>
      <c r="J751" s="92" t="str">
        <f>IF(ISBLANK(Games!B752), "",IF(Games!K752="Y", Games!B752, Games!E752))</f>
        <v/>
      </c>
      <c r="K751" s="92" t="str">
        <f>Games!I752</f>
        <v/>
      </c>
      <c r="L751" s="92" t="str">
        <f>IF(ISBLANK(Games!G752), "",Games!G752)</f>
        <v/>
      </c>
      <c r="M751" s="92"/>
      <c r="N751" s="110" t="str">
        <f>IF(ISBLANK('Performance vs Market'!$Q751), "", 1)</f>
        <v/>
      </c>
      <c r="O751" s="110" t="str">
        <f>IF(ISBLANK('Performance vs Market'!$S751), "", 1)</f>
        <v/>
      </c>
      <c r="P751" s="95"/>
      <c r="Q751" s="95"/>
      <c r="R751" s="95"/>
      <c r="S751" s="95"/>
      <c r="T751" s="95"/>
      <c r="U751" s="111" t="str">
        <f>IF(ISBLANK('Performance vs Market'!$Q751), "",N751+IF(Q751&lt;0, (N751/(Q751/-100)), N751*(Q751/100)))</f>
        <v/>
      </c>
      <c r="V751" s="112" t="str">
        <f>IFERROR(IF(ISBLANK('Performance vs Market'!$R751), "",N751+IF(R751&lt;0, (N751/(R751/-100)), N751*(R751/100))),"")</f>
        <v/>
      </c>
      <c r="W751" s="111" t="n">
        <f t="shared" si="1"/>
        <v>0</v>
      </c>
      <c r="X751" s="112" t="n">
        <f t="shared" si="2"/>
        <v>0</v>
      </c>
      <c r="Y751" s="111" t="str">
        <f>IF(ISBLANK('Performance vs Market'!$S751), "",O751+IF(S751&lt;0, (O751/(S751/-100)), O751*(S751/100)))</f>
        <v/>
      </c>
      <c r="Z751" s="111" t="n">
        <f t="shared" si="3"/>
        <v>0</v>
      </c>
      <c r="AA751" s="96" t="n">
        <f t="shared" si="4"/>
        <v>0</v>
      </c>
      <c r="AB751" s="96" t="n">
        <f t="shared" si="5"/>
        <v>0</v>
      </c>
      <c r="AC751" s="113" t="str">
        <f>IF('Prediction Log'!$W770="Y", "W", IF('Prediction Log'!$W770="N","L",""))</f>
        <v/>
      </c>
      <c r="AD751" s="114" t="str">
        <f>IF('Prediction Log'!$Y770="Y", "W", IF('Prediction Log'!$Y770="N","L",""))</f>
        <v/>
      </c>
      <c r="AE751" s="115" t="str">
        <f>IF(ISBLANK('Performance vs Market'!$Q751), "",IF(AC751="W", W751, IF(AC751="L",-N751, "")))</f>
        <v/>
      </c>
      <c r="AF751" s="116" t="str">
        <f>IFERROR((IF(ISERR('Performance vs Market'!$V751), "",IF(AD751="W", X751, IF(AD751="L",-N751, "")))), "")</f>
        <v/>
      </c>
      <c r="AG751" s="113" t="str">
        <f>IF('Prediction Log'!$X770="Y", "W", IF('Prediction Log'!$X770="N", "L", ""))</f>
        <v/>
      </c>
      <c r="AH751" s="115" t="str">
        <f>IF(ISBLANK('Performance vs Market'!$S751), "",IF(AG751="W", Z751, IF(AG751="L",-O751, "")))</f>
        <v/>
      </c>
      <c r="AI751" s="117"/>
      <c r="AJ751" s="15" t="str">
        <f t="shared" si="6"/>
        <v/>
      </c>
      <c r="AK751" s="118" t="n">
        <f>IF(ISERROR('Performance vs Market'!$AE751+'Performance vs Market'!$AH751+'Performance vs Market'!$AJ751), "", 'Performance vs Market'!$AE751+'Performance vs Market'!$AH751+'Performance vs Market'!$AJ751)</f>
        <v>0</v>
      </c>
      <c r="AL751" s="119" t="n">
        <f>IF(ISERROR('Performance vs Market'!$AF751+'Performance vs Market'!$AH751+'Performance vs Market'!$AJ751), "", 'Performance vs Market'!$AF751+'Performance vs Market'!$AH751+'Performance vs Market'!$AJ751)</f>
        <v>0</v>
      </c>
    </row>
    <row r="752" ht="14.25" customHeight="1">
      <c r="A752" s="92" t="str">
        <f>Games!A753</f>
        <v/>
      </c>
      <c r="B752" s="92" t="str">
        <f>IF('Prediction Log'!B771=0, "",'Prediction Log'!B771)</f>
        <v/>
      </c>
      <c r="C752" s="92" t="str">
        <f>IF('Prediction Log'!C771=0, "",'Prediction Log'!C771)</f>
        <v/>
      </c>
      <c r="D752" s="92" t="str">
        <f>IF('Prediction Log'!D771=0, "",'Prediction Log'!D771)</f>
        <v/>
      </c>
      <c r="E752" s="92" t="str">
        <f>IF('Prediction Log'!E771=0, "",'Prediction Log'!E771)</f>
        <v/>
      </c>
      <c r="F752" s="92" t="str">
        <f>IF('Prediction Log'!I771=0, "",'Prediction Log'!I771)</f>
        <v/>
      </c>
      <c r="G752" s="70" t="str">
        <f>IF(ISBLANK(Games!B753), "",'Prediction Log'!$J771)</f>
        <v/>
      </c>
      <c r="H752" s="93" t="str">
        <f>'Prediction Log'!$K771</f>
        <v/>
      </c>
      <c r="I752" s="92" t="str">
        <f>IF(ISBLANK(Games!M753), "",IF(AND(Games!M753="",Games!N753=""),"",IF(ISTEXT(Games!N753), "Side",Games!M753)))</f>
        <v/>
      </c>
      <c r="J752" s="92" t="str">
        <f>IF(ISBLANK(Games!B753), "",IF(Games!K753="Y", Games!B753, Games!E753))</f>
        <v/>
      </c>
      <c r="K752" s="92" t="str">
        <f>Games!I753</f>
        <v/>
      </c>
      <c r="L752" s="92" t="str">
        <f>IF(ISBLANK(Games!G753), "",Games!G753)</f>
        <v/>
      </c>
      <c r="M752" s="92"/>
      <c r="N752" s="110" t="str">
        <f>IF(ISBLANK('Performance vs Market'!$Q752), "", 1)</f>
        <v/>
      </c>
      <c r="O752" s="110" t="str">
        <f>IF(ISBLANK('Performance vs Market'!$S752), "", 1)</f>
        <v/>
      </c>
      <c r="P752" s="95"/>
      <c r="Q752" s="95"/>
      <c r="R752" s="95"/>
      <c r="S752" s="95"/>
      <c r="T752" s="95"/>
      <c r="U752" s="111" t="str">
        <f>IF(ISBLANK('Performance vs Market'!$Q752), "",N752+IF(Q752&lt;0, (N752/(Q752/-100)), N752*(Q752/100)))</f>
        <v/>
      </c>
      <c r="V752" s="112" t="str">
        <f>IFERROR(IF(ISBLANK('Performance vs Market'!$R752), "",N752+IF(R752&lt;0, (N752/(R752/-100)), N752*(R752/100))),"")</f>
        <v/>
      </c>
      <c r="W752" s="111" t="n">
        <f t="shared" si="1"/>
        <v>0</v>
      </c>
      <c r="X752" s="112" t="n">
        <f t="shared" si="2"/>
        <v>0</v>
      </c>
      <c r="Y752" s="111" t="str">
        <f>IF(ISBLANK('Performance vs Market'!$S752), "",O752+IF(S752&lt;0, (O752/(S752/-100)), O752*(S752/100)))</f>
        <v/>
      </c>
      <c r="Z752" s="111" t="n">
        <f t="shared" si="3"/>
        <v>0</v>
      </c>
      <c r="AA752" s="96" t="n">
        <f t="shared" si="4"/>
        <v>0</v>
      </c>
      <c r="AB752" s="96" t="n">
        <f t="shared" si="5"/>
        <v>0</v>
      </c>
      <c r="AC752" s="113" t="str">
        <f>IF('Prediction Log'!$W771="Y", "W", IF('Prediction Log'!$W771="N","L",""))</f>
        <v/>
      </c>
      <c r="AD752" s="114" t="str">
        <f>IF('Prediction Log'!$Y771="Y", "W", IF('Prediction Log'!$Y771="N","L",""))</f>
        <v/>
      </c>
      <c r="AE752" s="115" t="str">
        <f>IF(ISBLANK('Performance vs Market'!$Q752), "",IF(AC752="W", W752, IF(AC752="L",-N752, "")))</f>
        <v/>
      </c>
      <c r="AF752" s="116" t="str">
        <f>IFERROR((IF(ISERR('Performance vs Market'!$V752), "",IF(AD752="W", X752, IF(AD752="L",-N752, "")))), "")</f>
        <v/>
      </c>
      <c r="AG752" s="113" t="str">
        <f>IF('Prediction Log'!$X771="Y", "W", IF('Prediction Log'!$X771="N", "L", ""))</f>
        <v/>
      </c>
      <c r="AH752" s="115" t="str">
        <f>IF(ISBLANK('Performance vs Market'!$S752), "",IF(AG752="W", Z752, IF(AG752="L",-O752, "")))</f>
        <v/>
      </c>
      <c r="AI752" s="117"/>
      <c r="AJ752" s="15" t="str">
        <f t="shared" si="6"/>
        <v/>
      </c>
      <c r="AK752" s="118" t="n">
        <f>IF(ISERROR('Performance vs Market'!$AE752+'Performance vs Market'!$AH752+'Performance vs Market'!$AJ752), "", 'Performance vs Market'!$AE752+'Performance vs Market'!$AH752+'Performance vs Market'!$AJ752)</f>
        <v>0</v>
      </c>
      <c r="AL752" s="119" t="n">
        <f>IF(ISERROR('Performance vs Market'!$AF752+'Performance vs Market'!$AH752+'Performance vs Market'!$AJ752), "", 'Performance vs Market'!$AF752+'Performance vs Market'!$AH752+'Performance vs Market'!$AJ752)</f>
        <v>0</v>
      </c>
    </row>
    <row r="753" ht="14.25" customHeight="1">
      <c r="A753" s="92" t="str">
        <f>Games!A754</f>
        <v/>
      </c>
      <c r="B753" s="92" t="str">
        <f>IF('Prediction Log'!B772=0, "",'Prediction Log'!B772)</f>
        <v/>
      </c>
      <c r="C753" s="92" t="str">
        <f>IF('Prediction Log'!C772=0, "",'Prediction Log'!C772)</f>
        <v/>
      </c>
      <c r="D753" s="92" t="str">
        <f>IF('Prediction Log'!D772=0, "",'Prediction Log'!D772)</f>
        <v/>
      </c>
      <c r="E753" s="92" t="str">
        <f>IF('Prediction Log'!E772=0, "",'Prediction Log'!E772)</f>
        <v/>
      </c>
      <c r="F753" s="92" t="str">
        <f>IF('Prediction Log'!I772=0, "",'Prediction Log'!I772)</f>
        <v/>
      </c>
      <c r="G753" s="70" t="str">
        <f>IF(ISBLANK(Games!B754), "",'Prediction Log'!$J772)</f>
        <v/>
      </c>
      <c r="H753" s="93" t="str">
        <f>'Prediction Log'!$K772</f>
        <v/>
      </c>
      <c r="I753" s="92" t="str">
        <f>IF(ISBLANK(Games!M754), "",IF(AND(Games!M754="",Games!N754=""),"",IF(ISTEXT(Games!N754), "Side",Games!M754)))</f>
        <v/>
      </c>
      <c r="J753" s="92" t="str">
        <f>IF(ISBLANK(Games!B754), "",IF(Games!K754="Y", Games!B754, Games!E754))</f>
        <v/>
      </c>
      <c r="K753" s="92" t="str">
        <f>Games!I754</f>
        <v/>
      </c>
      <c r="L753" s="92" t="str">
        <f>IF(ISBLANK(Games!G754), "",Games!G754)</f>
        <v/>
      </c>
      <c r="M753" s="92"/>
      <c r="N753" s="110" t="str">
        <f>IF(ISBLANK('Performance vs Market'!$Q753), "", 1)</f>
        <v/>
      </c>
      <c r="O753" s="110" t="str">
        <f>IF(ISBLANK('Performance vs Market'!$S753), "", 1)</f>
        <v/>
      </c>
      <c r="P753" s="95"/>
      <c r="Q753" s="95"/>
      <c r="R753" s="95"/>
      <c r="S753" s="95"/>
      <c r="T753" s="95"/>
      <c r="U753" s="111" t="str">
        <f>IF(ISBLANK('Performance vs Market'!$Q753), "",N753+IF(Q753&lt;0, (N753/(Q753/-100)), N753*(Q753/100)))</f>
        <v/>
      </c>
      <c r="V753" s="112" t="str">
        <f>IFERROR(IF(ISBLANK('Performance vs Market'!$R753), "",N753+IF(R753&lt;0, (N753/(R753/-100)), N753*(R753/100))),"")</f>
        <v/>
      </c>
      <c r="W753" s="111" t="n">
        <f t="shared" si="1"/>
        <v>0</v>
      </c>
      <c r="X753" s="112" t="n">
        <f t="shared" si="2"/>
        <v>0</v>
      </c>
      <c r="Y753" s="111" t="str">
        <f>IF(ISBLANK('Performance vs Market'!$S753), "",O753+IF(S753&lt;0, (O753/(S753/-100)), O753*(S753/100)))</f>
        <v/>
      </c>
      <c r="Z753" s="111" t="n">
        <f t="shared" si="3"/>
        <v>0</v>
      </c>
      <c r="AA753" s="96" t="n">
        <f t="shared" si="4"/>
        <v>0</v>
      </c>
      <c r="AB753" s="96" t="n">
        <f t="shared" si="5"/>
        <v>0</v>
      </c>
      <c r="AC753" s="113" t="str">
        <f>IF('Prediction Log'!$W772="Y", "W", IF('Prediction Log'!$W772="N","L",""))</f>
        <v/>
      </c>
      <c r="AD753" s="114" t="str">
        <f>IF('Prediction Log'!$Y772="Y", "W", IF('Prediction Log'!$Y772="N","L",""))</f>
        <v/>
      </c>
      <c r="AE753" s="115" t="str">
        <f>IF(ISBLANK('Performance vs Market'!$Q753), "",IF(AC753="W", W753, IF(AC753="L",-N753, "")))</f>
        <v/>
      </c>
      <c r="AF753" s="116" t="str">
        <f>IFERROR((IF(ISERR('Performance vs Market'!$V753), "",IF(AD753="W", X753, IF(AD753="L",-N753, "")))), "")</f>
        <v/>
      </c>
      <c r="AG753" s="113" t="str">
        <f>IF('Prediction Log'!$X772="Y", "W", IF('Prediction Log'!$X772="N", "L", ""))</f>
        <v/>
      </c>
      <c r="AH753" s="115" t="str">
        <f>IF(ISBLANK('Performance vs Market'!$S753), "",IF(AG753="W", Z753, IF(AG753="L",-O753, "")))</f>
        <v/>
      </c>
      <c r="AI753" s="117"/>
      <c r="AJ753" s="15" t="str">
        <f t="shared" si="6"/>
        <v/>
      </c>
      <c r="AK753" s="118" t="n">
        <f>IF(ISERROR('Performance vs Market'!$AE753+'Performance vs Market'!$AH753+'Performance vs Market'!$AJ753), "", 'Performance vs Market'!$AE753+'Performance vs Market'!$AH753+'Performance vs Market'!$AJ753)</f>
        <v>0</v>
      </c>
      <c r="AL753" s="119" t="n">
        <f>IF(ISERROR('Performance vs Market'!$AF753+'Performance vs Market'!$AH753+'Performance vs Market'!$AJ753), "", 'Performance vs Market'!$AF753+'Performance vs Market'!$AH753+'Performance vs Market'!$AJ753)</f>
        <v>0</v>
      </c>
    </row>
    <row r="754" ht="14.25" customHeight="1">
      <c r="A754" s="92" t="str">
        <f>Games!A755</f>
        <v/>
      </c>
      <c r="B754" s="92" t="str">
        <f>IF('Prediction Log'!B773=0, "",'Prediction Log'!B773)</f>
        <v/>
      </c>
      <c r="C754" s="92" t="str">
        <f>IF('Prediction Log'!C773=0, "",'Prediction Log'!C773)</f>
        <v/>
      </c>
      <c r="D754" s="92" t="str">
        <f>IF('Prediction Log'!D773=0, "",'Prediction Log'!D773)</f>
        <v/>
      </c>
      <c r="E754" s="92" t="str">
        <f>IF('Prediction Log'!E773=0, "",'Prediction Log'!E773)</f>
        <v/>
      </c>
      <c r="F754" s="92" t="str">
        <f>IF('Prediction Log'!I773=0, "",'Prediction Log'!I773)</f>
        <v/>
      </c>
      <c r="G754" s="70" t="str">
        <f>IF(ISBLANK(Games!B755), "",'Prediction Log'!$J773)</f>
        <v/>
      </c>
      <c r="H754" s="93" t="str">
        <f>'Prediction Log'!$K773</f>
        <v/>
      </c>
      <c r="I754" s="92" t="str">
        <f>IF(ISBLANK(Games!M755), "",IF(AND(Games!M755="",Games!N755=""),"",IF(ISTEXT(Games!N755), "Side",Games!M755)))</f>
        <v/>
      </c>
      <c r="J754" s="92" t="str">
        <f>IF(ISBLANK(Games!B755), "",IF(Games!K755="Y", Games!B755, Games!E755))</f>
        <v/>
      </c>
      <c r="K754" s="92" t="str">
        <f>Games!I755</f>
        <v/>
      </c>
      <c r="L754" s="92" t="str">
        <f>IF(ISBLANK(Games!G755), "",Games!G755)</f>
        <v/>
      </c>
      <c r="M754" s="92"/>
      <c r="N754" s="110" t="str">
        <f>IF(ISBLANK('Performance vs Market'!$Q754), "", 1)</f>
        <v/>
      </c>
      <c r="O754" s="110" t="str">
        <f>IF(ISBLANK('Performance vs Market'!$S754), "", 1)</f>
        <v/>
      </c>
      <c r="P754" s="95"/>
      <c r="Q754" s="95"/>
      <c r="R754" s="95"/>
      <c r="S754" s="95"/>
      <c r="T754" s="95"/>
      <c r="U754" s="111" t="str">
        <f>IF(ISBLANK('Performance vs Market'!$Q754), "",N754+IF(Q754&lt;0, (N754/(Q754/-100)), N754*(Q754/100)))</f>
        <v/>
      </c>
      <c r="V754" s="112" t="str">
        <f>IFERROR(IF(ISBLANK('Performance vs Market'!$R754), "",N754+IF(R754&lt;0, (N754/(R754/-100)), N754*(R754/100))),"")</f>
        <v/>
      </c>
      <c r="W754" s="111" t="n">
        <f t="shared" si="1"/>
        <v>0</v>
      </c>
      <c r="X754" s="112" t="n">
        <f t="shared" si="2"/>
        <v>0</v>
      </c>
      <c r="Y754" s="111" t="str">
        <f>IF(ISBLANK('Performance vs Market'!$S754), "",O754+IF(S754&lt;0, (O754/(S754/-100)), O754*(S754/100)))</f>
        <v/>
      </c>
      <c r="Z754" s="111" t="n">
        <f t="shared" si="3"/>
        <v>0</v>
      </c>
      <c r="AA754" s="96" t="n">
        <f t="shared" si="4"/>
        <v>0</v>
      </c>
      <c r="AB754" s="96" t="n">
        <f t="shared" si="5"/>
        <v>0</v>
      </c>
      <c r="AC754" s="113" t="str">
        <f>IF('Prediction Log'!$W773="Y", "W", IF('Prediction Log'!$W773="N","L",""))</f>
        <v/>
      </c>
      <c r="AD754" s="114" t="str">
        <f>IF('Prediction Log'!$Y773="Y", "W", IF('Prediction Log'!$Y773="N","L",""))</f>
        <v/>
      </c>
      <c r="AE754" s="115" t="str">
        <f>IF(ISBLANK('Performance vs Market'!$Q754), "",IF(AC754="W", W754, IF(AC754="L",-N754, "")))</f>
        <v/>
      </c>
      <c r="AF754" s="116" t="str">
        <f>IFERROR((IF(ISERR('Performance vs Market'!$V754), "",IF(AD754="W", X754, IF(AD754="L",-N754, "")))), "")</f>
        <v/>
      </c>
      <c r="AG754" s="113" t="str">
        <f>IF('Prediction Log'!$X773="Y", "W", IF('Prediction Log'!$X773="N", "L", ""))</f>
        <v/>
      </c>
      <c r="AH754" s="115" t="str">
        <f>IF(ISBLANK('Performance vs Market'!$S754), "",IF(AG754="W", Z754, IF(AG754="L",-O754, "")))</f>
        <v/>
      </c>
      <c r="AI754" s="117"/>
      <c r="AJ754" s="15" t="str">
        <f t="shared" si="6"/>
        <v/>
      </c>
      <c r="AK754" s="118" t="n">
        <f>IF(ISERROR('Performance vs Market'!$AE754+'Performance vs Market'!$AH754+'Performance vs Market'!$AJ754), "", 'Performance vs Market'!$AE754+'Performance vs Market'!$AH754+'Performance vs Market'!$AJ754)</f>
        <v>0</v>
      </c>
      <c r="AL754" s="119" t="n">
        <f>IF(ISERROR('Performance vs Market'!$AF754+'Performance vs Market'!$AH754+'Performance vs Market'!$AJ754), "", 'Performance vs Market'!$AF754+'Performance vs Market'!$AH754+'Performance vs Market'!$AJ754)</f>
        <v>0</v>
      </c>
    </row>
    <row r="755" ht="14.25" customHeight="1">
      <c r="A755" s="92" t="str">
        <f>Games!A756</f>
        <v/>
      </c>
      <c r="B755" s="92" t="str">
        <f>IF('Prediction Log'!B774=0, "",'Prediction Log'!B774)</f>
        <v/>
      </c>
      <c r="C755" s="92" t="str">
        <f>IF('Prediction Log'!C774=0, "",'Prediction Log'!C774)</f>
        <v/>
      </c>
      <c r="D755" s="92" t="str">
        <f>IF('Prediction Log'!D774=0, "",'Prediction Log'!D774)</f>
        <v/>
      </c>
      <c r="E755" s="92" t="str">
        <f>IF('Prediction Log'!E774=0, "",'Prediction Log'!E774)</f>
        <v/>
      </c>
      <c r="F755" s="92" t="str">
        <f>IF('Prediction Log'!I774=0, "",'Prediction Log'!I774)</f>
        <v/>
      </c>
      <c r="G755" s="70" t="str">
        <f>IF(ISBLANK(Games!B756), "",'Prediction Log'!$J774)</f>
        <v/>
      </c>
      <c r="H755" s="93" t="str">
        <f>'Prediction Log'!$K774</f>
        <v/>
      </c>
      <c r="I755" s="92" t="str">
        <f>IF(ISBLANK(Games!M756), "",IF(AND(Games!M756="",Games!N756=""),"",IF(ISTEXT(Games!N756), "Side",Games!M756)))</f>
        <v/>
      </c>
      <c r="J755" s="92" t="str">
        <f>IF(ISBLANK(Games!B756), "",IF(Games!K756="Y", Games!B756, Games!E756))</f>
        <v/>
      </c>
      <c r="K755" s="92" t="str">
        <f>Games!I756</f>
        <v/>
      </c>
      <c r="L755" s="92" t="str">
        <f>IF(ISBLANK(Games!G756), "",Games!G756)</f>
        <v/>
      </c>
      <c r="M755" s="92"/>
      <c r="N755" s="110" t="str">
        <f>IF(ISBLANK('Performance vs Market'!$Q755), "", 1)</f>
        <v/>
      </c>
      <c r="O755" s="110" t="str">
        <f>IF(ISBLANK('Performance vs Market'!$S755), "", 1)</f>
        <v/>
      </c>
      <c r="P755" s="95"/>
      <c r="Q755" s="95"/>
      <c r="R755" s="95"/>
      <c r="S755" s="95"/>
      <c r="T755" s="95"/>
      <c r="U755" s="111" t="str">
        <f>IF(ISBLANK('Performance vs Market'!$Q755), "",N755+IF(Q755&lt;0, (N755/(Q755/-100)), N755*(Q755/100)))</f>
        <v/>
      </c>
      <c r="V755" s="112" t="str">
        <f>IFERROR(IF(ISBLANK('Performance vs Market'!$R755), "",N755+IF(R755&lt;0, (N755/(R755/-100)), N755*(R755/100))),"")</f>
        <v/>
      </c>
      <c r="W755" s="111" t="n">
        <f t="shared" si="1"/>
        <v>0</v>
      </c>
      <c r="X755" s="112" t="n">
        <f t="shared" si="2"/>
        <v>0</v>
      </c>
      <c r="Y755" s="111" t="str">
        <f>IF(ISBLANK('Performance vs Market'!$S755), "",O755+IF(S755&lt;0, (O755/(S755/-100)), O755*(S755/100)))</f>
        <v/>
      </c>
      <c r="Z755" s="111" t="n">
        <f t="shared" si="3"/>
        <v>0</v>
      </c>
      <c r="AA755" s="96" t="n">
        <f t="shared" si="4"/>
        <v>0</v>
      </c>
      <c r="AB755" s="96" t="n">
        <f t="shared" si="5"/>
        <v>0</v>
      </c>
      <c r="AC755" s="113" t="str">
        <f>IF('Prediction Log'!$W774="Y", "W", IF('Prediction Log'!$W774="N","L",""))</f>
        <v/>
      </c>
      <c r="AD755" s="114" t="str">
        <f>IF('Prediction Log'!$Y774="Y", "W", IF('Prediction Log'!$Y774="N","L",""))</f>
        <v/>
      </c>
      <c r="AE755" s="115" t="str">
        <f>IF(ISBLANK('Performance vs Market'!$Q755), "",IF(AC755="W", W755, IF(AC755="L",-N755, "")))</f>
        <v/>
      </c>
      <c r="AF755" s="116" t="str">
        <f>IFERROR((IF(ISERR('Performance vs Market'!$V755), "",IF(AD755="W", X755, IF(AD755="L",-N755, "")))), "")</f>
        <v/>
      </c>
      <c r="AG755" s="113" t="str">
        <f>IF('Prediction Log'!$X774="Y", "W", IF('Prediction Log'!$X774="N", "L", ""))</f>
        <v/>
      </c>
      <c r="AH755" s="115" t="str">
        <f>IF(ISBLANK('Performance vs Market'!$S755), "",IF(AG755="W", Z755, IF(AG755="L",-O755, "")))</f>
        <v/>
      </c>
      <c r="AI755" s="117"/>
      <c r="AJ755" s="15" t="str">
        <f t="shared" si="6"/>
        <v/>
      </c>
      <c r="AK755" s="118" t="n">
        <f>IF(ISERROR('Performance vs Market'!$AE755+'Performance vs Market'!$AH755+'Performance vs Market'!$AJ755), "", 'Performance vs Market'!$AE755+'Performance vs Market'!$AH755+'Performance vs Market'!$AJ755)</f>
        <v>0</v>
      </c>
      <c r="AL755" s="119" t="n">
        <f>IF(ISERROR('Performance vs Market'!$AF755+'Performance vs Market'!$AH755+'Performance vs Market'!$AJ755), "", 'Performance vs Market'!$AF755+'Performance vs Market'!$AH755+'Performance vs Market'!$AJ755)</f>
        <v>0</v>
      </c>
    </row>
    <row r="756" ht="14.25" customHeight="1">
      <c r="A756" s="92" t="str">
        <f>Games!A757</f>
        <v/>
      </c>
      <c r="B756" s="92" t="str">
        <f>IF('Prediction Log'!B775=0, "",'Prediction Log'!B775)</f>
        <v/>
      </c>
      <c r="C756" s="92" t="str">
        <f>IF('Prediction Log'!C775=0, "",'Prediction Log'!C775)</f>
        <v/>
      </c>
      <c r="D756" s="92" t="str">
        <f>IF('Prediction Log'!D775=0, "",'Prediction Log'!D775)</f>
        <v/>
      </c>
      <c r="E756" s="92" t="str">
        <f>IF('Prediction Log'!E775=0, "",'Prediction Log'!E775)</f>
        <v/>
      </c>
      <c r="F756" s="92" t="str">
        <f>IF('Prediction Log'!I775=0, "",'Prediction Log'!I775)</f>
        <v/>
      </c>
      <c r="G756" s="70" t="str">
        <f>IF(ISBLANK(Games!B757), "",'Prediction Log'!$J775)</f>
        <v/>
      </c>
      <c r="H756" s="93" t="str">
        <f>'Prediction Log'!$K775</f>
        <v/>
      </c>
      <c r="I756" s="92" t="str">
        <f>IF(ISBLANK(Games!M757), "",IF(AND(Games!M757="",Games!N757=""),"",IF(ISTEXT(Games!N757), "Side",Games!M757)))</f>
        <v/>
      </c>
      <c r="J756" s="92" t="str">
        <f>IF(ISBLANK(Games!B757), "",IF(Games!K757="Y", Games!B757, Games!E757))</f>
        <v/>
      </c>
      <c r="K756" s="92" t="str">
        <f>Games!I757</f>
        <v/>
      </c>
      <c r="L756" s="92" t="str">
        <f>IF(ISBLANK(Games!G757), "",Games!G757)</f>
        <v/>
      </c>
      <c r="M756" s="92"/>
      <c r="N756" s="110" t="str">
        <f>IF(ISBLANK('Performance vs Market'!$Q756), "", 1)</f>
        <v/>
      </c>
      <c r="O756" s="110" t="str">
        <f>IF(ISBLANK('Performance vs Market'!$S756), "", 1)</f>
        <v/>
      </c>
      <c r="P756" s="95"/>
      <c r="Q756" s="95"/>
      <c r="R756" s="95"/>
      <c r="S756" s="95"/>
      <c r="T756" s="95"/>
      <c r="U756" s="111" t="str">
        <f>IF(ISBLANK('Performance vs Market'!$Q756), "",N756+IF(Q756&lt;0, (N756/(Q756/-100)), N756*(Q756/100)))</f>
        <v/>
      </c>
      <c r="V756" s="112" t="str">
        <f>IFERROR(IF(ISBLANK('Performance vs Market'!$R756), "",N756+IF(R756&lt;0, (N756/(R756/-100)), N756*(R756/100))),"")</f>
        <v/>
      </c>
      <c r="W756" s="111" t="n">
        <f t="shared" si="1"/>
        <v>0</v>
      </c>
      <c r="X756" s="112" t="n">
        <f t="shared" si="2"/>
        <v>0</v>
      </c>
      <c r="Y756" s="111" t="str">
        <f>IF(ISBLANK('Performance vs Market'!$S756), "",O756+IF(S756&lt;0, (O756/(S756/-100)), O756*(S756/100)))</f>
        <v/>
      </c>
      <c r="Z756" s="111" t="n">
        <f t="shared" si="3"/>
        <v>0</v>
      </c>
      <c r="AA756" s="96" t="n">
        <f t="shared" si="4"/>
        <v>0</v>
      </c>
      <c r="AB756" s="96" t="n">
        <f t="shared" si="5"/>
        <v>0</v>
      </c>
      <c r="AC756" s="113" t="str">
        <f>IF('Prediction Log'!$W775="Y", "W", IF('Prediction Log'!$W775="N","L",""))</f>
        <v/>
      </c>
      <c r="AD756" s="114" t="str">
        <f>IF('Prediction Log'!$Y775="Y", "W", IF('Prediction Log'!$Y775="N","L",""))</f>
        <v/>
      </c>
      <c r="AE756" s="115" t="str">
        <f>IF(ISBLANK('Performance vs Market'!$Q756), "",IF(AC756="W", W756, IF(AC756="L",-N756, "")))</f>
        <v/>
      </c>
      <c r="AF756" s="116" t="str">
        <f>IFERROR((IF(ISERR('Performance vs Market'!$V756), "",IF(AD756="W", X756, IF(AD756="L",-N756, "")))), "")</f>
        <v/>
      </c>
      <c r="AG756" s="113" t="str">
        <f>IF('Prediction Log'!$X775="Y", "W", IF('Prediction Log'!$X775="N", "L", ""))</f>
        <v/>
      </c>
      <c r="AH756" s="115" t="str">
        <f>IF(ISBLANK('Performance vs Market'!$S756), "",IF(AG756="W", Z756, IF(AG756="L",-O756, "")))</f>
        <v/>
      </c>
      <c r="AI756" s="117"/>
      <c r="AJ756" s="15" t="str">
        <f t="shared" si="6"/>
        <v/>
      </c>
      <c r="AK756" s="118" t="n">
        <f>IF(ISERROR('Performance vs Market'!$AE756+'Performance vs Market'!$AH756+'Performance vs Market'!$AJ756), "", 'Performance vs Market'!$AE756+'Performance vs Market'!$AH756+'Performance vs Market'!$AJ756)</f>
        <v>0</v>
      </c>
      <c r="AL756" s="119" t="n">
        <f>IF(ISERROR('Performance vs Market'!$AF756+'Performance vs Market'!$AH756+'Performance vs Market'!$AJ756), "", 'Performance vs Market'!$AF756+'Performance vs Market'!$AH756+'Performance vs Market'!$AJ756)</f>
        <v>0</v>
      </c>
    </row>
    <row r="757" ht="14.25" customHeight="1">
      <c r="A757" s="92" t="str">
        <f>Games!A758</f>
        <v/>
      </c>
      <c r="B757" s="92" t="str">
        <f>IF('Prediction Log'!B776=0, "",'Prediction Log'!B776)</f>
        <v/>
      </c>
      <c r="C757" s="92" t="str">
        <f>IF('Prediction Log'!C776=0, "",'Prediction Log'!C776)</f>
        <v/>
      </c>
      <c r="D757" s="92" t="str">
        <f>IF('Prediction Log'!D776=0, "",'Prediction Log'!D776)</f>
        <v/>
      </c>
      <c r="E757" s="92" t="str">
        <f>IF('Prediction Log'!E776=0, "",'Prediction Log'!E776)</f>
        <v/>
      </c>
      <c r="F757" s="92" t="str">
        <f>IF('Prediction Log'!I776=0, "",'Prediction Log'!I776)</f>
        <v/>
      </c>
      <c r="G757" s="70" t="str">
        <f>IF(ISBLANK(Games!B758), "",'Prediction Log'!$J776)</f>
        <v/>
      </c>
      <c r="H757" s="93" t="str">
        <f>'Prediction Log'!$K776</f>
        <v/>
      </c>
      <c r="I757" s="92" t="str">
        <f>IF(ISBLANK(Games!M758), "",IF(AND(Games!M758="",Games!N758=""),"",IF(ISTEXT(Games!N758), "Side",Games!M758)))</f>
        <v/>
      </c>
      <c r="J757" s="92" t="str">
        <f>IF(ISBLANK(Games!B758), "",IF(Games!K758="Y", Games!B758, Games!E758))</f>
        <v/>
      </c>
      <c r="K757" s="92" t="str">
        <f>Games!I758</f>
        <v/>
      </c>
      <c r="L757" s="92" t="str">
        <f>IF(ISBLANK(Games!G758), "",Games!G758)</f>
        <v/>
      </c>
      <c r="M757" s="92"/>
      <c r="N757" s="110" t="str">
        <f>IF(ISBLANK('Performance vs Market'!$Q757), "", 1)</f>
        <v/>
      </c>
      <c r="O757" s="110" t="str">
        <f>IF(ISBLANK('Performance vs Market'!$S757), "", 1)</f>
        <v/>
      </c>
      <c r="P757" s="95"/>
      <c r="Q757" s="95"/>
      <c r="R757" s="95"/>
      <c r="S757" s="95"/>
      <c r="T757" s="95"/>
      <c r="U757" s="111" t="str">
        <f>IF(ISBLANK('Performance vs Market'!$Q757), "",N757+IF(Q757&lt;0, (N757/(Q757/-100)), N757*(Q757/100)))</f>
        <v/>
      </c>
      <c r="V757" s="112" t="str">
        <f>IFERROR(IF(ISBLANK('Performance vs Market'!$R757), "",N757+IF(R757&lt;0, (N757/(R757/-100)), N757*(R757/100))),"")</f>
        <v/>
      </c>
      <c r="W757" s="111" t="n">
        <f t="shared" si="1"/>
        <v>0</v>
      </c>
      <c r="X757" s="112" t="n">
        <f t="shared" si="2"/>
        <v>0</v>
      </c>
      <c r="Y757" s="111" t="str">
        <f>IF(ISBLANK('Performance vs Market'!$S757), "",O757+IF(S757&lt;0, (O757/(S757/-100)), O757*(S757/100)))</f>
        <v/>
      </c>
      <c r="Z757" s="111" t="n">
        <f t="shared" si="3"/>
        <v>0</v>
      </c>
      <c r="AA757" s="96" t="n">
        <f t="shared" si="4"/>
        <v>0</v>
      </c>
      <c r="AB757" s="96" t="n">
        <f t="shared" si="5"/>
        <v>0</v>
      </c>
      <c r="AC757" s="113" t="str">
        <f>IF('Prediction Log'!$W776="Y", "W", IF('Prediction Log'!$W776="N","L",""))</f>
        <v/>
      </c>
      <c r="AD757" s="114" t="str">
        <f>IF('Prediction Log'!$Y776="Y", "W", IF('Prediction Log'!$Y776="N","L",""))</f>
        <v/>
      </c>
      <c r="AE757" s="115" t="str">
        <f>IF(ISBLANK('Performance vs Market'!$Q757), "",IF(AC757="W", W757, IF(AC757="L",-N757, "")))</f>
        <v/>
      </c>
      <c r="AF757" s="116" t="str">
        <f>IFERROR((IF(ISERR('Performance vs Market'!$V757), "",IF(AD757="W", X757, IF(AD757="L",-N757, "")))), "")</f>
        <v/>
      </c>
      <c r="AG757" s="113" t="str">
        <f>IF('Prediction Log'!$X776="Y", "W", IF('Prediction Log'!$X776="N", "L", ""))</f>
        <v/>
      </c>
      <c r="AH757" s="115" t="str">
        <f>IF(ISBLANK('Performance vs Market'!$S757), "",IF(AG757="W", Z757, IF(AG757="L",-O757, "")))</f>
        <v/>
      </c>
      <c r="AI757" s="117"/>
      <c r="AJ757" s="15" t="str">
        <f t="shared" si="6"/>
        <v/>
      </c>
      <c r="AK757" s="118" t="n">
        <f>IF(ISERROR('Performance vs Market'!$AE757+'Performance vs Market'!$AH757+'Performance vs Market'!$AJ757), "", 'Performance vs Market'!$AE757+'Performance vs Market'!$AH757+'Performance vs Market'!$AJ757)</f>
        <v>0</v>
      </c>
      <c r="AL757" s="119" t="n">
        <f>IF(ISERROR('Performance vs Market'!$AF757+'Performance vs Market'!$AH757+'Performance vs Market'!$AJ757), "", 'Performance vs Market'!$AF757+'Performance vs Market'!$AH757+'Performance vs Market'!$AJ757)</f>
        <v>0</v>
      </c>
    </row>
    <row r="758" ht="14.25" customHeight="1">
      <c r="A758" s="92" t="str">
        <f>Games!A759</f>
        <v/>
      </c>
      <c r="B758" s="92" t="str">
        <f>IF('Prediction Log'!B777=0, "",'Prediction Log'!B777)</f>
        <v/>
      </c>
      <c r="C758" s="92" t="str">
        <f>IF('Prediction Log'!C777=0, "",'Prediction Log'!C777)</f>
        <v/>
      </c>
      <c r="D758" s="92" t="str">
        <f>IF('Prediction Log'!D777=0, "",'Prediction Log'!D777)</f>
        <v/>
      </c>
      <c r="E758" s="92" t="str">
        <f>IF('Prediction Log'!E777=0, "",'Prediction Log'!E777)</f>
        <v/>
      </c>
      <c r="F758" s="92" t="str">
        <f>IF('Prediction Log'!I777=0, "",'Prediction Log'!I777)</f>
        <v/>
      </c>
      <c r="G758" s="70" t="str">
        <f>IF(ISBLANK(Games!B759), "",'Prediction Log'!$J777)</f>
        <v/>
      </c>
      <c r="H758" s="93" t="str">
        <f>'Prediction Log'!$K777</f>
        <v/>
      </c>
      <c r="I758" s="92" t="str">
        <f>IF(ISBLANK(Games!M759), "",IF(AND(Games!M759="",Games!N759=""),"",IF(ISTEXT(Games!N759), "Side",Games!M759)))</f>
        <v/>
      </c>
      <c r="J758" s="92" t="str">
        <f>IF(ISBLANK(Games!B759), "",IF(Games!K759="Y", Games!B759, Games!E759))</f>
        <v/>
      </c>
      <c r="K758" s="92" t="str">
        <f>Games!I759</f>
        <v/>
      </c>
      <c r="L758" s="92" t="str">
        <f>IF(ISBLANK(Games!G759), "",Games!G759)</f>
        <v/>
      </c>
      <c r="M758" s="92"/>
      <c r="N758" s="110" t="str">
        <f>IF(ISBLANK('Performance vs Market'!$Q758), "", 1)</f>
        <v/>
      </c>
      <c r="O758" s="110" t="str">
        <f>IF(ISBLANK('Performance vs Market'!$S758), "", 1)</f>
        <v/>
      </c>
      <c r="P758" s="95"/>
      <c r="Q758" s="95"/>
      <c r="R758" s="95"/>
      <c r="S758" s="95"/>
      <c r="T758" s="95"/>
      <c r="U758" s="111" t="str">
        <f>IF(ISBLANK('Performance vs Market'!$Q758), "",N758+IF(Q758&lt;0, (N758/(Q758/-100)), N758*(Q758/100)))</f>
        <v/>
      </c>
      <c r="V758" s="112" t="str">
        <f>IFERROR(IF(ISBLANK('Performance vs Market'!$R758), "",N758+IF(R758&lt;0, (N758/(R758/-100)), N758*(R758/100))),"")</f>
        <v/>
      </c>
      <c r="W758" s="111" t="n">
        <f t="shared" si="1"/>
        <v>0</v>
      </c>
      <c r="X758" s="112" t="n">
        <f t="shared" si="2"/>
        <v>0</v>
      </c>
      <c r="Y758" s="111" t="str">
        <f>IF(ISBLANK('Performance vs Market'!$S758), "",O758+IF(S758&lt;0, (O758/(S758/-100)), O758*(S758/100)))</f>
        <v/>
      </c>
      <c r="Z758" s="111" t="n">
        <f t="shared" si="3"/>
        <v>0</v>
      </c>
      <c r="AA758" s="96" t="n">
        <f t="shared" si="4"/>
        <v>0</v>
      </c>
      <c r="AB758" s="96" t="n">
        <f t="shared" si="5"/>
        <v>0</v>
      </c>
      <c r="AC758" s="113" t="str">
        <f>IF('Prediction Log'!$W777="Y", "W", IF('Prediction Log'!$W777="N","L",""))</f>
        <v/>
      </c>
      <c r="AD758" s="114" t="str">
        <f>IF('Prediction Log'!$Y777="Y", "W", IF('Prediction Log'!$Y777="N","L",""))</f>
        <v/>
      </c>
      <c r="AE758" s="115" t="str">
        <f>IF(ISBLANK('Performance vs Market'!$Q758), "",IF(AC758="W", W758, IF(AC758="L",-N758, "")))</f>
        <v/>
      </c>
      <c r="AF758" s="116" t="str">
        <f>IFERROR((IF(ISERR('Performance vs Market'!$V758), "",IF(AD758="W", X758, IF(AD758="L",-N758, "")))), "")</f>
        <v/>
      </c>
      <c r="AG758" s="113" t="str">
        <f>IF('Prediction Log'!$X777="Y", "W", IF('Prediction Log'!$X777="N", "L", ""))</f>
        <v/>
      </c>
      <c r="AH758" s="115" t="str">
        <f>IF(ISBLANK('Performance vs Market'!$S758), "",IF(AG758="W", Z758, IF(AG758="L",-O758, "")))</f>
        <v/>
      </c>
      <c r="AI758" s="117"/>
      <c r="AJ758" s="15" t="str">
        <f t="shared" si="6"/>
        <v/>
      </c>
      <c r="AK758" s="118" t="n">
        <f>IF(ISERROR('Performance vs Market'!$AE758+'Performance vs Market'!$AH758+'Performance vs Market'!$AJ758), "", 'Performance vs Market'!$AE758+'Performance vs Market'!$AH758+'Performance vs Market'!$AJ758)</f>
        <v>0</v>
      </c>
      <c r="AL758" s="119" t="n">
        <f>IF(ISERROR('Performance vs Market'!$AF758+'Performance vs Market'!$AH758+'Performance vs Market'!$AJ758), "", 'Performance vs Market'!$AF758+'Performance vs Market'!$AH758+'Performance vs Market'!$AJ758)</f>
        <v>0</v>
      </c>
    </row>
    <row r="759" ht="14.25" customHeight="1">
      <c r="A759" s="92" t="str">
        <f>Games!A760</f>
        <v/>
      </c>
      <c r="B759" s="92" t="str">
        <f>IF('Prediction Log'!B778=0, "",'Prediction Log'!B778)</f>
        <v/>
      </c>
      <c r="C759" s="92" t="str">
        <f>IF('Prediction Log'!C778=0, "",'Prediction Log'!C778)</f>
        <v/>
      </c>
      <c r="D759" s="92" t="str">
        <f>IF('Prediction Log'!D778=0, "",'Prediction Log'!D778)</f>
        <v/>
      </c>
      <c r="E759" s="92" t="str">
        <f>IF('Prediction Log'!E778=0, "",'Prediction Log'!E778)</f>
        <v/>
      </c>
      <c r="F759" s="92" t="str">
        <f>IF('Prediction Log'!I778=0, "",'Prediction Log'!I778)</f>
        <v/>
      </c>
      <c r="G759" s="70" t="str">
        <f>IF(ISBLANK(Games!B760), "",'Prediction Log'!$J778)</f>
        <v/>
      </c>
      <c r="H759" s="93" t="str">
        <f>'Prediction Log'!$K778</f>
        <v/>
      </c>
      <c r="I759" s="92" t="str">
        <f>IF(ISBLANK(Games!M760), "",IF(AND(Games!M760="",Games!N760=""),"",IF(ISTEXT(Games!N760), "Side",Games!M760)))</f>
        <v/>
      </c>
      <c r="J759" s="92" t="str">
        <f>IF(ISBLANK(Games!B760), "",IF(Games!K760="Y", Games!B760, Games!E760))</f>
        <v/>
      </c>
      <c r="K759" s="92" t="str">
        <f>Games!I760</f>
        <v/>
      </c>
      <c r="L759" s="92" t="str">
        <f>IF(ISBLANK(Games!G760), "",Games!G760)</f>
        <v/>
      </c>
      <c r="M759" s="92"/>
      <c r="N759" s="110" t="str">
        <f>IF(ISBLANK('Performance vs Market'!$Q759), "", 1)</f>
        <v/>
      </c>
      <c r="O759" s="110" t="str">
        <f>IF(ISBLANK('Performance vs Market'!$S759), "", 1)</f>
        <v/>
      </c>
      <c r="P759" s="95"/>
      <c r="Q759" s="95"/>
      <c r="R759" s="95"/>
      <c r="S759" s="95"/>
      <c r="T759" s="95"/>
      <c r="U759" s="111" t="str">
        <f>IF(ISBLANK('Performance vs Market'!$Q759), "",N759+IF(Q759&lt;0, (N759/(Q759/-100)), N759*(Q759/100)))</f>
        <v/>
      </c>
      <c r="V759" s="112" t="str">
        <f>IFERROR(IF(ISBLANK('Performance vs Market'!$R759), "",N759+IF(R759&lt;0, (N759/(R759/-100)), N759*(R759/100))),"")</f>
        <v/>
      </c>
      <c r="W759" s="111" t="n">
        <f t="shared" si="1"/>
        <v>0</v>
      </c>
      <c r="X759" s="112" t="n">
        <f t="shared" si="2"/>
        <v>0</v>
      </c>
      <c r="Y759" s="111" t="str">
        <f>IF(ISBLANK('Performance vs Market'!$S759), "",O759+IF(S759&lt;0, (O759/(S759/-100)), O759*(S759/100)))</f>
        <v/>
      </c>
      <c r="Z759" s="111" t="n">
        <f t="shared" si="3"/>
        <v>0</v>
      </c>
      <c r="AA759" s="96" t="n">
        <f t="shared" si="4"/>
        <v>0</v>
      </c>
      <c r="AB759" s="96" t="n">
        <f t="shared" si="5"/>
        <v>0</v>
      </c>
      <c r="AC759" s="113" t="str">
        <f>IF('Prediction Log'!$W778="Y", "W", IF('Prediction Log'!$W778="N","L",""))</f>
        <v/>
      </c>
      <c r="AD759" s="114" t="str">
        <f>IF('Prediction Log'!$Y778="Y", "W", IF('Prediction Log'!$Y778="N","L",""))</f>
        <v/>
      </c>
      <c r="AE759" s="115" t="str">
        <f>IF(ISBLANK('Performance vs Market'!$Q759), "",IF(AC759="W", W759, IF(AC759="L",-N759, "")))</f>
        <v/>
      </c>
      <c r="AF759" s="116" t="str">
        <f>IFERROR((IF(ISERR('Performance vs Market'!$V759), "",IF(AD759="W", X759, IF(AD759="L",-N759, "")))), "")</f>
        <v/>
      </c>
      <c r="AG759" s="113" t="str">
        <f>IF('Prediction Log'!$X778="Y", "W", IF('Prediction Log'!$X778="N", "L", ""))</f>
        <v/>
      </c>
      <c r="AH759" s="115" t="str">
        <f>IF(ISBLANK('Performance vs Market'!$S759), "",IF(AG759="W", Z759, IF(AG759="L",-O759, "")))</f>
        <v/>
      </c>
      <c r="AI759" s="117"/>
      <c r="AJ759" s="15" t="str">
        <f t="shared" si="6"/>
        <v/>
      </c>
      <c r="AK759" s="118" t="n">
        <f>IF(ISERROR('Performance vs Market'!$AE759+'Performance vs Market'!$AH759+'Performance vs Market'!$AJ759), "", 'Performance vs Market'!$AE759+'Performance vs Market'!$AH759+'Performance vs Market'!$AJ759)</f>
        <v>0</v>
      </c>
      <c r="AL759" s="119" t="n">
        <f>IF(ISERROR('Performance vs Market'!$AF759+'Performance vs Market'!$AH759+'Performance vs Market'!$AJ759), "", 'Performance vs Market'!$AF759+'Performance vs Market'!$AH759+'Performance vs Market'!$AJ759)</f>
        <v>0</v>
      </c>
    </row>
    <row r="760" ht="14.25" customHeight="1">
      <c r="A760" s="92" t="str">
        <f>Games!A761</f>
        <v/>
      </c>
      <c r="B760" s="92" t="str">
        <f>IF('Prediction Log'!B779=0, "",'Prediction Log'!B779)</f>
        <v/>
      </c>
      <c r="C760" s="92" t="str">
        <f>IF('Prediction Log'!C779=0, "",'Prediction Log'!C779)</f>
        <v/>
      </c>
      <c r="D760" s="92" t="str">
        <f>IF('Prediction Log'!D779=0, "",'Prediction Log'!D779)</f>
        <v/>
      </c>
      <c r="E760" s="92" t="str">
        <f>IF('Prediction Log'!E779=0, "",'Prediction Log'!E779)</f>
        <v/>
      </c>
      <c r="F760" s="92" t="str">
        <f>IF('Prediction Log'!I779=0, "",'Prediction Log'!I779)</f>
        <v/>
      </c>
      <c r="G760" s="70" t="str">
        <f>IF(ISBLANK(Games!B761), "",'Prediction Log'!$J779)</f>
        <v/>
      </c>
      <c r="H760" s="93" t="str">
        <f>'Prediction Log'!$K779</f>
        <v/>
      </c>
      <c r="I760" s="92" t="str">
        <f>IF(ISBLANK(Games!M761), "",IF(AND(Games!M761="",Games!N761=""),"",IF(ISTEXT(Games!N761), "Side",Games!M761)))</f>
        <v/>
      </c>
      <c r="J760" s="92" t="str">
        <f>IF(ISBLANK(Games!B761), "",IF(Games!K761="Y", Games!B761, Games!E761))</f>
        <v/>
      </c>
      <c r="K760" s="92" t="str">
        <f>Games!I761</f>
        <v/>
      </c>
      <c r="L760" s="92" t="str">
        <f>IF(ISBLANK(Games!G761), "",Games!G761)</f>
        <v/>
      </c>
      <c r="M760" s="92"/>
      <c r="N760" s="110" t="str">
        <f>IF(ISBLANK('Performance vs Market'!$Q760), "", 1)</f>
        <v/>
      </c>
      <c r="O760" s="110" t="str">
        <f>IF(ISBLANK('Performance vs Market'!$S760), "", 1)</f>
        <v/>
      </c>
      <c r="P760" s="95"/>
      <c r="Q760" s="95"/>
      <c r="R760" s="95"/>
      <c r="S760" s="95"/>
      <c r="T760" s="95"/>
      <c r="U760" s="111" t="str">
        <f>IF(ISBLANK('Performance vs Market'!$Q760), "",N760+IF(Q760&lt;0, (N760/(Q760/-100)), N760*(Q760/100)))</f>
        <v/>
      </c>
      <c r="V760" s="112" t="str">
        <f>IFERROR(IF(ISBLANK('Performance vs Market'!$R760), "",N760+IF(R760&lt;0, (N760/(R760/-100)), N760*(R760/100))),"")</f>
        <v/>
      </c>
      <c r="W760" s="111" t="n">
        <f t="shared" si="1"/>
        <v>0</v>
      </c>
      <c r="X760" s="112" t="n">
        <f t="shared" si="2"/>
        <v>0</v>
      </c>
      <c r="Y760" s="111" t="str">
        <f>IF(ISBLANK('Performance vs Market'!$S760), "",O760+IF(S760&lt;0, (O760/(S760/-100)), O760*(S760/100)))</f>
        <v/>
      </c>
      <c r="Z760" s="111" t="n">
        <f t="shared" si="3"/>
        <v>0</v>
      </c>
      <c r="AA760" s="96" t="n">
        <f t="shared" si="4"/>
        <v>0</v>
      </c>
      <c r="AB760" s="96" t="n">
        <f t="shared" si="5"/>
        <v>0</v>
      </c>
      <c r="AC760" s="113" t="str">
        <f>IF('Prediction Log'!$W779="Y", "W", IF('Prediction Log'!$W779="N","L",""))</f>
        <v/>
      </c>
      <c r="AD760" s="114" t="str">
        <f>IF('Prediction Log'!$Y779="Y", "W", IF('Prediction Log'!$Y779="N","L",""))</f>
        <v/>
      </c>
      <c r="AE760" s="115" t="str">
        <f>IF(ISBLANK('Performance vs Market'!$Q760), "",IF(AC760="W", W760, IF(AC760="L",-N760, "")))</f>
        <v/>
      </c>
      <c r="AF760" s="116" t="str">
        <f>IFERROR((IF(ISERR('Performance vs Market'!$V760), "",IF(AD760="W", X760, IF(AD760="L",-N760, "")))), "")</f>
        <v/>
      </c>
      <c r="AG760" s="113" t="str">
        <f>IF('Prediction Log'!$X779="Y", "W", IF('Prediction Log'!$X779="N", "L", ""))</f>
        <v/>
      </c>
      <c r="AH760" s="115" t="str">
        <f>IF(ISBLANK('Performance vs Market'!$S760), "",IF(AG760="W", Z760, IF(AG760="L",-O760, "")))</f>
        <v/>
      </c>
      <c r="AI760" s="117"/>
      <c r="AJ760" s="15" t="str">
        <f t="shared" si="6"/>
        <v/>
      </c>
      <c r="AK760" s="118" t="n">
        <f>IF(ISERROR('Performance vs Market'!$AE760+'Performance vs Market'!$AH760+'Performance vs Market'!$AJ760), "", 'Performance vs Market'!$AE760+'Performance vs Market'!$AH760+'Performance vs Market'!$AJ760)</f>
        <v>0</v>
      </c>
      <c r="AL760" s="119" t="n">
        <f>IF(ISERROR('Performance vs Market'!$AF760+'Performance vs Market'!$AH760+'Performance vs Market'!$AJ760), "", 'Performance vs Market'!$AF760+'Performance vs Market'!$AH760+'Performance vs Market'!$AJ760)</f>
        <v>0</v>
      </c>
    </row>
    <row r="761" ht="14.25" customHeight="1">
      <c r="A761" s="92" t="str">
        <f>Games!A762</f>
        <v/>
      </c>
      <c r="B761" s="92" t="str">
        <f>IF('Prediction Log'!B780=0, "",'Prediction Log'!B780)</f>
        <v/>
      </c>
      <c r="C761" s="92" t="str">
        <f>IF('Prediction Log'!C780=0, "",'Prediction Log'!C780)</f>
        <v/>
      </c>
      <c r="D761" s="92" t="str">
        <f>IF('Prediction Log'!D780=0, "",'Prediction Log'!D780)</f>
        <v/>
      </c>
      <c r="E761" s="92" t="str">
        <f>IF('Prediction Log'!E780=0, "",'Prediction Log'!E780)</f>
        <v/>
      </c>
      <c r="F761" s="92" t="str">
        <f>IF('Prediction Log'!I780=0, "",'Prediction Log'!I780)</f>
        <v/>
      </c>
      <c r="G761" s="70" t="str">
        <f>IF(ISBLANK(Games!B762), "",'Prediction Log'!$J780)</f>
        <v/>
      </c>
      <c r="H761" s="93" t="str">
        <f>'Prediction Log'!$K780</f>
        <v/>
      </c>
      <c r="I761" s="92" t="str">
        <f>IF(ISBLANK(Games!M762), "",IF(AND(Games!M762="",Games!N762=""),"",IF(ISTEXT(Games!N762), "Side",Games!M762)))</f>
        <v/>
      </c>
      <c r="J761" s="92" t="str">
        <f>IF(ISBLANK(Games!B762), "",IF(Games!K762="Y", Games!B762, Games!E762))</f>
        <v/>
      </c>
      <c r="K761" s="92" t="str">
        <f>Games!I762</f>
        <v/>
      </c>
      <c r="L761" s="92" t="str">
        <f>IF(ISBLANK(Games!G762), "",Games!G762)</f>
        <v/>
      </c>
      <c r="M761" s="92"/>
      <c r="N761" s="110" t="str">
        <f>IF(ISBLANK('Performance vs Market'!$Q761), "", 1)</f>
        <v/>
      </c>
      <c r="O761" s="110" t="str">
        <f>IF(ISBLANK('Performance vs Market'!$S761), "", 1)</f>
        <v/>
      </c>
      <c r="P761" s="95"/>
      <c r="Q761" s="95"/>
      <c r="R761" s="95"/>
      <c r="S761" s="95"/>
      <c r="T761" s="95"/>
      <c r="U761" s="111" t="str">
        <f>IF(ISBLANK('Performance vs Market'!$Q761), "",N761+IF(Q761&lt;0, (N761/(Q761/-100)), N761*(Q761/100)))</f>
        <v/>
      </c>
      <c r="V761" s="112" t="str">
        <f>IFERROR(IF(ISBLANK('Performance vs Market'!$R761), "",N761+IF(R761&lt;0, (N761/(R761/-100)), N761*(R761/100))),"")</f>
        <v/>
      </c>
      <c r="W761" s="111" t="n">
        <f t="shared" si="1"/>
        <v>0</v>
      </c>
      <c r="X761" s="112" t="n">
        <f t="shared" si="2"/>
        <v>0</v>
      </c>
      <c r="Y761" s="111" t="str">
        <f>IF(ISBLANK('Performance vs Market'!$S761), "",O761+IF(S761&lt;0, (O761/(S761/-100)), O761*(S761/100)))</f>
        <v/>
      </c>
      <c r="Z761" s="111" t="n">
        <f t="shared" si="3"/>
        <v>0</v>
      </c>
      <c r="AA761" s="96" t="n">
        <f t="shared" si="4"/>
        <v>0</v>
      </c>
      <c r="AB761" s="96" t="n">
        <f t="shared" si="5"/>
        <v>0</v>
      </c>
      <c r="AC761" s="113" t="str">
        <f>IF('Prediction Log'!$W780="Y", "W", IF('Prediction Log'!$W780="N","L",""))</f>
        <v/>
      </c>
      <c r="AD761" s="114" t="str">
        <f>IF('Prediction Log'!$Y780="Y", "W", IF('Prediction Log'!$Y780="N","L",""))</f>
        <v/>
      </c>
      <c r="AE761" s="115" t="str">
        <f>IF(ISBLANK('Performance vs Market'!$Q761), "",IF(AC761="W", W761, IF(AC761="L",-N761, "")))</f>
        <v/>
      </c>
      <c r="AF761" s="116" t="str">
        <f>IFERROR((IF(ISERR('Performance vs Market'!$V761), "",IF(AD761="W", X761, IF(AD761="L",-N761, "")))), "")</f>
        <v/>
      </c>
      <c r="AG761" s="113" t="str">
        <f>IF('Prediction Log'!$X780="Y", "W", IF('Prediction Log'!$X780="N", "L", ""))</f>
        <v/>
      </c>
      <c r="AH761" s="115" t="str">
        <f>IF(ISBLANK('Performance vs Market'!$S761), "",IF(AG761="W", Z761, IF(AG761="L",-O761, "")))</f>
        <v/>
      </c>
      <c r="AI761" s="117"/>
      <c r="AJ761" s="15" t="str">
        <f t="shared" si="6"/>
        <v/>
      </c>
      <c r="AK761" s="118" t="n">
        <f>IF(ISERROR('Performance vs Market'!$AE761+'Performance vs Market'!$AH761+'Performance vs Market'!$AJ761), "", 'Performance vs Market'!$AE761+'Performance vs Market'!$AH761+'Performance vs Market'!$AJ761)</f>
        <v>0</v>
      </c>
      <c r="AL761" s="119" t="n">
        <f>IF(ISERROR('Performance vs Market'!$AF761+'Performance vs Market'!$AH761+'Performance vs Market'!$AJ761), "", 'Performance vs Market'!$AF761+'Performance vs Market'!$AH761+'Performance vs Market'!$AJ761)</f>
        <v>0</v>
      </c>
    </row>
    <row r="762" ht="14.25" customHeight="1">
      <c r="A762" s="92" t="str">
        <f>Games!A763</f>
        <v/>
      </c>
      <c r="B762" s="92" t="str">
        <f>IF('Prediction Log'!B781=0, "",'Prediction Log'!B781)</f>
        <v/>
      </c>
      <c r="C762" s="92" t="str">
        <f>IF('Prediction Log'!C781=0, "",'Prediction Log'!C781)</f>
        <v/>
      </c>
      <c r="D762" s="92" t="str">
        <f>IF('Prediction Log'!D781=0, "",'Prediction Log'!D781)</f>
        <v/>
      </c>
      <c r="E762" s="92" t="str">
        <f>IF('Prediction Log'!E781=0, "",'Prediction Log'!E781)</f>
        <v/>
      </c>
      <c r="F762" s="92" t="str">
        <f>IF('Prediction Log'!I781=0, "",'Prediction Log'!I781)</f>
        <v/>
      </c>
      <c r="G762" s="70" t="str">
        <f>IF(ISBLANK(Games!B763), "",'Prediction Log'!$J781)</f>
        <v/>
      </c>
      <c r="H762" s="93" t="str">
        <f>'Prediction Log'!$K781</f>
        <v/>
      </c>
      <c r="I762" s="92" t="str">
        <f>IF(ISBLANK(Games!M763), "",IF(AND(Games!M763="",Games!N763=""),"",IF(ISTEXT(Games!N763), "Side",Games!M763)))</f>
        <v/>
      </c>
      <c r="J762" s="92" t="str">
        <f>IF(ISBLANK(Games!B763), "",IF(Games!K763="Y", Games!B763, Games!E763))</f>
        <v/>
      </c>
      <c r="K762" s="92" t="str">
        <f>Games!I763</f>
        <v/>
      </c>
      <c r="L762" s="92" t="str">
        <f>IF(ISBLANK(Games!G763), "",Games!G763)</f>
        <v/>
      </c>
      <c r="M762" s="92"/>
      <c r="N762" s="110" t="str">
        <f>IF(ISBLANK('Performance vs Market'!$Q762), "", 1)</f>
        <v/>
      </c>
      <c r="O762" s="110" t="str">
        <f>IF(ISBLANK('Performance vs Market'!$S762), "", 1)</f>
        <v/>
      </c>
      <c r="P762" s="95"/>
      <c r="Q762" s="95"/>
      <c r="R762" s="95"/>
      <c r="S762" s="95"/>
      <c r="T762" s="95"/>
      <c r="U762" s="111" t="str">
        <f>IF(ISBLANK('Performance vs Market'!$Q762), "",N762+IF(Q762&lt;0, (N762/(Q762/-100)), N762*(Q762/100)))</f>
        <v/>
      </c>
      <c r="V762" s="112" t="str">
        <f>IFERROR(IF(ISBLANK('Performance vs Market'!$R762), "",N762+IF(R762&lt;0, (N762/(R762/-100)), N762*(R762/100))),"")</f>
        <v/>
      </c>
      <c r="W762" s="111" t="n">
        <f t="shared" si="1"/>
        <v>0</v>
      </c>
      <c r="X762" s="112" t="n">
        <f t="shared" si="2"/>
        <v>0</v>
      </c>
      <c r="Y762" s="111" t="str">
        <f>IF(ISBLANK('Performance vs Market'!$S762), "",O762+IF(S762&lt;0, (O762/(S762/-100)), O762*(S762/100)))</f>
        <v/>
      </c>
      <c r="Z762" s="111" t="n">
        <f t="shared" si="3"/>
        <v>0</v>
      </c>
      <c r="AA762" s="96" t="n">
        <f t="shared" si="4"/>
        <v>0</v>
      </c>
      <c r="AB762" s="96" t="n">
        <f t="shared" si="5"/>
        <v>0</v>
      </c>
      <c r="AC762" s="113" t="str">
        <f>IF('Prediction Log'!$W781="Y", "W", IF('Prediction Log'!$W781="N","L",""))</f>
        <v/>
      </c>
      <c r="AD762" s="114" t="str">
        <f>IF('Prediction Log'!$Y781="Y", "W", IF('Prediction Log'!$Y781="N","L",""))</f>
        <v/>
      </c>
      <c r="AE762" s="115" t="str">
        <f>IF(ISBLANK('Performance vs Market'!$Q762), "",IF(AC762="W", W762, IF(AC762="L",-N762, "")))</f>
        <v/>
      </c>
      <c r="AF762" s="116" t="str">
        <f>IFERROR((IF(ISERR('Performance vs Market'!$V762), "",IF(AD762="W", X762, IF(AD762="L",-N762, "")))), "")</f>
        <v/>
      </c>
      <c r="AG762" s="113" t="str">
        <f>IF('Prediction Log'!$X781="Y", "W", IF('Prediction Log'!$X781="N", "L", ""))</f>
        <v/>
      </c>
      <c r="AH762" s="115" t="str">
        <f>IF(ISBLANK('Performance vs Market'!$S762), "",IF(AG762="W", Z762, IF(AG762="L",-O762, "")))</f>
        <v/>
      </c>
      <c r="AI762" s="117"/>
      <c r="AJ762" s="15" t="str">
        <f t="shared" si="6"/>
        <v/>
      </c>
      <c r="AK762" s="118" t="n">
        <f>IF(ISERROR('Performance vs Market'!$AE762+'Performance vs Market'!$AH762+'Performance vs Market'!$AJ762), "", 'Performance vs Market'!$AE762+'Performance vs Market'!$AH762+'Performance vs Market'!$AJ762)</f>
        <v>0</v>
      </c>
      <c r="AL762" s="119" t="n">
        <f>IF(ISERROR('Performance vs Market'!$AF762+'Performance vs Market'!$AH762+'Performance vs Market'!$AJ762), "", 'Performance vs Market'!$AF762+'Performance vs Market'!$AH762+'Performance vs Market'!$AJ762)</f>
        <v>0</v>
      </c>
    </row>
    <row r="763" ht="14.25" customHeight="1">
      <c r="A763" s="92" t="str">
        <f>Games!A764</f>
        <v/>
      </c>
      <c r="B763" s="92" t="str">
        <f>IF('Prediction Log'!B782=0, "",'Prediction Log'!B782)</f>
        <v/>
      </c>
      <c r="C763" s="92" t="str">
        <f>IF('Prediction Log'!C782=0, "",'Prediction Log'!C782)</f>
        <v/>
      </c>
      <c r="D763" s="92" t="str">
        <f>IF('Prediction Log'!D782=0, "",'Prediction Log'!D782)</f>
        <v/>
      </c>
      <c r="E763" s="92" t="str">
        <f>IF('Prediction Log'!E782=0, "",'Prediction Log'!E782)</f>
        <v/>
      </c>
      <c r="F763" s="92" t="str">
        <f>IF('Prediction Log'!I782=0, "",'Prediction Log'!I782)</f>
        <v/>
      </c>
      <c r="G763" s="70" t="str">
        <f>IF(ISBLANK(Games!B764), "",'Prediction Log'!$J782)</f>
        <v/>
      </c>
      <c r="H763" s="93" t="str">
        <f>'Prediction Log'!$K782</f>
        <v/>
      </c>
      <c r="I763" s="92" t="str">
        <f>IF(ISBLANK(Games!M764), "",IF(AND(Games!M764="",Games!N764=""),"",IF(ISTEXT(Games!N764), "Side",Games!M764)))</f>
        <v/>
      </c>
      <c r="J763" s="92" t="str">
        <f>IF(ISBLANK(Games!B764), "",IF(Games!K764="Y", Games!B764, Games!E764))</f>
        <v/>
      </c>
      <c r="K763" s="92" t="str">
        <f>Games!I764</f>
        <v/>
      </c>
      <c r="L763" s="92" t="str">
        <f>IF(ISBLANK(Games!G764), "",Games!G764)</f>
        <v/>
      </c>
      <c r="M763" s="92"/>
      <c r="N763" s="110" t="str">
        <f>IF(ISBLANK('Performance vs Market'!$Q763), "", 1)</f>
        <v/>
      </c>
      <c r="O763" s="110" t="str">
        <f>IF(ISBLANK('Performance vs Market'!$S763), "", 1)</f>
        <v/>
      </c>
      <c r="P763" s="95"/>
      <c r="Q763" s="95"/>
      <c r="R763" s="95"/>
      <c r="S763" s="95"/>
      <c r="T763" s="95"/>
      <c r="U763" s="111" t="str">
        <f>IF(ISBLANK('Performance vs Market'!$Q763), "",N763+IF(Q763&lt;0, (N763/(Q763/-100)), N763*(Q763/100)))</f>
        <v/>
      </c>
      <c r="V763" s="112" t="str">
        <f>IFERROR(IF(ISBLANK('Performance vs Market'!$R763), "",N763+IF(R763&lt;0, (N763/(R763/-100)), N763*(R763/100))),"")</f>
        <v/>
      </c>
      <c r="W763" s="111" t="n">
        <f t="shared" si="1"/>
        <v>0</v>
      </c>
      <c r="X763" s="112" t="n">
        <f t="shared" si="2"/>
        <v>0</v>
      </c>
      <c r="Y763" s="111" t="str">
        <f>IF(ISBLANK('Performance vs Market'!$S763), "",O763+IF(S763&lt;0, (O763/(S763/-100)), O763*(S763/100)))</f>
        <v/>
      </c>
      <c r="Z763" s="111" t="n">
        <f t="shared" si="3"/>
        <v>0</v>
      </c>
      <c r="AA763" s="96" t="n">
        <f t="shared" si="4"/>
        <v>0</v>
      </c>
      <c r="AB763" s="96" t="n">
        <f t="shared" si="5"/>
        <v>0</v>
      </c>
      <c r="AC763" s="113" t="str">
        <f>IF('Prediction Log'!$W782="Y", "W", IF('Prediction Log'!$W782="N","L",""))</f>
        <v/>
      </c>
      <c r="AD763" s="114" t="str">
        <f>IF('Prediction Log'!$Y782="Y", "W", IF('Prediction Log'!$Y782="N","L",""))</f>
        <v/>
      </c>
      <c r="AE763" s="115" t="str">
        <f>IF(ISBLANK('Performance vs Market'!$Q763), "",IF(AC763="W", W763, IF(AC763="L",-N763, "")))</f>
        <v/>
      </c>
      <c r="AF763" s="116" t="str">
        <f>IFERROR((IF(ISERR('Performance vs Market'!$V763), "",IF(AD763="W", X763, IF(AD763="L",-N763, "")))), "")</f>
        <v/>
      </c>
      <c r="AG763" s="113" t="str">
        <f>IF('Prediction Log'!$X782="Y", "W", IF('Prediction Log'!$X782="N", "L", ""))</f>
        <v/>
      </c>
      <c r="AH763" s="115" t="str">
        <f>IF(ISBLANK('Performance vs Market'!$S763), "",IF(AG763="W", Z763, IF(AG763="L",-O763, "")))</f>
        <v/>
      </c>
      <c r="AI763" s="117"/>
      <c r="AJ763" s="15" t="str">
        <f t="shared" si="6"/>
        <v/>
      </c>
      <c r="AK763" s="118" t="n">
        <f>IF(ISERROR('Performance vs Market'!$AE763+'Performance vs Market'!$AH763+'Performance vs Market'!$AJ763), "", 'Performance vs Market'!$AE763+'Performance vs Market'!$AH763+'Performance vs Market'!$AJ763)</f>
        <v>0</v>
      </c>
      <c r="AL763" s="119" t="n">
        <f>IF(ISERROR('Performance vs Market'!$AF763+'Performance vs Market'!$AH763+'Performance vs Market'!$AJ763), "", 'Performance vs Market'!$AF763+'Performance vs Market'!$AH763+'Performance vs Market'!$AJ763)</f>
        <v>0</v>
      </c>
    </row>
    <row r="764" ht="14.25" customHeight="1">
      <c r="A764" s="92" t="str">
        <f>Games!A765</f>
        <v/>
      </c>
      <c r="B764" s="92" t="str">
        <f>IF('Prediction Log'!B783=0, "",'Prediction Log'!B783)</f>
        <v/>
      </c>
      <c r="C764" s="92" t="str">
        <f>IF('Prediction Log'!C783=0, "",'Prediction Log'!C783)</f>
        <v/>
      </c>
      <c r="D764" s="92" t="str">
        <f>IF('Prediction Log'!D783=0, "",'Prediction Log'!D783)</f>
        <v/>
      </c>
      <c r="E764" s="92" t="str">
        <f>IF('Prediction Log'!E783=0, "",'Prediction Log'!E783)</f>
        <v/>
      </c>
      <c r="F764" s="92" t="str">
        <f>IF('Prediction Log'!I783=0, "",'Prediction Log'!I783)</f>
        <v/>
      </c>
      <c r="G764" s="70" t="str">
        <f>IF(ISBLANK(Games!B765), "",'Prediction Log'!$J783)</f>
        <v/>
      </c>
      <c r="H764" s="93" t="str">
        <f>'Prediction Log'!$K783</f>
        <v/>
      </c>
      <c r="I764" s="92" t="str">
        <f>IF(ISBLANK(Games!M765), "",IF(AND(Games!M765="",Games!N765=""),"",IF(ISTEXT(Games!N765), "Side",Games!M765)))</f>
        <v/>
      </c>
      <c r="J764" s="92" t="str">
        <f>IF(ISBLANK(Games!B765), "",IF(Games!K765="Y", Games!B765, Games!E765))</f>
        <v/>
      </c>
      <c r="K764" s="92" t="str">
        <f>Games!I765</f>
        <v/>
      </c>
      <c r="L764" s="92" t="str">
        <f>IF(ISBLANK(Games!G765), "",Games!G765)</f>
        <v/>
      </c>
      <c r="M764" s="92"/>
      <c r="N764" s="110" t="str">
        <f>IF(ISBLANK('Performance vs Market'!$Q764), "", 1)</f>
        <v/>
      </c>
      <c r="O764" s="110" t="str">
        <f>IF(ISBLANK('Performance vs Market'!$S764), "", 1)</f>
        <v/>
      </c>
      <c r="P764" s="95"/>
      <c r="Q764" s="95"/>
      <c r="R764" s="95"/>
      <c r="S764" s="95"/>
      <c r="T764" s="95"/>
      <c r="U764" s="111" t="str">
        <f>IF(ISBLANK('Performance vs Market'!$Q764), "",N764+IF(Q764&lt;0, (N764/(Q764/-100)), N764*(Q764/100)))</f>
        <v/>
      </c>
      <c r="V764" s="112" t="str">
        <f>IFERROR(IF(ISBLANK('Performance vs Market'!$R764), "",N764+IF(R764&lt;0, (N764/(R764/-100)), N764*(R764/100))),"")</f>
        <v/>
      </c>
      <c r="W764" s="111" t="n">
        <f t="shared" si="1"/>
        <v>0</v>
      </c>
      <c r="X764" s="112" t="n">
        <f t="shared" si="2"/>
        <v>0</v>
      </c>
      <c r="Y764" s="111" t="str">
        <f>IF(ISBLANK('Performance vs Market'!$S764), "",O764+IF(S764&lt;0, (O764/(S764/-100)), O764*(S764/100)))</f>
        <v/>
      </c>
      <c r="Z764" s="111" t="n">
        <f t="shared" si="3"/>
        <v>0</v>
      </c>
      <c r="AA764" s="96" t="n">
        <f t="shared" si="4"/>
        <v>0</v>
      </c>
      <c r="AB764" s="96" t="n">
        <f t="shared" si="5"/>
        <v>0</v>
      </c>
      <c r="AC764" s="113" t="str">
        <f>IF('Prediction Log'!$W783="Y", "W", IF('Prediction Log'!$W783="N","L",""))</f>
        <v/>
      </c>
      <c r="AD764" s="114" t="str">
        <f>IF('Prediction Log'!$Y783="Y", "W", IF('Prediction Log'!$Y783="N","L",""))</f>
        <v/>
      </c>
      <c r="AE764" s="115" t="str">
        <f>IF(ISBLANK('Performance vs Market'!$Q764), "",IF(AC764="W", W764, IF(AC764="L",-N764, "")))</f>
        <v/>
      </c>
      <c r="AF764" s="116" t="str">
        <f>IFERROR((IF(ISERR('Performance vs Market'!$V764), "",IF(AD764="W", X764, IF(AD764="L",-N764, "")))), "")</f>
        <v/>
      </c>
      <c r="AG764" s="113" t="str">
        <f>IF('Prediction Log'!$X783="Y", "W", IF('Prediction Log'!$X783="N", "L", ""))</f>
        <v/>
      </c>
      <c r="AH764" s="115" t="str">
        <f>IF(ISBLANK('Performance vs Market'!$S764), "",IF(AG764="W", Z764, IF(AG764="L",-O764, "")))</f>
        <v/>
      </c>
      <c r="AI764" s="117"/>
      <c r="AJ764" s="15" t="str">
        <f t="shared" si="6"/>
        <v/>
      </c>
      <c r="AK764" s="118" t="n">
        <f>IF(ISERROR('Performance vs Market'!$AE764+'Performance vs Market'!$AH764+'Performance vs Market'!$AJ764), "", 'Performance vs Market'!$AE764+'Performance vs Market'!$AH764+'Performance vs Market'!$AJ764)</f>
        <v>0</v>
      </c>
      <c r="AL764" s="119" t="n">
        <f>IF(ISERROR('Performance vs Market'!$AF764+'Performance vs Market'!$AH764+'Performance vs Market'!$AJ764), "", 'Performance vs Market'!$AF764+'Performance vs Market'!$AH764+'Performance vs Market'!$AJ764)</f>
        <v>0</v>
      </c>
    </row>
    <row r="765" ht="14.25" customHeight="1">
      <c r="A765" s="92" t="str">
        <f>Games!A766</f>
        <v/>
      </c>
      <c r="B765" s="92" t="str">
        <f>IF('Prediction Log'!B784=0, "",'Prediction Log'!B784)</f>
        <v/>
      </c>
      <c r="C765" s="92" t="str">
        <f>IF('Prediction Log'!C784=0, "",'Prediction Log'!C784)</f>
        <v/>
      </c>
      <c r="D765" s="92" t="str">
        <f>IF('Prediction Log'!D784=0, "",'Prediction Log'!D784)</f>
        <v/>
      </c>
      <c r="E765" s="92" t="str">
        <f>IF('Prediction Log'!E784=0, "",'Prediction Log'!E784)</f>
        <v/>
      </c>
      <c r="F765" s="92" t="str">
        <f>IF('Prediction Log'!I784=0, "",'Prediction Log'!I784)</f>
        <v/>
      </c>
      <c r="G765" s="70" t="str">
        <f>IF(ISBLANK(Games!B766), "",'Prediction Log'!$J784)</f>
        <v/>
      </c>
      <c r="H765" s="93" t="str">
        <f>'Prediction Log'!$K784</f>
        <v/>
      </c>
      <c r="I765" s="92" t="str">
        <f>IF(ISBLANK(Games!M766), "",IF(AND(Games!M766="",Games!N766=""),"",IF(ISTEXT(Games!N766), "Side",Games!M766)))</f>
        <v/>
      </c>
      <c r="J765" s="92" t="str">
        <f>IF(ISBLANK(Games!B766), "",IF(Games!K766="Y", Games!B766, Games!E766))</f>
        <v/>
      </c>
      <c r="K765" s="92" t="str">
        <f>Games!I766</f>
        <v/>
      </c>
      <c r="L765" s="92" t="str">
        <f>IF(ISBLANK(Games!G766), "",Games!G766)</f>
        <v/>
      </c>
      <c r="M765" s="92"/>
      <c r="N765" s="110" t="str">
        <f>IF(ISBLANK('Performance vs Market'!$Q765), "", 1)</f>
        <v/>
      </c>
      <c r="O765" s="110" t="str">
        <f>IF(ISBLANK('Performance vs Market'!$S765), "", 1)</f>
        <v/>
      </c>
      <c r="P765" s="95"/>
      <c r="Q765" s="95"/>
      <c r="R765" s="95"/>
      <c r="S765" s="95"/>
      <c r="T765" s="95"/>
      <c r="U765" s="111" t="str">
        <f>IF(ISBLANK('Performance vs Market'!$Q765), "",N765+IF(Q765&lt;0, (N765/(Q765/-100)), N765*(Q765/100)))</f>
        <v/>
      </c>
      <c r="V765" s="112" t="str">
        <f>IFERROR(IF(ISBLANK('Performance vs Market'!$R765), "",N765+IF(R765&lt;0, (N765/(R765/-100)), N765*(R765/100))),"")</f>
        <v/>
      </c>
      <c r="W765" s="111" t="n">
        <f t="shared" si="1"/>
        <v>0</v>
      </c>
      <c r="X765" s="112" t="n">
        <f t="shared" si="2"/>
        <v>0</v>
      </c>
      <c r="Y765" s="111" t="str">
        <f>IF(ISBLANK('Performance vs Market'!$S765), "",O765+IF(S765&lt;0, (O765/(S765/-100)), O765*(S765/100)))</f>
        <v/>
      </c>
      <c r="Z765" s="111" t="n">
        <f t="shared" si="3"/>
        <v>0</v>
      </c>
      <c r="AA765" s="96" t="n">
        <f t="shared" si="4"/>
        <v>0</v>
      </c>
      <c r="AB765" s="96" t="n">
        <f t="shared" si="5"/>
        <v>0</v>
      </c>
      <c r="AC765" s="113" t="str">
        <f>IF('Prediction Log'!$W784="Y", "W", IF('Prediction Log'!$W784="N","L",""))</f>
        <v/>
      </c>
      <c r="AD765" s="114" t="str">
        <f>IF('Prediction Log'!$Y784="Y", "W", IF('Prediction Log'!$Y784="N","L",""))</f>
        <v/>
      </c>
      <c r="AE765" s="115" t="str">
        <f>IF(ISBLANK('Performance vs Market'!$Q765), "",IF(AC765="W", W765, IF(AC765="L",-N765, "")))</f>
        <v/>
      </c>
      <c r="AF765" s="116" t="str">
        <f>IFERROR((IF(ISERR('Performance vs Market'!$V765), "",IF(AD765="W", X765, IF(AD765="L",-N765, "")))), "")</f>
        <v/>
      </c>
      <c r="AG765" s="113" t="str">
        <f>IF('Prediction Log'!$X784="Y", "W", IF('Prediction Log'!$X784="N", "L", ""))</f>
        <v/>
      </c>
      <c r="AH765" s="115" t="str">
        <f>IF(ISBLANK('Performance vs Market'!$S765), "",IF(AG765="W", Z765, IF(AG765="L",-O765, "")))</f>
        <v/>
      </c>
      <c r="AI765" s="117"/>
      <c r="AJ765" s="15" t="str">
        <f t="shared" si="6"/>
        <v/>
      </c>
      <c r="AK765" s="118" t="n">
        <f>IF(ISERROR('Performance vs Market'!$AE765+'Performance vs Market'!$AH765+'Performance vs Market'!$AJ765), "", 'Performance vs Market'!$AE765+'Performance vs Market'!$AH765+'Performance vs Market'!$AJ765)</f>
        <v>0</v>
      </c>
      <c r="AL765" s="119" t="n">
        <f>IF(ISERROR('Performance vs Market'!$AF765+'Performance vs Market'!$AH765+'Performance vs Market'!$AJ765), "", 'Performance vs Market'!$AF765+'Performance vs Market'!$AH765+'Performance vs Market'!$AJ765)</f>
        <v>0</v>
      </c>
    </row>
    <row r="766" ht="14.25" customHeight="1">
      <c r="A766" s="92" t="str">
        <f>Games!A767</f>
        <v/>
      </c>
      <c r="B766" s="92" t="str">
        <f>IF('Prediction Log'!B785=0, "",'Prediction Log'!B785)</f>
        <v/>
      </c>
      <c r="C766" s="92" t="str">
        <f>IF('Prediction Log'!C785=0, "",'Prediction Log'!C785)</f>
        <v/>
      </c>
      <c r="D766" s="92" t="str">
        <f>IF('Prediction Log'!D785=0, "",'Prediction Log'!D785)</f>
        <v/>
      </c>
      <c r="E766" s="92" t="str">
        <f>IF('Prediction Log'!E785=0, "",'Prediction Log'!E785)</f>
        <v/>
      </c>
      <c r="F766" s="92" t="str">
        <f>IF('Prediction Log'!I785=0, "",'Prediction Log'!I785)</f>
        <v/>
      </c>
      <c r="G766" s="70" t="str">
        <f>IF(ISBLANK(Games!B767), "",'Prediction Log'!$J785)</f>
        <v/>
      </c>
      <c r="H766" s="93" t="str">
        <f>'Prediction Log'!$K785</f>
        <v/>
      </c>
      <c r="I766" s="92" t="str">
        <f>IF(ISBLANK(Games!M767), "",IF(AND(Games!M767="",Games!N767=""),"",IF(ISTEXT(Games!N767), "Side",Games!M767)))</f>
        <v/>
      </c>
      <c r="J766" s="92" t="str">
        <f>IF(ISBLANK(Games!B767), "",IF(Games!K767="Y", Games!B767, Games!E767))</f>
        <v/>
      </c>
      <c r="K766" s="92" t="str">
        <f>Games!I767</f>
        <v/>
      </c>
      <c r="L766" s="92" t="str">
        <f>IF(ISBLANK(Games!G767), "",Games!G767)</f>
        <v/>
      </c>
      <c r="M766" s="92"/>
      <c r="N766" s="110" t="str">
        <f>IF(ISBLANK('Performance vs Market'!$Q766), "", 1)</f>
        <v/>
      </c>
      <c r="O766" s="110" t="str">
        <f>IF(ISBLANK('Performance vs Market'!$S766), "", 1)</f>
        <v/>
      </c>
      <c r="P766" s="95"/>
      <c r="Q766" s="95"/>
      <c r="R766" s="95"/>
      <c r="S766" s="95"/>
      <c r="T766" s="95"/>
      <c r="U766" s="111" t="str">
        <f>IF(ISBLANK('Performance vs Market'!$Q766), "",N766+IF(Q766&lt;0, (N766/(Q766/-100)), N766*(Q766/100)))</f>
        <v/>
      </c>
      <c r="V766" s="112" t="str">
        <f>IFERROR(IF(ISBLANK('Performance vs Market'!$R766), "",N766+IF(R766&lt;0, (N766/(R766/-100)), N766*(R766/100))),"")</f>
        <v/>
      </c>
      <c r="W766" s="111" t="n">
        <f t="shared" si="1"/>
        <v>0</v>
      </c>
      <c r="X766" s="112" t="n">
        <f t="shared" si="2"/>
        <v>0</v>
      </c>
      <c r="Y766" s="111" t="str">
        <f>IF(ISBLANK('Performance vs Market'!$S766), "",O766+IF(S766&lt;0, (O766/(S766/-100)), O766*(S766/100)))</f>
        <v/>
      </c>
      <c r="Z766" s="111" t="n">
        <f t="shared" si="3"/>
        <v>0</v>
      </c>
      <c r="AA766" s="96" t="n">
        <f t="shared" si="4"/>
        <v>0</v>
      </c>
      <c r="AB766" s="96" t="n">
        <f t="shared" si="5"/>
        <v>0</v>
      </c>
      <c r="AC766" s="113" t="str">
        <f>IF('Prediction Log'!$W785="Y", "W", IF('Prediction Log'!$W785="N","L",""))</f>
        <v/>
      </c>
      <c r="AD766" s="114" t="str">
        <f>IF('Prediction Log'!$Y785="Y", "W", IF('Prediction Log'!$Y785="N","L",""))</f>
        <v/>
      </c>
      <c r="AE766" s="115" t="str">
        <f>IF(ISBLANK('Performance vs Market'!$Q766), "",IF(AC766="W", W766, IF(AC766="L",-N766, "")))</f>
        <v/>
      </c>
      <c r="AF766" s="116" t="str">
        <f>IFERROR((IF(ISERR('Performance vs Market'!$V766), "",IF(AD766="W", X766, IF(AD766="L",-N766, "")))), "")</f>
        <v/>
      </c>
      <c r="AG766" s="113" t="str">
        <f>IF('Prediction Log'!$X785="Y", "W", IF('Prediction Log'!$X785="N", "L", ""))</f>
        <v/>
      </c>
      <c r="AH766" s="115" t="str">
        <f>IF(ISBLANK('Performance vs Market'!$S766), "",IF(AG766="W", Z766, IF(AG766="L",-O766, "")))</f>
        <v/>
      </c>
      <c r="AI766" s="117"/>
      <c r="AJ766" s="15" t="str">
        <f t="shared" si="6"/>
        <v/>
      </c>
      <c r="AK766" s="118" t="n">
        <f>IF(ISERROR('Performance vs Market'!$AE766+'Performance vs Market'!$AH766+'Performance vs Market'!$AJ766), "", 'Performance vs Market'!$AE766+'Performance vs Market'!$AH766+'Performance vs Market'!$AJ766)</f>
        <v>0</v>
      </c>
      <c r="AL766" s="119" t="n">
        <f>IF(ISERROR('Performance vs Market'!$AF766+'Performance vs Market'!$AH766+'Performance vs Market'!$AJ766), "", 'Performance vs Market'!$AF766+'Performance vs Market'!$AH766+'Performance vs Market'!$AJ766)</f>
        <v>0</v>
      </c>
    </row>
    <row r="767" ht="14.25" customHeight="1">
      <c r="A767" s="92" t="str">
        <f>Games!A768</f>
        <v/>
      </c>
      <c r="B767" s="92" t="str">
        <f>IF('Prediction Log'!B786=0, "",'Prediction Log'!B786)</f>
        <v/>
      </c>
      <c r="C767" s="92" t="str">
        <f>IF('Prediction Log'!C786=0, "",'Prediction Log'!C786)</f>
        <v/>
      </c>
      <c r="D767" s="92" t="str">
        <f>IF('Prediction Log'!D786=0, "",'Prediction Log'!D786)</f>
        <v/>
      </c>
      <c r="E767" s="92" t="str">
        <f>IF('Prediction Log'!E786=0, "",'Prediction Log'!E786)</f>
        <v/>
      </c>
      <c r="F767" s="92" t="str">
        <f>IF('Prediction Log'!I786=0, "",'Prediction Log'!I786)</f>
        <v/>
      </c>
      <c r="G767" s="70" t="str">
        <f>IF(ISBLANK(Games!B768), "",'Prediction Log'!$J786)</f>
        <v/>
      </c>
      <c r="H767" s="93" t="str">
        <f>'Prediction Log'!$K786</f>
        <v/>
      </c>
      <c r="I767" s="92" t="str">
        <f>IF(ISBLANK(Games!M768), "",IF(AND(Games!M768="",Games!N768=""),"",IF(ISTEXT(Games!N768), "Side",Games!M768)))</f>
        <v/>
      </c>
      <c r="J767" s="92" t="str">
        <f>IF(ISBLANK(Games!B768), "",IF(Games!K768="Y", Games!B768, Games!E768))</f>
        <v/>
      </c>
      <c r="K767" s="92" t="str">
        <f>Games!I768</f>
        <v/>
      </c>
      <c r="L767" s="92" t="str">
        <f>IF(ISBLANK(Games!G768), "",Games!G768)</f>
        <v/>
      </c>
      <c r="M767" s="92"/>
      <c r="N767" s="110" t="str">
        <f>IF(ISBLANK('Performance vs Market'!$Q767), "", 1)</f>
        <v/>
      </c>
      <c r="O767" s="110" t="str">
        <f>IF(ISBLANK('Performance vs Market'!$S767), "", 1)</f>
        <v/>
      </c>
      <c r="P767" s="95"/>
      <c r="Q767" s="95"/>
      <c r="R767" s="95"/>
      <c r="S767" s="95"/>
      <c r="T767" s="95"/>
      <c r="U767" s="111" t="str">
        <f>IF(ISBLANK('Performance vs Market'!$Q767), "",N767+IF(Q767&lt;0, (N767/(Q767/-100)), N767*(Q767/100)))</f>
        <v/>
      </c>
      <c r="V767" s="112" t="str">
        <f>IFERROR(IF(ISBLANK('Performance vs Market'!$R767), "",N767+IF(R767&lt;0, (N767/(R767/-100)), N767*(R767/100))),"")</f>
        <v/>
      </c>
      <c r="W767" s="111" t="n">
        <f t="shared" si="1"/>
        <v>0</v>
      </c>
      <c r="X767" s="112" t="n">
        <f t="shared" si="2"/>
        <v>0</v>
      </c>
      <c r="Y767" s="111" t="str">
        <f>IF(ISBLANK('Performance vs Market'!$S767), "",O767+IF(S767&lt;0, (O767/(S767/-100)), O767*(S767/100)))</f>
        <v/>
      </c>
      <c r="Z767" s="111" t="n">
        <f t="shared" si="3"/>
        <v>0</v>
      </c>
      <c r="AA767" s="96" t="n">
        <f t="shared" si="4"/>
        <v>0</v>
      </c>
      <c r="AB767" s="96" t="n">
        <f t="shared" si="5"/>
        <v>0</v>
      </c>
      <c r="AC767" s="113" t="str">
        <f>IF('Prediction Log'!$W786="Y", "W", IF('Prediction Log'!$W786="N","L",""))</f>
        <v/>
      </c>
      <c r="AD767" s="114" t="str">
        <f>IF('Prediction Log'!$Y786="Y", "W", IF('Prediction Log'!$Y786="N","L",""))</f>
        <v/>
      </c>
      <c r="AE767" s="115" t="str">
        <f>IF(ISBLANK('Performance vs Market'!$Q767), "",IF(AC767="W", W767, IF(AC767="L",-N767, "")))</f>
        <v/>
      </c>
      <c r="AF767" s="116" t="str">
        <f>IFERROR((IF(ISERR('Performance vs Market'!$V767), "",IF(AD767="W", X767, IF(AD767="L",-N767, "")))), "")</f>
        <v/>
      </c>
      <c r="AG767" s="113" t="str">
        <f>IF('Prediction Log'!$X786="Y", "W", IF('Prediction Log'!$X786="N", "L", ""))</f>
        <v/>
      </c>
      <c r="AH767" s="115" t="str">
        <f>IF(ISBLANK('Performance vs Market'!$S767), "",IF(AG767="W", Z767, IF(AG767="L",-O767, "")))</f>
        <v/>
      </c>
      <c r="AI767" s="117"/>
      <c r="AJ767" s="15" t="str">
        <f t="shared" si="6"/>
        <v/>
      </c>
      <c r="AK767" s="118" t="n">
        <f>IF(ISERROR('Performance vs Market'!$AE767+'Performance vs Market'!$AH767+'Performance vs Market'!$AJ767), "", 'Performance vs Market'!$AE767+'Performance vs Market'!$AH767+'Performance vs Market'!$AJ767)</f>
        <v>0</v>
      </c>
      <c r="AL767" s="119" t="n">
        <f>IF(ISERROR('Performance vs Market'!$AF767+'Performance vs Market'!$AH767+'Performance vs Market'!$AJ767), "", 'Performance vs Market'!$AF767+'Performance vs Market'!$AH767+'Performance vs Market'!$AJ767)</f>
        <v>0</v>
      </c>
    </row>
    <row r="768" ht="14.25" customHeight="1">
      <c r="A768" s="92" t="str">
        <f>Games!A769</f>
        <v/>
      </c>
      <c r="B768" s="92" t="str">
        <f>IF('Prediction Log'!B787=0, "",'Prediction Log'!B787)</f>
        <v/>
      </c>
      <c r="C768" s="92" t="str">
        <f>IF('Prediction Log'!C787=0, "",'Prediction Log'!C787)</f>
        <v/>
      </c>
      <c r="D768" s="92" t="str">
        <f>IF('Prediction Log'!D787=0, "",'Prediction Log'!D787)</f>
        <v/>
      </c>
      <c r="E768" s="92" t="str">
        <f>IF('Prediction Log'!E787=0, "",'Prediction Log'!E787)</f>
        <v/>
      </c>
      <c r="F768" s="92" t="str">
        <f>IF('Prediction Log'!I787=0, "",'Prediction Log'!I787)</f>
        <v/>
      </c>
      <c r="G768" s="70" t="str">
        <f>IF(ISBLANK(Games!B769), "",'Prediction Log'!$J787)</f>
        <v/>
      </c>
      <c r="H768" s="93" t="str">
        <f>'Prediction Log'!$K787</f>
        <v/>
      </c>
      <c r="I768" s="92" t="str">
        <f>IF(ISBLANK(Games!M769), "",IF(AND(Games!M769="",Games!N769=""),"",IF(ISTEXT(Games!N769), "Side",Games!M769)))</f>
        <v/>
      </c>
      <c r="J768" s="92" t="str">
        <f>IF(ISBLANK(Games!B769), "",IF(Games!K769="Y", Games!B769, Games!E769))</f>
        <v/>
      </c>
      <c r="K768" s="92" t="str">
        <f>Games!I769</f>
        <v/>
      </c>
      <c r="L768" s="92" t="str">
        <f>IF(ISBLANK(Games!G769), "",Games!G769)</f>
        <v/>
      </c>
      <c r="M768" s="92"/>
      <c r="N768" s="110" t="str">
        <f>IF(ISBLANK('Performance vs Market'!$Q768), "", 1)</f>
        <v/>
      </c>
      <c r="O768" s="110" t="str">
        <f>IF(ISBLANK('Performance vs Market'!$S768), "", 1)</f>
        <v/>
      </c>
      <c r="P768" s="95"/>
      <c r="Q768" s="95"/>
      <c r="R768" s="95"/>
      <c r="S768" s="95"/>
      <c r="T768" s="95"/>
      <c r="U768" s="111" t="str">
        <f>IF(ISBLANK('Performance vs Market'!$Q768), "",N768+IF(Q768&lt;0, (N768/(Q768/-100)), N768*(Q768/100)))</f>
        <v/>
      </c>
      <c r="V768" s="112" t="str">
        <f>IFERROR(IF(ISBLANK('Performance vs Market'!$R768), "",N768+IF(R768&lt;0, (N768/(R768/-100)), N768*(R768/100))),"")</f>
        <v/>
      </c>
      <c r="W768" s="111" t="n">
        <f t="shared" si="1"/>
        <v>0</v>
      </c>
      <c r="X768" s="112" t="n">
        <f t="shared" si="2"/>
        <v>0</v>
      </c>
      <c r="Y768" s="111" t="str">
        <f>IF(ISBLANK('Performance vs Market'!$S768), "",O768+IF(S768&lt;0, (O768/(S768/-100)), O768*(S768/100)))</f>
        <v/>
      </c>
      <c r="Z768" s="111" t="n">
        <f t="shared" si="3"/>
        <v>0</v>
      </c>
      <c r="AA768" s="96" t="n">
        <f t="shared" si="4"/>
        <v>0</v>
      </c>
      <c r="AB768" s="96" t="n">
        <f t="shared" si="5"/>
        <v>0</v>
      </c>
      <c r="AC768" s="113" t="str">
        <f>IF('Prediction Log'!$W787="Y", "W", IF('Prediction Log'!$W787="N","L",""))</f>
        <v/>
      </c>
      <c r="AD768" s="114" t="str">
        <f>IF('Prediction Log'!$Y787="Y", "W", IF('Prediction Log'!$Y787="N","L",""))</f>
        <v/>
      </c>
      <c r="AE768" s="115" t="str">
        <f>IF(ISBLANK('Performance vs Market'!$Q768), "",IF(AC768="W", W768, IF(AC768="L",-N768, "")))</f>
        <v/>
      </c>
      <c r="AF768" s="116" t="str">
        <f>IFERROR((IF(ISERR('Performance vs Market'!$V768), "",IF(AD768="W", X768, IF(AD768="L",-N768, "")))), "")</f>
        <v/>
      </c>
      <c r="AG768" s="113" t="str">
        <f>IF('Prediction Log'!$X787="Y", "W", IF('Prediction Log'!$X787="N", "L", ""))</f>
        <v/>
      </c>
      <c r="AH768" s="115" t="str">
        <f>IF(ISBLANK('Performance vs Market'!$S768), "",IF(AG768="W", Z768, IF(AG768="L",-O768, "")))</f>
        <v/>
      </c>
      <c r="AI768" s="117"/>
      <c r="AJ768" s="15" t="str">
        <f t="shared" si="6"/>
        <v/>
      </c>
      <c r="AK768" s="118" t="n">
        <f>IF(ISERROR('Performance vs Market'!$AE768+'Performance vs Market'!$AH768+'Performance vs Market'!$AJ768), "", 'Performance vs Market'!$AE768+'Performance vs Market'!$AH768+'Performance vs Market'!$AJ768)</f>
        <v>0</v>
      </c>
      <c r="AL768" s="119" t="n">
        <f>IF(ISERROR('Performance vs Market'!$AF768+'Performance vs Market'!$AH768+'Performance vs Market'!$AJ768), "", 'Performance vs Market'!$AF768+'Performance vs Market'!$AH768+'Performance vs Market'!$AJ768)</f>
        <v>0</v>
      </c>
    </row>
    <row r="769" ht="14.25" customHeight="1">
      <c r="A769" s="92" t="str">
        <f>Games!A770</f>
        <v/>
      </c>
      <c r="B769" s="92" t="str">
        <f>IF('Prediction Log'!B788=0, "",'Prediction Log'!B788)</f>
        <v/>
      </c>
      <c r="C769" s="92" t="str">
        <f>IF('Prediction Log'!C788=0, "",'Prediction Log'!C788)</f>
        <v/>
      </c>
      <c r="D769" s="92" t="str">
        <f>IF('Prediction Log'!D788=0, "",'Prediction Log'!D788)</f>
        <v/>
      </c>
      <c r="E769" s="92" t="str">
        <f>IF('Prediction Log'!E788=0, "",'Prediction Log'!E788)</f>
        <v/>
      </c>
      <c r="F769" s="92" t="str">
        <f>IF('Prediction Log'!I788=0, "",'Prediction Log'!I788)</f>
        <v/>
      </c>
      <c r="G769" s="70" t="str">
        <f>IF(ISBLANK(Games!B770), "",'Prediction Log'!$J788)</f>
        <v/>
      </c>
      <c r="H769" s="93" t="str">
        <f>'Prediction Log'!$K788</f>
        <v/>
      </c>
      <c r="I769" s="92" t="str">
        <f>IF(ISBLANK(Games!M770), "",IF(AND(Games!M770="",Games!N770=""),"",IF(ISTEXT(Games!N770), "Side",Games!M770)))</f>
        <v/>
      </c>
      <c r="J769" s="92" t="str">
        <f>IF(ISBLANK(Games!B770), "",IF(Games!K770="Y", Games!B770, Games!E770))</f>
        <v/>
      </c>
      <c r="K769" s="92" t="str">
        <f>Games!I770</f>
        <v/>
      </c>
      <c r="L769" s="92" t="str">
        <f>IF(ISBLANK(Games!G770), "",Games!G770)</f>
        <v/>
      </c>
      <c r="M769" s="92"/>
      <c r="N769" s="110" t="str">
        <f>IF(ISBLANK('Performance vs Market'!$Q769), "", 1)</f>
        <v/>
      </c>
      <c r="O769" s="110" t="str">
        <f>IF(ISBLANK('Performance vs Market'!$S769), "", 1)</f>
        <v/>
      </c>
      <c r="P769" s="95"/>
      <c r="Q769" s="95"/>
      <c r="R769" s="95"/>
      <c r="S769" s="95"/>
      <c r="T769" s="95"/>
      <c r="U769" s="111" t="str">
        <f>IF(ISBLANK('Performance vs Market'!$Q769), "",N769+IF(Q769&lt;0, (N769/(Q769/-100)), N769*(Q769/100)))</f>
        <v/>
      </c>
      <c r="V769" s="112" t="str">
        <f>IFERROR(IF(ISBLANK('Performance vs Market'!$R769), "",N769+IF(R769&lt;0, (N769/(R769/-100)), N769*(R769/100))),"")</f>
        <v/>
      </c>
      <c r="W769" s="111" t="n">
        <f t="shared" si="1"/>
        <v>0</v>
      </c>
      <c r="X769" s="112" t="n">
        <f t="shared" si="2"/>
        <v>0</v>
      </c>
      <c r="Y769" s="111" t="str">
        <f>IF(ISBLANK('Performance vs Market'!$S769), "",O769+IF(S769&lt;0, (O769/(S769/-100)), O769*(S769/100)))</f>
        <v/>
      </c>
      <c r="Z769" s="111" t="n">
        <f t="shared" si="3"/>
        <v>0</v>
      </c>
      <c r="AA769" s="96" t="n">
        <f t="shared" si="4"/>
        <v>0</v>
      </c>
      <c r="AB769" s="96" t="n">
        <f t="shared" si="5"/>
        <v>0</v>
      </c>
      <c r="AC769" s="113" t="str">
        <f>IF('Prediction Log'!$W788="Y", "W", IF('Prediction Log'!$W788="N","L",""))</f>
        <v/>
      </c>
      <c r="AD769" s="114" t="str">
        <f>IF('Prediction Log'!$Y788="Y", "W", IF('Prediction Log'!$Y788="N","L",""))</f>
        <v/>
      </c>
      <c r="AE769" s="115" t="str">
        <f>IF(ISBLANK('Performance vs Market'!$Q769), "",IF(AC769="W", W769, IF(AC769="L",-N769, "")))</f>
        <v/>
      </c>
      <c r="AF769" s="116" t="str">
        <f>IFERROR((IF(ISERR('Performance vs Market'!$V769), "",IF(AD769="W", X769, IF(AD769="L",-N769, "")))), "")</f>
        <v/>
      </c>
      <c r="AG769" s="113" t="str">
        <f>IF('Prediction Log'!$X788="Y", "W", IF('Prediction Log'!$X788="N", "L", ""))</f>
        <v/>
      </c>
      <c r="AH769" s="115" t="str">
        <f>IF(ISBLANK('Performance vs Market'!$S769), "",IF(AG769="W", Z769, IF(AG769="L",-O769, "")))</f>
        <v/>
      </c>
      <c r="AI769" s="117"/>
      <c r="AJ769" s="15" t="str">
        <f t="shared" si="6"/>
        <v/>
      </c>
      <c r="AK769" s="118" t="n">
        <f>IF(ISERROR('Performance vs Market'!$AE769+'Performance vs Market'!$AH769+'Performance vs Market'!$AJ769), "", 'Performance vs Market'!$AE769+'Performance vs Market'!$AH769+'Performance vs Market'!$AJ769)</f>
        <v>0</v>
      </c>
      <c r="AL769" s="119" t="n">
        <f>IF(ISERROR('Performance vs Market'!$AF769+'Performance vs Market'!$AH769+'Performance vs Market'!$AJ769), "", 'Performance vs Market'!$AF769+'Performance vs Market'!$AH769+'Performance vs Market'!$AJ769)</f>
        <v>0</v>
      </c>
    </row>
    <row r="770" ht="14.25" customHeight="1">
      <c r="A770" s="92" t="str">
        <f>Games!A771</f>
        <v/>
      </c>
      <c r="B770" s="92" t="str">
        <f>IF('Prediction Log'!B789=0, "",'Prediction Log'!B789)</f>
        <v/>
      </c>
      <c r="C770" s="92" t="str">
        <f>IF('Prediction Log'!C789=0, "",'Prediction Log'!C789)</f>
        <v/>
      </c>
      <c r="D770" s="92" t="str">
        <f>IF('Prediction Log'!D789=0, "",'Prediction Log'!D789)</f>
        <v/>
      </c>
      <c r="E770" s="92" t="str">
        <f>IF('Prediction Log'!E789=0, "",'Prediction Log'!E789)</f>
        <v/>
      </c>
      <c r="F770" s="92" t="str">
        <f>IF('Prediction Log'!I789=0, "",'Prediction Log'!I789)</f>
        <v/>
      </c>
      <c r="G770" s="70" t="str">
        <f>IF(ISBLANK(Games!B771), "",'Prediction Log'!$J789)</f>
        <v/>
      </c>
      <c r="H770" s="93" t="str">
        <f>'Prediction Log'!$K789</f>
        <v/>
      </c>
      <c r="I770" s="92" t="str">
        <f>IF(ISBLANK(Games!M771), "",IF(AND(Games!M771="",Games!N771=""),"",IF(ISTEXT(Games!N771), "Side",Games!M771)))</f>
        <v/>
      </c>
      <c r="J770" s="92" t="str">
        <f>IF(ISBLANK(Games!B771), "",IF(Games!K771="Y", Games!B771, Games!E771))</f>
        <v/>
      </c>
      <c r="K770" s="92" t="str">
        <f>Games!I771</f>
        <v/>
      </c>
      <c r="L770" s="92" t="str">
        <f>IF(ISBLANK(Games!G771), "",Games!G771)</f>
        <v/>
      </c>
      <c r="M770" s="92"/>
      <c r="N770" s="110" t="str">
        <f>IF(ISBLANK('Performance vs Market'!$Q770), "", 1)</f>
        <v/>
      </c>
      <c r="O770" s="110" t="str">
        <f>IF(ISBLANK('Performance vs Market'!$S770), "", 1)</f>
        <v/>
      </c>
      <c r="P770" s="95"/>
      <c r="Q770" s="95"/>
      <c r="R770" s="95"/>
      <c r="S770" s="95"/>
      <c r="T770" s="95"/>
      <c r="U770" s="111" t="str">
        <f>IF(ISBLANK('Performance vs Market'!$Q770), "",N770+IF(Q770&lt;0, (N770/(Q770/-100)), N770*(Q770/100)))</f>
        <v/>
      </c>
      <c r="V770" s="112" t="str">
        <f>IFERROR(IF(ISBLANK('Performance vs Market'!$R770), "",N770+IF(R770&lt;0, (N770/(R770/-100)), N770*(R770/100))),"")</f>
        <v/>
      </c>
      <c r="W770" s="111" t="n">
        <f t="shared" si="1"/>
        <v>0</v>
      </c>
      <c r="X770" s="112" t="n">
        <f t="shared" si="2"/>
        <v>0</v>
      </c>
      <c r="Y770" s="111" t="str">
        <f>IF(ISBLANK('Performance vs Market'!$S770), "",O770+IF(S770&lt;0, (O770/(S770/-100)), O770*(S770/100)))</f>
        <v/>
      </c>
      <c r="Z770" s="111" t="n">
        <f t="shared" si="3"/>
        <v>0</v>
      </c>
      <c r="AA770" s="96" t="n">
        <f t="shared" si="4"/>
        <v>0</v>
      </c>
      <c r="AB770" s="96" t="n">
        <f t="shared" si="5"/>
        <v>0</v>
      </c>
      <c r="AC770" s="113" t="str">
        <f>IF('Prediction Log'!$W789="Y", "W", IF('Prediction Log'!$W789="N","L",""))</f>
        <v/>
      </c>
      <c r="AD770" s="114" t="str">
        <f>IF('Prediction Log'!$Y789="Y", "W", IF('Prediction Log'!$Y789="N","L",""))</f>
        <v/>
      </c>
      <c r="AE770" s="115" t="str">
        <f>IF(ISBLANK('Performance vs Market'!$Q770), "",IF(AC770="W", W770, IF(AC770="L",-N770, "")))</f>
        <v/>
      </c>
      <c r="AF770" s="116" t="str">
        <f>IFERROR((IF(ISERR('Performance vs Market'!$V770), "",IF(AD770="W", X770, IF(AD770="L",-N770, "")))), "")</f>
        <v/>
      </c>
      <c r="AG770" s="113" t="str">
        <f>IF('Prediction Log'!$X789="Y", "W", IF('Prediction Log'!$X789="N", "L", ""))</f>
        <v/>
      </c>
      <c r="AH770" s="115" t="str">
        <f>IF(ISBLANK('Performance vs Market'!$S770), "",IF(AG770="W", Z770, IF(AG770="L",-O770, "")))</f>
        <v/>
      </c>
      <c r="AI770" s="117"/>
      <c r="AJ770" s="15" t="str">
        <f t="shared" si="6"/>
        <v/>
      </c>
      <c r="AK770" s="118" t="n">
        <f>IF(ISERROR('Performance vs Market'!$AE770+'Performance vs Market'!$AH770+'Performance vs Market'!$AJ770), "", 'Performance vs Market'!$AE770+'Performance vs Market'!$AH770+'Performance vs Market'!$AJ770)</f>
        <v>0</v>
      </c>
      <c r="AL770" s="119" t="n">
        <f>IF(ISERROR('Performance vs Market'!$AF770+'Performance vs Market'!$AH770+'Performance vs Market'!$AJ770), "", 'Performance vs Market'!$AF770+'Performance vs Market'!$AH770+'Performance vs Market'!$AJ770)</f>
        <v>0</v>
      </c>
    </row>
    <row r="771" ht="14.25" customHeight="1">
      <c r="A771" s="92" t="str">
        <f>Games!A772</f>
        <v/>
      </c>
      <c r="B771" s="92" t="str">
        <f>IF('Prediction Log'!B790=0, "",'Prediction Log'!B790)</f>
        <v/>
      </c>
      <c r="C771" s="92" t="str">
        <f>IF('Prediction Log'!C790=0, "",'Prediction Log'!C790)</f>
        <v/>
      </c>
      <c r="D771" s="92" t="str">
        <f>IF('Prediction Log'!D790=0, "",'Prediction Log'!D790)</f>
        <v/>
      </c>
      <c r="E771" s="92" t="str">
        <f>IF('Prediction Log'!E790=0, "",'Prediction Log'!E790)</f>
        <v/>
      </c>
      <c r="F771" s="92" t="str">
        <f>IF('Prediction Log'!I790=0, "",'Prediction Log'!I790)</f>
        <v/>
      </c>
      <c r="G771" s="70" t="str">
        <f>IF(ISBLANK(Games!B772), "",'Prediction Log'!$J790)</f>
        <v/>
      </c>
      <c r="H771" s="93" t="str">
        <f>'Prediction Log'!$K790</f>
        <v/>
      </c>
      <c r="I771" s="92" t="str">
        <f>IF(ISBLANK(Games!M772), "",IF(AND(Games!M772="",Games!N772=""),"",IF(ISTEXT(Games!N772), "Side",Games!M772)))</f>
        <v/>
      </c>
      <c r="J771" s="92" t="str">
        <f>IF(ISBLANK(Games!B772), "",IF(Games!K772="Y", Games!B772, Games!E772))</f>
        <v/>
      </c>
      <c r="K771" s="92" t="str">
        <f>Games!I772</f>
        <v/>
      </c>
      <c r="L771" s="92" t="str">
        <f>IF(ISBLANK(Games!G772), "",Games!G772)</f>
        <v/>
      </c>
      <c r="M771" s="92"/>
      <c r="N771" s="110" t="str">
        <f>IF(ISBLANK('Performance vs Market'!$Q771), "", 1)</f>
        <v/>
      </c>
      <c r="O771" s="110" t="str">
        <f>IF(ISBLANK('Performance vs Market'!$S771), "", 1)</f>
        <v/>
      </c>
      <c r="P771" s="95"/>
      <c r="Q771" s="95"/>
      <c r="R771" s="95"/>
      <c r="S771" s="95"/>
      <c r="T771" s="95"/>
      <c r="U771" s="111" t="str">
        <f>IF(ISBLANK('Performance vs Market'!$Q771), "",N771+IF(Q771&lt;0, (N771/(Q771/-100)), N771*(Q771/100)))</f>
        <v/>
      </c>
      <c r="V771" s="112" t="str">
        <f>IFERROR(IF(ISBLANK('Performance vs Market'!$R771), "",N771+IF(R771&lt;0, (N771/(R771/-100)), N771*(R771/100))),"")</f>
        <v/>
      </c>
      <c r="W771" s="111" t="n">
        <f t="shared" si="1"/>
        <v>0</v>
      </c>
      <c r="X771" s="112" t="n">
        <f t="shared" si="2"/>
        <v>0</v>
      </c>
      <c r="Y771" s="111" t="str">
        <f>IF(ISBLANK('Performance vs Market'!$S771), "",O771+IF(S771&lt;0, (O771/(S771/-100)), O771*(S771/100)))</f>
        <v/>
      </c>
      <c r="Z771" s="111" t="n">
        <f t="shared" si="3"/>
        <v>0</v>
      </c>
      <c r="AA771" s="96" t="n">
        <f t="shared" si="4"/>
        <v>0</v>
      </c>
      <c r="AB771" s="96" t="n">
        <f t="shared" si="5"/>
        <v>0</v>
      </c>
      <c r="AC771" s="113" t="str">
        <f>IF('Prediction Log'!$W790="Y", "W", IF('Prediction Log'!$W790="N","L",""))</f>
        <v/>
      </c>
      <c r="AD771" s="114" t="str">
        <f>IF('Prediction Log'!$Y790="Y", "W", IF('Prediction Log'!$Y790="N","L",""))</f>
        <v/>
      </c>
      <c r="AE771" s="115" t="str">
        <f>IF(ISBLANK('Performance vs Market'!$Q771), "",IF(AC771="W", W771, IF(AC771="L",-N771, "")))</f>
        <v/>
      </c>
      <c r="AF771" s="116" t="str">
        <f>IFERROR((IF(ISERR('Performance vs Market'!$V771), "",IF(AD771="W", X771, IF(AD771="L",-N771, "")))), "")</f>
        <v/>
      </c>
      <c r="AG771" s="113" t="str">
        <f>IF('Prediction Log'!$X790="Y", "W", IF('Prediction Log'!$X790="N", "L", ""))</f>
        <v/>
      </c>
      <c r="AH771" s="115" t="str">
        <f>IF(ISBLANK('Performance vs Market'!$S771), "",IF(AG771="W", Z771, IF(AG771="L",-O771, "")))</f>
        <v/>
      </c>
      <c r="AI771" s="117"/>
      <c r="AJ771" s="15" t="str">
        <f t="shared" si="6"/>
        <v/>
      </c>
      <c r="AK771" s="118" t="n">
        <f>IF(ISERROR('Performance vs Market'!$AE771+'Performance vs Market'!$AH771+'Performance vs Market'!$AJ771), "", 'Performance vs Market'!$AE771+'Performance vs Market'!$AH771+'Performance vs Market'!$AJ771)</f>
        <v>0</v>
      </c>
      <c r="AL771" s="119" t="n">
        <f>IF(ISERROR('Performance vs Market'!$AF771+'Performance vs Market'!$AH771+'Performance vs Market'!$AJ771), "", 'Performance vs Market'!$AF771+'Performance vs Market'!$AH771+'Performance vs Market'!$AJ771)</f>
        <v>0</v>
      </c>
    </row>
    <row r="772" ht="14.25" customHeight="1">
      <c r="A772" s="92" t="str">
        <f>Games!A773</f>
        <v/>
      </c>
      <c r="B772" s="92" t="str">
        <f>IF('Prediction Log'!B791=0, "",'Prediction Log'!B791)</f>
        <v/>
      </c>
      <c r="C772" s="92" t="str">
        <f>IF('Prediction Log'!C791=0, "",'Prediction Log'!C791)</f>
        <v/>
      </c>
      <c r="D772" s="92" t="str">
        <f>IF('Prediction Log'!D791=0, "",'Prediction Log'!D791)</f>
        <v/>
      </c>
      <c r="E772" s="92" t="str">
        <f>IF('Prediction Log'!E791=0, "",'Prediction Log'!E791)</f>
        <v/>
      </c>
      <c r="F772" s="92" t="str">
        <f>IF('Prediction Log'!I791=0, "",'Prediction Log'!I791)</f>
        <v/>
      </c>
      <c r="G772" s="70" t="str">
        <f>IF(ISBLANK(Games!B773), "",'Prediction Log'!$J791)</f>
        <v/>
      </c>
      <c r="H772" s="93" t="str">
        <f>'Prediction Log'!$K791</f>
        <v/>
      </c>
      <c r="I772" s="92" t="str">
        <f>IF(ISBLANK(Games!M773), "",IF(AND(Games!M773="",Games!N773=""),"",IF(ISTEXT(Games!N773), "Side",Games!M773)))</f>
        <v/>
      </c>
      <c r="J772" s="92" t="str">
        <f>IF(ISBLANK(Games!B773), "",IF(Games!K773="Y", Games!B773, Games!E773))</f>
        <v/>
      </c>
      <c r="K772" s="92" t="str">
        <f>Games!I773</f>
        <v/>
      </c>
      <c r="L772" s="92" t="str">
        <f>IF(ISBLANK(Games!G773), "",Games!G773)</f>
        <v/>
      </c>
      <c r="M772" s="92"/>
      <c r="N772" s="110" t="str">
        <f>IF(ISBLANK('Performance vs Market'!$Q772), "", 1)</f>
        <v/>
      </c>
      <c r="O772" s="110" t="str">
        <f>IF(ISBLANK('Performance vs Market'!$S772), "", 1)</f>
        <v/>
      </c>
      <c r="P772" s="95"/>
      <c r="Q772" s="95"/>
      <c r="R772" s="95"/>
      <c r="S772" s="95"/>
      <c r="T772" s="95"/>
      <c r="U772" s="111" t="str">
        <f>IF(ISBLANK('Performance vs Market'!$Q772), "",N772+IF(Q772&lt;0, (N772/(Q772/-100)), N772*(Q772/100)))</f>
        <v/>
      </c>
      <c r="V772" s="112" t="str">
        <f>IFERROR(IF(ISBLANK('Performance vs Market'!$R772), "",N772+IF(R772&lt;0, (N772/(R772/-100)), N772*(R772/100))),"")</f>
        <v/>
      </c>
      <c r="W772" s="111" t="n">
        <f t="shared" si="1"/>
        <v>0</v>
      </c>
      <c r="X772" s="112" t="n">
        <f t="shared" si="2"/>
        <v>0</v>
      </c>
      <c r="Y772" s="111" t="str">
        <f>IF(ISBLANK('Performance vs Market'!$S772), "",O772+IF(S772&lt;0, (O772/(S772/-100)), O772*(S772/100)))</f>
        <v/>
      </c>
      <c r="Z772" s="111" t="n">
        <f t="shared" si="3"/>
        <v>0</v>
      </c>
      <c r="AA772" s="96" t="n">
        <f t="shared" si="4"/>
        <v>0</v>
      </c>
      <c r="AB772" s="96" t="n">
        <f t="shared" si="5"/>
        <v>0</v>
      </c>
      <c r="AC772" s="113" t="str">
        <f>IF('Prediction Log'!$W791="Y", "W", IF('Prediction Log'!$W791="N","L",""))</f>
        <v/>
      </c>
      <c r="AD772" s="114" t="str">
        <f>IF('Prediction Log'!$Y791="Y", "W", IF('Prediction Log'!$Y791="N","L",""))</f>
        <v/>
      </c>
      <c r="AE772" s="115" t="str">
        <f>IF(ISBLANK('Performance vs Market'!$Q772), "",IF(AC772="W", W772, IF(AC772="L",-N772, "")))</f>
        <v/>
      </c>
      <c r="AF772" s="116" t="str">
        <f>IFERROR((IF(ISERR('Performance vs Market'!$V772), "",IF(AD772="W", X772, IF(AD772="L",-N772, "")))), "")</f>
        <v/>
      </c>
      <c r="AG772" s="113" t="str">
        <f>IF('Prediction Log'!$X791="Y", "W", IF('Prediction Log'!$X791="N", "L", ""))</f>
        <v/>
      </c>
      <c r="AH772" s="115" t="str">
        <f>IF(ISBLANK('Performance vs Market'!$S772), "",IF(AG772="W", Z772, IF(AG772="L",-O772, "")))</f>
        <v/>
      </c>
      <c r="AI772" s="117"/>
      <c r="AJ772" s="15" t="str">
        <f t="shared" si="6"/>
        <v/>
      </c>
      <c r="AK772" s="118" t="n">
        <f>IF(ISERROR('Performance vs Market'!$AE772+'Performance vs Market'!$AH772+'Performance vs Market'!$AJ772), "", 'Performance vs Market'!$AE772+'Performance vs Market'!$AH772+'Performance vs Market'!$AJ772)</f>
        <v>0</v>
      </c>
      <c r="AL772" s="119" t="n">
        <f>IF(ISERROR('Performance vs Market'!$AF772+'Performance vs Market'!$AH772+'Performance vs Market'!$AJ772), "", 'Performance vs Market'!$AF772+'Performance vs Market'!$AH772+'Performance vs Market'!$AJ772)</f>
        <v>0</v>
      </c>
    </row>
    <row r="773" ht="14.25" customHeight="1">
      <c r="A773" s="92" t="str">
        <f>Games!A774</f>
        <v/>
      </c>
      <c r="B773" s="92" t="str">
        <f>IF('Prediction Log'!B792=0, "",'Prediction Log'!B792)</f>
        <v/>
      </c>
      <c r="C773" s="92" t="str">
        <f>IF('Prediction Log'!C792=0, "",'Prediction Log'!C792)</f>
        <v/>
      </c>
      <c r="D773" s="92" t="str">
        <f>IF('Prediction Log'!D792=0, "",'Prediction Log'!D792)</f>
        <v/>
      </c>
      <c r="E773" s="92" t="str">
        <f>IF('Prediction Log'!E792=0, "",'Prediction Log'!E792)</f>
        <v/>
      </c>
      <c r="F773" s="92" t="str">
        <f>IF('Prediction Log'!I792=0, "",'Prediction Log'!I792)</f>
        <v/>
      </c>
      <c r="G773" s="70" t="str">
        <f>IF(ISBLANK(Games!B774), "",'Prediction Log'!$J792)</f>
        <v/>
      </c>
      <c r="H773" s="93" t="str">
        <f>'Prediction Log'!$K792</f>
        <v/>
      </c>
      <c r="I773" s="92" t="str">
        <f>IF(ISBLANK(Games!M774), "",IF(AND(Games!M774="",Games!N774=""),"",IF(ISTEXT(Games!N774), "Side",Games!M774)))</f>
        <v/>
      </c>
      <c r="J773" s="92" t="str">
        <f>IF(ISBLANK(Games!B774), "",IF(Games!K774="Y", Games!B774, Games!E774))</f>
        <v/>
      </c>
      <c r="K773" s="92" t="str">
        <f>Games!I774</f>
        <v/>
      </c>
      <c r="L773" s="92" t="str">
        <f>IF(ISBLANK(Games!G774), "",Games!G774)</f>
        <v/>
      </c>
      <c r="M773" s="92"/>
      <c r="N773" s="110" t="str">
        <f>IF(ISBLANK('Performance vs Market'!$Q773), "", 1)</f>
        <v/>
      </c>
      <c r="O773" s="110" t="str">
        <f>IF(ISBLANK('Performance vs Market'!$S773), "", 1)</f>
        <v/>
      </c>
      <c r="P773" s="95"/>
      <c r="Q773" s="95"/>
      <c r="R773" s="95"/>
      <c r="S773" s="95"/>
      <c r="T773" s="95"/>
      <c r="U773" s="111" t="str">
        <f>IF(ISBLANK('Performance vs Market'!$Q773), "",N773+IF(Q773&lt;0, (N773/(Q773/-100)), N773*(Q773/100)))</f>
        <v/>
      </c>
      <c r="V773" s="112" t="str">
        <f>IFERROR(IF(ISBLANK('Performance vs Market'!$R773), "",N773+IF(R773&lt;0, (N773/(R773/-100)), N773*(R773/100))),"")</f>
        <v/>
      </c>
      <c r="W773" s="111" t="n">
        <f t="shared" si="1"/>
        <v>0</v>
      </c>
      <c r="X773" s="112" t="n">
        <f t="shared" si="2"/>
        <v>0</v>
      </c>
      <c r="Y773" s="111" t="str">
        <f>IF(ISBLANK('Performance vs Market'!$S773), "",O773+IF(S773&lt;0, (O773/(S773/-100)), O773*(S773/100)))</f>
        <v/>
      </c>
      <c r="Z773" s="111" t="n">
        <f t="shared" si="3"/>
        <v>0</v>
      </c>
      <c r="AA773" s="96" t="n">
        <f t="shared" si="4"/>
        <v>0</v>
      </c>
      <c r="AB773" s="96" t="n">
        <f t="shared" si="5"/>
        <v>0</v>
      </c>
      <c r="AC773" s="113" t="str">
        <f>IF('Prediction Log'!$W792="Y", "W", IF('Prediction Log'!$W792="N","L",""))</f>
        <v/>
      </c>
      <c r="AD773" s="114" t="str">
        <f>IF('Prediction Log'!$Y792="Y", "W", IF('Prediction Log'!$Y792="N","L",""))</f>
        <v/>
      </c>
      <c r="AE773" s="115" t="str">
        <f>IF(ISBLANK('Performance vs Market'!$Q773), "",IF(AC773="W", W773, IF(AC773="L",-N773, "")))</f>
        <v/>
      </c>
      <c r="AF773" s="116" t="str">
        <f>IFERROR((IF(ISERR('Performance vs Market'!$V773), "",IF(AD773="W", X773, IF(AD773="L",-N773, "")))), "")</f>
        <v/>
      </c>
      <c r="AG773" s="113" t="str">
        <f>IF('Prediction Log'!$X792="Y", "W", IF('Prediction Log'!$X792="N", "L", ""))</f>
        <v/>
      </c>
      <c r="AH773" s="115" t="str">
        <f>IF(ISBLANK('Performance vs Market'!$S773), "",IF(AG773="W", Z773, IF(AG773="L",-O773, "")))</f>
        <v/>
      </c>
      <c r="AI773" s="117"/>
      <c r="AJ773" s="15" t="str">
        <f t="shared" si="6"/>
        <v/>
      </c>
      <c r="AK773" s="118" t="n">
        <f>IF(ISERROR('Performance vs Market'!$AE773+'Performance vs Market'!$AH773+'Performance vs Market'!$AJ773), "", 'Performance vs Market'!$AE773+'Performance vs Market'!$AH773+'Performance vs Market'!$AJ773)</f>
        <v>0</v>
      </c>
      <c r="AL773" s="119" t="n">
        <f>IF(ISERROR('Performance vs Market'!$AF773+'Performance vs Market'!$AH773+'Performance vs Market'!$AJ773), "", 'Performance vs Market'!$AF773+'Performance vs Market'!$AH773+'Performance vs Market'!$AJ773)</f>
        <v>0</v>
      </c>
    </row>
    <row r="774" ht="14.25" customHeight="1">
      <c r="A774" s="92" t="str">
        <f>Games!A775</f>
        <v/>
      </c>
      <c r="B774" s="92" t="str">
        <f>IF('Prediction Log'!B793=0, "",'Prediction Log'!B793)</f>
        <v/>
      </c>
      <c r="C774" s="92" t="str">
        <f>IF('Prediction Log'!C793=0, "",'Prediction Log'!C793)</f>
        <v/>
      </c>
      <c r="D774" s="92" t="str">
        <f>IF('Prediction Log'!D793=0, "",'Prediction Log'!D793)</f>
        <v/>
      </c>
      <c r="E774" s="92" t="str">
        <f>IF('Prediction Log'!E793=0, "",'Prediction Log'!E793)</f>
        <v/>
      </c>
      <c r="F774" s="92" t="str">
        <f>IF('Prediction Log'!I793=0, "",'Prediction Log'!I793)</f>
        <v/>
      </c>
      <c r="G774" s="70" t="str">
        <f>IF(ISBLANK(Games!B775), "",'Prediction Log'!$J793)</f>
        <v/>
      </c>
      <c r="H774" s="93" t="str">
        <f>'Prediction Log'!$K793</f>
        <v/>
      </c>
      <c r="I774" s="92" t="str">
        <f>IF(ISBLANK(Games!M775), "",IF(AND(Games!M775="",Games!N775=""),"",IF(ISTEXT(Games!N775), "Side",Games!M775)))</f>
        <v/>
      </c>
      <c r="J774" s="92" t="str">
        <f>IF(ISBLANK(Games!B775), "",IF(Games!K775="Y", Games!B775, Games!E775))</f>
        <v/>
      </c>
      <c r="K774" s="92" t="str">
        <f>Games!I775</f>
        <v/>
      </c>
      <c r="L774" s="92" t="str">
        <f>IF(ISBLANK(Games!G775), "",Games!G775)</f>
        <v/>
      </c>
      <c r="M774" s="92"/>
      <c r="N774" s="110" t="str">
        <f>IF(ISBLANK('Performance vs Market'!$Q774), "", 1)</f>
        <v/>
      </c>
      <c r="O774" s="110" t="str">
        <f>IF(ISBLANK('Performance vs Market'!$S774), "", 1)</f>
        <v/>
      </c>
      <c r="P774" s="95"/>
      <c r="Q774" s="95"/>
      <c r="R774" s="95"/>
      <c r="S774" s="95"/>
      <c r="T774" s="95"/>
      <c r="U774" s="111" t="str">
        <f>IF(ISBLANK('Performance vs Market'!$Q774), "",N774+IF(Q774&lt;0, (N774/(Q774/-100)), N774*(Q774/100)))</f>
        <v/>
      </c>
      <c r="V774" s="112" t="str">
        <f>IFERROR(IF(ISBLANK('Performance vs Market'!$R774), "",N774+IF(R774&lt;0, (N774/(R774/-100)), N774*(R774/100))),"")</f>
        <v/>
      </c>
      <c r="W774" s="111" t="n">
        <f t="shared" si="1"/>
        <v>0</v>
      </c>
      <c r="X774" s="112" t="n">
        <f t="shared" si="2"/>
        <v>0</v>
      </c>
      <c r="Y774" s="111" t="str">
        <f>IF(ISBLANK('Performance vs Market'!$S774), "",O774+IF(S774&lt;0, (O774/(S774/-100)), O774*(S774/100)))</f>
        <v/>
      </c>
      <c r="Z774" s="111" t="n">
        <f t="shared" si="3"/>
        <v>0</v>
      </c>
      <c r="AA774" s="96" t="n">
        <f t="shared" si="4"/>
        <v>0</v>
      </c>
      <c r="AB774" s="96" t="n">
        <f t="shared" si="5"/>
        <v>0</v>
      </c>
      <c r="AC774" s="113" t="str">
        <f>IF('Prediction Log'!$W793="Y", "W", IF('Prediction Log'!$W793="N","L",""))</f>
        <v/>
      </c>
      <c r="AD774" s="114" t="str">
        <f>IF('Prediction Log'!$Y793="Y", "W", IF('Prediction Log'!$Y793="N","L",""))</f>
        <v/>
      </c>
      <c r="AE774" s="115" t="str">
        <f>IF(ISBLANK('Performance vs Market'!$Q774), "",IF(AC774="W", W774, IF(AC774="L",-N774, "")))</f>
        <v/>
      </c>
      <c r="AF774" s="116" t="str">
        <f>IFERROR((IF(ISERR('Performance vs Market'!$V774), "",IF(AD774="W", X774, IF(AD774="L",-N774, "")))), "")</f>
        <v/>
      </c>
      <c r="AG774" s="113" t="str">
        <f>IF('Prediction Log'!$X793="Y", "W", IF('Prediction Log'!$X793="N", "L", ""))</f>
        <v/>
      </c>
      <c r="AH774" s="115" t="str">
        <f>IF(ISBLANK('Performance vs Market'!$S774), "",IF(AG774="W", Z774, IF(AG774="L",-O774, "")))</f>
        <v/>
      </c>
      <c r="AI774" s="117"/>
      <c r="AJ774" s="15" t="str">
        <f t="shared" si="6"/>
        <v/>
      </c>
      <c r="AK774" s="118" t="n">
        <f>IF(ISERROR('Performance vs Market'!$AE774+'Performance vs Market'!$AH774+'Performance vs Market'!$AJ774), "", 'Performance vs Market'!$AE774+'Performance vs Market'!$AH774+'Performance vs Market'!$AJ774)</f>
        <v>0</v>
      </c>
      <c r="AL774" s="119" t="n">
        <f>IF(ISERROR('Performance vs Market'!$AF774+'Performance vs Market'!$AH774+'Performance vs Market'!$AJ774), "", 'Performance vs Market'!$AF774+'Performance vs Market'!$AH774+'Performance vs Market'!$AJ774)</f>
        <v>0</v>
      </c>
    </row>
    <row r="775" ht="14.25" customHeight="1">
      <c r="A775" s="92" t="str">
        <f>Games!A776</f>
        <v/>
      </c>
      <c r="B775" s="92" t="str">
        <f>IF('Prediction Log'!B794=0, "",'Prediction Log'!B794)</f>
        <v/>
      </c>
      <c r="C775" s="92" t="str">
        <f>IF('Prediction Log'!C794=0, "",'Prediction Log'!C794)</f>
        <v/>
      </c>
      <c r="D775" s="92" t="str">
        <f>IF('Prediction Log'!D794=0, "",'Prediction Log'!D794)</f>
        <v/>
      </c>
      <c r="E775" s="92" t="str">
        <f>IF('Prediction Log'!E794=0, "",'Prediction Log'!E794)</f>
        <v/>
      </c>
      <c r="F775" s="92" t="str">
        <f>IF('Prediction Log'!I794=0, "",'Prediction Log'!I794)</f>
        <v/>
      </c>
      <c r="G775" s="70" t="str">
        <f>IF(ISBLANK(Games!B776), "",'Prediction Log'!$J794)</f>
        <v/>
      </c>
      <c r="H775" s="93" t="str">
        <f>'Prediction Log'!$K794</f>
        <v/>
      </c>
      <c r="I775" s="92" t="str">
        <f>IF(ISBLANK(Games!M776), "",IF(AND(Games!M776="",Games!N776=""),"",IF(ISTEXT(Games!N776), "Side",Games!M776)))</f>
        <v/>
      </c>
      <c r="J775" s="92" t="str">
        <f>IF(ISBLANK(Games!B776), "",IF(Games!K776="Y", Games!B776, Games!E776))</f>
        <v/>
      </c>
      <c r="K775" s="92" t="str">
        <f>Games!I776</f>
        <v/>
      </c>
      <c r="L775" s="92" t="str">
        <f>IF(ISBLANK(Games!G776), "",Games!G776)</f>
        <v/>
      </c>
      <c r="M775" s="92"/>
      <c r="N775" s="110" t="str">
        <f>IF(ISBLANK('Performance vs Market'!$Q775), "", 1)</f>
        <v/>
      </c>
      <c r="O775" s="110" t="str">
        <f>IF(ISBLANK('Performance vs Market'!$S775), "", 1)</f>
        <v/>
      </c>
      <c r="P775" s="95"/>
      <c r="Q775" s="95"/>
      <c r="R775" s="95"/>
      <c r="S775" s="95"/>
      <c r="T775" s="95"/>
      <c r="U775" s="111" t="str">
        <f>IF(ISBLANK('Performance vs Market'!$Q775), "",N775+IF(Q775&lt;0, (N775/(Q775/-100)), N775*(Q775/100)))</f>
        <v/>
      </c>
      <c r="V775" s="112" t="str">
        <f>IFERROR(IF(ISBLANK('Performance vs Market'!$R775), "",N775+IF(R775&lt;0, (N775/(R775/-100)), N775*(R775/100))),"")</f>
        <v/>
      </c>
      <c r="W775" s="111" t="n">
        <f t="shared" si="1"/>
        <v>0</v>
      </c>
      <c r="X775" s="112" t="n">
        <f t="shared" si="2"/>
        <v>0</v>
      </c>
      <c r="Y775" s="111" t="str">
        <f>IF(ISBLANK('Performance vs Market'!$S775), "",O775+IF(S775&lt;0, (O775/(S775/-100)), O775*(S775/100)))</f>
        <v/>
      </c>
      <c r="Z775" s="111" t="n">
        <f t="shared" si="3"/>
        <v>0</v>
      </c>
      <c r="AA775" s="96" t="n">
        <f t="shared" si="4"/>
        <v>0</v>
      </c>
      <c r="AB775" s="96" t="n">
        <f t="shared" si="5"/>
        <v>0</v>
      </c>
      <c r="AC775" s="113" t="str">
        <f>IF('Prediction Log'!$W794="Y", "W", IF('Prediction Log'!$W794="N","L",""))</f>
        <v/>
      </c>
      <c r="AD775" s="114" t="str">
        <f>IF('Prediction Log'!$Y794="Y", "W", IF('Prediction Log'!$Y794="N","L",""))</f>
        <v/>
      </c>
      <c r="AE775" s="115" t="str">
        <f>IF(ISBLANK('Performance vs Market'!$Q775), "",IF(AC775="W", W775, IF(AC775="L",-N775, "")))</f>
        <v/>
      </c>
      <c r="AF775" s="116" t="str">
        <f>IFERROR((IF(ISERR('Performance vs Market'!$V775), "",IF(AD775="W", X775, IF(AD775="L",-N775, "")))), "")</f>
        <v/>
      </c>
      <c r="AG775" s="113" t="str">
        <f>IF('Prediction Log'!$X794="Y", "W", IF('Prediction Log'!$X794="N", "L", ""))</f>
        <v/>
      </c>
      <c r="AH775" s="115" t="str">
        <f>IF(ISBLANK('Performance vs Market'!$S775), "",IF(AG775="W", Z775, IF(AG775="L",-O775, "")))</f>
        <v/>
      </c>
      <c r="AI775" s="117"/>
      <c r="AJ775" s="15" t="str">
        <f t="shared" si="6"/>
        <v/>
      </c>
      <c r="AK775" s="118" t="n">
        <f>IF(ISERROR('Performance vs Market'!$AE775+'Performance vs Market'!$AH775+'Performance vs Market'!$AJ775), "", 'Performance vs Market'!$AE775+'Performance vs Market'!$AH775+'Performance vs Market'!$AJ775)</f>
        <v>0</v>
      </c>
      <c r="AL775" s="119" t="n">
        <f>IF(ISERROR('Performance vs Market'!$AF775+'Performance vs Market'!$AH775+'Performance vs Market'!$AJ775), "", 'Performance vs Market'!$AF775+'Performance vs Market'!$AH775+'Performance vs Market'!$AJ775)</f>
        <v>0</v>
      </c>
    </row>
    <row r="776" ht="14.25" customHeight="1">
      <c r="A776" s="92" t="str">
        <f>Games!A777</f>
        <v/>
      </c>
      <c r="B776" s="92" t="str">
        <f>IF('Prediction Log'!B795=0, "",'Prediction Log'!B795)</f>
        <v/>
      </c>
      <c r="C776" s="92" t="str">
        <f>IF('Prediction Log'!C795=0, "",'Prediction Log'!C795)</f>
        <v/>
      </c>
      <c r="D776" s="92" t="str">
        <f>IF('Prediction Log'!D795=0, "",'Prediction Log'!D795)</f>
        <v/>
      </c>
      <c r="E776" s="92" t="str">
        <f>IF('Prediction Log'!E795=0, "",'Prediction Log'!E795)</f>
        <v/>
      </c>
      <c r="F776" s="92" t="str">
        <f>IF('Prediction Log'!I795=0, "",'Prediction Log'!I795)</f>
        <v/>
      </c>
      <c r="G776" s="70" t="str">
        <f>IF(ISBLANK(Games!B777), "",'Prediction Log'!$J795)</f>
        <v/>
      </c>
      <c r="H776" s="93" t="str">
        <f>'Prediction Log'!$K795</f>
        <v/>
      </c>
      <c r="I776" s="92" t="str">
        <f>IF(ISBLANK(Games!M777), "",IF(AND(Games!M777="",Games!N777=""),"",IF(ISTEXT(Games!N777), "Side",Games!M777)))</f>
        <v/>
      </c>
      <c r="J776" s="92" t="str">
        <f>IF(ISBLANK(Games!B777), "",IF(Games!K777="Y", Games!B777, Games!E777))</f>
        <v/>
      </c>
      <c r="K776" s="92" t="str">
        <f>Games!I777</f>
        <v/>
      </c>
      <c r="L776" s="92" t="str">
        <f>IF(ISBLANK(Games!G777), "",Games!G777)</f>
        <v/>
      </c>
      <c r="M776" s="92"/>
      <c r="N776" s="110" t="str">
        <f>IF(ISBLANK('Performance vs Market'!$Q776), "", 1)</f>
        <v/>
      </c>
      <c r="O776" s="110" t="str">
        <f>IF(ISBLANK('Performance vs Market'!$S776), "", 1)</f>
        <v/>
      </c>
      <c r="P776" s="95"/>
      <c r="Q776" s="95"/>
      <c r="R776" s="95"/>
      <c r="S776" s="95"/>
      <c r="T776" s="95"/>
      <c r="U776" s="111" t="str">
        <f>IF(ISBLANK('Performance vs Market'!$Q776), "",N776+IF(Q776&lt;0, (N776/(Q776/-100)), N776*(Q776/100)))</f>
        <v/>
      </c>
      <c r="V776" s="112" t="str">
        <f>IFERROR(IF(ISBLANK('Performance vs Market'!$R776), "",N776+IF(R776&lt;0, (N776/(R776/-100)), N776*(R776/100))),"")</f>
        <v/>
      </c>
      <c r="W776" s="111" t="n">
        <f t="shared" si="1"/>
        <v>0</v>
      </c>
      <c r="X776" s="112" t="n">
        <f t="shared" si="2"/>
        <v>0</v>
      </c>
      <c r="Y776" s="111" t="str">
        <f>IF(ISBLANK('Performance vs Market'!$S776), "",O776+IF(S776&lt;0, (O776/(S776/-100)), O776*(S776/100)))</f>
        <v/>
      </c>
      <c r="Z776" s="111" t="n">
        <f t="shared" si="3"/>
        <v>0</v>
      </c>
      <c r="AA776" s="96" t="n">
        <f t="shared" si="4"/>
        <v>0</v>
      </c>
      <c r="AB776" s="96" t="n">
        <f t="shared" si="5"/>
        <v>0</v>
      </c>
      <c r="AC776" s="113" t="str">
        <f>IF('Prediction Log'!$W795="Y", "W", IF('Prediction Log'!$W795="N","L",""))</f>
        <v/>
      </c>
      <c r="AD776" s="114" t="str">
        <f>IF('Prediction Log'!$Y795="Y", "W", IF('Prediction Log'!$Y795="N","L",""))</f>
        <v/>
      </c>
      <c r="AE776" s="115" t="str">
        <f>IF(ISBLANK('Performance vs Market'!$Q776), "",IF(AC776="W", W776, IF(AC776="L",-N776, "")))</f>
        <v/>
      </c>
      <c r="AF776" s="116" t="str">
        <f>IFERROR((IF(ISERR('Performance vs Market'!$V776), "",IF(AD776="W", X776, IF(AD776="L",-N776, "")))), "")</f>
        <v/>
      </c>
      <c r="AG776" s="113" t="str">
        <f>IF('Prediction Log'!$X795="Y", "W", IF('Prediction Log'!$X795="N", "L", ""))</f>
        <v/>
      </c>
      <c r="AH776" s="115" t="str">
        <f>IF(ISBLANK('Performance vs Market'!$S776), "",IF(AG776="W", Z776, IF(AG776="L",-O776, "")))</f>
        <v/>
      </c>
      <c r="AI776" s="117"/>
      <c r="AJ776" s="15" t="str">
        <f t="shared" si="6"/>
        <v/>
      </c>
      <c r="AK776" s="118" t="n">
        <f>IF(ISERROR('Performance vs Market'!$AE776+'Performance vs Market'!$AH776+'Performance vs Market'!$AJ776), "", 'Performance vs Market'!$AE776+'Performance vs Market'!$AH776+'Performance vs Market'!$AJ776)</f>
        <v>0</v>
      </c>
      <c r="AL776" s="119" t="n">
        <f>IF(ISERROR('Performance vs Market'!$AF776+'Performance vs Market'!$AH776+'Performance vs Market'!$AJ776), "", 'Performance vs Market'!$AF776+'Performance vs Market'!$AH776+'Performance vs Market'!$AJ776)</f>
        <v>0</v>
      </c>
    </row>
    <row r="777" ht="14.25" customHeight="1">
      <c r="A777" s="92" t="str">
        <f>Games!A778</f>
        <v/>
      </c>
      <c r="B777" s="92" t="str">
        <f>IF('Prediction Log'!B796=0, "",'Prediction Log'!B796)</f>
        <v/>
      </c>
      <c r="C777" s="92" t="str">
        <f>IF('Prediction Log'!C796=0, "",'Prediction Log'!C796)</f>
        <v/>
      </c>
      <c r="D777" s="92" t="str">
        <f>IF('Prediction Log'!D796=0, "",'Prediction Log'!D796)</f>
        <v/>
      </c>
      <c r="E777" s="92" t="str">
        <f>IF('Prediction Log'!E796=0, "",'Prediction Log'!E796)</f>
        <v/>
      </c>
      <c r="F777" s="92" t="str">
        <f>IF('Prediction Log'!I796=0, "",'Prediction Log'!I796)</f>
        <v/>
      </c>
      <c r="G777" s="70" t="str">
        <f>IF(ISBLANK(Games!B778), "",'Prediction Log'!$J796)</f>
        <v/>
      </c>
      <c r="H777" s="93" t="str">
        <f>'Prediction Log'!$K796</f>
        <v/>
      </c>
      <c r="I777" s="92" t="str">
        <f>IF(ISBLANK(Games!M778), "",IF(AND(Games!M778="",Games!N778=""),"",IF(ISTEXT(Games!N778), "Side",Games!M778)))</f>
        <v/>
      </c>
      <c r="J777" s="92" t="str">
        <f>IF(ISBLANK(Games!B778), "",IF(Games!K778="Y", Games!B778, Games!E778))</f>
        <v/>
      </c>
      <c r="K777" s="92" t="str">
        <f>Games!I778</f>
        <v/>
      </c>
      <c r="L777" s="92" t="str">
        <f>IF(ISBLANK(Games!G778), "",Games!G778)</f>
        <v/>
      </c>
      <c r="M777" s="92"/>
      <c r="N777" s="110" t="str">
        <f>IF(ISBLANK('Performance vs Market'!$Q777), "", 1)</f>
        <v/>
      </c>
      <c r="O777" s="110" t="str">
        <f>IF(ISBLANK('Performance vs Market'!$S777), "", 1)</f>
        <v/>
      </c>
      <c r="P777" s="95"/>
      <c r="Q777" s="95"/>
      <c r="R777" s="95"/>
      <c r="S777" s="95"/>
      <c r="T777" s="95"/>
      <c r="U777" s="111" t="str">
        <f>IF(ISBLANK('Performance vs Market'!$Q777), "",N777+IF(Q777&lt;0, (N777/(Q777/-100)), N777*(Q777/100)))</f>
        <v/>
      </c>
      <c r="V777" s="112" t="str">
        <f>IFERROR(IF(ISBLANK('Performance vs Market'!$R777), "",N777+IF(R777&lt;0, (N777/(R777/-100)), N777*(R777/100))),"")</f>
        <v/>
      </c>
      <c r="W777" s="111" t="n">
        <f t="shared" si="1"/>
        <v>0</v>
      </c>
      <c r="X777" s="112" t="n">
        <f t="shared" si="2"/>
        <v>0</v>
      </c>
      <c r="Y777" s="111" t="str">
        <f>IF(ISBLANK('Performance vs Market'!$S777), "",O777+IF(S777&lt;0, (O777/(S777/-100)), O777*(S777/100)))</f>
        <v/>
      </c>
      <c r="Z777" s="111" t="n">
        <f t="shared" si="3"/>
        <v>0</v>
      </c>
      <c r="AA777" s="96" t="n">
        <f t="shared" si="4"/>
        <v>0</v>
      </c>
      <c r="AB777" s="96" t="n">
        <f t="shared" si="5"/>
        <v>0</v>
      </c>
      <c r="AC777" s="113" t="str">
        <f>IF('Prediction Log'!$W796="Y", "W", IF('Prediction Log'!$W796="N","L",""))</f>
        <v/>
      </c>
      <c r="AD777" s="114" t="str">
        <f>IF('Prediction Log'!$Y796="Y", "W", IF('Prediction Log'!$Y796="N","L",""))</f>
        <v/>
      </c>
      <c r="AE777" s="115" t="str">
        <f>IF(ISBLANK('Performance vs Market'!$Q777), "",IF(AC777="W", W777, IF(AC777="L",-N777, "")))</f>
        <v/>
      </c>
      <c r="AF777" s="116" t="str">
        <f>IFERROR((IF(ISERR('Performance vs Market'!$V777), "",IF(AD777="W", X777, IF(AD777="L",-N777, "")))), "")</f>
        <v/>
      </c>
      <c r="AG777" s="113" t="str">
        <f>IF('Prediction Log'!$X796="Y", "W", IF('Prediction Log'!$X796="N", "L", ""))</f>
        <v/>
      </c>
      <c r="AH777" s="115" t="str">
        <f>IF(ISBLANK('Performance vs Market'!$S777), "",IF(AG777="W", Z777, IF(AG777="L",-O777, "")))</f>
        <v/>
      </c>
      <c r="AI777" s="117"/>
      <c r="AJ777" s="15" t="str">
        <f t="shared" si="6"/>
        <v/>
      </c>
      <c r="AK777" s="118" t="n">
        <f>IF(ISERROR('Performance vs Market'!$AE777+'Performance vs Market'!$AH777+'Performance vs Market'!$AJ777), "", 'Performance vs Market'!$AE777+'Performance vs Market'!$AH777+'Performance vs Market'!$AJ777)</f>
        <v>0</v>
      </c>
      <c r="AL777" s="119" t="n">
        <f>IF(ISERROR('Performance vs Market'!$AF777+'Performance vs Market'!$AH777+'Performance vs Market'!$AJ777), "", 'Performance vs Market'!$AF777+'Performance vs Market'!$AH777+'Performance vs Market'!$AJ777)</f>
        <v>0</v>
      </c>
    </row>
    <row r="778" ht="14.25" customHeight="1">
      <c r="A778" s="92" t="str">
        <f>Games!A779</f>
        <v/>
      </c>
      <c r="B778" s="92" t="str">
        <f>IF('Prediction Log'!B797=0, "",'Prediction Log'!B797)</f>
        <v/>
      </c>
      <c r="C778" s="92" t="str">
        <f>IF('Prediction Log'!C797=0, "",'Prediction Log'!C797)</f>
        <v/>
      </c>
      <c r="D778" s="92" t="str">
        <f>IF('Prediction Log'!D797=0, "",'Prediction Log'!D797)</f>
        <v/>
      </c>
      <c r="E778" s="92" t="str">
        <f>IF('Prediction Log'!E797=0, "",'Prediction Log'!E797)</f>
        <v/>
      </c>
      <c r="F778" s="92" t="str">
        <f>IF('Prediction Log'!I797=0, "",'Prediction Log'!I797)</f>
        <v/>
      </c>
      <c r="G778" s="70" t="str">
        <f>IF(ISBLANK(Games!B779), "",'Prediction Log'!$J797)</f>
        <v/>
      </c>
      <c r="H778" s="93" t="str">
        <f>'Prediction Log'!$K797</f>
        <v/>
      </c>
      <c r="I778" s="92" t="str">
        <f>IF(ISBLANK(Games!M779), "",IF(AND(Games!M779="",Games!N779=""),"",IF(ISTEXT(Games!N779), "Side",Games!M779)))</f>
        <v/>
      </c>
      <c r="J778" s="92" t="str">
        <f>IF(ISBLANK(Games!B779), "",IF(Games!K779="Y", Games!B779, Games!E779))</f>
        <v/>
      </c>
      <c r="K778" s="92" t="str">
        <f>Games!I779</f>
        <v/>
      </c>
      <c r="L778" s="92" t="str">
        <f>IF(ISBLANK(Games!G779), "",Games!G779)</f>
        <v/>
      </c>
      <c r="M778" s="92"/>
      <c r="N778" s="110" t="str">
        <f>IF(ISBLANK('Performance vs Market'!$Q778), "", 1)</f>
        <v/>
      </c>
      <c r="O778" s="110" t="str">
        <f>IF(ISBLANK('Performance vs Market'!$S778), "", 1)</f>
        <v/>
      </c>
      <c r="P778" s="95"/>
      <c r="Q778" s="95"/>
      <c r="R778" s="95"/>
      <c r="S778" s="95"/>
      <c r="T778" s="95"/>
      <c r="U778" s="111" t="str">
        <f>IF(ISBLANK('Performance vs Market'!$Q778), "",N778+IF(Q778&lt;0, (N778/(Q778/-100)), N778*(Q778/100)))</f>
        <v/>
      </c>
      <c r="V778" s="112" t="str">
        <f>IFERROR(IF(ISBLANK('Performance vs Market'!$R778), "",N778+IF(R778&lt;0, (N778/(R778/-100)), N778*(R778/100))),"")</f>
        <v/>
      </c>
      <c r="W778" s="111" t="n">
        <f t="shared" si="1"/>
        <v>0</v>
      </c>
      <c r="X778" s="112" t="n">
        <f t="shared" si="2"/>
        <v>0</v>
      </c>
      <c r="Y778" s="111" t="str">
        <f>IF(ISBLANK('Performance vs Market'!$S778), "",O778+IF(S778&lt;0, (O778/(S778/-100)), O778*(S778/100)))</f>
        <v/>
      </c>
      <c r="Z778" s="111" t="n">
        <f t="shared" si="3"/>
        <v>0</v>
      </c>
      <c r="AA778" s="96" t="n">
        <f t="shared" si="4"/>
        <v>0</v>
      </c>
      <c r="AB778" s="96" t="n">
        <f t="shared" si="5"/>
        <v>0</v>
      </c>
      <c r="AC778" s="113" t="str">
        <f>IF('Prediction Log'!$W797="Y", "W", IF('Prediction Log'!$W797="N","L",""))</f>
        <v/>
      </c>
      <c r="AD778" s="114" t="str">
        <f>IF('Prediction Log'!$Y797="Y", "W", IF('Prediction Log'!$Y797="N","L",""))</f>
        <v/>
      </c>
      <c r="AE778" s="115" t="str">
        <f>IF(ISBLANK('Performance vs Market'!$Q778), "",IF(AC778="W", W778, IF(AC778="L",-N778, "")))</f>
        <v/>
      </c>
      <c r="AF778" s="116" t="str">
        <f>IFERROR((IF(ISERR('Performance vs Market'!$V778), "",IF(AD778="W", X778, IF(AD778="L",-N778, "")))), "")</f>
        <v/>
      </c>
      <c r="AG778" s="113" t="str">
        <f>IF('Prediction Log'!$X797="Y", "W", IF('Prediction Log'!$X797="N", "L", ""))</f>
        <v/>
      </c>
      <c r="AH778" s="115" t="str">
        <f>IF(ISBLANK('Performance vs Market'!$S778), "",IF(AG778="W", Z778, IF(AG778="L",-O778, "")))</f>
        <v/>
      </c>
      <c r="AI778" s="117"/>
      <c r="AJ778" s="15" t="str">
        <f t="shared" si="6"/>
        <v/>
      </c>
      <c r="AK778" s="118" t="n">
        <f>IF(ISERROR('Performance vs Market'!$AE778+'Performance vs Market'!$AH778+'Performance vs Market'!$AJ778), "", 'Performance vs Market'!$AE778+'Performance vs Market'!$AH778+'Performance vs Market'!$AJ778)</f>
        <v>0</v>
      </c>
      <c r="AL778" s="119" t="n">
        <f>IF(ISERROR('Performance vs Market'!$AF778+'Performance vs Market'!$AH778+'Performance vs Market'!$AJ778), "", 'Performance vs Market'!$AF778+'Performance vs Market'!$AH778+'Performance vs Market'!$AJ778)</f>
        <v>0</v>
      </c>
    </row>
    <row r="779" ht="14.25" customHeight="1">
      <c r="A779" s="92" t="str">
        <f>Games!A780</f>
        <v/>
      </c>
      <c r="B779" s="92" t="str">
        <f>IF('Prediction Log'!B798=0, "",'Prediction Log'!B798)</f>
        <v/>
      </c>
      <c r="C779" s="92" t="str">
        <f>IF('Prediction Log'!C798=0, "",'Prediction Log'!C798)</f>
        <v/>
      </c>
      <c r="D779" s="92" t="str">
        <f>IF('Prediction Log'!D798=0, "",'Prediction Log'!D798)</f>
        <v/>
      </c>
      <c r="E779" s="92" t="str">
        <f>IF('Prediction Log'!E798=0, "",'Prediction Log'!E798)</f>
        <v/>
      </c>
      <c r="F779" s="92" t="str">
        <f>IF('Prediction Log'!I798=0, "",'Prediction Log'!I798)</f>
        <v/>
      </c>
      <c r="G779" s="70" t="str">
        <f>IF(ISBLANK(Games!B780), "",'Prediction Log'!$J798)</f>
        <v/>
      </c>
      <c r="H779" s="93" t="str">
        <f>'Prediction Log'!$K798</f>
        <v/>
      </c>
      <c r="I779" s="92" t="str">
        <f>IF(ISBLANK(Games!M780), "",IF(AND(Games!M780="",Games!N780=""),"",IF(ISTEXT(Games!N780), "Side",Games!M780)))</f>
        <v/>
      </c>
      <c r="J779" s="92" t="str">
        <f>IF(ISBLANK(Games!B780), "",IF(Games!K780="Y", Games!B780, Games!E780))</f>
        <v/>
      </c>
      <c r="K779" s="92" t="str">
        <f>Games!I780</f>
        <v/>
      </c>
      <c r="L779" s="92" t="str">
        <f>IF(ISBLANK(Games!G780), "",Games!G780)</f>
        <v/>
      </c>
      <c r="M779" s="92"/>
      <c r="N779" s="110" t="str">
        <f>IF(ISBLANK('Performance vs Market'!$Q779), "", 1)</f>
        <v/>
      </c>
      <c r="O779" s="110" t="str">
        <f>IF(ISBLANK('Performance vs Market'!$S779), "", 1)</f>
        <v/>
      </c>
      <c r="P779" s="95"/>
      <c r="Q779" s="95"/>
      <c r="R779" s="95"/>
      <c r="S779" s="95"/>
      <c r="T779" s="95"/>
      <c r="U779" s="111" t="str">
        <f>IF(ISBLANK('Performance vs Market'!$Q779), "",N779+IF(Q779&lt;0, (N779/(Q779/-100)), N779*(Q779/100)))</f>
        <v/>
      </c>
      <c r="V779" s="112" t="str">
        <f>IFERROR(IF(ISBLANK('Performance vs Market'!$R779), "",N779+IF(R779&lt;0, (N779/(R779/-100)), N779*(R779/100))),"")</f>
        <v/>
      </c>
      <c r="W779" s="111" t="n">
        <f t="shared" si="1"/>
        <v>0</v>
      </c>
      <c r="X779" s="112" t="n">
        <f t="shared" si="2"/>
        <v>0</v>
      </c>
      <c r="Y779" s="111" t="str">
        <f>IF(ISBLANK('Performance vs Market'!$S779), "",O779+IF(S779&lt;0, (O779/(S779/-100)), O779*(S779/100)))</f>
        <v/>
      </c>
      <c r="Z779" s="111" t="n">
        <f t="shared" si="3"/>
        <v>0</v>
      </c>
      <c r="AA779" s="96" t="n">
        <f t="shared" si="4"/>
        <v>0</v>
      </c>
      <c r="AB779" s="96" t="n">
        <f t="shared" si="5"/>
        <v>0</v>
      </c>
      <c r="AC779" s="113" t="str">
        <f>IF('Prediction Log'!$W798="Y", "W", IF('Prediction Log'!$W798="N","L",""))</f>
        <v/>
      </c>
      <c r="AD779" s="114" t="str">
        <f>IF('Prediction Log'!$Y798="Y", "W", IF('Prediction Log'!$Y798="N","L",""))</f>
        <v/>
      </c>
      <c r="AE779" s="115" t="str">
        <f>IF(ISBLANK('Performance vs Market'!$Q779), "",IF(AC779="W", W779, IF(AC779="L",-N779, "")))</f>
        <v/>
      </c>
      <c r="AF779" s="116" t="str">
        <f>IFERROR((IF(ISERR('Performance vs Market'!$V779), "",IF(AD779="W", X779, IF(AD779="L",-N779, "")))), "")</f>
        <v/>
      </c>
      <c r="AG779" s="113" t="str">
        <f>IF('Prediction Log'!$X798="Y", "W", IF('Prediction Log'!$X798="N", "L", ""))</f>
        <v/>
      </c>
      <c r="AH779" s="115" t="str">
        <f>IF(ISBLANK('Performance vs Market'!$S779), "",IF(AG779="W", Z779, IF(AG779="L",-O779, "")))</f>
        <v/>
      </c>
      <c r="AI779" s="117"/>
      <c r="AJ779" s="15" t="str">
        <f t="shared" si="6"/>
        <v/>
      </c>
      <c r="AK779" s="118" t="n">
        <f>IF(ISERROR('Performance vs Market'!$AE779+'Performance vs Market'!$AH779+'Performance vs Market'!$AJ779), "", 'Performance vs Market'!$AE779+'Performance vs Market'!$AH779+'Performance vs Market'!$AJ779)</f>
        <v>0</v>
      </c>
      <c r="AL779" s="119" t="n">
        <f>IF(ISERROR('Performance vs Market'!$AF779+'Performance vs Market'!$AH779+'Performance vs Market'!$AJ779), "", 'Performance vs Market'!$AF779+'Performance vs Market'!$AH779+'Performance vs Market'!$AJ779)</f>
        <v>0</v>
      </c>
    </row>
    <row r="780" ht="14.25" customHeight="1">
      <c r="A780" s="92" t="str">
        <f>Games!A781</f>
        <v/>
      </c>
      <c r="B780" s="92" t="str">
        <f>IF('Prediction Log'!B799=0, "",'Prediction Log'!B799)</f>
        <v/>
      </c>
      <c r="C780" s="92" t="str">
        <f>IF('Prediction Log'!C799=0, "",'Prediction Log'!C799)</f>
        <v/>
      </c>
      <c r="D780" s="92" t="str">
        <f>IF('Prediction Log'!D799=0, "",'Prediction Log'!D799)</f>
        <v/>
      </c>
      <c r="E780" s="92" t="str">
        <f>IF('Prediction Log'!E799=0, "",'Prediction Log'!E799)</f>
        <v/>
      </c>
      <c r="F780" s="92" t="str">
        <f>IF('Prediction Log'!I799=0, "",'Prediction Log'!I799)</f>
        <v/>
      </c>
      <c r="G780" s="70" t="str">
        <f>IF(ISBLANK(Games!B781), "",'Prediction Log'!$J799)</f>
        <v/>
      </c>
      <c r="H780" s="93" t="str">
        <f>'Prediction Log'!$K799</f>
        <v/>
      </c>
      <c r="I780" s="92" t="str">
        <f>IF(ISBLANK(Games!M781), "",IF(AND(Games!M781="",Games!N781=""),"",IF(ISTEXT(Games!N781), "Side",Games!M781)))</f>
        <v/>
      </c>
      <c r="J780" s="92" t="str">
        <f>IF(ISBLANK(Games!B781), "",IF(Games!K781="Y", Games!B781, Games!E781))</f>
        <v/>
      </c>
      <c r="K780" s="92" t="str">
        <f>Games!I781</f>
        <v/>
      </c>
      <c r="L780" s="92" t="str">
        <f>IF(ISBLANK(Games!G781), "",Games!G781)</f>
        <v/>
      </c>
      <c r="M780" s="92"/>
      <c r="N780" s="110" t="str">
        <f>IF(ISBLANK('Performance vs Market'!$Q780), "", 1)</f>
        <v/>
      </c>
      <c r="O780" s="110" t="str">
        <f>IF(ISBLANK('Performance vs Market'!$S780), "", 1)</f>
        <v/>
      </c>
      <c r="P780" s="95"/>
      <c r="Q780" s="95"/>
      <c r="R780" s="95"/>
      <c r="S780" s="95"/>
      <c r="T780" s="95"/>
      <c r="U780" s="111" t="str">
        <f>IF(ISBLANK('Performance vs Market'!$Q780), "",N780+IF(Q780&lt;0, (N780/(Q780/-100)), N780*(Q780/100)))</f>
        <v/>
      </c>
      <c r="V780" s="112" t="str">
        <f>IFERROR(IF(ISBLANK('Performance vs Market'!$R780), "",N780+IF(R780&lt;0, (N780/(R780/-100)), N780*(R780/100))),"")</f>
        <v/>
      </c>
      <c r="W780" s="111" t="n">
        <f t="shared" si="1"/>
        <v>0</v>
      </c>
      <c r="X780" s="112" t="n">
        <f t="shared" si="2"/>
        <v>0</v>
      </c>
      <c r="Y780" s="111" t="str">
        <f>IF(ISBLANK('Performance vs Market'!$S780), "",O780+IF(S780&lt;0, (O780/(S780/-100)), O780*(S780/100)))</f>
        <v/>
      </c>
      <c r="Z780" s="111" t="n">
        <f t="shared" si="3"/>
        <v>0</v>
      </c>
      <c r="AA780" s="96" t="n">
        <f t="shared" si="4"/>
        <v>0</v>
      </c>
      <c r="AB780" s="96" t="n">
        <f t="shared" si="5"/>
        <v>0</v>
      </c>
      <c r="AC780" s="113" t="str">
        <f>IF('Prediction Log'!$W799="Y", "W", IF('Prediction Log'!$W799="N","L",""))</f>
        <v/>
      </c>
      <c r="AD780" s="114" t="str">
        <f>IF('Prediction Log'!$Y799="Y", "W", IF('Prediction Log'!$Y799="N","L",""))</f>
        <v/>
      </c>
      <c r="AE780" s="115" t="str">
        <f>IF(ISBLANK('Performance vs Market'!$Q780), "",IF(AC780="W", W780, IF(AC780="L",-N780, "")))</f>
        <v/>
      </c>
      <c r="AF780" s="116" t="str">
        <f>IFERROR((IF(ISERR('Performance vs Market'!$V780), "",IF(AD780="W", X780, IF(AD780="L",-N780, "")))), "")</f>
        <v/>
      </c>
      <c r="AG780" s="113" t="str">
        <f>IF('Prediction Log'!$X799="Y", "W", IF('Prediction Log'!$X799="N", "L", ""))</f>
        <v/>
      </c>
      <c r="AH780" s="115" t="str">
        <f>IF(ISBLANK('Performance vs Market'!$S780), "",IF(AG780="W", Z780, IF(AG780="L",-O780, "")))</f>
        <v/>
      </c>
      <c r="AI780" s="117"/>
      <c r="AJ780" s="15" t="str">
        <f t="shared" si="6"/>
        <v/>
      </c>
      <c r="AK780" s="118" t="n">
        <f>IF(ISERROR('Performance vs Market'!$AE780+'Performance vs Market'!$AH780+'Performance vs Market'!$AJ780), "", 'Performance vs Market'!$AE780+'Performance vs Market'!$AH780+'Performance vs Market'!$AJ780)</f>
        <v>0</v>
      </c>
      <c r="AL780" s="119" t="n">
        <f>IF(ISERROR('Performance vs Market'!$AF780+'Performance vs Market'!$AH780+'Performance vs Market'!$AJ780), "", 'Performance vs Market'!$AF780+'Performance vs Market'!$AH780+'Performance vs Market'!$AJ780)</f>
        <v>0</v>
      </c>
    </row>
    <row r="781" ht="14.25" customHeight="1">
      <c r="A781" s="92" t="str">
        <f>Games!A782</f>
        <v/>
      </c>
      <c r="B781" s="92" t="str">
        <f>IF('Prediction Log'!B800=0, "",'Prediction Log'!B800)</f>
        <v/>
      </c>
      <c r="C781" s="92" t="str">
        <f>IF('Prediction Log'!C800=0, "",'Prediction Log'!C800)</f>
        <v/>
      </c>
      <c r="D781" s="92" t="str">
        <f>IF('Prediction Log'!D800=0, "",'Prediction Log'!D800)</f>
        <v/>
      </c>
      <c r="E781" s="92" t="str">
        <f>IF('Prediction Log'!E800=0, "",'Prediction Log'!E800)</f>
        <v/>
      </c>
      <c r="F781" s="92" t="str">
        <f>IF('Prediction Log'!I800=0, "",'Prediction Log'!I800)</f>
        <v/>
      </c>
      <c r="G781" s="70" t="str">
        <f>IF(ISBLANK(Games!B782), "",'Prediction Log'!$J800)</f>
        <v/>
      </c>
      <c r="H781" s="93" t="str">
        <f>'Prediction Log'!$K800</f>
        <v/>
      </c>
      <c r="I781" s="92" t="str">
        <f>IF(ISBLANK(Games!M782), "",IF(AND(Games!M782="",Games!N782=""),"",IF(ISTEXT(Games!N782), "Side",Games!M782)))</f>
        <v/>
      </c>
      <c r="J781" s="92" t="str">
        <f>IF(ISBLANK(Games!B782), "",IF(Games!K782="Y", Games!B782, Games!E782))</f>
        <v/>
      </c>
      <c r="K781" s="92" t="str">
        <f>Games!I782</f>
        <v/>
      </c>
      <c r="L781" s="92" t="str">
        <f>IF(ISBLANK(Games!G782), "",Games!G782)</f>
        <v/>
      </c>
      <c r="M781" s="92"/>
      <c r="N781" s="110" t="str">
        <f>IF(ISBLANK('Performance vs Market'!$Q781), "", 1)</f>
        <v/>
      </c>
      <c r="O781" s="110" t="str">
        <f>IF(ISBLANK('Performance vs Market'!$S781), "", 1)</f>
        <v/>
      </c>
      <c r="P781" s="95"/>
      <c r="Q781" s="95"/>
      <c r="R781" s="95"/>
      <c r="S781" s="95"/>
      <c r="T781" s="95"/>
      <c r="U781" s="111" t="str">
        <f>IF(ISBLANK('Performance vs Market'!$Q781), "",N781+IF(Q781&lt;0, (N781/(Q781/-100)), N781*(Q781/100)))</f>
        <v/>
      </c>
      <c r="V781" s="112" t="str">
        <f>IFERROR(IF(ISBLANK('Performance vs Market'!$R781), "",N781+IF(R781&lt;0, (N781/(R781/-100)), N781*(R781/100))),"")</f>
        <v/>
      </c>
      <c r="W781" s="111" t="n">
        <f t="shared" si="1"/>
        <v>0</v>
      </c>
      <c r="X781" s="112" t="n">
        <f t="shared" si="2"/>
        <v>0</v>
      </c>
      <c r="Y781" s="111" t="str">
        <f>IF(ISBLANK('Performance vs Market'!$S781), "",O781+IF(S781&lt;0, (O781/(S781/-100)), O781*(S781/100)))</f>
        <v/>
      </c>
      <c r="Z781" s="111" t="n">
        <f t="shared" si="3"/>
        <v>0</v>
      </c>
      <c r="AA781" s="96" t="n">
        <f t="shared" si="4"/>
        <v>0</v>
      </c>
      <c r="AB781" s="96" t="n">
        <f t="shared" si="5"/>
        <v>0</v>
      </c>
      <c r="AC781" s="113" t="str">
        <f>IF('Prediction Log'!$W800="Y", "W", IF('Prediction Log'!$W800="N","L",""))</f>
        <v/>
      </c>
      <c r="AD781" s="114" t="str">
        <f>IF('Prediction Log'!$Y800="Y", "W", IF('Prediction Log'!$Y800="N","L",""))</f>
        <v/>
      </c>
      <c r="AE781" s="115" t="str">
        <f>IF(ISBLANK('Performance vs Market'!$Q781), "",IF(AC781="W", W781, IF(AC781="L",-N781, "")))</f>
        <v/>
      </c>
      <c r="AF781" s="116" t="str">
        <f>IFERROR((IF(ISERR('Performance vs Market'!$V781), "",IF(AD781="W", X781, IF(AD781="L",-N781, "")))), "")</f>
        <v/>
      </c>
      <c r="AG781" s="113" t="str">
        <f>IF('Prediction Log'!$X800="Y", "W", IF('Prediction Log'!$X800="N", "L", ""))</f>
        <v/>
      </c>
      <c r="AH781" s="115" t="str">
        <f>IF(ISBLANK('Performance vs Market'!$S781), "",IF(AG781="W", Z781, IF(AG781="L",-O781, "")))</f>
        <v/>
      </c>
      <c r="AI781" s="117"/>
      <c r="AJ781" s="15" t="str">
        <f t="shared" si="6"/>
        <v/>
      </c>
      <c r="AK781" s="118" t="n">
        <f>IF(ISERROR('Performance vs Market'!$AE781+'Performance vs Market'!$AH781+'Performance vs Market'!$AJ781), "", 'Performance vs Market'!$AE781+'Performance vs Market'!$AH781+'Performance vs Market'!$AJ781)</f>
        <v>0</v>
      </c>
      <c r="AL781" s="119" t="n">
        <f>IF(ISERROR('Performance vs Market'!$AF781+'Performance vs Market'!$AH781+'Performance vs Market'!$AJ781), "", 'Performance vs Market'!$AF781+'Performance vs Market'!$AH781+'Performance vs Market'!$AJ781)</f>
        <v>0</v>
      </c>
    </row>
    <row r="782" ht="14.25" customHeight="1">
      <c r="A782" s="92" t="str">
        <f>Games!A783</f>
        <v/>
      </c>
      <c r="B782" s="92" t="str">
        <f>IF('Prediction Log'!B801=0, "",'Prediction Log'!B801)</f>
        <v/>
      </c>
      <c r="C782" s="92" t="str">
        <f>IF('Prediction Log'!C801=0, "",'Prediction Log'!C801)</f>
        <v/>
      </c>
      <c r="D782" s="92" t="str">
        <f>IF('Prediction Log'!D801=0, "",'Prediction Log'!D801)</f>
        <v/>
      </c>
      <c r="E782" s="92" t="str">
        <f>IF('Prediction Log'!E801=0, "",'Prediction Log'!E801)</f>
        <v/>
      </c>
      <c r="F782" s="92" t="str">
        <f>IF('Prediction Log'!I801=0, "",'Prediction Log'!I801)</f>
        <v/>
      </c>
      <c r="G782" s="70" t="str">
        <f>IF(ISBLANK(Games!B783), "",'Prediction Log'!$J801)</f>
        <v/>
      </c>
      <c r="H782" s="93" t="str">
        <f>'Prediction Log'!$K801</f>
        <v/>
      </c>
      <c r="I782" s="92" t="str">
        <f>IF(ISBLANK(Games!M783), "",IF(AND(Games!M783="",Games!N783=""),"",IF(ISTEXT(Games!N783), "Side",Games!M783)))</f>
        <v/>
      </c>
      <c r="J782" s="92" t="str">
        <f>IF(ISBLANK(Games!B783), "",IF(Games!K783="Y", Games!B783, Games!E783))</f>
        <v/>
      </c>
      <c r="K782" s="92" t="str">
        <f>Games!I783</f>
        <v/>
      </c>
      <c r="L782" s="92" t="str">
        <f>IF(ISBLANK(Games!G783), "",Games!G783)</f>
        <v/>
      </c>
      <c r="M782" s="92"/>
      <c r="N782" s="110" t="str">
        <f>IF(ISBLANK('Performance vs Market'!$Q782), "", 1)</f>
        <v/>
      </c>
      <c r="O782" s="110" t="str">
        <f>IF(ISBLANK('Performance vs Market'!$S782), "", 1)</f>
        <v/>
      </c>
      <c r="P782" s="95"/>
      <c r="Q782" s="95"/>
      <c r="R782" s="95"/>
      <c r="S782" s="95"/>
      <c r="T782" s="95"/>
      <c r="U782" s="111" t="str">
        <f>IF(ISBLANK('Performance vs Market'!$Q782), "",N782+IF(Q782&lt;0, (N782/(Q782/-100)), N782*(Q782/100)))</f>
        <v/>
      </c>
      <c r="V782" s="112" t="str">
        <f>IFERROR(IF(ISBLANK('Performance vs Market'!$R782), "",N782+IF(R782&lt;0, (N782/(R782/-100)), N782*(R782/100))),"")</f>
        <v/>
      </c>
      <c r="W782" s="111" t="n">
        <f t="shared" si="1"/>
        <v>0</v>
      </c>
      <c r="X782" s="112" t="n">
        <f t="shared" si="2"/>
        <v>0</v>
      </c>
      <c r="Y782" s="111" t="str">
        <f>IF(ISBLANK('Performance vs Market'!$S782), "",O782+IF(S782&lt;0, (O782/(S782/-100)), O782*(S782/100)))</f>
        <v/>
      </c>
      <c r="Z782" s="111" t="n">
        <f t="shared" si="3"/>
        <v>0</v>
      </c>
      <c r="AA782" s="96" t="n">
        <f t="shared" si="4"/>
        <v>0</v>
      </c>
      <c r="AB782" s="96" t="n">
        <f t="shared" si="5"/>
        <v>0</v>
      </c>
      <c r="AC782" s="113" t="str">
        <f>IF('Prediction Log'!$W801="Y", "W", IF('Prediction Log'!$W801="N","L",""))</f>
        <v/>
      </c>
      <c r="AD782" s="114" t="str">
        <f>IF('Prediction Log'!$Y801="Y", "W", IF('Prediction Log'!$Y801="N","L",""))</f>
        <v/>
      </c>
      <c r="AE782" s="115" t="str">
        <f>IF(ISBLANK('Performance vs Market'!$Q782), "",IF(AC782="W", W782, IF(AC782="L",-N782, "")))</f>
        <v/>
      </c>
      <c r="AF782" s="116" t="str">
        <f>IFERROR((IF(ISERR('Performance vs Market'!$V782), "",IF(AD782="W", X782, IF(AD782="L",-N782, "")))), "")</f>
        <v/>
      </c>
      <c r="AG782" s="113" t="str">
        <f>IF('Prediction Log'!$X801="Y", "W", IF('Prediction Log'!$X801="N", "L", ""))</f>
        <v/>
      </c>
      <c r="AH782" s="115" t="str">
        <f>IF(ISBLANK('Performance vs Market'!$S782), "",IF(AG782="W", Z782, IF(AG782="L",-O782, "")))</f>
        <v/>
      </c>
      <c r="AI782" s="117"/>
      <c r="AJ782" s="15" t="str">
        <f t="shared" si="6"/>
        <v/>
      </c>
      <c r="AK782" s="118" t="n">
        <f>IF(ISERROR('Performance vs Market'!$AE782+'Performance vs Market'!$AH782+'Performance vs Market'!$AJ782), "", 'Performance vs Market'!$AE782+'Performance vs Market'!$AH782+'Performance vs Market'!$AJ782)</f>
        <v>0</v>
      </c>
      <c r="AL782" s="119" t="n">
        <f>IF(ISERROR('Performance vs Market'!$AF782+'Performance vs Market'!$AH782+'Performance vs Market'!$AJ782), "", 'Performance vs Market'!$AF782+'Performance vs Market'!$AH782+'Performance vs Market'!$AJ782)</f>
        <v>0</v>
      </c>
    </row>
    <row r="783" ht="14.25" customHeight="1">
      <c r="A783" s="92" t="str">
        <f>Games!A784</f>
        <v/>
      </c>
      <c r="B783" s="92" t="str">
        <f>IF('Prediction Log'!B802=0, "",'Prediction Log'!B802)</f>
        <v/>
      </c>
      <c r="C783" s="92" t="str">
        <f>IF('Prediction Log'!C802=0, "",'Prediction Log'!C802)</f>
        <v/>
      </c>
      <c r="D783" s="92" t="str">
        <f>IF('Prediction Log'!D802=0, "",'Prediction Log'!D802)</f>
        <v/>
      </c>
      <c r="E783" s="92" t="str">
        <f>IF('Prediction Log'!E802=0, "",'Prediction Log'!E802)</f>
        <v/>
      </c>
      <c r="F783" s="92" t="str">
        <f>IF('Prediction Log'!I802=0, "",'Prediction Log'!I802)</f>
        <v/>
      </c>
      <c r="G783" s="70" t="str">
        <f>IF(ISBLANK(Games!B784), "",'Prediction Log'!$J802)</f>
        <v/>
      </c>
      <c r="H783" s="93" t="str">
        <f>'Prediction Log'!$K802</f>
        <v/>
      </c>
      <c r="I783" s="92" t="str">
        <f>IF(ISBLANK(Games!M784), "",IF(AND(Games!M784="",Games!N784=""),"",IF(ISTEXT(Games!N784), "Side",Games!M784)))</f>
        <v/>
      </c>
      <c r="J783" s="92" t="str">
        <f>IF(ISBLANK(Games!B784), "",IF(Games!K784="Y", Games!B784, Games!E784))</f>
        <v/>
      </c>
      <c r="K783" s="92" t="str">
        <f>Games!I784</f>
        <v/>
      </c>
      <c r="L783" s="92" t="str">
        <f>IF(ISBLANK(Games!G784), "",Games!G784)</f>
        <v/>
      </c>
      <c r="M783" s="92"/>
      <c r="N783" s="110" t="str">
        <f>IF(ISBLANK('Performance vs Market'!$Q783), "", 1)</f>
        <v/>
      </c>
      <c r="O783" s="110" t="str">
        <f>IF(ISBLANK('Performance vs Market'!$S783), "", 1)</f>
        <v/>
      </c>
      <c r="P783" s="95"/>
      <c r="Q783" s="95"/>
      <c r="R783" s="95"/>
      <c r="S783" s="95"/>
      <c r="T783" s="95"/>
      <c r="U783" s="111" t="str">
        <f>IF(ISBLANK('Performance vs Market'!$Q783), "",N783+IF(Q783&lt;0, (N783/(Q783/-100)), N783*(Q783/100)))</f>
        <v/>
      </c>
      <c r="V783" s="112" t="str">
        <f>IFERROR(IF(ISBLANK('Performance vs Market'!$R783), "",N783+IF(R783&lt;0, (N783/(R783/-100)), N783*(R783/100))),"")</f>
        <v/>
      </c>
      <c r="W783" s="111" t="n">
        <f t="shared" si="1"/>
        <v>0</v>
      </c>
      <c r="X783" s="112" t="n">
        <f t="shared" si="2"/>
        <v>0</v>
      </c>
      <c r="Y783" s="111" t="str">
        <f>IF(ISBLANK('Performance vs Market'!$S783), "",O783+IF(S783&lt;0, (O783/(S783/-100)), O783*(S783/100)))</f>
        <v/>
      </c>
      <c r="Z783" s="111" t="n">
        <f t="shared" si="3"/>
        <v>0</v>
      </c>
      <c r="AA783" s="96" t="n">
        <f t="shared" si="4"/>
        <v>0</v>
      </c>
      <c r="AB783" s="96" t="n">
        <f t="shared" si="5"/>
        <v>0</v>
      </c>
      <c r="AC783" s="113" t="str">
        <f>IF('Prediction Log'!$W802="Y", "W", IF('Prediction Log'!$W802="N","L",""))</f>
        <v/>
      </c>
      <c r="AD783" s="114" t="str">
        <f>IF('Prediction Log'!$Y802="Y", "W", IF('Prediction Log'!$Y802="N","L",""))</f>
        <v/>
      </c>
      <c r="AE783" s="115" t="str">
        <f>IF(ISBLANK('Performance vs Market'!$Q783), "",IF(AC783="W", W783, IF(AC783="L",-N783, "")))</f>
        <v/>
      </c>
      <c r="AF783" s="116" t="str">
        <f>IFERROR((IF(ISERR('Performance vs Market'!$V783), "",IF(AD783="W", X783, IF(AD783="L",-N783, "")))), "")</f>
        <v/>
      </c>
      <c r="AG783" s="113" t="str">
        <f>IF('Prediction Log'!$X802="Y", "W", IF('Prediction Log'!$X802="N", "L", ""))</f>
        <v/>
      </c>
      <c r="AH783" s="115" t="str">
        <f>IF(ISBLANK('Performance vs Market'!$S783), "",IF(AG783="W", Z783, IF(AG783="L",-O783, "")))</f>
        <v/>
      </c>
      <c r="AI783" s="117"/>
      <c r="AJ783" s="15" t="str">
        <f t="shared" si="6"/>
        <v/>
      </c>
      <c r="AK783" s="118" t="n">
        <f>IF(ISERROR('Performance vs Market'!$AE783+'Performance vs Market'!$AH783+'Performance vs Market'!$AJ783), "", 'Performance vs Market'!$AE783+'Performance vs Market'!$AH783+'Performance vs Market'!$AJ783)</f>
        <v>0</v>
      </c>
      <c r="AL783" s="119" t="n">
        <f>IF(ISERROR('Performance vs Market'!$AF783+'Performance vs Market'!$AH783+'Performance vs Market'!$AJ783), "", 'Performance vs Market'!$AF783+'Performance vs Market'!$AH783+'Performance vs Market'!$AJ783)</f>
        <v>0</v>
      </c>
    </row>
    <row r="784" ht="14.25" customHeight="1">
      <c r="A784" s="92" t="str">
        <f>Games!A785</f>
        <v/>
      </c>
      <c r="B784" s="92" t="str">
        <f>IF('Prediction Log'!B803=0, "",'Prediction Log'!B803)</f>
        <v/>
      </c>
      <c r="C784" s="92" t="str">
        <f>IF('Prediction Log'!C803=0, "",'Prediction Log'!C803)</f>
        <v/>
      </c>
      <c r="D784" s="92" t="str">
        <f>IF('Prediction Log'!D803=0, "",'Prediction Log'!D803)</f>
        <v/>
      </c>
      <c r="E784" s="92" t="str">
        <f>IF('Prediction Log'!E803=0, "",'Prediction Log'!E803)</f>
        <v/>
      </c>
      <c r="F784" s="92" t="str">
        <f>IF('Prediction Log'!I803=0, "",'Prediction Log'!I803)</f>
        <v/>
      </c>
      <c r="G784" s="70" t="str">
        <f>IF(ISBLANK(Games!B785), "",'Prediction Log'!$J803)</f>
        <v/>
      </c>
      <c r="H784" s="93" t="str">
        <f>'Prediction Log'!$K803</f>
        <v/>
      </c>
      <c r="I784" s="92" t="str">
        <f>IF(ISBLANK(Games!M785), "",IF(AND(Games!M785="",Games!N785=""),"",IF(ISTEXT(Games!N785), "Side",Games!M785)))</f>
        <v/>
      </c>
      <c r="J784" s="92" t="str">
        <f>IF(ISBLANK(Games!B785), "",IF(Games!K785="Y", Games!B785, Games!E785))</f>
        <v/>
      </c>
      <c r="K784" s="92" t="str">
        <f>Games!I785</f>
        <v/>
      </c>
      <c r="L784" s="92" t="str">
        <f>IF(ISBLANK(Games!G785), "",Games!G785)</f>
        <v/>
      </c>
      <c r="M784" s="92"/>
      <c r="N784" s="110" t="str">
        <f>IF(ISBLANK('Performance vs Market'!$Q784), "", 1)</f>
        <v/>
      </c>
      <c r="O784" s="110" t="str">
        <f>IF(ISBLANK('Performance vs Market'!$S784), "", 1)</f>
        <v/>
      </c>
      <c r="P784" s="95"/>
      <c r="Q784" s="95"/>
      <c r="R784" s="95"/>
      <c r="S784" s="95"/>
      <c r="T784" s="95"/>
      <c r="U784" s="111" t="str">
        <f>IF(ISBLANK('Performance vs Market'!$Q784), "",N784+IF(Q784&lt;0, (N784/(Q784/-100)), N784*(Q784/100)))</f>
        <v/>
      </c>
      <c r="V784" s="112" t="str">
        <f>IFERROR(IF(ISBLANK('Performance vs Market'!$R784), "",N784+IF(R784&lt;0, (N784/(R784/-100)), N784*(R784/100))),"")</f>
        <v/>
      </c>
      <c r="W784" s="111" t="n">
        <f t="shared" si="1"/>
        <v>0</v>
      </c>
      <c r="X784" s="112" t="n">
        <f t="shared" si="2"/>
        <v>0</v>
      </c>
      <c r="Y784" s="111" t="str">
        <f>IF(ISBLANK('Performance vs Market'!$S784), "",O784+IF(S784&lt;0, (O784/(S784/-100)), O784*(S784/100)))</f>
        <v/>
      </c>
      <c r="Z784" s="111" t="n">
        <f t="shared" si="3"/>
        <v>0</v>
      </c>
      <c r="AA784" s="96" t="n">
        <f t="shared" si="4"/>
        <v>0</v>
      </c>
      <c r="AB784" s="96" t="n">
        <f t="shared" si="5"/>
        <v>0</v>
      </c>
      <c r="AC784" s="113" t="str">
        <f>IF('Prediction Log'!$W803="Y", "W", IF('Prediction Log'!$W803="N","L",""))</f>
        <v/>
      </c>
      <c r="AD784" s="114" t="str">
        <f>IF('Prediction Log'!$Y803="Y", "W", IF('Prediction Log'!$Y803="N","L",""))</f>
        <v/>
      </c>
      <c r="AE784" s="115" t="str">
        <f>IF(ISBLANK('Performance vs Market'!$Q784), "",IF(AC784="W", W784, IF(AC784="L",-N784, "")))</f>
        <v/>
      </c>
      <c r="AF784" s="116" t="str">
        <f>IFERROR((IF(ISERR('Performance vs Market'!$V784), "",IF(AD784="W", X784, IF(AD784="L",-N784, "")))), "")</f>
        <v/>
      </c>
      <c r="AG784" s="113" t="str">
        <f>IF('Prediction Log'!$X803="Y", "W", IF('Prediction Log'!$X803="N", "L", ""))</f>
        <v/>
      </c>
      <c r="AH784" s="115" t="str">
        <f>IF(ISBLANK('Performance vs Market'!$S784), "",IF(AG784="W", Z784, IF(AG784="L",-O784, "")))</f>
        <v/>
      </c>
      <c r="AI784" s="117"/>
      <c r="AJ784" s="15" t="str">
        <f t="shared" si="6"/>
        <v/>
      </c>
      <c r="AK784" s="118" t="n">
        <f>IF(ISERROR('Performance vs Market'!$AE784+'Performance vs Market'!$AH784+'Performance vs Market'!$AJ784), "", 'Performance vs Market'!$AE784+'Performance vs Market'!$AH784+'Performance vs Market'!$AJ784)</f>
        <v>0</v>
      </c>
      <c r="AL784" s="119" t="n">
        <f>IF(ISERROR('Performance vs Market'!$AF784+'Performance vs Market'!$AH784+'Performance vs Market'!$AJ784), "", 'Performance vs Market'!$AF784+'Performance vs Market'!$AH784+'Performance vs Market'!$AJ784)</f>
        <v>0</v>
      </c>
    </row>
    <row r="785" ht="14.25" customHeight="1">
      <c r="A785" s="92" t="str">
        <f>Games!A786</f>
        <v/>
      </c>
      <c r="B785" s="92" t="str">
        <f>IF('Prediction Log'!B804=0, "",'Prediction Log'!B804)</f>
        <v/>
      </c>
      <c r="C785" s="92" t="str">
        <f>IF('Prediction Log'!C804=0, "",'Prediction Log'!C804)</f>
        <v/>
      </c>
      <c r="D785" s="92" t="str">
        <f>IF('Prediction Log'!D804=0, "",'Prediction Log'!D804)</f>
        <v/>
      </c>
      <c r="E785" s="92" t="str">
        <f>IF('Prediction Log'!E804=0, "",'Prediction Log'!E804)</f>
        <v/>
      </c>
      <c r="F785" s="92" t="str">
        <f>IF('Prediction Log'!I804=0, "",'Prediction Log'!I804)</f>
        <v/>
      </c>
      <c r="G785" s="70" t="str">
        <f>IF(ISBLANK(Games!B786), "",'Prediction Log'!$J804)</f>
        <v/>
      </c>
      <c r="H785" s="93" t="str">
        <f>'Prediction Log'!$K804</f>
        <v/>
      </c>
      <c r="I785" s="92" t="str">
        <f>IF(ISBLANK(Games!M786), "",IF(AND(Games!M786="",Games!N786=""),"",IF(ISTEXT(Games!N786), "Side",Games!M786)))</f>
        <v/>
      </c>
      <c r="J785" s="92" t="str">
        <f>IF(ISBLANK(Games!B786), "",IF(Games!K786="Y", Games!B786, Games!E786))</f>
        <v/>
      </c>
      <c r="K785" s="92" t="str">
        <f>Games!I786</f>
        <v/>
      </c>
      <c r="L785" s="92" t="str">
        <f>IF(ISBLANK(Games!G786), "",Games!G786)</f>
        <v/>
      </c>
      <c r="M785" s="92"/>
      <c r="N785" s="110" t="str">
        <f>IF(ISBLANK('Performance vs Market'!$Q785), "", 1)</f>
        <v/>
      </c>
      <c r="O785" s="110" t="str">
        <f>IF(ISBLANK('Performance vs Market'!$S785), "", 1)</f>
        <v/>
      </c>
      <c r="P785" s="95"/>
      <c r="Q785" s="95"/>
      <c r="R785" s="95"/>
      <c r="S785" s="95"/>
      <c r="T785" s="95"/>
      <c r="U785" s="111" t="str">
        <f>IF(ISBLANK('Performance vs Market'!$Q785), "",N785+IF(Q785&lt;0, (N785/(Q785/-100)), N785*(Q785/100)))</f>
        <v/>
      </c>
      <c r="V785" s="112" t="str">
        <f>IFERROR(IF(ISBLANK('Performance vs Market'!$R785), "",N785+IF(R785&lt;0, (N785/(R785/-100)), N785*(R785/100))),"")</f>
        <v/>
      </c>
      <c r="W785" s="111" t="n">
        <f t="shared" si="1"/>
        <v>0</v>
      </c>
      <c r="X785" s="112" t="n">
        <f t="shared" si="2"/>
        <v>0</v>
      </c>
      <c r="Y785" s="111" t="str">
        <f>IF(ISBLANK('Performance vs Market'!$S785), "",O785+IF(S785&lt;0, (O785/(S785/-100)), O785*(S785/100)))</f>
        <v/>
      </c>
      <c r="Z785" s="111" t="n">
        <f t="shared" si="3"/>
        <v>0</v>
      </c>
      <c r="AA785" s="96" t="n">
        <f t="shared" si="4"/>
        <v>0</v>
      </c>
      <c r="AB785" s="96" t="n">
        <f t="shared" si="5"/>
        <v>0</v>
      </c>
      <c r="AC785" s="113" t="str">
        <f>IF('Prediction Log'!$W804="Y", "W", IF('Prediction Log'!$W804="N","L",""))</f>
        <v/>
      </c>
      <c r="AD785" s="114" t="str">
        <f>IF('Prediction Log'!$Y804="Y", "W", IF('Prediction Log'!$Y804="N","L",""))</f>
        <v/>
      </c>
      <c r="AE785" s="115" t="str">
        <f>IF(ISBLANK('Performance vs Market'!$Q785), "",IF(AC785="W", W785, IF(AC785="L",-N785, "")))</f>
        <v/>
      </c>
      <c r="AF785" s="116" t="str">
        <f>IFERROR((IF(ISERR('Performance vs Market'!$V785), "",IF(AD785="W", X785, IF(AD785="L",-N785, "")))), "")</f>
        <v/>
      </c>
      <c r="AG785" s="113" t="str">
        <f>IF('Prediction Log'!$X804="Y", "W", IF('Prediction Log'!$X804="N", "L", ""))</f>
        <v/>
      </c>
      <c r="AH785" s="115" t="str">
        <f>IF(ISBLANK('Performance vs Market'!$S785), "",IF(AG785="W", Z785, IF(AG785="L",-O785, "")))</f>
        <v/>
      </c>
      <c r="AI785" s="117"/>
      <c r="AJ785" s="15" t="str">
        <f t="shared" si="6"/>
        <v/>
      </c>
      <c r="AK785" s="118" t="n">
        <f>IF(ISERROR('Performance vs Market'!$AE785+'Performance vs Market'!$AH785+'Performance vs Market'!$AJ785), "", 'Performance vs Market'!$AE785+'Performance vs Market'!$AH785+'Performance vs Market'!$AJ785)</f>
        <v>0</v>
      </c>
      <c r="AL785" s="119" t="n">
        <f>IF(ISERROR('Performance vs Market'!$AF785+'Performance vs Market'!$AH785+'Performance vs Market'!$AJ785), "", 'Performance vs Market'!$AF785+'Performance vs Market'!$AH785+'Performance vs Market'!$AJ785)</f>
        <v>0</v>
      </c>
    </row>
    <row r="786" ht="14.25" customHeight="1">
      <c r="A786" s="92" t="str">
        <f>Games!A787</f>
        <v/>
      </c>
      <c r="B786" s="92" t="str">
        <f>IF('Prediction Log'!B805=0, "",'Prediction Log'!B805)</f>
        <v/>
      </c>
      <c r="C786" s="92" t="str">
        <f>IF('Prediction Log'!C805=0, "",'Prediction Log'!C805)</f>
        <v/>
      </c>
      <c r="D786" s="92" t="str">
        <f>IF('Prediction Log'!D805=0, "",'Prediction Log'!D805)</f>
        <v/>
      </c>
      <c r="E786" s="92" t="str">
        <f>IF('Prediction Log'!E805=0, "",'Prediction Log'!E805)</f>
        <v/>
      </c>
      <c r="F786" s="92" t="str">
        <f>IF('Prediction Log'!I805=0, "",'Prediction Log'!I805)</f>
        <v/>
      </c>
      <c r="G786" s="70" t="str">
        <f>IF(ISBLANK(Games!B787), "",'Prediction Log'!$J805)</f>
        <v/>
      </c>
      <c r="H786" s="93" t="str">
        <f>'Prediction Log'!$K805</f>
        <v/>
      </c>
      <c r="I786" s="92" t="str">
        <f>IF(ISBLANK(Games!M787), "",IF(AND(Games!M787="",Games!N787=""),"",IF(ISTEXT(Games!N787), "Side",Games!M787)))</f>
        <v/>
      </c>
      <c r="J786" s="92" t="str">
        <f>IF(ISBLANK(Games!B787), "",IF(Games!K787="Y", Games!B787, Games!E787))</f>
        <v/>
      </c>
      <c r="K786" s="92" t="str">
        <f>Games!I787</f>
        <v/>
      </c>
      <c r="L786" s="92" t="str">
        <f>IF(ISBLANK(Games!G787), "",Games!G787)</f>
        <v/>
      </c>
      <c r="M786" s="92"/>
      <c r="N786" s="110" t="str">
        <f>IF(ISBLANK('Performance vs Market'!$Q786), "", 1)</f>
        <v/>
      </c>
      <c r="O786" s="110" t="str">
        <f>IF(ISBLANK('Performance vs Market'!$S786), "", 1)</f>
        <v/>
      </c>
      <c r="P786" s="95"/>
      <c r="Q786" s="95"/>
      <c r="R786" s="95"/>
      <c r="S786" s="95"/>
      <c r="T786" s="95"/>
      <c r="U786" s="111" t="str">
        <f>IF(ISBLANK('Performance vs Market'!$Q786), "",N786+IF(Q786&lt;0, (N786/(Q786/-100)), N786*(Q786/100)))</f>
        <v/>
      </c>
      <c r="V786" s="112" t="str">
        <f>IFERROR(IF(ISBLANK('Performance vs Market'!$R786), "",N786+IF(R786&lt;0, (N786/(R786/-100)), N786*(R786/100))),"")</f>
        <v/>
      </c>
      <c r="W786" s="111" t="n">
        <f t="shared" si="1"/>
        <v>0</v>
      </c>
      <c r="X786" s="112" t="n">
        <f t="shared" si="2"/>
        <v>0</v>
      </c>
      <c r="Y786" s="111" t="str">
        <f>IF(ISBLANK('Performance vs Market'!$S786), "",O786+IF(S786&lt;0, (O786/(S786/-100)), O786*(S786/100)))</f>
        <v/>
      </c>
      <c r="Z786" s="111" t="n">
        <f t="shared" si="3"/>
        <v>0</v>
      </c>
      <c r="AA786" s="96" t="n">
        <f t="shared" si="4"/>
        <v>0</v>
      </c>
      <c r="AB786" s="96" t="n">
        <f t="shared" si="5"/>
        <v>0</v>
      </c>
      <c r="AC786" s="113" t="str">
        <f>IF('Prediction Log'!$W805="Y", "W", IF('Prediction Log'!$W805="N","L",""))</f>
        <v/>
      </c>
      <c r="AD786" s="114" t="str">
        <f>IF('Prediction Log'!$Y805="Y", "W", IF('Prediction Log'!$Y805="N","L",""))</f>
        <v/>
      </c>
      <c r="AE786" s="115" t="str">
        <f>IF(ISBLANK('Performance vs Market'!$Q786), "",IF(AC786="W", W786, IF(AC786="L",-N786, "")))</f>
        <v/>
      </c>
      <c r="AF786" s="116" t="str">
        <f>IFERROR((IF(ISERR('Performance vs Market'!$V786), "",IF(AD786="W", X786, IF(AD786="L",-N786, "")))), "")</f>
        <v/>
      </c>
      <c r="AG786" s="113" t="str">
        <f>IF('Prediction Log'!$X805="Y", "W", IF('Prediction Log'!$X805="N", "L", ""))</f>
        <v/>
      </c>
      <c r="AH786" s="115" t="str">
        <f>IF(ISBLANK('Performance vs Market'!$S786), "",IF(AG786="W", Z786, IF(AG786="L",-O786, "")))</f>
        <v/>
      </c>
      <c r="AI786" s="117"/>
      <c r="AJ786" s="15" t="str">
        <f t="shared" si="6"/>
        <v/>
      </c>
      <c r="AK786" s="118" t="n">
        <f>IF(ISERROR('Performance vs Market'!$AE786+'Performance vs Market'!$AH786+'Performance vs Market'!$AJ786), "", 'Performance vs Market'!$AE786+'Performance vs Market'!$AH786+'Performance vs Market'!$AJ786)</f>
        <v>0</v>
      </c>
      <c r="AL786" s="119" t="n">
        <f>IF(ISERROR('Performance vs Market'!$AF786+'Performance vs Market'!$AH786+'Performance vs Market'!$AJ786), "", 'Performance vs Market'!$AF786+'Performance vs Market'!$AH786+'Performance vs Market'!$AJ786)</f>
        <v>0</v>
      </c>
    </row>
    <row r="787" ht="14.25" customHeight="1">
      <c r="A787" s="92" t="str">
        <f>Games!A788</f>
        <v/>
      </c>
      <c r="B787" s="92" t="str">
        <f>IF('Prediction Log'!B806=0, "",'Prediction Log'!B806)</f>
        <v/>
      </c>
      <c r="C787" s="92" t="str">
        <f>IF('Prediction Log'!C806=0, "",'Prediction Log'!C806)</f>
        <v/>
      </c>
      <c r="D787" s="92" t="str">
        <f>IF('Prediction Log'!D806=0, "",'Prediction Log'!D806)</f>
        <v/>
      </c>
      <c r="E787" s="92" t="str">
        <f>IF('Prediction Log'!E806=0, "",'Prediction Log'!E806)</f>
        <v/>
      </c>
      <c r="F787" s="92" t="str">
        <f>IF('Prediction Log'!I806=0, "",'Prediction Log'!I806)</f>
        <v/>
      </c>
      <c r="G787" s="70" t="str">
        <f>IF(ISBLANK(Games!B788), "",'Prediction Log'!$J806)</f>
        <v/>
      </c>
      <c r="H787" s="93" t="str">
        <f>'Prediction Log'!$K806</f>
        <v/>
      </c>
      <c r="I787" s="92" t="str">
        <f>IF(ISBLANK(Games!M788), "",IF(AND(Games!M788="",Games!N788=""),"",IF(ISTEXT(Games!N788), "Side",Games!M788)))</f>
        <v/>
      </c>
      <c r="J787" s="92" t="str">
        <f>IF(ISBLANK(Games!B788), "",IF(Games!K788="Y", Games!B788, Games!E788))</f>
        <v/>
      </c>
      <c r="K787" s="92" t="str">
        <f>Games!I788</f>
        <v/>
      </c>
      <c r="L787" s="92" t="str">
        <f>IF(ISBLANK(Games!G788), "",Games!G788)</f>
        <v/>
      </c>
      <c r="M787" s="92"/>
      <c r="N787" s="110" t="str">
        <f>IF(ISBLANK('Performance vs Market'!$Q787), "", 1)</f>
        <v/>
      </c>
      <c r="O787" s="110" t="str">
        <f>IF(ISBLANK('Performance vs Market'!$S787), "", 1)</f>
        <v/>
      </c>
      <c r="P787" s="95"/>
      <c r="Q787" s="95"/>
      <c r="R787" s="95"/>
      <c r="S787" s="95"/>
      <c r="T787" s="95"/>
      <c r="U787" s="111" t="str">
        <f>IF(ISBLANK('Performance vs Market'!$Q787), "",N787+IF(Q787&lt;0, (N787/(Q787/-100)), N787*(Q787/100)))</f>
        <v/>
      </c>
      <c r="V787" s="112" t="str">
        <f>IFERROR(IF(ISBLANK('Performance vs Market'!$R787), "",N787+IF(R787&lt;0, (N787/(R787/-100)), N787*(R787/100))),"")</f>
        <v/>
      </c>
      <c r="W787" s="111" t="n">
        <f t="shared" si="1"/>
        <v>0</v>
      </c>
      <c r="X787" s="112" t="n">
        <f t="shared" si="2"/>
        <v>0</v>
      </c>
      <c r="Y787" s="111" t="str">
        <f>IF(ISBLANK('Performance vs Market'!$S787), "",O787+IF(S787&lt;0, (O787/(S787/-100)), O787*(S787/100)))</f>
        <v/>
      </c>
      <c r="Z787" s="111" t="n">
        <f t="shared" si="3"/>
        <v>0</v>
      </c>
      <c r="AA787" s="96" t="n">
        <f t="shared" si="4"/>
        <v>0</v>
      </c>
      <c r="AB787" s="96" t="n">
        <f t="shared" si="5"/>
        <v>0</v>
      </c>
      <c r="AC787" s="113" t="str">
        <f>IF('Prediction Log'!$W806="Y", "W", IF('Prediction Log'!$W806="N","L",""))</f>
        <v/>
      </c>
      <c r="AD787" s="114" t="str">
        <f>IF('Prediction Log'!$Y806="Y", "W", IF('Prediction Log'!$Y806="N","L",""))</f>
        <v/>
      </c>
      <c r="AE787" s="115" t="str">
        <f>IF(ISBLANK('Performance vs Market'!$Q787), "",IF(AC787="W", W787, IF(AC787="L",-N787, "")))</f>
        <v/>
      </c>
      <c r="AF787" s="116" t="str">
        <f>IFERROR((IF(ISERR('Performance vs Market'!$V787), "",IF(AD787="W", X787, IF(AD787="L",-N787, "")))), "")</f>
        <v/>
      </c>
      <c r="AG787" s="113" t="str">
        <f>IF('Prediction Log'!$X806="Y", "W", IF('Prediction Log'!$X806="N", "L", ""))</f>
        <v/>
      </c>
      <c r="AH787" s="115" t="str">
        <f>IF(ISBLANK('Performance vs Market'!$S787), "",IF(AG787="W", Z787, IF(AG787="L",-O787, "")))</f>
        <v/>
      </c>
      <c r="AI787" s="117"/>
      <c r="AJ787" s="15" t="str">
        <f t="shared" si="6"/>
        <v/>
      </c>
      <c r="AK787" s="118" t="n">
        <f>IF(ISERROR('Performance vs Market'!$AE787+'Performance vs Market'!$AH787+'Performance vs Market'!$AJ787), "", 'Performance vs Market'!$AE787+'Performance vs Market'!$AH787+'Performance vs Market'!$AJ787)</f>
        <v>0</v>
      </c>
      <c r="AL787" s="119" t="n">
        <f>IF(ISERROR('Performance vs Market'!$AF787+'Performance vs Market'!$AH787+'Performance vs Market'!$AJ787), "", 'Performance vs Market'!$AF787+'Performance vs Market'!$AH787+'Performance vs Market'!$AJ787)</f>
        <v>0</v>
      </c>
    </row>
    <row r="788" ht="14.25" customHeight="1">
      <c r="A788" s="92" t="str">
        <f>Games!A789</f>
        <v/>
      </c>
      <c r="B788" s="92" t="str">
        <f>IF('Prediction Log'!B807=0, "",'Prediction Log'!B807)</f>
        <v/>
      </c>
      <c r="C788" s="92" t="str">
        <f>IF('Prediction Log'!C807=0, "",'Prediction Log'!C807)</f>
        <v/>
      </c>
      <c r="D788" s="92" t="str">
        <f>IF('Prediction Log'!D807=0, "",'Prediction Log'!D807)</f>
        <v/>
      </c>
      <c r="E788" s="92" t="str">
        <f>IF('Prediction Log'!E807=0, "",'Prediction Log'!E807)</f>
        <v/>
      </c>
      <c r="F788" s="92" t="str">
        <f>IF('Prediction Log'!I807=0, "",'Prediction Log'!I807)</f>
        <v/>
      </c>
      <c r="G788" s="70" t="str">
        <f>IF(ISBLANK(Games!B789), "",'Prediction Log'!$J807)</f>
        <v/>
      </c>
      <c r="H788" s="93" t="str">
        <f>'Prediction Log'!$K807</f>
        <v/>
      </c>
      <c r="I788" s="92" t="str">
        <f>IF(ISBLANK(Games!M789), "",IF(AND(Games!M789="",Games!N789=""),"",IF(ISTEXT(Games!N789), "Side",Games!M789)))</f>
        <v/>
      </c>
      <c r="J788" s="92" t="str">
        <f>IF(ISBLANK(Games!B789), "",IF(Games!K789="Y", Games!B789, Games!E789))</f>
        <v/>
      </c>
      <c r="K788" s="92" t="str">
        <f>Games!I789</f>
        <v/>
      </c>
      <c r="L788" s="92" t="str">
        <f>IF(ISBLANK(Games!G789), "",Games!G789)</f>
        <v/>
      </c>
      <c r="M788" s="92"/>
      <c r="N788" s="110" t="str">
        <f>IF(ISBLANK('Performance vs Market'!$Q788), "", 1)</f>
        <v/>
      </c>
      <c r="O788" s="110" t="str">
        <f>IF(ISBLANK('Performance vs Market'!$S788), "", 1)</f>
        <v/>
      </c>
      <c r="P788" s="95"/>
      <c r="Q788" s="95"/>
      <c r="R788" s="95"/>
      <c r="S788" s="95"/>
      <c r="T788" s="95"/>
      <c r="U788" s="111" t="str">
        <f>IF(ISBLANK('Performance vs Market'!$Q788), "",N788+IF(Q788&lt;0, (N788/(Q788/-100)), N788*(Q788/100)))</f>
        <v/>
      </c>
      <c r="V788" s="112" t="str">
        <f>IFERROR(IF(ISBLANK('Performance vs Market'!$R788), "",N788+IF(R788&lt;0, (N788/(R788/-100)), N788*(R788/100))),"")</f>
        <v/>
      </c>
      <c r="W788" s="111" t="n">
        <f t="shared" si="1"/>
        <v>0</v>
      </c>
      <c r="X788" s="112" t="n">
        <f t="shared" si="2"/>
        <v>0</v>
      </c>
      <c r="Y788" s="111" t="str">
        <f>IF(ISBLANK('Performance vs Market'!$S788), "",O788+IF(S788&lt;0, (O788/(S788/-100)), O788*(S788/100)))</f>
        <v/>
      </c>
      <c r="Z788" s="111" t="n">
        <f t="shared" si="3"/>
        <v>0</v>
      </c>
      <c r="AA788" s="96" t="n">
        <f t="shared" si="4"/>
        <v>0</v>
      </c>
      <c r="AB788" s="96" t="n">
        <f t="shared" si="5"/>
        <v>0</v>
      </c>
      <c r="AC788" s="113" t="str">
        <f>IF('Prediction Log'!$W807="Y", "W", IF('Prediction Log'!$W807="N","L",""))</f>
        <v/>
      </c>
      <c r="AD788" s="114" t="str">
        <f>IF('Prediction Log'!$Y807="Y", "W", IF('Prediction Log'!$Y807="N","L",""))</f>
        <v/>
      </c>
      <c r="AE788" s="115" t="str">
        <f>IF(ISBLANK('Performance vs Market'!$Q788), "",IF(AC788="W", W788, IF(AC788="L",-N788, "")))</f>
        <v/>
      </c>
      <c r="AF788" s="116" t="str">
        <f>IFERROR((IF(ISERR('Performance vs Market'!$V788), "",IF(AD788="W", X788, IF(AD788="L",-N788, "")))), "")</f>
        <v/>
      </c>
      <c r="AG788" s="113" t="str">
        <f>IF('Prediction Log'!$X807="Y", "W", IF('Prediction Log'!$X807="N", "L", ""))</f>
        <v/>
      </c>
      <c r="AH788" s="115" t="str">
        <f>IF(ISBLANK('Performance vs Market'!$S788), "",IF(AG788="W", Z788, IF(AG788="L",-O788, "")))</f>
        <v/>
      </c>
      <c r="AI788" s="117"/>
      <c r="AJ788" s="15" t="str">
        <f t="shared" si="6"/>
        <v/>
      </c>
      <c r="AK788" s="118" t="n">
        <f>IF(ISERROR('Performance vs Market'!$AE788+'Performance vs Market'!$AH788+'Performance vs Market'!$AJ788), "", 'Performance vs Market'!$AE788+'Performance vs Market'!$AH788+'Performance vs Market'!$AJ788)</f>
        <v>0</v>
      </c>
      <c r="AL788" s="119" t="n">
        <f>IF(ISERROR('Performance vs Market'!$AF788+'Performance vs Market'!$AH788+'Performance vs Market'!$AJ788), "", 'Performance vs Market'!$AF788+'Performance vs Market'!$AH788+'Performance vs Market'!$AJ788)</f>
        <v>0</v>
      </c>
    </row>
    <row r="789" ht="14.25" customHeight="1">
      <c r="A789" s="92" t="str">
        <f>Games!A790</f>
        <v/>
      </c>
      <c r="B789" s="92" t="str">
        <f>IF('Prediction Log'!B808=0, "",'Prediction Log'!B808)</f>
        <v/>
      </c>
      <c r="C789" s="92" t="str">
        <f>IF('Prediction Log'!C808=0, "",'Prediction Log'!C808)</f>
        <v/>
      </c>
      <c r="D789" s="92" t="str">
        <f>IF('Prediction Log'!D808=0, "",'Prediction Log'!D808)</f>
        <v/>
      </c>
      <c r="E789" s="92" t="str">
        <f>IF('Prediction Log'!E808=0, "",'Prediction Log'!E808)</f>
        <v/>
      </c>
      <c r="F789" s="92" t="str">
        <f>IF('Prediction Log'!I808=0, "",'Prediction Log'!I808)</f>
        <v/>
      </c>
      <c r="G789" s="70" t="str">
        <f>IF(ISBLANK(Games!B790), "",'Prediction Log'!$J808)</f>
        <v/>
      </c>
      <c r="H789" s="93" t="str">
        <f>'Prediction Log'!$K808</f>
        <v/>
      </c>
      <c r="I789" s="92" t="str">
        <f>IF(ISBLANK(Games!M790), "",IF(AND(Games!M790="",Games!N790=""),"",IF(ISTEXT(Games!N790), "Side",Games!M790)))</f>
        <v/>
      </c>
      <c r="J789" s="92" t="str">
        <f>IF(ISBLANK(Games!B790), "",IF(Games!K790="Y", Games!B790, Games!E790))</f>
        <v/>
      </c>
      <c r="K789" s="92" t="str">
        <f>Games!I790</f>
        <v/>
      </c>
      <c r="L789" s="92" t="str">
        <f>IF(ISBLANK(Games!G790), "",Games!G790)</f>
        <v/>
      </c>
      <c r="M789" s="92"/>
      <c r="N789" s="110" t="str">
        <f>IF(ISBLANK('Performance vs Market'!$Q789), "", 1)</f>
        <v/>
      </c>
      <c r="O789" s="110" t="str">
        <f>IF(ISBLANK('Performance vs Market'!$S789), "", 1)</f>
        <v/>
      </c>
      <c r="P789" s="95"/>
      <c r="Q789" s="95"/>
      <c r="R789" s="95"/>
      <c r="S789" s="95"/>
      <c r="T789" s="95"/>
      <c r="U789" s="111" t="str">
        <f>IF(ISBLANK('Performance vs Market'!$Q789), "",N789+IF(Q789&lt;0, (N789/(Q789/-100)), N789*(Q789/100)))</f>
        <v/>
      </c>
      <c r="V789" s="112" t="str">
        <f>IFERROR(IF(ISBLANK('Performance vs Market'!$R789), "",N789+IF(R789&lt;0, (N789/(R789/-100)), N789*(R789/100))),"")</f>
        <v/>
      </c>
      <c r="W789" s="111" t="n">
        <f t="shared" si="1"/>
        <v>0</v>
      </c>
      <c r="X789" s="112" t="n">
        <f t="shared" si="2"/>
        <v>0</v>
      </c>
      <c r="Y789" s="111" t="str">
        <f>IF(ISBLANK('Performance vs Market'!$S789), "",O789+IF(S789&lt;0, (O789/(S789/-100)), O789*(S789/100)))</f>
        <v/>
      </c>
      <c r="Z789" s="111" t="n">
        <f t="shared" si="3"/>
        <v>0</v>
      </c>
      <c r="AA789" s="96" t="n">
        <f t="shared" si="4"/>
        <v>0</v>
      </c>
      <c r="AB789" s="96" t="n">
        <f t="shared" si="5"/>
        <v>0</v>
      </c>
      <c r="AC789" s="113" t="str">
        <f>IF('Prediction Log'!$W808="Y", "W", IF('Prediction Log'!$W808="N","L",""))</f>
        <v/>
      </c>
      <c r="AD789" s="114" t="str">
        <f>IF('Prediction Log'!$Y808="Y", "W", IF('Prediction Log'!$Y808="N","L",""))</f>
        <v/>
      </c>
      <c r="AE789" s="115" t="str">
        <f>IF(ISBLANK('Performance vs Market'!$Q789), "",IF(AC789="W", W789, IF(AC789="L",-N789, "")))</f>
        <v/>
      </c>
      <c r="AF789" s="116" t="str">
        <f>IFERROR((IF(ISERR('Performance vs Market'!$V789), "",IF(AD789="W", X789, IF(AD789="L",-N789, "")))), "")</f>
        <v/>
      </c>
      <c r="AG789" s="113" t="str">
        <f>IF('Prediction Log'!$X808="Y", "W", IF('Prediction Log'!$X808="N", "L", ""))</f>
        <v/>
      </c>
      <c r="AH789" s="115" t="str">
        <f>IF(ISBLANK('Performance vs Market'!$S789), "",IF(AG789="W", Z789, IF(AG789="L",-O789, "")))</f>
        <v/>
      </c>
      <c r="AI789" s="117"/>
      <c r="AJ789" s="15" t="str">
        <f t="shared" si="6"/>
        <v/>
      </c>
      <c r="AK789" s="118" t="n">
        <f>IF(ISERROR('Performance vs Market'!$AE789+'Performance vs Market'!$AH789+'Performance vs Market'!$AJ789), "", 'Performance vs Market'!$AE789+'Performance vs Market'!$AH789+'Performance vs Market'!$AJ789)</f>
        <v>0</v>
      </c>
      <c r="AL789" s="119" t="n">
        <f>IF(ISERROR('Performance vs Market'!$AF789+'Performance vs Market'!$AH789+'Performance vs Market'!$AJ789), "", 'Performance vs Market'!$AF789+'Performance vs Market'!$AH789+'Performance vs Market'!$AJ789)</f>
        <v>0</v>
      </c>
    </row>
    <row r="790" ht="14.25" customHeight="1">
      <c r="A790" s="92" t="str">
        <f>Games!A791</f>
        <v/>
      </c>
      <c r="B790" s="92" t="str">
        <f>IF('Prediction Log'!B809=0, "",'Prediction Log'!B809)</f>
        <v/>
      </c>
      <c r="C790" s="92" t="str">
        <f>IF('Prediction Log'!C809=0, "",'Prediction Log'!C809)</f>
        <v/>
      </c>
      <c r="D790" s="92" t="str">
        <f>IF('Prediction Log'!D809=0, "",'Prediction Log'!D809)</f>
        <v/>
      </c>
      <c r="E790" s="92" t="str">
        <f>IF('Prediction Log'!E809=0, "",'Prediction Log'!E809)</f>
        <v/>
      </c>
      <c r="F790" s="92" t="str">
        <f>IF('Prediction Log'!I809=0, "",'Prediction Log'!I809)</f>
        <v/>
      </c>
      <c r="G790" s="70" t="str">
        <f>IF(ISBLANK(Games!B791), "",'Prediction Log'!$J809)</f>
        <v/>
      </c>
      <c r="H790" s="93" t="str">
        <f>'Prediction Log'!$K809</f>
        <v/>
      </c>
      <c r="I790" s="92" t="str">
        <f>IF(ISBLANK(Games!M791), "",IF(AND(Games!M791="",Games!N791=""),"",IF(ISTEXT(Games!N791), "Side",Games!M791)))</f>
        <v/>
      </c>
      <c r="J790" s="92" t="str">
        <f>IF(ISBLANK(Games!B791), "",IF(Games!K791="Y", Games!B791, Games!E791))</f>
        <v/>
      </c>
      <c r="K790" s="92" t="str">
        <f>Games!I791</f>
        <v/>
      </c>
      <c r="L790" s="92" t="str">
        <f>IF(ISBLANK(Games!G791), "",Games!G791)</f>
        <v/>
      </c>
      <c r="M790" s="92"/>
      <c r="N790" s="110" t="str">
        <f>IF(ISBLANK('Performance vs Market'!$Q790), "", 1)</f>
        <v/>
      </c>
      <c r="O790" s="110" t="str">
        <f>IF(ISBLANK('Performance vs Market'!$S790), "", 1)</f>
        <v/>
      </c>
      <c r="P790" s="95"/>
      <c r="Q790" s="95"/>
      <c r="R790" s="95"/>
      <c r="S790" s="95"/>
      <c r="T790" s="95"/>
      <c r="U790" s="111" t="str">
        <f>IF(ISBLANK('Performance vs Market'!$Q790), "",N790+IF(Q790&lt;0, (N790/(Q790/-100)), N790*(Q790/100)))</f>
        <v/>
      </c>
      <c r="V790" s="112" t="str">
        <f>IFERROR(IF(ISBLANK('Performance vs Market'!$R790), "",N790+IF(R790&lt;0, (N790/(R790/-100)), N790*(R790/100))),"")</f>
        <v/>
      </c>
      <c r="W790" s="111" t="n">
        <f t="shared" si="1"/>
        <v>0</v>
      </c>
      <c r="X790" s="112" t="n">
        <f t="shared" si="2"/>
        <v>0</v>
      </c>
      <c r="Y790" s="111" t="str">
        <f>IF(ISBLANK('Performance vs Market'!$S790), "",O790+IF(S790&lt;0, (O790/(S790/-100)), O790*(S790/100)))</f>
        <v/>
      </c>
      <c r="Z790" s="111" t="n">
        <f t="shared" si="3"/>
        <v>0</v>
      </c>
      <c r="AA790" s="96" t="n">
        <f t="shared" si="4"/>
        <v>0</v>
      </c>
      <c r="AB790" s="96" t="n">
        <f t="shared" si="5"/>
        <v>0</v>
      </c>
      <c r="AC790" s="113" t="str">
        <f>IF('Prediction Log'!$W809="Y", "W", IF('Prediction Log'!$W809="N","L",""))</f>
        <v/>
      </c>
      <c r="AD790" s="114" t="str">
        <f>IF('Prediction Log'!$Y809="Y", "W", IF('Prediction Log'!$Y809="N","L",""))</f>
        <v/>
      </c>
      <c r="AE790" s="115" t="str">
        <f>IF(ISBLANK('Performance vs Market'!$Q790), "",IF(AC790="W", W790, IF(AC790="L",-N790, "")))</f>
        <v/>
      </c>
      <c r="AF790" s="116" t="str">
        <f>IFERROR((IF(ISERR('Performance vs Market'!$V790), "",IF(AD790="W", X790, IF(AD790="L",-N790, "")))), "")</f>
        <v/>
      </c>
      <c r="AG790" s="113" t="str">
        <f>IF('Prediction Log'!$X809="Y", "W", IF('Prediction Log'!$X809="N", "L", ""))</f>
        <v/>
      </c>
      <c r="AH790" s="115" t="str">
        <f>IF(ISBLANK('Performance vs Market'!$S790), "",IF(AG790="W", Z790, IF(AG790="L",-O790, "")))</f>
        <v/>
      </c>
      <c r="AI790" s="117"/>
      <c r="AJ790" s="15" t="str">
        <f t="shared" si="6"/>
        <v/>
      </c>
      <c r="AK790" s="118" t="n">
        <f>IF(ISERROR('Performance vs Market'!$AE790+'Performance vs Market'!$AH790+'Performance vs Market'!$AJ790), "", 'Performance vs Market'!$AE790+'Performance vs Market'!$AH790+'Performance vs Market'!$AJ790)</f>
        <v>0</v>
      </c>
      <c r="AL790" s="119" t="n">
        <f>IF(ISERROR('Performance vs Market'!$AF790+'Performance vs Market'!$AH790+'Performance vs Market'!$AJ790), "", 'Performance vs Market'!$AF790+'Performance vs Market'!$AH790+'Performance vs Market'!$AJ790)</f>
        <v>0</v>
      </c>
    </row>
    <row r="791" ht="14.25" customHeight="1">
      <c r="A791" s="92" t="str">
        <f>Games!A792</f>
        <v/>
      </c>
      <c r="B791" s="92" t="str">
        <f>IF('Prediction Log'!B810=0, "",'Prediction Log'!B810)</f>
        <v/>
      </c>
      <c r="C791" s="92" t="str">
        <f>IF('Prediction Log'!C810=0, "",'Prediction Log'!C810)</f>
        <v/>
      </c>
      <c r="D791" s="92" t="str">
        <f>IF('Prediction Log'!D810=0, "",'Prediction Log'!D810)</f>
        <v/>
      </c>
      <c r="E791" s="92" t="str">
        <f>IF('Prediction Log'!E810=0, "",'Prediction Log'!E810)</f>
        <v/>
      </c>
      <c r="F791" s="92" t="str">
        <f>IF('Prediction Log'!I810=0, "",'Prediction Log'!I810)</f>
        <v/>
      </c>
      <c r="G791" s="70" t="str">
        <f>IF(ISBLANK(Games!B792), "",'Prediction Log'!$J810)</f>
        <v/>
      </c>
      <c r="H791" s="93" t="str">
        <f>'Prediction Log'!$K810</f>
        <v/>
      </c>
      <c r="I791" s="92" t="str">
        <f>IF(ISBLANK(Games!M792), "",IF(AND(Games!M792="",Games!N792=""),"",IF(ISTEXT(Games!N792), "Side",Games!M792)))</f>
        <v/>
      </c>
      <c r="J791" s="92" t="str">
        <f>IF(ISBLANK(Games!B792), "",IF(Games!K792="Y", Games!B792, Games!E792))</f>
        <v/>
      </c>
      <c r="K791" s="92" t="str">
        <f>Games!I792</f>
        <v/>
      </c>
      <c r="L791" s="92" t="str">
        <f>IF(ISBLANK(Games!G792), "",Games!G792)</f>
        <v/>
      </c>
      <c r="M791" s="92"/>
      <c r="N791" s="110" t="str">
        <f>IF(ISBLANK('Performance vs Market'!$Q791), "", 1)</f>
        <v/>
      </c>
      <c r="O791" s="110" t="str">
        <f>IF(ISBLANK('Performance vs Market'!$S791), "", 1)</f>
        <v/>
      </c>
      <c r="P791" s="95"/>
      <c r="Q791" s="95"/>
      <c r="R791" s="95"/>
      <c r="S791" s="95"/>
      <c r="T791" s="95"/>
      <c r="U791" s="111" t="str">
        <f>IF(ISBLANK('Performance vs Market'!$Q791), "",N791+IF(Q791&lt;0, (N791/(Q791/-100)), N791*(Q791/100)))</f>
        <v/>
      </c>
      <c r="V791" s="112" t="str">
        <f>IFERROR(IF(ISBLANK('Performance vs Market'!$R791), "",N791+IF(R791&lt;0, (N791/(R791/-100)), N791*(R791/100))),"")</f>
        <v/>
      </c>
      <c r="W791" s="111" t="n">
        <f t="shared" si="1"/>
        <v>0</v>
      </c>
      <c r="X791" s="112" t="n">
        <f t="shared" si="2"/>
        <v>0</v>
      </c>
      <c r="Y791" s="111" t="str">
        <f>IF(ISBLANK('Performance vs Market'!$S791), "",O791+IF(S791&lt;0, (O791/(S791/-100)), O791*(S791/100)))</f>
        <v/>
      </c>
      <c r="Z791" s="111" t="n">
        <f t="shared" si="3"/>
        <v>0</v>
      </c>
      <c r="AA791" s="96" t="n">
        <f t="shared" si="4"/>
        <v>0</v>
      </c>
      <c r="AB791" s="96" t="n">
        <f t="shared" si="5"/>
        <v>0</v>
      </c>
      <c r="AC791" s="113" t="str">
        <f>IF('Prediction Log'!$W810="Y", "W", IF('Prediction Log'!$W810="N","L",""))</f>
        <v/>
      </c>
      <c r="AD791" s="114" t="str">
        <f>IF('Prediction Log'!$Y810="Y", "W", IF('Prediction Log'!$Y810="N","L",""))</f>
        <v/>
      </c>
      <c r="AE791" s="115" t="str">
        <f>IF(ISBLANK('Performance vs Market'!$Q791), "",IF(AC791="W", W791, IF(AC791="L",-N791, "")))</f>
        <v/>
      </c>
      <c r="AF791" s="116" t="str">
        <f>IFERROR((IF(ISERR('Performance vs Market'!$V791), "",IF(AD791="W", X791, IF(AD791="L",-N791, "")))), "")</f>
        <v/>
      </c>
      <c r="AG791" s="113" t="str">
        <f>IF('Prediction Log'!$X810="Y", "W", IF('Prediction Log'!$X810="N", "L", ""))</f>
        <v/>
      </c>
      <c r="AH791" s="115" t="str">
        <f>IF(ISBLANK('Performance vs Market'!$S791), "",IF(AG791="W", Z791, IF(AG791="L",-O791, "")))</f>
        <v/>
      </c>
      <c r="AI791" s="117"/>
      <c r="AJ791" s="15" t="str">
        <f t="shared" si="6"/>
        <v/>
      </c>
      <c r="AK791" s="118" t="n">
        <f>IF(ISERROR('Performance vs Market'!$AE791+'Performance vs Market'!$AH791+'Performance vs Market'!$AJ791), "", 'Performance vs Market'!$AE791+'Performance vs Market'!$AH791+'Performance vs Market'!$AJ791)</f>
        <v>0</v>
      </c>
      <c r="AL791" s="119" t="n">
        <f>IF(ISERROR('Performance vs Market'!$AF791+'Performance vs Market'!$AH791+'Performance vs Market'!$AJ791), "", 'Performance vs Market'!$AF791+'Performance vs Market'!$AH791+'Performance vs Market'!$AJ791)</f>
        <v>0</v>
      </c>
    </row>
    <row r="792" ht="14.25" customHeight="1">
      <c r="A792" s="92" t="str">
        <f>Games!A793</f>
        <v/>
      </c>
      <c r="B792" s="92" t="str">
        <f>IF('Prediction Log'!B811=0, "",'Prediction Log'!B811)</f>
        <v/>
      </c>
      <c r="C792" s="92" t="str">
        <f>IF('Prediction Log'!C811=0, "",'Prediction Log'!C811)</f>
        <v/>
      </c>
      <c r="D792" s="92" t="str">
        <f>IF('Prediction Log'!D811=0, "",'Prediction Log'!D811)</f>
        <v/>
      </c>
      <c r="E792" s="92" t="str">
        <f>IF('Prediction Log'!E811=0, "",'Prediction Log'!E811)</f>
        <v/>
      </c>
      <c r="F792" s="92" t="str">
        <f>IF('Prediction Log'!I811=0, "",'Prediction Log'!I811)</f>
        <v/>
      </c>
      <c r="G792" s="70" t="str">
        <f>IF(ISBLANK(Games!B793), "",'Prediction Log'!$J811)</f>
        <v/>
      </c>
      <c r="H792" s="93" t="str">
        <f>'Prediction Log'!$K811</f>
        <v/>
      </c>
      <c r="I792" s="92" t="str">
        <f>IF(ISBLANK(Games!M793), "",IF(AND(Games!M793="",Games!N793=""),"",IF(ISTEXT(Games!N793), "Side",Games!M793)))</f>
        <v/>
      </c>
      <c r="J792" s="92" t="str">
        <f>IF(ISBLANK(Games!B793), "",IF(Games!K793="Y", Games!B793, Games!E793))</f>
        <v/>
      </c>
      <c r="K792" s="92" t="str">
        <f>Games!I793</f>
        <v/>
      </c>
      <c r="L792" s="92" t="str">
        <f>IF(ISBLANK(Games!G793), "",Games!G793)</f>
        <v/>
      </c>
      <c r="M792" s="92"/>
      <c r="N792" s="110" t="str">
        <f>IF(ISBLANK('Performance vs Market'!$Q792), "", 1)</f>
        <v/>
      </c>
      <c r="O792" s="110" t="str">
        <f>IF(ISBLANK('Performance vs Market'!$S792), "", 1)</f>
        <v/>
      </c>
      <c r="P792" s="95"/>
      <c r="Q792" s="95"/>
      <c r="R792" s="95"/>
      <c r="S792" s="95"/>
      <c r="T792" s="95"/>
      <c r="U792" s="111" t="str">
        <f>IF(ISBLANK('Performance vs Market'!$Q792), "",N792+IF(Q792&lt;0, (N792/(Q792/-100)), N792*(Q792/100)))</f>
        <v/>
      </c>
      <c r="V792" s="112" t="str">
        <f>IFERROR(IF(ISBLANK('Performance vs Market'!$R792), "",N792+IF(R792&lt;0, (N792/(R792/-100)), N792*(R792/100))),"")</f>
        <v/>
      </c>
      <c r="W792" s="111" t="n">
        <f t="shared" si="1"/>
        <v>0</v>
      </c>
      <c r="X792" s="112" t="n">
        <f t="shared" si="2"/>
        <v>0</v>
      </c>
      <c r="Y792" s="111" t="str">
        <f>IF(ISBLANK('Performance vs Market'!$S792), "",O792+IF(S792&lt;0, (O792/(S792/-100)), O792*(S792/100)))</f>
        <v/>
      </c>
      <c r="Z792" s="111" t="n">
        <f t="shared" si="3"/>
        <v>0</v>
      </c>
      <c r="AA792" s="96" t="n">
        <f t="shared" si="4"/>
        <v>0</v>
      </c>
      <c r="AB792" s="96" t="n">
        <f t="shared" si="5"/>
        <v>0</v>
      </c>
      <c r="AC792" s="113" t="str">
        <f>IF('Prediction Log'!$W811="Y", "W", IF('Prediction Log'!$W811="N","L",""))</f>
        <v/>
      </c>
      <c r="AD792" s="114" t="str">
        <f>IF('Prediction Log'!$Y811="Y", "W", IF('Prediction Log'!$Y811="N","L",""))</f>
        <v/>
      </c>
      <c r="AE792" s="115" t="str">
        <f>IF(ISBLANK('Performance vs Market'!$Q792), "",IF(AC792="W", W792, IF(AC792="L",-N792, "")))</f>
        <v/>
      </c>
      <c r="AF792" s="116" t="str">
        <f>IFERROR((IF(ISERR('Performance vs Market'!$V792), "",IF(AD792="W", X792, IF(AD792="L",-N792, "")))), "")</f>
        <v/>
      </c>
      <c r="AG792" s="113" t="str">
        <f>IF('Prediction Log'!$X811="Y", "W", IF('Prediction Log'!$X811="N", "L", ""))</f>
        <v/>
      </c>
      <c r="AH792" s="115" t="str">
        <f>IF(ISBLANK('Performance vs Market'!$S792), "",IF(AG792="W", Z792, IF(AG792="L",-O792, "")))</f>
        <v/>
      </c>
      <c r="AI792" s="117"/>
      <c r="AJ792" s="15" t="str">
        <f t="shared" si="6"/>
        <v/>
      </c>
      <c r="AK792" s="118" t="n">
        <f>IF(ISERROR('Performance vs Market'!$AE792+'Performance vs Market'!$AH792+'Performance vs Market'!$AJ792), "", 'Performance vs Market'!$AE792+'Performance vs Market'!$AH792+'Performance vs Market'!$AJ792)</f>
        <v>0</v>
      </c>
      <c r="AL792" s="119" t="n">
        <f>IF(ISERROR('Performance vs Market'!$AF792+'Performance vs Market'!$AH792+'Performance vs Market'!$AJ792), "", 'Performance vs Market'!$AF792+'Performance vs Market'!$AH792+'Performance vs Market'!$AJ792)</f>
        <v>0</v>
      </c>
    </row>
    <row r="793" ht="14.25" customHeight="1">
      <c r="A793" s="92" t="str">
        <f>Games!A794</f>
        <v/>
      </c>
      <c r="B793" s="92" t="str">
        <f>IF('Prediction Log'!B812=0, "",'Prediction Log'!B812)</f>
        <v/>
      </c>
      <c r="C793" s="92" t="str">
        <f>IF('Prediction Log'!C812=0, "",'Prediction Log'!C812)</f>
        <v/>
      </c>
      <c r="D793" s="92" t="str">
        <f>IF('Prediction Log'!D812=0, "",'Prediction Log'!D812)</f>
        <v/>
      </c>
      <c r="E793" s="92" t="str">
        <f>IF('Prediction Log'!E812=0, "",'Prediction Log'!E812)</f>
        <v/>
      </c>
      <c r="F793" s="92" t="str">
        <f>IF('Prediction Log'!I812=0, "",'Prediction Log'!I812)</f>
        <v/>
      </c>
      <c r="G793" s="70" t="str">
        <f>IF(ISBLANK(Games!B794), "",'Prediction Log'!$J812)</f>
        <v/>
      </c>
      <c r="H793" s="93" t="str">
        <f>'Prediction Log'!$K812</f>
        <v/>
      </c>
      <c r="I793" s="92" t="str">
        <f>IF(ISBLANK(Games!M794), "",IF(AND(Games!M794="",Games!N794=""),"",IF(ISTEXT(Games!N794), "Side",Games!M794)))</f>
        <v/>
      </c>
      <c r="J793" s="92" t="str">
        <f>IF(ISBLANK(Games!B794), "",IF(Games!K794="Y", Games!B794, Games!E794))</f>
        <v/>
      </c>
      <c r="K793" s="92" t="str">
        <f>Games!I794</f>
        <v/>
      </c>
      <c r="L793" s="92" t="str">
        <f>IF(ISBLANK(Games!G794), "",Games!G794)</f>
        <v/>
      </c>
      <c r="M793" s="92"/>
      <c r="N793" s="110" t="str">
        <f>IF(ISBLANK('Performance vs Market'!$Q793), "", 1)</f>
        <v/>
      </c>
      <c r="O793" s="110" t="str">
        <f>IF(ISBLANK('Performance vs Market'!$S793), "", 1)</f>
        <v/>
      </c>
      <c r="P793" s="95"/>
      <c r="Q793" s="95"/>
      <c r="R793" s="95"/>
      <c r="S793" s="95"/>
      <c r="T793" s="95"/>
      <c r="U793" s="111" t="str">
        <f>IF(ISBLANK('Performance vs Market'!$Q793), "",N793+IF(Q793&lt;0, (N793/(Q793/-100)), N793*(Q793/100)))</f>
        <v/>
      </c>
      <c r="V793" s="112" t="str">
        <f>IFERROR(IF(ISBLANK('Performance vs Market'!$R793), "",N793+IF(R793&lt;0, (N793/(R793/-100)), N793*(R793/100))),"")</f>
        <v/>
      </c>
      <c r="W793" s="111" t="n">
        <f t="shared" si="1"/>
        <v>0</v>
      </c>
      <c r="X793" s="112" t="n">
        <f t="shared" si="2"/>
        <v>0</v>
      </c>
      <c r="Y793" s="111" t="str">
        <f>IF(ISBLANK('Performance vs Market'!$S793), "",O793+IF(S793&lt;0, (O793/(S793/-100)), O793*(S793/100)))</f>
        <v/>
      </c>
      <c r="Z793" s="111" t="n">
        <f t="shared" si="3"/>
        <v>0</v>
      </c>
      <c r="AA793" s="96" t="n">
        <f t="shared" si="4"/>
        <v>0</v>
      </c>
      <c r="AB793" s="96" t="n">
        <f t="shared" si="5"/>
        <v>0</v>
      </c>
      <c r="AC793" s="113" t="str">
        <f>IF('Prediction Log'!$W812="Y", "W", IF('Prediction Log'!$W812="N","L",""))</f>
        <v/>
      </c>
      <c r="AD793" s="114" t="str">
        <f>IF('Prediction Log'!$Y812="Y", "W", IF('Prediction Log'!$Y812="N","L",""))</f>
        <v/>
      </c>
      <c r="AE793" s="115" t="str">
        <f>IF(ISBLANK('Performance vs Market'!$Q793), "",IF(AC793="W", W793, IF(AC793="L",-N793, "")))</f>
        <v/>
      </c>
      <c r="AF793" s="116" t="str">
        <f>IFERROR((IF(ISERR('Performance vs Market'!$V793), "",IF(AD793="W", X793, IF(AD793="L",-N793, "")))), "")</f>
        <v/>
      </c>
      <c r="AG793" s="113" t="str">
        <f>IF('Prediction Log'!$X812="Y", "W", IF('Prediction Log'!$X812="N", "L", ""))</f>
        <v/>
      </c>
      <c r="AH793" s="115" t="str">
        <f>IF(ISBLANK('Performance vs Market'!$S793), "",IF(AG793="W", Z793, IF(AG793="L",-O793, "")))</f>
        <v/>
      </c>
      <c r="AI793" s="117"/>
      <c r="AJ793" s="15" t="str">
        <f t="shared" si="6"/>
        <v/>
      </c>
      <c r="AK793" s="118" t="n">
        <f>IF(ISERROR('Performance vs Market'!$AE793+'Performance vs Market'!$AH793+'Performance vs Market'!$AJ793), "", 'Performance vs Market'!$AE793+'Performance vs Market'!$AH793+'Performance vs Market'!$AJ793)</f>
        <v>0</v>
      </c>
      <c r="AL793" s="119" t="n">
        <f>IF(ISERROR('Performance vs Market'!$AF793+'Performance vs Market'!$AH793+'Performance vs Market'!$AJ793), "", 'Performance vs Market'!$AF793+'Performance vs Market'!$AH793+'Performance vs Market'!$AJ793)</f>
        <v>0</v>
      </c>
    </row>
    <row r="794" ht="14.25" customHeight="1">
      <c r="A794" s="92" t="str">
        <f>Games!A795</f>
        <v/>
      </c>
      <c r="B794" s="92" t="str">
        <f>IF('Prediction Log'!B813=0, "",'Prediction Log'!B813)</f>
        <v/>
      </c>
      <c r="C794" s="92" t="str">
        <f>IF('Prediction Log'!C813=0, "",'Prediction Log'!C813)</f>
        <v/>
      </c>
      <c r="D794" s="92" t="str">
        <f>IF('Prediction Log'!D813=0, "",'Prediction Log'!D813)</f>
        <v/>
      </c>
      <c r="E794" s="92" t="str">
        <f>IF('Prediction Log'!E813=0, "",'Prediction Log'!E813)</f>
        <v/>
      </c>
      <c r="F794" s="92" t="str">
        <f>IF('Prediction Log'!I813=0, "",'Prediction Log'!I813)</f>
        <v/>
      </c>
      <c r="G794" s="70" t="str">
        <f>IF(ISBLANK(Games!B795), "",'Prediction Log'!$J813)</f>
        <v/>
      </c>
      <c r="H794" s="93" t="str">
        <f>'Prediction Log'!$K813</f>
        <v/>
      </c>
      <c r="I794" s="92" t="str">
        <f>IF(ISBLANK(Games!M795), "",IF(AND(Games!M795="",Games!N795=""),"",IF(ISTEXT(Games!N795), "Side",Games!M795)))</f>
        <v/>
      </c>
      <c r="J794" s="92" t="str">
        <f>IF(ISBLANK(Games!B795), "",IF(Games!K795="Y", Games!B795, Games!E795))</f>
        <v/>
      </c>
      <c r="K794" s="92" t="str">
        <f>Games!I795</f>
        <v/>
      </c>
      <c r="L794" s="92" t="str">
        <f>IF(ISBLANK(Games!G795), "",Games!G795)</f>
        <v/>
      </c>
      <c r="M794" s="92"/>
      <c r="N794" s="110" t="str">
        <f>IF(ISBLANK('Performance vs Market'!$Q794), "", 1)</f>
        <v/>
      </c>
      <c r="O794" s="110" t="str">
        <f>IF(ISBLANK('Performance vs Market'!$S794), "", 1)</f>
        <v/>
      </c>
      <c r="P794" s="95"/>
      <c r="Q794" s="95"/>
      <c r="R794" s="95"/>
      <c r="S794" s="95"/>
      <c r="T794" s="95"/>
      <c r="U794" s="111" t="str">
        <f>IF(ISBLANK('Performance vs Market'!$Q794), "",N794+IF(Q794&lt;0, (N794/(Q794/-100)), N794*(Q794/100)))</f>
        <v/>
      </c>
      <c r="V794" s="112" t="str">
        <f>IFERROR(IF(ISBLANK('Performance vs Market'!$R794), "",N794+IF(R794&lt;0, (N794/(R794/-100)), N794*(R794/100))),"")</f>
        <v/>
      </c>
      <c r="W794" s="111" t="n">
        <f t="shared" si="1"/>
        <v>0</v>
      </c>
      <c r="X794" s="112" t="n">
        <f t="shared" si="2"/>
        <v>0</v>
      </c>
      <c r="Y794" s="111" t="str">
        <f>IF(ISBLANK('Performance vs Market'!$S794), "",O794+IF(S794&lt;0, (O794/(S794/-100)), O794*(S794/100)))</f>
        <v/>
      </c>
      <c r="Z794" s="111" t="n">
        <f t="shared" si="3"/>
        <v>0</v>
      </c>
      <c r="AA794" s="96" t="n">
        <f t="shared" si="4"/>
        <v>0</v>
      </c>
      <c r="AB794" s="96" t="n">
        <f t="shared" si="5"/>
        <v>0</v>
      </c>
      <c r="AC794" s="113" t="str">
        <f>IF('Prediction Log'!$W813="Y", "W", IF('Prediction Log'!$W813="N","L",""))</f>
        <v/>
      </c>
      <c r="AD794" s="114" t="str">
        <f>IF('Prediction Log'!$Y813="Y", "W", IF('Prediction Log'!$Y813="N","L",""))</f>
        <v/>
      </c>
      <c r="AE794" s="115" t="str">
        <f>IF(ISBLANK('Performance vs Market'!$Q794), "",IF(AC794="W", W794, IF(AC794="L",-N794, "")))</f>
        <v/>
      </c>
      <c r="AF794" s="116" t="str">
        <f>IFERROR((IF(ISERR('Performance vs Market'!$V794), "",IF(AD794="W", X794, IF(AD794="L",-N794, "")))), "")</f>
        <v/>
      </c>
      <c r="AG794" s="113" t="str">
        <f>IF('Prediction Log'!$X813="Y", "W", IF('Prediction Log'!$X813="N", "L", ""))</f>
        <v/>
      </c>
      <c r="AH794" s="115" t="str">
        <f>IF(ISBLANK('Performance vs Market'!$S794), "",IF(AG794="W", Z794, IF(AG794="L",-O794, "")))</f>
        <v/>
      </c>
      <c r="AI794" s="117"/>
      <c r="AJ794" s="15" t="str">
        <f t="shared" si="6"/>
        <v/>
      </c>
      <c r="AK794" s="118" t="n">
        <f>IF(ISERROR('Performance vs Market'!$AE794+'Performance vs Market'!$AH794+'Performance vs Market'!$AJ794), "", 'Performance vs Market'!$AE794+'Performance vs Market'!$AH794+'Performance vs Market'!$AJ794)</f>
        <v>0</v>
      </c>
      <c r="AL794" s="119" t="n">
        <f>IF(ISERROR('Performance vs Market'!$AF794+'Performance vs Market'!$AH794+'Performance vs Market'!$AJ794), "", 'Performance vs Market'!$AF794+'Performance vs Market'!$AH794+'Performance vs Market'!$AJ794)</f>
        <v>0</v>
      </c>
    </row>
    <row r="795" ht="14.25" customHeight="1">
      <c r="A795" s="92" t="str">
        <f>Games!A796</f>
        <v/>
      </c>
      <c r="B795" s="92" t="str">
        <f>IF('Prediction Log'!B814=0, "",'Prediction Log'!B814)</f>
        <v/>
      </c>
      <c r="C795" s="92" t="str">
        <f>IF('Prediction Log'!C814=0, "",'Prediction Log'!C814)</f>
        <v/>
      </c>
      <c r="D795" s="92" t="str">
        <f>IF('Prediction Log'!D814=0, "",'Prediction Log'!D814)</f>
        <v/>
      </c>
      <c r="E795" s="92" t="str">
        <f>IF('Prediction Log'!E814=0, "",'Prediction Log'!E814)</f>
        <v/>
      </c>
      <c r="F795" s="92" t="str">
        <f>IF('Prediction Log'!I814=0, "",'Prediction Log'!I814)</f>
        <v/>
      </c>
      <c r="G795" s="70" t="str">
        <f>IF(ISBLANK(Games!B796), "",'Prediction Log'!$J814)</f>
        <v/>
      </c>
      <c r="H795" s="93" t="str">
        <f>'Prediction Log'!$K814</f>
        <v/>
      </c>
      <c r="I795" s="92" t="str">
        <f>IF(ISBLANK(Games!M796), "",IF(AND(Games!M796="",Games!N796=""),"",IF(ISTEXT(Games!N796), "Side",Games!M796)))</f>
        <v/>
      </c>
      <c r="J795" s="92" t="str">
        <f>IF(ISBLANK(Games!B796), "",IF(Games!K796="Y", Games!B796, Games!E796))</f>
        <v/>
      </c>
      <c r="K795" s="92" t="str">
        <f>Games!I796</f>
        <v/>
      </c>
      <c r="L795" s="92" t="str">
        <f>IF(ISBLANK(Games!G796), "",Games!G796)</f>
        <v/>
      </c>
      <c r="M795" s="92"/>
      <c r="N795" s="110" t="str">
        <f>IF(ISBLANK('Performance vs Market'!$Q795), "", 1)</f>
        <v/>
      </c>
      <c r="O795" s="110" t="str">
        <f>IF(ISBLANK('Performance vs Market'!$S795), "", 1)</f>
        <v/>
      </c>
      <c r="P795" s="95"/>
      <c r="Q795" s="95"/>
      <c r="R795" s="95"/>
      <c r="S795" s="95"/>
      <c r="T795" s="95"/>
      <c r="U795" s="111" t="str">
        <f>IF(ISBLANK('Performance vs Market'!$Q795), "",N795+IF(Q795&lt;0, (N795/(Q795/-100)), N795*(Q795/100)))</f>
        <v/>
      </c>
      <c r="V795" s="112" t="str">
        <f>IFERROR(IF(ISBLANK('Performance vs Market'!$R795), "",N795+IF(R795&lt;0, (N795/(R795/-100)), N795*(R795/100))),"")</f>
        <v/>
      </c>
      <c r="W795" s="111" t="n">
        <f t="shared" si="1"/>
        <v>0</v>
      </c>
      <c r="X795" s="112" t="n">
        <f t="shared" si="2"/>
        <v>0</v>
      </c>
      <c r="Y795" s="111" t="str">
        <f>IF(ISBLANK('Performance vs Market'!$S795), "",O795+IF(S795&lt;0, (O795/(S795/-100)), O795*(S795/100)))</f>
        <v/>
      </c>
      <c r="Z795" s="111" t="n">
        <f t="shared" si="3"/>
        <v>0</v>
      </c>
      <c r="AA795" s="96" t="n">
        <f t="shared" si="4"/>
        <v>0</v>
      </c>
      <c r="AB795" s="96" t="n">
        <f t="shared" si="5"/>
        <v>0</v>
      </c>
      <c r="AC795" s="113" t="str">
        <f>IF('Prediction Log'!$W814="Y", "W", IF('Prediction Log'!$W814="N","L",""))</f>
        <v/>
      </c>
      <c r="AD795" s="114" t="str">
        <f>IF('Prediction Log'!$Y814="Y", "W", IF('Prediction Log'!$Y814="N","L",""))</f>
        <v/>
      </c>
      <c r="AE795" s="115" t="str">
        <f>IF(ISBLANK('Performance vs Market'!$Q795), "",IF(AC795="W", W795, IF(AC795="L",-N795, "")))</f>
        <v/>
      </c>
      <c r="AF795" s="116" t="str">
        <f>IFERROR((IF(ISERR('Performance vs Market'!$V795), "",IF(AD795="W", X795, IF(AD795="L",-N795, "")))), "")</f>
        <v/>
      </c>
      <c r="AG795" s="113" t="str">
        <f>IF('Prediction Log'!$X814="Y", "W", IF('Prediction Log'!$X814="N", "L", ""))</f>
        <v/>
      </c>
      <c r="AH795" s="115" t="str">
        <f>IF(ISBLANK('Performance vs Market'!$S795), "",IF(AG795="W", Z795, IF(AG795="L",-O795, "")))</f>
        <v/>
      </c>
      <c r="AI795" s="117"/>
      <c r="AJ795" s="15" t="str">
        <f t="shared" si="6"/>
        <v/>
      </c>
      <c r="AK795" s="118" t="n">
        <f>IF(ISERROR('Performance vs Market'!$AE795+'Performance vs Market'!$AH795+'Performance vs Market'!$AJ795), "", 'Performance vs Market'!$AE795+'Performance vs Market'!$AH795+'Performance vs Market'!$AJ795)</f>
        <v>0</v>
      </c>
      <c r="AL795" s="119" t="n">
        <f>IF(ISERROR('Performance vs Market'!$AF795+'Performance vs Market'!$AH795+'Performance vs Market'!$AJ795), "", 'Performance vs Market'!$AF795+'Performance vs Market'!$AH795+'Performance vs Market'!$AJ795)</f>
        <v>0</v>
      </c>
    </row>
    <row r="796" ht="14.25" customHeight="1">
      <c r="A796" s="92" t="str">
        <f>Games!A797</f>
        <v/>
      </c>
      <c r="B796" s="92" t="str">
        <f>IF('Prediction Log'!B815=0, "",'Prediction Log'!B815)</f>
        <v/>
      </c>
      <c r="C796" s="92" t="str">
        <f>IF('Prediction Log'!C815=0, "",'Prediction Log'!C815)</f>
        <v/>
      </c>
      <c r="D796" s="92" t="str">
        <f>IF('Prediction Log'!D815=0, "",'Prediction Log'!D815)</f>
        <v/>
      </c>
      <c r="E796" s="92" t="str">
        <f>IF('Prediction Log'!E815=0, "",'Prediction Log'!E815)</f>
        <v/>
      </c>
      <c r="F796" s="92" t="str">
        <f>IF('Prediction Log'!I815=0, "",'Prediction Log'!I815)</f>
        <v/>
      </c>
      <c r="G796" s="70" t="str">
        <f>IF(ISBLANK(Games!B797), "",'Prediction Log'!$J815)</f>
        <v/>
      </c>
      <c r="H796" s="93" t="str">
        <f>'Prediction Log'!$K815</f>
        <v/>
      </c>
      <c r="I796" s="92" t="str">
        <f>IF(ISBLANK(Games!M797), "",IF(AND(Games!M797="",Games!N797=""),"",IF(ISTEXT(Games!N797), "Side",Games!M797)))</f>
        <v/>
      </c>
      <c r="J796" s="92" t="str">
        <f>IF(ISBLANK(Games!B797), "",IF(Games!K797="Y", Games!B797, Games!E797))</f>
        <v/>
      </c>
      <c r="K796" s="92" t="str">
        <f>Games!I797</f>
        <v/>
      </c>
      <c r="L796" s="92" t="str">
        <f>IF(ISBLANK(Games!G797), "",Games!G797)</f>
        <v/>
      </c>
      <c r="M796" s="92"/>
      <c r="N796" s="110" t="str">
        <f>IF(ISBLANK('Performance vs Market'!$Q796), "", 1)</f>
        <v/>
      </c>
      <c r="O796" s="110" t="str">
        <f>IF(ISBLANK('Performance vs Market'!$S796), "", 1)</f>
        <v/>
      </c>
      <c r="P796" s="95"/>
      <c r="Q796" s="95"/>
      <c r="R796" s="95"/>
      <c r="S796" s="95"/>
      <c r="T796" s="95"/>
      <c r="U796" s="111" t="str">
        <f>IF(ISBLANK('Performance vs Market'!$Q796), "",N796+IF(Q796&lt;0, (N796/(Q796/-100)), N796*(Q796/100)))</f>
        <v/>
      </c>
      <c r="V796" s="112" t="str">
        <f>IFERROR(IF(ISBLANK('Performance vs Market'!$R796), "",N796+IF(R796&lt;0, (N796/(R796/-100)), N796*(R796/100))),"")</f>
        <v/>
      </c>
      <c r="W796" s="111" t="n">
        <f t="shared" si="1"/>
        <v>0</v>
      </c>
      <c r="X796" s="112" t="n">
        <f t="shared" si="2"/>
        <v>0</v>
      </c>
      <c r="Y796" s="111" t="str">
        <f>IF(ISBLANK('Performance vs Market'!$S796), "",O796+IF(S796&lt;0, (O796/(S796/-100)), O796*(S796/100)))</f>
        <v/>
      </c>
      <c r="Z796" s="111" t="n">
        <f t="shared" si="3"/>
        <v>0</v>
      </c>
      <c r="AA796" s="96" t="n">
        <f t="shared" si="4"/>
        <v>0</v>
      </c>
      <c r="AB796" s="96" t="n">
        <f t="shared" si="5"/>
        <v>0</v>
      </c>
      <c r="AC796" s="113" t="str">
        <f>IF('Prediction Log'!$W815="Y", "W", IF('Prediction Log'!$W815="N","L",""))</f>
        <v/>
      </c>
      <c r="AD796" s="114" t="str">
        <f>IF('Prediction Log'!$Y815="Y", "W", IF('Prediction Log'!$Y815="N","L",""))</f>
        <v/>
      </c>
      <c r="AE796" s="115" t="str">
        <f>IF(ISBLANK('Performance vs Market'!$Q796), "",IF(AC796="W", W796, IF(AC796="L",-N796, "")))</f>
        <v/>
      </c>
      <c r="AF796" s="116" t="str">
        <f>IFERROR((IF(ISERR('Performance vs Market'!$V796), "",IF(AD796="W", X796, IF(AD796="L",-N796, "")))), "")</f>
        <v/>
      </c>
      <c r="AG796" s="113" t="str">
        <f>IF('Prediction Log'!$X815="Y", "W", IF('Prediction Log'!$X815="N", "L", ""))</f>
        <v/>
      </c>
      <c r="AH796" s="115" t="str">
        <f>IF(ISBLANK('Performance vs Market'!$S796), "",IF(AG796="W", Z796, IF(AG796="L",-O796, "")))</f>
        <v/>
      </c>
      <c r="AI796" s="117"/>
      <c r="AJ796" s="15" t="str">
        <f t="shared" si="6"/>
        <v/>
      </c>
      <c r="AK796" s="118" t="n">
        <f>IF(ISERROR('Performance vs Market'!$AE796+'Performance vs Market'!$AH796+'Performance vs Market'!$AJ796), "", 'Performance vs Market'!$AE796+'Performance vs Market'!$AH796+'Performance vs Market'!$AJ796)</f>
        <v>0</v>
      </c>
      <c r="AL796" s="119" t="n">
        <f>IF(ISERROR('Performance vs Market'!$AF796+'Performance vs Market'!$AH796+'Performance vs Market'!$AJ796), "", 'Performance vs Market'!$AF796+'Performance vs Market'!$AH796+'Performance vs Market'!$AJ796)</f>
        <v>0</v>
      </c>
    </row>
    <row r="797" ht="14.25" customHeight="1">
      <c r="A797" s="92" t="str">
        <f>Games!A798</f>
        <v/>
      </c>
      <c r="B797" s="92" t="str">
        <f>IF('Prediction Log'!B816=0, "",'Prediction Log'!B816)</f>
        <v/>
      </c>
      <c r="C797" s="92" t="str">
        <f>IF('Prediction Log'!C816=0, "",'Prediction Log'!C816)</f>
        <v/>
      </c>
      <c r="D797" s="92" t="str">
        <f>IF('Prediction Log'!D816=0, "",'Prediction Log'!D816)</f>
        <v/>
      </c>
      <c r="E797" s="92" t="str">
        <f>IF('Prediction Log'!E816=0, "",'Prediction Log'!E816)</f>
        <v/>
      </c>
      <c r="F797" s="92" t="str">
        <f>IF('Prediction Log'!I816=0, "",'Prediction Log'!I816)</f>
        <v/>
      </c>
      <c r="G797" s="70" t="str">
        <f>IF(ISBLANK(Games!B798), "",'Prediction Log'!$J816)</f>
        <v/>
      </c>
      <c r="H797" s="93" t="str">
        <f>'Prediction Log'!$K816</f>
        <v/>
      </c>
      <c r="I797" s="92" t="str">
        <f>IF(ISBLANK(Games!M798), "",IF(AND(Games!M798="",Games!N798=""),"",IF(ISTEXT(Games!N798), "Side",Games!M798)))</f>
        <v/>
      </c>
      <c r="J797" s="92" t="str">
        <f>IF(ISBLANK(Games!B798), "",IF(Games!K798="Y", Games!B798, Games!E798))</f>
        <v/>
      </c>
      <c r="K797" s="92" t="str">
        <f>Games!I798</f>
        <v/>
      </c>
      <c r="L797" s="92" t="str">
        <f>IF(ISBLANK(Games!G798), "",Games!G798)</f>
        <v/>
      </c>
      <c r="M797" s="92"/>
      <c r="N797" s="110" t="str">
        <f>IF(ISBLANK('Performance vs Market'!$Q797), "", 1)</f>
        <v/>
      </c>
      <c r="O797" s="110" t="str">
        <f>IF(ISBLANK('Performance vs Market'!$S797), "", 1)</f>
        <v/>
      </c>
      <c r="P797" s="95"/>
      <c r="Q797" s="95"/>
      <c r="R797" s="95"/>
      <c r="S797" s="95"/>
      <c r="T797" s="95"/>
      <c r="U797" s="111" t="str">
        <f>IF(ISBLANK('Performance vs Market'!$Q797), "",N797+IF(Q797&lt;0, (N797/(Q797/-100)), N797*(Q797/100)))</f>
        <v/>
      </c>
      <c r="V797" s="112" t="str">
        <f>IFERROR(IF(ISBLANK('Performance vs Market'!$R797), "",N797+IF(R797&lt;0, (N797/(R797/-100)), N797*(R797/100))),"")</f>
        <v/>
      </c>
      <c r="W797" s="111" t="n">
        <f t="shared" si="1"/>
        <v>0</v>
      </c>
      <c r="X797" s="112" t="n">
        <f t="shared" si="2"/>
        <v>0</v>
      </c>
      <c r="Y797" s="111" t="str">
        <f>IF(ISBLANK('Performance vs Market'!$S797), "",O797+IF(S797&lt;0, (O797/(S797/-100)), O797*(S797/100)))</f>
        <v/>
      </c>
      <c r="Z797" s="111" t="n">
        <f t="shared" si="3"/>
        <v>0</v>
      </c>
      <c r="AA797" s="96" t="n">
        <f t="shared" si="4"/>
        <v>0</v>
      </c>
      <c r="AB797" s="96" t="n">
        <f t="shared" si="5"/>
        <v>0</v>
      </c>
      <c r="AC797" s="113" t="str">
        <f>IF('Prediction Log'!$W816="Y", "W", IF('Prediction Log'!$W816="N","L",""))</f>
        <v/>
      </c>
      <c r="AD797" s="114" t="str">
        <f>IF('Prediction Log'!$Y816="Y", "W", IF('Prediction Log'!$Y816="N","L",""))</f>
        <v/>
      </c>
      <c r="AE797" s="115" t="str">
        <f>IF(ISBLANK('Performance vs Market'!$Q797), "",IF(AC797="W", W797, IF(AC797="L",-N797, "")))</f>
        <v/>
      </c>
      <c r="AF797" s="116" t="str">
        <f>IFERROR((IF(ISERR('Performance vs Market'!$V797), "",IF(AD797="W", X797, IF(AD797="L",-N797, "")))), "")</f>
        <v/>
      </c>
      <c r="AG797" s="113" t="str">
        <f>IF('Prediction Log'!$X816="Y", "W", IF('Prediction Log'!$X816="N", "L", ""))</f>
        <v/>
      </c>
      <c r="AH797" s="115" t="str">
        <f>IF(ISBLANK('Performance vs Market'!$S797), "",IF(AG797="W", Z797, IF(AG797="L",-O797, "")))</f>
        <v/>
      </c>
      <c r="AI797" s="117"/>
      <c r="AJ797" s="15" t="str">
        <f t="shared" si="6"/>
        <v/>
      </c>
      <c r="AK797" s="118" t="n">
        <f>IF(ISERROR('Performance vs Market'!$AE797+'Performance vs Market'!$AH797+'Performance vs Market'!$AJ797), "", 'Performance vs Market'!$AE797+'Performance vs Market'!$AH797+'Performance vs Market'!$AJ797)</f>
        <v>0</v>
      </c>
      <c r="AL797" s="119" t="n">
        <f>IF(ISERROR('Performance vs Market'!$AF797+'Performance vs Market'!$AH797+'Performance vs Market'!$AJ797), "", 'Performance vs Market'!$AF797+'Performance vs Market'!$AH797+'Performance vs Market'!$AJ797)</f>
        <v>0</v>
      </c>
    </row>
    <row r="798" ht="14.25" customHeight="1">
      <c r="A798" s="92" t="str">
        <f>Games!A799</f>
        <v/>
      </c>
      <c r="B798" s="92" t="str">
        <f>IF('Prediction Log'!B817=0, "",'Prediction Log'!B817)</f>
        <v/>
      </c>
      <c r="C798" s="92" t="str">
        <f>IF('Prediction Log'!C817=0, "",'Prediction Log'!C817)</f>
        <v/>
      </c>
      <c r="D798" s="92" t="str">
        <f>IF('Prediction Log'!D817=0, "",'Prediction Log'!D817)</f>
        <v/>
      </c>
      <c r="E798" s="92" t="str">
        <f>IF('Prediction Log'!E817=0, "",'Prediction Log'!E817)</f>
        <v/>
      </c>
      <c r="F798" s="92" t="str">
        <f>IF('Prediction Log'!I817=0, "",'Prediction Log'!I817)</f>
        <v/>
      </c>
      <c r="G798" s="70" t="str">
        <f>IF(ISBLANK(Games!B799), "",'Prediction Log'!$J817)</f>
        <v/>
      </c>
      <c r="H798" s="93" t="str">
        <f>'Prediction Log'!$K817</f>
        <v/>
      </c>
      <c r="I798" s="92" t="str">
        <f>IF(ISBLANK(Games!M799), "",IF(AND(Games!M799="",Games!N799=""),"",IF(ISTEXT(Games!N799), "Side",Games!M799)))</f>
        <v/>
      </c>
      <c r="J798" s="92" t="str">
        <f>IF(ISBLANK(Games!B799), "",IF(Games!K799="Y", Games!B799, Games!E799))</f>
        <v/>
      </c>
      <c r="K798" s="92" t="str">
        <f>Games!I799</f>
        <v/>
      </c>
      <c r="L798" s="92" t="str">
        <f>IF(ISBLANK(Games!G799), "",Games!G799)</f>
        <v/>
      </c>
      <c r="M798" s="92"/>
      <c r="N798" s="110" t="str">
        <f>IF(ISBLANK('Performance vs Market'!$Q798), "", 1)</f>
        <v/>
      </c>
      <c r="O798" s="110" t="str">
        <f>IF(ISBLANK('Performance vs Market'!$S798), "", 1)</f>
        <v/>
      </c>
      <c r="P798" s="95"/>
      <c r="Q798" s="95"/>
      <c r="R798" s="95"/>
      <c r="S798" s="95"/>
      <c r="T798" s="95"/>
      <c r="U798" s="111" t="str">
        <f>IF(ISBLANK('Performance vs Market'!$Q798), "",N798+IF(Q798&lt;0, (N798/(Q798/-100)), N798*(Q798/100)))</f>
        <v/>
      </c>
      <c r="V798" s="112" t="str">
        <f>IFERROR(IF(ISBLANK('Performance vs Market'!$R798), "",N798+IF(R798&lt;0, (N798/(R798/-100)), N798*(R798/100))),"")</f>
        <v/>
      </c>
      <c r="W798" s="111" t="n">
        <f t="shared" si="1"/>
        <v>0</v>
      </c>
      <c r="X798" s="112" t="n">
        <f t="shared" si="2"/>
        <v>0</v>
      </c>
      <c r="Y798" s="111" t="str">
        <f>IF(ISBLANK('Performance vs Market'!$S798), "",O798+IF(S798&lt;0, (O798/(S798/-100)), O798*(S798/100)))</f>
        <v/>
      </c>
      <c r="Z798" s="111" t="n">
        <f t="shared" si="3"/>
        <v>0</v>
      </c>
      <c r="AA798" s="96" t="n">
        <f t="shared" si="4"/>
        <v>0</v>
      </c>
      <c r="AB798" s="96" t="n">
        <f t="shared" si="5"/>
        <v>0</v>
      </c>
      <c r="AC798" s="113" t="str">
        <f>IF('Prediction Log'!$W817="Y", "W", IF('Prediction Log'!$W817="N","L",""))</f>
        <v/>
      </c>
      <c r="AD798" s="114" t="str">
        <f>IF('Prediction Log'!$Y817="Y", "W", IF('Prediction Log'!$Y817="N","L",""))</f>
        <v/>
      </c>
      <c r="AE798" s="115" t="str">
        <f>IF(ISBLANK('Performance vs Market'!$Q798), "",IF(AC798="W", W798, IF(AC798="L",-N798, "")))</f>
        <v/>
      </c>
      <c r="AF798" s="116" t="str">
        <f>IFERROR((IF(ISERR('Performance vs Market'!$V798), "",IF(AD798="W", X798, IF(AD798="L",-N798, "")))), "")</f>
        <v/>
      </c>
      <c r="AG798" s="113" t="str">
        <f>IF('Prediction Log'!$X817="Y", "W", IF('Prediction Log'!$X817="N", "L", ""))</f>
        <v/>
      </c>
      <c r="AH798" s="115" t="str">
        <f>IF(ISBLANK('Performance vs Market'!$S798), "",IF(AG798="W", Z798, IF(AG798="L",-O798, "")))</f>
        <v/>
      </c>
      <c r="AI798" s="117"/>
      <c r="AJ798" s="15" t="str">
        <f t="shared" si="6"/>
        <v/>
      </c>
      <c r="AK798" s="118" t="n">
        <f>IF(ISERROR('Performance vs Market'!$AE798+'Performance vs Market'!$AH798+'Performance vs Market'!$AJ798), "", 'Performance vs Market'!$AE798+'Performance vs Market'!$AH798+'Performance vs Market'!$AJ798)</f>
        <v>0</v>
      </c>
      <c r="AL798" s="119" t="n">
        <f>IF(ISERROR('Performance vs Market'!$AF798+'Performance vs Market'!$AH798+'Performance vs Market'!$AJ798), "", 'Performance vs Market'!$AF798+'Performance vs Market'!$AH798+'Performance vs Market'!$AJ798)</f>
        <v>0</v>
      </c>
    </row>
    <row r="799" ht="14.25" customHeight="1">
      <c r="A799" s="92" t="str">
        <f>Games!A800</f>
        <v/>
      </c>
      <c r="B799" s="92" t="str">
        <f>IF('Prediction Log'!B818=0, "",'Prediction Log'!B818)</f>
        <v/>
      </c>
      <c r="C799" s="92" t="str">
        <f>IF('Prediction Log'!C818=0, "",'Prediction Log'!C818)</f>
        <v/>
      </c>
      <c r="D799" s="92" t="str">
        <f>IF('Prediction Log'!D818=0, "",'Prediction Log'!D818)</f>
        <v/>
      </c>
      <c r="E799" s="92" t="str">
        <f>IF('Prediction Log'!E818=0, "",'Prediction Log'!E818)</f>
        <v/>
      </c>
      <c r="F799" s="92" t="str">
        <f>IF('Prediction Log'!I818=0, "",'Prediction Log'!I818)</f>
        <v/>
      </c>
      <c r="G799" s="70" t="str">
        <f>IF(ISBLANK(Games!B800), "",'Prediction Log'!$J818)</f>
        <v/>
      </c>
      <c r="H799" s="93" t="str">
        <f>'Prediction Log'!$K818</f>
        <v/>
      </c>
      <c r="I799" s="92" t="str">
        <f>IF(ISBLANK(Games!M800), "",IF(AND(Games!M800="",Games!N800=""),"",IF(ISTEXT(Games!N800), "Side",Games!M800)))</f>
        <v/>
      </c>
      <c r="J799" s="92" t="str">
        <f>IF(ISBLANK(Games!B800), "",IF(Games!K800="Y", Games!B800, Games!E800))</f>
        <v/>
      </c>
      <c r="K799" s="92" t="str">
        <f>Games!I800</f>
        <v/>
      </c>
      <c r="L799" s="92" t="str">
        <f>IF(ISBLANK(Games!G800), "",Games!G800)</f>
        <v/>
      </c>
      <c r="M799" s="92"/>
      <c r="N799" s="110" t="str">
        <f>IF(ISBLANK('Performance vs Market'!$Q799), "", 1)</f>
        <v/>
      </c>
      <c r="O799" s="110" t="str">
        <f>IF(ISBLANK('Performance vs Market'!$S799), "", 1)</f>
        <v/>
      </c>
      <c r="P799" s="95"/>
      <c r="Q799" s="95"/>
      <c r="R799" s="95"/>
      <c r="S799" s="95"/>
      <c r="T799" s="95"/>
      <c r="U799" s="111" t="str">
        <f>IF(ISBLANK('Performance vs Market'!$Q799), "",N799+IF(Q799&lt;0, (N799/(Q799/-100)), N799*(Q799/100)))</f>
        <v/>
      </c>
      <c r="V799" s="112" t="str">
        <f>IFERROR(IF(ISBLANK('Performance vs Market'!$R799), "",N799+IF(R799&lt;0, (N799/(R799/-100)), N799*(R799/100))),"")</f>
        <v/>
      </c>
      <c r="W799" s="111" t="n">
        <f t="shared" si="1"/>
        <v>0</v>
      </c>
      <c r="X799" s="112" t="n">
        <f t="shared" si="2"/>
        <v>0</v>
      </c>
      <c r="Y799" s="111" t="str">
        <f>IF(ISBLANK('Performance vs Market'!$S799), "",O799+IF(S799&lt;0, (O799/(S799/-100)), O799*(S799/100)))</f>
        <v/>
      </c>
      <c r="Z799" s="111" t="n">
        <f t="shared" si="3"/>
        <v>0</v>
      </c>
      <c r="AA799" s="96" t="n">
        <f t="shared" si="4"/>
        <v>0</v>
      </c>
      <c r="AB799" s="96" t="n">
        <f t="shared" si="5"/>
        <v>0</v>
      </c>
      <c r="AC799" s="113" t="str">
        <f>IF('Prediction Log'!$W818="Y", "W", IF('Prediction Log'!$W818="N","L",""))</f>
        <v/>
      </c>
      <c r="AD799" s="114" t="str">
        <f>IF('Prediction Log'!$Y818="Y", "W", IF('Prediction Log'!$Y818="N","L",""))</f>
        <v/>
      </c>
      <c r="AE799" s="115" t="str">
        <f>IF(ISBLANK('Performance vs Market'!$Q799), "",IF(AC799="W", W799, IF(AC799="L",-N799, "")))</f>
        <v/>
      </c>
      <c r="AF799" s="116" t="str">
        <f>IFERROR((IF(ISERR('Performance vs Market'!$V799), "",IF(AD799="W", X799, IF(AD799="L",-N799, "")))), "")</f>
        <v/>
      </c>
      <c r="AG799" s="113" t="str">
        <f>IF('Prediction Log'!$X818="Y", "W", IF('Prediction Log'!$X818="N", "L", ""))</f>
        <v/>
      </c>
      <c r="AH799" s="115" t="str">
        <f>IF(ISBLANK('Performance vs Market'!$S799), "",IF(AG799="W", Z799, IF(AG799="L",-O799, "")))</f>
        <v/>
      </c>
      <c r="AI799" s="117"/>
      <c r="AJ799" s="15" t="str">
        <f t="shared" si="6"/>
        <v/>
      </c>
      <c r="AK799" s="118" t="n">
        <f>IF(ISERROR('Performance vs Market'!$AE799+'Performance vs Market'!$AH799+'Performance vs Market'!$AJ799), "", 'Performance vs Market'!$AE799+'Performance vs Market'!$AH799+'Performance vs Market'!$AJ799)</f>
        <v>0</v>
      </c>
      <c r="AL799" s="119" t="n">
        <f>IF(ISERROR('Performance vs Market'!$AF799+'Performance vs Market'!$AH799+'Performance vs Market'!$AJ799), "", 'Performance vs Market'!$AF799+'Performance vs Market'!$AH799+'Performance vs Market'!$AJ799)</f>
        <v>0</v>
      </c>
    </row>
    <row r="800" ht="14.25" customHeight="1">
      <c r="A800" s="92" t="str">
        <f>Games!A801</f>
        <v/>
      </c>
      <c r="B800" s="92" t="str">
        <f>IF('Prediction Log'!B819=0, "",'Prediction Log'!B819)</f>
        <v/>
      </c>
      <c r="C800" s="92" t="str">
        <f>IF('Prediction Log'!C819=0, "",'Prediction Log'!C819)</f>
        <v/>
      </c>
      <c r="D800" s="92" t="str">
        <f>IF('Prediction Log'!D819=0, "",'Prediction Log'!D819)</f>
        <v/>
      </c>
      <c r="E800" s="92" t="str">
        <f>IF('Prediction Log'!E819=0, "",'Prediction Log'!E819)</f>
        <v/>
      </c>
      <c r="F800" s="92" t="str">
        <f>IF('Prediction Log'!I819=0, "",'Prediction Log'!I819)</f>
        <v/>
      </c>
      <c r="G800" s="70" t="str">
        <f>IF(ISBLANK(Games!B801), "",'Prediction Log'!$J819)</f>
        <v/>
      </c>
      <c r="H800" s="93" t="str">
        <f>'Prediction Log'!$K819</f>
        <v/>
      </c>
      <c r="I800" s="92" t="str">
        <f>IF(ISBLANK(Games!M801), "",IF(AND(Games!M801="",Games!N801=""),"",IF(ISTEXT(Games!N801), "Side",Games!M801)))</f>
        <v/>
      </c>
      <c r="J800" s="92" t="str">
        <f>IF(ISBLANK(Games!B801), "",IF(Games!K801="Y", Games!B801, Games!E801))</f>
        <v/>
      </c>
      <c r="K800" s="92" t="str">
        <f>Games!I801</f>
        <v/>
      </c>
      <c r="L800" s="92" t="str">
        <f>IF(ISBLANK(Games!G801), "",Games!G801)</f>
        <v/>
      </c>
      <c r="M800" s="92"/>
      <c r="N800" s="110" t="str">
        <f>IF(ISBLANK('Performance vs Market'!$Q800), "", 1)</f>
        <v/>
      </c>
      <c r="O800" s="110" t="str">
        <f>IF(ISBLANK('Performance vs Market'!$S800), "", 1)</f>
        <v/>
      </c>
      <c r="P800" s="95"/>
      <c r="Q800" s="95"/>
      <c r="R800" s="95"/>
      <c r="S800" s="95"/>
      <c r="T800" s="95"/>
      <c r="U800" s="111" t="str">
        <f>IF(ISBLANK('Performance vs Market'!$Q800), "",N800+IF(Q800&lt;0, (N800/(Q800/-100)), N800*(Q800/100)))</f>
        <v/>
      </c>
      <c r="V800" s="112" t="str">
        <f>IFERROR(IF(ISBLANK('Performance vs Market'!$R800), "",N800+IF(R800&lt;0, (N800/(R800/-100)), N800*(R800/100))),"")</f>
        <v/>
      </c>
      <c r="W800" s="111" t="n">
        <f t="shared" si="1"/>
        <v>0</v>
      </c>
      <c r="X800" s="112" t="n">
        <f t="shared" si="2"/>
        <v>0</v>
      </c>
      <c r="Y800" s="111" t="str">
        <f>IF(ISBLANK('Performance vs Market'!$S800), "",O800+IF(S800&lt;0, (O800/(S800/-100)), O800*(S800/100)))</f>
        <v/>
      </c>
      <c r="Z800" s="111" t="n">
        <f t="shared" si="3"/>
        <v>0</v>
      </c>
      <c r="AA800" s="96" t="n">
        <f t="shared" si="4"/>
        <v>0</v>
      </c>
      <c r="AB800" s="96" t="n">
        <f t="shared" si="5"/>
        <v>0</v>
      </c>
      <c r="AC800" s="113" t="str">
        <f>IF('Prediction Log'!$W819="Y", "W", IF('Prediction Log'!$W819="N","L",""))</f>
        <v/>
      </c>
      <c r="AD800" s="114" t="str">
        <f>IF('Prediction Log'!$Y819="Y", "W", IF('Prediction Log'!$Y819="N","L",""))</f>
        <v/>
      </c>
      <c r="AE800" s="115" t="str">
        <f>IF(ISBLANK('Performance vs Market'!$Q800), "",IF(AC800="W", W800, IF(AC800="L",-N800, "")))</f>
        <v/>
      </c>
      <c r="AF800" s="116" t="str">
        <f>IFERROR((IF(ISERR('Performance vs Market'!$V800), "",IF(AD800="W", X800, IF(AD800="L",-N800, "")))), "")</f>
        <v/>
      </c>
      <c r="AG800" s="113" t="str">
        <f>IF('Prediction Log'!$X819="Y", "W", IF('Prediction Log'!$X819="N", "L", ""))</f>
        <v/>
      </c>
      <c r="AH800" s="115" t="str">
        <f>IF(ISBLANK('Performance vs Market'!$S800), "",IF(AG800="W", Z800, IF(AG800="L",-O800, "")))</f>
        <v/>
      </c>
      <c r="AI800" s="117"/>
      <c r="AJ800" s="15" t="str">
        <f t="shared" si="6"/>
        <v/>
      </c>
      <c r="AK800" s="118" t="n">
        <f>IF(ISERROR('Performance vs Market'!$AE800+'Performance vs Market'!$AH800+'Performance vs Market'!$AJ800), "", 'Performance vs Market'!$AE800+'Performance vs Market'!$AH800+'Performance vs Market'!$AJ800)</f>
        <v>0</v>
      </c>
      <c r="AL800" s="119" t="n">
        <f>IF(ISERROR('Performance vs Market'!$AF800+'Performance vs Market'!$AH800+'Performance vs Market'!$AJ800), "", 'Performance vs Market'!$AF800+'Performance vs Market'!$AH800+'Performance vs Market'!$AJ800)</f>
        <v>0</v>
      </c>
    </row>
  </sheetData>
  <mergeCells count="6">
    <mergeCell ref="AN1:AQ1"/>
    <mergeCell ref="AS1:AV1"/>
    <mergeCell ref="AN5:AQ5"/>
    <mergeCell ref="AS5:AV5"/>
    <mergeCell ref="AN9:AQ9"/>
    <mergeCell ref="AS9:AV9"/>
  </mergeCells>
  <dataValidations count="1">
    <dataValidation type="list" allowBlank="1" showErrorMessage="1" sqref="AC2:AD800 AG2:AG800">
      <formula1>$AN$2:$AO$2</formula1>
    </dataValidation>
  </dataValidations>
  <pageMargins bottom="0.75" footer="0.0" header="0.0" left="0.7" right="0.7" top="0.75"/>
  <pageSetup paperSize="9" orientation="portrait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.71" hidden="0" customWidth="1"/>
    <col min="2" max="2" width="10.71" hidden="0" customWidth="1"/>
    <col min="3" max="3" width="13.43" hidden="0" customWidth="1"/>
    <col min="4" max="4" width="20.86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</cols>
  <sheetData>
    <row r="1" ht="14.25" customHeight="1">
      <c r="A1" s="5" t="s">
        <v>632</v>
      </c>
      <c r="B1" s="5" t="s">
        <v>633</v>
      </c>
      <c r="C1" s="5" t="s">
        <v>634</v>
      </c>
      <c r="D1" s="5" t="s">
        <v>635</v>
      </c>
      <c r="E1" s="5" t="s">
        <v>636</v>
      </c>
      <c r="F1" s="5" t="s">
        <v>637</v>
      </c>
      <c r="G1" s="5" t="s">
        <v>638</v>
      </c>
      <c r="H1" s="5" t="s">
        <v>639</v>
      </c>
      <c r="I1" s="5" t="s">
        <v>640</v>
      </c>
      <c r="J1" s="5" t="s">
        <v>641</v>
      </c>
      <c r="K1" s="5" t="s">
        <v>642</v>
      </c>
      <c r="L1" s="5" t="s">
        <v>643</v>
      </c>
    </row>
    <row r="2" ht="14.25" customHeight="1">
      <c r="A2" t="n">
        <v>-3.7765953152867</v>
      </c>
      <c r="B2" s="5" t="n">
        <v>-1.07469877043887</v>
      </c>
      <c r="C2" s="5" t="n">
        <v>-6.21436016473282</v>
      </c>
      <c r="D2" s="5" t="n">
        <v>-0.26361858316371</v>
      </c>
      <c r="E2" s="5" t="n">
        <v>-0.0530595954915596</v>
      </c>
      <c r="F2" s="5" t="n">
        <v>-0.374725232413096</v>
      </c>
      <c r="G2" s="5" t="n">
        <v>-1.39820940709939</v>
      </c>
      <c r="H2" s="5" t="n">
        <v>-7.06589717343011</v>
      </c>
      <c r="I2" s="5" t="n">
        <v>0.146456255781865</v>
      </c>
      <c r="J2" s="5" t="n">
        <v>12.965113782717</v>
      </c>
      <c r="K2" s="5" t="n">
        <v>2.2564618572078</v>
      </c>
      <c r="L2" s="5" t="n">
        <v>-3.23734021446939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bottom="0.75" footer="0.0" header="0.0" left="0.7" right="0.7" top="0.7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</cols>
  <sheetData>
    <row r="1" ht="14.25" customHeight="1">
      <c r="A1" s="5" t="s">
        <v>248</v>
      </c>
      <c r="B1" s="5" t="s">
        <v>249</v>
      </c>
      <c r="C1" s="5" t="s">
        <v>250</v>
      </c>
      <c r="D1" s="5" t="s">
        <v>252</v>
      </c>
      <c r="E1" s="5" t="s">
        <v>253</v>
      </c>
      <c r="F1" s="5" t="s">
        <v>254</v>
      </c>
      <c r="G1" s="5" t="s">
        <v>255</v>
      </c>
      <c r="H1" s="5" t="s">
        <v>256</v>
      </c>
      <c r="I1" s="5" t="s">
        <v>257</v>
      </c>
      <c r="J1" s="5" t="s">
        <v>258</v>
      </c>
      <c r="K1" s="5" t="s">
        <v>259</v>
      </c>
      <c r="L1" s="5" t="s">
        <v>260</v>
      </c>
    </row>
    <row r="2" ht="14.25" customHeight="1">
      <c r="A2" s="5" t="n">
        <v>0.0</v>
      </c>
      <c r="B2" s="5" t="n">
        <v>0.155314364882967</v>
      </c>
      <c r="C2" s="5" t="n">
        <v>2.9383272433955</v>
      </c>
      <c r="D2" s="5" t="n">
        <v>0.00473088448044368</v>
      </c>
      <c r="E2" s="5" t="n">
        <v>0.085981085597752</v>
      </c>
      <c r="F2" s="5" t="n">
        <v>0.298249333105538</v>
      </c>
      <c r="G2" s="5" t="n">
        <v>2.09853379785866</v>
      </c>
      <c r="H2" s="5" t="n">
        <v>0.0136954305823741</v>
      </c>
      <c r="I2" s="5" t="n">
        <v>-2.66812022070372</v>
      </c>
      <c r="J2" s="5" t="n">
        <v>-0.245177861305338</v>
      </c>
      <c r="K2" s="5" t="n">
        <v>0.367692543403976</v>
      </c>
      <c r="L2" s="5" t="n">
        <v>0.0680708803924539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bottom="0.75" footer="0.0" header="0.0" left="0.7" right="0.7" top="0.7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5.43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</cols>
  <sheetData>
    <row r="1" ht="14.25" customHeight="1">
      <c r="A1" s="5" t="s">
        <v>644</v>
      </c>
      <c r="B1" s="5" t="s">
        <v>645</v>
      </c>
      <c r="C1" s="5" t="s">
        <v>646</v>
      </c>
      <c r="D1" s="5" t="s">
        <v>647</v>
      </c>
      <c r="E1" s="5" t="s">
        <v>648</v>
      </c>
      <c r="F1" s="5" t="s">
        <v>649</v>
      </c>
      <c r="G1" s="5" t="s">
        <v>650</v>
      </c>
      <c r="H1" s="5" t="s">
        <v>651</v>
      </c>
      <c r="I1" s="5" t="s">
        <v>652</v>
      </c>
      <c r="J1" s="5" t="s">
        <v>653</v>
      </c>
      <c r="K1" s="5" t="s">
        <v>654</v>
      </c>
      <c r="L1" s="5" t="s">
        <v>655</v>
      </c>
    </row>
    <row r="2" ht="14.25" customHeight="1">
      <c r="A2" s="5" t="n">
        <v>2005</v>
      </c>
      <c r="B2" s="5" t="s">
        <v>656</v>
      </c>
      <c r="C2" s="5" t="s">
        <v>657</v>
      </c>
      <c r="D2" s="5" t="n">
        <v>83</v>
      </c>
      <c r="E2" s="5" t="n">
        <v>0.692307692307692</v>
      </c>
      <c r="F2" s="5" t="n">
        <v>1232.4</v>
      </c>
      <c r="G2" s="5" t="n">
        <v>2.3725</v>
      </c>
      <c r="H2" s="5" t="s">
        <v>658</v>
      </c>
      <c r="I2" s="5" t="s">
        <v>659</v>
      </c>
      <c r="J2" s="5" t="n">
        <v>-8.1</v>
      </c>
      <c r="K2" s="5"/>
      <c r="L2"/>
    </row>
    <row r="3" ht="14.25" customHeight="1">
      <c r="A3" s="5" t="n">
        <v>2006</v>
      </c>
      <c r="B3" s="5" t="s">
        <v>660</v>
      </c>
      <c r="C3" s="5" t="s">
        <v>661</v>
      </c>
      <c r="D3" s="5" t="n">
        <v>117.8</v>
      </c>
      <c r="E3" s="5" t="n">
        <v>0.166666666666667</v>
      </c>
      <c r="F3" s="5" t="n">
        <v>843.72</v>
      </c>
      <c r="G3" s="5" t="n">
        <v>-13.6072</v>
      </c>
      <c r="H3" s="5" t="s">
        <v>662</v>
      </c>
      <c r="I3" s="5" t="s">
        <v>663</v>
      </c>
      <c r="J3" s="5" t="n">
        <v>-22.4</v>
      </c>
      <c r="K3" s="5"/>
      <c r="L3"/>
    </row>
    <row r="4" ht="14.25" customHeight="1">
      <c r="A4" s="5" t="n">
        <v>333</v>
      </c>
      <c r="B4" s="5" t="s">
        <v>664</v>
      </c>
      <c r="C4" s="5" t="s">
        <v>665</v>
      </c>
      <c r="D4" s="5" t="n">
        <v>5</v>
      </c>
      <c r="E4" s="5" t="n">
        <v>0.857142857142857</v>
      </c>
      <c r="F4" s="5" t="n">
        <v>1610.81</v>
      </c>
      <c r="G4" s="5" t="n">
        <v>13.2568</v>
      </c>
      <c r="H4" s="5" t="s">
        <v>666</v>
      </c>
      <c r="I4" s="5" t="s">
        <v>667</v>
      </c>
      <c r="J4" s="5" t="n">
        <v>29.1</v>
      </c>
      <c r="K4" s="5"/>
      <c r="L4" s="5" t="n">
        <v>1</v>
      </c>
    </row>
    <row r="5" ht="14.25" customHeight="1">
      <c r="A5" s="5" t="n">
        <v>2026</v>
      </c>
      <c r="B5" s="5" t="s">
        <v>668</v>
      </c>
      <c r="C5" s="5" t="s">
        <v>669</v>
      </c>
      <c r="D5" s="5" t="n">
        <v>59.6</v>
      </c>
      <c r="E5" s="5" t="n">
        <v>0.642857142857143</v>
      </c>
      <c r="F5" s="5" t="n">
        <v>1275.06</v>
      </c>
      <c r="G5" s="5" t="n">
        <v>2.2922</v>
      </c>
      <c r="H5" s="5" t="s">
        <v>670</v>
      </c>
      <c r="I5" s="5" t="s">
        <v>671</v>
      </c>
      <c r="J5" s="5" t="n">
        <v>2</v>
      </c>
      <c r="K5" s="5"/>
      <c r="L5"/>
    </row>
    <row r="6" ht="14.25" customHeight="1">
      <c r="A6" s="5" t="n">
        <v>12</v>
      </c>
      <c r="B6" s="5" t="s">
        <v>672</v>
      </c>
      <c r="C6" s="5" t="s">
        <v>673</v>
      </c>
      <c r="D6" s="5" t="n">
        <v>31.2</v>
      </c>
      <c r="E6" s="5" t="n">
        <v>0.769230769230769</v>
      </c>
      <c r="F6" s="5" t="n">
        <v>1404.62</v>
      </c>
      <c r="G6" s="5" t="n">
        <v>10.074</v>
      </c>
      <c r="H6" s="5" t="s">
        <v>674</v>
      </c>
      <c r="I6" s="5" t="s">
        <v>675</v>
      </c>
      <c r="J6" s="5" t="n">
        <v>12.7</v>
      </c>
      <c r="K6" s="5"/>
      <c r="L6" s="5" t="n">
        <v>1</v>
      </c>
    </row>
    <row r="7" ht="14.25" customHeight="1">
      <c r="A7" s="5" t="n">
        <v>9</v>
      </c>
      <c r="B7" s="5" t="s">
        <v>676</v>
      </c>
      <c r="C7" s="5" t="s">
        <v>673</v>
      </c>
      <c r="D7" s="5" t="n">
        <v>76.8</v>
      </c>
      <c r="E7" s="5" t="n">
        <v>0.25</v>
      </c>
      <c r="F7" s="5" t="n">
        <v>1013.57</v>
      </c>
      <c r="G7" s="5" t="n">
        <v>-2.9054</v>
      </c>
      <c r="H7" s="5" t="s">
        <v>677</v>
      </c>
      <c r="I7" s="5" t="s">
        <v>678</v>
      </c>
      <c r="J7" s="5" t="n">
        <v>-6.2</v>
      </c>
      <c r="K7" s="5"/>
      <c r="L7"/>
    </row>
    <row r="8" ht="14.25" customHeight="1">
      <c r="A8" s="5" t="n">
        <v>8</v>
      </c>
      <c r="B8" s="5" t="s">
        <v>679</v>
      </c>
      <c r="C8" s="5" t="s">
        <v>665</v>
      </c>
      <c r="D8" s="5" t="n">
        <v>44.4</v>
      </c>
      <c r="E8" s="5" t="n">
        <v>0.333333333333333</v>
      </c>
      <c r="F8" s="5" t="n">
        <v>1130.49</v>
      </c>
      <c r="G8" s="5" t="n">
        <v>0.146</v>
      </c>
      <c r="H8" s="5" t="s">
        <v>680</v>
      </c>
      <c r="I8" s="5" t="s">
        <v>681</v>
      </c>
      <c r="J8" s="5" t="n">
        <v>4.7</v>
      </c>
      <c r="K8" s="5"/>
      <c r="L8"/>
    </row>
    <row r="9" ht="14.25" customHeight="1">
      <c r="A9" s="5" t="n">
        <v>2032</v>
      </c>
      <c r="B9" s="5" t="s">
        <v>682</v>
      </c>
      <c r="C9" s="5" t="s">
        <v>669</v>
      </c>
      <c r="D9" s="5" t="n">
        <v>98</v>
      </c>
      <c r="E9" s="5" t="n">
        <v>0.461538461538462</v>
      </c>
      <c r="F9" s="5" t="n">
        <v>1075.19</v>
      </c>
      <c r="G9" s="5" t="n">
        <v>-2.0002</v>
      </c>
      <c r="H9" s="5" t="s">
        <v>683</v>
      </c>
      <c r="I9" s="5" t="s">
        <v>684</v>
      </c>
      <c r="J9" s="5" t="n">
        <v>-7.4</v>
      </c>
      <c r="K9" s="5"/>
      <c r="L9"/>
    </row>
    <row r="10" ht="14.25" customHeight="1">
      <c r="A10" s="5" t="n">
        <v>349</v>
      </c>
      <c r="B10" s="5" t="s">
        <v>685</v>
      </c>
      <c r="C10" s="5" t="s">
        <v>686</v>
      </c>
      <c r="D10" s="5" t="n">
        <v>91.4</v>
      </c>
      <c r="E10" s="5" t="n">
        <v>0.5</v>
      </c>
      <c r="F10" s="5" t="n">
        <v>1096.52</v>
      </c>
      <c r="G10" s="5" t="n">
        <v>-2.8762</v>
      </c>
      <c r="H10" s="5" t="s">
        <v>687</v>
      </c>
      <c r="I10" s="5" t="s">
        <v>688</v>
      </c>
      <c r="J10" s="5" t="n">
        <v>-9.3</v>
      </c>
      <c r="K10" s="5"/>
      <c r="L10"/>
    </row>
    <row r="11" ht="14.25" customHeight="1">
      <c r="A11" s="5" t="n">
        <v>2</v>
      </c>
      <c r="B11" s="5" t="s">
        <v>689</v>
      </c>
      <c r="C11" s="5" t="s">
        <v>665</v>
      </c>
      <c r="D11" s="5" t="n">
        <v>47.2</v>
      </c>
      <c r="E11" s="5" t="n">
        <v>0.461538461538462</v>
      </c>
      <c r="F11" s="5" t="n">
        <v>1288.49</v>
      </c>
      <c r="G11" s="5" t="n">
        <v>2.9273</v>
      </c>
      <c r="H11" s="5" t="s">
        <v>690</v>
      </c>
      <c r="I11" s="5" t="s">
        <v>691</v>
      </c>
      <c r="J11" s="5" t="n">
        <v>9.7</v>
      </c>
      <c r="K11" s="5"/>
      <c r="L11"/>
    </row>
    <row r="12" ht="14.25" customHeight="1">
      <c r="A12" s="5" t="n">
        <v>2050</v>
      </c>
      <c r="B12" s="5" t="s">
        <v>692</v>
      </c>
      <c r="C12" s="5" t="s">
        <v>661</v>
      </c>
      <c r="D12" s="5" t="n">
        <v>115.6</v>
      </c>
      <c r="E12" s="5" t="n">
        <v>0.333333333333333</v>
      </c>
      <c r="F12" s="5" t="n">
        <v>996.98</v>
      </c>
      <c r="G12" s="5" t="n">
        <v>-7.8402</v>
      </c>
      <c r="H12" s="5" t="s">
        <v>693</v>
      </c>
      <c r="I12" s="5" t="s">
        <v>694</v>
      </c>
      <c r="J12" s="5" t="n">
        <v>-16.8</v>
      </c>
      <c r="K12" s="5"/>
      <c r="L12"/>
    </row>
    <row r="13" ht="14.25" customHeight="1">
      <c r="A13" s="5" t="n">
        <v>239</v>
      </c>
      <c r="B13" s="5" t="s">
        <v>695</v>
      </c>
      <c r="C13" s="5" t="s">
        <v>673</v>
      </c>
      <c r="D13" s="5" t="n">
        <v>47.4</v>
      </c>
      <c r="E13" s="5" t="n">
        <v>0.25</v>
      </c>
      <c r="F13" s="5" t="n">
        <v>1093.36</v>
      </c>
      <c r="G13" s="5" t="n">
        <v>-3.5478</v>
      </c>
      <c r="H13" s="5" t="s">
        <v>696</v>
      </c>
      <c r="I13" s="5" t="s">
        <v>697</v>
      </c>
      <c r="J13" s="5" t="n">
        <v>0.5</v>
      </c>
      <c r="K13" s="5"/>
      <c r="L13"/>
    </row>
    <row r="14" ht="14.25" customHeight="1">
      <c r="A14" s="5" t="n">
        <v>68</v>
      </c>
      <c r="B14" s="5" t="s">
        <v>698</v>
      </c>
      <c r="C14" s="5" t="s">
        <v>657</v>
      </c>
      <c r="D14" s="5" t="n">
        <v>52</v>
      </c>
      <c r="E14" s="5" t="n">
        <v>0.571428571428571</v>
      </c>
      <c r="F14" s="5" t="n">
        <v>1364.33</v>
      </c>
      <c r="G14" s="5" t="n">
        <v>3.504</v>
      </c>
      <c r="H14" s="5" t="s">
        <v>699</v>
      </c>
      <c r="I14" s="5" t="s">
        <v>700</v>
      </c>
      <c r="J14" s="5" t="n">
        <v>7.8</v>
      </c>
      <c r="K14" s="5"/>
      <c r="L14"/>
    </row>
    <row r="15" ht="14.25" customHeight="1">
      <c r="A15" s="5" t="n">
        <v>103</v>
      </c>
      <c r="B15" s="5" t="s">
        <v>701</v>
      </c>
      <c r="C15" s="5" t="s">
        <v>702</v>
      </c>
      <c r="D15" s="5" t="n">
        <v>61</v>
      </c>
      <c r="E15" s="5" t="n">
        <v>0.538461538461538</v>
      </c>
      <c r="F15" s="5" t="n">
        <v>1002.51</v>
      </c>
      <c r="G15" s="5" t="n">
        <v>-1.8615</v>
      </c>
      <c r="H15" s="5" t="s">
        <v>703</v>
      </c>
      <c r="I15" s="5" t="s">
        <v>704</v>
      </c>
      <c r="J15" s="5" t="n">
        <v>-3.8</v>
      </c>
      <c r="K15" s="5"/>
      <c r="L15"/>
    </row>
    <row r="16" ht="14.25" customHeight="1">
      <c r="A16" s="5" t="n">
        <v>189</v>
      </c>
      <c r="B16" s="5" t="s">
        <v>705</v>
      </c>
      <c r="C16" s="5" t="s">
        <v>661</v>
      </c>
      <c r="D16" s="5" t="n">
        <v>103.4</v>
      </c>
      <c r="E16" s="5" t="n">
        <v>0.538461538461538</v>
      </c>
      <c r="F16" s="5" t="n">
        <v>1110.74</v>
      </c>
      <c r="G16" s="5" t="n">
        <v>-1.4892</v>
      </c>
      <c r="H16" s="5" t="s">
        <v>706</v>
      </c>
      <c r="I16" s="5" t="s">
        <v>707</v>
      </c>
      <c r="J16" s="5" t="n">
        <v>-9.1</v>
      </c>
      <c r="K16" s="5"/>
      <c r="L16"/>
    </row>
    <row r="17" ht="14.25" customHeight="1">
      <c r="A17" s="5" t="n">
        <v>2084</v>
      </c>
      <c r="B17" s="5" t="s">
        <v>708</v>
      </c>
      <c r="C17" s="5" t="s">
        <v>661</v>
      </c>
      <c r="D17" s="5" t="n">
        <v>113.2</v>
      </c>
      <c r="E17" s="5" t="n">
        <v>0.25</v>
      </c>
      <c r="F17" s="5" t="n">
        <v>1015.94</v>
      </c>
      <c r="G17" s="5" t="n">
        <v>-8.9936</v>
      </c>
      <c r="H17" s="5" t="s">
        <v>709</v>
      </c>
      <c r="I17" s="5" t="s">
        <v>710</v>
      </c>
      <c r="J17" s="5" t="n">
        <v>-16.2</v>
      </c>
      <c r="K17" s="5"/>
      <c r="L17"/>
    </row>
    <row r="18" ht="14.25" customHeight="1">
      <c r="A18" s="5" t="n">
        <v>252</v>
      </c>
      <c r="B18" s="5" t="s">
        <v>711</v>
      </c>
      <c r="C18" s="5" t="s">
        <v>673</v>
      </c>
      <c r="D18" s="5" t="n">
        <v>55.6</v>
      </c>
      <c r="E18" s="5" t="n">
        <v>0.416666666666667</v>
      </c>
      <c r="F18" s="5" t="n">
        <v>1077.56</v>
      </c>
      <c r="G18" s="5" t="n">
        <v>-0.6716</v>
      </c>
      <c r="H18" s="5" t="s">
        <v>712</v>
      </c>
      <c r="I18" s="5" t="s">
        <v>713</v>
      </c>
      <c r="J18" s="5" t="n">
        <v>-2</v>
      </c>
      <c r="K18" s="5"/>
      <c r="L18"/>
    </row>
    <row r="19" ht="14.25" customHeight="1">
      <c r="A19" s="5" t="n">
        <v>25</v>
      </c>
      <c r="B19" s="5" t="s">
        <v>714</v>
      </c>
      <c r="C19" s="5" t="s">
        <v>702</v>
      </c>
      <c r="D19" s="5" t="n">
        <v>53.2</v>
      </c>
      <c r="E19" s="5" t="n">
        <v>0.461538461538462</v>
      </c>
      <c r="F19" s="5" t="n">
        <v>1211.07</v>
      </c>
      <c r="G19" s="5" t="n">
        <v>1.3578</v>
      </c>
      <c r="H19" s="5" t="s">
        <v>715</v>
      </c>
      <c r="I19" s="5" t="s">
        <v>716</v>
      </c>
      <c r="J19" s="5" t="n">
        <v>1.9</v>
      </c>
      <c r="K19" s="5"/>
      <c r="L19"/>
    </row>
    <row r="20" ht="14.25" customHeight="1">
      <c r="A20" s="5" t="n">
        <v>2117</v>
      </c>
      <c r="B20" s="5" t="s">
        <v>717</v>
      </c>
      <c r="C20" s="5" t="s">
        <v>661</v>
      </c>
      <c r="D20" s="5" t="n">
        <v>97.4</v>
      </c>
      <c r="E20" s="5" t="n">
        <v>0.416666666666667</v>
      </c>
      <c r="F20" s="5" t="n">
        <v>987.5</v>
      </c>
      <c r="G20" s="5" t="n">
        <v>-9.6214</v>
      </c>
      <c r="H20" s="5" t="s">
        <v>718</v>
      </c>
      <c r="I20" s="5" t="s">
        <v>719</v>
      </c>
      <c r="J20" s="5" t="n">
        <v>-16.3</v>
      </c>
      <c r="K20" s="5"/>
      <c r="L20"/>
    </row>
    <row r="21" ht="14.25" customHeight="1">
      <c r="A21" s="5" t="n">
        <v>2429</v>
      </c>
      <c r="B21" s="5" t="s">
        <v>720</v>
      </c>
      <c r="C21" s="5" t="s">
        <v>686</v>
      </c>
      <c r="D21" s="5" t="n">
        <v>113.2</v>
      </c>
      <c r="E21" s="5" t="n">
        <v>0.25</v>
      </c>
      <c r="F21" s="5" t="n">
        <v>833.45</v>
      </c>
      <c r="G21" s="5" t="n">
        <v>-9.4243</v>
      </c>
      <c r="H21" s="5" t="s">
        <v>721</v>
      </c>
      <c r="I21" s="5" t="s">
        <v>722</v>
      </c>
      <c r="J21" s="5" t="n">
        <v>-19</v>
      </c>
      <c r="K21" s="5"/>
      <c r="L21"/>
    </row>
    <row r="22" ht="14.25" customHeight="1">
      <c r="A22" s="5" t="n">
        <v>2132</v>
      </c>
      <c r="B22" s="5" t="s">
        <v>723</v>
      </c>
      <c r="C22" s="5" t="s">
        <v>673</v>
      </c>
      <c r="D22" s="5" t="n">
        <v>52.8</v>
      </c>
      <c r="E22" s="5" t="n">
        <v>0.25</v>
      </c>
      <c r="F22" s="5" t="n">
        <v>1060.18</v>
      </c>
      <c r="G22" s="5" t="n">
        <v>-4.3873</v>
      </c>
      <c r="H22" s="5" t="s">
        <v>724</v>
      </c>
      <c r="I22" s="5" t="s">
        <v>725</v>
      </c>
      <c r="J22" s="5" t="n">
        <v>-2.6</v>
      </c>
      <c r="K22" s="5"/>
      <c r="L22"/>
    </row>
    <row r="23" ht="14.25" customHeight="1">
      <c r="A23" s="5" t="n">
        <v>228</v>
      </c>
      <c r="B23" s="5" t="s">
        <v>726</v>
      </c>
      <c r="C23" s="5" t="s">
        <v>702</v>
      </c>
      <c r="D23" s="5" t="n">
        <v>12.4</v>
      </c>
      <c r="E23" s="5" t="n">
        <v>0.692307692307692</v>
      </c>
      <c r="F23" s="5" t="n">
        <v>1397.51</v>
      </c>
      <c r="G23" s="5" t="n">
        <v>7.1686</v>
      </c>
      <c r="H23" s="5" t="s">
        <v>727</v>
      </c>
      <c r="I23" s="5" t="s">
        <v>728</v>
      </c>
      <c r="J23" s="5" t="n">
        <v>19.8</v>
      </c>
      <c r="K23" s="5"/>
      <c r="L23" t="n">
        <v>1</v>
      </c>
    </row>
    <row r="24" ht="14.25" customHeight="1">
      <c r="A24" s="5" t="n">
        <v>324</v>
      </c>
      <c r="B24" s="5" t="s">
        <v>729</v>
      </c>
      <c r="C24" s="5" t="s">
        <v>669</v>
      </c>
      <c r="D24" s="5" t="n">
        <v>101</v>
      </c>
      <c r="E24" s="5" t="n">
        <v>0.615384615384615</v>
      </c>
      <c r="F24" s="5" t="n">
        <v>1098.89</v>
      </c>
      <c r="G24" s="5" t="n">
        <v>0.584</v>
      </c>
      <c r="H24" s="5" t="s">
        <v>730</v>
      </c>
      <c r="I24" s="5" t="s">
        <v>731</v>
      </c>
      <c r="J24" s="5" t="n">
        <v>-5.1</v>
      </c>
      <c r="K24" s="5"/>
      <c r="L24"/>
    </row>
    <row r="25" ht="14.25" customHeight="1">
      <c r="A25" s="5" t="n">
        <v>38</v>
      </c>
      <c r="B25" s="5" t="s">
        <v>732</v>
      </c>
      <c r="C25" s="5" t="s">
        <v>673</v>
      </c>
      <c r="D25" s="5" t="n">
        <v>41.2</v>
      </c>
      <c r="E25" s="5" t="n">
        <v>0.333333333333333</v>
      </c>
      <c r="F25" s="5" t="n">
        <v>977.23</v>
      </c>
      <c r="G25" s="5" t="n">
        <v>0.7154</v>
      </c>
      <c r="H25" s="5" t="s">
        <v>733</v>
      </c>
      <c r="I25" s="5" t="s">
        <v>734</v>
      </c>
      <c r="J25" s="5" t="n">
        <v>-2.5</v>
      </c>
      <c r="K25" s="5"/>
      <c r="L25"/>
    </row>
    <row r="26" ht="14.25" customHeight="1">
      <c r="A26" s="5" t="n">
        <v>36</v>
      </c>
      <c r="B26" s="5" t="s">
        <v>735</v>
      </c>
      <c r="C26" s="5" t="s">
        <v>657</v>
      </c>
      <c r="D26" s="5" t="n">
        <v>95.4</v>
      </c>
      <c r="E26" s="5" t="n">
        <v>0.416666666666667</v>
      </c>
      <c r="F26" s="5" t="n">
        <v>1008.04</v>
      </c>
      <c r="G26" s="5" t="n">
        <v>-5.3655</v>
      </c>
      <c r="H26" s="5" t="s">
        <v>736</v>
      </c>
      <c r="I26" s="5" t="s">
        <v>737</v>
      </c>
      <c r="J26" s="5" t="n">
        <v>-9.8</v>
      </c>
      <c r="K26" s="5"/>
      <c r="L26"/>
    </row>
    <row r="27" ht="14.25" customHeight="1">
      <c r="A27" s="5" t="n">
        <v>41</v>
      </c>
      <c r="B27" s="5" t="s">
        <v>738</v>
      </c>
      <c r="C27" s="5" t="s">
        <v>739</v>
      </c>
      <c r="D27" s="5" t="n">
        <v>122.6</v>
      </c>
      <c r="E27" s="5" t="n">
        <v>0.25</v>
      </c>
      <c r="F27" s="5" t="n">
        <v>865.84</v>
      </c>
      <c r="G27" s="5" t="n">
        <v>-7.2416</v>
      </c>
      <c r="H27" s="5" t="s">
        <v>740</v>
      </c>
      <c r="I27" s="5" t="s">
        <v>741</v>
      </c>
      <c r="J27" s="5" t="n">
        <v>-18.7</v>
      </c>
      <c r="K27" s="5"/>
      <c r="L27"/>
    </row>
    <row r="28" ht="14.25" customHeight="1">
      <c r="A28" s="5" t="n">
        <v>150</v>
      </c>
      <c r="B28" s="5" t="s">
        <v>742</v>
      </c>
      <c r="C28" s="5" t="s">
        <v>702</v>
      </c>
      <c r="D28" s="5" t="n">
        <v>66</v>
      </c>
      <c r="E28" s="5" t="n">
        <v>0.615384615384615</v>
      </c>
      <c r="F28" s="5" t="n">
        <v>1286.91</v>
      </c>
      <c r="G28" s="5" t="n">
        <v>6.5846</v>
      </c>
      <c r="H28" s="5" t="s">
        <v>743</v>
      </c>
      <c r="I28" s="5" t="s">
        <v>744</v>
      </c>
      <c r="J28" s="5" t="n">
        <v>4.6</v>
      </c>
      <c r="K28" s="5"/>
      <c r="L28"/>
    </row>
    <row r="29" ht="14.25" customHeight="1">
      <c r="A29" s="5" t="n">
        <v>151</v>
      </c>
      <c r="B29" s="5" t="s">
        <v>745</v>
      </c>
      <c r="C29" s="5" t="s">
        <v>686</v>
      </c>
      <c r="D29" s="5" t="n">
        <v>94.4</v>
      </c>
      <c r="E29" s="5" t="n">
        <v>0.166666666666667</v>
      </c>
      <c r="F29" s="5" t="n">
        <v>1071.24</v>
      </c>
      <c r="G29" s="5" t="n">
        <v>-6.7598</v>
      </c>
      <c r="H29" s="5" t="s">
        <v>746</v>
      </c>
      <c r="I29" s="5" t="s">
        <v>747</v>
      </c>
      <c r="J29" s="5" t="n">
        <v>-10.6</v>
      </c>
      <c r="K29" s="5"/>
      <c r="L29"/>
    </row>
    <row r="30" ht="14.25" customHeight="1">
      <c r="A30" s="5" t="n">
        <v>2199</v>
      </c>
      <c r="B30" s="5" t="s">
        <v>748</v>
      </c>
      <c r="C30" s="5" t="s">
        <v>661</v>
      </c>
      <c r="D30" s="5" t="n">
        <v>113.2</v>
      </c>
      <c r="E30" s="5" t="n">
        <v>0.461538461538462</v>
      </c>
      <c r="F30" s="5" t="n">
        <v>1015.15</v>
      </c>
      <c r="G30" s="5" t="n">
        <v>-10.3368</v>
      </c>
      <c r="H30" s="5" t="s">
        <v>749</v>
      </c>
      <c r="I30" s="5" t="s">
        <v>750</v>
      </c>
      <c r="J30" s="5" t="n">
        <v>-15.8</v>
      </c>
      <c r="K30" s="5"/>
      <c r="L30"/>
    </row>
    <row r="31" ht="14.25" customHeight="1">
      <c r="A31" s="5" t="n">
        <v>57</v>
      </c>
      <c r="B31" s="5" t="s">
        <v>751</v>
      </c>
      <c r="C31" s="5" t="s">
        <v>665</v>
      </c>
      <c r="D31" s="5" t="n">
        <v>21.4</v>
      </c>
      <c r="E31" s="5" t="n">
        <v>0.416666666666667</v>
      </c>
      <c r="F31" s="5" t="n">
        <v>1259.26</v>
      </c>
      <c r="G31" s="5" t="n">
        <v>2.4163</v>
      </c>
      <c r="H31" s="5" t="s">
        <v>690</v>
      </c>
      <c r="I31" s="5" t="s">
        <v>752</v>
      </c>
      <c r="J31" s="5" t="n">
        <v>9.6</v>
      </c>
      <c r="K31" s="5"/>
      <c r="L31"/>
    </row>
    <row r="32" ht="14.25" customHeight="1">
      <c r="A32" s="5" t="n">
        <v>2226</v>
      </c>
      <c r="B32" s="5" t="s">
        <v>753</v>
      </c>
      <c r="C32" s="5" t="s">
        <v>686</v>
      </c>
      <c r="D32" s="5" t="n">
        <v>102.6</v>
      </c>
      <c r="E32" s="5" t="n">
        <v>0.333333333333333</v>
      </c>
      <c r="F32" s="5" t="n">
        <v>1092.57</v>
      </c>
      <c r="G32" s="5" t="n">
        <v>-5.1173</v>
      </c>
      <c r="H32" s="5" t="s">
        <v>754</v>
      </c>
      <c r="I32" s="5" t="s">
        <v>737</v>
      </c>
      <c r="J32" s="5" t="n">
        <v>-14.2</v>
      </c>
      <c r="K32" s="5"/>
      <c r="L32"/>
    </row>
    <row r="33" ht="14.25" customHeight="1">
      <c r="A33" s="5" t="n">
        <v>2229</v>
      </c>
      <c r="B33" s="5" t="s">
        <v>755</v>
      </c>
      <c r="C33" s="5" t="s">
        <v>756</v>
      </c>
      <c r="D33" s="5" t="n">
        <v>120</v>
      </c>
      <c r="E33" s="5" t="n">
        <v>0.333333333333333</v>
      </c>
      <c r="F33" s="5" t="n">
        <v>787.63</v>
      </c>
      <c r="G33" s="5" t="n">
        <v>-11.169</v>
      </c>
      <c r="H33" s="5" t="s">
        <v>757</v>
      </c>
      <c r="I33" s="5" t="s">
        <v>758</v>
      </c>
      <c r="J33" s="5" t="n">
        <v>-17.9</v>
      </c>
      <c r="K33" s="5"/>
      <c r="L33"/>
    </row>
    <row r="34" ht="14.25" customHeight="1">
      <c r="A34" s="5" t="n">
        <v>52</v>
      </c>
      <c r="B34" s="5" t="s">
        <v>759</v>
      </c>
      <c r="C34" s="5" t="s">
        <v>702</v>
      </c>
      <c r="D34" s="5" t="n">
        <v>12.2</v>
      </c>
      <c r="E34" s="5" t="n">
        <v>0.928571428571429</v>
      </c>
      <c r="F34" s="5" t="n">
        <v>1541.29</v>
      </c>
      <c r="G34" s="5" t="n">
        <v>12.0523</v>
      </c>
      <c r="H34" s="5" t="s">
        <v>760</v>
      </c>
      <c r="I34" s="5" t="s">
        <v>761</v>
      </c>
      <c r="J34" s="5" t="n">
        <v>21.4</v>
      </c>
      <c r="K34" s="5"/>
      <c r="L34" s="5" t="n">
        <v>1</v>
      </c>
    </row>
    <row r="35" ht="14.25" customHeight="1">
      <c r="A35" s="5" t="n">
        <v>278</v>
      </c>
      <c r="B35" s="5" t="s">
        <v>762</v>
      </c>
      <c r="C35" s="5" t="s">
        <v>657</v>
      </c>
      <c r="D35" s="5" t="n">
        <v>72.8</v>
      </c>
      <c r="E35" s="5" t="n">
        <v>0.692307692307692</v>
      </c>
      <c r="F35" s="5" t="n">
        <v>1196.06</v>
      </c>
      <c r="G35" s="5" t="n">
        <v>-0.3942</v>
      </c>
      <c r="H35" s="5" t="s">
        <v>763</v>
      </c>
      <c r="I35" s="5" t="s">
        <v>764</v>
      </c>
      <c r="J35" s="5" t="n">
        <v>1.4</v>
      </c>
      <c r="K35" s="5"/>
      <c r="L35"/>
    </row>
    <row r="36" ht="14.25" customHeight="1">
      <c r="A36" s="5" t="n">
        <v>61</v>
      </c>
      <c r="B36" s="5" t="s">
        <v>765</v>
      </c>
      <c r="C36" s="5" t="s">
        <v>665</v>
      </c>
      <c r="D36" s="5" t="n">
        <v>1.6</v>
      </c>
      <c r="E36" s="5" t="n">
        <v>0.928571428571429</v>
      </c>
      <c r="F36" s="5" t="n">
        <v>1667.69</v>
      </c>
      <c r="G36" s="5" t="n">
        <v>14.6</v>
      </c>
      <c r="H36" s="5" t="s">
        <v>766</v>
      </c>
      <c r="I36" s="5" t="s">
        <v>767</v>
      </c>
      <c r="J36" s="5" t="n">
        <v>36.3</v>
      </c>
      <c r="K36" s="5"/>
      <c r="L36" s="5" t="n">
        <v>1</v>
      </c>
    </row>
    <row r="37" ht="14.25" customHeight="1">
      <c r="A37" s="5" t="n">
        <v>290</v>
      </c>
      <c r="B37" s="5" t="s">
        <v>768</v>
      </c>
      <c r="C37" s="5" t="s">
        <v>669</v>
      </c>
      <c r="D37" s="5" t="n">
        <v>104.6</v>
      </c>
      <c r="E37" s="5" t="n">
        <v>0.461538461538462</v>
      </c>
      <c r="F37" s="5" t="n">
        <v>1080.72</v>
      </c>
      <c r="G37" s="5" t="n">
        <v>-4.1683</v>
      </c>
      <c r="H37" s="5" t="s">
        <v>683</v>
      </c>
      <c r="I37" s="5" t="s">
        <v>769</v>
      </c>
      <c r="J37" s="5" t="n">
        <v>-9.7</v>
      </c>
      <c r="K37" s="5"/>
      <c r="L37"/>
    </row>
    <row r="38" ht="14.25" customHeight="1">
      <c r="A38" s="5" t="n">
        <v>2247</v>
      </c>
      <c r="B38" s="5" t="s">
        <v>770</v>
      </c>
      <c r="C38" s="5" t="s">
        <v>669</v>
      </c>
      <c r="D38" s="5" t="n">
        <v>117.8</v>
      </c>
      <c r="E38" s="5" t="n">
        <v>0.538461538461538</v>
      </c>
      <c r="F38" s="5" t="n">
        <v>1045.17</v>
      </c>
      <c r="G38" s="5" t="n">
        <v>-2.3652</v>
      </c>
      <c r="H38" s="5" t="s">
        <v>658</v>
      </c>
      <c r="I38" s="5" t="s">
        <v>771</v>
      </c>
      <c r="J38" s="5" t="n">
        <v>-11.5</v>
      </c>
      <c r="K38" s="5"/>
      <c r="L38"/>
    </row>
    <row r="39" ht="14.25" customHeight="1">
      <c r="A39" s="5" t="n">
        <v>59</v>
      </c>
      <c r="B39" s="5" t="s">
        <v>772</v>
      </c>
      <c r="C39" s="5" t="s">
        <v>702</v>
      </c>
      <c r="D39" s="5" t="n">
        <v>63</v>
      </c>
      <c r="E39" s="5" t="n">
        <v>0.538461538461538</v>
      </c>
      <c r="F39" s="5" t="n">
        <v>1149.45</v>
      </c>
      <c r="G39" s="5" t="n">
        <v>2.7083</v>
      </c>
      <c r="H39" s="5" t="s">
        <v>773</v>
      </c>
      <c r="I39" s="5" t="s">
        <v>774</v>
      </c>
      <c r="J39" s="5" t="n">
        <v>-0.6</v>
      </c>
      <c r="K39" s="5"/>
      <c r="L39"/>
    </row>
    <row r="40" ht="14.25" customHeight="1">
      <c r="A40" s="5" t="n">
        <v>62</v>
      </c>
      <c r="B40" s="5" t="s">
        <v>775</v>
      </c>
      <c r="C40" s="5" t="s">
        <v>657</v>
      </c>
      <c r="D40" s="5" t="n">
        <v>100.8</v>
      </c>
      <c r="E40" s="5" t="n">
        <v>0.384615384615385</v>
      </c>
      <c r="F40" s="5" t="n">
        <v>861.89</v>
      </c>
      <c r="G40" s="5" t="n">
        <v>-7.8767</v>
      </c>
      <c r="H40" s="5" t="s">
        <v>776</v>
      </c>
      <c r="I40" s="5" t="s">
        <v>741</v>
      </c>
      <c r="J40" s="5" t="n">
        <v>-11</v>
      </c>
      <c r="K40" s="5"/>
      <c r="L40"/>
    </row>
    <row r="41" ht="14.25" customHeight="1">
      <c r="A41" s="5" t="n">
        <v>248</v>
      </c>
      <c r="B41" s="5" t="s">
        <v>777</v>
      </c>
      <c r="C41" s="5" t="s">
        <v>673</v>
      </c>
      <c r="D41" s="5" t="n">
        <v>54.8</v>
      </c>
      <c r="E41" s="5" t="n">
        <v>0.333333333333333</v>
      </c>
      <c r="F41" s="5" t="n">
        <v>1122.59</v>
      </c>
      <c r="G41" s="5" t="n">
        <v>-1.8542</v>
      </c>
      <c r="H41" s="5" t="s">
        <v>778</v>
      </c>
      <c r="I41" s="5" t="s">
        <v>779</v>
      </c>
      <c r="J41" s="5" t="n">
        <v>-4.6</v>
      </c>
      <c r="K41" s="5"/>
      <c r="L41"/>
    </row>
    <row r="42" ht="14.25" customHeight="1">
      <c r="A42" s="5" t="n">
        <v>356</v>
      </c>
      <c r="B42" s="5" t="s">
        <v>780</v>
      </c>
      <c r="C42" s="5" t="s">
        <v>781</v>
      </c>
      <c r="D42" s="5" t="n">
        <v>55.6</v>
      </c>
      <c r="E42" s="5" t="n">
        <v>0.416666666666667</v>
      </c>
      <c r="F42" s="5" t="n">
        <v>1188.16</v>
      </c>
      <c r="G42" s="5" t="n">
        <v>-0.3066</v>
      </c>
      <c r="H42" s="5" t="s">
        <v>782</v>
      </c>
      <c r="I42" s="5" t="s">
        <v>671</v>
      </c>
      <c r="J42" s="5" t="n">
        <v>-1.3</v>
      </c>
      <c r="K42" s="5"/>
      <c r="L42"/>
    </row>
    <row r="43" ht="14.25" customHeight="1">
      <c r="A43" s="5" t="n">
        <v>84</v>
      </c>
      <c r="B43" s="5" t="s">
        <v>783</v>
      </c>
      <c r="C43" s="5" t="s">
        <v>781</v>
      </c>
      <c r="D43" s="5" t="n">
        <v>64.8</v>
      </c>
      <c r="E43" s="5" t="n">
        <v>0.25</v>
      </c>
      <c r="F43" s="5" t="n">
        <v>1060.97</v>
      </c>
      <c r="G43" s="5" t="n">
        <v>-1.8177</v>
      </c>
      <c r="H43" s="5" t="s">
        <v>784</v>
      </c>
      <c r="I43" s="5" t="s">
        <v>678</v>
      </c>
      <c r="J43" s="5" t="n">
        <v>-5.7</v>
      </c>
      <c r="K43" s="5"/>
      <c r="L43"/>
    </row>
    <row r="44" ht="14.25" customHeight="1">
      <c r="A44" s="5" t="n">
        <v>2294</v>
      </c>
      <c r="B44" s="5" t="s">
        <v>785</v>
      </c>
      <c r="C44" s="5" t="s">
        <v>781</v>
      </c>
      <c r="D44" s="5" t="n">
        <v>36.8</v>
      </c>
      <c r="E44" s="5" t="n">
        <v>0.714285714285714</v>
      </c>
      <c r="F44" s="5" t="n">
        <v>1316.14</v>
      </c>
      <c r="G44" s="5" t="n">
        <v>4.5698</v>
      </c>
      <c r="H44" s="5" t="s">
        <v>786</v>
      </c>
      <c r="I44" s="5" t="s">
        <v>774</v>
      </c>
      <c r="J44" s="5" t="n">
        <v>13.2</v>
      </c>
      <c r="K44" s="5"/>
      <c r="L44" s="5" t="n">
        <v>1</v>
      </c>
    </row>
    <row r="45" ht="14.25" customHeight="1">
      <c r="A45" s="5" t="n">
        <v>66</v>
      </c>
      <c r="B45" s="5" t="s">
        <v>787</v>
      </c>
      <c r="C45" s="5" t="s">
        <v>673</v>
      </c>
      <c r="D45" s="5" t="n">
        <v>36.4</v>
      </c>
      <c r="E45" s="5" t="n">
        <v>0.538461538461538</v>
      </c>
      <c r="F45" s="5" t="n">
        <v>1344.58</v>
      </c>
      <c r="G45" s="5" t="n">
        <v>5.256</v>
      </c>
      <c r="H45" s="5" t="s">
        <v>788</v>
      </c>
      <c r="I45" s="5" t="s">
        <v>789</v>
      </c>
      <c r="J45" s="5" t="n">
        <v>10.2</v>
      </c>
      <c r="K45" s="5"/>
      <c r="L45"/>
    </row>
    <row r="46" ht="14.25" customHeight="1">
      <c r="A46" s="5" t="n">
        <v>55</v>
      </c>
      <c r="B46" s="5" t="s">
        <v>790</v>
      </c>
      <c r="C46" s="5" t="s">
        <v>756</v>
      </c>
      <c r="D46" s="5" t="n">
        <v>96</v>
      </c>
      <c r="E46" s="5" t="n">
        <v>0.692307692307692</v>
      </c>
      <c r="F46" s="5" t="n">
        <v>1233.19</v>
      </c>
      <c r="G46" s="5" t="n">
        <v>0.4964</v>
      </c>
      <c r="H46" s="5" t="s">
        <v>791</v>
      </c>
      <c r="I46" s="5" t="s">
        <v>792</v>
      </c>
      <c r="J46" s="5" t="n">
        <v>-8.9</v>
      </c>
      <c r="K46" s="5"/>
      <c r="L46"/>
    </row>
    <row r="47" ht="14.25" customHeight="1">
      <c r="A47" s="5" t="n">
        <v>256</v>
      </c>
      <c r="B47" s="5" t="s">
        <v>793</v>
      </c>
      <c r="C47" s="5" t="s">
        <v>669</v>
      </c>
      <c r="D47" s="5" t="n">
        <v>92.8</v>
      </c>
      <c r="E47" s="5" t="n">
        <v>0.846153846153846</v>
      </c>
      <c r="F47" s="5" t="n">
        <v>1449.65</v>
      </c>
      <c r="G47" s="5" t="n">
        <v>6.2269</v>
      </c>
      <c r="H47" s="5" t="s">
        <v>794</v>
      </c>
      <c r="I47" s="5" t="s">
        <v>795</v>
      </c>
      <c r="J47" s="5" t="n">
        <v>1.2</v>
      </c>
      <c r="K47" s="5"/>
      <c r="L47" s="5"/>
    </row>
    <row r="48" ht="14.25" customHeight="1">
      <c r="A48" s="5" t="n">
        <v>2305</v>
      </c>
      <c r="B48" s="5" t="s">
        <v>796</v>
      </c>
      <c r="C48" s="5" t="s">
        <v>673</v>
      </c>
      <c r="D48" s="5" t="n">
        <v>25</v>
      </c>
      <c r="E48" s="5" t="n">
        <v>0.692307692307692</v>
      </c>
      <c r="F48" s="5" t="n">
        <v>1320.09</v>
      </c>
      <c r="G48" s="5" t="n">
        <v>6.6138</v>
      </c>
      <c r="H48" s="5" t="s">
        <v>797</v>
      </c>
      <c r="I48" s="5" t="s">
        <v>798</v>
      </c>
      <c r="J48" s="5" t="n">
        <v>8.5</v>
      </c>
      <c r="K48" s="5"/>
      <c r="L48" t="n">
        <v>1</v>
      </c>
    </row>
    <row r="49" ht="14.25" customHeight="1">
      <c r="A49" s="5" t="n">
        <v>2306</v>
      </c>
      <c r="B49" s="5" t="s">
        <v>799</v>
      </c>
      <c r="C49" s="5" t="s">
        <v>673</v>
      </c>
      <c r="D49" s="5" t="n">
        <v>17.6</v>
      </c>
      <c r="E49" s="5" t="n">
        <v>0.692307692307692</v>
      </c>
      <c r="F49" s="5" t="n">
        <v>1534.18</v>
      </c>
      <c r="G49" s="5" t="n">
        <v>11.4099</v>
      </c>
      <c r="H49" s="5" t="s">
        <v>800</v>
      </c>
      <c r="I49" s="5" t="s">
        <v>801</v>
      </c>
      <c r="J49" s="5" t="n">
        <v>16.8</v>
      </c>
      <c r="K49" s="5"/>
      <c r="L49" t="n">
        <v>1</v>
      </c>
    </row>
    <row r="50" ht="14.25" customHeight="1">
      <c r="A50" s="5" t="n">
        <v>338</v>
      </c>
      <c r="B50" s="5" t="s">
        <v>802</v>
      </c>
      <c r="C50" s="5" t="s">
        <v>756</v>
      </c>
      <c r="D50" s="5"/>
      <c r="E50" s="5"/>
      <c r="F50" s="5"/>
      <c r="G50" s="5"/>
      <c r="H50" s="5" t="s">
        <v>803</v>
      </c>
      <c r="I50" s="5"/>
      <c r="J50" s="5" t="n">
        <v>-20.9</v>
      </c>
      <c r="K50" s="5"/>
      <c r="L50"/>
    </row>
    <row r="51" ht="14.25" customHeight="1">
      <c r="A51" s="5" t="n">
        <v>2309</v>
      </c>
      <c r="B51" s="5" t="s">
        <v>804</v>
      </c>
      <c r="C51" s="5" t="s">
        <v>661</v>
      </c>
      <c r="D51" s="5" t="n">
        <v>121.4</v>
      </c>
      <c r="E51" s="5" t="n">
        <v>0.0833333333333333</v>
      </c>
      <c r="F51" s="5" t="n">
        <v>779.73</v>
      </c>
      <c r="G51" s="5" t="n">
        <v>-16.3009</v>
      </c>
      <c r="H51" s="5" t="s">
        <v>805</v>
      </c>
      <c r="I51" s="5" t="s">
        <v>806</v>
      </c>
      <c r="J51" s="5" t="n">
        <v>-20.6</v>
      </c>
      <c r="K51" s="5"/>
      <c r="L51"/>
    </row>
    <row r="52" ht="14.25" customHeight="1">
      <c r="A52" s="5" t="n">
        <v>96</v>
      </c>
      <c r="B52" s="5" t="s">
        <v>807</v>
      </c>
      <c r="C52" s="5" t="s">
        <v>665</v>
      </c>
      <c r="D52" s="5" t="n">
        <v>46</v>
      </c>
      <c r="E52" s="5" t="n">
        <v>0.538461538461538</v>
      </c>
      <c r="F52" s="5" t="n">
        <v>1292.44</v>
      </c>
      <c r="G52" s="5" t="n">
        <v>3.9055</v>
      </c>
      <c r="H52" s="5" t="s">
        <v>808</v>
      </c>
      <c r="I52" s="5" t="s">
        <v>809</v>
      </c>
      <c r="J52" s="5" t="n">
        <v>12.4</v>
      </c>
      <c r="K52" s="5"/>
      <c r="L52" s="5"/>
    </row>
    <row r="53" ht="14.25" customHeight="1">
      <c r="A53" s="5" t="n">
        <v>2335</v>
      </c>
      <c r="B53" s="5" t="s">
        <v>810</v>
      </c>
      <c r="C53" s="5" t="s">
        <v>756</v>
      </c>
      <c r="D53" s="5" t="n">
        <v>33.8</v>
      </c>
      <c r="E53" s="5" t="n">
        <v>0.928571428571429</v>
      </c>
      <c r="F53" s="5" t="n">
        <v>1330.36</v>
      </c>
      <c r="G53" s="5" t="n">
        <v>6.7014</v>
      </c>
      <c r="H53" s="5" t="s">
        <v>811</v>
      </c>
      <c r="I53" s="5" t="s">
        <v>812</v>
      </c>
      <c r="J53" s="5" t="n">
        <v>6.6</v>
      </c>
      <c r="K53" s="5"/>
      <c r="L53"/>
    </row>
    <row r="54" ht="14.25" customHeight="1">
      <c r="A54" s="5" t="n">
        <v>309</v>
      </c>
      <c r="B54" s="5" t="s">
        <v>813</v>
      </c>
      <c r="C54" s="5" t="s">
        <v>669</v>
      </c>
      <c r="D54" s="5" t="n">
        <v>81</v>
      </c>
      <c r="E54" s="5" t="n">
        <v>0.461538461538462</v>
      </c>
      <c r="F54" s="5" t="n">
        <v>1177.89</v>
      </c>
      <c r="G54" s="5" t="n">
        <v>-1.8177</v>
      </c>
      <c r="H54" s="5" t="s">
        <v>730</v>
      </c>
      <c r="I54" s="5" t="s">
        <v>731</v>
      </c>
      <c r="J54" s="5" t="n">
        <v>1.4</v>
      </c>
      <c r="K54" s="5"/>
      <c r="L54"/>
    </row>
    <row r="55" ht="14.25" customHeight="1">
      <c r="A55" s="5" t="n">
        <v>2433</v>
      </c>
      <c r="B55" s="5" t="s">
        <v>814</v>
      </c>
      <c r="C55" s="5" t="s">
        <v>669</v>
      </c>
      <c r="D55" s="5" t="n">
        <v>132.4</v>
      </c>
      <c r="E55" s="5" t="n">
        <v>0.166666666666667</v>
      </c>
      <c r="F55" s="5" t="n">
        <v>778.15</v>
      </c>
      <c r="G55" s="5" t="n">
        <v>-9.709</v>
      </c>
      <c r="H55" s="5" t="s">
        <v>815</v>
      </c>
      <c r="I55" s="5" t="s">
        <v>816</v>
      </c>
      <c r="J55" s="5" t="n">
        <v>-23.7</v>
      </c>
      <c r="K55" s="5"/>
      <c r="L55"/>
    </row>
    <row r="56" ht="14.25" customHeight="1">
      <c r="A56" s="5" t="n">
        <v>2348</v>
      </c>
      <c r="B56" s="5" t="s">
        <v>817</v>
      </c>
      <c r="C56" s="5" t="s">
        <v>756</v>
      </c>
      <c r="D56" s="5" t="n">
        <v>115</v>
      </c>
      <c r="E56" s="5" t="n">
        <v>0.25</v>
      </c>
      <c r="F56" s="5" t="n">
        <v>884.01</v>
      </c>
      <c r="G56" s="5" t="n">
        <v>-8.2344</v>
      </c>
      <c r="H56" s="5" t="s">
        <v>687</v>
      </c>
      <c r="I56" s="5" t="s">
        <v>818</v>
      </c>
      <c r="J56" s="5" t="n">
        <v>-17.1</v>
      </c>
      <c r="K56" s="5"/>
      <c r="L56" s="5"/>
    </row>
    <row r="57" ht="14.25" customHeight="1">
      <c r="A57" s="5" t="n">
        <v>97</v>
      </c>
      <c r="B57" s="5" t="s">
        <v>819</v>
      </c>
      <c r="C57" s="5" t="s">
        <v>702</v>
      </c>
      <c r="D57" s="5" t="n">
        <v>28</v>
      </c>
      <c r="E57" s="5" t="n">
        <v>0.714285714285714</v>
      </c>
      <c r="F57" s="5" t="n">
        <v>1365.12</v>
      </c>
      <c r="G57" s="5" t="n">
        <v>7.6066</v>
      </c>
      <c r="H57" s="5" t="s">
        <v>800</v>
      </c>
      <c r="I57" s="5" t="s">
        <v>820</v>
      </c>
      <c r="J57" s="5" t="n">
        <v>10.8</v>
      </c>
      <c r="K57" s="5"/>
      <c r="L57" s="5"/>
    </row>
    <row r="58" ht="14.25" customHeight="1">
      <c r="A58" s="5" t="n">
        <v>99</v>
      </c>
      <c r="B58" s="5" t="s">
        <v>821</v>
      </c>
      <c r="C58" s="5" t="s">
        <v>665</v>
      </c>
      <c r="D58" s="5" t="n">
        <v>24.2</v>
      </c>
      <c r="E58" s="5" t="n">
        <v>0.769230769230769</v>
      </c>
      <c r="F58" s="5" t="n">
        <v>1576.05</v>
      </c>
      <c r="G58" s="5" t="n">
        <v>10.7018</v>
      </c>
      <c r="H58" s="5" t="s">
        <v>822</v>
      </c>
      <c r="I58" s="5" t="s">
        <v>823</v>
      </c>
      <c r="J58" s="5" t="n">
        <v>25.1</v>
      </c>
      <c r="K58" s="5"/>
      <c r="L58" t="n">
        <v>1</v>
      </c>
    </row>
    <row r="59" ht="14.25" customHeight="1">
      <c r="A59" s="5" t="n">
        <v>276</v>
      </c>
      <c r="B59" s="5" t="s">
        <v>824</v>
      </c>
      <c r="C59" s="5" t="s">
        <v>669</v>
      </c>
      <c r="D59" s="5" t="n">
        <v>107.6</v>
      </c>
      <c r="E59" s="5" t="n">
        <v>0.461538461538462</v>
      </c>
      <c r="F59" s="5" t="n">
        <v>1083.09</v>
      </c>
      <c r="G59" s="5" t="n">
        <v>-4.3143</v>
      </c>
      <c r="H59" s="5" t="s">
        <v>825</v>
      </c>
      <c r="I59" s="5" t="s">
        <v>826</v>
      </c>
      <c r="J59" s="5" t="n">
        <v>-11.2</v>
      </c>
      <c r="K59" s="5"/>
      <c r="L59"/>
    </row>
    <row r="60" ht="14.25" customHeight="1">
      <c r="A60" s="5" t="n">
        <v>120</v>
      </c>
      <c r="B60" s="5" t="s">
        <v>827</v>
      </c>
      <c r="C60" s="5" t="s">
        <v>781</v>
      </c>
      <c r="D60" s="5" t="n">
        <v>45</v>
      </c>
      <c r="E60" s="5" t="n">
        <v>0.615384615384615</v>
      </c>
      <c r="F60" s="5" t="n">
        <v>1302.71</v>
      </c>
      <c r="G60" s="5" t="n">
        <v>7.1102</v>
      </c>
      <c r="H60" s="5" t="s">
        <v>828</v>
      </c>
      <c r="I60" s="5" t="s">
        <v>829</v>
      </c>
      <c r="J60" s="5" t="n">
        <v>5</v>
      </c>
      <c r="K60" s="5"/>
      <c r="L60"/>
    </row>
    <row r="61" ht="14.25" customHeight="1">
      <c r="A61" s="5" t="n">
        <v>235</v>
      </c>
      <c r="B61" s="5" t="s">
        <v>830</v>
      </c>
      <c r="C61" s="5" t="s">
        <v>686</v>
      </c>
      <c r="D61" s="5" t="n">
        <v>52.2</v>
      </c>
      <c r="E61" s="5" t="n">
        <v>0.769230769230769</v>
      </c>
      <c r="F61" s="5" t="n">
        <v>1241.09</v>
      </c>
      <c r="G61" s="5" t="n">
        <v>4.5917</v>
      </c>
      <c r="H61" s="5" t="s">
        <v>724</v>
      </c>
      <c r="I61" s="5" t="s">
        <v>659</v>
      </c>
      <c r="J61" s="5" t="n">
        <v>7.2</v>
      </c>
      <c r="K61" s="5"/>
      <c r="L61"/>
    </row>
    <row r="62" ht="14.25" customHeight="1">
      <c r="A62" s="5" t="n">
        <v>2390</v>
      </c>
      <c r="B62" s="5" t="s">
        <v>831</v>
      </c>
      <c r="C62" s="5" t="s">
        <v>702</v>
      </c>
      <c r="D62" s="5" t="n">
        <v>21.4</v>
      </c>
      <c r="E62" s="5" t="n">
        <v>0.538461538461538</v>
      </c>
      <c r="F62" s="5" t="n">
        <v>1264</v>
      </c>
      <c r="G62" s="5" t="n">
        <v>5.8181</v>
      </c>
      <c r="H62" s="5" t="s">
        <v>832</v>
      </c>
      <c r="I62" s="5" t="s">
        <v>833</v>
      </c>
      <c r="J62" s="5" t="n">
        <v>14.4</v>
      </c>
      <c r="K62" s="5"/>
      <c r="L62" t="n">
        <v>1</v>
      </c>
    </row>
    <row r="63" ht="14.25" customHeight="1">
      <c r="A63" s="5" t="n">
        <v>193</v>
      </c>
      <c r="B63" s="5" t="s">
        <v>834</v>
      </c>
      <c r="C63" s="5" t="s">
        <v>661</v>
      </c>
      <c r="D63" s="5" t="n">
        <v>66.8</v>
      </c>
      <c r="E63" s="5" t="n">
        <v>0.785714285714286</v>
      </c>
      <c r="F63" s="5" t="n">
        <v>1194.48</v>
      </c>
      <c r="G63" s="5" t="n">
        <v>1.2775</v>
      </c>
      <c r="H63" s="5" t="s">
        <v>835</v>
      </c>
      <c r="I63" s="5" t="s">
        <v>836</v>
      </c>
      <c r="J63" s="5" t="n">
        <v>-0.6</v>
      </c>
      <c r="K63" s="5"/>
      <c r="L63" s="5"/>
    </row>
    <row r="64" ht="14.25" customHeight="1">
      <c r="A64" s="5" t="n">
        <v>130</v>
      </c>
      <c r="B64" s="5" t="s">
        <v>837</v>
      </c>
      <c r="C64" s="5" t="s">
        <v>781</v>
      </c>
      <c r="D64" s="5" t="n">
        <v>25.8</v>
      </c>
      <c r="E64" s="5" t="n">
        <v>1</v>
      </c>
      <c r="F64" s="5" t="n">
        <v>1717.46</v>
      </c>
      <c r="G64" s="5" t="n">
        <v>18.2573</v>
      </c>
      <c r="H64" s="5" t="s">
        <v>838</v>
      </c>
      <c r="I64" s="5" t="s">
        <v>839</v>
      </c>
      <c r="J64" s="5" t="n">
        <v>27.5</v>
      </c>
      <c r="K64" s="5"/>
      <c r="L64" t="n">
        <v>1</v>
      </c>
    </row>
    <row r="65" ht="14.25" customHeight="1">
      <c r="A65" s="5" t="n">
        <v>127</v>
      </c>
      <c r="B65" s="5" t="s">
        <v>840</v>
      </c>
      <c r="C65" s="5" t="s">
        <v>781</v>
      </c>
      <c r="D65" s="5" t="n">
        <v>66.2</v>
      </c>
      <c r="E65" s="5" t="n">
        <v>0.333333333333333</v>
      </c>
      <c r="F65" s="5" t="n">
        <v>1057.02</v>
      </c>
      <c r="G65" s="5" t="n">
        <v>-1.1242</v>
      </c>
      <c r="H65" s="5" t="s">
        <v>841</v>
      </c>
      <c r="I65" s="5" t="s">
        <v>842</v>
      </c>
      <c r="J65" s="5" t="n">
        <v>-4.9</v>
      </c>
      <c r="K65" s="5"/>
      <c r="L65"/>
    </row>
    <row r="66" ht="14.25" customHeight="1">
      <c r="A66" s="5" t="n">
        <v>2393</v>
      </c>
      <c r="B66" s="5" t="s">
        <v>843</v>
      </c>
      <c r="C66" s="5" t="s">
        <v>756</v>
      </c>
      <c r="D66" s="5" t="n">
        <v>106.8</v>
      </c>
      <c r="E66" s="5" t="n">
        <v>0.333333333333333</v>
      </c>
      <c r="F66" s="5" t="n">
        <v>1067.29</v>
      </c>
      <c r="G66" s="5" t="n">
        <v>-4.088</v>
      </c>
      <c r="H66" s="5" t="s">
        <v>844</v>
      </c>
      <c r="I66" s="5" t="s">
        <v>845</v>
      </c>
      <c r="J66" s="5" t="n">
        <v>-13.1</v>
      </c>
      <c r="K66" s="5"/>
      <c r="L66"/>
    </row>
    <row r="67" ht="14.25" customHeight="1">
      <c r="A67" s="5" t="n">
        <v>135</v>
      </c>
      <c r="B67" s="5" t="s">
        <v>846</v>
      </c>
      <c r="C67" s="5" t="s">
        <v>781</v>
      </c>
      <c r="D67" s="5" t="n">
        <v>50.6</v>
      </c>
      <c r="E67" s="5" t="n">
        <v>0.461538461538462</v>
      </c>
      <c r="F67" s="5" t="n">
        <v>1168.41</v>
      </c>
      <c r="G67" s="5" t="n">
        <v>-0.0073</v>
      </c>
      <c r="H67" s="5" t="s">
        <v>847</v>
      </c>
      <c r="I67" s="5" t="s">
        <v>848</v>
      </c>
      <c r="J67" s="5" t="n">
        <v>4.8</v>
      </c>
      <c r="K67" s="5"/>
      <c r="L67"/>
    </row>
    <row r="68" ht="14.25" customHeight="1">
      <c r="A68" s="5" t="n">
        <v>344</v>
      </c>
      <c r="B68" s="5" t="s">
        <v>849</v>
      </c>
      <c r="C68" s="5" t="s">
        <v>665</v>
      </c>
      <c r="D68" s="5" t="n">
        <v>59.2</v>
      </c>
      <c r="E68" s="5" t="n">
        <v>0.416666666666667</v>
      </c>
      <c r="F68" s="5" t="n">
        <v>1122.59</v>
      </c>
      <c r="G68" s="5" t="n">
        <v>-0.5694</v>
      </c>
      <c r="H68" s="5" t="s">
        <v>850</v>
      </c>
      <c r="I68" s="5" t="s">
        <v>851</v>
      </c>
      <c r="J68" s="5" t="n">
        <v>-2.3</v>
      </c>
      <c r="K68" s="5"/>
      <c r="L68" s="5"/>
    </row>
    <row r="69" ht="14.25" customHeight="1">
      <c r="A69" s="5" t="n">
        <v>142</v>
      </c>
      <c r="B69" s="5" t="s">
        <v>852</v>
      </c>
      <c r="C69" s="5" t="s">
        <v>665</v>
      </c>
      <c r="D69" s="5" t="n">
        <v>17.2</v>
      </c>
      <c r="E69" s="5" t="n">
        <v>0.846153846153846</v>
      </c>
      <c r="F69" s="5" t="n">
        <v>1440.17</v>
      </c>
      <c r="G69" s="5" t="n">
        <v>11.9428</v>
      </c>
      <c r="H69" s="5" t="s">
        <v>853</v>
      </c>
      <c r="I69" s="5" t="s">
        <v>854</v>
      </c>
      <c r="J69" s="5" t="n">
        <v>23.1</v>
      </c>
      <c r="K69" s="5"/>
      <c r="L69" t="n">
        <v>1</v>
      </c>
    </row>
    <row r="70" ht="14.25" customHeight="1">
      <c r="A70" s="5" t="n">
        <v>2426</v>
      </c>
      <c r="B70" s="5" t="s">
        <v>855</v>
      </c>
      <c r="C70" s="5" t="s">
        <v>686</v>
      </c>
      <c r="D70" s="5" t="n">
        <v>92.6</v>
      </c>
      <c r="E70" s="5" t="n">
        <v>0.416666666666667</v>
      </c>
      <c r="F70" s="5" t="n">
        <v>1028.58</v>
      </c>
      <c r="G70" s="5" t="n">
        <v>-4.2486</v>
      </c>
      <c r="H70" s="5" t="s">
        <v>856</v>
      </c>
      <c r="I70" s="5" t="s">
        <v>857</v>
      </c>
      <c r="J70" s="5" t="n">
        <v>-11.6</v>
      </c>
      <c r="K70" s="5"/>
      <c r="L70" s="5"/>
    </row>
    <row r="71" ht="14.25" customHeight="1">
      <c r="A71" s="5" t="n">
        <v>152</v>
      </c>
      <c r="B71" s="5" t="s">
        <v>858</v>
      </c>
      <c r="C71" s="5" t="s">
        <v>702</v>
      </c>
      <c r="D71" s="5" t="n">
        <v>32.6</v>
      </c>
      <c r="E71" s="5" t="n">
        <v>0.692307692307692</v>
      </c>
      <c r="F71" s="5" t="n">
        <v>1311.4</v>
      </c>
      <c r="G71" s="5" t="n">
        <v>5.4093</v>
      </c>
      <c r="H71" s="5" t="s">
        <v>859</v>
      </c>
      <c r="I71" s="5" t="s">
        <v>860</v>
      </c>
      <c r="J71" s="5" t="n">
        <v>10.6</v>
      </c>
      <c r="K71" s="5"/>
      <c r="L71" t="n">
        <v>1</v>
      </c>
    </row>
    <row r="72" ht="14.25" customHeight="1">
      <c r="A72" s="5" t="n">
        <v>158</v>
      </c>
      <c r="B72" s="5" t="s">
        <v>861</v>
      </c>
      <c r="C72" s="5" t="s">
        <v>781</v>
      </c>
      <c r="D72" s="5" t="n">
        <v>33.4</v>
      </c>
      <c r="E72" s="5" t="n">
        <v>0.416666666666667</v>
      </c>
      <c r="F72" s="5" t="n">
        <v>1193.69</v>
      </c>
      <c r="G72" s="5" t="n">
        <v>1.5038</v>
      </c>
      <c r="H72" s="5" t="s">
        <v>862</v>
      </c>
      <c r="I72" s="5" t="s">
        <v>764</v>
      </c>
      <c r="J72" s="5" t="n">
        <v>7.1</v>
      </c>
      <c r="K72" s="5"/>
      <c r="L72"/>
    </row>
    <row r="73" ht="14.25" customHeight="1">
      <c r="A73" s="5" t="n">
        <v>2440</v>
      </c>
      <c r="B73" s="5" t="s">
        <v>863</v>
      </c>
      <c r="C73" s="5" t="s">
        <v>657</v>
      </c>
      <c r="D73" s="5" t="n">
        <v>126.8</v>
      </c>
      <c r="E73" s="5" t="n">
        <v>0.166666666666667</v>
      </c>
      <c r="F73" s="5" t="n">
        <v>855.57</v>
      </c>
      <c r="G73" s="5" t="n">
        <v>-11.534</v>
      </c>
      <c r="H73" s="5" t="s">
        <v>864</v>
      </c>
      <c r="I73" s="5" t="s">
        <v>816</v>
      </c>
      <c r="J73" s="5" t="n">
        <v>-17</v>
      </c>
      <c r="K73" s="5"/>
      <c r="L73"/>
    </row>
    <row r="74" ht="14.25" customHeight="1">
      <c r="A74" s="5" t="n">
        <v>167</v>
      </c>
      <c r="B74" s="5" t="s">
        <v>865</v>
      </c>
      <c r="C74" s="5" t="s">
        <v>657</v>
      </c>
      <c r="D74" s="5" t="n">
        <v>119</v>
      </c>
      <c r="E74" s="5" t="n">
        <v>0.333333333333333</v>
      </c>
      <c r="F74" s="5" t="n">
        <v>870.58</v>
      </c>
      <c r="G74" s="5" t="n">
        <v>-7.2781</v>
      </c>
      <c r="H74" s="5" t="s">
        <v>709</v>
      </c>
      <c r="I74" s="5" t="s">
        <v>866</v>
      </c>
      <c r="J74" s="5" t="n">
        <v>-21.1</v>
      </c>
      <c r="K74" s="5"/>
      <c r="L74"/>
    </row>
    <row r="75" ht="14.25" customHeight="1">
      <c r="A75" s="5" t="n">
        <v>166</v>
      </c>
      <c r="B75" s="5" t="s">
        <v>867</v>
      </c>
      <c r="C75" s="5" t="s">
        <v>756</v>
      </c>
      <c r="D75" s="5" t="n">
        <v>117</v>
      </c>
      <c r="E75" s="5" t="n">
        <v>0.666666666666667</v>
      </c>
      <c r="F75" s="5" t="n">
        <v>1163.67</v>
      </c>
      <c r="G75" s="5" t="n">
        <v>-0.8979</v>
      </c>
      <c r="H75" s="5" t="s">
        <v>868</v>
      </c>
      <c r="I75" s="5" t="s">
        <v>869</v>
      </c>
      <c r="J75" s="5" t="n">
        <v>-13.1</v>
      </c>
      <c r="K75" s="5"/>
      <c r="L75"/>
    </row>
    <row r="76" ht="14.25" customHeight="1">
      <c r="A76" s="5" t="n">
        <v>153</v>
      </c>
      <c r="B76" s="5" t="s">
        <v>870</v>
      </c>
      <c r="C76" s="5" t="s">
        <v>702</v>
      </c>
      <c r="D76" s="5" t="n">
        <v>54</v>
      </c>
      <c r="E76" s="5" t="n">
        <v>0.615384615384615</v>
      </c>
      <c r="F76" s="5" t="n">
        <v>1290.86</v>
      </c>
      <c r="G76" s="5" t="n">
        <v>4.3873</v>
      </c>
      <c r="H76" s="5" t="s">
        <v>715</v>
      </c>
      <c r="I76" s="5" t="s">
        <v>871</v>
      </c>
      <c r="J76" s="5" t="n">
        <v>3.8</v>
      </c>
      <c r="K76" s="5"/>
      <c r="L76"/>
    </row>
    <row r="77" ht="14.25" customHeight="1">
      <c r="A77" s="5" t="n">
        <v>2459</v>
      </c>
      <c r="B77" s="5" t="s">
        <v>872</v>
      </c>
      <c r="C77" s="5" t="s">
        <v>661</v>
      </c>
      <c r="D77" s="5" t="n">
        <v>83.6</v>
      </c>
      <c r="E77" s="5" t="n">
        <v>0.538461538461538</v>
      </c>
      <c r="F77" s="5" t="n">
        <v>1120.22</v>
      </c>
      <c r="G77" s="5" t="n">
        <v>-5.0881</v>
      </c>
      <c r="H77" s="5" t="s">
        <v>873</v>
      </c>
      <c r="I77" s="5" t="s">
        <v>874</v>
      </c>
      <c r="J77" s="5" t="n">
        <v>-7.9</v>
      </c>
      <c r="K77" s="5"/>
      <c r="L77"/>
    </row>
    <row r="78" ht="14.25" customHeight="1">
      <c r="A78" s="5" t="n">
        <v>249</v>
      </c>
      <c r="B78" s="5" t="s">
        <v>875</v>
      </c>
      <c r="C78" s="5" t="s">
        <v>686</v>
      </c>
      <c r="D78" s="5" t="n">
        <v>97.2</v>
      </c>
      <c r="E78" s="5" t="n">
        <v>0.416666666666667</v>
      </c>
      <c r="F78" s="5" t="n">
        <v>1081.51</v>
      </c>
      <c r="G78" s="5" t="n">
        <v>-5.2341</v>
      </c>
      <c r="H78" s="5" t="s">
        <v>736</v>
      </c>
      <c r="I78" s="5" t="s">
        <v>876</v>
      </c>
      <c r="J78" s="5" t="n">
        <v>-11.7</v>
      </c>
      <c r="K78" s="5"/>
      <c r="L78"/>
    </row>
    <row r="79" ht="14.25" customHeight="1">
      <c r="A79" s="5" t="n">
        <v>77</v>
      </c>
      <c r="B79" s="5" t="s">
        <v>877</v>
      </c>
      <c r="C79" s="5" t="s">
        <v>781</v>
      </c>
      <c r="D79" s="5" t="n">
        <v>62.6</v>
      </c>
      <c r="E79" s="5" t="n">
        <v>0.615384615384615</v>
      </c>
      <c r="F79" s="5" t="n">
        <v>1155.77</v>
      </c>
      <c r="G79" s="5" t="n">
        <v>1.8469</v>
      </c>
      <c r="H79" s="5" t="s">
        <v>878</v>
      </c>
      <c r="I79" s="5" t="s">
        <v>774</v>
      </c>
      <c r="J79" s="5" t="n">
        <v>-3.4</v>
      </c>
      <c r="K79" s="5"/>
      <c r="L79" s="5"/>
    </row>
    <row r="80" ht="14.25" customHeight="1">
      <c r="A80" s="5" t="n">
        <v>87</v>
      </c>
      <c r="B80" s="5" t="s">
        <v>879</v>
      </c>
      <c r="C80" s="5" t="s">
        <v>739</v>
      </c>
      <c r="D80" s="5" t="n">
        <v>9.4</v>
      </c>
      <c r="E80" s="5" t="n">
        <v>0.769230769230769</v>
      </c>
      <c r="F80" s="5" t="n">
        <v>1587.11</v>
      </c>
      <c r="G80" s="5" t="n">
        <v>12.2567</v>
      </c>
      <c r="H80" s="5" t="s">
        <v>880</v>
      </c>
      <c r="I80" s="5" t="s">
        <v>881</v>
      </c>
      <c r="J80" s="5" t="n">
        <v>24</v>
      </c>
      <c r="K80" s="5"/>
      <c r="L80" t="n">
        <v>1</v>
      </c>
    </row>
    <row r="81" ht="14.25" customHeight="1">
      <c r="A81" s="5" t="n">
        <v>195</v>
      </c>
      <c r="B81" s="5" t="s">
        <v>882</v>
      </c>
      <c r="C81" s="5" t="s">
        <v>661</v>
      </c>
      <c r="D81" s="5" t="n">
        <v>111.2</v>
      </c>
      <c r="E81" s="5" t="n">
        <v>0.769230769230769</v>
      </c>
      <c r="F81" s="5" t="n">
        <v>1177.89</v>
      </c>
      <c r="G81" s="5" t="n">
        <v>-0.4818</v>
      </c>
      <c r="H81" s="5" t="s">
        <v>873</v>
      </c>
      <c r="I81" s="5" t="s">
        <v>883</v>
      </c>
      <c r="J81" s="5" t="n">
        <v>-11.2</v>
      </c>
      <c r="K81" s="5"/>
      <c r="L81" s="5"/>
    </row>
    <row r="82" ht="14.25" customHeight="1">
      <c r="A82" s="5" t="n">
        <v>194</v>
      </c>
      <c r="B82" s="5" t="s">
        <v>884</v>
      </c>
      <c r="C82" s="5" t="s">
        <v>781</v>
      </c>
      <c r="D82" s="5" t="n">
        <v>19.8</v>
      </c>
      <c r="E82" s="5" t="n">
        <v>0.846153846153846</v>
      </c>
      <c r="F82" s="5" t="n">
        <v>1665.32</v>
      </c>
      <c r="G82" s="5" t="n">
        <v>14.7898</v>
      </c>
      <c r="H82" s="5" t="s">
        <v>885</v>
      </c>
      <c r="I82" s="5" t="s">
        <v>886</v>
      </c>
      <c r="J82" s="5" t="n">
        <v>32.7</v>
      </c>
      <c r="K82" s="5"/>
      <c r="L82" s="5" t="n">
        <v>1</v>
      </c>
    </row>
    <row r="83" ht="14.25" customHeight="1">
      <c r="A83" s="5" t="n">
        <v>201</v>
      </c>
      <c r="B83" s="5" t="s">
        <v>887</v>
      </c>
      <c r="C83" s="5" t="s">
        <v>665</v>
      </c>
      <c r="D83" s="5" t="n">
        <v>12.4</v>
      </c>
      <c r="E83" s="5" t="n">
        <v>0.769230769230769</v>
      </c>
      <c r="F83" s="5" t="n">
        <v>1559.46</v>
      </c>
      <c r="G83" s="5" t="n">
        <v>11.5778</v>
      </c>
      <c r="H83" s="5" t="s">
        <v>888</v>
      </c>
      <c r="I83" s="5" t="s">
        <v>675</v>
      </c>
      <c r="J83" s="5" t="n">
        <v>19.3</v>
      </c>
      <c r="K83" s="5"/>
      <c r="L83" s="5" t="n">
        <v>1</v>
      </c>
    </row>
    <row r="84" ht="14.25" customHeight="1">
      <c r="A84" s="5" t="n">
        <v>197</v>
      </c>
      <c r="B84" s="5" t="s">
        <v>889</v>
      </c>
      <c r="C84" s="5" t="s">
        <v>673</v>
      </c>
      <c r="D84" s="5" t="n">
        <v>19.2</v>
      </c>
      <c r="E84" s="5" t="n">
        <v>0.714285714285714</v>
      </c>
      <c r="F84" s="5" t="n">
        <v>1175.52</v>
      </c>
      <c r="G84" s="5" t="n">
        <v>4.7085</v>
      </c>
      <c r="H84" s="5" t="s">
        <v>890</v>
      </c>
      <c r="I84" s="5" t="s">
        <v>891</v>
      </c>
      <c r="J84" s="5" t="n">
        <v>13.7</v>
      </c>
      <c r="K84" s="5"/>
      <c r="L84" t="n">
        <v>1</v>
      </c>
    </row>
    <row r="85" ht="14.25" customHeight="1">
      <c r="A85" s="5" t="n">
        <v>295</v>
      </c>
      <c r="B85" s="5" t="s">
        <v>892</v>
      </c>
      <c r="C85" s="5" t="s">
        <v>669</v>
      </c>
      <c r="D85" s="5" t="n">
        <v>106.6</v>
      </c>
      <c r="E85" s="5" t="n">
        <v>0.461538461538462</v>
      </c>
      <c r="F85" s="5" t="n">
        <v>1070.45</v>
      </c>
      <c r="G85" s="5" t="n">
        <v>-3.1901</v>
      </c>
      <c r="H85" s="5" t="s">
        <v>893</v>
      </c>
      <c r="I85" s="5" t="s">
        <v>826</v>
      </c>
      <c r="J85" s="5" t="n">
        <v>-12.2</v>
      </c>
      <c r="K85" s="5"/>
      <c r="L85" s="5"/>
    </row>
    <row r="86" ht="14.25" customHeight="1">
      <c r="A86" s="5" t="n">
        <v>145</v>
      </c>
      <c r="B86" s="5" t="s">
        <v>894</v>
      </c>
      <c r="C86" s="5" t="s">
        <v>665</v>
      </c>
      <c r="D86" s="5" t="n">
        <v>24.6</v>
      </c>
      <c r="E86" s="5" t="n">
        <v>0.846153846153846</v>
      </c>
      <c r="F86" s="5" t="n">
        <v>1324.04</v>
      </c>
      <c r="G86" s="5" t="n">
        <v>9.8477</v>
      </c>
      <c r="H86" s="5" t="s">
        <v>895</v>
      </c>
      <c r="I86" s="5" t="s">
        <v>896</v>
      </c>
      <c r="J86" s="5" t="n">
        <v>26.6</v>
      </c>
      <c r="K86" s="5"/>
      <c r="L86" s="5" t="n">
        <v>1</v>
      </c>
    </row>
    <row r="87" ht="14.25" customHeight="1">
      <c r="A87" s="5" t="n">
        <v>2483</v>
      </c>
      <c r="B87" s="5" t="s">
        <v>897</v>
      </c>
      <c r="C87" s="5" t="s">
        <v>781</v>
      </c>
      <c r="D87" s="5" t="n">
        <v>4.8</v>
      </c>
      <c r="E87" s="5" t="n">
        <v>0.857142857142857</v>
      </c>
      <c r="F87" s="5" t="n">
        <v>1604.49</v>
      </c>
      <c r="G87" s="5" t="n">
        <v>14.5562</v>
      </c>
      <c r="H87" s="5" t="s">
        <v>898</v>
      </c>
      <c r="I87" s="5" t="s">
        <v>899</v>
      </c>
      <c r="J87" s="5" t="n">
        <v>30.8</v>
      </c>
      <c r="K87" s="5"/>
      <c r="L87" s="5" t="n">
        <v>1</v>
      </c>
    </row>
    <row r="88" ht="14.25" customHeight="1">
      <c r="A88" s="5" t="n">
        <v>204</v>
      </c>
      <c r="B88" s="5" t="s">
        <v>900</v>
      </c>
      <c r="C88" s="5" t="s">
        <v>901</v>
      </c>
      <c r="D88" s="5" t="n">
        <v>61.2</v>
      </c>
      <c r="E88" s="5" t="n">
        <v>0.615384615384615</v>
      </c>
      <c r="F88" s="5" t="n">
        <v>1414.1</v>
      </c>
      <c r="G88" s="5" t="n">
        <v>6.8766</v>
      </c>
      <c r="H88" s="5" t="s">
        <v>902</v>
      </c>
      <c r="I88" s="5" t="s">
        <v>903</v>
      </c>
      <c r="J88" s="5" t="n">
        <v>1.5</v>
      </c>
      <c r="K88" s="5"/>
      <c r="L88" s="5"/>
    </row>
    <row r="89" ht="14.25" customHeight="1">
      <c r="A89" s="5" t="n">
        <v>213</v>
      </c>
      <c r="B89" s="5" t="s">
        <v>904</v>
      </c>
      <c r="C89" s="5" t="s">
        <v>781</v>
      </c>
      <c r="D89" s="5" t="n">
        <v>6.6</v>
      </c>
      <c r="E89" s="5" t="n">
        <v>0.769230769230769</v>
      </c>
      <c r="F89" s="5" t="n">
        <v>1628.19</v>
      </c>
      <c r="G89" s="5" t="n">
        <v>13.3079</v>
      </c>
      <c r="H89" s="5" t="s">
        <v>905</v>
      </c>
      <c r="I89" s="5" t="s">
        <v>667</v>
      </c>
      <c r="J89" s="5" t="n">
        <v>26.8</v>
      </c>
      <c r="K89" s="5"/>
      <c r="L89" t="n">
        <v>1</v>
      </c>
    </row>
    <row r="90" ht="14.25" customHeight="1">
      <c r="A90" s="5" t="n">
        <v>221</v>
      </c>
      <c r="B90" s="5" t="s">
        <v>906</v>
      </c>
      <c r="C90" s="5" t="s">
        <v>702</v>
      </c>
      <c r="D90" s="5" t="n">
        <v>68.6</v>
      </c>
      <c r="E90" s="5" t="n">
        <v>0.25</v>
      </c>
      <c r="F90" s="5" t="n">
        <v>1109.16</v>
      </c>
      <c r="G90" s="5" t="n">
        <v>-2.3944</v>
      </c>
      <c r="H90" s="5" t="s">
        <v>907</v>
      </c>
      <c r="I90" s="5" t="s">
        <v>908</v>
      </c>
      <c r="J90" s="5" t="n">
        <v>-4.8</v>
      </c>
      <c r="K90" s="5"/>
      <c r="L90"/>
    </row>
    <row r="91" ht="14.25" customHeight="1">
      <c r="A91" s="5" t="n">
        <v>2509</v>
      </c>
      <c r="B91" s="5" t="s">
        <v>909</v>
      </c>
      <c r="C91" s="5" t="s">
        <v>781</v>
      </c>
      <c r="D91" s="5" t="n">
        <v>59.8</v>
      </c>
      <c r="E91" s="5" t="n">
        <v>0.333333333333333</v>
      </c>
      <c r="F91" s="5" t="n">
        <v>1176.31</v>
      </c>
      <c r="G91" s="5" t="n">
        <v>-0.2774</v>
      </c>
      <c r="H91" s="5" t="s">
        <v>910</v>
      </c>
      <c r="I91" s="5" t="s">
        <v>911</v>
      </c>
      <c r="J91" s="5" t="n">
        <v>-3</v>
      </c>
      <c r="K91" s="5"/>
      <c r="L91"/>
    </row>
    <row r="92" ht="14.25" customHeight="1">
      <c r="A92" s="5" t="n">
        <v>242</v>
      </c>
      <c r="B92" s="5" t="s">
        <v>912</v>
      </c>
      <c r="C92" s="5" t="s">
        <v>686</v>
      </c>
      <c r="D92" s="5" t="n">
        <v>75.4</v>
      </c>
      <c r="E92" s="5" t="n">
        <v>0.461538461538462</v>
      </c>
      <c r="F92" s="5" t="n">
        <v>1072.82</v>
      </c>
      <c r="G92" s="5" t="n">
        <v>-2.8762</v>
      </c>
      <c r="H92" s="5" t="s">
        <v>913</v>
      </c>
      <c r="I92" s="5" t="s">
        <v>914</v>
      </c>
      <c r="J92" s="5" t="n">
        <v>-6.4</v>
      </c>
      <c r="K92" s="5"/>
      <c r="L92"/>
    </row>
    <row r="93" ht="14.25" customHeight="1">
      <c r="A93" s="5" t="n">
        <v>164</v>
      </c>
      <c r="B93" s="5" t="s">
        <v>915</v>
      </c>
      <c r="C93" s="5" t="s">
        <v>781</v>
      </c>
      <c r="D93" s="5" t="n">
        <v>50.4</v>
      </c>
      <c r="E93" s="5" t="n">
        <v>0.538461538461538</v>
      </c>
      <c r="F93" s="5" t="n">
        <v>1122.59</v>
      </c>
      <c r="G93" s="5" t="n">
        <v>3.5989</v>
      </c>
      <c r="H93" s="5" t="s">
        <v>828</v>
      </c>
      <c r="I93" s="5" t="s">
        <v>916</v>
      </c>
      <c r="J93" s="5" t="n">
        <v>3.9</v>
      </c>
      <c r="K93" s="5"/>
      <c r="L93"/>
    </row>
    <row r="94" ht="14.25" customHeight="1">
      <c r="A94" s="5" t="n">
        <v>2534</v>
      </c>
      <c r="B94" s="5" t="s">
        <v>917</v>
      </c>
      <c r="C94" s="5" t="s">
        <v>756</v>
      </c>
      <c r="D94" s="5" t="n">
        <v>114.8</v>
      </c>
      <c r="E94" s="5" t="n">
        <v>0.25</v>
      </c>
      <c r="F94" s="5" t="n">
        <v>1052.28</v>
      </c>
      <c r="G94" s="5" t="n">
        <v>-7.4241</v>
      </c>
      <c r="H94" s="5" t="s">
        <v>918</v>
      </c>
      <c r="I94" s="5" t="s">
        <v>919</v>
      </c>
      <c r="J94" s="5" t="n">
        <v>-11.8</v>
      </c>
      <c r="K94" s="5"/>
      <c r="L94"/>
    </row>
    <row r="95" ht="14.25" customHeight="1">
      <c r="A95" s="5" t="n">
        <v>21</v>
      </c>
      <c r="B95" s="5" t="s">
        <v>920</v>
      </c>
      <c r="C95" s="5" t="s">
        <v>657</v>
      </c>
      <c r="D95" s="5" t="n">
        <v>97.4</v>
      </c>
      <c r="E95" s="5" t="n">
        <v>0.333333333333333</v>
      </c>
      <c r="F95" s="5" t="n">
        <v>1086.25</v>
      </c>
      <c r="G95" s="5" t="n">
        <v>-6.2853</v>
      </c>
      <c r="H95" s="5" t="s">
        <v>921</v>
      </c>
      <c r="I95" s="5" t="s">
        <v>845</v>
      </c>
      <c r="J95" s="5" t="n">
        <v>-11.4</v>
      </c>
      <c r="K95" s="5"/>
      <c r="L95"/>
    </row>
    <row r="96" ht="14.25" customHeight="1">
      <c r="A96" s="5" t="n">
        <v>23</v>
      </c>
      <c r="B96" s="5" t="s">
        <v>922</v>
      </c>
      <c r="C96" s="5" t="s">
        <v>657</v>
      </c>
      <c r="D96" s="5" t="n">
        <v>103.6</v>
      </c>
      <c r="E96" s="5" t="n">
        <v>0.538461538461538</v>
      </c>
      <c r="F96" s="5" t="n">
        <v>1262.42</v>
      </c>
      <c r="G96" s="5" t="n">
        <v>0.8614</v>
      </c>
      <c r="H96" s="5" t="s">
        <v>923</v>
      </c>
      <c r="I96" s="5" t="s">
        <v>924</v>
      </c>
      <c r="J96" s="5" t="n">
        <v>-12.4</v>
      </c>
      <c r="K96" s="5"/>
      <c r="L96" s="5"/>
    </row>
    <row r="97" ht="14.25" customHeight="1">
      <c r="A97" s="5" t="n">
        <v>2567</v>
      </c>
      <c r="B97" s="5" t="s">
        <v>925</v>
      </c>
      <c r="C97" s="5" t="s">
        <v>702</v>
      </c>
      <c r="D97" s="5" t="n">
        <v>36.6</v>
      </c>
      <c r="E97" s="5" t="n">
        <v>0.785714285714286</v>
      </c>
      <c r="F97" s="5" t="n">
        <v>1470.19</v>
      </c>
      <c r="G97" s="5" t="n">
        <v>5.4093</v>
      </c>
      <c r="H97" s="5" t="s">
        <v>926</v>
      </c>
      <c r="I97" s="5" t="s">
        <v>927</v>
      </c>
      <c r="J97" s="5" t="n">
        <v>12.9</v>
      </c>
      <c r="K97" s="5"/>
      <c r="L97"/>
    </row>
    <row r="98" ht="14.25" customHeight="1">
      <c r="A98" s="5" t="n">
        <v>6</v>
      </c>
      <c r="B98" s="5" t="s">
        <v>928</v>
      </c>
      <c r="C98" s="5" t="s">
        <v>669</v>
      </c>
      <c r="D98" s="5" t="n">
        <v>87.8</v>
      </c>
      <c r="E98" s="5" t="n">
        <v>0.538461538461538</v>
      </c>
      <c r="F98" s="5" t="n">
        <v>1280.59</v>
      </c>
      <c r="G98" s="5" t="n">
        <v>1.1461</v>
      </c>
      <c r="H98" s="5" t="s">
        <v>929</v>
      </c>
      <c r="I98" s="5" t="s">
        <v>930</v>
      </c>
      <c r="J98" s="5" t="n">
        <v>-3.2</v>
      </c>
      <c r="K98" s="5"/>
      <c r="L98"/>
    </row>
    <row r="99" ht="14.25" customHeight="1">
      <c r="A99" s="5" t="n">
        <v>2579</v>
      </c>
      <c r="B99" s="5" t="s">
        <v>931</v>
      </c>
      <c r="C99" s="5" t="s">
        <v>665</v>
      </c>
      <c r="D99" s="5" t="n">
        <v>54.2</v>
      </c>
      <c r="E99" s="5" t="n">
        <v>0.416666666666667</v>
      </c>
      <c r="F99" s="5" t="n">
        <v>1259.26</v>
      </c>
      <c r="G99" s="5" t="n">
        <v>1.7009</v>
      </c>
      <c r="H99" s="5" t="s">
        <v>808</v>
      </c>
      <c r="I99" s="5" t="s">
        <v>932</v>
      </c>
      <c r="J99" s="5" t="n">
        <v>5.3</v>
      </c>
      <c r="K99" s="5"/>
      <c r="L99"/>
    </row>
    <row r="100" ht="14.25" customHeight="1">
      <c r="A100" s="5" t="n">
        <v>2572</v>
      </c>
      <c r="B100" s="5" t="s">
        <v>933</v>
      </c>
      <c r="C100" s="5" t="s">
        <v>669</v>
      </c>
      <c r="D100" s="5" t="n">
        <v>117.8</v>
      </c>
      <c r="E100" s="5" t="n">
        <v>0.25</v>
      </c>
      <c r="F100" s="5" t="n">
        <v>919.56</v>
      </c>
      <c r="G100" s="5" t="n">
        <v>-6.2488</v>
      </c>
      <c r="H100" s="5" t="s">
        <v>934</v>
      </c>
      <c r="I100" s="5" t="s">
        <v>935</v>
      </c>
      <c r="J100" s="5" t="n">
        <v>-17.6</v>
      </c>
      <c r="K100" s="5"/>
      <c r="L100"/>
    </row>
    <row r="101" ht="14.25" customHeight="1">
      <c r="A101" s="5" t="n">
        <v>58</v>
      </c>
      <c r="B101" s="5" t="s">
        <v>936</v>
      </c>
      <c r="C101" s="5" t="s">
        <v>686</v>
      </c>
      <c r="D101" s="5" t="n">
        <v>73.4</v>
      </c>
      <c r="E101" s="5" t="n">
        <v>0.538461538461538</v>
      </c>
      <c r="F101" s="5" t="n">
        <v>995.4</v>
      </c>
      <c r="G101" s="5" t="n">
        <v>-3.5916</v>
      </c>
      <c r="H101" s="5" t="s">
        <v>658</v>
      </c>
      <c r="I101" s="5" t="s">
        <v>914</v>
      </c>
      <c r="J101" s="5" t="n">
        <v>-4.1</v>
      </c>
      <c r="K101" s="5"/>
      <c r="L101"/>
    </row>
    <row r="102" ht="14.25" customHeight="1">
      <c r="A102" s="5" t="n">
        <v>24</v>
      </c>
      <c r="B102" s="5" t="s">
        <v>937</v>
      </c>
      <c r="C102" s="5" t="s">
        <v>702</v>
      </c>
      <c r="D102" s="5" t="n">
        <v>74.4</v>
      </c>
      <c r="E102" s="5" t="n">
        <v>0.25</v>
      </c>
      <c r="F102" s="5" t="n">
        <v>932.2</v>
      </c>
      <c r="G102" s="5" t="n">
        <v>-3.4748</v>
      </c>
      <c r="H102" s="5" t="s">
        <v>938</v>
      </c>
      <c r="I102" s="5" t="s">
        <v>939</v>
      </c>
      <c r="J102" s="5" t="n">
        <v>-5.6</v>
      </c>
      <c r="K102" s="5"/>
      <c r="L102"/>
    </row>
    <row r="103" ht="14.25" customHeight="1">
      <c r="A103" s="5" t="n">
        <v>183</v>
      </c>
      <c r="B103" s="5" t="s">
        <v>940</v>
      </c>
      <c r="C103" s="5" t="s">
        <v>702</v>
      </c>
      <c r="D103" s="5" t="n">
        <v>56.2</v>
      </c>
      <c r="E103" s="5" t="n">
        <v>0.461538461538462</v>
      </c>
      <c r="F103" s="5" t="n">
        <v>1105.21</v>
      </c>
      <c r="G103" s="5" t="n">
        <v>-2.1389</v>
      </c>
      <c r="H103" s="5" t="s">
        <v>941</v>
      </c>
      <c r="I103" s="5" t="s">
        <v>942</v>
      </c>
      <c r="J103" s="5" t="n">
        <v>-0.9</v>
      </c>
      <c r="K103" s="5"/>
      <c r="L103"/>
    </row>
    <row r="104" ht="14.25" customHeight="1">
      <c r="A104" s="5" t="n">
        <v>2628</v>
      </c>
      <c r="B104" s="5" t="s">
        <v>943</v>
      </c>
      <c r="C104" s="5" t="s">
        <v>673</v>
      </c>
      <c r="D104" s="5" t="n">
        <v>33</v>
      </c>
      <c r="E104" s="5" t="n">
        <v>0.416666666666667</v>
      </c>
      <c r="F104" s="5" t="n">
        <v>1288.49</v>
      </c>
      <c r="G104" s="5" t="n">
        <v>4.672</v>
      </c>
      <c r="H104" s="5" t="s">
        <v>944</v>
      </c>
      <c r="I104" s="5" t="s">
        <v>945</v>
      </c>
      <c r="J104" s="5" t="n">
        <v>8.6</v>
      </c>
      <c r="K104" s="5"/>
      <c r="L104"/>
    </row>
    <row r="105" ht="14.25" customHeight="1">
      <c r="A105" s="5" t="n">
        <v>218</v>
      </c>
      <c r="B105" s="5" t="s">
        <v>946</v>
      </c>
      <c r="C105" s="5" t="s">
        <v>686</v>
      </c>
      <c r="D105" s="5" t="n">
        <v>131</v>
      </c>
      <c r="E105" s="5" t="n">
        <v>0.25</v>
      </c>
      <c r="F105" s="5" t="n">
        <v>803.43</v>
      </c>
      <c r="G105" s="5" t="n">
        <v>-10.512</v>
      </c>
      <c r="H105" s="5" t="s">
        <v>947</v>
      </c>
      <c r="I105" s="5" t="s">
        <v>948</v>
      </c>
      <c r="J105" s="5" t="n">
        <v>-21.8</v>
      </c>
      <c r="K105" s="5"/>
      <c r="L105" s="5"/>
    </row>
    <row r="106" ht="14.25" customHeight="1">
      <c r="A106" s="5" t="n">
        <v>2633</v>
      </c>
      <c r="B106" s="5" t="s">
        <v>949</v>
      </c>
      <c r="C106" s="5" t="s">
        <v>665</v>
      </c>
      <c r="D106" s="5" t="n">
        <v>11</v>
      </c>
      <c r="E106" s="5" t="n">
        <v>0.692307692307692</v>
      </c>
      <c r="F106" s="5" t="n">
        <v>1410.94</v>
      </c>
      <c r="G106" s="5" t="n">
        <v>7.8037</v>
      </c>
      <c r="H106" s="5" t="s">
        <v>950</v>
      </c>
      <c r="I106" s="5" t="s">
        <v>951</v>
      </c>
      <c r="J106" s="5" t="n">
        <v>19</v>
      </c>
      <c r="K106" s="5"/>
      <c r="L106" s="5" t="n">
        <v>1</v>
      </c>
    </row>
    <row r="107" ht="14.25" customHeight="1">
      <c r="A107" s="5" t="n">
        <v>251</v>
      </c>
      <c r="B107" s="5" t="s">
        <v>952</v>
      </c>
      <c r="C107" s="5" t="s">
        <v>665</v>
      </c>
      <c r="D107" s="5" t="n">
        <v>23.8</v>
      </c>
      <c r="E107" s="5" t="n">
        <v>0.857142857142857</v>
      </c>
      <c r="F107" s="5" t="n">
        <v>1619.5</v>
      </c>
      <c r="G107" s="5" t="n">
        <v>14.8336</v>
      </c>
      <c r="H107" s="5" t="s">
        <v>953</v>
      </c>
      <c r="I107" s="5" t="s">
        <v>881</v>
      </c>
      <c r="J107" s="5" t="n">
        <v>29.5</v>
      </c>
      <c r="K107" s="5"/>
      <c r="L107" t="n">
        <v>1</v>
      </c>
    </row>
    <row r="108" ht="14.25" customHeight="1">
      <c r="A108" s="5" t="n">
        <v>245</v>
      </c>
      <c r="B108" s="5" t="s">
        <v>954</v>
      </c>
      <c r="C108" s="5" t="s">
        <v>665</v>
      </c>
      <c r="D108" s="5" t="n">
        <v>14.8</v>
      </c>
      <c r="E108" s="5" t="n">
        <v>0.538461538461538</v>
      </c>
      <c r="F108" s="5" t="n">
        <v>1435.43</v>
      </c>
      <c r="G108" s="5" t="n">
        <v>6.5554</v>
      </c>
      <c r="H108" s="5" t="s">
        <v>955</v>
      </c>
      <c r="I108" s="5" t="s">
        <v>956</v>
      </c>
      <c r="J108" s="5" t="n">
        <v>19.8</v>
      </c>
      <c r="K108" s="5"/>
      <c r="L108" t="n">
        <v>1</v>
      </c>
    </row>
    <row r="109" ht="14.25" customHeight="1">
      <c r="A109" s="5" t="n">
        <v>326</v>
      </c>
      <c r="B109" s="5" t="s">
        <v>957</v>
      </c>
      <c r="C109" s="5" t="s">
        <v>669</v>
      </c>
      <c r="D109" s="5" t="n">
        <v>89.6</v>
      </c>
      <c r="E109" s="5" t="n">
        <v>0.615384615384615</v>
      </c>
      <c r="F109" s="5" t="n">
        <v>1015.15</v>
      </c>
      <c r="G109" s="5" t="n">
        <v>-0.2555</v>
      </c>
      <c r="H109" s="5" t="s">
        <v>958</v>
      </c>
      <c r="I109" s="5" t="s">
        <v>959</v>
      </c>
      <c r="J109" s="5" t="n">
        <v>-4.6</v>
      </c>
      <c r="K109" s="5"/>
      <c r="L109"/>
    </row>
    <row r="110" ht="14.25" customHeight="1">
      <c r="A110" s="5" t="n">
        <v>2641</v>
      </c>
      <c r="B110" s="5" t="s">
        <v>960</v>
      </c>
      <c r="C110" s="5" t="s">
        <v>673</v>
      </c>
      <c r="D110" s="5" t="n">
        <v>37.2</v>
      </c>
      <c r="E110" s="5" t="n">
        <v>0.538461538461538</v>
      </c>
      <c r="F110" s="5" t="n">
        <v>1188.16</v>
      </c>
      <c r="G110" s="5" t="n">
        <v>5.0662</v>
      </c>
      <c r="H110" s="5" t="s">
        <v>944</v>
      </c>
      <c r="I110" s="5" t="s">
        <v>961</v>
      </c>
      <c r="J110" s="5" t="n">
        <v>5.9</v>
      </c>
      <c r="K110" s="5"/>
      <c r="L110"/>
    </row>
    <row r="111" ht="14.25" customHeight="1">
      <c r="A111" s="5" t="n">
        <v>2649</v>
      </c>
      <c r="B111" s="5" t="s">
        <v>962</v>
      </c>
      <c r="C111" s="5" t="s">
        <v>661</v>
      </c>
      <c r="D111" s="5" t="n">
        <v>79.2</v>
      </c>
      <c r="E111" s="5" t="n">
        <v>0.785714285714286</v>
      </c>
      <c r="F111" s="5" t="n">
        <v>1218.18</v>
      </c>
      <c r="G111" s="5" t="n">
        <v>1.606</v>
      </c>
      <c r="H111" s="5" t="s">
        <v>963</v>
      </c>
      <c r="I111" s="5" t="s">
        <v>681</v>
      </c>
      <c r="J111" s="5" t="n">
        <v>-5.8</v>
      </c>
      <c r="K111" s="5"/>
      <c r="L111"/>
    </row>
    <row r="112" ht="14.25" customHeight="1">
      <c r="A112" s="5" t="n">
        <v>2653</v>
      </c>
      <c r="B112" s="5" t="s">
        <v>964</v>
      </c>
      <c r="C112" s="5" t="s">
        <v>669</v>
      </c>
      <c r="D112" s="5" t="n">
        <v>93.6</v>
      </c>
      <c r="E112" s="5" t="n">
        <v>0.785714285714286</v>
      </c>
      <c r="F112" s="5" t="n">
        <v>1391.19</v>
      </c>
      <c r="G112" s="5" t="n">
        <v>7.5117</v>
      </c>
      <c r="H112" s="5" t="s">
        <v>965</v>
      </c>
      <c r="I112" s="5" t="s">
        <v>966</v>
      </c>
      <c r="J112" s="5" t="n">
        <v>1.5</v>
      </c>
      <c r="K112" s="5"/>
      <c r="L112" s="5"/>
    </row>
    <row r="113" ht="14.25" customHeight="1">
      <c r="A113" s="5" t="n">
        <v>2655</v>
      </c>
      <c r="B113" s="5" t="s">
        <v>967</v>
      </c>
      <c r="C113" s="5" t="s">
        <v>686</v>
      </c>
      <c r="D113" s="5" t="n">
        <v>39.8</v>
      </c>
      <c r="E113" s="5" t="n">
        <v>0.785714285714286</v>
      </c>
      <c r="F113" s="5" t="n">
        <v>1301.92</v>
      </c>
      <c r="G113" s="5" t="n">
        <v>2.9127</v>
      </c>
      <c r="H113" s="5" t="s">
        <v>968</v>
      </c>
      <c r="I113" s="5" t="s">
        <v>969</v>
      </c>
      <c r="J113" s="5" t="n">
        <v>-1.3</v>
      </c>
      <c r="K113" s="5"/>
      <c r="L113"/>
    </row>
    <row r="114" ht="14.25" customHeight="1">
      <c r="A114" s="5" t="n">
        <v>202</v>
      </c>
      <c r="B114" s="5" t="s">
        <v>970</v>
      </c>
      <c r="C114" s="5" t="s">
        <v>686</v>
      </c>
      <c r="D114" s="5" t="n">
        <v>113</v>
      </c>
      <c r="E114" s="5" t="n">
        <v>0.333333333333333</v>
      </c>
      <c r="F114" s="5" t="n">
        <v>886.38</v>
      </c>
      <c r="G114" s="5" t="n">
        <v>-6.0079</v>
      </c>
      <c r="H114" s="5" t="s">
        <v>971</v>
      </c>
      <c r="I114" s="5" t="s">
        <v>741</v>
      </c>
      <c r="J114" s="5" t="n">
        <v>-14.3</v>
      </c>
      <c r="K114" s="5"/>
      <c r="L114"/>
    </row>
    <row r="115" ht="14.25" customHeight="1">
      <c r="A115" s="5" t="n">
        <v>5</v>
      </c>
      <c r="B115" s="5" t="s">
        <v>972</v>
      </c>
      <c r="C115" s="5" t="s">
        <v>686</v>
      </c>
      <c r="D115" s="5" t="n">
        <v>102</v>
      </c>
      <c r="E115" s="5" t="n">
        <v>0.333333333333333</v>
      </c>
      <c r="F115" s="5" t="n">
        <v>1023.05</v>
      </c>
      <c r="G115" s="5" t="n">
        <v>-7.1175</v>
      </c>
      <c r="H115" s="5" t="s">
        <v>963</v>
      </c>
      <c r="I115" s="5" t="s">
        <v>973</v>
      </c>
      <c r="J115" s="5" t="n">
        <v>-11.4</v>
      </c>
      <c r="K115" s="5"/>
      <c r="L115"/>
    </row>
    <row r="116" ht="14.25" customHeight="1">
      <c r="A116" s="5" t="n">
        <v>2116</v>
      </c>
      <c r="B116" s="5" t="s">
        <v>974</v>
      </c>
      <c r="C116" s="5" t="s">
        <v>673</v>
      </c>
      <c r="D116" s="5" t="n">
        <v>29</v>
      </c>
      <c r="E116" s="5" t="n">
        <v>0.461538461538462</v>
      </c>
      <c r="F116" s="5" t="n">
        <v>1309.82</v>
      </c>
      <c r="G116" s="5" t="n">
        <v>1.7082</v>
      </c>
      <c r="H116" s="5" t="s">
        <v>808</v>
      </c>
      <c r="I116" s="5" t="s">
        <v>975</v>
      </c>
      <c r="J116" s="5" t="n">
        <v>4.3</v>
      </c>
      <c r="K116" s="5"/>
      <c r="L116"/>
    </row>
    <row r="117" ht="14.25" customHeight="1">
      <c r="A117" s="5" t="n">
        <v>26</v>
      </c>
      <c r="B117" s="5" t="s">
        <v>976</v>
      </c>
      <c r="C117" s="5" t="s">
        <v>781</v>
      </c>
      <c r="D117" s="5" t="n">
        <v>43</v>
      </c>
      <c r="E117" s="5" t="n">
        <v>0.615384615384615</v>
      </c>
      <c r="F117" s="5" t="n">
        <v>1236.35</v>
      </c>
      <c r="G117" s="5" t="n">
        <v>4.6501</v>
      </c>
      <c r="H117" s="5" t="s">
        <v>977</v>
      </c>
      <c r="I117" s="5" t="s">
        <v>789</v>
      </c>
      <c r="J117" s="5" t="n">
        <v>11.3</v>
      </c>
      <c r="K117" s="5"/>
      <c r="L117"/>
    </row>
    <row r="118" ht="14.25" customHeight="1">
      <c r="A118" s="5" t="n">
        <v>113</v>
      </c>
      <c r="B118" s="5" t="s">
        <v>978</v>
      </c>
      <c r="C118" s="5" t="s">
        <v>739</v>
      </c>
      <c r="D118" s="5" t="n">
        <v>115.2</v>
      </c>
      <c r="E118" s="5" t="n">
        <v>0.25</v>
      </c>
      <c r="F118" s="5" t="n">
        <v>759.98</v>
      </c>
      <c r="G118" s="5" t="n">
        <v>-9.1761</v>
      </c>
      <c r="H118" s="5" t="s">
        <v>856</v>
      </c>
      <c r="I118" s="5" t="s">
        <v>979</v>
      </c>
      <c r="J118" s="5" t="n">
        <v>-19.6</v>
      </c>
      <c r="K118" s="5"/>
      <c r="L118"/>
    </row>
    <row r="119" ht="14.25" customHeight="1">
      <c r="A119" s="5" t="n">
        <v>2439</v>
      </c>
      <c r="B119" s="5" t="s">
        <v>980</v>
      </c>
      <c r="C119" s="5" t="s">
        <v>657</v>
      </c>
      <c r="D119" s="5" t="n">
        <v>74.2</v>
      </c>
      <c r="E119" s="5" t="n">
        <v>0.642857142857143</v>
      </c>
      <c r="F119" s="5" t="n">
        <v>1186.58</v>
      </c>
      <c r="G119" s="5" t="n">
        <v>1.7447</v>
      </c>
      <c r="H119" s="5" t="s">
        <v>981</v>
      </c>
      <c r="I119" s="5" t="s">
        <v>713</v>
      </c>
      <c r="J119" s="5" t="n">
        <v>-2.9</v>
      </c>
      <c r="K119" s="5"/>
      <c r="L119"/>
    </row>
    <row r="120" ht="14.25" customHeight="1">
      <c r="A120" s="5" t="n">
        <v>30</v>
      </c>
      <c r="B120" s="5" t="s">
        <v>982</v>
      </c>
      <c r="C120" s="5" t="s">
        <v>781</v>
      </c>
      <c r="D120" s="5" t="n">
        <v>20</v>
      </c>
      <c r="E120" s="5" t="n">
        <v>0.615384615384615</v>
      </c>
      <c r="F120" s="5" t="n">
        <v>1329.57</v>
      </c>
      <c r="G120" s="5" t="n">
        <v>7.0007</v>
      </c>
      <c r="H120" s="5" t="s">
        <v>983</v>
      </c>
      <c r="I120" s="5" t="s">
        <v>896</v>
      </c>
      <c r="J120" s="5" t="n">
        <v>13.6</v>
      </c>
      <c r="K120" s="5"/>
      <c r="L120" t="n">
        <v>1</v>
      </c>
    </row>
    <row r="121" ht="14.25" customHeight="1">
      <c r="A121" s="5" t="n">
        <v>254</v>
      </c>
      <c r="B121" s="5" t="s">
        <v>984</v>
      </c>
      <c r="C121" s="5" t="s">
        <v>673</v>
      </c>
      <c r="D121" s="5" t="n">
        <v>14.2</v>
      </c>
      <c r="E121" s="5" t="n">
        <v>0.615384615384615</v>
      </c>
      <c r="F121" s="5" t="n">
        <v>1358.01</v>
      </c>
      <c r="G121" s="5" t="n">
        <v>5.0881</v>
      </c>
      <c r="H121" s="5" t="s">
        <v>859</v>
      </c>
      <c r="I121" s="5" t="s">
        <v>985</v>
      </c>
      <c r="J121" s="5" t="n">
        <v>16.1</v>
      </c>
      <c r="K121" s="5"/>
      <c r="L121" t="n">
        <v>1</v>
      </c>
    </row>
    <row r="122" ht="14.25" customHeight="1">
      <c r="A122" s="5" t="n">
        <v>328</v>
      </c>
      <c r="B122" s="5" t="s">
        <v>986</v>
      </c>
      <c r="C122" s="5" t="s">
        <v>657</v>
      </c>
      <c r="D122" s="5" t="n">
        <v>98.4</v>
      </c>
      <c r="E122" s="5" t="n">
        <v>0.461538461538462</v>
      </c>
      <c r="F122" s="5" t="n">
        <v>1043.59</v>
      </c>
      <c r="G122" s="5" t="n">
        <v>-4.3581</v>
      </c>
      <c r="H122" s="5" t="s">
        <v>987</v>
      </c>
      <c r="I122" s="5" t="s">
        <v>988</v>
      </c>
      <c r="J122" s="5" t="n">
        <v>-11</v>
      </c>
      <c r="K122" s="5"/>
      <c r="L122"/>
    </row>
    <row r="123" ht="14.25" customHeight="1">
      <c r="A123" s="5" t="n">
        <v>2638</v>
      </c>
      <c r="B123" s="5" t="s">
        <v>989</v>
      </c>
      <c r="C123" s="5" t="s">
        <v>756</v>
      </c>
      <c r="D123" s="5" t="n">
        <v>115.2</v>
      </c>
      <c r="E123" s="5" t="n">
        <v>0.25</v>
      </c>
      <c r="F123" s="5" t="n">
        <v>944.05</v>
      </c>
      <c r="G123" s="5" t="n">
        <v>-8.103</v>
      </c>
      <c r="H123" s="5" t="s">
        <v>776</v>
      </c>
      <c r="I123" s="5" t="s">
        <v>990</v>
      </c>
      <c r="J123" s="5" t="n">
        <v>-18.2</v>
      </c>
      <c r="K123" s="5"/>
      <c r="L123"/>
    </row>
    <row r="124" ht="14.25" customHeight="1">
      <c r="A124" s="5" t="n">
        <v>2636</v>
      </c>
      <c r="B124" s="5" t="s">
        <v>991</v>
      </c>
      <c r="C124" s="5" t="s">
        <v>686</v>
      </c>
      <c r="D124" s="5" t="n">
        <v>63.8</v>
      </c>
      <c r="E124" s="5" t="n">
        <v>0.692307692307692</v>
      </c>
      <c r="F124" s="5" t="n">
        <v>1292.44</v>
      </c>
      <c r="G124" s="5" t="n">
        <v>2.4966</v>
      </c>
      <c r="H124" s="5" t="s">
        <v>992</v>
      </c>
      <c r="I124" s="5" t="s">
        <v>924</v>
      </c>
      <c r="J124" s="5" t="n">
        <v>1.7</v>
      </c>
      <c r="K124" s="5"/>
      <c r="L124"/>
    </row>
    <row r="125" ht="14.25" customHeight="1">
      <c r="A125" s="5" t="n">
        <v>238</v>
      </c>
      <c r="B125" s="5" t="s">
        <v>993</v>
      </c>
      <c r="C125" s="5" t="s">
        <v>665</v>
      </c>
      <c r="D125" s="5" t="n">
        <v>98.2</v>
      </c>
      <c r="E125" s="5" t="n">
        <v>0.166666666666667</v>
      </c>
      <c r="F125" s="5" t="n">
        <v>929.04</v>
      </c>
      <c r="G125" s="5" t="n">
        <v>-6.716</v>
      </c>
      <c r="H125" s="5" t="s">
        <v>994</v>
      </c>
      <c r="I125" s="5" t="s">
        <v>771</v>
      </c>
      <c r="J125" s="5" t="n">
        <v>-9.7</v>
      </c>
      <c r="K125" s="5"/>
      <c r="L125"/>
    </row>
    <row r="126" ht="14.25" customHeight="1">
      <c r="A126" s="5" t="n">
        <v>258</v>
      </c>
      <c r="B126" s="5" t="s">
        <v>995</v>
      </c>
      <c r="C126" s="5" t="s">
        <v>702</v>
      </c>
      <c r="D126" s="5" t="n">
        <v>81.4</v>
      </c>
      <c r="E126" s="5" t="n">
        <v>0.25</v>
      </c>
      <c r="F126" s="5" t="n">
        <v>960.64</v>
      </c>
      <c r="G126" s="5" t="n">
        <v>-2.7594</v>
      </c>
      <c r="H126" s="5" t="s">
        <v>996</v>
      </c>
      <c r="I126" s="5" t="s">
        <v>836</v>
      </c>
      <c r="J126" s="5" t="n">
        <v>-4.5</v>
      </c>
      <c r="K126" s="5"/>
      <c r="L126"/>
    </row>
    <row r="127" ht="14.25" customHeight="1">
      <c r="A127" s="5" t="n">
        <v>259</v>
      </c>
      <c r="B127" s="5" t="s">
        <v>997</v>
      </c>
      <c r="C127" s="5" t="s">
        <v>702</v>
      </c>
      <c r="D127" s="5" t="n">
        <v>50.4</v>
      </c>
      <c r="E127" s="5" t="n">
        <v>0.538461538461538</v>
      </c>
      <c r="F127" s="5" t="n">
        <v>1269.53</v>
      </c>
      <c r="G127" s="5" t="n">
        <v>4.307</v>
      </c>
      <c r="H127" s="5" t="s">
        <v>998</v>
      </c>
      <c r="I127" s="5" t="s">
        <v>999</v>
      </c>
      <c r="J127" s="5" t="n">
        <v>9.7</v>
      </c>
      <c r="K127" s="5"/>
      <c r="L127"/>
    </row>
    <row r="128" ht="14.25" customHeight="1">
      <c r="A128" s="5" t="n">
        <v>154</v>
      </c>
      <c r="B128" s="5" t="s">
        <v>1000</v>
      </c>
      <c r="C128" s="5" t="s">
        <v>702</v>
      </c>
      <c r="D128" s="5" t="n">
        <v>81</v>
      </c>
      <c r="E128" s="5" t="n">
        <v>0.333333333333333</v>
      </c>
      <c r="F128" s="5" t="n">
        <v>1103.63</v>
      </c>
      <c r="G128" s="5" t="n">
        <v>-2.4236</v>
      </c>
      <c r="H128" s="5" t="s">
        <v>1001</v>
      </c>
      <c r="I128" s="5" t="s">
        <v>1002</v>
      </c>
      <c r="J128" s="5" t="n">
        <v>-4.5</v>
      </c>
      <c r="K128" s="5"/>
      <c r="L128" s="5"/>
    </row>
    <row r="129" ht="14.25" customHeight="1">
      <c r="A129" s="5" t="n">
        <v>264</v>
      </c>
      <c r="B129" s="5" t="s">
        <v>1003</v>
      </c>
      <c r="C129" s="5" t="s">
        <v>781</v>
      </c>
      <c r="D129" s="5" t="n">
        <v>40.8</v>
      </c>
      <c r="E129" s="5" t="n">
        <v>0.933333333333333</v>
      </c>
      <c r="F129" s="5" t="n">
        <v>1487.57</v>
      </c>
      <c r="G129" s="5" t="n">
        <v>13.0597</v>
      </c>
      <c r="H129" s="5" t="s">
        <v>1004</v>
      </c>
      <c r="I129" s="5" t="s">
        <v>1005</v>
      </c>
      <c r="J129" s="5" t="n">
        <v>9.1</v>
      </c>
      <c r="K129" s="5"/>
      <c r="L129"/>
    </row>
    <row r="130" ht="14.25" customHeight="1">
      <c r="A130" s="5" t="n">
        <v>265</v>
      </c>
      <c r="B130" s="5" t="s">
        <v>1006</v>
      </c>
      <c r="C130" s="5" t="s">
        <v>901</v>
      </c>
      <c r="D130" s="5" t="n">
        <v>68.8</v>
      </c>
      <c r="E130" s="5" t="n">
        <v>0.416666666666667</v>
      </c>
      <c r="F130" s="5" t="n">
        <v>1221.34</v>
      </c>
      <c r="G130" s="5" t="n">
        <v>3.0879</v>
      </c>
      <c r="H130" s="5" t="s">
        <v>1007</v>
      </c>
      <c r="I130" s="5" t="s">
        <v>691</v>
      </c>
      <c r="J130" s="5" t="n">
        <v>1.1</v>
      </c>
      <c r="K130" s="5"/>
      <c r="L130"/>
    </row>
    <row r="131" ht="14.25" customHeight="1">
      <c r="A131" s="5" t="n">
        <v>98</v>
      </c>
      <c r="B131" s="5" t="s">
        <v>1008</v>
      </c>
      <c r="C131" s="5" t="s">
        <v>756</v>
      </c>
      <c r="D131" s="5" t="n">
        <v>82</v>
      </c>
      <c r="E131" s="5" t="n">
        <v>0.615384615384615</v>
      </c>
      <c r="F131" s="5" t="n">
        <v>1147.87</v>
      </c>
      <c r="G131" s="5" t="n">
        <v>0.0657</v>
      </c>
      <c r="H131" s="5" t="s">
        <v>740</v>
      </c>
      <c r="I131" s="5" t="s">
        <v>1009</v>
      </c>
      <c r="J131" s="5" t="n">
        <v>0.9</v>
      </c>
      <c r="K131" s="5"/>
      <c r="L131"/>
    </row>
    <row r="132" ht="14.25" customHeight="1">
      <c r="A132" s="5" t="n">
        <v>2711</v>
      </c>
      <c r="B132" s="5" t="s">
        <v>1010</v>
      </c>
      <c r="C132" s="5" t="s">
        <v>661</v>
      </c>
      <c r="D132" s="5" t="n">
        <v>102.6</v>
      </c>
      <c r="E132" s="5" t="n">
        <v>0.333333333333333</v>
      </c>
      <c r="F132" s="5" t="n">
        <v>966.17</v>
      </c>
      <c r="G132" s="5" t="n">
        <v>-8.3658</v>
      </c>
      <c r="H132" s="5" t="s">
        <v>709</v>
      </c>
      <c r="I132" s="5" t="s">
        <v>719</v>
      </c>
      <c r="J132" s="5" t="n">
        <v>-11.5</v>
      </c>
      <c r="K132" s="5"/>
      <c r="L132"/>
    </row>
    <row r="133" ht="14.25" customHeight="1">
      <c r="A133" s="5" t="n">
        <v>277</v>
      </c>
      <c r="B133" s="5" t="s">
        <v>1011</v>
      </c>
      <c r="C133" s="5" t="s">
        <v>673</v>
      </c>
      <c r="D133" s="5" t="n">
        <v>25.2</v>
      </c>
      <c r="E133" s="5" t="n">
        <v>0.692307692307692</v>
      </c>
      <c r="F133" s="5" t="n">
        <v>1221.34</v>
      </c>
      <c r="G133" s="5" t="n">
        <v>5.1319</v>
      </c>
      <c r="H133" s="5" t="s">
        <v>733</v>
      </c>
      <c r="I133" s="5" t="s">
        <v>691</v>
      </c>
      <c r="J133" s="5" t="n">
        <v>9.4</v>
      </c>
      <c r="K133" s="5"/>
      <c r="L133"/>
    </row>
    <row r="134" ht="14.25" customHeight="1">
      <c r="A134" s="5" t="n">
        <v>275</v>
      </c>
      <c r="B134" s="5" t="s">
        <v>1012</v>
      </c>
      <c r="C134" s="5" t="s">
        <v>781</v>
      </c>
      <c r="D134" s="5" t="n">
        <v>29.8</v>
      </c>
      <c r="E134" s="5" t="n">
        <v>0.538461538461538</v>
      </c>
      <c r="F134" s="5" t="n">
        <v>1280.59</v>
      </c>
      <c r="G134" s="5" t="n">
        <v>4.2486</v>
      </c>
      <c r="H134" s="5" t="s">
        <v>1013</v>
      </c>
      <c r="I134" s="5" t="s">
        <v>1014</v>
      </c>
      <c r="J134" s="5" t="n">
        <v>10.8</v>
      </c>
      <c r="K134" s="5"/>
      <c r="L134"/>
    </row>
    <row r="135" ht="14.25" customHeight="1">
      <c r="A135" t="n">
        <v>2751</v>
      </c>
      <c r="B135" t="s">
        <v>1015</v>
      </c>
      <c r="C135" t="s">
        <v>657</v>
      </c>
      <c r="D135" t="n">
        <v>85</v>
      </c>
      <c r="E135" t="n">
        <v>0.692307692307692</v>
      </c>
      <c r="F135" t="n">
        <v>1177.89</v>
      </c>
      <c r="G135" t="n">
        <v>0.8614</v>
      </c>
      <c r="H135" t="s">
        <v>963</v>
      </c>
      <c r="I135" t="s">
        <v>1016</v>
      </c>
      <c r="J135" t="n">
        <v>-5.9</v>
      </c>
      <c r="K135"/>
      <c r="L135"/>
    </row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bottom="0.75" footer="0.0" header="0.0" left="0.7" right="0.7" top="0.7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</cols>
  <sheetData>
    <row r="1" ht="14.25" customHeight="1">
      <c r="A1" s="5" t="s">
        <v>248</v>
      </c>
      <c r="B1" s="5" t="s">
        <v>249</v>
      </c>
      <c r="C1" s="5" t="s">
        <v>250</v>
      </c>
      <c r="D1" s="5" t="s">
        <v>629</v>
      </c>
      <c r="E1" s="5" t="s">
        <v>252</v>
      </c>
      <c r="F1" s="5" t="s">
        <v>253</v>
      </c>
      <c r="G1" s="5" t="s">
        <v>254</v>
      </c>
      <c r="H1" s="5" t="s">
        <v>255</v>
      </c>
      <c r="I1" s="5" t="s">
        <v>256</v>
      </c>
      <c r="J1" s="5" t="s">
        <v>257</v>
      </c>
      <c r="K1" s="5" t="s">
        <v>258</v>
      </c>
      <c r="L1" s="5" t="s">
        <v>259</v>
      </c>
      <c r="O1" s="5" t="s">
        <v>630</v>
      </c>
    </row>
    <row r="2" ht="14.25" customHeight="1">
      <c r="A2" s="5" t="str">
        <f>Coefficients!$A$2</f>
        <v/>
      </c>
      <c r="B2" s="5" t="n">
        <f>(Games!G2)*Coefficients!$B$2</f>
        <v>-28.51395996</v>
      </c>
      <c r="C2" s="5" t="n">
        <f>(VLOOKUP(Games!B2, Data!$B$2:$L$134, 4, FALSE)-VLOOKUP(Games!E2, Data!$B$2:$L$134, 4, FALSE))*Coefficients!$C$2</f>
        <v>3.195041078</v>
      </c>
      <c r="D2" s="5" t="n">
        <f>(VLOOKUP(Games!B2, Data!$B$2:$L$134, 3, FALSE)-VLOOKUP(Games!E2, Data!$B$2:$L$134, 3, FALSE))*Coefficients!$D$2</f>
        <v>-19.30954592</v>
      </c>
      <c r="E2" s="5" t="n">
        <f>(VLOOKUP(Games!B2, Data!$B$2:$L$134, 5, FALSE)-VLOOKUP(Games!E2, Data!$B$2:$L$134, 5, FALSE))*Coefficients!$E$2</f>
        <v>39.39810315</v>
      </c>
      <c r="F2" s="5" t="n">
        <f>(VLOOKUP(Games!B2, Data!$B$2:$L$134, 6, FALSE)-VLOOKUP(Games!E2, Data!$B$2:$L$134, 6, FALSE))*Coefficients!$F$2</f>
        <v>9.13956256</v>
      </c>
      <c r="G2" s="5" t="n">
        <f>(VLOOKUP(Games!B2, Data!$B$2:$L$134, 7, FALSE)-VLOOKUP(Games!E2, Data!$B$2:$L$134, 7, FALSE))*Coefficients!$G$2</f>
        <v>43.5100755</v>
      </c>
      <c r="H2" s="5" t="n">
        <f>(VLOOKUP(Games!B2, Data!$B$2:$L$134, 8, FALSE)-VLOOKUP(Games!E2, Data!$B$2:$L$134, 8, FALSE))*Coefficients!$H$2</f>
        <v>11.56282231</v>
      </c>
      <c r="I2" s="5" t="n">
        <f>(VLOOKUP(Games!B2, Data!$B$2:$L$134, 9, FALSE)-VLOOKUP(Games!E2, Data!$B$2:$L$134, 9, FALSE))*Coefficients!$I$2</f>
        <v>-4.057444698</v>
      </c>
      <c r="J2" s="5" t="n">
        <f>(VLOOKUP(Games!B2, Data!$B$2:$L$134, 10, FALSE)-VLOOKUP(Games!E2, Data!$B$2:$L$134, 10, FALSE))*Coefficients!$J$2</f>
        <v>-4.077897178</v>
      </c>
      <c r="K2" s="5" t="n">
        <f>(IF(AND(VLOOKUP(Games!B2, Data!$B$2:$L$134, 11, FALSE)=1, VLOOKUP(Games!E2, Data!$B$2:$L$134, 11, FALSE)&lt;&gt;1), 1,0))*Coefficients!K$2</f>
        <v>0</v>
      </c>
      <c r="L2" s="5" t="n">
        <f>(IF(AND(VLOOKUP(Games!B2, Data!$B$2:$L$134, 11, FALSE)&lt;&gt;1, VLOOKUP(Games!E2, Data!$B$2:$L$134, 11, FALSE)=1), 1,0))*Coefficients!L$2</f>
        <v>-6.250290008</v>
      </c>
      <c r="O2" s="5" t="n">
        <f t="shared" ref="O2:O735" si="1">SUM(A2:L2)</f>
        <v>44.59646683</v>
      </c>
    </row>
    <row r="3" ht="14.25" customHeight="1">
      <c r="A3" s="5" t="str">
        <f>Coefficients!$A$2</f>
        <v/>
      </c>
      <c r="B3" s="5" t="n">
        <f>(Games!G3)*Coefficients!$B$2</f>
        <v>6.534449158</v>
      </c>
      <c r="C3" s="5" t="n">
        <f>(VLOOKUP(Games!B3, Data!$B$2:$L$134, 4, FALSE)-VLOOKUP(Games!E3, Data!$B$2:$L$134, 4, FALSE))*Coefficients!$C$2</f>
        <v>-0.4466186453</v>
      </c>
      <c r="D3" s="5" t="n">
        <f>(VLOOKUP(Games!B3, Data!$B$2:$L$134, 3, FALSE)-VLOOKUP(Games!E3, Data!$B$2:$L$134, 3, FALSE))*Coefficients!$D$2</f>
        <v>0.4317174901</v>
      </c>
      <c r="E3" s="5" t="n">
        <f>(VLOOKUP(Games!B3, Data!$B$2:$L$134, 5, FALSE)-VLOOKUP(Games!E3, Data!$B$2:$L$134, 5, FALSE))*Coefficients!$E$2</f>
        <v>-2.193970199</v>
      </c>
      <c r="F3" s="5" t="n">
        <f>(VLOOKUP(Games!B3, Data!$B$2:$L$134, 6, FALSE)-VLOOKUP(Games!E3, Data!$B$2:$L$134, 6, FALSE))*Coefficients!$F$2</f>
        <v>-0.6478968426</v>
      </c>
      <c r="G3" s="5" t="n">
        <f>(VLOOKUP(Games!B3, Data!$B$2:$L$134, 7, FALSE)-VLOOKUP(Games!E3, Data!$B$2:$L$134, 7, FALSE))*Coefficients!$G$2</f>
        <v>-2.621088885</v>
      </c>
      <c r="H3" s="5" t="n">
        <f>(VLOOKUP(Games!B3, Data!$B$2:$L$134, 8, FALSE)-VLOOKUP(Games!E3, Data!$B$2:$L$134, 8, FALSE))*Coefficients!$H$2</f>
        <v>-0.8536311775</v>
      </c>
      <c r="I3" s="5" t="n">
        <f>(VLOOKUP(Games!B3, Data!$B$2:$L$134, 9, FALSE)-VLOOKUP(Games!E3, Data!$B$2:$L$134, 9, FALSE))*Coefficients!$I$2</f>
        <v>0.08793223803</v>
      </c>
      <c r="J3" s="5" t="n">
        <f>(VLOOKUP(Games!B3, Data!$B$2:$L$134, 10, FALSE)-VLOOKUP(Games!E3, Data!$B$2:$L$134, 10, FALSE))*Coefficients!$J$2</f>
        <v>0.7246009201</v>
      </c>
      <c r="K3" s="5" t="n">
        <f>(IF(AND(VLOOKUP(Games!B3, Data!$B$2:$L$134, 11, FALSE)=1, VLOOKUP(Games!E3, Data!$B$2:$L$134, 11, FALSE)&lt;&gt;1), 1,0))*Coefficients!K$2</f>
        <v>0</v>
      </c>
      <c r="L3" s="5" t="n">
        <f>(IF(AND(VLOOKUP(Games!B3, Data!$B$2:$L$134, 11, FALSE)&lt;&gt;1, VLOOKUP(Games!E3, Data!$B$2:$L$134, 11, FALSE)=1), 1,0))*Coefficients!L$2</f>
        <v>0</v>
      </c>
      <c r="O3" s="5" t="n">
        <f t="shared" si="1"/>
        <v>1.015494057</v>
      </c>
    </row>
    <row r="4" ht="14.25" customHeight="1">
      <c r="A4" s="5" t="str">
        <f>Coefficients!$A$2</f>
        <v/>
      </c>
      <c r="B4" s="5" t="n">
        <f>(Games!G4)*Coefficients!$B$2</f>
        <v>20.79142914</v>
      </c>
      <c r="C4" s="5" t="n">
        <f>(VLOOKUP(Games!B4, Data!$B$2:$L$134, 4, FALSE)-VLOOKUP(Games!E4, Data!$B$2:$L$134, 4, FALSE))*Coefficients!$C$2</f>
        <v>-1.786474581</v>
      </c>
      <c r="D4" s="5" t="n">
        <f>(VLOOKUP(Games!B4, Data!$B$2:$L$134, 3, FALSE)-VLOOKUP(Games!E4, Data!$B$2:$L$134, 3, FALSE))*Coefficients!$D$2</f>
        <v>4.945127614</v>
      </c>
      <c r="E4" s="5" t="n">
        <f>(VLOOKUP(Games!B4, Data!$B$2:$L$134, 5, FALSE)-VLOOKUP(Games!E4, Data!$B$2:$L$134, 5, FALSE))*Coefficients!$E$2</f>
        <v>-14.75094857</v>
      </c>
      <c r="F4" s="5" t="n">
        <f>(VLOOKUP(Games!B4, Data!$B$2:$L$134, 6, FALSE)-VLOOKUP(Games!E4, Data!$B$2:$L$134, 6, FALSE))*Coefficients!$F$2</f>
        <v>-5.49370518</v>
      </c>
      <c r="G4" s="5" t="n">
        <f>(VLOOKUP(Games!B4, Data!$B$2:$L$134, 7, FALSE)-VLOOKUP(Games!E4, Data!$B$2:$L$134, 7, FALSE))*Coefficients!$G$2</f>
        <v>-16.77496887</v>
      </c>
      <c r="H4" s="5" t="n">
        <f>(VLOOKUP(Games!B4, Data!$B$2:$L$134, 8, FALSE)-VLOOKUP(Games!E4, Data!$B$2:$L$134, 8, FALSE))*Coefficients!$H$2</f>
        <v>-5.276992734</v>
      </c>
      <c r="I4" s="5" t="n">
        <f>(VLOOKUP(Games!B4, Data!$B$2:$L$134, 9, FALSE)-VLOOKUP(Games!E4, Data!$B$2:$L$134, 9, FALSE))*Coefficients!$I$2</f>
        <v>1.494848047</v>
      </c>
      <c r="J4" s="5" t="n">
        <f>(VLOOKUP(Games!B4, Data!$B$2:$L$134, 10, FALSE)-VLOOKUP(Games!E4, Data!$B$2:$L$134, 10, FALSE))*Coefficients!$J$2</f>
        <v>0.517157032</v>
      </c>
      <c r="K4" s="5" t="n">
        <f>(IF(AND(VLOOKUP(Games!B4, Data!$B$2:$L$134, 11, FALSE)=1, VLOOKUP(Games!E4, Data!$B$2:$L$134, 11, FALSE)&lt;&gt;1), 1,0))*Coefficients!K$2</f>
        <v>0.08548818654</v>
      </c>
      <c r="L4" s="5" t="n">
        <f>(IF(AND(VLOOKUP(Games!B4, Data!$B$2:$L$134, 11, FALSE)&lt;&gt;1, VLOOKUP(Games!E4, Data!$B$2:$L$134, 11, FALSE)=1), 1,0))*Coefficients!L$2</f>
        <v>0</v>
      </c>
      <c r="O4" s="5" t="n">
        <f t="shared" si="1"/>
        <v>-16.24903991</v>
      </c>
    </row>
    <row r="5" ht="14.25" customHeight="1">
      <c r="A5" s="5" t="str">
        <f>Coefficients!$A$2</f>
        <v/>
      </c>
      <c r="B5" s="5" t="n">
        <f>(Games!G5)*Coefficients!$B$2</f>
        <v>10.09869415</v>
      </c>
      <c r="C5" s="5" t="n">
        <f>(VLOOKUP(Games!B5, Data!$B$2:$L$134, 4, FALSE)-VLOOKUP(Games!E5, Data!$B$2:$L$134, 4, FALSE))*Coefficients!$C$2</f>
        <v>-1.374211216</v>
      </c>
      <c r="D5" s="5" t="n">
        <f>(VLOOKUP(Games!B5, Data!$B$2:$L$134, 3, FALSE)-VLOOKUP(Games!E5, Data!$B$2:$L$134, 3, FALSE))*Coefficients!$D$2</f>
        <v>4.081692634</v>
      </c>
      <c r="E5" s="5" t="n">
        <f>(VLOOKUP(Games!B5, Data!$B$2:$L$134, 5, FALSE)-VLOOKUP(Games!E5, Data!$B$2:$L$134, 5, FALSE))*Coefficients!$E$2</f>
        <v>-11.8100949</v>
      </c>
      <c r="F5" s="5" t="n">
        <f>(VLOOKUP(Games!B5, Data!$B$2:$L$134, 6, FALSE)-VLOOKUP(Games!E5, Data!$B$2:$L$134, 6, FALSE))*Coefficients!$F$2</f>
        <v>-3.527012397</v>
      </c>
      <c r="G5" s="5" t="n">
        <f>(VLOOKUP(Games!B5, Data!$B$2:$L$134, 7, FALSE)-VLOOKUP(Games!E5, Data!$B$2:$L$134, 7, FALSE))*Coefficients!$G$2</f>
        <v>-14.15387998</v>
      </c>
      <c r="H5" s="5" t="n">
        <f>(VLOOKUP(Games!B5, Data!$B$2:$L$134, 8, FALSE)-VLOOKUP(Games!E5, Data!$B$2:$L$134, 8, FALSE))*Coefficients!$H$2</f>
        <v>-2.793702035</v>
      </c>
      <c r="I5" s="5" t="n">
        <f>(VLOOKUP(Games!B5, Data!$B$2:$L$134, 9, FALSE)-VLOOKUP(Games!E5, Data!$B$2:$L$134, 9, FALSE))*Coefficients!$I$2</f>
        <v>1.344107067</v>
      </c>
      <c r="J5" s="5" t="n">
        <f>(VLOOKUP(Games!B5, Data!$B$2:$L$134, 10, FALSE)-VLOOKUP(Games!E5, Data!$B$2:$L$134, 10, FALSE))*Coefficients!$J$2</f>
        <v>1.497743978</v>
      </c>
      <c r="K5" s="5" t="n">
        <f>(IF(AND(VLOOKUP(Games!B5, Data!$B$2:$L$134, 11, FALSE)=1, VLOOKUP(Games!E5, Data!$B$2:$L$134, 11, FALSE)&lt;&gt;1), 1,0))*Coefficients!K$2</f>
        <v>0</v>
      </c>
      <c r="L5" s="5" t="n">
        <f>(IF(AND(VLOOKUP(Games!B5, Data!$B$2:$L$134, 11, FALSE)&lt;&gt;1, VLOOKUP(Games!E5, Data!$B$2:$L$134, 11, FALSE)=1), 1,0))*Coefficients!L$2</f>
        <v>0</v>
      </c>
      <c r="O5" s="5" t="n">
        <f t="shared" si="1"/>
        <v>-16.6366627</v>
      </c>
    </row>
    <row r="6" ht="14.25" customHeight="1">
      <c r="A6" s="5" t="str">
        <f>Coefficients!$A$2</f>
        <v/>
      </c>
      <c r="B6" s="5" t="n">
        <f>(Games!G6)*Coefficients!$B$2</f>
        <v>4.158285828</v>
      </c>
      <c r="C6" s="5" t="n">
        <f>(VLOOKUP(Games!B6, Data!$B$2:$L$134, 4, FALSE)-VLOOKUP(Games!E6, Data!$B$2:$L$134, 4, FALSE))*Coefficients!$C$2</f>
        <v>-1.889540422</v>
      </c>
      <c r="D6" s="5" t="n">
        <f>(VLOOKUP(Games!B6, Data!$B$2:$L$134, 3, FALSE)-VLOOKUP(Games!E6, Data!$B$2:$L$134, 3, FALSE))*Coefficients!$D$2</f>
        <v>5.926303728</v>
      </c>
      <c r="E6" s="5" t="n">
        <f>(VLOOKUP(Games!B6, Data!$B$2:$L$134, 5, FALSE)-VLOOKUP(Games!E6, Data!$B$2:$L$134, 5, FALSE))*Coefficients!$E$2</f>
        <v>-8.729200579</v>
      </c>
      <c r="F6" s="5" t="n">
        <f>(VLOOKUP(Games!B6, Data!$B$2:$L$134, 6, FALSE)-VLOOKUP(Games!E6, Data!$B$2:$L$134, 6, FALSE))*Coefficients!$F$2</f>
        <v>-3.082302139</v>
      </c>
      <c r="G6" s="5" t="n">
        <f>(VLOOKUP(Games!B6, Data!$B$2:$L$134, 7, FALSE)-VLOOKUP(Games!E6, Data!$B$2:$L$134, 7, FALSE))*Coefficients!$G$2</f>
        <v>-8.780647766</v>
      </c>
      <c r="H6" s="5" t="n">
        <f>(VLOOKUP(Games!B6, Data!$B$2:$L$134, 8, FALSE)-VLOOKUP(Games!E6, Data!$B$2:$L$134, 8, FALSE))*Coefficients!$H$2</f>
        <v>-2.638496367</v>
      </c>
      <c r="I6" s="5" t="n">
        <f>(VLOOKUP(Games!B6, Data!$B$2:$L$134, 9, FALSE)-VLOOKUP(Games!E6, Data!$B$2:$L$134, 9, FALSE))*Coefficients!$I$2</f>
        <v>1.180804339</v>
      </c>
      <c r="J6" s="5" t="n">
        <f>(VLOOKUP(Games!B6, Data!$B$2:$L$134, 10, FALSE)-VLOOKUP(Games!E6, Data!$B$2:$L$134, 10, FALSE))*Coefficients!$J$2</f>
        <v>1.070966507</v>
      </c>
      <c r="K6" s="5" t="n">
        <f>(IF(AND(VLOOKUP(Games!B6, Data!$B$2:$L$134, 11, FALSE)=1, VLOOKUP(Games!E6, Data!$B$2:$L$134, 11, FALSE)&lt;&gt;1), 1,0))*Coefficients!K$2</f>
        <v>0.08548818654</v>
      </c>
      <c r="L6" s="5" t="n">
        <f>(IF(AND(VLOOKUP(Games!B6, Data!$B$2:$L$134, 11, FALSE)&lt;&gt;1, VLOOKUP(Games!E6, Data!$B$2:$L$134, 11, FALSE)=1), 1,0))*Coefficients!L$2</f>
        <v>0</v>
      </c>
      <c r="O6" s="5" t="n">
        <f t="shared" si="1"/>
        <v>-12.69833868</v>
      </c>
    </row>
    <row r="7" ht="14.25" customHeight="1">
      <c r="A7" s="5" t="str">
        <f>Coefficients!$A$2</f>
        <v/>
      </c>
      <c r="B7" s="5" t="n">
        <f>(Games!G7)*Coefficients!$B$2</f>
        <v>23.16759247</v>
      </c>
      <c r="C7" s="5" t="n">
        <f>(VLOOKUP(Games!B7, Data!$B$2:$L$134, 4, FALSE)-VLOOKUP(Games!E7, Data!$B$2:$L$134, 4, FALSE))*Coefficients!$C$2</f>
        <v>-2.301803787</v>
      </c>
      <c r="D7" s="5" t="n">
        <f>(VLOOKUP(Games!B7, Data!$B$2:$L$134, 3, FALSE)-VLOOKUP(Games!E7, Data!$B$2:$L$134, 3, FALSE))*Coefficients!$D$2</f>
        <v>8.084891179</v>
      </c>
      <c r="E7" s="5" t="n">
        <f>(VLOOKUP(Games!B7, Data!$B$2:$L$134, 5, FALSE)-VLOOKUP(Games!E7, Data!$B$2:$L$134, 5, FALSE))*Coefficients!$E$2</f>
        <v>-22.63990524</v>
      </c>
      <c r="F7" s="5" t="n">
        <f>(VLOOKUP(Games!B7, Data!$B$2:$L$134, 6, FALSE)-VLOOKUP(Games!E7, Data!$B$2:$L$134, 6, FALSE))*Coefficients!$F$2</f>
        <v>-5.677723218</v>
      </c>
      <c r="G7" s="5" t="n">
        <f>(VLOOKUP(Games!B7, Data!$B$2:$L$134, 7, FALSE)-VLOOKUP(Games!E7, Data!$B$2:$L$134, 7, FALSE))*Coefficients!$G$2</f>
        <v>-28.56986885</v>
      </c>
      <c r="H7" s="5" t="n">
        <f>(VLOOKUP(Games!B7, Data!$B$2:$L$134, 8, FALSE)-VLOOKUP(Games!E7, Data!$B$2:$L$134, 8, FALSE))*Coefficients!$H$2</f>
        <v>-8.691517443</v>
      </c>
      <c r="I7" s="5" t="n">
        <f>(VLOOKUP(Games!B7, Data!$B$2:$L$134, 9, FALSE)-VLOOKUP(Games!E7, Data!$B$2:$L$134, 9, FALSE))*Coefficients!$I$2</f>
        <v>2.562596651</v>
      </c>
      <c r="J7" s="5" t="n">
        <f>(VLOOKUP(Games!B7, Data!$B$2:$L$134, 10, FALSE)-VLOOKUP(Games!E7, Data!$B$2:$L$134, 10, FALSE))*Coefficients!$J$2</f>
        <v>2.970591114</v>
      </c>
      <c r="K7" s="5" t="n">
        <f>(IF(AND(VLOOKUP(Games!B7, Data!$B$2:$L$134, 11, FALSE)=1, VLOOKUP(Games!E7, Data!$B$2:$L$134, 11, FALSE)&lt;&gt;1), 1,0))*Coefficients!K$2</f>
        <v>0.08548818654</v>
      </c>
      <c r="L7" s="5" t="n">
        <f>(IF(AND(VLOOKUP(Games!B7, Data!$B$2:$L$134, 11, FALSE)&lt;&gt;1, VLOOKUP(Games!E7, Data!$B$2:$L$134, 11, FALSE)=1), 1,0))*Coefficients!L$2</f>
        <v>0</v>
      </c>
      <c r="O7" s="5" t="n">
        <f t="shared" si="1"/>
        <v>-31.00965894</v>
      </c>
    </row>
    <row r="8" ht="14.25" customHeight="1">
      <c r="A8" s="5" t="str">
        <f>Coefficients!$A$2</f>
        <v/>
      </c>
      <c r="B8" s="5" t="n">
        <f>(Games!G8)*Coefficients!$B$2</f>
        <v>24.35567414</v>
      </c>
      <c r="C8" s="5" t="n">
        <f>(VLOOKUP(Games!B8, Data!$B$2:$L$134, 4, FALSE)-VLOOKUP(Games!E8, Data!$B$2:$L$134, 4, FALSE))*Coefficients!$C$2</f>
        <v>-2.301803787</v>
      </c>
      <c r="D8" s="5" t="n">
        <f>(VLOOKUP(Games!B8, Data!$B$2:$L$134, 3, FALSE)-VLOOKUP(Games!E8, Data!$B$2:$L$134, 3, FALSE))*Coefficients!$D$2</f>
        <v>8.045644134</v>
      </c>
      <c r="E8" s="5" t="n">
        <f>(VLOOKUP(Games!B8, Data!$B$2:$L$134, 5, FALSE)-VLOOKUP(Games!E8, Data!$B$2:$L$134, 5, FALSE))*Coefficients!$E$2</f>
        <v>-13.02378054</v>
      </c>
      <c r="F8" s="5" t="n">
        <f>(VLOOKUP(Games!B8, Data!$B$2:$L$134, 6, FALSE)-VLOOKUP(Games!E8, Data!$B$2:$L$134, 6, FALSE))*Coefficients!$F$2</f>
        <v>-4.749965609</v>
      </c>
      <c r="G8" s="5" t="n">
        <f>(VLOOKUP(Games!B8, Data!$B$2:$L$134, 7, FALSE)-VLOOKUP(Games!E8, Data!$B$2:$L$134, 7, FALSE))*Coefficients!$G$2</f>
        <v>-17.29918664</v>
      </c>
      <c r="H8" s="5" t="n">
        <f>(VLOOKUP(Games!B8, Data!$B$2:$L$134, 8, FALSE)-VLOOKUP(Games!E8, Data!$B$2:$L$134, 8, FALSE))*Coefficients!$H$2</f>
        <v>-4.811375728</v>
      </c>
      <c r="I8" s="5" t="n">
        <f>(VLOOKUP(Games!B8, Data!$B$2:$L$134, 9, FALSE)-VLOOKUP(Games!E8, Data!$B$2:$L$134, 9, FALSE))*Coefficients!$I$2</f>
        <v>1.419477557</v>
      </c>
      <c r="J8" s="5" t="n">
        <f>(VLOOKUP(Games!B8, Data!$B$2:$L$134, 10, FALSE)-VLOOKUP(Games!E8, Data!$B$2:$L$134, 10, FALSE))*Coefficients!$J$2</f>
        <v>3.045773321</v>
      </c>
      <c r="K8" s="5" t="n">
        <f>(IF(AND(VLOOKUP(Games!B8, Data!$B$2:$L$134, 11, FALSE)=1, VLOOKUP(Games!E8, Data!$B$2:$L$134, 11, FALSE)&lt;&gt;1), 1,0))*Coefficients!K$2</f>
        <v>0.08548818654</v>
      </c>
      <c r="L8" s="5" t="n">
        <f>(IF(AND(VLOOKUP(Games!B8, Data!$B$2:$L$134, 11, FALSE)&lt;&gt;1, VLOOKUP(Games!E8, Data!$B$2:$L$134, 11, FALSE)=1), 1,0))*Coefficients!L$2</f>
        <v>0</v>
      </c>
      <c r="O8" s="5" t="n">
        <f t="shared" si="1"/>
        <v>-5.234054976</v>
      </c>
    </row>
    <row r="9" ht="14.25" customHeight="1">
      <c r="A9" s="5" t="str">
        <f>Coefficients!$A$2</f>
        <v/>
      </c>
      <c r="B9" s="5" t="n">
        <f>(Games!G9)*Coefficients!$B$2</f>
        <v>-26.73183747</v>
      </c>
      <c r="C9" s="5" t="n">
        <f>(VLOOKUP(Games!B9, Data!$B$2:$L$134, 4, FALSE)-VLOOKUP(Games!E9, Data!$B$2:$L$134, 4, FALSE))*Coefficients!$C$2</f>
        <v>3.160685798</v>
      </c>
      <c r="D9" s="5" t="n">
        <f>(VLOOKUP(Games!B9, Data!$B$2:$L$134, 3, FALSE)-VLOOKUP(Games!E9, Data!$B$2:$L$134, 3, FALSE))*Coefficients!$D$2</f>
        <v>-14.36441831</v>
      </c>
      <c r="E9" s="5" t="n">
        <f>(VLOOKUP(Games!B9, Data!$B$2:$L$134, 5, FALSE)-VLOOKUP(Games!E9, Data!$B$2:$L$134, 5, FALSE))*Coefficients!$E$2</f>
        <v>29.36185649</v>
      </c>
      <c r="F9" s="5" t="n">
        <f>(VLOOKUP(Games!B9, Data!$B$2:$L$134, 6, FALSE)-VLOOKUP(Games!E9, Data!$B$2:$L$134, 6, FALSE))*Coefficients!$F$2</f>
        <v>9.074389505</v>
      </c>
      <c r="G9" s="5" t="n">
        <f>(VLOOKUP(Games!B9, Data!$B$2:$L$134, 7, FALSE)-VLOOKUP(Games!E9, Data!$B$2:$L$134, 7, FALSE))*Coefficients!$G$2</f>
        <v>33.1567744</v>
      </c>
      <c r="H9" s="5" t="n">
        <f>(VLOOKUP(Games!B9, Data!$B$2:$L$134, 8, FALSE)-VLOOKUP(Games!E9, Data!$B$2:$L$134, 8, FALSE))*Coefficients!$H$2</f>
        <v>9.777957124</v>
      </c>
      <c r="I9" s="5" t="n">
        <f>(VLOOKUP(Games!B9, Data!$B$2:$L$134, 9, FALSE)-VLOOKUP(Games!E9, Data!$B$2:$L$134, 9, FALSE))*Coefficients!$I$2</f>
        <v>-4.132815188</v>
      </c>
      <c r="J9" s="5" t="n">
        <f>(VLOOKUP(Games!B9, Data!$B$2:$L$134, 10, FALSE)-VLOOKUP(Games!E9, Data!$B$2:$L$134, 10, FALSE))*Coefficients!$J$2</f>
        <v>-4.324630697</v>
      </c>
      <c r="K9" s="5" t="n">
        <f>(IF(AND(VLOOKUP(Games!B9, Data!$B$2:$L$134, 11, FALSE)=1, VLOOKUP(Games!E9, Data!$B$2:$L$134, 11, FALSE)&lt;&gt;1), 1,0))*Coefficients!K$2</f>
        <v>0</v>
      </c>
      <c r="L9" s="5" t="n">
        <f>(IF(AND(VLOOKUP(Games!B9, Data!$B$2:$L$134, 11, FALSE)&lt;&gt;1, VLOOKUP(Games!E9, Data!$B$2:$L$134, 11, FALSE)=1), 1,0))*Coefficients!L$2</f>
        <v>-6.250290008</v>
      </c>
      <c r="O9" s="5" t="n">
        <f t="shared" si="1"/>
        <v>28.72767165</v>
      </c>
    </row>
    <row r="10" ht="14.25" customHeight="1">
      <c r="A10" s="5" t="str">
        <f>Coefficients!$A$2</f>
        <v/>
      </c>
      <c r="B10" s="5" t="n">
        <f>(Games!G10)*Coefficients!$B$2</f>
        <v>-11.28677582</v>
      </c>
      <c r="C10" s="5" t="n">
        <f>(VLOOKUP(Games!B10, Data!$B$2:$L$134, 4, FALSE)-VLOOKUP(Games!E10, Data!$B$2:$L$134, 4, FALSE))*Coefficients!$C$2</f>
        <v>1.339855936</v>
      </c>
      <c r="D10" s="5" t="n">
        <f>(VLOOKUP(Games!B10, Data!$B$2:$L$134, 3, FALSE)-VLOOKUP(Games!E10, Data!$B$2:$L$134, 3, FALSE))*Coefficients!$D$2</f>
        <v>-6.671997575</v>
      </c>
      <c r="E10" s="5" t="n">
        <f>(VLOOKUP(Games!B10, Data!$B$2:$L$134, 5, FALSE)-VLOOKUP(Games!E10, Data!$B$2:$L$134, 5, FALSE))*Coefficients!$E$2</f>
        <v>11.95013555</v>
      </c>
      <c r="F10" s="5" t="n">
        <f>(VLOOKUP(Games!B10, Data!$B$2:$L$134, 6, FALSE)-VLOOKUP(Games!E10, Data!$B$2:$L$134, 6, FALSE))*Coefficients!$F$2</f>
        <v>3.20881454</v>
      </c>
      <c r="G10" s="5" t="n">
        <f>(VLOOKUP(Games!B10, Data!$B$2:$L$134, 7, FALSE)-VLOOKUP(Games!E10, Data!$B$2:$L$134, 7, FALSE))*Coefficients!$G$2</f>
        <v>15.72653331</v>
      </c>
      <c r="H10" s="5" t="n">
        <f>(VLOOKUP(Games!B10, Data!$B$2:$L$134, 8, FALSE)-VLOOKUP(Games!E10, Data!$B$2:$L$134, 8, FALSE))*Coefficients!$H$2</f>
        <v>5.354595568</v>
      </c>
      <c r="I10" s="5" t="n">
        <f>(VLOOKUP(Games!B10, Data!$B$2:$L$134, 9, FALSE)-VLOOKUP(Games!E10, Data!$B$2:$L$134, 9, FALSE))*Coefficients!$I$2</f>
        <v>-2.399293923</v>
      </c>
      <c r="J10" s="5" t="n">
        <f>(VLOOKUP(Games!B10, Data!$B$2:$L$134, 10, FALSE)-VLOOKUP(Games!E10, Data!$B$2:$L$134, 10, FALSE))*Coefficients!$J$2</f>
        <v>-2.16466403</v>
      </c>
      <c r="K10" s="5" t="n">
        <f>(IF(AND(VLOOKUP(Games!B10, Data!$B$2:$L$134, 11, FALSE)=1, VLOOKUP(Games!E10, Data!$B$2:$L$134, 11, FALSE)&lt;&gt;1), 1,0))*Coefficients!K$2</f>
        <v>0</v>
      </c>
      <c r="L10" s="5" t="n">
        <f>(IF(AND(VLOOKUP(Games!B10, Data!$B$2:$L$134, 11, FALSE)&lt;&gt;1, VLOOKUP(Games!E10, Data!$B$2:$L$134, 11, FALSE)=1), 1,0))*Coefficients!L$2</f>
        <v>0</v>
      </c>
      <c r="O10" s="5" t="n">
        <f t="shared" si="1"/>
        <v>15.05720356</v>
      </c>
    </row>
    <row r="11" ht="14.25" customHeight="1">
      <c r="A11" s="5" t="str">
        <f>Coefficients!$A$2</f>
        <v/>
      </c>
      <c r="B11" s="5" t="n">
        <f>(Games!G11)*Coefficients!$B$2</f>
        <v>27.91991913</v>
      </c>
      <c r="C11" s="5" t="n">
        <f>(VLOOKUP(Games!B11, Data!$B$2:$L$134, 4, FALSE)-VLOOKUP(Games!E11, Data!$B$2:$L$134, 4, FALSE))*Coefficients!$C$2</f>
        <v>-2.233093227</v>
      </c>
      <c r="D11" s="5" t="n">
        <f>(VLOOKUP(Games!B11, Data!$B$2:$L$134, 3, FALSE)-VLOOKUP(Games!E11, Data!$B$2:$L$134, 3, FALSE))*Coefficients!$D$2</f>
        <v>7.378444377</v>
      </c>
      <c r="E11" s="5" t="n">
        <f>(VLOOKUP(Games!B11, Data!$B$2:$L$134, 5, FALSE)-VLOOKUP(Games!E11, Data!$B$2:$L$134, 5, FALSE))*Coefficients!$E$2</f>
        <v>-19.51233071</v>
      </c>
      <c r="F11" s="5" t="n">
        <f>(VLOOKUP(Games!B11, Data!$B$2:$L$134, 6, FALSE)-VLOOKUP(Games!E11, Data!$B$2:$L$134, 6, FALSE))*Coefficients!$F$2</f>
        <v>-4.470104843</v>
      </c>
      <c r="G11" s="5" t="n">
        <f>(VLOOKUP(Games!B11, Data!$B$2:$L$134, 7, FALSE)-VLOOKUP(Games!E11, Data!$B$2:$L$134, 7, FALSE))*Coefficients!$G$2</f>
        <v>-20.31343886</v>
      </c>
      <c r="H11" s="5" t="n">
        <f>(VLOOKUP(Games!B11, Data!$B$2:$L$134, 8, FALSE)-VLOOKUP(Games!E11, Data!$B$2:$L$134, 8, FALSE))*Coefficients!$H$2</f>
        <v>-4.112950219</v>
      </c>
      <c r="I11" s="5" t="n">
        <f>(VLOOKUP(Games!B11, Data!$B$2:$L$134, 9, FALSE)-VLOOKUP(Games!E11, Data!$B$2:$L$134, 9, FALSE))*Coefficients!$I$2</f>
        <v>2.5751584</v>
      </c>
      <c r="J11" s="5" t="n">
        <f>(VLOOKUP(Games!B11, Data!$B$2:$L$134, 10, FALSE)-VLOOKUP(Games!E11, Data!$B$2:$L$134, 10, FALSE))*Coefficients!$J$2</f>
        <v>0.9599364235</v>
      </c>
      <c r="K11" s="5" t="n">
        <f>(IF(AND(VLOOKUP(Games!B11, Data!$B$2:$L$134, 11, FALSE)=1, VLOOKUP(Games!E11, Data!$B$2:$L$134, 11, FALSE)&lt;&gt;1), 1,0))*Coefficients!K$2</f>
        <v>0</v>
      </c>
      <c r="L11" s="5" t="n">
        <f>(IF(AND(VLOOKUP(Games!B11, Data!$B$2:$L$134, 11, FALSE)&lt;&gt;1, VLOOKUP(Games!E11, Data!$B$2:$L$134, 11, FALSE)=1), 1,0))*Coefficients!L$2</f>
        <v>0</v>
      </c>
      <c r="O11" s="5" t="n">
        <f t="shared" si="1"/>
        <v>-11.80845952</v>
      </c>
    </row>
    <row r="12" ht="14.25" customHeight="1">
      <c r="A12" s="5" t="str">
        <f>Coefficients!$A$2</f>
        <v/>
      </c>
      <c r="B12" s="5" t="n">
        <f>(Games!G12)*Coefficients!$B$2</f>
        <v>-29.1080008</v>
      </c>
      <c r="C12" s="5" t="n">
        <f>(VLOOKUP(Games!B12, Data!$B$2:$L$134, 4, FALSE)-VLOOKUP(Games!E12, Data!$B$2:$L$134, 4, FALSE))*Coefficients!$C$2</f>
        <v>3.572949163</v>
      </c>
      <c r="D12" s="5" t="n">
        <f>(VLOOKUP(Games!B12, Data!$B$2:$L$134, 3, FALSE)-VLOOKUP(Games!E12, Data!$B$2:$L$134, 3, FALSE))*Coefficients!$D$2</f>
        <v>-15.07086511</v>
      </c>
      <c r="E12" s="5" t="n">
        <f>(VLOOKUP(Games!B12, Data!$B$2:$L$134, 5, FALSE)-VLOOKUP(Games!E12, Data!$B$2:$L$134, 5, FALSE))*Coefficients!$E$2</f>
        <v>39.02466141</v>
      </c>
      <c r="F12" s="5" t="n">
        <f>(VLOOKUP(Games!B12, Data!$B$2:$L$134, 6, FALSE)-VLOOKUP(Games!E12, Data!$B$2:$L$134, 6, FALSE))*Coefficients!$F$2</f>
        <v>9.825796494</v>
      </c>
      <c r="G12" s="5" t="n">
        <f>(VLOOKUP(Games!B12, Data!$B$2:$L$134, 7, FALSE)-VLOOKUP(Games!E12, Data!$B$2:$L$134, 7, FALSE))*Coefficients!$G$2</f>
        <v>40.75793217</v>
      </c>
      <c r="H12" s="5" t="n">
        <f>(VLOOKUP(Games!B12, Data!$B$2:$L$134, 8, FALSE)-VLOOKUP(Games!E12, Data!$B$2:$L$134, 8, FALSE))*Coefficients!$H$2</f>
        <v>14.04611301</v>
      </c>
      <c r="I12" s="5" t="n">
        <f>(VLOOKUP(Games!B12, Data!$B$2:$L$134, 9, FALSE)-VLOOKUP(Games!E12, Data!$B$2:$L$134, 9, FALSE))*Coefficients!$I$2</f>
        <v>-4.899081833</v>
      </c>
      <c r="J12" s="5" t="n">
        <f>(VLOOKUP(Games!B12, Data!$B$2:$L$134, 10, FALSE)-VLOOKUP(Games!E12, Data!$B$2:$L$134, 10, FALSE))*Coefficients!$J$2</f>
        <v>-4.022605626</v>
      </c>
      <c r="K12" s="5" t="n">
        <f>(IF(AND(VLOOKUP(Games!B12, Data!$B$2:$L$134, 11, FALSE)=1, VLOOKUP(Games!E12, Data!$B$2:$L$134, 11, FALSE)&lt;&gt;1), 1,0))*Coefficients!K$2</f>
        <v>0</v>
      </c>
      <c r="L12" s="5" t="n">
        <f>(IF(AND(VLOOKUP(Games!B12, Data!$B$2:$L$134, 11, FALSE)&lt;&gt;1, VLOOKUP(Games!E12, Data!$B$2:$L$134, 11, FALSE)=1), 1,0))*Coefficients!L$2</f>
        <v>-6.250290008</v>
      </c>
      <c r="O12" s="5" t="n">
        <f t="shared" si="1"/>
        <v>47.87660887</v>
      </c>
    </row>
    <row r="13" ht="14.25" customHeight="1">
      <c r="A13" s="5" t="str">
        <f>Coefficients!$A$2</f>
        <v/>
      </c>
      <c r="B13" s="5" t="n">
        <f>(Games!G13)*Coefficients!$B$2</f>
        <v>17.22718415</v>
      </c>
      <c r="C13" s="5" t="n">
        <f>(VLOOKUP(Games!B13, Data!$B$2:$L$134, 4, FALSE)-VLOOKUP(Games!E13, Data!$B$2:$L$134, 4, FALSE))*Coefficients!$C$2</f>
        <v>-2.233093227</v>
      </c>
      <c r="D13" s="5" t="n">
        <f>(VLOOKUP(Games!B13, Data!$B$2:$L$134, 3, FALSE)-VLOOKUP(Games!E13, Data!$B$2:$L$134, 3, FALSE))*Coefficients!$D$2</f>
        <v>5.259103971</v>
      </c>
      <c r="E13" s="5" t="n">
        <f>(VLOOKUP(Games!B13, Data!$B$2:$L$134, 5, FALSE)-VLOOKUP(Games!E13, Data!$B$2:$L$134, 5, FALSE))*Coefficients!$E$2</f>
        <v>-15.03102987</v>
      </c>
      <c r="F13" s="5" t="n">
        <f>(VLOOKUP(Games!B13, Data!$B$2:$L$134, 6, FALSE)-VLOOKUP(Games!E13, Data!$B$2:$L$134, 6, FALSE))*Coefficients!$F$2</f>
        <v>-3.703363017</v>
      </c>
      <c r="G13" s="5" t="n">
        <f>(VLOOKUP(Games!B13, Data!$B$2:$L$134, 7, FALSE)-VLOOKUP(Games!E13, Data!$B$2:$L$134, 7, FALSE))*Coefficients!$G$2</f>
        <v>-14.54704331</v>
      </c>
      <c r="H13" s="5" t="n">
        <f>(VLOOKUP(Games!B13, Data!$B$2:$L$134, 8, FALSE)-VLOOKUP(Games!E13, Data!$B$2:$L$134, 8, FALSE))*Coefficients!$H$2</f>
        <v>-3.647333213</v>
      </c>
      <c r="I13" s="5" t="n">
        <f>(VLOOKUP(Games!B13, Data!$B$2:$L$134, 9, FALSE)-VLOOKUP(Games!E13, Data!$B$2:$L$134, 9, FALSE))*Coefficients!$I$2</f>
        <v>1.783768257</v>
      </c>
      <c r="J13" s="5" t="n">
        <f>(VLOOKUP(Games!B13, Data!$B$2:$L$134, 10, FALSE)-VLOOKUP(Games!E13, Data!$B$2:$L$134, 10, FALSE))*Coefficients!$J$2</f>
        <v>2.069834977</v>
      </c>
      <c r="K13" s="5" t="n">
        <f>(IF(AND(VLOOKUP(Games!B13, Data!$B$2:$L$134, 11, FALSE)=1, VLOOKUP(Games!E13, Data!$B$2:$L$134, 11, FALSE)&lt;&gt;1), 1,0))*Coefficients!K$2</f>
        <v>0.08548818654</v>
      </c>
      <c r="L13" s="5" t="n">
        <f>(IF(AND(VLOOKUP(Games!B13, Data!$B$2:$L$134, 11, FALSE)&lt;&gt;1, VLOOKUP(Games!E13, Data!$B$2:$L$134, 11, FALSE)=1), 1,0))*Coefficients!L$2</f>
        <v>0</v>
      </c>
      <c r="O13" s="5" t="n">
        <f t="shared" si="1"/>
        <v>-12.73648311</v>
      </c>
    </row>
    <row r="14" ht="14.25" customHeight="1">
      <c r="A14" s="5" t="str">
        <f>Coefficients!$A$2</f>
        <v/>
      </c>
      <c r="B14" s="5" t="n">
        <f>(Games!G14)*Coefficients!$B$2</f>
        <v>36.23649079</v>
      </c>
      <c r="C14" s="5" t="n">
        <f>(VLOOKUP(Games!B14, Data!$B$2:$L$134, 4, FALSE)-VLOOKUP(Games!E14, Data!$B$2:$L$134, 4, FALSE))*Coefficients!$C$2</f>
        <v>-1.339855936</v>
      </c>
      <c r="D14" s="5" t="n">
        <f>(VLOOKUP(Games!B14, Data!$B$2:$L$134, 3, FALSE)-VLOOKUP(Games!E14, Data!$B$2:$L$134, 3, FALSE))*Coefficients!$D$2</f>
        <v>17.58267596</v>
      </c>
      <c r="E14" s="5" t="n">
        <f>(VLOOKUP(Games!B14, Data!$B$2:$L$134, 5, FALSE)-VLOOKUP(Games!E14, Data!$B$2:$L$134, 5, FALSE))*Coefficients!$E$2</f>
        <v>-28.42825215</v>
      </c>
      <c r="F14" s="5" t="n">
        <f>(VLOOKUP(Games!B14, Data!$B$2:$L$134, 6, FALSE)-VLOOKUP(Games!E14, Data!$B$2:$L$134, 6, FALSE))*Coefficients!$F$2</f>
        <v>-7.11919785</v>
      </c>
      <c r="G14" s="5" t="n">
        <f>(VLOOKUP(Games!B14, Data!$B$2:$L$134, 7, FALSE)-VLOOKUP(Games!E14, Data!$B$2:$L$134, 7, FALSE))*Coefficients!$G$2</f>
        <v>-38.66106106</v>
      </c>
      <c r="H14" s="5" t="n">
        <f>(VLOOKUP(Games!B14, Data!$B$2:$L$134, 8, FALSE)-VLOOKUP(Games!E14, Data!$B$2:$L$134, 8, FALSE))*Coefficients!$H$2</f>
        <v>-10.94199964</v>
      </c>
      <c r="I14" s="5" t="n">
        <f>(VLOOKUP(Games!B14, Data!$B$2:$L$134, 9, FALSE)-VLOOKUP(Games!E14, Data!$B$2:$L$134, 9, FALSE))*Coefficients!$I$2</f>
        <v>3.002257841</v>
      </c>
      <c r="J14" s="5" t="n">
        <f>(VLOOKUP(Games!B14, Data!$B$2:$L$134, 10, FALSE)-VLOOKUP(Games!E14, Data!$B$2:$L$134, 10, FALSE))*Coefficients!$J$2</f>
        <v>1.194532376</v>
      </c>
      <c r="K14" s="5" t="n">
        <f>(IF(AND(VLOOKUP(Games!B14, Data!$B$2:$L$134, 11, FALSE)=1, VLOOKUP(Games!E14, Data!$B$2:$L$134, 11, FALSE)&lt;&gt;1), 1,0))*Coefficients!K$2</f>
        <v>0.08548818654</v>
      </c>
      <c r="L14" s="5" t="n">
        <f>(IF(AND(VLOOKUP(Games!B14, Data!$B$2:$L$134, 11, FALSE)&lt;&gt;1, VLOOKUP(Games!E14, Data!$B$2:$L$134, 11, FALSE)=1), 1,0))*Coefficients!L$2</f>
        <v>0</v>
      </c>
      <c r="O14" s="5" t="n">
        <f t="shared" si="1"/>
        <v>-28.38892148</v>
      </c>
    </row>
    <row r="15" ht="14.25" customHeight="1">
      <c r="A15" s="5" t="str">
        <f>Coefficients!$A$2</f>
        <v/>
      </c>
      <c r="B15" s="5" t="n">
        <f>(Games!G15)*Coefficients!$B$2</f>
        <v>33.86032746</v>
      </c>
      <c r="C15" s="5" t="n">
        <f>(VLOOKUP(Games!B15, Data!$B$2:$L$134, 4, FALSE)-VLOOKUP(Games!E15, Data!$B$2:$L$134, 4, FALSE))*Coefficients!$C$2</f>
        <v>-4.019567808</v>
      </c>
      <c r="D15" s="5" t="n">
        <f>(VLOOKUP(Games!B15, Data!$B$2:$L$134, 3, FALSE)-VLOOKUP(Games!E15, Data!$B$2:$L$134, 3, FALSE))*Coefficients!$D$2</f>
        <v>1.844611094</v>
      </c>
      <c r="E15" s="5" t="n">
        <f>(VLOOKUP(Games!B15, Data!$B$2:$L$134, 5, FALSE)-VLOOKUP(Games!E15, Data!$B$2:$L$134, 5, FALSE))*Coefficients!$E$2</f>
        <v>-28.0081302</v>
      </c>
      <c r="F15" s="5" t="n">
        <f>(VLOOKUP(Games!B15, Data!$B$2:$L$134, 6, FALSE)-VLOOKUP(Games!E15, Data!$B$2:$L$134, 6, FALSE))*Coefficients!$F$2</f>
        <v>-8.660348919</v>
      </c>
      <c r="G15" s="5" t="n">
        <f>(VLOOKUP(Games!B15, Data!$B$2:$L$134, 7, FALSE)-VLOOKUP(Games!E15, Data!$B$2:$L$134, 7, FALSE))*Coefficients!$G$2</f>
        <v>-32.76361107</v>
      </c>
      <c r="H15" s="5" t="n">
        <f>(VLOOKUP(Games!B15, Data!$B$2:$L$134, 8, FALSE)-VLOOKUP(Games!E15, Data!$B$2:$L$134, 8, FALSE))*Coefficients!$H$2</f>
        <v>-9.777957124</v>
      </c>
      <c r="I15" s="5" t="n">
        <f>(VLOOKUP(Games!B15, Data!$B$2:$L$134, 9, FALSE)-VLOOKUP(Games!E15, Data!$B$2:$L$134, 9, FALSE))*Coefficients!$I$2</f>
        <v>3.831333229</v>
      </c>
      <c r="J15" s="5" t="n">
        <f>(VLOOKUP(Games!B15, Data!$B$2:$L$134, 10, FALSE)-VLOOKUP(Games!E15, Data!$B$2:$L$134, 10, FALSE))*Coefficients!$J$2</f>
        <v>3.173341702</v>
      </c>
      <c r="K15" s="5" t="n">
        <f>(IF(AND(VLOOKUP(Games!B15, Data!$B$2:$L$134, 11, FALSE)=1, VLOOKUP(Games!E15, Data!$B$2:$L$134, 11, FALSE)&lt;&gt;1), 1,0))*Coefficients!K$2</f>
        <v>0.08548818654</v>
      </c>
      <c r="L15" s="5" t="n">
        <f>(IF(AND(VLOOKUP(Games!B15, Data!$B$2:$L$134, 11, FALSE)&lt;&gt;1, VLOOKUP(Games!E15, Data!$B$2:$L$134, 11, FALSE)=1), 1,0))*Coefficients!L$2</f>
        <v>0</v>
      </c>
      <c r="O15" s="5" t="n">
        <f t="shared" si="1"/>
        <v>-40.43451345</v>
      </c>
    </row>
    <row r="16" ht="14.25" customHeight="1">
      <c r="A16" s="5" t="str">
        <f>Coefficients!$A$2</f>
        <v/>
      </c>
      <c r="B16" s="5" t="n">
        <f>(Games!G16)*Coefficients!$B$2</f>
        <v>-8.316571656</v>
      </c>
      <c r="C16" s="5" t="n">
        <f>(VLOOKUP(Games!B16, Data!$B$2:$L$134, 4, FALSE)-VLOOKUP(Games!E16, Data!$B$2:$L$134, 4, FALSE))*Coefficients!$C$2</f>
        <v>2.233093227</v>
      </c>
      <c r="D16" s="5" t="n">
        <f>(VLOOKUP(Games!B16, Data!$B$2:$L$134, 3, FALSE)-VLOOKUP(Games!E16, Data!$B$2:$L$134, 3, FALSE))*Coefficients!$D$2</f>
        <v>-9.968749318</v>
      </c>
      <c r="E16" s="5" t="n">
        <f>(VLOOKUP(Games!B16, Data!$B$2:$L$134, 5, FALSE)-VLOOKUP(Games!E16, Data!$B$2:$L$134, 5, FALSE))*Coefficients!$E$2</f>
        <v>12.88373989</v>
      </c>
      <c r="F16" s="5" t="n">
        <f>(VLOOKUP(Games!B16, Data!$B$2:$L$134, 6, FALSE)-VLOOKUP(Games!E16, Data!$B$2:$L$134, 6, FALSE))*Coefficients!$F$2</f>
        <v>5.938415439</v>
      </c>
      <c r="G16" s="5" t="n">
        <f>(VLOOKUP(Games!B16, Data!$B$2:$L$134, 7, FALSE)-VLOOKUP(Games!E16, Data!$B$2:$L$134, 7, FALSE))*Coefficients!$G$2</f>
        <v>17.82340442</v>
      </c>
      <c r="H16" s="5" t="n">
        <f>(VLOOKUP(Games!B16, Data!$B$2:$L$134, 8, FALSE)-VLOOKUP(Games!E16, Data!$B$2:$L$134, 8, FALSE))*Coefficients!$H$2</f>
        <v>5.199389899</v>
      </c>
      <c r="I16" s="5" t="n">
        <f>(VLOOKUP(Games!B16, Data!$B$2:$L$134, 9, FALSE)-VLOOKUP(Games!E16, Data!$B$2:$L$134, 9, FALSE))*Coefficients!$I$2</f>
        <v>-2.261114692</v>
      </c>
      <c r="J16" s="5" t="n">
        <f>(VLOOKUP(Games!B16, Data!$B$2:$L$134, 10, FALSE)-VLOOKUP(Games!E16, Data!$B$2:$L$134, 10, FALSE))*Coefficients!$J$2</f>
        <v>-0.3840907845</v>
      </c>
      <c r="K16" s="5" t="n">
        <f>(IF(AND(VLOOKUP(Games!B16, Data!$B$2:$L$134, 11, FALSE)=1, VLOOKUP(Games!E16, Data!$B$2:$L$134, 11, FALSE)&lt;&gt;1), 1,0))*Coefficients!K$2</f>
        <v>0</v>
      </c>
      <c r="L16" s="5" t="n">
        <f>(IF(AND(VLOOKUP(Games!B16, Data!$B$2:$L$134, 11, FALSE)&lt;&gt;1, VLOOKUP(Games!E16, Data!$B$2:$L$134, 11, FALSE)=1), 1,0))*Coefficients!L$2</f>
        <v>0</v>
      </c>
      <c r="O16" s="5" t="n">
        <f t="shared" si="1"/>
        <v>23.14751643</v>
      </c>
    </row>
    <row r="17" ht="14.25" customHeight="1">
      <c r="A17" s="5" t="str">
        <f>Coefficients!$A$2</f>
        <v/>
      </c>
      <c r="B17" s="5" t="n">
        <f>(Games!G17)*Coefficients!$B$2</f>
        <v>-3.564244996</v>
      </c>
      <c r="C17" s="5" t="n">
        <f>(VLOOKUP(Games!B17, Data!$B$2:$L$134, 4, FALSE)-VLOOKUP(Games!E17, Data!$B$2:$L$134, 4, FALSE))*Coefficients!$C$2</f>
        <v>0.1374211216</v>
      </c>
      <c r="D17" s="5" t="n">
        <f>(VLOOKUP(Games!B17, Data!$B$2:$L$134, 3, FALSE)-VLOOKUP(Games!E17, Data!$B$2:$L$134, 3, FALSE))*Coefficients!$D$2</f>
        <v>1.452140649</v>
      </c>
      <c r="E17" s="5" t="n">
        <f>(VLOOKUP(Games!B17, Data!$B$2:$L$134, 5, FALSE)-VLOOKUP(Games!E17, Data!$B$2:$L$134, 5, FALSE))*Coefficients!$E$2</f>
        <v>-2.707452586</v>
      </c>
      <c r="F17" s="5" t="n">
        <f>(VLOOKUP(Games!B17, Data!$B$2:$L$134, 6, FALSE)-VLOOKUP(Games!E17, Data!$B$2:$L$134, 6, FALSE))*Coefficients!$F$2</f>
        <v>0.05750563691</v>
      </c>
      <c r="G17" s="5" t="n">
        <f>(VLOOKUP(Games!B17, Data!$B$2:$L$134, 7, FALSE)-VLOOKUP(Games!E17, Data!$B$2:$L$134, 7, FALSE))*Coefficients!$G$2</f>
        <v>0.2621088885</v>
      </c>
      <c r="H17" s="5" t="n">
        <f>(VLOOKUP(Games!B17, Data!$B$2:$L$134, 8, FALSE)-VLOOKUP(Games!E17, Data!$B$2:$L$134, 8, FALSE))*Coefficients!$H$2</f>
        <v>-0.07760283432</v>
      </c>
      <c r="I17" s="5" t="n">
        <f>(VLOOKUP(Games!B17, Data!$B$2:$L$134, 9, FALSE)-VLOOKUP(Games!E17, Data!$B$2:$L$134, 9, FALSE))*Coefficients!$I$2</f>
        <v>-0.06280874145</v>
      </c>
      <c r="J17" s="5" t="n">
        <f>(VLOOKUP(Games!B17, Data!$B$2:$L$134, 10, FALSE)-VLOOKUP(Games!E17, Data!$B$2:$L$134, 10, FALSE))*Coefficients!$J$2</f>
        <v>1.973868153</v>
      </c>
      <c r="K17" s="5" t="n">
        <f>(IF(AND(VLOOKUP(Games!B17, Data!$B$2:$L$134, 11, FALSE)=1, VLOOKUP(Games!E17, Data!$B$2:$L$134, 11, FALSE)&lt;&gt;1), 1,0))*Coefficients!K$2</f>
        <v>0</v>
      </c>
      <c r="L17" s="5" t="n">
        <f>(IF(AND(VLOOKUP(Games!B17, Data!$B$2:$L$134, 11, FALSE)&lt;&gt;1, VLOOKUP(Games!E17, Data!$B$2:$L$134, 11, FALSE)=1), 1,0))*Coefficients!L$2</f>
        <v>-6.250290008</v>
      </c>
      <c r="O17" s="5" t="n">
        <f t="shared" si="1"/>
        <v>-8.779354716</v>
      </c>
    </row>
    <row r="18" ht="14.25" customHeight="1">
      <c r="A18" s="5" t="str">
        <f>Coefficients!$A$2</f>
        <v/>
      </c>
      <c r="B18" s="5" t="n">
        <f>(Games!G18)*Coefficients!$B$2</f>
        <v>-2.37616333</v>
      </c>
      <c r="C18" s="5" t="n">
        <f>(VLOOKUP(Games!B18, Data!$B$2:$L$134, 4, FALSE)-VLOOKUP(Games!E18, Data!$B$2:$L$134, 4, FALSE))*Coefficients!$C$2</f>
        <v>0</v>
      </c>
      <c r="D18" s="5" t="n">
        <f>(VLOOKUP(Games!B18, Data!$B$2:$L$134, 3, FALSE)-VLOOKUP(Games!E18, Data!$B$2:$L$134, 3, FALSE))*Coefficients!$D$2</f>
        <v>-1.177411337</v>
      </c>
      <c r="E18" s="5" t="n">
        <f>(VLOOKUP(Games!B18, Data!$B$2:$L$134, 5, FALSE)-VLOOKUP(Games!E18, Data!$B$2:$L$134, 5, FALSE))*Coefficients!$E$2</f>
        <v>1.40040651</v>
      </c>
      <c r="F18" s="5" t="n">
        <f>(VLOOKUP(Games!B18, Data!$B$2:$L$134, 6, FALSE)-VLOOKUP(Games!E18, Data!$B$2:$L$134, 6, FALSE))*Coefficients!$F$2</f>
        <v>0.2530248024</v>
      </c>
      <c r="G18" s="5" t="n">
        <f>(VLOOKUP(Games!B18, Data!$B$2:$L$134, 7, FALSE)-VLOOKUP(Games!E18, Data!$B$2:$L$134, 7, FALSE))*Coefficients!$G$2</f>
        <v>2.358979997</v>
      </c>
      <c r="H18" s="5" t="n">
        <f>(VLOOKUP(Games!B18, Data!$B$2:$L$134, 8, FALSE)-VLOOKUP(Games!E18, Data!$B$2:$L$134, 8, FALSE))*Coefficients!$H$2</f>
        <v>0.6984255089</v>
      </c>
      <c r="I18" s="5" t="n">
        <f>(VLOOKUP(Games!B18, Data!$B$2:$L$134, 9, FALSE)-VLOOKUP(Games!E18, Data!$B$2:$L$134, 9, FALSE))*Coefficients!$I$2</f>
        <v>-0.03768524487</v>
      </c>
      <c r="J18" s="5" t="n">
        <f>(VLOOKUP(Games!B18, Data!$B$2:$L$134, 10, FALSE)-VLOOKUP(Games!E18, Data!$B$2:$L$134, 10, FALSE))*Coefficients!$J$2</f>
        <v>-1.002489016</v>
      </c>
      <c r="K18" s="5" t="n">
        <f>(IF(AND(VLOOKUP(Games!B18, Data!$B$2:$L$134, 11, FALSE)=1, VLOOKUP(Games!E18, Data!$B$2:$L$134, 11, FALSE)&lt;&gt;1), 1,0))*Coefficients!K$2</f>
        <v>0</v>
      </c>
      <c r="L18" s="5" t="n">
        <f>(IF(AND(VLOOKUP(Games!B18, Data!$B$2:$L$134, 11, FALSE)&lt;&gt;1, VLOOKUP(Games!E18, Data!$B$2:$L$134, 11, FALSE)=1), 1,0))*Coefficients!L$2</f>
        <v>0</v>
      </c>
      <c r="O18" s="5" t="n">
        <f t="shared" si="1"/>
        <v>0.1170878902</v>
      </c>
    </row>
    <row r="19" ht="14.25" customHeight="1">
      <c r="A19" s="5" t="str">
        <f>Coefficients!$A$2</f>
        <v/>
      </c>
      <c r="B19" s="5" t="n">
        <f>(Games!G19)*Coefficients!$B$2</f>
        <v>-2.970204163</v>
      </c>
      <c r="C19" s="5" t="n">
        <f>(VLOOKUP(Games!B19, Data!$B$2:$L$134, 4, FALSE)-VLOOKUP(Games!E19, Data!$B$2:$L$134, 4, FALSE))*Coefficients!$C$2</f>
        <v>1.786474581</v>
      </c>
      <c r="D19" s="5" t="n">
        <f>(VLOOKUP(Games!B19, Data!$B$2:$L$134, 3, FALSE)-VLOOKUP(Games!E19, Data!$B$2:$L$134, 3, FALSE))*Coefficients!$D$2</f>
        <v>-6.122538951</v>
      </c>
      <c r="E19" s="5" t="n">
        <f>(VLOOKUP(Games!B19, Data!$B$2:$L$134, 5, FALSE)-VLOOKUP(Games!E19, Data!$B$2:$L$134, 5, FALSE))*Coefficients!$E$2</f>
        <v>11.8100949</v>
      </c>
      <c r="F19" s="5" t="n">
        <f>(VLOOKUP(Games!B19, Data!$B$2:$L$134, 6, FALSE)-VLOOKUP(Games!E19, Data!$B$2:$L$134, 6, FALSE))*Coefficients!$F$2</f>
        <v>3.642023671</v>
      </c>
      <c r="G19" s="5" t="n">
        <f>(VLOOKUP(Games!B19, Data!$B$2:$L$134, 7, FALSE)-VLOOKUP(Games!E19, Data!$B$2:$L$134, 7, FALSE))*Coefficients!$G$2</f>
        <v>10.87751887</v>
      </c>
      <c r="H19" s="5" t="n">
        <f>(VLOOKUP(Games!B19, Data!$B$2:$L$134, 8, FALSE)-VLOOKUP(Games!E19, Data!$B$2:$L$134, 8, FALSE))*Coefficients!$H$2</f>
        <v>3.181716207</v>
      </c>
      <c r="I19" s="5" t="n">
        <f>(VLOOKUP(Games!B19, Data!$B$2:$L$134, 9, FALSE)-VLOOKUP(Games!E19, Data!$B$2:$L$134, 9, FALSE))*Coefficients!$I$2</f>
        <v>-1.771206509</v>
      </c>
      <c r="J19" s="5" t="n">
        <f>(VLOOKUP(Games!B19, Data!$B$2:$L$134, 10, FALSE)-VLOOKUP(Games!E19, Data!$B$2:$L$134, 10, FALSE))*Coefficients!$J$2</f>
        <v>-2.434124502</v>
      </c>
      <c r="K19" s="5" t="n">
        <f>(IF(AND(VLOOKUP(Games!B19, Data!$B$2:$L$134, 11, FALSE)=1, VLOOKUP(Games!E19, Data!$B$2:$L$134, 11, FALSE)&lt;&gt;1), 1,0))*Coefficients!K$2</f>
        <v>0</v>
      </c>
      <c r="L19" s="5" t="n">
        <f>(IF(AND(VLOOKUP(Games!B19, Data!$B$2:$L$134, 11, FALSE)&lt;&gt;1, VLOOKUP(Games!E19, Data!$B$2:$L$134, 11, FALSE)=1), 1,0))*Coefficients!L$2</f>
        <v>0</v>
      </c>
      <c r="O19" s="5" t="n">
        <f t="shared" si="1"/>
        <v>17.99975411</v>
      </c>
    </row>
    <row r="20" ht="14.25" customHeight="1">
      <c r="A20" s="5" t="str">
        <f>Coefficients!$A$2</f>
        <v/>
      </c>
      <c r="B20" s="5" t="n">
        <f>(Games!G20)*Coefficients!$B$2</f>
        <v>-7.722530824</v>
      </c>
      <c r="C20" s="5" t="n">
        <f>(VLOOKUP(Games!B20, Data!$B$2:$L$134, 4, FALSE)-VLOOKUP(Games!E20, Data!$B$2:$L$134, 4, FALSE))*Coefficients!$C$2</f>
        <v>1.786474581</v>
      </c>
      <c r="D20" s="5" t="n">
        <f>(VLOOKUP(Games!B20, Data!$B$2:$L$134, 3, FALSE)-VLOOKUP(Games!E20, Data!$B$2:$L$134, 3, FALSE))*Coefficients!$D$2</f>
        <v>-1.687622916</v>
      </c>
      <c r="E20" s="5" t="n">
        <f>(VLOOKUP(Games!B20, Data!$B$2:$L$134, 5, FALSE)-VLOOKUP(Games!E20, Data!$B$2:$L$134, 5, FALSE))*Coefficients!$E$2</f>
        <v>2.100609765</v>
      </c>
      <c r="F20" s="5" t="n">
        <f>(VLOOKUP(Games!B20, Data!$B$2:$L$134, 6, FALSE)-VLOOKUP(Games!E20, Data!$B$2:$L$134, 6, FALSE))*Coefficients!$F$2</f>
        <v>2.645259298</v>
      </c>
      <c r="G20" s="5" t="n">
        <f>(VLOOKUP(Games!B20, Data!$B$2:$L$134, 7, FALSE)-VLOOKUP(Games!E20, Data!$B$2:$L$134, 7, FALSE))*Coefficients!$G$2</f>
        <v>8.387484433</v>
      </c>
      <c r="H20" s="5" t="n">
        <f>(VLOOKUP(Games!B20, Data!$B$2:$L$134, 8, FALSE)-VLOOKUP(Games!E20, Data!$B$2:$L$134, 8, FALSE))*Coefficients!$H$2</f>
        <v>1.396851018</v>
      </c>
      <c r="I20" s="5" t="n">
        <f>(VLOOKUP(Games!B20, Data!$B$2:$L$134, 9, FALSE)-VLOOKUP(Games!E20, Data!$B$2:$L$134, 9, FALSE))*Coefficients!$I$2</f>
        <v>-0.9923781149</v>
      </c>
      <c r="J20" s="5" t="n">
        <f>(VLOOKUP(Games!B20, Data!$B$2:$L$134, 10, FALSE)-VLOOKUP(Games!E20, Data!$B$2:$L$134, 10, FALSE))*Coefficients!$J$2</f>
        <v>-1.106737179</v>
      </c>
      <c r="K20" s="5" t="n">
        <f>(IF(AND(VLOOKUP(Games!B20, Data!$B$2:$L$134, 11, FALSE)=1, VLOOKUP(Games!E20, Data!$B$2:$L$134, 11, FALSE)&lt;&gt;1), 1,0))*Coefficients!K$2</f>
        <v>0</v>
      </c>
      <c r="L20" s="5" t="n">
        <f>(IF(AND(VLOOKUP(Games!B20, Data!$B$2:$L$134, 11, FALSE)&lt;&gt;1, VLOOKUP(Games!E20, Data!$B$2:$L$134, 11, FALSE)=1), 1,0))*Coefficients!L$2</f>
        <v>-6.250290008</v>
      </c>
      <c r="O20" s="5" t="n">
        <f t="shared" si="1"/>
        <v>-1.442879946</v>
      </c>
    </row>
    <row r="21" ht="14.25" customHeight="1">
      <c r="A21" s="5" t="str">
        <f>Coefficients!$A$2</f>
        <v/>
      </c>
      <c r="B21" s="5" t="n">
        <f>(Games!G21)*Coefficients!$B$2</f>
        <v>8.316571656</v>
      </c>
      <c r="C21" s="5" t="n">
        <f>(VLOOKUP(Games!B21, Data!$B$2:$L$134, 4, FALSE)-VLOOKUP(Games!E21, Data!$B$2:$L$134, 4, FALSE))*Coefficients!$C$2</f>
        <v>0.4466186453</v>
      </c>
      <c r="D21" s="5" t="n">
        <f>(VLOOKUP(Games!B21, Data!$B$2:$L$134, 3, FALSE)-VLOOKUP(Games!E21, Data!$B$2:$L$134, 3, FALSE))*Coefficients!$D$2</f>
        <v>0.353223401</v>
      </c>
      <c r="E21" s="5" t="n">
        <f>(VLOOKUP(Games!B21, Data!$B$2:$L$134, 5, FALSE)-VLOOKUP(Games!E21, Data!$B$2:$L$134, 5, FALSE))*Coefficients!$E$2</f>
        <v>1.680487812</v>
      </c>
      <c r="F21" s="5" t="n">
        <f>(VLOOKUP(Games!B21, Data!$B$2:$L$134, 6, FALSE)-VLOOKUP(Games!E21, Data!$B$2:$L$134, 6, FALSE))*Coefficients!$F$2</f>
        <v>-0.1763506199</v>
      </c>
      <c r="G21" s="5" t="n">
        <f>(VLOOKUP(Games!B21, Data!$B$2:$L$134, 7, FALSE)-VLOOKUP(Games!E21, Data!$B$2:$L$134, 7, FALSE))*Coefficients!$G$2</f>
        <v>-3.014252218</v>
      </c>
      <c r="H21" s="5" t="n">
        <f>(VLOOKUP(Games!B21, Data!$B$2:$L$134, 8, FALSE)-VLOOKUP(Games!E21, Data!$B$2:$L$134, 8, FALSE))*Coefficients!$H$2</f>
        <v>-0.4656170059</v>
      </c>
      <c r="I21" s="5" t="n">
        <f>(VLOOKUP(Games!B21, Data!$B$2:$L$134, 9, FALSE)-VLOOKUP(Games!E21, Data!$B$2:$L$134, 9, FALSE))*Coefficients!$I$2</f>
        <v>-0.05024699316</v>
      </c>
      <c r="J21" s="5" t="n">
        <f>(VLOOKUP(Games!B21, Data!$B$2:$L$134, 10, FALSE)-VLOOKUP(Games!E21, Data!$B$2:$L$134, 10, FALSE))*Coefficients!$J$2</f>
        <v>-1.590984218</v>
      </c>
      <c r="K21" s="5" t="n">
        <f>(IF(AND(VLOOKUP(Games!B21, Data!$B$2:$L$134, 11, FALSE)=1, VLOOKUP(Games!E21, Data!$B$2:$L$134, 11, FALSE)&lt;&gt;1), 1,0))*Coefficients!K$2</f>
        <v>0</v>
      </c>
      <c r="L21" s="5" t="n">
        <f>(IF(AND(VLOOKUP(Games!B21, Data!$B$2:$L$134, 11, FALSE)&lt;&gt;1, VLOOKUP(Games!E21, Data!$B$2:$L$134, 11, FALSE)=1), 1,0))*Coefficients!L$2</f>
        <v>0</v>
      </c>
      <c r="O21" s="5" t="n">
        <f t="shared" si="1"/>
        <v>5.49945046</v>
      </c>
    </row>
    <row r="22" ht="14.25" customHeight="1">
      <c r="A22" s="5" t="str">
        <f>Coefficients!$A$2</f>
        <v/>
      </c>
      <c r="B22" s="5" t="n">
        <f>(Games!G22)*Coefficients!$B$2</f>
        <v>-3.564244996</v>
      </c>
      <c r="C22" s="5" t="n">
        <f>(VLOOKUP(Games!B22, Data!$B$2:$L$134, 4, FALSE)-VLOOKUP(Games!E22, Data!$B$2:$L$134, 4, FALSE))*Coefficients!$C$2</f>
        <v>0.4466186453</v>
      </c>
      <c r="D22" s="5" t="n">
        <f>(VLOOKUP(Games!B22, Data!$B$2:$L$134, 3, FALSE)-VLOOKUP(Games!E22, Data!$B$2:$L$134, 3, FALSE))*Coefficients!$D$2</f>
        <v>-1.648375871</v>
      </c>
      <c r="E22" s="5" t="n">
        <f>(VLOOKUP(Games!B22, Data!$B$2:$L$134, 5, FALSE)-VLOOKUP(Games!E22, Data!$B$2:$L$134, 5, FALSE))*Coefficients!$E$2</f>
        <v>7.888956673</v>
      </c>
      <c r="F22" s="5" t="n">
        <f>(VLOOKUP(Games!B22, Data!$B$2:$L$134, 6, FALSE)-VLOOKUP(Games!E22, Data!$B$2:$L$134, 6, FALSE))*Coefficients!$F$2</f>
        <v>0.3105304393</v>
      </c>
      <c r="G22" s="5" t="n">
        <f>(VLOOKUP(Games!B22, Data!$B$2:$L$134, 7, FALSE)-VLOOKUP(Games!E22, Data!$B$2:$L$134, 7, FALSE))*Coefficients!$G$2</f>
        <v>3.538469995</v>
      </c>
      <c r="H22" s="5" t="n">
        <f>(VLOOKUP(Games!B22, Data!$B$2:$L$134, 8, FALSE)-VLOOKUP(Games!E22, Data!$B$2:$L$134, 8, FALSE))*Coefficients!$H$2</f>
        <v>0.1552056686</v>
      </c>
      <c r="I22" s="5" t="n">
        <f>(VLOOKUP(Games!B22, Data!$B$2:$L$134, 9, FALSE)-VLOOKUP(Games!E22, Data!$B$2:$L$134, 9, FALSE))*Coefficients!$I$2</f>
        <v>0.1004939863</v>
      </c>
      <c r="J22" s="5" t="n">
        <f>(VLOOKUP(Games!B22, Data!$B$2:$L$134, 10, FALSE)-VLOOKUP(Games!E22, Data!$B$2:$L$134, 10, FALSE))*Coefficients!$J$2</f>
        <v>-0.3631720731</v>
      </c>
      <c r="K22" s="5" t="n">
        <f>(IF(AND(VLOOKUP(Games!B22, Data!$B$2:$L$134, 11, FALSE)=1, VLOOKUP(Games!E22, Data!$B$2:$L$134, 11, FALSE)&lt;&gt;1), 1,0))*Coefficients!K$2</f>
        <v>0</v>
      </c>
      <c r="L22" s="5" t="n">
        <f>(IF(AND(VLOOKUP(Games!B22, Data!$B$2:$L$134, 11, FALSE)&lt;&gt;1, VLOOKUP(Games!E22, Data!$B$2:$L$134, 11, FALSE)=1), 1,0))*Coefficients!L$2</f>
        <v>0</v>
      </c>
      <c r="O22" s="5" t="n">
        <f t="shared" si="1"/>
        <v>6.864482468</v>
      </c>
    </row>
    <row r="23" ht="14.25" customHeight="1">
      <c r="A23" s="5" t="str">
        <f>Coefficients!$A$2</f>
        <v/>
      </c>
      <c r="B23" s="5" t="n">
        <f>(Games!G23)*Coefficients!$B$2</f>
        <v>4.158285828</v>
      </c>
      <c r="C23" s="5" t="n">
        <f>(VLOOKUP(Games!B23, Data!$B$2:$L$134, 4, FALSE)-VLOOKUP(Games!E23, Data!$B$2:$L$134, 4, FALSE))*Coefficients!$C$2</f>
        <v>0</v>
      </c>
      <c r="D23" s="5" t="n">
        <f>(VLOOKUP(Games!B23, Data!$B$2:$L$134, 3, FALSE)-VLOOKUP(Games!E23, Data!$B$2:$L$134, 3, FALSE))*Coefficients!$D$2</f>
        <v>2.708046075</v>
      </c>
      <c r="E23" s="5" t="n">
        <f>(VLOOKUP(Games!B23, Data!$B$2:$L$134, 5, FALSE)-VLOOKUP(Games!E23, Data!$B$2:$L$134, 5, FALSE))*Coefficients!$E$2</f>
        <v>-7.842276456</v>
      </c>
      <c r="F23" s="5" t="n">
        <f>(VLOOKUP(Games!B23, Data!$B$2:$L$134, 6, FALSE)-VLOOKUP(Games!E23, Data!$B$2:$L$134, 6, FALSE))*Coefficients!$F$2</f>
        <v>-0.9162564815</v>
      </c>
      <c r="G23" s="5" t="n">
        <f>(VLOOKUP(Games!B23, Data!$B$2:$L$134, 7, FALSE)-VLOOKUP(Games!E23, Data!$B$2:$L$134, 7, FALSE))*Coefficients!$G$2</f>
        <v>-4.193742217</v>
      </c>
      <c r="H23" s="5" t="n">
        <f>(VLOOKUP(Games!B23, Data!$B$2:$L$134, 8, FALSE)-VLOOKUP(Games!E23, Data!$B$2:$L$134, 8, FALSE))*Coefficients!$H$2</f>
        <v>-1.629659521</v>
      </c>
      <c r="I23" s="5" t="n">
        <f>(VLOOKUP(Games!B23, Data!$B$2:$L$134, 9, FALSE)-VLOOKUP(Games!E23, Data!$B$2:$L$134, 9, FALSE))*Coefficients!$I$2</f>
        <v>1.218489584</v>
      </c>
      <c r="J23" s="5" t="n">
        <f>(VLOOKUP(Games!B23, Data!$B$2:$L$134, 10, FALSE)-VLOOKUP(Games!E23, Data!$B$2:$L$134, 10, FALSE))*Coefficients!$J$2</f>
        <v>0.09820172855</v>
      </c>
      <c r="K23" s="5" t="n">
        <f>(IF(AND(VLOOKUP(Games!B23, Data!$B$2:$L$134, 11, FALSE)=1, VLOOKUP(Games!E23, Data!$B$2:$L$134, 11, FALSE)&lt;&gt;1), 1,0))*Coefficients!K$2</f>
        <v>0</v>
      </c>
      <c r="L23" s="5" t="n">
        <f>(IF(AND(VLOOKUP(Games!B23, Data!$B$2:$L$134, 11, FALSE)&lt;&gt;1, VLOOKUP(Games!E23, Data!$B$2:$L$134, 11, FALSE)=1), 1,0))*Coefficients!L$2</f>
        <v>0</v>
      </c>
      <c r="O23" s="5" t="n">
        <f t="shared" si="1"/>
        <v>-6.398911459</v>
      </c>
    </row>
    <row r="24" ht="14.25" customHeight="1">
      <c r="A24" s="5" t="str">
        <f>Coefficients!$A$2</f>
        <v/>
      </c>
      <c r="B24" s="5" t="n">
        <f>(Games!G24)*Coefficients!$B$2</f>
        <v>7.722530824</v>
      </c>
      <c r="C24" s="5" t="n">
        <f>(VLOOKUP(Games!B24, Data!$B$2:$L$134, 4, FALSE)-VLOOKUP(Games!E24, Data!$B$2:$L$134, 4, FALSE))*Coefficients!$C$2</f>
        <v>0.4466186453</v>
      </c>
      <c r="D24" s="5" t="n">
        <f>(VLOOKUP(Games!B24, Data!$B$2:$L$134, 3, FALSE)-VLOOKUP(Games!E24, Data!$B$2:$L$134, 3, FALSE))*Coefficients!$D$2</f>
        <v>1.138164292</v>
      </c>
      <c r="E24" s="5" t="n">
        <f>(VLOOKUP(Games!B24, Data!$B$2:$L$134, 5, FALSE)-VLOOKUP(Games!E24, Data!$B$2:$L$134, 5, FALSE))*Coefficients!$E$2</f>
        <v>-0.46680217</v>
      </c>
      <c r="F24" s="5" t="n">
        <f>(VLOOKUP(Games!B24, Data!$B$2:$L$134, 6, FALSE)-VLOOKUP(Games!E24, Data!$B$2:$L$134, 6, FALSE))*Coefficients!$F$2</f>
        <v>-0.3718697854</v>
      </c>
      <c r="G24" s="5" t="n">
        <f>(VLOOKUP(Games!B24, Data!$B$2:$L$134, 7, FALSE)-VLOOKUP(Games!E24, Data!$B$2:$L$134, 7, FALSE))*Coefficients!$G$2</f>
        <v>-1.703707775</v>
      </c>
      <c r="H24" s="5" t="n">
        <f>(VLOOKUP(Games!B24, Data!$B$2:$L$134, 8, FALSE)-VLOOKUP(Games!E24, Data!$B$2:$L$134, 8, FALSE))*Coefficients!$H$2</f>
        <v>-0.6208226745</v>
      </c>
      <c r="I24" s="5" t="n">
        <f>(VLOOKUP(Games!B24, Data!$B$2:$L$134, 9, FALSE)-VLOOKUP(Games!E24, Data!$B$2:$L$134, 9, FALSE))*Coefficients!$I$2</f>
        <v>0.389414197</v>
      </c>
      <c r="J24" s="5" t="n">
        <f>(VLOOKUP(Games!B24, Data!$B$2:$L$134, 10, FALSE)-VLOOKUP(Games!E24, Data!$B$2:$L$134, 10, FALSE))*Coefficients!$J$2</f>
        <v>0.412563475</v>
      </c>
      <c r="K24" s="5" t="n">
        <f>(IF(AND(VLOOKUP(Games!B24, Data!$B$2:$L$134, 11, FALSE)=1, VLOOKUP(Games!E24, Data!$B$2:$L$134, 11, FALSE)&lt;&gt;1), 1,0))*Coefficients!K$2</f>
        <v>0</v>
      </c>
      <c r="L24" s="5" t="n">
        <f>(IF(AND(VLOOKUP(Games!B24, Data!$B$2:$L$134, 11, FALSE)&lt;&gt;1, VLOOKUP(Games!E24, Data!$B$2:$L$134, 11, FALSE)=1), 1,0))*Coefficients!L$2</f>
        <v>0</v>
      </c>
      <c r="O24" s="5" t="n">
        <f t="shared" si="1"/>
        <v>6.946089028</v>
      </c>
    </row>
    <row r="25" ht="14.25" customHeight="1">
      <c r="A25" s="5" t="str">
        <f>Coefficients!$A$2</f>
        <v/>
      </c>
      <c r="B25" s="5" t="n">
        <f>(Games!G25)*Coefficients!$B$2</f>
        <v>4.158285828</v>
      </c>
      <c r="C25" s="5" t="n">
        <f>(VLOOKUP(Games!B25, Data!$B$2:$L$134, 4, FALSE)-VLOOKUP(Games!E25, Data!$B$2:$L$134, 4, FALSE))*Coefficients!$C$2</f>
        <v>0</v>
      </c>
      <c r="D25" s="5" t="n">
        <f>(VLOOKUP(Games!B25, Data!$B$2:$L$134, 3, FALSE)-VLOOKUP(Games!E25, Data!$B$2:$L$134, 3, FALSE))*Coefficients!$D$2</f>
        <v>-0.7456938466</v>
      </c>
      <c r="E25" s="5" t="n">
        <f>(VLOOKUP(Games!B25, Data!$B$2:$L$134, 5, FALSE)-VLOOKUP(Games!E25, Data!$B$2:$L$134, 5, FALSE))*Coefficients!$E$2</f>
        <v>1.960569114</v>
      </c>
      <c r="F25" s="5" t="n">
        <f>(VLOOKUP(Games!B25, Data!$B$2:$L$134, 6, FALSE)-VLOOKUP(Games!E25, Data!$B$2:$L$134, 6, FALSE))*Coefficients!$F$2</f>
        <v>0.3488675306</v>
      </c>
      <c r="G25" s="5" t="n">
        <f>(VLOOKUP(Games!B25, Data!$B$2:$L$134, 7, FALSE)-VLOOKUP(Games!E25, Data!$B$2:$L$134, 7, FALSE))*Coefficients!$G$2</f>
        <v>-4.980068882</v>
      </c>
      <c r="H25" s="5" t="n">
        <f>(VLOOKUP(Games!B25, Data!$B$2:$L$134, 8, FALSE)-VLOOKUP(Games!E25, Data!$B$2:$L$134, 8, FALSE))*Coefficients!$H$2</f>
        <v>0.6984255089</v>
      </c>
      <c r="I25" s="5" t="n">
        <f>(VLOOKUP(Games!B25, Data!$B$2:$L$134, 9, FALSE)-VLOOKUP(Games!E25, Data!$B$2:$L$134, 9, FALSE))*Coefficients!$I$2</f>
        <v>0.2009879726</v>
      </c>
      <c r="J25" s="5" t="n">
        <f>(VLOOKUP(Games!B25, Data!$B$2:$L$134, 10, FALSE)-VLOOKUP(Games!E25, Data!$B$2:$L$134, 10, FALSE))*Coefficients!$J$2</f>
        <v>1.495687866</v>
      </c>
      <c r="K25" s="5" t="n">
        <f>(IF(AND(VLOOKUP(Games!B25, Data!$B$2:$L$134, 11, FALSE)=1, VLOOKUP(Games!E25, Data!$B$2:$L$134, 11, FALSE)&lt;&gt;1), 1,0))*Coefficients!K$2</f>
        <v>0</v>
      </c>
      <c r="L25" s="5" t="n">
        <f>(IF(AND(VLOOKUP(Games!B25, Data!$B$2:$L$134, 11, FALSE)&lt;&gt;1, VLOOKUP(Games!E25, Data!$B$2:$L$134, 11, FALSE)=1), 1,0))*Coefficients!L$2</f>
        <v>0</v>
      </c>
      <c r="O25" s="5" t="n">
        <f t="shared" si="1"/>
        <v>3.137061091</v>
      </c>
    </row>
    <row r="26" ht="14.25" customHeight="1">
      <c r="A26" s="5" t="str">
        <f>Coefficients!$A$2</f>
        <v/>
      </c>
      <c r="B26" s="5" t="n">
        <f>(Games!G26)*Coefficients!$B$2</f>
        <v>-6.534449158</v>
      </c>
      <c r="C26" s="5" t="n">
        <f>(VLOOKUP(Games!B26, Data!$B$2:$L$134, 4, FALSE)-VLOOKUP(Games!E26, Data!$B$2:$L$134, 4, FALSE))*Coefficients!$C$2</f>
        <v>1.339855936</v>
      </c>
      <c r="D26" s="5" t="n">
        <f>(VLOOKUP(Games!B26, Data!$B$2:$L$134, 3, FALSE)-VLOOKUP(Games!E26, Data!$B$2:$L$134, 3, FALSE))*Coefficients!$D$2</f>
        <v>-4.47416308</v>
      </c>
      <c r="E26" s="5" t="n">
        <f>(VLOOKUP(Games!B26, Data!$B$2:$L$134, 5, FALSE)-VLOOKUP(Games!E26, Data!$B$2:$L$134, 5, FALSE))*Coefficients!$E$2</f>
        <v>3.641056926</v>
      </c>
      <c r="F26" s="5" t="n">
        <f>(VLOOKUP(Games!B26, Data!$B$2:$L$134, 6, FALSE)-VLOOKUP(Games!E26, Data!$B$2:$L$134, 6, FALSE))*Coefficients!$F$2</f>
        <v>2.495744642</v>
      </c>
      <c r="G26" s="5" t="n">
        <f>(VLOOKUP(Games!B26, Data!$B$2:$L$134, 7, FALSE)-VLOOKUP(Games!E26, Data!$B$2:$L$134, 7, FALSE))*Coefficients!$G$2</f>
        <v>6.945885546</v>
      </c>
      <c r="H26" s="5" t="n">
        <f>(VLOOKUP(Games!B26, Data!$B$2:$L$134, 8, FALSE)-VLOOKUP(Games!E26, Data!$B$2:$L$134, 8, FALSE))*Coefficients!$H$2</f>
        <v>2.793702035</v>
      </c>
      <c r="I26" s="5" t="n">
        <f>(VLOOKUP(Games!B26, Data!$B$2:$L$134, 9, FALSE)-VLOOKUP(Games!E26, Data!$B$2:$L$134, 9, FALSE))*Coefficients!$I$2</f>
        <v>-1.218489584</v>
      </c>
      <c r="J26" s="5" t="n">
        <f>(VLOOKUP(Games!B26, Data!$B$2:$L$134, 10, FALSE)-VLOOKUP(Games!E26, Data!$B$2:$L$134, 10, FALSE))*Coefficients!$J$2</f>
        <v>-0.8024650126</v>
      </c>
      <c r="K26" s="5" t="n">
        <f>(IF(AND(VLOOKUP(Games!B26, Data!$B$2:$L$134, 11, FALSE)=1, VLOOKUP(Games!E26, Data!$B$2:$L$134, 11, FALSE)&lt;&gt;1), 1,0))*Coefficients!K$2</f>
        <v>0</v>
      </c>
      <c r="L26" s="5" t="n">
        <f>(IF(AND(VLOOKUP(Games!B26, Data!$B$2:$L$134, 11, FALSE)&lt;&gt;1, VLOOKUP(Games!E26, Data!$B$2:$L$134, 11, FALSE)=1), 1,0))*Coefficients!L$2</f>
        <v>0</v>
      </c>
      <c r="O26" s="5" t="n">
        <f t="shared" si="1"/>
        <v>4.186678251</v>
      </c>
    </row>
    <row r="27" ht="14.25" customHeight="1">
      <c r="A27" s="5" t="str">
        <f>Coefficients!$A$2</f>
        <v/>
      </c>
      <c r="B27" s="5" t="n">
        <f>(Games!G27)*Coefficients!$B$2</f>
        <v>19.60334748</v>
      </c>
      <c r="C27" s="5" t="n">
        <f>(VLOOKUP(Games!B27, Data!$B$2:$L$134, 4, FALSE)-VLOOKUP(Games!E27, Data!$B$2:$L$134, 4, FALSE))*Coefficients!$C$2</f>
        <v>-2.233093227</v>
      </c>
      <c r="D27" s="5" t="n">
        <f>(VLOOKUP(Games!B27, Data!$B$2:$L$134, 3, FALSE)-VLOOKUP(Games!E27, Data!$B$2:$L$134, 3, FALSE))*Coefficients!$D$2</f>
        <v>4.317174901</v>
      </c>
      <c r="E27" s="5" t="n">
        <f>(VLOOKUP(Games!B27, Data!$B$2:$L$134, 5, FALSE)-VLOOKUP(Games!E27, Data!$B$2:$L$134, 5, FALSE))*Coefficients!$E$2</f>
        <v>-12.51029816</v>
      </c>
      <c r="F27" s="5" t="n">
        <f>(VLOOKUP(Games!B27, Data!$B$2:$L$134, 6, FALSE)-VLOOKUP(Games!E27, Data!$B$2:$L$134, 6, FALSE))*Coefficients!$F$2</f>
        <v>-3.573016907</v>
      </c>
      <c r="G27" s="5" t="n">
        <f>(VLOOKUP(Games!B27, Data!$B$2:$L$134, 7, FALSE)-VLOOKUP(Games!E27, Data!$B$2:$L$134, 7, FALSE))*Coefficients!$G$2</f>
        <v>-11.13962776</v>
      </c>
      <c r="H27" s="5" t="n">
        <f>(VLOOKUP(Games!B27, Data!$B$2:$L$134, 8, FALSE)-VLOOKUP(Games!E27, Data!$B$2:$L$134, 8, FALSE))*Coefficients!$H$2</f>
        <v>-4.50096439</v>
      </c>
      <c r="I27" s="5" t="n">
        <f>(VLOOKUP(Games!B27, Data!$B$2:$L$134, 9, FALSE)-VLOOKUP(Games!E27, Data!$B$2:$L$134, 9, FALSE))*Coefficients!$I$2</f>
        <v>1.720959516</v>
      </c>
      <c r="J27" s="5" t="n">
        <f>(VLOOKUP(Games!B27, Data!$B$2:$L$134, 10, FALSE)-VLOOKUP(Games!E27, Data!$B$2:$L$134, 10, FALSE))*Coefficients!$J$2</f>
        <v>2.177289212</v>
      </c>
      <c r="K27" s="5" t="n">
        <f>(IF(AND(VLOOKUP(Games!B27, Data!$B$2:$L$134, 11, FALSE)=1, VLOOKUP(Games!E27, Data!$B$2:$L$134, 11, FALSE)&lt;&gt;1), 1,0))*Coefficients!K$2</f>
        <v>0</v>
      </c>
      <c r="L27" s="5" t="n">
        <f>(IF(AND(VLOOKUP(Games!B27, Data!$B$2:$L$134, 11, FALSE)&lt;&gt;1, VLOOKUP(Games!E27, Data!$B$2:$L$134, 11, FALSE)=1), 1,0))*Coefficients!L$2</f>
        <v>0</v>
      </c>
      <c r="O27" s="5" t="n">
        <f t="shared" si="1"/>
        <v>-6.138229337</v>
      </c>
    </row>
    <row r="28" ht="14.25" customHeight="1">
      <c r="A28" s="5" t="str">
        <f>Coefficients!$A$2</f>
        <v/>
      </c>
      <c r="B28" s="5" t="n">
        <f>(Games!G28)*Coefficients!$B$2</f>
        <v>6.534449158</v>
      </c>
      <c r="C28" s="5" t="n">
        <f>(VLOOKUP(Games!B28, Data!$B$2:$L$134, 4, FALSE)-VLOOKUP(Games!E28, Data!$B$2:$L$134, 4, FALSE))*Coefficients!$C$2</f>
        <v>0</v>
      </c>
      <c r="D28" s="5" t="n">
        <f>(VLOOKUP(Games!B28, Data!$B$2:$L$134, 3, FALSE)-VLOOKUP(Games!E28, Data!$B$2:$L$134, 3, FALSE))*Coefficients!$D$2</f>
        <v>7.496185511</v>
      </c>
      <c r="E28" s="5" t="n">
        <f>(VLOOKUP(Games!B28, Data!$B$2:$L$134, 5, FALSE)-VLOOKUP(Games!E28, Data!$B$2:$L$134, 5, FALSE))*Coefficients!$E$2</f>
        <v>-8.682520362</v>
      </c>
      <c r="F28" s="5" t="n">
        <f>(VLOOKUP(Games!B28, Data!$B$2:$L$134, 6, FALSE)-VLOOKUP(Games!E28, Data!$B$2:$L$134, 6, FALSE))*Coefficients!$F$2</f>
        <v>-2.59158737</v>
      </c>
      <c r="G28" s="5" t="n">
        <f>(VLOOKUP(Games!B28, Data!$B$2:$L$134, 7, FALSE)-VLOOKUP(Games!E28, Data!$B$2:$L$134, 7, FALSE))*Coefficients!$G$2</f>
        <v>-10.61540999</v>
      </c>
      <c r="H28" s="5" t="n">
        <f>(VLOOKUP(Games!B28, Data!$B$2:$L$134, 8, FALSE)-VLOOKUP(Games!E28, Data!$B$2:$L$134, 8, FALSE))*Coefficients!$H$2</f>
        <v>-2.560893532</v>
      </c>
      <c r="I28" s="5" t="n">
        <f>(VLOOKUP(Games!B28, Data!$B$2:$L$134, 9, FALSE)-VLOOKUP(Games!E28, Data!$B$2:$L$134, 9, FALSE))*Coefficients!$I$2</f>
        <v>0.4522229385</v>
      </c>
      <c r="J28" s="5" t="n">
        <f>(VLOOKUP(Games!B28, Data!$B$2:$L$134, 10, FALSE)-VLOOKUP(Games!E28, Data!$B$2:$L$134, 10, FALSE))*Coefficients!$J$2</f>
        <v>0.2626988683</v>
      </c>
      <c r="K28" s="5" t="n">
        <f>(IF(AND(VLOOKUP(Games!B28, Data!$B$2:$L$134, 11, FALSE)=1, VLOOKUP(Games!E28, Data!$B$2:$L$134, 11, FALSE)&lt;&gt;1), 1,0))*Coefficients!K$2</f>
        <v>0</v>
      </c>
      <c r="L28" s="5" t="n">
        <f>(IF(AND(VLOOKUP(Games!B28, Data!$B$2:$L$134, 11, FALSE)&lt;&gt;1, VLOOKUP(Games!E28, Data!$B$2:$L$134, 11, FALSE)=1), 1,0))*Coefficients!L$2</f>
        <v>0</v>
      </c>
      <c r="O28" s="5" t="n">
        <f t="shared" si="1"/>
        <v>-9.704854774</v>
      </c>
    </row>
    <row r="29" ht="14.25" customHeight="1">
      <c r="A29" s="5" t="str">
        <f>Coefficients!$A$2</f>
        <v/>
      </c>
      <c r="B29" s="5" t="n">
        <f>(Games!G29)*Coefficients!$B$2</f>
        <v>8.910612489</v>
      </c>
      <c r="C29" s="5" t="n">
        <f>(VLOOKUP(Games!B29, Data!$B$2:$L$134, 4, FALSE)-VLOOKUP(Games!E29, Data!$B$2:$L$134, 4, FALSE))*Coefficients!$C$2</f>
        <v>-2.233093227</v>
      </c>
      <c r="D29" s="5" t="n">
        <f>(VLOOKUP(Games!B29, Data!$B$2:$L$134, 3, FALSE)-VLOOKUP(Games!E29, Data!$B$2:$L$134, 3, FALSE))*Coefficients!$D$2</f>
        <v>9.654772961</v>
      </c>
      <c r="E29" s="5" t="n">
        <f>(VLOOKUP(Games!B29, Data!$B$2:$L$134, 5, FALSE)-VLOOKUP(Games!E29, Data!$B$2:$L$134, 5, FALSE))*Coefficients!$E$2</f>
        <v>-15.77791335</v>
      </c>
      <c r="F29" s="5" t="n">
        <f>(VLOOKUP(Games!B29, Data!$B$2:$L$134, 6, FALSE)-VLOOKUP(Games!E29, Data!$B$2:$L$134, 6, FALSE))*Coefficients!$F$2</f>
        <v>-6.570977445</v>
      </c>
      <c r="G29" s="5" t="n">
        <f>(VLOOKUP(Games!B29, Data!$B$2:$L$134, 7, FALSE)-VLOOKUP(Games!E29, Data!$B$2:$L$134, 7, FALSE))*Coefficients!$G$2</f>
        <v>-19.00289442</v>
      </c>
      <c r="H29" s="5" t="n">
        <f>(VLOOKUP(Games!B29, Data!$B$2:$L$134, 8, FALSE)-VLOOKUP(Games!E29, Data!$B$2:$L$134, 8, FALSE))*Coefficients!$H$2</f>
        <v>-6.751446586</v>
      </c>
      <c r="I29" s="5" t="n">
        <f>(VLOOKUP(Games!B29, Data!$B$2:$L$134, 9, FALSE)-VLOOKUP(Games!E29, Data!$B$2:$L$134, 9, FALSE))*Coefficients!$I$2</f>
        <v>1.972194482</v>
      </c>
      <c r="J29" s="5" t="n">
        <f>(VLOOKUP(Games!B29, Data!$B$2:$L$134, 10, FALSE)-VLOOKUP(Games!E29, Data!$B$2:$L$134, 10, FALSE))*Coefficients!$J$2</f>
        <v>1.704293904</v>
      </c>
      <c r="K29" s="5" t="n">
        <f>(IF(AND(VLOOKUP(Games!B29, Data!$B$2:$L$134, 11, FALSE)=1, VLOOKUP(Games!E29, Data!$B$2:$L$134, 11, FALSE)&lt;&gt;1), 1,0))*Coefficients!K$2</f>
        <v>0</v>
      </c>
      <c r="L29" s="5" t="n">
        <f>(IF(AND(VLOOKUP(Games!B29, Data!$B$2:$L$134, 11, FALSE)&lt;&gt;1, VLOOKUP(Games!E29, Data!$B$2:$L$134, 11, FALSE)=1), 1,0))*Coefficients!L$2</f>
        <v>0</v>
      </c>
      <c r="O29" s="5" t="n">
        <f t="shared" si="1"/>
        <v>-28.09445119</v>
      </c>
    </row>
    <row r="30" ht="14.25" customHeight="1">
      <c r="A30" s="5" t="str">
        <f>Coefficients!$A$2</f>
        <v/>
      </c>
      <c r="B30" s="5" t="n">
        <f>(Games!G30)*Coefficients!$B$2</f>
        <v>-2.970204163</v>
      </c>
      <c r="C30" s="5" t="n">
        <f>(VLOOKUP(Games!B30, Data!$B$2:$L$134, 4, FALSE)-VLOOKUP(Games!E30, Data!$B$2:$L$134, 4, FALSE))*Coefficients!$C$2</f>
        <v>0.8932372906</v>
      </c>
      <c r="D30" s="5" t="n">
        <f>(VLOOKUP(Games!B30, Data!$B$2:$L$134, 3, FALSE)-VLOOKUP(Games!E30, Data!$B$2:$L$134, 3, FALSE))*Coefficients!$D$2</f>
        <v>-2.904281297</v>
      </c>
      <c r="E30" s="5" t="n">
        <f>(VLOOKUP(Games!B30, Data!$B$2:$L$134, 5, FALSE)-VLOOKUP(Games!E30, Data!$B$2:$L$134, 5, FALSE))*Coefficients!$E$2</f>
        <v>5.461585389</v>
      </c>
      <c r="F30" s="5" t="n">
        <f>(VLOOKUP(Games!B30, Data!$B$2:$L$134, 6, FALSE)-VLOOKUP(Games!E30, Data!$B$2:$L$134, 6, FALSE))*Coefficients!$F$2</f>
        <v>2.346229986</v>
      </c>
      <c r="G30" s="5" t="n">
        <f>(VLOOKUP(Games!B30, Data!$B$2:$L$134, 7, FALSE)-VLOOKUP(Games!E30, Data!$B$2:$L$134, 7, FALSE))*Coefficients!$G$2</f>
        <v>7.207994435</v>
      </c>
      <c r="H30" s="5" t="n">
        <f>(VLOOKUP(Games!B30, Data!$B$2:$L$134, 8, FALSE)-VLOOKUP(Games!E30, Data!$B$2:$L$134, 8, FALSE))*Coefficients!$H$2</f>
        <v>1.940070858</v>
      </c>
      <c r="I30" s="5" t="n">
        <f>(VLOOKUP(Games!B30, Data!$B$2:$L$134, 9, FALSE)-VLOOKUP(Games!E30, Data!$B$2:$L$134, 9, FALSE))*Coefficients!$I$2</f>
        <v>-1.570218536</v>
      </c>
      <c r="J30" s="5" t="n">
        <f>(VLOOKUP(Games!B30, Data!$B$2:$L$134, 10, FALSE)-VLOOKUP(Games!E30, Data!$B$2:$L$134, 10, FALSE))*Coefficients!$J$2</f>
        <v>0.02498623863</v>
      </c>
      <c r="K30" s="5" t="n">
        <f>(IF(AND(VLOOKUP(Games!B30, Data!$B$2:$L$134, 11, FALSE)=1, VLOOKUP(Games!E30, Data!$B$2:$L$134, 11, FALSE)&lt;&gt;1), 1,0))*Coefficients!K$2</f>
        <v>0</v>
      </c>
      <c r="L30" s="5" t="n">
        <f>(IF(AND(VLOOKUP(Games!B30, Data!$B$2:$L$134, 11, FALSE)&lt;&gt;1, VLOOKUP(Games!E30, Data!$B$2:$L$134, 11, FALSE)=1), 1,0))*Coefficients!L$2</f>
        <v>0</v>
      </c>
      <c r="O30" s="5" t="n">
        <f t="shared" si="1"/>
        <v>10.4294002</v>
      </c>
    </row>
    <row r="31" ht="14.25" customHeight="1">
      <c r="A31" s="5" t="str">
        <f>Coefficients!$A$2</f>
        <v/>
      </c>
      <c r="B31" s="5" t="n">
        <f>(Games!G31)*Coefficients!$B$2</f>
        <v>1.782122498</v>
      </c>
      <c r="C31" s="5" t="n">
        <f>(VLOOKUP(Games!B31, Data!$B$2:$L$134, 4, FALSE)-VLOOKUP(Games!E31, Data!$B$2:$L$134, 4, FALSE))*Coefficients!$C$2</f>
        <v>-0.4466186453</v>
      </c>
      <c r="D31" s="5" t="n">
        <f>(VLOOKUP(Games!B31, Data!$B$2:$L$134, 3, FALSE)-VLOOKUP(Games!E31, Data!$B$2:$L$134, 3, FALSE))*Coefficients!$D$2</f>
        <v>-0.1569881782</v>
      </c>
      <c r="E31" s="5" t="n">
        <f>(VLOOKUP(Games!B31, Data!$B$2:$L$134, 5, FALSE)-VLOOKUP(Games!E31, Data!$B$2:$L$134, 5, FALSE))*Coefficients!$E$2</f>
        <v>0.326761519</v>
      </c>
      <c r="F31" s="5" t="n">
        <f>(VLOOKUP(Games!B31, Data!$B$2:$L$134, 6, FALSE)-VLOOKUP(Games!E31, Data!$B$2:$L$134, 6, FALSE))*Coefficients!$F$2</f>
        <v>0.0421708004</v>
      </c>
      <c r="G31" s="5" t="n">
        <f>(VLOOKUP(Games!B31, Data!$B$2:$L$134, 7, FALSE)-VLOOKUP(Games!E31, Data!$B$2:$L$134, 7, FALSE))*Coefficients!$G$2</f>
        <v>1.572653331</v>
      </c>
      <c r="H31" s="5" t="n">
        <f>(VLOOKUP(Games!B31, Data!$B$2:$L$134, 8, FALSE)-VLOOKUP(Games!E31, Data!$B$2:$L$134, 8, FALSE))*Coefficients!$H$2</f>
        <v>0</v>
      </c>
      <c r="I31" s="5" t="n">
        <f>(VLOOKUP(Games!B31, Data!$B$2:$L$134, 9, FALSE)-VLOOKUP(Games!E31, Data!$B$2:$L$134, 9, FALSE))*Coefficients!$I$2</f>
        <v>-0.07537048974</v>
      </c>
      <c r="J31" s="5" t="n">
        <f>(VLOOKUP(Games!B31, Data!$B$2:$L$134, 10, FALSE)-VLOOKUP(Games!E31, Data!$B$2:$L$134, 10, FALSE))*Coefficients!$J$2</f>
        <v>0.1736358697</v>
      </c>
      <c r="K31" s="5" t="n">
        <f>(IF(AND(VLOOKUP(Games!B31, Data!$B$2:$L$134, 11, FALSE)=1, VLOOKUP(Games!E31, Data!$B$2:$L$134, 11, FALSE)&lt;&gt;1), 1,0))*Coefficients!K$2</f>
        <v>0</v>
      </c>
      <c r="L31" s="5" t="n">
        <f>(IF(AND(VLOOKUP(Games!B31, Data!$B$2:$L$134, 11, FALSE)&lt;&gt;1, VLOOKUP(Games!E31, Data!$B$2:$L$134, 11, FALSE)=1), 1,0))*Coefficients!L$2</f>
        <v>0</v>
      </c>
      <c r="O31" s="5" t="n">
        <f t="shared" si="1"/>
        <v>3.218366705</v>
      </c>
    </row>
    <row r="32" ht="14.25" customHeight="1">
      <c r="A32" s="5" t="str">
        <f>Coefficients!$A$2</f>
        <v/>
      </c>
      <c r="B32" s="5" t="n">
        <f>(Games!G32)*Coefficients!$B$2</f>
        <v>13.66293915</v>
      </c>
      <c r="C32" s="5" t="n">
        <f>(VLOOKUP(Games!B32, Data!$B$2:$L$134, 4, FALSE)-VLOOKUP(Games!E32, Data!$B$2:$L$134, 4, FALSE))*Coefficients!$C$2</f>
        <v>0.8932372906</v>
      </c>
      <c r="D32" s="5" t="n">
        <f>(VLOOKUP(Games!B32, Data!$B$2:$L$134, 3, FALSE)-VLOOKUP(Games!E32, Data!$B$2:$L$134, 3, FALSE))*Coefficients!$D$2</f>
        <v>-0.4709645347</v>
      </c>
      <c r="E32" s="5" t="n">
        <f>(VLOOKUP(Games!B32, Data!$B$2:$L$134, 5, FALSE)-VLOOKUP(Games!E32, Data!$B$2:$L$134, 5, FALSE))*Coefficients!$E$2</f>
        <v>-2.240650416</v>
      </c>
      <c r="F32" s="5" t="n">
        <f>(VLOOKUP(Games!B32, Data!$B$2:$L$134, 6, FALSE)-VLOOKUP(Games!E32, Data!$B$2:$L$134, 6, FALSE))*Coefficients!$F$2</f>
        <v>-0.1035101464</v>
      </c>
      <c r="G32" s="5" t="n">
        <f>(VLOOKUP(Games!B32, Data!$B$2:$L$134, 7, FALSE)-VLOOKUP(Games!E32, Data!$B$2:$L$134, 7, FALSE))*Coefficients!$G$2</f>
        <v>-1.310544443</v>
      </c>
      <c r="H32" s="5" t="n">
        <f>(VLOOKUP(Games!B32, Data!$B$2:$L$134, 8, FALSE)-VLOOKUP(Games!E32, Data!$B$2:$L$134, 8, FALSE))*Coefficients!$H$2</f>
        <v>0.6984255089</v>
      </c>
      <c r="I32" s="5" t="n">
        <f>(VLOOKUP(Games!B32, Data!$B$2:$L$134, 9, FALSE)-VLOOKUP(Games!E32, Data!$B$2:$L$134, 9, FALSE))*Coefficients!$I$2</f>
        <v>0.1884262244</v>
      </c>
      <c r="J32" s="5" t="n">
        <f>(VLOOKUP(Games!B32, Data!$B$2:$L$134, 10, FALSE)-VLOOKUP(Games!E32, Data!$B$2:$L$134, 10, FALSE))*Coefficients!$J$2</f>
        <v>2.088965764</v>
      </c>
      <c r="K32" s="5" t="n">
        <f>(IF(AND(VLOOKUP(Games!B32, Data!$B$2:$L$134, 11, FALSE)=1, VLOOKUP(Games!E32, Data!$B$2:$L$134, 11, FALSE)&lt;&gt;1), 1,0))*Coefficients!K$2</f>
        <v>0</v>
      </c>
      <c r="L32" s="5" t="n">
        <f>(IF(AND(VLOOKUP(Games!B32, Data!$B$2:$L$134, 11, FALSE)&lt;&gt;1, VLOOKUP(Games!E32, Data!$B$2:$L$134, 11, FALSE)=1), 1,0))*Coefficients!L$2</f>
        <v>0</v>
      </c>
      <c r="O32" s="5" t="n">
        <f t="shared" si="1"/>
        <v>13.4063244</v>
      </c>
    </row>
    <row r="33" ht="14.25" customHeight="1">
      <c r="A33" s="5" t="str">
        <f>Coefficients!$A$2</f>
        <v/>
      </c>
      <c r="B33" s="5" t="n">
        <f>(Games!G33)*Coefficients!$B$2</f>
        <v>8.910612489</v>
      </c>
      <c r="C33" s="5" t="n">
        <f>(VLOOKUP(Games!B33, Data!$B$2:$L$134, 4, FALSE)-VLOOKUP(Games!E33, Data!$B$2:$L$134, 4, FALSE))*Coefficients!$C$2</f>
        <v>-2.233093227</v>
      </c>
      <c r="D33" s="5" t="n">
        <f>(VLOOKUP(Games!B33, Data!$B$2:$L$134, 3, FALSE)-VLOOKUP(Games!E33, Data!$B$2:$L$134, 3, FALSE))*Coefficients!$D$2</f>
        <v>4.670398302</v>
      </c>
      <c r="E33" s="5" t="n">
        <f>(VLOOKUP(Games!B33, Data!$B$2:$L$134, 5, FALSE)-VLOOKUP(Games!E33, Data!$B$2:$L$134, 5, FALSE))*Coefficients!$E$2</f>
        <v>-10.68976969</v>
      </c>
      <c r="F33" s="5" t="n">
        <f>(VLOOKUP(Games!B33, Data!$B$2:$L$134, 6, FALSE)-VLOOKUP(Games!E33, Data!$B$2:$L$134, 6, FALSE))*Coefficients!$F$2</f>
        <v>-4.838140919</v>
      </c>
      <c r="G33" s="5" t="n">
        <f>(VLOOKUP(Games!B33, Data!$B$2:$L$134, 7, FALSE)-VLOOKUP(Games!E33, Data!$B$2:$L$134, 7, FALSE))*Coefficients!$G$2</f>
        <v>-11.92595443</v>
      </c>
      <c r="H33" s="5" t="n">
        <f>(VLOOKUP(Games!B33, Data!$B$2:$L$134, 8, FALSE)-VLOOKUP(Games!E33, Data!$B$2:$L$134, 8, FALSE))*Coefficients!$H$2</f>
        <v>-4.733772893</v>
      </c>
      <c r="I33" s="5" t="n">
        <f>(VLOOKUP(Games!B33, Data!$B$2:$L$134, 9, FALSE)-VLOOKUP(Games!E33, Data!$B$2:$L$134, 9, FALSE))*Coefficients!$I$2</f>
        <v>1.808891754</v>
      </c>
      <c r="J33" s="5" t="n">
        <f>(VLOOKUP(Games!B33, Data!$B$2:$L$134, 10, FALSE)-VLOOKUP(Games!E33, Data!$B$2:$L$134, 10, FALSE))*Coefficients!$J$2</f>
        <v>2.222613087</v>
      </c>
      <c r="K33" s="5" t="n">
        <f>(IF(AND(VLOOKUP(Games!B33, Data!$B$2:$L$134, 11, FALSE)=1, VLOOKUP(Games!E33, Data!$B$2:$L$134, 11, FALSE)&lt;&gt;1), 1,0))*Coefficients!K$2</f>
        <v>0.08548818654</v>
      </c>
      <c r="L33" s="5" t="n">
        <f>(IF(AND(VLOOKUP(Games!B33, Data!$B$2:$L$134, 11, FALSE)&lt;&gt;1, VLOOKUP(Games!E33, Data!$B$2:$L$134, 11, FALSE)=1), 1,0))*Coefficients!L$2</f>
        <v>0</v>
      </c>
      <c r="O33" s="5" t="n">
        <f t="shared" si="1"/>
        <v>-16.72272734</v>
      </c>
    </row>
    <row r="34" ht="14.25" customHeight="1">
      <c r="A34" s="5" t="str">
        <f>Coefficients!$A$2</f>
        <v/>
      </c>
      <c r="B34" s="5" t="n">
        <f>(Games!G34)*Coefficients!$B$2</f>
        <v>13.66293915</v>
      </c>
      <c r="C34" s="5" t="n">
        <f>(VLOOKUP(Games!B34, Data!$B$2:$L$134, 4, FALSE)-VLOOKUP(Games!E34, Data!$B$2:$L$134, 4, FALSE))*Coefficients!$C$2</f>
        <v>0</v>
      </c>
      <c r="D34" s="5" t="n">
        <f>(VLOOKUP(Games!B34, Data!$B$2:$L$134, 3, FALSE)-VLOOKUP(Games!E34, Data!$B$2:$L$134, 3, FALSE))*Coefficients!$D$2</f>
        <v>3.453739921</v>
      </c>
      <c r="E34" s="5" t="n">
        <f>(VLOOKUP(Games!B34, Data!$B$2:$L$134, 5, FALSE)-VLOOKUP(Games!E34, Data!$B$2:$L$134, 5, FALSE))*Coefficients!$E$2</f>
        <v>-6.208468861</v>
      </c>
      <c r="F34" s="5" t="n">
        <f>(VLOOKUP(Games!B34, Data!$B$2:$L$134, 6, FALSE)-VLOOKUP(Games!E34, Data!$B$2:$L$134, 6, FALSE))*Coefficients!$F$2</f>
        <v>-2.081704056</v>
      </c>
      <c r="G34" s="5" t="n">
        <f>(VLOOKUP(Games!B34, Data!$B$2:$L$134, 7, FALSE)-VLOOKUP(Games!E34, Data!$B$2:$L$134, 7, FALSE))*Coefficients!$G$2</f>
        <v>-9.698028876</v>
      </c>
      <c r="H34" s="5" t="n">
        <f>(VLOOKUP(Games!B34, Data!$B$2:$L$134, 8, FALSE)-VLOOKUP(Games!E34, Data!$B$2:$L$134, 8, FALSE))*Coefficients!$H$2</f>
        <v>-3.802538882</v>
      </c>
      <c r="I34" s="5" t="n">
        <f>(VLOOKUP(Games!B34, Data!$B$2:$L$134, 9, FALSE)-VLOOKUP(Games!E34, Data!$B$2:$L$134, 9, FALSE))*Coefficients!$I$2</f>
        <v>0.3642907004</v>
      </c>
      <c r="J34" s="5" t="n">
        <f>(VLOOKUP(Games!B34, Data!$B$2:$L$134, 10, FALSE)-VLOOKUP(Games!E34, Data!$B$2:$L$134, 10, FALSE))*Coefficients!$J$2</f>
        <v>1.438742485</v>
      </c>
      <c r="K34" s="5" t="n">
        <f>(IF(AND(VLOOKUP(Games!B34, Data!$B$2:$L$134, 11, FALSE)=1, VLOOKUP(Games!E34, Data!$B$2:$L$134, 11, FALSE)&lt;&gt;1), 1,0))*Coefficients!K$2</f>
        <v>0</v>
      </c>
      <c r="L34" s="5" t="n">
        <f>(IF(AND(VLOOKUP(Games!B34, Data!$B$2:$L$134, 11, FALSE)&lt;&gt;1, VLOOKUP(Games!E34, Data!$B$2:$L$134, 11, FALSE)=1), 1,0))*Coefficients!L$2</f>
        <v>0</v>
      </c>
      <c r="O34" s="5" t="n">
        <f t="shared" si="1"/>
        <v>-2.871028419</v>
      </c>
    </row>
    <row r="35" ht="14.25" customHeight="1">
      <c r="A35" s="5" t="str">
        <f>Coefficients!$A$2</f>
        <v/>
      </c>
      <c r="B35" s="5" t="n">
        <f>(Games!G35)*Coefficients!$B$2</f>
        <v>8.910612489</v>
      </c>
      <c r="C35" s="5" t="n">
        <f>(VLOOKUP(Games!B35, Data!$B$2:$L$134, 4, FALSE)-VLOOKUP(Games!E35, Data!$B$2:$L$134, 4, FALSE))*Coefficients!$C$2</f>
        <v>-1.477277058</v>
      </c>
      <c r="D35" s="5" t="n">
        <f>(VLOOKUP(Games!B35, Data!$B$2:$L$134, 3, FALSE)-VLOOKUP(Games!E35, Data!$B$2:$L$134, 3, FALSE))*Coefficients!$D$2</f>
        <v>8.281126402</v>
      </c>
      <c r="E35" s="5" t="n">
        <f>(VLOOKUP(Games!B35, Data!$B$2:$L$134, 5, FALSE)-VLOOKUP(Games!E35, Data!$B$2:$L$134, 5, FALSE))*Coefficients!$E$2</f>
        <v>-10.54972904</v>
      </c>
      <c r="F35" s="5" t="n">
        <f>(VLOOKUP(Games!B35, Data!$B$2:$L$134, 6, FALSE)-VLOOKUP(Games!E35, Data!$B$2:$L$134, 6, FALSE))*Coefficients!$F$2</f>
        <v>-3.822208</v>
      </c>
      <c r="G35" s="5" t="n">
        <f>(VLOOKUP(Games!B35, Data!$B$2:$L$134, 7, FALSE)-VLOOKUP(Games!E35, Data!$B$2:$L$134, 7, FALSE))*Coefficients!$G$2</f>
        <v>-13.10544443</v>
      </c>
      <c r="H35" s="5" t="n">
        <f>(VLOOKUP(Games!B35, Data!$B$2:$L$134, 8, FALSE)-VLOOKUP(Games!E35, Data!$B$2:$L$134, 8, FALSE))*Coefficients!$H$2</f>
        <v>-3.336921876</v>
      </c>
      <c r="I35" s="5" t="n">
        <f>(VLOOKUP(Games!B35, Data!$B$2:$L$134, 9, FALSE)-VLOOKUP(Games!E35, Data!$B$2:$L$134, 9, FALSE))*Coefficients!$I$2</f>
        <v>1.39435406</v>
      </c>
      <c r="J35" s="5" t="n">
        <f>(VLOOKUP(Games!B35, Data!$B$2:$L$134, 10, FALSE)-VLOOKUP(Games!E35, Data!$B$2:$L$134, 10, FALSE))*Coefficients!$J$2</f>
        <v>1.800931199</v>
      </c>
      <c r="K35" s="5" t="n">
        <f>(IF(AND(VLOOKUP(Games!B35, Data!$B$2:$L$134, 11, FALSE)=1, VLOOKUP(Games!E35, Data!$B$2:$L$134, 11, FALSE)&lt;&gt;1), 1,0))*Coefficients!K$2</f>
        <v>0</v>
      </c>
      <c r="L35" s="5" t="n">
        <f>(IF(AND(VLOOKUP(Games!B35, Data!$B$2:$L$134, 11, FALSE)&lt;&gt;1, VLOOKUP(Games!E35, Data!$B$2:$L$134, 11, FALSE)=1), 1,0))*Coefficients!L$2</f>
        <v>0</v>
      </c>
      <c r="O35" s="5" t="n">
        <f t="shared" si="1"/>
        <v>-11.90455625</v>
      </c>
    </row>
    <row r="36" ht="14.25" customHeight="1">
      <c r="A36" s="5" t="str">
        <f>Coefficients!$A$2</f>
        <v/>
      </c>
      <c r="B36" s="5" t="n">
        <f>(Games!G36)*Coefficients!$B$2</f>
        <v>13.66293915</v>
      </c>
      <c r="C36" s="5" t="n">
        <f>(VLOOKUP(Games!B36, Data!$B$2:$L$134, 4, FALSE)-VLOOKUP(Games!E36, Data!$B$2:$L$134, 4, FALSE))*Coefficients!$C$2</f>
        <v>-0.8932372906</v>
      </c>
      <c r="D36" s="5" t="n">
        <f>(VLOOKUP(Games!B36, Data!$B$2:$L$134, 3, FALSE)-VLOOKUP(Games!E36, Data!$B$2:$L$134, 3, FALSE))*Coefficients!$D$2</f>
        <v>4.395668991</v>
      </c>
      <c r="E36" s="5" t="n">
        <f>(VLOOKUP(Games!B36, Data!$B$2:$L$134, 5, FALSE)-VLOOKUP(Games!E36, Data!$B$2:$L$134, 5, FALSE))*Coefficients!$E$2</f>
        <v>-13.63062336</v>
      </c>
      <c r="F36" s="5" t="n">
        <f>(VLOOKUP(Games!B36, Data!$B$2:$L$134, 6, FALSE)-VLOOKUP(Games!E36, Data!$B$2:$L$134, 6, FALSE))*Coefficients!$F$2</f>
        <v>-2.859947009</v>
      </c>
      <c r="G36" s="5" t="n">
        <f>(VLOOKUP(Games!B36, Data!$B$2:$L$134, 7, FALSE)-VLOOKUP(Games!E36, Data!$B$2:$L$134, 7, FALSE))*Coefficients!$G$2</f>
        <v>-10.74646443</v>
      </c>
      <c r="H36" s="5" t="n">
        <f>(VLOOKUP(Games!B36, Data!$B$2:$L$134, 8, FALSE)-VLOOKUP(Games!E36, Data!$B$2:$L$134, 8, FALSE))*Coefficients!$H$2</f>
        <v>-3.181716207</v>
      </c>
      <c r="I36" s="5" t="n">
        <f>(VLOOKUP(Games!B36, Data!$B$2:$L$134, 9, FALSE)-VLOOKUP(Games!E36, Data!$B$2:$L$134, 9, FALSE))*Coefficients!$I$2</f>
        <v>1.494848047</v>
      </c>
      <c r="J36" s="5" t="n">
        <f>(VLOOKUP(Games!B36, Data!$B$2:$L$134, 10, FALSE)-VLOOKUP(Games!E36, Data!$B$2:$L$134, 10, FALSE))*Coefficients!$J$2</f>
        <v>1.807725311</v>
      </c>
      <c r="K36" s="5" t="n">
        <f>(IF(AND(VLOOKUP(Games!B36, Data!$B$2:$L$134, 11, FALSE)=1, VLOOKUP(Games!E36, Data!$B$2:$L$134, 11, FALSE)&lt;&gt;1), 1,0))*Coefficients!K$2</f>
        <v>0</v>
      </c>
      <c r="L36" s="5" t="n">
        <f>(IF(AND(VLOOKUP(Games!B36, Data!$B$2:$L$134, 11, FALSE)&lt;&gt;1, VLOOKUP(Games!E36, Data!$B$2:$L$134, 11, FALSE)=1), 1,0))*Coefficients!L$2</f>
        <v>0</v>
      </c>
      <c r="O36" s="5" t="n">
        <f t="shared" si="1"/>
        <v>-9.950806803</v>
      </c>
    </row>
    <row r="37" ht="14.25" customHeight="1">
      <c r="A37" s="5" t="str">
        <f>Coefficients!$A$2</f>
        <v/>
      </c>
      <c r="B37" s="5" t="n">
        <f>(Games!G37)*Coefficients!$B$2</f>
        <v>-20.79142914</v>
      </c>
      <c r="C37" s="5" t="n">
        <f>(VLOOKUP(Games!B37, Data!$B$2:$L$134, 4, FALSE)-VLOOKUP(Games!E37, Data!$B$2:$L$134, 4, FALSE))*Coefficients!$C$2</f>
        <v>1.786474581</v>
      </c>
      <c r="D37" s="5" t="n">
        <f>(VLOOKUP(Games!B37, Data!$B$2:$L$134, 3, FALSE)-VLOOKUP(Games!E37, Data!$B$2:$L$134, 3, FALSE))*Coefficients!$D$2</f>
        <v>-8.909079115</v>
      </c>
      <c r="E37" s="5" t="n">
        <f>(VLOOKUP(Games!B37, Data!$B$2:$L$134, 5, FALSE)-VLOOKUP(Games!E37, Data!$B$2:$L$134, 5, FALSE))*Coefficients!$E$2</f>
        <v>17.97188354</v>
      </c>
      <c r="F37" s="5" t="n">
        <f>(VLOOKUP(Games!B37, Data!$B$2:$L$134, 6, FALSE)-VLOOKUP(Games!E37, Data!$B$2:$L$134, 6, FALSE))*Coefficients!$F$2</f>
        <v>3.979390074</v>
      </c>
      <c r="G37" s="5" t="n">
        <f>(VLOOKUP(Games!B37, Data!$B$2:$L$134, 7, FALSE)-VLOOKUP(Games!E37, Data!$B$2:$L$134, 7, FALSE))*Coefficients!$G$2</f>
        <v>22.14820108</v>
      </c>
      <c r="H37" s="5" t="n">
        <f>(VLOOKUP(Games!B37, Data!$B$2:$L$134, 8, FALSE)-VLOOKUP(Games!E37, Data!$B$2:$L$134, 8, FALSE))*Coefficients!$H$2</f>
        <v>4.656170059</v>
      </c>
      <c r="I37" s="5" t="n">
        <f>(VLOOKUP(Games!B37, Data!$B$2:$L$134, 9, FALSE)-VLOOKUP(Games!E37, Data!$B$2:$L$134, 9, FALSE))*Coefficients!$I$2</f>
        <v>-2.537473155</v>
      </c>
      <c r="J37" s="5" t="n">
        <f>(VLOOKUP(Games!B37, Data!$B$2:$L$134, 10, FALSE)-VLOOKUP(Games!E37, Data!$B$2:$L$134, 10, FALSE))*Coefficients!$J$2</f>
        <v>-2.978116649</v>
      </c>
      <c r="K37" s="5" t="n">
        <f>(IF(AND(VLOOKUP(Games!B37, Data!$B$2:$L$134, 11, FALSE)=1, VLOOKUP(Games!E37, Data!$B$2:$L$134, 11, FALSE)&lt;&gt;1), 1,0))*Coefficients!K$2</f>
        <v>0</v>
      </c>
      <c r="L37" s="5" t="n">
        <f>(IF(AND(VLOOKUP(Games!B37, Data!$B$2:$L$134, 11, FALSE)&lt;&gt;1, VLOOKUP(Games!E37, Data!$B$2:$L$134, 11, FALSE)=1), 1,0))*Coefficients!L$2</f>
        <v>0</v>
      </c>
      <c r="O37" s="5" t="n">
        <f t="shared" si="1"/>
        <v>15.32602128</v>
      </c>
    </row>
    <row r="38" ht="14.25" customHeight="1">
      <c r="A38" s="5" t="str">
        <f>Coefficients!$A$2</f>
        <v/>
      </c>
      <c r="B38" s="5" t="n">
        <f>(Games!G38)*Coefficients!$B$2</f>
        <v>-2.970204163</v>
      </c>
      <c r="C38" s="5" t="n">
        <f>(VLOOKUP(Games!B38, Data!$B$2:$L$134, 4, FALSE)-VLOOKUP(Games!E38, Data!$B$2:$L$134, 4, FALSE))*Coefficients!$C$2</f>
        <v>0.4466186453</v>
      </c>
      <c r="D38" s="5" t="n">
        <f>(VLOOKUP(Games!B38, Data!$B$2:$L$134, 3, FALSE)-VLOOKUP(Games!E38, Data!$B$2:$L$134, 3, FALSE))*Coefficients!$D$2</f>
        <v>-13.97194786</v>
      </c>
      <c r="E38" s="5" t="n">
        <f>(VLOOKUP(Games!B38, Data!$B$2:$L$134, 5, FALSE)-VLOOKUP(Games!E38, Data!$B$2:$L$134, 5, FALSE))*Coefficients!$E$2</f>
        <v>6.53523038</v>
      </c>
      <c r="F38" s="5" t="n">
        <f>(VLOOKUP(Games!B38, Data!$B$2:$L$134, 6, FALSE)-VLOOKUP(Games!E38, Data!$B$2:$L$134, 6, FALSE))*Coefficients!$F$2</f>
        <v>2.457407551</v>
      </c>
      <c r="G38" s="5" t="n">
        <f>(VLOOKUP(Games!B38, Data!$B$2:$L$134, 7, FALSE)-VLOOKUP(Games!E38, Data!$B$2:$L$134, 7, FALSE))*Coefficients!$G$2</f>
        <v>10.48435554</v>
      </c>
      <c r="H38" s="5" t="n">
        <f>(VLOOKUP(Games!B38, Data!$B$2:$L$134, 8, FALSE)-VLOOKUP(Games!E38, Data!$B$2:$L$134, 8, FALSE))*Coefficients!$H$2</f>
        <v>2.793702035</v>
      </c>
      <c r="I38" s="5" t="n">
        <f>(VLOOKUP(Games!B38, Data!$B$2:$L$134, 9, FALSE)-VLOOKUP(Games!E38, Data!$B$2:$L$134, 9, FALSE))*Coefficients!$I$2</f>
        <v>-0.9295693735</v>
      </c>
      <c r="J38" s="5" t="n">
        <f>(VLOOKUP(Games!B38, Data!$B$2:$L$134, 10, FALSE)-VLOOKUP(Games!E38, Data!$B$2:$L$134, 10, FALSE))*Coefficients!$J$2</f>
        <v>-0.9326258836</v>
      </c>
      <c r="K38" s="5" t="n">
        <f>(IF(AND(VLOOKUP(Games!B38, Data!$B$2:$L$134, 11, FALSE)=1, VLOOKUP(Games!E38, Data!$B$2:$L$134, 11, FALSE)&lt;&gt;1), 1,0))*Coefficients!K$2</f>
        <v>0</v>
      </c>
      <c r="L38" s="5" t="n">
        <f>(IF(AND(VLOOKUP(Games!B38, Data!$B$2:$L$134, 11, FALSE)&lt;&gt;1, VLOOKUP(Games!E38, Data!$B$2:$L$134, 11, FALSE)=1), 1,0))*Coefficients!L$2</f>
        <v>0</v>
      </c>
      <c r="O38" s="5" t="n">
        <f t="shared" si="1"/>
        <v>3.91296687</v>
      </c>
    </row>
    <row r="39" ht="14.25" customHeight="1">
      <c r="A39" s="5" t="str">
        <f>Coefficients!$A$2</f>
        <v/>
      </c>
      <c r="B39" s="5" t="n">
        <f>(Games!G39)*Coefficients!$B$2</f>
        <v>6.534449158</v>
      </c>
      <c r="C39" s="5" t="n">
        <f>(VLOOKUP(Games!B39, Data!$B$2:$L$134, 4, FALSE)-VLOOKUP(Games!E39, Data!$B$2:$L$134, 4, FALSE))*Coefficients!$C$2</f>
        <v>-1.339855936</v>
      </c>
      <c r="D39" s="5" t="n">
        <f>(VLOOKUP(Games!B39, Data!$B$2:$L$134, 3, FALSE)-VLOOKUP(Games!E39, Data!$B$2:$L$134, 3, FALSE))*Coefficients!$D$2</f>
        <v>5.102115793</v>
      </c>
      <c r="E39" s="5" t="n">
        <f>(VLOOKUP(Games!B39, Data!$B$2:$L$134, 5, FALSE)-VLOOKUP(Games!E39, Data!$B$2:$L$134, 5, FALSE))*Coefficients!$E$2</f>
        <v>-14.51754749</v>
      </c>
      <c r="F39" s="5" t="n">
        <f>(VLOOKUP(Games!B39, Data!$B$2:$L$134, 6, FALSE)-VLOOKUP(Games!E39, Data!$B$2:$L$134, 6, FALSE))*Coefficients!$F$2</f>
        <v>-3.415834833</v>
      </c>
      <c r="G39" s="5" t="n">
        <f>(VLOOKUP(Games!B39, Data!$B$2:$L$134, 7, FALSE)-VLOOKUP(Games!E39, Data!$B$2:$L$134, 7, FALSE))*Coefficients!$G$2</f>
        <v>-12.18806332</v>
      </c>
      <c r="H39" s="5" t="n">
        <f>(VLOOKUP(Games!B39, Data!$B$2:$L$134, 8, FALSE)-VLOOKUP(Games!E39, Data!$B$2:$L$134, 8, FALSE))*Coefficients!$H$2</f>
        <v>-4.50096439</v>
      </c>
      <c r="I39" s="5" t="n">
        <f>(VLOOKUP(Games!B39, Data!$B$2:$L$134, 9, FALSE)-VLOOKUP(Games!E39, Data!$B$2:$L$134, 9, FALSE))*Coefficients!$I$2</f>
        <v>0.9923781149</v>
      </c>
      <c r="J39" s="5" t="n">
        <f>(VLOOKUP(Games!B39, Data!$B$2:$L$134, 10, FALSE)-VLOOKUP(Games!E39, Data!$B$2:$L$134, 10, FALSE))*Coefficients!$J$2</f>
        <v>0.4084959478</v>
      </c>
      <c r="K39" s="5" t="n">
        <f>(IF(AND(VLOOKUP(Games!B39, Data!$B$2:$L$134, 11, FALSE)=1, VLOOKUP(Games!E39, Data!$B$2:$L$134, 11, FALSE)&lt;&gt;1), 1,0))*Coefficients!K$2</f>
        <v>0</v>
      </c>
      <c r="L39" s="5" t="n">
        <f>(IF(AND(VLOOKUP(Games!B39, Data!$B$2:$L$134, 11, FALSE)&lt;&gt;1, VLOOKUP(Games!E39, Data!$B$2:$L$134, 11, FALSE)=1), 1,0))*Coefficients!L$2</f>
        <v>0</v>
      </c>
      <c r="O39" s="5" t="n">
        <f t="shared" si="1"/>
        <v>-22.92482695</v>
      </c>
    </row>
    <row r="40" ht="14.25" customHeight="1">
      <c r="A40" s="5" t="str">
        <f>Coefficients!$A$2</f>
        <v/>
      </c>
      <c r="B40" s="5" t="n">
        <f>(Games!G40)*Coefficients!$B$2</f>
        <v>7.128489991</v>
      </c>
      <c r="C40" s="5" t="n">
        <f>(VLOOKUP(Games!B40, Data!$B$2:$L$134, 4, FALSE)-VLOOKUP(Games!E40, Data!$B$2:$L$134, 4, FALSE))*Coefficients!$C$2</f>
        <v>0.4466186453</v>
      </c>
      <c r="D40" s="5" t="n">
        <f>(VLOOKUP(Games!B40, Data!$B$2:$L$134, 3, FALSE)-VLOOKUP(Games!E40, Data!$B$2:$L$134, 3, FALSE))*Coefficients!$D$2</f>
        <v>5.180609882</v>
      </c>
      <c r="E40" s="5" t="n">
        <f>(VLOOKUP(Games!B40, Data!$B$2:$L$134, 5, FALSE)-VLOOKUP(Games!E40, Data!$B$2:$L$134, 5, FALSE))*Coefficients!$E$2</f>
        <v>-14.05074532</v>
      </c>
      <c r="F40" s="5" t="n">
        <f>(VLOOKUP(Games!B40, Data!$B$2:$L$134, 6, FALSE)-VLOOKUP(Games!E40, Data!$B$2:$L$134, 6, FALSE))*Coefficients!$F$2</f>
        <v>-1.590989288</v>
      </c>
      <c r="G40" s="5" t="n">
        <f>(VLOOKUP(Games!B40, Data!$B$2:$L$134, 7, FALSE)-VLOOKUP(Games!E40, Data!$B$2:$L$134, 7, FALSE))*Coefficients!$G$2</f>
        <v>-9.566974431</v>
      </c>
      <c r="H40" s="5" t="n">
        <f>(VLOOKUP(Games!B40, Data!$B$2:$L$134, 8, FALSE)-VLOOKUP(Games!E40, Data!$B$2:$L$134, 8, FALSE))*Coefficients!$H$2</f>
        <v>-1.940070858</v>
      </c>
      <c r="I40" s="5" t="n">
        <f>(VLOOKUP(Games!B40, Data!$B$2:$L$134, 9, FALSE)-VLOOKUP(Games!E40, Data!$B$2:$L$134, 9, FALSE))*Coefficients!$I$2</f>
        <v>1.10543385</v>
      </c>
      <c r="J40" s="5" t="n">
        <f>(VLOOKUP(Games!B40, Data!$B$2:$L$134, 10, FALSE)-VLOOKUP(Games!E40, Data!$B$2:$L$134, 10, FALSE))*Coefficients!$J$2</f>
        <v>0.1452688292</v>
      </c>
      <c r="K40" s="5" t="n">
        <f>(IF(AND(VLOOKUP(Games!B40, Data!$B$2:$L$134, 11, FALSE)=1, VLOOKUP(Games!E40, Data!$B$2:$L$134, 11, FALSE)&lt;&gt;1), 1,0))*Coefficients!K$2</f>
        <v>0</v>
      </c>
      <c r="L40" s="5" t="n">
        <f>(IF(AND(VLOOKUP(Games!B40, Data!$B$2:$L$134, 11, FALSE)&lt;&gt;1, VLOOKUP(Games!E40, Data!$B$2:$L$134, 11, FALSE)=1), 1,0))*Coefficients!L$2</f>
        <v>0</v>
      </c>
      <c r="O40" s="5" t="n">
        <f t="shared" si="1"/>
        <v>-13.1423587</v>
      </c>
    </row>
    <row r="41" ht="14.25" customHeight="1">
      <c r="A41" s="5" t="str">
        <f>Coefficients!$A$2</f>
        <v/>
      </c>
      <c r="B41" s="5" t="n">
        <f>(Games!G41)*Coefficients!$B$2</f>
        <v>1.188081665</v>
      </c>
      <c r="C41" s="5" t="n">
        <f>(VLOOKUP(Games!B41, Data!$B$2:$L$134, 4, FALSE)-VLOOKUP(Games!E41, Data!$B$2:$L$134, 4, FALSE))*Coefficients!$C$2</f>
        <v>1.339855936</v>
      </c>
      <c r="D41" s="5" t="n">
        <f>(VLOOKUP(Games!B41, Data!$B$2:$L$134, 3, FALSE)-VLOOKUP(Games!E41, Data!$B$2:$L$134, 3, FALSE))*Coefficients!$D$2</f>
        <v>-3.414492877</v>
      </c>
      <c r="E41" s="5" t="n">
        <f>(VLOOKUP(Games!B41, Data!$B$2:$L$134, 5, FALSE)-VLOOKUP(Games!E41, Data!$B$2:$L$134, 5, FALSE))*Coefficients!$E$2</f>
        <v>7.655555588</v>
      </c>
      <c r="F41" s="5" t="n">
        <f>(VLOOKUP(Games!B41, Data!$B$2:$L$134, 6, FALSE)-VLOOKUP(Games!E41, Data!$B$2:$L$134, 6, FALSE))*Coefficients!$F$2</f>
        <v>1.088773392</v>
      </c>
      <c r="G41" s="5" t="n">
        <f>(VLOOKUP(Games!B41, Data!$B$2:$L$134, 7, FALSE)-VLOOKUP(Games!E41, Data!$B$2:$L$134, 7, FALSE))*Coefficients!$G$2</f>
        <v>7.863266656</v>
      </c>
      <c r="H41" s="5" t="n">
        <f>(VLOOKUP(Games!B41, Data!$B$2:$L$134, 8, FALSE)-VLOOKUP(Games!E41, Data!$B$2:$L$134, 8, FALSE))*Coefficients!$H$2</f>
        <v>1.474453852</v>
      </c>
      <c r="I41" s="5" t="n">
        <f>(VLOOKUP(Games!B41, Data!$B$2:$L$134, 9, FALSE)-VLOOKUP(Games!E41, Data!$B$2:$L$134, 9, FALSE))*Coefficients!$I$2</f>
        <v>-0.8165136389</v>
      </c>
      <c r="J41" s="5" t="n">
        <f>(VLOOKUP(Games!B41, Data!$B$2:$L$134, 10, FALSE)-VLOOKUP(Games!E41, Data!$B$2:$L$134, 10, FALSE))*Coefficients!$J$2</f>
        <v>-1.281852149</v>
      </c>
      <c r="K41" s="5" t="n">
        <f>(IF(AND(VLOOKUP(Games!B41, Data!$B$2:$L$134, 11, FALSE)=1, VLOOKUP(Games!E41, Data!$B$2:$L$134, 11, FALSE)&lt;&gt;1), 1,0))*Coefficients!K$2</f>
        <v>0</v>
      </c>
      <c r="L41" s="5" t="n">
        <f>(IF(AND(VLOOKUP(Games!B41, Data!$B$2:$L$134, 11, FALSE)&lt;&gt;1, VLOOKUP(Games!E41, Data!$B$2:$L$134, 11, FALSE)=1), 1,0))*Coefficients!L$2</f>
        <v>0</v>
      </c>
      <c r="O41" s="5" t="n">
        <f t="shared" si="1"/>
        <v>15.09712842</v>
      </c>
    </row>
    <row r="42" ht="14.25" customHeight="1">
      <c r="A42" s="5" t="str">
        <f>Coefficients!$A$2</f>
        <v/>
      </c>
      <c r="B42" s="5" t="n">
        <f>(Games!G42)*Coefficients!$B$2</f>
        <v>-7.722530824</v>
      </c>
      <c r="C42" s="5" t="n">
        <f>(VLOOKUP(Games!B42, Data!$B$2:$L$134, 4, FALSE)-VLOOKUP(Games!E42, Data!$B$2:$L$134, 4, FALSE))*Coefficients!$C$2</f>
        <v>0.8932372906</v>
      </c>
      <c r="D42" s="5" t="n">
        <f>(VLOOKUP(Games!B42, Data!$B$2:$L$134, 3, FALSE)-VLOOKUP(Games!E42, Data!$B$2:$L$134, 3, FALSE))*Coefficients!$D$2</f>
        <v>-11.81336041</v>
      </c>
      <c r="E42" s="5" t="n">
        <f>(VLOOKUP(Games!B42, Data!$B$2:$L$134, 5, FALSE)-VLOOKUP(Games!E42, Data!$B$2:$L$134, 5, FALSE))*Coefficients!$E$2</f>
        <v>13.95738488</v>
      </c>
      <c r="F42" s="5" t="n">
        <f>(VLOOKUP(Games!B42, Data!$B$2:$L$134, 6, FALSE)-VLOOKUP(Games!E42, Data!$B$2:$L$134, 6, FALSE))*Coefficients!$F$2</f>
        <v>3.983223784</v>
      </c>
      <c r="G42" s="5" t="n">
        <f>(VLOOKUP(Games!B42, Data!$B$2:$L$134, 7, FALSE)-VLOOKUP(Games!E42, Data!$B$2:$L$134, 7, FALSE))*Coefficients!$G$2</f>
        <v>13.6296622</v>
      </c>
      <c r="H42" s="5" t="n">
        <f>(VLOOKUP(Games!B42, Data!$B$2:$L$134, 8, FALSE)-VLOOKUP(Games!E42, Data!$B$2:$L$134, 8, FALSE))*Coefficients!$H$2</f>
        <v>6.28582958</v>
      </c>
      <c r="I42" s="5" t="n">
        <f>(VLOOKUP(Games!B42, Data!$B$2:$L$134, 9, FALSE)-VLOOKUP(Games!E42, Data!$B$2:$L$134, 9, FALSE))*Coefficients!$I$2</f>
        <v>-1.419477557</v>
      </c>
      <c r="J42" s="5" t="n">
        <f>(VLOOKUP(Games!B42, Data!$B$2:$L$134, 10, FALSE)-VLOOKUP(Games!E42, Data!$B$2:$L$134, 10, FALSE))*Coefficients!$J$2</f>
        <v>-0.5258731618</v>
      </c>
      <c r="K42" s="5" t="n">
        <f>(IF(AND(VLOOKUP(Games!B42, Data!$B$2:$L$134, 11, FALSE)=1, VLOOKUP(Games!E42, Data!$B$2:$L$134, 11, FALSE)&lt;&gt;1), 1,0))*Coefficients!K$2</f>
        <v>0</v>
      </c>
      <c r="L42" s="5" t="n">
        <f>(IF(AND(VLOOKUP(Games!B42, Data!$B$2:$L$134, 11, FALSE)&lt;&gt;1, VLOOKUP(Games!E42, Data!$B$2:$L$134, 11, FALSE)=1), 1,0))*Coefficients!L$2</f>
        <v>0</v>
      </c>
      <c r="O42" s="5" t="n">
        <f t="shared" si="1"/>
        <v>17.26809579</v>
      </c>
    </row>
    <row r="43" ht="14.25" customHeight="1">
      <c r="A43" s="5" t="str">
        <f>Coefficients!$A$2</f>
        <v/>
      </c>
      <c r="B43" s="5" t="n">
        <f>(Games!G43)*Coefficients!$B$2</f>
        <v>-5.940408326</v>
      </c>
      <c r="C43" s="5" t="n">
        <f>(VLOOKUP(Games!B43, Data!$B$2:$L$134, 4, FALSE)-VLOOKUP(Games!E43, Data!$B$2:$L$134, 4, FALSE))*Coefficients!$C$2</f>
        <v>0.4466186453</v>
      </c>
      <c r="D43" s="5" t="n">
        <f>(VLOOKUP(Games!B43, Data!$B$2:$L$134, 3, FALSE)-VLOOKUP(Games!E43, Data!$B$2:$L$134, 3, FALSE))*Coefficients!$D$2</f>
        <v>2.040846317</v>
      </c>
      <c r="E43" s="5" t="n">
        <f>(VLOOKUP(Games!B43, Data!$B$2:$L$134, 5, FALSE)-VLOOKUP(Games!E43, Data!$B$2:$L$134, 5, FALSE))*Coefficients!$E$2</f>
        <v>-0.560162604</v>
      </c>
      <c r="F43" s="5" t="n">
        <f>(VLOOKUP(Games!B43, Data!$B$2:$L$134, 6, FALSE)-VLOOKUP(Games!E43, Data!$B$2:$L$134, 6, FALSE))*Coefficients!$F$2</f>
        <v>-1.004431791</v>
      </c>
      <c r="G43" s="5" t="n">
        <f>(VLOOKUP(Games!B43, Data!$B$2:$L$134, 7, FALSE)-VLOOKUP(Games!E43, Data!$B$2:$L$134, 7, FALSE))*Coefficients!$G$2</f>
        <v>-1.703707775</v>
      </c>
      <c r="H43" s="5" t="n">
        <f>(VLOOKUP(Games!B43, Data!$B$2:$L$134, 8, FALSE)-VLOOKUP(Games!E43, Data!$B$2:$L$134, 8, FALSE))*Coefficients!$H$2</f>
        <v>0</v>
      </c>
      <c r="I43" s="5" t="n">
        <f>(VLOOKUP(Games!B43, Data!$B$2:$L$134, 9, FALSE)-VLOOKUP(Games!E43, Data!$B$2:$L$134, 9, FALSE))*Coefficients!$I$2</f>
        <v>0.5401551765</v>
      </c>
      <c r="J43" s="5" t="n">
        <f>(VLOOKUP(Games!B43, Data!$B$2:$L$134, 10, FALSE)-VLOOKUP(Games!E43, Data!$B$2:$L$134, 10, FALSE))*Coefficients!$J$2</f>
        <v>1.130191491</v>
      </c>
      <c r="K43" s="5" t="n">
        <f>(IF(AND(VLOOKUP(Games!B43, Data!$B$2:$L$134, 11, FALSE)=1, VLOOKUP(Games!E43, Data!$B$2:$L$134, 11, FALSE)&lt;&gt;1), 1,0))*Coefficients!K$2</f>
        <v>0</v>
      </c>
      <c r="L43" s="5" t="n">
        <f>(IF(AND(VLOOKUP(Games!B43, Data!$B$2:$L$134, 11, FALSE)&lt;&gt;1, VLOOKUP(Games!E43, Data!$B$2:$L$134, 11, FALSE)=1), 1,0))*Coefficients!L$2</f>
        <v>0</v>
      </c>
      <c r="O43" s="5" t="n">
        <f t="shared" si="1"/>
        <v>-5.050898867</v>
      </c>
    </row>
    <row r="44" ht="14.25" customHeight="1">
      <c r="A44" s="5" t="str">
        <f>Coefficients!$A$2</f>
        <v/>
      </c>
      <c r="B44" s="5" t="n">
        <f>(Games!G44)*Coefficients!$B$2</f>
        <v>2.970204163</v>
      </c>
      <c r="C44" s="5" t="n">
        <f>(VLOOKUP(Games!B44, Data!$B$2:$L$134, 4, FALSE)-VLOOKUP(Games!E44, Data!$B$2:$L$134, 4, FALSE))*Coefficients!$C$2</f>
        <v>0</v>
      </c>
      <c r="D44" s="5" t="n">
        <f>(VLOOKUP(Games!B44, Data!$B$2:$L$134, 3, FALSE)-VLOOKUP(Games!E44, Data!$B$2:$L$134, 3, FALSE))*Coefficients!$D$2</f>
        <v>4.827386481</v>
      </c>
      <c r="E44" s="5" t="n">
        <f>(VLOOKUP(Games!B44, Data!$B$2:$L$134, 5, FALSE)-VLOOKUP(Games!E44, Data!$B$2:$L$134, 5, FALSE))*Coefficients!$E$2</f>
        <v>-9.709485136</v>
      </c>
      <c r="F44" s="5" t="n">
        <f>(VLOOKUP(Games!B44, Data!$B$2:$L$134, 6, FALSE)-VLOOKUP(Games!E44, Data!$B$2:$L$134, 6, FALSE))*Coefficients!$F$2</f>
        <v>-2.058701801</v>
      </c>
      <c r="G44" s="5" t="n">
        <f>(VLOOKUP(Games!B44, Data!$B$2:$L$134, 7, FALSE)-VLOOKUP(Games!E44, Data!$B$2:$L$134, 7, FALSE))*Coefficients!$G$2</f>
        <v>-2.227925553</v>
      </c>
      <c r="H44" s="5" t="n">
        <f>(VLOOKUP(Games!B44, Data!$B$2:$L$134, 8, FALSE)-VLOOKUP(Games!E44, Data!$B$2:$L$134, 8, FALSE))*Coefficients!$H$2</f>
        <v>-2.405687864</v>
      </c>
      <c r="I44" s="5" t="n">
        <f>(VLOOKUP(Games!B44, Data!$B$2:$L$134, 9, FALSE)-VLOOKUP(Games!E44, Data!$B$2:$L$134, 9, FALSE))*Coefficients!$I$2</f>
        <v>0.7160196525</v>
      </c>
      <c r="J44" s="5" t="n">
        <f>(VLOOKUP(Games!B44, Data!$B$2:$L$134, 10, FALSE)-VLOOKUP(Games!E44, Data!$B$2:$L$134, 10, FALSE))*Coefficients!$J$2</f>
        <v>0.0790262431</v>
      </c>
      <c r="K44" s="5" t="n">
        <f>(IF(AND(VLOOKUP(Games!B44, Data!$B$2:$L$134, 11, FALSE)=1, VLOOKUP(Games!E44, Data!$B$2:$L$134, 11, FALSE)&lt;&gt;1), 1,0))*Coefficients!K$2</f>
        <v>0</v>
      </c>
      <c r="L44" s="5" t="n">
        <f>(IF(AND(VLOOKUP(Games!B44, Data!$B$2:$L$134, 11, FALSE)&lt;&gt;1, VLOOKUP(Games!E44, Data!$B$2:$L$134, 11, FALSE)=1), 1,0))*Coefficients!L$2</f>
        <v>0</v>
      </c>
      <c r="O44" s="5" t="n">
        <f t="shared" si="1"/>
        <v>-7.809163815</v>
      </c>
    </row>
    <row r="45" ht="14.25" customHeight="1">
      <c r="A45" s="5" t="str">
        <f>Coefficients!$A$2</f>
        <v/>
      </c>
      <c r="B45" s="5" t="n">
        <f>(Games!G45)*Coefficients!$B$2</f>
        <v>-24.35567414</v>
      </c>
      <c r="C45" s="5" t="n">
        <f>(VLOOKUP(Games!B45, Data!$B$2:$L$134, 4, FALSE)-VLOOKUP(Games!E45, Data!$B$2:$L$134, 4, FALSE))*Coefficients!$C$2</f>
        <v>3.572949163</v>
      </c>
      <c r="D45" s="5" t="n">
        <f>(VLOOKUP(Games!B45, Data!$B$2:$L$134, 3, FALSE)-VLOOKUP(Games!E45, Data!$B$2:$L$134, 3, FALSE))*Coefficients!$D$2</f>
        <v>-11.93110155</v>
      </c>
      <c r="E45" s="5" t="n">
        <f>(VLOOKUP(Games!B45, Data!$B$2:$L$134, 5, FALSE)-VLOOKUP(Games!E45, Data!$B$2:$L$134, 5, FALSE))*Coefficients!$E$2</f>
        <v>25.86084022</v>
      </c>
      <c r="F45" s="5" t="n">
        <f>(VLOOKUP(Games!B45, Data!$B$2:$L$134, 6, FALSE)-VLOOKUP(Games!E45, Data!$B$2:$L$134, 6, FALSE))*Coefficients!$F$2</f>
        <v>8.242474624</v>
      </c>
      <c r="G45" s="5" t="n">
        <f>(VLOOKUP(Games!B45, Data!$B$2:$L$134, 7, FALSE)-VLOOKUP(Games!E45, Data!$B$2:$L$134, 7, FALSE))*Coefficients!$G$2</f>
        <v>28.17670552</v>
      </c>
      <c r="H45" s="5" t="n">
        <f>(VLOOKUP(Games!B45, Data!$B$2:$L$134, 8, FALSE)-VLOOKUP(Games!E45, Data!$B$2:$L$134, 8, FALSE))*Coefficients!$H$2</f>
        <v>8.536311775</v>
      </c>
      <c r="I45" s="5" t="n">
        <f>(VLOOKUP(Games!B45, Data!$B$2:$L$134, 9, FALSE)-VLOOKUP(Games!E45, Data!$B$2:$L$134, 9, FALSE))*Coefficients!$I$2</f>
        <v>-3.919265467</v>
      </c>
      <c r="J45" s="5" t="n">
        <f>(VLOOKUP(Games!B45, Data!$B$2:$L$134, 10, FALSE)-VLOOKUP(Games!E45, Data!$B$2:$L$134, 10, FALSE))*Coefficients!$J$2</f>
        <v>-2.922378117</v>
      </c>
      <c r="K45" s="5" t="n">
        <f>(IF(AND(VLOOKUP(Games!B45, Data!$B$2:$L$134, 11, FALSE)=1, VLOOKUP(Games!E45, Data!$B$2:$L$134, 11, FALSE)&lt;&gt;1), 1,0))*Coefficients!K$2</f>
        <v>0</v>
      </c>
      <c r="L45" s="5" t="n">
        <f>(IF(AND(VLOOKUP(Games!B45, Data!$B$2:$L$134, 11, FALSE)&lt;&gt;1, VLOOKUP(Games!E45, Data!$B$2:$L$134, 11, FALSE)=1), 1,0))*Coefficients!L$2</f>
        <v>-6.250290008</v>
      </c>
      <c r="O45" s="5" t="n">
        <f t="shared" si="1"/>
        <v>25.01057202</v>
      </c>
    </row>
    <row r="46" ht="14.25" customHeight="1">
      <c r="A46" s="5" t="str">
        <f>Coefficients!$A$2</f>
        <v/>
      </c>
      <c r="B46" s="5" t="n">
        <f>(Games!G46)*Coefficients!$B$2</f>
        <v>-12.47485748</v>
      </c>
      <c r="C46" s="5" t="n">
        <f>(VLOOKUP(Games!B46, Data!$B$2:$L$134, 4, FALSE)-VLOOKUP(Games!E46, Data!$B$2:$L$134, 4, FALSE))*Coefficients!$C$2</f>
        <v>0.8932372906</v>
      </c>
      <c r="D46" s="5" t="n">
        <f>(VLOOKUP(Games!B46, Data!$B$2:$L$134, 3, FALSE)-VLOOKUP(Games!E46, Data!$B$2:$L$134, 3, FALSE))*Coefficients!$D$2</f>
        <v>-3.022022431</v>
      </c>
      <c r="E46" s="5" t="n">
        <f>(VLOOKUP(Games!B46, Data!$B$2:$L$134, 5, FALSE)-VLOOKUP(Games!E46, Data!$B$2:$L$134, 5, FALSE))*Coefficients!$E$2</f>
        <v>14.14410575</v>
      </c>
      <c r="F46" s="5" t="n">
        <f>(VLOOKUP(Games!B46, Data!$B$2:$L$134, 6, FALSE)-VLOOKUP(Games!E46, Data!$B$2:$L$134, 6, FALSE))*Coefficients!$F$2</f>
        <v>3.38133145</v>
      </c>
      <c r="G46" s="5" t="n">
        <f>(VLOOKUP(Games!B46, Data!$B$2:$L$134, 7, FALSE)-VLOOKUP(Games!E46, Data!$B$2:$L$134, 7, FALSE))*Coefficients!$G$2</f>
        <v>17.56129553</v>
      </c>
      <c r="H46" s="5" t="n">
        <f>(VLOOKUP(Games!B46, Data!$B$2:$L$134, 8, FALSE)-VLOOKUP(Games!E46, Data!$B$2:$L$134, 8, FALSE))*Coefficients!$H$2</f>
        <v>3.492127544</v>
      </c>
      <c r="I46" s="5" t="n">
        <f>(VLOOKUP(Games!B46, Data!$B$2:$L$134, 9, FALSE)-VLOOKUP(Games!E46, Data!$B$2:$L$134, 9, FALSE))*Coefficients!$I$2</f>
        <v>-0.8918841286</v>
      </c>
      <c r="J46" s="5" t="n">
        <f>(VLOOKUP(Games!B46, Data!$B$2:$L$134, 10, FALSE)-VLOOKUP(Games!E46, Data!$B$2:$L$134, 10, FALSE))*Coefficients!$J$2</f>
        <v>-0.1766468963</v>
      </c>
      <c r="K46" s="5" t="n">
        <f>(IF(AND(VLOOKUP(Games!B46, Data!$B$2:$L$134, 11, FALSE)=1, VLOOKUP(Games!E46, Data!$B$2:$L$134, 11, FALSE)&lt;&gt;1), 1,0))*Coefficients!K$2</f>
        <v>0</v>
      </c>
      <c r="L46" s="5" t="n">
        <f>(IF(AND(VLOOKUP(Games!B46, Data!$B$2:$L$134, 11, FALSE)&lt;&gt;1, VLOOKUP(Games!E46, Data!$B$2:$L$134, 11, FALSE)=1), 1,0))*Coefficients!L$2</f>
        <v>-6.250290008</v>
      </c>
      <c r="O46" s="5" t="n">
        <f t="shared" si="1"/>
        <v>16.65639662</v>
      </c>
    </row>
    <row r="47" ht="14.25" customHeight="1">
      <c r="A47" s="5" t="str">
        <f>Coefficients!$A$2</f>
        <v/>
      </c>
      <c r="B47" s="5" t="n">
        <f>(Games!G47)*Coefficients!$B$2</f>
        <v>-17.22718415</v>
      </c>
      <c r="C47" s="5" t="n">
        <f>(VLOOKUP(Games!B47, Data!$B$2:$L$134, 4, FALSE)-VLOOKUP(Games!E47, Data!$B$2:$L$134, 4, FALSE))*Coefficients!$C$2</f>
        <v>2.714067152</v>
      </c>
      <c r="D47" s="5" t="n">
        <f>(VLOOKUP(Games!B47, Data!$B$2:$L$134, 3, FALSE)-VLOOKUP(Games!E47, Data!$B$2:$L$134, 3, FALSE))*Coefficients!$D$2</f>
        <v>-5.847809639</v>
      </c>
      <c r="E47" s="5" t="n">
        <f>(VLOOKUP(Games!B47, Data!$B$2:$L$134, 5, FALSE)-VLOOKUP(Games!E47, Data!$B$2:$L$134, 5, FALSE))*Coefficients!$E$2</f>
        <v>24.13367219</v>
      </c>
      <c r="F47" s="5" t="n">
        <f>(VLOOKUP(Games!B47, Data!$B$2:$L$134, 6, FALSE)-VLOOKUP(Games!E47, Data!$B$2:$L$134, 6, FALSE))*Coefficients!$F$2</f>
        <v>5.739062564</v>
      </c>
      <c r="G47" s="5" t="n">
        <f>(VLOOKUP(Games!B47, Data!$B$2:$L$134, 7, FALSE)-VLOOKUP(Games!E47, Data!$B$2:$L$134, 7, FALSE))*Coefficients!$G$2</f>
        <v>24.24507219</v>
      </c>
      <c r="H47" s="5" t="n">
        <f>(VLOOKUP(Games!B47, Data!$B$2:$L$134, 8, FALSE)-VLOOKUP(Games!E47, Data!$B$2:$L$134, 8, FALSE))*Coefficients!$H$2</f>
        <v>7.37226926</v>
      </c>
      <c r="I47" s="5" t="n">
        <f>(VLOOKUP(Games!B47, Data!$B$2:$L$134, 9, FALSE)-VLOOKUP(Games!E47, Data!$B$2:$L$134, 9, FALSE))*Coefficients!$I$2</f>
        <v>-2.964572597</v>
      </c>
      <c r="J47" s="5" t="n">
        <f>(VLOOKUP(Games!B47, Data!$B$2:$L$134, 10, FALSE)-VLOOKUP(Games!E47, Data!$B$2:$L$134, 10, FALSE))*Coefficients!$J$2</f>
        <v>-2.743211873</v>
      </c>
      <c r="K47" s="5" t="n">
        <f>(IF(AND(VLOOKUP(Games!B47, Data!$B$2:$L$134, 11, FALSE)=1, VLOOKUP(Games!E47, Data!$B$2:$L$134, 11, FALSE)&lt;&gt;1), 1,0))*Coefficients!K$2</f>
        <v>0</v>
      </c>
      <c r="L47" s="5" t="n">
        <f>(IF(AND(VLOOKUP(Games!B47, Data!$B$2:$L$134, 11, FALSE)&lt;&gt;1, VLOOKUP(Games!E47, Data!$B$2:$L$134, 11, FALSE)=1), 1,0))*Coefficients!L$2</f>
        <v>-6.250290008</v>
      </c>
      <c r="O47" s="5" t="n">
        <f t="shared" si="1"/>
        <v>29.17107509</v>
      </c>
    </row>
    <row r="48" ht="14.25" customHeight="1">
      <c r="A48" s="5" t="str">
        <f>Coefficients!$A$2</f>
        <v/>
      </c>
      <c r="B48" s="5" t="n">
        <f>(Games!G48)*Coefficients!$B$2</f>
        <v>20.79142914</v>
      </c>
      <c r="C48" s="5" t="n">
        <f>(VLOOKUP(Games!B48, Data!$B$2:$L$134, 4, FALSE)-VLOOKUP(Games!E48, Data!$B$2:$L$134, 4, FALSE))*Coefficients!$C$2</f>
        <v>-2.714067152</v>
      </c>
      <c r="D48" s="5" t="n">
        <f>(VLOOKUP(Games!B48, Data!$B$2:$L$134, 3, FALSE)-VLOOKUP(Games!E48, Data!$B$2:$L$134, 3, FALSE))*Coefficients!$D$2</f>
        <v>21.89985086</v>
      </c>
      <c r="E48" s="5" t="n">
        <f>(VLOOKUP(Games!B48, Data!$B$2:$L$134, 5, FALSE)-VLOOKUP(Games!E48, Data!$B$2:$L$134, 5, FALSE))*Coefficients!$E$2</f>
        <v>-32.02262886</v>
      </c>
      <c r="F48" s="5" t="n">
        <f>(VLOOKUP(Games!B48, Data!$B$2:$L$134, 6, FALSE)-VLOOKUP(Games!E48, Data!$B$2:$L$134, 6, FALSE))*Coefficients!$F$2</f>
        <v>-8.430326371</v>
      </c>
      <c r="G48" s="5" t="n">
        <f>(VLOOKUP(Games!B48, Data!$B$2:$L$134, 7, FALSE)-VLOOKUP(Games!E48, Data!$B$2:$L$134, 7, FALSE))*Coefficients!$G$2</f>
        <v>-32.76361107</v>
      </c>
      <c r="H48" s="5" t="n">
        <f>(VLOOKUP(Games!B48, Data!$B$2:$L$134, 8, FALSE)-VLOOKUP(Games!E48, Data!$B$2:$L$134, 8, FALSE))*Coefficients!$H$2</f>
        <v>-9.157134449</v>
      </c>
      <c r="I48" s="5" t="n">
        <f>(VLOOKUP(Games!B48, Data!$B$2:$L$134, 9, FALSE)-VLOOKUP(Games!E48, Data!$B$2:$L$134, 9, FALSE))*Coefficients!$I$2</f>
        <v>3.554974766</v>
      </c>
      <c r="J48" s="5" t="n">
        <f>(VLOOKUP(Games!B48, Data!$B$2:$L$134, 10, FALSE)-VLOOKUP(Games!E48, Data!$B$2:$L$134, 10, FALSE))*Coefficients!$J$2</f>
        <v>3.836527431</v>
      </c>
      <c r="K48" s="5" t="n">
        <f>(IF(AND(VLOOKUP(Games!B48, Data!$B$2:$L$134, 11, FALSE)=1, VLOOKUP(Games!E48, Data!$B$2:$L$134, 11, FALSE)&lt;&gt;1), 1,0))*Coefficients!K$2</f>
        <v>0.08548818654</v>
      </c>
      <c r="L48" s="5" t="n">
        <f>(IF(AND(VLOOKUP(Games!B48, Data!$B$2:$L$134, 11, FALSE)&lt;&gt;1, VLOOKUP(Games!E48, Data!$B$2:$L$134, 11, FALSE)=1), 1,0))*Coefficients!L$2</f>
        <v>0</v>
      </c>
      <c r="O48" s="5" t="n">
        <f t="shared" si="1"/>
        <v>-34.91949751</v>
      </c>
    </row>
    <row r="49" ht="14.25" customHeight="1">
      <c r="A49" s="5" t="str">
        <f>Coefficients!$A$2</f>
        <v/>
      </c>
      <c r="B49" s="5" t="n">
        <f>(Games!G49)*Coefficients!$B$2</f>
        <v>-7.722530824</v>
      </c>
      <c r="C49" s="5" t="n">
        <f>(VLOOKUP(Games!B49, Data!$B$2:$L$134, 4, FALSE)-VLOOKUP(Games!E49, Data!$B$2:$L$134, 4, FALSE))*Coefficients!$C$2</f>
        <v>0.9619478514</v>
      </c>
      <c r="D49" s="5" t="n">
        <f>(VLOOKUP(Games!B49, Data!$B$2:$L$134, 3, FALSE)-VLOOKUP(Games!E49, Data!$B$2:$L$134, 3, FALSE))*Coefficients!$D$2</f>
        <v>-5.219856926</v>
      </c>
      <c r="E49" s="5" t="n">
        <f>(VLOOKUP(Games!B49, Data!$B$2:$L$134, 5, FALSE)-VLOOKUP(Games!E49, Data!$B$2:$L$134, 5, FALSE))*Coefficients!$E$2</f>
        <v>14.5642277</v>
      </c>
      <c r="F49" s="5" t="n">
        <f>(VLOOKUP(Games!B49, Data!$B$2:$L$134, 6, FALSE)-VLOOKUP(Games!E49, Data!$B$2:$L$134, 6, FALSE))*Coefficients!$F$2</f>
        <v>4.320590187</v>
      </c>
      <c r="G49" s="5" t="n">
        <f>(VLOOKUP(Games!B49, Data!$B$2:$L$134, 7, FALSE)-VLOOKUP(Games!E49, Data!$B$2:$L$134, 7, FALSE))*Coefficients!$G$2</f>
        <v>18.60973109</v>
      </c>
      <c r="H49" s="5" t="n">
        <f>(VLOOKUP(Games!B49, Data!$B$2:$L$134, 8, FALSE)-VLOOKUP(Games!E49, Data!$B$2:$L$134, 8, FALSE))*Coefficients!$H$2</f>
        <v>7.217063591</v>
      </c>
      <c r="I49" s="5" t="n">
        <f>(VLOOKUP(Games!B49, Data!$B$2:$L$134, 9, FALSE)-VLOOKUP(Games!E49, Data!$B$2:$L$134, 9, FALSE))*Coefficients!$I$2</f>
        <v>-2.097811964</v>
      </c>
      <c r="J49" s="5" t="n">
        <f>(VLOOKUP(Games!B49, Data!$B$2:$L$134, 10, FALSE)-VLOOKUP(Games!E49, Data!$B$2:$L$134, 10, FALSE))*Coefficients!$J$2</f>
        <v>-1.549280889</v>
      </c>
      <c r="K49" s="5" t="n">
        <f>(IF(AND(VLOOKUP(Games!B49, Data!$B$2:$L$134, 11, FALSE)=1, VLOOKUP(Games!E49, Data!$B$2:$L$134, 11, FALSE)&lt;&gt;1), 1,0))*Coefficients!K$2</f>
        <v>0</v>
      </c>
      <c r="L49" s="5" t="n">
        <f>(IF(AND(VLOOKUP(Games!B49, Data!$B$2:$L$134, 11, FALSE)&lt;&gt;1, VLOOKUP(Games!E49, Data!$B$2:$L$134, 11, FALSE)=1), 1,0))*Coefficients!L$2</f>
        <v>-6.250290008</v>
      </c>
      <c r="O49" s="5" t="n">
        <f t="shared" si="1"/>
        <v>22.83378981</v>
      </c>
    </row>
    <row r="50" ht="14.25" customHeight="1">
      <c r="A50" s="5" t="str">
        <f>Coefficients!$A$2</f>
        <v/>
      </c>
      <c r="B50" s="5" t="n">
        <f>(Games!G50)*Coefficients!$B$2</f>
        <v>-13.66293915</v>
      </c>
      <c r="C50" s="5" t="n">
        <f>(VLOOKUP(Games!B50, Data!$B$2:$L$134, 4, FALSE)-VLOOKUP(Games!E50, Data!$B$2:$L$134, 4, FALSE))*Coefficients!$C$2</f>
        <v>1.855185142</v>
      </c>
      <c r="D50" s="5" t="n">
        <f>(VLOOKUP(Games!B50, Data!$B$2:$L$134, 3, FALSE)-VLOOKUP(Games!E50, Data!$B$2:$L$134, 3, FALSE))*Coefficients!$D$2</f>
        <v>-4.317174901</v>
      </c>
      <c r="E50" s="5" t="n">
        <f>(VLOOKUP(Games!B50, Data!$B$2:$L$134, 5, FALSE)-VLOOKUP(Games!E50, Data!$B$2:$L$134, 5, FALSE))*Coefficients!$E$2</f>
        <v>13.53726293</v>
      </c>
      <c r="F50" s="5" t="n">
        <f>(VLOOKUP(Games!B50, Data!$B$2:$L$134, 6, FALSE)-VLOOKUP(Games!E50, Data!$B$2:$L$134, 6, FALSE))*Coefficients!$F$2</f>
        <v>2.928953773</v>
      </c>
      <c r="G50" s="5" t="n">
        <f>(VLOOKUP(Games!B50, Data!$B$2:$L$134, 7, FALSE)-VLOOKUP(Games!E50, Data!$B$2:$L$134, 7, FALSE))*Coefficients!$G$2</f>
        <v>9.042756654</v>
      </c>
      <c r="H50" s="5" t="n">
        <f>(VLOOKUP(Games!B50, Data!$B$2:$L$134, 8, FALSE)-VLOOKUP(Games!E50, Data!$B$2:$L$134, 8, FALSE))*Coefficients!$H$2</f>
        <v>3.336921876</v>
      </c>
      <c r="I50" s="5" t="n">
        <f>(VLOOKUP(Games!B50, Data!$B$2:$L$134, 9, FALSE)-VLOOKUP(Games!E50, Data!$B$2:$L$134, 9, FALSE))*Coefficients!$I$2</f>
        <v>-1.557656788</v>
      </c>
      <c r="J50" s="5" t="n">
        <f>(VLOOKUP(Games!B50, Data!$B$2:$L$134, 10, FALSE)-VLOOKUP(Games!E50, Data!$B$2:$L$134, 10, FALSE))*Coefficients!$J$2</f>
        <v>-2.176484647</v>
      </c>
      <c r="K50" s="5" t="n">
        <f>(IF(AND(VLOOKUP(Games!B50, Data!$B$2:$L$134, 11, FALSE)=1, VLOOKUP(Games!E50, Data!$B$2:$L$134, 11, FALSE)&lt;&gt;1), 1,0))*Coefficients!K$2</f>
        <v>0</v>
      </c>
      <c r="L50" s="5" t="n">
        <f>(IF(AND(VLOOKUP(Games!B50, Data!$B$2:$L$134, 11, FALSE)&lt;&gt;1, VLOOKUP(Games!E50, Data!$B$2:$L$134, 11, FALSE)=1), 1,0))*Coefficients!L$2</f>
        <v>-6.250290008</v>
      </c>
      <c r="O50" s="5" t="n">
        <f t="shared" si="1"/>
        <v>2.736534882</v>
      </c>
    </row>
    <row r="51" ht="14.25" customHeight="1">
      <c r="A51" s="5" t="str">
        <f>Coefficients!$A$2</f>
        <v/>
      </c>
      <c r="B51" s="5" t="n">
        <f>(Games!G51)*Coefficients!$B$2</f>
        <v>-13.66293915</v>
      </c>
      <c r="C51" s="5" t="n">
        <f>(VLOOKUP(Games!B51, Data!$B$2:$L$134, 4, FALSE)-VLOOKUP(Games!E51, Data!$B$2:$L$134, 4, FALSE))*Coefficients!$C$2</f>
        <v>1.339855936</v>
      </c>
      <c r="D51" s="5" t="n">
        <f>(VLOOKUP(Games!B51, Data!$B$2:$L$134, 3, FALSE)-VLOOKUP(Games!E51, Data!$B$2:$L$134, 3, FALSE))*Coefficients!$D$2</f>
        <v>-7.182209154</v>
      </c>
      <c r="E51" s="5" t="n">
        <f>(VLOOKUP(Games!B51, Data!$B$2:$L$134, 5, FALSE)-VLOOKUP(Games!E51, Data!$B$2:$L$134, 5, FALSE))*Coefficients!$E$2</f>
        <v>13.25718163</v>
      </c>
      <c r="F51" s="5" t="n">
        <f>(VLOOKUP(Games!B51, Data!$B$2:$L$134, 6, FALSE)-VLOOKUP(Games!E51, Data!$B$2:$L$134, 6, FALSE))*Coefficients!$F$2</f>
        <v>3.657358508</v>
      </c>
      <c r="G51" s="5" t="n">
        <f>(VLOOKUP(Games!B51, Data!$B$2:$L$134, 7, FALSE)-VLOOKUP(Games!E51, Data!$B$2:$L$134, 7, FALSE))*Coefficients!$G$2</f>
        <v>14.94020665</v>
      </c>
      <c r="H51" s="5" t="n">
        <f>(VLOOKUP(Games!B51, Data!$B$2:$L$134, 8, FALSE)-VLOOKUP(Games!E51, Data!$B$2:$L$134, 8, FALSE))*Coefficients!$H$2</f>
        <v>3.802538882</v>
      </c>
      <c r="I51" s="5" t="n">
        <f>(VLOOKUP(Games!B51, Data!$B$2:$L$134, 9, FALSE)-VLOOKUP(Games!E51, Data!$B$2:$L$134, 9, FALSE))*Coefficients!$I$2</f>
        <v>-1.796330006</v>
      </c>
      <c r="J51" s="5" t="n">
        <f>(VLOOKUP(Games!B51, Data!$B$2:$L$134, 10, FALSE)-VLOOKUP(Games!E51, Data!$B$2:$L$134, 10, FALSE))*Coefficients!$J$2</f>
        <v>-2.989632505</v>
      </c>
      <c r="K51" s="5" t="n">
        <f>(IF(AND(VLOOKUP(Games!B51, Data!$B$2:$L$134, 11, FALSE)=1, VLOOKUP(Games!E51, Data!$B$2:$L$134, 11, FALSE)&lt;&gt;1), 1,0))*Coefficients!K$2</f>
        <v>0</v>
      </c>
      <c r="L51" s="5" t="n">
        <f>(IF(AND(VLOOKUP(Games!B51, Data!$B$2:$L$134, 11, FALSE)&lt;&gt;1, VLOOKUP(Games!E51, Data!$B$2:$L$134, 11, FALSE)=1), 1,0))*Coefficients!L$2</f>
        <v>0</v>
      </c>
      <c r="O51" s="5" t="n">
        <f t="shared" si="1"/>
        <v>11.36603078</v>
      </c>
    </row>
    <row r="52" ht="14.25" customHeight="1">
      <c r="A52" s="5" t="str">
        <f>Coefficients!$A$2</f>
        <v/>
      </c>
      <c r="B52" s="5" t="n">
        <f>(Games!G52)*Coefficients!$B$2</f>
        <v>-17.22718415</v>
      </c>
      <c r="C52" s="5" t="n">
        <f>(VLOOKUP(Games!B52, Data!$B$2:$L$134, 4, FALSE)-VLOOKUP(Games!E52, Data!$B$2:$L$134, 4, FALSE))*Coefficients!$C$2</f>
        <v>1.786474581</v>
      </c>
      <c r="D52" s="5" t="n">
        <f>(VLOOKUP(Games!B52, Data!$B$2:$L$134, 3, FALSE)-VLOOKUP(Games!E52, Data!$B$2:$L$134, 3, FALSE))*Coefficients!$D$2</f>
        <v>-8.830585026</v>
      </c>
      <c r="E52" s="5" t="n">
        <f>(VLOOKUP(Games!B52, Data!$B$2:$L$134, 5, FALSE)-VLOOKUP(Games!E52, Data!$B$2:$L$134, 5, FALSE))*Coefficients!$E$2</f>
        <v>22.73326568</v>
      </c>
      <c r="F52" s="5" t="n">
        <f>(VLOOKUP(Games!B52, Data!$B$2:$L$134, 6, FALSE)-VLOOKUP(Games!E52, Data!$B$2:$L$134, 6, FALSE))*Coefficients!$F$2</f>
        <v>5.926914311</v>
      </c>
      <c r="G52" s="5" t="n">
        <f>(VLOOKUP(Games!B52, Data!$B$2:$L$134, 7, FALSE)-VLOOKUP(Games!E52, Data!$B$2:$L$134, 7, FALSE))*Coefficients!$G$2</f>
        <v>28.17670552</v>
      </c>
      <c r="H52" s="5" t="n">
        <f>(VLOOKUP(Games!B52, Data!$B$2:$L$134, 8, FALSE)-VLOOKUP(Games!E52, Data!$B$2:$L$134, 8, FALSE))*Coefficients!$H$2</f>
        <v>7.993091935</v>
      </c>
      <c r="I52" s="5" t="n">
        <f>(VLOOKUP(Games!B52, Data!$B$2:$L$134, 9, FALSE)-VLOOKUP(Games!E52, Data!$B$2:$L$134, 9, FALSE))*Coefficients!$I$2</f>
        <v>-2.110373713</v>
      </c>
      <c r="J52" s="5" t="n">
        <f>(VLOOKUP(Games!B52, Data!$B$2:$L$134, 10, FALSE)-VLOOKUP(Games!E52, Data!$B$2:$L$134, 10, FALSE))*Coefficients!$J$2</f>
        <v>-2.477705151</v>
      </c>
      <c r="K52" s="5" t="n">
        <f>(IF(AND(VLOOKUP(Games!B52, Data!$B$2:$L$134, 11, FALSE)=1, VLOOKUP(Games!E52, Data!$B$2:$L$134, 11, FALSE)&lt;&gt;1), 1,0))*Coefficients!K$2</f>
        <v>0</v>
      </c>
      <c r="L52" s="5" t="n">
        <f>(IF(AND(VLOOKUP(Games!B52, Data!$B$2:$L$134, 11, FALSE)&lt;&gt;1, VLOOKUP(Games!E52, Data!$B$2:$L$134, 11, FALSE)=1), 1,0))*Coefficients!L$2</f>
        <v>-6.250290008</v>
      </c>
      <c r="O52" s="5" t="n">
        <f t="shared" si="1"/>
        <v>29.72031398</v>
      </c>
    </row>
    <row r="53" ht="14.25" customHeight="1">
      <c r="A53" s="5" t="str">
        <f>Coefficients!$A$2</f>
        <v/>
      </c>
      <c r="B53" s="5" t="n">
        <f>(Games!G53)*Coefficients!$B$2</f>
        <v>30.29608246</v>
      </c>
      <c r="C53" s="5" t="n">
        <f>(VLOOKUP(Games!B53, Data!$B$2:$L$134, 4, FALSE)-VLOOKUP(Games!E53, Data!$B$2:$L$134, 4, FALSE))*Coefficients!$C$2</f>
        <v>-3.572949163</v>
      </c>
      <c r="D53" s="5" t="n">
        <f>(VLOOKUP(Games!B53, Data!$B$2:$L$134, 3, FALSE)-VLOOKUP(Games!E53, Data!$B$2:$L$134, 3, FALSE))*Coefficients!$D$2</f>
        <v>14.28592422</v>
      </c>
      <c r="E53" s="5" t="n">
        <f>(VLOOKUP(Games!B53, Data!$B$2:$L$134, 5, FALSE)-VLOOKUP(Games!E53, Data!$B$2:$L$134, 5, FALSE))*Coefficients!$E$2</f>
        <v>-23.3401085</v>
      </c>
      <c r="F53" s="5" t="n">
        <f>(VLOOKUP(Games!B53, Data!$B$2:$L$134, 6, FALSE)-VLOOKUP(Games!E53, Data!$B$2:$L$134, 6, FALSE))*Coefficients!$F$2</f>
        <v>-8.338317352</v>
      </c>
      <c r="G53" s="5" t="n">
        <f>(VLOOKUP(Games!B53, Data!$B$2:$L$134, 7, FALSE)-VLOOKUP(Games!E53, Data!$B$2:$L$134, 7, FALSE))*Coefficients!$G$2</f>
        <v>-31.9772844</v>
      </c>
      <c r="H53" s="5" t="n">
        <f>(VLOOKUP(Games!B53, Data!$B$2:$L$134, 8, FALSE)-VLOOKUP(Games!E53, Data!$B$2:$L$134, 8, FALSE))*Coefficients!$H$2</f>
        <v>-7.760283432</v>
      </c>
      <c r="I53" s="5" t="n">
        <f>(VLOOKUP(Games!B53, Data!$B$2:$L$134, 9, FALSE)-VLOOKUP(Games!E53, Data!$B$2:$L$134, 9, FALSE))*Coefficients!$I$2</f>
        <v>3.730839242</v>
      </c>
      <c r="J53" s="5" t="n">
        <f>(VLOOKUP(Games!B53, Data!$B$2:$L$134, 10, FALSE)-VLOOKUP(Games!E53, Data!$B$2:$L$134, 10, FALSE))*Coefficients!$J$2</f>
        <v>4.039424303</v>
      </c>
      <c r="K53" s="5" t="n">
        <f>(IF(AND(VLOOKUP(Games!B53, Data!$B$2:$L$134, 11, FALSE)=1, VLOOKUP(Games!E53, Data!$B$2:$L$134, 11, FALSE)&lt;&gt;1), 1,0))*Coefficients!K$2</f>
        <v>0.08548818654</v>
      </c>
      <c r="L53" s="5" t="n">
        <f>(IF(AND(VLOOKUP(Games!B53, Data!$B$2:$L$134, 11, FALSE)&lt;&gt;1, VLOOKUP(Games!E53, Data!$B$2:$L$134, 11, FALSE)=1), 1,0))*Coefficients!L$2</f>
        <v>0</v>
      </c>
      <c r="O53" s="5" t="n">
        <f t="shared" si="1"/>
        <v>-22.55118443</v>
      </c>
    </row>
    <row r="54" ht="14.25" customHeight="1">
      <c r="A54" s="5" t="str">
        <f>Coefficients!$A$2</f>
        <v/>
      </c>
      <c r="B54" s="5" t="n">
        <f>(Games!G54)*Coefficients!$B$2</f>
        <v>20.79142914</v>
      </c>
      <c r="C54" s="5" t="n">
        <f>(VLOOKUP(Games!B54, Data!$B$2:$L$134, 4, FALSE)-VLOOKUP(Games!E54, Data!$B$2:$L$134, 4, FALSE))*Coefficients!$C$2</f>
        <v>-1.339855936</v>
      </c>
      <c r="D54" s="5" t="n">
        <f>(VLOOKUP(Games!B54, Data!$B$2:$L$134, 3, FALSE)-VLOOKUP(Games!E54, Data!$B$2:$L$134, 3, FALSE))*Coefficients!$D$2</f>
        <v>3.53223401</v>
      </c>
      <c r="E54" s="5" t="n">
        <f>(VLOOKUP(Games!B54, Data!$B$2:$L$134, 5, FALSE)-VLOOKUP(Games!E54, Data!$B$2:$L$134, 5, FALSE))*Coefficients!$E$2</f>
        <v>-15.31111118</v>
      </c>
      <c r="F54" s="5" t="n">
        <f>(VLOOKUP(Games!B54, Data!$B$2:$L$134, 6, FALSE)-VLOOKUP(Games!E54, Data!$B$2:$L$134, 6, FALSE))*Coefficients!$F$2</f>
        <v>-1.771173617</v>
      </c>
      <c r="G54" s="5" t="n">
        <f>(VLOOKUP(Games!B54, Data!$B$2:$L$134, 7, FALSE)-VLOOKUP(Games!E54, Data!$B$2:$L$134, 7, FALSE))*Coefficients!$G$2</f>
        <v>-12.05700887</v>
      </c>
      <c r="H54" s="5" t="n">
        <f>(VLOOKUP(Games!B54, Data!$B$2:$L$134, 8, FALSE)-VLOOKUP(Games!E54, Data!$B$2:$L$134, 8, FALSE))*Coefficients!$H$2</f>
        <v>-2.560893532</v>
      </c>
      <c r="I54" s="5" t="n">
        <f>(VLOOKUP(Games!B54, Data!$B$2:$L$134, 9, FALSE)-VLOOKUP(Games!E54, Data!$B$2:$L$134, 9, FALSE))*Coefficients!$I$2</f>
        <v>1.670712523</v>
      </c>
      <c r="J54" s="5" t="n">
        <f>(VLOOKUP(Games!B54, Data!$B$2:$L$134, 10, FALSE)-VLOOKUP(Games!E54, Data!$B$2:$L$134, 10, FALSE))*Coefficients!$J$2</f>
        <v>2.596244516</v>
      </c>
      <c r="K54" s="5" t="n">
        <f>(IF(AND(VLOOKUP(Games!B54, Data!$B$2:$L$134, 11, FALSE)=1, VLOOKUP(Games!E54, Data!$B$2:$L$134, 11, FALSE)&lt;&gt;1), 1,0))*Coefficients!K$2</f>
        <v>0</v>
      </c>
      <c r="L54" s="5" t="n">
        <f>(IF(AND(VLOOKUP(Games!B54, Data!$B$2:$L$134, 11, FALSE)&lt;&gt;1, VLOOKUP(Games!E54, Data!$B$2:$L$134, 11, FALSE)=1), 1,0))*Coefficients!L$2</f>
        <v>0</v>
      </c>
      <c r="O54" s="5" t="n">
        <f t="shared" si="1"/>
        <v>-4.449422944</v>
      </c>
    </row>
    <row r="55" ht="14.25" customHeight="1">
      <c r="A55" s="5" t="str">
        <f>Coefficients!$A$2</f>
        <v/>
      </c>
      <c r="B55" s="5" t="n">
        <f>(Games!G55)*Coefficients!$B$2</f>
        <v>0</v>
      </c>
      <c r="C55" s="5" t="n">
        <f>(VLOOKUP(Games!B55, Data!$B$2:$L$134, 4, FALSE)-VLOOKUP(Games!E55, Data!$B$2:$L$134, 4, FALSE))*Coefficients!$C$2</f>
        <v>0</v>
      </c>
      <c r="D55" s="5" t="n">
        <f>(VLOOKUP(Games!B55, Data!$B$2:$L$134, 3, FALSE)-VLOOKUP(Games!E55, Data!$B$2:$L$134, 3, FALSE))*Coefficients!$D$2</f>
        <v>0.9419290694</v>
      </c>
      <c r="E55" s="5" t="n">
        <f>(VLOOKUP(Games!B55, Data!$B$2:$L$134, 5, FALSE)-VLOOKUP(Games!E55, Data!$B$2:$L$134, 5, FALSE))*Coefficients!$E$2</f>
        <v>-2.100609765</v>
      </c>
      <c r="F55" s="5" t="n">
        <f>(VLOOKUP(Games!B55, Data!$B$2:$L$134, 6, FALSE)-VLOOKUP(Games!E55, Data!$B$2:$L$134, 6, FALSE))*Coefficients!$F$2</f>
        <v>-0.02300225477</v>
      </c>
      <c r="G55" s="5" t="n">
        <f>(VLOOKUP(Games!B55, Data!$B$2:$L$134, 7, FALSE)-VLOOKUP(Games!E55, Data!$B$2:$L$134, 7, FALSE))*Coefficients!$G$2</f>
        <v>-1.310544443</v>
      </c>
      <c r="H55" s="5" t="n">
        <f>(VLOOKUP(Games!B55, Data!$B$2:$L$134, 8, FALSE)-VLOOKUP(Games!E55, Data!$B$2:$L$134, 8, FALSE))*Coefficients!$H$2</f>
        <v>0</v>
      </c>
      <c r="I55" s="5" t="n">
        <f>(VLOOKUP(Games!B55, Data!$B$2:$L$134, 9, FALSE)-VLOOKUP(Games!E55, Data!$B$2:$L$134, 9, FALSE))*Coefficients!$I$2</f>
        <v>0.6280874145</v>
      </c>
      <c r="J55" s="5" t="n">
        <f>(VLOOKUP(Games!B55, Data!$B$2:$L$134, 10, FALSE)-VLOOKUP(Games!E55, Data!$B$2:$L$134, 10, FALSE))*Coefficients!$J$2</f>
        <v>-0.9122882475</v>
      </c>
      <c r="K55" s="5" t="n">
        <f>(IF(AND(VLOOKUP(Games!B55, Data!$B$2:$L$134, 11, FALSE)=1, VLOOKUP(Games!E55, Data!$B$2:$L$134, 11, FALSE)&lt;&gt;1), 1,0))*Coefficients!K$2</f>
        <v>0</v>
      </c>
      <c r="L55" s="5" t="n">
        <f>(IF(AND(VLOOKUP(Games!B55, Data!$B$2:$L$134, 11, FALSE)&lt;&gt;1, VLOOKUP(Games!E55, Data!$B$2:$L$134, 11, FALSE)=1), 1,0))*Coefficients!L$2</f>
        <v>0</v>
      </c>
      <c r="O55" s="5" t="n">
        <f t="shared" si="1"/>
        <v>-2.776428226</v>
      </c>
    </row>
    <row r="56" ht="14.25" customHeight="1">
      <c r="A56" s="5" t="str">
        <f>Coefficients!$A$2</f>
        <v/>
      </c>
      <c r="B56" s="5" t="n">
        <f>(Games!G56)*Coefficients!$B$2</f>
        <v>-4.158285828</v>
      </c>
      <c r="C56" s="5" t="n">
        <f>(VLOOKUP(Games!B56, Data!$B$2:$L$134, 4, FALSE)-VLOOKUP(Games!E56, Data!$B$2:$L$134, 4, FALSE))*Coefficients!$C$2</f>
        <v>0.4466186453</v>
      </c>
      <c r="D56" s="5" t="n">
        <f>(VLOOKUP(Games!B56, Data!$B$2:$L$134, 3, FALSE)-VLOOKUP(Games!E56, Data!$B$2:$L$134, 3, FALSE))*Coefficients!$D$2</f>
        <v>-5.180609882</v>
      </c>
      <c r="E56" s="5" t="n">
        <f>(VLOOKUP(Games!B56, Data!$B$2:$L$134, 5, FALSE)-VLOOKUP(Games!E56, Data!$B$2:$L$134, 5, FALSE))*Coefficients!$E$2</f>
        <v>15.31111118</v>
      </c>
      <c r="F56" s="5" t="n">
        <f>(VLOOKUP(Games!B56, Data!$B$2:$L$134, 6, FALSE)-VLOOKUP(Games!E56, Data!$B$2:$L$134, 6, FALSE))*Coefficients!$F$2</f>
        <v>2.315560313</v>
      </c>
      <c r="G56" s="5" t="n">
        <f>(VLOOKUP(Games!B56, Data!$B$2:$L$134, 7, FALSE)-VLOOKUP(Games!E56, Data!$B$2:$L$134, 7, FALSE))*Coefficients!$G$2</f>
        <v>10.22224665</v>
      </c>
      <c r="H56" s="5" t="n">
        <f>(VLOOKUP(Games!B56, Data!$B$2:$L$134, 8, FALSE)-VLOOKUP(Games!E56, Data!$B$2:$L$134, 8, FALSE))*Coefficients!$H$2</f>
        <v>2.793702035</v>
      </c>
      <c r="I56" s="5" t="n">
        <f>(VLOOKUP(Games!B56, Data!$B$2:$L$134, 9, FALSE)-VLOOKUP(Games!E56, Data!$B$2:$L$134, 9, FALSE))*Coefficients!$I$2</f>
        <v>-1.532533291</v>
      </c>
      <c r="J56" s="5" t="n">
        <f>(VLOOKUP(Games!B56, Data!$B$2:$L$134, 10, FALSE)-VLOOKUP(Games!E56, Data!$B$2:$L$134, 10, FALSE))*Coefficients!$J$2</f>
        <v>-0.3980365921</v>
      </c>
      <c r="K56" s="5" t="n">
        <f>(IF(AND(VLOOKUP(Games!B56, Data!$B$2:$L$134, 11, FALSE)=1, VLOOKUP(Games!E56, Data!$B$2:$L$134, 11, FALSE)&lt;&gt;1), 1,0))*Coefficients!K$2</f>
        <v>0</v>
      </c>
      <c r="L56" s="5" t="n">
        <f>(IF(AND(VLOOKUP(Games!B56, Data!$B$2:$L$134, 11, FALSE)&lt;&gt;1, VLOOKUP(Games!E56, Data!$B$2:$L$134, 11, FALSE)=1), 1,0))*Coefficients!L$2</f>
        <v>0</v>
      </c>
      <c r="O56" s="5" t="n">
        <f t="shared" si="1"/>
        <v>19.81977323</v>
      </c>
    </row>
    <row r="57" ht="14.25" customHeight="1">
      <c r="A57" s="5" t="str">
        <f>Coefficients!$A$2</f>
        <v/>
      </c>
      <c r="B57" s="5" t="n">
        <f>(Games!G57)*Coefficients!$B$2</f>
        <v>38.01861329</v>
      </c>
      <c r="C57" s="5" t="n">
        <f>(VLOOKUP(Games!B57, Data!$B$2:$L$134, 4, FALSE)-VLOOKUP(Games!E57, Data!$B$2:$L$134, 4, FALSE))*Coefficients!$C$2</f>
        <v>-3.126330517</v>
      </c>
      <c r="D57" s="5" t="n">
        <f>(VLOOKUP(Games!B57, Data!$B$2:$L$134, 3, FALSE)-VLOOKUP(Games!E57, Data!$B$2:$L$134, 3, FALSE))*Coefficients!$D$2</f>
        <v>12.9515247</v>
      </c>
      <c r="E57" s="5" t="n">
        <f>(VLOOKUP(Games!B57, Data!$B$2:$L$134, 5, FALSE)-VLOOKUP(Games!E57, Data!$B$2:$L$134, 5, FALSE))*Coefficients!$E$2</f>
        <v>-33.51639581</v>
      </c>
      <c r="F57" s="5" t="n">
        <f>(VLOOKUP(Games!B57, Data!$B$2:$L$134, 6, FALSE)-VLOOKUP(Games!E57, Data!$B$2:$L$134, 6, FALSE))*Coefficients!$F$2</f>
        <v>-8.441827499</v>
      </c>
      <c r="G57" s="5" t="n">
        <f>(VLOOKUP(Games!B57, Data!$B$2:$L$134, 7, FALSE)-VLOOKUP(Games!E57, Data!$B$2:$L$134, 7, FALSE))*Coefficients!$G$2</f>
        <v>-37.08840773</v>
      </c>
      <c r="H57" s="5" t="n">
        <f>(VLOOKUP(Games!B57, Data!$B$2:$L$134, 8, FALSE)-VLOOKUP(Games!E57, Data!$B$2:$L$134, 8, FALSE))*Coefficients!$H$2</f>
        <v>-10.6315883</v>
      </c>
      <c r="I57" s="5" t="n">
        <f>(VLOOKUP(Games!B57, Data!$B$2:$L$134, 9, FALSE)-VLOOKUP(Games!E57, Data!$B$2:$L$134, 9, FALSE))*Coefficients!$I$2</f>
        <v>4.195623929</v>
      </c>
      <c r="J57" s="5" t="n">
        <f>(VLOOKUP(Games!B57, Data!$B$2:$L$134, 10, FALSE)-VLOOKUP(Games!E57, Data!$B$2:$L$134, 10, FALSE))*Coefficients!$J$2</f>
        <v>2.703162374</v>
      </c>
      <c r="K57" s="5" t="n">
        <f>(IF(AND(VLOOKUP(Games!B57, Data!$B$2:$L$134, 11, FALSE)=1, VLOOKUP(Games!E57, Data!$B$2:$L$134, 11, FALSE)&lt;&gt;1), 1,0))*Coefficients!K$2</f>
        <v>0.08548818654</v>
      </c>
      <c r="L57" s="5" t="n">
        <f>(IF(AND(VLOOKUP(Games!B57, Data!$B$2:$L$134, 11, FALSE)&lt;&gt;1, VLOOKUP(Games!E57, Data!$B$2:$L$134, 11, FALSE)=1), 1,0))*Coefficients!L$2</f>
        <v>0</v>
      </c>
      <c r="O57" s="5" t="n">
        <f t="shared" si="1"/>
        <v>-34.85013737</v>
      </c>
    </row>
    <row r="58" ht="14.25" customHeight="1">
      <c r="A58" s="5" t="str">
        <f>Coefficients!$A$2</f>
        <v/>
      </c>
      <c r="B58" s="5" t="n">
        <f>(Games!G58)*Coefficients!$B$2</f>
        <v>11.28677582</v>
      </c>
      <c r="C58" s="5" t="n">
        <f>(VLOOKUP(Games!B58, Data!$B$2:$L$134, 4, FALSE)-VLOOKUP(Games!E58, Data!$B$2:$L$134, 4, FALSE))*Coefficients!$C$2</f>
        <v>-1.339855936</v>
      </c>
      <c r="D58" s="5" t="n">
        <f>(VLOOKUP(Games!B58, Data!$B$2:$L$134, 3, FALSE)-VLOOKUP(Games!E58, Data!$B$2:$L$134, 3, FALSE))*Coefficients!$D$2</f>
        <v>5.965550773</v>
      </c>
      <c r="E58" s="5" t="n">
        <f>(VLOOKUP(Games!B58, Data!$B$2:$L$134, 5, FALSE)-VLOOKUP(Games!E58, Data!$B$2:$L$134, 5, FALSE))*Coefficients!$E$2</f>
        <v>-19.79241201</v>
      </c>
      <c r="F58" s="5" t="n">
        <f>(VLOOKUP(Games!B58, Data!$B$2:$L$134, 6, FALSE)-VLOOKUP(Games!E58, Data!$B$2:$L$134, 6, FALSE))*Coefficients!$F$2</f>
        <v>-2.951956028</v>
      </c>
      <c r="G58" s="5" t="n">
        <f>(VLOOKUP(Games!B58, Data!$B$2:$L$134, 7, FALSE)-VLOOKUP(Games!E58, Data!$B$2:$L$134, 7, FALSE))*Coefficients!$G$2</f>
        <v>-11.92595443</v>
      </c>
      <c r="H58" s="5" t="n">
        <f>(VLOOKUP(Games!B58, Data!$B$2:$L$134, 8, FALSE)-VLOOKUP(Games!E58, Data!$B$2:$L$134, 8, FALSE))*Coefficients!$H$2</f>
        <v>-3.104113373</v>
      </c>
      <c r="I58" s="5" t="n">
        <f>(VLOOKUP(Games!B58, Data!$B$2:$L$134, 9, FALSE)-VLOOKUP(Games!E58, Data!$B$2:$L$134, 9, FALSE))*Coefficients!$I$2</f>
        <v>1.570218536</v>
      </c>
      <c r="J58" s="5" t="n">
        <f>(VLOOKUP(Games!B58, Data!$B$2:$L$134, 10, FALSE)-VLOOKUP(Games!E58, Data!$B$2:$L$134, 10, FALSE))*Coefficients!$J$2</f>
        <v>1.316875143</v>
      </c>
      <c r="K58" s="5" t="n">
        <f>(IF(AND(VLOOKUP(Games!B58, Data!$B$2:$L$134, 11, FALSE)=1, VLOOKUP(Games!E58, Data!$B$2:$L$134, 11, FALSE)&lt;&gt;1), 1,0))*Coefficients!K$2</f>
        <v>0</v>
      </c>
      <c r="L58" s="5" t="n">
        <f>(IF(AND(VLOOKUP(Games!B58, Data!$B$2:$L$134, 11, FALSE)&lt;&gt;1, VLOOKUP(Games!E58, Data!$B$2:$L$134, 11, FALSE)=1), 1,0))*Coefficients!L$2</f>
        <v>0</v>
      </c>
      <c r="O58" s="5" t="n">
        <f t="shared" si="1"/>
        <v>-18.9748715</v>
      </c>
    </row>
    <row r="59" ht="14.25" customHeight="1">
      <c r="A59" s="5" t="str">
        <f>Coefficients!$A$2</f>
        <v/>
      </c>
      <c r="B59" s="5" t="n">
        <f>(Games!G59)*Coefficients!$B$2</f>
        <v>-11.28677582</v>
      </c>
      <c r="C59" s="5" t="n">
        <f>(VLOOKUP(Games!B59, Data!$B$2:$L$134, 4, FALSE)-VLOOKUP(Games!E59, Data!$B$2:$L$134, 4, FALSE))*Coefficients!$C$2</f>
        <v>-0.4466186453</v>
      </c>
      <c r="D59" s="5" t="n">
        <f>(VLOOKUP(Games!B59, Data!$B$2:$L$134, 3, FALSE)-VLOOKUP(Games!E59, Data!$B$2:$L$134, 3, FALSE))*Coefficients!$D$2</f>
        <v>-2.158587451</v>
      </c>
      <c r="E59" s="5" t="n">
        <f>(VLOOKUP(Games!B59, Data!$B$2:$L$134, 5, FALSE)-VLOOKUP(Games!E59, Data!$B$2:$L$134, 5, FALSE))*Coefficients!$E$2</f>
        <v>5.088143653</v>
      </c>
      <c r="F59" s="5" t="n">
        <f>(VLOOKUP(Games!B59, Data!$B$2:$L$134, 6, FALSE)-VLOOKUP(Games!E59, Data!$B$2:$L$134, 6, FALSE))*Coefficients!$F$2</f>
        <v>0.8932542267</v>
      </c>
      <c r="G59" s="5" t="n">
        <f>(VLOOKUP(Games!B59, Data!$B$2:$L$134, 7, FALSE)-VLOOKUP(Games!E59, Data!$B$2:$L$134, 7, FALSE))*Coefficients!$G$2</f>
        <v>9.173811099</v>
      </c>
      <c r="H59" s="5" t="n">
        <f>(VLOOKUP(Games!B59, Data!$B$2:$L$134, 8, FALSE)-VLOOKUP(Games!E59, Data!$B$2:$L$134, 8, FALSE))*Coefficients!$H$2</f>
        <v>1.164042515</v>
      </c>
      <c r="I59" s="5" t="n">
        <f>(VLOOKUP(Games!B59, Data!$B$2:$L$134, 9, FALSE)-VLOOKUP(Games!E59, Data!$B$2:$L$134, 9, FALSE))*Coefficients!$I$2</f>
        <v>-0.1884262244</v>
      </c>
      <c r="J59" s="5" t="n">
        <f>(VLOOKUP(Games!B59, Data!$B$2:$L$134, 10, FALSE)-VLOOKUP(Games!E59, Data!$B$2:$L$134, 10, FALSE))*Coefficients!$J$2</f>
        <v>-0.5790151408</v>
      </c>
      <c r="K59" s="5" t="n">
        <f>(IF(AND(VLOOKUP(Games!B59, Data!$B$2:$L$134, 11, FALSE)=1, VLOOKUP(Games!E59, Data!$B$2:$L$134, 11, FALSE)&lt;&gt;1), 1,0))*Coefficients!K$2</f>
        <v>0.08548818654</v>
      </c>
      <c r="L59" s="5" t="n">
        <f>(IF(AND(VLOOKUP(Games!B59, Data!$B$2:$L$134, 11, FALSE)&lt;&gt;1, VLOOKUP(Games!E59, Data!$B$2:$L$134, 11, FALSE)=1), 1,0))*Coefficients!L$2</f>
        <v>0</v>
      </c>
      <c r="O59" s="5" t="n">
        <f t="shared" si="1"/>
        <v>1.745316399</v>
      </c>
    </row>
    <row r="60" ht="14.25" customHeight="1">
      <c r="A60" s="5" t="str">
        <f>Coefficients!$A$2</f>
        <v/>
      </c>
      <c r="B60" s="5" t="n">
        <f>(Games!G60)*Coefficients!$B$2</f>
        <v>7.722530824</v>
      </c>
      <c r="C60" s="5" t="n">
        <f>(VLOOKUP(Games!B60, Data!$B$2:$L$134, 4, FALSE)-VLOOKUP(Games!E60, Data!$B$2:$L$134, 4, FALSE))*Coefficients!$C$2</f>
        <v>-0.9963031319</v>
      </c>
      <c r="D60" s="5" t="n">
        <f>(VLOOKUP(Games!B60, Data!$B$2:$L$134, 3, FALSE)-VLOOKUP(Games!E60, Data!$B$2:$L$134, 3, FALSE))*Coefficients!$D$2</f>
        <v>2.433316763</v>
      </c>
      <c r="E60" s="5" t="n">
        <f>(VLOOKUP(Games!B60, Data!$B$2:$L$134, 5, FALSE)-VLOOKUP(Games!E60, Data!$B$2:$L$134, 5, FALSE))*Coefficients!$E$2</f>
        <v>-4.621341483</v>
      </c>
      <c r="F60" s="5" t="n">
        <f>(VLOOKUP(Games!B60, Data!$B$2:$L$134, 6, FALSE)-VLOOKUP(Games!E60, Data!$B$2:$L$134, 6, FALSE))*Coefficients!$F$2</f>
        <v>-1.088773392</v>
      </c>
      <c r="G60" s="5" t="n">
        <f>(VLOOKUP(Games!B60, Data!$B$2:$L$134, 7, FALSE)-VLOOKUP(Games!E60, Data!$B$2:$L$134, 7, FALSE))*Coefficients!$G$2</f>
        <v>-3.407415551</v>
      </c>
      <c r="H60" s="5" t="n">
        <f>(VLOOKUP(Games!B60, Data!$B$2:$L$134, 8, FALSE)-VLOOKUP(Games!E60, Data!$B$2:$L$134, 8, FALSE))*Coefficients!$H$2</f>
        <v>-1.08643968</v>
      </c>
      <c r="I60" s="5" t="n">
        <f>(VLOOKUP(Games!B60, Data!$B$2:$L$134, 9, FALSE)-VLOOKUP(Games!E60, Data!$B$2:$L$134, 9, FALSE))*Coefficients!$I$2</f>
        <v>0.1633027278</v>
      </c>
      <c r="J60" s="5" t="n">
        <f>(VLOOKUP(Games!B60, Data!$B$2:$L$134, 10, FALSE)-VLOOKUP(Games!E60, Data!$B$2:$L$134, 10, FALSE))*Coefficients!$J$2</f>
        <v>1.592459255</v>
      </c>
      <c r="K60" s="5" t="n">
        <f>(IF(AND(VLOOKUP(Games!B60, Data!$B$2:$L$134, 11, FALSE)=1, VLOOKUP(Games!E60, Data!$B$2:$L$134, 11, FALSE)&lt;&gt;1), 1,0))*Coefficients!K$2</f>
        <v>0.08548818654</v>
      </c>
      <c r="L60" s="5" t="n">
        <f>(IF(AND(VLOOKUP(Games!B60, Data!$B$2:$L$134, 11, FALSE)&lt;&gt;1, VLOOKUP(Games!E60, Data!$B$2:$L$134, 11, FALSE)=1), 1,0))*Coefficients!L$2</f>
        <v>0</v>
      </c>
      <c r="O60" s="5" t="n">
        <f t="shared" si="1"/>
        <v>0.7968245171</v>
      </c>
    </row>
    <row r="61" ht="14.25" customHeight="1">
      <c r="A61" s="5" t="str">
        <f>Coefficients!$A$2</f>
        <v/>
      </c>
      <c r="B61" s="5" t="n">
        <f>(Games!G61)*Coefficients!$B$2</f>
        <v>-2.970204163</v>
      </c>
      <c r="C61" s="5" t="n">
        <f>(VLOOKUP(Games!B61, Data!$B$2:$L$134, 4, FALSE)-VLOOKUP(Games!E61, Data!$B$2:$L$134, 4, FALSE))*Coefficients!$C$2</f>
        <v>1.786474581</v>
      </c>
      <c r="D61" s="5" t="n">
        <f>(VLOOKUP(Games!B61, Data!$B$2:$L$134, 3, FALSE)-VLOOKUP(Games!E61, Data!$B$2:$L$134, 3, FALSE))*Coefficients!$D$2</f>
        <v>-10.55745499</v>
      </c>
      <c r="E61" s="5" t="n">
        <f>(VLOOKUP(Games!B61, Data!$B$2:$L$134, 5, FALSE)-VLOOKUP(Games!E61, Data!$B$2:$L$134, 5, FALSE))*Coefficients!$E$2</f>
        <v>14.84430901</v>
      </c>
      <c r="F61" s="5" t="n">
        <f>(VLOOKUP(Games!B61, Data!$B$2:$L$134, 6, FALSE)-VLOOKUP(Games!E61, Data!$B$2:$L$134, 6, FALSE))*Coefficients!$F$2</f>
        <v>5.071997176</v>
      </c>
      <c r="G61" s="5" t="n">
        <f>(VLOOKUP(Games!B61, Data!$B$2:$L$134, 7, FALSE)-VLOOKUP(Games!E61, Data!$B$2:$L$134, 7, FALSE))*Coefficients!$G$2</f>
        <v>18.08551331</v>
      </c>
      <c r="H61" s="5" t="n">
        <f>(VLOOKUP(Games!B61, Data!$B$2:$L$134, 8, FALSE)-VLOOKUP(Games!E61, Data!$B$2:$L$134, 8, FALSE))*Coefficients!$H$2</f>
        <v>5.665006905</v>
      </c>
      <c r="I61" s="5" t="n">
        <f>(VLOOKUP(Games!B61, Data!$B$2:$L$134, 9, FALSE)-VLOOKUP(Games!E61, Data!$B$2:$L$134, 9, FALSE))*Coefficients!$I$2</f>
        <v>-2.185744203</v>
      </c>
      <c r="J61" s="5" t="n">
        <f>(VLOOKUP(Games!B61, Data!$B$2:$L$134, 10, FALSE)-VLOOKUP(Games!E61, Data!$B$2:$L$134, 10, FALSE))*Coefficients!$J$2</f>
        <v>-3.249373172</v>
      </c>
      <c r="K61" s="5" t="n">
        <f>(IF(AND(VLOOKUP(Games!B61, Data!$B$2:$L$134, 11, FALSE)=1, VLOOKUP(Games!E61, Data!$B$2:$L$134, 11, FALSE)&lt;&gt;1), 1,0))*Coefficients!K$2</f>
        <v>0</v>
      </c>
      <c r="L61" s="5" t="n">
        <f>(IF(AND(VLOOKUP(Games!B61, Data!$B$2:$L$134, 11, FALSE)&lt;&gt;1, VLOOKUP(Games!E61, Data!$B$2:$L$134, 11, FALSE)=1), 1,0))*Coefficients!L$2</f>
        <v>0</v>
      </c>
      <c r="O61" s="5" t="n">
        <f t="shared" si="1"/>
        <v>26.49052445</v>
      </c>
    </row>
    <row r="62" ht="14.25" customHeight="1">
      <c r="A62" s="5" t="str">
        <f>Coefficients!$A$2</f>
        <v/>
      </c>
      <c r="B62" s="5" t="n">
        <f>(Games!G62)*Coefficients!$B$2</f>
        <v>8.910612489</v>
      </c>
      <c r="C62" s="5" t="n">
        <f>(VLOOKUP(Games!B62, Data!$B$2:$L$134, 4, FALSE)-VLOOKUP(Games!E62, Data!$B$2:$L$134, 4, FALSE))*Coefficients!$C$2</f>
        <v>0.5153292061</v>
      </c>
      <c r="D62" s="5" t="n">
        <f>(VLOOKUP(Games!B62, Data!$B$2:$L$134, 3, FALSE)-VLOOKUP(Games!E62, Data!$B$2:$L$134, 3, FALSE))*Coefficients!$D$2</f>
        <v>-3.767716278</v>
      </c>
      <c r="E62" s="5" t="n">
        <f>(VLOOKUP(Games!B62, Data!$B$2:$L$134, 5, FALSE)-VLOOKUP(Games!E62, Data!$B$2:$L$134, 5, FALSE))*Coefficients!$E$2</f>
        <v>0.980284557</v>
      </c>
      <c r="F62" s="5" t="n">
        <f>(VLOOKUP(Games!B62, Data!$B$2:$L$134, 6, FALSE)-VLOOKUP(Games!E62, Data!$B$2:$L$134, 6, FALSE))*Coefficients!$F$2</f>
        <v>1.629326379</v>
      </c>
      <c r="G62" s="5" t="n">
        <f>(VLOOKUP(Games!B62, Data!$B$2:$L$134, 7, FALSE)-VLOOKUP(Games!E62, Data!$B$2:$L$134, 7, FALSE))*Coefficients!$G$2</f>
        <v>4.849014438</v>
      </c>
      <c r="H62" s="5" t="n">
        <f>(VLOOKUP(Games!B62, Data!$B$2:$L$134, 8, FALSE)-VLOOKUP(Games!E62, Data!$B$2:$L$134, 8, FALSE))*Coefficients!$H$2</f>
        <v>0.3880141716</v>
      </c>
      <c r="I62" s="5" t="n">
        <f>(VLOOKUP(Games!B62, Data!$B$2:$L$134, 9, FALSE)-VLOOKUP(Games!E62, Data!$B$2:$L$134, 9, FALSE))*Coefficients!$I$2</f>
        <v>-0.7411431491</v>
      </c>
      <c r="J62" s="5" t="n">
        <f>(VLOOKUP(Games!B62, Data!$B$2:$L$134, 10, FALSE)-VLOOKUP(Games!E62, Data!$B$2:$L$134, 10, FALSE))*Coefficients!$J$2</f>
        <v>0.06257734182</v>
      </c>
      <c r="K62" s="5" t="n">
        <f>(IF(AND(VLOOKUP(Games!B62, Data!$B$2:$L$134, 11, FALSE)=1, VLOOKUP(Games!E62, Data!$B$2:$L$134, 11, FALSE)&lt;&gt;1), 1,0))*Coefficients!K$2</f>
        <v>0</v>
      </c>
      <c r="L62" s="5" t="n">
        <f>(IF(AND(VLOOKUP(Games!B62, Data!$B$2:$L$134, 11, FALSE)&lt;&gt;1, VLOOKUP(Games!E62, Data!$B$2:$L$134, 11, FALSE)=1), 1,0))*Coefficients!L$2</f>
        <v>0</v>
      </c>
      <c r="O62" s="5" t="n">
        <f t="shared" si="1"/>
        <v>12.82629916</v>
      </c>
    </row>
    <row r="63" ht="14.25" customHeight="1">
      <c r="A63" s="5" t="str">
        <f>Coefficients!$A$2</f>
        <v/>
      </c>
      <c r="B63" s="5" t="n">
        <f>(Games!G63)*Coefficients!$B$2</f>
        <v>2.970204163</v>
      </c>
      <c r="C63" s="5" t="n">
        <f>(VLOOKUP(Games!B63, Data!$B$2:$L$134, 4, FALSE)-VLOOKUP(Games!E63, Data!$B$2:$L$134, 4, FALSE))*Coefficients!$C$2</f>
        <v>-0.4466186453</v>
      </c>
      <c r="D63" s="5" t="n">
        <f>(VLOOKUP(Games!B63, Data!$B$2:$L$134, 3, FALSE)-VLOOKUP(Games!E63, Data!$B$2:$L$134, 3, FALSE))*Coefficients!$D$2</f>
        <v>0.5102115793</v>
      </c>
      <c r="E63" s="5" t="n">
        <f>(VLOOKUP(Games!B63, Data!$B$2:$L$134, 5, FALSE)-VLOOKUP(Games!E63, Data!$B$2:$L$134, 5, FALSE))*Coefficients!$E$2</f>
        <v>-1.026964774</v>
      </c>
      <c r="F63" s="5" t="n">
        <f>(VLOOKUP(Games!B63, Data!$B$2:$L$134, 6, FALSE)-VLOOKUP(Games!E63, Data!$B$2:$L$134, 6, FALSE))*Coefficients!$F$2</f>
        <v>-0.8817530993</v>
      </c>
      <c r="G63" s="5" t="n">
        <f>(VLOOKUP(Games!B63, Data!$B$2:$L$134, 7, FALSE)-VLOOKUP(Games!E63, Data!$B$2:$L$134, 7, FALSE))*Coefficients!$G$2</f>
        <v>-1.703707775</v>
      </c>
      <c r="H63" s="5" t="n">
        <f>(VLOOKUP(Games!B63, Data!$B$2:$L$134, 8, FALSE)-VLOOKUP(Games!E63, Data!$B$2:$L$134, 8, FALSE))*Coefficients!$H$2</f>
        <v>-0.1552056686</v>
      </c>
      <c r="I63" s="5" t="n">
        <f>(VLOOKUP(Games!B63, Data!$B$2:$L$134, 9, FALSE)-VLOOKUP(Games!E63, Data!$B$2:$L$134, 9, FALSE))*Coefficients!$I$2</f>
        <v>0.9421311218</v>
      </c>
      <c r="J63" s="5" t="n">
        <f>(VLOOKUP(Games!B63, Data!$B$2:$L$134, 10, FALSE)-VLOOKUP(Games!E63, Data!$B$2:$L$134, 10, FALSE))*Coefficients!$J$2</f>
        <v>1.691510247</v>
      </c>
      <c r="K63" s="5" t="n">
        <f>(IF(AND(VLOOKUP(Games!B63, Data!$B$2:$L$134, 11, FALSE)=1, VLOOKUP(Games!E63, Data!$B$2:$L$134, 11, FALSE)&lt;&gt;1), 1,0))*Coefficients!K$2</f>
        <v>0</v>
      </c>
      <c r="L63" s="5" t="n">
        <f>(IF(AND(VLOOKUP(Games!B63, Data!$B$2:$L$134, 11, FALSE)&lt;&gt;1, VLOOKUP(Games!E63, Data!$B$2:$L$134, 11, FALSE)=1), 1,0))*Coefficients!L$2</f>
        <v>0</v>
      </c>
      <c r="O63" s="5" t="n">
        <f t="shared" si="1"/>
        <v>1.899807149</v>
      </c>
    </row>
    <row r="64" ht="14.25" customHeight="1">
      <c r="A64" s="5" t="str">
        <f>Coefficients!$A$2</f>
        <v/>
      </c>
      <c r="B64" s="5" t="n">
        <f>(Games!G64)*Coefficients!$B$2</f>
        <v>5.346367493</v>
      </c>
      <c r="C64" s="5" t="n">
        <f>(VLOOKUP(Games!B64, Data!$B$2:$L$134, 4, FALSE)-VLOOKUP(Games!E64, Data!$B$2:$L$134, 4, FALSE))*Coefficients!$C$2</f>
        <v>0.2748422433</v>
      </c>
      <c r="D64" s="5" t="n">
        <f>(VLOOKUP(Games!B64, Data!$B$2:$L$134, 3, FALSE)-VLOOKUP(Games!E64, Data!$B$2:$L$134, 3, FALSE))*Coefficients!$D$2</f>
        <v>5.612327372</v>
      </c>
      <c r="E64" s="5" t="n">
        <f>(VLOOKUP(Games!B64, Data!$B$2:$L$134, 5, FALSE)-VLOOKUP(Games!E64, Data!$B$2:$L$134, 5, FALSE))*Coefficients!$E$2</f>
        <v>-11.01653121</v>
      </c>
      <c r="F64" s="5" t="n">
        <f>(VLOOKUP(Games!B64, Data!$B$2:$L$134, 6, FALSE)-VLOOKUP(Games!E64, Data!$B$2:$L$134, 6, FALSE))*Coefficients!$F$2</f>
        <v>-2.058701801</v>
      </c>
      <c r="G64" s="5" t="n">
        <f>(VLOOKUP(Games!B64, Data!$B$2:$L$134, 7, FALSE)-VLOOKUP(Games!E64, Data!$B$2:$L$134, 7, FALSE))*Coefficients!$G$2</f>
        <v>-9.82908332</v>
      </c>
      <c r="H64" s="5" t="n">
        <f>(VLOOKUP(Games!B64, Data!$B$2:$L$134, 8, FALSE)-VLOOKUP(Games!E64, Data!$B$2:$L$134, 8, FALSE))*Coefficients!$H$2</f>
        <v>-2.250482195</v>
      </c>
      <c r="I64" s="5" t="n">
        <f>(VLOOKUP(Games!B64, Data!$B$2:$L$134, 9, FALSE)-VLOOKUP(Games!E64, Data!$B$2:$L$134, 9, FALSE))*Coefficients!$I$2</f>
        <v>1.406915809</v>
      </c>
      <c r="J64" s="5" t="n">
        <f>(VLOOKUP(Games!B64, Data!$B$2:$L$134, 10, FALSE)-VLOOKUP(Games!E64, Data!$B$2:$L$134, 10, FALSE))*Coefficients!$J$2</f>
        <v>1.115575212</v>
      </c>
      <c r="K64" s="5" t="n">
        <f>(IF(AND(VLOOKUP(Games!B64, Data!$B$2:$L$134, 11, FALSE)=1, VLOOKUP(Games!E64, Data!$B$2:$L$134, 11, FALSE)&lt;&gt;1), 1,0))*Coefficients!K$2</f>
        <v>0</v>
      </c>
      <c r="L64" s="5" t="n">
        <f>(IF(AND(VLOOKUP(Games!B64, Data!$B$2:$L$134, 11, FALSE)&lt;&gt;1, VLOOKUP(Games!E64, Data!$B$2:$L$134, 11, FALSE)=1), 1,0))*Coefficients!L$2</f>
        <v>0</v>
      </c>
      <c r="O64" s="5" t="n">
        <f t="shared" si="1"/>
        <v>-11.3987704</v>
      </c>
    </row>
    <row r="65" ht="14.25" customHeight="1">
      <c r="A65" s="5" t="str">
        <f>Coefficients!$A$2</f>
        <v/>
      </c>
      <c r="B65" s="5" t="n">
        <f>(Games!G65)*Coefficients!$B$2</f>
        <v>-4.158285828</v>
      </c>
      <c r="C65" s="5" t="n">
        <f>(VLOOKUP(Games!B65, Data!$B$2:$L$134, 4, FALSE)-VLOOKUP(Games!E65, Data!$B$2:$L$134, 4, FALSE))*Coefficients!$C$2</f>
        <v>0.4466186453</v>
      </c>
      <c r="D65" s="5" t="n">
        <f>(VLOOKUP(Games!B65, Data!$B$2:$L$134, 3, FALSE)-VLOOKUP(Games!E65, Data!$B$2:$L$134, 3, FALSE))*Coefficients!$D$2</f>
        <v>-1.726869961</v>
      </c>
      <c r="E65" s="5" t="n">
        <f>(VLOOKUP(Games!B65, Data!$B$2:$L$134, 5, FALSE)-VLOOKUP(Games!E65, Data!$B$2:$L$134, 5, FALSE))*Coefficients!$E$2</f>
        <v>7.00203255</v>
      </c>
      <c r="F65" s="5" t="n">
        <f>(VLOOKUP(Games!B65, Data!$B$2:$L$134, 6, FALSE)-VLOOKUP(Games!E65, Data!$B$2:$L$134, 6, FALSE))*Coefficients!$F$2</f>
        <v>1.36096674</v>
      </c>
      <c r="G65" s="5" t="n">
        <f>(VLOOKUP(Games!B65, Data!$B$2:$L$134, 7, FALSE)-VLOOKUP(Games!E65, Data!$B$2:$L$134, 7, FALSE))*Coefficients!$G$2</f>
        <v>8.91170221</v>
      </c>
      <c r="H65" s="5" t="n">
        <f>(VLOOKUP(Games!B65, Data!$B$2:$L$134, 8, FALSE)-VLOOKUP(Games!E65, Data!$B$2:$L$134, 8, FALSE))*Coefficients!$H$2</f>
        <v>2.172879361</v>
      </c>
      <c r="I65" s="5" t="n">
        <f>(VLOOKUP(Games!B65, Data!$B$2:$L$134, 9, FALSE)-VLOOKUP(Games!E65, Data!$B$2:$L$134, 9, FALSE))*Coefficients!$I$2</f>
        <v>-0.4647846867</v>
      </c>
      <c r="J65" s="5" t="n">
        <f>(VLOOKUP(Games!B65, Data!$B$2:$L$134, 10, FALSE)-VLOOKUP(Games!E65, Data!$B$2:$L$134, 10, FALSE))*Coefficients!$J$2</f>
        <v>-1.132515793</v>
      </c>
      <c r="K65" s="5" t="n">
        <f>(IF(AND(VLOOKUP(Games!B65, Data!$B$2:$L$134, 11, FALSE)=1, VLOOKUP(Games!E65, Data!$B$2:$L$134, 11, FALSE)&lt;&gt;1), 1,0))*Coefficients!K$2</f>
        <v>0</v>
      </c>
      <c r="L65" s="5" t="n">
        <f>(IF(AND(VLOOKUP(Games!B65, Data!$B$2:$L$134, 11, FALSE)&lt;&gt;1, VLOOKUP(Games!E65, Data!$B$2:$L$134, 11, FALSE)=1), 1,0))*Coefficients!L$2</f>
        <v>-6.250290008</v>
      </c>
      <c r="O65" s="5" t="n">
        <f t="shared" si="1"/>
        <v>6.161453231</v>
      </c>
    </row>
    <row r="66" ht="14.25" customHeight="1">
      <c r="A66" s="5" t="str">
        <f>Coefficients!$A$2</f>
        <v/>
      </c>
      <c r="B66" s="5" t="n">
        <f>(Games!G66)*Coefficients!$B$2</f>
        <v>-7.722530824</v>
      </c>
      <c r="C66" s="5" t="n">
        <f>(VLOOKUP(Games!B66, Data!$B$2:$L$134, 4, FALSE)-VLOOKUP(Games!E66, Data!$B$2:$L$134, 4, FALSE))*Coefficients!$C$2</f>
        <v>1.408566497</v>
      </c>
      <c r="D66" s="5" t="n">
        <f>(VLOOKUP(Games!B66, Data!$B$2:$L$134, 3, FALSE)-VLOOKUP(Games!E66, Data!$B$2:$L$134, 3, FALSE))*Coefficients!$D$2</f>
        <v>-11.57787814</v>
      </c>
      <c r="E66" s="5" t="n">
        <f>(VLOOKUP(Games!B66, Data!$B$2:$L$134, 5, FALSE)-VLOOKUP(Games!E66, Data!$B$2:$L$134, 5, FALSE))*Coefficients!$E$2</f>
        <v>22.21978329</v>
      </c>
      <c r="F66" s="5" t="n">
        <f>(VLOOKUP(Games!B66, Data!$B$2:$L$134, 6, FALSE)-VLOOKUP(Games!E66, Data!$B$2:$L$134, 6, FALSE))*Coefficients!$F$2</f>
        <v>4.937817356</v>
      </c>
      <c r="G66" s="5" t="n">
        <f>(VLOOKUP(Games!B66, Data!$B$2:$L$134, 7, FALSE)-VLOOKUP(Games!E66, Data!$B$2:$L$134, 7, FALSE))*Coefficients!$G$2</f>
        <v>18.74078553</v>
      </c>
      <c r="H66" s="5" t="n">
        <f>(VLOOKUP(Games!B66, Data!$B$2:$L$134, 8, FALSE)-VLOOKUP(Games!E66, Data!$B$2:$L$134, 8, FALSE))*Coefficients!$H$2</f>
        <v>5.665006905</v>
      </c>
      <c r="I66" s="5" t="n">
        <f>(VLOOKUP(Games!B66, Data!$B$2:$L$134, 9, FALSE)-VLOOKUP(Games!E66, Data!$B$2:$L$134, 9, FALSE))*Coefficients!$I$2</f>
        <v>-1.808891754</v>
      </c>
      <c r="J66" s="5" t="n">
        <f>(VLOOKUP(Games!B66, Data!$B$2:$L$134, 10, FALSE)-VLOOKUP(Games!E66, Data!$B$2:$L$134, 10, FALSE))*Coefficients!$J$2</f>
        <v>-0.9737928349</v>
      </c>
      <c r="K66" s="5" t="n">
        <f>(IF(AND(VLOOKUP(Games!B66, Data!$B$2:$L$134, 11, FALSE)=1, VLOOKUP(Games!E66, Data!$B$2:$L$134, 11, FALSE)&lt;&gt;1), 1,0))*Coefficients!K$2</f>
        <v>0</v>
      </c>
      <c r="L66" s="5" t="n">
        <f>(IF(AND(VLOOKUP(Games!B66, Data!$B$2:$L$134, 11, FALSE)&lt;&gt;1, VLOOKUP(Games!E66, Data!$B$2:$L$134, 11, FALSE)=1), 1,0))*Coefficients!L$2</f>
        <v>0</v>
      </c>
      <c r="O66" s="5" t="n">
        <f t="shared" si="1"/>
        <v>30.88886602</v>
      </c>
    </row>
    <row r="67" ht="14.25" customHeight="1">
      <c r="A67" s="5" t="str">
        <f>Coefficients!$A$2</f>
        <v/>
      </c>
      <c r="B67" s="5" t="n">
        <f>(Games!G67)*Coefficients!$B$2</f>
        <v>-4.158285828</v>
      </c>
      <c r="C67" s="5" t="n">
        <f>(VLOOKUP(Games!B67, Data!$B$2:$L$134, 4, FALSE)-VLOOKUP(Games!E67, Data!$B$2:$L$134, 4, FALSE))*Coefficients!$C$2</f>
        <v>-0.4466186453</v>
      </c>
      <c r="D67" s="5" t="n">
        <f>(VLOOKUP(Games!B67, Data!$B$2:$L$134, 3, FALSE)-VLOOKUP(Games!E67, Data!$B$2:$L$134, 3, FALSE))*Coefficients!$D$2</f>
        <v>-12.63754835</v>
      </c>
      <c r="E67" s="5" t="n">
        <f>(VLOOKUP(Games!B67, Data!$B$2:$L$134, 5, FALSE)-VLOOKUP(Games!E67, Data!$B$2:$L$134, 5, FALSE))*Coefficients!$E$2</f>
        <v>0.560162604</v>
      </c>
      <c r="F67" s="5" t="n">
        <f>(VLOOKUP(Games!B67, Data!$B$2:$L$134, 6, FALSE)-VLOOKUP(Games!E67, Data!$B$2:$L$134, 6, FALSE))*Coefficients!$F$2</f>
        <v>-0.632562006</v>
      </c>
      <c r="G67" s="5" t="n">
        <f>(VLOOKUP(Games!B67, Data!$B$2:$L$134, 7, FALSE)-VLOOKUP(Games!E67, Data!$B$2:$L$134, 7, FALSE))*Coefficients!$G$2</f>
        <v>3.407415551</v>
      </c>
      <c r="H67" s="5" t="n">
        <f>(VLOOKUP(Games!B67, Data!$B$2:$L$134, 8, FALSE)-VLOOKUP(Games!E67, Data!$B$2:$L$134, 8, FALSE))*Coefficients!$H$2</f>
        <v>0.232808503</v>
      </c>
      <c r="I67" s="5" t="n">
        <f>(VLOOKUP(Games!B67, Data!$B$2:$L$134, 9, FALSE)-VLOOKUP(Games!E67, Data!$B$2:$L$134, 9, FALSE))*Coefficients!$I$2</f>
        <v>-0.3266054555</v>
      </c>
      <c r="J67" s="5" t="n">
        <f>(VLOOKUP(Games!B67, Data!$B$2:$L$134, 10, FALSE)-VLOOKUP(Games!E67, Data!$B$2:$L$134, 10, FALSE))*Coefficients!$J$2</f>
        <v>-0.4247660566</v>
      </c>
      <c r="K67" s="5" t="n">
        <f>(IF(AND(VLOOKUP(Games!B67, Data!$B$2:$L$134, 11, FALSE)=1, VLOOKUP(Games!E67, Data!$B$2:$L$134, 11, FALSE)&lt;&gt;1), 1,0))*Coefficients!K$2</f>
        <v>0</v>
      </c>
      <c r="L67" s="5" t="n">
        <f>(IF(AND(VLOOKUP(Games!B67, Data!$B$2:$L$134, 11, FALSE)&lt;&gt;1, VLOOKUP(Games!E67, Data!$B$2:$L$134, 11, FALSE)=1), 1,0))*Coefficients!L$2</f>
        <v>0</v>
      </c>
      <c r="O67" s="5" t="n">
        <f t="shared" si="1"/>
        <v>-14.42599968</v>
      </c>
    </row>
    <row r="68" ht="14.25" customHeight="1">
      <c r="A68" s="5" t="str">
        <f>Coefficients!$A$2</f>
        <v/>
      </c>
      <c r="B68" s="5" t="n">
        <f>(Games!G68)*Coefficients!$B$2</f>
        <v>-10.09869415</v>
      </c>
      <c r="C68" s="5" t="n">
        <f>(VLOOKUP(Games!B68, Data!$B$2:$L$134, 4, FALSE)-VLOOKUP(Games!E68, Data!$B$2:$L$134, 4, FALSE))*Coefficients!$C$2</f>
        <v>0.1374211216</v>
      </c>
      <c r="D68" s="5" t="n">
        <f>(VLOOKUP(Games!B68, Data!$B$2:$L$134, 3, FALSE)-VLOOKUP(Games!E68, Data!$B$2:$L$134, 3, FALSE))*Coefficients!$D$2</f>
        <v>-4.552657169</v>
      </c>
      <c r="E68" s="5" t="n">
        <f>(VLOOKUP(Games!B68, Data!$B$2:$L$134, 5, FALSE)-VLOOKUP(Games!E68, Data!$B$2:$L$134, 5, FALSE))*Coefficients!$E$2</f>
        <v>-0.560162604</v>
      </c>
      <c r="F68" s="5" t="n">
        <f>(VLOOKUP(Games!B68, Data!$B$2:$L$134, 6, FALSE)-VLOOKUP(Games!E68, Data!$B$2:$L$134, 6, FALSE))*Coefficients!$F$2</f>
        <v>1.8900186</v>
      </c>
      <c r="G68" s="5" t="n">
        <f>(VLOOKUP(Games!B68, Data!$B$2:$L$134, 7, FALSE)-VLOOKUP(Games!E68, Data!$B$2:$L$134, 7, FALSE))*Coefficients!$G$2</f>
        <v>2.227925553</v>
      </c>
      <c r="H68" s="5" t="n">
        <f>(VLOOKUP(Games!B68, Data!$B$2:$L$134, 8, FALSE)-VLOOKUP(Games!E68, Data!$B$2:$L$134, 8, FALSE))*Coefficients!$H$2</f>
        <v>0.3880141716</v>
      </c>
      <c r="I68" s="5" t="n">
        <f>(VLOOKUP(Games!B68, Data!$B$2:$L$134, 9, FALSE)-VLOOKUP(Games!E68, Data!$B$2:$L$134, 9, FALSE))*Coefficients!$I$2</f>
        <v>-0.1884262244</v>
      </c>
      <c r="J68" s="5" t="n">
        <f>(VLOOKUP(Games!B68, Data!$B$2:$L$134, 10, FALSE)-VLOOKUP(Games!E68, Data!$B$2:$L$134, 10, FALSE))*Coefficients!$J$2</f>
        <v>-1.455191386</v>
      </c>
      <c r="K68" s="5" t="n">
        <f>(IF(AND(VLOOKUP(Games!B68, Data!$B$2:$L$134, 11, FALSE)=1, VLOOKUP(Games!E68, Data!$B$2:$L$134, 11, FALSE)&lt;&gt;1), 1,0))*Coefficients!K$2</f>
        <v>0</v>
      </c>
      <c r="L68" s="5" t="n">
        <f>(IF(AND(VLOOKUP(Games!B68, Data!$B$2:$L$134, 11, FALSE)&lt;&gt;1, VLOOKUP(Games!E68, Data!$B$2:$L$134, 11, FALSE)=1), 1,0))*Coefficients!L$2</f>
        <v>0</v>
      </c>
      <c r="O68" s="5" t="n">
        <f t="shared" si="1"/>
        <v>-12.21175209</v>
      </c>
    </row>
    <row r="69" ht="14.25" customHeight="1">
      <c r="A69" s="5" t="str">
        <f>Coefficients!$A$2</f>
        <v/>
      </c>
      <c r="B69" s="5" t="n">
        <f>(Games!G69)*Coefficients!$B$2</f>
        <v>8.316571656</v>
      </c>
      <c r="C69" s="5" t="n">
        <f>(VLOOKUP(Games!B69, Data!$B$2:$L$134, 4, FALSE)-VLOOKUP(Games!E69, Data!$B$2:$L$134, 4, FALSE))*Coefficients!$C$2</f>
        <v>0.8932372906</v>
      </c>
      <c r="D69" s="5" t="n">
        <f>(VLOOKUP(Games!B69, Data!$B$2:$L$134, 3, FALSE)-VLOOKUP(Games!E69, Data!$B$2:$L$134, 3, FALSE))*Coefficients!$D$2</f>
        <v>0.6279527129</v>
      </c>
      <c r="E69" s="5" t="n">
        <f>(VLOOKUP(Games!B69, Data!$B$2:$L$134, 5, FALSE)-VLOOKUP(Games!E69, Data!$B$2:$L$134, 5, FALSE))*Coefficients!$E$2</f>
        <v>-5.228184304</v>
      </c>
      <c r="F69" s="5" t="n">
        <f>(VLOOKUP(Games!B69, Data!$B$2:$L$134, 6, FALSE)-VLOOKUP(Games!E69, Data!$B$2:$L$134, 6, FALSE))*Coefficients!$F$2</f>
        <v>0.9277576089</v>
      </c>
      <c r="G69" s="5" t="n">
        <f>(VLOOKUP(Games!B69, Data!$B$2:$L$134, 7, FALSE)-VLOOKUP(Games!E69, Data!$B$2:$L$134, 7, FALSE))*Coefficients!$G$2</f>
        <v>-4.980068882</v>
      </c>
      <c r="H69" s="5" t="n">
        <f>(VLOOKUP(Games!B69, Data!$B$2:$L$134, 8, FALSE)-VLOOKUP(Games!E69, Data!$B$2:$L$134, 8, FALSE))*Coefficients!$H$2</f>
        <v>-0.1552056686</v>
      </c>
      <c r="I69" s="5" t="n">
        <f>(VLOOKUP(Games!B69, Data!$B$2:$L$134, 9, FALSE)-VLOOKUP(Games!E69, Data!$B$2:$L$134, 9, FALSE))*Coefficients!$I$2</f>
        <v>-0.1130557346</v>
      </c>
      <c r="J69" s="5" t="n">
        <f>(VLOOKUP(Games!B69, Data!$B$2:$L$134, 10, FALSE)-VLOOKUP(Games!E69, Data!$B$2:$L$134, 10, FALSE))*Coefficients!$J$2</f>
        <v>0.7036822087</v>
      </c>
      <c r="K69" s="5" t="n">
        <f>(IF(AND(VLOOKUP(Games!B69, Data!$B$2:$L$134, 11, FALSE)=1, VLOOKUP(Games!E69, Data!$B$2:$L$134, 11, FALSE)&lt;&gt;1), 1,0))*Coefficients!K$2</f>
        <v>0</v>
      </c>
      <c r="L69" s="5" t="n">
        <f>(IF(AND(VLOOKUP(Games!B69, Data!$B$2:$L$134, 11, FALSE)&lt;&gt;1, VLOOKUP(Games!E69, Data!$B$2:$L$134, 11, FALSE)=1), 1,0))*Coefficients!L$2</f>
        <v>0</v>
      </c>
      <c r="O69" s="5" t="n">
        <f t="shared" si="1"/>
        <v>0.9926868881</v>
      </c>
    </row>
    <row r="70" ht="14.25" customHeight="1">
      <c r="A70" s="5" t="str">
        <f>Coefficients!$A$2</f>
        <v/>
      </c>
      <c r="B70" s="5" t="n">
        <f>(Games!G70)*Coefficients!$B$2</f>
        <v>19.60334748</v>
      </c>
      <c r="C70" s="5" t="n">
        <f>(VLOOKUP(Games!B70, Data!$B$2:$L$134, 4, FALSE)-VLOOKUP(Games!E70, Data!$B$2:$L$134, 4, FALSE))*Coefficients!$C$2</f>
        <v>-0.8932372906</v>
      </c>
      <c r="D70" s="5" t="n">
        <f>(VLOOKUP(Games!B70, Data!$B$2:$L$134, 3, FALSE)-VLOOKUP(Games!E70, Data!$B$2:$L$134, 3, FALSE))*Coefficients!$D$2</f>
        <v>3.9639515</v>
      </c>
      <c r="E70" s="5" t="n">
        <f>(VLOOKUP(Games!B70, Data!$B$2:$L$134, 5, FALSE)-VLOOKUP(Games!E70, Data!$B$2:$L$134, 5, FALSE))*Coefficients!$E$2</f>
        <v>-10.40968839</v>
      </c>
      <c r="F70" s="5" t="n">
        <f>(VLOOKUP(Games!B70, Data!$B$2:$L$134, 6, FALSE)-VLOOKUP(Games!E70, Data!$B$2:$L$134, 6, FALSE))*Coefficients!$F$2</f>
        <v>-2.967290865</v>
      </c>
      <c r="G70" s="5" t="n">
        <f>(VLOOKUP(Games!B70, Data!$B$2:$L$134, 7, FALSE)-VLOOKUP(Games!E70, Data!$B$2:$L$134, 7, FALSE))*Coefficients!$G$2</f>
        <v>-12.18806332</v>
      </c>
      <c r="H70" s="5" t="n">
        <f>(VLOOKUP(Games!B70, Data!$B$2:$L$134, 8, FALSE)-VLOOKUP(Games!E70, Data!$B$2:$L$134, 8, FALSE))*Coefficients!$H$2</f>
        <v>-4.112950219</v>
      </c>
      <c r="I70" s="5" t="n">
        <f>(VLOOKUP(Games!B70, Data!$B$2:$L$134, 9, FALSE)-VLOOKUP(Games!E70, Data!$B$2:$L$134, 9, FALSE))*Coefficients!$I$2</f>
        <v>1.507409795</v>
      </c>
      <c r="J70" s="5" t="n">
        <f>(VLOOKUP(Games!B70, Data!$B$2:$L$134, 10, FALSE)-VLOOKUP(Games!E70, Data!$B$2:$L$134, 10, FALSE))*Coefficients!$J$2</f>
        <v>1.596213895</v>
      </c>
      <c r="K70" s="5" t="n">
        <f>(IF(AND(VLOOKUP(Games!B70, Data!$B$2:$L$134, 11, FALSE)=1, VLOOKUP(Games!E70, Data!$B$2:$L$134, 11, FALSE)&lt;&gt;1), 1,0))*Coefficients!K$2</f>
        <v>0</v>
      </c>
      <c r="L70" s="5" t="n">
        <f>(IF(AND(VLOOKUP(Games!B70, Data!$B$2:$L$134, 11, FALSE)&lt;&gt;1, VLOOKUP(Games!E70, Data!$B$2:$L$134, 11, FALSE)=1), 1,0))*Coefficients!L$2</f>
        <v>0</v>
      </c>
      <c r="O70" s="5" t="n">
        <f t="shared" si="1"/>
        <v>-3.900307416</v>
      </c>
    </row>
    <row r="71" ht="14.25" customHeight="1">
      <c r="A71" s="5" t="str">
        <f>Coefficients!$A$2</f>
        <v/>
      </c>
      <c r="B71" s="5" t="n">
        <f>(Games!G71)*Coefficients!$B$2</f>
        <v>37.42457245</v>
      </c>
      <c r="C71" s="5" t="n">
        <f>(VLOOKUP(Games!B71, Data!$B$2:$L$134, 4, FALSE)-VLOOKUP(Games!E71, Data!$B$2:$L$134, 4, FALSE))*Coefficients!$C$2</f>
        <v>-3.126330517</v>
      </c>
      <c r="D71" s="5" t="n">
        <f>(VLOOKUP(Games!B71, Data!$B$2:$L$134, 3, FALSE)-VLOOKUP(Games!E71, Data!$B$2:$L$134, 3, FALSE))*Coefficients!$D$2</f>
        <v>12.9515247</v>
      </c>
      <c r="E71" s="5" t="n">
        <f>(VLOOKUP(Games!B71, Data!$B$2:$L$134, 5, FALSE)-VLOOKUP(Games!E71, Data!$B$2:$L$134, 5, FALSE))*Coefficients!$E$2</f>
        <v>-33.51639581</v>
      </c>
      <c r="F71" s="5" t="n">
        <f>(VLOOKUP(Games!B71, Data!$B$2:$L$134, 6, FALSE)-VLOOKUP(Games!E71, Data!$B$2:$L$134, 6, FALSE))*Coefficients!$F$2</f>
        <v>-8.441827499</v>
      </c>
      <c r="G71" s="5" t="n">
        <f>(VLOOKUP(Games!B71, Data!$B$2:$L$134, 7, FALSE)-VLOOKUP(Games!E71, Data!$B$2:$L$134, 7, FALSE))*Coefficients!$G$2</f>
        <v>-37.08840773</v>
      </c>
      <c r="H71" s="5" t="n">
        <f>(VLOOKUP(Games!B71, Data!$B$2:$L$134, 8, FALSE)-VLOOKUP(Games!E71, Data!$B$2:$L$134, 8, FALSE))*Coefficients!$H$2</f>
        <v>-10.6315883</v>
      </c>
      <c r="I71" s="5" t="n">
        <f>(VLOOKUP(Games!B71, Data!$B$2:$L$134, 9, FALSE)-VLOOKUP(Games!E71, Data!$B$2:$L$134, 9, FALSE))*Coefficients!$I$2</f>
        <v>4.195623929</v>
      </c>
      <c r="J71" s="5" t="n">
        <f>(VLOOKUP(Games!B71, Data!$B$2:$L$134, 10, FALSE)-VLOOKUP(Games!E71, Data!$B$2:$L$134, 10, FALSE))*Coefficients!$J$2</f>
        <v>2.703162374</v>
      </c>
      <c r="K71" s="5" t="n">
        <f>(IF(AND(VLOOKUP(Games!B71, Data!$B$2:$L$134, 11, FALSE)=1, VLOOKUP(Games!E71, Data!$B$2:$L$134, 11, FALSE)&lt;&gt;1), 1,0))*Coefficients!K$2</f>
        <v>0.08548818654</v>
      </c>
      <c r="L71" s="5" t="n">
        <f>(IF(AND(VLOOKUP(Games!B71, Data!$B$2:$L$134, 11, FALSE)&lt;&gt;1, VLOOKUP(Games!E71, Data!$B$2:$L$134, 11, FALSE)=1), 1,0))*Coefficients!L$2</f>
        <v>0</v>
      </c>
      <c r="O71" s="5" t="n">
        <f t="shared" si="1"/>
        <v>-35.4441782</v>
      </c>
    </row>
    <row r="72" ht="14.25" customHeight="1">
      <c r="A72" s="5" t="str">
        <f>Coefficients!$A$2</f>
        <v/>
      </c>
      <c r="B72" s="5" t="n">
        <f>(Games!G72)*Coefficients!$B$2</f>
        <v>24.35567414</v>
      </c>
      <c r="C72" s="5" t="n">
        <f>(VLOOKUP(Games!B72, Data!$B$2:$L$134, 4, FALSE)-VLOOKUP(Games!E72, Data!$B$2:$L$134, 4, FALSE))*Coefficients!$C$2</f>
        <v>-2.748422433</v>
      </c>
      <c r="D72" s="5" t="n">
        <f>(VLOOKUP(Games!B72, Data!$B$2:$L$134, 3, FALSE)-VLOOKUP(Games!E72, Data!$B$2:$L$134, 3, FALSE))*Coefficients!$D$2</f>
        <v>16.48375871</v>
      </c>
      <c r="E72" s="5" t="n">
        <f>(VLOOKUP(Games!B72, Data!$B$2:$L$134, 5, FALSE)-VLOOKUP(Games!E72, Data!$B$2:$L$134, 5, FALSE))*Coefficients!$E$2</f>
        <v>-34.49668036</v>
      </c>
      <c r="F72" s="5" t="n">
        <f>(VLOOKUP(Games!B72, Data!$B$2:$L$134, 6, FALSE)-VLOOKUP(Games!E72, Data!$B$2:$L$134, 6, FALSE))*Coefficients!$F$2</f>
        <v>-6.513471808</v>
      </c>
      <c r="G72" s="5" t="n">
        <f>(VLOOKUP(Games!B72, Data!$B$2:$L$134, 7, FALSE)-VLOOKUP(Games!E72, Data!$B$2:$L$134, 7, FALSE))*Coefficients!$G$2</f>
        <v>-35.64680884</v>
      </c>
      <c r="H72" s="5" t="n">
        <f>(VLOOKUP(Games!B72, Data!$B$2:$L$134, 8, FALSE)-VLOOKUP(Games!E72, Data!$B$2:$L$134, 8, FALSE))*Coefficients!$H$2</f>
        <v>-9.079531615</v>
      </c>
      <c r="I72" s="5" t="n">
        <f>(VLOOKUP(Games!B72, Data!$B$2:$L$134, 9, FALSE)-VLOOKUP(Games!E72, Data!$B$2:$L$134, 9, FALSE))*Coefficients!$I$2</f>
        <v>3.102751828</v>
      </c>
      <c r="J72" s="5" t="n">
        <f>(VLOOKUP(Games!B72, Data!$B$2:$L$134, 10, FALSE)-VLOOKUP(Games!E72, Data!$B$2:$L$134, 10, FALSE))*Coefficients!$J$2</f>
        <v>2.61591168</v>
      </c>
      <c r="K72" s="5" t="n">
        <f>(IF(AND(VLOOKUP(Games!B72, Data!$B$2:$L$134, 11, FALSE)=1, VLOOKUP(Games!E72, Data!$B$2:$L$134, 11, FALSE)&lt;&gt;1), 1,0))*Coefficients!K$2</f>
        <v>0.08548818654</v>
      </c>
      <c r="L72" s="5" t="n">
        <f>(IF(AND(VLOOKUP(Games!B72, Data!$B$2:$L$134, 11, FALSE)&lt;&gt;1, VLOOKUP(Games!E72, Data!$B$2:$L$134, 11, FALSE)=1), 1,0))*Coefficients!L$2</f>
        <v>0</v>
      </c>
      <c r="O72" s="5" t="n">
        <f t="shared" si="1"/>
        <v>-41.84133051</v>
      </c>
    </row>
    <row r="73" ht="14.25" customHeight="1">
      <c r="A73" s="5" t="str">
        <f>Coefficients!$A$2</f>
        <v/>
      </c>
      <c r="B73" s="5" t="n">
        <f>(Games!G73)*Coefficients!$B$2</f>
        <v>-16.03910248</v>
      </c>
      <c r="C73" s="5" t="n">
        <f>(VLOOKUP(Games!B73, Data!$B$2:$L$134, 4, FALSE)-VLOOKUP(Games!E73, Data!$B$2:$L$134, 4, FALSE))*Coefficients!$C$2</f>
        <v>0</v>
      </c>
      <c r="D73" s="5" t="n">
        <f>(VLOOKUP(Games!B73, Data!$B$2:$L$134, 3, FALSE)-VLOOKUP(Games!E73, Data!$B$2:$L$134, 3, FALSE))*Coefficients!$D$2</f>
        <v>-4.670398302</v>
      </c>
      <c r="E73" s="5" t="n">
        <f>(VLOOKUP(Games!B73, Data!$B$2:$L$134, 5, FALSE)-VLOOKUP(Games!E73, Data!$B$2:$L$134, 5, FALSE))*Coefficients!$E$2</f>
        <v>8.682520362</v>
      </c>
      <c r="F73" s="5" t="n">
        <f>(VLOOKUP(Games!B73, Data!$B$2:$L$134, 6, FALSE)-VLOOKUP(Games!E73, Data!$B$2:$L$134, 6, FALSE))*Coefficients!$F$2</f>
        <v>2.698931226</v>
      </c>
      <c r="G73" s="5" t="n">
        <f>(VLOOKUP(Games!B73, Data!$B$2:$L$134, 7, FALSE)-VLOOKUP(Games!E73, Data!$B$2:$L$134, 7, FALSE))*Coefficients!$G$2</f>
        <v>11.00857332</v>
      </c>
      <c r="H73" s="5" t="n">
        <f>(VLOOKUP(Games!B73, Data!$B$2:$L$134, 8, FALSE)-VLOOKUP(Games!E73, Data!$B$2:$L$134, 8, FALSE))*Coefficients!$H$2</f>
        <v>2.716099201</v>
      </c>
      <c r="I73" s="5" t="n">
        <f>(VLOOKUP(Games!B73, Data!$B$2:$L$134, 9, FALSE)-VLOOKUP(Games!E73, Data!$B$2:$L$134, 9, FALSE))*Coefficients!$I$2</f>
        <v>-1.331545319</v>
      </c>
      <c r="J73" s="5" t="n">
        <f>(VLOOKUP(Games!B73, Data!$B$2:$L$134, 10, FALSE)-VLOOKUP(Games!E73, Data!$B$2:$L$134, 10, FALSE))*Coefficients!$J$2</f>
        <v>-1.850143809</v>
      </c>
      <c r="K73" s="5" t="n">
        <f>(IF(AND(VLOOKUP(Games!B73, Data!$B$2:$L$134, 11, FALSE)=1, VLOOKUP(Games!E73, Data!$B$2:$L$134, 11, FALSE)&lt;&gt;1), 1,0))*Coefficients!K$2</f>
        <v>0</v>
      </c>
      <c r="L73" s="5" t="n">
        <f>(IF(AND(VLOOKUP(Games!B73, Data!$B$2:$L$134, 11, FALSE)&lt;&gt;1, VLOOKUP(Games!E73, Data!$B$2:$L$134, 11, FALSE)=1), 1,0))*Coefficients!L$2</f>
        <v>0</v>
      </c>
      <c r="O73" s="5" t="n">
        <f t="shared" si="1"/>
        <v>1.214934197</v>
      </c>
    </row>
    <row r="74" ht="14.25" customHeight="1">
      <c r="A74" s="5" t="str">
        <f>Coefficients!$A$2</f>
        <v/>
      </c>
      <c r="B74" s="5" t="n">
        <f>(Games!G74)*Coefficients!$B$2</f>
        <v>20.79142914</v>
      </c>
      <c r="C74" s="5" t="n">
        <f>(VLOOKUP(Games!B74, Data!$B$2:$L$134, 4, FALSE)-VLOOKUP(Games!E74, Data!$B$2:$L$134, 4, FALSE))*Coefficients!$C$2</f>
        <v>-1.786474581</v>
      </c>
      <c r="D74" s="5" t="n">
        <f>(VLOOKUP(Games!B74, Data!$B$2:$L$134, 3, FALSE)-VLOOKUP(Games!E74, Data!$B$2:$L$134, 3, FALSE))*Coefficients!$D$2</f>
        <v>13.18700697</v>
      </c>
      <c r="E74" s="5" t="n">
        <f>(VLOOKUP(Games!B74, Data!$B$2:$L$134, 5, FALSE)-VLOOKUP(Games!E74, Data!$B$2:$L$134, 5, FALSE))*Coefficients!$E$2</f>
        <v>-24.32039306</v>
      </c>
      <c r="F74" s="5" t="n">
        <f>(VLOOKUP(Games!B74, Data!$B$2:$L$134, 6, FALSE)-VLOOKUP(Games!E74, Data!$B$2:$L$134, 6, FALSE))*Coefficients!$F$2</f>
        <v>-6.919844975</v>
      </c>
      <c r="G74" s="5" t="n">
        <f>(VLOOKUP(Games!B74, Data!$B$2:$L$134, 7, FALSE)-VLOOKUP(Games!E74, Data!$B$2:$L$134, 7, FALSE))*Coefficients!$G$2</f>
        <v>-27.39037885</v>
      </c>
      <c r="H74" s="5" t="n">
        <f>(VLOOKUP(Games!B74, Data!$B$2:$L$134, 8, FALSE)-VLOOKUP(Games!E74, Data!$B$2:$L$134, 8, FALSE))*Coefficients!$H$2</f>
        <v>-8.769120278</v>
      </c>
      <c r="I74" s="5" t="n">
        <f>(VLOOKUP(Games!B74, Data!$B$2:$L$134, 9, FALSE)-VLOOKUP(Games!E74, Data!$B$2:$L$134, 9, FALSE))*Coefficients!$I$2</f>
        <v>2.977134345</v>
      </c>
      <c r="J74" s="5" t="n">
        <f>(VLOOKUP(Games!B74, Data!$B$2:$L$134, 10, FALSE)-VLOOKUP(Games!E74, Data!$B$2:$L$134, 10, FALSE))*Coefficients!$J$2</f>
        <v>2.403908586</v>
      </c>
      <c r="K74" s="5" t="n">
        <f>(IF(AND(VLOOKUP(Games!B74, Data!$B$2:$L$134, 11, FALSE)=1, VLOOKUP(Games!E74, Data!$B$2:$L$134, 11, FALSE)&lt;&gt;1), 1,0))*Coefficients!K$2</f>
        <v>0</v>
      </c>
      <c r="L74" s="5" t="n">
        <f>(IF(AND(VLOOKUP(Games!B74, Data!$B$2:$L$134, 11, FALSE)&lt;&gt;1, VLOOKUP(Games!E74, Data!$B$2:$L$134, 11, FALSE)=1), 1,0))*Coefficients!L$2</f>
        <v>0</v>
      </c>
      <c r="O74" s="5" t="n">
        <f t="shared" si="1"/>
        <v>-29.8267327</v>
      </c>
    </row>
    <row r="75" ht="14.25" customHeight="1">
      <c r="A75" s="5" t="str">
        <f>Coefficients!$A$2</f>
        <v/>
      </c>
      <c r="B75" s="5" t="n">
        <f>(Games!G75)*Coefficients!$B$2</f>
        <v>17.22718415</v>
      </c>
      <c r="C75" s="5" t="n">
        <f>(VLOOKUP(Games!B75, Data!$B$2:$L$134, 4, FALSE)-VLOOKUP(Games!E75, Data!$B$2:$L$134, 4, FALSE))*Coefficients!$C$2</f>
        <v>-1.339855936</v>
      </c>
      <c r="D75" s="5" t="n">
        <f>(VLOOKUP(Games!B75, Data!$B$2:$L$134, 3, FALSE)-VLOOKUP(Games!E75, Data!$B$2:$L$134, 3, FALSE))*Coefficients!$D$2</f>
        <v>7.339197332</v>
      </c>
      <c r="E75" s="5" t="n">
        <f>(VLOOKUP(Games!B75, Data!$B$2:$L$134, 5, FALSE)-VLOOKUP(Games!E75, Data!$B$2:$L$134, 5, FALSE))*Coefficients!$E$2</f>
        <v>-8.075677541</v>
      </c>
      <c r="F75" s="5" t="n">
        <f>(VLOOKUP(Games!B75, Data!$B$2:$L$134, 6, FALSE)-VLOOKUP(Games!E75, Data!$B$2:$L$134, 6, FALSE))*Coefficients!$F$2</f>
        <v>-2.334728859</v>
      </c>
      <c r="G75" s="5" t="n">
        <f>(VLOOKUP(Games!B75, Data!$B$2:$L$134, 7, FALSE)-VLOOKUP(Games!E75, Data!$B$2:$L$134, 7, FALSE))*Coefficients!$G$2</f>
        <v>-14.15387998</v>
      </c>
      <c r="H75" s="5" t="n">
        <f>(VLOOKUP(Games!B75, Data!$B$2:$L$134, 8, FALSE)-VLOOKUP(Games!E75, Data!$B$2:$L$134, 8, FALSE))*Coefficients!$H$2</f>
        <v>-4.345758722</v>
      </c>
      <c r="I75" s="5" t="n">
        <f>(VLOOKUP(Games!B75, Data!$B$2:$L$134, 9, FALSE)-VLOOKUP(Games!E75, Data!$B$2:$L$134, 9, FALSE))*Coefficients!$I$2</f>
        <v>1.39435406</v>
      </c>
      <c r="J75" s="5" t="n">
        <f>(VLOOKUP(Games!B75, Data!$B$2:$L$134, 10, FALSE)-VLOOKUP(Games!E75, Data!$B$2:$L$134, 10, FALSE))*Coefficients!$J$2</f>
        <v>0.8286134019</v>
      </c>
      <c r="K75" s="5" t="n">
        <f>(IF(AND(VLOOKUP(Games!B75, Data!$B$2:$L$134, 11, FALSE)=1, VLOOKUP(Games!E75, Data!$B$2:$L$134, 11, FALSE)&lt;&gt;1), 1,0))*Coefficients!K$2</f>
        <v>0</v>
      </c>
      <c r="L75" s="5" t="n">
        <f>(IF(AND(VLOOKUP(Games!B75, Data!$B$2:$L$134, 11, FALSE)&lt;&gt;1, VLOOKUP(Games!E75, Data!$B$2:$L$134, 11, FALSE)=1), 1,0))*Coefficients!L$2</f>
        <v>0</v>
      </c>
      <c r="O75" s="5" t="n">
        <f t="shared" si="1"/>
        <v>-3.460552098</v>
      </c>
    </row>
    <row r="76" ht="14.25" customHeight="1">
      <c r="A76" s="5" t="str">
        <f>Coefficients!$A$2</f>
        <v/>
      </c>
      <c r="B76" s="5" t="n">
        <f>(Games!G76)*Coefficients!$B$2</f>
        <v>-2.970204163</v>
      </c>
      <c r="C76" s="5" t="n">
        <f>(VLOOKUP(Games!B76, Data!$B$2:$L$134, 4, FALSE)-VLOOKUP(Games!E76, Data!$B$2:$L$134, 4, FALSE))*Coefficients!$C$2</f>
        <v>-0.8932372906</v>
      </c>
      <c r="D76" s="5" t="n">
        <f>(VLOOKUP(Games!B76, Data!$B$2:$L$134, 3, FALSE)-VLOOKUP(Games!E76, Data!$B$2:$L$134, 3, FALSE))*Coefficients!$D$2</f>
        <v>-1.883858139</v>
      </c>
      <c r="E76" s="5" t="n">
        <f>(VLOOKUP(Games!B76, Data!$B$2:$L$134, 5, FALSE)-VLOOKUP(Games!E76, Data!$B$2:$L$134, 5, FALSE))*Coefficients!$E$2</f>
        <v>-2.894173454</v>
      </c>
      <c r="F76" s="5" t="n">
        <f>(VLOOKUP(Games!B76, Data!$B$2:$L$134, 6, FALSE)-VLOOKUP(Games!E76, Data!$B$2:$L$134, 6, FALSE))*Coefficients!$F$2</f>
        <v>0.870251972</v>
      </c>
      <c r="G76" s="5" t="n">
        <f>(VLOOKUP(Games!B76, Data!$B$2:$L$134, 7, FALSE)-VLOOKUP(Games!E76, Data!$B$2:$L$134, 7, FALSE))*Coefficients!$G$2</f>
        <v>1.572653331</v>
      </c>
      <c r="H76" s="5" t="n">
        <f>(VLOOKUP(Games!B76, Data!$B$2:$L$134, 8, FALSE)-VLOOKUP(Games!E76, Data!$B$2:$L$134, 8, FALSE))*Coefficients!$H$2</f>
        <v>1.164042515</v>
      </c>
      <c r="I76" s="5" t="n">
        <f>(VLOOKUP(Games!B76, Data!$B$2:$L$134, 9, FALSE)-VLOOKUP(Games!E76, Data!$B$2:$L$134, 9, FALSE))*Coefficients!$I$2</f>
        <v>0.7913901423</v>
      </c>
      <c r="J76" s="5" t="n">
        <f>(VLOOKUP(Games!B76, Data!$B$2:$L$134, 10, FALSE)-VLOOKUP(Games!E76, Data!$B$2:$L$134, 10, FALSE))*Coefficients!$J$2</f>
        <v>0.03951312155</v>
      </c>
      <c r="K76" s="5" t="n">
        <f>(IF(AND(VLOOKUP(Games!B76, Data!$B$2:$L$134, 11, FALSE)=1, VLOOKUP(Games!E76, Data!$B$2:$L$134, 11, FALSE)&lt;&gt;1), 1,0))*Coefficients!K$2</f>
        <v>0</v>
      </c>
      <c r="L76" s="5" t="n">
        <f>(IF(AND(VLOOKUP(Games!B76, Data!$B$2:$L$134, 11, FALSE)&lt;&gt;1, VLOOKUP(Games!E76, Data!$B$2:$L$134, 11, FALSE)=1), 1,0))*Coefficients!L$2</f>
        <v>0</v>
      </c>
      <c r="O76" s="5" t="n">
        <f t="shared" si="1"/>
        <v>-4.203621965</v>
      </c>
    </row>
    <row r="77" ht="14.25" customHeight="1">
      <c r="A77" s="5" t="str">
        <f>Coefficients!$A$2</f>
        <v/>
      </c>
      <c r="B77" s="5" t="n">
        <f>(Games!G77)*Coefficients!$B$2</f>
        <v>-7.722530824</v>
      </c>
      <c r="C77" s="5" t="n">
        <f>(VLOOKUP(Games!B77, Data!$B$2:$L$134, 4, FALSE)-VLOOKUP(Games!E77, Data!$B$2:$L$134, 4, FALSE))*Coefficients!$C$2</f>
        <v>1.786474581</v>
      </c>
      <c r="D77" s="5" t="n">
        <f>(VLOOKUP(Games!B77, Data!$B$2:$L$134, 3, FALSE)-VLOOKUP(Games!E77, Data!$B$2:$L$134, 3, FALSE))*Coefficients!$D$2</f>
        <v>-7.535432555</v>
      </c>
      <c r="E77" s="5" t="n">
        <f>(VLOOKUP(Games!B77, Data!$B$2:$L$134, 5, FALSE)-VLOOKUP(Games!E77, Data!$B$2:$L$134, 5, FALSE))*Coefficients!$E$2</f>
        <v>9.429403834</v>
      </c>
      <c r="F77" s="5" t="n">
        <f>(VLOOKUP(Games!B77, Data!$B$2:$L$134, 6, FALSE)-VLOOKUP(Games!E77, Data!$B$2:$L$134, 6, FALSE))*Coefficients!$F$2</f>
        <v>4.711628518</v>
      </c>
      <c r="G77" s="5" t="n">
        <f>(VLOOKUP(Games!B77, Data!$B$2:$L$134, 7, FALSE)-VLOOKUP(Games!E77, Data!$B$2:$L$134, 7, FALSE))*Coefficients!$G$2</f>
        <v>16.90602331</v>
      </c>
      <c r="H77" s="5" t="n">
        <f>(VLOOKUP(Games!B77, Data!$B$2:$L$134, 8, FALSE)-VLOOKUP(Games!E77, Data!$B$2:$L$134, 8, FALSE))*Coefficients!$H$2</f>
        <v>4.112950219</v>
      </c>
      <c r="I77" s="5" t="n">
        <f>(VLOOKUP(Games!B77, Data!$B$2:$L$134, 9, FALSE)-VLOOKUP(Games!E77, Data!$B$2:$L$134, 9, FALSE))*Coefficients!$I$2</f>
        <v>-1.256174829</v>
      </c>
      <c r="J77" s="5" t="n">
        <f>(VLOOKUP(Games!B77, Data!$B$2:$L$134, 10, FALSE)-VLOOKUP(Games!E77, Data!$B$2:$L$134, 10, FALSE))*Coefficients!$J$2</f>
        <v>-1.721726164</v>
      </c>
      <c r="K77" s="5" t="n">
        <f>(IF(AND(VLOOKUP(Games!B77, Data!$B$2:$L$134, 11, FALSE)=1, VLOOKUP(Games!E77, Data!$B$2:$L$134, 11, FALSE)&lt;&gt;1), 1,0))*Coefficients!K$2</f>
        <v>0</v>
      </c>
      <c r="L77" s="5" t="n">
        <f>(IF(AND(VLOOKUP(Games!B77, Data!$B$2:$L$134, 11, FALSE)&lt;&gt;1, VLOOKUP(Games!E77, Data!$B$2:$L$134, 11, FALSE)=1), 1,0))*Coefficients!L$2</f>
        <v>0</v>
      </c>
      <c r="O77" s="5" t="n">
        <f t="shared" si="1"/>
        <v>18.71061609</v>
      </c>
    </row>
    <row r="78" ht="14.25" customHeight="1">
      <c r="A78" s="5" t="str">
        <f>Coefficients!$A$2</f>
        <v/>
      </c>
      <c r="B78" s="5" t="n">
        <f>(Games!G78)*Coefficients!$B$2</f>
        <v>24.35567414</v>
      </c>
      <c r="C78" s="5" t="n">
        <f>(VLOOKUP(Games!B78, Data!$B$2:$L$134, 4, FALSE)-VLOOKUP(Games!E78, Data!$B$2:$L$134, 4, FALSE))*Coefficients!$C$2</f>
        <v>-2.679711872</v>
      </c>
      <c r="D78" s="5" t="n">
        <f>(VLOOKUP(Games!B78, Data!$B$2:$L$134, 3, FALSE)-VLOOKUP(Games!E78, Data!$B$2:$L$134, 3, FALSE))*Coefficients!$D$2</f>
        <v>12.63754835</v>
      </c>
      <c r="E78" s="5" t="n">
        <f>(VLOOKUP(Games!B78, Data!$B$2:$L$134, 5, FALSE)-VLOOKUP(Games!E78, Data!$B$2:$L$134, 5, FALSE))*Coefficients!$E$2</f>
        <v>-28.24153128</v>
      </c>
      <c r="F78" s="5" t="n">
        <f>(VLOOKUP(Games!B78, Data!$B$2:$L$134, 6, FALSE)-VLOOKUP(Games!E78, Data!$B$2:$L$134, 6, FALSE))*Coefficients!$F$2</f>
        <v>-7.126865268</v>
      </c>
      <c r="G78" s="5" t="n">
        <f>(VLOOKUP(Games!B78, Data!$B$2:$L$134, 7, FALSE)-VLOOKUP(Games!E78, Data!$B$2:$L$134, 7, FALSE))*Coefficients!$G$2</f>
        <v>-27.65248774</v>
      </c>
      <c r="H78" s="5" t="n">
        <f>(VLOOKUP(Games!B78, Data!$B$2:$L$134, 8, FALSE)-VLOOKUP(Games!E78, Data!$B$2:$L$134, 8, FALSE))*Coefficients!$H$2</f>
        <v>-8.691517443</v>
      </c>
      <c r="I78" s="5" t="n">
        <f>(VLOOKUP(Games!B78, Data!$B$2:$L$134, 9, FALSE)-VLOOKUP(Games!E78, Data!$B$2:$L$134, 9, FALSE))*Coefficients!$I$2</f>
        <v>3.266054555</v>
      </c>
      <c r="J78" s="5" t="n">
        <f>(VLOOKUP(Games!B78, Data!$B$2:$L$134, 10, FALSE)-VLOOKUP(Games!E78, Data!$B$2:$L$134, 10, FALSE))*Coefficients!$J$2</f>
        <v>3.092482836</v>
      </c>
      <c r="K78" s="5" t="n">
        <f>(IF(AND(VLOOKUP(Games!B78, Data!$B$2:$L$134, 11, FALSE)=1, VLOOKUP(Games!E78, Data!$B$2:$L$134, 11, FALSE)&lt;&gt;1), 1,0))*Coefficients!K$2</f>
        <v>0.08548818654</v>
      </c>
      <c r="L78" s="5" t="n">
        <f>(IF(AND(VLOOKUP(Games!B78, Data!$B$2:$L$134, 11, FALSE)&lt;&gt;1, VLOOKUP(Games!E78, Data!$B$2:$L$134, 11, FALSE)=1), 1,0))*Coefficients!L$2</f>
        <v>0</v>
      </c>
      <c r="O78" s="5" t="n">
        <f t="shared" si="1"/>
        <v>-30.95486555</v>
      </c>
    </row>
    <row r="79" ht="14.25" customHeight="1">
      <c r="A79" s="5" t="str">
        <f>Coefficients!$A$2</f>
        <v/>
      </c>
      <c r="B79" s="5" t="n">
        <f>(Games!G79)*Coefficients!$B$2</f>
        <v>7.722530824</v>
      </c>
      <c r="C79" s="5" t="n">
        <f>(VLOOKUP(Games!B79, Data!$B$2:$L$134, 4, FALSE)-VLOOKUP(Games!E79, Data!$B$2:$L$134, 4, FALSE))*Coefficients!$C$2</f>
        <v>-0.4466186453</v>
      </c>
      <c r="D79" s="5" t="n">
        <f>(VLOOKUP(Games!B79, Data!$B$2:$L$134, 3, FALSE)-VLOOKUP(Games!E79, Data!$B$2:$L$134, 3, FALSE))*Coefficients!$D$2</f>
        <v>7.299950288</v>
      </c>
      <c r="E79" s="5" t="n">
        <f>(VLOOKUP(Games!B79, Data!$B$2:$L$134, 5, FALSE)-VLOOKUP(Games!E79, Data!$B$2:$L$134, 5, FALSE))*Coefficients!$E$2</f>
        <v>-9.80284557</v>
      </c>
      <c r="F79" s="5" t="n">
        <f>(VLOOKUP(Games!B79, Data!$B$2:$L$134, 6, FALSE)-VLOOKUP(Games!E79, Data!$B$2:$L$134, 6, FALSE))*Coefficients!$F$2</f>
        <v>-2.28489064</v>
      </c>
      <c r="G79" s="5" t="n">
        <f>(VLOOKUP(Games!B79, Data!$B$2:$L$134, 7, FALSE)-VLOOKUP(Games!E79, Data!$B$2:$L$134, 7, FALSE))*Coefficients!$G$2</f>
        <v>-10.48435554</v>
      </c>
      <c r="H79" s="5" t="n">
        <f>(VLOOKUP(Games!B79, Data!$B$2:$L$134, 8, FALSE)-VLOOKUP(Games!E79, Data!$B$2:$L$134, 8, FALSE))*Coefficients!$H$2</f>
        <v>-4.035347384</v>
      </c>
      <c r="I79" s="5" t="n">
        <f>(VLOOKUP(Games!B79, Data!$B$2:$L$134, 9, FALSE)-VLOOKUP(Games!E79, Data!$B$2:$L$134, 9, FALSE))*Coefficients!$I$2</f>
        <v>1.067748605</v>
      </c>
      <c r="J79" s="5" t="n">
        <f>(VLOOKUP(Games!B79, Data!$B$2:$L$134, 10, FALSE)-VLOOKUP(Games!E79, Data!$B$2:$L$134, 10, FALSE))*Coefficients!$J$2</f>
        <v>0.9256529798</v>
      </c>
      <c r="K79" s="5" t="n">
        <f>(IF(AND(VLOOKUP(Games!B79, Data!$B$2:$L$134, 11, FALSE)=1, VLOOKUP(Games!E79, Data!$B$2:$L$134, 11, FALSE)&lt;&gt;1), 1,0))*Coefficients!K$2</f>
        <v>0</v>
      </c>
      <c r="L79" s="5" t="n">
        <f>(IF(AND(VLOOKUP(Games!B79, Data!$B$2:$L$134, 11, FALSE)&lt;&gt;1, VLOOKUP(Games!E79, Data!$B$2:$L$134, 11, FALSE)=1), 1,0))*Coefficients!L$2</f>
        <v>0</v>
      </c>
      <c r="O79" s="5" t="n">
        <f t="shared" si="1"/>
        <v>-10.03817509</v>
      </c>
    </row>
    <row r="80" ht="14.25" customHeight="1">
      <c r="A80" s="5" t="str">
        <f>Coefficients!$A$2</f>
        <v/>
      </c>
      <c r="B80" s="5" t="n">
        <f>(Games!G80)*Coefficients!$B$2</f>
        <v>21.97951081</v>
      </c>
      <c r="C80" s="5" t="n">
        <f>(VLOOKUP(Games!B80, Data!$B$2:$L$134, 4, FALSE)-VLOOKUP(Games!E80, Data!$B$2:$L$134, 4, FALSE))*Coefficients!$C$2</f>
        <v>-1.786474581</v>
      </c>
      <c r="D80" s="5" t="n">
        <f>(VLOOKUP(Games!B80, Data!$B$2:$L$134, 3, FALSE)-VLOOKUP(Games!E80, Data!$B$2:$L$134, 3, FALSE))*Coefficients!$D$2</f>
        <v>9.30154956</v>
      </c>
      <c r="E80" s="5" t="n">
        <f>(VLOOKUP(Games!B80, Data!$B$2:$L$134, 5, FALSE)-VLOOKUP(Games!E80, Data!$B$2:$L$134, 5, FALSE))*Coefficients!$E$2</f>
        <v>-17.92520333</v>
      </c>
      <c r="F80" s="5" t="n">
        <f>(VLOOKUP(Games!B80, Data!$B$2:$L$134, 6, FALSE)-VLOOKUP(Games!E80, Data!$B$2:$L$134, 6, FALSE))*Coefficients!$F$2</f>
        <v>-4.999156702</v>
      </c>
      <c r="G80" s="5" t="n">
        <f>(VLOOKUP(Games!B80, Data!$B$2:$L$134, 7, FALSE)-VLOOKUP(Games!E80, Data!$B$2:$L$134, 7, FALSE))*Coefficients!$G$2</f>
        <v>-21.6239833</v>
      </c>
      <c r="H80" s="5" t="n">
        <f>(VLOOKUP(Games!B80, Data!$B$2:$L$134, 8, FALSE)-VLOOKUP(Games!E80, Data!$B$2:$L$134, 8, FALSE))*Coefficients!$H$2</f>
        <v>-5.044184231</v>
      </c>
      <c r="I80" s="5" t="n">
        <f>(VLOOKUP(Games!B80, Data!$B$2:$L$134, 9, FALSE)-VLOOKUP(Games!E80, Data!$B$2:$L$134, 9, FALSE))*Coefficients!$I$2</f>
        <v>2.763584624</v>
      </c>
      <c r="J80" s="5" t="n">
        <f>(VLOOKUP(Games!B80, Data!$B$2:$L$134, 10, FALSE)-VLOOKUP(Games!E80, Data!$B$2:$L$134, 10, FALSE))*Coefficients!$J$2</f>
        <v>1.682213042</v>
      </c>
      <c r="K80" s="5" t="n">
        <f>(IF(AND(VLOOKUP(Games!B80, Data!$B$2:$L$134, 11, FALSE)=1, VLOOKUP(Games!E80, Data!$B$2:$L$134, 11, FALSE)&lt;&gt;1), 1,0))*Coefficients!K$2</f>
        <v>0</v>
      </c>
      <c r="L80" s="5" t="n">
        <f>(IF(AND(VLOOKUP(Games!B80, Data!$B$2:$L$134, 11, FALSE)&lt;&gt;1, VLOOKUP(Games!E80, Data!$B$2:$L$134, 11, FALSE)=1), 1,0))*Coefficients!L$2</f>
        <v>0</v>
      </c>
      <c r="O80" s="5" t="n">
        <f t="shared" si="1"/>
        <v>-15.65214411</v>
      </c>
    </row>
    <row r="81" ht="14.25" customHeight="1">
      <c r="A81" s="5" t="str">
        <f>Coefficients!$A$2</f>
        <v/>
      </c>
      <c r="B81" s="5" t="n">
        <f>(Games!G81)*Coefficients!$B$2</f>
        <v>-11.88081665</v>
      </c>
      <c r="C81" s="5" t="n">
        <f>(VLOOKUP(Games!B81, Data!$B$2:$L$134, 4, FALSE)-VLOOKUP(Games!E81, Data!$B$2:$L$134, 4, FALSE))*Coefficients!$C$2</f>
        <v>0.4466186453</v>
      </c>
      <c r="D81" s="5" t="n">
        <f>(VLOOKUP(Games!B81, Data!$B$2:$L$134, 3, FALSE)-VLOOKUP(Games!E81, Data!$B$2:$L$134, 3, FALSE))*Coefficients!$D$2</f>
        <v>-3.10051652</v>
      </c>
      <c r="E81" s="5" t="n">
        <f>(VLOOKUP(Games!B81, Data!$B$2:$L$134, 5, FALSE)-VLOOKUP(Games!E81, Data!$B$2:$L$134, 5, FALSE))*Coefficients!$E$2</f>
        <v>7.00203255</v>
      </c>
      <c r="F81" s="5" t="n">
        <f>(VLOOKUP(Games!B81, Data!$B$2:$L$134, 6, FALSE)-VLOOKUP(Games!E81, Data!$B$2:$L$134, 6, FALSE))*Coefficients!$F$2</f>
        <v>1.936023109</v>
      </c>
      <c r="G81" s="5" t="n">
        <f>(VLOOKUP(Games!B81, Data!$B$2:$L$134, 7, FALSE)-VLOOKUP(Games!E81, Data!$B$2:$L$134, 7, FALSE))*Coefficients!$G$2</f>
        <v>11.92595443</v>
      </c>
      <c r="H81" s="5" t="n">
        <f>(VLOOKUP(Games!B81, Data!$B$2:$L$134, 8, FALSE)-VLOOKUP(Games!E81, Data!$B$2:$L$134, 8, FALSE))*Coefficients!$H$2</f>
        <v>2.32808503</v>
      </c>
      <c r="I81" s="5" t="n">
        <f>(VLOOKUP(Games!B81, Data!$B$2:$L$134, 9, FALSE)-VLOOKUP(Games!E81, Data!$B$2:$L$134, 9, FALSE))*Coefficients!$I$2</f>
        <v>-0.8541988837</v>
      </c>
      <c r="J81" s="5" t="n">
        <f>(VLOOKUP(Games!B81, Data!$B$2:$L$134, 10, FALSE)-VLOOKUP(Games!E81, Data!$B$2:$L$134, 10, FALSE))*Coefficients!$J$2</f>
        <v>0.5096030529</v>
      </c>
      <c r="K81" s="5" t="n">
        <f>(IF(AND(VLOOKUP(Games!B81, Data!$B$2:$L$134, 11, FALSE)=1, VLOOKUP(Games!E81, Data!$B$2:$L$134, 11, FALSE)&lt;&gt;1), 1,0))*Coefficients!K$2</f>
        <v>0</v>
      </c>
      <c r="L81" s="5" t="n">
        <f>(IF(AND(VLOOKUP(Games!B81, Data!$B$2:$L$134, 11, FALSE)&lt;&gt;1, VLOOKUP(Games!E81, Data!$B$2:$L$134, 11, FALSE)=1), 1,0))*Coefficients!L$2</f>
        <v>0</v>
      </c>
      <c r="O81" s="5" t="n">
        <f t="shared" si="1"/>
        <v>8.31278476</v>
      </c>
    </row>
    <row r="82" ht="14.25" customHeight="1">
      <c r="A82" s="5" t="str">
        <f>Coefficients!$A$2</f>
        <v/>
      </c>
      <c r="B82" s="5" t="n">
        <f>(Games!G82)*Coefficients!$B$2</f>
        <v>13.66293915</v>
      </c>
      <c r="C82" s="5" t="n">
        <f>(VLOOKUP(Games!B82, Data!$B$2:$L$134, 4, FALSE)-VLOOKUP(Games!E82, Data!$B$2:$L$134, 4, FALSE))*Coefficients!$C$2</f>
        <v>0</v>
      </c>
      <c r="D82" s="5" t="n">
        <f>(VLOOKUP(Games!B82, Data!$B$2:$L$134, 3, FALSE)-VLOOKUP(Games!E82, Data!$B$2:$L$134, 3, FALSE))*Coefficients!$D$2</f>
        <v>4.670398302</v>
      </c>
      <c r="E82" s="5" t="n">
        <f>(VLOOKUP(Games!B82, Data!$B$2:$L$134, 5, FALSE)-VLOOKUP(Games!E82, Data!$B$2:$L$134, 5, FALSE))*Coefficients!$E$2</f>
        <v>-6.06842821</v>
      </c>
      <c r="F82" s="5" t="n">
        <f>(VLOOKUP(Games!B82, Data!$B$2:$L$134, 6, FALSE)-VLOOKUP(Games!E82, Data!$B$2:$L$134, 6, FALSE))*Coefficients!$F$2</f>
        <v>-1.314962231</v>
      </c>
      <c r="G82" s="5" t="n">
        <f>(VLOOKUP(Games!B82, Data!$B$2:$L$134, 7, FALSE)-VLOOKUP(Games!E82, Data!$B$2:$L$134, 7, FALSE))*Coefficients!$G$2</f>
        <v>-8.125375544</v>
      </c>
      <c r="H82" s="5" t="n">
        <f>(VLOOKUP(Games!B82, Data!$B$2:$L$134, 8, FALSE)-VLOOKUP(Games!E82, Data!$B$2:$L$134, 8, FALSE))*Coefficients!$H$2</f>
        <v>-2.405687864</v>
      </c>
      <c r="I82" s="5" t="n">
        <f>(VLOOKUP(Games!B82, Data!$B$2:$L$134, 9, FALSE)-VLOOKUP(Games!E82, Data!$B$2:$L$134, 9, FALSE))*Coefficients!$I$2</f>
        <v>0.3391672038</v>
      </c>
      <c r="J82" s="5" t="n">
        <f>(VLOOKUP(Games!B82, Data!$B$2:$L$134, 10, FALSE)-VLOOKUP(Games!E82, Data!$B$2:$L$134, 10, FALSE))*Coefficients!$J$2</f>
        <v>0.1051746324</v>
      </c>
      <c r="K82" s="5" t="n">
        <f>(IF(AND(VLOOKUP(Games!B82, Data!$B$2:$L$134, 11, FALSE)=1, VLOOKUP(Games!E82, Data!$B$2:$L$134, 11, FALSE)&lt;&gt;1), 1,0))*Coefficients!K$2</f>
        <v>0</v>
      </c>
      <c r="L82" s="5" t="n">
        <f>(IF(AND(VLOOKUP(Games!B82, Data!$B$2:$L$134, 11, FALSE)&lt;&gt;1, VLOOKUP(Games!E82, Data!$B$2:$L$134, 11, FALSE)=1), 1,0))*Coefficients!L$2</f>
        <v>0</v>
      </c>
      <c r="O82" s="5" t="n">
        <f t="shared" si="1"/>
        <v>0.8632254391</v>
      </c>
    </row>
    <row r="83" ht="14.25" customHeight="1">
      <c r="A83" s="5" t="str">
        <f>Coefficients!$A$2</f>
        <v/>
      </c>
      <c r="B83" s="5" t="n">
        <f>(Games!G83)*Coefficients!$B$2</f>
        <v>2.37616333</v>
      </c>
      <c r="C83" s="5" t="n">
        <f>(VLOOKUP(Games!B83, Data!$B$2:$L$134, 4, FALSE)-VLOOKUP(Games!E83, Data!$B$2:$L$134, 4, FALSE))*Coefficients!$C$2</f>
        <v>1.786474581</v>
      </c>
      <c r="D83" s="5" t="n">
        <f>(VLOOKUP(Games!B83, Data!$B$2:$L$134, 3, FALSE)-VLOOKUP(Games!E83, Data!$B$2:$L$134, 3, FALSE))*Coefficients!$D$2</f>
        <v>-6.515009397</v>
      </c>
      <c r="E83" s="5" t="n">
        <f>(VLOOKUP(Games!B83, Data!$B$2:$L$134, 5, FALSE)-VLOOKUP(Games!E83, Data!$B$2:$L$134, 5, FALSE))*Coefficients!$E$2</f>
        <v>17.55176159</v>
      </c>
      <c r="F83" s="5" t="n">
        <f>(VLOOKUP(Games!B83, Data!$B$2:$L$134, 6, FALSE)-VLOOKUP(Games!E83, Data!$B$2:$L$134, 6, FALSE))*Coefficients!$F$2</f>
        <v>4.431767751</v>
      </c>
      <c r="G83" s="5" t="n">
        <f>(VLOOKUP(Games!B83, Data!$B$2:$L$134, 7, FALSE)-VLOOKUP(Games!E83, Data!$B$2:$L$134, 7, FALSE))*Coefficients!$G$2</f>
        <v>14.02282554</v>
      </c>
      <c r="H83" s="5" t="n">
        <f>(VLOOKUP(Games!B83, Data!$B$2:$L$134, 8, FALSE)-VLOOKUP(Games!E83, Data!$B$2:$L$134, 8, FALSE))*Coefficients!$H$2</f>
        <v>3.95774455</v>
      </c>
      <c r="I83" s="5" t="n">
        <f>(VLOOKUP(Games!B83, Data!$B$2:$L$134, 9, FALSE)-VLOOKUP(Games!E83, Data!$B$2:$L$134, 9, FALSE))*Coefficients!$I$2</f>
        <v>-1.884262244</v>
      </c>
      <c r="J83" s="5" t="n">
        <f>(VLOOKUP(Games!B83, Data!$B$2:$L$134, 10, FALSE)-VLOOKUP(Games!E83, Data!$B$2:$L$134, 10, FALSE))*Coefficients!$J$2</f>
        <v>-2.463759344</v>
      </c>
      <c r="K83" s="5" t="n">
        <f>(IF(AND(VLOOKUP(Games!B83, Data!$B$2:$L$134, 11, FALSE)=1, VLOOKUP(Games!E83, Data!$B$2:$L$134, 11, FALSE)&lt;&gt;1), 1,0))*Coefficients!K$2</f>
        <v>0</v>
      </c>
      <c r="L83" s="5" t="n">
        <f>(IF(AND(VLOOKUP(Games!B83, Data!$B$2:$L$134, 11, FALSE)&lt;&gt;1, VLOOKUP(Games!E83, Data!$B$2:$L$134, 11, FALSE)=1), 1,0))*Coefficients!L$2</f>
        <v>0</v>
      </c>
      <c r="O83" s="5" t="n">
        <f t="shared" si="1"/>
        <v>33.26370636</v>
      </c>
    </row>
    <row r="84" ht="14.25" customHeight="1">
      <c r="A84" s="5" t="str">
        <f>Coefficients!$A$2</f>
        <v/>
      </c>
      <c r="B84" s="5" t="n">
        <f>(Games!G84)*Coefficients!$B$2</f>
        <v>-4.158285828</v>
      </c>
      <c r="C84" s="5" t="n">
        <f>(VLOOKUP(Games!B84, Data!$B$2:$L$134, 4, FALSE)-VLOOKUP(Games!E84, Data!$B$2:$L$134, 4, FALSE))*Coefficients!$C$2</f>
        <v>-0.4466186453</v>
      </c>
      <c r="D84" s="5" t="n">
        <f>(VLOOKUP(Games!B84, Data!$B$2:$L$134, 3, FALSE)-VLOOKUP(Games!E84, Data!$B$2:$L$134, 3, FALSE))*Coefficients!$D$2</f>
        <v>2.943528342</v>
      </c>
      <c r="E84" s="5" t="n">
        <f>(VLOOKUP(Games!B84, Data!$B$2:$L$134, 5, FALSE)-VLOOKUP(Games!E84, Data!$B$2:$L$134, 5, FALSE))*Coefficients!$E$2</f>
        <v>-0.93360434</v>
      </c>
      <c r="F84" s="5" t="n">
        <f>(VLOOKUP(Games!B84, Data!$B$2:$L$134, 6, FALSE)-VLOOKUP(Games!E84, Data!$B$2:$L$134, 6, FALSE))*Coefficients!$F$2</f>
        <v>-1.966692782</v>
      </c>
      <c r="G84" s="5" t="n">
        <f>(VLOOKUP(Games!B84, Data!$B$2:$L$134, 7, FALSE)-VLOOKUP(Games!E84, Data!$B$2:$L$134, 7, FALSE))*Coefficients!$G$2</f>
        <v>-3.800578884</v>
      </c>
      <c r="H84" s="5" t="n">
        <f>(VLOOKUP(Games!B84, Data!$B$2:$L$134, 8, FALSE)-VLOOKUP(Games!E84, Data!$B$2:$L$134, 8, FALSE))*Coefficients!$H$2</f>
        <v>-0.4656170059</v>
      </c>
      <c r="I84" s="5" t="n">
        <f>(VLOOKUP(Games!B84, Data!$B$2:$L$134, 9, FALSE)-VLOOKUP(Games!E84, Data!$B$2:$L$134, 9, FALSE))*Coefficients!$I$2</f>
        <v>0.6657726594</v>
      </c>
      <c r="J84" s="5" t="n">
        <f>(VLOOKUP(Games!B84, Data!$B$2:$L$134, 10, FALSE)-VLOOKUP(Games!E84, Data!$B$2:$L$134, 10, FALSE))*Coefficients!$J$2</f>
        <v>0.4410361655</v>
      </c>
      <c r="K84" s="5" t="n">
        <f>(IF(AND(VLOOKUP(Games!B84, Data!$B$2:$L$134, 11, FALSE)=1, VLOOKUP(Games!E84, Data!$B$2:$L$134, 11, FALSE)&lt;&gt;1), 1,0))*Coefficients!K$2</f>
        <v>0</v>
      </c>
      <c r="L84" s="5" t="n">
        <f>(IF(AND(VLOOKUP(Games!B84, Data!$B$2:$L$134, 11, FALSE)&lt;&gt;1, VLOOKUP(Games!E84, Data!$B$2:$L$134, 11, FALSE)=1), 1,0))*Coefficients!L$2</f>
        <v>0</v>
      </c>
      <c r="O84" s="5" t="n">
        <f t="shared" si="1"/>
        <v>-7.721060319</v>
      </c>
    </row>
    <row r="85" ht="14.25" customHeight="1">
      <c r="A85" s="5" t="str">
        <f>Coefficients!$A$2</f>
        <v/>
      </c>
      <c r="B85" s="5" t="n">
        <f>(Games!G85)*Coefficients!$B$2</f>
        <v>-31.48416413</v>
      </c>
      <c r="C85" s="5" t="n">
        <f>(VLOOKUP(Games!B85, Data!$B$2:$L$134, 4, FALSE)-VLOOKUP(Games!E85, Data!$B$2:$L$134, 4, FALSE))*Coefficients!$C$2</f>
        <v>4.019567808</v>
      </c>
      <c r="D85" s="5" t="n">
        <f>(VLOOKUP(Games!B85, Data!$B$2:$L$134, 3, FALSE)-VLOOKUP(Games!E85, Data!$B$2:$L$134, 3, FALSE))*Coefficients!$D$2</f>
        <v>-16.01279418</v>
      </c>
      <c r="E85" s="5" t="n">
        <f>(VLOOKUP(Games!B85, Data!$B$2:$L$134, 5, FALSE)-VLOOKUP(Games!E85, Data!$B$2:$L$134, 5, FALSE))*Coefficients!$E$2</f>
        <v>32.81619255</v>
      </c>
      <c r="F85" s="5" t="n">
        <f>(VLOOKUP(Games!B85, Data!$B$2:$L$134, 6, FALSE)-VLOOKUP(Games!E85, Data!$B$2:$L$134, 6, FALSE))*Coefficients!$F$2</f>
        <v>8.913373722</v>
      </c>
      <c r="G85" s="5" t="n">
        <f>(VLOOKUP(Games!B85, Data!$B$2:$L$134, 7, FALSE)-VLOOKUP(Games!E85, Data!$B$2:$L$134, 7, FALSE))*Coefficients!$G$2</f>
        <v>35.77786328</v>
      </c>
      <c r="H85" s="5" t="n">
        <f>(VLOOKUP(Games!B85, Data!$B$2:$L$134, 8, FALSE)-VLOOKUP(Games!E85, Data!$B$2:$L$134, 8, FALSE))*Coefficients!$H$2</f>
        <v>9.855559958</v>
      </c>
      <c r="I85" s="5" t="n">
        <f>(VLOOKUP(Games!B85, Data!$B$2:$L$134, 9, FALSE)-VLOOKUP(Games!E85, Data!$B$2:$L$134, 9, FALSE))*Coefficients!$I$2</f>
        <v>-3.881580222</v>
      </c>
      <c r="J85" s="5" t="n">
        <f>(VLOOKUP(Games!B85, Data!$B$2:$L$134, 10, FALSE)-VLOOKUP(Games!E85, Data!$B$2:$L$134, 10, FALSE))*Coefficients!$J$2</f>
        <v>-3.744644388</v>
      </c>
      <c r="K85" s="5" t="n">
        <f>(IF(AND(VLOOKUP(Games!B85, Data!$B$2:$L$134, 11, FALSE)=1, VLOOKUP(Games!E85, Data!$B$2:$L$134, 11, FALSE)&lt;&gt;1), 1,0))*Coefficients!K$2</f>
        <v>0</v>
      </c>
      <c r="L85" s="5" t="n">
        <f>(IF(AND(VLOOKUP(Games!B85, Data!$B$2:$L$134, 11, FALSE)&lt;&gt;1, VLOOKUP(Games!E85, Data!$B$2:$L$134, 11, FALSE)=1), 1,0))*Coefficients!L$2</f>
        <v>-6.250290008</v>
      </c>
      <c r="O85" s="5" t="n">
        <f t="shared" si="1"/>
        <v>30.0090844</v>
      </c>
    </row>
    <row r="86" ht="14.25" customHeight="1">
      <c r="A86" s="5" t="str">
        <f>Coefficients!$A$2</f>
        <v/>
      </c>
      <c r="B86" s="5" t="n">
        <f>(Games!G86)*Coefficients!$B$2</f>
        <v>24.35567414</v>
      </c>
      <c r="C86" s="5" t="n">
        <f>(VLOOKUP(Games!B86, Data!$B$2:$L$134, 4, FALSE)-VLOOKUP(Games!E86, Data!$B$2:$L$134, 4, FALSE))*Coefficients!$C$2</f>
        <v>-2.233093227</v>
      </c>
      <c r="D86" s="5" t="n">
        <f>(VLOOKUP(Games!B86, Data!$B$2:$L$134, 3, FALSE)-VLOOKUP(Games!E86, Data!$B$2:$L$134, 3, FALSE))*Coefficients!$D$2</f>
        <v>10.43971385</v>
      </c>
      <c r="E86" s="5" t="n">
        <f>(VLOOKUP(Games!B86, Data!$B$2:$L$134, 5, FALSE)-VLOOKUP(Games!E86, Data!$B$2:$L$134, 5, FALSE))*Coefficients!$E$2</f>
        <v>-22.40650416</v>
      </c>
      <c r="F86" s="5" t="n">
        <f>(VLOOKUP(Games!B86, Data!$B$2:$L$134, 6, FALSE)-VLOOKUP(Games!E86, Data!$B$2:$L$134, 6, FALSE))*Coefficients!$F$2</f>
        <v>-5.348024233</v>
      </c>
      <c r="G86" s="5" t="n">
        <f>(VLOOKUP(Games!B86, Data!$B$2:$L$134, 7, FALSE)-VLOOKUP(Games!E86, Data!$B$2:$L$134, 7, FALSE))*Coefficients!$G$2</f>
        <v>-20.96871108</v>
      </c>
      <c r="H86" s="5" t="n">
        <f>(VLOOKUP(Games!B86, Data!$B$2:$L$134, 8, FALSE)-VLOOKUP(Games!E86, Data!$B$2:$L$134, 8, FALSE))*Coefficients!$H$2</f>
        <v>-5.276992734</v>
      </c>
      <c r="I86" s="5" t="n">
        <f>(VLOOKUP(Games!B86, Data!$B$2:$L$134, 9, FALSE)-VLOOKUP(Games!E86, Data!$B$2:$L$134, 9, FALSE))*Coefficients!$I$2</f>
        <v>2.952010848</v>
      </c>
      <c r="J86" s="5" t="n">
        <f>(VLOOKUP(Games!B86, Data!$B$2:$L$134, 10, FALSE)-VLOOKUP(Games!E86, Data!$B$2:$L$134, 10, FALSE))*Coefficients!$J$2</f>
        <v>2.933849275</v>
      </c>
      <c r="K86" s="5" t="n">
        <f>(IF(AND(VLOOKUP(Games!B86, Data!$B$2:$L$134, 11, FALSE)=1, VLOOKUP(Games!E86, Data!$B$2:$L$134, 11, FALSE)&lt;&gt;1), 1,0))*Coefficients!K$2</f>
        <v>0.08548818654</v>
      </c>
      <c r="L86" s="5" t="n">
        <f>(IF(AND(VLOOKUP(Games!B86, Data!$B$2:$L$134, 11, FALSE)&lt;&gt;1, VLOOKUP(Games!E86, Data!$B$2:$L$134, 11, FALSE)=1), 1,0))*Coefficients!L$2</f>
        <v>0</v>
      </c>
      <c r="O86" s="5" t="n">
        <f t="shared" si="1"/>
        <v>-15.46658914</v>
      </c>
    </row>
    <row r="87" ht="14.25" customHeight="1">
      <c r="A87" s="5" t="str">
        <f>Coefficients!$A$2</f>
        <v/>
      </c>
      <c r="B87" s="5" t="n">
        <f>(Games!G87)*Coefficients!$B$2</f>
        <v>-13.66293915</v>
      </c>
      <c r="C87" s="5" t="n">
        <f>(VLOOKUP(Games!B87, Data!$B$2:$L$134, 4, FALSE)-VLOOKUP(Games!E87, Data!$B$2:$L$134, 4, FALSE))*Coefficients!$C$2</f>
        <v>0.8932372906</v>
      </c>
      <c r="D87" s="5" t="n">
        <f>(VLOOKUP(Games!B87, Data!$B$2:$L$134, 3, FALSE)-VLOOKUP(Games!E87, Data!$B$2:$L$134, 3, FALSE))*Coefficients!$D$2</f>
        <v>-1.059670203</v>
      </c>
      <c r="E87" s="5" t="n">
        <f>(VLOOKUP(Games!B87, Data!$B$2:$L$134, 5, FALSE)-VLOOKUP(Games!E87, Data!$B$2:$L$134, 5, FALSE))*Coefficients!$E$2</f>
        <v>8.355758843</v>
      </c>
      <c r="F87" s="5" t="n">
        <f>(VLOOKUP(Games!B87, Data!$B$2:$L$134, 6, FALSE)-VLOOKUP(Games!E87, Data!$B$2:$L$134, 6, FALSE))*Coefficients!$F$2</f>
        <v>1.867016345</v>
      </c>
      <c r="G87" s="5" t="n">
        <f>(VLOOKUP(Games!B87, Data!$B$2:$L$134, 7, FALSE)-VLOOKUP(Games!E87, Data!$B$2:$L$134, 7, FALSE))*Coefficients!$G$2</f>
        <v>9.435919987</v>
      </c>
      <c r="H87" s="5" t="n">
        <f>(VLOOKUP(Games!B87, Data!$B$2:$L$134, 8, FALSE)-VLOOKUP(Games!E87, Data!$B$2:$L$134, 8, FALSE))*Coefficients!$H$2</f>
        <v>1.940070858</v>
      </c>
      <c r="I87" s="5" t="n">
        <f>(VLOOKUP(Games!B87, Data!$B$2:$L$134, 9, FALSE)-VLOOKUP(Games!E87, Data!$B$2:$L$134, 9, FALSE))*Coefficients!$I$2</f>
        <v>-1.444601053</v>
      </c>
      <c r="J87" s="5" t="n">
        <f>(VLOOKUP(Games!B87, Data!$B$2:$L$134, 10, FALSE)-VLOOKUP(Games!E87, Data!$B$2:$L$134, 10, FALSE))*Coefficients!$J$2</f>
        <v>-0.8355334806</v>
      </c>
      <c r="K87" s="5" t="n">
        <f>(IF(AND(VLOOKUP(Games!B87, Data!$B$2:$L$134, 11, FALSE)=1, VLOOKUP(Games!E87, Data!$B$2:$L$134, 11, FALSE)&lt;&gt;1), 1,0))*Coefficients!K$2</f>
        <v>0</v>
      </c>
      <c r="L87" s="5" t="n">
        <f>(IF(AND(VLOOKUP(Games!B87, Data!$B$2:$L$134, 11, FALSE)&lt;&gt;1, VLOOKUP(Games!E87, Data!$B$2:$L$134, 11, FALSE)=1), 1,0))*Coefficients!L$2</f>
        <v>0</v>
      </c>
      <c r="O87" s="5" t="n">
        <f t="shared" si="1"/>
        <v>5.489259437</v>
      </c>
    </row>
    <row r="88" ht="14.25" customHeight="1">
      <c r="A88" s="5" t="str">
        <f>Coefficients!$A$2</f>
        <v/>
      </c>
      <c r="B88" s="5" t="n">
        <f>(Games!G88)*Coefficients!$B$2</f>
        <v>19.60334748</v>
      </c>
      <c r="C88" s="5" t="n">
        <f>(VLOOKUP(Games!B88, Data!$B$2:$L$134, 4, FALSE)-VLOOKUP(Games!E88, Data!$B$2:$L$134, 4, FALSE))*Coefficients!$C$2</f>
        <v>-1.958250983</v>
      </c>
      <c r="D88" s="5" t="n">
        <f>(VLOOKUP(Games!B88, Data!$B$2:$L$134, 3, FALSE)-VLOOKUP(Games!E88, Data!$B$2:$L$134, 3, FALSE))*Coefficients!$D$2</f>
        <v>9.537031828</v>
      </c>
      <c r="E88" s="5" t="n">
        <f>(VLOOKUP(Games!B88, Data!$B$2:$L$134, 5, FALSE)-VLOOKUP(Games!E88, Data!$B$2:$L$134, 5, FALSE))*Coefficients!$E$2</f>
        <v>-21.00609765</v>
      </c>
      <c r="F88" s="5" t="n">
        <f>(VLOOKUP(Games!B88, Data!$B$2:$L$134, 6, FALSE)-VLOOKUP(Games!E88, Data!$B$2:$L$134, 6, FALSE))*Coefficients!$F$2</f>
        <v>-4.328257605</v>
      </c>
      <c r="G88" s="5" t="n">
        <f>(VLOOKUP(Games!B88, Data!$B$2:$L$134, 7, FALSE)-VLOOKUP(Games!E88, Data!$B$2:$L$134, 7, FALSE))*Coefficients!$G$2</f>
        <v>-17.82340442</v>
      </c>
      <c r="H88" s="5" t="n">
        <f>(VLOOKUP(Games!B88, Data!$B$2:$L$134, 8, FALSE)-VLOOKUP(Games!E88, Data!$B$2:$L$134, 8, FALSE))*Coefficients!$H$2</f>
        <v>-5.276992734</v>
      </c>
      <c r="I88" s="5" t="n">
        <f>(VLOOKUP(Games!B88, Data!$B$2:$L$134, 9, FALSE)-VLOOKUP(Games!E88, Data!$B$2:$L$134, 9, FALSE))*Coefficients!$I$2</f>
        <v>2.286238189</v>
      </c>
      <c r="J88" s="5" t="n">
        <f>(VLOOKUP(Games!B88, Data!$B$2:$L$134, 10, FALSE)-VLOOKUP(Games!E88, Data!$B$2:$L$134, 10, FALSE))*Coefficients!$J$2</f>
        <v>2.363278012</v>
      </c>
      <c r="K88" s="5" t="n">
        <f>(IF(AND(VLOOKUP(Games!B88, Data!$B$2:$L$134, 11, FALSE)=1, VLOOKUP(Games!E88, Data!$B$2:$L$134, 11, FALSE)&lt;&gt;1), 1,0))*Coefficients!K$2</f>
        <v>0</v>
      </c>
      <c r="L88" s="5" t="n">
        <f>(IF(AND(VLOOKUP(Games!B88, Data!$B$2:$L$134, 11, FALSE)&lt;&gt;1, VLOOKUP(Games!E88, Data!$B$2:$L$134, 11, FALSE)=1), 1,0))*Coefficients!L$2</f>
        <v>0</v>
      </c>
      <c r="O88" s="5" t="n">
        <f t="shared" si="1"/>
        <v>-16.60310789</v>
      </c>
    </row>
    <row r="89" ht="14.25" customHeight="1">
      <c r="A89" s="5" t="str">
        <f>Coefficients!$A$2</f>
        <v/>
      </c>
      <c r="B89" s="5" t="n">
        <f>(Games!G89)*Coefficients!$B$2</f>
        <v>8.910612489</v>
      </c>
      <c r="C89" s="5" t="n">
        <f>(VLOOKUP(Games!B89, Data!$B$2:$L$134, 4, FALSE)-VLOOKUP(Games!E89, Data!$B$2:$L$134, 4, FALSE))*Coefficients!$C$2</f>
        <v>-2.370514348</v>
      </c>
      <c r="D89" s="5" t="n">
        <f>(VLOOKUP(Games!B89, Data!$B$2:$L$134, 3, FALSE)-VLOOKUP(Games!E89, Data!$B$2:$L$134, 3, FALSE))*Coefficients!$D$2</f>
        <v>7.535432555</v>
      </c>
      <c r="E89" s="5" t="n">
        <f>(VLOOKUP(Games!B89, Data!$B$2:$L$134, 5, FALSE)-VLOOKUP(Games!E89, Data!$B$2:$L$134, 5, FALSE))*Coefficients!$E$2</f>
        <v>-6.815311682</v>
      </c>
      <c r="F89" s="5" t="n">
        <f>(VLOOKUP(Games!B89, Data!$B$2:$L$134, 6, FALSE)-VLOOKUP(Games!E89, Data!$B$2:$L$134, 6, FALSE))*Coefficients!$F$2</f>
        <v>-4.454770006</v>
      </c>
      <c r="G89" s="5" t="n">
        <f>(VLOOKUP(Games!B89, Data!$B$2:$L$134, 7, FALSE)-VLOOKUP(Games!E89, Data!$B$2:$L$134, 7, FALSE))*Coefficients!$G$2</f>
        <v>-9.435919987</v>
      </c>
      <c r="H89" s="5" t="n">
        <f>(VLOOKUP(Games!B89, Data!$B$2:$L$134, 8, FALSE)-VLOOKUP(Games!E89, Data!$B$2:$L$134, 8, FALSE))*Coefficients!$H$2</f>
        <v>-4.733772893</v>
      </c>
      <c r="I89" s="5" t="n">
        <f>(VLOOKUP(Games!B89, Data!$B$2:$L$134, 9, FALSE)-VLOOKUP(Games!E89, Data!$B$2:$L$134, 9, FALSE))*Coefficients!$I$2</f>
        <v>1.645589026</v>
      </c>
      <c r="J89" s="5" t="n">
        <f>(VLOOKUP(Games!B89, Data!$B$2:$L$134, 10, FALSE)-VLOOKUP(Games!E89, Data!$B$2:$L$134, 10, FALSE))*Coefficients!$J$2</f>
        <v>-0.3073441445</v>
      </c>
      <c r="K89" s="5" t="n">
        <f>(IF(AND(VLOOKUP(Games!B89, Data!$B$2:$L$134, 11, FALSE)=1, VLOOKUP(Games!E89, Data!$B$2:$L$134, 11, FALSE)&lt;&gt;1), 1,0))*Coefficients!K$2</f>
        <v>0.08548818654</v>
      </c>
      <c r="L89" s="5" t="n">
        <f>(IF(AND(VLOOKUP(Games!B89, Data!$B$2:$L$134, 11, FALSE)&lt;&gt;1, VLOOKUP(Games!E89, Data!$B$2:$L$134, 11, FALSE)=1), 1,0))*Coefficients!L$2</f>
        <v>0</v>
      </c>
      <c r="O89" s="5" t="n">
        <f t="shared" si="1"/>
        <v>-9.940510805</v>
      </c>
    </row>
    <row r="90" ht="14.25" customHeight="1">
      <c r="A90" s="5" t="str">
        <f>Coefficients!$A$2</f>
        <v/>
      </c>
      <c r="B90" s="5" t="n">
        <f>(Games!G90)*Coefficients!$B$2</f>
        <v>-6.534449158</v>
      </c>
      <c r="C90" s="5" t="n">
        <f>(VLOOKUP(Games!B90, Data!$B$2:$L$134, 4, FALSE)-VLOOKUP(Games!E90, Data!$B$2:$L$134, 4, FALSE))*Coefficients!$C$2</f>
        <v>0.8932372906</v>
      </c>
      <c r="D90" s="5" t="n">
        <f>(VLOOKUP(Games!B90, Data!$B$2:$L$134, 3, FALSE)-VLOOKUP(Games!E90, Data!$B$2:$L$134, 3, FALSE))*Coefficients!$D$2</f>
        <v>4.591904213</v>
      </c>
      <c r="E90" s="5" t="n">
        <f>(VLOOKUP(Games!B90, Data!$B$2:$L$134, 5, FALSE)-VLOOKUP(Games!E90, Data!$B$2:$L$134, 5, FALSE))*Coefficients!$E$2</f>
        <v>12.27689707</v>
      </c>
      <c r="F90" s="5" t="n">
        <f>(VLOOKUP(Games!B90, Data!$B$2:$L$134, 6, FALSE)-VLOOKUP(Games!E90, Data!$B$2:$L$134, 6, FALSE))*Coefficients!$F$2</f>
        <v>3.270153886</v>
      </c>
      <c r="G90" s="5" t="n">
        <f>(VLOOKUP(Games!B90, Data!$B$2:$L$134, 7, FALSE)-VLOOKUP(Games!E90, Data!$B$2:$L$134, 7, FALSE))*Coefficients!$G$2</f>
        <v>14.02282554</v>
      </c>
      <c r="H90" s="5" t="n">
        <f>(VLOOKUP(Games!B90, Data!$B$2:$L$134, 8, FALSE)-VLOOKUP(Games!E90, Data!$B$2:$L$134, 8, FALSE))*Coefficients!$H$2</f>
        <v>4.656170059</v>
      </c>
      <c r="I90" s="5" t="n">
        <f>(VLOOKUP(Games!B90, Data!$B$2:$L$134, 9, FALSE)-VLOOKUP(Games!E90, Data!$B$2:$L$134, 9, FALSE))*Coefficients!$I$2</f>
        <v>-2.072688468</v>
      </c>
      <c r="J90" s="5" t="n">
        <f>(VLOOKUP(Games!B90, Data!$B$2:$L$134, 10, FALSE)-VLOOKUP(Games!E90, Data!$B$2:$L$134, 10, FALSE))*Coefficients!$J$2</f>
        <v>-1.171447839</v>
      </c>
      <c r="K90" s="5" t="n">
        <f>(IF(AND(VLOOKUP(Games!B90, Data!$B$2:$L$134, 11, FALSE)=1, VLOOKUP(Games!E90, Data!$B$2:$L$134, 11, FALSE)&lt;&gt;1), 1,0))*Coefficients!K$2</f>
        <v>0</v>
      </c>
      <c r="L90" s="5" t="n">
        <f>(IF(AND(VLOOKUP(Games!B90, Data!$B$2:$L$134, 11, FALSE)&lt;&gt;1, VLOOKUP(Games!E90, Data!$B$2:$L$134, 11, FALSE)=1), 1,0))*Coefficients!L$2</f>
        <v>0</v>
      </c>
      <c r="O90" s="5" t="n">
        <f t="shared" si="1"/>
        <v>29.93260259</v>
      </c>
    </row>
    <row r="91" ht="14.25" customHeight="1">
      <c r="A91" s="5" t="str">
        <f>Coefficients!$A$2</f>
        <v/>
      </c>
      <c r="B91" s="5" t="n">
        <f>(Games!G91)*Coefficients!$B$2</f>
        <v>4.158285828</v>
      </c>
      <c r="C91" s="5" t="n">
        <f>(VLOOKUP(Games!B91, Data!$B$2:$L$134, 4, FALSE)-VLOOKUP(Games!E91, Data!$B$2:$L$134, 4, FALSE))*Coefficients!$C$2</f>
        <v>-1.339855936</v>
      </c>
      <c r="D91" s="5" t="n">
        <f>(VLOOKUP(Games!B91, Data!$B$2:$L$134, 3, FALSE)-VLOOKUP(Games!E91, Data!$B$2:$L$134, 3, FALSE))*Coefficients!$D$2</f>
        <v>5.494586238</v>
      </c>
      <c r="E91" s="5" t="n">
        <f>(VLOOKUP(Games!B91, Data!$B$2:$L$134, 5, FALSE)-VLOOKUP(Games!E91, Data!$B$2:$L$134, 5, FALSE))*Coefficients!$E$2</f>
        <v>-6.721951248</v>
      </c>
      <c r="F91" s="5" t="n">
        <f>(VLOOKUP(Games!B91, Data!$B$2:$L$134, 6, FALSE)-VLOOKUP(Games!E91, Data!$B$2:$L$134, 6, FALSE))*Coefficients!$F$2</f>
        <v>-3.507843852</v>
      </c>
      <c r="G91" s="5" t="n">
        <f>(VLOOKUP(Games!B91, Data!$B$2:$L$134, 7, FALSE)-VLOOKUP(Games!E91, Data!$B$2:$L$134, 7, FALSE))*Coefficients!$G$2</f>
        <v>-8.125375544</v>
      </c>
      <c r="H91" s="5" t="n">
        <f>(VLOOKUP(Games!B91, Data!$B$2:$L$134, 8, FALSE)-VLOOKUP(Games!E91, Data!$B$2:$L$134, 8, FALSE))*Coefficients!$H$2</f>
        <v>-4.578567225</v>
      </c>
      <c r="I91" s="5" t="n">
        <f>(VLOOKUP(Games!B91, Data!$B$2:$L$134, 9, FALSE)-VLOOKUP(Games!E91, Data!$B$2:$L$134, 9, FALSE))*Coefficients!$I$2</f>
        <v>1.130557346</v>
      </c>
      <c r="J91" s="5" t="n">
        <f>(VLOOKUP(Games!B91, Data!$B$2:$L$134, 10, FALSE)-VLOOKUP(Games!E91, Data!$B$2:$L$134, 10, FALSE))*Coefficients!$J$2</f>
        <v>0.5851428441</v>
      </c>
      <c r="K91" s="5" t="n">
        <f>(IF(AND(VLOOKUP(Games!B91, Data!$B$2:$L$134, 11, FALSE)=1, VLOOKUP(Games!E91, Data!$B$2:$L$134, 11, FALSE)&lt;&gt;1), 1,0))*Coefficients!K$2</f>
        <v>0</v>
      </c>
      <c r="L91" s="5" t="n">
        <f>(IF(AND(VLOOKUP(Games!B91, Data!$B$2:$L$134, 11, FALSE)&lt;&gt;1, VLOOKUP(Games!E91, Data!$B$2:$L$134, 11, FALSE)=1), 1,0))*Coefficients!L$2</f>
        <v>0</v>
      </c>
      <c r="O91" s="5" t="n">
        <f t="shared" si="1"/>
        <v>-12.90502155</v>
      </c>
    </row>
    <row r="92" ht="14.25" customHeight="1">
      <c r="A92" s="5" t="str">
        <f>Coefficients!$A$2</f>
        <v/>
      </c>
      <c r="B92" s="5" t="n">
        <f>(Games!G92)*Coefficients!$B$2</f>
        <v>4.752326661</v>
      </c>
      <c r="C92" s="5" t="n">
        <f>(VLOOKUP(Games!B92, Data!$B$2:$L$134, 4, FALSE)-VLOOKUP(Games!E92, Data!$B$2:$L$134, 4, FALSE))*Coefficients!$C$2</f>
        <v>-0.4466186453</v>
      </c>
      <c r="D92" s="5" t="n">
        <f>(VLOOKUP(Games!B92, Data!$B$2:$L$134, 3, FALSE)-VLOOKUP(Games!E92, Data!$B$2:$L$134, 3, FALSE))*Coefficients!$D$2</f>
        <v>0.5494586238</v>
      </c>
      <c r="E92" s="5" t="n">
        <f>(VLOOKUP(Games!B92, Data!$B$2:$L$134, 5, FALSE)-VLOOKUP(Games!E92, Data!$B$2:$L$134, 5, FALSE))*Coefficients!$E$2</f>
        <v>-3.781097577</v>
      </c>
      <c r="F92" s="5" t="n">
        <f>(VLOOKUP(Games!B92, Data!$B$2:$L$134, 6, FALSE)-VLOOKUP(Games!E92, Data!$B$2:$L$134, 6, FALSE))*Coefficients!$F$2</f>
        <v>-1.429973505</v>
      </c>
      <c r="G92" s="5" t="n">
        <f>(VLOOKUP(Games!B92, Data!$B$2:$L$134, 7, FALSE)-VLOOKUP(Games!E92, Data!$B$2:$L$134, 7, FALSE))*Coefficients!$G$2</f>
        <v>-5.242177771</v>
      </c>
      <c r="H92" s="5" t="n">
        <f>(VLOOKUP(Games!B92, Data!$B$2:$L$134, 8, FALSE)-VLOOKUP(Games!E92, Data!$B$2:$L$134, 8, FALSE))*Coefficients!$H$2</f>
        <v>-2.793702035</v>
      </c>
      <c r="I92" s="5" t="n">
        <f>(VLOOKUP(Games!B92, Data!$B$2:$L$134, 9, FALSE)-VLOOKUP(Games!E92, Data!$B$2:$L$134, 9, FALSE))*Coefficients!$I$2</f>
        <v>0.6029639179</v>
      </c>
      <c r="J92" s="5" t="n">
        <f>(VLOOKUP(Games!B92, Data!$B$2:$L$134, 10, FALSE)-VLOOKUP(Games!E92, Data!$B$2:$L$134, 10, FALSE))*Coefficients!$J$2</f>
        <v>0.9733011558</v>
      </c>
      <c r="K92" s="5" t="n">
        <f>(IF(AND(VLOOKUP(Games!B92, Data!$B$2:$L$134, 11, FALSE)=1, VLOOKUP(Games!E92, Data!$B$2:$L$134, 11, FALSE)&lt;&gt;1), 1,0))*Coefficients!K$2</f>
        <v>0</v>
      </c>
      <c r="L92" s="5" t="n">
        <f>(IF(AND(VLOOKUP(Games!B92, Data!$B$2:$L$134, 11, FALSE)&lt;&gt;1, VLOOKUP(Games!E92, Data!$B$2:$L$134, 11, FALSE)=1), 1,0))*Coefficients!L$2</f>
        <v>0</v>
      </c>
      <c r="O92" s="5" t="n">
        <f t="shared" si="1"/>
        <v>-6.815519175</v>
      </c>
    </row>
    <row r="93" ht="14.25" customHeight="1">
      <c r="A93" s="5" t="str">
        <f>Coefficients!$A$2</f>
        <v/>
      </c>
      <c r="B93" s="5" t="n">
        <f>(Games!G93)*Coefficients!$B$2</f>
        <v>3.564244996</v>
      </c>
      <c r="C93" s="5" t="n">
        <f>(VLOOKUP(Games!B93, Data!$B$2:$L$134, 4, FALSE)-VLOOKUP(Games!E93, Data!$B$2:$L$134, 4, FALSE))*Coefficients!$C$2</f>
        <v>-0.4466186453</v>
      </c>
      <c r="D93" s="5" t="n">
        <f>(VLOOKUP(Games!B93, Data!$B$2:$L$134, 3, FALSE)-VLOOKUP(Games!E93, Data!$B$2:$L$134, 3, FALSE))*Coefficients!$D$2</f>
        <v>-1.648375871</v>
      </c>
      <c r="E93" s="5" t="n">
        <f>(VLOOKUP(Games!B93, Data!$B$2:$L$134, 5, FALSE)-VLOOKUP(Games!E93, Data!$B$2:$L$134, 5, FALSE))*Coefficients!$E$2</f>
        <v>5.928387559</v>
      </c>
      <c r="F93" s="5" t="n">
        <f>(VLOOKUP(Games!B93, Data!$B$2:$L$134, 6, FALSE)-VLOOKUP(Games!E93, Data!$B$2:$L$134, 6, FALSE))*Coefficients!$F$2</f>
        <v>0.4025394584</v>
      </c>
      <c r="G93" s="5" t="n">
        <f>(VLOOKUP(Games!B93, Data!$B$2:$L$134, 7, FALSE)-VLOOKUP(Games!E93, Data!$B$2:$L$134, 7, FALSE))*Coefficients!$G$2</f>
        <v>4.324796661</v>
      </c>
      <c r="H93" s="5" t="n">
        <f>(VLOOKUP(Games!B93, Data!$B$2:$L$134, 8, FALSE)-VLOOKUP(Games!E93, Data!$B$2:$L$134, 8, FALSE))*Coefficients!$H$2</f>
        <v>0.8536311775</v>
      </c>
      <c r="I93" s="5" t="n">
        <f>(VLOOKUP(Games!B93, Data!$B$2:$L$134, 9, FALSE)-VLOOKUP(Games!E93, Data!$B$2:$L$134, 9, FALSE))*Coefficients!$I$2</f>
        <v>-0.477346435</v>
      </c>
      <c r="J93" s="5" t="n">
        <f>(VLOOKUP(Games!B93, Data!$B$2:$L$134, 10, FALSE)-VLOOKUP(Games!E93, Data!$B$2:$L$134, 10, FALSE))*Coefficients!$J$2</f>
        <v>-0.5746834884</v>
      </c>
      <c r="K93" s="5" t="n">
        <f>(IF(AND(VLOOKUP(Games!B93, Data!$B$2:$L$134, 11, FALSE)=1, VLOOKUP(Games!E93, Data!$B$2:$L$134, 11, FALSE)&lt;&gt;1), 1,0))*Coefficients!K$2</f>
        <v>0</v>
      </c>
      <c r="L93" s="5" t="n">
        <f>(IF(AND(VLOOKUP(Games!B93, Data!$B$2:$L$134, 11, FALSE)&lt;&gt;1, VLOOKUP(Games!E93, Data!$B$2:$L$134, 11, FALSE)=1), 1,0))*Coefficients!L$2</f>
        <v>0</v>
      </c>
      <c r="O93" s="5" t="n">
        <f t="shared" si="1"/>
        <v>11.92657541</v>
      </c>
    </row>
    <row r="94" ht="14.25" customHeight="1">
      <c r="A94" s="5" t="str">
        <f>Coefficients!$A$2</f>
        <v/>
      </c>
      <c r="B94" s="5" t="n">
        <f>(Games!G94)*Coefficients!$B$2</f>
        <v>14.85102081</v>
      </c>
      <c r="C94" s="5" t="n">
        <f>(VLOOKUP(Games!B94, Data!$B$2:$L$134, 4, FALSE)-VLOOKUP(Games!E94, Data!$B$2:$L$134, 4, FALSE))*Coefficients!$C$2</f>
        <v>-1.339855936</v>
      </c>
      <c r="D94" s="5" t="n">
        <f>(VLOOKUP(Games!B94, Data!$B$2:$L$134, 3, FALSE)-VLOOKUP(Games!E94, Data!$B$2:$L$134, 3, FALSE))*Coefficients!$D$2</f>
        <v>6.671997575</v>
      </c>
      <c r="E94" s="5" t="n">
        <f>(VLOOKUP(Games!B94, Data!$B$2:$L$134, 5, FALSE)-VLOOKUP(Games!E94, Data!$B$2:$L$134, 5, FALSE))*Coefficients!$E$2</f>
        <v>-10.82981034</v>
      </c>
      <c r="F94" s="5" t="n">
        <f>(VLOOKUP(Games!B94, Data!$B$2:$L$134, 6, FALSE)-VLOOKUP(Games!E94, Data!$B$2:$L$134, 6, FALSE))*Coefficients!$F$2</f>
        <v>-4.539111607</v>
      </c>
      <c r="G94" s="5" t="n">
        <f>(VLOOKUP(Games!B94, Data!$B$2:$L$134, 7, FALSE)-VLOOKUP(Games!E94, Data!$B$2:$L$134, 7, FALSE))*Coefficients!$G$2</f>
        <v>-13.6296622</v>
      </c>
      <c r="H94" s="5" t="n">
        <f>(VLOOKUP(Games!B94, Data!$B$2:$L$134, 8, FALSE)-VLOOKUP(Games!E94, Data!$B$2:$L$134, 8, FALSE))*Coefficients!$H$2</f>
        <v>-4.888978562</v>
      </c>
      <c r="I94" s="5" t="n">
        <f>(VLOOKUP(Games!B94, Data!$B$2:$L$134, 9, FALSE)-VLOOKUP(Games!E94, Data!$B$2:$L$134, 9, FALSE))*Coefficients!$I$2</f>
        <v>2.135497209</v>
      </c>
      <c r="J94" s="5" t="n">
        <f>(VLOOKUP(Games!B94, Data!$B$2:$L$134, 10, FALSE)-VLOOKUP(Games!E94, Data!$B$2:$L$134, 10, FALSE))*Coefficients!$J$2</f>
        <v>0.8525431399</v>
      </c>
      <c r="K94" s="5" t="n">
        <f>(IF(AND(VLOOKUP(Games!B94, Data!$B$2:$L$134, 11, FALSE)=1, VLOOKUP(Games!E94, Data!$B$2:$L$134, 11, FALSE)&lt;&gt;1), 1,0))*Coefficients!K$2</f>
        <v>0</v>
      </c>
      <c r="L94" s="5" t="n">
        <f>(IF(AND(VLOOKUP(Games!B94, Data!$B$2:$L$134, 11, FALSE)&lt;&gt;1, VLOOKUP(Games!E94, Data!$B$2:$L$134, 11, FALSE)=1), 1,0))*Coefficients!L$2</f>
        <v>0</v>
      </c>
      <c r="O94" s="5" t="n">
        <f t="shared" si="1"/>
        <v>-10.71635991</v>
      </c>
    </row>
    <row r="95" ht="14.25" customHeight="1">
      <c r="A95" s="5" t="str">
        <f>Coefficients!$A$2</f>
        <v/>
      </c>
      <c r="B95" s="5" t="n">
        <f>(Games!G95)*Coefficients!$B$2</f>
        <v>5.940408326</v>
      </c>
      <c r="C95" s="5" t="n">
        <f>(VLOOKUP(Games!B95, Data!$B$2:$L$134, 4, FALSE)-VLOOKUP(Games!E95, Data!$B$2:$L$134, 4, FALSE))*Coefficients!$C$2</f>
        <v>-1.855185142</v>
      </c>
      <c r="D95" s="5" t="n">
        <f>(VLOOKUP(Games!B95, Data!$B$2:$L$134, 3, FALSE)-VLOOKUP(Games!E95, Data!$B$2:$L$134, 3, FALSE))*Coefficients!$D$2</f>
        <v>4.945127614</v>
      </c>
      <c r="E95" s="5" t="n">
        <f>(VLOOKUP(Games!B95, Data!$B$2:$L$134, 5, FALSE)-VLOOKUP(Games!E95, Data!$B$2:$L$134, 5, FALSE))*Coefficients!$E$2</f>
        <v>-6.53523038</v>
      </c>
      <c r="F95" s="5" t="n">
        <f>(VLOOKUP(Games!B95, Data!$B$2:$L$134, 6, FALSE)-VLOOKUP(Games!E95, Data!$B$2:$L$134, 6, FALSE))*Coefficients!$F$2</f>
        <v>-3.730198981</v>
      </c>
      <c r="G95" s="5" t="n">
        <f>(VLOOKUP(Games!B95, Data!$B$2:$L$134, 7, FALSE)-VLOOKUP(Games!E95, Data!$B$2:$L$134, 7, FALSE))*Coefficients!$G$2</f>
        <v>-6.552722213</v>
      </c>
      <c r="H95" s="5" t="n">
        <f>(VLOOKUP(Games!B95, Data!$B$2:$L$134, 8, FALSE)-VLOOKUP(Games!E95, Data!$B$2:$L$134, 8, FALSE))*Coefficients!$H$2</f>
        <v>-2.405687864</v>
      </c>
      <c r="I95" s="5" t="n">
        <f>(VLOOKUP(Games!B95, Data!$B$2:$L$134, 9, FALSE)-VLOOKUP(Games!E95, Data!$B$2:$L$134, 9, FALSE))*Coefficients!$I$2</f>
        <v>0.9295693735</v>
      </c>
      <c r="J95" s="5" t="n">
        <f>(VLOOKUP(Games!B95, Data!$B$2:$L$134, 10, FALSE)-VLOOKUP(Games!E95, Data!$B$2:$L$134, 10, FALSE))*Coefficients!$J$2</f>
        <v>1.394491364</v>
      </c>
      <c r="K95" s="5" t="n">
        <f>(IF(AND(VLOOKUP(Games!B95, Data!$B$2:$L$134, 11, FALSE)=1, VLOOKUP(Games!E95, Data!$B$2:$L$134, 11, FALSE)&lt;&gt;1), 1,0))*Coefficients!K$2</f>
        <v>0</v>
      </c>
      <c r="L95" s="5" t="n">
        <f>(IF(AND(VLOOKUP(Games!B95, Data!$B$2:$L$134, 11, FALSE)&lt;&gt;1, VLOOKUP(Games!E95, Data!$B$2:$L$134, 11, FALSE)=1), 1,0))*Coefficients!L$2</f>
        <v>0</v>
      </c>
      <c r="O95" s="5" t="n">
        <f t="shared" si="1"/>
        <v>-7.869427902</v>
      </c>
    </row>
    <row r="96" ht="14.25" customHeight="1">
      <c r="A96" s="5" t="str">
        <f>Coefficients!$A$2</f>
        <v/>
      </c>
      <c r="B96" s="5" t="n">
        <f>(Games!G96)*Coefficients!$B$2</f>
        <v>2.970204163</v>
      </c>
      <c r="C96" s="5" t="n">
        <f>(VLOOKUP(Games!B96, Data!$B$2:$L$134, 4, FALSE)-VLOOKUP(Games!E96, Data!$B$2:$L$134, 4, FALSE))*Coefficients!$C$2</f>
        <v>0</v>
      </c>
      <c r="D96" s="5" t="n">
        <f>(VLOOKUP(Games!B96, Data!$B$2:$L$134, 3, FALSE)-VLOOKUP(Games!E96, Data!$B$2:$L$134, 3, FALSE))*Coefficients!$D$2</f>
        <v>2.590304941</v>
      </c>
      <c r="E96" s="5" t="n">
        <f>(VLOOKUP(Games!B96, Data!$B$2:$L$134, 5, FALSE)-VLOOKUP(Games!E96, Data!$B$2:$L$134, 5, FALSE))*Coefficients!$E$2</f>
        <v>-6.06842821</v>
      </c>
      <c r="F96" s="5" t="n">
        <f>(VLOOKUP(Games!B96, Data!$B$2:$L$134, 6, FALSE)-VLOOKUP(Games!E96, Data!$B$2:$L$134, 6, FALSE))*Coefficients!$F$2</f>
        <v>-1.219119503</v>
      </c>
      <c r="G96" s="5" t="n">
        <f>(VLOOKUP(Games!B96, Data!$B$2:$L$134, 7, FALSE)-VLOOKUP(Games!E96, Data!$B$2:$L$134, 7, FALSE))*Coefficients!$G$2</f>
        <v>-9.82908332</v>
      </c>
      <c r="H96" s="5" t="n">
        <f>(VLOOKUP(Games!B96, Data!$B$2:$L$134, 8, FALSE)-VLOOKUP(Games!E96, Data!$B$2:$L$134, 8, FALSE))*Coefficients!$H$2</f>
        <v>-0.8536311775</v>
      </c>
      <c r="I96" s="5" t="n">
        <f>(VLOOKUP(Games!B96, Data!$B$2:$L$134, 9, FALSE)-VLOOKUP(Games!E96, Data!$B$2:$L$134, 9, FALSE))*Coefficients!$I$2</f>
        <v>0.4899081833</v>
      </c>
      <c r="J96" s="5" t="n">
        <f>(VLOOKUP(Games!B96, Data!$B$2:$L$134, 10, FALSE)-VLOOKUP(Games!E96, Data!$B$2:$L$134, 10, FALSE))*Coefficients!$J$2</f>
        <v>0.6037372542</v>
      </c>
      <c r="K96" s="5" t="n">
        <f>(IF(AND(VLOOKUP(Games!B96, Data!$B$2:$L$134, 11, FALSE)=1, VLOOKUP(Games!E96, Data!$B$2:$L$134, 11, FALSE)&lt;&gt;1), 1,0))*Coefficients!K$2</f>
        <v>0</v>
      </c>
      <c r="L96" s="5" t="n">
        <f>(IF(AND(VLOOKUP(Games!B96, Data!$B$2:$L$134, 11, FALSE)&lt;&gt;1, VLOOKUP(Games!E96, Data!$B$2:$L$134, 11, FALSE)=1), 1,0))*Coefficients!L$2</f>
        <v>0</v>
      </c>
      <c r="O96" s="5" t="n">
        <f t="shared" si="1"/>
        <v>-11.31610767</v>
      </c>
    </row>
    <row r="97" ht="14.25" customHeight="1">
      <c r="A97" s="5" t="str">
        <f>Coefficients!$A$2</f>
        <v/>
      </c>
      <c r="B97" s="5" t="n">
        <f>(Games!G97)*Coefficients!$B$2</f>
        <v>7.128489991</v>
      </c>
      <c r="C97" s="5" t="n">
        <f>(VLOOKUP(Games!B97, Data!$B$2:$L$134, 4, FALSE)-VLOOKUP(Games!E97, Data!$B$2:$L$134, 4, FALSE))*Coefficients!$C$2</f>
        <v>-1.339855936</v>
      </c>
      <c r="D97" s="5" t="n">
        <f>(VLOOKUP(Games!B97, Data!$B$2:$L$134, 3, FALSE)-VLOOKUP(Games!E97, Data!$B$2:$L$134, 3, FALSE))*Coefficients!$D$2</f>
        <v>6.279527129</v>
      </c>
      <c r="E97" s="5" t="n">
        <f>(VLOOKUP(Games!B97, Data!$B$2:$L$134, 5, FALSE)-VLOOKUP(Games!E97, Data!$B$2:$L$134, 5, FALSE))*Coefficients!$E$2</f>
        <v>-10.03624665</v>
      </c>
      <c r="F97" s="5" t="n">
        <f>(VLOOKUP(Games!B97, Data!$B$2:$L$134, 6, FALSE)-VLOOKUP(Games!E97, Data!$B$2:$L$134, 6, FALSE))*Coefficients!$F$2</f>
        <v>-2.921286355</v>
      </c>
      <c r="G97" s="5" t="n">
        <f>(VLOOKUP(Games!B97, Data!$B$2:$L$134, 7, FALSE)-VLOOKUP(Games!E97, Data!$B$2:$L$134, 7, FALSE))*Coefficients!$G$2</f>
        <v>-12.45017221</v>
      </c>
      <c r="H97" s="5" t="n">
        <f>(VLOOKUP(Games!B97, Data!$B$2:$L$134, 8, FALSE)-VLOOKUP(Games!E97, Data!$B$2:$L$134, 8, FALSE))*Coefficients!$H$2</f>
        <v>-3.026510538</v>
      </c>
      <c r="I97" s="5" t="n">
        <f>(VLOOKUP(Games!B97, Data!$B$2:$L$134, 9, FALSE)-VLOOKUP(Games!E97, Data!$B$2:$L$134, 9, FALSE))*Coefficients!$I$2</f>
        <v>0.6657726594</v>
      </c>
      <c r="J97" s="5" t="n">
        <f>(VLOOKUP(Games!B97, Data!$B$2:$L$134, 10, FALSE)-VLOOKUP(Games!E97, Data!$B$2:$L$134, 10, FALSE))*Coefficients!$J$2</f>
        <v>0.988409114</v>
      </c>
      <c r="K97" s="5" t="n">
        <f>(IF(AND(VLOOKUP(Games!B97, Data!$B$2:$L$134, 11, FALSE)=1, VLOOKUP(Games!E97, Data!$B$2:$L$134, 11, FALSE)&lt;&gt;1), 1,0))*Coefficients!K$2</f>
        <v>0</v>
      </c>
      <c r="L97" s="5" t="n">
        <f>(IF(AND(VLOOKUP(Games!B97, Data!$B$2:$L$134, 11, FALSE)&lt;&gt;1, VLOOKUP(Games!E97, Data!$B$2:$L$134, 11, FALSE)=1), 1,0))*Coefficients!L$2</f>
        <v>0</v>
      </c>
      <c r="O97" s="5" t="n">
        <f t="shared" si="1"/>
        <v>-14.7118728</v>
      </c>
    </row>
    <row r="98" ht="14.25" customHeight="1">
      <c r="A98" s="5" t="str">
        <f>Coefficients!$A$2</f>
        <v/>
      </c>
      <c r="B98" s="5" t="n">
        <f>(Games!G98)*Coefficients!$B$2</f>
        <v>-20.79142914</v>
      </c>
      <c r="C98" s="5" t="n">
        <f>(VLOOKUP(Games!B98, Data!$B$2:$L$134, 4, FALSE)-VLOOKUP(Games!E98, Data!$B$2:$L$134, 4, FALSE))*Coefficients!$C$2</f>
        <v>2.233093227</v>
      </c>
      <c r="D98" s="5" t="n">
        <f>(VLOOKUP(Games!B98, Data!$B$2:$L$134, 3, FALSE)-VLOOKUP(Games!E98, Data!$B$2:$L$134, 3, FALSE))*Coefficients!$D$2</f>
        <v>-8.909079115</v>
      </c>
      <c r="E98" s="5" t="n">
        <f>(VLOOKUP(Games!B98, Data!$B$2:$L$134, 5, FALSE)-VLOOKUP(Games!E98, Data!$B$2:$L$134, 5, FALSE))*Coefficients!$E$2</f>
        <v>32.06930908</v>
      </c>
      <c r="F98" s="5" t="n">
        <f>(VLOOKUP(Games!B98, Data!$B$2:$L$134, 6, FALSE)-VLOOKUP(Games!E98, Data!$B$2:$L$134, 6, FALSE))*Coefficients!$F$2</f>
        <v>6.593979699</v>
      </c>
      <c r="G98" s="5" t="n">
        <f>(VLOOKUP(Games!B98, Data!$B$2:$L$134, 7, FALSE)-VLOOKUP(Games!E98, Data!$B$2:$L$134, 7, FALSE))*Coefficients!$G$2</f>
        <v>32.76361107</v>
      </c>
      <c r="H98" s="5" t="n">
        <f>(VLOOKUP(Games!B98, Data!$B$2:$L$134, 8, FALSE)-VLOOKUP(Games!E98, Data!$B$2:$L$134, 8, FALSE))*Coefficients!$H$2</f>
        <v>8.691517443</v>
      </c>
      <c r="I98" s="5" t="n">
        <f>(VLOOKUP(Games!B98, Data!$B$2:$L$134, 9, FALSE)-VLOOKUP(Games!E98, Data!$B$2:$L$134, 9, FALSE))*Coefficients!$I$2</f>
        <v>-3.065066583</v>
      </c>
      <c r="J98" s="5" t="n">
        <f>(VLOOKUP(Games!B98, Data!$B$2:$L$134, 10, FALSE)-VLOOKUP(Games!E98, Data!$B$2:$L$134, 10, FALSE))*Coefficients!$J$2</f>
        <v>-2.625298282</v>
      </c>
      <c r="K98" s="5" t="n">
        <f>(IF(AND(VLOOKUP(Games!B98, Data!$B$2:$L$134, 11, FALSE)=1, VLOOKUP(Games!E98, Data!$B$2:$L$134, 11, FALSE)&lt;&gt;1), 1,0))*Coefficients!K$2</f>
        <v>0</v>
      </c>
      <c r="L98" s="5" t="n">
        <f>(IF(AND(VLOOKUP(Games!B98, Data!$B$2:$L$134, 11, FALSE)&lt;&gt;1, VLOOKUP(Games!E98, Data!$B$2:$L$134, 11, FALSE)=1), 1,0))*Coefficients!L$2</f>
        <v>-6.250290008</v>
      </c>
      <c r="O98" s="5" t="n">
        <f t="shared" si="1"/>
        <v>40.71034739</v>
      </c>
    </row>
    <row r="99" ht="14.25" customHeight="1">
      <c r="A99" s="5" t="str">
        <f>Coefficients!$A$2</f>
        <v/>
      </c>
      <c r="B99" s="5" t="n">
        <f>(Games!G99)*Coefficients!$B$2</f>
        <v>4.752326661</v>
      </c>
      <c r="C99" s="5" t="n">
        <f>(VLOOKUP(Games!B99, Data!$B$2:$L$134, 4, FALSE)-VLOOKUP(Games!E99, Data!$B$2:$L$134, 4, FALSE))*Coefficients!$C$2</f>
        <v>-1.374211216</v>
      </c>
      <c r="D99" s="5" t="n">
        <f>(VLOOKUP(Games!B99, Data!$B$2:$L$134, 3, FALSE)-VLOOKUP(Games!E99, Data!$B$2:$L$134, 3, FALSE))*Coefficients!$D$2</f>
        <v>1.177411337</v>
      </c>
      <c r="E99" s="5" t="n">
        <f>(VLOOKUP(Games!B99, Data!$B$2:$L$134, 5, FALSE)-VLOOKUP(Games!E99, Data!$B$2:$L$134, 5, FALSE))*Coefficients!$E$2</f>
        <v>-5.041463436</v>
      </c>
      <c r="F99" s="5" t="n">
        <f>(VLOOKUP(Games!B99, Data!$B$2:$L$134, 6, FALSE)-VLOOKUP(Games!E99, Data!$B$2:$L$134, 6, FALSE))*Coefficients!$F$2</f>
        <v>-2.15454453</v>
      </c>
      <c r="G99" s="5" t="n">
        <f>(VLOOKUP(Games!B99, Data!$B$2:$L$134, 7, FALSE)-VLOOKUP(Games!E99, Data!$B$2:$L$134, 7, FALSE))*Coefficients!$G$2</f>
        <v>-5.766395548</v>
      </c>
      <c r="H99" s="5" t="n">
        <f>(VLOOKUP(Games!B99, Data!$B$2:$L$134, 8, FALSE)-VLOOKUP(Games!E99, Data!$B$2:$L$134, 8, FALSE))*Coefficients!$H$2</f>
        <v>-1.008836846</v>
      </c>
      <c r="I99" s="5" t="n">
        <f>(VLOOKUP(Games!B99, Data!$B$2:$L$134, 9, FALSE)-VLOOKUP(Games!E99, Data!$B$2:$L$134, 9, FALSE))*Coefficients!$I$2</f>
        <v>1.155680843</v>
      </c>
      <c r="J99" s="5" t="n">
        <f>(VLOOKUP(Games!B99, Data!$B$2:$L$134, 10, FALSE)-VLOOKUP(Games!E99, Data!$B$2:$L$134, 10, FALSE))*Coefficients!$J$2</f>
        <v>1.920722111</v>
      </c>
      <c r="K99" s="5" t="n">
        <f>(IF(AND(VLOOKUP(Games!B99, Data!$B$2:$L$134, 11, FALSE)=1, VLOOKUP(Games!E99, Data!$B$2:$L$134, 11, FALSE)&lt;&gt;1), 1,0))*Coefficients!K$2</f>
        <v>0.08548818654</v>
      </c>
      <c r="L99" s="5" t="n">
        <f>(IF(AND(VLOOKUP(Games!B99, Data!$B$2:$L$134, 11, FALSE)&lt;&gt;1, VLOOKUP(Games!E99, Data!$B$2:$L$134, 11, FALSE)=1), 1,0))*Coefficients!L$2</f>
        <v>0</v>
      </c>
      <c r="O99" s="5" t="n">
        <f t="shared" si="1"/>
        <v>-6.253822438</v>
      </c>
    </row>
    <row r="100" ht="14.25" customHeight="1">
      <c r="A100" s="5" t="str">
        <f>Coefficients!$A$2</f>
        <v/>
      </c>
      <c r="B100" s="5" t="n">
        <f>(Games!G100)*Coefficients!$B$2</f>
        <v>18.41526581</v>
      </c>
      <c r="C100" s="5" t="n">
        <f>(VLOOKUP(Games!B100, Data!$B$2:$L$134, 4, FALSE)-VLOOKUP(Games!E100, Data!$B$2:$L$134, 4, FALSE))*Coefficients!$C$2</f>
        <v>1.339855936</v>
      </c>
      <c r="D100" s="5" t="n">
        <f>(VLOOKUP(Games!B100, Data!$B$2:$L$134, 3, FALSE)-VLOOKUP(Games!E100, Data!$B$2:$L$134, 3, FALSE))*Coefficients!$D$2</f>
        <v>7.653173689</v>
      </c>
      <c r="E100" s="5" t="n">
        <f>(VLOOKUP(Games!B100, Data!$B$2:$L$134, 5, FALSE)-VLOOKUP(Games!E100, Data!$B$2:$L$134, 5, FALSE))*Coefficients!$E$2</f>
        <v>-1.540447161</v>
      </c>
      <c r="F100" s="5" t="n">
        <f>(VLOOKUP(Games!B100, Data!$B$2:$L$134, 6, FALSE)-VLOOKUP(Games!E100, Data!$B$2:$L$134, 6, FALSE))*Coefficients!$F$2</f>
        <v>-0.3757034945</v>
      </c>
      <c r="G100" s="5" t="n">
        <f>(VLOOKUP(Games!B100, Data!$B$2:$L$134, 7, FALSE)-VLOOKUP(Games!E100, Data!$B$2:$L$134, 7, FALSE))*Coefficients!$G$2</f>
        <v>-12.84333554</v>
      </c>
      <c r="H100" s="5" t="n">
        <f>(VLOOKUP(Games!B100, Data!$B$2:$L$134, 8, FALSE)-VLOOKUP(Games!E100, Data!$B$2:$L$134, 8, FALSE))*Coefficients!$H$2</f>
        <v>-2.172879361</v>
      </c>
      <c r="I100" s="5" t="n">
        <f>(VLOOKUP(Games!B100, Data!$B$2:$L$134, 9, FALSE)-VLOOKUP(Games!E100, Data!$B$2:$L$134, 9, FALSE))*Coefficients!$I$2</f>
        <v>0.5150316799</v>
      </c>
      <c r="J100" s="5" t="n">
        <f>(VLOOKUP(Games!B100, Data!$B$2:$L$134, 10, FALSE)-VLOOKUP(Games!E100, Data!$B$2:$L$134, 10, FALSE))*Coefficients!$J$2</f>
        <v>-0.6165209112</v>
      </c>
      <c r="K100" s="5" t="n">
        <f>(IF(AND(VLOOKUP(Games!B100, Data!$B$2:$L$134, 11, FALSE)=1, VLOOKUP(Games!E100, Data!$B$2:$L$134, 11, FALSE)&lt;&gt;1), 1,0))*Coefficients!K$2</f>
        <v>0</v>
      </c>
      <c r="L100" s="5" t="n">
        <f>(IF(AND(VLOOKUP(Games!B100, Data!$B$2:$L$134, 11, FALSE)&lt;&gt;1, VLOOKUP(Games!E100, Data!$B$2:$L$134, 11, FALSE)=1), 1,0))*Coefficients!L$2</f>
        <v>0</v>
      </c>
      <c r="O100" s="5" t="n">
        <f t="shared" si="1"/>
        <v>10.37444065</v>
      </c>
    </row>
    <row r="101" ht="14.25" customHeight="1">
      <c r="A101" s="5" t="str">
        <f>Coefficients!$A$2</f>
        <v/>
      </c>
      <c r="B101" s="5" t="n">
        <f>(Games!G101)*Coefficients!$B$2</f>
        <v>6.534449158</v>
      </c>
      <c r="C101" s="5" t="n">
        <f>(VLOOKUP(Games!B101, Data!$B$2:$L$134, 4, FALSE)-VLOOKUP(Games!E101, Data!$B$2:$L$134, 4, FALSE))*Coefficients!$C$2</f>
        <v>-0.4466186453</v>
      </c>
      <c r="D101" s="5" t="n">
        <f>(VLOOKUP(Games!B101, Data!$B$2:$L$134, 3, FALSE)-VLOOKUP(Games!E101, Data!$B$2:$L$134, 3, FALSE))*Coefficients!$D$2</f>
        <v>4.788139436</v>
      </c>
      <c r="E101" s="5" t="n">
        <f>(VLOOKUP(Games!B101, Data!$B$2:$L$134, 5, FALSE)-VLOOKUP(Games!E101, Data!$B$2:$L$134, 5, FALSE))*Coefficients!$E$2</f>
        <v>-7.608875371</v>
      </c>
      <c r="F101" s="5" t="n">
        <f>(VLOOKUP(Games!B101, Data!$B$2:$L$134, 6, FALSE)-VLOOKUP(Games!E101, Data!$B$2:$L$134, 6, FALSE))*Coefficients!$F$2</f>
        <v>-1.081105974</v>
      </c>
      <c r="G101" s="5" t="n">
        <f>(VLOOKUP(Games!B101, Data!$B$2:$L$134, 7, FALSE)-VLOOKUP(Games!E101, Data!$B$2:$L$134, 7, FALSE))*Coefficients!$G$2</f>
        <v>-5.373232215</v>
      </c>
      <c r="H101" s="5" t="n">
        <f>(VLOOKUP(Games!B101, Data!$B$2:$L$134, 8, FALSE)-VLOOKUP(Games!E101, Data!$B$2:$L$134, 8, FALSE))*Coefficients!$H$2</f>
        <v>-1.862468024</v>
      </c>
      <c r="I101" s="5" t="n">
        <f>(VLOOKUP(Games!B101, Data!$B$2:$L$134, 9, FALSE)-VLOOKUP(Games!E101, Data!$B$2:$L$134, 9, FALSE))*Coefficients!$I$2</f>
        <v>0.4019759453</v>
      </c>
      <c r="J101" s="5" t="n">
        <f>(VLOOKUP(Games!B101, Data!$B$2:$L$134, 10, FALSE)-VLOOKUP(Games!E101, Data!$B$2:$L$134, 10, FALSE))*Coefficients!$J$2</f>
        <v>0.260321742</v>
      </c>
      <c r="K101" s="5" t="n">
        <f>(IF(AND(VLOOKUP(Games!B101, Data!$B$2:$L$134, 11, FALSE)=1, VLOOKUP(Games!E101, Data!$B$2:$L$134, 11, FALSE)&lt;&gt;1), 1,0))*Coefficients!K$2</f>
        <v>0</v>
      </c>
      <c r="L101" s="5" t="n">
        <f>(IF(AND(VLOOKUP(Games!B101, Data!$B$2:$L$134, 11, FALSE)&lt;&gt;1, VLOOKUP(Games!E101, Data!$B$2:$L$134, 11, FALSE)=1), 1,0))*Coefficients!L$2</f>
        <v>0</v>
      </c>
      <c r="O101" s="5" t="n">
        <f t="shared" si="1"/>
        <v>-4.387413947</v>
      </c>
    </row>
    <row r="102" ht="14.25" customHeight="1">
      <c r="A102" s="5" t="str">
        <f>Coefficients!$A$2</f>
        <v/>
      </c>
      <c r="B102" s="5" t="n">
        <f>(Games!G102)*Coefficients!$B$2</f>
        <v>4.158285828</v>
      </c>
      <c r="C102" s="5" t="n">
        <f>(VLOOKUP(Games!B102, Data!$B$2:$L$134, 4, FALSE)-VLOOKUP(Games!E102, Data!$B$2:$L$134, 4, FALSE))*Coefficients!$C$2</f>
        <v>-1.339855936</v>
      </c>
      <c r="D102" s="5" t="n">
        <f>(VLOOKUP(Games!B102, Data!$B$2:$L$134, 3, FALSE)-VLOOKUP(Games!E102, Data!$B$2:$L$134, 3, FALSE))*Coefficients!$D$2</f>
        <v>-0.5102115793</v>
      </c>
      <c r="E102" s="5" t="n">
        <f>(VLOOKUP(Games!B102, Data!$B$2:$L$134, 5, FALSE)-VLOOKUP(Games!E102, Data!$B$2:$L$134, 5, FALSE))*Coefficients!$E$2</f>
        <v>6.581910597</v>
      </c>
      <c r="F102" s="5" t="n">
        <f>(VLOOKUP(Games!B102, Data!$B$2:$L$134, 6, FALSE)-VLOOKUP(Games!E102, Data!$B$2:$L$134, 6, FALSE))*Coefficients!$F$2</f>
        <v>-0.8664182628</v>
      </c>
      <c r="G102" s="5" t="n">
        <f>(VLOOKUP(Games!B102, Data!$B$2:$L$134, 7, FALSE)-VLOOKUP(Games!E102, Data!$B$2:$L$134, 7, FALSE))*Coefficients!$G$2</f>
        <v>0.1310544443</v>
      </c>
      <c r="H102" s="5" t="n">
        <f>(VLOOKUP(Games!B102, Data!$B$2:$L$134, 8, FALSE)-VLOOKUP(Games!E102, Data!$B$2:$L$134, 8, FALSE))*Coefficients!$H$2</f>
        <v>1.008836846</v>
      </c>
      <c r="I102" s="5" t="n">
        <f>(VLOOKUP(Games!B102, Data!$B$2:$L$134, 9, FALSE)-VLOOKUP(Games!E102, Data!$B$2:$L$134, 9, FALSE))*Coefficients!$I$2</f>
        <v>0.07537048974</v>
      </c>
      <c r="J102" s="5" t="n">
        <f>(VLOOKUP(Games!B102, Data!$B$2:$L$134, 10, FALSE)-VLOOKUP(Games!E102, Data!$B$2:$L$134, 10, FALSE))*Coefficients!$J$2</f>
        <v>-0.03623796976</v>
      </c>
      <c r="K102" s="5" t="n">
        <f>(IF(AND(VLOOKUP(Games!B102, Data!$B$2:$L$134, 11, FALSE)=1, VLOOKUP(Games!E102, Data!$B$2:$L$134, 11, FALSE)&lt;&gt;1), 1,0))*Coefficients!K$2</f>
        <v>0.08548818654</v>
      </c>
      <c r="L102" s="5" t="n">
        <f>(IF(AND(VLOOKUP(Games!B102, Data!$B$2:$L$134, 11, FALSE)&lt;&gt;1, VLOOKUP(Games!E102, Data!$B$2:$L$134, 11, FALSE)=1), 1,0))*Coefficients!L$2</f>
        <v>0</v>
      </c>
      <c r="O102" s="5" t="n">
        <f t="shared" si="1"/>
        <v>9.288222644</v>
      </c>
    </row>
    <row r="103" ht="14.25" customHeight="1">
      <c r="A103" s="5" t="str">
        <f>Coefficients!$A$2</f>
        <v/>
      </c>
      <c r="B103" s="5" t="n">
        <f>(Games!G103)*Coefficients!$B$2</f>
        <v>-3.564244996</v>
      </c>
      <c r="C103" s="5" t="n">
        <f>(VLOOKUP(Games!B103, Data!$B$2:$L$134, 4, FALSE)-VLOOKUP(Games!E103, Data!$B$2:$L$134, 4, FALSE))*Coefficients!$C$2</f>
        <v>-0.8932372906</v>
      </c>
      <c r="D103" s="5" t="n">
        <f>(VLOOKUP(Games!B103, Data!$B$2:$L$134, 3, FALSE)-VLOOKUP(Games!E103, Data!$B$2:$L$134, 3, FALSE))*Coefficients!$D$2</f>
        <v>-7.221456199</v>
      </c>
      <c r="E103" s="5" t="n">
        <f>(VLOOKUP(Games!B103, Data!$B$2:$L$134, 5, FALSE)-VLOOKUP(Games!E103, Data!$B$2:$L$134, 5, FALSE))*Coefficients!$E$2</f>
        <v>-9.942886221</v>
      </c>
      <c r="F103" s="5" t="n">
        <f>(VLOOKUP(Games!B103, Data!$B$2:$L$134, 6, FALSE)-VLOOKUP(Games!E103, Data!$B$2:$L$134, 6, FALSE))*Coefficients!$F$2</f>
        <v>-2.714266062</v>
      </c>
      <c r="G103" s="5" t="n">
        <f>(VLOOKUP(Games!B103, Data!$B$2:$L$134, 7, FALSE)-VLOOKUP(Games!E103, Data!$B$2:$L$134, 7, FALSE))*Coefficients!$G$2</f>
        <v>-5.635341103</v>
      </c>
      <c r="H103" s="5" t="n">
        <f>(VLOOKUP(Games!B103, Data!$B$2:$L$134, 8, FALSE)-VLOOKUP(Games!E103, Data!$B$2:$L$134, 8, FALSE))*Coefficients!$H$2</f>
        <v>-3.259319041</v>
      </c>
      <c r="I103" s="5" t="n">
        <f>(VLOOKUP(Games!B103, Data!$B$2:$L$134, 9, FALSE)-VLOOKUP(Games!E103, Data!$B$2:$L$134, 9, FALSE))*Coefficients!$I$2</f>
        <v>0.5275934282</v>
      </c>
      <c r="J103" s="5" t="n">
        <f>(VLOOKUP(Games!B103, Data!$B$2:$L$134, 10, FALSE)-VLOOKUP(Games!E103, Data!$B$2:$L$134, 10, FALSE))*Coefficients!$J$2</f>
        <v>0.4857789649</v>
      </c>
      <c r="K103" s="5" t="n">
        <f>(IF(AND(VLOOKUP(Games!B103, Data!$B$2:$L$134, 11, FALSE)=1, VLOOKUP(Games!E103, Data!$B$2:$L$134, 11, FALSE)&lt;&gt;1), 1,0))*Coefficients!K$2</f>
        <v>0.08548818654</v>
      </c>
      <c r="L103" s="5" t="n">
        <f>(IF(AND(VLOOKUP(Games!B103, Data!$B$2:$L$134, 11, FALSE)&lt;&gt;1, VLOOKUP(Games!E103, Data!$B$2:$L$134, 11, FALSE)=1), 1,0))*Coefficients!L$2</f>
        <v>0</v>
      </c>
      <c r="O103" s="5" t="n">
        <f t="shared" si="1"/>
        <v>-32.13189033</v>
      </c>
    </row>
    <row r="104" ht="14.25" customHeight="1">
      <c r="A104" s="5" t="str">
        <f>Coefficients!$A$2</f>
        <v/>
      </c>
      <c r="B104" s="5" t="n">
        <f>(Games!G104)*Coefficients!$B$2</f>
        <v>-3.564244996</v>
      </c>
      <c r="C104" s="5" t="n">
        <f>(VLOOKUP(Games!B104, Data!$B$2:$L$134, 4, FALSE)-VLOOKUP(Games!E104, Data!$B$2:$L$134, 4, FALSE))*Coefficients!$C$2</f>
        <v>0.4466186453</v>
      </c>
      <c r="D104" s="5" t="n">
        <f>(VLOOKUP(Games!B104, Data!$B$2:$L$134, 3, FALSE)-VLOOKUP(Games!E104, Data!$B$2:$L$134, 3, FALSE))*Coefficients!$D$2</f>
        <v>-2.708046075</v>
      </c>
      <c r="E104" s="5" t="n">
        <f>(VLOOKUP(Games!B104, Data!$B$2:$L$134, 5, FALSE)-VLOOKUP(Games!E104, Data!$B$2:$L$134, 5, FALSE))*Coefficients!$E$2</f>
        <v>11.20325208</v>
      </c>
      <c r="F104" s="5" t="n">
        <f>(VLOOKUP(Games!B104, Data!$B$2:$L$134, 6, FALSE)-VLOOKUP(Games!E104, Data!$B$2:$L$134, 6, FALSE))*Coefficients!$F$2</f>
        <v>2.093205184</v>
      </c>
      <c r="G104" s="5" t="n">
        <f>(VLOOKUP(Games!B104, Data!$B$2:$L$134, 7, FALSE)-VLOOKUP(Games!E104, Data!$B$2:$L$134, 7, FALSE))*Coefficients!$G$2</f>
        <v>8.91170221</v>
      </c>
      <c r="H104" s="5" t="n">
        <f>(VLOOKUP(Games!B104, Data!$B$2:$L$134, 8, FALSE)-VLOOKUP(Games!E104, Data!$B$2:$L$134, 8, FALSE))*Coefficients!$H$2</f>
        <v>3.336921876</v>
      </c>
      <c r="I104" s="5" t="n">
        <f>(VLOOKUP(Games!B104, Data!$B$2:$L$134, 9, FALSE)-VLOOKUP(Games!E104, Data!$B$2:$L$134, 9, FALSE))*Coefficients!$I$2</f>
        <v>-1.03006336</v>
      </c>
      <c r="J104" s="5" t="n">
        <f>(VLOOKUP(Games!B104, Data!$B$2:$L$134, 10, FALSE)-VLOOKUP(Games!E104, Data!$B$2:$L$134, 10, FALSE))*Coefficients!$J$2</f>
        <v>-0.4869411155</v>
      </c>
      <c r="K104" s="5" t="n">
        <f>(IF(AND(VLOOKUP(Games!B104, Data!$B$2:$L$134, 11, FALSE)=1, VLOOKUP(Games!E104, Data!$B$2:$L$134, 11, FALSE)&lt;&gt;1), 1,0))*Coefficients!K$2</f>
        <v>0</v>
      </c>
      <c r="L104" s="5" t="n">
        <f>(IF(AND(VLOOKUP(Games!B104, Data!$B$2:$L$134, 11, FALSE)&lt;&gt;1, VLOOKUP(Games!E104, Data!$B$2:$L$134, 11, FALSE)=1), 1,0))*Coefficients!L$2</f>
        <v>-6.250290008</v>
      </c>
      <c r="O104" s="5" t="n">
        <f t="shared" si="1"/>
        <v>11.95211444</v>
      </c>
    </row>
    <row r="105" ht="14.25" customHeight="1">
      <c r="A105" s="5" t="str">
        <f>Coefficients!$A$2</f>
        <v/>
      </c>
      <c r="B105" s="5" t="n">
        <f>(Games!G105)*Coefficients!$B$2</f>
        <v>42.17689911</v>
      </c>
      <c r="C105" s="5" t="n">
        <f>(VLOOKUP(Games!B105, Data!$B$2:$L$134, 4, FALSE)-VLOOKUP(Games!E105, Data!$B$2:$L$134, 4, FALSE))*Coefficients!$C$2</f>
        <v>-2.233093227</v>
      </c>
      <c r="D105" s="5" t="n">
        <f>(VLOOKUP(Games!B105, Data!$B$2:$L$134, 3, FALSE)-VLOOKUP(Games!E105, Data!$B$2:$L$134, 3, FALSE))*Coefficients!$D$2</f>
        <v>18.32836981</v>
      </c>
      <c r="E105" s="5" t="n">
        <f>(VLOOKUP(Games!B105, Data!$B$2:$L$134, 5, FALSE)-VLOOKUP(Games!E105, Data!$B$2:$L$134, 5, FALSE))*Coefficients!$E$2</f>
        <v>-32.20934973</v>
      </c>
      <c r="F105" s="5" t="n">
        <f>(VLOOKUP(Games!B105, Data!$B$2:$L$134, 6, FALSE)-VLOOKUP(Games!E105, Data!$B$2:$L$134, 6, FALSE))*Coefficients!$F$2</f>
        <v>-7.084694468</v>
      </c>
      <c r="G105" s="5" t="n">
        <f>(VLOOKUP(Games!B105, Data!$B$2:$L$134, 7, FALSE)-VLOOKUP(Games!E105, Data!$B$2:$L$134, 7, FALSE))*Coefficients!$G$2</f>
        <v>-39.31633328</v>
      </c>
      <c r="H105" s="5" t="n">
        <f>(VLOOKUP(Games!B105, Data!$B$2:$L$134, 8, FALSE)-VLOOKUP(Games!E105, Data!$B$2:$L$134, 8, FALSE))*Coefficients!$H$2</f>
        <v>-10.47638263</v>
      </c>
      <c r="I105" s="5" t="n">
        <f>(VLOOKUP(Games!B105, Data!$B$2:$L$134, 9, FALSE)-VLOOKUP(Games!E105, Data!$B$2:$L$134, 9, FALSE))*Coefficients!$I$2</f>
        <v>3.642907004</v>
      </c>
      <c r="J105" s="5" t="n">
        <f>(VLOOKUP(Games!B105, Data!$B$2:$L$134, 10, FALSE)-VLOOKUP(Games!E105, Data!$B$2:$L$134, 10, FALSE))*Coefficients!$J$2</f>
        <v>2.441097406</v>
      </c>
      <c r="K105" s="5" t="n">
        <f>(IF(AND(VLOOKUP(Games!B105, Data!$B$2:$L$134, 11, FALSE)=1, VLOOKUP(Games!E105, Data!$B$2:$L$134, 11, FALSE)&lt;&gt;1), 1,0))*Coefficients!K$2</f>
        <v>0.08548818654</v>
      </c>
      <c r="L105" s="5" t="n">
        <f>(IF(AND(VLOOKUP(Games!B105, Data!$B$2:$L$134, 11, FALSE)&lt;&gt;1, VLOOKUP(Games!E105, Data!$B$2:$L$134, 11, FALSE)=1), 1,0))*Coefficients!L$2</f>
        <v>0</v>
      </c>
      <c r="O105" s="5" t="n">
        <f t="shared" si="1"/>
        <v>-24.64509182</v>
      </c>
    </row>
    <row r="106" ht="14.25" customHeight="1">
      <c r="A106" s="5" t="str">
        <f>Coefficients!$A$2</f>
        <v/>
      </c>
      <c r="B106" s="5" t="n">
        <f>(Games!G106)*Coefficients!$B$2</f>
        <v>-11.28677582</v>
      </c>
      <c r="C106" s="5" t="n">
        <f>(VLOOKUP(Games!B106, Data!$B$2:$L$134, 4, FALSE)-VLOOKUP(Games!E106, Data!$B$2:$L$134, 4, FALSE))*Coefficients!$C$2</f>
        <v>1.786474581</v>
      </c>
      <c r="D106" s="5" t="n">
        <f>(VLOOKUP(Games!B106, Data!$B$2:$L$134, 3, FALSE)-VLOOKUP(Games!E106, Data!$B$2:$L$134, 3, FALSE))*Coefficients!$D$2</f>
        <v>-4.552657169</v>
      </c>
      <c r="E106" s="5" t="n">
        <f>(VLOOKUP(Games!B106, Data!$B$2:$L$134, 5, FALSE)-VLOOKUP(Games!E106, Data!$B$2:$L$134, 5, FALSE))*Coefficients!$E$2</f>
        <v>12.97710033</v>
      </c>
      <c r="F106" s="5" t="n">
        <f>(VLOOKUP(Games!B106, Data!$B$2:$L$134, 6, FALSE)-VLOOKUP(Games!E106, Data!$B$2:$L$134, 6, FALSE))*Coefficients!$F$2</f>
        <v>3.16281003</v>
      </c>
      <c r="G106" s="5" t="n">
        <f>(VLOOKUP(Games!B106, Data!$B$2:$L$134, 7, FALSE)-VLOOKUP(Games!E106, Data!$B$2:$L$134, 7, FALSE))*Coefficients!$G$2</f>
        <v>11.5327911</v>
      </c>
      <c r="H106" s="5" t="n">
        <f>(VLOOKUP(Games!B106, Data!$B$2:$L$134, 8, FALSE)-VLOOKUP(Games!E106, Data!$B$2:$L$134, 8, FALSE))*Coefficients!$H$2</f>
        <v>3.492127544</v>
      </c>
      <c r="I106" s="5" t="n">
        <f>(VLOOKUP(Games!B106, Data!$B$2:$L$134, 9, FALSE)-VLOOKUP(Games!E106, Data!$B$2:$L$134, 9, FALSE))*Coefficients!$I$2</f>
        <v>-2.173182454</v>
      </c>
      <c r="J106" s="5" t="n">
        <f>(VLOOKUP(Games!B106, Data!$B$2:$L$134, 10, FALSE)-VLOOKUP(Games!E106, Data!$B$2:$L$134, 10, FALSE))*Coefficients!$J$2</f>
        <v>-0.9500581431</v>
      </c>
      <c r="K106" s="5" t="n">
        <f>(IF(AND(VLOOKUP(Games!B106, Data!$B$2:$L$134, 11, FALSE)=1, VLOOKUP(Games!E106, Data!$B$2:$L$134, 11, FALSE)&lt;&gt;1), 1,0))*Coefficients!K$2</f>
        <v>0</v>
      </c>
      <c r="L106" s="5" t="n">
        <f>(IF(AND(VLOOKUP(Games!B106, Data!$B$2:$L$134, 11, FALSE)&lt;&gt;1, VLOOKUP(Games!E106, Data!$B$2:$L$134, 11, FALSE)=1), 1,0))*Coefficients!L$2</f>
        <v>0</v>
      </c>
      <c r="O106" s="5" t="n">
        <f t="shared" si="1"/>
        <v>13.98862999</v>
      </c>
    </row>
    <row r="107" ht="14.25" customHeight="1">
      <c r="A107" s="5" t="str">
        <f>Coefficients!$A$2</f>
        <v/>
      </c>
      <c r="B107" s="5" t="n">
        <f>(Games!G107)*Coefficients!$B$2</f>
        <v>13.66293915</v>
      </c>
      <c r="C107" s="5" t="n">
        <f>(VLOOKUP(Games!B107, Data!$B$2:$L$134, 4, FALSE)-VLOOKUP(Games!E107, Data!$B$2:$L$134, 4, FALSE))*Coefficients!$C$2</f>
        <v>-2.233093227</v>
      </c>
      <c r="D107" s="5" t="n">
        <f>(VLOOKUP(Games!B107, Data!$B$2:$L$134, 3, FALSE)-VLOOKUP(Games!E107, Data!$B$2:$L$134, 3, FALSE))*Coefficients!$D$2</f>
        <v>-1.726869961</v>
      </c>
      <c r="E107" s="5" t="n">
        <f>(VLOOKUP(Games!B107, Data!$B$2:$L$134, 5, FALSE)-VLOOKUP(Games!E107, Data!$B$2:$L$134, 5, FALSE))*Coefficients!$E$2</f>
        <v>-20.35257461</v>
      </c>
      <c r="F107" s="5" t="n">
        <f>(VLOOKUP(Games!B107, Data!$B$2:$L$134, 6, FALSE)-VLOOKUP(Games!E107, Data!$B$2:$L$134, 6, FALSE))*Coefficients!$F$2</f>
        <v>-4.627286917</v>
      </c>
      <c r="G107" s="5" t="n">
        <f>(VLOOKUP(Games!B107, Data!$B$2:$L$134, 7, FALSE)-VLOOKUP(Games!E107, Data!$B$2:$L$134, 7, FALSE))*Coefficients!$G$2</f>
        <v>-23.9829633</v>
      </c>
      <c r="H107" s="5" t="n">
        <f>(VLOOKUP(Games!B107, Data!$B$2:$L$134, 8, FALSE)-VLOOKUP(Games!E107, Data!$B$2:$L$134, 8, FALSE))*Coefficients!$H$2</f>
        <v>-6.130623911</v>
      </c>
      <c r="I107" s="5" t="n">
        <f>(VLOOKUP(Games!B107, Data!$B$2:$L$134, 9, FALSE)-VLOOKUP(Games!E107, Data!$B$2:$L$134, 9, FALSE))*Coefficients!$I$2</f>
        <v>2.537473155</v>
      </c>
      <c r="J107" s="5" t="n">
        <f>(VLOOKUP(Games!B107, Data!$B$2:$L$134, 10, FALSE)-VLOOKUP(Games!E107, Data!$B$2:$L$134, 10, FALSE))*Coefficients!$J$2</f>
        <v>2.592758064</v>
      </c>
      <c r="K107" s="5" t="n">
        <f>(IF(AND(VLOOKUP(Games!B107, Data!$B$2:$L$134, 11, FALSE)=1, VLOOKUP(Games!E107, Data!$B$2:$L$134, 11, FALSE)&lt;&gt;1), 1,0))*Coefficients!K$2</f>
        <v>0</v>
      </c>
      <c r="L107" s="5" t="n">
        <f>(IF(AND(VLOOKUP(Games!B107, Data!$B$2:$L$134, 11, FALSE)&lt;&gt;1, VLOOKUP(Games!E107, Data!$B$2:$L$134, 11, FALSE)=1), 1,0))*Coefficients!L$2</f>
        <v>0</v>
      </c>
      <c r="O107" s="5" t="n">
        <f t="shared" si="1"/>
        <v>-40.26024156</v>
      </c>
    </row>
    <row r="108" ht="14.25" customHeight="1">
      <c r="A108" s="5" t="str">
        <f>Coefficients!$A$2</f>
        <v/>
      </c>
      <c r="B108" s="5" t="n">
        <f>(Games!G108)*Coefficients!$B$2</f>
        <v>2.970204163</v>
      </c>
      <c r="C108" s="5" t="n">
        <f>(VLOOKUP(Games!B108, Data!$B$2:$L$134, 4, FALSE)-VLOOKUP(Games!E108, Data!$B$2:$L$134, 4, FALSE))*Coefficients!$C$2</f>
        <v>1.339855936</v>
      </c>
      <c r="D108" s="5" t="n">
        <f>(VLOOKUP(Games!B108, Data!$B$2:$L$134, 3, FALSE)-VLOOKUP(Games!E108, Data!$B$2:$L$134, 3, FALSE))*Coefficients!$D$2</f>
        <v>-6.318774174</v>
      </c>
      <c r="E108" s="5" t="n">
        <f>(VLOOKUP(Games!B108, Data!$B$2:$L$134, 5, FALSE)-VLOOKUP(Games!E108, Data!$B$2:$L$134, 5, FALSE))*Coefficients!$E$2</f>
        <v>11.15657186</v>
      </c>
      <c r="F108" s="5" t="n">
        <f>(VLOOKUP(Games!B108, Data!$B$2:$L$134, 6, FALSE)-VLOOKUP(Games!E108, Data!$B$2:$L$134, 6, FALSE))*Coefficients!$F$2</f>
        <v>2.603088498</v>
      </c>
      <c r="G108" s="5" t="n">
        <f>(VLOOKUP(Games!B108, Data!$B$2:$L$134, 7, FALSE)-VLOOKUP(Games!E108, Data!$B$2:$L$134, 7, FALSE))*Coefficients!$G$2</f>
        <v>10.87751887</v>
      </c>
      <c r="H108" s="5" t="n">
        <f>(VLOOKUP(Games!B108, Data!$B$2:$L$134, 8, FALSE)-VLOOKUP(Games!E108, Data!$B$2:$L$134, 8, FALSE))*Coefficients!$H$2</f>
        <v>2.172879361</v>
      </c>
      <c r="I108" s="5" t="n">
        <f>(VLOOKUP(Games!B108, Data!$B$2:$L$134, 9, FALSE)-VLOOKUP(Games!E108, Data!$B$2:$L$134, 9, FALSE))*Coefficients!$I$2</f>
        <v>-1.130557346</v>
      </c>
      <c r="J108" s="5" t="n">
        <f>(VLOOKUP(Games!B108, Data!$B$2:$L$134, 10, FALSE)-VLOOKUP(Games!E108, Data!$B$2:$L$134, 10, FALSE))*Coefficients!$J$2</f>
        <v>-0.1244029428</v>
      </c>
      <c r="K108" s="5" t="n">
        <f>(IF(AND(VLOOKUP(Games!B108, Data!$B$2:$L$134, 11, FALSE)=1, VLOOKUP(Games!E108, Data!$B$2:$L$134, 11, FALSE)&lt;&gt;1), 1,0))*Coefficients!K$2</f>
        <v>0</v>
      </c>
      <c r="L108" s="5" t="n">
        <f>(IF(AND(VLOOKUP(Games!B108, Data!$B$2:$L$134, 11, FALSE)&lt;&gt;1, VLOOKUP(Games!E108, Data!$B$2:$L$134, 11, FALSE)=1), 1,0))*Coefficients!L$2</f>
        <v>0</v>
      </c>
      <c r="O108" s="5" t="n">
        <f t="shared" si="1"/>
        <v>23.54638423</v>
      </c>
    </row>
    <row r="109" ht="14.25" customHeight="1">
      <c r="A109" s="5" t="str">
        <f>Coefficients!$A$2</f>
        <v/>
      </c>
      <c r="B109" s="5" t="n">
        <f>(Games!G109)*Coefficients!$B$2</f>
        <v>-8.316571656</v>
      </c>
      <c r="C109" s="5" t="n">
        <f>(VLOOKUP(Games!B109, Data!$B$2:$L$134, 4, FALSE)-VLOOKUP(Games!E109, Data!$B$2:$L$134, 4, FALSE))*Coefficients!$C$2</f>
        <v>0.8932372906</v>
      </c>
      <c r="D109" s="5" t="n">
        <f>(VLOOKUP(Games!B109, Data!$B$2:$L$134, 3, FALSE)-VLOOKUP(Games!E109, Data!$B$2:$L$134, 3, FALSE))*Coefficients!$D$2</f>
        <v>-3.885457411</v>
      </c>
      <c r="E109" s="5" t="n">
        <f>(VLOOKUP(Games!B109, Data!$B$2:$L$134, 5, FALSE)-VLOOKUP(Games!E109, Data!$B$2:$L$134, 5, FALSE))*Coefficients!$E$2</f>
        <v>13.39722228</v>
      </c>
      <c r="F109" s="5" t="n">
        <f>(VLOOKUP(Games!B109, Data!$B$2:$L$134, 6, FALSE)-VLOOKUP(Games!E109, Data!$B$2:$L$134, 6, FALSE))*Coefficients!$F$2</f>
        <v>3.224149376</v>
      </c>
      <c r="G109" s="5" t="n">
        <f>(VLOOKUP(Games!B109, Data!$B$2:$L$134, 7, FALSE)-VLOOKUP(Games!E109, Data!$B$2:$L$134, 7, FALSE))*Coefficients!$G$2</f>
        <v>9.173811099</v>
      </c>
      <c r="H109" s="5" t="n">
        <f>(VLOOKUP(Games!B109, Data!$B$2:$L$134, 8, FALSE)-VLOOKUP(Games!E109, Data!$B$2:$L$134, 8, FALSE))*Coefficients!$H$2</f>
        <v>3.181716207</v>
      </c>
      <c r="I109" s="5" t="n">
        <f>(VLOOKUP(Games!B109, Data!$B$2:$L$134, 9, FALSE)-VLOOKUP(Games!E109, Data!$B$2:$L$134, 9, FALSE))*Coefficients!$I$2</f>
        <v>-0.9923781149</v>
      </c>
      <c r="J109" s="5" t="n">
        <f>(VLOOKUP(Games!B109, Data!$B$2:$L$134, 10, FALSE)-VLOOKUP(Games!E109, Data!$B$2:$L$134, 10, FALSE))*Coefficients!$J$2</f>
        <v>-1.850566409</v>
      </c>
      <c r="K109" s="5" t="n">
        <f>(IF(AND(VLOOKUP(Games!B109, Data!$B$2:$L$134, 11, FALSE)=1, VLOOKUP(Games!E109, Data!$B$2:$L$134, 11, FALSE)&lt;&gt;1), 1,0))*Coefficients!K$2</f>
        <v>0</v>
      </c>
      <c r="L109" s="5" t="n">
        <f>(IF(AND(VLOOKUP(Games!B109, Data!$B$2:$L$134, 11, FALSE)&lt;&gt;1, VLOOKUP(Games!E109, Data!$B$2:$L$134, 11, FALSE)=1), 1,0))*Coefficients!L$2</f>
        <v>0</v>
      </c>
      <c r="O109" s="5" t="n">
        <f t="shared" si="1"/>
        <v>14.82516266</v>
      </c>
    </row>
    <row r="110" ht="14.25" customHeight="1">
      <c r="A110" s="5" t="str">
        <f>Coefficients!$A$2</f>
        <v/>
      </c>
      <c r="B110" s="5" t="n">
        <f>(Games!G110)*Coefficients!$B$2</f>
        <v>-8.910612489</v>
      </c>
      <c r="C110" s="5" t="n">
        <f>(VLOOKUP(Games!B110, Data!$B$2:$L$134, 4, FALSE)-VLOOKUP(Games!E110, Data!$B$2:$L$134, 4, FALSE))*Coefficients!$C$2</f>
        <v>1.339855936</v>
      </c>
      <c r="D110" s="5" t="n">
        <f>(VLOOKUP(Games!B110, Data!$B$2:$L$134, 3, FALSE)-VLOOKUP(Games!E110, Data!$B$2:$L$134, 3, FALSE))*Coefficients!$D$2</f>
        <v>-6.946726887</v>
      </c>
      <c r="E110" s="5" t="n">
        <f>(VLOOKUP(Games!B110, Data!$B$2:$L$134, 5, FALSE)-VLOOKUP(Games!E110, Data!$B$2:$L$134, 5, FALSE))*Coefficients!$E$2</f>
        <v>12.46361794</v>
      </c>
      <c r="F110" s="5" t="n">
        <f>(VLOOKUP(Games!B110, Data!$B$2:$L$134, 6, FALSE)-VLOOKUP(Games!E110, Data!$B$2:$L$134, 6, FALSE))*Coefficients!$F$2</f>
        <v>3.576850616</v>
      </c>
      <c r="G110" s="5" t="n">
        <f>(VLOOKUP(Games!B110, Data!$B$2:$L$134, 7, FALSE)-VLOOKUP(Games!E110, Data!$B$2:$L$134, 7, FALSE))*Coefficients!$G$2</f>
        <v>14.8091522</v>
      </c>
      <c r="H110" s="5" t="n">
        <f>(VLOOKUP(Games!B110, Data!$B$2:$L$134, 8, FALSE)-VLOOKUP(Games!E110, Data!$B$2:$L$134, 8, FALSE))*Coefficients!$H$2</f>
        <v>3.569730379</v>
      </c>
      <c r="I110" s="5" t="n">
        <f>(VLOOKUP(Games!B110, Data!$B$2:$L$134, 9, FALSE)-VLOOKUP(Games!E110, Data!$B$2:$L$134, 9, FALSE))*Coefficients!$I$2</f>
        <v>-1.432039305</v>
      </c>
      <c r="J110" s="5" t="n">
        <f>(VLOOKUP(Games!B110, Data!$B$2:$L$134, 10, FALSE)-VLOOKUP(Games!E110, Data!$B$2:$L$134, 10, FALSE))*Coefficients!$J$2</f>
        <v>-2.492232034</v>
      </c>
      <c r="K110" s="5" t="n">
        <f>(IF(AND(VLOOKUP(Games!B110, Data!$B$2:$L$134, 11, FALSE)=1, VLOOKUP(Games!E110, Data!$B$2:$L$134, 11, FALSE)&lt;&gt;1), 1,0))*Coefficients!K$2</f>
        <v>0</v>
      </c>
      <c r="L110" s="5" t="n">
        <f>(IF(AND(VLOOKUP(Games!B110, Data!$B$2:$L$134, 11, FALSE)&lt;&gt;1, VLOOKUP(Games!E110, Data!$B$2:$L$134, 11, FALSE)=1), 1,0))*Coefficients!L$2</f>
        <v>0</v>
      </c>
      <c r="O110" s="5" t="n">
        <f t="shared" si="1"/>
        <v>15.97759636</v>
      </c>
    </row>
    <row r="111" ht="14.25" customHeight="1">
      <c r="A111" s="5" t="str">
        <f>Coefficients!$A$2</f>
        <v/>
      </c>
      <c r="B111" s="5" t="n">
        <f>(Games!G111)*Coefficients!$B$2</f>
        <v>-11.28677582</v>
      </c>
      <c r="C111" s="5" t="n">
        <f>(VLOOKUP(Games!B111, Data!$B$2:$L$134, 4, FALSE)-VLOOKUP(Games!E111, Data!$B$2:$L$134, 4, FALSE))*Coefficients!$C$2</f>
        <v>0</v>
      </c>
      <c r="D111" s="5" t="n">
        <f>(VLOOKUP(Games!B111, Data!$B$2:$L$134, 3, FALSE)-VLOOKUP(Games!E111, Data!$B$2:$L$134, 3, FALSE))*Coefficients!$D$2</f>
        <v>-0.6279527129</v>
      </c>
      <c r="E111" s="5" t="n">
        <f>(VLOOKUP(Games!B111, Data!$B$2:$L$134, 5, FALSE)-VLOOKUP(Games!E111, Data!$B$2:$L$134, 5, FALSE))*Coefficients!$E$2</f>
        <v>6.06842821</v>
      </c>
      <c r="F111" s="5" t="n">
        <f>(VLOOKUP(Games!B111, Data!$B$2:$L$134, 6, FALSE)-VLOOKUP(Games!E111, Data!$B$2:$L$134, 6, FALSE))*Coefficients!$F$2</f>
        <v>-0.2031865838</v>
      </c>
      <c r="G111" s="5" t="n">
        <f>(VLOOKUP(Games!B111, Data!$B$2:$L$134, 7, FALSE)-VLOOKUP(Games!E111, Data!$B$2:$L$134, 7, FALSE))*Coefficients!$G$2</f>
        <v>4.586905549</v>
      </c>
      <c r="H111" s="5" t="n">
        <f>(VLOOKUP(Games!B111, Data!$B$2:$L$134, 8, FALSE)-VLOOKUP(Games!E111, Data!$B$2:$L$134, 8, FALSE))*Coefficients!$H$2</f>
        <v>1.319248183</v>
      </c>
      <c r="I111" s="5" t="n">
        <f>(VLOOKUP(Games!B111, Data!$B$2:$L$134, 9, FALSE)-VLOOKUP(Games!E111, Data!$B$2:$L$134, 9, FALSE))*Coefficients!$I$2</f>
        <v>-0.9798163666</v>
      </c>
      <c r="J111" s="5" t="n">
        <f>(VLOOKUP(Games!B111, Data!$B$2:$L$134, 10, FALSE)-VLOOKUP(Games!E111, Data!$B$2:$L$134, 10, FALSE))*Coefficients!$J$2</f>
        <v>-0.6078047815</v>
      </c>
      <c r="K111" s="5" t="n">
        <f>(IF(AND(VLOOKUP(Games!B111, Data!$B$2:$L$134, 11, FALSE)=1, VLOOKUP(Games!E111, Data!$B$2:$L$134, 11, FALSE)&lt;&gt;1), 1,0))*Coefficients!K$2</f>
        <v>0</v>
      </c>
      <c r="L111" s="5" t="n">
        <f>(IF(AND(VLOOKUP(Games!B111, Data!$B$2:$L$134, 11, FALSE)&lt;&gt;1, VLOOKUP(Games!E111, Data!$B$2:$L$134, 11, FALSE)=1), 1,0))*Coefficients!L$2</f>
        <v>0</v>
      </c>
      <c r="O111" s="5" t="n">
        <f t="shared" si="1"/>
        <v>-1.730954321</v>
      </c>
    </row>
    <row r="112" ht="14.25" customHeight="1">
      <c r="A112" s="5" t="str">
        <f>Coefficients!$A$2</f>
        <v/>
      </c>
      <c r="B112" s="5" t="n">
        <f>(Games!G112)*Coefficients!$B$2</f>
        <v>16.03910248</v>
      </c>
      <c r="C112" s="5" t="n">
        <f>(VLOOKUP(Games!B112, Data!$B$2:$L$134, 4, FALSE)-VLOOKUP(Games!E112, Data!$B$2:$L$134, 4, FALSE))*Coefficients!$C$2</f>
        <v>-1.339855936</v>
      </c>
      <c r="D112" s="5" t="n">
        <f>(VLOOKUP(Games!B112, Data!$B$2:$L$134, 3, FALSE)-VLOOKUP(Games!E112, Data!$B$2:$L$134, 3, FALSE))*Coefficients!$D$2</f>
        <v>9.026820248</v>
      </c>
      <c r="E112" s="5" t="n">
        <f>(VLOOKUP(Games!B112, Data!$B$2:$L$134, 5, FALSE)-VLOOKUP(Games!E112, Data!$B$2:$L$134, 5, FALSE))*Coefficients!$E$2</f>
        <v>-14.51754749</v>
      </c>
      <c r="F112" s="5" t="n">
        <f>(VLOOKUP(Games!B112, Data!$B$2:$L$134, 6, FALSE)-VLOOKUP(Games!E112, Data!$B$2:$L$134, 6, FALSE))*Coefficients!$F$2</f>
        <v>-4.838140919</v>
      </c>
      <c r="G112" s="5" t="n">
        <f>(VLOOKUP(Games!B112, Data!$B$2:$L$134, 7, FALSE)-VLOOKUP(Games!E112, Data!$B$2:$L$134, 7, FALSE))*Coefficients!$G$2</f>
        <v>-16.51285998</v>
      </c>
      <c r="H112" s="5" t="n">
        <f>(VLOOKUP(Games!B112, Data!$B$2:$L$134, 8, FALSE)-VLOOKUP(Games!E112, Data!$B$2:$L$134, 8, FALSE))*Coefficients!$H$2</f>
        <v>-4.733772893</v>
      </c>
      <c r="I112" s="5" t="n">
        <f>(VLOOKUP(Games!B112, Data!$B$2:$L$134, 9, FALSE)-VLOOKUP(Games!E112, Data!$B$2:$L$134, 9, FALSE))*Coefficients!$I$2</f>
        <v>1.54509504</v>
      </c>
      <c r="J112" s="5" t="n">
        <f>(VLOOKUP(Games!B112, Data!$B$2:$L$134, 10, FALSE)-VLOOKUP(Games!E112, Data!$B$2:$L$134, 10, FALSE))*Coefficients!$J$2</f>
        <v>0.5584133795</v>
      </c>
      <c r="K112" s="5" t="n">
        <f>(IF(AND(VLOOKUP(Games!B112, Data!$B$2:$L$134, 11, FALSE)=1, VLOOKUP(Games!E112, Data!$B$2:$L$134, 11, FALSE)&lt;&gt;1), 1,0))*Coefficients!K$2</f>
        <v>0</v>
      </c>
      <c r="L112" s="5" t="n">
        <f>(IF(AND(VLOOKUP(Games!B112, Data!$B$2:$L$134, 11, FALSE)&lt;&gt;1, VLOOKUP(Games!E112, Data!$B$2:$L$134, 11, FALSE)=1), 1,0))*Coefficients!L$2</f>
        <v>0</v>
      </c>
      <c r="O112" s="5" t="n">
        <f t="shared" si="1"/>
        <v>-14.77274607</v>
      </c>
    </row>
    <row r="113" ht="14.25" customHeight="1">
      <c r="A113" s="5" t="str">
        <f>Coefficients!$A$2</f>
        <v/>
      </c>
      <c r="B113" s="5" t="n">
        <f>(Games!G113)*Coefficients!$B$2</f>
        <v>-1.782122498</v>
      </c>
      <c r="C113" s="5" t="n">
        <f>(VLOOKUP(Games!B113, Data!$B$2:$L$134, 4, FALSE)-VLOOKUP(Games!E113, Data!$B$2:$L$134, 4, FALSE))*Coefficients!$C$2</f>
        <v>0</v>
      </c>
      <c r="D113" s="5" t="n">
        <f>(VLOOKUP(Games!B113, Data!$B$2:$L$134, 3, FALSE)-VLOOKUP(Games!E113, Data!$B$2:$L$134, 3, FALSE))*Coefficients!$D$2</f>
        <v>-3.257504698</v>
      </c>
      <c r="E113" s="5" t="n">
        <f>(VLOOKUP(Games!B113, Data!$B$2:$L$134, 5, FALSE)-VLOOKUP(Games!E113, Data!$B$2:$L$134, 5, FALSE))*Coefficients!$E$2</f>
        <v>4.107859096</v>
      </c>
      <c r="F113" s="5" t="n">
        <f>(VLOOKUP(Games!B113, Data!$B$2:$L$134, 6, FALSE)-VLOOKUP(Games!E113, Data!$B$2:$L$134, 6, FALSE))*Coefficients!$F$2</f>
        <v>1.161613866</v>
      </c>
      <c r="G113" s="5" t="n">
        <f>(VLOOKUP(Games!B113, Data!$B$2:$L$134, 7, FALSE)-VLOOKUP(Games!E113, Data!$B$2:$L$134, 7, FALSE))*Coefficients!$G$2</f>
        <v>4.849014438</v>
      </c>
      <c r="H113" s="5" t="n">
        <f>(VLOOKUP(Games!B113, Data!$B$2:$L$134, 8, FALSE)-VLOOKUP(Games!E113, Data!$B$2:$L$134, 8, FALSE))*Coefficients!$H$2</f>
        <v>1.474453852</v>
      </c>
      <c r="I113" s="5" t="n">
        <f>(VLOOKUP(Games!B113, Data!$B$2:$L$134, 9, FALSE)-VLOOKUP(Games!E113, Data!$B$2:$L$134, 9, FALSE))*Coefficients!$I$2</f>
        <v>-0.6657726594</v>
      </c>
      <c r="J113" s="5" t="n">
        <f>(VLOOKUP(Games!B113, Data!$B$2:$L$134, 10, FALSE)-VLOOKUP(Games!E113, Data!$B$2:$L$134, 10, FALSE))*Coefficients!$J$2</f>
        <v>1.279527848</v>
      </c>
      <c r="K113" s="5" t="n">
        <f>(IF(AND(VLOOKUP(Games!B113, Data!$B$2:$L$134, 11, FALSE)=1, VLOOKUP(Games!E113, Data!$B$2:$L$134, 11, FALSE)&lt;&gt;1), 1,0))*Coefficients!K$2</f>
        <v>0</v>
      </c>
      <c r="L113" s="5" t="n">
        <f>(IF(AND(VLOOKUP(Games!B113, Data!$B$2:$L$134, 11, FALSE)&lt;&gt;1, VLOOKUP(Games!E113, Data!$B$2:$L$134, 11, FALSE)=1), 1,0))*Coefficients!L$2</f>
        <v>0</v>
      </c>
      <c r="O113" s="5" t="n">
        <f t="shared" si="1"/>
        <v>7.167069244</v>
      </c>
    </row>
    <row r="114" ht="14.25" customHeight="1">
      <c r="A114" s="5" t="str">
        <f>Coefficients!$A$2</f>
        <v/>
      </c>
      <c r="B114" s="5" t="n">
        <f>(Games!G114)*Coefficients!$B$2</f>
        <v>-6.534449158</v>
      </c>
      <c r="C114" s="5" t="n">
        <f>(VLOOKUP(Games!B114, Data!$B$2:$L$134, 4, FALSE)-VLOOKUP(Games!E114, Data!$B$2:$L$134, 4, FALSE))*Coefficients!$C$2</f>
        <v>2.233093227</v>
      </c>
      <c r="D114" s="5" t="n">
        <f>(VLOOKUP(Games!B114, Data!$B$2:$L$134, 3, FALSE)-VLOOKUP(Games!E114, Data!$B$2:$L$134, 3, FALSE))*Coefficients!$D$2</f>
        <v>-12.5983013</v>
      </c>
      <c r="E114" s="5" t="n">
        <f>(VLOOKUP(Games!B114, Data!$B$2:$L$134, 5, FALSE)-VLOOKUP(Games!E114, Data!$B$2:$L$134, 5, FALSE))*Coefficients!$E$2</f>
        <v>23.9002711</v>
      </c>
      <c r="F114" s="5" t="n">
        <f>(VLOOKUP(Games!B114, Data!$B$2:$L$134, 6, FALSE)-VLOOKUP(Games!E114, Data!$B$2:$L$134, 6, FALSE))*Coefficients!$F$2</f>
        <v>5.601049035</v>
      </c>
      <c r="G114" s="5" t="n">
        <f>(VLOOKUP(Games!B114, Data!$B$2:$L$134, 7, FALSE)-VLOOKUP(Games!E114, Data!$B$2:$L$134, 7, FALSE))*Coefficients!$G$2</f>
        <v>19.78922108</v>
      </c>
      <c r="H114" s="5" t="n">
        <f>(VLOOKUP(Games!B114, Data!$B$2:$L$134, 8, FALSE)-VLOOKUP(Games!E114, Data!$B$2:$L$134, 8, FALSE))*Coefficients!$H$2</f>
        <v>6.208226745</v>
      </c>
      <c r="I114" s="5" t="n">
        <f>(VLOOKUP(Games!B114, Data!$B$2:$L$134, 9, FALSE)-VLOOKUP(Games!E114, Data!$B$2:$L$134, 9, FALSE))*Coefficients!$I$2</f>
        <v>-2.851516862</v>
      </c>
      <c r="J114" s="5" t="n">
        <f>(VLOOKUP(Games!B114, Data!$B$2:$L$134, 10, FALSE)-VLOOKUP(Games!E114, Data!$B$2:$L$134, 10, FALSE))*Coefficients!$J$2</f>
        <v>-1.89721091</v>
      </c>
      <c r="K114" s="5" t="n">
        <f>(IF(AND(VLOOKUP(Games!B114, Data!$B$2:$L$134, 11, FALSE)=1, VLOOKUP(Games!E114, Data!$B$2:$L$134, 11, FALSE)&lt;&gt;1), 1,0))*Coefficients!K$2</f>
        <v>0</v>
      </c>
      <c r="L114" s="5" t="n">
        <f>(IF(AND(VLOOKUP(Games!B114, Data!$B$2:$L$134, 11, FALSE)&lt;&gt;1, VLOOKUP(Games!E114, Data!$B$2:$L$134, 11, FALSE)=1), 1,0))*Coefficients!L$2</f>
        <v>-6.250290008</v>
      </c>
      <c r="O114" s="5" t="n">
        <f t="shared" si="1"/>
        <v>27.60009295</v>
      </c>
    </row>
    <row r="115" ht="14.25" customHeight="1">
      <c r="A115" s="5" t="str">
        <f>Coefficients!$A$2</f>
        <v/>
      </c>
      <c r="B115" s="5" t="n">
        <f>(Games!G115)*Coefficients!$B$2</f>
        <v>-20.19738831</v>
      </c>
      <c r="C115" s="5" t="n">
        <f>(VLOOKUP(Games!B115, Data!$B$2:$L$134, 4, FALSE)-VLOOKUP(Games!E115, Data!$B$2:$L$134, 4, FALSE))*Coefficients!$C$2</f>
        <v>3.641659723</v>
      </c>
      <c r="D115" s="5" t="n">
        <f>(VLOOKUP(Games!B115, Data!$B$2:$L$134, 3, FALSE)-VLOOKUP(Games!E115, Data!$B$2:$L$134, 3, FALSE))*Coefficients!$D$2</f>
        <v>-7.221456199</v>
      </c>
      <c r="E115" s="5" t="n">
        <f>(VLOOKUP(Games!B115, Data!$B$2:$L$134, 5, FALSE)-VLOOKUP(Games!E115, Data!$B$2:$L$134, 5, FALSE))*Coefficients!$E$2</f>
        <v>13.63062336</v>
      </c>
      <c r="F115" s="5" t="n">
        <f>(VLOOKUP(Games!B115, Data!$B$2:$L$134, 6, FALSE)-VLOOKUP(Games!E115, Data!$B$2:$L$134, 6, FALSE))*Coefficients!$F$2</f>
        <v>5.539709689</v>
      </c>
      <c r="G115" s="5" t="n">
        <f>(VLOOKUP(Games!B115, Data!$B$2:$L$134, 7, FALSE)-VLOOKUP(Games!E115, Data!$B$2:$L$134, 7, FALSE))*Coefficients!$G$2</f>
        <v>14.02282554</v>
      </c>
      <c r="H115" s="5" t="n">
        <f>(VLOOKUP(Games!B115, Data!$B$2:$L$134, 8, FALSE)-VLOOKUP(Games!E115, Data!$B$2:$L$134, 8, FALSE))*Coefficients!$H$2</f>
        <v>5.276992734</v>
      </c>
      <c r="I115" s="5" t="n">
        <f>(VLOOKUP(Games!B115, Data!$B$2:$L$134, 9, FALSE)-VLOOKUP(Games!E115, Data!$B$2:$L$134, 9, FALSE))*Coefficients!$I$2</f>
        <v>-2.185744203</v>
      </c>
      <c r="J115" s="5" t="n">
        <f>(VLOOKUP(Games!B115, Data!$B$2:$L$134, 10, FALSE)-VLOOKUP(Games!E115, Data!$B$2:$L$134, 10, FALSE))*Coefficients!$J$2</f>
        <v>-3.240433552</v>
      </c>
      <c r="K115" s="5" t="n">
        <f>(IF(AND(VLOOKUP(Games!B115, Data!$B$2:$L$134, 11, FALSE)=1, VLOOKUP(Games!E115, Data!$B$2:$L$134, 11, FALSE)&lt;&gt;1), 1,0))*Coefficients!K$2</f>
        <v>0</v>
      </c>
      <c r="L115" s="5" t="n">
        <f>(IF(AND(VLOOKUP(Games!B115, Data!$B$2:$L$134, 11, FALSE)&lt;&gt;1, VLOOKUP(Games!E115, Data!$B$2:$L$134, 11, FALSE)=1), 1,0))*Coefficients!L$2</f>
        <v>-6.250290008</v>
      </c>
      <c r="O115" s="5" t="n">
        <f t="shared" si="1"/>
        <v>3.016498778</v>
      </c>
    </row>
    <row r="116" ht="14.25" customHeight="1">
      <c r="A116" s="5" t="str">
        <f>Coefficients!$A$2</f>
        <v/>
      </c>
      <c r="B116" s="5" t="n">
        <f>(Games!G116)*Coefficients!$B$2</f>
        <v>1.188081665</v>
      </c>
      <c r="C116" s="5" t="n">
        <f>(VLOOKUP(Games!B116, Data!$B$2:$L$134, 4, FALSE)-VLOOKUP(Games!E116, Data!$B$2:$L$134, 4, FALSE))*Coefficients!$C$2</f>
        <v>0.4466186453</v>
      </c>
      <c r="D116" s="5" t="n">
        <f>(VLOOKUP(Games!B116, Data!$B$2:$L$134, 3, FALSE)-VLOOKUP(Games!E116, Data!$B$2:$L$134, 3, FALSE))*Coefficients!$D$2</f>
        <v>-1.883858139</v>
      </c>
      <c r="E116" s="5" t="n">
        <f>(VLOOKUP(Games!B116, Data!$B$2:$L$134, 5, FALSE)-VLOOKUP(Games!E116, Data!$B$2:$L$134, 5, FALSE))*Coefficients!$E$2</f>
        <v>1.680487812</v>
      </c>
      <c r="F116" s="5" t="n">
        <f>(VLOOKUP(Games!B116, Data!$B$2:$L$134, 6, FALSE)-VLOOKUP(Games!E116, Data!$B$2:$L$134, 6, FALSE))*Coefficients!$F$2</f>
        <v>1.525816233</v>
      </c>
      <c r="G116" s="5" t="n">
        <f>(VLOOKUP(Games!B116, Data!$B$2:$L$134, 7, FALSE)-VLOOKUP(Games!E116, Data!$B$2:$L$134, 7, FALSE))*Coefficients!$G$2</f>
        <v>8.780647766</v>
      </c>
      <c r="H116" s="5" t="n">
        <f>(VLOOKUP(Games!B116, Data!$B$2:$L$134, 8, FALSE)-VLOOKUP(Games!E116, Data!$B$2:$L$134, 8, FALSE))*Coefficients!$H$2</f>
        <v>0.4656170059</v>
      </c>
      <c r="I116" s="5" t="n">
        <f>(VLOOKUP(Games!B116, Data!$B$2:$L$134, 9, FALSE)-VLOOKUP(Games!E116, Data!$B$2:$L$134, 9, FALSE))*Coefficients!$I$2</f>
        <v>-0.9170076252</v>
      </c>
      <c r="J116" s="5" t="n">
        <f>(VLOOKUP(Games!B116, Data!$B$2:$L$134, 10, FALSE)-VLOOKUP(Games!E116, Data!$B$2:$L$134, 10, FALSE))*Coefficients!$J$2</f>
        <v>-1.364945919</v>
      </c>
      <c r="K116" s="5" t="n">
        <f>(IF(AND(VLOOKUP(Games!B116, Data!$B$2:$L$134, 11, FALSE)=1, VLOOKUP(Games!E116, Data!$B$2:$L$134, 11, FALSE)&lt;&gt;1), 1,0))*Coefficients!K$2</f>
        <v>0</v>
      </c>
      <c r="L116" s="5" t="n">
        <f>(IF(AND(VLOOKUP(Games!B116, Data!$B$2:$L$134, 11, FALSE)&lt;&gt;1, VLOOKUP(Games!E116, Data!$B$2:$L$134, 11, FALSE)=1), 1,0))*Coefficients!L$2</f>
        <v>0</v>
      </c>
      <c r="O116" s="5" t="n">
        <f t="shared" si="1"/>
        <v>9.921457444</v>
      </c>
    </row>
    <row r="117" ht="14.25" customHeight="1">
      <c r="A117" s="5" t="str">
        <f>Coefficients!$A$2</f>
        <v/>
      </c>
      <c r="B117" s="5" t="n">
        <f>(Games!G117)*Coefficients!$B$2</f>
        <v>-17.82122498</v>
      </c>
      <c r="C117" s="5" t="n">
        <f>(VLOOKUP(Games!B117, Data!$B$2:$L$134, 4, FALSE)-VLOOKUP(Games!E117, Data!$B$2:$L$134, 4, FALSE))*Coefficients!$C$2</f>
        <v>-0.4809739257</v>
      </c>
      <c r="D117" s="5" t="n">
        <f>(VLOOKUP(Games!B117, Data!$B$2:$L$134, 3, FALSE)-VLOOKUP(Games!E117, Data!$B$2:$L$134, 3, FALSE))*Coefficients!$D$2</f>
        <v>1.569881782</v>
      </c>
      <c r="E117" s="5" t="n">
        <f>(VLOOKUP(Games!B117, Data!$B$2:$L$134, 5, FALSE)-VLOOKUP(Games!E117, Data!$B$2:$L$134, 5, FALSE))*Coefficients!$E$2</f>
        <v>-13.4439025</v>
      </c>
      <c r="F117" s="5" t="n">
        <f>(VLOOKUP(Games!B117, Data!$B$2:$L$134, 6, FALSE)-VLOOKUP(Games!E117, Data!$B$2:$L$134, 6, FALSE))*Coefficients!$F$2</f>
        <v>-1.257456594</v>
      </c>
      <c r="G117" s="5" t="n">
        <f>(VLOOKUP(Games!B117, Data!$B$2:$L$134, 7, FALSE)-VLOOKUP(Games!E117, Data!$B$2:$L$134, 7, FALSE))*Coefficients!$G$2</f>
        <v>-12.58122665</v>
      </c>
      <c r="H117" s="5" t="n">
        <f>(VLOOKUP(Games!B117, Data!$B$2:$L$134, 8, FALSE)-VLOOKUP(Games!E117, Data!$B$2:$L$134, 8, FALSE))*Coefficients!$H$2</f>
        <v>-2.793702035</v>
      </c>
      <c r="I117" s="5" t="n">
        <f>(VLOOKUP(Games!B117, Data!$B$2:$L$134, 9, FALSE)-VLOOKUP(Games!E117, Data!$B$2:$L$134, 9, FALSE))*Coefficients!$I$2</f>
        <v>1.46972455</v>
      </c>
      <c r="J117" s="5" t="n">
        <f>(VLOOKUP(Games!B117, Data!$B$2:$L$134, 10, FALSE)-VLOOKUP(Games!E117, Data!$B$2:$L$134, 10, FALSE))*Coefficients!$J$2</f>
        <v>0.7210697701</v>
      </c>
      <c r="K117" s="5" t="n">
        <f>(IF(AND(VLOOKUP(Games!B117, Data!$B$2:$L$134, 11, FALSE)=1, VLOOKUP(Games!E117, Data!$B$2:$L$134, 11, FALSE)&lt;&gt;1), 1,0))*Coefficients!K$2</f>
        <v>0</v>
      </c>
      <c r="L117" s="5" t="n">
        <f>(IF(AND(VLOOKUP(Games!B117, Data!$B$2:$L$134, 11, FALSE)&lt;&gt;1, VLOOKUP(Games!E117, Data!$B$2:$L$134, 11, FALSE)=1), 1,0))*Coefficients!L$2</f>
        <v>0</v>
      </c>
      <c r="O117" s="5" t="n">
        <f t="shared" si="1"/>
        <v>-44.61781058</v>
      </c>
    </row>
    <row r="118" ht="14.25" customHeight="1">
      <c r="A118" s="5" t="str">
        <f>Coefficients!$A$2</f>
        <v/>
      </c>
      <c r="B118" s="5" t="n">
        <f>(Games!G118)*Coefficients!$B$2</f>
        <v>11.28677582</v>
      </c>
      <c r="C118" s="5" t="n">
        <f>(VLOOKUP(Games!B118, Data!$B$2:$L$134, 4, FALSE)-VLOOKUP(Games!E118, Data!$B$2:$L$134, 4, FALSE))*Coefficients!$C$2</f>
        <v>-1.442921777</v>
      </c>
      <c r="D118" s="5" t="n">
        <f>(VLOOKUP(Games!B118, Data!$B$2:$L$134, 3, FALSE)-VLOOKUP(Games!E118, Data!$B$2:$L$134, 3, FALSE))*Coefficients!$D$2</f>
        <v>3.728469233</v>
      </c>
      <c r="E118" s="5" t="n">
        <f>(VLOOKUP(Games!B118, Data!$B$2:$L$134, 5, FALSE)-VLOOKUP(Games!E118, Data!$B$2:$L$134, 5, FALSE))*Coefficients!$E$2</f>
        <v>-5.648306257</v>
      </c>
      <c r="F118" s="5" t="n">
        <f>(VLOOKUP(Games!B118, Data!$B$2:$L$134, 6, FALSE)-VLOOKUP(Games!E118, Data!$B$2:$L$134, 6, FALSE))*Coefficients!$F$2</f>
        <v>-2.572418825</v>
      </c>
      <c r="G118" s="5" t="n">
        <f>(VLOOKUP(Games!B118, Data!$B$2:$L$134, 7, FALSE)-VLOOKUP(Games!E118, Data!$B$2:$L$134, 7, FALSE))*Coefficients!$G$2</f>
        <v>-9.566974431</v>
      </c>
      <c r="H118" s="5" t="n">
        <f>(VLOOKUP(Games!B118, Data!$B$2:$L$134, 8, FALSE)-VLOOKUP(Games!E118, Data!$B$2:$L$134, 8, FALSE))*Coefficients!$H$2</f>
        <v>-2.948907704</v>
      </c>
      <c r="I118" s="5" t="n">
        <f>(VLOOKUP(Games!B118, Data!$B$2:$L$134, 9, FALSE)-VLOOKUP(Games!E118, Data!$B$2:$L$134, 9, FALSE))*Coefficients!$I$2</f>
        <v>0.7662666457</v>
      </c>
      <c r="J118" s="5" t="n">
        <f>(VLOOKUP(Games!B118, Data!$B$2:$L$134, 10, FALSE)-VLOOKUP(Games!E118, Data!$B$2:$L$134, 10, FALSE))*Coefficients!$J$2</f>
        <v>1.514014087</v>
      </c>
      <c r="K118" s="5" t="n">
        <f>(IF(AND(VLOOKUP(Games!B118, Data!$B$2:$L$134, 11, FALSE)=1, VLOOKUP(Games!E118, Data!$B$2:$L$134, 11, FALSE)&lt;&gt;1), 1,0))*Coefficients!K$2</f>
        <v>0.08548818654</v>
      </c>
      <c r="L118" s="5" t="n">
        <f>(IF(AND(VLOOKUP(Games!B118, Data!$B$2:$L$134, 11, FALSE)&lt;&gt;1, VLOOKUP(Games!E118, Data!$B$2:$L$134, 11, FALSE)=1), 1,0))*Coefficients!L$2</f>
        <v>0</v>
      </c>
      <c r="O118" s="5" t="n">
        <f t="shared" si="1"/>
        <v>-4.798515023</v>
      </c>
    </row>
    <row r="119" ht="14.25" customHeight="1">
      <c r="A119" s="5" t="str">
        <f>Coefficients!$A$2</f>
        <v/>
      </c>
      <c r="B119" s="5" t="n">
        <f>(Games!G119)*Coefficients!$B$2</f>
        <v>4.158285828</v>
      </c>
      <c r="C119" s="5" t="n">
        <f>(VLOOKUP(Games!B119, Data!$B$2:$L$134, 4, FALSE)-VLOOKUP(Games!E119, Data!$B$2:$L$134, 4, FALSE))*Coefficients!$C$2</f>
        <v>0.4466186453</v>
      </c>
      <c r="D119" s="5" t="n">
        <f>(VLOOKUP(Games!B119, Data!$B$2:$L$134, 3, FALSE)-VLOOKUP(Games!E119, Data!$B$2:$L$134, 3, FALSE))*Coefficients!$D$2</f>
        <v>-0.4317174901</v>
      </c>
      <c r="E119" s="5" t="n">
        <f>(VLOOKUP(Games!B119, Data!$B$2:$L$134, 5, FALSE)-VLOOKUP(Games!E119, Data!$B$2:$L$134, 5, FALSE))*Coefficients!$E$2</f>
        <v>1.727168029</v>
      </c>
      <c r="F119" s="5" t="n">
        <f>(VLOOKUP(Games!B119, Data!$B$2:$L$134, 6, FALSE)-VLOOKUP(Games!E119, Data!$B$2:$L$134, 6, FALSE))*Coefficients!$F$2</f>
        <v>0.9085890632</v>
      </c>
      <c r="G119" s="5" t="n">
        <f>(VLOOKUP(Games!B119, Data!$B$2:$L$134, 7, FALSE)-VLOOKUP(Games!E119, Data!$B$2:$L$134, 7, FALSE))*Coefficients!$G$2</f>
        <v>3.669524439</v>
      </c>
      <c r="H119" s="5" t="n">
        <f>(VLOOKUP(Games!B119, Data!$B$2:$L$134, 8, FALSE)-VLOOKUP(Games!E119, Data!$B$2:$L$134, 8, FALSE))*Coefficients!$H$2</f>
        <v>0.4656170059</v>
      </c>
      <c r="I119" s="5" t="n">
        <f>(VLOOKUP(Games!B119, Data!$B$2:$L$134, 9, FALSE)-VLOOKUP(Games!E119, Data!$B$2:$L$134, 9, FALSE))*Coefficients!$I$2</f>
        <v>-0.06280874145</v>
      </c>
      <c r="J119" s="5" t="n">
        <f>(VLOOKUP(Games!B119, Data!$B$2:$L$134, 10, FALSE)-VLOOKUP(Games!E119, Data!$B$2:$L$134, 10, FALSE))*Coefficients!$J$2</f>
        <v>-0.2080249634</v>
      </c>
      <c r="K119" s="5" t="n">
        <f>(IF(AND(VLOOKUP(Games!B119, Data!$B$2:$L$134, 11, FALSE)=1, VLOOKUP(Games!E119, Data!$B$2:$L$134, 11, FALSE)&lt;&gt;1), 1,0))*Coefficients!K$2</f>
        <v>0</v>
      </c>
      <c r="L119" s="5" t="n">
        <f>(IF(AND(VLOOKUP(Games!B119, Data!$B$2:$L$134, 11, FALSE)&lt;&gt;1, VLOOKUP(Games!E119, Data!$B$2:$L$134, 11, FALSE)=1), 1,0))*Coefficients!L$2</f>
        <v>0</v>
      </c>
      <c r="O119" s="5" t="n">
        <f t="shared" si="1"/>
        <v>10.67325182</v>
      </c>
    </row>
    <row r="120" ht="14.25" customHeight="1">
      <c r="A120" s="5" t="str">
        <f>Coefficients!$A$2</f>
        <v/>
      </c>
      <c r="B120" s="5" t="n">
        <f>(Games!G120)*Coefficients!$B$2</f>
        <v>-25.5437558</v>
      </c>
      <c r="C120" s="5" t="n">
        <f>(VLOOKUP(Games!B120, Data!$B$2:$L$134, 4, FALSE)-VLOOKUP(Games!E120, Data!$B$2:$L$134, 4, FALSE))*Coefficients!$C$2</f>
        <v>4.019567808</v>
      </c>
      <c r="D120" s="5" t="n">
        <f>(VLOOKUP(Games!B120, Data!$B$2:$L$134, 3, FALSE)-VLOOKUP(Games!E120, Data!$B$2:$L$134, 3, FALSE))*Coefficients!$D$2</f>
        <v>-11.77411337</v>
      </c>
      <c r="E120" s="5" t="n">
        <f>(VLOOKUP(Games!B120, Data!$B$2:$L$134, 5, FALSE)-VLOOKUP(Games!E120, Data!$B$2:$L$134, 5, FALSE))*Coefficients!$E$2</f>
        <v>25.5340787</v>
      </c>
      <c r="F120" s="5" t="n">
        <f>(VLOOKUP(Games!B120, Data!$B$2:$L$134, 6, FALSE)-VLOOKUP(Games!E120, Data!$B$2:$L$134, 6, FALSE))*Coefficients!$F$2</f>
        <v>8.200303824</v>
      </c>
      <c r="G120" s="5" t="n">
        <f>(VLOOKUP(Games!B120, Data!$B$2:$L$134, 7, FALSE)-VLOOKUP(Games!E120, Data!$B$2:$L$134, 7, FALSE))*Coefficients!$G$2</f>
        <v>26.60405219</v>
      </c>
      <c r="H120" s="5" t="n">
        <f>(VLOOKUP(Games!B120, Data!$B$2:$L$134, 8, FALSE)-VLOOKUP(Games!E120, Data!$B$2:$L$134, 8, FALSE))*Coefficients!$H$2</f>
        <v>8.536311775</v>
      </c>
      <c r="I120" s="5" t="n">
        <f>(VLOOKUP(Games!B120, Data!$B$2:$L$134, 9, FALSE)-VLOOKUP(Games!E120, Data!$B$2:$L$134, 9, FALSE))*Coefficients!$I$2</f>
        <v>-3.843894977</v>
      </c>
      <c r="J120" s="5" t="n">
        <f>(VLOOKUP(Games!B120, Data!$B$2:$L$134, 10, FALSE)-VLOOKUP(Games!E120, Data!$B$2:$L$134, 10, FALSE))*Coefficients!$J$2</f>
        <v>-3.096013986</v>
      </c>
      <c r="K120" s="5" t="n">
        <f>(IF(AND(VLOOKUP(Games!B120, Data!$B$2:$L$134, 11, FALSE)=1, VLOOKUP(Games!E120, Data!$B$2:$L$134, 11, FALSE)&lt;&gt;1), 1,0))*Coefficients!K$2</f>
        <v>0</v>
      </c>
      <c r="L120" s="5" t="n">
        <f>(IF(AND(VLOOKUP(Games!B120, Data!$B$2:$L$134, 11, FALSE)&lt;&gt;1, VLOOKUP(Games!E120, Data!$B$2:$L$134, 11, FALSE)=1), 1,0))*Coefficients!L$2</f>
        <v>-6.250290008</v>
      </c>
      <c r="O120" s="5" t="n">
        <f t="shared" si="1"/>
        <v>22.38624615</v>
      </c>
    </row>
    <row r="121" ht="14.25" customHeight="1">
      <c r="A121" s="5" t="str">
        <f>Coefficients!$A$2</f>
        <v/>
      </c>
      <c r="B121" s="5" t="n">
        <f>(Games!G121)*Coefficients!$B$2</f>
        <v>1.782122498</v>
      </c>
      <c r="C121" s="5" t="n">
        <f>(VLOOKUP(Games!B121, Data!$B$2:$L$134, 4, FALSE)-VLOOKUP(Games!E121, Data!$B$2:$L$134, 4, FALSE))*Coefficients!$C$2</f>
        <v>0</v>
      </c>
      <c r="D121" s="5" t="n">
        <f>(VLOOKUP(Games!B121, Data!$B$2:$L$134, 3, FALSE)-VLOOKUP(Games!E121, Data!$B$2:$L$134, 3, FALSE))*Coefficients!$D$2</f>
        <v>-1.412893604</v>
      </c>
      <c r="E121" s="5" t="n">
        <f>(VLOOKUP(Games!B121, Data!$B$2:$L$134, 5, FALSE)-VLOOKUP(Games!E121, Data!$B$2:$L$134, 5, FALSE))*Coefficients!$E$2</f>
        <v>1.167005425</v>
      </c>
      <c r="F121" s="5" t="n">
        <f>(VLOOKUP(Games!B121, Data!$B$2:$L$134, 6, FALSE)-VLOOKUP(Games!E121, Data!$B$2:$L$134, 6, FALSE))*Coefficients!$F$2</f>
        <v>-0.0690067643</v>
      </c>
      <c r="G121" s="5" t="n">
        <f>(VLOOKUP(Games!B121, Data!$B$2:$L$134, 7, FALSE)-VLOOKUP(Games!E121, Data!$B$2:$L$134, 7, FALSE))*Coefficients!$G$2</f>
        <v>1.441598887</v>
      </c>
      <c r="H121" s="5" t="n">
        <f>(VLOOKUP(Games!B121, Data!$B$2:$L$134, 8, FALSE)-VLOOKUP(Games!E121, Data!$B$2:$L$134, 8, FALSE))*Coefficients!$H$2</f>
        <v>0.5432198402</v>
      </c>
      <c r="I121" s="5" t="n">
        <f>(VLOOKUP(Games!B121, Data!$B$2:$L$134, 9, FALSE)-VLOOKUP(Games!E121, Data!$B$2:$L$134, 9, FALSE))*Coefficients!$I$2</f>
        <v>0.1633027278</v>
      </c>
      <c r="J121" s="5" t="n">
        <f>(VLOOKUP(Games!B121, Data!$B$2:$L$134, 10, FALSE)-VLOOKUP(Games!E121, Data!$B$2:$L$134, 10, FALSE))*Coefficients!$J$2</f>
        <v>-0.2847269053</v>
      </c>
      <c r="K121" s="5" t="n">
        <f>(IF(AND(VLOOKUP(Games!B121, Data!$B$2:$L$134, 11, FALSE)=1, VLOOKUP(Games!E121, Data!$B$2:$L$134, 11, FALSE)&lt;&gt;1), 1,0))*Coefficients!K$2</f>
        <v>0</v>
      </c>
      <c r="L121" s="5" t="n">
        <f>(IF(AND(VLOOKUP(Games!B121, Data!$B$2:$L$134, 11, FALSE)&lt;&gt;1, VLOOKUP(Games!E121, Data!$B$2:$L$134, 11, FALSE)=1), 1,0))*Coefficients!L$2</f>
        <v>0</v>
      </c>
      <c r="O121" s="5" t="n">
        <f t="shared" si="1"/>
        <v>3.330622104</v>
      </c>
    </row>
    <row r="122" ht="14.25" customHeight="1">
      <c r="A122" s="5" t="str">
        <f>Coefficients!$A$2</f>
        <v/>
      </c>
      <c r="B122" s="5" t="n">
        <f>(Games!G122)*Coefficients!$B$2</f>
        <v>-4.158285828</v>
      </c>
      <c r="C122" s="5" t="n">
        <f>(VLOOKUP(Games!B122, Data!$B$2:$L$134, 4, FALSE)-VLOOKUP(Games!E122, Data!$B$2:$L$134, 4, FALSE))*Coefficients!$C$2</f>
        <v>1.339855936</v>
      </c>
      <c r="D122" s="5" t="n">
        <f>(VLOOKUP(Games!B122, Data!$B$2:$L$134, 3, FALSE)-VLOOKUP(Games!E122, Data!$B$2:$L$134, 3, FALSE))*Coefficients!$D$2</f>
        <v>-9.615525917</v>
      </c>
      <c r="E122" s="5" t="n">
        <f>(VLOOKUP(Games!B122, Data!$B$2:$L$134, 5, FALSE)-VLOOKUP(Games!E122, Data!$B$2:$L$134, 5, FALSE))*Coefficients!$E$2</f>
        <v>14.75094857</v>
      </c>
      <c r="F122" s="5" t="n">
        <f>(VLOOKUP(Games!B122, Data!$B$2:$L$134, 6, FALSE)-VLOOKUP(Games!E122, Data!$B$2:$L$134, 6, FALSE))*Coefficients!$F$2</f>
        <v>3.46950676</v>
      </c>
      <c r="G122" s="5" t="n">
        <f>(VLOOKUP(Games!B122, Data!$B$2:$L$134, 7, FALSE)-VLOOKUP(Games!E122, Data!$B$2:$L$134, 7, FALSE))*Coefficients!$G$2</f>
        <v>14.15387998</v>
      </c>
      <c r="H122" s="5" t="n">
        <f>(VLOOKUP(Games!B122, Data!$B$2:$L$134, 8, FALSE)-VLOOKUP(Games!E122, Data!$B$2:$L$134, 8, FALSE))*Coefficients!$H$2</f>
        <v>4.966581396</v>
      </c>
      <c r="I122" s="5" t="n">
        <f>(VLOOKUP(Games!B122, Data!$B$2:$L$134, 9, FALSE)-VLOOKUP(Games!E122, Data!$B$2:$L$134, 9, FALSE))*Coefficients!$I$2</f>
        <v>-1.46972455</v>
      </c>
      <c r="J122" s="5" t="n">
        <f>(VLOOKUP(Games!B122, Data!$B$2:$L$134, 10, FALSE)-VLOOKUP(Games!E122, Data!$B$2:$L$134, 10, FALSE))*Coefficients!$J$2</f>
        <v>-2.370206218</v>
      </c>
      <c r="K122" s="5" t="n">
        <f>(IF(AND(VLOOKUP(Games!B122, Data!$B$2:$L$134, 11, FALSE)=1, VLOOKUP(Games!E122, Data!$B$2:$L$134, 11, FALSE)&lt;&gt;1), 1,0))*Coefficients!K$2</f>
        <v>0</v>
      </c>
      <c r="L122" s="5" t="n">
        <f>(IF(AND(VLOOKUP(Games!B122, Data!$B$2:$L$134, 11, FALSE)&lt;&gt;1, VLOOKUP(Games!E122, Data!$B$2:$L$134, 11, FALSE)=1), 1,0))*Coefficients!L$2</f>
        <v>0</v>
      </c>
      <c r="O122" s="5" t="n">
        <f t="shared" si="1"/>
        <v>21.06703013</v>
      </c>
    </row>
    <row r="123" ht="14.25" customHeight="1">
      <c r="A123" s="5" t="str">
        <f>Coefficients!$A$2</f>
        <v/>
      </c>
      <c r="B123" s="5" t="n">
        <f>(Games!G123)*Coefficients!$B$2</f>
        <v>-6.534449158</v>
      </c>
      <c r="C123" s="5" t="n">
        <f>(VLOOKUP(Games!B123, Data!$B$2:$L$134, 4, FALSE)-VLOOKUP(Games!E123, Data!$B$2:$L$134, 4, FALSE))*Coefficients!$C$2</f>
        <v>0.755816169</v>
      </c>
      <c r="D123" s="5" t="n">
        <f>(VLOOKUP(Games!B123, Data!$B$2:$L$134, 3, FALSE)-VLOOKUP(Games!E123, Data!$B$2:$L$134, 3, FALSE))*Coefficients!$D$2</f>
        <v>-7.025220976</v>
      </c>
      <c r="E123" s="5" t="n">
        <f>(VLOOKUP(Games!B123, Data!$B$2:$L$134, 5, FALSE)-VLOOKUP(Games!E123, Data!$B$2:$L$134, 5, FALSE))*Coefficients!$E$2</f>
        <v>22.68658546</v>
      </c>
      <c r="F123" s="5" t="n">
        <f>(VLOOKUP(Games!B123, Data!$B$2:$L$134, 6, FALSE)-VLOOKUP(Games!E123, Data!$B$2:$L$134, 6, FALSE))*Coefficients!$F$2</f>
        <v>4.508441934</v>
      </c>
      <c r="G123" s="5" t="n">
        <f>(VLOOKUP(Games!B123, Data!$B$2:$L$134, 7, FALSE)-VLOOKUP(Games!E123, Data!$B$2:$L$134, 7, FALSE))*Coefficients!$G$2</f>
        <v>21.49292886</v>
      </c>
      <c r="H123" s="5" t="n">
        <f>(VLOOKUP(Games!B123, Data!$B$2:$L$134, 8, FALSE)-VLOOKUP(Games!E123, Data!$B$2:$L$134, 8, FALSE))*Coefficients!$H$2</f>
        <v>5.509801236</v>
      </c>
      <c r="I123" s="5" t="n">
        <f>(VLOOKUP(Games!B123, Data!$B$2:$L$134, 9, FALSE)-VLOOKUP(Games!E123, Data!$B$2:$L$134, 9, FALSE))*Coefficients!$I$2</f>
        <v>-1.31898357</v>
      </c>
      <c r="J123" s="5" t="n">
        <f>(VLOOKUP(Games!B123, Data!$B$2:$L$134, 10, FALSE)-VLOOKUP(Games!E123, Data!$B$2:$L$134, 10, FALSE))*Coefficients!$J$2</f>
        <v>-3.194707394</v>
      </c>
      <c r="K123" s="5" t="n">
        <f>(IF(AND(VLOOKUP(Games!B123, Data!$B$2:$L$134, 11, FALSE)=1, VLOOKUP(Games!E123, Data!$B$2:$L$134, 11, FALSE)&lt;&gt;1), 1,0))*Coefficients!K$2</f>
        <v>0</v>
      </c>
      <c r="L123" s="5" t="n">
        <f>(IF(AND(VLOOKUP(Games!B123, Data!$B$2:$L$134, 11, FALSE)&lt;&gt;1, VLOOKUP(Games!E123, Data!$B$2:$L$134, 11, FALSE)=1), 1,0))*Coefficients!L$2</f>
        <v>0</v>
      </c>
      <c r="O123" s="5" t="n">
        <f t="shared" si="1"/>
        <v>36.88021256</v>
      </c>
    </row>
    <row r="124" ht="14.25" customHeight="1">
      <c r="A124" s="5" t="str">
        <f>Coefficients!$A$2</f>
        <v/>
      </c>
      <c r="B124" s="5" t="n">
        <f>(Games!G124)*Coefficients!$B$2</f>
        <v>-10.69273499</v>
      </c>
      <c r="C124" s="5" t="n">
        <f>(VLOOKUP(Games!B124, Data!$B$2:$L$134, 4, FALSE)-VLOOKUP(Games!E124, Data!$B$2:$L$134, 4, FALSE))*Coefficients!$C$2</f>
        <v>1.339855936</v>
      </c>
      <c r="D124" s="5" t="n">
        <f>(VLOOKUP(Games!B124, Data!$B$2:$L$134, 3, FALSE)-VLOOKUP(Games!E124, Data!$B$2:$L$134, 3, FALSE))*Coefficients!$D$2</f>
        <v>-5.847809639</v>
      </c>
      <c r="E124" s="5" t="n">
        <f>(VLOOKUP(Games!B124, Data!$B$2:$L$134, 5, FALSE)-VLOOKUP(Games!E124, Data!$B$2:$L$134, 5, FALSE))*Coefficients!$E$2</f>
        <v>19.2322494</v>
      </c>
      <c r="F124" s="5" t="n">
        <f>(VLOOKUP(Games!B124, Data!$B$2:$L$134, 6, FALSE)-VLOOKUP(Games!E124, Data!$B$2:$L$134, 6, FALSE))*Coefficients!$F$2</f>
        <v>4.182576658</v>
      </c>
      <c r="G124" s="5" t="n">
        <f>(VLOOKUP(Games!B124, Data!$B$2:$L$134, 7, FALSE)-VLOOKUP(Games!E124, Data!$B$2:$L$134, 7, FALSE))*Coefficients!$G$2</f>
        <v>22.8034733</v>
      </c>
      <c r="H124" s="5" t="n">
        <f>(VLOOKUP(Games!B124, Data!$B$2:$L$134, 8, FALSE)-VLOOKUP(Games!E124, Data!$B$2:$L$134, 8, FALSE))*Coefficients!$H$2</f>
        <v>5.354595568</v>
      </c>
      <c r="I124" s="5" t="n">
        <f>(VLOOKUP(Games!B124, Data!$B$2:$L$134, 9, FALSE)-VLOOKUP(Games!E124, Data!$B$2:$L$134, 9, FALSE))*Coefficients!$I$2</f>
        <v>-2.110373713</v>
      </c>
      <c r="J124" s="5" t="n">
        <f>(VLOOKUP(Games!B124, Data!$B$2:$L$134, 10, FALSE)-VLOOKUP(Games!E124, Data!$B$2:$L$134, 10, FALSE))*Coefficients!$J$2</f>
        <v>-0.647317903</v>
      </c>
      <c r="K124" s="5" t="n">
        <f>(IF(AND(VLOOKUP(Games!B124, Data!$B$2:$L$134, 11, FALSE)=1, VLOOKUP(Games!E124, Data!$B$2:$L$134, 11, FALSE)&lt;&gt;1), 1,0))*Coefficients!K$2</f>
        <v>0</v>
      </c>
      <c r="L124" s="5" t="n">
        <f>(IF(AND(VLOOKUP(Games!B124, Data!$B$2:$L$134, 11, FALSE)&lt;&gt;1, VLOOKUP(Games!E124, Data!$B$2:$L$134, 11, FALSE)=1), 1,0))*Coefficients!L$2</f>
        <v>-6.250290008</v>
      </c>
      <c r="O124" s="5" t="n">
        <f t="shared" si="1"/>
        <v>27.36422462</v>
      </c>
    </row>
    <row r="125" ht="14.25" customHeight="1">
      <c r="A125" s="5" t="str">
        <f>Coefficients!$A$2</f>
        <v/>
      </c>
      <c r="B125" s="5" t="n">
        <f>(Games!G125)*Coefficients!$B$2</f>
        <v>-6.534449158</v>
      </c>
      <c r="C125" s="5" t="n">
        <f>(VLOOKUP(Games!B125, Data!$B$2:$L$134, 4, FALSE)-VLOOKUP(Games!E125, Data!$B$2:$L$134, 4, FALSE))*Coefficients!$C$2</f>
        <v>0.9963031319</v>
      </c>
      <c r="D125" s="5" t="n">
        <f>(VLOOKUP(Games!B125, Data!$B$2:$L$134, 3, FALSE)-VLOOKUP(Games!E125, Data!$B$2:$L$134, 3, FALSE))*Coefficients!$D$2</f>
        <v>-3.728469233</v>
      </c>
      <c r="E125" s="5" t="n">
        <f>(VLOOKUP(Games!B125, Data!$B$2:$L$134, 5, FALSE)-VLOOKUP(Games!E125, Data!$B$2:$L$134, 5, FALSE))*Coefficients!$E$2</f>
        <v>9.476084051</v>
      </c>
      <c r="F125" s="5" t="n">
        <f>(VLOOKUP(Games!B125, Data!$B$2:$L$134, 6, FALSE)-VLOOKUP(Games!E125, Data!$B$2:$L$134, 6, FALSE))*Coefficients!$F$2</f>
        <v>2.407569332</v>
      </c>
      <c r="G125" s="5" t="n">
        <f>(VLOOKUP(Games!B125, Data!$B$2:$L$134, 7, FALSE)-VLOOKUP(Games!E125, Data!$B$2:$L$134, 7, FALSE))*Coefficients!$G$2</f>
        <v>8.387484433</v>
      </c>
      <c r="H125" s="5" t="n">
        <f>(VLOOKUP(Games!B125, Data!$B$2:$L$134, 8, FALSE)-VLOOKUP(Games!E125, Data!$B$2:$L$134, 8, FALSE))*Coefficients!$H$2</f>
        <v>1.08643968</v>
      </c>
      <c r="I125" s="5" t="n">
        <f>(VLOOKUP(Games!B125, Data!$B$2:$L$134, 9, FALSE)-VLOOKUP(Games!E125, Data!$B$2:$L$134, 9, FALSE))*Coefficients!$I$2</f>
        <v>-1.193366088</v>
      </c>
      <c r="J125" s="5" t="n">
        <f>(VLOOKUP(Games!B125, Data!$B$2:$L$134, 10, FALSE)-VLOOKUP(Games!E125, Data!$B$2:$L$134, 10, FALSE))*Coefficients!$J$2</f>
        <v>-1.555583321</v>
      </c>
      <c r="K125" s="5" t="n">
        <f>(IF(AND(VLOOKUP(Games!B125, Data!$B$2:$L$134, 11, FALSE)=1, VLOOKUP(Games!E125, Data!$B$2:$L$134, 11, FALSE)&lt;&gt;1), 1,0))*Coefficients!K$2</f>
        <v>0</v>
      </c>
      <c r="L125" s="5" t="n">
        <f>(IF(AND(VLOOKUP(Games!B125, Data!$B$2:$L$134, 11, FALSE)&lt;&gt;1, VLOOKUP(Games!E125, Data!$B$2:$L$134, 11, FALSE)=1), 1,0))*Coefficients!L$2</f>
        <v>-6.250290008</v>
      </c>
      <c r="O125" s="5" t="n">
        <f t="shared" si="1"/>
        <v>3.09172282</v>
      </c>
    </row>
    <row r="126" ht="14.25" customHeight="1">
      <c r="A126" s="5" t="str">
        <f>Coefficients!$A$2</f>
        <v/>
      </c>
      <c r="B126" s="5" t="n">
        <f>(Games!G126)*Coefficients!$B$2</f>
        <v>4.158285828</v>
      </c>
      <c r="C126" s="5" t="n">
        <f>(VLOOKUP(Games!B126, Data!$B$2:$L$134, 4, FALSE)-VLOOKUP(Games!E126, Data!$B$2:$L$134, 4, FALSE))*Coefficients!$C$2</f>
        <v>1.168079534</v>
      </c>
      <c r="D126" s="5" t="n">
        <f>(VLOOKUP(Games!B126, Data!$B$2:$L$134, 3, FALSE)-VLOOKUP(Games!E126, Data!$B$2:$L$134, 3, FALSE))*Coefficients!$D$2</f>
        <v>-1.29515247</v>
      </c>
      <c r="E126" s="5" t="n">
        <f>(VLOOKUP(Games!B126, Data!$B$2:$L$134, 5, FALSE)-VLOOKUP(Games!E126, Data!$B$2:$L$134, 5, FALSE))*Coefficients!$E$2</f>
        <v>0.373441736</v>
      </c>
      <c r="F126" s="5" t="n">
        <f>(VLOOKUP(Games!B126, Data!$B$2:$L$134, 6, FALSE)-VLOOKUP(Games!E126, Data!$B$2:$L$134, 6, FALSE))*Coefficients!$F$2</f>
        <v>2.024198419</v>
      </c>
      <c r="G126" s="5" t="n">
        <f>(VLOOKUP(Games!B126, Data!$B$2:$L$134, 7, FALSE)-VLOOKUP(Games!E126, Data!$B$2:$L$134, 7, FALSE))*Coefficients!$G$2</f>
        <v>5.504286659</v>
      </c>
      <c r="H126" s="5" t="n">
        <f>(VLOOKUP(Games!B126, Data!$B$2:$L$134, 8, FALSE)-VLOOKUP(Games!E126, Data!$B$2:$L$134, 8, FALSE))*Coefficients!$H$2</f>
        <v>0.7760283432</v>
      </c>
      <c r="I126" s="5" t="n">
        <f>(VLOOKUP(Games!B126, Data!$B$2:$L$134, 9, FALSE)-VLOOKUP(Games!E126, Data!$B$2:$L$134, 9, FALSE))*Coefficients!$I$2</f>
        <v>-0.7160196525</v>
      </c>
      <c r="J126" s="5" t="n">
        <f>(VLOOKUP(Games!B126, Data!$B$2:$L$134, 10, FALSE)-VLOOKUP(Games!E126, Data!$B$2:$L$134, 10, FALSE))*Coefficients!$J$2</f>
        <v>-0.660995522</v>
      </c>
      <c r="K126" s="5" t="n">
        <f>(IF(AND(VLOOKUP(Games!B126, Data!$B$2:$L$134, 11, FALSE)=1, VLOOKUP(Games!E126, Data!$B$2:$L$134, 11, FALSE)&lt;&gt;1), 1,0))*Coefficients!K$2</f>
        <v>0</v>
      </c>
      <c r="L126" s="5" t="n">
        <f>(IF(AND(VLOOKUP(Games!B126, Data!$B$2:$L$134, 11, FALSE)&lt;&gt;1, VLOOKUP(Games!E126, Data!$B$2:$L$134, 11, FALSE)=1), 1,0))*Coefficients!L$2</f>
        <v>0</v>
      </c>
      <c r="O126" s="5" t="n">
        <f t="shared" si="1"/>
        <v>11.33215287</v>
      </c>
    </row>
    <row r="127" ht="14.25" customHeight="1">
      <c r="A127" s="5" t="str">
        <f>Coefficients!$A$2</f>
        <v/>
      </c>
      <c r="B127" s="5" t="n">
        <f>(Games!G127)*Coefficients!$B$2</f>
        <v>4.158285828</v>
      </c>
      <c r="C127" s="5" t="n">
        <f>(VLOOKUP(Games!B127, Data!$B$2:$L$134, 4, FALSE)-VLOOKUP(Games!E127, Data!$B$2:$L$134, 4, FALSE))*Coefficients!$C$2</f>
        <v>-0.4466186453</v>
      </c>
      <c r="D127" s="5" t="n">
        <f>(VLOOKUP(Games!B127, Data!$B$2:$L$134, 3, FALSE)-VLOOKUP(Games!E127, Data!$B$2:$L$134, 3, FALSE))*Coefficients!$D$2</f>
        <v>1.452140649</v>
      </c>
      <c r="E127" s="5" t="n">
        <f>(VLOOKUP(Games!B127, Data!$B$2:$L$134, 5, FALSE)-VLOOKUP(Games!E127, Data!$B$2:$L$134, 5, FALSE))*Coefficients!$E$2</f>
        <v>-3.127574539</v>
      </c>
      <c r="F127" s="5" t="n">
        <f>(VLOOKUP(Games!B127, Data!$B$2:$L$134, 6, FALSE)-VLOOKUP(Games!E127, Data!$B$2:$L$134, 6, FALSE))*Coefficients!$F$2</f>
        <v>-2.062535511</v>
      </c>
      <c r="G127" s="5" t="n">
        <f>(VLOOKUP(Games!B127, Data!$B$2:$L$134, 7, FALSE)-VLOOKUP(Games!E127, Data!$B$2:$L$134, 7, FALSE))*Coefficients!$G$2</f>
        <v>-2.096871108</v>
      </c>
      <c r="H127" s="5" t="n">
        <f>(VLOOKUP(Games!B127, Data!$B$2:$L$134, 8, FALSE)-VLOOKUP(Games!E127, Data!$B$2:$L$134, 8, FALSE))*Coefficients!$H$2</f>
        <v>-0.6208226745</v>
      </c>
      <c r="I127" s="5" t="n">
        <f>(VLOOKUP(Games!B127, Data!$B$2:$L$134, 9, FALSE)-VLOOKUP(Games!E127, Data!$B$2:$L$134, 9, FALSE))*Coefficients!$I$2</f>
        <v>0.9923781149</v>
      </c>
      <c r="J127" s="5" t="n">
        <f>(VLOOKUP(Games!B127, Data!$B$2:$L$134, 10, FALSE)-VLOOKUP(Games!E127, Data!$B$2:$L$134, 10, FALSE))*Coefficients!$J$2</f>
        <v>1.235366124</v>
      </c>
      <c r="K127" s="5" t="n">
        <f>(IF(AND(VLOOKUP(Games!B127, Data!$B$2:$L$134, 11, FALSE)=1, VLOOKUP(Games!E127, Data!$B$2:$L$134, 11, FALSE)&lt;&gt;1), 1,0))*Coefficients!K$2</f>
        <v>0</v>
      </c>
      <c r="L127" s="5" t="n">
        <f>(IF(AND(VLOOKUP(Games!B127, Data!$B$2:$L$134, 11, FALSE)&lt;&gt;1, VLOOKUP(Games!E127, Data!$B$2:$L$134, 11, FALSE)=1), 1,0))*Coefficients!L$2</f>
        <v>0</v>
      </c>
      <c r="O127" s="5" t="n">
        <f t="shared" si="1"/>
        <v>-0.5162517623</v>
      </c>
    </row>
    <row r="128" ht="14.25" customHeight="1">
      <c r="A128" s="5" t="str">
        <f>Coefficients!$A$2</f>
        <v/>
      </c>
      <c r="B128" s="5" t="n">
        <f>(Games!G128)*Coefficients!$B$2</f>
        <v>2.970204163</v>
      </c>
      <c r="C128" s="5" t="n">
        <f>(VLOOKUP(Games!B128, Data!$B$2:$L$134, 4, FALSE)-VLOOKUP(Games!E128, Data!$B$2:$L$134, 4, FALSE))*Coefficients!$C$2</f>
        <v>-0.4466186453</v>
      </c>
      <c r="D128" s="5" t="n">
        <f>(VLOOKUP(Games!B128, Data!$B$2:$L$134, 3, FALSE)-VLOOKUP(Games!E128, Data!$B$2:$L$134, 3, FALSE))*Coefficients!$D$2</f>
        <v>2.825787208</v>
      </c>
      <c r="E128" s="5" t="n">
        <f>(VLOOKUP(Games!B128, Data!$B$2:$L$134, 5, FALSE)-VLOOKUP(Games!E128, Data!$B$2:$L$134, 5, FALSE))*Coefficients!$E$2</f>
        <v>-8.355758843</v>
      </c>
      <c r="F128" s="5" t="n">
        <f>(VLOOKUP(Games!B128, Data!$B$2:$L$134, 6, FALSE)-VLOOKUP(Games!E128, Data!$B$2:$L$134, 6, FALSE))*Coefficients!$F$2</f>
        <v>-1.913020855</v>
      </c>
      <c r="G128" s="5" t="n">
        <f>(VLOOKUP(Games!B128, Data!$B$2:$L$134, 7, FALSE)-VLOOKUP(Games!E128, Data!$B$2:$L$134, 7, FALSE))*Coefficients!$G$2</f>
        <v>-7.07693999</v>
      </c>
      <c r="H128" s="5" t="n">
        <f>(VLOOKUP(Games!B128, Data!$B$2:$L$134, 8, FALSE)-VLOOKUP(Games!E128, Data!$B$2:$L$134, 8, FALSE))*Coefficients!$H$2</f>
        <v>-1.552056686</v>
      </c>
      <c r="I128" s="5" t="n">
        <f>(VLOOKUP(Games!B128, Data!$B$2:$L$134, 9, FALSE)-VLOOKUP(Games!E128, Data!$B$2:$L$134, 9, FALSE))*Coefficients!$I$2</f>
        <v>0.9170076252</v>
      </c>
      <c r="J128" s="5" t="n">
        <f>(VLOOKUP(Games!B128, Data!$B$2:$L$134, 10, FALSE)-VLOOKUP(Games!E128, Data!$B$2:$L$134, 10, FALSE))*Coefficients!$J$2</f>
        <v>1.648510674</v>
      </c>
      <c r="K128" s="5" t="n">
        <f>(IF(AND(VLOOKUP(Games!B128, Data!$B$2:$L$134, 11, FALSE)=1, VLOOKUP(Games!E128, Data!$B$2:$L$134, 11, FALSE)&lt;&gt;1), 1,0))*Coefficients!K$2</f>
        <v>0</v>
      </c>
      <c r="L128" s="5" t="n">
        <f>(IF(AND(VLOOKUP(Games!B128, Data!$B$2:$L$134, 11, FALSE)&lt;&gt;1, VLOOKUP(Games!E128, Data!$B$2:$L$134, 11, FALSE)=1), 1,0))*Coefficients!L$2</f>
        <v>0</v>
      </c>
      <c r="O128" s="5" t="n">
        <f t="shared" si="1"/>
        <v>-10.98288535</v>
      </c>
    </row>
    <row r="129" ht="14.25" customHeight="1">
      <c r="A129" s="5" t="str">
        <f>Coefficients!$A$2</f>
        <v/>
      </c>
      <c r="B129" s="5" t="n">
        <f>(Games!G129)*Coefficients!$B$2</f>
        <v>-14.85102081</v>
      </c>
      <c r="C129" s="5" t="n">
        <f>(VLOOKUP(Games!B129, Data!$B$2:$L$134, 4, FALSE)-VLOOKUP(Games!E129, Data!$B$2:$L$134, 4, FALSE))*Coefficients!$C$2</f>
        <v>1.786474581</v>
      </c>
      <c r="D129" s="5" t="n">
        <f>(VLOOKUP(Games!B129, Data!$B$2:$L$134, 3, FALSE)-VLOOKUP(Games!E129, Data!$B$2:$L$134, 3, FALSE))*Coefficients!$D$2</f>
        <v>-12.5983013</v>
      </c>
      <c r="E129" s="5" t="n">
        <f>(VLOOKUP(Games!B129, Data!$B$2:$L$134, 5, FALSE)-VLOOKUP(Games!E129, Data!$B$2:$L$134, 5, FALSE))*Coefficients!$E$2</f>
        <v>21.23949873</v>
      </c>
      <c r="F129" s="5" t="n">
        <f>(VLOOKUP(Games!B129, Data!$B$2:$L$134, 6, FALSE)-VLOOKUP(Games!E129, Data!$B$2:$L$134, 6, FALSE))*Coefficients!$F$2</f>
        <v>5.693058054</v>
      </c>
      <c r="G129" s="5" t="n">
        <f>(VLOOKUP(Games!B129, Data!$B$2:$L$134, 7, FALSE)-VLOOKUP(Games!E129, Data!$B$2:$L$134, 7, FALSE))*Coefficients!$G$2</f>
        <v>23.58979997</v>
      </c>
      <c r="H129" s="5" t="n">
        <f>(VLOOKUP(Games!B129, Data!$B$2:$L$134, 8, FALSE)-VLOOKUP(Games!E129, Data!$B$2:$L$134, 8, FALSE))*Coefficients!$H$2</f>
        <v>6.363432414</v>
      </c>
      <c r="I129" s="5" t="n">
        <f>(VLOOKUP(Games!B129, Data!$B$2:$L$134, 9, FALSE)-VLOOKUP(Games!E129, Data!$B$2:$L$134, 9, FALSE))*Coefficients!$I$2</f>
        <v>-2.738461127</v>
      </c>
      <c r="J129" s="5" t="n">
        <f>(VLOOKUP(Games!B129, Data!$B$2:$L$134, 10, FALSE)-VLOOKUP(Games!E129, Data!$B$2:$L$134, 10, FALSE))*Coefficients!$J$2</f>
        <v>-2.932687124</v>
      </c>
      <c r="K129" s="5" t="n">
        <f>(IF(AND(VLOOKUP(Games!B129, Data!$B$2:$L$134, 11, FALSE)=1, VLOOKUP(Games!E129, Data!$B$2:$L$134, 11, FALSE)&lt;&gt;1), 1,0))*Coefficients!K$2</f>
        <v>0</v>
      </c>
      <c r="L129" s="5" t="n">
        <f>(IF(AND(VLOOKUP(Games!B129, Data!$B$2:$L$134, 11, FALSE)&lt;&gt;1, VLOOKUP(Games!E129, Data!$B$2:$L$134, 11, FALSE)=1), 1,0))*Coefficients!L$2</f>
        <v>0</v>
      </c>
      <c r="O129" s="5" t="n">
        <f t="shared" si="1"/>
        <v>25.55179338</v>
      </c>
    </row>
    <row r="130" ht="14.25" customHeight="1">
      <c r="A130" s="5" t="str">
        <f>Coefficients!$A$2</f>
        <v/>
      </c>
      <c r="B130" s="5" t="n">
        <f>(Games!G130)*Coefficients!$B$2</f>
        <v>-2.970204163</v>
      </c>
      <c r="C130" s="5" t="n">
        <f>(VLOOKUP(Games!B130, Data!$B$2:$L$134, 4, FALSE)-VLOOKUP(Games!E130, Data!$B$2:$L$134, 4, FALSE))*Coefficients!$C$2</f>
        <v>-0.4466186453</v>
      </c>
      <c r="D130" s="5" t="n">
        <f>(VLOOKUP(Games!B130, Data!$B$2:$L$134, 3, FALSE)-VLOOKUP(Games!E130, Data!$B$2:$L$134, 3, FALSE))*Coefficients!$D$2</f>
        <v>-0.1962352228</v>
      </c>
      <c r="E130" s="5" t="n">
        <f>(VLOOKUP(Games!B130, Data!$B$2:$L$134, 5, FALSE)-VLOOKUP(Games!E130, Data!$B$2:$L$134, 5, FALSE))*Coefficients!$E$2</f>
        <v>3.874458011</v>
      </c>
      <c r="F130" s="5" t="n">
        <f>(VLOOKUP(Games!B130, Data!$B$2:$L$134, 6, FALSE)-VLOOKUP(Games!E130, Data!$B$2:$L$134, 6, FALSE))*Coefficients!$F$2</f>
        <v>-1.000598082</v>
      </c>
      <c r="G130" s="5" t="n">
        <f>(VLOOKUP(Games!B130, Data!$B$2:$L$134, 7, FALSE)-VLOOKUP(Games!E130, Data!$B$2:$L$134, 7, FALSE))*Coefficients!$G$2</f>
        <v>1.179489998</v>
      </c>
      <c r="H130" s="5" t="n">
        <f>(VLOOKUP(Games!B130, Data!$B$2:$L$134, 8, FALSE)-VLOOKUP(Games!E130, Data!$B$2:$L$134, 8, FALSE))*Coefficients!$H$2</f>
        <v>-0.7760283432</v>
      </c>
      <c r="I130" s="5" t="n">
        <f>(VLOOKUP(Games!B130, Data!$B$2:$L$134, 9, FALSE)-VLOOKUP(Games!E130, Data!$B$2:$L$134, 9, FALSE))*Coefficients!$I$2</f>
        <v>0.05024699316</v>
      </c>
      <c r="J130" s="5" t="n">
        <f>(VLOOKUP(Games!B130, Data!$B$2:$L$134, 10, FALSE)-VLOOKUP(Games!E130, Data!$B$2:$L$134, 10, FALSE))*Coefficients!$J$2</f>
        <v>1.536363138</v>
      </c>
      <c r="K130" s="5" t="n">
        <f>(IF(AND(VLOOKUP(Games!B130, Data!$B$2:$L$134, 11, FALSE)=1, VLOOKUP(Games!E130, Data!$B$2:$L$134, 11, FALSE)&lt;&gt;1), 1,0))*Coefficients!K$2</f>
        <v>0</v>
      </c>
      <c r="L130" s="5" t="n">
        <f>(IF(AND(VLOOKUP(Games!B130, Data!$B$2:$L$134, 11, FALSE)&lt;&gt;1, VLOOKUP(Games!E130, Data!$B$2:$L$134, 11, FALSE)=1), 1,0))*Coefficients!L$2</f>
        <v>0</v>
      </c>
      <c r="O130" s="5" t="n">
        <f t="shared" si="1"/>
        <v>1.250873684</v>
      </c>
    </row>
    <row r="131" ht="14.25" customHeight="1">
      <c r="A131" s="5" t="str">
        <f>Coefficients!$A$2</f>
        <v/>
      </c>
      <c r="B131" s="5" t="n">
        <f>(Games!G131)*Coefficients!$B$2</f>
        <v>29.1080008</v>
      </c>
      <c r="C131" s="5" t="n">
        <f>(VLOOKUP(Games!B131, Data!$B$2:$L$134, 4, FALSE)-VLOOKUP(Games!E131, Data!$B$2:$L$134, 4, FALSE))*Coefficients!$C$2</f>
        <v>-1.855185142</v>
      </c>
      <c r="D131" s="5" t="n">
        <f>(VLOOKUP(Games!B131, Data!$B$2:$L$134, 3, FALSE)-VLOOKUP(Games!E131, Data!$B$2:$L$134, 3, FALSE))*Coefficients!$D$2</f>
        <v>7.967150045</v>
      </c>
      <c r="E131" s="5" t="n">
        <f>(VLOOKUP(Games!B131, Data!$B$2:$L$134, 5, FALSE)-VLOOKUP(Games!E131, Data!$B$2:$L$134, 5, FALSE))*Coefficients!$E$2</f>
        <v>-23.24674807</v>
      </c>
      <c r="F131" s="5" t="n">
        <f>(VLOOKUP(Games!B131, Data!$B$2:$L$134, 6, FALSE)-VLOOKUP(Games!E131, Data!$B$2:$L$134, 6, FALSE))*Coefficients!$F$2</f>
        <v>-6.080262676</v>
      </c>
      <c r="G131" s="5" t="n">
        <f>(VLOOKUP(Games!B131, Data!$B$2:$L$134, 7, FALSE)-VLOOKUP(Games!E131, Data!$B$2:$L$134, 7, FALSE))*Coefficients!$G$2</f>
        <v>-27.5214333</v>
      </c>
      <c r="H131" s="5" t="n">
        <f>(VLOOKUP(Games!B131, Data!$B$2:$L$134, 8, FALSE)-VLOOKUP(Games!E131, Data!$B$2:$L$134, 8, FALSE))*Coefficients!$H$2</f>
        <v>-9.079531615</v>
      </c>
      <c r="I131" s="5" t="n">
        <f>(VLOOKUP(Games!B131, Data!$B$2:$L$134, 9, FALSE)-VLOOKUP(Games!E131, Data!$B$2:$L$134, 9, FALSE))*Coefficients!$I$2</f>
        <v>3.002257841</v>
      </c>
      <c r="J131" s="5" t="n">
        <f>(VLOOKUP(Games!B131, Data!$B$2:$L$134, 10, FALSE)-VLOOKUP(Games!E131, Data!$B$2:$L$134, 10, FALSE))*Coefficients!$J$2</f>
        <v>2.630662054</v>
      </c>
      <c r="K131" s="5" t="n">
        <f>(IF(AND(VLOOKUP(Games!B131, Data!$B$2:$L$134, 11, FALSE)=1, VLOOKUP(Games!E131, Data!$B$2:$L$134, 11, FALSE)&lt;&gt;1), 1,0))*Coefficients!K$2</f>
        <v>0.08548818654</v>
      </c>
      <c r="L131" s="5" t="n">
        <f>(IF(AND(VLOOKUP(Games!B131, Data!$B$2:$L$134, 11, FALSE)&lt;&gt;1, VLOOKUP(Games!E131, Data!$B$2:$L$134, 11, FALSE)=1), 1,0))*Coefficients!L$2</f>
        <v>0</v>
      </c>
      <c r="O131" s="5" t="n">
        <f t="shared" si="1"/>
        <v>-24.98960187</v>
      </c>
    </row>
    <row r="132" ht="14.25" customHeight="1">
      <c r="A132" s="5" t="str">
        <f>Coefficients!$A$2</f>
        <v/>
      </c>
      <c r="B132" s="5" t="n">
        <f>(Games!G132)*Coefficients!$B$2</f>
        <v>-11.28677582</v>
      </c>
      <c r="C132" s="5" t="n">
        <f>(VLOOKUP(Games!B132, Data!$B$2:$L$134, 4, FALSE)-VLOOKUP(Games!E132, Data!$B$2:$L$134, 4, FALSE))*Coefficients!$C$2</f>
        <v>1.923895703</v>
      </c>
      <c r="D132" s="5" t="n">
        <f>(VLOOKUP(Games!B132, Data!$B$2:$L$134, 3, FALSE)-VLOOKUP(Games!E132, Data!$B$2:$L$134, 3, FALSE))*Coefficients!$D$2</f>
        <v>-11.34239588</v>
      </c>
      <c r="E132" s="5" t="n">
        <f>(VLOOKUP(Games!B132, Data!$B$2:$L$134, 5, FALSE)-VLOOKUP(Games!E132, Data!$B$2:$L$134, 5, FALSE))*Coefficients!$E$2</f>
        <v>18.6720868</v>
      </c>
      <c r="F132" s="5" t="n">
        <f>(VLOOKUP(Games!B132, Data!$B$2:$L$134, 6, FALSE)-VLOOKUP(Games!E132, Data!$B$2:$L$134, 6, FALSE))*Coefficients!$F$2</f>
        <v>4.692459972</v>
      </c>
      <c r="G132" s="5" t="n">
        <f>(VLOOKUP(Games!B132, Data!$B$2:$L$134, 7, FALSE)-VLOOKUP(Games!E132, Data!$B$2:$L$134, 7, FALSE))*Coefficients!$G$2</f>
        <v>16.64391442</v>
      </c>
      <c r="H132" s="5" t="n">
        <f>(VLOOKUP(Games!B132, Data!$B$2:$L$134, 8, FALSE)-VLOOKUP(Games!E132, Data!$B$2:$L$134, 8, FALSE))*Coefficients!$H$2</f>
        <v>5.665006905</v>
      </c>
      <c r="I132" s="5" t="n">
        <f>(VLOOKUP(Games!B132, Data!$B$2:$L$134, 9, FALSE)-VLOOKUP(Games!E132, Data!$B$2:$L$134, 9, FALSE))*Coefficients!$I$2</f>
        <v>-2.361608679</v>
      </c>
      <c r="J132" s="5" t="n">
        <f>(VLOOKUP(Games!B132, Data!$B$2:$L$134, 10, FALSE)-VLOOKUP(Games!E132, Data!$B$2:$L$134, 10, FALSE))*Coefficients!$J$2</f>
        <v>-1.871822388</v>
      </c>
      <c r="K132" s="5" t="n">
        <f>(IF(AND(VLOOKUP(Games!B132, Data!$B$2:$L$134, 11, FALSE)=1, VLOOKUP(Games!E132, Data!$B$2:$L$134, 11, FALSE)&lt;&gt;1), 1,0))*Coefficients!K$2</f>
        <v>0</v>
      </c>
      <c r="L132" s="5" t="n">
        <f>(IF(AND(VLOOKUP(Games!B132, Data!$B$2:$L$134, 11, FALSE)&lt;&gt;1, VLOOKUP(Games!E132, Data!$B$2:$L$134, 11, FALSE)=1), 1,0))*Coefficients!L$2</f>
        <v>0</v>
      </c>
      <c r="O132" s="5" t="n">
        <f t="shared" si="1"/>
        <v>20.73476104</v>
      </c>
    </row>
    <row r="133" ht="14.25" customHeight="1">
      <c r="A133" s="5" t="str">
        <f>Coefficients!$A$2</f>
        <v/>
      </c>
      <c r="B133" s="5" t="n">
        <f>(Games!G133)*Coefficients!$B$2</f>
        <v>3.564244996</v>
      </c>
      <c r="C133" s="5" t="n">
        <f>(VLOOKUP(Games!B133, Data!$B$2:$L$134, 4, FALSE)-VLOOKUP(Games!E133, Data!$B$2:$L$134, 4, FALSE))*Coefficients!$C$2</f>
        <v>-2.041685236</v>
      </c>
      <c r="D133" s="5" t="n">
        <f>(VLOOKUP(Games!B133, Data!$B$2:$L$134, 3, FALSE)-VLOOKUP(Games!E133, Data!$B$2:$L$134, 3, FALSE))*Coefficients!$D$2</f>
        <v>3.375245832</v>
      </c>
      <c r="E133" s="5" t="n">
        <f>(VLOOKUP(Games!B133, Data!$B$2:$L$134, 5, FALSE)-VLOOKUP(Games!E133, Data!$B$2:$L$134, 5, FALSE))*Coefficients!$E$2</f>
        <v>-5.694986474</v>
      </c>
      <c r="F133" s="5" t="n">
        <f>(VLOOKUP(Games!B133, Data!$B$2:$L$134, 6, FALSE)-VLOOKUP(Games!E133, Data!$B$2:$L$134, 6, FALSE))*Coefficients!$F$2</f>
        <v>-2.41523675</v>
      </c>
      <c r="G133" s="5" t="n">
        <f>(VLOOKUP(Games!B133, Data!$B$2:$L$134, 7, FALSE)-VLOOKUP(Games!E133, Data!$B$2:$L$134, 7, FALSE))*Coefficients!$G$2</f>
        <v>-5.897449992</v>
      </c>
      <c r="H133" s="5" t="n">
        <f>(VLOOKUP(Games!B133, Data!$B$2:$L$134, 8, FALSE)-VLOOKUP(Games!E133, Data!$B$2:$L$134, 8, FALSE))*Coefficients!$H$2</f>
        <v>-2.017673692</v>
      </c>
      <c r="I133" s="5" t="n">
        <f>(VLOOKUP(Games!B133, Data!$B$2:$L$134, 9, FALSE)-VLOOKUP(Games!E133, Data!$B$2:$L$134, 9, FALSE))*Coefficients!$I$2</f>
        <v>1.306421822</v>
      </c>
      <c r="J133" s="5" t="n">
        <f>(VLOOKUP(Games!B133, Data!$B$2:$L$134, 10, FALSE)-VLOOKUP(Games!E133, Data!$B$2:$L$134, 10, FALSE))*Coefficients!$J$2</f>
        <v>2.461850096</v>
      </c>
      <c r="K133" s="5" t="n">
        <f>(IF(AND(VLOOKUP(Games!B133, Data!$B$2:$L$134, 11, FALSE)=1, VLOOKUP(Games!E133, Data!$B$2:$L$134, 11, FALSE)&lt;&gt;1), 1,0))*Coefficients!K$2</f>
        <v>0</v>
      </c>
      <c r="L133" s="5" t="n">
        <f>(IF(AND(VLOOKUP(Games!B133, Data!$B$2:$L$134, 11, FALSE)&lt;&gt;1, VLOOKUP(Games!E133, Data!$B$2:$L$134, 11, FALSE)=1), 1,0))*Coefficients!L$2</f>
        <v>0</v>
      </c>
      <c r="O133" s="5" t="n">
        <f t="shared" si="1"/>
        <v>-7.359269398</v>
      </c>
    </row>
    <row r="134" ht="14.25" customHeight="1">
      <c r="A134" s="5" t="str">
        <f>Coefficients!$A$2</f>
        <v/>
      </c>
      <c r="B134" s="5" t="n">
        <f>(Games!G134)*Coefficients!$B$2</f>
        <v>4.158285828</v>
      </c>
      <c r="C134" s="5" t="n">
        <f>(VLOOKUP(Games!B134, Data!$B$2:$L$134, 4, FALSE)-VLOOKUP(Games!E134, Data!$B$2:$L$134, 4, FALSE))*Coefficients!$C$2</f>
        <v>-0.6183950474</v>
      </c>
      <c r="D134" s="5" t="n">
        <f>(VLOOKUP(Games!B134, Data!$B$2:$L$134, 3, FALSE)-VLOOKUP(Games!E134, Data!$B$2:$L$134, 3, FALSE))*Coefficients!$D$2</f>
        <v>6.828985753</v>
      </c>
      <c r="E134" s="5" t="n">
        <f>(VLOOKUP(Games!B134, Data!$B$2:$L$134, 5, FALSE)-VLOOKUP(Games!E134, Data!$B$2:$L$134, 5, FALSE))*Coefficients!$E$2</f>
        <v>-11.34329273</v>
      </c>
      <c r="F134" s="5" t="n">
        <f>(VLOOKUP(Games!B134, Data!$B$2:$L$134, 6, FALSE)-VLOOKUP(Games!E134, Data!$B$2:$L$134, 6, FALSE))*Coefficients!$F$2</f>
        <v>-3.116805521</v>
      </c>
      <c r="G134" s="5" t="n">
        <f>(VLOOKUP(Games!B134, Data!$B$2:$L$134, 7, FALSE)-VLOOKUP(Games!E134, Data!$B$2:$L$134, 7, FALSE))*Coefficients!$G$2</f>
        <v>-6.683776658</v>
      </c>
      <c r="H134" s="5" t="n">
        <f>(VLOOKUP(Games!B134, Data!$B$2:$L$134, 8, FALSE)-VLOOKUP(Games!E134, Data!$B$2:$L$134, 8, FALSE))*Coefficients!$H$2</f>
        <v>-2.250482195</v>
      </c>
      <c r="I134" s="5" t="n">
        <f>(VLOOKUP(Games!B134, Data!$B$2:$L$134, 9, FALSE)-VLOOKUP(Games!E134, Data!$B$2:$L$134, 9, FALSE))*Coefficients!$I$2</f>
        <v>1.406915809</v>
      </c>
      <c r="J134" s="5" t="n">
        <f>(VLOOKUP(Games!B134, Data!$B$2:$L$134, 10, FALSE)-VLOOKUP(Games!E134, Data!$B$2:$L$134, 10, FALSE))*Coefficients!$J$2</f>
        <v>1.151154901</v>
      </c>
      <c r="K134" s="5" t="n">
        <f>(IF(AND(VLOOKUP(Games!B134, Data!$B$2:$L$134, 11, FALSE)=1, VLOOKUP(Games!E134, Data!$B$2:$L$134, 11, FALSE)&lt;&gt;1), 1,0))*Coefficients!K$2</f>
        <v>0</v>
      </c>
      <c r="L134" s="5" t="n">
        <f>(IF(AND(VLOOKUP(Games!B134, Data!$B$2:$L$134, 11, FALSE)&lt;&gt;1, VLOOKUP(Games!E134, Data!$B$2:$L$134, 11, FALSE)=1), 1,0))*Coefficients!L$2</f>
        <v>0</v>
      </c>
      <c r="O134" s="5" t="n">
        <f t="shared" si="1"/>
        <v>-10.46740986</v>
      </c>
    </row>
    <row r="135" ht="14.25" customHeight="1">
      <c r="A135" s="5" t="str">
        <f>Coefficients!$A$2</f>
        <v/>
      </c>
      <c r="B135" s="5" t="n">
        <f>(Games!G135)*Coefficients!$B$2</f>
        <v>19.60334748</v>
      </c>
      <c r="C135" s="5" t="n">
        <f>(VLOOKUP(Games!B135, Data!$B$2:$L$134, 4, FALSE)-VLOOKUP(Games!E135, Data!$B$2:$L$134, 4, FALSE))*Coefficients!$C$2</f>
        <v>-4.019567808</v>
      </c>
      <c r="D135" s="5" t="n">
        <f>(VLOOKUP(Games!B135, Data!$B$2:$L$134, 3, FALSE)-VLOOKUP(Games!E135, Data!$B$2:$L$134, 3, FALSE))*Coefficients!$D$2</f>
        <v>12.75528948</v>
      </c>
      <c r="E135" s="5" t="n">
        <f>(VLOOKUP(Games!B135, Data!$B$2:$L$134, 5, FALSE)-VLOOKUP(Games!E135, Data!$B$2:$L$134, 5, FALSE))*Coefficients!$E$2</f>
        <v>-26.3743226</v>
      </c>
      <c r="F135" s="5" t="n">
        <f>(VLOOKUP(Games!B135, Data!$B$2:$L$134, 6, FALSE)-VLOOKUP(Games!E135, Data!$B$2:$L$134, 6, FALSE))*Coefficients!$F$2</f>
        <v>-8.246308333</v>
      </c>
      <c r="G135" s="5" t="n">
        <f>(VLOOKUP(Games!B135, Data!$B$2:$L$134, 7, FALSE)-VLOOKUP(Games!E135, Data!$B$2:$L$134, 7, FALSE))*Coefficients!$G$2</f>
        <v>-24.90034441</v>
      </c>
      <c r="H135" s="5" t="n">
        <f>(VLOOKUP(Games!B135, Data!$B$2:$L$134, 8, FALSE)-VLOOKUP(Games!E135, Data!$B$2:$L$134, 8, FALSE))*Coefficients!$H$2</f>
        <v>-8.924325946</v>
      </c>
      <c r="I135" s="5" t="n">
        <f>(VLOOKUP(Games!B135, Data!$B$2:$L$134, 9, FALSE)-VLOOKUP(Games!E135, Data!$B$2:$L$134, 9, FALSE))*Coefficients!$I$2</f>
        <v>3.052504835</v>
      </c>
      <c r="J135" s="5" t="n">
        <f>(VLOOKUP(Games!B135, Data!$B$2:$L$134, 10, FALSE)-VLOOKUP(Games!E135, Data!$B$2:$L$134, 10, FALSE))*Coefficients!$J$2</f>
        <v>4.402271299</v>
      </c>
      <c r="K135" s="5" t="n">
        <f>(IF(AND(VLOOKUP(Games!B135, Data!$B$2:$L$134, 11, FALSE)=1, VLOOKUP(Games!E135, Data!$B$2:$L$134, 11, FALSE)&lt;&gt;1), 1,0))*Coefficients!K$2</f>
        <v>0.08548818654</v>
      </c>
      <c r="L135" s="5" t="n">
        <f>(IF(AND(VLOOKUP(Games!B135, Data!$B$2:$L$134, 11, FALSE)&lt;&gt;1, VLOOKUP(Games!E135, Data!$B$2:$L$134, 11, FALSE)=1), 1,0))*Coefficients!L$2</f>
        <v>0</v>
      </c>
      <c r="O135" s="5" t="n">
        <f t="shared" si="1"/>
        <v>-32.56596783</v>
      </c>
    </row>
    <row r="136" ht="14.25" customHeight="1">
      <c r="A136" s="5" t="str">
        <f>Coefficients!$A$2</f>
        <v/>
      </c>
      <c r="B136" s="5" t="n">
        <f>(Games!G136)*Coefficients!$B$2</f>
        <v>-2.970204163</v>
      </c>
      <c r="C136" s="5" t="n">
        <f>(VLOOKUP(Games!B136, Data!$B$2:$L$134, 4, FALSE)-VLOOKUP(Games!E136, Data!$B$2:$L$134, 4, FALSE))*Coefficients!$C$2</f>
        <v>0.8932372906</v>
      </c>
      <c r="D136" s="5" t="n">
        <f>(VLOOKUP(Games!B136, Data!$B$2:$L$134, 3, FALSE)-VLOOKUP(Games!E136, Data!$B$2:$L$134, 3, FALSE))*Coefficients!$D$2</f>
        <v>-1.648375871</v>
      </c>
      <c r="E136" s="5" t="n">
        <f>(VLOOKUP(Games!B136, Data!$B$2:$L$134, 5, FALSE)-VLOOKUP(Games!E136, Data!$B$2:$L$134, 5, FALSE))*Coefficients!$E$2</f>
        <v>-2.520731718</v>
      </c>
      <c r="F136" s="5" t="n">
        <f>(VLOOKUP(Games!B136, Data!$B$2:$L$134, 6, FALSE)-VLOOKUP(Games!E136, Data!$B$2:$L$134, 6, FALSE))*Coefficients!$F$2</f>
        <v>1.740503944</v>
      </c>
      <c r="G136" s="5" t="n">
        <f>(VLOOKUP(Games!B136, Data!$B$2:$L$134, 7, FALSE)-VLOOKUP(Games!E136, Data!$B$2:$L$134, 7, FALSE))*Coefficients!$G$2</f>
        <v>4.324796661</v>
      </c>
      <c r="H136" s="5" t="n">
        <f>(VLOOKUP(Games!B136, Data!$B$2:$L$134, 8, FALSE)-VLOOKUP(Games!E136, Data!$B$2:$L$134, 8, FALSE))*Coefficients!$H$2</f>
        <v>0.6208226745</v>
      </c>
      <c r="I136" s="5" t="n">
        <f>(VLOOKUP(Games!B136, Data!$B$2:$L$134, 9, FALSE)-VLOOKUP(Games!E136, Data!$B$2:$L$134, 9, FALSE))*Coefficients!$I$2</f>
        <v>-0.2512349658</v>
      </c>
      <c r="J136" s="5" t="n">
        <f>(VLOOKUP(Games!B136, Data!$B$2:$L$134, 10, FALSE)-VLOOKUP(Games!E136, Data!$B$2:$L$134, 10, FALSE))*Coefficients!$J$2</f>
        <v>-0.3039023907</v>
      </c>
      <c r="K136" s="5" t="n">
        <f>(IF(AND(VLOOKUP(Games!B136, Data!$B$2:$L$134, 11, FALSE)=1, VLOOKUP(Games!E136, Data!$B$2:$L$134, 11, FALSE)&lt;&gt;1), 1,0))*Coefficients!K$2</f>
        <v>0</v>
      </c>
      <c r="L136" s="5" t="n">
        <f>(IF(AND(VLOOKUP(Games!B136, Data!$B$2:$L$134, 11, FALSE)&lt;&gt;1, VLOOKUP(Games!E136, Data!$B$2:$L$134, 11, FALSE)=1), 1,0))*Coefficients!L$2</f>
        <v>0</v>
      </c>
      <c r="O136" s="5" t="n">
        <f t="shared" si="1"/>
        <v>-0.1150885391</v>
      </c>
    </row>
    <row r="137" ht="14.25" customHeight="1">
      <c r="A137" s="5" t="str">
        <f>Coefficients!$A$2</f>
        <v/>
      </c>
      <c r="B137" s="5" t="n">
        <f>(Games!G137)*Coefficients!$B$2</f>
        <v>2.970204163</v>
      </c>
      <c r="C137" s="5" t="n">
        <f>(VLOOKUP(Games!B137, Data!$B$2:$L$134, 4, FALSE)-VLOOKUP(Games!E137, Data!$B$2:$L$134, 4, FALSE))*Coefficients!$C$2</f>
        <v>0.4466186453</v>
      </c>
      <c r="D137" s="5" t="n">
        <f>(VLOOKUP(Games!B137, Data!$B$2:$L$134, 3, FALSE)-VLOOKUP(Games!E137, Data!$B$2:$L$134, 3, FALSE))*Coefficients!$D$2</f>
        <v>-0.2354822673</v>
      </c>
      <c r="E137" s="5" t="n">
        <f>(VLOOKUP(Games!B137, Data!$B$2:$L$134, 5, FALSE)-VLOOKUP(Games!E137, Data!$B$2:$L$134, 5, FALSE))*Coefficients!$E$2</f>
        <v>-1.447086727</v>
      </c>
      <c r="F137" s="5" t="n">
        <f>(VLOOKUP(Games!B137, Data!$B$2:$L$134, 6, FALSE)-VLOOKUP(Games!E137, Data!$B$2:$L$134, 6, FALSE))*Coefficients!$F$2</f>
        <v>0.1610157834</v>
      </c>
      <c r="G137" s="5" t="n">
        <f>(VLOOKUP(Games!B137, Data!$B$2:$L$134, 7, FALSE)-VLOOKUP(Games!E137, Data!$B$2:$L$134, 7, FALSE))*Coefficients!$G$2</f>
        <v>0.2621088885</v>
      </c>
      <c r="H137" s="5" t="n">
        <f>(VLOOKUP(Games!B137, Data!$B$2:$L$134, 8, FALSE)-VLOOKUP(Games!E137, Data!$B$2:$L$134, 8, FALSE))*Coefficients!$H$2</f>
        <v>0.3880141716</v>
      </c>
      <c r="I137" s="5" t="n">
        <f>(VLOOKUP(Games!B137, Data!$B$2:$L$134, 9, FALSE)-VLOOKUP(Games!E137, Data!$B$2:$L$134, 9, FALSE))*Coefficients!$I$2</f>
        <v>-0.08793223803</v>
      </c>
      <c r="J137" s="5" t="n">
        <f>(VLOOKUP(Games!B137, Data!$B$2:$L$134, 10, FALSE)-VLOOKUP(Games!E137, Data!$B$2:$L$134, 10, FALSE))*Coefficients!$J$2</f>
        <v>-0.9570310469</v>
      </c>
      <c r="K137" s="5" t="n">
        <f>(IF(AND(VLOOKUP(Games!B137, Data!$B$2:$L$134, 11, FALSE)=1, VLOOKUP(Games!E137, Data!$B$2:$L$134, 11, FALSE)&lt;&gt;1), 1,0))*Coefficients!K$2</f>
        <v>0</v>
      </c>
      <c r="L137" s="5" t="n">
        <f>(IF(AND(VLOOKUP(Games!B137, Data!$B$2:$L$134, 11, FALSE)&lt;&gt;1, VLOOKUP(Games!E137, Data!$B$2:$L$134, 11, FALSE)=1), 1,0))*Coefficients!L$2</f>
        <v>0</v>
      </c>
      <c r="O137" s="5" t="n">
        <f t="shared" si="1"/>
        <v>1.500429372</v>
      </c>
    </row>
    <row r="138" ht="14.25" customHeight="1">
      <c r="A138" s="5" t="str">
        <f>Coefficients!$A$2</f>
        <v/>
      </c>
      <c r="B138" s="5" t="n">
        <f>(Games!G138)*Coefficients!$B$2</f>
        <v>11.88081665</v>
      </c>
      <c r="C138" s="5" t="n">
        <f>(VLOOKUP(Games!B138, Data!$B$2:$L$134, 4, FALSE)-VLOOKUP(Games!E138, Data!$B$2:$L$134, 4, FALSE))*Coefficients!$C$2</f>
        <v>-1.339855936</v>
      </c>
      <c r="D138" s="5" t="n">
        <f>(VLOOKUP(Games!B138, Data!$B$2:$L$134, 3, FALSE)-VLOOKUP(Games!E138, Data!$B$2:$L$134, 3, FALSE))*Coefficients!$D$2</f>
        <v>15.34559442</v>
      </c>
      <c r="E138" s="5" t="n">
        <f>(VLOOKUP(Games!B138, Data!$B$2:$L$134, 5, FALSE)-VLOOKUP(Games!E138, Data!$B$2:$L$134, 5, FALSE))*Coefficients!$E$2</f>
        <v>-8.495799494</v>
      </c>
      <c r="F138" s="5" t="n">
        <f>(VLOOKUP(Games!B138, Data!$B$2:$L$134, 6, FALSE)-VLOOKUP(Games!E138, Data!$B$2:$L$134, 6, FALSE))*Coefficients!$F$2</f>
        <v>-2.495744642</v>
      </c>
      <c r="G138" s="5" t="n">
        <f>(VLOOKUP(Games!B138, Data!$B$2:$L$134, 7, FALSE)-VLOOKUP(Games!E138, Data!$B$2:$L$134, 7, FALSE))*Coefficients!$G$2</f>
        <v>-10.09119221</v>
      </c>
      <c r="H138" s="5" t="n">
        <f>(VLOOKUP(Games!B138, Data!$B$2:$L$134, 8, FALSE)-VLOOKUP(Games!E138, Data!$B$2:$L$134, 8, FALSE))*Coefficients!$H$2</f>
        <v>-3.026510538</v>
      </c>
      <c r="I138" s="5" t="n">
        <f>(VLOOKUP(Games!B138, Data!$B$2:$L$134, 9, FALSE)-VLOOKUP(Games!E138, Data!$B$2:$L$134, 9, FALSE))*Coefficients!$I$2</f>
        <v>1.143119094</v>
      </c>
      <c r="J138" s="5" t="n">
        <f>(VLOOKUP(Games!B138, Data!$B$2:$L$134, 10, FALSE)-VLOOKUP(Games!E138, Data!$B$2:$L$134, 10, FALSE))*Coefficients!$J$2</f>
        <v>2.466083645</v>
      </c>
      <c r="K138" s="5" t="n">
        <f>(IF(AND(VLOOKUP(Games!B138, Data!$B$2:$L$134, 11, FALSE)=1, VLOOKUP(Games!E138, Data!$B$2:$L$134, 11, FALSE)&lt;&gt;1), 1,0))*Coefficients!K$2</f>
        <v>0</v>
      </c>
      <c r="L138" s="5" t="n">
        <f>(IF(AND(VLOOKUP(Games!B138, Data!$B$2:$L$134, 11, FALSE)&lt;&gt;1, VLOOKUP(Games!E138, Data!$B$2:$L$134, 11, FALSE)=1), 1,0))*Coefficients!L$2</f>
        <v>0</v>
      </c>
      <c r="O138" s="5" t="n">
        <f t="shared" si="1"/>
        <v>5.386510994</v>
      </c>
    </row>
    <row r="139" ht="14.25" customHeight="1">
      <c r="A139" s="5" t="str">
        <f>Coefficients!$A$2</f>
        <v/>
      </c>
      <c r="B139" s="5" t="n">
        <f>(Games!G139)*Coefficients!$B$2</f>
        <v>16.03910248</v>
      </c>
      <c r="C139" s="5" t="n">
        <f>(VLOOKUP(Games!B139, Data!$B$2:$L$134, 4, FALSE)-VLOOKUP(Games!E139, Data!$B$2:$L$134, 4, FALSE))*Coefficients!$C$2</f>
        <v>-0.8932372906</v>
      </c>
      <c r="D139" s="5" t="n">
        <f>(VLOOKUP(Games!B139, Data!$B$2:$L$134, 3, FALSE)-VLOOKUP(Games!E139, Data!$B$2:$L$134, 3, FALSE))*Coefficients!$D$2</f>
        <v>9.576278872</v>
      </c>
      <c r="E139" s="5" t="n">
        <f>(VLOOKUP(Games!B139, Data!$B$2:$L$134, 5, FALSE)-VLOOKUP(Games!E139, Data!$B$2:$L$134, 5, FALSE))*Coefficients!$E$2</f>
        <v>-17.08495942</v>
      </c>
      <c r="F139" s="5" t="n">
        <f>(VLOOKUP(Games!B139, Data!$B$2:$L$134, 6, FALSE)-VLOOKUP(Games!E139, Data!$B$2:$L$134, 6, FALSE))*Coefficients!$F$2</f>
        <v>-3.523178688</v>
      </c>
      <c r="G139" s="5" t="n">
        <f>(VLOOKUP(Games!B139, Data!$B$2:$L$134, 7, FALSE)-VLOOKUP(Games!E139, Data!$B$2:$L$134, 7, FALSE))*Coefficients!$G$2</f>
        <v>-17.03707775</v>
      </c>
      <c r="H139" s="5" t="n">
        <f>(VLOOKUP(Games!B139, Data!$B$2:$L$134, 8, FALSE)-VLOOKUP(Games!E139, Data!$B$2:$L$134, 8, FALSE))*Coefficients!$H$2</f>
        <v>-4.733772893</v>
      </c>
      <c r="I139" s="5" t="n">
        <f>(VLOOKUP(Games!B139, Data!$B$2:$L$134, 9, FALSE)-VLOOKUP(Games!E139, Data!$B$2:$L$134, 9, FALSE))*Coefficients!$I$2</f>
        <v>2.122935461</v>
      </c>
      <c r="J139" s="5" t="n">
        <f>(VLOOKUP(Games!B139, Data!$B$2:$L$134, 10, FALSE)-VLOOKUP(Games!E139, Data!$B$2:$L$134, 10, FALSE))*Coefficients!$J$2</f>
        <v>1.742750525</v>
      </c>
      <c r="K139" s="5" t="n">
        <f>(IF(AND(VLOOKUP(Games!B139, Data!$B$2:$L$134, 11, FALSE)=1, VLOOKUP(Games!E139, Data!$B$2:$L$134, 11, FALSE)&lt;&gt;1), 1,0))*Coefficients!K$2</f>
        <v>0</v>
      </c>
      <c r="L139" s="5" t="n">
        <f>(IF(AND(VLOOKUP(Games!B139, Data!$B$2:$L$134, 11, FALSE)&lt;&gt;1, VLOOKUP(Games!E139, Data!$B$2:$L$134, 11, FALSE)=1), 1,0))*Coefficients!L$2</f>
        <v>0</v>
      </c>
      <c r="O139" s="5" t="n">
        <f t="shared" si="1"/>
        <v>-13.79115871</v>
      </c>
    </row>
    <row r="140" ht="14.25" customHeight="1">
      <c r="A140" s="5" t="str">
        <f>Coefficients!$A$2</f>
        <v/>
      </c>
      <c r="B140" s="5" t="n">
        <f>(Games!G140)*Coefficients!$B$2</f>
        <v>-14.85102081</v>
      </c>
      <c r="C140" s="5" t="n">
        <f>(VLOOKUP(Games!B140, Data!$B$2:$L$134, 4, FALSE)-VLOOKUP(Games!E140, Data!$B$2:$L$134, 4, FALSE))*Coefficients!$C$2</f>
        <v>1.855185142</v>
      </c>
      <c r="D140" s="5" t="n">
        <f>(VLOOKUP(Games!B140, Data!$B$2:$L$134, 3, FALSE)-VLOOKUP(Games!E140, Data!$B$2:$L$134, 3, FALSE))*Coefficients!$D$2</f>
        <v>-9.851008184</v>
      </c>
      <c r="E140" s="5" t="n">
        <f>(VLOOKUP(Games!B140, Data!$B$2:$L$134, 5, FALSE)-VLOOKUP(Games!E140, Data!$B$2:$L$134, 5, FALSE))*Coefficients!$E$2</f>
        <v>23.48014915</v>
      </c>
      <c r="F140" s="5" t="n">
        <f>(VLOOKUP(Games!B140, Data!$B$2:$L$134, 6, FALSE)-VLOOKUP(Games!E140, Data!$B$2:$L$134, 6, FALSE))*Coefficients!$F$2</f>
        <v>4.374262115</v>
      </c>
      <c r="G140" s="5" t="n">
        <f>(VLOOKUP(Games!B140, Data!$B$2:$L$134, 7, FALSE)-VLOOKUP(Games!E140, Data!$B$2:$L$134, 7, FALSE))*Coefficients!$G$2</f>
        <v>23.19663664</v>
      </c>
      <c r="H140" s="5" t="n">
        <f>(VLOOKUP(Games!B140, Data!$B$2:$L$134, 8, FALSE)-VLOOKUP(Games!E140, Data!$B$2:$L$134, 8, FALSE))*Coefficients!$H$2</f>
        <v>5.820212574</v>
      </c>
      <c r="I140" s="5" t="n">
        <f>(VLOOKUP(Games!B140, Data!$B$2:$L$134, 9, FALSE)-VLOOKUP(Games!E140, Data!$B$2:$L$134, 9, FALSE))*Coefficients!$I$2</f>
        <v>-2.361608679</v>
      </c>
      <c r="J140" s="5" t="n">
        <f>(VLOOKUP(Games!B140, Data!$B$2:$L$134, 10, FALSE)-VLOOKUP(Games!E140, Data!$B$2:$L$134, 10, FALSE))*Coefficients!$J$2</f>
        <v>-2.64206007</v>
      </c>
      <c r="K140" s="5" t="n">
        <f>(IF(AND(VLOOKUP(Games!B140, Data!$B$2:$L$134, 11, FALSE)=1, VLOOKUP(Games!E140, Data!$B$2:$L$134, 11, FALSE)&lt;&gt;1), 1,0))*Coefficients!K$2</f>
        <v>0</v>
      </c>
      <c r="L140" s="5" t="n">
        <f>(IF(AND(VLOOKUP(Games!B140, Data!$B$2:$L$134, 11, FALSE)&lt;&gt;1, VLOOKUP(Games!E140, Data!$B$2:$L$134, 11, FALSE)=1), 1,0))*Coefficients!L$2</f>
        <v>-6.250290008</v>
      </c>
      <c r="O140" s="5" t="n">
        <f t="shared" si="1"/>
        <v>22.77045786</v>
      </c>
    </row>
    <row r="141" ht="14.25" customHeight="1">
      <c r="A141" s="5" t="str">
        <f>Coefficients!$A$2</f>
        <v/>
      </c>
      <c r="B141" s="5" t="n">
        <f>(Games!G141)*Coefficients!$B$2</f>
        <v>-3.564244996</v>
      </c>
      <c r="C141" s="5" t="n">
        <f>(VLOOKUP(Games!B141, Data!$B$2:$L$134, 4, FALSE)-VLOOKUP(Games!E141, Data!$B$2:$L$134, 4, FALSE))*Coefficients!$C$2</f>
        <v>2.233093227</v>
      </c>
      <c r="D141" s="5" t="n">
        <f>(VLOOKUP(Games!B141, Data!$B$2:$L$134, 3, FALSE)-VLOOKUP(Games!E141, Data!$B$2:$L$134, 3, FALSE))*Coefficients!$D$2</f>
        <v>-3.218257654</v>
      </c>
      <c r="E141" s="5" t="n">
        <f>(VLOOKUP(Games!B141, Data!$B$2:$L$134, 5, FALSE)-VLOOKUP(Games!E141, Data!$B$2:$L$134, 5, FALSE))*Coefficients!$E$2</f>
        <v>9.3360434</v>
      </c>
      <c r="F141" s="5" t="n">
        <f>(VLOOKUP(Games!B141, Data!$B$2:$L$134, 6, FALSE)-VLOOKUP(Games!E141, Data!$B$2:$L$134, 6, FALSE))*Coefficients!$F$2</f>
        <v>3.856711382</v>
      </c>
      <c r="G141" s="5" t="n">
        <f>(VLOOKUP(Games!B141, Data!$B$2:$L$134, 7, FALSE)-VLOOKUP(Games!E141, Data!$B$2:$L$134, 7, FALSE))*Coefficients!$G$2</f>
        <v>5.766395548</v>
      </c>
      <c r="H141" s="5" t="n">
        <f>(VLOOKUP(Games!B141, Data!$B$2:$L$134, 8, FALSE)-VLOOKUP(Games!E141, Data!$B$2:$L$134, 8, FALSE))*Coefficients!$H$2</f>
        <v>3.181716207</v>
      </c>
      <c r="I141" s="5" t="n">
        <f>(VLOOKUP(Games!B141, Data!$B$2:$L$134, 9, FALSE)-VLOOKUP(Games!E141, Data!$B$2:$L$134, 9, FALSE))*Coefficients!$I$2</f>
        <v>-1.344107067</v>
      </c>
      <c r="J141" s="5" t="n">
        <f>(VLOOKUP(Games!B141, Data!$B$2:$L$134, 10, FALSE)-VLOOKUP(Games!E141, Data!$B$2:$L$134, 10, FALSE))*Coefficients!$J$2</f>
        <v>-2.171567855</v>
      </c>
      <c r="K141" s="5" t="n">
        <f>(IF(AND(VLOOKUP(Games!B141, Data!$B$2:$L$134, 11, FALSE)=1, VLOOKUP(Games!E141, Data!$B$2:$L$134, 11, FALSE)&lt;&gt;1), 1,0))*Coefficients!K$2</f>
        <v>0</v>
      </c>
      <c r="L141" s="5" t="n">
        <f>(IF(AND(VLOOKUP(Games!B141, Data!$B$2:$L$134, 11, FALSE)&lt;&gt;1, VLOOKUP(Games!E141, Data!$B$2:$L$134, 11, FALSE)=1), 1,0))*Coefficients!L$2</f>
        <v>-6.250290008</v>
      </c>
      <c r="O141" s="5" t="n">
        <f t="shared" si="1"/>
        <v>7.825492184</v>
      </c>
    </row>
    <row r="142" ht="14.25" customHeight="1">
      <c r="A142" s="5" t="str">
        <f>Coefficients!$A$2</f>
        <v/>
      </c>
      <c r="B142" s="5" t="n">
        <f>(Games!G142)*Coefficients!$B$2</f>
        <v>-4.158285828</v>
      </c>
      <c r="C142" s="5" t="n">
        <f>(VLOOKUP(Games!B142, Data!$B$2:$L$134, 4, FALSE)-VLOOKUP(Games!E142, Data!$B$2:$L$134, 4, FALSE))*Coefficients!$C$2</f>
        <v>0.8932372906</v>
      </c>
      <c r="D142" s="5" t="n">
        <f>(VLOOKUP(Games!B142, Data!$B$2:$L$134, 3, FALSE)-VLOOKUP(Games!E142, Data!$B$2:$L$134, 3, FALSE))*Coefficients!$D$2</f>
        <v>-5.690821461</v>
      </c>
      <c r="E142" s="5" t="n">
        <f>(VLOOKUP(Games!B142, Data!$B$2:$L$134, 5, FALSE)-VLOOKUP(Games!E142, Data!$B$2:$L$134, 5, FALSE))*Coefficients!$E$2</f>
        <v>10.03624665</v>
      </c>
      <c r="F142" s="5" t="n">
        <f>(VLOOKUP(Games!B142, Data!$B$2:$L$134, 6, FALSE)-VLOOKUP(Games!E142, Data!$B$2:$L$134, 6, FALSE))*Coefficients!$F$2</f>
        <v>2.261888385</v>
      </c>
      <c r="G142" s="5" t="n">
        <f>(VLOOKUP(Games!B142, Data!$B$2:$L$134, 7, FALSE)-VLOOKUP(Games!E142, Data!$B$2:$L$134, 7, FALSE))*Coefficients!$G$2</f>
        <v>8.387484433</v>
      </c>
      <c r="H142" s="5" t="n">
        <f>(VLOOKUP(Games!B142, Data!$B$2:$L$134, 8, FALSE)-VLOOKUP(Games!E142, Data!$B$2:$L$134, 8, FALSE))*Coefficients!$H$2</f>
        <v>3.259319041</v>
      </c>
      <c r="I142" s="5" t="n">
        <f>(VLOOKUP(Games!B142, Data!$B$2:$L$134, 9, FALSE)-VLOOKUP(Games!E142, Data!$B$2:$L$134, 9, FALSE))*Coefficients!$I$2</f>
        <v>-1.218489584</v>
      </c>
      <c r="J142" s="5" t="n">
        <f>(VLOOKUP(Games!B142, Data!$B$2:$L$134, 10, FALSE)-VLOOKUP(Games!E142, Data!$B$2:$L$134, 10, FALSE))*Coefficients!$J$2</f>
        <v>-0.6281424175</v>
      </c>
      <c r="K142" s="5" t="n">
        <f>(IF(AND(VLOOKUP(Games!B142, Data!$B$2:$L$134, 11, FALSE)=1, VLOOKUP(Games!E142, Data!$B$2:$L$134, 11, FALSE)&lt;&gt;1), 1,0))*Coefficients!K$2</f>
        <v>0</v>
      </c>
      <c r="L142" s="5" t="n">
        <f>(IF(AND(VLOOKUP(Games!B142, Data!$B$2:$L$134, 11, FALSE)&lt;&gt;1, VLOOKUP(Games!E142, Data!$B$2:$L$134, 11, FALSE)=1), 1,0))*Coefficients!L$2</f>
        <v>0</v>
      </c>
      <c r="O142" s="5" t="n">
        <f t="shared" si="1"/>
        <v>13.14243651</v>
      </c>
    </row>
    <row r="143" ht="14.25" customHeight="1">
      <c r="A143" s="5" t="str">
        <f>Coefficients!$A$2</f>
        <v/>
      </c>
      <c r="B143" s="5" t="n">
        <f>(Games!G143)*Coefficients!$B$2</f>
        <v>3.564244996</v>
      </c>
      <c r="C143" s="5" t="n">
        <f>(VLOOKUP(Games!B143, Data!$B$2:$L$134, 4, FALSE)-VLOOKUP(Games!E143, Data!$B$2:$L$134, 4, FALSE))*Coefficients!$C$2</f>
        <v>-0.927592571</v>
      </c>
      <c r="D143" s="5" t="n">
        <f>(VLOOKUP(Games!B143, Data!$B$2:$L$134, 3, FALSE)-VLOOKUP(Games!E143, Data!$B$2:$L$134, 3, FALSE))*Coefficients!$D$2</f>
        <v>-0.2747293119</v>
      </c>
      <c r="E143" s="5" t="n">
        <f>(VLOOKUP(Games!B143, Data!$B$2:$L$134, 5, FALSE)-VLOOKUP(Games!E143, Data!$B$2:$L$134, 5, FALSE))*Coefficients!$E$2</f>
        <v>-2.053929548</v>
      </c>
      <c r="F143" s="5" t="n">
        <f>(VLOOKUP(Games!B143, Data!$B$2:$L$134, 6, FALSE)-VLOOKUP(Games!E143, Data!$B$2:$L$134, 6, FALSE))*Coefficients!$F$2</f>
        <v>-1.192283539</v>
      </c>
      <c r="G143" s="5" t="n">
        <f>(VLOOKUP(Games!B143, Data!$B$2:$L$134, 7, FALSE)-VLOOKUP(Games!E143, Data!$B$2:$L$134, 7, FALSE))*Coefficients!$G$2</f>
        <v>-5.373232215</v>
      </c>
      <c r="H143" s="5" t="n">
        <f>(VLOOKUP(Games!B143, Data!$B$2:$L$134, 8, FALSE)-VLOOKUP(Games!E143, Data!$B$2:$L$134, 8, FALSE))*Coefficients!$H$2</f>
        <v>0.3104113373</v>
      </c>
      <c r="I143" s="5" t="n">
        <f>(VLOOKUP(Games!B143, Data!$B$2:$L$134, 9, FALSE)-VLOOKUP(Games!E143, Data!$B$2:$L$134, 9, FALSE))*Coefficients!$I$2</f>
        <v>0.6280874145</v>
      </c>
      <c r="J143" s="5" t="n">
        <f>(VLOOKUP(Games!B143, Data!$B$2:$L$134, 10, FALSE)-VLOOKUP(Games!E143, Data!$B$2:$L$134, 10, FALSE))*Coefficients!$J$2</f>
        <v>1.086923729</v>
      </c>
      <c r="K143" s="5" t="n">
        <f>(IF(AND(VLOOKUP(Games!B143, Data!$B$2:$L$134, 11, FALSE)=1, VLOOKUP(Games!E143, Data!$B$2:$L$134, 11, FALSE)&lt;&gt;1), 1,0))*Coefficients!K$2</f>
        <v>0</v>
      </c>
      <c r="L143" s="5" t="n">
        <f>(IF(AND(VLOOKUP(Games!B143, Data!$B$2:$L$134, 11, FALSE)&lt;&gt;1, VLOOKUP(Games!E143, Data!$B$2:$L$134, 11, FALSE)=1), 1,0))*Coefficients!L$2</f>
        <v>0</v>
      </c>
      <c r="O143" s="5" t="n">
        <f t="shared" si="1"/>
        <v>-4.232099708</v>
      </c>
    </row>
    <row r="144" ht="14.25" customHeight="1">
      <c r="A144" s="5" t="str">
        <f>Coefficients!$A$2</f>
        <v/>
      </c>
      <c r="B144" s="5" t="n">
        <f>(Games!G144)*Coefficients!$B$2</f>
        <v>38.61265412</v>
      </c>
      <c r="C144" s="5" t="n">
        <f>(VLOOKUP(Games!B144, Data!$B$2:$L$134, 4, FALSE)-VLOOKUP(Games!E144, Data!$B$2:$L$134, 4, FALSE))*Coefficients!$C$2</f>
        <v>-3.572949163</v>
      </c>
      <c r="D144" s="5" t="n">
        <f>(VLOOKUP(Games!B144, Data!$B$2:$L$134, 3, FALSE)-VLOOKUP(Games!E144, Data!$B$2:$L$134, 3, FALSE))*Coefficients!$D$2</f>
        <v>12.00959563</v>
      </c>
      <c r="E144" s="5" t="n">
        <f>(VLOOKUP(Games!B144, Data!$B$2:$L$134, 5, FALSE)-VLOOKUP(Games!E144, Data!$B$2:$L$134, 5, FALSE))*Coefficients!$E$2</f>
        <v>-31.97594864</v>
      </c>
      <c r="F144" s="5" t="n">
        <f>(VLOOKUP(Games!B144, Data!$B$2:$L$134, 6, FALSE)-VLOOKUP(Games!E144, Data!$B$2:$L$134, 6, FALSE))*Coefficients!$F$2</f>
        <v>-9.415589617</v>
      </c>
      <c r="G144" s="5" t="n">
        <f>(VLOOKUP(Games!B144, Data!$B$2:$L$134, 7, FALSE)-VLOOKUP(Games!E144, Data!$B$2:$L$134, 7, FALSE))*Coefficients!$G$2</f>
        <v>-36.95735328</v>
      </c>
      <c r="H144" s="5" t="n">
        <f>(VLOOKUP(Games!B144, Data!$B$2:$L$134, 8, FALSE)-VLOOKUP(Games!E144, Data!$B$2:$L$134, 8, FALSE))*Coefficients!$H$2</f>
        <v>-11.40761664</v>
      </c>
      <c r="I144" s="5" t="n">
        <f>(VLOOKUP(Games!B144, Data!$B$2:$L$134, 9, FALSE)-VLOOKUP(Games!E144, Data!$B$2:$L$134, 9, FALSE))*Coefficients!$I$2</f>
        <v>4.961890575</v>
      </c>
      <c r="J144" s="5" t="n">
        <f>(VLOOKUP(Games!B144, Data!$B$2:$L$134, 10, FALSE)-VLOOKUP(Games!E144, Data!$B$2:$L$134, 10, FALSE))*Coefficients!$J$2</f>
        <v>3.489759561</v>
      </c>
      <c r="K144" s="5" t="n">
        <f>(IF(AND(VLOOKUP(Games!B144, Data!$B$2:$L$134, 11, FALSE)=1, VLOOKUP(Games!E144, Data!$B$2:$L$134, 11, FALSE)&lt;&gt;1), 1,0))*Coefficients!K$2</f>
        <v>0.08548818654</v>
      </c>
      <c r="L144" s="5" t="n">
        <f>(IF(AND(VLOOKUP(Games!B144, Data!$B$2:$L$134, 11, FALSE)&lt;&gt;1, VLOOKUP(Games!E144, Data!$B$2:$L$134, 11, FALSE)=1), 1,0))*Coefficients!L$2</f>
        <v>0</v>
      </c>
      <c r="O144" s="5" t="n">
        <f t="shared" si="1"/>
        <v>-34.17006928</v>
      </c>
    </row>
    <row r="145" ht="14.25" customHeight="1">
      <c r="A145" s="5" t="str">
        <f>Coefficients!$A$2</f>
        <v/>
      </c>
      <c r="B145" s="5" t="n">
        <f>(Games!G145)*Coefficients!$B$2</f>
        <v>-5.346367493</v>
      </c>
      <c r="C145" s="5" t="n">
        <f>(VLOOKUP(Games!B145, Data!$B$2:$L$134, 4, FALSE)-VLOOKUP(Games!E145, Data!$B$2:$L$134, 4, FALSE))*Coefficients!$C$2</f>
        <v>-0.8932372906</v>
      </c>
      <c r="D145" s="5" t="n">
        <f>(VLOOKUP(Games!B145, Data!$B$2:$L$134, 3, FALSE)-VLOOKUP(Games!E145, Data!$B$2:$L$134, 3, FALSE))*Coefficients!$D$2</f>
        <v>-0.5102115793</v>
      </c>
      <c r="E145" s="5" t="n">
        <f>(VLOOKUP(Games!B145, Data!$B$2:$L$134, 5, FALSE)-VLOOKUP(Games!E145, Data!$B$2:$L$134, 5, FALSE))*Coefficients!$E$2</f>
        <v>-2.80081302</v>
      </c>
      <c r="F145" s="5" t="n">
        <f>(VLOOKUP(Games!B145, Data!$B$2:$L$134, 6, FALSE)-VLOOKUP(Games!E145, Data!$B$2:$L$134, 6, FALSE))*Coefficients!$F$2</f>
        <v>0.5827237874</v>
      </c>
      <c r="G145" s="5" t="n">
        <f>(VLOOKUP(Games!B145, Data!$B$2:$L$134, 7, FALSE)-VLOOKUP(Games!E145, Data!$B$2:$L$134, 7, FALSE))*Coefficients!$G$2</f>
        <v>5.635341103</v>
      </c>
      <c r="H145" s="5" t="n">
        <f>(VLOOKUP(Games!B145, Data!$B$2:$L$134, 8, FALSE)-VLOOKUP(Games!E145, Data!$B$2:$L$134, 8, FALSE))*Coefficients!$H$2</f>
        <v>1.008836846</v>
      </c>
      <c r="I145" s="5" t="n">
        <f>(VLOOKUP(Games!B145, Data!$B$2:$L$134, 9, FALSE)-VLOOKUP(Games!E145, Data!$B$2:$L$134, 9, FALSE))*Coefficients!$I$2</f>
        <v>-0.2889202107</v>
      </c>
      <c r="J145" s="5" t="n">
        <f>(VLOOKUP(Games!B145, Data!$B$2:$L$134, 10, FALSE)-VLOOKUP(Games!E145, Data!$B$2:$L$134, 10, FALSE))*Coefficients!$J$2</f>
        <v>-0.2158430677</v>
      </c>
      <c r="K145" s="5" t="n">
        <f>(IF(AND(VLOOKUP(Games!B145, Data!$B$2:$L$134, 11, FALSE)=1, VLOOKUP(Games!E145, Data!$B$2:$L$134, 11, FALSE)&lt;&gt;1), 1,0))*Coefficients!K$2</f>
        <v>0.08548818654</v>
      </c>
      <c r="L145" s="5" t="n">
        <f>(IF(AND(VLOOKUP(Games!B145, Data!$B$2:$L$134, 11, FALSE)&lt;&gt;1, VLOOKUP(Games!E145, Data!$B$2:$L$134, 11, FALSE)=1), 1,0))*Coefficients!L$2</f>
        <v>0</v>
      </c>
      <c r="O145" s="5" t="n">
        <f t="shared" si="1"/>
        <v>-2.743002738</v>
      </c>
    </row>
    <row r="146" ht="14.25" customHeight="1">
      <c r="A146" s="5" t="str">
        <f>Coefficients!$A$2</f>
        <v/>
      </c>
      <c r="B146" s="5" t="n">
        <f>(Games!G146)*Coefficients!$B$2</f>
        <v>-10.09869415</v>
      </c>
      <c r="C146" s="5" t="n">
        <f>(VLOOKUP(Games!B146, Data!$B$2:$L$134, 4, FALSE)-VLOOKUP(Games!E146, Data!$B$2:$L$134, 4, FALSE))*Coefficients!$C$2</f>
        <v>1.786474581</v>
      </c>
      <c r="D146" s="5" t="n">
        <f>(VLOOKUP(Games!B146, Data!$B$2:$L$134, 3, FALSE)-VLOOKUP(Games!E146, Data!$B$2:$L$134, 3, FALSE))*Coefficients!$D$2</f>
        <v>-5.416092149</v>
      </c>
      <c r="E146" s="5" t="n">
        <f>(VLOOKUP(Games!B146, Data!$B$2:$L$134, 5, FALSE)-VLOOKUP(Games!E146, Data!$B$2:$L$134, 5, FALSE))*Coefficients!$E$2</f>
        <v>12.04349599</v>
      </c>
      <c r="F146" s="5" t="n">
        <f>(VLOOKUP(Games!B146, Data!$B$2:$L$134, 6, FALSE)-VLOOKUP(Games!E146, Data!$B$2:$L$134, 6, FALSE))*Coefficients!$F$2</f>
        <v>4.259250841</v>
      </c>
      <c r="G146" s="5" t="n">
        <f>(VLOOKUP(Games!B146, Data!$B$2:$L$134, 7, FALSE)-VLOOKUP(Games!E146, Data!$B$2:$L$134, 7, FALSE))*Coefficients!$G$2</f>
        <v>12.45017221</v>
      </c>
      <c r="H146" s="5" t="n">
        <f>(VLOOKUP(Games!B146, Data!$B$2:$L$134, 8, FALSE)-VLOOKUP(Games!E146, Data!$B$2:$L$134, 8, FALSE))*Coefficients!$H$2</f>
        <v>3.492127544</v>
      </c>
      <c r="I146" s="5" t="n">
        <f>(VLOOKUP(Games!B146, Data!$B$2:$L$134, 9, FALSE)-VLOOKUP(Games!E146, Data!$B$2:$L$134, 9, FALSE))*Coefficients!$I$2</f>
        <v>-1.808891754</v>
      </c>
      <c r="J146" s="5" t="n">
        <f>(VLOOKUP(Games!B146, Data!$B$2:$L$134, 10, FALSE)-VLOOKUP(Games!E146, Data!$B$2:$L$134, 10, FALSE))*Coefficients!$J$2</f>
        <v>-0.7600465145</v>
      </c>
      <c r="K146" s="5" t="n">
        <f>(IF(AND(VLOOKUP(Games!B146, Data!$B$2:$L$134, 11, FALSE)=1, VLOOKUP(Games!E146, Data!$B$2:$L$134, 11, FALSE)&lt;&gt;1), 1,0))*Coefficients!K$2</f>
        <v>0</v>
      </c>
      <c r="L146" s="5" t="n">
        <f>(IF(AND(VLOOKUP(Games!B146, Data!$B$2:$L$134, 11, FALSE)&lt;&gt;1, VLOOKUP(Games!E146, Data!$B$2:$L$134, 11, FALSE)=1), 1,0))*Coefficients!L$2</f>
        <v>0</v>
      </c>
      <c r="O146" s="5" t="n">
        <f t="shared" si="1"/>
        <v>15.94779659</v>
      </c>
    </row>
    <row r="147" ht="14.25" customHeight="1">
      <c r="A147" s="5" t="str">
        <f>Coefficients!$A$2</f>
        <v/>
      </c>
      <c r="B147" s="5" t="n">
        <f>(Games!G147)*Coefficients!$B$2</f>
        <v>3.564244996</v>
      </c>
      <c r="C147" s="5" t="n">
        <f>(VLOOKUP(Games!B147, Data!$B$2:$L$134, 4, FALSE)-VLOOKUP(Games!E147, Data!$B$2:$L$134, 4, FALSE))*Coefficients!$C$2</f>
        <v>-0.2748422433</v>
      </c>
      <c r="D147" s="5" t="n">
        <f>(VLOOKUP(Games!B147, Data!$B$2:$L$134, 3, FALSE)-VLOOKUP(Games!E147, Data!$B$2:$L$134, 3, FALSE))*Coefficients!$D$2</f>
        <v>-8.163385268</v>
      </c>
      <c r="E147" s="5" t="n">
        <f>(VLOOKUP(Games!B147, Data!$B$2:$L$134, 5, FALSE)-VLOOKUP(Games!E147, Data!$B$2:$L$134, 5, FALSE))*Coefficients!$E$2</f>
        <v>9.942886221</v>
      </c>
      <c r="F147" s="5" t="n">
        <f>(VLOOKUP(Games!B147, Data!$B$2:$L$134, 6, FALSE)-VLOOKUP(Games!E147, Data!$B$2:$L$134, 6, FALSE))*Coefficients!$F$2</f>
        <v>3.047798756</v>
      </c>
      <c r="G147" s="5" t="n">
        <f>(VLOOKUP(Games!B147, Data!$B$2:$L$134, 7, FALSE)-VLOOKUP(Games!E147, Data!$B$2:$L$134, 7, FALSE))*Coefficients!$G$2</f>
        <v>11.40173665</v>
      </c>
      <c r="H147" s="5" t="n">
        <f>(VLOOKUP(Games!B147, Data!$B$2:$L$134, 8, FALSE)-VLOOKUP(Games!E147, Data!$B$2:$L$134, 8, FALSE))*Coefficients!$H$2</f>
        <v>2.32808503</v>
      </c>
      <c r="I147" s="5" t="n">
        <f>(VLOOKUP(Games!B147, Data!$B$2:$L$134, 9, FALSE)-VLOOKUP(Games!E147, Data!$B$2:$L$134, 9, FALSE))*Coefficients!$I$2</f>
        <v>-0.866760632</v>
      </c>
      <c r="J147" s="5" t="n">
        <f>(VLOOKUP(Games!B147, Data!$B$2:$L$134, 10, FALSE)-VLOOKUP(Games!E147, Data!$B$2:$L$134, 10, FALSE))*Coefficients!$J$2</f>
        <v>-1.758244513</v>
      </c>
      <c r="K147" s="5" t="n">
        <f>(IF(AND(VLOOKUP(Games!B147, Data!$B$2:$L$134, 11, FALSE)=1, VLOOKUP(Games!E147, Data!$B$2:$L$134, 11, FALSE)&lt;&gt;1), 1,0))*Coefficients!K$2</f>
        <v>0</v>
      </c>
      <c r="L147" s="5" t="n">
        <f>(IF(AND(VLOOKUP(Games!B147, Data!$B$2:$L$134, 11, FALSE)&lt;&gt;1, VLOOKUP(Games!E147, Data!$B$2:$L$134, 11, FALSE)=1), 1,0))*Coefficients!L$2</f>
        <v>0</v>
      </c>
      <c r="O147" s="5" t="n">
        <f t="shared" si="1"/>
        <v>19.221519</v>
      </c>
    </row>
    <row r="148" ht="14.25" customHeight="1">
      <c r="A148" s="5" t="str">
        <f>Coefficients!$A$2</f>
        <v/>
      </c>
      <c r="B148" s="5" t="n">
        <f>(Games!G148)*Coefficients!$B$2</f>
        <v>-16.03910248</v>
      </c>
      <c r="C148" s="5" t="n">
        <f>(VLOOKUP(Games!B148, Data!$B$2:$L$134, 4, FALSE)-VLOOKUP(Games!E148, Data!$B$2:$L$134, 4, FALSE))*Coefficients!$C$2</f>
        <v>1.786474581</v>
      </c>
      <c r="D148" s="5" t="n">
        <f>(VLOOKUP(Games!B148, Data!$B$2:$L$134, 3, FALSE)-VLOOKUP(Games!E148, Data!$B$2:$L$134, 3, FALSE))*Coefficients!$D$2</f>
        <v>-8.948326159</v>
      </c>
      <c r="E148" s="5" t="n">
        <f>(VLOOKUP(Games!B148, Data!$B$2:$L$134, 5, FALSE)-VLOOKUP(Games!E148, Data!$B$2:$L$134, 5, FALSE))*Coefficients!$E$2</f>
        <v>25.81416</v>
      </c>
      <c r="F148" s="5" t="n">
        <f>(VLOOKUP(Games!B148, Data!$B$2:$L$134, 6, FALSE)-VLOOKUP(Games!E148, Data!$B$2:$L$134, 6, FALSE))*Coefficients!$F$2</f>
        <v>3.852877673</v>
      </c>
      <c r="G148" s="5" t="n">
        <f>(VLOOKUP(Games!B148, Data!$B$2:$L$134, 7, FALSE)-VLOOKUP(Games!E148, Data!$B$2:$L$134, 7, FALSE))*Coefficients!$G$2</f>
        <v>21.09976553</v>
      </c>
      <c r="H148" s="5" t="n">
        <f>(VLOOKUP(Games!B148, Data!$B$2:$L$134, 8, FALSE)-VLOOKUP(Games!E148, Data!$B$2:$L$134, 8, FALSE))*Coefficients!$H$2</f>
        <v>6.053021077</v>
      </c>
      <c r="I148" s="5" t="n">
        <f>(VLOOKUP(Games!B148, Data!$B$2:$L$134, 9, FALSE)-VLOOKUP(Games!E148, Data!$B$2:$L$134, 9, FALSE))*Coefficients!$I$2</f>
        <v>-2.524911406</v>
      </c>
      <c r="J148" s="5" t="n">
        <f>(VLOOKUP(Games!B148, Data!$B$2:$L$134, 10, FALSE)-VLOOKUP(Games!E148, Data!$B$2:$L$134, 10, FALSE))*Coefficients!$J$2</f>
        <v>-3.506789537</v>
      </c>
      <c r="K148" s="5" t="n">
        <f>(IF(AND(VLOOKUP(Games!B148, Data!$B$2:$L$134, 11, FALSE)=1, VLOOKUP(Games!E148, Data!$B$2:$L$134, 11, FALSE)&lt;&gt;1), 1,0))*Coefficients!K$2</f>
        <v>0</v>
      </c>
      <c r="L148" s="5" t="n">
        <f>(IF(AND(VLOOKUP(Games!B148, Data!$B$2:$L$134, 11, FALSE)&lt;&gt;1, VLOOKUP(Games!E148, Data!$B$2:$L$134, 11, FALSE)=1), 1,0))*Coefficients!L$2</f>
        <v>-6.250290008</v>
      </c>
      <c r="O148" s="5" t="n">
        <f t="shared" si="1"/>
        <v>21.33687927</v>
      </c>
    </row>
    <row r="149" ht="14.25" customHeight="1">
      <c r="A149" s="5" t="str">
        <f>Coefficients!$A$2</f>
        <v/>
      </c>
      <c r="B149" s="5" t="n">
        <f>(Games!G149)*Coefficients!$B$2</f>
        <v>21.97951081</v>
      </c>
      <c r="C149" s="5" t="n">
        <f>(VLOOKUP(Games!B149, Data!$B$2:$L$134, 4, FALSE)-VLOOKUP(Games!E149, Data!$B$2:$L$134, 4, FALSE))*Coefficients!$C$2</f>
        <v>-0.8932372906</v>
      </c>
      <c r="D149" s="5" t="n">
        <f>(VLOOKUP(Games!B103, Data!$B$2:$L$134, 3, FALSE)-VLOOKUP(Games!E103, Data!$B$2:$L$134, 3, FALSE))*Coefficients!$D$2</f>
        <v>-7.221456199</v>
      </c>
      <c r="E149" s="5" t="n">
        <f>(VLOOKUP(Games!B103, Data!$B$2:$L$134, 5, FALSE)-VLOOKUP(Games!E103, Data!$B$2:$L$134, 5, FALSE))*Coefficients!$E$2</f>
        <v>-9.942886221</v>
      </c>
      <c r="F149" s="5" t="n">
        <f>(VLOOKUP(Games!B103, Data!$B$2:$L$134, 6, FALSE)-VLOOKUP(Games!E103, Data!$B$2:$L$134, 6, FALSE))*Coefficients!$F$2</f>
        <v>-2.714266062</v>
      </c>
      <c r="G149" s="5" t="n">
        <f>(VLOOKUP(Games!B103, Data!$B$2:$L$134, 7, FALSE)-VLOOKUP(Games!E103, Data!$B$2:$L$134, 7, FALSE))*Coefficients!$G$2</f>
        <v>-5.635341103</v>
      </c>
      <c r="H149" s="5" t="n">
        <f>(VLOOKUP(Games!B103, Data!$B$2:$L$134, 8, FALSE)-VLOOKUP(Games!E103, Data!$B$2:$L$134, 8, FALSE))*Coefficients!$H$2</f>
        <v>-3.259319041</v>
      </c>
      <c r="I149" s="5" t="n">
        <f>(VLOOKUP(Games!B103, Data!$B$2:$L$134, 9, FALSE)-VLOOKUP(Games!E103, Data!$B$2:$L$134, 9, FALSE))*Coefficients!$I$2</f>
        <v>0.5275934282</v>
      </c>
      <c r="J149" s="5" t="n">
        <f>(VLOOKUP(Games!B103, Data!$B$2:$L$134, 10, FALSE)-VLOOKUP(Games!E103, Data!$B$2:$L$134, 10, FALSE))*Coefficients!$J$2</f>
        <v>0.4857789649</v>
      </c>
      <c r="K149" s="5" t="n">
        <f>(IF(AND(VLOOKUP(Games!B103, Data!$B$2:$L$134, 11, FALSE)=1, VLOOKUP(Games!E103, Data!$B$2:$L$134, 11, FALSE)&lt;&gt;1), 1,0))*Coefficients!K$2</f>
        <v>0.08548818654</v>
      </c>
      <c r="L149" s="5" t="n">
        <f>(IF(AND(VLOOKUP(Games!B103, Data!$B$2:$L$134, 11, FALSE)&lt;&gt;1, VLOOKUP(Games!E103, Data!$B$2:$L$134, 11, FALSE)=1), 1,0))*Coefficients!L$2</f>
        <v>0</v>
      </c>
      <c r="O149" s="5" t="n">
        <f t="shared" si="1"/>
        <v>-6.588134532</v>
      </c>
    </row>
    <row r="150" ht="14.25" customHeight="1">
      <c r="A150" s="5" t="str">
        <f>Coefficients!$A$2</f>
        <v/>
      </c>
      <c r="B150" s="5" t="n">
        <f>(Games!G150)*Coefficients!$B$2</f>
        <v>0</v>
      </c>
      <c r="C150" s="5" t="n">
        <f>(VLOOKUP(Games!B150, Data!$B$2:$L$134, 4, FALSE)-VLOOKUP(Games!E150, Data!$B$2:$L$134, 4, FALSE))*Coefficients!$C$2</f>
        <v>-3.641659723</v>
      </c>
      <c r="D150" s="5" t="n">
        <f>(VLOOKUP(Games!B150, Data!$B$2:$L$134, 3, FALSE)-VLOOKUP(Games!E150, Data!$B$2:$L$134, 3, FALSE))*Coefficients!$D$2</f>
        <v>11.26390179</v>
      </c>
      <c r="E150" s="5" t="n">
        <f>(VLOOKUP(Games!B150, Data!$B$2:$L$134, 5, FALSE)-VLOOKUP(Games!E150, Data!$B$2:$L$134, 5, FALSE))*Coefficients!$E$2</f>
        <v>-20.72601635</v>
      </c>
      <c r="F150" s="5" t="n">
        <f>(VLOOKUP(Games!B150, Data!$B$2:$L$134, 6, FALSE)-VLOOKUP(Games!E150, Data!$B$2:$L$134, 6, FALSE))*Coefficients!$F$2</f>
        <v>-8.112128514</v>
      </c>
      <c r="G150" s="5" t="n">
        <f>(VLOOKUP(Games!B150, Data!$B$2:$L$134, 7, FALSE)-VLOOKUP(Games!E150, Data!$B$2:$L$134, 7, FALSE))*Coefficients!$G$2</f>
        <v>-24.50718108</v>
      </c>
      <c r="H150" s="5" t="n">
        <f>(VLOOKUP(Games!B150, Data!$B$2:$L$134, 8, FALSE)-VLOOKUP(Games!E150, Data!$B$2:$L$134, 8, FALSE))*Coefficients!$H$2</f>
        <v>-7.217063591</v>
      </c>
      <c r="I150" s="5" t="n">
        <f>(VLOOKUP(Games!B150, Data!$B$2:$L$134, 9, FALSE)-VLOOKUP(Games!E150, Data!$B$2:$L$134, 9, FALSE))*Coefficients!$I$2</f>
        <v>3.178122317</v>
      </c>
      <c r="J150" s="5" t="n">
        <f>(VLOOKUP(Games!B150, Data!$B$2:$L$134, 10, FALSE)-VLOOKUP(Games!E150, Data!$B$2:$L$134, 10, FALSE))*Coefficients!$J$2</f>
        <v>2.513910613</v>
      </c>
      <c r="K150" s="5" t="n">
        <f>(IF(AND(VLOOKUP(Games!B150, Data!$B$2:$L$134, 11, FALSE)=1, VLOOKUP(Games!E150, Data!$B$2:$L$134, 11, FALSE)&lt;&gt;1), 1,0))*Coefficients!K$2</f>
        <v>0</v>
      </c>
      <c r="L150" s="5" t="n">
        <f>(IF(AND(VLOOKUP(Games!B150, Data!$B$2:$L$134, 11, FALSE)&lt;&gt;1, VLOOKUP(Games!E150, Data!$B$2:$L$134, 11, FALSE)=1), 1,0))*Coefficients!L$2</f>
        <v>0</v>
      </c>
      <c r="O150" s="5" t="n">
        <f t="shared" si="1"/>
        <v>-47.24811454</v>
      </c>
    </row>
    <row r="151" ht="14.25" customHeight="1">
      <c r="A151" s="5" t="str">
        <f>Coefficients!$A$2</f>
        <v/>
      </c>
      <c r="B151" s="5" t="n">
        <f>(Games!G151)*Coefficients!$B$2</f>
        <v>0</v>
      </c>
      <c r="C151" s="5" t="n">
        <f>(VLOOKUP(Games!B151, Data!$B$2:$L$134, 4, FALSE)-VLOOKUP(Games!E151, Data!$B$2:$L$134, 4, FALSE))*Coefficients!$C$2</f>
        <v>-1.855185142</v>
      </c>
      <c r="D151" s="5" t="n">
        <f>(VLOOKUP(Games!B151, Data!$B$2:$L$134, 3, FALSE)-VLOOKUP(Games!E151, Data!$B$2:$L$134, 3, FALSE))*Coefficients!$D$2</f>
        <v>11.14616065</v>
      </c>
      <c r="E151" s="5" t="n">
        <f>(VLOOKUP(Games!B151, Data!$B$2:$L$134, 5, FALSE)-VLOOKUP(Games!E151, Data!$B$2:$L$134, 5, FALSE))*Coefficients!$E$2</f>
        <v>-11.99681577</v>
      </c>
      <c r="F151" s="5" t="n">
        <f>(VLOOKUP(Games!B151, Data!$B$2:$L$134, 6, FALSE)-VLOOKUP(Games!E151, Data!$B$2:$L$134, 6, FALSE))*Coefficients!$F$2</f>
        <v>-6.32562006</v>
      </c>
      <c r="G151" s="5" t="n">
        <f>(VLOOKUP(Games!B151, Data!$B$2:$L$134, 7, FALSE)-VLOOKUP(Games!E151, Data!$B$2:$L$134, 7, FALSE))*Coefficients!$G$2</f>
        <v>-19.92027553</v>
      </c>
      <c r="H151" s="5" t="n">
        <f>(VLOOKUP(Games!B151, Data!$B$2:$L$134, 8, FALSE)-VLOOKUP(Games!E151, Data!$B$2:$L$134, 8, FALSE))*Coefficients!$H$2</f>
        <v>-6.751446586</v>
      </c>
      <c r="I151" s="5" t="n">
        <f>(VLOOKUP(Games!B151, Data!$B$2:$L$134, 9, FALSE)-VLOOKUP(Games!E151, Data!$B$2:$L$134, 9, FALSE))*Coefficients!$I$2</f>
        <v>1.708397767</v>
      </c>
      <c r="J151" s="5" t="n">
        <f>(VLOOKUP(Games!B151, Data!$B$2:$L$134, 10, FALSE)-VLOOKUP(Games!E151, Data!$B$2:$L$134, 10, FALSE))*Coefficients!$J$2</f>
        <v>3.077687765</v>
      </c>
      <c r="K151" s="5" t="n">
        <f>(IF(AND(VLOOKUP(Games!B151, Data!$B$2:$L$134, 11, FALSE)=1, VLOOKUP(Games!E151, Data!$B$2:$L$134, 11, FALSE)&lt;&gt;1), 1,0))*Coefficients!K$2</f>
        <v>0</v>
      </c>
      <c r="L151" s="5" t="n">
        <f>(IF(AND(VLOOKUP(Games!B151, Data!$B$2:$L$134, 11, FALSE)&lt;&gt;1, VLOOKUP(Games!E151, Data!$B$2:$L$134, 11, FALSE)=1), 1,0))*Coefficients!L$2</f>
        <v>0</v>
      </c>
      <c r="O151" s="5" t="n">
        <f t="shared" si="1"/>
        <v>-30.9170969</v>
      </c>
    </row>
    <row r="152" ht="14.25" customHeight="1">
      <c r="A152" s="5" t="str">
        <f>Coefficients!$A$2</f>
        <v/>
      </c>
      <c r="B152" s="5" t="n">
        <f>(Games!G152)*Coefficients!$B$2</f>
        <v>0</v>
      </c>
      <c r="C152" s="5" t="n">
        <f>(VLOOKUP(Games!B152, Data!$B$2:$L$134, 4, FALSE)-VLOOKUP(Games!E152, Data!$B$2:$L$134, 4, FALSE))*Coefficients!$C$2</f>
        <v>2.679711872</v>
      </c>
      <c r="D152" s="5" t="n">
        <f>(VLOOKUP(Games!B152, Data!$B$2:$L$134, 3, FALSE)-VLOOKUP(Games!E152, Data!$B$2:$L$134, 3, FALSE))*Coefficients!$D$2</f>
        <v>-10.20423159</v>
      </c>
      <c r="E152" s="5" t="n">
        <f>(VLOOKUP(Games!B152, Data!$B$2:$L$134, 5, FALSE)-VLOOKUP(Games!E152, Data!$B$2:$L$134, 5, FALSE))*Coefficients!$E$2</f>
        <v>19.55901092</v>
      </c>
      <c r="F152" s="5" t="n">
        <f>(VLOOKUP(Games!B152, Data!$B$2:$L$134, 6, FALSE)-VLOOKUP(Games!E152, Data!$B$2:$L$134, 6, FALSE))*Coefficients!$F$2</f>
        <v>8.000950949</v>
      </c>
      <c r="G152" s="5" t="n">
        <f>(VLOOKUP(Games!B152, Data!$B$2:$L$134, 7, FALSE)-VLOOKUP(Games!E152, Data!$B$2:$L$134, 7, FALSE))*Coefficients!$G$2</f>
        <v>24.24507219</v>
      </c>
      <c r="H152" s="5" t="n">
        <f>(VLOOKUP(Games!B152, Data!$B$2:$L$134, 8, FALSE)-VLOOKUP(Games!E152, Data!$B$2:$L$134, 8, FALSE))*Coefficients!$H$2</f>
        <v>9.545148621</v>
      </c>
      <c r="I152" s="5" t="n">
        <f>(VLOOKUP(Games!B152, Data!$B$2:$L$134, 9, FALSE)-VLOOKUP(Games!E152, Data!$B$2:$L$134, 9, FALSE))*Coefficients!$I$2</f>
        <v>-2.5751584</v>
      </c>
      <c r="J152" s="5" t="n">
        <f>(VLOOKUP(Games!B152, Data!$B$2:$L$134, 10, FALSE)-VLOOKUP(Games!E152, Data!$B$2:$L$134, 10, FALSE))*Coefficients!$J$2</f>
        <v>-2.67759506</v>
      </c>
      <c r="K152" s="5" t="n">
        <f>(IF(AND(VLOOKUP(Games!B152, Data!$B$2:$L$134, 11, FALSE)=1, VLOOKUP(Games!E152, Data!$B$2:$L$134, 11, FALSE)&lt;&gt;1), 1,0))*Coefficients!K$2</f>
        <v>0</v>
      </c>
      <c r="L152" s="5" t="n">
        <f>(IF(AND(VLOOKUP(Games!B152, Data!$B$2:$L$134, 11, FALSE)&lt;&gt;1, VLOOKUP(Games!E152, Data!$B$2:$L$134, 11, FALSE)=1), 1,0))*Coefficients!L$2</f>
        <v>0</v>
      </c>
      <c r="O152" s="5" t="n">
        <f t="shared" si="1"/>
        <v>48.57290951</v>
      </c>
    </row>
    <row r="153" ht="14.25" customHeight="1">
      <c r="A153" s="5" t="str">
        <f>Coefficients!$A$2</f>
        <v/>
      </c>
      <c r="B153" s="5" t="n">
        <f>(Games!G153)*Coefficients!$B$2</f>
        <v>12.47485748</v>
      </c>
      <c r="C153" s="5" t="n">
        <f>(VLOOKUP(Games!B153, Data!$B$2:$L$134, 4, FALSE)-VLOOKUP(Games!E153, Data!$B$2:$L$134, 4, FALSE))*Coefficients!$C$2</f>
        <v>-1.339855936</v>
      </c>
      <c r="D153" s="5" t="n">
        <f>(VLOOKUP(Games!B153, Data!$B$2:$L$134, 3, FALSE)-VLOOKUP(Games!E153, Data!$B$2:$L$134, 3, FALSE))*Coefficients!$D$2</f>
        <v>4.317174901</v>
      </c>
      <c r="E153" s="5" t="n">
        <f>(VLOOKUP(Games!B153, Data!$B$2:$L$134, 5, FALSE)-VLOOKUP(Games!E153, Data!$B$2:$L$134, 5, FALSE))*Coefficients!$E$2</f>
        <v>-15.26443096</v>
      </c>
      <c r="F153" s="5" t="n">
        <f>(VLOOKUP(Games!B153, Data!$B$2:$L$134, 6, FALSE)-VLOOKUP(Games!E153, Data!$B$2:$L$134, 6, FALSE))*Coefficients!$F$2</f>
        <v>-2.315560313</v>
      </c>
      <c r="G153" s="5" t="n">
        <f>(VLOOKUP(Games!B153, Data!$B$2:$L$134, 7, FALSE)-VLOOKUP(Games!E153, Data!$B$2:$L$134, 7, FALSE))*Coefficients!$G$2</f>
        <v>-11.5327911</v>
      </c>
      <c r="H153" s="5" t="n">
        <f>(VLOOKUP(Games!B153, Data!$B$2:$L$134, 8, FALSE)-VLOOKUP(Games!E153, Data!$B$2:$L$134, 8, FALSE))*Coefficients!$H$2</f>
        <v>-3.724936047</v>
      </c>
      <c r="I153" s="5" t="n">
        <f>(VLOOKUP(Games!B153, Data!$B$2:$L$134, 9, FALSE)-VLOOKUP(Games!E153, Data!$B$2:$L$134, 9, FALSE))*Coefficients!$I$2</f>
        <v>1.947070985</v>
      </c>
      <c r="J153" s="5" t="n">
        <f>(VLOOKUP(Games!B153, Data!$B$2:$L$134, 10, FALSE)-VLOOKUP(Games!E153, Data!$B$2:$L$134, 10, FALSE))*Coefficients!$J$2</f>
        <v>1.423053451</v>
      </c>
      <c r="K153" s="5" t="n">
        <f>(IF(AND(VLOOKUP(Games!B153, Data!$B$2:$L$134, 11, FALSE)=1, VLOOKUP(Games!E153, Data!$B$2:$L$134, 11, FALSE)&lt;&gt;1), 1,0))*Coefficients!K$2</f>
        <v>0</v>
      </c>
      <c r="L153" s="5" t="n">
        <f>(IF(AND(VLOOKUP(Games!B153, Data!$B$2:$L$134, 11, FALSE)&lt;&gt;1, VLOOKUP(Games!E153, Data!$B$2:$L$134, 11, FALSE)=1), 1,0))*Coefficients!L$2</f>
        <v>0</v>
      </c>
      <c r="O153" s="5" t="n">
        <f t="shared" si="1"/>
        <v>-14.01541753</v>
      </c>
    </row>
    <row r="154" ht="14.25" customHeight="1">
      <c r="A154" s="5" t="str">
        <f>Coefficients!$A$2</f>
        <v/>
      </c>
      <c r="B154" s="5" t="n">
        <f>(Games!G154)*Coefficients!$B$2</f>
        <v>24.35567414</v>
      </c>
      <c r="C154" s="5" t="n">
        <f>(VLOOKUP(Games!B154, Data!$B$2:$L$134, 4, FALSE)-VLOOKUP(Games!E154, Data!$B$2:$L$134, 4, FALSE))*Coefficients!$C$2</f>
        <v>-2.782777713</v>
      </c>
      <c r="D154" s="5" t="n">
        <f>(VLOOKUP(Games!B154, Data!$B$2:$L$134, 3, FALSE)-VLOOKUP(Games!E154, Data!$B$2:$L$134, 3, FALSE))*Coefficients!$D$2</f>
        <v>9.968749318</v>
      </c>
      <c r="E154" s="5" t="n">
        <f>(VLOOKUP(Games!B154, Data!$B$2:$L$134, 5, FALSE)-VLOOKUP(Games!E154, Data!$B$2:$L$134, 5, FALSE))*Coefficients!$E$2</f>
        <v>-23.9002711</v>
      </c>
      <c r="F154" s="5" t="n">
        <f>(VLOOKUP(Games!B154, Data!$B$2:$L$134, 6, FALSE)-VLOOKUP(Games!E154, Data!$B$2:$L$134, 6, FALSE))*Coefficients!$F$2</f>
        <v>-5.861741256</v>
      </c>
      <c r="G154" s="5" t="n">
        <f>(VLOOKUP(Games!B154, Data!$B$2:$L$134, 7, FALSE)-VLOOKUP(Games!E154, Data!$B$2:$L$134, 7, FALSE))*Coefficients!$G$2</f>
        <v>-21.88609219</v>
      </c>
      <c r="H154" s="5" t="n">
        <f>(VLOOKUP(Games!B154, Data!$B$2:$L$134, 8, FALSE)-VLOOKUP(Games!E154, Data!$B$2:$L$134, 8, FALSE))*Coefficients!$H$2</f>
        <v>-5.820212574</v>
      </c>
      <c r="I154" s="5" t="n">
        <f>(VLOOKUP(Games!B154, Data!$B$2:$L$134, 9, FALSE)-VLOOKUP(Games!E154, Data!$B$2:$L$134, 9, FALSE))*Coefficients!$I$2</f>
        <v>2.650528889</v>
      </c>
      <c r="J154" s="5" t="n">
        <f>(VLOOKUP(Games!B154, Data!$B$2:$L$134, 10, FALSE)-VLOOKUP(Games!E154, Data!$B$2:$L$134, 10, FALSE))*Coefficients!$J$2</f>
        <v>2.058481659</v>
      </c>
      <c r="K154" s="5" t="n">
        <f>(IF(AND(VLOOKUP(Games!B154, Data!$B$2:$L$134, 11, FALSE)=1, VLOOKUP(Games!E154, Data!$B$2:$L$134, 11, FALSE)&lt;&gt;1), 1,0))*Coefficients!K$2</f>
        <v>0.08548818654</v>
      </c>
      <c r="L154" s="5" t="n">
        <f>(IF(AND(VLOOKUP(Games!B154, Data!$B$2:$L$134, 11, FALSE)&lt;&gt;1, VLOOKUP(Games!E154, Data!$B$2:$L$134, 11, FALSE)=1), 1,0))*Coefficients!L$2</f>
        <v>0</v>
      </c>
      <c r="O154" s="5" t="n">
        <f t="shared" si="1"/>
        <v>-21.13217265</v>
      </c>
    </row>
    <row r="155" ht="14.25" customHeight="1">
      <c r="A155" s="5" t="str">
        <f>Coefficients!$A$2</f>
        <v/>
      </c>
      <c r="B155" s="5" t="n">
        <f>(Games!G155)*Coefficients!$B$2</f>
        <v>19.60334748</v>
      </c>
      <c r="C155" s="5" t="n">
        <f>(VLOOKUP(Games!B155, Data!$B$2:$L$134, 4, FALSE)-VLOOKUP(Games!E155, Data!$B$2:$L$134, 4, FALSE))*Coefficients!$C$2</f>
        <v>-2.301803787</v>
      </c>
      <c r="D155" s="5" t="n">
        <f>(VLOOKUP(Games!B155, Data!$B$2:$L$134, 3, FALSE)-VLOOKUP(Games!E155, Data!$B$2:$L$134, 3, FALSE))*Coefficients!$D$2</f>
        <v>13.57947742</v>
      </c>
      <c r="E155" s="5" t="n">
        <f>(VLOOKUP(Games!B155, Data!$B$2:$L$134, 5, FALSE)-VLOOKUP(Games!E155, Data!$B$2:$L$134, 5, FALSE))*Coefficients!$E$2</f>
        <v>-22.96666676</v>
      </c>
      <c r="F155" s="5" t="n">
        <f>(VLOOKUP(Games!B155, Data!$B$2:$L$134, 6, FALSE)-VLOOKUP(Games!E155, Data!$B$2:$L$134, 6, FALSE))*Coefficients!$F$2</f>
        <v>-6.19527395</v>
      </c>
      <c r="G155" s="5" t="n">
        <f>(VLOOKUP(Games!B155, Data!$B$2:$L$134, 7, FALSE)-VLOOKUP(Games!E155, Data!$B$2:$L$134, 7, FALSE))*Coefficients!$G$2</f>
        <v>-31.45306662</v>
      </c>
      <c r="H155" s="5" t="n">
        <f>(VLOOKUP(Games!B155, Data!$B$2:$L$134, 8, FALSE)-VLOOKUP(Games!E155, Data!$B$2:$L$134, 8, FALSE))*Coefficients!$H$2</f>
        <v>-7.294666426</v>
      </c>
      <c r="I155" s="5" t="n">
        <f>(VLOOKUP(Games!B155, Data!$B$2:$L$134, 9, FALSE)-VLOOKUP(Games!E155, Data!$B$2:$L$134, 9, FALSE))*Coefficients!$I$2</f>
        <v>2.223429447</v>
      </c>
      <c r="J155" s="5" t="n">
        <f>(VLOOKUP(Games!B155, Data!$B$2:$L$134, 10, FALSE)-VLOOKUP(Games!E155, Data!$B$2:$L$134, 10, FALSE))*Coefficients!$J$2</f>
        <v>3.511348744</v>
      </c>
      <c r="K155" s="5" t="n">
        <f>(IF(AND(VLOOKUP(Games!B155, Data!$B$2:$L$134, 11, FALSE)=1, VLOOKUP(Games!E155, Data!$B$2:$L$134, 11, FALSE)&lt;&gt;1), 1,0))*Coefficients!K$2</f>
        <v>0.08548818654</v>
      </c>
      <c r="L155" s="5" t="n">
        <f>(IF(AND(VLOOKUP(Games!B155, Data!$B$2:$L$134, 11, FALSE)&lt;&gt;1, VLOOKUP(Games!E155, Data!$B$2:$L$134, 11, FALSE)=1), 1,0))*Coefficients!L$2</f>
        <v>0</v>
      </c>
      <c r="O155" s="5" t="n">
        <f t="shared" si="1"/>
        <v>-31.20838628</v>
      </c>
    </row>
    <row r="156" ht="14.25" customHeight="1">
      <c r="A156" s="5" t="str">
        <f>Coefficients!$A$2</f>
        <v/>
      </c>
      <c r="B156" s="5" t="n">
        <f>(Games!G156)*Coefficients!$B$2</f>
        <v>6.534449158</v>
      </c>
      <c r="C156" s="5" t="n">
        <f>(VLOOKUP(Games!B156, Data!$B$2:$L$134, 4, FALSE)-VLOOKUP(Games!E156, Data!$B$2:$L$134, 4, FALSE))*Coefficients!$C$2</f>
        <v>-0.1374211216</v>
      </c>
      <c r="D156" s="5" t="n">
        <f>(VLOOKUP(Games!B156, Data!$B$2:$L$134, 3, FALSE)-VLOOKUP(Games!E156, Data!$B$2:$L$134, 3, FALSE))*Coefficients!$D$2</f>
        <v>2.001599272</v>
      </c>
      <c r="E156" s="5" t="n">
        <f>(VLOOKUP(Games!B156, Data!$B$2:$L$134, 5, FALSE)-VLOOKUP(Games!E156, Data!$B$2:$L$134, 5, FALSE))*Coefficients!$E$2</f>
        <v>-0.513482387</v>
      </c>
      <c r="F156" s="5" t="n">
        <f>(VLOOKUP(Games!B156, Data!$B$2:$L$134, 6, FALSE)-VLOOKUP(Games!E156, Data!$B$2:$L$134, 6, FALSE))*Coefficients!$F$2</f>
        <v>-0.900921645</v>
      </c>
      <c r="G156" s="5" t="n">
        <f>(VLOOKUP(Games!B156, Data!$B$2:$L$134, 7, FALSE)-VLOOKUP(Games!E156, Data!$B$2:$L$134, 7, FALSE))*Coefficients!$G$2</f>
        <v>-0.6552722213</v>
      </c>
      <c r="H156" s="5" t="n">
        <f>(VLOOKUP(Games!B156, Data!$B$2:$L$134, 8, FALSE)-VLOOKUP(Games!E156, Data!$B$2:$L$134, 8, FALSE))*Coefficients!$H$2</f>
        <v>-0.3104113373</v>
      </c>
      <c r="I156" s="5" t="n">
        <f>(VLOOKUP(Games!B156, Data!$B$2:$L$134, 9, FALSE)-VLOOKUP(Games!E156, Data!$B$2:$L$134, 9, FALSE))*Coefficients!$I$2</f>
        <v>0.7285814008</v>
      </c>
      <c r="J156" s="5" t="n">
        <f>(VLOOKUP(Games!B156, Data!$B$2:$L$134, 10, FALSE)-VLOOKUP(Games!E156, Data!$B$2:$L$134, 10, FALSE))*Coefficients!$J$2</f>
        <v>0.8125220854</v>
      </c>
      <c r="K156" s="5" t="n">
        <f>(IF(AND(VLOOKUP(Games!B156, Data!$B$2:$L$134, 11, FALSE)=1, VLOOKUP(Games!E156, Data!$B$2:$L$134, 11, FALSE)&lt;&gt;1), 1,0))*Coefficients!K$2</f>
        <v>0</v>
      </c>
      <c r="L156" s="5" t="n">
        <f>(IF(AND(VLOOKUP(Games!B156, Data!$B$2:$L$134, 11, FALSE)&lt;&gt;1, VLOOKUP(Games!E156, Data!$B$2:$L$134, 11, FALSE)=1), 1,0))*Coefficients!L$2</f>
        <v>0</v>
      </c>
      <c r="O156" s="5" t="n">
        <f t="shared" si="1"/>
        <v>7.559643205</v>
      </c>
    </row>
    <row r="157" ht="14.25" customHeight="1">
      <c r="A157" s="5" t="str">
        <f>Coefficients!$A$2</f>
        <v/>
      </c>
      <c r="B157" s="5" t="n">
        <f>(Games!G157)*Coefficients!$B$2</f>
        <v>-12.47485748</v>
      </c>
      <c r="C157" s="5" t="n">
        <f>(VLOOKUP(Games!B157, Data!$B$2:$L$134, 4, FALSE)-VLOOKUP(Games!E157, Data!$B$2:$L$134, 4, FALSE))*Coefficients!$C$2</f>
        <v>1.820829862</v>
      </c>
      <c r="D157" s="5" t="n">
        <f>(VLOOKUP(Games!B157, Data!$B$2:$L$134, 3, FALSE)-VLOOKUP(Games!E157, Data!$B$2:$L$134, 3, FALSE))*Coefficients!$D$2</f>
        <v>-5.808562595</v>
      </c>
      <c r="E157" s="5" t="n">
        <f>(VLOOKUP(Games!B157, Data!$B$2:$L$134, 5, FALSE)-VLOOKUP(Games!E157, Data!$B$2:$L$134, 5, FALSE))*Coefficients!$E$2</f>
        <v>18.81212745</v>
      </c>
      <c r="F157" s="5" t="n">
        <f>(VLOOKUP(Games!B157, Data!$B$2:$L$134, 6, FALSE)-VLOOKUP(Games!E157, Data!$B$2:$L$134, 6, FALSE))*Coefficients!$F$2</f>
        <v>4.887979138</v>
      </c>
      <c r="G157" s="5" t="n">
        <f>(VLOOKUP(Games!B157, Data!$B$2:$L$134, 7, FALSE)-VLOOKUP(Games!E157, Data!$B$2:$L$134, 7, FALSE))*Coefficients!$G$2</f>
        <v>23.06558219</v>
      </c>
      <c r="H157" s="5" t="n">
        <f>(VLOOKUP(Games!B157, Data!$B$2:$L$134, 8, FALSE)-VLOOKUP(Games!E157, Data!$B$2:$L$134, 8, FALSE))*Coefficients!$H$2</f>
        <v>4.966581396</v>
      </c>
      <c r="I157" s="5" t="n">
        <f>(VLOOKUP(Games!B157, Data!$B$2:$L$134, 9, FALSE)-VLOOKUP(Games!E157, Data!$B$2:$L$134, 9, FALSE))*Coefficients!$I$2</f>
        <v>-1.808891754</v>
      </c>
      <c r="J157" s="5" t="n">
        <f>(VLOOKUP(Games!B157, Data!$B$2:$L$134, 10, FALSE)-VLOOKUP(Games!E157, Data!$B$2:$L$134, 10, FALSE))*Coefficients!$J$2</f>
        <v>-2.630259771</v>
      </c>
      <c r="K157" s="5" t="n">
        <f>(IF(AND(VLOOKUP(Games!B157, Data!$B$2:$L$134, 11, FALSE)=1, VLOOKUP(Games!E157, Data!$B$2:$L$134, 11, FALSE)&lt;&gt;1), 1,0))*Coefficients!K$2</f>
        <v>0</v>
      </c>
      <c r="L157" s="5" t="n">
        <f>(IF(AND(VLOOKUP(Games!B157, Data!$B$2:$L$134, 11, FALSE)&lt;&gt;1, VLOOKUP(Games!E157, Data!$B$2:$L$134, 11, FALSE)=1), 1,0))*Coefficients!L$2</f>
        <v>-6.250290008</v>
      </c>
      <c r="O157" s="5" t="n">
        <f t="shared" si="1"/>
        <v>24.58023843</v>
      </c>
    </row>
    <row r="158" ht="14.25" customHeight="1">
      <c r="A158" s="5" t="str">
        <f>Coefficients!$A$2</f>
        <v/>
      </c>
      <c r="B158" s="5" t="n">
        <f>(Games!G158)*Coefficients!$B$2</f>
        <v>-5.346367493</v>
      </c>
      <c r="C158" s="5" t="n">
        <f>(VLOOKUP(Games!B158, Data!$B$2:$L$134, 4, FALSE)-VLOOKUP(Games!E158, Data!$B$2:$L$134, 4, FALSE))*Coefficients!$C$2</f>
        <v>0.8932372906</v>
      </c>
      <c r="D158" s="5" t="n">
        <f>(VLOOKUP(Games!B158, Data!$B$2:$L$134, 3, FALSE)-VLOOKUP(Games!E158, Data!$B$2:$L$134, 3, FALSE))*Coefficients!$D$2</f>
        <v>-0.5102115793</v>
      </c>
      <c r="E158" s="5" t="n">
        <f>(VLOOKUP(Games!B158, Data!$B$2:$L$134, 5, FALSE)-VLOOKUP(Games!E158, Data!$B$2:$L$134, 5, FALSE))*Coefficients!$E$2</f>
        <v>5.274864521</v>
      </c>
      <c r="F158" s="5" t="n">
        <f>(VLOOKUP(Games!B158, Data!$B$2:$L$134, 6, FALSE)-VLOOKUP(Games!E158, Data!$B$2:$L$134, 6, FALSE))*Coefficients!$F$2</f>
        <v>1.75583878</v>
      </c>
      <c r="G158" s="5" t="n">
        <f>(VLOOKUP(Games!B158, Data!$B$2:$L$134, 7, FALSE)-VLOOKUP(Games!E158, Data!$B$2:$L$134, 7, FALSE))*Coefficients!$G$2</f>
        <v>2.75214333</v>
      </c>
      <c r="H158" s="5" t="n">
        <f>(VLOOKUP(Games!B158, Data!$B$2:$L$134, 8, FALSE)-VLOOKUP(Games!E158, Data!$B$2:$L$134, 8, FALSE))*Coefficients!$H$2</f>
        <v>2.483290698</v>
      </c>
      <c r="I158" s="5" t="n">
        <f>(VLOOKUP(Games!B158, Data!$B$2:$L$134, 9, FALSE)-VLOOKUP(Games!E158, Data!$B$2:$L$134, 9, FALSE))*Coefficients!$I$2</f>
        <v>-0.7662666457</v>
      </c>
      <c r="J158" s="5" t="n">
        <f>(VLOOKUP(Games!B158, Data!$B$2:$L$134, 10, FALSE)-VLOOKUP(Games!E158, Data!$B$2:$L$134, 10, FALSE))*Coefficients!$J$2</f>
        <v>-1.389753366</v>
      </c>
      <c r="K158" s="5" t="n">
        <f>(IF(AND(VLOOKUP(Games!B158, Data!$B$2:$L$134, 11, FALSE)=1, VLOOKUP(Games!E158, Data!$B$2:$L$134, 11, FALSE)&lt;&gt;1), 1,0))*Coefficients!K$2</f>
        <v>0</v>
      </c>
      <c r="L158" s="5" t="n">
        <f>(IF(AND(VLOOKUP(Games!B158, Data!$B$2:$L$134, 11, FALSE)&lt;&gt;1, VLOOKUP(Games!E158, Data!$B$2:$L$134, 11, FALSE)=1), 1,0))*Coefficients!L$2</f>
        <v>0</v>
      </c>
      <c r="O158" s="5" t="n">
        <f t="shared" si="1"/>
        <v>5.146775536</v>
      </c>
    </row>
    <row r="159" ht="14.25" customHeight="1">
      <c r="A159" s="5" t="str">
        <f>Coefficients!$A$2</f>
        <v/>
      </c>
      <c r="B159" s="5" t="n">
        <f>(Games!G159)*Coefficients!$B$2</f>
        <v>-2.970204163</v>
      </c>
      <c r="C159" s="5" t="n">
        <f>(VLOOKUP(Games!B159, Data!$B$2:$L$134, 4, FALSE)-VLOOKUP(Games!E159, Data!$B$2:$L$134, 4, FALSE))*Coefficients!$C$2</f>
        <v>0.8932372906</v>
      </c>
      <c r="D159" s="5" t="n">
        <f>(VLOOKUP(Games!B159, Data!$B$2:$L$134, 3, FALSE)-VLOOKUP(Games!E159, Data!$B$2:$L$134, 3, FALSE))*Coefficients!$D$2</f>
        <v>-5.141362837</v>
      </c>
      <c r="E159" s="5" t="n">
        <f>(VLOOKUP(Games!B159, Data!$B$2:$L$134, 5, FALSE)-VLOOKUP(Games!E159, Data!$B$2:$L$134, 5, FALSE))*Coefficients!$E$2</f>
        <v>6.441869946</v>
      </c>
      <c r="F159" s="5" t="n">
        <f>(VLOOKUP(Games!B159, Data!$B$2:$L$134, 6, FALSE)-VLOOKUP(Games!E159, Data!$B$2:$L$134, 6, FALSE))*Coefficients!$F$2</f>
        <v>2.595421079</v>
      </c>
      <c r="G159" s="5" t="n">
        <f>(VLOOKUP(Games!B159, Data!$B$2:$L$134, 7, FALSE)-VLOOKUP(Games!E159, Data!$B$2:$L$134, 7, FALSE))*Coefficients!$G$2</f>
        <v>9.698028876</v>
      </c>
      <c r="H159" s="5" t="n">
        <f>(VLOOKUP(Games!B159, Data!$B$2:$L$134, 8, FALSE)-VLOOKUP(Games!E159, Data!$B$2:$L$134, 8, FALSE))*Coefficients!$H$2</f>
        <v>3.41452471</v>
      </c>
      <c r="I159" s="5" t="n">
        <f>(VLOOKUP(Games!B159, Data!$B$2:$L$134, 9, FALSE)-VLOOKUP(Games!E159, Data!$B$2:$L$134, 9, FALSE))*Coefficients!$I$2</f>
        <v>-1.143119094</v>
      </c>
      <c r="J159" s="5" t="n">
        <f>(VLOOKUP(Games!B159, Data!$B$2:$L$134, 10, FALSE)-VLOOKUP(Games!E159, Data!$B$2:$L$134, 10, FALSE))*Coefficients!$J$2</f>
        <v>0.2388219552</v>
      </c>
      <c r="K159" s="5" t="n">
        <f>(IF(AND(VLOOKUP(Games!B159, Data!$B$2:$L$134, 11, FALSE)=1, VLOOKUP(Games!E159, Data!$B$2:$L$134, 11, FALSE)&lt;&gt;1), 1,0))*Coefficients!K$2</f>
        <v>0</v>
      </c>
      <c r="L159" s="5" t="n">
        <f>(IF(AND(VLOOKUP(Games!B159, Data!$B$2:$L$134, 11, FALSE)&lt;&gt;1, VLOOKUP(Games!E159, Data!$B$2:$L$134, 11, FALSE)=1), 1,0))*Coefficients!L$2</f>
        <v>0</v>
      </c>
      <c r="O159" s="5" t="n">
        <f t="shared" si="1"/>
        <v>14.02721776</v>
      </c>
    </row>
    <row r="160" ht="14.25" customHeight="1">
      <c r="A160" s="5" t="str">
        <f>Coefficients!$A$2</f>
        <v/>
      </c>
      <c r="B160" s="5" t="n">
        <f>(Games!G160)*Coefficients!$B$2</f>
        <v>7.722530824</v>
      </c>
      <c r="C160" s="5" t="n">
        <f>(VLOOKUP(Games!B160, Data!$B$2:$L$134, 4, FALSE)-VLOOKUP(Games!E160, Data!$B$2:$L$134, 4, FALSE))*Coefficients!$C$2</f>
        <v>-1.339855936</v>
      </c>
      <c r="D160" s="5" t="n">
        <f>(VLOOKUP(Games!B160, Data!$B$2:$L$134, 3, FALSE)-VLOOKUP(Games!E160, Data!$B$2:$L$134, 3, FALSE))*Coefficients!$D$2</f>
        <v>4.238680812</v>
      </c>
      <c r="E160" s="5" t="n">
        <f>(VLOOKUP(Games!B160, Data!$B$2:$L$134, 5, FALSE)-VLOOKUP(Games!E160, Data!$B$2:$L$134, 5, FALSE))*Coefficients!$E$2</f>
        <v>-11.34329273</v>
      </c>
      <c r="F160" s="5" t="n">
        <f>(VLOOKUP(Games!B160, Data!$B$2:$L$134, 6, FALSE)-VLOOKUP(Games!E160, Data!$B$2:$L$134, 6, FALSE))*Coefficients!$F$2</f>
        <v>-2.817776209</v>
      </c>
      <c r="G160" s="5" t="n">
        <f>(VLOOKUP(Games!B160, Data!$B$2:$L$134, 7, FALSE)-VLOOKUP(Games!E160, Data!$B$2:$L$134, 7, FALSE))*Coefficients!$G$2</f>
        <v>-12.45017221</v>
      </c>
      <c r="H160" s="5" t="n">
        <f>(VLOOKUP(Games!B160, Data!$B$2:$L$134, 8, FALSE)-VLOOKUP(Games!E160, Data!$B$2:$L$134, 8, FALSE))*Coefficients!$H$2</f>
        <v>-3.647333213</v>
      </c>
      <c r="I160" s="5" t="n">
        <f>(VLOOKUP(Games!B160, Data!$B$2:$L$134, 9, FALSE)-VLOOKUP(Games!E160, Data!$B$2:$L$134, 9, FALSE))*Coefficients!$I$2</f>
        <v>1.54509504</v>
      </c>
      <c r="J160" s="5" t="n">
        <f>(VLOOKUP(Games!B160, Data!$B$2:$L$134, 10, FALSE)-VLOOKUP(Games!E160, Data!$B$2:$L$134, 10, FALSE))*Coefficients!$J$2</f>
        <v>1.729861218</v>
      </c>
      <c r="K160" s="5" t="n">
        <f>(IF(AND(VLOOKUP(Games!B160, Data!$B$2:$L$134, 11, FALSE)=1, VLOOKUP(Games!E160, Data!$B$2:$L$134, 11, FALSE)&lt;&gt;1), 1,0))*Coefficients!K$2</f>
        <v>0</v>
      </c>
      <c r="L160" s="5" t="n">
        <f>(IF(AND(VLOOKUP(Games!B160, Data!$B$2:$L$134, 11, FALSE)&lt;&gt;1, VLOOKUP(Games!E160, Data!$B$2:$L$134, 11, FALSE)=1), 1,0))*Coefficients!L$2</f>
        <v>0</v>
      </c>
      <c r="O160" s="5" t="n">
        <f t="shared" si="1"/>
        <v>-16.3622624</v>
      </c>
    </row>
    <row r="161" ht="14.25" customHeight="1">
      <c r="A161" s="5" t="str">
        <f>Coefficients!$A$2</f>
        <v/>
      </c>
      <c r="B161" s="5" t="n">
        <f>(Games!G161)*Coefficients!$B$2</f>
        <v>4.158285828</v>
      </c>
      <c r="C161" s="5" t="n">
        <f>(VLOOKUP(Games!B161, Data!$B$2:$L$134, 4, FALSE)-VLOOKUP(Games!E161, Data!$B$2:$L$134, 4, FALSE))*Coefficients!$C$2</f>
        <v>-0.8932372906</v>
      </c>
      <c r="D161" s="5" t="n">
        <f>(VLOOKUP(Games!B161, Data!$B$2:$L$134, 3, FALSE)-VLOOKUP(Games!E161, Data!$B$2:$L$134, 3, FALSE))*Coefficients!$D$2</f>
        <v>3.924704456</v>
      </c>
      <c r="E161" s="5" t="n">
        <f>(VLOOKUP(Games!B161, Data!$B$2:$L$134, 5, FALSE)-VLOOKUP(Games!E161, Data!$B$2:$L$134, 5, FALSE))*Coefficients!$E$2</f>
        <v>-7.795596239</v>
      </c>
      <c r="F161" s="5" t="n">
        <f>(VLOOKUP(Games!B161, Data!$B$2:$L$134, 6, FALSE)-VLOOKUP(Games!E161, Data!$B$2:$L$134, 6, FALSE))*Coefficients!$F$2</f>
        <v>-1.222953212</v>
      </c>
      <c r="G161" s="5" t="n">
        <f>(VLOOKUP(Games!B161, Data!$B$2:$L$134, 7, FALSE)-VLOOKUP(Games!E161, Data!$B$2:$L$134, 7, FALSE))*Coefficients!$G$2</f>
        <v>-3.800578884</v>
      </c>
      <c r="H161" s="5" t="n">
        <f>(VLOOKUP(Games!B161, Data!$B$2:$L$134, 8, FALSE)-VLOOKUP(Games!E161, Data!$B$2:$L$134, 8, FALSE))*Coefficients!$H$2</f>
        <v>-2.172879361</v>
      </c>
      <c r="I161" s="5" t="n">
        <f>(VLOOKUP(Games!B161, Data!$B$2:$L$134, 9, FALSE)-VLOOKUP(Games!E161, Data!$B$2:$L$134, 9, FALSE))*Coefficients!$I$2</f>
        <v>0.7034579043</v>
      </c>
      <c r="J161" s="5" t="n">
        <f>(VLOOKUP(Games!B161, Data!$B$2:$L$134, 10, FALSE)-VLOOKUP(Games!E161, Data!$B$2:$L$134, 10, FALSE))*Coefficients!$J$2</f>
        <v>2.577650106</v>
      </c>
      <c r="K161" s="5" t="n">
        <f>(IF(AND(VLOOKUP(Games!B161, Data!$B$2:$L$134, 11, FALSE)=1, VLOOKUP(Games!E161, Data!$B$2:$L$134, 11, FALSE)&lt;&gt;1), 1,0))*Coefficients!K$2</f>
        <v>0</v>
      </c>
      <c r="L161" s="5" t="n">
        <f>(IF(AND(VLOOKUP(Games!B161, Data!$B$2:$L$134, 11, FALSE)&lt;&gt;1, VLOOKUP(Games!E161, Data!$B$2:$L$134, 11, FALSE)=1), 1,0))*Coefficients!L$2</f>
        <v>0</v>
      </c>
      <c r="O161" s="5" t="n">
        <f t="shared" si="1"/>
        <v>-4.521146692</v>
      </c>
    </row>
    <row r="162" ht="14.25" customHeight="1">
      <c r="A162" s="5" t="str">
        <f>Coefficients!$A$2</f>
        <v/>
      </c>
      <c r="B162" s="5" t="n">
        <f>(Games!G162)*Coefficients!$B$2</f>
        <v>7.722530824</v>
      </c>
      <c r="C162" s="5" t="n">
        <f>(VLOOKUP(Games!B162, Data!$B$2:$L$134, 4, FALSE)-VLOOKUP(Games!E162, Data!$B$2:$L$134, 4, FALSE))*Coefficients!$C$2</f>
        <v>-0.8932372906</v>
      </c>
      <c r="D162" s="5" t="n">
        <f>(VLOOKUP(Games!B162, Data!$B$2:$L$134, 3, FALSE)-VLOOKUP(Games!E162, Data!$B$2:$L$134, 3, FALSE))*Coefficients!$D$2</f>
        <v>1.648375871</v>
      </c>
      <c r="E162" s="5" t="n">
        <f>(VLOOKUP(Games!B162, Data!$B$2:$L$134, 5, FALSE)-VLOOKUP(Games!E162, Data!$B$2:$L$134, 5, FALSE))*Coefficients!$E$2</f>
        <v>-7.515514937</v>
      </c>
      <c r="F162" s="5" t="n">
        <f>(VLOOKUP(Games!B162, Data!$B$2:$L$134, 6, FALSE)-VLOOKUP(Games!E162, Data!$B$2:$L$134, 6, FALSE))*Coefficients!$F$2</f>
        <v>-0.8165800442</v>
      </c>
      <c r="G162" s="5" t="n">
        <f>(VLOOKUP(Games!B162, Data!$B$2:$L$134, 7, FALSE)-VLOOKUP(Games!E162, Data!$B$2:$L$134, 7, FALSE))*Coefficients!$G$2</f>
        <v>-4.324796661</v>
      </c>
      <c r="H162" s="5" t="n">
        <f>(VLOOKUP(Games!B162, Data!$B$2:$L$134, 8, FALSE)-VLOOKUP(Games!E162, Data!$B$2:$L$134, 8, FALSE))*Coefficients!$H$2</f>
        <v>-1.552056686</v>
      </c>
      <c r="I162" s="5" t="n">
        <f>(VLOOKUP(Games!B162, Data!$B$2:$L$134, 9, FALSE)-VLOOKUP(Games!E162, Data!$B$2:$L$134, 9, FALSE))*Coefficients!$I$2</f>
        <v>0.6029639179</v>
      </c>
      <c r="J162" s="5" t="n">
        <f>(VLOOKUP(Games!B162, Data!$B$2:$L$134, 10, FALSE)-VLOOKUP(Games!E162, Data!$B$2:$L$134, 10, FALSE))*Coefficients!$J$2</f>
        <v>0.9750443817</v>
      </c>
      <c r="K162" s="5" t="n">
        <f>(IF(AND(VLOOKUP(Games!B162, Data!$B$2:$L$134, 11, FALSE)=1, VLOOKUP(Games!E162, Data!$B$2:$L$134, 11, FALSE)&lt;&gt;1), 1,0))*Coefficients!K$2</f>
        <v>0</v>
      </c>
      <c r="L162" s="5" t="n">
        <f>(IF(AND(VLOOKUP(Games!B162, Data!$B$2:$L$134, 11, FALSE)&lt;&gt;1, VLOOKUP(Games!E162, Data!$B$2:$L$134, 11, FALSE)=1), 1,0))*Coefficients!L$2</f>
        <v>0</v>
      </c>
      <c r="O162" s="5" t="n">
        <f t="shared" si="1"/>
        <v>-4.153270624</v>
      </c>
    </row>
    <row r="163" ht="14.25" customHeight="1">
      <c r="A163" s="5" t="str">
        <f>Coefficients!$A$2</f>
        <v/>
      </c>
      <c r="B163" s="5" t="n">
        <f>(Games!G163)*Coefficients!$B$2</f>
        <v>-1.782122498</v>
      </c>
      <c r="C163" s="5" t="n">
        <f>(VLOOKUP(Games!B163, Data!$B$2:$L$134, 4, FALSE)-VLOOKUP(Games!E163, Data!$B$2:$L$134, 4, FALSE))*Coefficients!$C$2</f>
        <v>0</v>
      </c>
      <c r="D163" s="5" t="n">
        <f>(VLOOKUP(Games!B163, Data!$B$2:$L$134, 3, FALSE)-VLOOKUP(Games!E163, Data!$B$2:$L$134, 3, FALSE))*Coefficients!$D$2</f>
        <v>-7.417691421</v>
      </c>
      <c r="E163" s="5" t="n">
        <f>(VLOOKUP(Games!B163, Data!$B$2:$L$134, 5, FALSE)-VLOOKUP(Games!E163, Data!$B$2:$L$134, 5, FALSE))*Coefficients!$E$2</f>
        <v>15.77791335</v>
      </c>
      <c r="F163" s="5" t="n">
        <f>(VLOOKUP(Games!B163, Data!$B$2:$L$134, 6, FALSE)-VLOOKUP(Games!E163, Data!$B$2:$L$134, 6, FALSE))*Coefficients!$F$2</f>
        <v>3.277821304</v>
      </c>
      <c r="G163" s="5" t="n">
        <f>(VLOOKUP(Games!B163, Data!$B$2:$L$134, 7, FALSE)-VLOOKUP(Games!E163, Data!$B$2:$L$134, 7, FALSE))*Coefficients!$G$2</f>
        <v>12.05700887</v>
      </c>
      <c r="H163" s="5" t="n">
        <f>(VLOOKUP(Games!B163, Data!$B$2:$L$134, 8, FALSE)-VLOOKUP(Games!E163, Data!$B$2:$L$134, 8, FALSE))*Coefficients!$H$2</f>
        <v>3.259319041</v>
      </c>
      <c r="I163" s="5" t="n">
        <f>(VLOOKUP(Games!B163, Data!$B$2:$L$134, 9, FALSE)-VLOOKUP(Games!E163, Data!$B$2:$L$134, 9, FALSE))*Coefficients!$I$2</f>
        <v>-1.205927836</v>
      </c>
      <c r="J163" s="5" t="n">
        <f>(VLOOKUP(Games!B163, Data!$B$2:$L$134, 10, FALSE)-VLOOKUP(Games!E163, Data!$B$2:$L$134, 10, FALSE))*Coefficients!$J$2</f>
        <v>-0.6827634973</v>
      </c>
      <c r="K163" s="5" t="n">
        <f>(IF(AND(VLOOKUP(Games!B163, Data!$B$2:$L$134, 11, FALSE)=1, VLOOKUP(Games!E163, Data!$B$2:$L$134, 11, FALSE)&lt;&gt;1), 1,0))*Coefficients!K$2</f>
        <v>0</v>
      </c>
      <c r="L163" s="5" t="n">
        <f>(IF(AND(VLOOKUP(Games!B163, Data!$B$2:$L$134, 11, FALSE)&lt;&gt;1, VLOOKUP(Games!E163, Data!$B$2:$L$134, 11, FALSE)=1), 1,0))*Coefficients!L$2</f>
        <v>0</v>
      </c>
      <c r="O163" s="5" t="n">
        <f t="shared" si="1"/>
        <v>23.28355731</v>
      </c>
    </row>
    <row r="164" ht="14.25" customHeight="1">
      <c r="A164" s="5" t="str">
        <f>Coefficients!$A$2</f>
        <v/>
      </c>
      <c r="B164" s="5" t="n">
        <f>(Games!G164)*Coefficients!$B$2</f>
        <v>17.22718415</v>
      </c>
      <c r="C164" s="5" t="n">
        <f>(VLOOKUP(Games!B164, Data!$B$2:$L$134, 4, FALSE)-VLOOKUP(Games!E164, Data!$B$2:$L$134, 4, FALSE))*Coefficients!$C$2</f>
        <v>-0.8932372906</v>
      </c>
      <c r="D164" s="5" t="n">
        <f>(VLOOKUP(Games!B164, Data!$B$2:$L$134, 3, FALSE)-VLOOKUP(Games!E164, Data!$B$2:$L$134, 3, FALSE))*Coefficients!$D$2</f>
        <v>4.631151258</v>
      </c>
      <c r="E164" s="5" t="n">
        <f>(VLOOKUP(Games!B164, Data!$B$2:$L$134, 5, FALSE)-VLOOKUP(Games!E164, Data!$B$2:$L$134, 5, FALSE))*Coefficients!$E$2</f>
        <v>-14.65758814</v>
      </c>
      <c r="F164" s="5" t="n">
        <f>(VLOOKUP(Games!B164, Data!$B$2:$L$134, 6, FALSE)-VLOOKUP(Games!E164, Data!$B$2:$L$134, 6, FALSE))*Coefficients!$F$2</f>
        <v>-2.706598644</v>
      </c>
      <c r="G164" s="5" t="n">
        <f>(VLOOKUP(Games!B164, Data!$B$2:$L$134, 7, FALSE)-VLOOKUP(Games!E164, Data!$B$2:$L$134, 7, FALSE))*Coefficients!$G$2</f>
        <v>-14.28493442</v>
      </c>
      <c r="H164" s="5" t="n">
        <f>(VLOOKUP(Games!B164, Data!$B$2:$L$134, 8, FALSE)-VLOOKUP(Games!E164, Data!$B$2:$L$134, 8, FALSE))*Coefficients!$H$2</f>
        <v>-3.026510538</v>
      </c>
      <c r="I164" s="5" t="n">
        <f>(VLOOKUP(Games!B164, Data!$B$2:$L$134, 9, FALSE)-VLOOKUP(Games!E164, Data!$B$2:$L$134, 9, FALSE))*Coefficients!$I$2</f>
        <v>1.532533291</v>
      </c>
      <c r="J164" s="5" t="n">
        <f>(VLOOKUP(Games!B164, Data!$B$2:$L$134, 10, FALSE)-VLOOKUP(Games!E164, Data!$B$2:$L$134, 10, FALSE))*Coefficients!$J$2</f>
        <v>1.920982173</v>
      </c>
      <c r="K164" s="5" t="n">
        <f>(IF(AND(VLOOKUP(Games!B164, Data!$B$2:$L$134, 11, FALSE)=1, VLOOKUP(Games!E164, Data!$B$2:$L$134, 11, FALSE)&lt;&gt;1), 1,0))*Coefficients!K$2</f>
        <v>0</v>
      </c>
      <c r="L164" s="5" t="n">
        <f>(IF(AND(VLOOKUP(Games!B164, Data!$B$2:$L$134, 11, FALSE)&lt;&gt;1, VLOOKUP(Games!E164, Data!$B$2:$L$134, 11, FALSE)=1), 1,0))*Coefficients!L$2</f>
        <v>0</v>
      </c>
      <c r="O164" s="5" t="n">
        <f t="shared" si="1"/>
        <v>-10.25701817</v>
      </c>
    </row>
    <row r="165" ht="14.25" customHeight="1">
      <c r="A165" s="5" t="str">
        <f>Coefficients!$A$2</f>
        <v/>
      </c>
      <c r="B165" s="5" t="n">
        <f>(Games!G165)*Coefficients!$B$2</f>
        <v>26.73183747</v>
      </c>
      <c r="C165" s="5" t="n">
        <f>(VLOOKUP(Games!B165, Data!$B$2:$L$134, 4, FALSE)-VLOOKUP(Games!E165, Data!$B$2:$L$134, 4, FALSE))*Coefficients!$C$2</f>
        <v>-2.748422433</v>
      </c>
      <c r="D165" s="5" t="n">
        <f>(VLOOKUP(Games!B165, Data!$B$2:$L$134, 3, FALSE)-VLOOKUP(Games!E165, Data!$B$2:$L$134, 3, FALSE))*Coefficients!$D$2</f>
        <v>10.94992543</v>
      </c>
      <c r="E165" s="5" t="n">
        <f>(VLOOKUP(Games!B165, Data!$B$2:$L$134, 5, FALSE)-VLOOKUP(Games!E165, Data!$B$2:$L$134, 5, FALSE))*Coefficients!$E$2</f>
        <v>-24.55379414</v>
      </c>
      <c r="F165" s="5" t="n">
        <f>(VLOOKUP(Games!B165, Data!$B$2:$L$134, 6, FALSE)-VLOOKUP(Games!E165, Data!$B$2:$L$134, 6, FALSE))*Coefficients!$F$2</f>
        <v>-5.068163467</v>
      </c>
      <c r="G165" s="5" t="n">
        <f>(VLOOKUP(Games!B165, Data!$B$2:$L$134, 7, FALSE)-VLOOKUP(Games!E165, Data!$B$2:$L$134, 7, FALSE))*Coefficients!$G$2</f>
        <v>-21.49292886</v>
      </c>
      <c r="H165" s="5" t="n">
        <f>(VLOOKUP(Games!B165, Data!$B$2:$L$134, 8, FALSE)-VLOOKUP(Games!E165, Data!$B$2:$L$134, 8, FALSE))*Coefficients!$H$2</f>
        <v>-6.596240917</v>
      </c>
      <c r="I165" s="5" t="n">
        <f>(VLOOKUP(Games!B165, Data!$B$2:$L$134, 9, FALSE)-VLOOKUP(Games!E165, Data!$B$2:$L$134, 9, FALSE))*Coefficients!$I$2</f>
        <v>2.298799937</v>
      </c>
      <c r="J165" s="5" t="n">
        <f>(VLOOKUP(Games!B165, Data!$B$2:$L$134, 10, FALSE)-VLOOKUP(Games!E165, Data!$B$2:$L$134, 10, FALSE))*Coefficients!$J$2</f>
        <v>2.150336257</v>
      </c>
      <c r="K165" s="5" t="n">
        <f>(IF(AND(VLOOKUP(Games!B165, Data!$B$2:$L$134, 11, FALSE)=1, VLOOKUP(Games!E165, Data!$B$2:$L$134, 11, FALSE)&lt;&gt;1), 1,0))*Coefficients!K$2</f>
        <v>0.08548818654</v>
      </c>
      <c r="L165" s="5" t="n">
        <f>(IF(AND(VLOOKUP(Games!B165, Data!$B$2:$L$134, 11, FALSE)&lt;&gt;1, VLOOKUP(Games!E165, Data!$B$2:$L$134, 11, FALSE)=1), 1,0))*Coefficients!L$2</f>
        <v>0</v>
      </c>
      <c r="O165" s="5" t="n">
        <f t="shared" si="1"/>
        <v>-18.24316254</v>
      </c>
    </row>
    <row r="166" ht="14.25" customHeight="1">
      <c r="A166" s="5" t="str">
        <f>Coefficients!$A$2</f>
        <v/>
      </c>
      <c r="B166" s="5" t="n">
        <f>(Games!G166)*Coefficients!$B$2</f>
        <v>16.03910248</v>
      </c>
      <c r="C166" s="5" t="n">
        <f>(VLOOKUP(Games!B166, Data!$B$2:$L$134, 4, FALSE)-VLOOKUP(Games!E166, Data!$B$2:$L$134, 4, FALSE))*Coefficients!$C$2</f>
        <v>-1.339855936</v>
      </c>
      <c r="D166" s="5" t="n">
        <f>(VLOOKUP(Games!B166, Data!$B$2:$L$134, 3, FALSE)-VLOOKUP(Games!E166, Data!$B$2:$L$134, 3, FALSE))*Coefficients!$D$2</f>
        <v>10.8321843</v>
      </c>
      <c r="E166" s="5" t="n">
        <f>(VLOOKUP(Games!B166, Data!$B$2:$L$134, 5, FALSE)-VLOOKUP(Games!E166, Data!$B$2:$L$134, 5, FALSE))*Coefficients!$E$2</f>
        <v>-19.51233071</v>
      </c>
      <c r="F166" s="5" t="n">
        <f>(VLOOKUP(Games!B166, Data!$B$2:$L$134, 6, FALSE)-VLOOKUP(Games!E166, Data!$B$2:$L$134, 6, FALSE))*Coefficients!$F$2</f>
        <v>-4.504608225</v>
      </c>
      <c r="G166" s="5" t="n">
        <f>(VLOOKUP(Games!B166, Data!$B$2:$L$134, 7, FALSE)-VLOOKUP(Games!E166, Data!$B$2:$L$134, 7, FALSE))*Coefficients!$G$2</f>
        <v>-19.92027553</v>
      </c>
      <c r="H166" s="5" t="n">
        <f>(VLOOKUP(Games!B166, Data!$B$2:$L$134, 8, FALSE)-VLOOKUP(Games!E166, Data!$B$2:$L$134, 8, FALSE))*Coefficients!$H$2</f>
        <v>-4.656170059</v>
      </c>
      <c r="I166" s="5" t="n">
        <f>(VLOOKUP(Games!B166, Data!$B$2:$L$134, 9, FALSE)-VLOOKUP(Games!E166, Data!$B$2:$L$134, 9, FALSE))*Coefficients!$I$2</f>
        <v>2.148058958</v>
      </c>
      <c r="J166" s="5" t="n">
        <f>(VLOOKUP(Games!B166, Data!$B$2:$L$134, 10, FALSE)-VLOOKUP(Games!E166, Data!$B$2:$L$134, 10, FALSE))*Coefficients!$J$2</f>
        <v>2.479448377</v>
      </c>
      <c r="K166" s="5" t="n">
        <f>(IF(AND(VLOOKUP(Games!B166, Data!$B$2:$L$134, 11, FALSE)=1, VLOOKUP(Games!E166, Data!$B$2:$L$134, 11, FALSE)&lt;&gt;1), 1,0))*Coefficients!K$2</f>
        <v>0</v>
      </c>
      <c r="L166" s="5" t="n">
        <f>(IF(AND(VLOOKUP(Games!B166, Data!$B$2:$L$134, 11, FALSE)&lt;&gt;1, VLOOKUP(Games!E166, Data!$B$2:$L$134, 11, FALSE)=1), 1,0))*Coefficients!L$2</f>
        <v>0</v>
      </c>
      <c r="O166" s="5" t="n">
        <f t="shared" si="1"/>
        <v>-18.43444634</v>
      </c>
    </row>
    <row r="167" ht="14.25" customHeight="1">
      <c r="A167" s="5" t="str">
        <f>Coefficients!$A$2</f>
        <v/>
      </c>
      <c r="B167" s="5" t="n">
        <f>(Games!G167)*Coefficients!$B$2</f>
        <v>16.03910248</v>
      </c>
      <c r="C167" s="5" t="n">
        <f>(VLOOKUP(Games!B167, Data!$B$2:$L$134, 4, FALSE)-VLOOKUP(Games!E167, Data!$B$2:$L$134, 4, FALSE))*Coefficients!$C$2</f>
        <v>-2.679711872</v>
      </c>
      <c r="D167" s="5" t="n">
        <f>(VLOOKUP(Games!B167, Data!$B$2:$L$134, 3, FALSE)-VLOOKUP(Games!E167, Data!$B$2:$L$134, 3, FALSE))*Coefficients!$D$2</f>
        <v>7.299950288</v>
      </c>
      <c r="E167" s="5" t="n">
        <f>(VLOOKUP(Games!B167, Data!$B$2:$L$134, 5, FALSE)-VLOOKUP(Games!E167, Data!$B$2:$L$134, 5, FALSE))*Coefficients!$E$2</f>
        <v>-15.35779139</v>
      </c>
      <c r="F167" s="5" t="n">
        <f>(VLOOKUP(Games!B167, Data!$B$2:$L$134, 6, FALSE)-VLOOKUP(Games!E167, Data!$B$2:$L$134, 6, FALSE))*Coefficients!$F$2</f>
        <v>-5.731395146</v>
      </c>
      <c r="G167" s="5" t="n">
        <f>(VLOOKUP(Games!B167, Data!$B$2:$L$134, 7, FALSE)-VLOOKUP(Games!E167, Data!$B$2:$L$134, 7, FALSE))*Coefficients!$G$2</f>
        <v>-17.43024109</v>
      </c>
      <c r="H167" s="5" t="n">
        <f>(VLOOKUP(Games!B167, Data!$B$2:$L$134, 8, FALSE)-VLOOKUP(Games!E167, Data!$B$2:$L$134, 8, FALSE))*Coefficients!$H$2</f>
        <v>-6.053021077</v>
      </c>
      <c r="I167" s="5" t="n">
        <f>(VLOOKUP(Games!B167, Data!$B$2:$L$134, 9, FALSE)-VLOOKUP(Games!E167, Data!$B$2:$L$134, 9, FALSE))*Coefficients!$I$2</f>
        <v>2.763584624</v>
      </c>
      <c r="J167" s="5" t="n">
        <f>(VLOOKUP(Games!B167, Data!$B$2:$L$134, 10, FALSE)-VLOOKUP(Games!E167, Data!$B$2:$L$134, 10, FALSE))*Coefficients!$J$2</f>
        <v>4.152989988</v>
      </c>
      <c r="K167" s="5" t="n">
        <f>(IF(AND(VLOOKUP(Games!B167, Data!$B$2:$L$134, 11, FALSE)=1, VLOOKUP(Games!E167, Data!$B$2:$L$134, 11, FALSE)&lt;&gt;1), 1,0))*Coefficients!K$2</f>
        <v>0.08548818654</v>
      </c>
      <c r="L167" s="5" t="n">
        <f>(IF(AND(VLOOKUP(Games!B167, Data!$B$2:$L$134, 11, FALSE)&lt;&gt;1, VLOOKUP(Games!E167, Data!$B$2:$L$134, 11, FALSE)=1), 1,0))*Coefficients!L$2</f>
        <v>0</v>
      </c>
      <c r="O167" s="5" t="n">
        <f t="shared" si="1"/>
        <v>-16.91104501</v>
      </c>
    </row>
    <row r="168" ht="14.25" customHeight="1">
      <c r="A168" s="5" t="str">
        <f>Coefficients!$A$2</f>
        <v/>
      </c>
      <c r="B168" s="5" t="n">
        <f>(Games!G168)*Coefficients!$B$2</f>
        <v>-25.5437558</v>
      </c>
      <c r="C168" s="5" t="n">
        <f>(VLOOKUP(Games!B168, Data!$B$2:$L$134, 4, FALSE)-VLOOKUP(Games!E168, Data!$B$2:$L$134, 4, FALSE))*Coefficients!$C$2</f>
        <v>3.641659723</v>
      </c>
      <c r="D168" s="5" t="n">
        <f>(VLOOKUP(Games!B168, Data!$B$2:$L$134, 3, FALSE)-VLOOKUP(Games!E168, Data!$B$2:$L$134, 3, FALSE))*Coefficients!$D$2</f>
        <v>-16.75848803</v>
      </c>
      <c r="E168" s="5" t="n">
        <f>(VLOOKUP(Games!B168, Data!$B$2:$L$134, 5, FALSE)-VLOOKUP(Games!E168, Data!$B$2:$L$134, 5, FALSE))*Coefficients!$E$2</f>
        <v>36.22384839</v>
      </c>
      <c r="F168" s="5" t="n">
        <f>(VLOOKUP(Games!B168, Data!$B$2:$L$134, 6, FALSE)-VLOOKUP(Games!E168, Data!$B$2:$L$134, 6, FALSE))*Coefficients!$F$2</f>
        <v>9.27374238</v>
      </c>
      <c r="G168" s="5" t="n">
        <f>(VLOOKUP(Games!B168, Data!$B$2:$L$134, 7, FALSE)-VLOOKUP(Games!E168, Data!$B$2:$L$134, 7, FALSE))*Coefficients!$G$2</f>
        <v>33.28782884</v>
      </c>
      <c r="H168" s="5" t="n">
        <f>(VLOOKUP(Games!B168, Data!$B$2:$L$134, 8, FALSE)-VLOOKUP(Games!E168, Data!$B$2:$L$134, 8, FALSE))*Coefficients!$H$2</f>
        <v>10.08836846</v>
      </c>
      <c r="I168" s="5" t="n">
        <f>(VLOOKUP(Games!B168, Data!$B$2:$L$134, 9, FALSE)-VLOOKUP(Games!E168, Data!$B$2:$L$134, 9, FALSE))*Coefficients!$I$2</f>
        <v>-4.132815188</v>
      </c>
      <c r="J168" s="5" t="n">
        <f>(VLOOKUP(Games!B168, Data!$B$2:$L$134, 10, FALSE)-VLOOKUP(Games!E168, Data!$B$2:$L$134, 10, FALSE))*Coefficients!$J$2</f>
        <v>-4.571230122</v>
      </c>
      <c r="K168" s="5" t="n">
        <f>(IF(AND(VLOOKUP(Games!B168, Data!$B$2:$L$134, 11, FALSE)=1, VLOOKUP(Games!E168, Data!$B$2:$L$134, 11, FALSE)&lt;&gt;1), 1,0))*Coefficients!K$2</f>
        <v>0</v>
      </c>
      <c r="L168" s="5" t="n">
        <f>(IF(AND(VLOOKUP(Games!B168, Data!$B$2:$L$134, 11, FALSE)&lt;&gt;1, VLOOKUP(Games!E168, Data!$B$2:$L$134, 11, FALSE)=1), 1,0))*Coefficients!L$2</f>
        <v>0</v>
      </c>
      <c r="O168" s="5" t="n">
        <f t="shared" si="1"/>
        <v>41.50915866</v>
      </c>
    </row>
    <row r="169" ht="14.25" customHeight="1">
      <c r="A169" s="5" t="str">
        <f>Coefficients!$A$2</f>
        <v/>
      </c>
      <c r="B169" s="5" t="n">
        <f>(Games!G169)*Coefficients!$B$2</f>
        <v>-12.47485748</v>
      </c>
      <c r="C169" s="5" t="n">
        <f>(VLOOKUP(Games!B169, Data!$B$2:$L$134, 4, FALSE)-VLOOKUP(Games!E169, Data!$B$2:$L$134, 4, FALSE))*Coefficients!$C$2</f>
        <v>2.233093227</v>
      </c>
      <c r="D169" s="5" t="n">
        <f>(VLOOKUP(Games!B169, Data!$B$2:$L$134, 3, FALSE)-VLOOKUP(Games!E169, Data!$B$2:$L$134, 3, FALSE))*Coefficients!$D$2</f>
        <v>3.689222188</v>
      </c>
      <c r="E169" s="5" t="n">
        <f>(VLOOKUP(Games!B169, Data!$B$2:$L$134, 5, FALSE)-VLOOKUP(Games!E169, Data!$B$2:$L$134, 5, FALSE))*Coefficients!$E$2</f>
        <v>25.2539974</v>
      </c>
      <c r="F169" s="5" t="n">
        <f>(VLOOKUP(Games!B169, Data!$B$2:$L$134, 6, FALSE)-VLOOKUP(Games!E169, Data!$B$2:$L$134, 6, FALSE))*Coefficients!$F$2</f>
        <v>4.485439679</v>
      </c>
      <c r="G169" s="5" t="n">
        <f>(VLOOKUP(Games!B169, Data!$B$2:$L$134, 7, FALSE)-VLOOKUP(Games!E169, Data!$B$2:$L$134, 7, FALSE))*Coefficients!$G$2</f>
        <v>17.69234998</v>
      </c>
      <c r="H169" s="5" t="n">
        <f>(VLOOKUP(Games!B169, Data!$B$2:$L$134, 8, FALSE)-VLOOKUP(Games!E169, Data!$B$2:$L$134, 8, FALSE))*Coefficients!$H$2</f>
        <v>5.820212574</v>
      </c>
      <c r="I169" s="5" t="n">
        <f>(VLOOKUP(Games!B169, Data!$B$2:$L$134, 9, FALSE)-VLOOKUP(Games!E169, Data!$B$2:$L$134, 9, FALSE))*Coefficients!$I$2</f>
        <v>-2.198305951</v>
      </c>
      <c r="J169" s="5" t="n">
        <f>(VLOOKUP(Games!B169, Data!$B$2:$L$134, 10, FALSE)-VLOOKUP(Games!E169, Data!$B$2:$L$134, 10, FALSE))*Coefficients!$J$2</f>
        <v>-3.082023481</v>
      </c>
      <c r="K169" s="5" t="n">
        <f>(IF(AND(VLOOKUP(Games!B169, Data!$B$2:$L$134, 11, FALSE)=1, VLOOKUP(Games!E169, Data!$B$2:$L$134, 11, FALSE)&lt;&gt;1), 1,0))*Coefficients!K$2</f>
        <v>0</v>
      </c>
      <c r="L169" s="5" t="n">
        <f>(IF(AND(VLOOKUP(Games!B169, Data!$B$2:$L$134, 11, FALSE)&lt;&gt;1, VLOOKUP(Games!E169, Data!$B$2:$L$134, 11, FALSE)=1), 1,0))*Coefficients!L$2</f>
        <v>-6.250290008</v>
      </c>
      <c r="O169" s="5" t="n">
        <f t="shared" si="1"/>
        <v>35.16883812</v>
      </c>
    </row>
    <row r="170" ht="14.25" customHeight="1">
      <c r="A170" s="5" t="str">
        <f>Coefficients!$A$2</f>
        <v/>
      </c>
      <c r="B170" s="5" t="n">
        <f>(Games!G170)*Coefficients!$B$2</f>
        <v>29.1080008</v>
      </c>
      <c r="C170" s="5" t="n">
        <f>(VLOOKUP(Games!B170, Data!$B$2:$L$134, 4, FALSE)-VLOOKUP(Games!E170, Data!$B$2:$L$134, 4, FALSE))*Coefficients!$C$2</f>
        <v>-3.572949163</v>
      </c>
      <c r="D170" s="5" t="n">
        <f>(VLOOKUP(Games!B170, Data!$B$2:$L$134, 3, FALSE)-VLOOKUP(Games!E170, Data!$B$2:$L$134, 3, FALSE))*Coefficients!$D$2</f>
        <v>16.09128827</v>
      </c>
      <c r="E170" s="5" t="n">
        <f>(VLOOKUP(Games!B170, Data!$B$2:$L$134, 5, FALSE)-VLOOKUP(Games!E170, Data!$B$2:$L$134, 5, FALSE))*Coefficients!$E$2</f>
        <v>-34.49668036</v>
      </c>
      <c r="F170" s="5" t="n">
        <f>(VLOOKUP(Games!B170, Data!$B$2:$L$134, 6, FALSE)-VLOOKUP(Games!E170, Data!$B$2:$L$134, 6, FALSE))*Coefficients!$F$2</f>
        <v>-7.648249709</v>
      </c>
      <c r="G170" s="5" t="n">
        <f>(VLOOKUP(Games!B170, Data!$B$2:$L$134, 7, FALSE)-VLOOKUP(Games!E170, Data!$B$2:$L$134, 7, FALSE))*Coefficients!$G$2</f>
        <v>-29.35619552</v>
      </c>
      <c r="H170" s="5" t="n">
        <f>(VLOOKUP(Games!B170, Data!$B$2:$L$134, 8, FALSE)-VLOOKUP(Games!E170, Data!$B$2:$L$134, 8, FALSE))*Coefficients!$H$2</f>
        <v>-9.001928781</v>
      </c>
      <c r="I170" s="5" t="n">
        <f>(VLOOKUP(Games!B170, Data!$B$2:$L$134, 9, FALSE)-VLOOKUP(Games!E170, Data!$B$2:$L$134, 9, FALSE))*Coefficients!$I$2</f>
        <v>3.680592249</v>
      </c>
      <c r="J170" s="5" t="n">
        <f>(VLOOKUP(Games!B170, Data!$B$2:$L$134, 10, FALSE)-VLOOKUP(Games!E170, Data!$B$2:$L$134, 10, FALSE))*Coefficients!$J$2</f>
        <v>3.524802872</v>
      </c>
      <c r="K170" s="5" t="n">
        <f>(IF(AND(VLOOKUP(Games!B170, Data!$B$2:$L$134, 11, FALSE)=1, VLOOKUP(Games!E170, Data!$B$2:$L$134, 11, FALSE)&lt;&gt;1), 1,0))*Coefficients!K$2</f>
        <v>0.08548818654</v>
      </c>
      <c r="L170" s="5" t="n">
        <f>(IF(AND(VLOOKUP(Games!B170, Data!$B$2:$L$134, 11, FALSE)&lt;&gt;1, VLOOKUP(Games!E170, Data!$B$2:$L$134, 11, FALSE)=1), 1,0))*Coefficients!L$2</f>
        <v>0</v>
      </c>
      <c r="O170" s="5" t="n">
        <f t="shared" si="1"/>
        <v>-31.58583116</v>
      </c>
    </row>
    <row r="171" ht="14.25" customHeight="1">
      <c r="A171" s="5" t="str">
        <f>Coefficients!$A$2</f>
        <v/>
      </c>
      <c r="B171" s="5" t="n">
        <f>(Games!G171)*Coefficients!$B$2</f>
        <v>2.970204163</v>
      </c>
      <c r="C171" s="5" t="n">
        <f>(VLOOKUP(Games!B171, Data!$B$2:$L$134, 4, FALSE)-VLOOKUP(Games!E171, Data!$B$2:$L$134, 4, FALSE))*Coefficients!$C$2</f>
        <v>0.6183950474</v>
      </c>
      <c r="D171" s="5" t="n">
        <f>(VLOOKUP(Games!B171, Data!$B$2:$L$134, 3, FALSE)-VLOOKUP(Games!E171, Data!$B$2:$L$134, 3, FALSE))*Coefficients!$D$2</f>
        <v>-7.927903001</v>
      </c>
      <c r="E171" s="5" t="n">
        <f>(VLOOKUP(Games!B171, Data!$B$2:$L$134, 5, FALSE)-VLOOKUP(Games!E171, Data!$B$2:$L$134, 5, FALSE))*Coefficients!$E$2</f>
        <v>13.58394315</v>
      </c>
      <c r="F171" s="5" t="n">
        <f>(VLOOKUP(Games!B171, Data!$B$2:$L$134, 6, FALSE)-VLOOKUP(Games!E171, Data!$B$2:$L$134, 6, FALSE))*Coefficients!$F$2</f>
        <v>2.928953773</v>
      </c>
      <c r="G171" s="5" t="n">
        <f>(VLOOKUP(Games!B171, Data!$B$2:$L$134, 7, FALSE)-VLOOKUP(Games!E171, Data!$B$2:$L$134, 7, FALSE))*Coefficients!$G$2</f>
        <v>10.48435554</v>
      </c>
      <c r="H171" s="5" t="n">
        <f>(VLOOKUP(Games!B171, Data!$B$2:$L$134, 8, FALSE)-VLOOKUP(Games!E171, Data!$B$2:$L$134, 8, FALSE))*Coefficients!$H$2</f>
        <v>3.181716207</v>
      </c>
      <c r="I171" s="5" t="n">
        <f>(VLOOKUP(Games!B171, Data!$B$2:$L$134, 9, FALSE)-VLOOKUP(Games!E171, Data!$B$2:$L$134, 9, FALSE))*Coefficients!$I$2</f>
        <v>-1.557656788</v>
      </c>
      <c r="J171" s="5" t="n">
        <f>(VLOOKUP(Games!B171, Data!$B$2:$L$134, 10, FALSE)-VLOOKUP(Games!E171, Data!$B$2:$L$134, 10, FALSE))*Coefficients!$J$2</f>
        <v>-1.038426289</v>
      </c>
      <c r="K171" s="5" t="n">
        <f>(IF(AND(VLOOKUP(Games!B171, Data!$B$2:$L$134, 11, FALSE)=1, VLOOKUP(Games!E171, Data!$B$2:$L$134, 11, FALSE)&lt;&gt;1), 1,0))*Coefficients!K$2</f>
        <v>0</v>
      </c>
      <c r="L171" s="5" t="n">
        <f>(IF(AND(VLOOKUP(Games!B171, Data!$B$2:$L$134, 11, FALSE)&lt;&gt;1, VLOOKUP(Games!E171, Data!$B$2:$L$134, 11, FALSE)=1), 1,0))*Coefficients!L$2</f>
        <v>0</v>
      </c>
      <c r="O171" s="5" t="n">
        <f t="shared" si="1"/>
        <v>23.2435818</v>
      </c>
    </row>
    <row r="172" ht="14.25" customHeight="1">
      <c r="A172" s="5" t="str">
        <f>Coefficients!$A$2</f>
        <v/>
      </c>
      <c r="B172" s="5" t="n">
        <f>(Games!G172)*Coefficients!$B$2</f>
        <v>-11.28677582</v>
      </c>
      <c r="C172" s="5" t="n">
        <f>(VLOOKUP(Games!B172, Data!$B$2:$L$134, 4, FALSE)-VLOOKUP(Games!E172, Data!$B$2:$L$134, 4, FALSE))*Coefficients!$C$2</f>
        <v>2.679711872</v>
      </c>
      <c r="D172" s="5" t="n">
        <f>(VLOOKUP(Games!B172, Data!$B$2:$L$134, 3, FALSE)-VLOOKUP(Games!E172, Data!$B$2:$L$134, 3, FALSE))*Coefficients!$D$2</f>
        <v>-11.8918545</v>
      </c>
      <c r="E172" s="5" t="n">
        <f>(VLOOKUP(Games!B172, Data!$B$2:$L$134, 5, FALSE)-VLOOKUP(Games!E172, Data!$B$2:$L$134, 5, FALSE))*Coefficients!$E$2</f>
        <v>24.08699197</v>
      </c>
      <c r="F172" s="5" t="n">
        <f>(VLOOKUP(Games!B172, Data!$B$2:$L$134, 6, FALSE)-VLOOKUP(Games!E172, Data!$B$2:$L$134, 6, FALSE))*Coefficients!$F$2</f>
        <v>7.092361886</v>
      </c>
      <c r="G172" s="5" t="n">
        <f>(VLOOKUP(Games!B172, Data!$B$2:$L$134, 7, FALSE)-VLOOKUP(Games!E172, Data!$B$2:$L$134, 7, FALSE))*Coefficients!$G$2</f>
        <v>23.19663664</v>
      </c>
      <c r="H172" s="5" t="n">
        <f>(VLOOKUP(Games!B172, Data!$B$2:$L$134, 8, FALSE)-VLOOKUP(Games!E172, Data!$B$2:$L$134, 8, FALSE))*Coefficients!$H$2</f>
        <v>6.518638083</v>
      </c>
      <c r="I172" s="5" t="n">
        <f>(VLOOKUP(Games!B172, Data!$B$2:$L$134, 9, FALSE)-VLOOKUP(Games!E172, Data!$B$2:$L$134, 9, FALSE))*Coefficients!$I$2</f>
        <v>-3.127875324</v>
      </c>
      <c r="J172" s="5" t="n">
        <f>(VLOOKUP(Games!B172, Data!$B$2:$L$134, 10, FALSE)-VLOOKUP(Games!E172, Data!$B$2:$L$134, 10, FALSE))*Coefficients!$J$2</f>
        <v>-2.061655224</v>
      </c>
      <c r="K172" s="5" t="n">
        <f>(IF(AND(VLOOKUP(Games!B172, Data!$B$2:$L$134, 11, FALSE)=1, VLOOKUP(Games!E172, Data!$B$2:$L$134, 11, FALSE)&lt;&gt;1), 1,0))*Coefficients!K$2</f>
        <v>0</v>
      </c>
      <c r="L172" s="5" t="n">
        <f>(IF(AND(VLOOKUP(Games!B172, Data!$B$2:$L$134, 11, FALSE)&lt;&gt;1, VLOOKUP(Games!E172, Data!$B$2:$L$134, 11, FALSE)=1), 1,0))*Coefficients!L$2</f>
        <v>0</v>
      </c>
      <c r="O172" s="5" t="n">
        <f t="shared" si="1"/>
        <v>35.20617958</v>
      </c>
    </row>
    <row r="173" ht="14.25" customHeight="1">
      <c r="A173" s="5" t="str">
        <f>Coefficients!$A$2</f>
        <v/>
      </c>
      <c r="B173" s="5" t="n">
        <f>(Games!G173)*Coefficients!$B$2</f>
        <v>24.35567414</v>
      </c>
      <c r="C173" s="5" t="n">
        <f>(VLOOKUP(Games!B173, Data!$B$2:$L$134, 4, FALSE)-VLOOKUP(Games!E173, Data!$B$2:$L$134, 4, FALSE))*Coefficients!$C$2</f>
        <v>-2.233093227</v>
      </c>
      <c r="D173" s="5" t="n">
        <f>(VLOOKUP(Games!B173, Data!$B$2:$L$134, 3, FALSE)-VLOOKUP(Games!E173, Data!$B$2:$L$134, 3, FALSE))*Coefficients!$D$2</f>
        <v>13.61872446</v>
      </c>
      <c r="E173" s="5" t="n">
        <f>(VLOOKUP(Games!B173, Data!$B$2:$L$134, 5, FALSE)-VLOOKUP(Games!E173, Data!$B$2:$L$134, 5, FALSE))*Coefficients!$E$2</f>
        <v>-26.04756109</v>
      </c>
      <c r="F173" s="5" t="n">
        <f>(VLOOKUP(Games!B173, Data!$B$2:$L$134, 6, FALSE)-VLOOKUP(Games!E173, Data!$B$2:$L$134, 6, FALSE))*Coefficients!$F$2</f>
        <v>-7.828434038</v>
      </c>
      <c r="G173" s="5" t="n">
        <f>(VLOOKUP(Games!B173, Data!$B$2:$L$134, 7, FALSE)-VLOOKUP(Games!E173, Data!$B$2:$L$134, 7, FALSE))*Coefficients!$G$2</f>
        <v>-31.05990329</v>
      </c>
      <c r="H173" s="5" t="n">
        <f>(VLOOKUP(Games!B173, Data!$B$2:$L$134, 8, FALSE)-VLOOKUP(Games!E173, Data!$B$2:$L$134, 8, FALSE))*Coefficients!$H$2</f>
        <v>-9.234737284</v>
      </c>
      <c r="I173" s="5" t="n">
        <f>(VLOOKUP(Games!B173, Data!$B$2:$L$134, 9, FALSE)-VLOOKUP(Games!E173, Data!$B$2:$L$134, 9, FALSE))*Coefficients!$I$2</f>
        <v>3.039943086</v>
      </c>
      <c r="J173" s="5" t="n">
        <f>(VLOOKUP(Games!B173, Data!$B$2:$L$134, 10, FALSE)-VLOOKUP(Games!E173, Data!$B$2:$L$134, 10, FALSE))*Coefficients!$J$2</f>
        <v>2.611933549</v>
      </c>
      <c r="K173" s="5" t="n">
        <f>(IF(AND(VLOOKUP(Games!B173, Data!$B$2:$L$134, 11, FALSE)=1, VLOOKUP(Games!E173, Data!$B$2:$L$134, 11, FALSE)&lt;&gt;1), 1,0))*Coefficients!K$2</f>
        <v>0</v>
      </c>
      <c r="L173" s="5" t="n">
        <f>(IF(AND(VLOOKUP(Games!B173, Data!$B$2:$L$134, 11, FALSE)&lt;&gt;1, VLOOKUP(Games!E173, Data!$B$2:$L$134, 11, FALSE)=1), 1,0))*Coefficients!L$2</f>
        <v>0</v>
      </c>
      <c r="O173" s="5" t="n">
        <f t="shared" si="1"/>
        <v>-32.77745369</v>
      </c>
    </row>
    <row r="174" ht="14.25" customHeight="1">
      <c r="A174" s="5" t="str">
        <f>Coefficients!$A$2</f>
        <v/>
      </c>
      <c r="B174" s="5" t="n">
        <f>(Games!G174)*Coefficients!$B$2</f>
        <v>8.910612489</v>
      </c>
      <c r="C174" s="5" t="n">
        <f>(VLOOKUP(Games!B174, Data!$B$2:$L$134, 4, FALSE)-VLOOKUP(Games!E174, Data!$B$2:$L$134, 4, FALSE))*Coefficients!$C$2</f>
        <v>0</v>
      </c>
      <c r="D174" s="5" t="n">
        <f>(VLOOKUP(Games!B174, Data!$B$2:$L$134, 3, FALSE)-VLOOKUP(Games!E174, Data!$B$2:$L$134, 3, FALSE))*Coefficients!$D$2</f>
        <v>-1.216658381</v>
      </c>
      <c r="E174" s="5" t="n">
        <f>(VLOOKUP(Games!B174, Data!$B$2:$L$134, 5, FALSE)-VLOOKUP(Games!E174, Data!$B$2:$L$134, 5, FALSE))*Coefficients!$E$2</f>
        <v>9.942886221</v>
      </c>
      <c r="F174" s="5" t="n">
        <f>(VLOOKUP(Games!B174, Data!$B$2:$L$134, 6, FALSE)-VLOOKUP(Games!E174, Data!$B$2:$L$134, 6, FALSE))*Coefficients!$F$2</f>
        <v>0.3335326941</v>
      </c>
      <c r="G174" s="5" t="n">
        <f>(VLOOKUP(Games!B174, Data!$B$2:$L$134, 7, FALSE)-VLOOKUP(Games!E174, Data!$B$2:$L$134, 7, FALSE))*Coefficients!$G$2</f>
        <v>1.441598887</v>
      </c>
      <c r="H174" s="5" t="n">
        <f>(VLOOKUP(Games!B174, Data!$B$2:$L$134, 8, FALSE)-VLOOKUP(Games!E174, Data!$B$2:$L$134, 8, FALSE))*Coefficients!$H$2</f>
        <v>1.164042515</v>
      </c>
      <c r="I174" s="5" t="n">
        <f>(VLOOKUP(Games!B174, Data!$B$2:$L$134, 9, FALSE)-VLOOKUP(Games!E174, Data!$B$2:$L$134, 9, FALSE))*Coefficients!$I$2</f>
        <v>0.1256174829</v>
      </c>
      <c r="J174" s="5" t="n">
        <f>(VLOOKUP(Games!B174, Data!$B$2:$L$134, 10, FALSE)-VLOOKUP(Games!E174, Data!$B$2:$L$134, 10, FALSE))*Coefficients!$J$2</f>
        <v>0.3916447636</v>
      </c>
      <c r="K174" s="5" t="n">
        <f>(IF(AND(VLOOKUP(Games!B174, Data!$B$2:$L$134, 11, FALSE)=1, VLOOKUP(Games!E174, Data!$B$2:$L$134, 11, FALSE)&lt;&gt;1), 1,0))*Coefficients!K$2</f>
        <v>0</v>
      </c>
      <c r="L174" s="5" t="n">
        <f>(IF(AND(VLOOKUP(Games!B174, Data!$B$2:$L$134, 11, FALSE)&lt;&gt;1, VLOOKUP(Games!E174, Data!$B$2:$L$134, 11, FALSE)=1), 1,0))*Coefficients!L$2</f>
        <v>0</v>
      </c>
      <c r="O174" s="5" t="n">
        <f t="shared" si="1"/>
        <v>21.09327667</v>
      </c>
    </row>
    <row r="175" ht="14.25" customHeight="1">
      <c r="A175" s="5" t="str">
        <f>Coefficients!$A$2</f>
        <v/>
      </c>
      <c r="B175" s="5" t="n">
        <f>(Games!G175)*Coefficients!$B$2</f>
        <v>18.41526581</v>
      </c>
      <c r="C175" s="5" t="n">
        <f>(VLOOKUP(Games!B175, Data!$B$2:$L$134, 4, FALSE)-VLOOKUP(Games!E175, Data!$B$2:$L$134, 4, FALSE))*Coefficients!$C$2</f>
        <v>-1.786474581</v>
      </c>
      <c r="D175" s="5" t="n">
        <f>(VLOOKUP(Games!B175, Data!$B$2:$L$134, 3, FALSE)-VLOOKUP(Games!E175, Data!$B$2:$L$134, 3, FALSE))*Coefficients!$D$2</f>
        <v>6.044044862</v>
      </c>
      <c r="E175" s="5" t="n">
        <f>(VLOOKUP(Games!B175, Data!$B$2:$L$134, 5, FALSE)-VLOOKUP(Games!E175, Data!$B$2:$L$134, 5, FALSE))*Coefficients!$E$2</f>
        <v>-11.10989165</v>
      </c>
      <c r="F175" s="5" t="n">
        <f>(VLOOKUP(Games!B175, Data!$B$2:$L$134, 6, FALSE)-VLOOKUP(Games!E175, Data!$B$2:$L$134, 6, FALSE))*Coefficients!$F$2</f>
        <v>-4.600450953</v>
      </c>
      <c r="G175" s="5" t="n">
        <f>(VLOOKUP(Games!B175, Data!$B$2:$L$134, 7, FALSE)-VLOOKUP(Games!E175, Data!$B$2:$L$134, 7, FALSE))*Coefficients!$G$2</f>
        <v>-15.07126109</v>
      </c>
      <c r="H175" s="5" t="n">
        <f>(VLOOKUP(Games!B175, Data!$B$2:$L$134, 8, FALSE)-VLOOKUP(Games!E175, Data!$B$2:$L$134, 8, FALSE))*Coefficients!$H$2</f>
        <v>-3.802538882</v>
      </c>
      <c r="I175" s="5" t="n">
        <f>(VLOOKUP(Games!B175, Data!$B$2:$L$134, 9, FALSE)-VLOOKUP(Games!E175, Data!$B$2:$L$134, 9, FALSE))*Coefficients!$I$2</f>
        <v>1.746083012</v>
      </c>
      <c r="J175" s="5" t="n">
        <f>(VLOOKUP(Games!B175, Data!$B$2:$L$134, 10, FALSE)-VLOOKUP(Games!E175, Data!$B$2:$L$134, 10, FALSE))*Coefficients!$J$2</f>
        <v>2.111627702</v>
      </c>
      <c r="K175" s="5" t="n">
        <f>(IF(AND(VLOOKUP(Games!B175, Data!$B$2:$L$134, 11, FALSE)=1, VLOOKUP(Games!E175, Data!$B$2:$L$134, 11, FALSE)&lt;&gt;1), 1,0))*Coefficients!K$2</f>
        <v>0</v>
      </c>
      <c r="L175" s="5" t="n">
        <f>(IF(AND(VLOOKUP(Games!B175, Data!$B$2:$L$134, 11, FALSE)&lt;&gt;1, VLOOKUP(Games!E175, Data!$B$2:$L$134, 11, FALSE)=1), 1,0))*Coefficients!L$2</f>
        <v>0</v>
      </c>
      <c r="O175" s="5" t="n">
        <f t="shared" si="1"/>
        <v>-8.053595766</v>
      </c>
    </row>
    <row r="176" ht="14.25" customHeight="1">
      <c r="A176" s="5" t="str">
        <f>Coefficients!$A$2</f>
        <v/>
      </c>
      <c r="B176" s="5" t="n">
        <f>(Games!G176)*Coefficients!$B$2</f>
        <v>-1.782122498</v>
      </c>
      <c r="C176" s="5" t="n">
        <f>(VLOOKUP(Games!B176, Data!$B$2:$L$134, 4, FALSE)-VLOOKUP(Games!E176, Data!$B$2:$L$134, 4, FALSE))*Coefficients!$C$2</f>
        <v>-0.8932372906</v>
      </c>
      <c r="D176" s="5" t="n">
        <f>(VLOOKUP(Games!B176, Data!$B$2:$L$134, 3, FALSE)-VLOOKUP(Games!E176, Data!$B$2:$L$134, 3, FALSE))*Coefficients!$D$2</f>
        <v>2.786540164</v>
      </c>
      <c r="E176" s="5" t="n">
        <f>(VLOOKUP(Games!B176, Data!$B$2:$L$134, 5, FALSE)-VLOOKUP(Games!E176, Data!$B$2:$L$134, 5, FALSE))*Coefficients!$E$2</f>
        <v>-1.727168029</v>
      </c>
      <c r="F176" s="5" t="n">
        <f>(VLOOKUP(Games!B176, Data!$B$2:$L$134, 6, FALSE)-VLOOKUP(Games!E176, Data!$B$2:$L$134, 6, FALSE))*Coefficients!$F$2</f>
        <v>-2.311726604</v>
      </c>
      <c r="G176" s="5" t="n">
        <f>(VLOOKUP(Games!B176, Data!$B$2:$L$134, 7, FALSE)-VLOOKUP(Games!E176, Data!$B$2:$L$134, 7, FALSE))*Coefficients!$G$2</f>
        <v>-1.441598887</v>
      </c>
      <c r="H176" s="5" t="n">
        <f>(VLOOKUP(Games!B176, Data!$B$2:$L$134, 8, FALSE)-VLOOKUP(Games!E176, Data!$B$2:$L$134, 8, FALSE))*Coefficients!$H$2</f>
        <v>-1.629659521</v>
      </c>
      <c r="I176" s="5" t="n">
        <f>(VLOOKUP(Games!B176, Data!$B$2:$L$134, 9, FALSE)-VLOOKUP(Games!E176, Data!$B$2:$L$134, 9, FALSE))*Coefficients!$I$2</f>
        <v>0.6029639179</v>
      </c>
      <c r="J176" s="5" t="n">
        <f>(VLOOKUP(Games!B176, Data!$B$2:$L$134, 10, FALSE)-VLOOKUP(Games!E176, Data!$B$2:$L$134, 10, FALSE))*Coefficients!$J$2</f>
        <v>0.9343691095</v>
      </c>
      <c r="K176" s="5" t="n">
        <f>(IF(AND(VLOOKUP(Games!B176, Data!$B$2:$L$134, 11, FALSE)=1, VLOOKUP(Games!E176, Data!$B$2:$L$134, 11, FALSE)&lt;&gt;1), 1,0))*Coefficients!K$2</f>
        <v>0</v>
      </c>
      <c r="L176" s="5" t="n">
        <f>(IF(AND(VLOOKUP(Games!B176, Data!$B$2:$L$134, 11, FALSE)&lt;&gt;1, VLOOKUP(Games!E176, Data!$B$2:$L$134, 11, FALSE)=1), 1,0))*Coefficients!L$2</f>
        <v>0</v>
      </c>
      <c r="O176" s="5" t="n">
        <f t="shared" si="1"/>
        <v>-5.461639638</v>
      </c>
    </row>
    <row r="177" ht="14.25" customHeight="1">
      <c r="A177" s="5" t="str">
        <f>Coefficients!$A$2</f>
        <v/>
      </c>
      <c r="B177" s="5" t="n">
        <f>(Games!G177)*Coefficients!$B$2</f>
        <v>11.28677582</v>
      </c>
      <c r="C177" s="5" t="n">
        <f>(VLOOKUP(Games!B177, Data!$B$2:$L$134, 4, FALSE)-VLOOKUP(Games!E177, Data!$B$2:$L$134, 4, FALSE))*Coefficients!$C$2</f>
        <v>-1.786474581</v>
      </c>
      <c r="D177" s="5" t="n">
        <f>(VLOOKUP(Games!B177, Data!$B$2:$L$134, 3, FALSE)-VLOOKUP(Games!E177, Data!$B$2:$L$134, 3, FALSE))*Coefficients!$D$2</f>
        <v>3.571481055</v>
      </c>
      <c r="E177" s="5" t="n">
        <f>(VLOOKUP(Games!B177, Data!$B$2:$L$134, 5, FALSE)-VLOOKUP(Games!E177, Data!$B$2:$L$134, 5, FALSE))*Coefficients!$E$2</f>
        <v>-7.655555588</v>
      </c>
      <c r="F177" s="5" t="n">
        <f>(VLOOKUP(Games!B177, Data!$B$2:$L$134, 6, FALSE)-VLOOKUP(Games!E177, Data!$B$2:$L$134, 6, FALSE))*Coefficients!$F$2</f>
        <v>-4.033062002</v>
      </c>
      <c r="G177" s="5" t="n">
        <f>(VLOOKUP(Games!B177, Data!$B$2:$L$134, 7, FALSE)-VLOOKUP(Games!E177, Data!$B$2:$L$134, 7, FALSE))*Coefficients!$G$2</f>
        <v>-8.780647766</v>
      </c>
      <c r="H177" s="5" t="n">
        <f>(VLOOKUP(Games!B177, Data!$B$2:$L$134, 8, FALSE)-VLOOKUP(Games!E177, Data!$B$2:$L$134, 8, FALSE))*Coefficients!$H$2</f>
        <v>-3.647333213</v>
      </c>
      <c r="I177" s="5" t="n">
        <f>(VLOOKUP(Games!B177, Data!$B$2:$L$134, 9, FALSE)-VLOOKUP(Games!E177, Data!$B$2:$L$134, 9, FALSE))*Coefficients!$I$2</f>
        <v>1.293860074</v>
      </c>
      <c r="J177" s="5" t="n">
        <f>(VLOOKUP(Games!B177, Data!$B$2:$L$134, 10, FALSE)-VLOOKUP(Games!E177, Data!$B$2:$L$134, 10, FALSE))*Coefficients!$J$2</f>
        <v>0.5805836378</v>
      </c>
      <c r="K177" s="5" t="n">
        <f>(IF(AND(VLOOKUP(Games!B177, Data!$B$2:$L$134, 11, FALSE)=1, VLOOKUP(Games!E177, Data!$B$2:$L$134, 11, FALSE)&lt;&gt;1), 1,0))*Coefficients!K$2</f>
        <v>0.08548818654</v>
      </c>
      <c r="L177" s="5" t="n">
        <f>(IF(AND(VLOOKUP(Games!B177, Data!$B$2:$L$134, 11, FALSE)&lt;&gt;1, VLOOKUP(Games!E177, Data!$B$2:$L$134, 11, FALSE)=1), 1,0))*Coefficients!L$2</f>
        <v>0</v>
      </c>
      <c r="O177" s="5" t="n">
        <f t="shared" si="1"/>
        <v>-9.084884378</v>
      </c>
    </row>
    <row r="178" ht="14.25" customHeight="1">
      <c r="A178" s="5" t="str">
        <f>Coefficients!$A$2</f>
        <v/>
      </c>
      <c r="B178" s="5" t="n">
        <f>(Games!G178)*Coefficients!$B$2</f>
        <v>-2.970204163</v>
      </c>
      <c r="C178" s="5" t="n">
        <f>(VLOOKUP(Games!B178, Data!$B$2:$L$134, 4, FALSE)-VLOOKUP(Games!E178, Data!$B$2:$L$134, 4, FALSE))*Coefficients!$C$2</f>
        <v>1.030658412</v>
      </c>
      <c r="D178" s="5" t="n">
        <f>(VLOOKUP(Games!B178, Data!$B$2:$L$134, 3, FALSE)-VLOOKUP(Games!E178, Data!$B$2:$L$134, 3, FALSE))*Coefficients!$D$2</f>
        <v>2.080093362</v>
      </c>
      <c r="E178" s="5" t="n">
        <f>(VLOOKUP(Games!B178, Data!$B$2:$L$134, 5, FALSE)-VLOOKUP(Games!E178, Data!$B$2:$L$134, 5, FALSE))*Coefficients!$E$2</f>
        <v>-7.93563689</v>
      </c>
      <c r="F178" s="5" t="n">
        <f>(VLOOKUP(Games!B178, Data!$B$2:$L$134, 6, FALSE)-VLOOKUP(Games!E178, Data!$B$2:$L$134, 6, FALSE))*Coefficients!$F$2</f>
        <v>0.9852632458</v>
      </c>
      <c r="G178" s="5" t="n">
        <f>(VLOOKUP(Games!B178, Data!$B$2:$L$134, 7, FALSE)-VLOOKUP(Games!E178, Data!$B$2:$L$134, 7, FALSE))*Coefficients!$G$2</f>
        <v>-4.717959994</v>
      </c>
      <c r="H178" s="5" t="n">
        <f>(VLOOKUP(Games!B178, Data!$B$2:$L$134, 8, FALSE)-VLOOKUP(Games!E178, Data!$B$2:$L$134, 8, FALSE))*Coefficients!$H$2</f>
        <v>-0.232808503</v>
      </c>
      <c r="I178" s="5" t="n">
        <f>(VLOOKUP(Games!B178, Data!$B$2:$L$134, 9, FALSE)-VLOOKUP(Games!E178, Data!$B$2:$L$134, 9, FALSE))*Coefficients!$I$2</f>
        <v>-0.1758644761</v>
      </c>
      <c r="J178" s="5" t="n">
        <f>(VLOOKUP(Games!B178, Data!$B$2:$L$134, 10, FALSE)-VLOOKUP(Games!E178, Data!$B$2:$L$134, 10, FALSE))*Coefficients!$J$2</f>
        <v>2.677550362</v>
      </c>
      <c r="K178" s="5" t="n">
        <f>(IF(AND(VLOOKUP(Games!B178, Data!$B$2:$L$134, 11, FALSE)=1, VLOOKUP(Games!E178, Data!$B$2:$L$134, 11, FALSE)&lt;&gt;1), 1,0))*Coefficients!K$2</f>
        <v>0</v>
      </c>
      <c r="L178" s="5" t="n">
        <f>(IF(AND(VLOOKUP(Games!B178, Data!$B$2:$L$134, 11, FALSE)&lt;&gt;1, VLOOKUP(Games!E178, Data!$B$2:$L$134, 11, FALSE)=1), 1,0))*Coefficients!L$2</f>
        <v>-6.250290008</v>
      </c>
      <c r="O178" s="5" t="n">
        <f t="shared" si="1"/>
        <v>-15.50919865</v>
      </c>
    </row>
    <row r="179" ht="14.25" customHeight="1">
      <c r="A179" s="5" t="str">
        <f>Coefficients!$A$2</f>
        <v/>
      </c>
      <c r="B179" s="5" t="n">
        <f>(Games!G179)*Coefficients!$B$2</f>
        <v>12.47485748</v>
      </c>
      <c r="C179" s="5" t="n">
        <f>(VLOOKUP(Games!B179, Data!$B$2:$L$134, 4, FALSE)-VLOOKUP(Games!E179, Data!$B$2:$L$134, 4, FALSE))*Coefficients!$C$2</f>
        <v>0</v>
      </c>
      <c r="D179" s="5" t="n">
        <f>(VLOOKUP(Games!B179, Data!$B$2:$L$134, 3, FALSE)-VLOOKUP(Games!E179, Data!$B$2:$L$134, 3, FALSE))*Coefficients!$D$2</f>
        <v>2.119340406</v>
      </c>
      <c r="E179" s="5" t="n">
        <f>(VLOOKUP(Games!B179, Data!$B$2:$L$134, 5, FALSE)-VLOOKUP(Games!E179, Data!$B$2:$L$134, 5, FALSE))*Coefficients!$E$2</f>
        <v>-7.375474286</v>
      </c>
      <c r="F179" s="5" t="n">
        <f>(VLOOKUP(Games!B179, Data!$B$2:$L$134, 6, FALSE)-VLOOKUP(Games!E179, Data!$B$2:$L$134, 6, FALSE))*Coefficients!$F$2</f>
        <v>-1.602490415</v>
      </c>
      <c r="G179" s="5" t="n">
        <f>(VLOOKUP(Games!B179, Data!$B$2:$L$134, 7, FALSE)-VLOOKUP(Games!E179, Data!$B$2:$L$134, 7, FALSE))*Coefficients!$G$2</f>
        <v>-8.256429989</v>
      </c>
      <c r="H179" s="5" t="n">
        <f>(VLOOKUP(Games!B179, Data!$B$2:$L$134, 8, FALSE)-VLOOKUP(Games!E179, Data!$B$2:$L$134, 8, FALSE))*Coefficients!$H$2</f>
        <v>-0.9312340118</v>
      </c>
      <c r="I179" s="5" t="n">
        <f>(VLOOKUP(Games!B179, Data!$B$2:$L$134, 9, FALSE)-VLOOKUP(Games!E179, Data!$B$2:$L$134, 9, FALSE))*Coefficients!$I$2</f>
        <v>1.419477557</v>
      </c>
      <c r="J179" s="5" t="n">
        <f>(VLOOKUP(Games!B179, Data!$B$2:$L$134, 10, FALSE)-VLOOKUP(Games!E179, Data!$B$2:$L$134, 10, FALSE))*Coefficients!$J$2</f>
        <v>0.7443574809</v>
      </c>
      <c r="K179" s="5" t="n">
        <f>(IF(AND(VLOOKUP(Games!B179, Data!$B$2:$L$134, 11, FALSE)=1, VLOOKUP(Games!E179, Data!$B$2:$L$134, 11, FALSE)&lt;&gt;1), 1,0))*Coefficients!K$2</f>
        <v>0</v>
      </c>
      <c r="L179" s="5" t="n">
        <f>(IF(AND(VLOOKUP(Games!B179, Data!$B$2:$L$134, 11, FALSE)&lt;&gt;1, VLOOKUP(Games!E179, Data!$B$2:$L$134, 11, FALSE)=1), 1,0))*Coefficients!L$2</f>
        <v>0</v>
      </c>
      <c r="O179" s="5" t="n">
        <f t="shared" si="1"/>
        <v>-1.407595774</v>
      </c>
    </row>
    <row r="180" ht="14.25" customHeight="1">
      <c r="A180" s="5" t="str">
        <f>Coefficients!$A$2</f>
        <v/>
      </c>
      <c r="B180" s="5" t="n">
        <f>(Games!G180)*Coefficients!$B$2</f>
        <v>1.782122498</v>
      </c>
      <c r="C180" s="5" t="n">
        <f>(VLOOKUP(Games!B180, Data!$B$2:$L$134, 4, FALSE)-VLOOKUP(Games!E180, Data!$B$2:$L$134, 4, FALSE))*Coefficients!$C$2</f>
        <v>0.4466186453</v>
      </c>
      <c r="D180" s="5" t="n">
        <f>(VLOOKUP(Games!B180, Data!$B$2:$L$134, 3, FALSE)-VLOOKUP(Games!E180, Data!$B$2:$L$134, 3, FALSE))*Coefficients!$D$2</f>
        <v>1.216658381</v>
      </c>
      <c r="E180" s="5" t="n">
        <f>(VLOOKUP(Games!B180, Data!$B$2:$L$134, 5, FALSE)-VLOOKUP(Games!E180, Data!$B$2:$L$134, 5, FALSE))*Coefficients!$E$2</f>
        <v>-0.46680217</v>
      </c>
      <c r="F180" s="5" t="n">
        <f>(VLOOKUP(Games!B180, Data!$B$2:$L$134, 6, FALSE)-VLOOKUP(Games!E180, Data!$B$2:$L$134, 6, FALSE))*Coefficients!$F$2</f>
        <v>0.1035101464</v>
      </c>
      <c r="G180" s="5" t="n">
        <f>(VLOOKUP(Games!B180, Data!$B$2:$L$134, 7, FALSE)-VLOOKUP(Games!E180, Data!$B$2:$L$134, 7, FALSE))*Coefficients!$G$2</f>
        <v>0</v>
      </c>
      <c r="H180" s="5" t="n">
        <f>(VLOOKUP(Games!B180, Data!$B$2:$L$134, 8, FALSE)-VLOOKUP(Games!E180, Data!$B$2:$L$134, 8, FALSE))*Coefficients!$H$2</f>
        <v>-0.6984255089</v>
      </c>
      <c r="I180" s="5" t="n">
        <f>(VLOOKUP(Games!B180, Data!$B$2:$L$134, 9, FALSE)-VLOOKUP(Games!E180, Data!$B$2:$L$134, 9, FALSE))*Coefficients!$I$2</f>
        <v>-0.7662666457</v>
      </c>
      <c r="J180" s="5" t="n">
        <f>(VLOOKUP(Games!B180, Data!$B$2:$L$134, 10, FALSE)-VLOOKUP(Games!E180, Data!$B$2:$L$134, 10, FALSE))*Coefficients!$J$2</f>
        <v>-0.08716129753</v>
      </c>
      <c r="K180" s="5" t="n">
        <f>(IF(AND(VLOOKUP(Games!B180, Data!$B$2:$L$134, 11, FALSE)=1, VLOOKUP(Games!E180, Data!$B$2:$L$134, 11, FALSE)&lt;&gt;1), 1,0))*Coefficients!K$2</f>
        <v>0</v>
      </c>
      <c r="L180" s="5" t="n">
        <f>(IF(AND(VLOOKUP(Games!B180, Data!$B$2:$L$134, 11, FALSE)&lt;&gt;1, VLOOKUP(Games!E180, Data!$B$2:$L$134, 11, FALSE)=1), 1,0))*Coefficients!L$2</f>
        <v>0</v>
      </c>
      <c r="O180" s="5" t="n">
        <f t="shared" si="1"/>
        <v>1.530254049</v>
      </c>
    </row>
    <row r="181" ht="14.25" customHeight="1">
      <c r="A181" s="5" t="str">
        <f>Coefficients!$A$2</f>
        <v/>
      </c>
      <c r="B181" s="5" t="n">
        <f>(Games!G181)*Coefficients!$B$2</f>
        <v>16.03910248</v>
      </c>
      <c r="C181" s="5" t="n">
        <f>(VLOOKUP(Games!B181, Data!$B$2:$L$134, 4, FALSE)-VLOOKUP(Games!E181, Data!$B$2:$L$134, 4, FALSE))*Coefficients!$C$2</f>
        <v>-2.233093227</v>
      </c>
      <c r="D181" s="5" t="n">
        <f>(VLOOKUP(Games!B181, Data!$B$2:$L$134, 3, FALSE)-VLOOKUP(Games!E181, Data!$B$2:$L$134, 3, FALSE))*Coefficients!$D$2</f>
        <v>3.492986966</v>
      </c>
      <c r="E181" s="5" t="n">
        <f>(VLOOKUP(Games!B181, Data!$B$2:$L$134, 5, FALSE)-VLOOKUP(Games!E181, Data!$B$2:$L$134, 5, FALSE))*Coefficients!$E$2</f>
        <v>-16.38475617</v>
      </c>
      <c r="F181" s="5" t="n">
        <f>(VLOOKUP(Games!B181, Data!$B$2:$L$134, 6, FALSE)-VLOOKUP(Games!E181, Data!$B$2:$L$134, 6, FALSE))*Coefficients!$F$2</f>
        <v>-3.477174179</v>
      </c>
      <c r="G181" s="5" t="n">
        <f>(VLOOKUP(Games!B181, Data!$B$2:$L$134, 7, FALSE)-VLOOKUP(Games!E181, Data!$B$2:$L$134, 7, FALSE))*Coefficients!$G$2</f>
        <v>-11.40173665</v>
      </c>
      <c r="H181" s="5" t="n">
        <f>(VLOOKUP(Games!B181, Data!$B$2:$L$134, 8, FALSE)-VLOOKUP(Games!E181, Data!$B$2:$L$134, 8, FALSE))*Coefficients!$H$2</f>
        <v>-3.336921876</v>
      </c>
      <c r="I181" s="5" t="n">
        <f>(VLOOKUP(Games!B181, Data!$B$2:$L$134, 9, FALSE)-VLOOKUP(Games!E181, Data!$B$2:$L$134, 9, FALSE))*Coefficients!$I$2</f>
        <v>1.507409795</v>
      </c>
      <c r="J181" s="5" t="n">
        <f>(VLOOKUP(Games!B181, Data!$B$2:$L$134, 10, FALSE)-VLOOKUP(Games!E181, Data!$B$2:$L$134, 10, FALSE))*Coefficients!$J$2</f>
        <v>0.8536443386</v>
      </c>
      <c r="K181" s="5" t="n">
        <f>(IF(AND(VLOOKUP(Games!B181, Data!$B$2:$L$134, 11, FALSE)=1, VLOOKUP(Games!E181, Data!$B$2:$L$134, 11, FALSE)&lt;&gt;1), 1,0))*Coefficients!K$2</f>
        <v>0.08548818654</v>
      </c>
      <c r="L181" s="5" t="n">
        <f>(IF(AND(VLOOKUP(Games!B181, Data!$B$2:$L$134, 11, FALSE)&lt;&gt;1, VLOOKUP(Games!E181, Data!$B$2:$L$134, 11, FALSE)=1), 1,0))*Coefficients!L$2</f>
        <v>0</v>
      </c>
      <c r="O181" s="5" t="n">
        <f t="shared" si="1"/>
        <v>-14.85505033</v>
      </c>
    </row>
    <row r="182" ht="14.25" customHeight="1">
      <c r="A182" s="5" t="str">
        <f>Coefficients!$A$2</f>
        <v/>
      </c>
      <c r="B182" s="5" t="n">
        <f>(Games!G182)*Coefficients!$B$2</f>
        <v>1.782122498</v>
      </c>
      <c r="C182" s="5" t="n">
        <f>(VLOOKUP(Games!B182, Data!$B$2:$L$134, 4, FALSE)-VLOOKUP(Games!E182, Data!$B$2:$L$134, 4, FALSE))*Coefficients!$C$2</f>
        <v>-1.442921777</v>
      </c>
      <c r="D182" s="5" t="n">
        <f>(VLOOKUP(Games!B182, Data!$B$2:$L$134, 3, FALSE)-VLOOKUP(Games!E182, Data!$B$2:$L$134, 3, FALSE))*Coefficients!$D$2</f>
        <v>1.687622916</v>
      </c>
      <c r="E182" s="5" t="n">
        <f>(VLOOKUP(Games!B182, Data!$B$2:$L$134, 5, FALSE)-VLOOKUP(Games!E182, Data!$B$2:$L$134, 5, FALSE))*Coefficients!$E$2</f>
        <v>-11.43665316</v>
      </c>
      <c r="F182" s="5" t="n">
        <f>(VLOOKUP(Games!B182, Data!$B$2:$L$134, 6, FALSE)-VLOOKUP(Games!E182, Data!$B$2:$L$134, 6, FALSE))*Coefficients!$F$2</f>
        <v>-1.472144305</v>
      </c>
      <c r="G182" s="5" t="n">
        <f>(VLOOKUP(Games!B182, Data!$B$2:$L$134, 7, FALSE)-VLOOKUP(Games!E182, Data!$B$2:$L$134, 7, FALSE))*Coefficients!$G$2</f>
        <v>-4.717959994</v>
      </c>
      <c r="H182" s="5" t="n">
        <f>(VLOOKUP(Games!B182, Data!$B$2:$L$134, 8, FALSE)-VLOOKUP(Games!E182, Data!$B$2:$L$134, 8, FALSE))*Coefficients!$H$2</f>
        <v>-0.8536311775</v>
      </c>
      <c r="I182" s="5" t="n">
        <f>(VLOOKUP(Games!B182, Data!$B$2:$L$134, 9, FALSE)-VLOOKUP(Games!E182, Data!$B$2:$L$134, 9, FALSE))*Coefficients!$I$2</f>
        <v>0.7285814008</v>
      </c>
      <c r="J182" s="5" t="n">
        <f>(VLOOKUP(Games!B182, Data!$B$2:$L$134, 10, FALSE)-VLOOKUP(Games!E182, Data!$B$2:$L$134, 10, FALSE))*Coefficients!$J$2</f>
        <v>0.958818971</v>
      </c>
      <c r="K182" s="5" t="n">
        <f>(IF(AND(VLOOKUP(Games!B182, Data!$B$2:$L$134, 11, FALSE)=1, VLOOKUP(Games!E182, Data!$B$2:$L$134, 11, FALSE)&lt;&gt;1), 1,0))*Coefficients!K$2</f>
        <v>0.08548818654</v>
      </c>
      <c r="L182" s="5" t="n">
        <f>(IF(AND(VLOOKUP(Games!B182, Data!$B$2:$L$134, 11, FALSE)&lt;&gt;1, VLOOKUP(Games!E182, Data!$B$2:$L$134, 11, FALSE)=1), 1,0))*Coefficients!L$2</f>
        <v>0</v>
      </c>
      <c r="O182" s="5" t="n">
        <f t="shared" si="1"/>
        <v>-14.68067645</v>
      </c>
    </row>
    <row r="183" ht="14.25" customHeight="1">
      <c r="A183" s="5" t="str">
        <f>Coefficients!$A$2</f>
        <v/>
      </c>
      <c r="B183" s="5" t="n">
        <f>(Games!G183)*Coefficients!$B$2</f>
        <v>-2.970204163</v>
      </c>
      <c r="C183" s="5" t="n">
        <f>(VLOOKUP(Games!B183, Data!$B$2:$L$134, 4, FALSE)-VLOOKUP(Games!E183, Data!$B$2:$L$134, 4, FALSE))*Coefficients!$C$2</f>
        <v>2.233093227</v>
      </c>
      <c r="D183" s="5" t="n">
        <f>(VLOOKUP(Games!B183, Data!$B$2:$L$134, 3, FALSE)-VLOOKUP(Games!E183, Data!$B$2:$L$134, 3, FALSE))*Coefficients!$D$2</f>
        <v>-7.927903001</v>
      </c>
      <c r="E183" s="5" t="n">
        <f>(VLOOKUP(Games!B183, Data!$B$2:$L$134, 5, FALSE)-VLOOKUP(Games!E183, Data!$B$2:$L$134, 5, FALSE))*Coefficients!$E$2</f>
        <v>12.27689707</v>
      </c>
      <c r="F183" s="5" t="n">
        <f>(VLOOKUP(Games!B183, Data!$B$2:$L$134, 6, FALSE)-VLOOKUP(Games!E183, Data!$B$2:$L$134, 6, FALSE))*Coefficients!$F$2</f>
        <v>4.182576658</v>
      </c>
      <c r="G183" s="5" t="n">
        <f>(VLOOKUP(Games!B183, Data!$B$2:$L$134, 7, FALSE)-VLOOKUP(Games!E183, Data!$B$2:$L$134, 7, FALSE))*Coefficients!$G$2</f>
        <v>11.13962776</v>
      </c>
      <c r="H183" s="5" t="n">
        <f>(VLOOKUP(Games!B183, Data!$B$2:$L$134, 8, FALSE)-VLOOKUP(Games!E183, Data!$B$2:$L$134, 8, FALSE))*Coefficients!$H$2</f>
        <v>4.190553053</v>
      </c>
      <c r="I183" s="5" t="n">
        <f>(VLOOKUP(Games!B183, Data!$B$2:$L$134, 9, FALSE)-VLOOKUP(Games!E183, Data!$B$2:$L$134, 9, FALSE))*Coefficients!$I$2</f>
        <v>-2.122935461</v>
      </c>
      <c r="J183" s="5" t="n">
        <f>(VLOOKUP(Games!B183, Data!$B$2:$L$134, 10, FALSE)-VLOOKUP(Games!E183, Data!$B$2:$L$134, 10, FALSE))*Coefficients!$J$2</f>
        <v>-1.85289071</v>
      </c>
      <c r="K183" s="5" t="n">
        <f>(IF(AND(VLOOKUP(Games!B183, Data!$B$2:$L$134, 11, FALSE)=1, VLOOKUP(Games!E183, Data!$B$2:$L$134, 11, FALSE)&lt;&gt;1), 1,0))*Coefficients!K$2</f>
        <v>0</v>
      </c>
      <c r="L183" s="5" t="n">
        <f>(IF(AND(VLOOKUP(Games!B183, Data!$B$2:$L$134, 11, FALSE)&lt;&gt;1, VLOOKUP(Games!E183, Data!$B$2:$L$134, 11, FALSE)=1), 1,0))*Coefficients!L$2</f>
        <v>-6.250290008</v>
      </c>
      <c r="O183" s="5" t="n">
        <f t="shared" si="1"/>
        <v>12.89852443</v>
      </c>
    </row>
    <row r="184" ht="14.25" customHeight="1">
      <c r="A184" s="5" t="str">
        <f>Coefficients!$A$2</f>
        <v/>
      </c>
      <c r="B184" s="5" t="n">
        <f>(Games!G184)*Coefficients!$B$2</f>
        <v>12.47485748</v>
      </c>
      <c r="C184" s="5" t="n">
        <f>(VLOOKUP(Games!B184, Data!$B$2:$L$134, 4, FALSE)-VLOOKUP(Games!E184, Data!$B$2:$L$134, 4, FALSE))*Coefficients!$C$2</f>
        <v>0</v>
      </c>
      <c r="D184" s="5" t="n">
        <f>(VLOOKUP(Games!B184, Data!$B$2:$L$134, 3, FALSE)-VLOOKUP(Games!E184, Data!$B$2:$L$134, 3, FALSE))*Coefficients!$D$2</f>
        <v>6.083291906</v>
      </c>
      <c r="E184" s="5" t="n">
        <f>(VLOOKUP(Games!B184, Data!$B$2:$L$134, 5, FALSE)-VLOOKUP(Games!E184, Data!$B$2:$L$134, 5, FALSE))*Coefficients!$E$2</f>
        <v>-16.52479682</v>
      </c>
      <c r="F184" s="5" t="n">
        <f>(VLOOKUP(Games!B184, Data!$B$2:$L$134, 6, FALSE)-VLOOKUP(Games!E184, Data!$B$2:$L$134, 6, FALSE))*Coefficients!$F$2</f>
        <v>-3.649691089</v>
      </c>
      <c r="G184" s="5" t="n">
        <f>(VLOOKUP(Games!B184, Data!$B$2:$L$134, 7, FALSE)-VLOOKUP(Games!E184, Data!$B$2:$L$134, 7, FALSE))*Coefficients!$G$2</f>
        <v>-14.54704331</v>
      </c>
      <c r="H184" s="5" t="n">
        <f>(VLOOKUP(Games!B184, Data!$B$2:$L$134, 8, FALSE)-VLOOKUP(Games!E184, Data!$B$2:$L$134, 8, FALSE))*Coefficients!$H$2</f>
        <v>-3.336921876</v>
      </c>
      <c r="I184" s="5" t="n">
        <f>(VLOOKUP(Games!B184, Data!$B$2:$L$134, 9, FALSE)-VLOOKUP(Games!E184, Data!$B$2:$L$134, 9, FALSE))*Coefficients!$I$2</f>
        <v>1.444601053</v>
      </c>
      <c r="J184" s="5" t="n">
        <f>(VLOOKUP(Games!B184, Data!$B$2:$L$134, 10, FALSE)-VLOOKUP(Games!E184, Data!$B$2:$L$134, 10, FALSE))*Coefficients!$J$2</f>
        <v>0.8419781342</v>
      </c>
      <c r="K184" s="5" t="n">
        <f>(IF(AND(VLOOKUP(Games!B184, Data!$B$2:$L$134, 11, FALSE)=1, VLOOKUP(Games!E184, Data!$B$2:$L$134, 11, FALSE)&lt;&gt;1), 1,0))*Coefficients!K$2</f>
        <v>0</v>
      </c>
      <c r="L184" s="5" t="n">
        <f>(IF(AND(VLOOKUP(Games!B184, Data!$B$2:$L$134, 11, FALSE)&lt;&gt;1, VLOOKUP(Games!E184, Data!$B$2:$L$134, 11, FALSE)=1), 1,0))*Coefficients!L$2</f>
        <v>0</v>
      </c>
      <c r="O184" s="5" t="n">
        <f t="shared" si="1"/>
        <v>-17.21372452</v>
      </c>
    </row>
    <row r="185" ht="14.25" customHeight="1">
      <c r="A185" s="5" t="str">
        <f>Coefficients!$A$2</f>
        <v/>
      </c>
      <c r="B185" s="5" t="n">
        <f>(Games!G185)*Coefficients!$B$2</f>
        <v>-2.970204163</v>
      </c>
      <c r="C185" s="5" t="n">
        <f>(VLOOKUP(Games!B185, Data!$B$2:$L$134, 4, FALSE)-VLOOKUP(Games!E185, Data!$B$2:$L$134, 4, FALSE))*Coefficients!$C$2</f>
        <v>0</v>
      </c>
      <c r="D185" s="5" t="n">
        <f>(VLOOKUP(Games!B185, Data!$B$2:$L$134, 3, FALSE)-VLOOKUP(Games!E185, Data!$B$2:$L$134, 3, FALSE))*Coefficients!$D$2</f>
        <v>3.296751743</v>
      </c>
      <c r="E185" s="5" t="n">
        <f>(VLOOKUP(Games!B185, Data!$B$2:$L$134, 5, FALSE)-VLOOKUP(Games!E185, Data!$B$2:$L$134, 5, FALSE))*Coefficients!$E$2</f>
        <v>-4.948103002</v>
      </c>
      <c r="F185" s="5" t="n">
        <f>(VLOOKUP(Games!B185, Data!$B$2:$L$134, 6, FALSE)-VLOOKUP(Games!E185, Data!$B$2:$L$134, 6, FALSE))*Coefficients!$F$2</f>
        <v>-0.7552406981</v>
      </c>
      <c r="G185" s="5" t="n">
        <f>(VLOOKUP(Games!B185, Data!$B$2:$L$134, 7, FALSE)-VLOOKUP(Games!E185, Data!$B$2:$L$134, 7, FALSE))*Coefficients!$G$2</f>
        <v>-7.470103323</v>
      </c>
      <c r="H185" s="5" t="n">
        <f>(VLOOKUP(Games!B185, Data!$B$2:$L$134, 8, FALSE)-VLOOKUP(Games!E185, Data!$B$2:$L$134, 8, FALSE))*Coefficients!$H$2</f>
        <v>-0.6208226745</v>
      </c>
      <c r="I185" s="5" t="n">
        <f>(VLOOKUP(Games!B185, Data!$B$2:$L$134, 9, FALSE)-VLOOKUP(Games!E185, Data!$B$2:$L$134, 9, FALSE))*Coefficients!$I$2</f>
        <v>0.1381792312</v>
      </c>
      <c r="J185" s="5" t="n">
        <f>(VLOOKUP(Games!B185, Data!$B$2:$L$134, 10, FALSE)-VLOOKUP(Games!E185, Data!$B$2:$L$134, 10, FALSE))*Coefficients!$J$2</f>
        <v>-0.2957673363</v>
      </c>
      <c r="K185" s="5" t="n">
        <f>(IF(AND(VLOOKUP(Games!B185, Data!$B$2:$L$134, 11, FALSE)=1, VLOOKUP(Games!E185, Data!$B$2:$L$134, 11, FALSE)&lt;&gt;1), 1,0))*Coefficients!K$2</f>
        <v>0</v>
      </c>
      <c r="L185" s="5" t="n">
        <f>(IF(AND(VLOOKUP(Games!B185, Data!$B$2:$L$134, 11, FALSE)&lt;&gt;1, VLOOKUP(Games!E185, Data!$B$2:$L$134, 11, FALSE)=1), 1,0))*Coefficients!L$2</f>
        <v>0</v>
      </c>
      <c r="O185" s="5" t="n">
        <f t="shared" si="1"/>
        <v>-13.62531022</v>
      </c>
    </row>
    <row r="186" ht="14.25" customHeight="1">
      <c r="A186" s="5" t="str">
        <f>Coefficients!$A$2</f>
        <v/>
      </c>
      <c r="B186" s="5" t="n">
        <f>(Games!G186)*Coefficients!$B$2</f>
        <v>-2.970204163</v>
      </c>
      <c r="C186" s="5" t="n">
        <f>(VLOOKUP(Games!B186, Data!$B$2:$L$134, 4, FALSE)-VLOOKUP(Games!E186, Data!$B$2:$L$134, 4, FALSE))*Coefficients!$C$2</f>
        <v>-0.4466186453</v>
      </c>
      <c r="D186" s="5" t="n">
        <f>(VLOOKUP(Games!B186, Data!$B$2:$L$134, 3, FALSE)-VLOOKUP(Games!E186, Data!$B$2:$L$134, 3, FALSE))*Coefficients!$D$2</f>
        <v>0.5887056684</v>
      </c>
      <c r="E186" s="5" t="n">
        <f>(VLOOKUP(Games!B186, Data!$B$2:$L$134, 5, FALSE)-VLOOKUP(Games!E186, Data!$B$2:$L$134, 5, FALSE))*Coefficients!$E$2</f>
        <v>-0.420121953</v>
      </c>
      <c r="F186" s="5" t="n">
        <f>(VLOOKUP(Games!B186, Data!$B$2:$L$134, 6, FALSE)-VLOOKUP(Games!E186, Data!$B$2:$L$134, 6, FALSE))*Coefficients!$F$2</f>
        <v>-1.506647687</v>
      </c>
      <c r="G186" s="5" t="n">
        <f>(VLOOKUP(Games!B186, Data!$B$2:$L$134, 7, FALSE)-VLOOKUP(Games!E186, Data!$B$2:$L$134, 7, FALSE))*Coefficients!$G$2</f>
        <v>1.965816664</v>
      </c>
      <c r="H186" s="5" t="n">
        <f>(VLOOKUP(Games!B186, Data!$B$2:$L$134, 8, FALSE)-VLOOKUP(Games!E186, Data!$B$2:$L$134, 8, FALSE))*Coefficients!$H$2</f>
        <v>0</v>
      </c>
      <c r="I186" s="5" t="n">
        <f>(VLOOKUP(Games!B186, Data!$B$2:$L$134, 9, FALSE)-VLOOKUP(Games!E186, Data!$B$2:$L$134, 9, FALSE))*Coefficients!$I$2</f>
        <v>0.1633027278</v>
      </c>
      <c r="J186" s="5" t="n">
        <f>(VLOOKUP(Games!B186, Data!$B$2:$L$134, 10, FALSE)-VLOOKUP(Games!E186, Data!$B$2:$L$134, 10, FALSE))*Coefficients!$J$2</f>
        <v>-0.05361740424</v>
      </c>
      <c r="K186" s="5" t="n">
        <f>(IF(AND(VLOOKUP(Games!B186, Data!$B$2:$L$134, 11, FALSE)=1, VLOOKUP(Games!E186, Data!$B$2:$L$134, 11, FALSE)&lt;&gt;1), 1,0))*Coefficients!K$2</f>
        <v>0</v>
      </c>
      <c r="L186" s="5" t="n">
        <f>(IF(AND(VLOOKUP(Games!B186, Data!$B$2:$L$134, 11, FALSE)&lt;&gt;1, VLOOKUP(Games!E186, Data!$B$2:$L$134, 11, FALSE)=1), 1,0))*Coefficients!L$2</f>
        <v>0</v>
      </c>
      <c r="O186" s="5" t="n">
        <f t="shared" si="1"/>
        <v>-2.679384792</v>
      </c>
    </row>
    <row r="187" ht="14.25" customHeight="1">
      <c r="A187" s="5" t="str">
        <f>Coefficients!$A$2</f>
        <v/>
      </c>
      <c r="B187" s="5" t="n">
        <f>(Games!G187)*Coefficients!$B$2</f>
        <v>1.782122498</v>
      </c>
      <c r="C187" s="5" t="n">
        <f>(VLOOKUP(Games!B187, Data!$B$2:$L$134, 4, FALSE)-VLOOKUP(Games!E187, Data!$B$2:$L$134, 4, FALSE))*Coefficients!$C$2</f>
        <v>-0.4466186453</v>
      </c>
      <c r="D187" s="5" t="n">
        <f>(VLOOKUP(Games!B187, Data!$B$2:$L$134, 3, FALSE)-VLOOKUP(Games!E187, Data!$B$2:$L$134, 3, FALSE))*Coefficients!$D$2</f>
        <v>0.1177411337</v>
      </c>
      <c r="E187" s="5" t="n">
        <f>(VLOOKUP(Games!B187, Data!$B$2:$L$134, 5, FALSE)-VLOOKUP(Games!E187, Data!$B$2:$L$134, 5, FALSE))*Coefficients!$E$2</f>
        <v>0.606842821</v>
      </c>
      <c r="F187" s="5" t="n">
        <f>(VLOOKUP(Games!B187, Data!$B$2:$L$134, 6, FALSE)-VLOOKUP(Games!E187, Data!$B$2:$L$134, 6, FALSE))*Coefficients!$F$2</f>
        <v>0.4025394584</v>
      </c>
      <c r="G187" s="5" t="n">
        <f>(VLOOKUP(Games!B187, Data!$B$2:$L$134, 7, FALSE)-VLOOKUP(Games!E187, Data!$B$2:$L$134, 7, FALSE))*Coefficients!$G$2</f>
        <v>-1.048435554</v>
      </c>
      <c r="H187" s="5" t="n">
        <f>(VLOOKUP(Games!B187, Data!$B$2:$L$134, 8, FALSE)-VLOOKUP(Games!E187, Data!$B$2:$L$134, 8, FALSE))*Coefficients!$H$2</f>
        <v>0.3880141716</v>
      </c>
      <c r="I187" s="5" t="n">
        <f>(VLOOKUP(Games!B187, Data!$B$2:$L$134, 9, FALSE)-VLOOKUP(Games!E187, Data!$B$2:$L$134, 9, FALSE))*Coefficients!$I$2</f>
        <v>-0.4396611902</v>
      </c>
      <c r="J187" s="5" t="n">
        <f>(VLOOKUP(Games!B187, Data!$B$2:$L$134, 10, FALSE)-VLOOKUP(Games!E187, Data!$B$2:$L$134, 10, FALSE))*Coefficients!$J$2</f>
        <v>0.3399290604</v>
      </c>
      <c r="K187" s="5" t="n">
        <f>(IF(AND(VLOOKUP(Games!B187, Data!$B$2:$L$134, 11, FALSE)=1, VLOOKUP(Games!E187, Data!$B$2:$L$134, 11, FALSE)&lt;&gt;1), 1,0))*Coefficients!K$2</f>
        <v>0</v>
      </c>
      <c r="L187" s="5" t="n">
        <f>(IF(AND(VLOOKUP(Games!B187, Data!$B$2:$L$134, 11, FALSE)&lt;&gt;1, VLOOKUP(Games!E187, Data!$B$2:$L$134, 11, FALSE)=1), 1,0))*Coefficients!L$2</f>
        <v>0</v>
      </c>
      <c r="O187" s="5" t="n">
        <f t="shared" si="1"/>
        <v>1.702473753</v>
      </c>
    </row>
    <row r="188" ht="14.25" customHeight="1">
      <c r="A188" s="5" t="str">
        <f>Coefficients!$A$2</f>
        <v/>
      </c>
      <c r="B188" s="5" t="n">
        <f>(Games!G188)*Coefficients!$B$2</f>
        <v>2.970204163</v>
      </c>
      <c r="C188" s="5" t="n">
        <f>(VLOOKUP(Games!B188, Data!$B$2:$L$134, 4, FALSE)-VLOOKUP(Games!E188, Data!$B$2:$L$134, 4, FALSE))*Coefficients!$C$2</f>
        <v>0.8932372906</v>
      </c>
      <c r="D188" s="5" t="n">
        <f>(VLOOKUP(Games!B188, Data!$B$2:$L$134, 3, FALSE)-VLOOKUP(Games!E188, Data!$B$2:$L$134, 3, FALSE))*Coefficients!$D$2</f>
        <v>-6.161785996</v>
      </c>
      <c r="E188" s="5" t="n">
        <f>(VLOOKUP(Games!B188, Data!$B$2:$L$134, 5, FALSE)-VLOOKUP(Games!E188, Data!$B$2:$L$134, 5, FALSE))*Coefficients!$E$2</f>
        <v>9.3360434</v>
      </c>
      <c r="F188" s="5" t="n">
        <f>(VLOOKUP(Games!B188, Data!$B$2:$L$134, 6, FALSE)-VLOOKUP(Games!E188, Data!$B$2:$L$134, 6, FALSE))*Coefficients!$F$2</f>
        <v>1.913020855</v>
      </c>
      <c r="G188" s="5" t="n">
        <f>(VLOOKUP(Games!B188, Data!$B$2:$L$134, 7, FALSE)-VLOOKUP(Games!E188, Data!$B$2:$L$134, 7, FALSE))*Coefficients!$G$2</f>
        <v>8.780647766</v>
      </c>
      <c r="H188" s="5" t="n">
        <f>(VLOOKUP(Games!B188, Data!$B$2:$L$134, 8, FALSE)-VLOOKUP(Games!E188, Data!$B$2:$L$134, 8, FALSE))*Coefficients!$H$2</f>
        <v>3.41452471</v>
      </c>
      <c r="I188" s="5" t="n">
        <f>(VLOOKUP(Games!B188, Data!$B$2:$L$134, 9, FALSE)-VLOOKUP(Games!E188, Data!$B$2:$L$134, 9, FALSE))*Coefficients!$I$2</f>
        <v>-0.6783344077</v>
      </c>
      <c r="J188" s="5" t="n">
        <f>(VLOOKUP(Games!B188, Data!$B$2:$L$134, 10, FALSE)-VLOOKUP(Games!E188, Data!$B$2:$L$134, 10, FALSE))*Coefficients!$J$2</f>
        <v>-0.5130895048</v>
      </c>
      <c r="K188" s="5" t="n">
        <f>(IF(AND(VLOOKUP(Games!B188, Data!$B$2:$L$134, 11, FALSE)=1, VLOOKUP(Games!E188, Data!$B$2:$L$134, 11, FALSE)&lt;&gt;1), 1,0))*Coefficients!K$2</f>
        <v>0</v>
      </c>
      <c r="L188" s="5" t="n">
        <f>(IF(AND(VLOOKUP(Games!B188, Data!$B$2:$L$134, 11, FALSE)&lt;&gt;1, VLOOKUP(Games!E188, Data!$B$2:$L$134, 11, FALSE)=1), 1,0))*Coefficients!L$2</f>
        <v>0</v>
      </c>
      <c r="O188" s="5" t="n">
        <f t="shared" si="1"/>
        <v>19.95446828</v>
      </c>
    </row>
    <row r="189" ht="14.25" customHeight="1">
      <c r="A189" s="5" t="str">
        <f>Coefficients!$A$2</f>
        <v/>
      </c>
      <c r="B189" s="5" t="n">
        <f>(Games!G189)*Coefficients!$B$2</f>
        <v>8.910612489</v>
      </c>
      <c r="C189" s="5" t="n">
        <f>(VLOOKUP(Games!B189, Data!$B$2:$L$134, 4, FALSE)-VLOOKUP(Games!E189, Data!$B$2:$L$134, 4, FALSE))*Coefficients!$C$2</f>
        <v>-0.8932372906</v>
      </c>
      <c r="D189" s="5" t="n">
        <f>(VLOOKUP(Games!B189, Data!$B$2:$L$134, 3, FALSE)-VLOOKUP(Games!E189, Data!$B$2:$L$134, 3, FALSE))*Coefficients!$D$2</f>
        <v>0</v>
      </c>
      <c r="E189" s="5" t="n">
        <f>(VLOOKUP(Games!B189, Data!$B$2:$L$134, 5, FALSE)-VLOOKUP(Games!E189, Data!$B$2:$L$134, 5, FALSE))*Coefficients!$E$2</f>
        <v>-1.260365859</v>
      </c>
      <c r="F189" s="5" t="n">
        <f>(VLOOKUP(Games!B189, Data!$B$2:$L$134, 6, FALSE)-VLOOKUP(Games!E189, Data!$B$2:$L$134, 6, FALSE))*Coefficients!$F$2</f>
        <v>-0.7245710251</v>
      </c>
      <c r="G189" s="5" t="n">
        <f>(VLOOKUP(Games!B189, Data!$B$2:$L$134, 7, FALSE)-VLOOKUP(Games!E189, Data!$B$2:$L$134, 7, FALSE))*Coefficients!$G$2</f>
        <v>-0.6552722213</v>
      </c>
      <c r="H189" s="5" t="n">
        <f>(VLOOKUP(Games!B189, Data!$B$2:$L$134, 8, FALSE)-VLOOKUP(Games!E189, Data!$B$2:$L$134, 8, FALSE))*Coefficients!$H$2</f>
        <v>-0.8536311775</v>
      </c>
      <c r="I189" s="5" t="n">
        <f>(VLOOKUP(Games!B189, Data!$B$2:$L$134, 9, FALSE)-VLOOKUP(Games!E189, Data!$B$2:$L$134, 9, FALSE))*Coefficients!$I$2</f>
        <v>0.4270994419</v>
      </c>
      <c r="J189" s="5" t="n">
        <f>(VLOOKUP(Games!B189, Data!$B$2:$L$134, 10, FALSE)-VLOOKUP(Games!E189, Data!$B$2:$L$134, 10, FALSE))*Coefficients!$J$2</f>
        <v>0.2527677628</v>
      </c>
      <c r="K189" s="5" t="n">
        <f>(IF(AND(VLOOKUP(Games!B189, Data!$B$2:$L$134, 11, FALSE)=1, VLOOKUP(Games!E189, Data!$B$2:$L$134, 11, FALSE)&lt;&gt;1), 1,0))*Coefficients!K$2</f>
        <v>0</v>
      </c>
      <c r="L189" s="5" t="n">
        <f>(IF(AND(VLOOKUP(Games!B189, Data!$B$2:$L$134, 11, FALSE)&lt;&gt;1, VLOOKUP(Games!E189, Data!$B$2:$L$134, 11, FALSE)=1), 1,0))*Coefficients!L$2</f>
        <v>0</v>
      </c>
      <c r="O189" s="5" t="n">
        <f t="shared" si="1"/>
        <v>5.20340212</v>
      </c>
    </row>
    <row r="190" ht="14.25" customHeight="1">
      <c r="A190" s="5" t="str">
        <f>Coefficients!$A$2</f>
        <v/>
      </c>
      <c r="B190" s="5" t="n">
        <f>(Games!G190)*Coefficients!$B$2</f>
        <v>13.66293915</v>
      </c>
      <c r="C190" s="5" t="n">
        <f>(VLOOKUP(Games!B190, Data!$B$2:$L$134, 4, FALSE)-VLOOKUP(Games!E190, Data!$B$2:$L$134, 4, FALSE))*Coefficients!$C$2</f>
        <v>0</v>
      </c>
      <c r="D190" s="5" t="n">
        <f>(VLOOKUP(Games!B190, Data!$B$2:$L$134, 3, FALSE)-VLOOKUP(Games!E190, Data!$B$2:$L$134, 3, FALSE))*Coefficients!$D$2</f>
        <v>5.298351015</v>
      </c>
      <c r="E190" s="5" t="n">
        <f>(VLOOKUP(Games!B190, Data!$B$2:$L$134, 5, FALSE)-VLOOKUP(Games!E190, Data!$B$2:$L$134, 5, FALSE))*Coefficients!$E$2</f>
        <v>-12.13685642</v>
      </c>
      <c r="F190" s="5" t="n">
        <f>(VLOOKUP(Games!B190, Data!$B$2:$L$134, 6, FALSE)-VLOOKUP(Games!E190, Data!$B$2:$L$134, 6, FALSE))*Coefficients!$F$2</f>
        <v>-1.111775647</v>
      </c>
      <c r="G190" s="5" t="n">
        <f>(VLOOKUP(Games!B190, Data!$B$2:$L$134, 7, FALSE)-VLOOKUP(Games!E190, Data!$B$2:$L$134, 7, FALSE))*Coefficients!$G$2</f>
        <v>-12.71228109</v>
      </c>
      <c r="H190" s="5" t="n">
        <f>(VLOOKUP(Games!B190, Data!$B$2:$L$134, 8, FALSE)-VLOOKUP(Games!E190, Data!$B$2:$L$134, 8, FALSE))*Coefficients!$H$2</f>
        <v>-3.724936047</v>
      </c>
      <c r="I190" s="5" t="n">
        <f>(VLOOKUP(Games!B190, Data!$B$2:$L$134, 9, FALSE)-VLOOKUP(Games!E190, Data!$B$2:$L$134, 9, FALSE))*Coefficients!$I$2</f>
        <v>1.31898357</v>
      </c>
      <c r="J190" s="5" t="n">
        <f>(VLOOKUP(Games!B190, Data!$B$2:$L$134, 10, FALSE)-VLOOKUP(Games!E190, Data!$B$2:$L$134, 10, FALSE))*Coefficients!$J$2</f>
        <v>0.7129794138</v>
      </c>
      <c r="K190" s="5" t="n">
        <f>(IF(AND(VLOOKUP(Games!B190, Data!$B$2:$L$134, 11, FALSE)=1, VLOOKUP(Games!E190, Data!$B$2:$L$134, 11, FALSE)&lt;&gt;1), 1,0))*Coefficients!K$2</f>
        <v>0</v>
      </c>
      <c r="L190" s="5" t="n">
        <f>(IF(AND(VLOOKUP(Games!B190, Data!$B$2:$L$134, 11, FALSE)&lt;&gt;1, VLOOKUP(Games!E190, Data!$B$2:$L$134, 11, FALSE)=1), 1,0))*Coefficients!L$2</f>
        <v>0</v>
      </c>
      <c r="O190" s="5" t="n">
        <f t="shared" si="1"/>
        <v>-8.692596059</v>
      </c>
    </row>
    <row r="191" ht="14.25" customHeight="1">
      <c r="A191" s="5" t="str">
        <f>Coefficients!$A$2</f>
        <v/>
      </c>
      <c r="B191" s="5" t="n">
        <f>(Games!G191)*Coefficients!$B$2</f>
        <v>24.35567414</v>
      </c>
      <c r="C191" s="5" t="n">
        <f>(VLOOKUP(Games!B191, Data!$B$2:$L$134, 4, FALSE)-VLOOKUP(Games!E191, Data!$B$2:$L$134, 4, FALSE))*Coefficients!$C$2</f>
        <v>-2.233093227</v>
      </c>
      <c r="D191" s="5" t="n">
        <f>(VLOOKUP(Games!B191, Data!$B$2:$L$134, 3, FALSE)-VLOOKUP(Games!E191, Data!$B$2:$L$134, 3, FALSE))*Coefficients!$D$2</f>
        <v>14.32517126</v>
      </c>
      <c r="E191" s="5" t="n">
        <f>(VLOOKUP(Games!B191, Data!$B$2:$L$134, 5, FALSE)-VLOOKUP(Games!E191, Data!$B$2:$L$134, 5, FALSE))*Coefficients!$E$2</f>
        <v>-28.47493237</v>
      </c>
      <c r="F191" s="5" t="n">
        <f>(VLOOKUP(Games!B191, Data!$B$2:$L$134, 6, FALSE)-VLOOKUP(Games!E191, Data!$B$2:$L$134, 6, FALSE))*Coefficients!$F$2</f>
        <v>-6.061094131</v>
      </c>
      <c r="G191" s="5" t="n">
        <f>(VLOOKUP(Games!B191, Data!$B$2:$L$134, 7, FALSE)-VLOOKUP(Games!E191, Data!$B$2:$L$134, 7, FALSE))*Coefficients!$G$2</f>
        <v>-31.19095774</v>
      </c>
      <c r="H191" s="5" t="n">
        <f>(VLOOKUP(Games!B191, Data!$B$2:$L$134, 8, FALSE)-VLOOKUP(Games!E191, Data!$B$2:$L$134, 8, FALSE))*Coefficients!$H$2</f>
        <v>-8.148297603</v>
      </c>
      <c r="I191" s="5" t="n">
        <f>(VLOOKUP(Games!B191, Data!$B$2:$L$134, 9, FALSE)-VLOOKUP(Games!E191, Data!$B$2:$L$134, 9, FALSE))*Coefficients!$I$2</f>
        <v>3.391672038</v>
      </c>
      <c r="J191" s="5" t="n">
        <f>(VLOOKUP(Games!B191, Data!$B$2:$L$134, 10, FALSE)-VLOOKUP(Games!E191, Data!$B$2:$L$134, 10, FALSE))*Coefficients!$J$2</f>
        <v>3.888661671</v>
      </c>
      <c r="K191" s="5" t="n">
        <f>(IF(AND(VLOOKUP(Games!B191, Data!$B$2:$L$134, 11, FALSE)=1, VLOOKUP(Games!E191, Data!$B$2:$L$134, 11, FALSE)&lt;&gt;1), 1,0))*Coefficients!K$2</f>
        <v>0.08548818654</v>
      </c>
      <c r="L191" s="5" t="n">
        <f>(IF(AND(VLOOKUP(Games!B191, Data!$B$2:$L$134, 11, FALSE)&lt;&gt;1, VLOOKUP(Games!E191, Data!$B$2:$L$134, 11, FALSE)=1), 1,0))*Coefficients!L$2</f>
        <v>0</v>
      </c>
      <c r="O191" s="5" t="n">
        <f t="shared" si="1"/>
        <v>-30.06170777</v>
      </c>
    </row>
    <row r="192" ht="14.25" customHeight="1">
      <c r="A192" s="5" t="str">
        <f>Coefficients!$A$2</f>
        <v/>
      </c>
      <c r="B192" s="5" t="n">
        <f>(Games!G192)*Coefficients!$B$2</f>
        <v>12.47485748</v>
      </c>
      <c r="C192" s="5" t="n">
        <f>(VLOOKUP(Games!B192, Data!$B$2:$L$134, 4, FALSE)-VLOOKUP(Games!E192, Data!$B$2:$L$134, 4, FALSE))*Coefficients!$C$2</f>
        <v>-0.4809739257</v>
      </c>
      <c r="D192" s="5" t="n">
        <f>(VLOOKUP(Games!B192, Data!$B$2:$L$134, 3, FALSE)-VLOOKUP(Games!E192, Data!$B$2:$L$134, 3, FALSE))*Coefficients!$D$2</f>
        <v>2.786540164</v>
      </c>
      <c r="E192" s="5" t="n">
        <f>(VLOOKUP(Games!B192, Data!$B$2:$L$134, 5, FALSE)-VLOOKUP(Games!E192, Data!$B$2:$L$134, 5, FALSE))*Coefficients!$E$2</f>
        <v>-20.30589439</v>
      </c>
      <c r="F192" s="5" t="n">
        <f>(VLOOKUP(Games!B192, Data!$B$2:$L$134, 6, FALSE)-VLOOKUP(Games!E192, Data!$B$2:$L$134, 6, FALSE))*Coefficients!$F$2</f>
        <v>-2.261888385</v>
      </c>
      <c r="G192" s="5" t="n">
        <f>(VLOOKUP(Games!B192, Data!$B$2:$L$134, 7, FALSE)-VLOOKUP(Games!E192, Data!$B$2:$L$134, 7, FALSE))*Coefficients!$G$2</f>
        <v>-12.45017221</v>
      </c>
      <c r="H192" s="5" t="n">
        <f>(VLOOKUP(Games!B192, Data!$B$2:$L$134, 8, FALSE)-VLOOKUP(Games!E192, Data!$B$2:$L$134, 8, FALSE))*Coefficients!$H$2</f>
        <v>-4.423361556</v>
      </c>
      <c r="I192" s="5" t="n">
        <f>(VLOOKUP(Games!B192, Data!$B$2:$L$134, 9, FALSE)-VLOOKUP(Games!E192, Data!$B$2:$L$134, 9, FALSE))*Coefficients!$I$2</f>
        <v>1.695836019</v>
      </c>
      <c r="J192" s="5" t="n">
        <f>(VLOOKUP(Games!B192, Data!$B$2:$L$134, 10, FALSE)-VLOOKUP(Games!E192, Data!$B$2:$L$134, 10, FALSE))*Coefficients!$J$2</f>
        <v>1.383706932</v>
      </c>
      <c r="K192" s="5" t="n">
        <f>(IF(AND(VLOOKUP(Games!B192, Data!$B$2:$L$134, 11, FALSE)=1, VLOOKUP(Games!E192, Data!$B$2:$L$134, 11, FALSE)&lt;&gt;1), 1,0))*Coefficients!K$2</f>
        <v>0</v>
      </c>
      <c r="L192" s="5" t="n">
        <f>(IF(AND(VLOOKUP(Games!B192, Data!$B$2:$L$134, 11, FALSE)&lt;&gt;1, VLOOKUP(Games!E192, Data!$B$2:$L$134, 11, FALSE)=1), 1,0))*Coefficients!L$2</f>
        <v>0</v>
      </c>
      <c r="O192" s="5" t="n">
        <f t="shared" si="1"/>
        <v>-21.58134987</v>
      </c>
    </row>
    <row r="193" ht="14.25" customHeight="1">
      <c r="A193" s="5" t="str">
        <f>Coefficients!$A$2</f>
        <v/>
      </c>
      <c r="B193" s="5" t="n">
        <f>(Games!G193)*Coefficients!$B$2</f>
        <v>2.970204163</v>
      </c>
      <c r="C193" s="5" t="n">
        <f>(VLOOKUP(Games!B193, Data!$B$2:$L$134, 4, FALSE)-VLOOKUP(Games!E193, Data!$B$2:$L$134, 4, FALSE))*Coefficients!$C$2</f>
        <v>-0.4466186453</v>
      </c>
      <c r="D193" s="5" t="n">
        <f>(VLOOKUP(Games!B193, Data!$B$2:$L$134, 3, FALSE)-VLOOKUP(Games!E193, Data!$B$2:$L$134, 3, FALSE))*Coefficients!$D$2</f>
        <v>1.177411337</v>
      </c>
      <c r="E193" s="5" t="n">
        <f>(VLOOKUP(Games!B193, Data!$B$2:$L$134, 5, FALSE)-VLOOKUP(Games!E193, Data!$B$2:$L$134, 5, FALSE))*Coefficients!$E$2</f>
        <v>-3.687737143</v>
      </c>
      <c r="F193" s="5" t="n">
        <f>(VLOOKUP(Games!B193, Data!$B$2:$L$134, 6, FALSE)-VLOOKUP(Games!E193, Data!$B$2:$L$134, 6, FALSE))*Coefficients!$F$2</f>
        <v>-1.257456594</v>
      </c>
      <c r="G193" s="5" t="n">
        <f>(VLOOKUP(Games!B193, Data!$B$2:$L$134, 7, FALSE)-VLOOKUP(Games!E193, Data!$B$2:$L$134, 7, FALSE))*Coefficients!$G$2</f>
        <v>1.310544443</v>
      </c>
      <c r="H193" s="5" t="n">
        <f>(VLOOKUP(Games!B193, Data!$B$2:$L$134, 8, FALSE)-VLOOKUP(Games!E193, Data!$B$2:$L$134, 8, FALSE))*Coefficients!$H$2</f>
        <v>-1.164042515</v>
      </c>
      <c r="I193" s="5" t="n">
        <f>(VLOOKUP(Games!B193, Data!$B$2:$L$134, 9, FALSE)-VLOOKUP(Games!E193, Data!$B$2:$L$134, 9, FALSE))*Coefficients!$I$2</f>
        <v>-0.1381792312</v>
      </c>
      <c r="J193" s="5" t="n">
        <f>(VLOOKUP(Games!B193, Data!$B$2:$L$134, 10, FALSE)-VLOOKUP(Games!E193, Data!$B$2:$L$134, 10, FALSE))*Coefficients!$J$2</f>
        <v>-1.287662902</v>
      </c>
      <c r="K193" s="5" t="n">
        <f>(IF(AND(VLOOKUP(Games!B193, Data!$B$2:$L$134, 11, FALSE)=1, VLOOKUP(Games!E193, Data!$B$2:$L$134, 11, FALSE)&lt;&gt;1), 1,0))*Coefficients!K$2</f>
        <v>0</v>
      </c>
      <c r="L193" s="5" t="n">
        <f>(IF(AND(VLOOKUP(Games!B193, Data!$B$2:$L$134, 11, FALSE)&lt;&gt;1, VLOOKUP(Games!E193, Data!$B$2:$L$134, 11, FALSE)=1), 1,0))*Coefficients!L$2</f>
        <v>0</v>
      </c>
      <c r="O193" s="5" t="n">
        <f t="shared" si="1"/>
        <v>-2.523537088</v>
      </c>
    </row>
    <row r="194" ht="14.25" customHeight="1">
      <c r="A194" s="5" t="str">
        <f>Coefficients!$A$2</f>
        <v/>
      </c>
      <c r="B194" s="5" t="n">
        <f>(Games!G194)*Coefficients!$B$2</f>
        <v>16.03910248</v>
      </c>
      <c r="C194" s="5" t="n">
        <f>(VLOOKUP(Games!B194, Data!$B$2:$L$134, 4, FALSE)-VLOOKUP(Games!E194, Data!$B$2:$L$134, 4, FALSE))*Coefficients!$C$2</f>
        <v>-0.8932372906</v>
      </c>
      <c r="D194" s="5" t="n">
        <f>(VLOOKUP(Games!B194, Data!$B$2:$L$134, 3, FALSE)-VLOOKUP(Games!E194, Data!$B$2:$L$134, 3, FALSE))*Coefficients!$D$2</f>
        <v>5.573080327</v>
      </c>
      <c r="E194" s="5" t="n">
        <f>(VLOOKUP(Games!B194, Data!$B$2:$L$134, 5, FALSE)-VLOOKUP(Games!E194, Data!$B$2:$L$134, 5, FALSE))*Coefficients!$E$2</f>
        <v>-19.97913288</v>
      </c>
      <c r="F194" s="5" t="n">
        <f>(VLOOKUP(Games!B194, Data!$B$2:$L$134, 6, FALSE)-VLOOKUP(Games!E194, Data!$B$2:$L$134, 6, FALSE))*Coefficients!$F$2</f>
        <v>-4.565947571</v>
      </c>
      <c r="G194" s="5" t="n">
        <f>(VLOOKUP(Games!B194, Data!$B$2:$L$134, 7, FALSE)-VLOOKUP(Games!E194, Data!$B$2:$L$134, 7, FALSE))*Coefficients!$G$2</f>
        <v>-21.75503775</v>
      </c>
      <c r="H194" s="5" t="n">
        <f>(VLOOKUP(Games!B194, Data!$B$2:$L$134, 8, FALSE)-VLOOKUP(Games!E194, Data!$B$2:$L$134, 8, FALSE))*Coefficients!$H$2</f>
        <v>-5.432198402</v>
      </c>
      <c r="I194" s="5" t="n">
        <f>(VLOOKUP(Games!B194, Data!$B$2:$L$134, 9, FALSE)-VLOOKUP(Games!E194, Data!$B$2:$L$134, 9, FALSE))*Coefficients!$I$2</f>
        <v>1.381792312</v>
      </c>
      <c r="J194" s="5" t="n">
        <f>(VLOOKUP(Games!B194, Data!$B$2:$L$134, 10, FALSE)-VLOOKUP(Games!E194, Data!$B$2:$L$134, 10, FALSE))*Coefficients!$J$2</f>
        <v>1.220839241</v>
      </c>
      <c r="K194" s="5" t="n">
        <f>(IF(AND(VLOOKUP(Games!B194, Data!$B$2:$L$134, 11, FALSE)=1, VLOOKUP(Games!E194, Data!$B$2:$L$134, 11, FALSE)&lt;&gt;1), 1,0))*Coefficients!K$2</f>
        <v>0.08548818654</v>
      </c>
      <c r="L194" s="5" t="n">
        <f>(IF(AND(VLOOKUP(Games!B194, Data!$B$2:$L$134, 11, FALSE)&lt;&gt;1, VLOOKUP(Games!E194, Data!$B$2:$L$134, 11, FALSE)=1), 1,0))*Coefficients!L$2</f>
        <v>0</v>
      </c>
      <c r="O194" s="5" t="n">
        <f t="shared" si="1"/>
        <v>-28.32525134</v>
      </c>
    </row>
    <row r="195" ht="14.25" customHeight="1">
      <c r="A195" s="5" t="str">
        <f>Coefficients!$A$2</f>
        <v/>
      </c>
      <c r="B195" s="5" t="n">
        <f>(Games!G195)*Coefficients!$B$2</f>
        <v>4.158285828</v>
      </c>
      <c r="C195" s="5" t="n">
        <f>(VLOOKUP(Games!B195, Data!$B$2:$L$134, 4, FALSE)-VLOOKUP(Games!E195, Data!$B$2:$L$134, 4, FALSE))*Coefficients!$C$2</f>
        <v>-0.4466186453</v>
      </c>
      <c r="D195" s="5" t="n">
        <f>(VLOOKUP(Games!B195, Data!$B$2:$L$134, 3, FALSE)-VLOOKUP(Games!E195, Data!$B$2:$L$134, 3, FALSE))*Coefficients!$D$2</f>
        <v>-0.4317174901</v>
      </c>
      <c r="E195" s="5" t="n">
        <f>(VLOOKUP(Games!B195, Data!$B$2:$L$134, 5, FALSE)-VLOOKUP(Games!E195, Data!$B$2:$L$134, 5, FALSE))*Coefficients!$E$2</f>
        <v>4.621341483</v>
      </c>
      <c r="F195" s="5" t="n">
        <f>(VLOOKUP(Games!B195, Data!$B$2:$L$134, 6, FALSE)-VLOOKUP(Games!E195, Data!$B$2:$L$134, 6, FALSE))*Coefficients!$F$2</f>
        <v>-0.5137170231</v>
      </c>
      <c r="G195" s="5" t="n">
        <f>(VLOOKUP(Games!B195, Data!$B$2:$L$134, 7, FALSE)-VLOOKUP(Games!E195, Data!$B$2:$L$134, 7, FALSE))*Coefficients!$G$2</f>
        <v>1.179489998</v>
      </c>
      <c r="H195" s="5" t="n">
        <f>(VLOOKUP(Games!B195, Data!$B$2:$L$134, 8, FALSE)-VLOOKUP(Games!E195, Data!$B$2:$L$134, 8, FALSE))*Coefficients!$H$2</f>
        <v>-0.07760283432</v>
      </c>
      <c r="I195" s="5" t="n">
        <f>(VLOOKUP(Games!B195, Data!$B$2:$L$134, 9, FALSE)-VLOOKUP(Games!E195, Data!$B$2:$L$134, 9, FALSE))*Coefficients!$I$2</f>
        <v>0.1758644761</v>
      </c>
      <c r="J195" s="5" t="n">
        <f>(VLOOKUP(Games!B195, Data!$B$2:$L$134, 10, FALSE)-VLOOKUP(Games!E195, Data!$B$2:$L$134, 10, FALSE))*Coefficients!$J$2</f>
        <v>-0.5961832751</v>
      </c>
      <c r="K195" s="5" t="n">
        <f>(IF(AND(VLOOKUP(Games!B195, Data!$B$2:$L$134, 11, FALSE)=1, VLOOKUP(Games!E195, Data!$B$2:$L$134, 11, FALSE)&lt;&gt;1), 1,0))*Coefficients!K$2</f>
        <v>0</v>
      </c>
      <c r="L195" s="5" t="n">
        <f>(IF(AND(VLOOKUP(Games!B195, Data!$B$2:$L$134, 11, FALSE)&lt;&gt;1, VLOOKUP(Games!E195, Data!$B$2:$L$134, 11, FALSE)=1), 1,0))*Coefficients!L$2</f>
        <v>0</v>
      </c>
      <c r="O195" s="5" t="n">
        <f t="shared" si="1"/>
        <v>8.069142518</v>
      </c>
    </row>
    <row r="196" ht="14.25" customHeight="1">
      <c r="A196" s="5" t="str">
        <f>Coefficients!$A$2</f>
        <v/>
      </c>
      <c r="B196" s="5" t="n">
        <f>(Games!G196)*Coefficients!$B$2</f>
        <v>-2.970204163</v>
      </c>
      <c r="C196" s="5" t="n">
        <f>(VLOOKUP(Games!B196, Data!$B$2:$L$134, 4, FALSE)-VLOOKUP(Games!E196, Data!$B$2:$L$134, 4, FALSE))*Coefficients!$C$2</f>
        <v>0</v>
      </c>
      <c r="D196" s="5" t="n">
        <f>(VLOOKUP(Games!B196, Data!$B$2:$L$134, 3, FALSE)-VLOOKUP(Games!E196, Data!$B$2:$L$134, 3, FALSE))*Coefficients!$D$2</f>
        <v>0.1569881782</v>
      </c>
      <c r="E196" s="5" t="n">
        <f>(VLOOKUP(Games!B196, Data!$B$2:$L$134, 5, FALSE)-VLOOKUP(Games!E196, Data!$B$2:$L$134, 5, FALSE))*Coefficients!$E$2</f>
        <v>-0.140040651</v>
      </c>
      <c r="F196" s="5" t="n">
        <f>(VLOOKUP(Games!B196, Data!$B$2:$L$134, 6, FALSE)-VLOOKUP(Games!E196, Data!$B$2:$L$134, 6, FALSE))*Coefficients!$F$2</f>
        <v>0.210854002</v>
      </c>
      <c r="G196" s="5" t="n">
        <f>(VLOOKUP(Games!B196, Data!$B$2:$L$134, 7, FALSE)-VLOOKUP(Games!E196, Data!$B$2:$L$134, 7, FALSE))*Coefficients!$G$2</f>
        <v>-2.490034441</v>
      </c>
      <c r="H196" s="5" t="n">
        <f>(VLOOKUP(Games!B196, Data!$B$2:$L$134, 8, FALSE)-VLOOKUP(Games!E196, Data!$B$2:$L$134, 8, FALSE))*Coefficients!$H$2</f>
        <v>-0.9312340118</v>
      </c>
      <c r="I196" s="5" t="n">
        <f>(VLOOKUP(Games!B196, Data!$B$2:$L$134, 9, FALSE)-VLOOKUP(Games!E196, Data!$B$2:$L$134, 9, FALSE))*Coefficients!$I$2</f>
        <v>-0.477346435</v>
      </c>
      <c r="J196" s="5" t="n">
        <f>(VLOOKUP(Games!B196, Data!$B$2:$L$134, 10, FALSE)-VLOOKUP(Games!E196, Data!$B$2:$L$134, 10, FALSE))*Coefficients!$J$2</f>
        <v>0.799559636</v>
      </c>
      <c r="K196" s="5" t="n">
        <f>(IF(AND(VLOOKUP(Games!B196, Data!$B$2:$L$134, 11, FALSE)=1, VLOOKUP(Games!E196, Data!$B$2:$L$134, 11, FALSE)&lt;&gt;1), 1,0))*Coefficients!K$2</f>
        <v>0</v>
      </c>
      <c r="L196" s="5" t="n">
        <f>(IF(AND(VLOOKUP(Games!B196, Data!$B$2:$L$134, 11, FALSE)&lt;&gt;1, VLOOKUP(Games!E196, Data!$B$2:$L$134, 11, FALSE)=1), 1,0))*Coefficients!L$2</f>
        <v>0</v>
      </c>
      <c r="O196" s="5" t="n">
        <f t="shared" si="1"/>
        <v>-5.841457886</v>
      </c>
    </row>
    <row r="197" ht="14.25" customHeight="1">
      <c r="A197" s="5" t="str">
        <f>Coefficients!$A$2</f>
        <v/>
      </c>
      <c r="B197" s="5" t="n">
        <f>(Games!G197)*Coefficients!$B$2</f>
        <v>-12.47485748</v>
      </c>
      <c r="C197" s="5" t="n">
        <f>(VLOOKUP(Games!B197, Data!$B$2:$L$134, 4, FALSE)-VLOOKUP(Games!E197, Data!$B$2:$L$134, 4, FALSE))*Coefficients!$C$2</f>
        <v>2.714067152</v>
      </c>
      <c r="D197" s="5" t="n">
        <f>(VLOOKUP(Games!B197, Data!$B$2:$L$134, 3, FALSE)-VLOOKUP(Games!E197, Data!$B$2:$L$134, 3, FALSE))*Coefficients!$D$2</f>
        <v>-6.279527129</v>
      </c>
      <c r="E197" s="5" t="n">
        <f>(VLOOKUP(Games!B197, Data!$B$2:$L$134, 5, FALSE)-VLOOKUP(Games!E197, Data!$B$2:$L$134, 5, FALSE))*Coefficients!$E$2</f>
        <v>19.55901092</v>
      </c>
      <c r="F197" s="5" t="n">
        <f>(VLOOKUP(Games!B197, Data!$B$2:$L$134, 6, FALSE)-VLOOKUP(Games!E197, Data!$B$2:$L$134, 6, FALSE))*Coefficients!$F$2</f>
        <v>5.570379362</v>
      </c>
      <c r="G197" s="5" t="n">
        <f>(VLOOKUP(Games!B197, Data!$B$2:$L$134, 7, FALSE)-VLOOKUP(Games!E197, Data!$B$2:$L$134, 7, FALSE))*Coefficients!$G$2</f>
        <v>17.95445886</v>
      </c>
      <c r="H197" s="5" t="n">
        <f>(VLOOKUP(Games!B197, Data!$B$2:$L$134, 8, FALSE)-VLOOKUP(Games!E197, Data!$B$2:$L$134, 8, FALSE))*Coefficients!$H$2</f>
        <v>5.509801236</v>
      </c>
      <c r="I197" s="5" t="n">
        <f>(VLOOKUP(Games!B197, Data!$B$2:$L$134, 9, FALSE)-VLOOKUP(Games!E197, Data!$B$2:$L$134, 9, FALSE))*Coefficients!$I$2</f>
        <v>-2.148058958</v>
      </c>
      <c r="J197" s="5" t="n">
        <f>(VLOOKUP(Games!B197, Data!$B$2:$L$134, 10, FALSE)-VLOOKUP(Games!E197, Data!$B$2:$L$134, 10, FALSE))*Coefficients!$J$2</f>
        <v>-2.329218059</v>
      </c>
      <c r="K197" s="5" t="n">
        <f>(IF(AND(VLOOKUP(Games!B197, Data!$B$2:$L$134, 11, FALSE)=1, VLOOKUP(Games!E197, Data!$B$2:$L$134, 11, FALSE)&lt;&gt;1), 1,0))*Coefficients!K$2</f>
        <v>0</v>
      </c>
      <c r="L197" s="5" t="n">
        <f>(IF(AND(VLOOKUP(Games!B197, Data!$B$2:$L$134, 11, FALSE)&lt;&gt;1, VLOOKUP(Games!E197, Data!$B$2:$L$134, 11, FALSE)=1), 1,0))*Coefficients!L$2</f>
        <v>-6.250290008</v>
      </c>
      <c r="O197" s="5" t="n">
        <f t="shared" si="1"/>
        <v>21.8257659</v>
      </c>
    </row>
    <row r="198" ht="14.25" customHeight="1">
      <c r="A198" s="5" t="str">
        <f>Coefficients!$A$2</f>
        <v/>
      </c>
      <c r="B198" s="5" t="n">
        <f>(Games!G198)*Coefficients!$B$2</f>
        <v>23.16759247</v>
      </c>
      <c r="C198" s="5" t="n">
        <f>(VLOOKUP(Games!B198, Data!$B$2:$L$134, 4, FALSE)-VLOOKUP(Games!E198, Data!$B$2:$L$134, 4, FALSE))*Coefficients!$C$2</f>
        <v>-0.8932372906</v>
      </c>
      <c r="D198" s="5" t="n">
        <f>(VLOOKUP(Games!B198, Data!$B$2:$L$134, 3, FALSE)-VLOOKUP(Games!E198, Data!$B$2:$L$134, 3, FALSE))*Coefficients!$D$2</f>
        <v>9.497784783</v>
      </c>
      <c r="E198" s="5" t="n">
        <f>(VLOOKUP(Games!B198, Data!$B$2:$L$134, 5, FALSE)-VLOOKUP(Games!E198, Data!$B$2:$L$134, 5, FALSE))*Coefficients!$E$2</f>
        <v>-18.48536593</v>
      </c>
      <c r="F198" s="5" t="n">
        <f>(VLOOKUP(Games!B198, Data!$B$2:$L$134, 6, FALSE)-VLOOKUP(Games!E198, Data!$B$2:$L$134, 6, FALSE))*Coefficients!$F$2</f>
        <v>-4.063731675</v>
      </c>
      <c r="G198" s="5" t="n">
        <f>(VLOOKUP(Games!B198, Data!$B$2:$L$134, 7, FALSE)-VLOOKUP(Games!E198, Data!$B$2:$L$134, 7, FALSE))*Coefficients!$G$2</f>
        <v>-19.00289442</v>
      </c>
      <c r="H198" s="5" t="n">
        <f>(VLOOKUP(Games!B198, Data!$B$2:$L$134, 8, FALSE)-VLOOKUP(Games!E198, Data!$B$2:$L$134, 8, FALSE))*Coefficients!$H$2</f>
        <v>-6.441035248</v>
      </c>
      <c r="I198" s="5" t="n">
        <f>(VLOOKUP(Games!B198, Data!$B$2:$L$134, 9, FALSE)-VLOOKUP(Games!E198, Data!$B$2:$L$134, 9, FALSE))*Coefficients!$I$2</f>
        <v>1.98475623</v>
      </c>
      <c r="J198" s="5" t="n">
        <f>(VLOOKUP(Games!B198, Data!$B$2:$L$134, 10, FALSE)-VLOOKUP(Games!E198, Data!$B$2:$L$134, 10, FALSE))*Coefficients!$J$2</f>
        <v>2.068628128</v>
      </c>
      <c r="K198" s="5" t="n">
        <f>(IF(AND(VLOOKUP(Games!B198, Data!$B$2:$L$134, 11, FALSE)=1, VLOOKUP(Games!E198, Data!$B$2:$L$134, 11, FALSE)&lt;&gt;1), 1,0))*Coefficients!K$2</f>
        <v>0</v>
      </c>
      <c r="L198" s="5" t="n">
        <f>(IF(AND(VLOOKUP(Games!B198, Data!$B$2:$L$134, 11, FALSE)&lt;&gt;1, VLOOKUP(Games!E198, Data!$B$2:$L$134, 11, FALSE)=1), 1,0))*Coefficients!L$2</f>
        <v>0</v>
      </c>
      <c r="O198" s="5" t="n">
        <f t="shared" si="1"/>
        <v>-12.16750295</v>
      </c>
    </row>
    <row r="199" ht="14.25" customHeight="1">
      <c r="A199" s="5" t="str">
        <f>Coefficients!$A$2</f>
        <v/>
      </c>
      <c r="B199" s="5" t="n">
        <f>(Games!G199)*Coefficients!$B$2</f>
        <v>37.42457245</v>
      </c>
      <c r="C199" s="5" t="n">
        <f>(VLOOKUP(Games!B199, Data!$B$2:$L$134, 4, FALSE)-VLOOKUP(Games!E199, Data!$B$2:$L$134, 4, FALSE))*Coefficients!$C$2</f>
        <v>-3.126330517</v>
      </c>
      <c r="D199" s="5" t="n">
        <f>(VLOOKUP(Games!B199, Data!$B$2:$L$134, 3, FALSE)-VLOOKUP(Games!E199, Data!$B$2:$L$134, 3, FALSE))*Coefficients!$D$2</f>
        <v>14.99237102</v>
      </c>
      <c r="E199" s="5" t="n">
        <f>(VLOOKUP(Games!B199, Data!$B$2:$L$134, 5, FALSE)-VLOOKUP(Games!E199, Data!$B$2:$L$134, 5, FALSE))*Coefficients!$E$2</f>
        <v>-35.94376709</v>
      </c>
      <c r="F199" s="5" t="n">
        <f>(VLOOKUP(Games!B199, Data!$B$2:$L$134, 6, FALSE)-VLOOKUP(Games!E199, Data!$B$2:$L$134, 6, FALSE))*Coefficients!$F$2</f>
        <v>-8.717854556</v>
      </c>
      <c r="G199" s="5" t="n">
        <f>(VLOOKUP(Games!B199, Data!$B$2:$L$134, 7, FALSE)-VLOOKUP(Games!E199, Data!$B$2:$L$134, 7, FALSE))*Coefficients!$G$2</f>
        <v>-40.62687772</v>
      </c>
      <c r="H199" s="5" t="n">
        <f>(VLOOKUP(Games!B199, Data!$B$2:$L$134, 8, FALSE)-VLOOKUP(Games!E199, Data!$B$2:$L$134, 8, FALSE))*Coefficients!$H$2</f>
        <v>-12.41645349</v>
      </c>
      <c r="I199" s="5" t="n">
        <f>(VLOOKUP(Games!B199, Data!$B$2:$L$134, 9, FALSE)-VLOOKUP(Games!E199, Data!$B$2:$L$134, 9, FALSE))*Coefficients!$I$2</f>
        <v>4.220747426</v>
      </c>
      <c r="J199" s="5" t="n">
        <f>(VLOOKUP(Games!B199, Data!$B$2:$L$134, 10, FALSE)-VLOOKUP(Games!E199, Data!$B$2:$L$134, 10, FALSE))*Coefficients!$J$2</f>
        <v>3.357453181</v>
      </c>
      <c r="K199" s="5" t="n">
        <f>(IF(AND(VLOOKUP(Games!B199, Data!$B$2:$L$134, 11, FALSE)=1, VLOOKUP(Games!E199, Data!$B$2:$L$134, 11, FALSE)&lt;&gt;1), 1,0))*Coefficients!K$2</f>
        <v>0.08548818654</v>
      </c>
      <c r="L199" s="5" t="n">
        <f>(IF(AND(VLOOKUP(Games!B199, Data!$B$2:$L$134, 11, FALSE)&lt;&gt;1, VLOOKUP(Games!E199, Data!$B$2:$L$134, 11, FALSE)=1), 1,0))*Coefficients!L$2</f>
        <v>0</v>
      </c>
      <c r="O199" s="5" t="n">
        <f t="shared" si="1"/>
        <v>-40.75065111</v>
      </c>
    </row>
    <row r="200" ht="14.25" customHeight="1">
      <c r="A200" s="5" t="str">
        <f>Coefficients!$A$2</f>
        <v/>
      </c>
      <c r="B200" s="5" t="n">
        <f>(Games!G200)*Coefficients!$B$2</f>
        <v>16.03910248</v>
      </c>
      <c r="C200" s="5" t="n">
        <f>(VLOOKUP(Games!B200, Data!$B$2:$L$134, 4, FALSE)-VLOOKUP(Games!E200, Data!$B$2:$L$134, 4, FALSE))*Coefficients!$C$2</f>
        <v>-1.786474581</v>
      </c>
      <c r="D200" s="5" t="n">
        <f>(VLOOKUP(Games!B200, Data!$B$2:$L$134, 3, FALSE)-VLOOKUP(Games!E200, Data!$B$2:$L$134, 3, FALSE))*Coefficients!$D$2</f>
        <v>5.847809639</v>
      </c>
      <c r="E200" s="5" t="n">
        <f>(VLOOKUP(Games!B200, Data!$B$2:$L$134, 5, FALSE)-VLOOKUP(Games!E200, Data!$B$2:$L$134, 5, FALSE))*Coefficients!$E$2</f>
        <v>-18.71876702</v>
      </c>
      <c r="F200" s="5" t="n">
        <f>(VLOOKUP(Games!B200, Data!$B$2:$L$134, 6, FALSE)-VLOOKUP(Games!E200, Data!$B$2:$L$134, 6, FALSE))*Coefficients!$F$2</f>
        <v>-4.504608225</v>
      </c>
      <c r="G200" s="5" t="n">
        <f>(VLOOKUP(Games!B200, Data!$B$2:$L$134, 7, FALSE)-VLOOKUP(Games!E200, Data!$B$2:$L$134, 7, FALSE))*Coefficients!$G$2</f>
        <v>-19.00289442</v>
      </c>
      <c r="H200" s="5" t="n">
        <f>(VLOOKUP(Games!B200, Data!$B$2:$L$134, 8, FALSE)-VLOOKUP(Games!E200, Data!$B$2:$L$134, 8, FALSE))*Coefficients!$H$2</f>
        <v>-6.053021077</v>
      </c>
      <c r="I200" s="5" t="n">
        <f>(VLOOKUP(Games!B200, Data!$B$2:$L$134, 9, FALSE)-VLOOKUP(Games!E200, Data!$B$2:$L$134, 9, FALSE))*Coefficients!$I$2</f>
        <v>1.607903781</v>
      </c>
      <c r="J200" s="5" t="n">
        <f>(VLOOKUP(Games!B200, Data!$B$2:$L$134, 10, FALSE)-VLOOKUP(Games!E200, Data!$B$2:$L$134, 10, FALSE))*Coefficients!$J$2</f>
        <v>1.498593242</v>
      </c>
      <c r="K200" s="5" t="n">
        <f>(IF(AND(VLOOKUP(Games!B200, Data!$B$2:$L$134, 11, FALSE)=1, VLOOKUP(Games!E200, Data!$B$2:$L$134, 11, FALSE)&lt;&gt;1), 1,0))*Coefficients!K$2</f>
        <v>0.08548818654</v>
      </c>
      <c r="L200" s="5" t="n">
        <f>(IF(AND(VLOOKUP(Games!B200, Data!$B$2:$L$134, 11, FALSE)&lt;&gt;1, VLOOKUP(Games!E200, Data!$B$2:$L$134, 11, FALSE)=1), 1,0))*Coefficients!L$2</f>
        <v>0</v>
      </c>
      <c r="O200" s="5" t="n">
        <f t="shared" si="1"/>
        <v>-24.98686799</v>
      </c>
    </row>
    <row r="201" ht="14.25" customHeight="1">
      <c r="A201" s="5" t="str">
        <f>Coefficients!$A$2</f>
        <v/>
      </c>
      <c r="B201" s="5" t="n">
        <f>(Games!G201)*Coefficients!$B$2</f>
        <v>17.22718415</v>
      </c>
      <c r="C201" s="5" t="n">
        <f>(VLOOKUP(Games!B201, Data!$B$2:$L$134, 4, FALSE)-VLOOKUP(Games!E201, Data!$B$2:$L$134, 4, FALSE))*Coefficients!$C$2</f>
        <v>-0.8932372906</v>
      </c>
      <c r="D201" s="5" t="n">
        <f>(VLOOKUP(Games!B201, Data!$B$2:$L$134, 3, FALSE)-VLOOKUP(Games!E201, Data!$B$2:$L$134, 3, FALSE))*Coefficients!$D$2</f>
        <v>3.218257654</v>
      </c>
      <c r="E201" s="5" t="n">
        <f>(VLOOKUP(Games!B201, Data!$B$2:$L$134, 5, FALSE)-VLOOKUP(Games!E201, Data!$B$2:$L$134, 5, FALSE))*Coefficients!$E$2</f>
        <v>-12.97710033</v>
      </c>
      <c r="F201" s="5" t="n">
        <f>(VLOOKUP(Games!B201, Data!$B$2:$L$134, 6, FALSE)-VLOOKUP(Games!E201, Data!$B$2:$L$134, 6, FALSE))*Coefficients!$F$2</f>
        <v>-1.75583878</v>
      </c>
      <c r="G201" s="5" t="n">
        <f>(VLOOKUP(Games!B201, Data!$B$2:$L$134, 7, FALSE)-VLOOKUP(Games!E201, Data!$B$2:$L$134, 7, FALSE))*Coefficients!$G$2</f>
        <v>-6.552722213</v>
      </c>
      <c r="H201" s="5" t="n">
        <f>(VLOOKUP(Games!B201, Data!$B$2:$L$134, 8, FALSE)-VLOOKUP(Games!E201, Data!$B$2:$L$134, 8, FALSE))*Coefficients!$H$2</f>
        <v>-2.095276527</v>
      </c>
      <c r="I201" s="5" t="n">
        <f>(VLOOKUP(Games!B201, Data!$B$2:$L$134, 9, FALSE)-VLOOKUP(Games!E201, Data!$B$2:$L$134, 9, FALSE))*Coefficients!$I$2</f>
        <v>1.570218536</v>
      </c>
      <c r="J201" s="5" t="n">
        <f>(VLOOKUP(Games!B201, Data!$B$2:$L$134, 10, FALSE)-VLOOKUP(Games!E201, Data!$B$2:$L$134, 10, FALSE))*Coefficients!$J$2</f>
        <v>1.62294336</v>
      </c>
      <c r="K201" s="5" t="n">
        <f>(IF(AND(VLOOKUP(Games!B201, Data!$B$2:$L$134, 11, FALSE)=1, VLOOKUP(Games!E201, Data!$B$2:$L$134, 11, FALSE)&lt;&gt;1), 1,0))*Coefficients!K$2</f>
        <v>0</v>
      </c>
      <c r="L201" s="5" t="n">
        <f>(IF(AND(VLOOKUP(Games!B201, Data!$B$2:$L$134, 11, FALSE)&lt;&gt;1, VLOOKUP(Games!E201, Data!$B$2:$L$134, 11, FALSE)=1), 1,0))*Coefficients!L$2</f>
        <v>0</v>
      </c>
      <c r="O201" s="5" t="n">
        <f t="shared" si="1"/>
        <v>-0.6355714417</v>
      </c>
    </row>
    <row r="202" ht="14.25" customHeight="1">
      <c r="A202" s="5" t="str">
        <f>Coefficients!$A$2</f>
        <v/>
      </c>
      <c r="B202" s="5" t="n">
        <f>(Games!G202)*Coefficients!$B$2</f>
        <v>17.22718415</v>
      </c>
      <c r="C202" s="5" t="n">
        <f>(VLOOKUP(Games!B202, Data!$B$2:$L$134, 4, FALSE)-VLOOKUP(Games!E202, Data!$B$2:$L$134, 4, FALSE))*Coefficients!$C$2</f>
        <v>-0.4466186453</v>
      </c>
      <c r="D202" s="5" t="n">
        <f>(VLOOKUP(Games!B202, Data!$B$2:$L$134, 3, FALSE)-VLOOKUP(Games!E202, Data!$B$2:$L$134, 3, FALSE))*Coefficients!$D$2</f>
        <v>-0.1569881782</v>
      </c>
      <c r="E202" s="5" t="n">
        <f>(VLOOKUP(Games!B202, Data!$B$2:$L$134, 5, FALSE)-VLOOKUP(Games!E202, Data!$B$2:$L$134, 5, FALSE))*Coefficients!$E$2</f>
        <v>-0.233401085</v>
      </c>
      <c r="F202" s="5" t="n">
        <f>(VLOOKUP(Games!B202, Data!$B$2:$L$134, 6, FALSE)-VLOOKUP(Games!E202, Data!$B$2:$L$134, 6, FALSE))*Coefficients!$F$2</f>
        <v>0.3028630211</v>
      </c>
      <c r="G202" s="5" t="n">
        <f>(VLOOKUP(Games!B202, Data!$B$2:$L$134, 7, FALSE)-VLOOKUP(Games!E202, Data!$B$2:$L$134, 7, FALSE))*Coefficients!$G$2</f>
        <v>-1.83476222</v>
      </c>
      <c r="H202" s="5" t="n">
        <f>(VLOOKUP(Games!B202, Data!$B$2:$L$134, 8, FALSE)-VLOOKUP(Games!E202, Data!$B$2:$L$134, 8, FALSE))*Coefficients!$H$2</f>
        <v>0.6208226745</v>
      </c>
      <c r="I202" s="5" t="n">
        <f>(VLOOKUP(Games!B202, Data!$B$2:$L$134, 9, FALSE)-VLOOKUP(Games!E202, Data!$B$2:$L$134, 9, FALSE))*Coefficients!$I$2</f>
        <v>0.08793223803</v>
      </c>
      <c r="J202" s="5" t="n">
        <f>(VLOOKUP(Games!B202, Data!$B$2:$L$134, 10, FALSE)-VLOOKUP(Games!E202, Data!$B$2:$L$134, 10, FALSE))*Coefficients!$J$2</f>
        <v>0.4939140193</v>
      </c>
      <c r="K202" s="5" t="n">
        <f>(IF(AND(VLOOKUP(Games!B202, Data!$B$2:$L$134, 11, FALSE)=1, VLOOKUP(Games!E202, Data!$B$2:$L$134, 11, FALSE)&lt;&gt;1), 1,0))*Coefficients!K$2</f>
        <v>0</v>
      </c>
      <c r="L202" s="5" t="n">
        <f>(IF(AND(VLOOKUP(Games!B202, Data!$B$2:$L$134, 11, FALSE)&lt;&gt;1, VLOOKUP(Games!E202, Data!$B$2:$L$134, 11, FALSE)=1), 1,0))*Coefficients!L$2</f>
        <v>0</v>
      </c>
      <c r="O202" s="5" t="n">
        <f t="shared" si="1"/>
        <v>16.06094597</v>
      </c>
    </row>
    <row r="203" ht="14.25" customHeight="1">
      <c r="A203" s="5" t="str">
        <f>Coefficients!$A$2</f>
        <v/>
      </c>
      <c r="B203" s="5" t="n">
        <f>(Games!G203)*Coefficients!$B$2</f>
        <v>21.97951081</v>
      </c>
      <c r="C203" s="5" t="n">
        <f>(VLOOKUP(Games!B203, Data!$B$2:$L$134, 4, FALSE)-VLOOKUP(Games!E203, Data!$B$2:$L$134, 4, FALSE))*Coefficients!$C$2</f>
        <v>-1.786474581</v>
      </c>
      <c r="D203" s="5" t="n">
        <f>(VLOOKUP(Games!B203, Data!$B$2:$L$134, 3, FALSE)-VLOOKUP(Games!E203, Data!$B$2:$L$134, 3, FALSE))*Coefficients!$D$2</f>
        <v>-5.259103971</v>
      </c>
      <c r="E203" s="5" t="n">
        <f>(VLOOKUP(Games!B203, Data!$B$2:$L$134, 5, FALSE)-VLOOKUP(Games!E203, Data!$B$2:$L$134, 5, FALSE))*Coefficients!$E$2</f>
        <v>-13.16382119</v>
      </c>
      <c r="F203" s="5" t="n">
        <f>(VLOOKUP(Games!B203, Data!$B$2:$L$134, 6, FALSE)-VLOOKUP(Games!E203, Data!$B$2:$L$134, 6, FALSE))*Coefficients!$F$2</f>
        <v>-3.726365272</v>
      </c>
      <c r="G203" s="5" t="n">
        <f>(VLOOKUP(Games!B203, Data!$B$2:$L$134, 7, FALSE)-VLOOKUP(Games!E203, Data!$B$2:$L$134, 7, FALSE))*Coefficients!$G$2</f>
        <v>-19.13394886</v>
      </c>
      <c r="H203" s="5" t="n">
        <f>(VLOOKUP(Games!B203, Data!$B$2:$L$134, 8, FALSE)-VLOOKUP(Games!E203, Data!$B$2:$L$134, 8, FALSE))*Coefficients!$H$2</f>
        <v>-4.578567225</v>
      </c>
      <c r="I203" s="5" t="n">
        <f>(VLOOKUP(Games!B203, Data!$B$2:$L$134, 9, FALSE)-VLOOKUP(Games!E203, Data!$B$2:$L$134, 9, FALSE))*Coefficients!$I$2</f>
        <v>2.487226161</v>
      </c>
      <c r="J203" s="5" t="n">
        <f>(VLOOKUP(Games!B203, Data!$B$2:$L$134, 10, FALSE)-VLOOKUP(Games!E203, Data!$B$2:$L$134, 10, FALSE))*Coefficients!$J$2</f>
        <v>2.406813963</v>
      </c>
      <c r="K203" s="5" t="n">
        <f>(IF(AND(VLOOKUP(Games!B203, Data!$B$2:$L$134, 11, FALSE)=1, VLOOKUP(Games!E203, Data!$B$2:$L$134, 11, FALSE)&lt;&gt;1), 1,0))*Coefficients!K$2</f>
        <v>0</v>
      </c>
      <c r="L203" s="5" t="n">
        <f>(IF(AND(VLOOKUP(Games!B203, Data!$B$2:$L$134, 11, FALSE)&lt;&gt;1, VLOOKUP(Games!E203, Data!$B$2:$L$134, 11, FALSE)=1), 1,0))*Coefficients!L$2</f>
        <v>0</v>
      </c>
      <c r="O203" s="5" t="n">
        <f t="shared" si="1"/>
        <v>-20.77473018</v>
      </c>
    </row>
    <row r="204" ht="14.25" customHeight="1">
      <c r="A204" s="5" t="str">
        <f>Coefficients!$A$2</f>
        <v/>
      </c>
      <c r="B204" s="5" t="n">
        <f>(Games!G204)*Coefficients!$B$2</f>
        <v>31.48416413</v>
      </c>
      <c r="C204" s="5" t="n">
        <f>(VLOOKUP(Games!B204, Data!$B$2:$L$134, 4, FALSE)-VLOOKUP(Games!E204, Data!$B$2:$L$134, 4, FALSE))*Coefficients!$C$2</f>
        <v>-1.511632338</v>
      </c>
      <c r="D204" s="5" t="n">
        <f>(VLOOKUP(Games!B204, Data!$B$2:$L$134, 3, FALSE)-VLOOKUP(Games!E204, Data!$B$2:$L$134, 3, FALSE))*Coefficients!$D$2</f>
        <v>14.95312398</v>
      </c>
      <c r="E204" s="5" t="n">
        <f>(VLOOKUP(Games!B204, Data!$B$2:$L$134, 5, FALSE)-VLOOKUP(Games!E204, Data!$B$2:$L$134, 5, FALSE))*Coefficients!$E$2</f>
        <v>-29.17513562</v>
      </c>
      <c r="F204" s="5" t="n">
        <f>(VLOOKUP(Games!B204, Data!$B$2:$L$134, 6, FALSE)-VLOOKUP(Games!E204, Data!$B$2:$L$134, 6, FALSE))*Coefficients!$F$2</f>
        <v>-5.850240129</v>
      </c>
      <c r="G204" s="5" t="n">
        <f>(VLOOKUP(Games!B204, Data!$B$2:$L$134, 7, FALSE)-VLOOKUP(Games!E204, Data!$B$2:$L$134, 7, FALSE))*Coefficients!$G$2</f>
        <v>-25.81772552</v>
      </c>
      <c r="H204" s="5" t="n">
        <f>(VLOOKUP(Games!B204, Data!$B$2:$L$134, 8, FALSE)-VLOOKUP(Games!E204, Data!$B$2:$L$134, 8, FALSE))*Coefficients!$H$2</f>
        <v>-7.605077763</v>
      </c>
      <c r="I204" s="5" t="n">
        <f>(VLOOKUP(Games!B204, Data!$B$2:$L$134, 9, FALSE)-VLOOKUP(Games!E204, Data!$B$2:$L$134, 9, FALSE))*Coefficients!$I$2</f>
        <v>3.039943086</v>
      </c>
      <c r="J204" s="5" t="n">
        <f>(VLOOKUP(Games!B204, Data!$B$2:$L$134, 10, FALSE)-VLOOKUP(Games!E204, Data!$B$2:$L$134, 10, FALSE))*Coefficients!$J$2</f>
        <v>2.174875515</v>
      </c>
      <c r="K204" s="5" t="n">
        <f>(IF(AND(VLOOKUP(Games!B204, Data!$B$2:$L$134, 11, FALSE)=1, VLOOKUP(Games!E204, Data!$B$2:$L$134, 11, FALSE)&lt;&gt;1), 1,0))*Coefficients!K$2</f>
        <v>0</v>
      </c>
      <c r="L204" s="5" t="n">
        <f>(IF(AND(VLOOKUP(Games!B204, Data!$B$2:$L$134, 11, FALSE)&lt;&gt;1, VLOOKUP(Games!E204, Data!$B$2:$L$134, 11, FALSE)=1), 1,0))*Coefficients!L$2</f>
        <v>0</v>
      </c>
      <c r="O204" s="5" t="n">
        <f t="shared" si="1"/>
        <v>-18.30770467</v>
      </c>
    </row>
    <row r="205" ht="14.25" customHeight="1">
      <c r="A205" s="5" t="str">
        <f>Coefficients!$A$2</f>
        <v/>
      </c>
      <c r="B205" s="5" t="n">
        <f>(Games!G205)*Coefficients!$B$2</f>
        <v>-8.910612489</v>
      </c>
      <c r="C205" s="5" t="n">
        <f>(VLOOKUP(Games!B205, Data!$B$2:$L$134, 4, FALSE)-VLOOKUP(Games!E205, Data!$B$2:$L$134, 4, FALSE))*Coefficients!$C$2</f>
        <v>0.8932372906</v>
      </c>
      <c r="D205" s="5" t="n">
        <f>(VLOOKUP(Games!B205, Data!$B$2:$L$134, 3, FALSE)-VLOOKUP(Games!E205, Data!$B$2:$L$134, 3, FALSE))*Coefficients!$D$2</f>
        <v>-17.66117005</v>
      </c>
      <c r="E205" s="5" t="n">
        <f>(VLOOKUP(Games!B205, Data!$B$2:$L$134, 5, FALSE)-VLOOKUP(Games!E205, Data!$B$2:$L$134, 5, FALSE))*Coefficients!$E$2</f>
        <v>15.77791335</v>
      </c>
      <c r="F205" s="5" t="n">
        <f>(VLOOKUP(Games!B205, Data!$B$2:$L$134, 6, FALSE)-VLOOKUP(Games!E205, Data!$B$2:$L$134, 6, FALSE))*Coefficients!$F$2</f>
        <v>3.519344979</v>
      </c>
      <c r="G205" s="5" t="n">
        <f>(VLOOKUP(Games!B205, Data!$B$2:$L$134, 7, FALSE)-VLOOKUP(Games!E205, Data!$B$2:$L$134, 7, FALSE))*Coefficients!$G$2</f>
        <v>14.02282554</v>
      </c>
      <c r="H205" s="5" t="n">
        <f>(VLOOKUP(Games!B205, Data!$B$2:$L$134, 8, FALSE)-VLOOKUP(Games!E205, Data!$B$2:$L$134, 8, FALSE))*Coefficients!$H$2</f>
        <v>4.578567225</v>
      </c>
      <c r="I205" s="5" t="n">
        <f>(VLOOKUP(Games!B205, Data!$B$2:$L$134, 9, FALSE)-VLOOKUP(Games!E205, Data!$B$2:$L$134, 9, FALSE))*Coefficients!$I$2</f>
        <v>-1.54509504</v>
      </c>
      <c r="J205" s="5" t="n">
        <f>(VLOOKUP(Games!B205, Data!$B$2:$L$134, 10, FALSE)-VLOOKUP(Games!E205, Data!$B$2:$L$134, 10, FALSE))*Coefficients!$J$2</f>
        <v>-2.553244942</v>
      </c>
      <c r="K205" s="5" t="n">
        <f>(IF(AND(VLOOKUP(Games!B205, Data!$B$2:$L$134, 11, FALSE)=1, VLOOKUP(Games!E205, Data!$B$2:$L$134, 11, FALSE)&lt;&gt;1), 1,0))*Coefficients!K$2</f>
        <v>0</v>
      </c>
      <c r="L205" s="5" t="n">
        <f>(IF(AND(VLOOKUP(Games!B205, Data!$B$2:$L$134, 11, FALSE)&lt;&gt;1, VLOOKUP(Games!E205, Data!$B$2:$L$134, 11, FALSE)=1), 1,0))*Coefficients!L$2</f>
        <v>0</v>
      </c>
      <c r="O205" s="5" t="n">
        <f t="shared" si="1"/>
        <v>8.121765855</v>
      </c>
    </row>
    <row r="206" ht="14.25" customHeight="1">
      <c r="A206" s="5" t="str">
        <f>Coefficients!$A$2</f>
        <v/>
      </c>
      <c r="B206" s="5" t="n">
        <f>(Games!G206)*Coefficients!$B$2</f>
        <v>1.782122498</v>
      </c>
      <c r="C206" s="5" t="n">
        <f>(VLOOKUP(Games!B206, Data!$B$2:$L$134, 4, FALSE)-VLOOKUP(Games!E206, Data!$B$2:$L$134, 4, FALSE))*Coefficients!$C$2</f>
        <v>0.4466186453</v>
      </c>
      <c r="D206" s="5" t="n">
        <f>(VLOOKUP(Games!B206, Data!$B$2:$L$134, 3, FALSE)-VLOOKUP(Games!E206, Data!$B$2:$L$134, 3, FALSE))*Coefficients!$D$2</f>
        <v>6.907479842</v>
      </c>
      <c r="E206" s="5" t="n">
        <f>(VLOOKUP(Games!B206, Data!$B$2:$L$134, 5, FALSE)-VLOOKUP(Games!E206, Data!$B$2:$L$134, 5, FALSE))*Coefficients!$E$2</f>
        <v>-3.921138228</v>
      </c>
      <c r="F206" s="5" t="n">
        <f>(VLOOKUP(Games!B206, Data!$B$2:$L$134, 6, FALSE)-VLOOKUP(Games!E206, Data!$B$2:$L$134, 6, FALSE))*Coefficients!$F$2</f>
        <v>-1.690665725</v>
      </c>
      <c r="G206" s="5" t="n">
        <f>(VLOOKUP(Games!B206, Data!$B$2:$L$134, 7, FALSE)-VLOOKUP(Games!E206, Data!$B$2:$L$134, 7, FALSE))*Coefficients!$G$2</f>
        <v>-4.849014438</v>
      </c>
      <c r="H206" s="5" t="n">
        <f>(VLOOKUP(Games!B206, Data!$B$2:$L$134, 8, FALSE)-VLOOKUP(Games!E206, Data!$B$2:$L$134, 8, FALSE))*Coefficients!$H$2</f>
        <v>-1.008836846</v>
      </c>
      <c r="I206" s="5" t="n">
        <f>(VLOOKUP(Games!B206, Data!$B$2:$L$134, 9, FALSE)-VLOOKUP(Games!E206, Data!$B$2:$L$134, 9, FALSE))*Coefficients!$I$2</f>
        <v>-0.301481959</v>
      </c>
      <c r="J206" s="5" t="n">
        <f>(VLOOKUP(Games!B206, Data!$B$2:$L$134, 10, FALSE)-VLOOKUP(Games!E206, Data!$B$2:$L$134, 10, FALSE))*Coefficients!$J$2</f>
        <v>0.929720507</v>
      </c>
      <c r="K206" s="5" t="n">
        <f>(IF(AND(VLOOKUP(Games!B206, Data!$B$2:$L$134, 11, FALSE)=1, VLOOKUP(Games!E206, Data!$B$2:$L$134, 11, FALSE)&lt;&gt;1), 1,0))*Coefficients!K$2</f>
        <v>0</v>
      </c>
      <c r="L206" s="5" t="n">
        <f>(IF(AND(VLOOKUP(Games!B206, Data!$B$2:$L$134, 11, FALSE)&lt;&gt;1, VLOOKUP(Games!E206, Data!$B$2:$L$134, 11, FALSE)=1), 1,0))*Coefficients!L$2</f>
        <v>0</v>
      </c>
      <c r="O206" s="5" t="n">
        <f t="shared" si="1"/>
        <v>-1.705195704</v>
      </c>
    </row>
    <row r="207" ht="14.25" customHeight="1">
      <c r="A207" s="5" t="str">
        <f>Coefficients!$A$2</f>
        <v/>
      </c>
      <c r="B207" s="5" t="n">
        <f>(Games!G207)*Coefficients!$B$2</f>
        <v>17.22718415</v>
      </c>
      <c r="C207" s="5" t="n">
        <f>(VLOOKUP(Games!B207, Data!$B$2:$L$134, 4, FALSE)-VLOOKUP(Games!E207, Data!$B$2:$L$134, 4, FALSE))*Coefficients!$C$2</f>
        <v>-1.408566497</v>
      </c>
      <c r="D207" s="5" t="n">
        <f>(VLOOKUP(Games!B207, Data!$B$2:$L$134, 3, FALSE)-VLOOKUP(Games!E207, Data!$B$2:$L$134, 3, FALSE))*Coefficients!$D$2</f>
        <v>4.866633525</v>
      </c>
      <c r="E207" s="5" t="n">
        <f>(VLOOKUP(Games!B207, Data!$B$2:$L$134, 5, FALSE)-VLOOKUP(Games!E207, Data!$B$2:$L$134, 5, FALSE))*Coefficients!$E$2</f>
        <v>-16.24471552</v>
      </c>
      <c r="F207" s="5" t="n">
        <f>(VLOOKUP(Games!B207, Data!$B$2:$L$134, 6, FALSE)-VLOOKUP(Games!E207, Data!$B$2:$L$134, 6, FALSE))*Coefficients!$F$2</f>
        <v>-4.144239567</v>
      </c>
      <c r="G207" s="5" t="n">
        <f>(VLOOKUP(Games!B207, Data!$B$2:$L$134, 7, FALSE)-VLOOKUP(Games!E207, Data!$B$2:$L$134, 7, FALSE))*Coefficients!$G$2</f>
        <v>-15.59547887</v>
      </c>
      <c r="H207" s="5" t="n">
        <f>(VLOOKUP(Games!B207, Data!$B$2:$L$134, 8, FALSE)-VLOOKUP(Games!E207, Data!$B$2:$L$134, 8, FALSE))*Coefficients!$H$2</f>
        <v>-6.751446586</v>
      </c>
      <c r="I207" s="5" t="n">
        <f>(VLOOKUP(Games!B207, Data!$B$2:$L$134, 9, FALSE)-VLOOKUP(Games!E207, Data!$B$2:$L$134, 9, FALSE))*Coefficients!$I$2</f>
        <v>2.148058958</v>
      </c>
      <c r="J207" s="5" t="n">
        <f>(VLOOKUP(Games!B207, Data!$B$2:$L$134, 10, FALSE)-VLOOKUP(Games!E207, Data!$B$2:$L$134, 10, FALSE))*Coefficients!$J$2</f>
        <v>3.140265107</v>
      </c>
      <c r="K207" s="5" t="n">
        <f>(IF(AND(VLOOKUP(Games!B207, Data!$B$2:$L$134, 11, FALSE)=1, VLOOKUP(Games!E207, Data!$B$2:$L$134, 11, FALSE)&lt;&gt;1), 1,0))*Coefficients!K$2</f>
        <v>0.08548818654</v>
      </c>
      <c r="L207" s="5" t="n">
        <f>(IF(AND(VLOOKUP(Games!B207, Data!$B$2:$L$134, 11, FALSE)&lt;&gt;1, VLOOKUP(Games!E207, Data!$B$2:$L$134, 11, FALSE)=1), 1,0))*Coefficients!L$2</f>
        <v>0</v>
      </c>
      <c r="O207" s="5" t="n">
        <f t="shared" si="1"/>
        <v>-16.67681711</v>
      </c>
    </row>
    <row r="208" ht="14.25" customHeight="1">
      <c r="A208" s="5" t="str">
        <f>Coefficients!$A$2</f>
        <v/>
      </c>
      <c r="B208" s="5" t="n">
        <f>(Games!G208)*Coefficients!$B$2</f>
        <v>-21.97951081</v>
      </c>
      <c r="C208" s="5" t="n">
        <f>(VLOOKUP(Games!B208, Data!$B$2:$L$134, 4, FALSE)-VLOOKUP(Games!E208, Data!$B$2:$L$134, 4, FALSE))*Coefficients!$C$2</f>
        <v>1.511632338</v>
      </c>
      <c r="D208" s="5" t="n">
        <f>(VLOOKUP(Games!B208, Data!$B$2:$L$134, 3, FALSE)-VLOOKUP(Games!E208, Data!$B$2:$L$134, 3, FALSE))*Coefficients!$D$2</f>
        <v>-9.851008184</v>
      </c>
      <c r="E208" s="5" t="n">
        <f>(VLOOKUP(Games!B208, Data!$B$2:$L$134, 5, FALSE)-VLOOKUP(Games!E208, Data!$B$2:$L$134, 5, FALSE))*Coefficients!$E$2</f>
        <v>21.89302177</v>
      </c>
      <c r="F208" s="5" t="n">
        <f>(VLOOKUP(Games!B208, Data!$B$2:$L$134, 6, FALSE)-VLOOKUP(Games!E208, Data!$B$2:$L$134, 6, FALSE))*Coefficients!$F$2</f>
        <v>5.006824121</v>
      </c>
      <c r="G208" s="5" t="n">
        <f>(VLOOKUP(Games!B208, Data!$B$2:$L$134, 7, FALSE)-VLOOKUP(Games!E208, Data!$B$2:$L$134, 7, FALSE))*Coefficients!$G$2</f>
        <v>19.00289442</v>
      </c>
      <c r="H208" s="5" t="n">
        <f>(VLOOKUP(Games!B208, Data!$B$2:$L$134, 8, FALSE)-VLOOKUP(Games!E208, Data!$B$2:$L$134, 8, FALSE))*Coefficients!$H$2</f>
        <v>6.28582958</v>
      </c>
      <c r="I208" s="5" t="n">
        <f>(VLOOKUP(Games!B208, Data!$B$2:$L$134, 9, FALSE)-VLOOKUP(Games!E208, Data!$B$2:$L$134, 9, FALSE))*Coefficients!$I$2</f>
        <v>-2.751022876</v>
      </c>
      <c r="J208" s="5" t="n">
        <f>(VLOOKUP(Games!B208, Data!$B$2:$L$134, 10, FALSE)-VLOOKUP(Games!E208, Data!$B$2:$L$134, 10, FALSE))*Coefficients!$J$2</f>
        <v>-3.540179019</v>
      </c>
      <c r="K208" s="5" t="n">
        <f>(IF(AND(VLOOKUP(Games!B208, Data!$B$2:$L$134, 11, FALSE)=1, VLOOKUP(Games!E208, Data!$B$2:$L$134, 11, FALSE)&lt;&gt;1), 1,0))*Coefficients!K$2</f>
        <v>0</v>
      </c>
      <c r="L208" s="5" t="n">
        <f>(IF(AND(VLOOKUP(Games!B208, Data!$B$2:$L$134, 11, FALSE)&lt;&gt;1, VLOOKUP(Games!E208, Data!$B$2:$L$134, 11, FALSE)=1), 1,0))*Coefficients!L$2</f>
        <v>0</v>
      </c>
      <c r="O208" s="5" t="n">
        <f t="shared" si="1"/>
        <v>15.57848135</v>
      </c>
    </row>
    <row r="209" ht="14.25" customHeight="1">
      <c r="A209" s="5" t="str">
        <f>Coefficients!$A$2</f>
        <v/>
      </c>
      <c r="B209" s="5" t="n">
        <f>(Games!G209)*Coefficients!$B$2</f>
        <v>5.346367493</v>
      </c>
      <c r="C209" s="5" t="n">
        <f>(VLOOKUP(Games!B209, Data!$B$2:$L$134, 4, FALSE)-VLOOKUP(Games!E209, Data!$B$2:$L$134, 4, FALSE))*Coefficients!$C$2</f>
        <v>0.7018292998</v>
      </c>
      <c r="D209" s="5" t="n">
        <f>(VLOOKUP(Games!B209, Data!$B$2:$L$134, 3, FALSE)-VLOOKUP(Games!E209, Data!$B$2:$L$134, 3, FALSE))*Coefficients!$D$2</f>
        <v>-1.648375871</v>
      </c>
      <c r="E209" s="5" t="n">
        <f>(VLOOKUP(Games!B209, Data!$B$2:$L$134, 5, FALSE)-VLOOKUP(Games!E209, Data!$B$2:$L$134, 5, FALSE))*Coefficients!$E$2</f>
        <v>0.93360434</v>
      </c>
      <c r="F209" s="5" t="n">
        <f>(VLOOKUP(Games!B209, Data!$B$2:$L$134, 6, FALSE)-VLOOKUP(Games!E209, Data!$B$2:$L$134, 6, FALSE))*Coefficients!$F$2</f>
        <v>0.2568585115</v>
      </c>
      <c r="G209" s="5" t="n">
        <f>(VLOOKUP(Games!B209, Data!$B$2:$L$134, 7, FALSE)-VLOOKUP(Games!E209, Data!$B$2:$L$134, 7, FALSE))*Coefficients!$G$2</f>
        <v>-0.5242177771</v>
      </c>
      <c r="H209" s="5" t="n">
        <f>(VLOOKUP(Games!B209, Data!$B$2:$L$134, 8, FALSE)-VLOOKUP(Games!E209, Data!$B$2:$L$134, 8, FALSE))*Coefficients!$H$2</f>
        <v>0.6984255089</v>
      </c>
      <c r="I209" s="5" t="n">
        <f>(VLOOKUP(Games!B209, Data!$B$2:$L$134, 9, FALSE)-VLOOKUP(Games!E209, Data!$B$2:$L$134, 9, FALSE))*Coefficients!$I$2</f>
        <v>-0.3140437073</v>
      </c>
      <c r="J209" s="5" t="n">
        <f>(VLOOKUP(Games!B209, Data!$B$2:$L$134, 10, FALSE)-VLOOKUP(Games!E209, Data!$B$2:$L$134, 10, FALSE))*Coefficients!$J$2</f>
        <v>-1.683209171</v>
      </c>
      <c r="K209" s="5" t="n">
        <f>(IF(AND(VLOOKUP(Games!B209, Data!$B$2:$L$134, 11, FALSE)=1, VLOOKUP(Games!E209, Data!$B$2:$L$134, 11, FALSE)&lt;&gt;1), 1,0))*Coefficients!K$2</f>
        <v>0</v>
      </c>
      <c r="L209" s="5" t="n">
        <f>(IF(AND(VLOOKUP(Games!B209, Data!$B$2:$L$134, 11, FALSE)&lt;&gt;1, VLOOKUP(Games!E209, Data!$B$2:$L$134, 11, FALSE)=1), 1,0))*Coefficients!L$2</f>
        <v>0</v>
      </c>
      <c r="O209" s="5" t="n">
        <f t="shared" si="1"/>
        <v>3.767238626</v>
      </c>
    </row>
    <row r="210" ht="14.25" customHeight="1">
      <c r="A210" s="5" t="str">
        <f>Coefficients!$A$2</f>
        <v/>
      </c>
      <c r="B210" s="5" t="n">
        <f>(Games!G210)*Coefficients!$B$2</f>
        <v>-25.5437558</v>
      </c>
      <c r="C210" s="5" t="n">
        <f>(VLOOKUP(Games!B210, Data!$B$2:$L$134, 4, FALSE)-VLOOKUP(Games!E210, Data!$B$2:$L$134, 4, FALSE))*Coefficients!$C$2</f>
        <v>2.233093227</v>
      </c>
      <c r="D210" s="5" t="n">
        <f>(VLOOKUP(Games!B210, Data!$B$2:$L$134, 3, FALSE)-VLOOKUP(Games!E210, Data!$B$2:$L$134, 3, FALSE))*Coefficients!$D$2</f>
        <v>-6.358021218</v>
      </c>
      <c r="E210" s="5" t="n">
        <f>(VLOOKUP(Games!B210, Data!$B$2:$L$134, 5, FALSE)-VLOOKUP(Games!E210, Data!$B$2:$L$134, 5, FALSE))*Coefficients!$E$2</f>
        <v>24.50711392</v>
      </c>
      <c r="F210" s="5" t="n">
        <f>(VLOOKUP(Games!B210, Data!$B$2:$L$134, 6, FALSE)-VLOOKUP(Games!E210, Data!$B$2:$L$134, 6, FALSE))*Coefficients!$F$2</f>
        <v>5.938415439</v>
      </c>
      <c r="G210" s="5" t="n">
        <f>(VLOOKUP(Games!B210, Data!$B$2:$L$134, 7, FALSE)-VLOOKUP(Games!E210, Data!$B$2:$L$134, 7, FALSE))*Coefficients!$G$2</f>
        <v>25.55561663</v>
      </c>
      <c r="H210" s="5" t="n">
        <f>(VLOOKUP(Games!B210, Data!$B$2:$L$134, 8, FALSE)-VLOOKUP(Games!E210, Data!$B$2:$L$134, 8, FALSE))*Coefficients!$H$2</f>
        <v>7.837886266</v>
      </c>
      <c r="I210" s="5" t="n">
        <f>(VLOOKUP(Games!B210, Data!$B$2:$L$134, 9, FALSE)-VLOOKUP(Games!E210, Data!$B$2:$L$134, 9, FALSE))*Coefficients!$I$2</f>
        <v>-2.876640358</v>
      </c>
      <c r="J210" s="5" t="n">
        <f>(VLOOKUP(Games!B210, Data!$B$2:$L$134, 10, FALSE)-VLOOKUP(Games!E210, Data!$B$2:$L$134, 10, FALSE))*Coefficients!$J$2</f>
        <v>-2.037071269</v>
      </c>
      <c r="K210" s="5" t="n">
        <f>(IF(AND(VLOOKUP(Games!B210, Data!$B$2:$L$134, 11, FALSE)=1, VLOOKUP(Games!E210, Data!$B$2:$L$134, 11, FALSE)&lt;&gt;1), 1,0))*Coefficients!K$2</f>
        <v>0</v>
      </c>
      <c r="L210" s="5" t="n">
        <f>(IF(AND(VLOOKUP(Games!B210, Data!$B$2:$L$134, 11, FALSE)&lt;&gt;1, VLOOKUP(Games!E210, Data!$B$2:$L$134, 11, FALSE)=1), 1,0))*Coefficients!L$2</f>
        <v>-6.250290008</v>
      </c>
      <c r="O210" s="5" t="n">
        <f t="shared" si="1"/>
        <v>23.00634683</v>
      </c>
    </row>
    <row r="211" ht="14.25" customHeight="1">
      <c r="A211" s="5" t="str">
        <f>Coefficients!$A$2</f>
        <v/>
      </c>
      <c r="B211" s="5" t="n">
        <f>(Games!G211)*Coefficients!$B$2</f>
        <v>3.564244996</v>
      </c>
      <c r="C211" s="5" t="n">
        <f>(VLOOKUP(Games!B211, Data!$B$2:$L$134, 4, FALSE)-VLOOKUP(Games!E211, Data!$B$2:$L$134, 4, FALSE))*Coefficients!$C$2</f>
        <v>1.339855936</v>
      </c>
      <c r="D211" s="5" t="n">
        <f>(VLOOKUP(Games!B211, Data!$B$2:$L$134, 3, FALSE)-VLOOKUP(Games!E211, Data!$B$2:$L$134, 3, FALSE))*Coefficients!$D$2</f>
        <v>2.197834495</v>
      </c>
      <c r="E211" s="5" t="n">
        <f>(VLOOKUP(Games!B211, Data!$B$2:$L$134, 5, FALSE)-VLOOKUP(Games!E211, Data!$B$2:$L$134, 5, FALSE))*Coefficients!$E$2</f>
        <v>-6.301829295</v>
      </c>
      <c r="F211" s="5" t="n">
        <f>(VLOOKUP(Games!B211, Data!$B$2:$L$134, 6, FALSE)-VLOOKUP(Games!E211, Data!$B$2:$L$134, 6, FALSE))*Coefficients!$F$2</f>
        <v>-0.2645259298</v>
      </c>
      <c r="G211" s="5" t="n">
        <f>(VLOOKUP(Games!B211, Data!$B$2:$L$134, 7, FALSE)-VLOOKUP(Games!E211, Data!$B$2:$L$134, 7, FALSE))*Coefficients!$G$2</f>
        <v>-6.15955888</v>
      </c>
      <c r="H211" s="5" t="n">
        <f>(VLOOKUP(Games!B211, Data!$B$2:$L$134, 8, FALSE)-VLOOKUP(Games!E211, Data!$B$2:$L$134, 8, FALSE))*Coefficients!$H$2</f>
        <v>-0.232808503</v>
      </c>
      <c r="I211" s="5" t="n">
        <f>(VLOOKUP(Games!B211, Data!$B$2:$L$134, 9, FALSE)-VLOOKUP(Games!E211, Data!$B$2:$L$134, 9, FALSE))*Coefficients!$I$2</f>
        <v>-0.2512349658</v>
      </c>
      <c r="J211" s="5" t="n">
        <f>(VLOOKUP(Games!B211, Data!$B$2:$L$134, 10, FALSE)-VLOOKUP(Games!E211, Data!$B$2:$L$134, 10, FALSE))*Coefficients!$J$2</f>
        <v>-0.4218606801</v>
      </c>
      <c r="K211" s="5" t="n">
        <f>(IF(AND(VLOOKUP(Games!B211, Data!$B$2:$L$134, 11, FALSE)=1, VLOOKUP(Games!E211, Data!$B$2:$L$134, 11, FALSE)&lt;&gt;1), 1,0))*Coefficients!K$2</f>
        <v>0</v>
      </c>
      <c r="L211" s="5" t="n">
        <f>(IF(AND(VLOOKUP(Games!B211, Data!$B$2:$L$134, 11, FALSE)&lt;&gt;1, VLOOKUP(Games!E211, Data!$B$2:$L$134, 11, FALSE)=1), 1,0))*Coefficients!L$2</f>
        <v>0</v>
      </c>
      <c r="O211" s="5" t="n">
        <f t="shared" si="1"/>
        <v>-6.529882827</v>
      </c>
    </row>
    <row r="212" ht="14.25" customHeight="1">
      <c r="A212" s="5" t="str">
        <f>Coefficients!$A$2</f>
        <v/>
      </c>
      <c r="B212" s="5" t="n">
        <f>(Games!G212)*Coefficients!$B$2</f>
        <v>19.60334748</v>
      </c>
      <c r="C212" s="5" t="n">
        <f>(VLOOKUP(Games!B212, Data!$B$2:$L$134, 4, FALSE)-VLOOKUP(Games!E212, Data!$B$2:$L$134, 4, FALSE))*Coefficients!$C$2</f>
        <v>-0.8932372906</v>
      </c>
      <c r="D212" s="5" t="n">
        <f>(VLOOKUP(Games!B212, Data!$B$2:$L$134, 3, FALSE)-VLOOKUP(Games!E212, Data!$B$2:$L$134, 3, FALSE))*Coefficients!$D$2</f>
        <v>8.43811458</v>
      </c>
      <c r="E212" s="5" t="n">
        <f>(VLOOKUP(Games!B212, Data!$B$2:$L$134, 5, FALSE)-VLOOKUP(Games!E212, Data!$B$2:$L$134, 5, FALSE))*Coefficients!$E$2</f>
        <v>-17.55176159</v>
      </c>
      <c r="F212" s="5" t="n">
        <f>(VLOOKUP(Games!B212, Data!$B$2:$L$134, 6, FALSE)-VLOOKUP(Games!E212, Data!$B$2:$L$134, 6, FALSE))*Coefficients!$F$2</f>
        <v>-3.703363017</v>
      </c>
      <c r="G212" s="5" t="n">
        <f>(VLOOKUP(Games!B212, Data!$B$2:$L$134, 7, FALSE)-VLOOKUP(Games!E212, Data!$B$2:$L$134, 7, FALSE))*Coefficients!$G$2</f>
        <v>-14.41598887</v>
      </c>
      <c r="H212" s="5" t="n">
        <f>(VLOOKUP(Games!B212, Data!$B$2:$L$134, 8, FALSE)-VLOOKUP(Games!E212, Data!$B$2:$L$134, 8, FALSE))*Coefficients!$H$2</f>
        <v>-4.190553053</v>
      </c>
      <c r="I212" s="5" t="n">
        <f>(VLOOKUP(Games!B212, Data!$B$2:$L$134, 9, FALSE)-VLOOKUP(Games!E212, Data!$B$2:$L$134, 9, FALSE))*Coefficients!$I$2</f>
        <v>1.720959516</v>
      </c>
      <c r="J212" s="5" t="n">
        <f>(VLOOKUP(Games!B212, Data!$B$2:$L$134, 10, FALSE)-VLOOKUP(Games!E212, Data!$B$2:$L$134, 10, FALSE))*Coefficients!$J$2</f>
        <v>1.32891925</v>
      </c>
      <c r="K212" s="5" t="n">
        <f>(IF(AND(VLOOKUP(Games!B212, Data!$B$2:$L$134, 11, FALSE)=1, VLOOKUP(Games!E212, Data!$B$2:$L$134, 11, FALSE)&lt;&gt;1), 1,0))*Coefficients!K$2</f>
        <v>0</v>
      </c>
      <c r="L212" s="5" t="n">
        <f>(IF(AND(VLOOKUP(Games!B212, Data!$B$2:$L$134, 11, FALSE)&lt;&gt;1, VLOOKUP(Games!E212, Data!$B$2:$L$134, 11, FALSE)=1), 1,0))*Coefficients!L$2</f>
        <v>0</v>
      </c>
      <c r="O212" s="5" t="n">
        <f t="shared" si="1"/>
        <v>-9.663563001</v>
      </c>
    </row>
    <row r="213" ht="14.25" customHeight="1">
      <c r="A213" s="5" t="str">
        <f>Coefficients!$A$2</f>
        <v/>
      </c>
      <c r="B213" s="5" t="n">
        <f>(Games!G213)*Coefficients!$B$2</f>
        <v>5.346367493</v>
      </c>
      <c r="C213" s="5" t="n">
        <f>(VLOOKUP(Games!B213, Data!$B$2:$L$134, 4, FALSE)-VLOOKUP(Games!E213, Data!$B$2:$L$134, 4, FALSE))*Coefficients!$C$2</f>
        <v>-0.4466186453</v>
      </c>
      <c r="D213" s="5" t="n">
        <f>(VLOOKUP(Games!B213, Data!$B$2:$L$134, 3, FALSE)-VLOOKUP(Games!E213, Data!$B$2:$L$134, 3, FALSE))*Coefficients!$D$2</f>
        <v>4.199433768</v>
      </c>
      <c r="E213" s="5" t="n">
        <f>(VLOOKUP(Games!B213, Data!$B$2:$L$134, 5, FALSE)-VLOOKUP(Games!E213, Data!$B$2:$L$134, 5, FALSE))*Coefficients!$E$2</f>
        <v>-14.42418705</v>
      </c>
      <c r="F213" s="5" t="n">
        <f>(VLOOKUP(Games!B213, Data!$B$2:$L$134, 6, FALSE)-VLOOKUP(Games!E213, Data!$B$2:$L$134, 6, FALSE))*Coefficients!$F$2</f>
        <v>-1.314962231</v>
      </c>
      <c r="G213" s="5" t="n">
        <f>(VLOOKUP(Games!B213, Data!$B$2:$L$134, 7, FALSE)-VLOOKUP(Games!E213, Data!$B$2:$L$134, 7, FALSE))*Coefficients!$G$2</f>
        <v>-6.945885546</v>
      </c>
      <c r="H213" s="5" t="n">
        <f>(VLOOKUP(Games!B213, Data!$B$2:$L$134, 8, FALSE)-VLOOKUP(Games!E213, Data!$B$2:$L$134, 8, FALSE))*Coefficients!$H$2</f>
        <v>-2.638496367</v>
      </c>
      <c r="I213" s="5" t="n">
        <f>(VLOOKUP(Games!B213, Data!$B$2:$L$134, 9, FALSE)-VLOOKUP(Games!E213, Data!$B$2:$L$134, 9, FALSE))*Coefficients!$I$2</f>
        <v>1.256174829</v>
      </c>
      <c r="J213" s="5" t="n">
        <f>(VLOOKUP(Games!B213, Data!$B$2:$L$134, 10, FALSE)-VLOOKUP(Games!E213, Data!$B$2:$L$134, 10, FALSE))*Coefficients!$J$2</f>
        <v>1.360878392</v>
      </c>
      <c r="K213" s="5" t="n">
        <f>(IF(AND(VLOOKUP(Games!B213, Data!$B$2:$L$134, 11, FALSE)=1, VLOOKUP(Games!E213, Data!$B$2:$L$134, 11, FALSE)&lt;&gt;1), 1,0))*Coefficients!K$2</f>
        <v>0</v>
      </c>
      <c r="L213" s="5" t="n">
        <f>(IF(AND(VLOOKUP(Games!B213, Data!$B$2:$L$134, 11, FALSE)&lt;&gt;1, VLOOKUP(Games!E213, Data!$B$2:$L$134, 11, FALSE)=1), 1,0))*Coefficients!L$2</f>
        <v>0</v>
      </c>
      <c r="O213" s="5" t="n">
        <f t="shared" si="1"/>
        <v>-13.60729536</v>
      </c>
    </row>
    <row r="214" ht="14.25" customHeight="1">
      <c r="A214" s="5" t="str">
        <f>Coefficients!$A$2</f>
        <v/>
      </c>
      <c r="B214" s="5" t="n">
        <f>(Games!G214)*Coefficients!$B$2</f>
        <v>24.35567414</v>
      </c>
      <c r="C214" s="5" t="n">
        <f>(VLOOKUP(Games!B214, Data!$B$2:$L$134, 4, FALSE)-VLOOKUP(Games!E214, Data!$B$2:$L$134, 4, FALSE))*Coefficients!$C$2</f>
        <v>-1.786474581</v>
      </c>
      <c r="D214" s="5" t="n">
        <f>(VLOOKUP(Games!B214, Data!$B$2:$L$134, 3, FALSE)-VLOOKUP(Games!E214, Data!$B$2:$L$134, 3, FALSE))*Coefficients!$D$2</f>
        <v>8.477361625</v>
      </c>
      <c r="E214" s="5" t="n">
        <f>(VLOOKUP(Games!B214, Data!$B$2:$L$134, 5, FALSE)-VLOOKUP(Games!E214, Data!$B$2:$L$134, 5, FALSE))*Coefficients!$E$2</f>
        <v>-29.87533888</v>
      </c>
      <c r="F214" s="5" t="n">
        <f>(VLOOKUP(Games!B214, Data!$B$2:$L$134, 6, FALSE)-VLOOKUP(Games!E214, Data!$B$2:$L$134, 6, FALSE))*Coefficients!$F$2</f>
        <v>-5.946082857</v>
      </c>
      <c r="G214" s="5" t="n">
        <f>(VLOOKUP(Games!B214, Data!$B$2:$L$134, 7, FALSE)-VLOOKUP(Games!E214, Data!$B$2:$L$134, 7, FALSE))*Coefficients!$G$2</f>
        <v>-30.14252218</v>
      </c>
      <c r="H214" s="5" t="n">
        <f>(VLOOKUP(Games!B214, Data!$B$2:$L$134, 8, FALSE)-VLOOKUP(Games!E214, Data!$B$2:$L$134, 8, FALSE))*Coefficients!$H$2</f>
        <v>-7.837886266</v>
      </c>
      <c r="I214" s="5" t="n">
        <f>(VLOOKUP(Games!B214, Data!$B$2:$L$134, 9, FALSE)-VLOOKUP(Games!E214, Data!$B$2:$L$134, 9, FALSE))*Coefficients!$I$2</f>
        <v>2.977134345</v>
      </c>
      <c r="J214" s="5" t="n">
        <f>(VLOOKUP(Games!B214, Data!$B$2:$L$134, 10, FALSE)-VLOOKUP(Games!E214, Data!$B$2:$L$134, 10, FALSE))*Coefficients!$J$2</f>
        <v>1.900697362</v>
      </c>
      <c r="K214" s="5" t="n">
        <f>(IF(AND(VLOOKUP(Games!B214, Data!$B$2:$L$134, 11, FALSE)=1, VLOOKUP(Games!E214, Data!$B$2:$L$134, 11, FALSE)&lt;&gt;1), 1,0))*Coefficients!K$2</f>
        <v>0.08548818654</v>
      </c>
      <c r="L214" s="5" t="n">
        <f>(IF(AND(VLOOKUP(Games!B214, Data!$B$2:$L$134, 11, FALSE)&lt;&gt;1, VLOOKUP(Games!E214, Data!$B$2:$L$134, 11, FALSE)=1), 1,0))*Coefficients!L$2</f>
        <v>0</v>
      </c>
      <c r="O214" s="5" t="n">
        <f t="shared" si="1"/>
        <v>-37.79194911</v>
      </c>
    </row>
    <row r="215" ht="14.25" customHeight="1">
      <c r="A215" s="5" t="str">
        <f>Coefficients!$A$2</f>
        <v/>
      </c>
      <c r="B215" s="5" t="n">
        <f>(Games!G215)*Coefficients!$B$2</f>
        <v>5.346367493</v>
      </c>
      <c r="C215" s="5" t="n">
        <f>(VLOOKUP(Games!B215, Data!$B$2:$L$134, 4, FALSE)-VLOOKUP(Games!E215, Data!$B$2:$L$134, 4, FALSE))*Coefficients!$C$2</f>
        <v>0.4466186453</v>
      </c>
      <c r="D215" s="5" t="n">
        <f>(VLOOKUP(Games!B215, Data!$B$2:$L$134, 3, FALSE)-VLOOKUP(Games!E215, Data!$B$2:$L$134, 3, FALSE))*Coefficients!$D$2</f>
        <v>1.609128827</v>
      </c>
      <c r="E215" s="5" t="n">
        <f>(VLOOKUP(Games!B215, Data!$B$2:$L$134, 5, FALSE)-VLOOKUP(Games!E215, Data!$B$2:$L$134, 5, FALSE))*Coefficients!$E$2</f>
        <v>-0.233401085</v>
      </c>
      <c r="F215" s="5" t="n">
        <f>(VLOOKUP(Games!B215, Data!$B$2:$L$134, 6, FALSE)-VLOOKUP(Games!E215, Data!$B$2:$L$134, 6, FALSE))*Coefficients!$F$2</f>
        <v>0.3718697854</v>
      </c>
      <c r="G215" s="5" t="n">
        <f>(VLOOKUP(Games!B215, Data!$B$2:$L$134, 7, FALSE)-VLOOKUP(Games!E215, Data!$B$2:$L$134, 7, FALSE))*Coefficients!$G$2</f>
        <v>-0.9173811099</v>
      </c>
      <c r="H215" s="5" t="n">
        <f>(VLOOKUP(Games!B215, Data!$B$2:$L$134, 8, FALSE)-VLOOKUP(Games!E215, Data!$B$2:$L$134, 8, FALSE))*Coefficients!$H$2</f>
        <v>-0.9312340118</v>
      </c>
      <c r="I215" s="5" t="n">
        <f>(VLOOKUP(Games!B215, Data!$B$2:$L$134, 9, FALSE)-VLOOKUP(Games!E215, Data!$B$2:$L$134, 9, FALSE))*Coefficients!$I$2</f>
        <v>-0.06280874145</v>
      </c>
      <c r="J215" s="5" t="n">
        <f>(VLOOKUP(Games!B215, Data!$B$2:$L$134, 10, FALSE)-VLOOKUP(Games!E215, Data!$B$2:$L$134, 10, FALSE))*Coefficients!$J$2</f>
        <v>-0.07031011334</v>
      </c>
      <c r="K215" s="5" t="n">
        <f>(IF(AND(VLOOKUP(Games!B215, Data!$B$2:$L$134, 11, FALSE)=1, VLOOKUP(Games!E215, Data!$B$2:$L$134, 11, FALSE)&lt;&gt;1), 1,0))*Coefficients!K$2</f>
        <v>0</v>
      </c>
      <c r="L215" s="5" t="n">
        <f>(IF(AND(VLOOKUP(Games!B215, Data!$B$2:$L$134, 11, FALSE)&lt;&gt;1, VLOOKUP(Games!E215, Data!$B$2:$L$134, 11, FALSE)=1), 1,0))*Coefficients!L$2</f>
        <v>0</v>
      </c>
      <c r="O215" s="5" t="n">
        <f t="shared" si="1"/>
        <v>5.558849689</v>
      </c>
    </row>
    <row r="216" ht="14.25" customHeight="1">
      <c r="A216" s="5" t="str">
        <f>Coefficients!$A$2</f>
        <v/>
      </c>
      <c r="B216" s="5" t="n">
        <f>(Games!G216)*Coefficients!$B$2</f>
        <v>-1.782122498</v>
      </c>
      <c r="C216" s="5" t="n">
        <f>(VLOOKUP(Games!B216, Data!$B$2:$L$134, 4, FALSE)-VLOOKUP(Games!E216, Data!$B$2:$L$134, 4, FALSE))*Coefficients!$C$2</f>
        <v>0.9963031319</v>
      </c>
      <c r="D216" s="5" t="n">
        <f>(VLOOKUP(Games!B216, Data!$B$2:$L$134, 3, FALSE)-VLOOKUP(Games!E216, Data!$B$2:$L$134, 3, FALSE))*Coefficients!$D$2</f>
        <v>-0.6671997575</v>
      </c>
      <c r="E216" s="5" t="n">
        <f>(VLOOKUP(Games!B216, Data!$B$2:$L$134, 5, FALSE)-VLOOKUP(Games!E216, Data!$B$2:$L$134, 5, FALSE))*Coefficients!$E$2</f>
        <v>5.975067776</v>
      </c>
      <c r="F216" s="5" t="n">
        <f>(VLOOKUP(Games!B216, Data!$B$2:$L$134, 6, FALSE)-VLOOKUP(Games!E216, Data!$B$2:$L$134, 6, FALSE))*Coefficients!$F$2</f>
        <v>0.8625845537</v>
      </c>
      <c r="G216" s="5" t="n">
        <f>(VLOOKUP(Games!B216, Data!$B$2:$L$134, 7, FALSE)-VLOOKUP(Games!E216, Data!$B$2:$L$134, 7, FALSE))*Coefficients!$G$2</f>
        <v>0.2621088885</v>
      </c>
      <c r="H216" s="5" t="n">
        <f>(VLOOKUP(Games!B216, Data!$B$2:$L$134, 8, FALSE)-VLOOKUP(Games!E216, Data!$B$2:$L$134, 8, FALSE))*Coefficients!$H$2</f>
        <v>0.7760283432</v>
      </c>
      <c r="I216" s="5" t="n">
        <f>(VLOOKUP(Games!B216, Data!$B$2:$L$134, 9, FALSE)-VLOOKUP(Games!E216, Data!$B$2:$L$134, 9, FALSE))*Coefficients!$I$2</f>
        <v>0.1130557346</v>
      </c>
      <c r="J216" s="5" t="n">
        <f>(VLOOKUP(Games!B216, Data!$B$2:$L$134, 10, FALSE)-VLOOKUP(Games!E216, Data!$B$2:$L$134, 10, FALSE))*Coefficients!$J$2</f>
        <v>-0.3762686167</v>
      </c>
      <c r="K216" s="5" t="n">
        <f>(IF(AND(VLOOKUP(Games!B216, Data!$B$2:$L$134, 11, FALSE)=1, VLOOKUP(Games!E216, Data!$B$2:$L$134, 11, FALSE)&lt;&gt;1), 1,0))*Coefficients!K$2</f>
        <v>0</v>
      </c>
      <c r="L216" s="5" t="n">
        <f>(IF(AND(VLOOKUP(Games!B216, Data!$B$2:$L$134, 11, FALSE)&lt;&gt;1, VLOOKUP(Games!E216, Data!$B$2:$L$134, 11, FALSE)=1), 1,0))*Coefficients!L$2</f>
        <v>-6.250290008</v>
      </c>
      <c r="O216" s="5" t="n">
        <f t="shared" si="1"/>
        <v>-0.09073245189</v>
      </c>
    </row>
    <row r="217" ht="14.25" customHeight="1">
      <c r="A217" s="5" t="str">
        <f>Coefficients!$A$2</f>
        <v/>
      </c>
      <c r="B217" s="5" t="n">
        <f>(Games!G217)*Coefficients!$B$2</f>
        <v>7.722530824</v>
      </c>
      <c r="C217" s="5" t="n">
        <f>(VLOOKUP(Games!B217, Data!$B$2:$L$134, 4, FALSE)-VLOOKUP(Games!E217, Data!$B$2:$L$134, 4, FALSE))*Coefficients!$C$2</f>
        <v>0</v>
      </c>
      <c r="D217" s="5" t="n">
        <f>(VLOOKUP(Games!B217, Data!$B$2:$L$134, 3, FALSE)-VLOOKUP(Games!E217, Data!$B$2:$L$134, 3, FALSE))*Coefficients!$D$2</f>
        <v>4.90588057</v>
      </c>
      <c r="E217" s="5" t="n">
        <f>(VLOOKUP(Games!B217, Data!$B$2:$L$134, 5, FALSE)-VLOOKUP(Games!E217, Data!$B$2:$L$134, 5, FALSE))*Coefficients!$E$2</f>
        <v>-2.614092152</v>
      </c>
      <c r="F217" s="5" t="n">
        <f>(VLOOKUP(Games!B217, Data!$B$2:$L$134, 6, FALSE)-VLOOKUP(Games!E217, Data!$B$2:$L$134, 6, FALSE))*Coefficients!$F$2</f>
        <v>-1.372467868</v>
      </c>
      <c r="G217" s="5" t="n">
        <f>(VLOOKUP(Games!B217, Data!$B$2:$L$134, 7, FALSE)-VLOOKUP(Games!E217, Data!$B$2:$L$134, 7, FALSE))*Coefficients!$G$2</f>
        <v>-0.7863266656</v>
      </c>
      <c r="H217" s="5" t="n">
        <f>(VLOOKUP(Games!B217, Data!$B$2:$L$134, 8, FALSE)-VLOOKUP(Games!E217, Data!$B$2:$L$134, 8, FALSE))*Coefficients!$H$2</f>
        <v>-1.707262355</v>
      </c>
      <c r="I217" s="5" t="n">
        <f>(VLOOKUP(Games!B217, Data!$B$2:$L$134, 9, FALSE)-VLOOKUP(Games!E217, Data!$B$2:$L$134, 9, FALSE))*Coefficients!$I$2</f>
        <v>-0.03768524487</v>
      </c>
      <c r="J217" s="5" t="n">
        <f>(VLOOKUP(Games!B217, Data!$B$2:$L$134, 10, FALSE)-VLOOKUP(Games!E217, Data!$B$2:$L$134, 10, FALSE))*Coefficients!$J$2</f>
        <v>-0.341038386</v>
      </c>
      <c r="K217" s="5" t="n">
        <f>(IF(AND(VLOOKUP(Games!B217, Data!$B$2:$L$134, 11, FALSE)=1, VLOOKUP(Games!E217, Data!$B$2:$L$134, 11, FALSE)&lt;&gt;1), 1,0))*Coefficients!K$2</f>
        <v>0</v>
      </c>
      <c r="L217" s="5" t="n">
        <f>(IF(AND(VLOOKUP(Games!B217, Data!$B$2:$L$134, 11, FALSE)&lt;&gt;1, VLOOKUP(Games!E217, Data!$B$2:$L$134, 11, FALSE)=1), 1,0))*Coefficients!L$2</f>
        <v>0</v>
      </c>
      <c r="O217" s="5" t="n">
        <f t="shared" si="1"/>
        <v>5.769538722</v>
      </c>
    </row>
    <row r="218" ht="14.25" customHeight="1">
      <c r="A218" s="5" t="str">
        <f>Coefficients!$A$2</f>
        <v/>
      </c>
      <c r="B218" s="5" t="n">
        <f>(Games!G218)*Coefficients!$B$2</f>
        <v>-29.1080008</v>
      </c>
      <c r="C218" s="5" t="n">
        <f>(VLOOKUP(Games!B218, Data!$B$2:$L$134, 4, FALSE)-VLOOKUP(Games!E218, Data!$B$2:$L$134, 4, FALSE))*Coefficients!$C$2</f>
        <v>2.233093227</v>
      </c>
      <c r="D218" s="5" t="n">
        <f>(VLOOKUP(Games!B218, Data!$B$2:$L$134, 3, FALSE)-VLOOKUP(Games!E218, Data!$B$2:$L$134, 3, FALSE))*Coefficients!$D$2</f>
        <v>-20.91867475</v>
      </c>
      <c r="E218" s="5" t="n">
        <f>(VLOOKUP(Games!B218, Data!$B$2:$L$134, 5, FALSE)-VLOOKUP(Games!E218, Data!$B$2:$L$134, 5, FALSE))*Coefficients!$E$2</f>
        <v>28.47493237</v>
      </c>
      <c r="F218" s="5" t="n">
        <f>(VLOOKUP(Games!B218, Data!$B$2:$L$134, 6, FALSE)-VLOOKUP(Games!E218, Data!$B$2:$L$134, 6, FALSE))*Coefficients!$F$2</f>
        <v>7.061692213</v>
      </c>
      <c r="G218" s="5" t="n">
        <f>(VLOOKUP(Games!B218, Data!$B$2:$L$134, 7, FALSE)-VLOOKUP(Games!E218, Data!$B$2:$L$134, 7, FALSE))*Coefficients!$G$2</f>
        <v>31.84622996</v>
      </c>
      <c r="H218" s="5" t="n">
        <f>(VLOOKUP(Games!B218, Data!$B$2:$L$134, 8, FALSE)-VLOOKUP(Games!E218, Data!$B$2:$L$134, 8, FALSE))*Coefficients!$H$2</f>
        <v>8.458708941</v>
      </c>
      <c r="I218" s="5" t="n">
        <f>(VLOOKUP(Games!B218, Data!$B$2:$L$134, 9, FALSE)-VLOOKUP(Games!E218, Data!$B$2:$L$134, 9, FALSE))*Coefficients!$I$2</f>
        <v>-2.524911406</v>
      </c>
      <c r="J218" s="5" t="n">
        <f>(VLOOKUP(Games!B218, Data!$B$2:$L$134, 10, FALSE)-VLOOKUP(Games!E218, Data!$B$2:$L$134, 10, FALSE))*Coefficients!$J$2</f>
        <v>-3.686922886</v>
      </c>
      <c r="K218" s="5" t="n">
        <f>(IF(AND(VLOOKUP(Games!B218, Data!$B$2:$L$134, 11, FALSE)=1, VLOOKUP(Games!E218, Data!$B$2:$L$134, 11, FALSE)&lt;&gt;1), 1,0))*Coefficients!K$2</f>
        <v>0</v>
      </c>
      <c r="L218" s="5" t="n">
        <f>(IF(AND(VLOOKUP(Games!B218, Data!$B$2:$L$134, 11, FALSE)&lt;&gt;1, VLOOKUP(Games!E218, Data!$B$2:$L$134, 11, FALSE)=1), 1,0))*Coefficients!L$2</f>
        <v>-6.250290008</v>
      </c>
      <c r="O218" s="5" t="n">
        <f t="shared" si="1"/>
        <v>15.58585686</v>
      </c>
    </row>
    <row r="219" ht="14.25" customHeight="1">
      <c r="A219" s="5" t="str">
        <f>Coefficients!$A$2</f>
        <v/>
      </c>
      <c r="B219" s="5" t="n">
        <f>(Games!G219)*Coefficients!$B$2</f>
        <v>2.970204163</v>
      </c>
      <c r="C219" s="5" t="n">
        <f>(VLOOKUP(Games!B219, Data!$B$2:$L$134, 4, FALSE)-VLOOKUP(Games!E219, Data!$B$2:$L$134, 4, FALSE))*Coefficients!$C$2</f>
        <v>-1.339855936</v>
      </c>
      <c r="D219" s="5" t="n">
        <f>(VLOOKUP(Games!B219, Data!$B$2:$L$134, 3, FALSE)-VLOOKUP(Games!E219, Data!$B$2:$L$134, 3, FALSE))*Coefficients!$D$2</f>
        <v>-2.66879903</v>
      </c>
      <c r="E219" s="5" t="n">
        <f>(VLOOKUP(Games!B219, Data!$B$2:$L$134, 5, FALSE)-VLOOKUP(Games!E219, Data!$B$2:$L$134, 5, FALSE))*Coefficients!$E$2</f>
        <v>2.427371284</v>
      </c>
      <c r="F219" s="5" t="n">
        <f>(VLOOKUP(Games!B219, Data!$B$2:$L$134, 6, FALSE)-VLOOKUP(Games!E219, Data!$B$2:$L$134, 6, FALSE))*Coefficients!$F$2</f>
        <v>-1.069604847</v>
      </c>
      <c r="G219" s="5" t="n">
        <f>(VLOOKUP(Games!B219, Data!$B$2:$L$134, 7, FALSE)-VLOOKUP(Games!E219, Data!$B$2:$L$134, 7, FALSE))*Coefficients!$G$2</f>
        <v>6.15955888</v>
      </c>
      <c r="H219" s="5" t="n">
        <f>(VLOOKUP(Games!B219, Data!$B$2:$L$134, 8, FALSE)-VLOOKUP(Games!E219, Data!$B$2:$L$134, 8, FALSE))*Coefficients!$H$2</f>
        <v>0.6208226745</v>
      </c>
      <c r="I219" s="5" t="n">
        <f>(VLOOKUP(Games!B219, Data!$B$2:$L$134, 9, FALSE)-VLOOKUP(Games!E219, Data!$B$2:$L$134, 9, FALSE))*Coefficients!$I$2</f>
        <v>-0.07537048974</v>
      </c>
      <c r="J219" s="5" t="n">
        <f>(VLOOKUP(Games!B219, Data!$B$2:$L$134, 10, FALSE)-VLOOKUP(Games!E219, Data!$B$2:$L$134, 10, FALSE))*Coefficients!$J$2</f>
        <v>1.478678206</v>
      </c>
      <c r="K219" s="5" t="n">
        <f>(IF(AND(VLOOKUP(Games!B219, Data!$B$2:$L$134, 11, FALSE)=1, VLOOKUP(Games!E219, Data!$B$2:$L$134, 11, FALSE)&lt;&gt;1), 1,0))*Coefficients!K$2</f>
        <v>0</v>
      </c>
      <c r="L219" s="5" t="n">
        <f>(IF(AND(VLOOKUP(Games!B219, Data!$B$2:$L$134, 11, FALSE)&lt;&gt;1, VLOOKUP(Games!E219, Data!$B$2:$L$134, 11, FALSE)=1), 1,0))*Coefficients!L$2</f>
        <v>0</v>
      </c>
      <c r="O219" s="5" t="n">
        <f t="shared" si="1"/>
        <v>8.503004906</v>
      </c>
    </row>
    <row r="220" ht="14.25" customHeight="1">
      <c r="A220" s="5" t="str">
        <f>Coefficients!$A$2</f>
        <v/>
      </c>
      <c r="B220" s="5" t="n">
        <f>(Games!G220)*Coefficients!$B$2</f>
        <v>-3.564244996</v>
      </c>
      <c r="C220" s="5" t="n">
        <f>(VLOOKUP(Games!B220, Data!$B$2:$L$134, 4, FALSE)-VLOOKUP(Games!E220, Data!$B$2:$L$134, 4, FALSE))*Coefficients!$C$2</f>
        <v>-1.339855936</v>
      </c>
      <c r="D220" s="5" t="n">
        <f>(VLOOKUP(Games!B220, Data!$B$2:$L$134, 3, FALSE)-VLOOKUP(Games!E220, Data!$B$2:$L$134, 3, FALSE))*Coefficients!$D$2</f>
        <v>0.981176114</v>
      </c>
      <c r="E220" s="5" t="n">
        <f>(VLOOKUP(Games!B220, Data!$B$2:$L$134, 5, FALSE)-VLOOKUP(Games!E220, Data!$B$2:$L$134, 5, FALSE))*Coefficients!$E$2</f>
        <v>1.213685642</v>
      </c>
      <c r="F220" s="5" t="n">
        <f>(VLOOKUP(Games!B220, Data!$B$2:$L$134, 6, FALSE)-VLOOKUP(Games!E220, Data!$B$2:$L$134, 6, FALSE))*Coefficients!$F$2</f>
        <v>-0.7782429529</v>
      </c>
      <c r="G220" s="5" t="n">
        <f>(VLOOKUP(Games!B220, Data!$B$2:$L$134, 7, FALSE)-VLOOKUP(Games!E220, Data!$B$2:$L$134, 7, FALSE))*Coefficients!$G$2</f>
        <v>-0.3931633328</v>
      </c>
      <c r="H220" s="5" t="n">
        <f>(VLOOKUP(Games!B220, Data!$B$2:$L$134, 8, FALSE)-VLOOKUP(Games!E220, Data!$B$2:$L$134, 8, FALSE))*Coefficients!$H$2</f>
        <v>-0.8536311775</v>
      </c>
      <c r="I220" s="5" t="n">
        <f>(VLOOKUP(Games!B220, Data!$B$2:$L$134, 9, FALSE)-VLOOKUP(Games!E220, Data!$B$2:$L$134, 9, FALSE))*Coefficients!$I$2</f>
        <v>0.7537048974</v>
      </c>
      <c r="J220" s="5" t="n">
        <f>(VLOOKUP(Games!B220, Data!$B$2:$L$134, 10, FALSE)-VLOOKUP(Games!E220, Data!$B$2:$L$134, 10, FALSE))*Coefficients!$J$2</f>
        <v>-0.3974555167</v>
      </c>
      <c r="K220" s="5" t="n">
        <f>(IF(AND(VLOOKUP(Games!B220, Data!$B$2:$L$134, 11, FALSE)=1, VLOOKUP(Games!E220, Data!$B$2:$L$134, 11, FALSE)&lt;&gt;1), 1,0))*Coefficients!K$2</f>
        <v>0</v>
      </c>
      <c r="L220" s="5" t="n">
        <f>(IF(AND(VLOOKUP(Games!B220, Data!$B$2:$L$134, 11, FALSE)&lt;&gt;1, VLOOKUP(Games!E220, Data!$B$2:$L$134, 11, FALSE)=1), 1,0))*Coefficients!L$2</f>
        <v>0</v>
      </c>
      <c r="O220" s="5" t="n">
        <f t="shared" si="1"/>
        <v>-4.378027258</v>
      </c>
    </row>
    <row r="221" ht="14.25" customHeight="1">
      <c r="A221" s="5" t="str">
        <f>Coefficients!$A$2</f>
        <v/>
      </c>
      <c r="B221" s="5" t="n">
        <f>(Games!G221)*Coefficients!$B$2</f>
        <v>44.55306244</v>
      </c>
      <c r="C221" s="5" t="n">
        <f>(VLOOKUP(Games!B221, Data!$B$2:$L$134, 4, FALSE)-VLOOKUP(Games!E221, Data!$B$2:$L$134, 4, FALSE))*Coefficients!$C$2</f>
        <v>-3.572949163</v>
      </c>
      <c r="D221" s="5" t="n">
        <f>(VLOOKUP(Games!B221, Data!$B$2:$L$134, 3, FALSE)-VLOOKUP(Games!E221, Data!$B$2:$L$134, 3, FALSE))*Coefficients!$D$2</f>
        <v>20.84018066</v>
      </c>
      <c r="E221" s="5" t="n">
        <f>(VLOOKUP(Games!B221, Data!$B$2:$L$134, 5, FALSE)-VLOOKUP(Games!E221, Data!$B$2:$L$134, 5, FALSE))*Coefficients!$E$2</f>
        <v>-32.25602995</v>
      </c>
      <c r="F221" s="5" t="n">
        <f>(VLOOKUP(Games!B221, Data!$B$2:$L$134, 6, FALSE)-VLOOKUP(Games!E221, Data!$B$2:$L$134, 6, FALSE))*Coefficients!$F$2</f>
        <v>-9.657113292</v>
      </c>
      <c r="G221" s="5" t="n">
        <f>(VLOOKUP(Games!B221, Data!$B$2:$L$134, 7, FALSE)-VLOOKUP(Games!E221, Data!$B$2:$L$134, 7, FALSE))*Coefficients!$G$2</f>
        <v>-45.73800105</v>
      </c>
      <c r="H221" s="5" t="n">
        <f>(VLOOKUP(Games!B221, Data!$B$2:$L$134, 8, FALSE)-VLOOKUP(Games!E221, Data!$B$2:$L$134, 8, FALSE))*Coefficients!$H$2</f>
        <v>-11.33001381</v>
      </c>
      <c r="I221" s="5" t="n">
        <f>(VLOOKUP(Games!B221, Data!$B$2:$L$134, 9, FALSE)-VLOOKUP(Games!E221, Data!$B$2:$L$134, 9, FALSE))*Coefficients!$I$2</f>
        <v>4.836273092</v>
      </c>
      <c r="J221" s="5" t="n">
        <f>(VLOOKUP(Games!B221, Data!$B$2:$L$134, 10, FALSE)-VLOOKUP(Games!E221, Data!$B$2:$L$134, 10, FALSE))*Coefficients!$J$2</f>
        <v>4.058599788</v>
      </c>
      <c r="K221" s="5" t="n">
        <f>(IF(AND(VLOOKUP(Games!B221, Data!$B$2:$L$134, 11, FALSE)=1, VLOOKUP(Games!E221, Data!$B$2:$L$134, 11, FALSE)&lt;&gt;1), 1,0))*Coefficients!K$2</f>
        <v>0.08548818654</v>
      </c>
      <c r="L221" s="5" t="n">
        <f>(IF(AND(VLOOKUP(Games!B221, Data!$B$2:$L$134, 11, FALSE)&lt;&gt;1, VLOOKUP(Games!E221, Data!$B$2:$L$134, 11, FALSE)=1), 1,0))*Coefficients!L$2</f>
        <v>0</v>
      </c>
      <c r="O221" s="5" t="n">
        <f t="shared" si="1"/>
        <v>-28.18050309</v>
      </c>
    </row>
    <row r="222" ht="14.25" customHeight="1">
      <c r="A222" s="5" t="str">
        <f>Coefficients!$A$2</f>
        <v/>
      </c>
      <c r="B222" s="5" t="n">
        <f>(Games!G222)*Coefficients!$B$2</f>
        <v>-11.28677582</v>
      </c>
      <c r="C222" s="5" t="n">
        <f>(VLOOKUP(Games!B222, Data!$B$2:$L$134, 4, FALSE)-VLOOKUP(Games!E222, Data!$B$2:$L$134, 4, FALSE))*Coefficients!$C$2</f>
        <v>2.748422433</v>
      </c>
      <c r="D222" s="5" t="n">
        <f>(VLOOKUP(Games!B222, Data!$B$2:$L$134, 3, FALSE)-VLOOKUP(Games!E222, Data!$B$2:$L$134, 3, FALSE))*Coefficients!$D$2</f>
        <v>-7.221456199</v>
      </c>
      <c r="E222" s="5" t="n">
        <f>(VLOOKUP(Games!B222, Data!$B$2:$L$134, 5, FALSE)-VLOOKUP(Games!E222, Data!$B$2:$L$134, 5, FALSE))*Coefficients!$E$2</f>
        <v>12.3702575</v>
      </c>
      <c r="F222" s="5" t="n">
        <f>(VLOOKUP(Games!B222, Data!$B$2:$L$134, 6, FALSE)-VLOOKUP(Games!E222, Data!$B$2:$L$134, 6, FALSE))*Coefficients!$F$2</f>
        <v>4.815138664</v>
      </c>
      <c r="G222" s="5" t="n">
        <f>(VLOOKUP(Games!B222, Data!$B$2:$L$134, 7, FALSE)-VLOOKUP(Games!E222, Data!$B$2:$L$134, 7, FALSE))*Coefficients!$G$2</f>
        <v>13.36755332</v>
      </c>
      <c r="H222" s="5" t="n">
        <f>(VLOOKUP(Games!B222, Data!$B$2:$L$134, 8, FALSE)-VLOOKUP(Games!E222, Data!$B$2:$L$134, 8, FALSE))*Coefficients!$H$2</f>
        <v>4.423361556</v>
      </c>
      <c r="I222" s="5" t="n">
        <f>(VLOOKUP(Games!B222, Data!$B$2:$L$134, 9, FALSE)-VLOOKUP(Games!E222, Data!$B$2:$L$134, 9, FALSE))*Coefficients!$I$2</f>
        <v>-1.758644761</v>
      </c>
      <c r="J222" s="5" t="n">
        <f>(VLOOKUP(Games!B222, Data!$B$2:$L$134, 10, FALSE)-VLOOKUP(Games!E222, Data!$B$2:$L$134, 10, FALSE))*Coefficients!$J$2</f>
        <v>-2.987665789</v>
      </c>
      <c r="K222" s="5" t="n">
        <f>(IF(AND(VLOOKUP(Games!B222, Data!$B$2:$L$134, 11, FALSE)=1, VLOOKUP(Games!E222, Data!$B$2:$L$134, 11, FALSE)&lt;&gt;1), 1,0))*Coefficients!K$2</f>
        <v>0</v>
      </c>
      <c r="L222" s="5" t="n">
        <f>(IF(AND(VLOOKUP(Games!B222, Data!$B$2:$L$134, 11, FALSE)&lt;&gt;1, VLOOKUP(Games!E222, Data!$B$2:$L$134, 11, FALSE)=1), 1,0))*Coefficients!L$2</f>
        <v>-6.250290008</v>
      </c>
      <c r="O222" s="5" t="n">
        <f t="shared" si="1"/>
        <v>8.219900898</v>
      </c>
    </row>
    <row r="223" ht="14.25" customHeight="1">
      <c r="A223" s="5" t="str">
        <f>Coefficients!$A$2</f>
        <v/>
      </c>
      <c r="B223" s="5" t="n">
        <f>(Games!G223)*Coefficients!$B$2</f>
        <v>17.22718415</v>
      </c>
      <c r="C223" s="5" t="n">
        <f>(VLOOKUP(Games!B223, Data!$B$2:$L$134, 4, FALSE)-VLOOKUP(Games!E223, Data!$B$2:$L$134, 4, FALSE))*Coefficients!$C$2</f>
        <v>-0.8932372906</v>
      </c>
      <c r="D223" s="5" t="n">
        <f>(VLOOKUP(Games!B223, Data!$B$2:$L$134, 3, FALSE)-VLOOKUP(Games!E223, Data!$B$2:$L$134, 3, FALSE))*Coefficients!$D$2</f>
        <v>9.026820248</v>
      </c>
      <c r="E223" s="5" t="n">
        <f>(VLOOKUP(Games!B223, Data!$B$2:$L$134, 5, FALSE)-VLOOKUP(Games!E223, Data!$B$2:$L$134, 5, FALSE))*Coefficients!$E$2</f>
        <v>-11.99681577</v>
      </c>
      <c r="F223" s="5" t="n">
        <f>(VLOOKUP(Games!B223, Data!$B$2:$L$134, 6, FALSE)-VLOOKUP(Games!E223, Data!$B$2:$L$134, 6, FALSE))*Coefficients!$F$2</f>
        <v>-2.8139425</v>
      </c>
      <c r="G223" s="5" t="n">
        <f>(VLOOKUP(Games!B223, Data!$B$2:$L$134, 7, FALSE)-VLOOKUP(Games!E223, Data!$B$2:$L$134, 7, FALSE))*Coefficients!$G$2</f>
        <v>-19.78922108</v>
      </c>
      <c r="H223" s="5" t="n">
        <f>(VLOOKUP(Games!B223, Data!$B$2:$L$134, 8, FALSE)-VLOOKUP(Games!E223, Data!$B$2:$L$134, 8, FALSE))*Coefficients!$H$2</f>
        <v>-4.345758722</v>
      </c>
      <c r="I223" s="5" t="n">
        <f>(VLOOKUP(Games!B223, Data!$B$2:$L$134, 9, FALSE)-VLOOKUP(Games!E223, Data!$B$2:$L$134, 9, FALSE))*Coefficients!$I$2</f>
        <v>1.859138747</v>
      </c>
      <c r="J223" s="5" t="n">
        <f>(VLOOKUP(Games!B223, Data!$B$2:$L$134, 10, FALSE)-VLOOKUP(Games!E223, Data!$B$2:$L$134, 10, FALSE))*Coefficients!$J$2</f>
        <v>0.377698956</v>
      </c>
      <c r="K223" s="5" t="n">
        <f>(IF(AND(VLOOKUP(Games!B223, Data!$B$2:$L$134, 11, FALSE)=1, VLOOKUP(Games!E223, Data!$B$2:$L$134, 11, FALSE)&lt;&gt;1), 1,0))*Coefficients!K$2</f>
        <v>0</v>
      </c>
      <c r="L223" s="5" t="n">
        <f>(IF(AND(VLOOKUP(Games!B223, Data!$B$2:$L$134, 11, FALSE)&lt;&gt;1, VLOOKUP(Games!E223, Data!$B$2:$L$134, 11, FALSE)=1), 1,0))*Coefficients!L$2</f>
        <v>0</v>
      </c>
      <c r="O223" s="5" t="n">
        <f t="shared" si="1"/>
        <v>-11.34813327</v>
      </c>
    </row>
    <row r="224" ht="14.25" customHeight="1">
      <c r="A224" s="5" t="str">
        <f>Coefficients!$A$2</f>
        <v/>
      </c>
      <c r="B224" s="5" t="n">
        <f>(Games!G224)*Coefficients!$B$2</f>
        <v>-10.09869415</v>
      </c>
      <c r="C224" s="5" t="n">
        <f>(VLOOKUP(Games!B224, Data!$B$2:$L$134, 4, FALSE)-VLOOKUP(Games!E224, Data!$B$2:$L$134, 4, FALSE))*Coefficients!$C$2</f>
        <v>0.5153292061</v>
      </c>
      <c r="D224" s="5" t="n">
        <f>(VLOOKUP(Games!B224, Data!$B$2:$L$134, 3, FALSE)-VLOOKUP(Games!E224, Data!$B$2:$L$134, 3, FALSE))*Coefficients!$D$2</f>
        <v>-6.044044862</v>
      </c>
      <c r="E224" s="5" t="n">
        <f>(VLOOKUP(Games!B224, Data!$B$2:$L$134, 5, FALSE)-VLOOKUP(Games!E224, Data!$B$2:$L$134, 5, FALSE))*Coefficients!$E$2</f>
        <v>13.53726293</v>
      </c>
      <c r="F224" s="5" t="n">
        <f>(VLOOKUP(Games!B224, Data!$B$2:$L$134, 6, FALSE)-VLOOKUP(Games!E224, Data!$B$2:$L$134, 6, FALSE))*Coefficients!$F$2</f>
        <v>1.483645432</v>
      </c>
      <c r="G224" s="5" t="n">
        <f>(VLOOKUP(Games!B224, Data!$B$2:$L$134, 7, FALSE)-VLOOKUP(Games!E224, Data!$B$2:$L$134, 7, FALSE))*Coefficients!$G$2</f>
        <v>14.54704331</v>
      </c>
      <c r="H224" s="5" t="n">
        <f>(VLOOKUP(Games!B224, Data!$B$2:$L$134, 8, FALSE)-VLOOKUP(Games!E224, Data!$B$2:$L$134, 8, FALSE))*Coefficients!$H$2</f>
        <v>3.181716207</v>
      </c>
      <c r="I224" s="5" t="n">
        <f>(VLOOKUP(Games!B224, Data!$B$2:$L$134, 9, FALSE)-VLOOKUP(Games!E224, Data!$B$2:$L$134, 9, FALSE))*Coefficients!$I$2</f>
        <v>-0.9672546184</v>
      </c>
      <c r="J224" s="5" t="n">
        <f>(VLOOKUP(Games!B224, Data!$B$2:$L$134, 10, FALSE)-VLOOKUP(Games!E224, Data!$B$2:$L$134, 10, FALSE))*Coefficients!$J$2</f>
        <v>-1.78962258</v>
      </c>
      <c r="K224" s="5" t="n">
        <f>(IF(AND(VLOOKUP(Games!B224, Data!$B$2:$L$134, 11, FALSE)=1, VLOOKUP(Games!E224, Data!$B$2:$L$134, 11, FALSE)&lt;&gt;1), 1,0))*Coefficients!K$2</f>
        <v>0</v>
      </c>
      <c r="L224" s="5" t="n">
        <f>(IF(AND(VLOOKUP(Games!B224, Data!$B$2:$L$134, 11, FALSE)&lt;&gt;1, VLOOKUP(Games!E224, Data!$B$2:$L$134, 11, FALSE)=1), 1,0))*Coefficients!L$2</f>
        <v>-6.250290008</v>
      </c>
      <c r="O224" s="5" t="n">
        <f t="shared" si="1"/>
        <v>8.115090867</v>
      </c>
    </row>
    <row r="225" ht="14.25" customHeight="1">
      <c r="A225" s="5" t="str">
        <f>Coefficients!$A$2</f>
        <v/>
      </c>
      <c r="B225" s="5" t="n">
        <f>(Games!G225)*Coefficients!$B$2</f>
        <v>32.67224579</v>
      </c>
      <c r="C225" s="5" t="n">
        <f>(VLOOKUP(Games!B225, Data!$B$2:$L$134, 4, FALSE)-VLOOKUP(Games!E225, Data!$B$2:$L$134, 4, FALSE))*Coefficients!$C$2</f>
        <v>-4.019567808</v>
      </c>
      <c r="D225" s="5" t="n">
        <f>(VLOOKUP(Games!B225, Data!$B$2:$L$134, 3, FALSE)-VLOOKUP(Games!E225, Data!$B$2:$L$134, 3, FALSE))*Coefficients!$D$2</f>
        <v>13.81495968</v>
      </c>
      <c r="E225" s="5" t="n">
        <f>(VLOOKUP(Games!B225, Data!$B$2:$L$134, 5, FALSE)-VLOOKUP(Games!E225, Data!$B$2:$L$134, 5, FALSE))*Coefficients!$E$2</f>
        <v>-33.70311667</v>
      </c>
      <c r="F225" s="5" t="n">
        <f>(VLOOKUP(Games!B225, Data!$B$2:$L$134, 6, FALSE)-VLOOKUP(Games!E225, Data!$B$2:$L$134, 6, FALSE))*Coefficients!$F$2</f>
        <v>-8.683351174</v>
      </c>
      <c r="G225" s="5" t="n">
        <f>(VLOOKUP(Games!B225, Data!$B$2:$L$134, 7, FALSE)-VLOOKUP(Games!E225, Data!$B$2:$L$134, 7, FALSE))*Coefficients!$G$2</f>
        <v>-28.30775996</v>
      </c>
      <c r="H225" s="5" t="n">
        <f>(VLOOKUP(Games!B225, Data!$B$2:$L$134, 8, FALSE)-VLOOKUP(Games!E225, Data!$B$2:$L$134, 8, FALSE))*Coefficients!$H$2</f>
        <v>-10.24357413</v>
      </c>
      <c r="I225" s="5" t="n">
        <f>(VLOOKUP(Games!B225, Data!$B$2:$L$134, 9, FALSE)-VLOOKUP(Games!E225, Data!$B$2:$L$134, 9, FALSE))*Coefficients!$I$2</f>
        <v>3.705715746</v>
      </c>
      <c r="J225" s="5" t="n">
        <f>(VLOOKUP(Games!B225, Data!$B$2:$L$134, 10, FALSE)-VLOOKUP(Games!E225, Data!$B$2:$L$134, 10, FALSE))*Coefficients!$J$2</f>
        <v>4.403433449</v>
      </c>
      <c r="K225" s="5" t="n">
        <f>(IF(AND(VLOOKUP(Games!B225, Data!$B$2:$L$134, 11, FALSE)=1, VLOOKUP(Games!E225, Data!$B$2:$L$134, 11, FALSE)&lt;&gt;1), 1,0))*Coefficients!K$2</f>
        <v>0.08548818654</v>
      </c>
      <c r="L225" s="5" t="n">
        <f>(IF(AND(VLOOKUP(Games!B225, Data!$B$2:$L$134, 11, FALSE)&lt;&gt;1, VLOOKUP(Games!E225, Data!$B$2:$L$134, 11, FALSE)=1), 1,0))*Coefficients!L$2</f>
        <v>0</v>
      </c>
      <c r="O225" s="5" t="n">
        <f t="shared" si="1"/>
        <v>-30.27552689</v>
      </c>
    </row>
    <row r="226" ht="14.25" customHeight="1">
      <c r="A226" s="5" t="str">
        <f>Coefficients!$A$2</f>
        <v/>
      </c>
      <c r="B226" s="5" t="n">
        <f>(Games!G226)*Coefficients!$B$2</f>
        <v>11.28677582</v>
      </c>
      <c r="C226" s="5" t="n">
        <f>(VLOOKUP(Games!B226, Data!$B$2:$L$134, 4, FALSE)-VLOOKUP(Games!E226, Data!$B$2:$L$134, 4, FALSE))*Coefficients!$C$2</f>
        <v>-1.614698179</v>
      </c>
      <c r="D226" s="5" t="n">
        <f>(VLOOKUP(Games!B226, Data!$B$2:$L$134, 3, FALSE)-VLOOKUP(Games!E226, Data!$B$2:$L$134, 3, FALSE))*Coefficients!$D$2</f>
        <v>4.670398302</v>
      </c>
      <c r="E226" s="5" t="n">
        <f>(VLOOKUP(Games!B226, Data!$B$2:$L$134, 5, FALSE)-VLOOKUP(Games!E226, Data!$B$2:$L$134, 5, FALSE))*Coefficients!$E$2</f>
        <v>-10.31632796</v>
      </c>
      <c r="F226" s="5" t="n">
        <f>(VLOOKUP(Games!B226, Data!$B$2:$L$134, 6, FALSE)-VLOOKUP(Games!E226, Data!$B$2:$L$134, 6, FALSE))*Coefficients!$F$2</f>
        <v>-2.672095262</v>
      </c>
      <c r="G226" s="5" t="n">
        <f>(VLOOKUP(Games!B226, Data!$B$2:$L$134, 7, FALSE)-VLOOKUP(Games!E226, Data!$B$2:$L$134, 7, FALSE))*Coefficients!$G$2</f>
        <v>-9.304865543</v>
      </c>
      <c r="H226" s="5" t="n">
        <f>(VLOOKUP(Games!B226, Data!$B$2:$L$134, 8, FALSE)-VLOOKUP(Games!E226, Data!$B$2:$L$134, 8, FALSE))*Coefficients!$H$2</f>
        <v>-3.026510538</v>
      </c>
      <c r="I226" s="5" t="n">
        <f>(VLOOKUP(Games!B226, Data!$B$2:$L$134, 9, FALSE)-VLOOKUP(Games!E226, Data!$B$2:$L$134, 9, FALSE))*Coefficients!$I$2</f>
        <v>1.293860074</v>
      </c>
      <c r="J226" s="5" t="n">
        <f>(VLOOKUP(Games!B226, Data!$B$2:$L$134, 10, FALSE)-VLOOKUP(Games!E226, Data!$B$2:$L$134, 10, FALSE))*Coefficients!$J$2</f>
        <v>0.8587846202</v>
      </c>
      <c r="K226" s="5" t="n">
        <f>(IF(AND(VLOOKUP(Games!B226, Data!$B$2:$L$134, 11, FALSE)=1, VLOOKUP(Games!E226, Data!$B$2:$L$134, 11, FALSE)&lt;&gt;1), 1,0))*Coefficients!K$2</f>
        <v>0.08548818654</v>
      </c>
      <c r="L226" s="5" t="n">
        <f>(IF(AND(VLOOKUP(Games!B226, Data!$B$2:$L$134, 11, FALSE)&lt;&gt;1, VLOOKUP(Games!E226, Data!$B$2:$L$134, 11, FALSE)=1), 1,0))*Coefficients!L$2</f>
        <v>0</v>
      </c>
      <c r="O226" s="5" t="n">
        <f t="shared" si="1"/>
        <v>-8.739190477</v>
      </c>
    </row>
    <row r="227" ht="14.25" customHeight="1">
      <c r="A227" s="5" t="str">
        <f>Coefficients!$A$2</f>
        <v/>
      </c>
      <c r="B227" s="5" t="n">
        <f>(Games!G227)*Coefficients!$B$2</f>
        <v>10.09869415</v>
      </c>
      <c r="C227" s="5" t="n">
        <f>(VLOOKUP(Games!B227, Data!$B$2:$L$134, 4, FALSE)-VLOOKUP(Games!E227, Data!$B$2:$L$134, 4, FALSE))*Coefficients!$C$2</f>
        <v>-2.233093227</v>
      </c>
      <c r="D227" s="5" t="n">
        <f>(VLOOKUP(Games!B227, Data!$B$2:$L$134, 3, FALSE)-VLOOKUP(Games!E227, Data!$B$2:$L$134, 3, FALSE))*Coefficients!$D$2</f>
        <v>8.595102758</v>
      </c>
      <c r="E227" s="5" t="n">
        <f>(VLOOKUP(Games!B227, Data!$B$2:$L$134, 5, FALSE)-VLOOKUP(Games!E227, Data!$B$2:$L$134, 5, FALSE))*Coefficients!$E$2</f>
        <v>-20.63265591</v>
      </c>
      <c r="F227" s="5" t="n">
        <f>(VLOOKUP(Games!B227, Data!$B$2:$L$134, 6, FALSE)-VLOOKUP(Games!E227, Data!$B$2:$L$134, 6, FALSE))*Coefficients!$F$2</f>
        <v>-4.397264369</v>
      </c>
      <c r="G227" s="5" t="n">
        <f>(VLOOKUP(Games!B227, Data!$B$2:$L$134, 7, FALSE)-VLOOKUP(Games!E227, Data!$B$2:$L$134, 7, FALSE))*Coefficients!$G$2</f>
        <v>-15.07126109</v>
      </c>
      <c r="H227" s="5" t="n">
        <f>(VLOOKUP(Games!B227, Data!$B$2:$L$134, 8, FALSE)-VLOOKUP(Games!E227, Data!$B$2:$L$134, 8, FALSE))*Coefficients!$H$2</f>
        <v>-4.345758722</v>
      </c>
      <c r="I227" s="5" t="n">
        <f>(VLOOKUP(Games!B227, Data!$B$2:$L$134, 9, FALSE)-VLOOKUP(Games!E227, Data!$B$2:$L$134, 9, FALSE))*Coefficients!$I$2</f>
        <v>1.482286298</v>
      </c>
      <c r="J227" s="5" t="n">
        <f>(VLOOKUP(Games!B227, Data!$B$2:$L$134, 10, FALSE)-VLOOKUP(Games!E227, Data!$B$2:$L$134, 10, FALSE))*Coefficients!$J$2</f>
        <v>1.427702054</v>
      </c>
      <c r="K227" s="5" t="n">
        <f>(IF(AND(VLOOKUP(Games!B227, Data!$B$2:$L$134, 11, FALSE)=1, VLOOKUP(Games!E227, Data!$B$2:$L$134, 11, FALSE)&lt;&gt;1), 1,0))*Coefficients!K$2</f>
        <v>0</v>
      </c>
      <c r="L227" s="5" t="n">
        <f>(IF(AND(VLOOKUP(Games!B227, Data!$B$2:$L$134, 11, FALSE)&lt;&gt;1, VLOOKUP(Games!E227, Data!$B$2:$L$134, 11, FALSE)=1), 1,0))*Coefficients!L$2</f>
        <v>0</v>
      </c>
      <c r="O227" s="5" t="n">
        <f t="shared" si="1"/>
        <v>-25.07624806</v>
      </c>
    </row>
    <row r="228" ht="14.25" customHeight="1">
      <c r="A228" s="5" t="str">
        <f>Coefficients!$A$2</f>
        <v/>
      </c>
      <c r="B228" s="5" t="n">
        <f>(Games!G228)*Coefficients!$B$2</f>
        <v>16.03910248</v>
      </c>
      <c r="C228" s="5" t="n">
        <f>(VLOOKUP(Games!B228, Data!$B$2:$L$134, 4, FALSE)-VLOOKUP(Games!E228, Data!$B$2:$L$134, 4, FALSE))*Coefficients!$C$2</f>
        <v>-1.511632338</v>
      </c>
      <c r="D228" s="5" t="n">
        <f>(VLOOKUP(Games!B228, Data!$B$2:$L$134, 3, FALSE)-VLOOKUP(Games!E228, Data!$B$2:$L$134, 3, FALSE))*Coefficients!$D$2</f>
        <v>8.948326159</v>
      </c>
      <c r="E228" s="5" t="n">
        <f>(VLOOKUP(Games!B228, Data!$B$2:$L$134, 5, FALSE)-VLOOKUP(Games!E228, Data!$B$2:$L$134, 5, FALSE))*Coefficients!$E$2</f>
        <v>-18.6720868</v>
      </c>
      <c r="F228" s="5" t="n">
        <f>(VLOOKUP(Games!B228, Data!$B$2:$L$134, 6, FALSE)-VLOOKUP(Games!E228, Data!$B$2:$L$134, 6, FALSE))*Coefficients!$F$2</f>
        <v>-4.270751968</v>
      </c>
      <c r="G228" s="5" t="n">
        <f>(VLOOKUP(Games!B228, Data!$B$2:$L$134, 7, FALSE)-VLOOKUP(Games!E228, Data!$B$2:$L$134, 7, FALSE))*Coefficients!$G$2</f>
        <v>-16.51285998</v>
      </c>
      <c r="H228" s="5" t="n">
        <f>(VLOOKUP(Games!B228, Data!$B$2:$L$134, 8, FALSE)-VLOOKUP(Games!E228, Data!$B$2:$L$134, 8, FALSE))*Coefficients!$H$2</f>
        <v>-5.509801236</v>
      </c>
      <c r="I228" s="5" t="n">
        <f>(VLOOKUP(Games!B228, Data!$B$2:$L$134, 9, FALSE)-VLOOKUP(Games!E228, Data!$B$2:$L$134, 9, FALSE))*Coefficients!$I$2</f>
        <v>1.620465529</v>
      </c>
      <c r="J228" s="5" t="n">
        <f>(VLOOKUP(Games!B228, Data!$B$2:$L$134, 10, FALSE)-VLOOKUP(Games!E228, Data!$B$2:$L$134, 10, FALSE))*Coefficients!$J$2</f>
        <v>1.538955628</v>
      </c>
      <c r="K228" s="5" t="n">
        <f>(IF(AND(VLOOKUP(Games!B228, Data!$B$2:$L$134, 11, FALSE)=1, VLOOKUP(Games!E228, Data!$B$2:$L$134, 11, FALSE)&lt;&gt;1), 1,0))*Coefficients!K$2</f>
        <v>0</v>
      </c>
      <c r="L228" s="5" t="n">
        <f>(IF(AND(VLOOKUP(Games!B228, Data!$B$2:$L$134, 11, FALSE)&lt;&gt;1, VLOOKUP(Games!E228, Data!$B$2:$L$134, 11, FALSE)=1), 1,0))*Coefficients!L$2</f>
        <v>0</v>
      </c>
      <c r="O228" s="5" t="n">
        <f t="shared" si="1"/>
        <v>-18.33028252</v>
      </c>
    </row>
    <row r="229" ht="14.25" customHeight="1">
      <c r="A229" s="5" t="str">
        <f>Coefficients!$A$2</f>
        <v/>
      </c>
      <c r="B229" s="5" t="n">
        <f>(Games!G229)*Coefficients!$B$2</f>
        <v>8.910612489</v>
      </c>
      <c r="C229" s="5" t="n">
        <f>(VLOOKUP(Games!B229, Data!$B$2:$L$134, 4, FALSE)-VLOOKUP(Games!E229, Data!$B$2:$L$134, 4, FALSE))*Coefficients!$C$2</f>
        <v>-0.4466186453</v>
      </c>
      <c r="D229" s="5" t="n">
        <f>(VLOOKUP(Games!B229, Data!$B$2:$L$134, 3, FALSE)-VLOOKUP(Games!E229, Data!$B$2:$L$134, 3, FALSE))*Coefficients!$D$2</f>
        <v>3.689222188</v>
      </c>
      <c r="E229" s="5" t="n">
        <f>(VLOOKUP(Games!B229, Data!$B$2:$L$134, 5, FALSE)-VLOOKUP(Games!E229, Data!$B$2:$L$134, 5, FALSE))*Coefficients!$E$2</f>
        <v>-7.282113852</v>
      </c>
      <c r="F229" s="5" t="n">
        <f>(VLOOKUP(Games!B229, Data!$B$2:$L$134, 6, FALSE)-VLOOKUP(Games!E229, Data!$B$2:$L$134, 6, FALSE))*Coefficients!$F$2</f>
        <v>-2.100872602</v>
      </c>
      <c r="G229" s="5" t="n">
        <f>(VLOOKUP(Games!B229, Data!$B$2:$L$134, 7, FALSE)-VLOOKUP(Games!E229, Data!$B$2:$L$134, 7, FALSE))*Coefficients!$G$2</f>
        <v>-6.028504436</v>
      </c>
      <c r="H229" s="5" t="n">
        <f>(VLOOKUP(Games!B229, Data!$B$2:$L$134, 8, FALSE)-VLOOKUP(Games!E229, Data!$B$2:$L$134, 8, FALSE))*Coefficients!$H$2</f>
        <v>-2.172879361</v>
      </c>
      <c r="I229" s="5" t="n">
        <f>(VLOOKUP(Games!B229, Data!$B$2:$L$134, 9, FALSE)-VLOOKUP(Games!E229, Data!$B$2:$L$134, 9, FALSE))*Coefficients!$I$2</f>
        <v>0.8165136389</v>
      </c>
      <c r="J229" s="5" t="n">
        <f>(VLOOKUP(Games!B229, Data!$B$2:$L$134, 10, FALSE)-VLOOKUP(Games!E229, Data!$B$2:$L$134, 10, FALSE))*Coefficients!$J$2</f>
        <v>-0.01859441014</v>
      </c>
      <c r="K229" s="5" t="n">
        <f>(IF(AND(VLOOKUP(Games!B229, Data!$B$2:$L$134, 11, FALSE)=1, VLOOKUP(Games!E229, Data!$B$2:$L$134, 11, FALSE)&lt;&gt;1), 1,0))*Coefficients!K$2</f>
        <v>0</v>
      </c>
      <c r="L229" s="5" t="n">
        <f>(IF(AND(VLOOKUP(Games!B229, Data!$B$2:$L$134, 11, FALSE)&lt;&gt;1, VLOOKUP(Games!E229, Data!$B$2:$L$134, 11, FALSE)=1), 1,0))*Coefficients!L$2</f>
        <v>0</v>
      </c>
      <c r="O229" s="5" t="n">
        <f t="shared" si="1"/>
        <v>-4.63323499</v>
      </c>
    </row>
    <row r="230" ht="14.25" customHeight="1">
      <c r="A230" s="5" t="str">
        <f>Coefficients!$A$2</f>
        <v/>
      </c>
      <c r="B230" s="5" t="n">
        <f>(Games!G230)*Coefficients!$B$2</f>
        <v>-2.970204163</v>
      </c>
      <c r="C230" s="5" t="n">
        <f>(VLOOKUP(Games!B230, Data!$B$2:$L$134, 4, FALSE)-VLOOKUP(Games!E230, Data!$B$2:$L$134, 4, FALSE))*Coefficients!$C$2</f>
        <v>1.339855936</v>
      </c>
      <c r="D230" s="5" t="n">
        <f>(VLOOKUP(Games!B230, Data!$B$2:$L$134, 3, FALSE)-VLOOKUP(Games!E230, Data!$B$2:$L$134, 3, FALSE))*Coefficients!$D$2</f>
        <v>-8.084891179</v>
      </c>
      <c r="E230" s="5" t="n">
        <f>(VLOOKUP(Games!B230, Data!$B$2:$L$134, 5, FALSE)-VLOOKUP(Games!E230, Data!$B$2:$L$134, 5, FALSE))*Coefficients!$E$2</f>
        <v>14.14410575</v>
      </c>
      <c r="F230" s="5" t="n">
        <f>(VLOOKUP(Games!B230, Data!$B$2:$L$134, 6, FALSE)-VLOOKUP(Games!E230, Data!$B$2:$L$134, 6, FALSE))*Coefficients!$F$2</f>
        <v>4.201745204</v>
      </c>
      <c r="G230" s="5" t="n">
        <f>(VLOOKUP(Games!B230, Data!$B$2:$L$134, 7, FALSE)-VLOOKUP(Games!E230, Data!$B$2:$L$134, 7, FALSE))*Coefficients!$G$2</f>
        <v>14.54704331</v>
      </c>
      <c r="H230" s="5" t="n">
        <f>(VLOOKUP(Games!B230, Data!$B$2:$L$134, 8, FALSE)-VLOOKUP(Games!E230, Data!$B$2:$L$134, 8, FALSE))*Coefficients!$H$2</f>
        <v>3.880141716</v>
      </c>
      <c r="I230" s="5" t="n">
        <f>(VLOOKUP(Games!B230, Data!$B$2:$L$134, 9, FALSE)-VLOOKUP(Games!E230, Data!$B$2:$L$134, 9, FALSE))*Coefficients!$I$2</f>
        <v>-1.733521264</v>
      </c>
      <c r="J230" s="5" t="n">
        <f>(VLOOKUP(Games!B230, Data!$B$2:$L$134, 10, FALSE)-VLOOKUP(Games!E230, Data!$B$2:$L$134, 10, FALSE))*Coefficients!$J$2</f>
        <v>-1.209217734</v>
      </c>
      <c r="K230" s="5" t="n">
        <f>(IF(AND(VLOOKUP(Games!B230, Data!$B$2:$L$134, 11, FALSE)=1, VLOOKUP(Games!E230, Data!$B$2:$L$134, 11, FALSE)&lt;&gt;1), 1,0))*Coefficients!K$2</f>
        <v>0</v>
      </c>
      <c r="L230" s="5" t="n">
        <f>(IF(AND(VLOOKUP(Games!B230, Data!$B$2:$L$134, 11, FALSE)&lt;&gt;1, VLOOKUP(Games!E230, Data!$B$2:$L$134, 11, FALSE)=1), 1,0))*Coefficients!L$2</f>
        <v>0</v>
      </c>
      <c r="O230" s="5" t="n">
        <f t="shared" si="1"/>
        <v>24.11505758</v>
      </c>
    </row>
    <row r="231" ht="14.25" customHeight="1">
      <c r="A231" s="5" t="str">
        <f>Coefficients!$A$2</f>
        <v/>
      </c>
      <c r="B231" s="5" t="n">
        <f>(Games!G231)*Coefficients!$B$2</f>
        <v>14.85102081</v>
      </c>
      <c r="C231" s="5" t="n">
        <f>(VLOOKUP(Games!B231, Data!$B$2:$L$134, 4, FALSE)-VLOOKUP(Games!E231, Data!$B$2:$L$134, 4, FALSE))*Coefficients!$C$2</f>
        <v>-1.339855936</v>
      </c>
      <c r="D231" s="5" t="n">
        <f>(VLOOKUP(Games!B231, Data!$B$2:$L$134, 3, FALSE)-VLOOKUP(Games!E231, Data!$B$2:$L$134, 3, FALSE))*Coefficients!$D$2</f>
        <v>4.709645347</v>
      </c>
      <c r="E231" s="5" t="n">
        <f>(VLOOKUP(Games!B231, Data!$B$2:$L$134, 5, FALSE)-VLOOKUP(Games!E231, Data!$B$2:$L$134, 5, FALSE))*Coefficients!$E$2</f>
        <v>-12.83705967</v>
      </c>
      <c r="F231" s="5" t="n">
        <f>(VLOOKUP(Games!B231, Data!$B$2:$L$134, 6, FALSE)-VLOOKUP(Games!E231, Data!$B$2:$L$134, 6, FALSE))*Coefficients!$F$2</f>
        <v>-4.493107097</v>
      </c>
      <c r="G231" s="5" t="n">
        <f>(VLOOKUP(Games!B231, Data!$B$2:$L$134, 7, FALSE)-VLOOKUP(Games!E231, Data!$B$2:$L$134, 7, FALSE))*Coefficients!$G$2</f>
        <v>-16.11969664</v>
      </c>
      <c r="H231" s="5" t="n">
        <f>(VLOOKUP(Games!B231, Data!$B$2:$L$134, 8, FALSE)-VLOOKUP(Games!E231, Data!$B$2:$L$134, 8, FALSE))*Coefficients!$H$2</f>
        <v>-4.966581396</v>
      </c>
      <c r="I231" s="5" t="n">
        <f>(VLOOKUP(Games!B231, Data!$B$2:$L$134, 9, FALSE)-VLOOKUP(Games!E231, Data!$B$2:$L$134, 9, FALSE))*Coefficients!$I$2</f>
        <v>1.444601053</v>
      </c>
      <c r="J231" s="5" t="n">
        <f>(VLOOKUP(Games!B231, Data!$B$2:$L$134, 10, FALSE)-VLOOKUP(Games!E231, Data!$B$2:$L$134, 10, FALSE))*Coefficients!$J$2</f>
        <v>2.092452216</v>
      </c>
      <c r="K231" s="5" t="n">
        <f>(IF(AND(VLOOKUP(Games!B231, Data!$B$2:$L$134, 11, FALSE)=1, VLOOKUP(Games!E231, Data!$B$2:$L$134, 11, FALSE)&lt;&gt;1), 1,0))*Coefficients!K$2</f>
        <v>0</v>
      </c>
      <c r="L231" s="5" t="n">
        <f>(IF(AND(VLOOKUP(Games!B231, Data!$B$2:$L$134, 11, FALSE)&lt;&gt;1, VLOOKUP(Games!E231, Data!$B$2:$L$134, 11, FALSE)=1), 1,0))*Coefficients!L$2</f>
        <v>0</v>
      </c>
      <c r="O231" s="5" t="n">
        <f t="shared" si="1"/>
        <v>-16.65858132</v>
      </c>
    </row>
    <row r="232" ht="14.25" customHeight="1">
      <c r="A232" s="5" t="str">
        <f>Coefficients!$A$2</f>
        <v/>
      </c>
      <c r="B232" s="5" t="n">
        <f>(Games!G232)*Coefficients!$B$2</f>
        <v>-1.782122498</v>
      </c>
      <c r="C232" s="5" t="n">
        <f>(VLOOKUP(Games!B232, Data!$B$2:$L$134, 4, FALSE)-VLOOKUP(Games!E232, Data!$B$2:$L$134, 4, FALSE))*Coefficients!$C$2</f>
        <v>-0.4466186453</v>
      </c>
      <c r="D232" s="5" t="n">
        <f>(VLOOKUP(Games!B232, Data!$B$2:$L$134, 3, FALSE)-VLOOKUP(Games!E232, Data!$B$2:$L$134, 3, FALSE))*Coefficients!$D$2</f>
        <v>-10.75369021</v>
      </c>
      <c r="E232" s="5" t="n">
        <f>(VLOOKUP(Games!B232, Data!$B$2:$L$134, 5, FALSE)-VLOOKUP(Games!E232, Data!$B$2:$L$134, 5, FALSE))*Coefficients!$E$2</f>
        <v>-2.754132803</v>
      </c>
      <c r="F232" s="5" t="n">
        <f>(VLOOKUP(Games!B232, Data!$B$2:$L$134, 6, FALSE)-VLOOKUP(Games!E232, Data!$B$2:$L$134, 6, FALSE))*Coefficients!$F$2</f>
        <v>-1.813344417</v>
      </c>
      <c r="G232" s="5" t="n">
        <f>(VLOOKUP(Games!B232, Data!$B$2:$L$134, 7, FALSE)-VLOOKUP(Games!E232, Data!$B$2:$L$134, 7, FALSE))*Coefficients!$G$2</f>
        <v>-0.7863266656</v>
      </c>
      <c r="H232" s="5" t="n">
        <f>(VLOOKUP(Games!B232, Data!$B$2:$L$134, 8, FALSE)-VLOOKUP(Games!E232, Data!$B$2:$L$134, 8, FALSE))*Coefficients!$H$2</f>
        <v>-1.707262355</v>
      </c>
      <c r="I232" s="5" t="n">
        <f>(VLOOKUP(Games!B232, Data!$B$2:$L$134, 9, FALSE)-VLOOKUP(Games!E232, Data!$B$2:$L$134, 9, FALSE))*Coefficients!$I$2</f>
        <v>0.477346435</v>
      </c>
      <c r="J232" s="5" t="n">
        <f>(VLOOKUP(Games!B232, Data!$B$2:$L$134, 10, FALSE)-VLOOKUP(Games!E232, Data!$B$2:$L$134, 10, FALSE))*Coefficients!$J$2</f>
        <v>0.2998348635</v>
      </c>
      <c r="K232" s="5" t="n">
        <f>(IF(AND(VLOOKUP(Games!B232, Data!$B$2:$L$134, 11, FALSE)=1, VLOOKUP(Games!E232, Data!$B$2:$L$134, 11, FALSE)&lt;&gt;1), 1,0))*Coefficients!K$2</f>
        <v>0.08548818654</v>
      </c>
      <c r="L232" s="5" t="n">
        <f>(IF(AND(VLOOKUP(Games!B232, Data!$B$2:$L$134, 11, FALSE)&lt;&gt;1, VLOOKUP(Games!E232, Data!$B$2:$L$134, 11, FALSE)=1), 1,0))*Coefficients!L$2</f>
        <v>0</v>
      </c>
      <c r="O232" s="5" t="n">
        <f t="shared" si="1"/>
        <v>-19.18082811</v>
      </c>
    </row>
    <row r="233" ht="14.25" customHeight="1">
      <c r="A233" s="5" t="str">
        <f>Coefficients!$A$2</f>
        <v/>
      </c>
      <c r="B233" s="5" t="n">
        <f>(Games!G233)*Coefficients!$B$2</f>
        <v>7.722530824</v>
      </c>
      <c r="C233" s="5" t="n">
        <f>(VLOOKUP(Games!B233, Data!$B$2:$L$134, 4, FALSE)-VLOOKUP(Games!E233, Data!$B$2:$L$134, 4, FALSE))*Coefficients!$C$2</f>
        <v>-2.233093227</v>
      </c>
      <c r="D233" s="5" t="n">
        <f>(VLOOKUP(Games!B233, Data!$B$2:$L$134, 3, FALSE)-VLOOKUP(Games!E233, Data!$B$2:$L$134, 3, FALSE))*Coefficients!$D$2</f>
        <v>8.987573204</v>
      </c>
      <c r="E233" s="5" t="n">
        <f>(VLOOKUP(Games!B233, Data!$B$2:$L$134, 5, FALSE)-VLOOKUP(Games!E233, Data!$B$2:$L$134, 5, FALSE))*Coefficients!$E$2</f>
        <v>-9.522764268</v>
      </c>
      <c r="F233" s="5" t="n">
        <f>(VLOOKUP(Games!B233, Data!$B$2:$L$134, 6, FALSE)-VLOOKUP(Games!E233, Data!$B$2:$L$134, 6, FALSE))*Coefficients!$F$2</f>
        <v>-4.397264369</v>
      </c>
      <c r="G233" s="5" t="n">
        <f>(VLOOKUP(Games!B233, Data!$B$2:$L$134, 7, FALSE)-VLOOKUP(Games!E233, Data!$B$2:$L$134, 7, FALSE))*Coefficients!$G$2</f>
        <v>-9.173811099</v>
      </c>
      <c r="H233" s="5" t="n">
        <f>(VLOOKUP(Games!B233, Data!$B$2:$L$134, 8, FALSE)-VLOOKUP(Games!E233, Data!$B$2:$L$134, 8, FALSE))*Coefficients!$H$2</f>
        <v>-4.811375728</v>
      </c>
      <c r="I233" s="5" t="n">
        <f>(VLOOKUP(Games!B233, Data!$B$2:$L$134, 9, FALSE)-VLOOKUP(Games!E233, Data!$B$2:$L$134, 9, FALSE))*Coefficients!$I$2</f>
        <v>1.582780285</v>
      </c>
      <c r="J233" s="5" t="n">
        <f>(VLOOKUP(Games!B233, Data!$B$2:$L$134, 10, FALSE)-VLOOKUP(Games!E233, Data!$B$2:$L$134, 10, FALSE))*Coefficients!$J$2</f>
        <v>1.666524009</v>
      </c>
      <c r="K233" s="5" t="n">
        <f>(IF(AND(VLOOKUP(Games!B233, Data!$B$2:$L$134, 11, FALSE)=1, VLOOKUP(Games!E233, Data!$B$2:$L$134, 11, FALSE)&lt;&gt;1), 1,0))*Coefficients!K$2</f>
        <v>0</v>
      </c>
      <c r="L233" s="5" t="n">
        <f>(IF(AND(VLOOKUP(Games!B233, Data!$B$2:$L$134, 11, FALSE)&lt;&gt;1, VLOOKUP(Games!E233, Data!$B$2:$L$134, 11, FALSE)=1), 1,0))*Coefficients!L$2</f>
        <v>0</v>
      </c>
      <c r="O233" s="5" t="n">
        <f t="shared" si="1"/>
        <v>-10.17890037</v>
      </c>
    </row>
    <row r="234" ht="14.25" customHeight="1">
      <c r="A234" s="5" t="str">
        <f>Coefficients!$A$2</f>
        <v/>
      </c>
      <c r="B234" s="5" t="n">
        <f>(Games!G234)*Coefficients!$B$2</f>
        <v>-4.158285828</v>
      </c>
      <c r="C234" s="5" t="n">
        <f>(VLOOKUP(Games!B234, Data!$B$2:$L$134, 4, FALSE)-VLOOKUP(Games!E234, Data!$B$2:$L$134, 4, FALSE))*Coefficients!$C$2</f>
        <v>1.786474581</v>
      </c>
      <c r="D234" s="5" t="n">
        <f>(VLOOKUP(Games!B234, Data!$B$2:$L$134, 3, FALSE)-VLOOKUP(Games!E234, Data!$B$2:$L$134, 3, FALSE))*Coefficients!$D$2</f>
        <v>-7.535432555</v>
      </c>
      <c r="E234" s="5" t="n">
        <f>(VLOOKUP(Games!B234, Data!$B$2:$L$134, 5, FALSE)-VLOOKUP(Games!E234, Data!$B$2:$L$134, 5, FALSE))*Coefficients!$E$2</f>
        <v>19.27892962</v>
      </c>
      <c r="F234" s="5" t="n">
        <f>(VLOOKUP(Games!B234, Data!$B$2:$L$134, 6, FALSE)-VLOOKUP(Games!E234, Data!$B$2:$L$134, 6, FALSE))*Coefficients!$F$2</f>
        <v>4.772967864</v>
      </c>
      <c r="G234" s="5" t="n">
        <f>(VLOOKUP(Games!B234, Data!$B$2:$L$134, 7, FALSE)-VLOOKUP(Games!E234, Data!$B$2:$L$134, 7, FALSE))*Coefficients!$G$2</f>
        <v>18.47867664</v>
      </c>
      <c r="H234" s="5" t="n">
        <f>(VLOOKUP(Games!B234, Data!$B$2:$L$134, 8, FALSE)-VLOOKUP(Games!E234, Data!$B$2:$L$134, 8, FALSE))*Coefficients!$H$2</f>
        <v>4.733772893</v>
      </c>
      <c r="I234" s="5" t="n">
        <f>(VLOOKUP(Games!B234, Data!$B$2:$L$134, 9, FALSE)-VLOOKUP(Games!E234, Data!$B$2:$L$134, 9, FALSE))*Coefficients!$I$2</f>
        <v>-2.487226161</v>
      </c>
      <c r="J234" s="5" t="n">
        <f>(VLOOKUP(Games!B234, Data!$B$2:$L$134, 10, FALSE)-VLOOKUP(Games!E234, Data!$B$2:$L$134, 10, FALSE))*Coefficients!$J$2</f>
        <v>-0.4660224041</v>
      </c>
      <c r="K234" s="5" t="n">
        <f>(IF(AND(VLOOKUP(Games!B234, Data!$B$2:$L$134, 11, FALSE)=1, VLOOKUP(Games!E234, Data!$B$2:$L$134, 11, FALSE)&lt;&gt;1), 1,0))*Coefficients!K$2</f>
        <v>0</v>
      </c>
      <c r="L234" s="5" t="n">
        <f>(IF(AND(VLOOKUP(Games!B234, Data!$B$2:$L$134, 11, FALSE)&lt;&gt;1, VLOOKUP(Games!E234, Data!$B$2:$L$134, 11, FALSE)=1), 1,0))*Coefficients!L$2</f>
        <v>0</v>
      </c>
      <c r="O234" s="5" t="n">
        <f t="shared" si="1"/>
        <v>34.40385465</v>
      </c>
    </row>
    <row r="235" ht="14.25" customHeight="1">
      <c r="A235" s="5" t="str">
        <f>Coefficients!$A$2</f>
        <v/>
      </c>
      <c r="B235" s="5" t="n">
        <f>(Games!G235)*Coefficients!$B$2</f>
        <v>-2.970204163</v>
      </c>
      <c r="C235" s="5" t="n">
        <f>(VLOOKUP(Games!B235, Data!$B$2:$L$134, 4, FALSE)-VLOOKUP(Games!E235, Data!$B$2:$L$134, 4, FALSE))*Coefficients!$C$2</f>
        <v>0.4466186453</v>
      </c>
      <c r="D235" s="5" t="n">
        <f>(VLOOKUP(Games!B235, Data!$B$2:$L$134, 3, FALSE)-VLOOKUP(Games!E235, Data!$B$2:$L$134, 3, FALSE))*Coefficients!$D$2</f>
        <v>-2.904281297</v>
      </c>
      <c r="E235" s="5" t="n">
        <f>(VLOOKUP(Games!B235, Data!$B$2:$L$134, 5, FALSE)-VLOOKUP(Games!E235, Data!$B$2:$L$134, 5, FALSE))*Coefficients!$E$2</f>
        <v>11.5300136</v>
      </c>
      <c r="F235" s="5" t="n">
        <f>(VLOOKUP(Games!B235, Data!$B$2:$L$134, 6, FALSE)-VLOOKUP(Games!E235, Data!$B$2:$L$134, 6, FALSE))*Coefficients!$F$2</f>
        <v>0.3181978576</v>
      </c>
      <c r="G235" s="5" t="n">
        <f>(VLOOKUP(Games!B235, Data!$B$2:$L$134, 7, FALSE)-VLOOKUP(Games!E235, Data!$B$2:$L$134, 7, FALSE))*Coefficients!$G$2</f>
        <v>4.193742217</v>
      </c>
      <c r="H235" s="5" t="n">
        <f>(VLOOKUP(Games!B235, Data!$B$2:$L$134, 8, FALSE)-VLOOKUP(Games!E235, Data!$B$2:$L$134, 8, FALSE))*Coefficients!$H$2</f>
        <v>1.784865189</v>
      </c>
      <c r="I235" s="5" t="n">
        <f>(VLOOKUP(Games!B235, Data!$B$2:$L$134, 9, FALSE)-VLOOKUP(Games!E235, Data!$B$2:$L$134, 9, FALSE))*Coefficients!$I$2</f>
        <v>-0.8793223803</v>
      </c>
      <c r="J235" s="5" t="n">
        <f>(VLOOKUP(Games!B235, Data!$B$2:$L$134, 10, FALSE)-VLOOKUP(Games!E235, Data!$B$2:$L$134, 10, FALSE))*Coefficients!$J$2</f>
        <v>0.8954370633</v>
      </c>
      <c r="K235" s="5" t="n">
        <f>(IF(AND(VLOOKUP(Games!B235, Data!$B$2:$L$134, 11, FALSE)=1, VLOOKUP(Games!E235, Data!$B$2:$L$134, 11, FALSE)&lt;&gt;1), 1,0))*Coefficients!K$2</f>
        <v>0</v>
      </c>
      <c r="L235" s="5" t="n">
        <f>(IF(AND(VLOOKUP(Games!B235, Data!$B$2:$L$134, 11, FALSE)&lt;&gt;1, VLOOKUP(Games!E235, Data!$B$2:$L$134, 11, FALSE)=1), 1,0))*Coefficients!L$2</f>
        <v>0</v>
      </c>
      <c r="O235" s="5" t="n">
        <f t="shared" si="1"/>
        <v>12.41506673</v>
      </c>
    </row>
    <row r="236" ht="14.25" customHeight="1">
      <c r="A236" s="5" t="str">
        <f>Coefficients!$A$2</f>
        <v/>
      </c>
      <c r="B236" s="5" t="n">
        <f>(Games!G236)*Coefficients!$B$2</f>
        <v>8.910612489</v>
      </c>
      <c r="C236" s="5" t="n">
        <f>(VLOOKUP(Games!B236, Data!$B$2:$L$134, 4, FALSE)-VLOOKUP(Games!E236, Data!$B$2:$L$134, 4, FALSE))*Coefficients!$C$2</f>
        <v>-0.4466186453</v>
      </c>
      <c r="D236" s="5" t="n">
        <f>(VLOOKUP(Games!B236, Data!$B$2:$L$134, 3, FALSE)-VLOOKUP(Games!E236, Data!$B$2:$L$134, 3, FALSE))*Coefficients!$D$2</f>
        <v>3.296751743</v>
      </c>
      <c r="E236" s="5" t="n">
        <f>(VLOOKUP(Games!B236, Data!$B$2:$L$134, 5, FALSE)-VLOOKUP(Games!E236, Data!$B$2:$L$134, 5, FALSE))*Coefficients!$E$2</f>
        <v>-12.97710033</v>
      </c>
      <c r="F236" s="5" t="n">
        <f>(VLOOKUP(Games!B236, Data!$B$2:$L$134, 6, FALSE)-VLOOKUP(Games!E236, Data!$B$2:$L$134, 6, FALSE))*Coefficients!$F$2</f>
        <v>-1.717501689</v>
      </c>
      <c r="G236" s="5" t="n">
        <f>(VLOOKUP(Games!B236, Data!$B$2:$L$134, 7, FALSE)-VLOOKUP(Games!E236, Data!$B$2:$L$134, 7, FALSE))*Coefficients!$G$2</f>
        <v>-11.13962776</v>
      </c>
      <c r="H236" s="5" t="n">
        <f>(VLOOKUP(Games!B236, Data!$B$2:$L$134, 8, FALSE)-VLOOKUP(Games!E236, Data!$B$2:$L$134, 8, FALSE))*Coefficients!$H$2</f>
        <v>-3.181716207</v>
      </c>
      <c r="I236" s="5" t="n">
        <f>(VLOOKUP(Games!B236, Data!$B$2:$L$134, 9, FALSE)-VLOOKUP(Games!E236, Data!$B$2:$L$134, 9, FALSE))*Coefficients!$I$2</f>
        <v>0.8290753872</v>
      </c>
      <c r="J236" s="5" t="n">
        <f>(VLOOKUP(Games!B236, Data!$B$2:$L$134, 10, FALSE)-VLOOKUP(Games!E236, Data!$B$2:$L$134, 10, FALSE))*Coefficients!$J$2</f>
        <v>1.904183813</v>
      </c>
      <c r="K236" s="5" t="n">
        <f>(IF(AND(VLOOKUP(Games!B236, Data!$B$2:$L$134, 11, FALSE)=1, VLOOKUP(Games!E236, Data!$B$2:$L$134, 11, FALSE)&lt;&gt;1), 1,0))*Coefficients!K$2</f>
        <v>0</v>
      </c>
      <c r="L236" s="5" t="n">
        <f>(IF(AND(VLOOKUP(Games!B236, Data!$B$2:$L$134, 11, FALSE)&lt;&gt;1, VLOOKUP(Games!E236, Data!$B$2:$L$134, 11, FALSE)=1), 1,0))*Coefficients!L$2</f>
        <v>0</v>
      </c>
      <c r="O236" s="5" t="n">
        <f t="shared" si="1"/>
        <v>-14.5219412</v>
      </c>
    </row>
    <row r="237" ht="14.25" customHeight="1">
      <c r="A237" s="5" t="str">
        <f>Coefficients!$A$2</f>
        <v/>
      </c>
      <c r="B237" s="5" t="n">
        <f>(Games!G237)*Coefficients!$B$2</f>
        <v>-4.158285828</v>
      </c>
      <c r="C237" s="5" t="n">
        <f>(VLOOKUP(Games!B237, Data!$B$2:$L$134, 4, FALSE)-VLOOKUP(Games!E237, Data!$B$2:$L$134, 4, FALSE))*Coefficients!$C$2</f>
        <v>0.4466186453</v>
      </c>
      <c r="D237" s="5" t="n">
        <f>(VLOOKUP(Games!B237, Data!$B$2:$L$134, 3, FALSE)-VLOOKUP(Games!E237, Data!$B$2:$L$134, 3, FALSE))*Coefficients!$D$2</f>
        <v>1.334399515</v>
      </c>
      <c r="E237" s="5" t="n">
        <f>(VLOOKUP(Games!B237, Data!$B$2:$L$134, 5, FALSE)-VLOOKUP(Games!E237, Data!$B$2:$L$134, 5, FALSE))*Coefficients!$E$2</f>
        <v>-3.547696492</v>
      </c>
      <c r="F237" s="5" t="n">
        <f>(VLOOKUP(Games!B237, Data!$B$2:$L$134, 6, FALSE)-VLOOKUP(Games!E237, Data!$B$2:$L$134, 6, FALSE))*Coefficients!$F$2</f>
        <v>-0.09584272819</v>
      </c>
      <c r="G237" s="5" t="n">
        <f>(VLOOKUP(Games!B237, Data!$B$2:$L$134, 7, FALSE)-VLOOKUP(Games!E237, Data!$B$2:$L$134, 7, FALSE))*Coefficients!$G$2</f>
        <v>0.5242177771</v>
      </c>
      <c r="H237" s="5" t="n">
        <f>(VLOOKUP(Games!B237, Data!$B$2:$L$134, 8, FALSE)-VLOOKUP(Games!E237, Data!$B$2:$L$134, 8, FALSE))*Coefficients!$H$2</f>
        <v>0.4656170059</v>
      </c>
      <c r="I237" s="5" t="n">
        <f>(VLOOKUP(Games!B237, Data!$B$2:$L$134, 9, FALSE)-VLOOKUP(Games!E237, Data!$B$2:$L$134, 9, FALSE))*Coefficients!$I$2</f>
        <v>-0.4396611902</v>
      </c>
      <c r="J237" s="5" t="n">
        <f>(VLOOKUP(Games!B237, Data!$B$2:$L$134, 10, FALSE)-VLOOKUP(Games!E237, Data!$B$2:$L$134, 10, FALSE))*Coefficients!$J$2</f>
        <v>-1.133677943</v>
      </c>
      <c r="K237" s="5" t="n">
        <f>(IF(AND(VLOOKUP(Games!B237, Data!$B$2:$L$134, 11, FALSE)=1, VLOOKUP(Games!E237, Data!$B$2:$L$134, 11, FALSE)&lt;&gt;1), 1,0))*Coefficients!K$2</f>
        <v>0</v>
      </c>
      <c r="L237" s="5" t="n">
        <f>(IF(AND(VLOOKUP(Games!B237, Data!$B$2:$L$134, 11, FALSE)&lt;&gt;1, VLOOKUP(Games!E237, Data!$B$2:$L$134, 11, FALSE)=1), 1,0))*Coefficients!L$2</f>
        <v>0</v>
      </c>
      <c r="O237" s="5" t="n">
        <f t="shared" si="1"/>
        <v>-6.604311238</v>
      </c>
    </row>
    <row r="238" ht="14.25" customHeight="1">
      <c r="A238" s="5" t="str">
        <f>Coefficients!$A$2</f>
        <v/>
      </c>
      <c r="B238" s="5" t="n">
        <f>(Games!G238)*Coefficients!$B$2</f>
        <v>14.85102081</v>
      </c>
      <c r="C238" s="5" t="n">
        <f>(VLOOKUP(Games!B238, Data!$B$2:$L$134, 4, FALSE)-VLOOKUP(Games!E238, Data!$B$2:$L$134, 4, FALSE))*Coefficients!$C$2</f>
        <v>-1.339855936</v>
      </c>
      <c r="D238" s="5" t="n">
        <f>(VLOOKUP(Games!B238, Data!$B$2:$L$134, 3, FALSE)-VLOOKUP(Games!E238, Data!$B$2:$L$134, 3, FALSE))*Coefficients!$D$2</f>
        <v>3.9639515</v>
      </c>
      <c r="E238" s="5" t="n">
        <f>(VLOOKUP(Games!B238, Data!$B$2:$L$134, 5, FALSE)-VLOOKUP(Games!E238, Data!$B$2:$L$134, 5, FALSE))*Coefficients!$E$2</f>
        <v>-9.009281881</v>
      </c>
      <c r="F238" s="5" t="n">
        <f>(VLOOKUP(Games!B238, Data!$B$2:$L$134, 6, FALSE)-VLOOKUP(Games!E238, Data!$B$2:$L$134, 6, FALSE))*Coefficients!$F$2</f>
        <v>-3.373664032</v>
      </c>
      <c r="G238" s="5" t="n">
        <f>(VLOOKUP(Games!B238, Data!$B$2:$L$134, 7, FALSE)-VLOOKUP(Games!E238, Data!$B$2:$L$134, 7, FALSE))*Coefficients!$G$2</f>
        <v>-9.566974431</v>
      </c>
      <c r="H238" s="5" t="n">
        <f>(VLOOKUP(Games!B238, Data!$B$2:$L$134, 8, FALSE)-VLOOKUP(Games!E238, Data!$B$2:$L$134, 8, FALSE))*Coefficients!$H$2</f>
        <v>-3.259319041</v>
      </c>
      <c r="I238" s="5" t="n">
        <f>(VLOOKUP(Games!B238, Data!$B$2:$L$134, 9, FALSE)-VLOOKUP(Games!E238, Data!$B$2:$L$134, 9, FALSE))*Coefficients!$I$2</f>
        <v>1.670712523</v>
      </c>
      <c r="J238" s="5" t="n">
        <f>(VLOOKUP(Games!B238, Data!$B$2:$L$134, 10, FALSE)-VLOOKUP(Games!E238, Data!$B$2:$L$134, 10, FALSE))*Coefficients!$J$2</f>
        <v>1.211542036</v>
      </c>
      <c r="K238" s="5" t="n">
        <f>(IF(AND(VLOOKUP(Games!B238, Data!$B$2:$L$134, 11, FALSE)=1, VLOOKUP(Games!E238, Data!$B$2:$L$134, 11, FALSE)&lt;&gt;1), 1,0))*Coefficients!K$2</f>
        <v>0</v>
      </c>
      <c r="L238" s="5" t="n">
        <f>(IF(AND(VLOOKUP(Games!B238, Data!$B$2:$L$134, 11, FALSE)&lt;&gt;1, VLOOKUP(Games!E238, Data!$B$2:$L$134, 11, FALSE)=1), 1,0))*Coefficients!L$2</f>
        <v>0</v>
      </c>
      <c r="O238" s="5" t="n">
        <f t="shared" si="1"/>
        <v>-4.851868448</v>
      </c>
    </row>
    <row r="239" ht="14.25" customHeight="1">
      <c r="A239" s="5" t="str">
        <f>Coefficients!$A$2</f>
        <v/>
      </c>
      <c r="B239" s="5" t="n">
        <f>(Games!G239)*Coefficients!$B$2</f>
        <v>7.722530824</v>
      </c>
      <c r="C239" s="5" t="n">
        <f>(VLOOKUP(Games!B239, Data!$B$2:$L$134, 4, FALSE)-VLOOKUP(Games!E239, Data!$B$2:$L$134, 4, FALSE))*Coefficients!$C$2</f>
        <v>0</v>
      </c>
      <c r="D239" s="5" t="n">
        <f>(VLOOKUP(Games!B239, Data!$B$2:$L$134, 3, FALSE)-VLOOKUP(Games!E239, Data!$B$2:$L$134, 3, FALSE))*Coefficients!$D$2</f>
        <v>3.885457411</v>
      </c>
      <c r="E239" s="5" t="n">
        <f>(VLOOKUP(Games!B239, Data!$B$2:$L$134, 5, FALSE)-VLOOKUP(Games!E239, Data!$B$2:$L$134, 5, FALSE))*Coefficients!$E$2</f>
        <v>-5.508265606</v>
      </c>
      <c r="F239" s="5" t="n">
        <f>(VLOOKUP(Games!B239, Data!$B$2:$L$134, 6, FALSE)-VLOOKUP(Games!E239, Data!$B$2:$L$134, 6, FALSE))*Coefficients!$F$2</f>
        <v>-1.077272265</v>
      </c>
      <c r="G239" s="5" t="n">
        <f>(VLOOKUP(Games!B239, Data!$B$2:$L$134, 7, FALSE)-VLOOKUP(Games!E239, Data!$B$2:$L$134, 7, FALSE))*Coefficients!$G$2</f>
        <v>-7.863266656</v>
      </c>
      <c r="H239" s="5" t="n">
        <f>(VLOOKUP(Games!B239, Data!$B$2:$L$134, 8, FALSE)-VLOOKUP(Games!E239, Data!$B$2:$L$134, 8, FALSE))*Coefficients!$H$2</f>
        <v>-2.017673692</v>
      </c>
      <c r="I239" s="5" t="n">
        <f>(VLOOKUP(Games!B239, Data!$B$2:$L$134, 9, FALSE)-VLOOKUP(Games!E239, Data!$B$2:$L$134, 9, FALSE))*Coefficients!$I$2</f>
        <v>0</v>
      </c>
      <c r="J239" s="5" t="n">
        <f>(VLOOKUP(Games!B239, Data!$B$2:$L$134, 10, FALSE)-VLOOKUP(Games!E239, Data!$B$2:$L$134, 10, FALSE))*Coefficients!$J$2</f>
        <v>-1.405040116</v>
      </c>
      <c r="K239" s="5" t="n">
        <f>(IF(AND(VLOOKUP(Games!B239, Data!$B$2:$L$134, 11, FALSE)=1, VLOOKUP(Games!E239, Data!$B$2:$L$134, 11, FALSE)&lt;&gt;1), 1,0))*Coefficients!K$2</f>
        <v>0</v>
      </c>
      <c r="L239" s="5" t="n">
        <f>(IF(AND(VLOOKUP(Games!B239, Data!$B$2:$L$134, 11, FALSE)&lt;&gt;1, VLOOKUP(Games!E239, Data!$B$2:$L$134, 11, FALSE)=1), 1,0))*Coefficients!L$2</f>
        <v>0</v>
      </c>
      <c r="O239" s="5" t="n">
        <f t="shared" si="1"/>
        <v>-6.2635301</v>
      </c>
    </row>
    <row r="240" ht="14.25" customHeight="1">
      <c r="A240" s="5" t="str">
        <f>Coefficients!$A$2</f>
        <v/>
      </c>
      <c r="B240" s="5" t="n">
        <f>(Games!G240)*Coefficients!$B$2</f>
        <v>29.1080008</v>
      </c>
      <c r="C240" s="5" t="n">
        <f>(VLOOKUP(Games!B240, Data!$B$2:$L$134, 4, FALSE)-VLOOKUP(Games!E240, Data!$B$2:$L$134, 4, FALSE))*Coefficients!$C$2</f>
        <v>-2.233093227</v>
      </c>
      <c r="D240" s="5" t="n">
        <f>(VLOOKUP(Games!B240, Data!$B$2:$L$134, 3, FALSE)-VLOOKUP(Games!E240, Data!$B$2:$L$134, 3, FALSE))*Coefficients!$D$2</f>
        <v>12.79453653</v>
      </c>
      <c r="E240" s="5" t="n">
        <f>(VLOOKUP(Games!B240, Data!$B$2:$L$134, 5, FALSE)-VLOOKUP(Games!E240, Data!$B$2:$L$134, 5, FALSE))*Coefficients!$E$2</f>
        <v>-28.5682928</v>
      </c>
      <c r="F240" s="5" t="n">
        <f>(VLOOKUP(Games!B240, Data!$B$2:$L$134, 6, FALSE)-VLOOKUP(Games!E240, Data!$B$2:$L$134, 6, FALSE))*Coefficients!$F$2</f>
        <v>-7.169036068</v>
      </c>
      <c r="G240" s="5" t="n">
        <f>(VLOOKUP(Games!B240, Data!$B$2:$L$134, 7, FALSE)-VLOOKUP(Games!E240, Data!$B$2:$L$134, 7, FALSE))*Coefficients!$G$2</f>
        <v>-29.22514107</v>
      </c>
      <c r="H240" s="5" t="n">
        <f>(VLOOKUP(Games!B240, Data!$B$2:$L$134, 8, FALSE)-VLOOKUP(Games!E240, Data!$B$2:$L$134, 8, FALSE))*Coefficients!$H$2</f>
        <v>-8.691517443</v>
      </c>
      <c r="I240" s="5" t="n">
        <f>(VLOOKUP(Games!B240, Data!$B$2:$L$134, 9, FALSE)-VLOOKUP(Games!E240, Data!$B$2:$L$134, 9, FALSE))*Coefficients!$I$2</f>
        <v>3.341425045</v>
      </c>
      <c r="J240" s="5" t="n">
        <f>(VLOOKUP(Games!B240, Data!$B$2:$L$134, 10, FALSE)-VLOOKUP(Games!E240, Data!$B$2:$L$134, 10, FALSE))*Coefficients!$J$2</f>
        <v>2.918846967</v>
      </c>
      <c r="K240" s="5" t="n">
        <f>(IF(AND(VLOOKUP(Games!B240, Data!$B$2:$L$134, 11, FALSE)=1, VLOOKUP(Games!E240, Data!$B$2:$L$134, 11, FALSE)&lt;&gt;1), 1,0))*Coefficients!K$2</f>
        <v>0.08548818654</v>
      </c>
      <c r="L240" s="5" t="n">
        <f>(IF(AND(VLOOKUP(Games!B240, Data!$B$2:$L$134, 11, FALSE)&lt;&gt;1, VLOOKUP(Games!E240, Data!$B$2:$L$134, 11, FALSE)=1), 1,0))*Coefficients!L$2</f>
        <v>0</v>
      </c>
      <c r="O240" s="5" t="n">
        <f t="shared" si="1"/>
        <v>-27.63878309</v>
      </c>
    </row>
    <row r="241" ht="14.25" customHeight="1">
      <c r="A241" s="5" t="str">
        <f>Coefficients!$A$2</f>
        <v/>
      </c>
      <c r="B241" s="5" t="n">
        <f>(Games!G241)*Coefficients!$B$2</f>
        <v>4.158285828</v>
      </c>
      <c r="C241" s="5" t="n">
        <f>(VLOOKUP(Games!B241, Data!$B$2:$L$134, 4, FALSE)-VLOOKUP(Games!E241, Data!$B$2:$L$134, 4, FALSE))*Coefficients!$C$2</f>
        <v>-1.889540422</v>
      </c>
      <c r="D241" s="5" t="n">
        <f>(VLOOKUP(Games!B241, Data!$B$2:$L$134, 3, FALSE)-VLOOKUP(Games!E241, Data!$B$2:$L$134, 3, FALSE))*Coefficients!$D$2</f>
        <v>4.513410124</v>
      </c>
      <c r="E241" s="5" t="n">
        <f>(VLOOKUP(Games!B241, Data!$B$2:$L$134, 5, FALSE)-VLOOKUP(Games!E241, Data!$B$2:$L$134, 5, FALSE))*Coefficients!$E$2</f>
        <v>-7.562195154</v>
      </c>
      <c r="F241" s="5" t="n">
        <f>(VLOOKUP(Games!B241, Data!$B$2:$L$134, 6, FALSE)-VLOOKUP(Games!E241, Data!$B$2:$L$134, 6, FALSE))*Coefficients!$F$2</f>
        <v>-3.151308903</v>
      </c>
      <c r="G241" s="5" t="n">
        <f>(VLOOKUP(Games!B241, Data!$B$2:$L$134, 7, FALSE)-VLOOKUP(Games!E241, Data!$B$2:$L$134, 7, FALSE))*Coefficients!$G$2</f>
        <v>-7.339048879</v>
      </c>
      <c r="H241" s="5" t="n">
        <f>(VLOOKUP(Games!B241, Data!$B$2:$L$134, 8, FALSE)-VLOOKUP(Games!E241, Data!$B$2:$L$134, 8, FALSE))*Coefficients!$H$2</f>
        <v>-2.095276527</v>
      </c>
      <c r="I241" s="5" t="n">
        <f>(VLOOKUP(Games!B241, Data!$B$2:$L$134, 9, FALSE)-VLOOKUP(Games!E241, Data!$B$2:$L$134, 9, FALSE))*Coefficients!$I$2</f>
        <v>1.344107067</v>
      </c>
      <c r="J241" s="5" t="n">
        <f>(VLOOKUP(Games!B241, Data!$B$2:$L$134, 10, FALSE)-VLOOKUP(Games!E241, Data!$B$2:$L$134, 10, FALSE))*Coefficients!$J$2</f>
        <v>0.7862396018</v>
      </c>
      <c r="K241" s="5" t="n">
        <f>(IF(AND(VLOOKUP(Games!B241, Data!$B$2:$L$134, 11, FALSE)=1, VLOOKUP(Games!E241, Data!$B$2:$L$134, 11, FALSE)&lt;&gt;1), 1,0))*Coefficients!K$2</f>
        <v>0.08548818654</v>
      </c>
      <c r="L241" s="5" t="n">
        <f>(IF(AND(VLOOKUP(Games!B241, Data!$B$2:$L$134, 11, FALSE)&lt;&gt;1, VLOOKUP(Games!E241, Data!$B$2:$L$134, 11, FALSE)=1), 1,0))*Coefficients!L$2</f>
        <v>0</v>
      </c>
      <c r="O241" s="5" t="n">
        <f t="shared" si="1"/>
        <v>-11.14983908</v>
      </c>
    </row>
    <row r="242" ht="14.25" customHeight="1">
      <c r="A242" s="5" t="str">
        <f>Coefficients!$A$2</f>
        <v/>
      </c>
      <c r="B242" s="5" t="n">
        <f>(Games!G242)*Coefficients!$B$2</f>
        <v>8.910612489</v>
      </c>
      <c r="C242" s="5" t="n">
        <f>(VLOOKUP(Games!B242, Data!$B$2:$L$134, 4, FALSE)-VLOOKUP(Games!E242, Data!$B$2:$L$134, 4, FALSE))*Coefficients!$C$2</f>
        <v>0</v>
      </c>
      <c r="D242" s="5" t="n">
        <f>(VLOOKUP(Games!B242, Data!$B$2:$L$134, 3, FALSE)-VLOOKUP(Games!E242, Data!$B$2:$L$134, 3, FALSE))*Coefficients!$D$2</f>
        <v>3.571481055</v>
      </c>
      <c r="E242" s="5" t="n">
        <f>(VLOOKUP(Games!B242, Data!$B$2:$L$134, 5, FALSE)-VLOOKUP(Games!E242, Data!$B$2:$L$134, 5, FALSE))*Coefficients!$E$2</f>
        <v>-6.301829295</v>
      </c>
      <c r="F242" s="5" t="n">
        <f>(VLOOKUP(Games!B242, Data!$B$2:$L$134, 6, FALSE)-VLOOKUP(Games!E242, Data!$B$2:$L$134, 6, FALSE))*Coefficients!$F$2</f>
        <v>-0.8395822989</v>
      </c>
      <c r="G242" s="5" t="n">
        <f>(VLOOKUP(Games!B242, Data!$B$2:$L$134, 7, FALSE)-VLOOKUP(Games!E242, Data!$B$2:$L$134, 7, FALSE))*Coefficients!$G$2</f>
        <v>-4.849014438</v>
      </c>
      <c r="H242" s="5" t="n">
        <f>(VLOOKUP(Games!B242, Data!$B$2:$L$134, 8, FALSE)-VLOOKUP(Games!E242, Data!$B$2:$L$134, 8, FALSE))*Coefficients!$H$2</f>
        <v>-1.08643968</v>
      </c>
      <c r="I242" s="5" t="n">
        <f>(VLOOKUP(Games!B242, Data!$B$2:$L$134, 9, FALSE)-VLOOKUP(Games!E242, Data!$B$2:$L$134, 9, FALSE))*Coefficients!$I$2</f>
        <v>0.08793223803</v>
      </c>
      <c r="J242" s="5" t="n">
        <f>(VLOOKUP(Games!B242, Data!$B$2:$L$134, 10, FALSE)-VLOOKUP(Games!E242, Data!$B$2:$L$134, 10, FALSE))*Coefficients!$J$2</f>
        <v>1.085448692</v>
      </c>
      <c r="K242" s="5" t="n">
        <f>(IF(AND(VLOOKUP(Games!B242, Data!$B$2:$L$134, 11, FALSE)=1, VLOOKUP(Games!E242, Data!$B$2:$L$134, 11, FALSE)&lt;&gt;1), 1,0))*Coefficients!K$2</f>
        <v>0</v>
      </c>
      <c r="L242" s="5" t="n">
        <f>(IF(AND(VLOOKUP(Games!B242, Data!$B$2:$L$134, 11, FALSE)&lt;&gt;1, VLOOKUP(Games!E242, Data!$B$2:$L$134, 11, FALSE)=1), 1,0))*Coefficients!L$2</f>
        <v>0</v>
      </c>
      <c r="O242" s="5" t="n">
        <f t="shared" si="1"/>
        <v>0.5786087614</v>
      </c>
    </row>
    <row r="243" ht="14.25" customHeight="1">
      <c r="A243" s="5" t="str">
        <f>Coefficients!$A$2</f>
        <v/>
      </c>
      <c r="B243" s="5" t="n">
        <f>(Games!G243)*Coefficients!$B$2</f>
        <v>-12.47485748</v>
      </c>
      <c r="C243" s="5" t="n">
        <f>(VLOOKUP(Games!B243, Data!$B$2:$L$134, 4, FALSE)-VLOOKUP(Games!E243, Data!$B$2:$L$134, 4, FALSE))*Coefficients!$C$2</f>
        <v>1.374211216</v>
      </c>
      <c r="D243" s="5" t="n">
        <f>(VLOOKUP(Games!B243, Data!$B$2:$L$134, 3, FALSE)-VLOOKUP(Games!E243, Data!$B$2:$L$134, 3, FALSE))*Coefficients!$D$2</f>
        <v>-4.356421946</v>
      </c>
      <c r="E243" s="5" t="n">
        <f>(VLOOKUP(Games!B243, Data!$B$2:$L$134, 5, FALSE)-VLOOKUP(Games!E243, Data!$B$2:$L$134, 5, FALSE))*Coefficients!$E$2</f>
        <v>15.17107052</v>
      </c>
      <c r="F243" s="5" t="n">
        <f>(VLOOKUP(Games!B243, Data!$B$2:$L$134, 6, FALSE)-VLOOKUP(Games!E243, Data!$B$2:$L$134, 6, FALSE))*Coefficients!$F$2</f>
        <v>3.569183198</v>
      </c>
      <c r="G243" s="5" t="n">
        <f>(VLOOKUP(Games!B243, Data!$B$2:$L$134, 7, FALSE)-VLOOKUP(Games!E243, Data!$B$2:$L$134, 7, FALSE))*Coefficients!$G$2</f>
        <v>14.02282554</v>
      </c>
      <c r="H243" s="5" t="n">
        <f>(VLOOKUP(Games!B243, Data!$B$2:$L$134, 8, FALSE)-VLOOKUP(Games!E243, Data!$B$2:$L$134, 8, FALSE))*Coefficients!$H$2</f>
        <v>4.423361556</v>
      </c>
      <c r="I243" s="5" t="n">
        <f>(VLOOKUP(Games!B243, Data!$B$2:$L$134, 9, FALSE)-VLOOKUP(Games!E243, Data!$B$2:$L$134, 9, FALSE))*Coefficients!$I$2</f>
        <v>-2.072688468</v>
      </c>
      <c r="J243" s="5" t="n">
        <f>(VLOOKUP(Games!B243, Data!$B$2:$L$134, 10, FALSE)-VLOOKUP(Games!E243, Data!$B$2:$L$134, 10, FALSE))*Coefficients!$J$2</f>
        <v>-1.65543888</v>
      </c>
      <c r="K243" s="5" t="n">
        <f>(IF(AND(VLOOKUP(Games!B243, Data!$B$2:$L$134, 11, FALSE)=1, VLOOKUP(Games!E243, Data!$B$2:$L$134, 11, FALSE)&lt;&gt;1), 1,0))*Coefficients!K$2</f>
        <v>0</v>
      </c>
      <c r="L243" s="5" t="n">
        <f>(IF(AND(VLOOKUP(Games!B243, Data!$B$2:$L$134, 11, FALSE)&lt;&gt;1, VLOOKUP(Games!E243, Data!$B$2:$L$134, 11, FALSE)=1), 1,0))*Coefficients!L$2</f>
        <v>0</v>
      </c>
      <c r="O243" s="5" t="n">
        <f t="shared" si="1"/>
        <v>18.00124525</v>
      </c>
    </row>
    <row r="244" ht="14.25" customHeight="1">
      <c r="A244" s="5" t="str">
        <f>Coefficients!$A$2</f>
        <v/>
      </c>
      <c r="B244" s="5" t="n">
        <f>(Games!G244)*Coefficients!$B$2</f>
        <v>2.970204163</v>
      </c>
      <c r="C244" s="5" t="n">
        <f>(VLOOKUP(Games!B244, Data!$B$2:$L$134, 4, FALSE)-VLOOKUP(Games!E244, Data!$B$2:$L$134, 4, FALSE))*Coefficients!$C$2</f>
        <v>1.339855936</v>
      </c>
      <c r="D244" s="5" t="n">
        <f>(VLOOKUP(Games!B244, Data!$B$2:$L$134, 3, FALSE)-VLOOKUP(Games!E244, Data!$B$2:$L$134, 3, FALSE))*Coefficients!$D$2</f>
        <v>-2.551057896</v>
      </c>
      <c r="E244" s="5" t="n">
        <f>(VLOOKUP(Games!B244, Data!$B$2:$L$134, 5, FALSE)-VLOOKUP(Games!E244, Data!$B$2:$L$134, 5, FALSE))*Coefficients!$E$2</f>
        <v>2.474051501</v>
      </c>
      <c r="F244" s="5" t="n">
        <f>(VLOOKUP(Games!B244, Data!$B$2:$L$134, 6, FALSE)-VLOOKUP(Games!E244, Data!$B$2:$L$134, 6, FALSE))*Coefficients!$F$2</f>
        <v>1.127110483</v>
      </c>
      <c r="G244" s="5" t="n">
        <f>(VLOOKUP(Games!B244, Data!$B$2:$L$134, 7, FALSE)-VLOOKUP(Games!E244, Data!$B$2:$L$134, 7, FALSE))*Coefficients!$G$2</f>
        <v>3.669524439</v>
      </c>
      <c r="H244" s="5" t="n">
        <f>(VLOOKUP(Games!B244, Data!$B$2:$L$134, 8, FALSE)-VLOOKUP(Games!E244, Data!$B$2:$L$134, 8, FALSE))*Coefficients!$H$2</f>
        <v>1.164042515</v>
      </c>
      <c r="I244" s="5" t="n">
        <f>(VLOOKUP(Games!B244, Data!$B$2:$L$134, 9, FALSE)-VLOOKUP(Games!E244, Data!$B$2:$L$134, 9, FALSE))*Coefficients!$I$2</f>
        <v>-0.5904021696</v>
      </c>
      <c r="J244" s="5" t="n">
        <f>(VLOOKUP(Games!B244, Data!$B$2:$L$134, 10, FALSE)-VLOOKUP(Games!E244, Data!$B$2:$L$134, 10, FALSE))*Coefficients!$J$2</f>
        <v>-0.9219024027</v>
      </c>
      <c r="K244" s="5" t="n">
        <f>(IF(AND(VLOOKUP(Games!B244, Data!$B$2:$L$134, 11, FALSE)=1, VLOOKUP(Games!E244, Data!$B$2:$L$134, 11, FALSE)&lt;&gt;1), 1,0))*Coefficients!K$2</f>
        <v>0</v>
      </c>
      <c r="L244" s="5" t="n">
        <f>(IF(AND(VLOOKUP(Games!B244, Data!$B$2:$L$134, 11, FALSE)&lt;&gt;1, VLOOKUP(Games!E244, Data!$B$2:$L$134, 11, FALSE)=1), 1,0))*Coefficients!L$2</f>
        <v>-6.250290008</v>
      </c>
      <c r="O244" s="5" t="n">
        <f t="shared" si="1"/>
        <v>2.431136561</v>
      </c>
    </row>
    <row r="245" ht="14.25" customHeight="1">
      <c r="A245" s="5" t="str">
        <f>Coefficients!$A$2</f>
        <v/>
      </c>
      <c r="B245" s="5" t="n">
        <f>(Games!G245)*Coefficients!$B$2</f>
        <v>14.85102081</v>
      </c>
      <c r="C245" s="5" t="n">
        <f>(VLOOKUP(Games!B245, Data!$B$2:$L$134, 4, FALSE)-VLOOKUP(Games!E245, Data!$B$2:$L$134, 4, FALSE))*Coefficients!$C$2</f>
        <v>-0.8932372906</v>
      </c>
      <c r="D245" s="5" t="n">
        <f>(VLOOKUP(Games!B245, Data!$B$2:$L$134, 3, FALSE)-VLOOKUP(Games!E245, Data!$B$2:$L$134, 3, FALSE))*Coefficients!$D$2</f>
        <v>8.516608669</v>
      </c>
      <c r="E245" s="5" t="n">
        <f>(VLOOKUP(Games!B245, Data!$B$2:$L$134, 5, FALSE)-VLOOKUP(Games!E245, Data!$B$2:$L$134, 5, FALSE))*Coefficients!$E$2</f>
        <v>-11.5300136</v>
      </c>
      <c r="F245" s="5" t="n">
        <f>(VLOOKUP(Games!B245, Data!$B$2:$L$134, 6, FALSE)-VLOOKUP(Games!E245, Data!$B$2:$L$134, 6, FALSE))*Coefficients!$F$2</f>
        <v>-4.412599206</v>
      </c>
      <c r="G245" s="5" t="n">
        <f>(VLOOKUP(Games!B245, Data!$B$2:$L$134, 7, FALSE)-VLOOKUP(Games!E245, Data!$B$2:$L$134, 7, FALSE))*Coefficients!$G$2</f>
        <v>-18.87183997</v>
      </c>
      <c r="H245" s="5" t="n">
        <f>(VLOOKUP(Games!B245, Data!$B$2:$L$134, 8, FALSE)-VLOOKUP(Games!E245, Data!$B$2:$L$134, 8, FALSE))*Coefficients!$H$2</f>
        <v>-4.733772893</v>
      </c>
      <c r="I245" s="5" t="n">
        <f>(VLOOKUP(Games!B245, Data!$B$2:$L$134, 9, FALSE)-VLOOKUP(Games!E245, Data!$B$2:$L$134, 9, FALSE))*Coefficients!$I$2</f>
        <v>2.047564971</v>
      </c>
      <c r="J245" s="5" t="n">
        <f>(VLOOKUP(Games!B245, Data!$B$2:$L$134, 10, FALSE)-VLOOKUP(Games!E245, Data!$B$2:$L$134, 10, FALSE))*Coefficients!$J$2</f>
        <v>2.203437602</v>
      </c>
      <c r="K245" s="5" t="n">
        <f>(IF(AND(VLOOKUP(Games!B245, Data!$B$2:$L$134, 11, FALSE)=1, VLOOKUP(Games!E245, Data!$B$2:$L$134, 11, FALSE)&lt;&gt;1), 1,0))*Coefficients!K$2</f>
        <v>0</v>
      </c>
      <c r="L245" s="5" t="n">
        <f>(IF(AND(VLOOKUP(Games!B245, Data!$B$2:$L$134, 11, FALSE)&lt;&gt;1, VLOOKUP(Games!E245, Data!$B$2:$L$134, 11, FALSE)=1), 1,0))*Coefficients!L$2</f>
        <v>0</v>
      </c>
      <c r="O245" s="5" t="n">
        <f t="shared" si="1"/>
        <v>-12.82283091</v>
      </c>
    </row>
    <row r="246" ht="14.25" customHeight="1">
      <c r="A246" s="5" t="str">
        <f>Coefficients!$A$2</f>
        <v/>
      </c>
      <c r="B246" s="5" t="n">
        <f>(Games!G246)*Coefficients!$B$2</f>
        <v>19.60334748</v>
      </c>
      <c r="C246" s="5" t="n">
        <f>(VLOOKUP(Games!B246, Data!$B$2:$L$134, 4, FALSE)-VLOOKUP(Games!E246, Data!$B$2:$L$134, 4, FALSE))*Coefficients!$C$2</f>
        <v>-1.855185142</v>
      </c>
      <c r="D246" s="5" t="n">
        <f>(VLOOKUP(Games!B246, Data!$B$2:$L$134, 3, FALSE)-VLOOKUP(Games!E246, Data!$B$2:$L$134, 3, FALSE))*Coefficients!$D$2</f>
        <v>9.615525917</v>
      </c>
      <c r="E246" s="5" t="n">
        <f>(VLOOKUP(Games!B246, Data!$B$2:$L$134, 5, FALSE)-VLOOKUP(Games!E246, Data!$B$2:$L$134, 5, FALSE))*Coefficients!$E$2</f>
        <v>-12.60365859</v>
      </c>
      <c r="F246" s="5" t="n">
        <f>(VLOOKUP(Games!B246, Data!$B$2:$L$134, 6, FALSE)-VLOOKUP(Games!E246, Data!$B$2:$L$134, 6, FALSE))*Coefficients!$F$2</f>
        <v>-5.045161212</v>
      </c>
      <c r="G246" s="5" t="n">
        <f>(VLOOKUP(Games!B246, Data!$B$2:$L$134, 7, FALSE)-VLOOKUP(Games!E246, Data!$B$2:$L$134, 7, FALSE))*Coefficients!$G$2</f>
        <v>-14.67809776</v>
      </c>
      <c r="H246" s="5" t="n">
        <f>(VLOOKUP(Games!B246, Data!$B$2:$L$134, 8, FALSE)-VLOOKUP(Games!E246, Data!$B$2:$L$134, 8, FALSE))*Coefficients!$H$2</f>
        <v>-4.811375728</v>
      </c>
      <c r="I246" s="5" t="n">
        <f>(VLOOKUP(Games!B246, Data!$B$2:$L$134, 9, FALSE)-VLOOKUP(Games!E246, Data!$B$2:$L$134, 9, FALSE))*Coefficients!$I$2</f>
        <v>1.268736577</v>
      </c>
      <c r="J246" s="5" t="n">
        <f>(VLOOKUP(Games!B246, Data!$B$2:$L$134, 10, FALSE)-VLOOKUP(Games!E246, Data!$B$2:$L$134, 10, FALSE))*Coefficients!$J$2</f>
        <v>1.499665997</v>
      </c>
      <c r="K246" s="5" t="n">
        <f>(IF(AND(VLOOKUP(Games!B246, Data!$B$2:$L$134, 11, FALSE)=1, VLOOKUP(Games!E246, Data!$B$2:$L$134, 11, FALSE)&lt;&gt;1), 1,0))*Coefficients!K$2</f>
        <v>0</v>
      </c>
      <c r="L246" s="5" t="n">
        <f>(IF(AND(VLOOKUP(Games!B246, Data!$B$2:$L$134, 11, FALSE)&lt;&gt;1, VLOOKUP(Games!E246, Data!$B$2:$L$134, 11, FALSE)=1), 1,0))*Coefficients!L$2</f>
        <v>0</v>
      </c>
      <c r="O246" s="5" t="n">
        <f t="shared" si="1"/>
        <v>-7.006202463</v>
      </c>
    </row>
    <row r="247" ht="14.25" customHeight="1">
      <c r="A247" s="5" t="str">
        <f>Coefficients!$A$2</f>
        <v/>
      </c>
      <c r="B247" s="5" t="n">
        <f>(Games!G247)*Coefficients!$B$2</f>
        <v>3.564244996</v>
      </c>
      <c r="C247" s="5" t="n">
        <f>(VLOOKUP(Games!B247, Data!$B$2:$L$134, 4, FALSE)-VLOOKUP(Games!E247, Data!$B$2:$L$134, 4, FALSE))*Coefficients!$C$2</f>
        <v>0.1374211216</v>
      </c>
      <c r="D247" s="5" t="n">
        <f>(VLOOKUP(Games!B247, Data!$B$2:$L$134, 3, FALSE)-VLOOKUP(Games!E247, Data!$B$2:$L$134, 3, FALSE))*Coefficients!$D$2</f>
        <v>-1.098917248</v>
      </c>
      <c r="E247" s="5" t="n">
        <f>(VLOOKUP(Games!B247, Data!$B$2:$L$134, 5, FALSE)-VLOOKUP(Games!E247, Data!$B$2:$L$134, 5, FALSE))*Coefficients!$E$2</f>
        <v>-2.707452586</v>
      </c>
      <c r="F247" s="5" t="n">
        <f>(VLOOKUP(Games!B247, Data!$B$2:$L$134, 6, FALSE)-VLOOKUP(Games!E247, Data!$B$2:$L$134, 6, FALSE))*Coefficients!$F$2</f>
        <v>0.1648494925</v>
      </c>
      <c r="G247" s="5" t="n">
        <f>(VLOOKUP(Games!B247, Data!$B$2:$L$134, 7, FALSE)-VLOOKUP(Games!E247, Data!$B$2:$L$134, 7, FALSE))*Coefficients!$G$2</f>
        <v>-1.83476222</v>
      </c>
      <c r="H247" s="5" t="n">
        <f>(VLOOKUP(Games!B247, Data!$B$2:$L$134, 8, FALSE)-VLOOKUP(Games!E247, Data!$B$2:$L$134, 8, FALSE))*Coefficients!$H$2</f>
        <v>-0.4656170059</v>
      </c>
      <c r="I247" s="5" t="n">
        <f>(VLOOKUP(Games!B247, Data!$B$2:$L$134, 9, FALSE)-VLOOKUP(Games!E247, Data!$B$2:$L$134, 9, FALSE))*Coefficients!$I$2</f>
        <v>0.4019759453</v>
      </c>
      <c r="J247" s="5" t="n">
        <f>(VLOOKUP(Games!B247, Data!$B$2:$L$134, 10, FALSE)-VLOOKUP(Games!E247, Data!$B$2:$L$134, 10, FALSE))*Coefficients!$J$2</f>
        <v>1.188701306</v>
      </c>
      <c r="K247" s="5" t="n">
        <f>(IF(AND(VLOOKUP(Games!B247, Data!$B$2:$L$134, 11, FALSE)=1, VLOOKUP(Games!E247, Data!$B$2:$L$134, 11, FALSE)&lt;&gt;1), 1,0))*Coefficients!K$2</f>
        <v>0</v>
      </c>
      <c r="L247" s="5" t="n">
        <f>(IF(AND(VLOOKUP(Games!B247, Data!$B$2:$L$134, 11, FALSE)&lt;&gt;1, VLOOKUP(Games!E247, Data!$B$2:$L$134, 11, FALSE)=1), 1,0))*Coefficients!L$2</f>
        <v>0</v>
      </c>
      <c r="O247" s="5" t="n">
        <f t="shared" si="1"/>
        <v>-0.6495561984</v>
      </c>
    </row>
    <row r="248" ht="14.25" customHeight="1">
      <c r="A248" s="5" t="str">
        <f>Coefficients!$A$2</f>
        <v/>
      </c>
      <c r="B248" s="5" t="n">
        <f>(Games!G248)*Coefficients!$B$2</f>
        <v>14.85102081</v>
      </c>
      <c r="C248" s="5" t="n">
        <f>(VLOOKUP(Games!B248, Data!$B$2:$L$134, 4, FALSE)-VLOOKUP(Games!E248, Data!$B$2:$L$134, 4, FALSE))*Coefficients!$C$2</f>
        <v>-1.786474581</v>
      </c>
      <c r="D248" s="5" t="n">
        <f>(VLOOKUP(Games!B248, Data!$B$2:$L$134, 3, FALSE)-VLOOKUP(Games!E248, Data!$B$2:$L$134, 3, FALSE))*Coefficients!$D$2</f>
        <v>4.866633525</v>
      </c>
      <c r="E248" s="5" t="n">
        <f>(VLOOKUP(Games!B248, Data!$B$2:$L$134, 5, FALSE)-VLOOKUP(Games!E248, Data!$B$2:$L$134, 5, FALSE))*Coefficients!$E$2</f>
        <v>-5.648306257</v>
      </c>
      <c r="F248" s="5" t="n">
        <f>(VLOOKUP(Games!B248, Data!$B$2:$L$134, 6, FALSE)-VLOOKUP(Games!E248, Data!$B$2:$L$134, 6, FALSE))*Coefficients!$F$2</f>
        <v>-3.872046219</v>
      </c>
      <c r="G248" s="5" t="n">
        <f>(VLOOKUP(Games!B248, Data!$B$2:$L$134, 7, FALSE)-VLOOKUP(Games!E248, Data!$B$2:$L$134, 7, FALSE))*Coefficients!$G$2</f>
        <v>-11.66384554</v>
      </c>
      <c r="H248" s="5" t="n">
        <f>(VLOOKUP(Games!B248, Data!$B$2:$L$134, 8, FALSE)-VLOOKUP(Games!E248, Data!$B$2:$L$134, 8, FALSE))*Coefficients!$H$2</f>
        <v>-2.405687864</v>
      </c>
      <c r="I248" s="5" t="n">
        <f>(VLOOKUP(Games!B248, Data!$B$2:$L$134, 9, FALSE)-VLOOKUP(Games!E248, Data!$B$2:$L$134, 9, FALSE))*Coefficients!$I$2</f>
        <v>1.507409795</v>
      </c>
      <c r="J248" s="5" t="n">
        <f>(VLOOKUP(Games!B248, Data!$B$2:$L$134, 10, FALSE)-VLOOKUP(Games!E248, Data!$B$2:$L$134, 10, FALSE))*Coefficients!$J$2</f>
        <v>1.410850869</v>
      </c>
      <c r="K248" s="5" t="n">
        <f>(IF(AND(VLOOKUP(Games!B248, Data!$B$2:$L$134, 11, FALSE)=1, VLOOKUP(Games!E248, Data!$B$2:$L$134, 11, FALSE)&lt;&gt;1), 1,0))*Coefficients!K$2</f>
        <v>0</v>
      </c>
      <c r="L248" s="5" t="n">
        <f>(IF(AND(VLOOKUP(Games!B248, Data!$B$2:$L$134, 11, FALSE)&lt;&gt;1, VLOOKUP(Games!E248, Data!$B$2:$L$134, 11, FALSE)=1), 1,0))*Coefficients!L$2</f>
        <v>0</v>
      </c>
      <c r="O248" s="5" t="n">
        <f t="shared" si="1"/>
        <v>-2.740445456</v>
      </c>
    </row>
    <row r="249" ht="14.25" customHeight="1">
      <c r="A249" s="5" t="str">
        <f>Coefficients!$A$2</f>
        <v/>
      </c>
      <c r="B249" s="5" t="n">
        <f>(Games!G249)*Coefficients!$B$2</f>
        <v>32.67224579</v>
      </c>
      <c r="C249" s="5" t="n">
        <f>(VLOOKUP(Games!B249, Data!$B$2:$L$134, 4, FALSE)-VLOOKUP(Games!E249, Data!$B$2:$L$134, 4, FALSE))*Coefficients!$C$2</f>
        <v>-2.679711872</v>
      </c>
      <c r="D249" s="5" t="n">
        <f>(VLOOKUP(Games!B249, Data!$B$2:$L$134, 3, FALSE)-VLOOKUP(Games!E249, Data!$B$2:$L$134, 3, FALSE))*Coefficients!$D$2</f>
        <v>13.14775993</v>
      </c>
      <c r="E249" s="5" t="n">
        <f>(VLOOKUP(Games!B249, Data!$B$2:$L$134, 5, FALSE)-VLOOKUP(Games!E249, Data!$B$2:$L$134, 5, FALSE))*Coefficients!$E$2</f>
        <v>-29.36185649</v>
      </c>
      <c r="F249" s="5" t="n">
        <f>(VLOOKUP(Games!B249, Data!$B$2:$L$134, 6, FALSE)-VLOOKUP(Games!E249, Data!$B$2:$L$134, 6, FALSE))*Coefficients!$F$2</f>
        <v>-8.204137533</v>
      </c>
      <c r="G249" s="5" t="n">
        <f>(VLOOKUP(Games!B249, Data!$B$2:$L$134, 7, FALSE)-VLOOKUP(Games!E249, Data!$B$2:$L$134, 7, FALSE))*Coefficients!$G$2</f>
        <v>-36.82629884</v>
      </c>
      <c r="H249" s="5" t="n">
        <f>(VLOOKUP(Games!B249, Data!$B$2:$L$134, 8, FALSE)-VLOOKUP(Games!E249, Data!$B$2:$L$134, 8, FALSE))*Coefficients!$H$2</f>
        <v>-10.47638263</v>
      </c>
      <c r="I249" s="5" t="n">
        <f>(VLOOKUP(Games!B249, Data!$B$2:$L$134, 9, FALSE)-VLOOKUP(Games!E249, Data!$B$2:$L$134, 9, FALSE))*Coefficients!$I$2</f>
        <v>3.517289521</v>
      </c>
      <c r="J249" s="5" t="n">
        <f>(VLOOKUP(Games!B249, Data!$B$2:$L$134, 10, FALSE)-VLOOKUP(Games!E249, Data!$B$2:$L$134, 10, FALSE))*Coefficients!$J$2</f>
        <v>2.737445818</v>
      </c>
      <c r="K249" s="5" t="n">
        <f>(IF(AND(VLOOKUP(Games!B249, Data!$B$2:$L$134, 11, FALSE)=1, VLOOKUP(Games!E249, Data!$B$2:$L$134, 11, FALSE)&lt;&gt;1), 1,0))*Coefficients!K$2</f>
        <v>0.08548818654</v>
      </c>
      <c r="L249" s="5" t="n">
        <f>(IF(AND(VLOOKUP(Games!B249, Data!$B$2:$L$134, 11, FALSE)&lt;&gt;1, VLOOKUP(Games!E249, Data!$B$2:$L$134, 11, FALSE)=1), 1,0))*Coefficients!L$2</f>
        <v>0</v>
      </c>
      <c r="O249" s="5" t="n">
        <f t="shared" si="1"/>
        <v>-35.38815812</v>
      </c>
    </row>
    <row r="250" ht="14.25" customHeight="1">
      <c r="A250" s="5" t="str">
        <f>Coefficients!$A$2</f>
        <v/>
      </c>
      <c r="B250" s="5" t="n">
        <f>(Games!G250)*Coefficients!$B$2</f>
        <v>-27.91991913</v>
      </c>
      <c r="C250" s="5" t="n">
        <f>(VLOOKUP(Games!B250, Data!$B$2:$L$134, 4, FALSE)-VLOOKUP(Games!E250, Data!$B$2:$L$134, 4, FALSE))*Coefficients!$C$2</f>
        <v>3.195041078</v>
      </c>
      <c r="D250" s="5" t="n">
        <f>(VLOOKUP(Games!B250, Data!$B$2:$L$134, 3, FALSE)-VLOOKUP(Games!E250, Data!$B$2:$L$134, 3, FALSE))*Coefficients!$D$2</f>
        <v>-3.492986966</v>
      </c>
      <c r="E250" s="5" t="n">
        <f>(VLOOKUP(Games!B250, Data!$B$2:$L$134, 5, FALSE)-VLOOKUP(Games!E250, Data!$B$2:$L$134, 5, FALSE))*Coefficients!$E$2</f>
        <v>34.91680232</v>
      </c>
      <c r="F250" s="5" t="n">
        <f>(VLOOKUP(Games!B250, Data!$B$2:$L$134, 6, FALSE)-VLOOKUP(Games!E250, Data!$B$2:$L$134, 6, FALSE))*Coefficients!$F$2</f>
        <v>8.947877104</v>
      </c>
      <c r="G250" s="5" t="n">
        <f>(VLOOKUP(Games!B250, Data!$B$2:$L$134, 7, FALSE)-VLOOKUP(Games!E250, Data!$B$2:$L$134, 7, FALSE))*Coefficients!$G$2</f>
        <v>42.59269439</v>
      </c>
      <c r="H250" s="5" t="n">
        <f>(VLOOKUP(Games!B250, Data!$B$2:$L$134, 8, FALSE)-VLOOKUP(Games!E250, Data!$B$2:$L$134, 8, FALSE))*Coefficients!$H$2</f>
        <v>13.3476875</v>
      </c>
      <c r="I250" s="5" t="n">
        <f>(VLOOKUP(Games!B250, Data!$B$2:$L$134, 9, FALSE)-VLOOKUP(Games!E250, Data!$B$2:$L$134, 9, FALSE))*Coefficients!$I$2</f>
        <v>-4.635285119</v>
      </c>
      <c r="J250" s="5" t="n">
        <f>(VLOOKUP(Games!B250, Data!$B$2:$L$134, 10, FALSE)-VLOOKUP(Games!E250, Data!$B$2:$L$134, 10, FALSE))*Coefficients!$J$2</f>
        <v>-4.142038953</v>
      </c>
      <c r="K250" s="5" t="n">
        <f>(IF(AND(VLOOKUP(Games!B250, Data!$B$2:$L$134, 11, FALSE)=1, VLOOKUP(Games!E250, Data!$B$2:$L$134, 11, FALSE)&lt;&gt;1), 1,0))*Coefficients!K$2</f>
        <v>0</v>
      </c>
      <c r="L250" s="5" t="n">
        <f>(IF(AND(VLOOKUP(Games!B250, Data!$B$2:$L$134, 11, FALSE)&lt;&gt;1, VLOOKUP(Games!E250, Data!$B$2:$L$134, 11, FALSE)=1), 1,0))*Coefficients!L$2</f>
        <v>-6.250290008</v>
      </c>
      <c r="O250" s="5" t="n">
        <f t="shared" si="1"/>
        <v>56.55958221</v>
      </c>
    </row>
    <row r="251" ht="14.25" customHeight="1">
      <c r="A251" s="5" t="str">
        <f>Coefficients!$A$2</f>
        <v/>
      </c>
      <c r="B251" s="5" t="n">
        <f>(Games!G251)*Coefficients!$B$2</f>
        <v>-7.722530824</v>
      </c>
      <c r="C251" s="5" t="n">
        <f>(VLOOKUP(Games!B251, Data!$B$2:$L$134, 4, FALSE)-VLOOKUP(Games!E251, Data!$B$2:$L$134, 4, FALSE))*Coefficients!$C$2</f>
        <v>1.923895703</v>
      </c>
      <c r="D251" s="5" t="n">
        <f>(VLOOKUP(Games!B251, Data!$B$2:$L$134, 3, FALSE)-VLOOKUP(Games!E251, Data!$B$2:$L$134, 3, FALSE))*Coefficients!$D$2</f>
        <v>-6.358021218</v>
      </c>
      <c r="E251" s="5" t="n">
        <f>(VLOOKUP(Games!B251, Data!$B$2:$L$134, 5, FALSE)-VLOOKUP(Games!E251, Data!$B$2:$L$134, 5, FALSE))*Coefficients!$E$2</f>
        <v>3.127574539</v>
      </c>
      <c r="F251" s="5" t="n">
        <f>(VLOOKUP(Games!B251, Data!$B$2:$L$134, 6, FALSE)-VLOOKUP(Games!E251, Data!$B$2:$L$134, 6, FALSE))*Coefficients!$F$2</f>
        <v>3.197313412</v>
      </c>
      <c r="G251" s="5" t="n">
        <f>(VLOOKUP(Games!B251, Data!$B$2:$L$134, 7, FALSE)-VLOOKUP(Games!E251, Data!$B$2:$L$134, 7, FALSE))*Coefficients!$G$2</f>
        <v>10.74646443</v>
      </c>
      <c r="H251" s="5" t="n">
        <f>(VLOOKUP(Games!B251, Data!$B$2:$L$134, 8, FALSE)-VLOOKUP(Games!E251, Data!$B$2:$L$134, 8, FALSE))*Coefficients!$H$2</f>
        <v>3.569730379</v>
      </c>
      <c r="I251" s="5" t="n">
        <f>(VLOOKUP(Games!B251, Data!$B$2:$L$134, 9, FALSE)-VLOOKUP(Games!E251, Data!$B$2:$L$134, 9, FALSE))*Coefficients!$I$2</f>
        <v>-1.783768257</v>
      </c>
      <c r="J251" s="5" t="n">
        <f>(VLOOKUP(Games!B251, Data!$B$2:$L$134, 10, FALSE)-VLOOKUP(Games!E251, Data!$B$2:$L$134, 10, FALSE))*Coefficients!$J$2</f>
        <v>-0.9803187577</v>
      </c>
      <c r="K251" s="5" t="n">
        <f>(IF(AND(VLOOKUP(Games!B251, Data!$B$2:$L$134, 11, FALSE)=1, VLOOKUP(Games!E251, Data!$B$2:$L$134, 11, FALSE)&lt;&gt;1), 1,0))*Coefficients!K$2</f>
        <v>0</v>
      </c>
      <c r="L251" s="5" t="n">
        <f>(IF(AND(VLOOKUP(Games!B251, Data!$B$2:$L$134, 11, FALSE)&lt;&gt;1, VLOOKUP(Games!E251, Data!$B$2:$L$134, 11, FALSE)=1), 1,0))*Coefficients!L$2</f>
        <v>-6.250290008</v>
      </c>
      <c r="O251" s="5" t="n">
        <f t="shared" si="1"/>
        <v>-0.5299506021</v>
      </c>
    </row>
    <row r="252" ht="14.25" customHeight="1">
      <c r="A252" s="5" t="str">
        <f>Coefficients!$A$2</f>
        <v/>
      </c>
      <c r="B252" s="5" t="n">
        <f>(Games!G252)*Coefficients!$B$2</f>
        <v>30.29608246</v>
      </c>
      <c r="C252" s="5" t="n">
        <f>(VLOOKUP(Games!B252, Data!$B$2:$L$134, 4, FALSE)-VLOOKUP(Games!E252, Data!$B$2:$L$134, 4, FALSE))*Coefficients!$C$2</f>
        <v>1.148447945</v>
      </c>
      <c r="D252" s="5" t="n">
        <f>(VLOOKUP(Games!B252, Data!$B$2:$L$134, 3, FALSE)-VLOOKUP(Games!E252, Data!$B$2:$L$134, 3, FALSE))*Coefficients!$D$2</f>
        <v>10.28272567</v>
      </c>
      <c r="E252" s="5" t="n">
        <f>(VLOOKUP(Games!B252, Data!$B$2:$L$134, 5, FALSE)-VLOOKUP(Games!E252, Data!$B$2:$L$134, 5, FALSE))*Coefficients!$E$2</f>
        <v>-7.375474286</v>
      </c>
      <c r="F252" s="5" t="n">
        <f>(VLOOKUP(Games!B252, Data!$B$2:$L$134, 6, FALSE)-VLOOKUP(Games!E252, Data!$B$2:$L$134, 6, FALSE))*Coefficients!$F$2</f>
        <v>-1.498980269</v>
      </c>
      <c r="G252" s="5" t="n">
        <f>(VLOOKUP(Games!B252, Data!$B$2:$L$134, 7, FALSE)-VLOOKUP(Games!E252, Data!$B$2:$L$134, 7, FALSE))*Coefficients!$G$2</f>
        <v>-19.00289442</v>
      </c>
      <c r="H252" s="5" t="n">
        <f>(VLOOKUP(Games!B252, Data!$B$2:$L$134, 8, FALSE)-VLOOKUP(Games!E252, Data!$B$2:$L$134, 8, FALSE))*Coefficients!$H$2</f>
        <v>-3.95774455</v>
      </c>
      <c r="I252" s="5" t="n">
        <f>(VLOOKUP(Games!B252, Data!$B$2:$L$134, 9, FALSE)-VLOOKUP(Games!E252, Data!$B$2:$L$134, 9, FALSE))*Coefficients!$I$2</f>
        <v>0.8918841286</v>
      </c>
      <c r="J252" s="5" t="n">
        <f>(VLOOKUP(Games!B252, Data!$B$2:$L$134, 10, FALSE)-VLOOKUP(Games!E252, Data!$B$2:$L$134, 10, FALSE))*Coefficients!$J$2</f>
        <v>-1.437995388</v>
      </c>
      <c r="K252" s="5" t="n">
        <f>(IF(AND(VLOOKUP(Games!B252, Data!$B$2:$L$134, 11, FALSE)=1, VLOOKUP(Games!E252, Data!$B$2:$L$134, 11, FALSE)&lt;&gt;1), 1,0))*Coefficients!K$2</f>
        <v>0</v>
      </c>
      <c r="L252" s="5" t="n">
        <f>(IF(AND(VLOOKUP(Games!B252, Data!$B$2:$L$134, 11, FALSE)&lt;&gt;1, VLOOKUP(Games!E252, Data!$B$2:$L$134, 11, FALSE)=1), 1,0))*Coefficients!L$2</f>
        <v>0</v>
      </c>
      <c r="O252" s="5" t="n">
        <f t="shared" si="1"/>
        <v>9.346051299</v>
      </c>
    </row>
    <row r="253" ht="14.25" customHeight="1">
      <c r="A253" s="5" t="str">
        <f>Coefficients!$A$2</f>
        <v/>
      </c>
      <c r="B253" s="5" t="n">
        <f>(Games!G253)*Coefficients!$B$2</f>
        <v>2.970204163</v>
      </c>
      <c r="C253" s="5" t="n">
        <f>(VLOOKUP(Games!B253, Data!$B$2:$L$134, 4, FALSE)-VLOOKUP(Games!E253, Data!$B$2:$L$134, 4, FALSE))*Coefficients!$C$2</f>
        <v>0</v>
      </c>
      <c r="D253" s="5" t="n">
        <f>(VLOOKUP(Games!B253, Data!$B$2:$L$134, 3, FALSE)-VLOOKUP(Games!E253, Data!$B$2:$L$134, 3, FALSE))*Coefficients!$D$2</f>
        <v>-2.001599272</v>
      </c>
      <c r="E253" s="5" t="n">
        <f>(VLOOKUP(Games!B253, Data!$B$2:$L$134, 5, FALSE)-VLOOKUP(Games!E253, Data!$B$2:$L$134, 5, FALSE))*Coefficients!$E$2</f>
        <v>7.188753418</v>
      </c>
      <c r="F253" s="5" t="n">
        <f>(VLOOKUP(Games!B253, Data!$B$2:$L$134, 6, FALSE)-VLOOKUP(Games!E253, Data!$B$2:$L$134, 6, FALSE))*Coefficients!$F$2</f>
        <v>-0.8894205176</v>
      </c>
      <c r="G253" s="5" t="n">
        <f>(VLOOKUP(Games!B253, Data!$B$2:$L$134, 7, FALSE)-VLOOKUP(Games!E253, Data!$B$2:$L$134, 7, FALSE))*Coefficients!$G$2</f>
        <v>4.586905549</v>
      </c>
      <c r="H253" s="5" t="n">
        <f>(VLOOKUP(Games!B253, Data!$B$2:$L$134, 8, FALSE)-VLOOKUP(Games!E253, Data!$B$2:$L$134, 8, FALSE))*Coefficients!$H$2</f>
        <v>0.3880141716</v>
      </c>
      <c r="I253" s="5" t="n">
        <f>(VLOOKUP(Games!B253, Data!$B$2:$L$134, 9, FALSE)-VLOOKUP(Games!E253, Data!$B$2:$L$134, 9, FALSE))*Coefficients!$I$2</f>
        <v>-0.1004939863</v>
      </c>
      <c r="J253" s="5" t="n">
        <f>(VLOOKUP(Games!B253, Data!$B$2:$L$134, 10, FALSE)-VLOOKUP(Games!E253, Data!$B$2:$L$134, 10, FALSE))*Coefficients!$J$2</f>
        <v>-2.23713997</v>
      </c>
      <c r="K253" s="5" t="n">
        <f>(IF(AND(VLOOKUP(Games!B253, Data!$B$2:$L$134, 11, FALSE)=1, VLOOKUP(Games!E253, Data!$B$2:$L$134, 11, FALSE)&lt;&gt;1), 1,0))*Coefficients!K$2</f>
        <v>0</v>
      </c>
      <c r="L253" s="5" t="n">
        <f>(IF(AND(VLOOKUP(Games!B253, Data!$B$2:$L$134, 11, FALSE)&lt;&gt;1, VLOOKUP(Games!E253, Data!$B$2:$L$134, 11, FALSE)=1), 1,0))*Coefficients!L$2</f>
        <v>0</v>
      </c>
      <c r="O253" s="5" t="n">
        <f t="shared" si="1"/>
        <v>9.905223555</v>
      </c>
    </row>
    <row r="254" ht="14.25" customHeight="1">
      <c r="A254" s="5" t="str">
        <f>Coefficients!$A$2</f>
        <v/>
      </c>
      <c r="B254" s="5" t="n">
        <f>(Games!G254)*Coefficients!$B$2</f>
        <v>12.47485748</v>
      </c>
      <c r="C254" s="5" t="n">
        <f>(VLOOKUP(Games!B254, Data!$B$2:$L$134, 4, FALSE)-VLOOKUP(Games!E254, Data!$B$2:$L$134, 4, FALSE))*Coefficients!$C$2</f>
        <v>0</v>
      </c>
      <c r="D254" s="5" t="n">
        <f>(VLOOKUP(Games!B254, Data!$B$2:$L$134, 3, FALSE)-VLOOKUP(Games!E254, Data!$B$2:$L$134, 3, FALSE))*Coefficients!$D$2</f>
        <v>6.279527129</v>
      </c>
      <c r="E254" s="5" t="n">
        <f>(VLOOKUP(Games!B254, Data!$B$2:$L$134, 5, FALSE)-VLOOKUP(Games!E254, Data!$B$2:$L$134, 5, FALSE))*Coefficients!$E$2</f>
        <v>-11.67005425</v>
      </c>
      <c r="F254" s="5" t="n">
        <f>(VLOOKUP(Games!B254, Data!$B$2:$L$134, 6, FALSE)-VLOOKUP(Games!E254, Data!$B$2:$L$134, 6, FALSE))*Coefficients!$F$2</f>
        <v>-2.419070459</v>
      </c>
      <c r="G254" s="5" t="n">
        <f>(VLOOKUP(Games!B254, Data!$B$2:$L$134, 7, FALSE)-VLOOKUP(Games!E254, Data!$B$2:$L$134, 7, FALSE))*Coefficients!$G$2</f>
        <v>-8.518538877</v>
      </c>
      <c r="H254" s="5" t="n">
        <f>(VLOOKUP(Games!B254, Data!$B$2:$L$134, 8, FALSE)-VLOOKUP(Games!E254, Data!$B$2:$L$134, 8, FALSE))*Coefficients!$H$2</f>
        <v>-3.104113373</v>
      </c>
      <c r="I254" s="5" t="n">
        <f>(VLOOKUP(Games!B254, Data!$B$2:$L$134, 9, FALSE)-VLOOKUP(Games!E254, Data!$B$2:$L$134, 9, FALSE))*Coefficients!$I$2</f>
        <v>1.406915809</v>
      </c>
      <c r="J254" s="5" t="n">
        <f>(VLOOKUP(Games!B254, Data!$B$2:$L$134, 10, FALSE)-VLOOKUP(Games!E254, Data!$B$2:$L$134, 10, FALSE))*Coefficients!$J$2</f>
        <v>0.3161049724</v>
      </c>
      <c r="K254" s="5" t="n">
        <f>(IF(AND(VLOOKUP(Games!B254, Data!$B$2:$L$134, 11, FALSE)=1, VLOOKUP(Games!E254, Data!$B$2:$L$134, 11, FALSE)&lt;&gt;1), 1,0))*Coefficients!K$2</f>
        <v>0</v>
      </c>
      <c r="L254" s="5" t="n">
        <f>(IF(AND(VLOOKUP(Games!B254, Data!$B$2:$L$134, 11, FALSE)&lt;&gt;1, VLOOKUP(Games!E254, Data!$B$2:$L$134, 11, FALSE)=1), 1,0))*Coefficients!L$2</f>
        <v>0</v>
      </c>
      <c r="O254" s="5" t="n">
        <f t="shared" si="1"/>
        <v>-5.234371565</v>
      </c>
    </row>
    <row r="255" ht="14.25" customHeight="1">
      <c r="A255" s="5" t="str">
        <f>Coefficients!$A$2</f>
        <v/>
      </c>
      <c r="B255" s="5" t="n">
        <f>(Games!G255)*Coefficients!$B$2</f>
        <v>6.534449158</v>
      </c>
      <c r="C255" s="5" t="n">
        <f>(VLOOKUP(Games!B255, Data!$B$2:$L$134, 4, FALSE)-VLOOKUP(Games!E255, Data!$B$2:$L$134, 4, FALSE))*Coefficients!$C$2</f>
        <v>0</v>
      </c>
      <c r="D255" s="5" t="n">
        <f>(VLOOKUP(Games!B255, Data!$B$2:$L$134, 3, FALSE)-VLOOKUP(Games!E255, Data!$B$2:$L$134, 3, FALSE))*Coefficients!$D$2</f>
        <v>-1.216658381</v>
      </c>
      <c r="E255" s="5" t="n">
        <f>(VLOOKUP(Games!B255, Data!$B$2:$L$134, 5, FALSE)-VLOOKUP(Games!E255, Data!$B$2:$L$134, 5, FALSE))*Coefficients!$E$2</f>
        <v>-0.606842821</v>
      </c>
      <c r="F255" s="5" t="n">
        <f>(VLOOKUP(Games!B255, Data!$B$2:$L$134, 6, FALSE)-VLOOKUP(Games!E255, Data!$B$2:$L$134, 6, FALSE))*Coefficients!$F$2</f>
        <v>0.2300225477</v>
      </c>
      <c r="G255" s="5" t="n">
        <f>(VLOOKUP(Games!B255, Data!$B$2:$L$134, 7, FALSE)-VLOOKUP(Games!E255, Data!$B$2:$L$134, 7, FALSE))*Coefficients!$G$2</f>
        <v>-2.490034441</v>
      </c>
      <c r="H255" s="5" t="n">
        <f>(VLOOKUP(Games!B255, Data!$B$2:$L$134, 8, FALSE)-VLOOKUP(Games!E255, Data!$B$2:$L$134, 8, FALSE))*Coefficients!$H$2</f>
        <v>0.9312340118</v>
      </c>
      <c r="I255" s="5" t="n">
        <f>(VLOOKUP(Games!B255, Data!$B$2:$L$134, 9, FALSE)-VLOOKUP(Games!E255, Data!$B$2:$L$134, 9, FALSE))*Coefficients!$I$2</f>
        <v>0.7285814008</v>
      </c>
      <c r="J255" s="5" t="n">
        <f>(VLOOKUP(Games!B255, Data!$B$2:$L$134, 10, FALSE)-VLOOKUP(Games!E255, Data!$B$2:$L$134, 10, FALSE))*Coefficients!$J$2</f>
        <v>0.1243501178</v>
      </c>
      <c r="K255" s="5" t="n">
        <f>(IF(AND(VLOOKUP(Games!B255, Data!$B$2:$L$134, 11, FALSE)=1, VLOOKUP(Games!E255, Data!$B$2:$L$134, 11, FALSE)&lt;&gt;1), 1,0))*Coefficients!K$2</f>
        <v>0</v>
      </c>
      <c r="L255" s="5" t="n">
        <f>(IF(AND(VLOOKUP(Games!B255, Data!$B$2:$L$134, 11, FALSE)&lt;&gt;1, VLOOKUP(Games!E255, Data!$B$2:$L$134, 11, FALSE)=1), 1,0))*Coefficients!L$2</f>
        <v>0</v>
      </c>
      <c r="O255" s="5" t="n">
        <f t="shared" si="1"/>
        <v>4.235101593</v>
      </c>
    </row>
    <row r="256" ht="14.25" customHeight="1">
      <c r="A256" s="5" t="str">
        <f>Coefficients!$A$2</f>
        <v/>
      </c>
      <c r="B256" s="5" t="n">
        <f>(Games!G256)*Coefficients!$B$2</f>
        <v>-7.722530824</v>
      </c>
      <c r="C256" s="5" t="n">
        <f>(VLOOKUP(Games!B256, Data!$B$2:$L$134, 4, FALSE)-VLOOKUP(Games!E256, Data!$B$2:$L$134, 4, FALSE))*Coefficients!$C$2</f>
        <v>1.339855936</v>
      </c>
      <c r="D256" s="5" t="n">
        <f>(VLOOKUP(Games!B256, Data!$B$2:$L$134, 3, FALSE)-VLOOKUP(Games!E256, Data!$B$2:$L$134, 3, FALSE))*Coefficients!$D$2</f>
        <v>-9.694020006</v>
      </c>
      <c r="E256" s="5" t="n">
        <f>(VLOOKUP(Games!B256, Data!$B$2:$L$134, 5, FALSE)-VLOOKUP(Games!E256, Data!$B$2:$L$134, 5, FALSE))*Coefficients!$E$2</f>
        <v>16.4781166</v>
      </c>
      <c r="F256" s="5" t="n">
        <f>(VLOOKUP(Games!B256, Data!$B$2:$L$134, 6, FALSE)-VLOOKUP(Games!E256, Data!$B$2:$L$134, 6, FALSE))*Coefficients!$F$2</f>
        <v>3.12063923</v>
      </c>
      <c r="G256" s="5" t="n">
        <f>(VLOOKUP(Games!B256, Data!$B$2:$L$134, 7, FALSE)-VLOOKUP(Games!E256, Data!$B$2:$L$134, 7, FALSE))*Coefficients!$G$2</f>
        <v>18.08551331</v>
      </c>
      <c r="H256" s="5" t="n">
        <f>(VLOOKUP(Games!B256, Data!$B$2:$L$134, 8, FALSE)-VLOOKUP(Games!E256, Data!$B$2:$L$134, 8, FALSE))*Coefficients!$H$2</f>
        <v>4.345758722</v>
      </c>
      <c r="I256" s="5" t="n">
        <f>(VLOOKUP(Games!B256, Data!$B$2:$L$134, 9, FALSE)-VLOOKUP(Games!E256, Data!$B$2:$L$134, 9, FALSE))*Coefficients!$I$2</f>
        <v>-1.683274271</v>
      </c>
      <c r="J256" s="5" t="n">
        <f>(VLOOKUP(Games!B256, Data!$B$2:$L$134, 10, FALSE)-VLOOKUP(Games!E256, Data!$B$2:$L$134, 10, FALSE))*Coefficients!$J$2</f>
        <v>-2.082679586</v>
      </c>
      <c r="K256" s="5" t="n">
        <f>(IF(AND(VLOOKUP(Games!B256, Data!$B$2:$L$134, 11, FALSE)=1, VLOOKUP(Games!E256, Data!$B$2:$L$134, 11, FALSE)&lt;&gt;1), 1,0))*Coefficients!K$2</f>
        <v>0</v>
      </c>
      <c r="L256" s="5" t="n">
        <f>(IF(AND(VLOOKUP(Games!B256, Data!$B$2:$L$134, 11, FALSE)&lt;&gt;1, VLOOKUP(Games!E256, Data!$B$2:$L$134, 11, FALSE)=1), 1,0))*Coefficients!L$2</f>
        <v>0</v>
      </c>
      <c r="O256" s="5" t="n">
        <f t="shared" si="1"/>
        <v>22.18737911</v>
      </c>
    </row>
    <row r="257" ht="14.25" customHeight="1">
      <c r="A257" s="5" t="str">
        <f>Coefficients!$A$2</f>
        <v/>
      </c>
      <c r="B257" s="5" t="n">
        <f>(Games!G257)*Coefficients!$B$2</f>
        <v>-11.28677582</v>
      </c>
      <c r="C257" s="5" t="n">
        <f>(VLOOKUP(Games!B257, Data!$B$2:$L$134, 4, FALSE)-VLOOKUP(Games!E257, Data!$B$2:$L$134, 4, FALSE))*Coefficients!$C$2</f>
        <v>0</v>
      </c>
      <c r="D257" s="5" t="n">
        <f>(VLOOKUP(Games!B257, Data!$B$2:$L$134, 3, FALSE)-VLOOKUP(Games!E257, Data!$B$2:$L$134, 3, FALSE))*Coefficients!$D$2</f>
        <v>-2.825787208</v>
      </c>
      <c r="E257" s="5" t="n">
        <f>(VLOOKUP(Games!B257, Data!$B$2:$L$134, 5, FALSE)-VLOOKUP(Games!E257, Data!$B$2:$L$134, 5, FALSE))*Coefficients!$E$2</f>
        <v>12.65033881</v>
      </c>
      <c r="F257" s="5" t="n">
        <f>(VLOOKUP(Games!B257, Data!$B$2:$L$134, 6, FALSE)-VLOOKUP(Games!E257, Data!$B$2:$L$134, 6, FALSE))*Coefficients!$F$2</f>
        <v>2.595421079</v>
      </c>
      <c r="G257" s="5" t="n">
        <f>(VLOOKUP(Games!B257, Data!$B$2:$L$134, 7, FALSE)-VLOOKUP(Games!E257, Data!$B$2:$L$134, 7, FALSE))*Coefficients!$G$2</f>
        <v>12.71228109</v>
      </c>
      <c r="H257" s="5" t="n">
        <f>(VLOOKUP(Games!B257, Data!$B$2:$L$134, 8, FALSE)-VLOOKUP(Games!E257, Data!$B$2:$L$134, 8, FALSE))*Coefficients!$H$2</f>
        <v>3.181716207</v>
      </c>
      <c r="I257" s="5" t="n">
        <f>(VLOOKUP(Games!B257, Data!$B$2:$L$134, 9, FALSE)-VLOOKUP(Games!E257, Data!$B$2:$L$134, 9, FALSE))*Coefficients!$I$2</f>
        <v>-0.7662666457</v>
      </c>
      <c r="J257" s="5" t="n">
        <f>(VLOOKUP(Games!B257, Data!$B$2:$L$134, 10, FALSE)-VLOOKUP(Games!E257, Data!$B$2:$L$134, 10, FALSE))*Coefficients!$J$2</f>
        <v>1.59447067</v>
      </c>
      <c r="K257" s="5" t="n">
        <f>(IF(AND(VLOOKUP(Games!B257, Data!$B$2:$L$134, 11, FALSE)=1, VLOOKUP(Games!E257, Data!$B$2:$L$134, 11, FALSE)&lt;&gt;1), 1,0))*Coefficients!K$2</f>
        <v>0</v>
      </c>
      <c r="L257" s="5" t="n">
        <f>(IF(AND(VLOOKUP(Games!B257, Data!$B$2:$L$134, 11, FALSE)&lt;&gt;1, VLOOKUP(Games!E257, Data!$B$2:$L$134, 11, FALSE)=1), 1,0))*Coefficients!L$2</f>
        <v>0</v>
      </c>
      <c r="O257" s="5" t="n">
        <f t="shared" si="1"/>
        <v>17.85539818</v>
      </c>
    </row>
    <row r="258" ht="14.25" customHeight="1">
      <c r="A258" s="5" t="str">
        <f>Coefficients!$A$2</f>
        <v/>
      </c>
      <c r="B258" s="5" t="n">
        <f>(Games!G258)*Coefficients!$B$2</f>
        <v>-4.158285828</v>
      </c>
      <c r="C258" s="5" t="n">
        <f>(VLOOKUP(Games!B258, Data!$B$2:$L$134, 4, FALSE)-VLOOKUP(Games!E258, Data!$B$2:$L$134, 4, FALSE))*Coefficients!$C$2</f>
        <v>0.6183950474</v>
      </c>
      <c r="D258" s="5" t="n">
        <f>(VLOOKUP(Games!B258, Data!$B$2:$L$134, 3, FALSE)-VLOOKUP(Games!E258, Data!$B$2:$L$134, 3, FALSE))*Coefficients!$D$2</f>
        <v>-9.81176114</v>
      </c>
      <c r="E258" s="5" t="n">
        <f>(VLOOKUP(Games!B258, Data!$B$2:$L$134, 5, FALSE)-VLOOKUP(Games!E258, Data!$B$2:$L$134, 5, FALSE))*Coefficients!$E$2</f>
        <v>18.9521681</v>
      </c>
      <c r="F258" s="5" t="n">
        <f>(VLOOKUP(Games!B258, Data!$B$2:$L$134, 6, FALSE)-VLOOKUP(Games!E258, Data!$B$2:$L$134, 6, FALSE))*Coefficients!$F$2</f>
        <v>3.753201236</v>
      </c>
      <c r="G258" s="5" t="n">
        <f>(VLOOKUP(Games!B258, Data!$B$2:$L$134, 7, FALSE)-VLOOKUP(Games!E258, Data!$B$2:$L$134, 7, FALSE))*Coefficients!$G$2</f>
        <v>16.77496887</v>
      </c>
      <c r="H258" s="5" t="n">
        <f>(VLOOKUP(Games!B258, Data!$B$2:$L$134, 8, FALSE)-VLOOKUP(Games!E258, Data!$B$2:$L$134, 8, FALSE))*Coefficients!$H$2</f>
        <v>4.733772893</v>
      </c>
      <c r="I258" s="5" t="n">
        <f>(VLOOKUP(Games!B258, Data!$B$2:$L$134, 9, FALSE)-VLOOKUP(Games!E258, Data!$B$2:$L$134, 9, FALSE))*Coefficients!$I$2</f>
        <v>-1.997317978</v>
      </c>
      <c r="J258" s="5" t="n">
        <f>(VLOOKUP(Games!B258, Data!$B$2:$L$134, 10, FALSE)-VLOOKUP(Games!E258, Data!$B$2:$L$134, 10, FALSE))*Coefficients!$J$2</f>
        <v>-1.20389866</v>
      </c>
      <c r="K258" s="5" t="n">
        <f>(IF(AND(VLOOKUP(Games!B258, Data!$B$2:$L$134, 11, FALSE)=1, VLOOKUP(Games!E258, Data!$B$2:$L$134, 11, FALSE)&lt;&gt;1), 1,0))*Coefficients!K$2</f>
        <v>0</v>
      </c>
      <c r="L258" s="5" t="n">
        <f>(IF(AND(VLOOKUP(Games!B258, Data!$B$2:$L$134, 11, FALSE)&lt;&gt;1, VLOOKUP(Games!E258, Data!$B$2:$L$134, 11, FALSE)=1), 1,0))*Coefficients!L$2</f>
        <v>0</v>
      </c>
      <c r="O258" s="5" t="n">
        <f t="shared" si="1"/>
        <v>27.66124254</v>
      </c>
    </row>
    <row r="259" ht="14.25" customHeight="1">
      <c r="A259" s="5" t="str">
        <f>Coefficients!$A$2</f>
        <v/>
      </c>
      <c r="B259" s="5" t="n">
        <f>(Games!G259)*Coefficients!$B$2</f>
        <v>1.782122498</v>
      </c>
      <c r="C259" s="5" t="n">
        <f>(VLOOKUP(Games!B259, Data!$B$2:$L$134, 4, FALSE)-VLOOKUP(Games!E259, Data!$B$2:$L$134, 4, FALSE))*Coefficients!$C$2</f>
        <v>1.786474581</v>
      </c>
      <c r="D259" s="5" t="n">
        <f>(VLOOKUP(Games!B259, Data!$B$2:$L$134, 3, FALSE)-VLOOKUP(Games!E259, Data!$B$2:$L$134, 3, FALSE))*Coefficients!$D$2</f>
        <v>-1.687622916</v>
      </c>
      <c r="E259" s="5" t="n">
        <f>(VLOOKUP(Games!B259, Data!$B$2:$L$134, 5, FALSE)-VLOOKUP(Games!E259, Data!$B$2:$L$134, 5, FALSE))*Coefficients!$E$2</f>
        <v>4.341260181</v>
      </c>
      <c r="F259" s="5" t="n">
        <f>(VLOOKUP(Games!B259, Data!$B$2:$L$134, 6, FALSE)-VLOOKUP(Games!E259, Data!$B$2:$L$134, 6, FALSE))*Coefficients!$F$2</f>
        <v>2.852279591</v>
      </c>
      <c r="G259" s="5" t="n">
        <f>(VLOOKUP(Games!B259, Data!$B$2:$L$134, 7, FALSE)-VLOOKUP(Games!E259, Data!$B$2:$L$134, 7, FALSE))*Coefficients!$G$2</f>
        <v>4.586905549</v>
      </c>
      <c r="H259" s="5" t="n">
        <f>(VLOOKUP(Games!B259, Data!$B$2:$L$134, 8, FALSE)-VLOOKUP(Games!E259, Data!$B$2:$L$134, 8, FALSE))*Coefficients!$H$2</f>
        <v>1.707262355</v>
      </c>
      <c r="I259" s="5" t="n">
        <f>(VLOOKUP(Games!B259, Data!$B$2:$L$134, 9, FALSE)-VLOOKUP(Games!E259, Data!$B$2:$L$134, 9, FALSE))*Coefficients!$I$2</f>
        <v>-0.4899081833</v>
      </c>
      <c r="J259" s="5" t="n">
        <f>(VLOOKUP(Games!B259, Data!$B$2:$L$134, 10, FALSE)-VLOOKUP(Games!E259, Data!$B$2:$L$134, 10, FALSE))*Coefficients!$J$2</f>
        <v>0.1440172824</v>
      </c>
      <c r="K259" s="5" t="n">
        <f>(IF(AND(VLOOKUP(Games!B259, Data!$B$2:$L$134, 11, FALSE)=1, VLOOKUP(Games!E259, Data!$B$2:$L$134, 11, FALSE)&lt;&gt;1), 1,0))*Coefficients!K$2</f>
        <v>0</v>
      </c>
      <c r="L259" s="5" t="n">
        <f>(IF(AND(VLOOKUP(Games!B259, Data!$B$2:$L$134, 11, FALSE)&lt;&gt;1, VLOOKUP(Games!E259, Data!$B$2:$L$134, 11, FALSE)=1), 1,0))*Coefficients!L$2</f>
        <v>0</v>
      </c>
      <c r="O259" s="5" t="n">
        <f t="shared" si="1"/>
        <v>15.02279094</v>
      </c>
    </row>
    <row r="260" ht="14.25" customHeight="1">
      <c r="A260" s="5" t="str">
        <f>Coefficients!$A$2</f>
        <v/>
      </c>
      <c r="B260" s="5" t="n">
        <f>(Games!G260)*Coefficients!$B$2</f>
        <v>12.47485748</v>
      </c>
      <c r="C260" s="5" t="n">
        <f>(VLOOKUP(Games!B260, Data!$B$2:$L$134, 4, FALSE)-VLOOKUP(Games!E260, Data!$B$2:$L$134, 4, FALSE))*Coefficients!$C$2</f>
        <v>-2.233093227</v>
      </c>
      <c r="D260" s="5" t="n">
        <f>(VLOOKUP(Games!B260, Data!$B$2:$L$134, 3, FALSE)-VLOOKUP(Games!E260, Data!$B$2:$L$134, 3, FALSE))*Coefficients!$D$2</f>
        <v>4.277927857</v>
      </c>
      <c r="E260" s="5" t="n">
        <f>(VLOOKUP(Games!B260, Data!$B$2:$L$134, 5, FALSE)-VLOOKUP(Games!E260, Data!$B$2:$L$134, 5, FALSE))*Coefficients!$E$2</f>
        <v>-10.68976969</v>
      </c>
      <c r="F260" s="5" t="n">
        <f>(VLOOKUP(Games!B260, Data!$B$2:$L$134, 6, FALSE)-VLOOKUP(Games!E260, Data!$B$2:$L$134, 6, FALSE))*Coefficients!$F$2</f>
        <v>-4.48160597</v>
      </c>
      <c r="G260" s="5" t="n">
        <f>(VLOOKUP(Games!B260, Data!$B$2:$L$134, 7, FALSE)-VLOOKUP(Games!E260, Data!$B$2:$L$134, 7, FALSE))*Coefficients!$G$2</f>
        <v>-11.66384554</v>
      </c>
      <c r="H260" s="5" t="n">
        <f>(VLOOKUP(Games!B260, Data!$B$2:$L$134, 8, FALSE)-VLOOKUP(Games!E260, Data!$B$2:$L$134, 8, FALSE))*Coefficients!$H$2</f>
        <v>-4.578567225</v>
      </c>
      <c r="I260" s="5" t="n">
        <f>(VLOOKUP(Games!B260, Data!$B$2:$L$134, 9, FALSE)-VLOOKUP(Games!E260, Data!$B$2:$L$134, 9, FALSE))*Coefficients!$I$2</f>
        <v>1.494848047</v>
      </c>
      <c r="J260" s="5" t="n">
        <f>(VLOOKUP(Games!B260, Data!$B$2:$L$134, 10, FALSE)-VLOOKUP(Games!E260, Data!$B$2:$L$134, 10, FALSE))*Coefficients!$J$2</f>
        <v>2.022142103</v>
      </c>
      <c r="K260" s="5" t="n">
        <f>(IF(AND(VLOOKUP(Games!B260, Data!$B$2:$L$134, 11, FALSE)=1, VLOOKUP(Games!E260, Data!$B$2:$L$134, 11, FALSE)&lt;&gt;1), 1,0))*Coefficients!K$2</f>
        <v>0.08548818654</v>
      </c>
      <c r="L260" s="5" t="n">
        <f>(IF(AND(VLOOKUP(Games!B260, Data!$B$2:$L$134, 11, FALSE)&lt;&gt;1, VLOOKUP(Games!E260, Data!$B$2:$L$134, 11, FALSE)=1), 1,0))*Coefficients!L$2</f>
        <v>0</v>
      </c>
      <c r="O260" s="5" t="n">
        <f t="shared" si="1"/>
        <v>-13.29161798</v>
      </c>
    </row>
    <row r="261" ht="14.25" customHeight="1">
      <c r="A261" s="5" t="str">
        <f>Coefficients!$A$2</f>
        <v/>
      </c>
      <c r="B261" s="5" t="n">
        <f>(Games!G261)*Coefficients!$B$2</f>
        <v>6.534449158</v>
      </c>
      <c r="C261" s="5" t="n">
        <f>(VLOOKUP(Games!B261, Data!$B$2:$L$134, 4, FALSE)-VLOOKUP(Games!E261, Data!$B$2:$L$134, 4, FALSE))*Coefficients!$C$2</f>
        <v>-0.8932372906</v>
      </c>
      <c r="D261" s="5" t="n">
        <f>(VLOOKUP(Games!B261, Data!$B$2:$L$134, 3, FALSE)-VLOOKUP(Games!E261, Data!$B$2:$L$134, 3, FALSE))*Coefficients!$D$2</f>
        <v>2.590304941</v>
      </c>
      <c r="E261" s="5" t="n">
        <f>(VLOOKUP(Games!B261, Data!$B$2:$L$134, 5, FALSE)-VLOOKUP(Games!E261, Data!$B$2:$L$134, 5, FALSE))*Coefficients!$E$2</f>
        <v>-5.13482387</v>
      </c>
      <c r="F261" s="5" t="n">
        <f>(VLOOKUP(Games!B261, Data!$B$2:$L$134, 6, FALSE)-VLOOKUP(Games!E261, Data!$B$2:$L$134, 6, FALSE))*Coefficients!$F$2</f>
        <v>-1.498980269</v>
      </c>
      <c r="G261" s="5" t="n">
        <f>(VLOOKUP(Games!B261, Data!$B$2:$L$134, 7, FALSE)-VLOOKUP(Games!E261, Data!$B$2:$L$134, 7, FALSE))*Coefficients!$G$2</f>
        <v>-6.945885546</v>
      </c>
      <c r="H261" s="5" t="n">
        <f>(VLOOKUP(Games!B261, Data!$B$2:$L$134, 8, FALSE)-VLOOKUP(Games!E261, Data!$B$2:$L$134, 8, FALSE))*Coefficients!$H$2</f>
        <v>-1.629659521</v>
      </c>
      <c r="I261" s="5" t="n">
        <f>(VLOOKUP(Games!B261, Data!$B$2:$L$134, 9, FALSE)-VLOOKUP(Games!E261, Data!$B$2:$L$134, 9, FALSE))*Coefficients!$I$2</f>
        <v>1.231051332</v>
      </c>
      <c r="J261" s="5" t="n">
        <f>(VLOOKUP(Games!B261, Data!$B$2:$L$134, 10, FALSE)-VLOOKUP(Games!E261, Data!$B$2:$L$134, 10, FALSE))*Coefficients!$J$2</f>
        <v>-1.344608283</v>
      </c>
      <c r="K261" s="5" t="n">
        <f>(IF(AND(VLOOKUP(Games!B261, Data!$B$2:$L$134, 11, FALSE)=1, VLOOKUP(Games!E261, Data!$B$2:$L$134, 11, FALSE)&lt;&gt;1), 1,0))*Coefficients!K$2</f>
        <v>0</v>
      </c>
      <c r="L261" s="5" t="n">
        <f>(IF(AND(VLOOKUP(Games!B261, Data!$B$2:$L$134, 11, FALSE)&lt;&gt;1, VLOOKUP(Games!E261, Data!$B$2:$L$134, 11, FALSE)=1), 1,0))*Coefficients!L$2</f>
        <v>0</v>
      </c>
      <c r="O261" s="5" t="n">
        <f t="shared" si="1"/>
        <v>-7.091389348</v>
      </c>
    </row>
    <row r="262" ht="14.25" customHeight="1">
      <c r="A262" s="5" t="str">
        <f>Coefficients!$A$2</f>
        <v/>
      </c>
      <c r="B262" s="5" t="n">
        <f>(Games!G262)*Coefficients!$B$2</f>
        <v>-1.782122498</v>
      </c>
      <c r="C262" s="5" t="n">
        <f>(VLOOKUP(Games!B262, Data!$B$2:$L$134, 4, FALSE)-VLOOKUP(Games!E262, Data!$B$2:$L$134, 4, FALSE))*Coefficients!$C$2</f>
        <v>0.8932372906</v>
      </c>
      <c r="D262" s="5" t="n">
        <f>(VLOOKUP(Games!B262, Data!$B$2:$L$134, 3, FALSE)-VLOOKUP(Games!E262, Data!$B$2:$L$134, 3, FALSE))*Coefficients!$D$2</f>
        <v>-0.1569881782</v>
      </c>
      <c r="E262" s="5" t="n">
        <f>(VLOOKUP(Games!B262, Data!$B$2:$L$134, 5, FALSE)-VLOOKUP(Games!E262, Data!$B$2:$L$134, 5, FALSE))*Coefficients!$E$2</f>
        <v>1.960569114</v>
      </c>
      <c r="F262" s="5" t="n">
        <f>(VLOOKUP(Games!B262, Data!$B$2:$L$134, 6, FALSE)-VLOOKUP(Games!E262, Data!$B$2:$L$134, 6, FALSE))*Coefficients!$F$2</f>
        <v>1.165447575</v>
      </c>
      <c r="G262" s="5" t="n">
        <f>(VLOOKUP(Games!B262, Data!$B$2:$L$134, 7, FALSE)-VLOOKUP(Games!E262, Data!$B$2:$L$134, 7, FALSE))*Coefficients!$G$2</f>
        <v>1.572653331</v>
      </c>
      <c r="H262" s="5" t="n">
        <f>(VLOOKUP(Games!B262, Data!$B$2:$L$134, 8, FALSE)-VLOOKUP(Games!E262, Data!$B$2:$L$134, 8, FALSE))*Coefficients!$H$2</f>
        <v>0.9312340118</v>
      </c>
      <c r="I262" s="5" t="n">
        <f>(VLOOKUP(Games!B262, Data!$B$2:$L$134, 9, FALSE)-VLOOKUP(Games!E262, Data!$B$2:$L$134, 9, FALSE))*Coefficients!$I$2</f>
        <v>-0.7411431491</v>
      </c>
      <c r="J262" s="5" t="n">
        <f>(VLOOKUP(Games!B262, Data!$B$2:$L$134, 10, FALSE)-VLOOKUP(Games!E262, Data!$B$2:$L$134, 10, FALSE))*Coefficients!$J$2</f>
        <v>-0.1557281849</v>
      </c>
      <c r="K262" s="5" t="n">
        <f>(IF(AND(VLOOKUP(Games!B262, Data!$B$2:$L$134, 11, FALSE)=1, VLOOKUP(Games!E262, Data!$B$2:$L$134, 11, FALSE)&lt;&gt;1), 1,0))*Coefficients!K$2</f>
        <v>0</v>
      </c>
      <c r="L262" s="5" t="n">
        <f>(IF(AND(VLOOKUP(Games!B262, Data!$B$2:$L$134, 11, FALSE)&lt;&gt;1, VLOOKUP(Games!E262, Data!$B$2:$L$134, 11, FALSE)=1), 1,0))*Coefficients!L$2</f>
        <v>0</v>
      </c>
      <c r="O262" s="5" t="n">
        <f t="shared" si="1"/>
        <v>3.687159312</v>
      </c>
    </row>
    <row r="263" ht="14.25" customHeight="1">
      <c r="A263" s="5" t="str">
        <f>Coefficients!$A$2</f>
        <v/>
      </c>
      <c r="B263" s="5" t="n">
        <f>(Games!G263)*Coefficients!$B$2</f>
        <v>35.04840912</v>
      </c>
      <c r="C263" s="5" t="n">
        <f>(VLOOKUP(Games!B263, Data!$B$2:$L$134, 4, FALSE)-VLOOKUP(Games!E263, Data!$B$2:$L$134, 4, FALSE))*Coefficients!$C$2</f>
        <v>0</v>
      </c>
      <c r="D263" s="5" t="n">
        <f>(VLOOKUP(Games!B263, Data!$B$2:$L$134, 3, FALSE)-VLOOKUP(Games!E263, Data!$B$2:$L$134, 3, FALSE))*Coefficients!$D$2</f>
        <v>13.57947742</v>
      </c>
      <c r="E263" s="5" t="n">
        <f>(VLOOKUP(Games!B263, Data!$B$2:$L$134, 5, FALSE)-VLOOKUP(Games!E263, Data!$B$2:$L$134, 5, FALSE))*Coefficients!$E$2</f>
        <v>-20.25921418</v>
      </c>
      <c r="F263" s="5" t="n">
        <f>(VLOOKUP(Games!B263, Data!$B$2:$L$134, 6, FALSE)-VLOOKUP(Games!E263, Data!$B$2:$L$134, 6, FALSE))*Coefficients!$F$2</f>
        <v>-5.650887254</v>
      </c>
      <c r="G263" s="5" t="n">
        <f>(VLOOKUP(Games!B263, Data!$B$2:$L$134, 7, FALSE)-VLOOKUP(Games!E263, Data!$B$2:$L$134, 7, FALSE))*Coefficients!$G$2</f>
        <v>-30.66673996</v>
      </c>
      <c r="H263" s="5" t="n">
        <f>(VLOOKUP(Games!B263, Data!$B$2:$L$134, 8, FALSE)-VLOOKUP(Games!E263, Data!$B$2:$L$134, 8, FALSE))*Coefficients!$H$2</f>
        <v>-5.897815408</v>
      </c>
      <c r="I263" s="5" t="n">
        <f>(VLOOKUP(Games!B263, Data!$B$2:$L$134, 9, FALSE)-VLOOKUP(Games!E263, Data!$B$2:$L$134, 9, FALSE))*Coefficients!$I$2</f>
        <v>2.964572597</v>
      </c>
      <c r="J263" s="5" t="n">
        <f>(VLOOKUP(Games!B263, Data!$B$2:$L$134, 10, FALSE)-VLOOKUP(Games!E263, Data!$B$2:$L$134, 10, FALSE))*Coefficients!$J$2</f>
        <v>1.352743338</v>
      </c>
      <c r="K263" s="5" t="n">
        <f>(IF(AND(VLOOKUP(Games!B263, Data!$B$2:$L$134, 11, FALSE)=1, VLOOKUP(Games!E263, Data!$B$2:$L$134, 11, FALSE)&lt;&gt;1), 1,0))*Coefficients!K$2</f>
        <v>0</v>
      </c>
      <c r="L263" s="5" t="n">
        <f>(IF(AND(VLOOKUP(Games!B263, Data!$B$2:$L$134, 11, FALSE)&lt;&gt;1, VLOOKUP(Games!E263, Data!$B$2:$L$134, 11, FALSE)=1), 1,0))*Coefficients!L$2</f>
        <v>0</v>
      </c>
      <c r="O263" s="5" t="n">
        <f t="shared" si="1"/>
        <v>-9.529454324</v>
      </c>
    </row>
    <row r="264" ht="14.25" customHeight="1">
      <c r="A264" s="5" t="str">
        <f>Coefficients!$A$2</f>
        <v/>
      </c>
      <c r="B264" s="5" t="n">
        <f>(Games!G264)*Coefficients!$B$2</f>
        <v>-8.910612489</v>
      </c>
      <c r="C264" s="5" t="n">
        <f>(VLOOKUP(Games!B264, Data!$B$2:$L$134, 4, FALSE)-VLOOKUP(Games!E264, Data!$B$2:$L$134, 4, FALSE))*Coefficients!$C$2</f>
        <v>1.820829862</v>
      </c>
      <c r="D264" s="5" t="n">
        <f>(VLOOKUP(Games!B264, Data!$B$2:$L$134, 3, FALSE)-VLOOKUP(Games!E264, Data!$B$2:$L$134, 3, FALSE))*Coefficients!$D$2</f>
        <v>-4.238680812</v>
      </c>
      <c r="E264" s="5" t="n">
        <f>(VLOOKUP(Games!B264, Data!$B$2:$L$134, 5, FALSE)-VLOOKUP(Games!E264, Data!$B$2:$L$134, 5, FALSE))*Coefficients!$E$2</f>
        <v>16.24471552</v>
      </c>
      <c r="F264" s="5" t="n">
        <f>(VLOOKUP(Games!B264, Data!$B$2:$L$134, 6, FALSE)-VLOOKUP(Games!E264, Data!$B$2:$L$134, 6, FALSE))*Coefficients!$F$2</f>
        <v>4.910981392</v>
      </c>
      <c r="G264" s="5" t="n">
        <f>(VLOOKUP(Games!B264, Data!$B$2:$L$134, 7, FALSE)-VLOOKUP(Games!E264, Data!$B$2:$L$134, 7, FALSE))*Coefficients!$G$2</f>
        <v>18.74078553</v>
      </c>
      <c r="H264" s="5" t="n">
        <f>(VLOOKUP(Games!B264, Data!$B$2:$L$134, 8, FALSE)-VLOOKUP(Games!E264, Data!$B$2:$L$134, 8, FALSE))*Coefficients!$H$2</f>
        <v>4.578567225</v>
      </c>
      <c r="I264" s="5" t="n">
        <f>(VLOOKUP(Games!B264, Data!$B$2:$L$134, 9, FALSE)-VLOOKUP(Games!E264, Data!$B$2:$L$134, 9, FALSE))*Coefficients!$I$2</f>
        <v>-2.009879726</v>
      </c>
      <c r="J264" s="5" t="n">
        <f>(VLOOKUP(Games!B264, Data!$B$2:$L$134, 10, FALSE)-VLOOKUP(Games!E264, Data!$B$2:$L$134, 10, FALSE))*Coefficients!$J$2</f>
        <v>-1.283282488</v>
      </c>
      <c r="K264" s="5" t="n">
        <f>(IF(AND(VLOOKUP(Games!B264, Data!$B$2:$L$134, 11, FALSE)=1, VLOOKUP(Games!E264, Data!$B$2:$L$134, 11, FALSE)&lt;&gt;1), 1,0))*Coefficients!K$2</f>
        <v>0</v>
      </c>
      <c r="L264" s="5" t="n">
        <f>(IF(AND(VLOOKUP(Games!B264, Data!$B$2:$L$134, 11, FALSE)&lt;&gt;1, VLOOKUP(Games!E264, Data!$B$2:$L$134, 11, FALSE)=1), 1,0))*Coefficients!L$2</f>
        <v>-6.250290008</v>
      </c>
      <c r="O264" s="5" t="n">
        <f t="shared" si="1"/>
        <v>23.603134</v>
      </c>
    </row>
    <row r="265" ht="14.25" customHeight="1">
      <c r="A265" s="5" t="str">
        <f>Coefficients!$A$2</f>
        <v/>
      </c>
      <c r="B265" s="5" t="n">
        <f>(Games!G265)*Coefficients!$B$2</f>
        <v>37.42457245</v>
      </c>
      <c r="C265" s="5" t="n">
        <f>(VLOOKUP(Games!B265, Data!$B$2:$L$134, 4, FALSE)-VLOOKUP(Games!E265, Data!$B$2:$L$134, 4, FALSE))*Coefficients!$C$2</f>
        <v>-1.339855936</v>
      </c>
      <c r="D265" s="5" t="n">
        <f>(VLOOKUP(Games!B265, Data!$B$2:$L$134, 3, FALSE)-VLOOKUP(Games!E265, Data!$B$2:$L$134, 3, FALSE))*Coefficients!$D$2</f>
        <v>19.19180479</v>
      </c>
      <c r="E265" s="5" t="n">
        <f>(VLOOKUP(Games!B265, Data!$B$2:$L$134, 5, FALSE)-VLOOKUP(Games!E265, Data!$B$2:$L$134, 5, FALSE))*Coefficients!$E$2</f>
        <v>-31.36910582</v>
      </c>
      <c r="F265" s="5" t="n">
        <f>(VLOOKUP(Games!B265, Data!$B$2:$L$134, 6, FALSE)-VLOOKUP(Games!E265, Data!$B$2:$L$134, 6, FALSE))*Coefficients!$F$2</f>
        <v>-7.372222652</v>
      </c>
      <c r="G265" s="5" t="n">
        <f>(VLOOKUP(Games!B265, Data!$B$2:$L$134, 7, FALSE)-VLOOKUP(Games!E265, Data!$B$2:$L$134, 7, FALSE))*Coefficients!$G$2</f>
        <v>-38.53000661</v>
      </c>
      <c r="H265" s="5" t="n">
        <f>(VLOOKUP(Games!B265, Data!$B$2:$L$134, 8, FALSE)-VLOOKUP(Games!E265, Data!$B$2:$L$134, 8, FALSE))*Coefficients!$H$2</f>
        <v>-10.78679397</v>
      </c>
      <c r="I265" s="5" t="n">
        <f>(VLOOKUP(Games!B265, Data!$B$2:$L$134, 9, FALSE)-VLOOKUP(Games!E265, Data!$B$2:$L$134, 9, FALSE))*Coefficients!$I$2</f>
        <v>3.52985127</v>
      </c>
      <c r="J265" s="5" t="n">
        <f>(VLOOKUP(Games!B265, Data!$B$2:$L$134, 10, FALSE)-VLOOKUP(Games!E265, Data!$B$2:$L$134, 10, FALSE))*Coefficients!$J$2</f>
        <v>1.224325693</v>
      </c>
      <c r="K265" s="5" t="n">
        <f>(IF(AND(VLOOKUP(Games!B265, Data!$B$2:$L$134, 11, FALSE)=1, VLOOKUP(Games!E265, Data!$B$2:$L$134, 11, FALSE)&lt;&gt;1), 1,0))*Coefficients!K$2</f>
        <v>0.08548818654</v>
      </c>
      <c r="L265" s="5" t="n">
        <f>(IF(AND(VLOOKUP(Games!B265, Data!$B$2:$L$134, 11, FALSE)&lt;&gt;1, VLOOKUP(Games!E265, Data!$B$2:$L$134, 11, FALSE)=1), 1,0))*Coefficients!L$2</f>
        <v>0</v>
      </c>
      <c r="O265" s="5" t="n">
        <f t="shared" si="1"/>
        <v>-27.94194261</v>
      </c>
    </row>
    <row r="266" ht="14.25" customHeight="1">
      <c r="A266" s="5" t="str">
        <f>Coefficients!$A$2</f>
        <v/>
      </c>
      <c r="B266" s="5" t="n">
        <f>(Games!G266)*Coefficients!$B$2</f>
        <v>17.22718415</v>
      </c>
      <c r="C266" s="5" t="n">
        <f>(VLOOKUP(Games!B266, Data!$B$2:$L$134, 4, FALSE)-VLOOKUP(Games!E266, Data!$B$2:$L$134, 4, FALSE))*Coefficients!$C$2</f>
        <v>-1.339855936</v>
      </c>
      <c r="D266" s="5" t="n">
        <f>(VLOOKUP(Games!B266, Data!$B$2:$L$134, 3, FALSE)-VLOOKUP(Games!E266, Data!$B$2:$L$134, 3, FALSE))*Coefficients!$D$2</f>
        <v>10.20423159</v>
      </c>
      <c r="E266" s="5" t="n">
        <f>(VLOOKUP(Games!B266, Data!$B$2:$L$134, 5, FALSE)-VLOOKUP(Games!E266, Data!$B$2:$L$134, 5, FALSE))*Coefficients!$E$2</f>
        <v>-10.40968839</v>
      </c>
      <c r="F266" s="5" t="n">
        <f>(VLOOKUP(Games!B266, Data!$B$2:$L$134, 6, FALSE)-VLOOKUP(Games!E266, Data!$B$2:$L$134, 6, FALSE))*Coefficients!$F$2</f>
        <v>-4.136572149</v>
      </c>
      <c r="G266" s="5" t="n">
        <f>(VLOOKUP(Games!B266, Data!$B$2:$L$134, 7, FALSE)-VLOOKUP(Games!E266, Data!$B$2:$L$134, 7, FALSE))*Coefficients!$G$2</f>
        <v>-14.54704331</v>
      </c>
      <c r="H266" s="5" t="n">
        <f>(VLOOKUP(Games!B266, Data!$B$2:$L$134, 8, FALSE)-VLOOKUP(Games!E266, Data!$B$2:$L$134, 8, FALSE))*Coefficients!$H$2</f>
        <v>-4.035347384</v>
      </c>
      <c r="I266" s="5" t="n">
        <f>(VLOOKUP(Games!B266, Data!$B$2:$L$134, 9, FALSE)-VLOOKUP(Games!E266, Data!$B$2:$L$134, 9, FALSE))*Coefficients!$I$2</f>
        <v>1.080310353</v>
      </c>
      <c r="J266" s="5" t="n">
        <f>(VLOOKUP(Games!B266, Data!$B$2:$L$134, 10, FALSE)-VLOOKUP(Games!E266, Data!$B$2:$L$134, 10, FALSE))*Coefficients!$J$2</f>
        <v>0.6792770454</v>
      </c>
      <c r="K266" s="5" t="n">
        <f>(IF(AND(VLOOKUP(Games!B266, Data!$B$2:$L$134, 11, FALSE)=1, VLOOKUP(Games!E266, Data!$B$2:$L$134, 11, FALSE)&lt;&gt;1), 1,0))*Coefficients!K$2</f>
        <v>0</v>
      </c>
      <c r="L266" s="5" t="n">
        <f>(IF(AND(VLOOKUP(Games!B266, Data!$B$2:$L$134, 11, FALSE)&lt;&gt;1, VLOOKUP(Games!E266, Data!$B$2:$L$134, 11, FALSE)=1), 1,0))*Coefficients!L$2</f>
        <v>0</v>
      </c>
      <c r="O266" s="5" t="n">
        <f t="shared" si="1"/>
        <v>-5.277504045</v>
      </c>
    </row>
    <row r="267" ht="14.25" customHeight="1">
      <c r="A267" s="5" t="str">
        <f>Coefficients!$A$2</f>
        <v/>
      </c>
      <c r="B267" s="5" t="n">
        <f>(Games!G267)*Coefficients!$B$2</f>
        <v>26.73183747</v>
      </c>
      <c r="C267" s="5" t="n">
        <f>(VLOOKUP(Games!B267, Data!$B$2:$L$134, 4, FALSE)-VLOOKUP(Games!E267, Data!$B$2:$L$134, 4, FALSE))*Coefficients!$C$2</f>
        <v>-1.786474581</v>
      </c>
      <c r="D267" s="5" t="n">
        <f>(VLOOKUP(Games!B267, Data!$B$2:$L$134, 3, FALSE)-VLOOKUP(Games!E267, Data!$B$2:$L$134, 3, FALSE))*Coefficients!$D$2</f>
        <v>6.789738709</v>
      </c>
      <c r="E267" s="5" t="n">
        <f>(VLOOKUP(Games!B267, Data!$B$2:$L$134, 5, FALSE)-VLOOKUP(Games!E267, Data!$B$2:$L$134, 5, FALSE))*Coefficients!$E$2</f>
        <v>-19.2322494</v>
      </c>
      <c r="F267" s="5" t="n">
        <f>(VLOOKUP(Games!B267, Data!$B$2:$L$134, 6, FALSE)-VLOOKUP(Games!E267, Data!$B$2:$L$134, 6, FALSE))*Coefficients!$F$2</f>
        <v>-2.802441372</v>
      </c>
      <c r="G267" s="5" t="n">
        <f>(VLOOKUP(Games!B267, Data!$B$2:$L$134, 7, FALSE)-VLOOKUP(Games!E267, Data!$B$2:$L$134, 7, FALSE))*Coefficients!$G$2</f>
        <v>-14.41598887</v>
      </c>
      <c r="H267" s="5" t="n">
        <f>(VLOOKUP(Games!B267, Data!$B$2:$L$134, 8, FALSE)-VLOOKUP(Games!E267, Data!$B$2:$L$134, 8, FALSE))*Coefficients!$H$2</f>
        <v>-5.276992734</v>
      </c>
      <c r="I267" s="5" t="n">
        <f>(VLOOKUP(Games!B267, Data!$B$2:$L$134, 9, FALSE)-VLOOKUP(Games!E267, Data!$B$2:$L$134, 9, FALSE))*Coefficients!$I$2</f>
        <v>2.173182454</v>
      </c>
      <c r="J267" s="5" t="n">
        <f>(VLOOKUP(Games!B267, Data!$B$2:$L$134, 10, FALSE)-VLOOKUP(Games!E267, Data!$B$2:$L$134, 10, FALSE))*Coefficients!$J$2</f>
        <v>0.4166310022</v>
      </c>
      <c r="K267" s="5" t="n">
        <f>(IF(AND(VLOOKUP(Games!B267, Data!$B$2:$L$134, 11, FALSE)=1, VLOOKUP(Games!E267, Data!$B$2:$L$134, 11, FALSE)&lt;&gt;1), 1,0))*Coefficients!K$2</f>
        <v>0</v>
      </c>
      <c r="L267" s="5" t="n">
        <f>(IF(AND(VLOOKUP(Games!B267, Data!$B$2:$L$134, 11, FALSE)&lt;&gt;1, VLOOKUP(Games!E267, Data!$B$2:$L$134, 11, FALSE)=1), 1,0))*Coefficients!L$2</f>
        <v>0</v>
      </c>
      <c r="O267" s="5" t="n">
        <f t="shared" si="1"/>
        <v>-7.402757329</v>
      </c>
    </row>
    <row r="268" ht="14.25" customHeight="1">
      <c r="A268" s="5" t="str">
        <f>Coefficients!$A$2</f>
        <v/>
      </c>
      <c r="B268" s="5" t="n">
        <f>(Games!G268)*Coefficients!$B$2</f>
        <v>-12.47485748</v>
      </c>
      <c r="C268" s="5" t="n">
        <f>(VLOOKUP(Games!B268, Data!$B$2:$L$134, 4, FALSE)-VLOOKUP(Games!E268, Data!$B$2:$L$134, 4, FALSE))*Coefficients!$C$2</f>
        <v>2.233093227</v>
      </c>
      <c r="D268" s="5" t="n">
        <f>(VLOOKUP(Games!B268, Data!$B$2:$L$134, 3, FALSE)-VLOOKUP(Games!E268, Data!$B$2:$L$134, 3, FALSE))*Coefficients!$D$2</f>
        <v>-8.987573204</v>
      </c>
      <c r="E268" s="5" t="n">
        <f>(VLOOKUP(Games!B268, Data!$B$2:$L$134, 5, FALSE)-VLOOKUP(Games!E268, Data!$B$2:$L$134, 5, FALSE))*Coefficients!$E$2</f>
        <v>11.90345533</v>
      </c>
      <c r="F268" s="5" t="n">
        <f>(VLOOKUP(Games!B268, Data!$B$2:$L$134, 6, FALSE)-VLOOKUP(Games!E268, Data!$B$2:$L$134, 6, FALSE))*Coefficients!$F$2</f>
        <v>4.930149938</v>
      </c>
      <c r="G268" s="5" t="n">
        <f>(VLOOKUP(Games!B268, Data!$B$2:$L$134, 7, FALSE)-VLOOKUP(Games!E268, Data!$B$2:$L$134, 7, FALSE))*Coefficients!$G$2</f>
        <v>18.87183997</v>
      </c>
      <c r="H268" s="5" t="n">
        <f>(VLOOKUP(Games!B268, Data!$B$2:$L$134, 8, FALSE)-VLOOKUP(Games!E268, Data!$B$2:$L$134, 8, FALSE))*Coefficients!$H$2</f>
        <v>5.432198402</v>
      </c>
      <c r="I268" s="5" t="n">
        <f>(VLOOKUP(Games!B268, Data!$B$2:$L$134, 9, FALSE)-VLOOKUP(Games!E268, Data!$B$2:$L$134, 9, FALSE))*Coefficients!$I$2</f>
        <v>-2.06012672</v>
      </c>
      <c r="J268" s="5" t="n">
        <f>(VLOOKUP(Games!B268, Data!$B$2:$L$134, 10, FALSE)-VLOOKUP(Games!E268, Data!$B$2:$L$134, 10, FALSE))*Coefficients!$J$2</f>
        <v>-2.032390158</v>
      </c>
      <c r="K268" s="5" t="n">
        <f>(IF(AND(VLOOKUP(Games!B268, Data!$B$2:$L$134, 11, FALSE)=1, VLOOKUP(Games!E268, Data!$B$2:$L$134, 11, FALSE)&lt;&gt;1), 1,0))*Coefficients!K$2</f>
        <v>0</v>
      </c>
      <c r="L268" s="5" t="n">
        <f>(IF(AND(VLOOKUP(Games!B268, Data!$B$2:$L$134, 11, FALSE)&lt;&gt;1, VLOOKUP(Games!E268, Data!$B$2:$L$134, 11, FALSE)=1), 1,0))*Coefficients!L$2</f>
        <v>-6.250290008</v>
      </c>
      <c r="O268" s="5" t="n">
        <f t="shared" si="1"/>
        <v>11.5654993</v>
      </c>
    </row>
    <row r="269" ht="14.25" customHeight="1">
      <c r="A269" s="5" t="str">
        <f>Coefficients!$A$2</f>
        <v/>
      </c>
      <c r="B269" s="5" t="n">
        <f>(Games!G269)*Coefficients!$B$2</f>
        <v>11.28677582</v>
      </c>
      <c r="C269" s="5" t="n">
        <f>(VLOOKUP(Games!B269, Data!$B$2:$L$134, 4, FALSE)-VLOOKUP(Games!E269, Data!$B$2:$L$134, 4, FALSE))*Coefficients!$C$2</f>
        <v>-2.233093227</v>
      </c>
      <c r="D269" s="5" t="n">
        <f>(VLOOKUP(Games!B269, Data!$B$2:$L$134, 3, FALSE)-VLOOKUP(Games!E269, Data!$B$2:$L$134, 3, FALSE))*Coefficients!$D$2</f>
        <v>5.298351015</v>
      </c>
      <c r="E269" s="5" t="n">
        <f>(VLOOKUP(Games!B269, Data!$B$2:$L$134, 5, FALSE)-VLOOKUP(Games!E269, Data!$B$2:$L$134, 5, FALSE))*Coefficients!$E$2</f>
        <v>-16.01131443</v>
      </c>
      <c r="F269" s="5" t="n">
        <f>(VLOOKUP(Games!B269, Data!$B$2:$L$134, 6, FALSE)-VLOOKUP(Games!E269, Data!$B$2:$L$134, 6, FALSE))*Coefficients!$F$2</f>
        <v>-4.201745204</v>
      </c>
      <c r="G269" s="5" t="n">
        <f>(VLOOKUP(Games!B269, Data!$B$2:$L$134, 7, FALSE)-VLOOKUP(Games!E269, Data!$B$2:$L$134, 7, FALSE))*Coefficients!$G$2</f>
        <v>-17.03707775</v>
      </c>
      <c r="H269" s="5" t="n">
        <f>(VLOOKUP(Games!B269, Data!$B$2:$L$134, 8, FALSE)-VLOOKUP(Games!E269, Data!$B$2:$L$134, 8, FALSE))*Coefficients!$H$2</f>
        <v>-4.811375728</v>
      </c>
      <c r="I269" s="5" t="n">
        <f>(VLOOKUP(Games!B269, Data!$B$2:$L$134, 9, FALSE)-VLOOKUP(Games!E269, Data!$B$2:$L$134, 9, FALSE))*Coefficients!$I$2</f>
        <v>1.117995598</v>
      </c>
      <c r="J269" s="5" t="n">
        <f>(VLOOKUP(Games!B269, Data!$B$2:$L$134, 10, FALSE)-VLOOKUP(Games!E269, Data!$B$2:$L$134, 10, FALSE))*Coefficients!$J$2</f>
        <v>2.179613514</v>
      </c>
      <c r="K269" s="5" t="n">
        <f>(IF(AND(VLOOKUP(Games!B269, Data!$B$2:$L$134, 11, FALSE)=1, VLOOKUP(Games!E269, Data!$B$2:$L$134, 11, FALSE)&lt;&gt;1), 1,0))*Coefficients!K$2</f>
        <v>0.08548818654</v>
      </c>
      <c r="L269" s="5" t="n">
        <f>(IF(AND(VLOOKUP(Games!B269, Data!$B$2:$L$134, 11, FALSE)&lt;&gt;1, VLOOKUP(Games!E269, Data!$B$2:$L$134, 11, FALSE)=1), 1,0))*Coefficients!L$2</f>
        <v>0</v>
      </c>
      <c r="O269" s="5" t="n">
        <f t="shared" si="1"/>
        <v>-24.32638221</v>
      </c>
    </row>
    <row r="270" ht="14.25" customHeight="1">
      <c r="A270" s="5" t="str">
        <f>Coefficients!$A$2</f>
        <v/>
      </c>
      <c r="B270" s="5" t="n">
        <f>(Games!G270)*Coefficients!$B$2</f>
        <v>-12.47485748</v>
      </c>
      <c r="C270" s="5" t="n">
        <f>(VLOOKUP(Games!B270, Data!$B$2:$L$134, 4, FALSE)-VLOOKUP(Games!E270, Data!$B$2:$L$134, 4, FALSE))*Coefficients!$C$2</f>
        <v>2.301803787</v>
      </c>
      <c r="D270" s="5" t="n">
        <f>(VLOOKUP(Games!B270, Data!$B$2:$L$134, 3, FALSE)-VLOOKUP(Games!E270, Data!$B$2:$L$134, 3, FALSE))*Coefficients!$D$2</f>
        <v>-10.32197272</v>
      </c>
      <c r="E270" s="5" t="n">
        <f>(VLOOKUP(Games!B270, Data!$B$2:$L$134, 5, FALSE)-VLOOKUP(Games!E270, Data!$B$2:$L$134, 5, FALSE))*Coefficients!$E$2</f>
        <v>13.63062336</v>
      </c>
      <c r="F270" s="5" t="n">
        <f>(VLOOKUP(Games!B270, Data!$B$2:$L$134, 6, FALSE)-VLOOKUP(Games!E270, Data!$B$2:$L$134, 6, FALSE))*Coefficients!$F$2</f>
        <v>6.306451515</v>
      </c>
      <c r="G270" s="5" t="n">
        <f>(VLOOKUP(Games!B270, Data!$B$2:$L$134, 7, FALSE)-VLOOKUP(Games!E270, Data!$B$2:$L$134, 7, FALSE))*Coefficients!$G$2</f>
        <v>17.69234998</v>
      </c>
      <c r="H270" s="5" t="n">
        <f>(VLOOKUP(Games!B270, Data!$B$2:$L$134, 8, FALSE)-VLOOKUP(Games!E270, Data!$B$2:$L$134, 8, FALSE))*Coefficients!$H$2</f>
        <v>5.742609739</v>
      </c>
      <c r="I270" s="5" t="n">
        <f>(VLOOKUP(Games!B270, Data!$B$2:$L$134, 9, FALSE)-VLOOKUP(Games!E270, Data!$B$2:$L$134, 9, FALSE))*Coefficients!$I$2</f>
        <v>-2.914325603</v>
      </c>
      <c r="J270" s="5" t="n">
        <f>(VLOOKUP(Games!B270, Data!$B$2:$L$134, 10, FALSE)-VLOOKUP(Games!E270, Data!$B$2:$L$134, 10, FALSE))*Coefficients!$J$2</f>
        <v>-3.52744006</v>
      </c>
      <c r="K270" s="5" t="n">
        <f>(IF(AND(VLOOKUP(Games!B270, Data!$B$2:$L$134, 11, FALSE)=1, VLOOKUP(Games!E270, Data!$B$2:$L$134, 11, FALSE)&lt;&gt;1), 1,0))*Coefficients!K$2</f>
        <v>0</v>
      </c>
      <c r="L270" s="5" t="n">
        <f>(IF(AND(VLOOKUP(Games!B270, Data!$B$2:$L$134, 11, FALSE)&lt;&gt;1, VLOOKUP(Games!E270, Data!$B$2:$L$134, 11, FALSE)=1), 1,0))*Coefficients!L$2</f>
        <v>0</v>
      </c>
      <c r="O270" s="5" t="n">
        <f t="shared" si="1"/>
        <v>16.43524251</v>
      </c>
    </row>
    <row r="271" ht="14.25" customHeight="1">
      <c r="A271" s="5" t="str">
        <f>Coefficients!$A$2</f>
        <v/>
      </c>
      <c r="B271" s="5" t="n">
        <f>(Games!G271)*Coefficients!$B$2</f>
        <v>-14.85102081</v>
      </c>
      <c r="C271" s="5" t="n">
        <f>(VLOOKUP(Games!B271, Data!$B$2:$L$134, 4, FALSE)-VLOOKUP(Games!E271, Data!$B$2:$L$134, 4, FALSE))*Coefficients!$C$2</f>
        <v>2.679711872</v>
      </c>
      <c r="D271" s="5" t="n">
        <f>(VLOOKUP(Games!B271, Data!$B$2:$L$134, 3, FALSE)-VLOOKUP(Games!E271, Data!$B$2:$L$134, 3, FALSE))*Coefficients!$D$2</f>
        <v>-13.26550106</v>
      </c>
      <c r="E271" s="5" t="n">
        <f>(VLOOKUP(Games!B271, Data!$B$2:$L$134, 5, FALSE)-VLOOKUP(Games!E271, Data!$B$2:$L$134, 5, FALSE))*Coefficients!$E$2</f>
        <v>25.86084022</v>
      </c>
      <c r="F271" s="5" t="n">
        <f>(VLOOKUP(Games!B271, Data!$B$2:$L$134, 6, FALSE)-VLOOKUP(Games!E271, Data!$B$2:$L$134, 6, FALSE))*Coefficients!$F$2</f>
        <v>7.655917128</v>
      </c>
      <c r="G271" s="5" t="n">
        <f>(VLOOKUP(Games!B271, Data!$B$2:$L$134, 7, FALSE)-VLOOKUP(Games!E271, Data!$B$2:$L$134, 7, FALSE))*Coefficients!$G$2</f>
        <v>28.96303218</v>
      </c>
      <c r="H271" s="5" t="n">
        <f>(VLOOKUP(Games!B271, Data!$B$2:$L$134, 8, FALSE)-VLOOKUP(Games!E271, Data!$B$2:$L$134, 8, FALSE))*Coefficients!$H$2</f>
        <v>8.381106106</v>
      </c>
      <c r="I271" s="5" t="n">
        <f>(VLOOKUP(Games!B271, Data!$B$2:$L$134, 9, FALSE)-VLOOKUP(Games!E271, Data!$B$2:$L$134, 9, FALSE))*Coefficients!$I$2</f>
        <v>-3.090190079</v>
      </c>
      <c r="J271" s="5" t="n">
        <f>(VLOOKUP(Games!B271, Data!$B$2:$L$134, 10, FALSE)-VLOOKUP(Games!E271, Data!$B$2:$L$134, 10, FALSE))*Coefficients!$J$2</f>
        <v>-2.288274598</v>
      </c>
      <c r="K271" s="5" t="n">
        <f>(IF(AND(VLOOKUP(Games!B271, Data!$B$2:$L$134, 11, FALSE)=1, VLOOKUP(Games!E271, Data!$B$2:$L$134, 11, FALSE)&lt;&gt;1), 1,0))*Coefficients!K$2</f>
        <v>0</v>
      </c>
      <c r="L271" s="5" t="n">
        <f>(IF(AND(VLOOKUP(Games!B271, Data!$B$2:$L$134, 11, FALSE)&lt;&gt;1, VLOOKUP(Games!E271, Data!$B$2:$L$134, 11, FALSE)=1), 1,0))*Coefficients!L$2</f>
        <v>0</v>
      </c>
      <c r="O271" s="5" t="n">
        <f t="shared" si="1"/>
        <v>40.04562095</v>
      </c>
    </row>
    <row r="272" ht="14.25" customHeight="1">
      <c r="A272" s="5" t="str">
        <f>Coefficients!$A$2</f>
        <v/>
      </c>
      <c r="B272" s="5" t="n">
        <f>(Games!G272)*Coefficients!$B$2</f>
        <v>-11.28677582</v>
      </c>
      <c r="C272" s="5" t="n">
        <f>(VLOOKUP(Games!B272, Data!$B$2:$L$134, 4, FALSE)-VLOOKUP(Games!E272, Data!$B$2:$L$134, 4, FALSE))*Coefficients!$C$2</f>
        <v>0.4466186453</v>
      </c>
      <c r="D272" s="5" t="n">
        <f>(VLOOKUP(Games!B272, Data!$B$2:$L$134, 3, FALSE)-VLOOKUP(Games!E272, Data!$B$2:$L$134, 3, FALSE))*Coefficients!$D$2</f>
        <v>-10.4789609</v>
      </c>
      <c r="E272" s="5" t="n">
        <f>(VLOOKUP(Games!B272, Data!$B$2:$L$134, 5, FALSE)-VLOOKUP(Games!E272, Data!$B$2:$L$134, 5, FALSE))*Coefficients!$E$2</f>
        <v>15.45115183</v>
      </c>
      <c r="F272" s="5" t="n">
        <f>(VLOOKUP(Games!B272, Data!$B$2:$L$134, 6, FALSE)-VLOOKUP(Games!E272, Data!$B$2:$L$134, 6, FALSE))*Coefficients!$F$2</f>
        <v>4.987655575</v>
      </c>
      <c r="G272" s="5" t="n">
        <f>(VLOOKUP(Games!B272, Data!$B$2:$L$134, 7, FALSE)-VLOOKUP(Games!E272, Data!$B$2:$L$134, 7, FALSE))*Coefficients!$G$2</f>
        <v>21.36187442</v>
      </c>
      <c r="H272" s="5" t="n">
        <f>(VLOOKUP(Games!B272, Data!$B$2:$L$134, 8, FALSE)-VLOOKUP(Games!E272, Data!$B$2:$L$134, 8, FALSE))*Coefficients!$H$2</f>
        <v>5.432198402</v>
      </c>
      <c r="I272" s="5" t="n">
        <f>(VLOOKUP(Games!B272, Data!$B$2:$L$134, 9, FALSE)-VLOOKUP(Games!E272, Data!$B$2:$L$134, 9, FALSE))*Coefficients!$I$2</f>
        <v>-2.085250216</v>
      </c>
      <c r="J272" s="5" t="n">
        <f>(VLOOKUP(Games!B272, Data!$B$2:$L$134, 10, FALSE)-VLOOKUP(Games!E272, Data!$B$2:$L$134, 10, FALSE))*Coefficients!$J$2</f>
        <v>-1.820508968</v>
      </c>
      <c r="K272" s="5" t="n">
        <f>(IF(AND(VLOOKUP(Games!B272, Data!$B$2:$L$134, 11, FALSE)=1, VLOOKUP(Games!E272, Data!$B$2:$L$134, 11, FALSE)&lt;&gt;1), 1,0))*Coefficients!K$2</f>
        <v>0</v>
      </c>
      <c r="L272" s="5" t="n">
        <f>(IF(AND(VLOOKUP(Games!B272, Data!$B$2:$L$134, 11, FALSE)&lt;&gt;1, VLOOKUP(Games!E272, Data!$B$2:$L$134, 11, FALSE)=1), 1,0))*Coefficients!L$2</f>
        <v>0</v>
      </c>
      <c r="O272" s="5" t="n">
        <f t="shared" si="1"/>
        <v>22.00800296</v>
      </c>
    </row>
    <row r="273" ht="14.25" customHeight="1">
      <c r="A273" s="5" t="str">
        <f>Coefficients!$A$2</f>
        <v/>
      </c>
      <c r="B273" s="5" t="n">
        <f>(Games!G273)*Coefficients!$B$2</f>
        <v>2.970204163</v>
      </c>
      <c r="C273" s="5" t="n">
        <f>(VLOOKUP(Games!B273, Data!$B$2:$L$134, 4, FALSE)-VLOOKUP(Games!E273, Data!$B$2:$L$134, 4, FALSE))*Coefficients!$C$2</f>
        <v>1.889540422</v>
      </c>
      <c r="D273" s="5" t="n">
        <f>(VLOOKUP(Games!B273, Data!$B$2:$L$134, 3, FALSE)-VLOOKUP(Games!E273, Data!$B$2:$L$134, 3, FALSE))*Coefficients!$D$2</f>
        <v>-4.199433768</v>
      </c>
      <c r="E273" s="5" t="n">
        <f>(VLOOKUP(Games!B273, Data!$B$2:$L$134, 5, FALSE)-VLOOKUP(Games!E273, Data!$B$2:$L$134, 5, FALSE))*Coefficients!$E$2</f>
        <v>7.235433635</v>
      </c>
      <c r="F273" s="5" t="n">
        <f>(VLOOKUP(Games!B273, Data!$B$2:$L$134, 6, FALSE)-VLOOKUP(Games!E273, Data!$B$2:$L$134, 6, FALSE))*Coefficients!$F$2</f>
        <v>2.304059186</v>
      </c>
      <c r="G273" s="5" t="n">
        <f>(VLOOKUP(Games!B273, Data!$B$2:$L$134, 7, FALSE)-VLOOKUP(Games!E273, Data!$B$2:$L$134, 7, FALSE))*Coefficients!$G$2</f>
        <v>7.07693999</v>
      </c>
      <c r="H273" s="5" t="n">
        <f>(VLOOKUP(Games!B273, Data!$B$2:$L$134, 8, FALSE)-VLOOKUP(Games!E273, Data!$B$2:$L$134, 8, FALSE))*Coefficients!$H$2</f>
        <v>1.784865189</v>
      </c>
      <c r="I273" s="5" t="n">
        <f>(VLOOKUP(Games!B273, Data!$B$2:$L$134, 9, FALSE)-VLOOKUP(Games!E273, Data!$B$2:$L$134, 9, FALSE))*Coefficients!$I$2</f>
        <v>-1.004939863</v>
      </c>
      <c r="J273" s="5" t="n">
        <f>(VLOOKUP(Games!B273, Data!$B$2:$L$134, 10, FALSE)-VLOOKUP(Games!E273, Data!$B$2:$L$134, 10, FALSE))*Coefficients!$J$2</f>
        <v>0.5333824428</v>
      </c>
      <c r="K273" s="5" t="n">
        <f>(IF(AND(VLOOKUP(Games!B273, Data!$B$2:$L$134, 11, FALSE)=1, VLOOKUP(Games!E273, Data!$B$2:$L$134, 11, FALSE)&lt;&gt;1), 1,0))*Coefficients!K$2</f>
        <v>0</v>
      </c>
      <c r="L273" s="5" t="n">
        <f>(IF(AND(VLOOKUP(Games!B273, Data!$B$2:$L$134, 11, FALSE)&lt;&gt;1, VLOOKUP(Games!E273, Data!$B$2:$L$134, 11, FALSE)=1), 1,0))*Coefficients!L$2</f>
        <v>-6.250290008</v>
      </c>
      <c r="O273" s="5" t="n">
        <f t="shared" si="1"/>
        <v>12.33976139</v>
      </c>
    </row>
    <row r="274" ht="14.25" customHeight="1">
      <c r="A274" s="5" t="str">
        <f>Coefficients!$A$2</f>
        <v/>
      </c>
      <c r="B274" s="5" t="n">
        <f>(Games!G274)*Coefficients!$B$2</f>
        <v>-16.03910248</v>
      </c>
      <c r="C274" s="5" t="n">
        <f>(VLOOKUP(Games!B274, Data!$B$2:$L$134, 4, FALSE)-VLOOKUP(Games!E274, Data!$B$2:$L$134, 4, FALSE))*Coefficients!$C$2</f>
        <v>3.126330517</v>
      </c>
      <c r="D274" s="5" t="n">
        <f>(VLOOKUP(Games!B274, Data!$B$2:$L$134, 3, FALSE)-VLOOKUP(Games!E274, Data!$B$2:$L$134, 3, FALSE))*Coefficients!$D$2</f>
        <v>-7.496185511</v>
      </c>
      <c r="E274" s="5" t="n">
        <f>(VLOOKUP(Games!B274, Data!$B$2:$L$134, 5, FALSE)-VLOOKUP(Games!E274, Data!$B$2:$L$134, 5, FALSE))*Coefficients!$E$2</f>
        <v>19.74573179</v>
      </c>
      <c r="F274" s="5" t="n">
        <f>(VLOOKUP(Games!B274, Data!$B$2:$L$134, 6, FALSE)-VLOOKUP(Games!E274, Data!$B$2:$L$134, 6, FALSE))*Coefficients!$F$2</f>
        <v>6.482802135</v>
      </c>
      <c r="G274" s="5" t="n">
        <f>(VLOOKUP(Games!B274, Data!$B$2:$L$134, 7, FALSE)-VLOOKUP(Games!E274, Data!$B$2:$L$134, 7, FALSE))*Coefficients!$G$2</f>
        <v>19.65816664</v>
      </c>
      <c r="H274" s="5" t="n">
        <f>(VLOOKUP(Games!B274, Data!$B$2:$L$134, 8, FALSE)-VLOOKUP(Games!E274, Data!$B$2:$L$134, 8, FALSE))*Coefficients!$H$2</f>
        <v>6.82904942</v>
      </c>
      <c r="I274" s="5" t="n">
        <f>(VLOOKUP(Games!B274, Data!$B$2:$L$134, 9, FALSE)-VLOOKUP(Games!E274, Data!$B$2:$L$134, 9, FALSE))*Coefficients!$I$2</f>
        <v>-2.436979168</v>
      </c>
      <c r="J274" s="5" t="n">
        <f>(VLOOKUP(Games!B274, Data!$B$2:$L$134, 10, FALSE)-VLOOKUP(Games!E274, Data!$B$2:$L$134, 10, FALSE))*Coefficients!$J$2</f>
        <v>-2.576487955</v>
      </c>
      <c r="K274" s="5" t="n">
        <f>(IF(AND(VLOOKUP(Games!B274, Data!$B$2:$L$134, 11, FALSE)=1, VLOOKUP(Games!E274, Data!$B$2:$L$134, 11, FALSE)&lt;&gt;1), 1,0))*Coefficients!K$2</f>
        <v>0</v>
      </c>
      <c r="L274" s="5" t="n">
        <f>(IF(AND(VLOOKUP(Games!B274, Data!$B$2:$L$134, 11, FALSE)&lt;&gt;1, VLOOKUP(Games!E274, Data!$B$2:$L$134, 11, FALSE)=1), 1,0))*Coefficients!L$2</f>
        <v>0</v>
      </c>
      <c r="O274" s="5" t="n">
        <f t="shared" si="1"/>
        <v>27.29332539</v>
      </c>
    </row>
    <row r="275" ht="14.25" customHeight="1">
      <c r="A275" s="5" t="str">
        <f>Coefficients!$A$2</f>
        <v/>
      </c>
      <c r="B275" s="5" t="n">
        <f>(Games!G275)*Coefficients!$B$2</f>
        <v>-7.722530824</v>
      </c>
      <c r="C275" s="5" t="n">
        <f>(VLOOKUP(Games!B275, Data!$B$2:$L$134, 4, FALSE)-VLOOKUP(Games!E275, Data!$B$2:$L$134, 4, FALSE))*Coefficients!$C$2</f>
        <v>0.8932372906</v>
      </c>
      <c r="D275" s="5" t="n">
        <f>(VLOOKUP(Games!B275, Data!$B$2:$L$134, 3, FALSE)-VLOOKUP(Games!E275, Data!$B$2:$L$134, 3, FALSE))*Coefficients!$D$2</f>
        <v>-5.141362837</v>
      </c>
      <c r="E275" s="5" t="n">
        <f>(VLOOKUP(Games!B275, Data!$B$2:$L$134, 5, FALSE)-VLOOKUP(Games!E275, Data!$B$2:$L$134, 5, FALSE))*Coefficients!$E$2</f>
        <v>10.22296752</v>
      </c>
      <c r="F275" s="5" t="n">
        <f>(VLOOKUP(Games!B275, Data!$B$2:$L$134, 6, FALSE)-VLOOKUP(Games!E275, Data!$B$2:$L$134, 6, FALSE))*Coefficients!$F$2</f>
        <v>2.097038893</v>
      </c>
      <c r="G275" s="5" t="n">
        <f>(VLOOKUP(Games!B275, Data!$B$2:$L$134, 7, FALSE)-VLOOKUP(Games!E275, Data!$B$2:$L$134, 7, FALSE))*Coefficients!$G$2</f>
        <v>9.042756654</v>
      </c>
      <c r="H275" s="5" t="n">
        <f>(VLOOKUP(Games!B275, Data!$B$2:$L$134, 8, FALSE)-VLOOKUP(Games!E275, Data!$B$2:$L$134, 8, FALSE))*Coefficients!$H$2</f>
        <v>2.87130487</v>
      </c>
      <c r="I275" s="5" t="n">
        <f>(VLOOKUP(Games!B275, Data!$B$2:$L$134, 9, FALSE)-VLOOKUP(Games!E275, Data!$B$2:$L$134, 9, FALSE))*Coefficients!$I$2</f>
        <v>-1.042625108</v>
      </c>
      <c r="J275" s="5" t="n">
        <f>(VLOOKUP(Games!B275, Data!$B$2:$L$134, 10, FALSE)-VLOOKUP(Games!E275, Data!$B$2:$L$134, 10, FALSE))*Coefficients!$J$2</f>
        <v>-0.9709768545</v>
      </c>
      <c r="K275" s="5" t="n">
        <f>(IF(AND(VLOOKUP(Games!B275, Data!$B$2:$L$134, 11, FALSE)=1, VLOOKUP(Games!E275, Data!$B$2:$L$134, 11, FALSE)&lt;&gt;1), 1,0))*Coefficients!K$2</f>
        <v>0</v>
      </c>
      <c r="L275" s="5" t="n">
        <f>(IF(AND(VLOOKUP(Games!B275, Data!$B$2:$L$134, 11, FALSE)&lt;&gt;1, VLOOKUP(Games!E275, Data!$B$2:$L$134, 11, FALSE)=1), 1,0))*Coefficients!L$2</f>
        <v>0</v>
      </c>
      <c r="O275" s="5" t="n">
        <f t="shared" si="1"/>
        <v>10.24980961</v>
      </c>
    </row>
    <row r="276" ht="14.25" customHeight="1">
      <c r="A276" s="5" t="str">
        <f>Coefficients!$A$2</f>
        <v/>
      </c>
      <c r="B276" s="5" t="n">
        <f>(Games!G276)*Coefficients!$B$2</f>
        <v>4.158285828</v>
      </c>
      <c r="C276" s="5" t="n">
        <f>(VLOOKUP(Games!B276, Data!$B$2:$L$134, 4, FALSE)-VLOOKUP(Games!E276, Data!$B$2:$L$134, 4, FALSE))*Coefficients!$C$2</f>
        <v>-0.9619478514</v>
      </c>
      <c r="D276" s="5" t="n">
        <f>(VLOOKUP(Games!B276, Data!$B$2:$L$134, 3, FALSE)-VLOOKUP(Games!E276, Data!$B$2:$L$134, 3, FALSE))*Coefficients!$D$2</f>
        <v>1.098917248</v>
      </c>
      <c r="E276" s="5" t="n">
        <f>(VLOOKUP(Games!B276, Data!$B$2:$L$134, 5, FALSE)-VLOOKUP(Games!E276, Data!$B$2:$L$134, 5, FALSE))*Coefficients!$E$2</f>
        <v>-0.560162604</v>
      </c>
      <c r="F276" s="5" t="n">
        <f>(VLOOKUP(Games!B276, Data!$B$2:$L$134, 6, FALSE)-VLOOKUP(Games!E276, Data!$B$2:$L$134, 6, FALSE))*Coefficients!$F$2</f>
        <v>-1.173114993</v>
      </c>
      <c r="G276" s="5" t="n">
        <f>(VLOOKUP(Games!B276, Data!$B$2:$L$134, 7, FALSE)-VLOOKUP(Games!E276, Data!$B$2:$L$134, 7, FALSE))*Coefficients!$G$2</f>
        <v>-2.490034441</v>
      </c>
      <c r="H276" s="5" t="n">
        <f>(VLOOKUP(Games!B276, Data!$B$2:$L$134, 8, FALSE)-VLOOKUP(Games!E276, Data!$B$2:$L$134, 8, FALSE))*Coefficients!$H$2</f>
        <v>-1.241645349</v>
      </c>
      <c r="I276" s="5" t="n">
        <f>(VLOOKUP(Games!B276, Data!$B$2:$L$134, 9, FALSE)-VLOOKUP(Games!E276, Data!$B$2:$L$134, 9, FALSE))*Coefficients!$I$2</f>
        <v>-0.01256174829</v>
      </c>
      <c r="J276" s="5" t="n">
        <f>(VLOOKUP(Games!B276, Data!$B$2:$L$134, 10, FALSE)-VLOOKUP(Games!E276, Data!$B$2:$L$134, 10, FALSE))*Coefficients!$J$2</f>
        <v>0.5535412865</v>
      </c>
      <c r="K276" s="5" t="n">
        <f>(IF(AND(VLOOKUP(Games!B276, Data!$B$2:$L$134, 11, FALSE)=1, VLOOKUP(Games!E276, Data!$B$2:$L$134, 11, FALSE)&lt;&gt;1), 1,0))*Coefficients!K$2</f>
        <v>0.08548818654</v>
      </c>
      <c r="L276" s="5" t="n">
        <f>(IF(AND(VLOOKUP(Games!B276, Data!$B$2:$L$134, 11, FALSE)&lt;&gt;1, VLOOKUP(Games!E276, Data!$B$2:$L$134, 11, FALSE)=1), 1,0))*Coefficients!L$2</f>
        <v>0</v>
      </c>
      <c r="O276" s="5" t="n">
        <f t="shared" si="1"/>
        <v>-0.5432344381</v>
      </c>
    </row>
    <row r="277" ht="14.25" customHeight="1">
      <c r="A277" s="5" t="str">
        <f>Coefficients!$A$2</f>
        <v/>
      </c>
      <c r="B277" s="5" t="n">
        <f>(Games!G277)*Coefficients!$B$2</f>
        <v>-10.09869415</v>
      </c>
      <c r="C277" s="5" t="n">
        <f>(VLOOKUP(Games!B277, Data!$B$2:$L$134, 4, FALSE)-VLOOKUP(Games!E277, Data!$B$2:$L$134, 4, FALSE))*Coefficients!$C$2</f>
        <v>2.679711872</v>
      </c>
      <c r="D277" s="5" t="n">
        <f>(VLOOKUP(Games!B277, Data!$B$2:$L$134, 3, FALSE)-VLOOKUP(Games!E277, Data!$B$2:$L$134, 3, FALSE))*Coefficients!$D$2</f>
        <v>-9.066067293</v>
      </c>
      <c r="E277" s="5" t="n">
        <f>(VLOOKUP(Games!B277, Data!$B$2:$L$134, 5, FALSE)-VLOOKUP(Games!E277, Data!$B$2:$L$134, 5, FALSE))*Coefficients!$E$2</f>
        <v>18.29864506</v>
      </c>
      <c r="F277" s="5" t="n">
        <f>(VLOOKUP(Games!B277, Data!$B$2:$L$134, 6, FALSE)-VLOOKUP(Games!E277, Data!$B$2:$L$134, 6, FALSE))*Coefficients!$F$2</f>
        <v>5.562711944</v>
      </c>
      <c r="G277" s="5" t="n">
        <f>(VLOOKUP(Games!B277, Data!$B$2:$L$134, 7, FALSE)-VLOOKUP(Games!E277, Data!$B$2:$L$134, 7, FALSE))*Coefficients!$G$2</f>
        <v>17.03707775</v>
      </c>
      <c r="H277" s="5" t="n">
        <f>(VLOOKUP(Games!B277, Data!$B$2:$L$134, 8, FALSE)-VLOOKUP(Games!E277, Data!$B$2:$L$134, 8, FALSE))*Coefficients!$H$2</f>
        <v>6.441035248</v>
      </c>
      <c r="I277" s="5" t="n">
        <f>(VLOOKUP(Games!B277, Data!$B$2:$L$134, 9, FALSE)-VLOOKUP(Games!E277, Data!$B$2:$L$134, 9, FALSE))*Coefficients!$I$2</f>
        <v>-1.896823992</v>
      </c>
      <c r="J277" s="5" t="n">
        <f>(VLOOKUP(Games!B277, Data!$B$2:$L$134, 10, FALSE)-VLOOKUP(Games!E277, Data!$B$2:$L$134, 10, FALSE))*Coefficients!$J$2</f>
        <v>-2.282463845</v>
      </c>
      <c r="K277" s="5" t="n">
        <f>(IF(AND(VLOOKUP(Games!B277, Data!$B$2:$L$134, 11, FALSE)=1, VLOOKUP(Games!E277, Data!$B$2:$L$134, 11, FALSE)&lt;&gt;1), 1,0))*Coefficients!K$2</f>
        <v>0</v>
      </c>
      <c r="L277" s="5" t="n">
        <f>(IF(AND(VLOOKUP(Games!B277, Data!$B$2:$L$134, 11, FALSE)&lt;&gt;1, VLOOKUP(Games!E277, Data!$B$2:$L$134, 11, FALSE)=1), 1,0))*Coefficients!L$2</f>
        <v>-6.250290008</v>
      </c>
      <c r="O277" s="5" t="n">
        <f t="shared" si="1"/>
        <v>20.42484259</v>
      </c>
    </row>
    <row r="278" ht="14.25" customHeight="1">
      <c r="A278" s="5" t="str">
        <f>Coefficients!$A$2</f>
        <v/>
      </c>
      <c r="B278" s="5" t="n">
        <f>(Games!G278)*Coefficients!$B$2</f>
        <v>8.910612489</v>
      </c>
      <c r="C278" s="5" t="n">
        <f>(VLOOKUP(Games!B278, Data!$B$2:$L$134, 4, FALSE)-VLOOKUP(Games!E278, Data!$B$2:$L$134, 4, FALSE))*Coefficients!$C$2</f>
        <v>0.2748422433</v>
      </c>
      <c r="D278" s="5" t="n">
        <f>(VLOOKUP(Games!B278, Data!$B$2:$L$134, 3, FALSE)-VLOOKUP(Games!E278, Data!$B$2:$L$134, 3, FALSE))*Coefficients!$D$2</f>
        <v>4.709645347</v>
      </c>
      <c r="E278" s="5" t="n">
        <f>(VLOOKUP(Games!B278, Data!$B$2:$L$134, 5, FALSE)-VLOOKUP(Games!E278, Data!$B$2:$L$134, 5, FALSE))*Coefficients!$E$2</f>
        <v>-7.795596239</v>
      </c>
      <c r="F278" s="5" t="n">
        <f>(VLOOKUP(Games!B278, Data!$B$2:$L$134, 6, FALSE)-VLOOKUP(Games!E278, Data!$B$2:$L$134, 6, FALSE))*Coefficients!$F$2</f>
        <v>-1.322629649</v>
      </c>
      <c r="G278" s="5" t="n">
        <f>(VLOOKUP(Games!B278, Data!$B$2:$L$134, 7, FALSE)-VLOOKUP(Games!E278, Data!$B$2:$L$134, 7, FALSE))*Coefficients!$G$2</f>
        <v>-7.339048879</v>
      </c>
      <c r="H278" s="5" t="n">
        <f>(VLOOKUP(Games!B278, Data!$B$2:$L$134, 8, FALSE)-VLOOKUP(Games!E278, Data!$B$2:$L$134, 8, FALSE))*Coefficients!$H$2</f>
        <v>-1.474453852</v>
      </c>
      <c r="I278" s="5" t="n">
        <f>(VLOOKUP(Games!B278, Data!$B$2:$L$134, 9, FALSE)-VLOOKUP(Games!E278, Data!$B$2:$L$134, 9, FALSE))*Coefficients!$I$2</f>
        <v>0.2763584624</v>
      </c>
      <c r="J278" s="5" t="n">
        <f>(VLOOKUP(Games!B278, Data!$B$2:$L$134, 10, FALSE)-VLOOKUP(Games!E278, Data!$B$2:$L$134, 10, FALSE))*Coefficients!$J$2</f>
        <v>-0.8856481791</v>
      </c>
      <c r="K278" s="5" t="n">
        <f>(IF(AND(VLOOKUP(Games!B278, Data!$B$2:$L$134, 11, FALSE)=1, VLOOKUP(Games!E278, Data!$B$2:$L$134, 11, FALSE)&lt;&gt;1), 1,0))*Coefficients!K$2</f>
        <v>0</v>
      </c>
      <c r="L278" s="5" t="n">
        <f>(IF(AND(VLOOKUP(Games!B278, Data!$B$2:$L$134, 11, FALSE)&lt;&gt;1, VLOOKUP(Games!E278, Data!$B$2:$L$134, 11, FALSE)=1), 1,0))*Coefficients!L$2</f>
        <v>0</v>
      </c>
      <c r="O278" s="5" t="n">
        <f t="shared" si="1"/>
        <v>-4.645918257</v>
      </c>
    </row>
    <row r="279" ht="14.25" customHeight="1">
      <c r="A279" s="5" t="str">
        <f>Coefficients!$A$2</f>
        <v/>
      </c>
      <c r="B279" s="5" t="n">
        <f>(Games!G279)*Coefficients!$B$2</f>
        <v>16.03910248</v>
      </c>
      <c r="C279" s="5" t="n">
        <f>(VLOOKUP(Games!B279, Data!$B$2:$L$134, 4, FALSE)-VLOOKUP(Games!E279, Data!$B$2:$L$134, 4, FALSE))*Coefficients!$C$2</f>
        <v>-2.267448507</v>
      </c>
      <c r="D279" s="5" t="n">
        <f>(VLOOKUP(Games!B279, Data!$B$2:$L$134, 3, FALSE)-VLOOKUP(Games!E279, Data!$B$2:$L$134, 3, FALSE))*Coefficients!$D$2</f>
        <v>7.927903001</v>
      </c>
      <c r="E279" s="5" t="n">
        <f>(VLOOKUP(Games!B279, Data!$B$2:$L$134, 5, FALSE)-VLOOKUP(Games!E279, Data!$B$2:$L$134, 5, FALSE))*Coefficients!$E$2</f>
        <v>-25.48739848</v>
      </c>
      <c r="F279" s="5" t="n">
        <f>(VLOOKUP(Games!B279, Data!$B$2:$L$134, 6, FALSE)-VLOOKUP(Games!E279, Data!$B$2:$L$134, 6, FALSE))*Coefficients!$F$2</f>
        <v>-5.972918821</v>
      </c>
      <c r="G279" s="5" t="n">
        <f>(VLOOKUP(Games!B279, Data!$B$2:$L$134, 7, FALSE)-VLOOKUP(Games!E279, Data!$B$2:$L$134, 7, FALSE))*Coefficients!$G$2</f>
        <v>-22.27925553</v>
      </c>
      <c r="H279" s="5" t="n">
        <f>(VLOOKUP(Games!B279, Data!$B$2:$L$134, 8, FALSE)-VLOOKUP(Games!E279, Data!$B$2:$L$134, 8, FALSE))*Coefficients!$H$2</f>
        <v>-6.363432414</v>
      </c>
      <c r="I279" s="5" t="n">
        <f>(VLOOKUP(Games!B279, Data!$B$2:$L$134, 9, FALSE)-VLOOKUP(Games!E279, Data!$B$2:$L$134, 9, FALSE))*Coefficients!$I$2</f>
        <v>2.625405393</v>
      </c>
      <c r="J279" s="5" t="n">
        <f>(VLOOKUP(Games!B279, Data!$B$2:$L$134, 10, FALSE)-VLOOKUP(Games!E279, Data!$B$2:$L$134, 10, FALSE))*Coefficients!$J$2</f>
        <v>2.903901547</v>
      </c>
      <c r="K279" s="5" t="n">
        <f>(IF(AND(VLOOKUP(Games!B279, Data!$B$2:$L$134, 11, FALSE)=1, VLOOKUP(Games!E279, Data!$B$2:$L$134, 11, FALSE)&lt;&gt;1), 1,0))*Coefficients!K$2</f>
        <v>0.08548818654</v>
      </c>
      <c r="L279" s="5" t="n">
        <f>(IF(AND(VLOOKUP(Games!B279, Data!$B$2:$L$134, 11, FALSE)&lt;&gt;1, VLOOKUP(Games!E279, Data!$B$2:$L$134, 11, FALSE)=1), 1,0))*Coefficients!L$2</f>
        <v>0</v>
      </c>
      <c r="O279" s="5" t="n">
        <f t="shared" si="1"/>
        <v>-32.78865314</v>
      </c>
    </row>
    <row r="280" ht="14.25" customHeight="1">
      <c r="A280" s="5" t="str">
        <f>Coefficients!$A$2</f>
        <v/>
      </c>
      <c r="B280" s="5" t="n">
        <f>(Games!G280)*Coefficients!$B$2</f>
        <v>-24.35567414</v>
      </c>
      <c r="C280" s="5" t="n">
        <f>(VLOOKUP(Games!B280, Data!$B$2:$L$134, 4, FALSE)-VLOOKUP(Games!E280, Data!$B$2:$L$134, 4, FALSE))*Coefficients!$C$2</f>
        <v>2.679711872</v>
      </c>
      <c r="D280" s="5" t="n">
        <f>(VLOOKUP(Games!B280, Data!$B$2:$L$134, 3, FALSE)-VLOOKUP(Games!E280, Data!$B$2:$L$134, 3, FALSE))*Coefficients!$D$2</f>
        <v>-14.56065353</v>
      </c>
      <c r="E280" s="5" t="n">
        <f>(VLOOKUP(Games!B280, Data!$B$2:$L$134, 5, FALSE)-VLOOKUP(Games!E280, Data!$B$2:$L$134, 5, FALSE))*Coefficients!$E$2</f>
        <v>33.74979689</v>
      </c>
      <c r="F280" s="5" t="n">
        <f>(VLOOKUP(Games!B280, Data!$B$2:$L$134, 6, FALSE)-VLOOKUP(Games!E280, Data!$B$2:$L$134, 6, FALSE))*Coefficients!$F$2</f>
        <v>8.069957713</v>
      </c>
      <c r="G280" s="5" t="n">
        <f>(VLOOKUP(Games!B280, Data!$B$2:$L$134, 7, FALSE)-VLOOKUP(Games!E280, Data!$B$2:$L$134, 7, FALSE))*Coefficients!$G$2</f>
        <v>38.00578884</v>
      </c>
      <c r="H280" s="5" t="n">
        <f>(VLOOKUP(Games!B280, Data!$B$2:$L$134, 8, FALSE)-VLOOKUP(Games!E280, Data!$B$2:$L$134, 8, FALSE))*Coefficients!$H$2</f>
        <v>11.56282231</v>
      </c>
      <c r="I280" s="5" t="n">
        <f>(VLOOKUP(Games!B280, Data!$B$2:$L$134, 9, FALSE)-VLOOKUP(Games!E280, Data!$B$2:$L$134, 9, FALSE))*Coefficients!$I$2</f>
        <v>-4.132815188</v>
      </c>
      <c r="J280" s="5" t="n">
        <f>(VLOOKUP(Games!B280, Data!$B$2:$L$134, 10, FALSE)-VLOOKUP(Games!E280, Data!$B$2:$L$134, 10, FALSE))*Coefficients!$J$2</f>
        <v>-2.632852261</v>
      </c>
      <c r="K280" s="5" t="n">
        <f>(IF(AND(VLOOKUP(Games!B280, Data!$B$2:$L$134, 11, FALSE)=1, VLOOKUP(Games!E280, Data!$B$2:$L$134, 11, FALSE)&lt;&gt;1), 1,0))*Coefficients!K$2</f>
        <v>0</v>
      </c>
      <c r="L280" s="5" t="n">
        <f>(IF(AND(VLOOKUP(Games!B280, Data!$B$2:$L$134, 11, FALSE)&lt;&gt;1, VLOOKUP(Games!E280, Data!$B$2:$L$134, 11, FALSE)=1), 1,0))*Coefficients!L$2</f>
        <v>-6.250290008</v>
      </c>
      <c r="O280" s="5" t="n">
        <f t="shared" si="1"/>
        <v>42.1357925</v>
      </c>
    </row>
    <row r="281" ht="14.25" customHeight="1">
      <c r="A281" s="5" t="str">
        <f>Coefficients!$A$2</f>
        <v/>
      </c>
      <c r="B281" s="5" t="n">
        <f>(Games!G281)*Coefficients!$B$2</f>
        <v>16.03910248</v>
      </c>
      <c r="C281" s="5" t="n">
        <f>(VLOOKUP(Games!B281, Data!$B$2:$L$134, 4, FALSE)-VLOOKUP(Games!E281, Data!$B$2:$L$134, 4, FALSE))*Coefficients!$C$2</f>
        <v>-0.9619478514</v>
      </c>
      <c r="D281" s="5" t="n">
        <f>(VLOOKUP(Games!B281, Data!$B$2:$L$134, 3, FALSE)-VLOOKUP(Games!E281, Data!$B$2:$L$134, 3, FALSE))*Coefficients!$D$2</f>
        <v>3.335998787</v>
      </c>
      <c r="E281" s="5" t="n">
        <f>(VLOOKUP(Games!B281, Data!$B$2:$L$134, 5, FALSE)-VLOOKUP(Games!E281, Data!$B$2:$L$134, 5, FALSE))*Coefficients!$E$2</f>
        <v>-11.2499323</v>
      </c>
      <c r="F281" s="5" t="n">
        <f>(VLOOKUP(Games!B281, Data!$B$2:$L$134, 6, FALSE)-VLOOKUP(Games!E281, Data!$B$2:$L$134, 6, FALSE))*Coefficients!$F$2</f>
        <v>-3.139807775</v>
      </c>
      <c r="G281" s="5" t="n">
        <f>(VLOOKUP(Games!B281, Data!$B$2:$L$134, 7, FALSE)-VLOOKUP(Games!E281, Data!$B$2:$L$134, 7, FALSE))*Coefficients!$G$2</f>
        <v>-14.41598887</v>
      </c>
      <c r="H281" s="5" t="n">
        <f>(VLOOKUP(Games!B281, Data!$B$2:$L$134, 8, FALSE)-VLOOKUP(Games!E281, Data!$B$2:$L$134, 8, FALSE))*Coefficients!$H$2</f>
        <v>-5.276992734</v>
      </c>
      <c r="I281" s="5" t="n">
        <f>(VLOOKUP(Games!B281, Data!$B$2:$L$134, 9, FALSE)-VLOOKUP(Games!E281, Data!$B$2:$L$134, 9, FALSE))*Coefficients!$I$2</f>
        <v>1.293860074</v>
      </c>
      <c r="J281" s="5" t="n">
        <f>(VLOOKUP(Games!B281, Data!$B$2:$L$134, 10, FALSE)-VLOOKUP(Games!E281, Data!$B$2:$L$134, 10, FALSE))*Coefficients!$J$2</f>
        <v>0.824679969</v>
      </c>
      <c r="K281" s="5" t="n">
        <f>(IF(AND(VLOOKUP(Games!B281, Data!$B$2:$L$134, 11, FALSE)=1, VLOOKUP(Games!E281, Data!$B$2:$L$134, 11, FALSE)&lt;&gt;1), 1,0))*Coefficients!K$2</f>
        <v>0</v>
      </c>
      <c r="L281" s="5" t="n">
        <f>(IF(AND(VLOOKUP(Games!B281, Data!$B$2:$L$134, 11, FALSE)&lt;&gt;1, VLOOKUP(Games!E281, Data!$B$2:$L$134, 11, FALSE)=1), 1,0))*Coefficients!L$2</f>
        <v>0</v>
      </c>
      <c r="O281" s="5" t="n">
        <f t="shared" si="1"/>
        <v>-13.55102822</v>
      </c>
    </row>
    <row r="282" ht="14.25" customHeight="1">
      <c r="A282" s="5" t="str">
        <f>Coefficients!$A$2</f>
        <v/>
      </c>
      <c r="B282" s="5" t="n">
        <f>(Games!G282)*Coefficients!$B$2</f>
        <v>4.158285828</v>
      </c>
      <c r="C282" s="5" t="n">
        <f>(VLOOKUP(Games!B282, Data!$B$2:$L$134, 4, FALSE)-VLOOKUP(Games!E282, Data!$B$2:$L$134, 4, FALSE))*Coefficients!$C$2</f>
        <v>-0.4466186453</v>
      </c>
      <c r="D282" s="5" t="n">
        <f>(VLOOKUP(Games!B282, Data!$B$2:$L$134, 3, FALSE)-VLOOKUP(Games!E282, Data!$B$2:$L$134, 3, FALSE))*Coefficients!$D$2</f>
        <v>0.07849408912</v>
      </c>
      <c r="E282" s="5" t="n">
        <f>(VLOOKUP(Games!B282, Data!$B$2:$L$134, 5, FALSE)-VLOOKUP(Games!E282, Data!$B$2:$L$134, 5, FALSE))*Coefficients!$E$2</f>
        <v>-3.080894322</v>
      </c>
      <c r="F282" s="5" t="n">
        <f>(VLOOKUP(Games!B282, Data!$B$2:$L$134, 6, FALSE)-VLOOKUP(Games!E282, Data!$B$2:$L$134, 6, FALSE))*Coefficients!$F$2</f>
        <v>-1.107941938</v>
      </c>
      <c r="G282" s="5" t="n">
        <f>(VLOOKUP(Games!B282, Data!$B$2:$L$134, 7, FALSE)-VLOOKUP(Games!E282, Data!$B$2:$L$134, 7, FALSE))*Coefficients!$G$2</f>
        <v>-0.1310544443</v>
      </c>
      <c r="H282" s="5" t="n">
        <f>(VLOOKUP(Games!B282, Data!$B$2:$L$134, 8, FALSE)-VLOOKUP(Games!E282, Data!$B$2:$L$134, 8, FALSE))*Coefficients!$H$2</f>
        <v>-1.629659521</v>
      </c>
      <c r="I282" s="5" t="n">
        <f>(VLOOKUP(Games!B282, Data!$B$2:$L$134, 9, FALSE)-VLOOKUP(Games!E282, Data!$B$2:$L$134, 9, FALSE))*Coefficients!$I$2</f>
        <v>0.6783344077</v>
      </c>
      <c r="J282" s="5" t="n">
        <f>(VLOOKUP(Games!B282, Data!$B$2:$L$134, 10, FALSE)-VLOOKUP(Games!E282, Data!$B$2:$L$134, 10, FALSE))*Coefficients!$J$2</f>
        <v>0.6651524454</v>
      </c>
      <c r="K282" s="5" t="n">
        <f>(IF(AND(VLOOKUP(Games!B282, Data!$B$2:$L$134, 11, FALSE)=1, VLOOKUP(Games!E282, Data!$B$2:$L$134, 11, FALSE)&lt;&gt;1), 1,0))*Coefficients!K$2</f>
        <v>0</v>
      </c>
      <c r="L282" s="5" t="n">
        <f>(IF(AND(VLOOKUP(Games!B282, Data!$B$2:$L$134, 11, FALSE)&lt;&gt;1, VLOOKUP(Games!E282, Data!$B$2:$L$134, 11, FALSE)=1), 1,0))*Coefficients!L$2</f>
        <v>0</v>
      </c>
      <c r="O282" s="5" t="n">
        <f t="shared" si="1"/>
        <v>-0.8159020997</v>
      </c>
    </row>
    <row r="283" ht="14.25" customHeight="1">
      <c r="A283" s="5" t="str">
        <f>Coefficients!$A$2</f>
        <v/>
      </c>
      <c r="B283" s="5" t="n">
        <f>(Games!G283)*Coefficients!$B$2</f>
        <v>16.03910248</v>
      </c>
      <c r="C283" s="5" t="n">
        <f>(VLOOKUP(Games!B283, Data!$B$2:$L$134, 4, FALSE)-VLOOKUP(Games!E283, Data!$B$2:$L$134, 4, FALSE))*Coefficients!$C$2</f>
        <v>-0.8932372906</v>
      </c>
      <c r="D283" s="5" t="n">
        <f>(VLOOKUP(Games!B283, Data!$B$2:$L$134, 3, FALSE)-VLOOKUP(Games!E283, Data!$B$2:$L$134, 3, FALSE))*Coefficients!$D$2</f>
        <v>8.43811458</v>
      </c>
      <c r="E283" s="5" t="n">
        <f>(VLOOKUP(Games!B283, Data!$B$2:$L$134, 5, FALSE)-VLOOKUP(Games!E283, Data!$B$2:$L$134, 5, FALSE))*Coefficients!$E$2</f>
        <v>-11.06321143</v>
      </c>
      <c r="F283" s="5" t="n">
        <f>(VLOOKUP(Games!B283, Data!$B$2:$L$134, 6, FALSE)-VLOOKUP(Games!E283, Data!$B$2:$L$134, 6, FALSE))*Coefficients!$F$2</f>
        <v>-2.212050167</v>
      </c>
      <c r="G283" s="5" t="n">
        <f>(VLOOKUP(Games!B283, Data!$B$2:$L$134, 7, FALSE)-VLOOKUP(Games!E283, Data!$B$2:$L$134, 7, FALSE))*Coefficients!$G$2</f>
        <v>-15.46442442</v>
      </c>
      <c r="H283" s="5" t="n">
        <f>(VLOOKUP(Games!B283, Data!$B$2:$L$134, 8, FALSE)-VLOOKUP(Games!E283, Data!$B$2:$L$134, 8, FALSE))*Coefficients!$H$2</f>
        <v>-3.802538882</v>
      </c>
      <c r="I283" s="5" t="n">
        <f>(VLOOKUP(Games!B283, Data!$B$2:$L$134, 9, FALSE)-VLOOKUP(Games!E283, Data!$B$2:$L$134, 9, FALSE))*Coefficients!$I$2</f>
        <v>1.607903781</v>
      </c>
      <c r="J283" s="5" t="n">
        <f>(VLOOKUP(Games!B283, Data!$B$2:$L$134, 10, FALSE)-VLOOKUP(Games!E283, Data!$B$2:$L$134, 10, FALSE))*Coefficients!$J$2</f>
        <v>3.65786912</v>
      </c>
      <c r="K283" s="5" t="n">
        <f>(IF(AND(VLOOKUP(Games!B283, Data!$B$2:$L$134, 11, FALSE)=1, VLOOKUP(Games!E283, Data!$B$2:$L$134, 11, FALSE)&lt;&gt;1), 1,0))*Coefficients!K$2</f>
        <v>0</v>
      </c>
      <c r="L283" s="5" t="n">
        <f>(IF(AND(VLOOKUP(Games!B283, Data!$B$2:$L$134, 11, FALSE)&lt;&gt;1, VLOOKUP(Games!E283, Data!$B$2:$L$134, 11, FALSE)=1), 1,0))*Coefficients!L$2</f>
        <v>0</v>
      </c>
      <c r="O283" s="5" t="n">
        <f t="shared" si="1"/>
        <v>-3.69247223</v>
      </c>
    </row>
    <row r="284" ht="14.25" customHeight="1">
      <c r="A284" s="5" t="str">
        <f>Coefficients!$A$2</f>
        <v/>
      </c>
      <c r="B284" s="5" t="n">
        <f>(Games!G284)*Coefficients!$B$2</f>
        <v>21.97951081</v>
      </c>
      <c r="C284" s="5" t="n">
        <f>(VLOOKUP(Games!B284, Data!$B$2:$L$134, 4, FALSE)-VLOOKUP(Games!E284, Data!$B$2:$L$134, 4, FALSE))*Coefficients!$C$2</f>
        <v>-2.301803787</v>
      </c>
      <c r="D284" s="5" t="n">
        <f>(VLOOKUP(Games!B284, Data!$B$2:$L$134, 3, FALSE)-VLOOKUP(Games!E284, Data!$B$2:$L$134, 3, FALSE))*Coefficients!$D$2</f>
        <v>15.42408851</v>
      </c>
      <c r="E284" s="5" t="n">
        <f>(VLOOKUP(Games!B284, Data!$B$2:$L$134, 5, FALSE)-VLOOKUP(Games!E284, Data!$B$2:$L$134, 5, FALSE))*Coefficients!$E$2</f>
        <v>-26.00088087</v>
      </c>
      <c r="F284" s="5" t="n">
        <f>(VLOOKUP(Games!B284, Data!$B$2:$L$134, 6, FALSE)-VLOOKUP(Games!E284, Data!$B$2:$L$134, 6, FALSE))*Coefficients!$F$2</f>
        <v>-5.915413184</v>
      </c>
      <c r="G284" s="5" t="n">
        <f>(VLOOKUP(Games!B284, Data!$B$2:$L$134, 7, FALSE)-VLOOKUP(Games!E284, Data!$B$2:$L$134, 7, FALSE))*Coefficients!$G$2</f>
        <v>-34.3362644</v>
      </c>
      <c r="H284" s="5" t="n">
        <f>(VLOOKUP(Games!B284, Data!$B$2:$L$134, 8, FALSE)-VLOOKUP(Games!E284, Data!$B$2:$L$134, 8, FALSE))*Coefficients!$H$2</f>
        <v>-8.381106106</v>
      </c>
      <c r="I284" s="5" t="n">
        <f>(VLOOKUP(Games!B284, Data!$B$2:$L$134, 9, FALSE)-VLOOKUP(Games!E284, Data!$B$2:$L$134, 9, FALSE))*Coefficients!$I$2</f>
        <v>3.065066583</v>
      </c>
      <c r="J284" s="5" t="n">
        <f>(VLOOKUP(Games!B284, Data!$B$2:$L$134, 10, FALSE)-VLOOKUP(Games!E284, Data!$B$2:$L$134, 10, FALSE))*Coefficients!$J$2</f>
        <v>2.227330768</v>
      </c>
      <c r="K284" s="5" t="n">
        <f>(IF(AND(VLOOKUP(Games!B284, Data!$B$2:$L$134, 11, FALSE)=1, VLOOKUP(Games!E284, Data!$B$2:$L$134, 11, FALSE)&lt;&gt;1), 1,0))*Coefficients!K$2</f>
        <v>0.08548818654</v>
      </c>
      <c r="L284" s="5" t="n">
        <f>(IF(AND(VLOOKUP(Games!B284, Data!$B$2:$L$134, 11, FALSE)&lt;&gt;1, VLOOKUP(Games!E284, Data!$B$2:$L$134, 11, FALSE)=1), 1,0))*Coefficients!L$2</f>
        <v>0</v>
      </c>
      <c r="O284" s="5" t="n">
        <f t="shared" si="1"/>
        <v>-34.15398349</v>
      </c>
    </row>
    <row r="285" ht="14.25" customHeight="1">
      <c r="A285" s="5" t="str">
        <f>Coefficients!$A$2</f>
        <v/>
      </c>
      <c r="B285" s="5" t="n">
        <f>(Games!G285)*Coefficients!$B$2</f>
        <v>8.910612489</v>
      </c>
      <c r="C285" s="5" t="n">
        <f>(VLOOKUP(Games!B285, Data!$B$2:$L$134, 4, FALSE)-VLOOKUP(Games!E285, Data!$B$2:$L$134, 4, FALSE))*Coefficients!$C$2</f>
        <v>-0.9963031319</v>
      </c>
      <c r="D285" s="5" t="n">
        <f>(VLOOKUP(Games!B285, Data!$B$2:$L$134, 3, FALSE)-VLOOKUP(Games!E285, Data!$B$2:$L$134, 3, FALSE))*Coefficients!$D$2</f>
        <v>1.883858139</v>
      </c>
      <c r="E285" s="5" t="n">
        <f>(VLOOKUP(Games!B285, Data!$B$2:$L$134, 5, FALSE)-VLOOKUP(Games!E285, Data!$B$2:$L$134, 5, FALSE))*Coefficients!$E$2</f>
        <v>-4.294579964</v>
      </c>
      <c r="F285" s="5" t="n">
        <f>(VLOOKUP(Games!B285, Data!$B$2:$L$134, 6, FALSE)-VLOOKUP(Games!E285, Data!$B$2:$L$134, 6, FALSE))*Coefficients!$F$2</f>
        <v>-2.46124126</v>
      </c>
      <c r="G285" s="5" t="n">
        <f>(VLOOKUP(Games!B285, Data!$B$2:$L$134, 7, FALSE)-VLOOKUP(Games!E285, Data!$B$2:$L$134, 7, FALSE))*Coefficients!$G$2</f>
        <v>-5.373232215</v>
      </c>
      <c r="H285" s="5" t="n">
        <f>(VLOOKUP(Games!B285, Data!$B$2:$L$134, 8, FALSE)-VLOOKUP(Games!E285, Data!$B$2:$L$134, 8, FALSE))*Coefficients!$H$2</f>
        <v>-2.250482195</v>
      </c>
      <c r="I285" s="5" t="n">
        <f>(VLOOKUP(Games!B285, Data!$B$2:$L$134, 9, FALSE)-VLOOKUP(Games!E285, Data!$B$2:$L$134, 9, FALSE))*Coefficients!$I$2</f>
        <v>0.1884262244</v>
      </c>
      <c r="J285" s="5" t="n">
        <f>(VLOOKUP(Games!B285, Data!$B$2:$L$134, 10, FALSE)-VLOOKUP(Games!E285, Data!$B$2:$L$134, 10, FALSE))*Coefficients!$J$2</f>
        <v>1.716809373</v>
      </c>
      <c r="K285" s="5" t="n">
        <f>(IF(AND(VLOOKUP(Games!B285, Data!$B$2:$L$134, 11, FALSE)=1, VLOOKUP(Games!E285, Data!$B$2:$L$134, 11, FALSE)&lt;&gt;1), 1,0))*Coefficients!K$2</f>
        <v>0.08548818654</v>
      </c>
      <c r="L285" s="5" t="n">
        <f>(IF(AND(VLOOKUP(Games!B285, Data!$B$2:$L$134, 11, FALSE)&lt;&gt;1, VLOOKUP(Games!E285, Data!$B$2:$L$134, 11, FALSE)=1), 1,0))*Coefficients!L$2</f>
        <v>0</v>
      </c>
      <c r="O285" s="5" t="n">
        <f t="shared" si="1"/>
        <v>-2.590644355</v>
      </c>
    </row>
    <row r="286" ht="14.25" customHeight="1">
      <c r="A286" s="5" t="str">
        <f>Coefficients!$A$2</f>
        <v/>
      </c>
      <c r="B286" s="5" t="n">
        <f>(Games!G286)*Coefficients!$B$2</f>
        <v>-21.97951081</v>
      </c>
      <c r="C286" s="5" t="n">
        <f>(VLOOKUP(Games!B286, Data!$B$2:$L$134, 4, FALSE)-VLOOKUP(Games!E286, Data!$B$2:$L$134, 4, FALSE))*Coefficients!$C$2</f>
        <v>2.233093227</v>
      </c>
      <c r="D286" s="5" t="n">
        <f>(VLOOKUP(Games!B286, Data!$B$2:$L$134, 3, FALSE)-VLOOKUP(Games!E286, Data!$B$2:$L$134, 3, FALSE))*Coefficients!$D$2</f>
        <v>-5.298351015</v>
      </c>
      <c r="E286" s="5" t="n">
        <f>(VLOOKUP(Games!B286, Data!$B$2:$L$134, 5, FALSE)-VLOOKUP(Games!E286, Data!$B$2:$L$134, 5, FALSE))*Coefficients!$E$2</f>
        <v>20.11917353</v>
      </c>
      <c r="F286" s="5" t="n">
        <f>(VLOOKUP(Games!B286, Data!$B$2:$L$134, 6, FALSE)-VLOOKUP(Games!E286, Data!$B$2:$L$134, 6, FALSE))*Coefficients!$F$2</f>
        <v>5.551210817</v>
      </c>
      <c r="G286" s="5" t="n">
        <f>(VLOOKUP(Games!B286, Data!$B$2:$L$134, 7, FALSE)-VLOOKUP(Games!E286, Data!$B$2:$L$134, 7, FALSE))*Coefficients!$G$2</f>
        <v>21.88609219</v>
      </c>
      <c r="H286" s="5" t="n">
        <f>(VLOOKUP(Games!B286, Data!$B$2:$L$134, 8, FALSE)-VLOOKUP(Games!E286, Data!$B$2:$L$134, 8, FALSE))*Coefficients!$H$2</f>
        <v>7.760283432</v>
      </c>
      <c r="I286" s="5" t="n">
        <f>(VLOOKUP(Games!B286, Data!$B$2:$L$134, 9, FALSE)-VLOOKUP(Games!E286, Data!$B$2:$L$134, 9, FALSE))*Coefficients!$I$2</f>
        <v>-2.474664413</v>
      </c>
      <c r="J286" s="5" t="n">
        <f>(VLOOKUP(Games!B286, Data!$B$2:$L$134, 10, FALSE)-VLOOKUP(Games!E286, Data!$B$2:$L$134, 10, FALSE))*Coefficients!$J$2</f>
        <v>-2.850755505</v>
      </c>
      <c r="K286" s="5" t="n">
        <f>(IF(AND(VLOOKUP(Games!B286, Data!$B$2:$L$134, 11, FALSE)=1, VLOOKUP(Games!E286, Data!$B$2:$L$134, 11, FALSE)&lt;&gt;1), 1,0))*Coefficients!K$2</f>
        <v>0</v>
      </c>
      <c r="L286" s="5" t="n">
        <f>(IF(AND(VLOOKUP(Games!B286, Data!$B$2:$L$134, 11, FALSE)&lt;&gt;1, VLOOKUP(Games!E286, Data!$B$2:$L$134, 11, FALSE)=1), 1,0))*Coefficients!L$2</f>
        <v>0</v>
      </c>
      <c r="O286" s="5" t="n">
        <f t="shared" si="1"/>
        <v>24.94657146</v>
      </c>
    </row>
    <row r="287" ht="14.25" customHeight="1">
      <c r="A287" s="5" t="str">
        <f>Coefficients!$A$2</f>
        <v/>
      </c>
      <c r="B287" s="5" t="n">
        <f>(Games!G287)*Coefficients!$B$2</f>
        <v>7.722530824</v>
      </c>
      <c r="C287" s="5" t="n">
        <f>(VLOOKUP(Games!B287, Data!$B$2:$L$134, 4, FALSE)-VLOOKUP(Games!E287, Data!$B$2:$L$134, 4, FALSE))*Coefficients!$C$2</f>
        <v>-1.786474581</v>
      </c>
      <c r="D287" s="5" t="n">
        <f>(VLOOKUP(Games!B287, Data!$B$2:$L$134, 3, FALSE)-VLOOKUP(Games!E287, Data!$B$2:$L$134, 3, FALSE))*Coefficients!$D$2</f>
        <v>6.515009397</v>
      </c>
      <c r="E287" s="5" t="n">
        <f>(VLOOKUP(Games!B287, Data!$B$2:$L$134, 5, FALSE)-VLOOKUP(Games!E287, Data!$B$2:$L$134, 5, FALSE))*Coefficients!$E$2</f>
        <v>-10.50304882</v>
      </c>
      <c r="F287" s="5" t="n">
        <f>(VLOOKUP(Games!B287, Data!$B$2:$L$134, 6, FALSE)-VLOOKUP(Games!E287, Data!$B$2:$L$134, 6, FALSE))*Coefficients!$F$2</f>
        <v>-4.496940807</v>
      </c>
      <c r="G287" s="5" t="n">
        <f>(VLOOKUP(Games!B287, Data!$B$2:$L$134, 7, FALSE)-VLOOKUP(Games!E287, Data!$B$2:$L$134, 7, FALSE))*Coefficients!$G$2</f>
        <v>-12.05700887</v>
      </c>
      <c r="H287" s="5" t="n">
        <f>(VLOOKUP(Games!B287, Data!$B$2:$L$134, 8, FALSE)-VLOOKUP(Games!E287, Data!$B$2:$L$134, 8, FALSE))*Coefficients!$H$2</f>
        <v>-4.888978562</v>
      </c>
      <c r="I287" s="5" t="n">
        <f>(VLOOKUP(Games!B287, Data!$B$2:$L$134, 9, FALSE)-VLOOKUP(Games!E287, Data!$B$2:$L$134, 9, FALSE))*Coefficients!$I$2</f>
        <v>2.06012672</v>
      </c>
      <c r="J287" s="5" t="n">
        <f>(VLOOKUP(Games!B287, Data!$B$2:$L$134, 10, FALSE)-VLOOKUP(Games!E287, Data!$B$2:$L$134, 10, FALSE))*Coefficients!$J$2</f>
        <v>1.02617901</v>
      </c>
      <c r="K287" s="5" t="n">
        <f>(IF(AND(VLOOKUP(Games!B287, Data!$B$2:$L$134, 11, FALSE)=1, VLOOKUP(Games!E287, Data!$B$2:$L$134, 11, FALSE)&lt;&gt;1), 1,0))*Coefficients!K$2</f>
        <v>0</v>
      </c>
      <c r="L287" s="5" t="n">
        <f>(IF(AND(VLOOKUP(Games!B287, Data!$B$2:$L$134, 11, FALSE)&lt;&gt;1, VLOOKUP(Games!E287, Data!$B$2:$L$134, 11, FALSE)=1), 1,0))*Coefficients!L$2</f>
        <v>0</v>
      </c>
      <c r="O287" s="5" t="n">
        <f t="shared" si="1"/>
        <v>-16.4086057</v>
      </c>
    </row>
    <row r="288" ht="14.25" customHeight="1">
      <c r="A288" s="5" t="str">
        <f>Coefficients!$A$2</f>
        <v/>
      </c>
      <c r="B288" s="5" t="n">
        <f>(Games!G288)*Coefficients!$B$2</f>
        <v>13.66293915</v>
      </c>
      <c r="C288" s="5" t="n">
        <f>(VLOOKUP(Games!B288, Data!$B$2:$L$134, 4, FALSE)-VLOOKUP(Games!E288, Data!$B$2:$L$134, 4, FALSE))*Coefficients!$C$2</f>
        <v>-0.8932372906</v>
      </c>
      <c r="D288" s="5" t="n">
        <f>(VLOOKUP(Games!B288, Data!$B$2:$L$134, 3, FALSE)-VLOOKUP(Games!E288, Data!$B$2:$L$134, 3, FALSE))*Coefficients!$D$2</f>
        <v>2.276328584</v>
      </c>
      <c r="E288" s="5" t="n">
        <f>(VLOOKUP(Games!B288, Data!$B$2:$L$134, 5, FALSE)-VLOOKUP(Games!E288, Data!$B$2:$L$134, 5, FALSE))*Coefficients!$E$2</f>
        <v>-8.309078626</v>
      </c>
      <c r="F288" s="5" t="n">
        <f>(VLOOKUP(Games!B288, Data!$B$2:$L$134, 6, FALSE)-VLOOKUP(Games!E288, Data!$B$2:$L$134, 6, FALSE))*Coefficients!$F$2</f>
        <v>-1.893852309</v>
      </c>
      <c r="G288" s="5" t="n">
        <f>(VLOOKUP(Games!B288, Data!$B$2:$L$134, 7, FALSE)-VLOOKUP(Games!E288, Data!$B$2:$L$134, 7, FALSE))*Coefficients!$G$2</f>
        <v>-7.07693999</v>
      </c>
      <c r="H288" s="5" t="n">
        <f>(VLOOKUP(Games!B288, Data!$B$2:$L$134, 8, FALSE)-VLOOKUP(Games!E288, Data!$B$2:$L$134, 8, FALSE))*Coefficients!$H$2</f>
        <v>-2.095276527</v>
      </c>
      <c r="I288" s="5" t="n">
        <f>(VLOOKUP(Games!B288, Data!$B$2:$L$134, 9, FALSE)-VLOOKUP(Games!E288, Data!$B$2:$L$134, 9, FALSE))*Coefficients!$I$2</f>
        <v>0.4145376936</v>
      </c>
      <c r="J288" s="5" t="n">
        <f>(VLOOKUP(Games!B288, Data!$B$2:$L$134, 10, FALSE)-VLOOKUP(Games!E288, Data!$B$2:$L$134, 10, FALSE))*Coefficients!$J$2</f>
        <v>0.1028503311</v>
      </c>
      <c r="K288" s="5" t="n">
        <f>(IF(AND(VLOOKUP(Games!B288, Data!$B$2:$L$134, 11, FALSE)=1, VLOOKUP(Games!E288, Data!$B$2:$L$134, 11, FALSE)&lt;&gt;1), 1,0))*Coefficients!K$2</f>
        <v>0.08548818654</v>
      </c>
      <c r="L288" s="5" t="n">
        <f>(IF(AND(VLOOKUP(Games!B288, Data!$B$2:$L$134, 11, FALSE)&lt;&gt;1, VLOOKUP(Games!E288, Data!$B$2:$L$134, 11, FALSE)=1), 1,0))*Coefficients!L$2</f>
        <v>0</v>
      </c>
      <c r="O288" s="5" t="n">
        <f t="shared" si="1"/>
        <v>-3.726240797</v>
      </c>
    </row>
    <row r="289" ht="14.25" customHeight="1">
      <c r="A289" s="5" t="str">
        <f>Coefficients!$A$2</f>
        <v/>
      </c>
      <c r="B289" s="5" t="n">
        <f>(Games!G289)*Coefficients!$B$2</f>
        <v>4.158285828</v>
      </c>
      <c r="C289" s="5" t="n">
        <f>(VLOOKUP(Games!B289, Data!$B$2:$L$134, 4, FALSE)-VLOOKUP(Games!E289, Data!$B$2:$L$134, 4, FALSE))*Coefficients!$C$2</f>
        <v>-0.4466186453</v>
      </c>
      <c r="D289" s="5" t="n">
        <f>(VLOOKUP(Games!B289, Data!$B$2:$L$134, 3, FALSE)-VLOOKUP(Games!E289, Data!$B$2:$L$134, 3, FALSE))*Coefficients!$D$2</f>
        <v>1.452140649</v>
      </c>
      <c r="E289" s="5" t="n">
        <f>(VLOOKUP(Games!B289, Data!$B$2:$L$134, 5, FALSE)-VLOOKUP(Games!E289, Data!$B$2:$L$134, 5, FALSE))*Coefficients!$E$2</f>
        <v>-6.815311682</v>
      </c>
      <c r="F289" s="5" t="n">
        <f>(VLOOKUP(Games!B289, Data!$B$2:$L$134, 6, FALSE)-VLOOKUP(Games!E289, Data!$B$2:$L$134, 6, FALSE))*Coefficients!$F$2</f>
        <v>-0.782076662</v>
      </c>
      <c r="G289" s="5" t="n">
        <f>(VLOOKUP(Games!B289, Data!$B$2:$L$134, 7, FALSE)-VLOOKUP(Games!E289, Data!$B$2:$L$134, 7, FALSE))*Coefficients!$G$2</f>
        <v>-2.883197774</v>
      </c>
      <c r="H289" s="5" t="n">
        <f>(VLOOKUP(Games!B289, Data!$B$2:$L$134, 8, FALSE)-VLOOKUP(Games!E289, Data!$B$2:$L$134, 8, FALSE))*Coefficients!$H$2</f>
        <v>-1.707262355</v>
      </c>
      <c r="I289" s="5" t="n">
        <f>(VLOOKUP(Games!B289, Data!$B$2:$L$134, 9, FALSE)-VLOOKUP(Games!E289, Data!$B$2:$L$134, 9, FALSE))*Coefficients!$I$2</f>
        <v>0</v>
      </c>
      <c r="J289" s="5" t="n">
        <f>(VLOOKUP(Games!B289, Data!$B$2:$L$134, 10, FALSE)-VLOOKUP(Games!E289, Data!$B$2:$L$134, 10, FALSE))*Coefficients!$J$2</f>
        <v>0.6031561789</v>
      </c>
      <c r="K289" s="5" t="n">
        <f>(IF(AND(VLOOKUP(Games!B289, Data!$B$2:$L$134, 11, FALSE)=1, VLOOKUP(Games!E289, Data!$B$2:$L$134, 11, FALSE)&lt;&gt;1), 1,0))*Coefficients!K$2</f>
        <v>0</v>
      </c>
      <c r="L289" s="5" t="n">
        <f>(IF(AND(VLOOKUP(Games!B289, Data!$B$2:$L$134, 11, FALSE)&lt;&gt;1, VLOOKUP(Games!E289, Data!$B$2:$L$134, 11, FALSE)=1), 1,0))*Coefficients!L$2</f>
        <v>0</v>
      </c>
      <c r="O289" s="5" t="n">
        <f t="shared" si="1"/>
        <v>-6.420884462</v>
      </c>
    </row>
    <row r="290" ht="14.25" customHeight="1">
      <c r="A290" s="5" t="str">
        <f>Coefficients!$A$2</f>
        <v/>
      </c>
      <c r="B290" s="5" t="n">
        <f>(Games!G290)*Coefficients!$B$2</f>
        <v>-7.722530824</v>
      </c>
      <c r="C290" s="5" t="n">
        <f>(VLOOKUP(Games!B290, Data!$B$2:$L$134, 4, FALSE)-VLOOKUP(Games!E290, Data!$B$2:$L$134, 4, FALSE))*Coefficients!$C$2</f>
        <v>2.748422433</v>
      </c>
      <c r="D290" s="5" t="n">
        <f>(VLOOKUP(Games!B290, Data!$B$2:$L$134, 3, FALSE)-VLOOKUP(Games!E290, Data!$B$2:$L$134, 3, FALSE))*Coefficients!$D$2</f>
        <v>-7.103715065</v>
      </c>
      <c r="E290" s="5" t="n">
        <f>(VLOOKUP(Games!B290, Data!$B$2:$L$134, 5, FALSE)-VLOOKUP(Games!E290, Data!$B$2:$L$134, 5, FALSE))*Coefficients!$E$2</f>
        <v>11.67005425</v>
      </c>
      <c r="F290" s="5" t="n">
        <f>(VLOOKUP(Games!B290, Data!$B$2:$L$134, 6, FALSE)-VLOOKUP(Games!E290, Data!$B$2:$L$134, 6, FALSE))*Coefficients!$F$2</f>
        <v>5.048994921</v>
      </c>
      <c r="G290" s="5" t="n">
        <f>(VLOOKUP(Games!B290, Data!$B$2:$L$134, 7, FALSE)-VLOOKUP(Games!E290, Data!$B$2:$L$134, 7, FALSE))*Coefficients!$G$2</f>
        <v>13.6296622</v>
      </c>
      <c r="H290" s="5" t="n">
        <f>(VLOOKUP(Games!B290, Data!$B$2:$L$134, 8, FALSE)-VLOOKUP(Games!E290, Data!$B$2:$L$134, 8, FALSE))*Coefficients!$H$2</f>
        <v>5.044184231</v>
      </c>
      <c r="I290" s="5" t="n">
        <f>(VLOOKUP(Games!B290, Data!$B$2:$L$134, 9, FALSE)-VLOOKUP(Games!E290, Data!$B$2:$L$134, 9, FALSE))*Coefficients!$I$2</f>
        <v>-2.336485182</v>
      </c>
      <c r="J290" s="5" t="n">
        <f>(VLOOKUP(Games!B290, Data!$B$2:$L$134, 10, FALSE)-VLOOKUP(Games!E290, Data!$B$2:$L$134, 10, FALSE))*Coefficients!$J$2</f>
        <v>-1.394759553</v>
      </c>
      <c r="K290" s="5" t="n">
        <f>(IF(AND(VLOOKUP(Games!B290, Data!$B$2:$L$134, 11, FALSE)=1, VLOOKUP(Games!E290, Data!$B$2:$L$134, 11, FALSE)&lt;&gt;1), 1,0))*Coefficients!K$2</f>
        <v>0</v>
      </c>
      <c r="L290" s="5" t="n">
        <f>(IF(AND(VLOOKUP(Games!B290, Data!$B$2:$L$134, 11, FALSE)&lt;&gt;1, VLOOKUP(Games!E290, Data!$B$2:$L$134, 11, FALSE)=1), 1,0))*Coefficients!L$2</f>
        <v>0</v>
      </c>
      <c r="O290" s="5" t="n">
        <f t="shared" si="1"/>
        <v>19.58382741</v>
      </c>
    </row>
    <row r="291" ht="14.25" customHeight="1">
      <c r="A291" s="5" t="str">
        <f>Coefficients!$A$2</f>
        <v/>
      </c>
      <c r="B291" s="5" t="n">
        <f>(Games!G291)*Coefficients!$B$2</f>
        <v>-2.970204163</v>
      </c>
      <c r="C291" s="5" t="n">
        <f>(VLOOKUP(Games!B291, Data!$B$2:$L$134, 4, FALSE)-VLOOKUP(Games!E291, Data!$B$2:$L$134, 4, FALSE))*Coefficients!$C$2</f>
        <v>0</v>
      </c>
      <c r="D291" s="5" t="n">
        <f>(VLOOKUP(Games!B291, Data!$B$2:$L$134, 3, FALSE)-VLOOKUP(Games!E291, Data!$B$2:$L$134, 3, FALSE))*Coefficients!$D$2</f>
        <v>-0.8634349803</v>
      </c>
      <c r="E291" s="5" t="n">
        <f>(VLOOKUP(Games!B291, Data!$B$2:$L$134, 5, FALSE)-VLOOKUP(Games!E291, Data!$B$2:$L$134, 5, FALSE))*Coefficients!$E$2</f>
        <v>6.255149078</v>
      </c>
      <c r="F291" s="5" t="n">
        <f>(VLOOKUP(Games!B291, Data!$B$2:$L$134, 6, FALSE)-VLOOKUP(Games!E291, Data!$B$2:$L$134, 6, FALSE))*Coefficients!$F$2</f>
        <v>0.6517305517</v>
      </c>
      <c r="G291" s="5" t="n">
        <f>(VLOOKUP(Games!B291, Data!$B$2:$L$134, 7, FALSE)-VLOOKUP(Games!E291, Data!$B$2:$L$134, 7, FALSE))*Coefficients!$G$2</f>
        <v>2.490034441</v>
      </c>
      <c r="H291" s="5" t="n">
        <f>(VLOOKUP(Games!B291, Data!$B$2:$L$134, 8, FALSE)-VLOOKUP(Games!E291, Data!$B$2:$L$134, 8, FALSE))*Coefficients!$H$2</f>
        <v>0.4656170059</v>
      </c>
      <c r="I291" s="5" t="n">
        <f>(VLOOKUP(Games!B291, Data!$B$2:$L$134, 9, FALSE)-VLOOKUP(Games!E291, Data!$B$2:$L$134, 9, FALSE))*Coefficients!$I$2</f>
        <v>-0.2135497209</v>
      </c>
      <c r="J291" s="5" t="n">
        <f>(VLOOKUP(Games!B291, Data!$B$2:$L$134, 10, FALSE)-VLOOKUP(Games!E291, Data!$B$2:$L$134, 10, FALSE))*Coefficients!$J$2</f>
        <v>0.3405101357</v>
      </c>
      <c r="K291" s="5" t="n">
        <f>(IF(AND(VLOOKUP(Games!B291, Data!$B$2:$L$134, 11, FALSE)=1, VLOOKUP(Games!E291, Data!$B$2:$L$134, 11, FALSE)&lt;&gt;1), 1,0))*Coefficients!K$2</f>
        <v>0</v>
      </c>
      <c r="L291" s="5" t="n">
        <f>(IF(AND(VLOOKUP(Games!B291, Data!$B$2:$L$134, 11, FALSE)&lt;&gt;1, VLOOKUP(Games!E291, Data!$B$2:$L$134, 11, FALSE)=1), 1,0))*Coefficients!L$2</f>
        <v>0</v>
      </c>
      <c r="O291" s="5" t="n">
        <f t="shared" si="1"/>
        <v>6.155852348</v>
      </c>
    </row>
    <row r="292" ht="14.25" customHeight="1">
      <c r="A292" s="5" t="str">
        <f>Coefficients!$A$2</f>
        <v/>
      </c>
      <c r="B292" s="5" t="n">
        <f>(Games!G292)*Coefficients!$B$2</f>
        <v>-19.60334748</v>
      </c>
      <c r="C292" s="5" t="n">
        <f>(VLOOKUP(Games!B292, Data!$B$2:$L$134, 4, FALSE)-VLOOKUP(Games!E292, Data!$B$2:$L$134, 4, FALSE))*Coefficients!$C$2</f>
        <v>3.195041078</v>
      </c>
      <c r="D292" s="5" t="n">
        <f>(VLOOKUP(Games!B292, Data!$B$2:$L$134, 3, FALSE)-VLOOKUP(Games!E292, Data!$B$2:$L$134, 3, FALSE))*Coefficients!$D$2</f>
        <v>-13.93270082</v>
      </c>
      <c r="E292" s="5" t="n">
        <f>(VLOOKUP(Games!B292, Data!$B$2:$L$134, 5, FALSE)-VLOOKUP(Games!E292, Data!$B$2:$L$134, 5, FALSE))*Coefficients!$E$2</f>
        <v>27.86808955</v>
      </c>
      <c r="F292" s="5" t="n">
        <f>(VLOOKUP(Games!B292, Data!$B$2:$L$134, 6, FALSE)-VLOOKUP(Games!E292, Data!$B$2:$L$134, 6, FALSE))*Coefficients!$F$2</f>
        <v>7.360721525</v>
      </c>
      <c r="G292" s="5" t="n">
        <f>(VLOOKUP(Games!B292, Data!$B$2:$L$134, 7, FALSE)-VLOOKUP(Games!E292, Data!$B$2:$L$134, 7, FALSE))*Coefficients!$G$2</f>
        <v>26.21088885</v>
      </c>
      <c r="H292" s="5" t="n">
        <f>(VLOOKUP(Games!B292, Data!$B$2:$L$134, 8, FALSE)-VLOOKUP(Games!E292, Data!$B$2:$L$134, 8, FALSE))*Coefficients!$H$2</f>
        <v>8.536311775</v>
      </c>
      <c r="I292" s="5" t="n">
        <f>(VLOOKUP(Games!B292, Data!$B$2:$L$134, 9, FALSE)-VLOOKUP(Games!E292, Data!$B$2:$L$134, 9, FALSE))*Coefficients!$I$2</f>
        <v>-3.215807562</v>
      </c>
      <c r="J292" s="5" t="n">
        <f>(VLOOKUP(Games!B292, Data!$B$2:$L$134, 10, FALSE)-VLOOKUP(Games!E292, Data!$B$2:$L$134, 10, FALSE))*Coefficients!$J$2</f>
        <v>-2.922719448</v>
      </c>
      <c r="K292" s="5" t="n">
        <f>(IF(AND(VLOOKUP(Games!B292, Data!$B$2:$L$134, 11, FALSE)=1, VLOOKUP(Games!E292, Data!$B$2:$L$134, 11, FALSE)&lt;&gt;1), 1,0))*Coefficients!K$2</f>
        <v>0</v>
      </c>
      <c r="L292" s="5" t="n">
        <f>(IF(AND(VLOOKUP(Games!B292, Data!$B$2:$L$134, 11, FALSE)&lt;&gt;1, VLOOKUP(Games!E292, Data!$B$2:$L$134, 11, FALSE)=1), 1,0))*Coefficients!L$2</f>
        <v>0</v>
      </c>
      <c r="O292" s="5" t="n">
        <f t="shared" si="1"/>
        <v>33.49647748</v>
      </c>
    </row>
    <row r="293" ht="14.25" customHeight="1">
      <c r="A293" s="5" t="str">
        <f>Coefficients!$A$2</f>
        <v/>
      </c>
      <c r="B293" s="5" t="n">
        <f>(Games!G293)*Coefficients!$B$2</f>
        <v>-4.158285828</v>
      </c>
      <c r="C293" s="5" t="n">
        <f>(VLOOKUP(Games!B293, Data!$B$2:$L$134, 4, FALSE)-VLOOKUP(Games!E293, Data!$B$2:$L$134, 4, FALSE))*Coefficients!$C$2</f>
        <v>0.4466186453</v>
      </c>
      <c r="D293" s="5" t="n">
        <f>(VLOOKUP(Games!B293, Data!$B$2:$L$134, 3, FALSE)-VLOOKUP(Games!E293, Data!$B$2:$L$134, 3, FALSE))*Coefficients!$D$2</f>
        <v>-3.139763565</v>
      </c>
      <c r="E293" s="5" t="n">
        <f>(VLOOKUP(Games!B293, Data!$B$2:$L$134, 5, FALSE)-VLOOKUP(Games!E293, Data!$B$2:$L$134, 5, FALSE))*Coefficients!$E$2</f>
        <v>0.886924123</v>
      </c>
      <c r="F293" s="5" t="n">
        <f>(VLOOKUP(Games!B293, Data!$B$2:$L$134, 6, FALSE)-VLOOKUP(Games!E293, Data!$B$2:$L$134, 6, FALSE))*Coefficients!$F$2</f>
        <v>1.71366798</v>
      </c>
      <c r="G293" s="5" t="n">
        <f>(VLOOKUP(Games!B293, Data!$B$2:$L$134, 7, FALSE)-VLOOKUP(Games!E293, Data!$B$2:$L$134, 7, FALSE))*Coefficients!$G$2</f>
        <v>5.242177771</v>
      </c>
      <c r="H293" s="5" t="n">
        <f>(VLOOKUP(Games!B293, Data!$B$2:$L$134, 8, FALSE)-VLOOKUP(Games!E293, Data!$B$2:$L$134, 8, FALSE))*Coefficients!$H$2</f>
        <v>1.08643968</v>
      </c>
      <c r="I293" s="5" t="n">
        <f>(VLOOKUP(Games!B293, Data!$B$2:$L$134, 9, FALSE)-VLOOKUP(Games!E293, Data!$B$2:$L$134, 9, FALSE))*Coefficients!$I$2</f>
        <v>-0.5150316799</v>
      </c>
      <c r="J293" s="5" t="n">
        <f>(VLOOKUP(Games!B293, Data!$B$2:$L$134, 10, FALSE)-VLOOKUP(Games!E293, Data!$B$2:$L$134, 10, FALSE))*Coefficients!$J$2</f>
        <v>-0.6322099448</v>
      </c>
      <c r="K293" s="5" t="n">
        <f>(IF(AND(VLOOKUP(Games!B293, Data!$B$2:$L$134, 11, FALSE)=1, VLOOKUP(Games!E293, Data!$B$2:$L$134, 11, FALSE)&lt;&gt;1), 1,0))*Coefficients!K$2</f>
        <v>0</v>
      </c>
      <c r="L293" s="5" t="n">
        <f>(IF(AND(VLOOKUP(Games!B293, Data!$B$2:$L$134, 11, FALSE)&lt;&gt;1, VLOOKUP(Games!E293, Data!$B$2:$L$134, 11, FALSE)=1), 1,0))*Coefficients!L$2</f>
        <v>0</v>
      </c>
      <c r="O293" s="5" t="n">
        <f t="shared" si="1"/>
        <v>0.9305371819</v>
      </c>
    </row>
    <row r="294" ht="14.25" customHeight="1">
      <c r="A294" s="5" t="str">
        <f>Coefficients!$A$2</f>
        <v/>
      </c>
      <c r="B294" s="5" t="n">
        <f>(Games!G294)*Coefficients!$B$2</f>
        <v>4.158285828</v>
      </c>
      <c r="C294" s="5" t="n">
        <f>(VLOOKUP(Games!B294, Data!$B$2:$L$134, 4, FALSE)-VLOOKUP(Games!E294, Data!$B$2:$L$134, 4, FALSE))*Coefficients!$C$2</f>
        <v>-0.8932372906</v>
      </c>
      <c r="D294" s="5" t="n">
        <f>(VLOOKUP(Games!B294, Data!$B$2:$L$134, 3, FALSE)-VLOOKUP(Games!E294, Data!$B$2:$L$134, 3, FALSE))*Coefficients!$D$2</f>
        <v>2.904281297</v>
      </c>
      <c r="E294" s="5" t="n">
        <f>(VLOOKUP(Games!B294, Data!$B$2:$L$134, 5, FALSE)-VLOOKUP(Games!E294, Data!$B$2:$L$134, 5, FALSE))*Coefficients!$E$2</f>
        <v>1.167005425</v>
      </c>
      <c r="F294" s="5" t="n">
        <f>(VLOOKUP(Games!B294, Data!$B$2:$L$134, 6, FALSE)-VLOOKUP(Games!E294, Data!$B$2:$L$134, 6, FALSE))*Coefficients!$F$2</f>
        <v>-1.886184891</v>
      </c>
      <c r="G294" s="5" t="n">
        <f>(VLOOKUP(Games!B294, Data!$B$2:$L$134, 7, FALSE)-VLOOKUP(Games!E294, Data!$B$2:$L$134, 7, FALSE))*Coefficients!$G$2</f>
        <v>-4.324796661</v>
      </c>
      <c r="H294" s="5" t="n">
        <f>(VLOOKUP(Games!B294, Data!$B$2:$L$134, 8, FALSE)-VLOOKUP(Games!E294, Data!$B$2:$L$134, 8, FALSE))*Coefficients!$H$2</f>
        <v>-1.08643968</v>
      </c>
      <c r="I294" s="5" t="n">
        <f>(VLOOKUP(Games!B294, Data!$B$2:$L$134, 9, FALSE)-VLOOKUP(Games!E294, Data!$B$2:$L$134, 9, FALSE))*Coefficients!$I$2</f>
        <v>0.2009879726</v>
      </c>
      <c r="J294" s="5" t="n">
        <f>(VLOOKUP(Games!B294, Data!$B$2:$L$134, 10, FALSE)-VLOOKUP(Games!E294, Data!$B$2:$L$134, 10, FALSE))*Coefficients!$J$2</f>
        <v>0.8111811424</v>
      </c>
      <c r="K294" s="5" t="n">
        <f>(IF(AND(VLOOKUP(Games!B294, Data!$B$2:$L$134, 11, FALSE)=1, VLOOKUP(Games!E294, Data!$B$2:$L$134, 11, FALSE)&lt;&gt;1), 1,0))*Coefficients!K$2</f>
        <v>0</v>
      </c>
      <c r="L294" s="5" t="n">
        <f>(IF(AND(VLOOKUP(Games!B294, Data!$B$2:$L$134, 11, FALSE)&lt;&gt;1, VLOOKUP(Games!E294, Data!$B$2:$L$134, 11, FALSE)=1), 1,0))*Coefficients!L$2</f>
        <v>0</v>
      </c>
      <c r="O294" s="5" t="n">
        <f t="shared" si="1"/>
        <v>1.051083143</v>
      </c>
    </row>
    <row r="295" ht="14.25" customHeight="1">
      <c r="A295" s="5" t="str">
        <f>Coefficients!$A$2</f>
        <v/>
      </c>
      <c r="B295" s="5" t="n">
        <f>(Games!G295)*Coefficients!$B$2</f>
        <v>2.970204163</v>
      </c>
      <c r="C295" s="5" t="n">
        <f>(VLOOKUP(Games!B295, Data!$B$2:$L$134, 4, FALSE)-VLOOKUP(Games!E295, Data!$B$2:$L$134, 4, FALSE))*Coefficients!$C$2</f>
        <v>0</v>
      </c>
      <c r="D295" s="5" t="n">
        <f>(VLOOKUP(Games!B295, Data!$B$2:$L$134, 3, FALSE)-VLOOKUP(Games!E295, Data!$B$2:$L$134, 3, FALSE))*Coefficients!$D$2</f>
        <v>2.158587451</v>
      </c>
      <c r="E295" s="5" t="n">
        <f>(VLOOKUP(Games!B295, Data!$B$2:$L$134, 5, FALSE)-VLOOKUP(Games!E295, Data!$B$2:$L$134, 5, FALSE))*Coefficients!$E$2</f>
        <v>-1.493766944</v>
      </c>
      <c r="F295" s="5" t="n">
        <f>(VLOOKUP(Games!B295, Data!$B$2:$L$134, 6, FALSE)-VLOOKUP(Games!E295, Data!$B$2:$L$134, 6, FALSE))*Coefficients!$F$2</f>
        <v>-0.2530248024</v>
      </c>
      <c r="G295" s="5" t="n">
        <f>(VLOOKUP(Games!B295, Data!$B$2:$L$134, 7, FALSE)-VLOOKUP(Games!E295, Data!$B$2:$L$134, 7, FALSE))*Coefficients!$G$2</f>
        <v>1.179489998</v>
      </c>
      <c r="H295" s="5" t="n">
        <f>(VLOOKUP(Games!B295, Data!$B$2:$L$134, 8, FALSE)-VLOOKUP(Games!E295, Data!$B$2:$L$134, 8, FALSE))*Coefficients!$H$2</f>
        <v>-0.9312340118</v>
      </c>
      <c r="I295" s="5" t="n">
        <f>(VLOOKUP(Games!B295, Data!$B$2:$L$134, 9, FALSE)-VLOOKUP(Games!E295, Data!$B$2:$L$134, 9, FALSE))*Coefficients!$I$2</f>
        <v>-0.1004939863</v>
      </c>
      <c r="J295" s="5" t="n">
        <f>(VLOOKUP(Games!B295, Data!$B$2:$L$134, 10, FALSE)-VLOOKUP(Games!E295, Data!$B$2:$L$134, 10, FALSE))*Coefficients!$J$2</f>
        <v>-1.036638365</v>
      </c>
      <c r="K295" s="5" t="n">
        <f>(IF(AND(VLOOKUP(Games!B295, Data!$B$2:$L$134, 11, FALSE)=1, VLOOKUP(Games!E295, Data!$B$2:$L$134, 11, FALSE)&lt;&gt;1), 1,0))*Coefficients!K$2</f>
        <v>0</v>
      </c>
      <c r="L295" s="5" t="n">
        <f>(IF(AND(VLOOKUP(Games!B295, Data!$B$2:$L$134, 11, FALSE)&lt;&gt;1, VLOOKUP(Games!E295, Data!$B$2:$L$134, 11, FALSE)=1), 1,0))*Coefficients!L$2</f>
        <v>0</v>
      </c>
      <c r="O295" s="5" t="n">
        <f t="shared" si="1"/>
        <v>2.493123502</v>
      </c>
    </row>
    <row r="296" ht="14.25" customHeight="1">
      <c r="A296" s="5" t="str">
        <f>Coefficients!$A$2</f>
        <v/>
      </c>
      <c r="B296" s="5" t="n">
        <f>(Games!G296)*Coefficients!$B$2</f>
        <v>2.970204163</v>
      </c>
      <c r="C296" s="5" t="n">
        <f>(VLOOKUP(Games!B296, Data!$B$2:$L$134, 4, FALSE)-VLOOKUP(Games!E296, Data!$B$2:$L$134, 4, FALSE))*Coefficients!$C$2</f>
        <v>0.8932372906</v>
      </c>
      <c r="D296" s="5" t="n">
        <f>(VLOOKUP(Games!B296, Data!$B$2:$L$134, 3, FALSE)-VLOOKUP(Games!E296, Data!$B$2:$L$134, 3, FALSE))*Coefficients!$D$2</f>
        <v>3.728469233</v>
      </c>
      <c r="E296" s="5" t="n">
        <f>(VLOOKUP(Games!B296, Data!$B$2:$L$134, 5, FALSE)-VLOOKUP(Games!E296, Data!$B$2:$L$134, 5, FALSE))*Coefficients!$E$2</f>
        <v>-10.92317078</v>
      </c>
      <c r="F296" s="5" t="n">
        <f>(VLOOKUP(Games!B296, Data!$B$2:$L$134, 6, FALSE)-VLOOKUP(Games!E296, Data!$B$2:$L$134, 6, FALSE))*Coefficients!$F$2</f>
        <v>0.4715462227</v>
      </c>
      <c r="G296" s="5" t="n">
        <f>(VLOOKUP(Games!B296, Data!$B$2:$L$134, 7, FALSE)-VLOOKUP(Games!E296, Data!$B$2:$L$134, 7, FALSE))*Coefficients!$G$2</f>
        <v>-7.470103323</v>
      </c>
      <c r="H296" s="5" t="n">
        <f>(VLOOKUP(Games!B296, Data!$B$2:$L$134, 8, FALSE)-VLOOKUP(Games!E296, Data!$B$2:$L$134, 8, FALSE))*Coefficients!$H$2</f>
        <v>-1.319248183</v>
      </c>
      <c r="I296" s="5" t="n">
        <f>(VLOOKUP(Games!B296, Data!$B$2:$L$134, 9, FALSE)-VLOOKUP(Games!E296, Data!$B$2:$L$134, 9, FALSE))*Coefficients!$I$2</f>
        <v>0.1130557346</v>
      </c>
      <c r="J296" s="5" t="n">
        <f>(VLOOKUP(Games!B296, Data!$B$2:$L$134, 10, FALSE)-VLOOKUP(Games!E296, Data!$B$2:$L$134, 10, FALSE))*Coefficients!$J$2</f>
        <v>-1.090097294</v>
      </c>
      <c r="K296" s="5" t="n">
        <f>(IF(AND(VLOOKUP(Games!B296, Data!$B$2:$L$134, 11, FALSE)=1, VLOOKUP(Games!E296, Data!$B$2:$L$134, 11, FALSE)&lt;&gt;1), 1,0))*Coefficients!K$2</f>
        <v>0</v>
      </c>
      <c r="L296" s="5" t="n">
        <f>(IF(AND(VLOOKUP(Games!B296, Data!$B$2:$L$134, 11, FALSE)&lt;&gt;1, VLOOKUP(Games!E296, Data!$B$2:$L$134, 11, FALSE)=1), 1,0))*Coefficients!L$2</f>
        <v>0</v>
      </c>
      <c r="O296" s="5" t="n">
        <f t="shared" si="1"/>
        <v>-12.62610694</v>
      </c>
    </row>
    <row r="297" ht="14.25" customHeight="1">
      <c r="A297" s="5" t="str">
        <f>Coefficients!$A$2</f>
        <v/>
      </c>
      <c r="B297" s="5" t="n">
        <f>(Games!G297)*Coefficients!$B$2</f>
        <v>3.564244996</v>
      </c>
      <c r="C297" s="5" t="n">
        <f>(VLOOKUP(Games!B297, Data!$B$2:$L$134, 4, FALSE)-VLOOKUP(Games!E297, Data!$B$2:$L$134, 4, FALSE))*Coefficients!$C$2</f>
        <v>-0.4466186453</v>
      </c>
      <c r="D297" s="5" t="n">
        <f>(VLOOKUP(Games!B297, Data!$B$2:$L$134, 3, FALSE)-VLOOKUP(Games!E297, Data!$B$2:$L$134, 3, FALSE))*Coefficients!$D$2</f>
        <v>2.433316763</v>
      </c>
      <c r="E297" s="5" t="n">
        <f>(VLOOKUP(Games!B297, Data!$B$2:$L$134, 5, FALSE)-VLOOKUP(Games!E297, Data!$B$2:$L$134, 5, FALSE))*Coefficients!$E$2</f>
        <v>-3.454336058</v>
      </c>
      <c r="F297" s="5" t="n">
        <f>(VLOOKUP(Games!B297, Data!$B$2:$L$134, 6, FALSE)-VLOOKUP(Games!E297, Data!$B$2:$L$134, 6, FALSE))*Coefficients!$F$2</f>
        <v>-1.226786921</v>
      </c>
      <c r="G297" s="5" t="n">
        <f>(VLOOKUP(Games!B297, Data!$B$2:$L$134, 7, FALSE)-VLOOKUP(Games!E297, Data!$B$2:$L$134, 7, FALSE))*Coefficients!$G$2</f>
        <v>-0.9173811099</v>
      </c>
      <c r="H297" s="5" t="n">
        <f>(VLOOKUP(Games!B297, Data!$B$2:$L$134, 8, FALSE)-VLOOKUP(Games!E297, Data!$B$2:$L$134, 8, FALSE))*Coefficients!$H$2</f>
        <v>-1.08643968</v>
      </c>
      <c r="I297" s="5" t="n">
        <f>(VLOOKUP(Games!B297, Data!$B$2:$L$134, 9, FALSE)-VLOOKUP(Games!E297, Data!$B$2:$L$134, 9, FALSE))*Coefficients!$I$2</f>
        <v>1.004939863</v>
      </c>
      <c r="J297" s="5" t="n">
        <f>(VLOOKUP(Games!B297, Data!$B$2:$L$134, 10, FALSE)-VLOOKUP(Games!E297, Data!$B$2:$L$134, 10, FALSE))*Coefficients!$J$2</f>
        <v>-1.337635379</v>
      </c>
      <c r="K297" s="5" t="n">
        <f>(IF(AND(VLOOKUP(Games!B297, Data!$B$2:$L$134, 11, FALSE)=1, VLOOKUP(Games!E297, Data!$B$2:$L$134, 11, FALSE)&lt;&gt;1), 1,0))*Coefficients!K$2</f>
        <v>0</v>
      </c>
      <c r="L297" s="5" t="n">
        <f>(IF(AND(VLOOKUP(Games!B297, Data!$B$2:$L$134, 11, FALSE)&lt;&gt;1, VLOOKUP(Games!E297, Data!$B$2:$L$134, 11, FALSE)=1), 1,0))*Coefficients!L$2</f>
        <v>0</v>
      </c>
      <c r="O297" s="5" t="n">
        <f t="shared" si="1"/>
        <v>-1.466696173</v>
      </c>
    </row>
    <row r="298" ht="14.25" customHeight="1">
      <c r="A298" s="5" t="str">
        <f>Coefficients!$A$2</f>
        <v/>
      </c>
      <c r="B298" s="5" t="n">
        <f>(Games!G298)*Coefficients!$B$2</f>
        <v>25.5437558</v>
      </c>
      <c r="C298" s="5" t="n">
        <f>(VLOOKUP(Games!B298, Data!$B$2:$L$134, 4, FALSE)-VLOOKUP(Games!E298, Data!$B$2:$L$134, 4, FALSE))*Coefficients!$C$2</f>
        <v>-1.786474581</v>
      </c>
      <c r="D298" s="5" t="n">
        <f>(VLOOKUP(Games!B298, Data!$B$2:$L$134, 3, FALSE)-VLOOKUP(Games!E298, Data!$B$2:$L$134, 3, FALSE))*Coefficients!$D$2</f>
        <v>7.06446802</v>
      </c>
      <c r="E298" s="5" t="n">
        <f>(VLOOKUP(Games!B298, Data!$B$2:$L$134, 5, FALSE)-VLOOKUP(Games!E298, Data!$B$2:$L$134, 5, FALSE))*Coefficients!$E$2</f>
        <v>-22.49986459</v>
      </c>
      <c r="F298" s="5" t="n">
        <f>(VLOOKUP(Games!B298, Data!$B$2:$L$134, 6, FALSE)-VLOOKUP(Games!E298, Data!$B$2:$L$134, 6, FALSE))*Coefficients!$F$2</f>
        <v>-2.672095262</v>
      </c>
      <c r="G298" s="5" t="n">
        <f>(VLOOKUP(Games!B298, Data!$B$2:$L$134, 7, FALSE)-VLOOKUP(Games!E298, Data!$B$2:$L$134, 7, FALSE))*Coefficients!$G$2</f>
        <v>-16.90602331</v>
      </c>
      <c r="H298" s="5" t="n">
        <f>(VLOOKUP(Games!B298, Data!$B$2:$L$134, 8, FALSE)-VLOOKUP(Games!E298, Data!$B$2:$L$134, 8, FALSE))*Coefficients!$H$2</f>
        <v>-4.112950219</v>
      </c>
      <c r="I298" s="5" t="n">
        <f>(VLOOKUP(Games!B298, Data!$B$2:$L$134, 9, FALSE)-VLOOKUP(Games!E298, Data!$B$2:$L$134, 9, FALSE))*Coefficients!$I$2</f>
        <v>1.720959516</v>
      </c>
      <c r="J298" s="5" t="n">
        <f>(VLOOKUP(Games!B298, Data!$B$2:$L$134, 10, FALSE)-VLOOKUP(Games!E298, Data!$B$2:$L$134, 10, FALSE))*Coefficients!$J$2</f>
        <v>2.782188617</v>
      </c>
      <c r="K298" s="5" t="n">
        <f>(IF(AND(VLOOKUP(Games!B298, Data!$B$2:$L$134, 11, FALSE)=1, VLOOKUP(Games!E298, Data!$B$2:$L$134, 11, FALSE)&lt;&gt;1), 1,0))*Coefficients!K$2</f>
        <v>0</v>
      </c>
      <c r="L298" s="5" t="n">
        <f>(IF(AND(VLOOKUP(Games!B298, Data!$B$2:$L$134, 11, FALSE)&lt;&gt;1, VLOOKUP(Games!E298, Data!$B$2:$L$134, 11, FALSE)=1), 1,0))*Coefficients!L$2</f>
        <v>0</v>
      </c>
      <c r="O298" s="5" t="n">
        <f t="shared" si="1"/>
        <v>-10.86603601</v>
      </c>
    </row>
    <row r="299" ht="14.25" customHeight="1">
      <c r="A299" s="5" t="str">
        <f>Coefficients!$A$2</f>
        <v/>
      </c>
      <c r="B299" s="5" t="n">
        <f>(Games!G299)*Coefficients!$B$2</f>
        <v>2.970204163</v>
      </c>
      <c r="C299" s="5" t="n">
        <f>(VLOOKUP(Games!B299, Data!$B$2:$L$134, 4, FALSE)-VLOOKUP(Games!E299, Data!$B$2:$L$134, 4, FALSE))*Coefficients!$C$2</f>
        <v>-0.584039767</v>
      </c>
      <c r="D299" s="5" t="n">
        <f>(VLOOKUP(Games!B299, Data!$B$2:$L$134, 3, FALSE)-VLOOKUP(Games!E299, Data!$B$2:$L$134, 3, FALSE))*Coefficients!$D$2</f>
        <v>-2.354822673</v>
      </c>
      <c r="E299" s="5" t="n">
        <f>(VLOOKUP(Games!B299, Data!$B$2:$L$134, 5, FALSE)-VLOOKUP(Games!E299, Data!$B$2:$L$134, 5, FALSE))*Coefficients!$E$2</f>
        <v>4.481300832</v>
      </c>
      <c r="F299" s="5" t="n">
        <f>(VLOOKUP(Games!B299, Data!$B$2:$L$134, 6, FALSE)-VLOOKUP(Games!E299, Data!$B$2:$L$134, 6, FALSE))*Coefficients!$F$2</f>
        <v>-0.1993528746</v>
      </c>
      <c r="G299" s="5" t="n">
        <f>(VLOOKUP(Games!B299, Data!$B$2:$L$134, 7, FALSE)-VLOOKUP(Games!E299, Data!$B$2:$L$134, 7, FALSE))*Coefficients!$G$2</f>
        <v>2.621088885</v>
      </c>
      <c r="H299" s="5" t="n">
        <f>(VLOOKUP(Games!B299, Data!$B$2:$L$134, 8, FALSE)-VLOOKUP(Games!E299, Data!$B$2:$L$134, 8, FALSE))*Coefficients!$H$2</f>
        <v>0.6208226745</v>
      </c>
      <c r="I299" s="5" t="n">
        <f>(VLOOKUP(Games!B299, Data!$B$2:$L$134, 9, FALSE)-VLOOKUP(Games!E299, Data!$B$2:$L$134, 9, FALSE))*Coefficients!$I$2</f>
        <v>0.4899081833</v>
      </c>
      <c r="J299" s="5" t="n">
        <f>(VLOOKUP(Games!B299, Data!$B$2:$L$134, 10, FALSE)-VLOOKUP(Games!E299, Data!$B$2:$L$134, 10, FALSE))*Coefficients!$J$2</f>
        <v>0.5254708789</v>
      </c>
      <c r="K299" s="5" t="n">
        <f>(IF(AND(VLOOKUP(Games!B299, Data!$B$2:$L$134, 11, FALSE)=1, VLOOKUP(Games!E299, Data!$B$2:$L$134, 11, FALSE)&lt;&gt;1), 1,0))*Coefficients!K$2</f>
        <v>0</v>
      </c>
      <c r="L299" s="5" t="n">
        <f>(IF(AND(VLOOKUP(Games!B299, Data!$B$2:$L$134, 11, FALSE)&lt;&gt;1, VLOOKUP(Games!E299, Data!$B$2:$L$134, 11, FALSE)=1), 1,0))*Coefficients!L$2</f>
        <v>0</v>
      </c>
      <c r="O299" s="5" t="n">
        <f t="shared" si="1"/>
        <v>8.570580302</v>
      </c>
    </row>
    <row r="300" ht="14.25" customHeight="1">
      <c r="A300" s="5" t="str">
        <f>Coefficients!$A$2</f>
        <v/>
      </c>
      <c r="B300" s="5" t="n">
        <f>(Games!G300)*Coefficients!$B$2</f>
        <v>14.85102081</v>
      </c>
      <c r="C300" s="5" t="n">
        <f>(VLOOKUP(Games!B300, Data!$B$2:$L$134, 4, FALSE)-VLOOKUP(Games!E300, Data!$B$2:$L$134, 4, FALSE))*Coefficients!$C$2</f>
        <v>-1.786474581</v>
      </c>
      <c r="D300" s="5" t="n">
        <f>(VLOOKUP(Games!B300, Data!$B$2:$L$134, 3, FALSE)-VLOOKUP(Games!E300, Data!$B$2:$L$134, 3, FALSE))*Coefficients!$D$2</f>
        <v>7.14296211</v>
      </c>
      <c r="E300" s="5" t="n">
        <f>(VLOOKUP(Games!B300, Data!$B$2:$L$134, 5, FALSE)-VLOOKUP(Games!E300, Data!$B$2:$L$134, 5, FALSE))*Coefficients!$E$2</f>
        <v>-23.6201898</v>
      </c>
      <c r="F300" s="5" t="n">
        <f>(VLOOKUP(Games!B300, Data!$B$2:$L$134, 6, FALSE)-VLOOKUP(Games!E300, Data!$B$2:$L$134, 6, FALSE))*Coefficients!$F$2</f>
        <v>-4.228581168</v>
      </c>
      <c r="G300" s="5" t="n">
        <f>(VLOOKUP(Games!B300, Data!$B$2:$L$134, 7, FALSE)-VLOOKUP(Games!E300, Data!$B$2:$L$134, 7, FALSE))*Coefficients!$G$2</f>
        <v>-18.60973109</v>
      </c>
      <c r="H300" s="5" t="n">
        <f>(VLOOKUP(Games!B300, Data!$B$2:$L$134, 8, FALSE)-VLOOKUP(Games!E300, Data!$B$2:$L$134, 8, FALSE))*Coefficients!$H$2</f>
        <v>-5.276992734</v>
      </c>
      <c r="I300" s="5" t="n">
        <f>(VLOOKUP(Games!B300, Data!$B$2:$L$134, 9, FALSE)-VLOOKUP(Games!E300, Data!$B$2:$L$134, 9, FALSE))*Coefficients!$I$2</f>
        <v>2.86407861</v>
      </c>
      <c r="J300" s="5" t="n">
        <f>(VLOOKUP(Games!B300, Data!$B$2:$L$134, 10, FALSE)-VLOOKUP(Games!E300, Data!$B$2:$L$134, 10, FALSE))*Coefficients!$J$2</f>
        <v>3.071564125</v>
      </c>
      <c r="K300" s="5" t="n">
        <f>(IF(AND(VLOOKUP(Games!B300, Data!$B$2:$L$134, 11, FALSE)=1, VLOOKUP(Games!E300, Data!$B$2:$L$134, 11, FALSE)&lt;&gt;1), 1,0))*Coefficients!K$2</f>
        <v>0</v>
      </c>
      <c r="L300" s="5" t="n">
        <f>(IF(AND(VLOOKUP(Games!B300, Data!$B$2:$L$134, 11, FALSE)&lt;&gt;1, VLOOKUP(Games!E300, Data!$B$2:$L$134, 11, FALSE)=1), 1,0))*Coefficients!L$2</f>
        <v>0</v>
      </c>
      <c r="O300" s="5" t="n">
        <f t="shared" si="1"/>
        <v>-25.59234371</v>
      </c>
    </row>
    <row r="301" ht="14.25" customHeight="1">
      <c r="A301" s="5" t="str">
        <f>Coefficients!$A$2</f>
        <v/>
      </c>
      <c r="B301" s="5" t="n">
        <f>(Games!G301)*Coefficients!$B$2</f>
        <v>-11.28677582</v>
      </c>
      <c r="C301" s="5" t="n">
        <f>(VLOOKUP(Games!B301, Data!$B$2:$L$134, 4, FALSE)-VLOOKUP(Games!E301, Data!$B$2:$L$134, 4, FALSE))*Coefficients!$C$2</f>
        <v>1.339855936</v>
      </c>
      <c r="D301" s="5" t="n">
        <f>(VLOOKUP(Games!B301, Data!$B$2:$L$134, 3, FALSE)-VLOOKUP(Games!E301, Data!$B$2:$L$134, 3, FALSE))*Coefficients!$D$2</f>
        <v>-7.810161867</v>
      </c>
      <c r="E301" s="5" t="n">
        <f>(VLOOKUP(Games!B301, Data!$B$2:$L$134, 5, FALSE)-VLOOKUP(Games!E301, Data!$B$2:$L$134, 5, FALSE))*Coefficients!$E$2</f>
        <v>21.28617895</v>
      </c>
      <c r="F301" s="5" t="n">
        <f>(VLOOKUP(Games!B301, Data!$B$2:$L$134, 6, FALSE)-VLOOKUP(Games!E301, Data!$B$2:$L$134, 6, FALSE))*Coefficients!$F$2</f>
        <v>5.808069328</v>
      </c>
      <c r="G301" s="5" t="n">
        <f>(VLOOKUP(Games!B301, Data!$B$2:$L$134, 7, FALSE)-VLOOKUP(Games!E301, Data!$B$2:$L$134, 7, FALSE))*Coefficients!$G$2</f>
        <v>20.96871108</v>
      </c>
      <c r="H301" s="5" t="n">
        <f>(VLOOKUP(Games!B301, Data!$B$2:$L$134, 8, FALSE)-VLOOKUP(Games!E301, Data!$B$2:$L$134, 8, FALSE))*Coefficients!$H$2</f>
        <v>4.656170059</v>
      </c>
      <c r="I301" s="5" t="n">
        <f>(VLOOKUP(Games!B301, Data!$B$2:$L$134, 9, FALSE)-VLOOKUP(Games!E301, Data!$B$2:$L$134, 9, FALSE))*Coefficients!$I$2</f>
        <v>-2.436979168</v>
      </c>
      <c r="J301" s="5" t="n">
        <f>(VLOOKUP(Games!B301, Data!$B$2:$L$134, 10, FALSE)-VLOOKUP(Games!E301, Data!$B$2:$L$134, 10, FALSE))*Coefficients!$J$2</f>
        <v>-1.620619059</v>
      </c>
      <c r="K301" s="5" t="n">
        <f>(IF(AND(VLOOKUP(Games!B301, Data!$B$2:$L$134, 11, FALSE)=1, VLOOKUP(Games!E301, Data!$B$2:$L$134, 11, FALSE)&lt;&gt;1), 1,0))*Coefficients!K$2</f>
        <v>0</v>
      </c>
      <c r="L301" s="5" t="n">
        <f>(IF(AND(VLOOKUP(Games!B301, Data!$B$2:$L$134, 11, FALSE)&lt;&gt;1, VLOOKUP(Games!E301, Data!$B$2:$L$134, 11, FALSE)=1), 1,0))*Coefficients!L$2</f>
        <v>0</v>
      </c>
      <c r="O301" s="5" t="n">
        <f t="shared" si="1"/>
        <v>30.90444944</v>
      </c>
    </row>
    <row r="302" ht="14.25" customHeight="1">
      <c r="A302" s="5" t="str">
        <f>Coefficients!$A$2</f>
        <v/>
      </c>
      <c r="B302" s="5" t="n">
        <f>(Games!G302)*Coefficients!$B$2</f>
        <v>-3.564244996</v>
      </c>
      <c r="C302" s="5" t="n">
        <f>(VLOOKUP(Games!B302, Data!$B$2:$L$134, 4, FALSE)-VLOOKUP(Games!E302, Data!$B$2:$L$134, 4, FALSE))*Coefficients!$C$2</f>
        <v>1.339855936</v>
      </c>
      <c r="D302" s="5" t="n">
        <f>(VLOOKUP(Games!B302, Data!$B$2:$L$134, 3, FALSE)-VLOOKUP(Games!E302, Data!$B$2:$L$134, 3, FALSE))*Coefficients!$D$2</f>
        <v>-6.240280085</v>
      </c>
      <c r="E302" s="5" t="n">
        <f>(VLOOKUP(Games!B302, Data!$B$2:$L$134, 5, FALSE)-VLOOKUP(Games!E302, Data!$B$2:$L$134, 5, FALSE))*Coefficients!$E$2</f>
        <v>18.25196485</v>
      </c>
      <c r="F302" s="5" t="n">
        <f>(VLOOKUP(Games!B302, Data!$B$2:$L$134, 6, FALSE)-VLOOKUP(Games!E302, Data!$B$2:$L$134, 6, FALSE))*Coefficients!$F$2</f>
        <v>3.289322431</v>
      </c>
      <c r="G302" s="5" t="n">
        <f>(VLOOKUP(Games!B302, Data!$B$2:$L$134, 7, FALSE)-VLOOKUP(Games!E302, Data!$B$2:$L$134, 7, FALSE))*Coefficients!$G$2</f>
        <v>12.31911776</v>
      </c>
      <c r="H302" s="5" t="n">
        <f>(VLOOKUP(Games!B302, Data!$B$2:$L$134, 8, FALSE)-VLOOKUP(Games!E302, Data!$B$2:$L$134, 8, FALSE))*Coefficients!$H$2</f>
        <v>2.87130487</v>
      </c>
      <c r="I302" s="5" t="n">
        <f>(VLOOKUP(Games!B302, Data!$B$2:$L$134, 9, FALSE)-VLOOKUP(Games!E302, Data!$B$2:$L$134, 9, FALSE))*Coefficients!$I$2</f>
        <v>-1.884262244</v>
      </c>
      <c r="J302" s="5" t="n">
        <f>(VLOOKUP(Games!B302, Data!$B$2:$L$134, 10, FALSE)-VLOOKUP(Games!E302, Data!$B$2:$L$134, 10, FALSE))*Coefficients!$J$2</f>
        <v>-0.5444675719</v>
      </c>
      <c r="K302" s="5" t="n">
        <f>(IF(AND(VLOOKUP(Games!B302, Data!$B$2:$L$134, 11, FALSE)=1, VLOOKUP(Games!E302, Data!$B$2:$L$134, 11, FALSE)&lt;&gt;1), 1,0))*Coefficients!K$2</f>
        <v>0</v>
      </c>
      <c r="L302" s="5" t="n">
        <f>(IF(AND(VLOOKUP(Games!B302, Data!$B$2:$L$134, 11, FALSE)&lt;&gt;1, VLOOKUP(Games!E302, Data!$B$2:$L$134, 11, FALSE)=1), 1,0))*Coefficients!L$2</f>
        <v>0</v>
      </c>
      <c r="O302" s="5" t="n">
        <f t="shared" si="1"/>
        <v>25.83831095</v>
      </c>
    </row>
    <row r="303" ht="14.25" customHeight="1">
      <c r="A303" s="5" t="str">
        <f>Coefficients!$A$2</f>
        <v/>
      </c>
      <c r="B303" s="5" t="n">
        <f>(Games!G303)*Coefficients!$B$2</f>
        <v>6.534449158</v>
      </c>
      <c r="C303" s="5" t="n">
        <f>(VLOOKUP(Games!B303, Data!$B$2:$L$134, 4, FALSE)-VLOOKUP(Games!E303, Data!$B$2:$L$134, 4, FALSE))*Coefficients!$C$2</f>
        <v>0.8932372906</v>
      </c>
      <c r="D303" s="5" t="n">
        <f>(VLOOKUP(Games!B303, Data!$B$2:$L$134, 3, FALSE)-VLOOKUP(Games!E303, Data!$B$2:$L$134, 3, FALSE))*Coefficients!$D$2</f>
        <v>-0.7849408912</v>
      </c>
      <c r="E303" s="5" t="n">
        <f>(VLOOKUP(Games!B303, Data!$B$2:$L$134, 5, FALSE)-VLOOKUP(Games!E303, Data!$B$2:$L$134, 5, FALSE))*Coefficients!$E$2</f>
        <v>-1.913888897</v>
      </c>
      <c r="F303" s="5" t="n">
        <f>(VLOOKUP(Games!B303, Data!$B$2:$L$134, 6, FALSE)-VLOOKUP(Games!E303, Data!$B$2:$L$134, 6, FALSE))*Coefficients!$F$2</f>
        <v>0.7437395707</v>
      </c>
      <c r="G303" s="5" t="n">
        <f>(VLOOKUP(Games!B303, Data!$B$2:$L$134, 7, FALSE)-VLOOKUP(Games!E303, Data!$B$2:$L$134, 7, FALSE))*Coefficients!$G$2</f>
        <v>-1.048435554</v>
      </c>
      <c r="H303" s="5" t="n">
        <f>(VLOOKUP(Games!B303, Data!$B$2:$L$134, 8, FALSE)-VLOOKUP(Games!E303, Data!$B$2:$L$134, 8, FALSE))*Coefficients!$H$2</f>
        <v>1.008836846</v>
      </c>
      <c r="I303" s="5" t="n">
        <f>(VLOOKUP(Games!B303, Data!$B$2:$L$134, 9, FALSE)-VLOOKUP(Games!E303, Data!$B$2:$L$134, 9, FALSE))*Coefficients!$I$2</f>
        <v>-0.1507409795</v>
      </c>
      <c r="J303" s="5" t="n">
        <f>(VLOOKUP(Games!B303, Data!$B$2:$L$134, 10, FALSE)-VLOOKUP(Games!E303, Data!$B$2:$L$134, 10, FALSE))*Coefficients!$J$2</f>
        <v>0.7693437195</v>
      </c>
      <c r="K303" s="5" t="n">
        <f>(IF(AND(VLOOKUP(Games!B303, Data!$B$2:$L$134, 11, FALSE)=1, VLOOKUP(Games!E303, Data!$B$2:$L$134, 11, FALSE)&lt;&gt;1), 1,0))*Coefficients!K$2</f>
        <v>0</v>
      </c>
      <c r="L303" s="5" t="n">
        <f>(IF(AND(VLOOKUP(Games!B303, Data!$B$2:$L$134, 11, FALSE)&lt;&gt;1, VLOOKUP(Games!E303, Data!$B$2:$L$134, 11, FALSE)=1), 1,0))*Coefficients!L$2</f>
        <v>0</v>
      </c>
      <c r="O303" s="5" t="n">
        <f t="shared" si="1"/>
        <v>6.051600264</v>
      </c>
    </row>
    <row r="304" ht="14.25" customHeight="1">
      <c r="A304" s="5" t="str">
        <f>Coefficients!$A$2</f>
        <v/>
      </c>
      <c r="B304" s="5" t="n">
        <f>(Games!G304)*Coefficients!$B$2</f>
        <v>19.60334748</v>
      </c>
      <c r="C304" s="5" t="n">
        <f>(VLOOKUP(Games!B304, Data!$B$2:$L$134, 4, FALSE)-VLOOKUP(Games!E304, Data!$B$2:$L$134, 4, FALSE))*Coefficients!$C$2</f>
        <v>-1.477277058</v>
      </c>
      <c r="D304" s="5" t="n">
        <f>(VLOOKUP(Games!B304, Data!$B$2:$L$134, 3, FALSE)-VLOOKUP(Games!E304, Data!$B$2:$L$134, 3, FALSE))*Coefficients!$D$2</f>
        <v>13.89345377</v>
      </c>
      <c r="E304" s="5" t="n">
        <f>(VLOOKUP(Games!B304, Data!$B$2:$L$134, 5, FALSE)-VLOOKUP(Games!E304, Data!$B$2:$L$134, 5, FALSE))*Coefficients!$E$2</f>
        <v>-5.788346908</v>
      </c>
      <c r="F304" s="5" t="n">
        <f>(VLOOKUP(Games!B304, Data!$B$2:$L$134, 6, FALSE)-VLOOKUP(Games!E304, Data!$B$2:$L$134, 6, FALSE))*Coefficients!$F$2</f>
        <v>-2.553250279</v>
      </c>
      <c r="G304" s="5" t="n">
        <f>(VLOOKUP(Games!B304, Data!$B$2:$L$134, 7, FALSE)-VLOOKUP(Games!E304, Data!$B$2:$L$134, 7, FALSE))*Coefficients!$G$2</f>
        <v>-10.3533011</v>
      </c>
      <c r="H304" s="5" t="n">
        <f>(VLOOKUP(Games!B304, Data!$B$2:$L$134, 8, FALSE)-VLOOKUP(Games!E304, Data!$B$2:$L$134, 8, FALSE))*Coefficients!$H$2</f>
        <v>-2.948907704</v>
      </c>
      <c r="I304" s="5" t="n">
        <f>(VLOOKUP(Games!B304, Data!$B$2:$L$134, 9, FALSE)-VLOOKUP(Games!E304, Data!$B$2:$L$134, 9, FALSE))*Coefficients!$I$2</f>
        <v>1.205927836</v>
      </c>
      <c r="J304" s="5" t="n">
        <f>(VLOOKUP(Games!B304, Data!$B$2:$L$134, 10, FALSE)-VLOOKUP(Games!E304, Data!$B$2:$L$134, 10, FALSE))*Coefficients!$J$2</f>
        <v>0.4922154915</v>
      </c>
      <c r="K304" s="5" t="n">
        <f>(IF(AND(VLOOKUP(Games!B304, Data!$B$2:$L$134, 11, FALSE)=1, VLOOKUP(Games!E304, Data!$B$2:$L$134, 11, FALSE)&lt;&gt;1), 1,0))*Coefficients!K$2</f>
        <v>0.08548818654</v>
      </c>
      <c r="L304" s="5" t="n">
        <f>(IF(AND(VLOOKUP(Games!B304, Data!$B$2:$L$134, 11, FALSE)&lt;&gt;1, VLOOKUP(Games!E304, Data!$B$2:$L$134, 11, FALSE)=1), 1,0))*Coefficients!L$2</f>
        <v>0</v>
      </c>
      <c r="O304" s="5" t="n">
        <f t="shared" si="1"/>
        <v>12.15934972</v>
      </c>
    </row>
    <row r="305" ht="14.25" customHeight="1">
      <c r="A305" s="5" t="str">
        <f>Coefficients!$A$2</f>
        <v/>
      </c>
      <c r="B305" s="5" t="n">
        <f>(Games!G305)*Coefficients!$B$2</f>
        <v>-17.22718415</v>
      </c>
      <c r="C305" s="5" t="n">
        <f>(VLOOKUP(Games!B305, Data!$B$2:$L$134, 4, FALSE)-VLOOKUP(Games!E305, Data!$B$2:$L$134, 4, FALSE))*Coefficients!$C$2</f>
        <v>2.267448507</v>
      </c>
      <c r="D305" s="5" t="n">
        <f>(VLOOKUP(Games!B305, Data!$B$2:$L$134, 3, FALSE)-VLOOKUP(Games!E305, Data!$B$2:$L$134, 3, FALSE))*Coefficients!$D$2</f>
        <v>-4.199433768</v>
      </c>
      <c r="E305" s="5" t="n">
        <f>(VLOOKUP(Games!B305, Data!$B$2:$L$134, 5, FALSE)-VLOOKUP(Games!E305, Data!$B$2:$L$134, 5, FALSE))*Coefficients!$E$2</f>
        <v>19.04552854</v>
      </c>
      <c r="F305" s="5" t="n">
        <f>(VLOOKUP(Games!B305, Data!$B$2:$L$134, 6, FALSE)-VLOOKUP(Games!E305, Data!$B$2:$L$134, 6, FALSE))*Coefficients!$F$2</f>
        <v>4.864976883</v>
      </c>
      <c r="G305" s="5" t="n">
        <f>(VLOOKUP(Games!B305, Data!$B$2:$L$134, 7, FALSE)-VLOOKUP(Games!E305, Data!$B$2:$L$134, 7, FALSE))*Coefficients!$G$2</f>
        <v>20.96871108</v>
      </c>
      <c r="H305" s="5" t="n">
        <f>(VLOOKUP(Games!B305, Data!$B$2:$L$134, 8, FALSE)-VLOOKUP(Games!E305, Data!$B$2:$L$134, 8, FALSE))*Coefficients!$H$2</f>
        <v>4.190553053</v>
      </c>
      <c r="I305" s="5" t="n">
        <f>(VLOOKUP(Games!B305, Data!$B$2:$L$134, 9, FALSE)-VLOOKUP(Games!E305, Data!$B$2:$L$134, 9, FALSE))*Coefficients!$I$2</f>
        <v>-1.959632733</v>
      </c>
      <c r="J305" s="5" t="n">
        <f>(VLOOKUP(Games!B305, Data!$B$2:$L$134, 10, FALSE)-VLOOKUP(Games!E305, Data!$B$2:$L$134, 10, FALSE))*Coefficients!$J$2</f>
        <v>-2.332749209</v>
      </c>
      <c r="K305" s="5" t="n">
        <f>(IF(AND(VLOOKUP(Games!B305, Data!$B$2:$L$134, 11, FALSE)=1, VLOOKUP(Games!E305, Data!$B$2:$L$134, 11, FALSE)&lt;&gt;1), 1,0))*Coefficients!K$2</f>
        <v>0</v>
      </c>
      <c r="L305" s="5" t="n">
        <f>(IF(AND(VLOOKUP(Games!B305, Data!$B$2:$L$134, 11, FALSE)&lt;&gt;1, VLOOKUP(Games!E305, Data!$B$2:$L$134, 11, FALSE)=1), 1,0))*Coefficients!L$2</f>
        <v>-6.250290008</v>
      </c>
      <c r="O305" s="5" t="n">
        <f t="shared" si="1"/>
        <v>19.3679282</v>
      </c>
    </row>
    <row r="306" ht="14.25" customHeight="1">
      <c r="A306" s="5" t="str">
        <f>Coefficients!$A$2</f>
        <v/>
      </c>
      <c r="B306" s="5" t="n">
        <f>(Games!G306)*Coefficients!$B$2</f>
        <v>-12.47485748</v>
      </c>
      <c r="C306" s="5" t="n">
        <f>(VLOOKUP(Games!B306, Data!$B$2:$L$134, 4, FALSE)-VLOOKUP(Games!E306, Data!$B$2:$L$134, 4, FALSE))*Coefficients!$C$2</f>
        <v>2.679711872</v>
      </c>
      <c r="D306" s="5" t="n">
        <f>(VLOOKUP(Games!B306, Data!$B$2:$L$134, 3, FALSE)-VLOOKUP(Games!E306, Data!$B$2:$L$134, 3, FALSE))*Coefficients!$D$2</f>
        <v>12.48056017</v>
      </c>
      <c r="E306" s="5" t="n">
        <f>(VLOOKUP(Games!B306, Data!$B$2:$L$134, 5, FALSE)-VLOOKUP(Games!E306, Data!$B$2:$L$134, 5, FALSE))*Coefficients!$E$2</f>
        <v>23.10670741</v>
      </c>
      <c r="F306" s="5" t="n">
        <f>(VLOOKUP(Games!B306, Data!$B$2:$L$134, 6, FALSE)-VLOOKUP(Games!E306, Data!$B$2:$L$134, 6, FALSE))*Coefficients!$F$2</f>
        <v>6.440631334</v>
      </c>
      <c r="G306" s="5" t="n">
        <f>(VLOOKUP(Games!B306, Data!$B$2:$L$134, 7, FALSE)-VLOOKUP(Games!E306, Data!$B$2:$L$134, 7, FALSE))*Coefficients!$G$2</f>
        <v>24.76928997</v>
      </c>
      <c r="H306" s="5" t="n">
        <f>(VLOOKUP(Games!B306, Data!$B$2:$L$134, 8, FALSE)-VLOOKUP(Games!E306, Data!$B$2:$L$134, 8, FALSE))*Coefficients!$H$2</f>
        <v>7.837886266</v>
      </c>
      <c r="I306" s="5" t="n">
        <f>(VLOOKUP(Games!B306, Data!$B$2:$L$134, 9, FALSE)-VLOOKUP(Games!E306, Data!$B$2:$L$134, 9, FALSE))*Coefficients!$I$2</f>
        <v>-3.01481959</v>
      </c>
      <c r="J306" s="5" t="n">
        <f>(VLOOKUP(Games!B306, Data!$B$2:$L$134, 10, FALSE)-VLOOKUP(Games!E306, Data!$B$2:$L$134, 10, FALSE))*Coefficients!$J$2</f>
        <v>-2.892592927</v>
      </c>
      <c r="K306" s="5" t="n">
        <f>(IF(AND(VLOOKUP(Games!B306, Data!$B$2:$L$134, 11, FALSE)=1, VLOOKUP(Games!E306, Data!$B$2:$L$134, 11, FALSE)&lt;&gt;1), 1,0))*Coefficients!K$2</f>
        <v>0</v>
      </c>
      <c r="L306" s="5" t="n">
        <f>(IF(AND(VLOOKUP(Games!B306, Data!$B$2:$L$134, 11, FALSE)&lt;&gt;1, VLOOKUP(Games!E306, Data!$B$2:$L$134, 11, FALSE)=1), 1,0))*Coefficients!L$2</f>
        <v>-6.250290008</v>
      </c>
      <c r="O306" s="5" t="n">
        <f t="shared" si="1"/>
        <v>52.68222701</v>
      </c>
    </row>
    <row r="307" ht="14.25" customHeight="1">
      <c r="A307" s="5" t="str">
        <f>Coefficients!$A$2</f>
        <v/>
      </c>
      <c r="B307" s="5" t="n">
        <f>(Games!G307)*Coefficients!$B$2</f>
        <v>32.67224579</v>
      </c>
      <c r="C307" s="5" t="n">
        <f>(VLOOKUP(Games!B307, Data!$B$2:$L$134, 4, FALSE)-VLOOKUP(Games!E307, Data!$B$2:$L$134, 4, FALSE))*Coefficients!$C$2</f>
        <v>-2.679711872</v>
      </c>
      <c r="D307" s="5" t="n">
        <f>(VLOOKUP(Games!B307, Data!$B$2:$L$134, 3, FALSE)-VLOOKUP(Games!E307, Data!$B$2:$L$134, 3, FALSE))*Coefficients!$D$2</f>
        <v>12.71604244</v>
      </c>
      <c r="E307" s="5" t="n">
        <f>(VLOOKUP(Games!B307, Data!$B$2:$L$134, 5, FALSE)-VLOOKUP(Games!E307, Data!$B$2:$L$134, 5, FALSE))*Coefficients!$E$2</f>
        <v>-28.47493237</v>
      </c>
      <c r="F307" s="5" t="n">
        <f>(VLOOKUP(Games!B307, Data!$B$2:$L$134, 6, FALSE)-VLOOKUP(Games!E307, Data!$B$2:$L$134, 6, FALSE))*Coefficients!$F$2</f>
        <v>-7.03102254</v>
      </c>
      <c r="G307" s="5" t="n">
        <f>(VLOOKUP(Games!B307, Data!$B$2:$L$134, 7, FALSE)-VLOOKUP(Games!E307, Data!$B$2:$L$134, 7, FALSE))*Coefficients!$G$2</f>
        <v>-30.40463107</v>
      </c>
      <c r="H307" s="5" t="n">
        <f>(VLOOKUP(Games!B307, Data!$B$2:$L$134, 8, FALSE)-VLOOKUP(Games!E307, Data!$B$2:$L$134, 8, FALSE))*Coefficients!$H$2</f>
        <v>-7.760283432</v>
      </c>
      <c r="I307" s="5" t="n">
        <f>(VLOOKUP(Games!B307, Data!$B$2:$L$134, 9, FALSE)-VLOOKUP(Games!E307, Data!$B$2:$L$134, 9, FALSE))*Coefficients!$I$2</f>
        <v>3.353986794</v>
      </c>
      <c r="J307" s="5" t="n">
        <f>(VLOOKUP(Games!B307, Data!$B$2:$L$134, 10, FALSE)-VLOOKUP(Games!E307, Data!$B$2:$L$134, 10, FALSE))*Coefficients!$J$2</f>
        <v>3.767692355</v>
      </c>
      <c r="K307" s="5" t="n">
        <f>(IF(AND(VLOOKUP(Games!B307, Data!$B$2:$L$134, 11, FALSE)=1, VLOOKUP(Games!E307, Data!$B$2:$L$134, 11, FALSE)&lt;&gt;1), 1,0))*Coefficients!K$2</f>
        <v>0.08548818654</v>
      </c>
      <c r="L307" s="5" t="n">
        <f>(IF(AND(VLOOKUP(Games!B307, Data!$B$2:$L$134, 11, FALSE)&lt;&gt;1, VLOOKUP(Games!E307, Data!$B$2:$L$134, 11, FALSE)=1), 1,0))*Coefficients!L$2</f>
        <v>0</v>
      </c>
      <c r="O307" s="5" t="n">
        <f t="shared" si="1"/>
        <v>-23.75512572</v>
      </c>
    </row>
    <row r="308" ht="14.25" customHeight="1">
      <c r="A308" s="5" t="str">
        <f>Coefficients!$A$2</f>
        <v/>
      </c>
      <c r="B308" s="5" t="n">
        <f>(Games!G308)*Coefficients!$B$2</f>
        <v>-10.09869415</v>
      </c>
      <c r="C308" s="5" t="n">
        <f>(VLOOKUP(Games!B308, Data!$B$2:$L$134, 4, FALSE)-VLOOKUP(Games!E308, Data!$B$2:$L$134, 4, FALSE))*Coefficients!$C$2</f>
        <v>1.786474581</v>
      </c>
      <c r="D308" s="5" t="n">
        <f>(VLOOKUP(Games!B308, Data!$B$2:$L$134, 3, FALSE)-VLOOKUP(Games!E308, Data!$B$2:$L$134, 3, FALSE))*Coefficients!$D$2</f>
        <v>-8.555855714</v>
      </c>
      <c r="E308" s="5" t="n">
        <f>(VLOOKUP(Games!B308, Data!$B$2:$L$134, 5, FALSE)-VLOOKUP(Games!E308, Data!$B$2:$L$134, 5, FALSE))*Coefficients!$E$2</f>
        <v>20.72601635</v>
      </c>
      <c r="F308" s="5" t="n">
        <f>(VLOOKUP(Games!B308, Data!$B$2:$L$134, 6, FALSE)-VLOOKUP(Games!E308, Data!$B$2:$L$134, 6, FALSE))*Coefficients!$F$2</f>
        <v>3.822208</v>
      </c>
      <c r="G308" s="5" t="n">
        <f>(VLOOKUP(Games!B308, Data!$B$2:$L$134, 7, FALSE)-VLOOKUP(Games!E308, Data!$B$2:$L$134, 7, FALSE))*Coefficients!$G$2</f>
        <v>12.18806332</v>
      </c>
      <c r="H308" s="5" t="n">
        <f>(VLOOKUP(Games!B308, Data!$B$2:$L$134, 8, FALSE)-VLOOKUP(Games!E308, Data!$B$2:$L$134, 8, FALSE))*Coefficients!$H$2</f>
        <v>4.811375728</v>
      </c>
      <c r="I308" s="5" t="n">
        <f>(VLOOKUP(Games!B308, Data!$B$2:$L$134, 9, FALSE)-VLOOKUP(Games!E308, Data!$B$2:$L$134, 9, FALSE))*Coefficients!$I$2</f>
        <v>-2.035003223</v>
      </c>
      <c r="J308" s="5" t="n">
        <f>(VLOOKUP(Games!B308, Data!$B$2:$L$134, 10, FALSE)-VLOOKUP(Games!E308, Data!$B$2:$L$134, 10, FALSE))*Coefficients!$J$2</f>
        <v>-1.568903356</v>
      </c>
      <c r="K308" s="5" t="n">
        <f>(IF(AND(VLOOKUP(Games!B308, Data!$B$2:$L$134, 11, FALSE)=1, VLOOKUP(Games!E308, Data!$B$2:$L$134, 11, FALSE)&lt;&gt;1), 1,0))*Coefficients!K$2</f>
        <v>0</v>
      </c>
      <c r="L308" s="5" t="n">
        <f>(IF(AND(VLOOKUP(Games!B308, Data!$B$2:$L$134, 11, FALSE)&lt;&gt;1, VLOOKUP(Games!E308, Data!$B$2:$L$134, 11, FALSE)=1), 1,0))*Coefficients!L$2</f>
        <v>-6.250290008</v>
      </c>
      <c r="O308" s="5" t="n">
        <f t="shared" si="1"/>
        <v>14.82539152</v>
      </c>
    </row>
    <row r="309" ht="14.25" customHeight="1">
      <c r="A309" s="5" t="str">
        <f>Coefficients!$A$2</f>
        <v/>
      </c>
      <c r="B309" s="5" t="n">
        <f>(Games!G309)*Coefficients!$B$2</f>
        <v>-1.782122498</v>
      </c>
      <c r="C309" s="5" t="n">
        <f>(VLOOKUP(Games!B309, Data!$B$2:$L$134, 4, FALSE)-VLOOKUP(Games!E309, Data!$B$2:$L$134, 4, FALSE))*Coefficients!$C$2</f>
        <v>0.4466186453</v>
      </c>
      <c r="D309" s="5" t="n">
        <f>(VLOOKUP(Games!B309, Data!$B$2:$L$134, 3, FALSE)-VLOOKUP(Games!E309, Data!$B$2:$L$134, 3, FALSE))*Coefficients!$D$2</f>
        <v>-2.629551985</v>
      </c>
      <c r="E309" s="5" t="n">
        <f>(VLOOKUP(Games!B309, Data!$B$2:$L$134, 5, FALSE)-VLOOKUP(Games!E309, Data!$B$2:$L$134, 5, FALSE))*Coefficients!$E$2</f>
        <v>10.64308948</v>
      </c>
      <c r="F309" s="5" t="n">
        <f>(VLOOKUP(Games!B309, Data!$B$2:$L$134, 6, FALSE)-VLOOKUP(Games!E309, Data!$B$2:$L$134, 6, FALSE))*Coefficients!$F$2</f>
        <v>1.763506199</v>
      </c>
      <c r="G309" s="5" t="n">
        <f>(VLOOKUP(Games!B309, Data!$B$2:$L$134, 7, FALSE)-VLOOKUP(Games!E309, Data!$B$2:$L$134, 7, FALSE))*Coefficients!$G$2</f>
        <v>7.339048879</v>
      </c>
      <c r="H309" s="5" t="n">
        <f>(VLOOKUP(Games!B309, Data!$B$2:$L$134, 8, FALSE)-VLOOKUP(Games!E309, Data!$B$2:$L$134, 8, FALSE))*Coefficients!$H$2</f>
        <v>2.483290698</v>
      </c>
      <c r="I309" s="5" t="n">
        <f>(VLOOKUP(Games!B309, Data!$B$2:$L$134, 9, FALSE)-VLOOKUP(Games!E309, Data!$B$2:$L$134, 9, FALSE))*Coefficients!$I$2</f>
        <v>-0.866760632</v>
      </c>
      <c r="J309" s="5" t="n">
        <f>(VLOOKUP(Games!B309, Data!$B$2:$L$134, 10, FALSE)-VLOOKUP(Games!E309, Data!$B$2:$L$134, 10, FALSE))*Coefficients!$J$2</f>
        <v>-1.253379459</v>
      </c>
      <c r="K309" s="5" t="n">
        <f>(IF(AND(VLOOKUP(Games!B309, Data!$B$2:$L$134, 11, FALSE)=1, VLOOKUP(Games!E309, Data!$B$2:$L$134, 11, FALSE)&lt;&gt;1), 1,0))*Coefficients!K$2</f>
        <v>0</v>
      </c>
      <c r="L309" s="5" t="n">
        <f>(IF(AND(VLOOKUP(Games!B309, Data!$B$2:$L$134, 11, FALSE)&lt;&gt;1, VLOOKUP(Games!E309, Data!$B$2:$L$134, 11, FALSE)=1), 1,0))*Coefficients!L$2</f>
        <v>0</v>
      </c>
      <c r="O309" s="5" t="n">
        <f t="shared" si="1"/>
        <v>16.14373932</v>
      </c>
    </row>
    <row r="310" ht="14.25" customHeight="1">
      <c r="A310" s="5" t="str">
        <f>Coefficients!$A$2</f>
        <v/>
      </c>
      <c r="B310" s="5" t="n">
        <f>(Games!G310)*Coefficients!$B$2</f>
        <v>-2.970204163</v>
      </c>
      <c r="C310" s="5" t="n">
        <f>(VLOOKUP(Games!B310, Data!$B$2:$L$134, 4, FALSE)-VLOOKUP(Games!E310, Data!$B$2:$L$134, 4, FALSE))*Coefficients!$C$2</f>
        <v>0.8932372906</v>
      </c>
      <c r="D310" s="5" t="n">
        <f>(VLOOKUP(Games!B310, Data!$B$2:$L$134, 3, FALSE)-VLOOKUP(Games!E310, Data!$B$2:$L$134, 3, FALSE))*Coefficients!$D$2</f>
        <v>-4.317174901</v>
      </c>
      <c r="E310" s="5" t="n">
        <f>(VLOOKUP(Games!B310, Data!$B$2:$L$134, 5, FALSE)-VLOOKUP(Games!E310, Data!$B$2:$L$134, 5, FALSE))*Coefficients!$E$2</f>
        <v>6.628590814</v>
      </c>
      <c r="F310" s="5" t="n">
        <f>(VLOOKUP(Games!B310, Data!$B$2:$L$134, 6, FALSE)-VLOOKUP(Games!E310, Data!$B$2:$L$134, 6, FALSE))*Coefficients!$F$2</f>
        <v>2.277223222</v>
      </c>
      <c r="G310" s="5" t="n">
        <f>(VLOOKUP(Games!B310, Data!$B$2:$L$134, 7, FALSE)-VLOOKUP(Games!E310, Data!$B$2:$L$134, 7, FALSE))*Coefficients!$G$2</f>
        <v>8.649593322</v>
      </c>
      <c r="H310" s="5" t="n">
        <f>(VLOOKUP(Games!B310, Data!$B$2:$L$134, 8, FALSE)-VLOOKUP(Games!E310, Data!$B$2:$L$134, 8, FALSE))*Coefficients!$H$2</f>
        <v>2.483290698</v>
      </c>
      <c r="I310" s="5" t="n">
        <f>(VLOOKUP(Games!B310, Data!$B$2:$L$134, 9, FALSE)-VLOOKUP(Games!E310, Data!$B$2:$L$134, 9, FALSE))*Coefficients!$I$2</f>
        <v>-1.406915809</v>
      </c>
      <c r="J310" s="5" t="n">
        <f>(VLOOKUP(Games!B310, Data!$B$2:$L$134, 10, FALSE)-VLOOKUP(Games!E310, Data!$B$2:$L$134, 10, FALSE))*Coefficients!$J$2</f>
        <v>-0.2597406666</v>
      </c>
      <c r="K310" s="5" t="n">
        <f>(IF(AND(VLOOKUP(Games!B310, Data!$B$2:$L$134, 11, FALSE)=1, VLOOKUP(Games!E310, Data!$B$2:$L$134, 11, FALSE)&lt;&gt;1), 1,0))*Coefficients!K$2</f>
        <v>0</v>
      </c>
      <c r="L310" s="5" t="n">
        <f>(IF(AND(VLOOKUP(Games!B310, Data!$B$2:$L$134, 11, FALSE)&lt;&gt;1, VLOOKUP(Games!E310, Data!$B$2:$L$134, 11, FALSE)=1), 1,0))*Coefficients!L$2</f>
        <v>0</v>
      </c>
      <c r="O310" s="5" t="n">
        <f t="shared" si="1"/>
        <v>11.97789981</v>
      </c>
    </row>
    <row r="311" ht="14.25" customHeight="1">
      <c r="A311" s="5" t="str">
        <f>Coefficients!$A$2</f>
        <v/>
      </c>
      <c r="B311" s="5" t="n">
        <f>(Games!G311)*Coefficients!$B$2</f>
        <v>2.970204163</v>
      </c>
      <c r="C311" s="5" t="n">
        <f>(VLOOKUP(Games!B311, Data!$B$2:$L$134, 4, FALSE)-VLOOKUP(Games!E311, Data!$B$2:$L$134, 4, FALSE))*Coefficients!$C$2</f>
        <v>0</v>
      </c>
      <c r="D311" s="5" t="n">
        <f>(VLOOKUP(Games!B311, Data!$B$2:$L$134, 3, FALSE)-VLOOKUP(Games!E311, Data!$B$2:$L$134, 3, FALSE))*Coefficients!$D$2</f>
        <v>-0.981176114</v>
      </c>
      <c r="E311" s="5" t="n">
        <f>(VLOOKUP(Games!B311, Data!$B$2:$L$134, 5, FALSE)-VLOOKUP(Games!E311, Data!$B$2:$L$134, 5, FALSE))*Coefficients!$E$2</f>
        <v>-0.46680217</v>
      </c>
      <c r="F311" s="5" t="n">
        <f>(VLOOKUP(Games!B311, Data!$B$2:$L$134, 6, FALSE)-VLOOKUP(Games!E311, Data!$B$2:$L$134, 6, FALSE))*Coefficients!$F$2</f>
        <v>1.307294812</v>
      </c>
      <c r="G311" s="5" t="n">
        <f>(VLOOKUP(Games!B311, Data!$B$2:$L$134, 7, FALSE)-VLOOKUP(Games!E311, Data!$B$2:$L$134, 7, FALSE))*Coefficients!$G$2</f>
        <v>-4.193742217</v>
      </c>
      <c r="H311" s="5" t="n">
        <f>(VLOOKUP(Games!B311, Data!$B$2:$L$134, 8, FALSE)-VLOOKUP(Games!E311, Data!$B$2:$L$134, 8, FALSE))*Coefficients!$H$2</f>
        <v>-0.6208226745</v>
      </c>
      <c r="I311" s="5" t="n">
        <f>(VLOOKUP(Games!B311, Data!$B$2:$L$134, 9, FALSE)-VLOOKUP(Games!E311, Data!$B$2:$L$134, 9, FALSE))*Coefficients!$I$2</f>
        <v>-0.08793223803</v>
      </c>
      <c r="J311" s="5" t="n">
        <f>(VLOOKUP(Games!B311, Data!$B$2:$L$134, 10, FALSE)-VLOOKUP(Games!E311, Data!$B$2:$L$134, 10, FALSE))*Coefficients!$J$2</f>
        <v>0.3968744414</v>
      </c>
      <c r="K311" s="5" t="n">
        <f>(IF(AND(VLOOKUP(Games!B311, Data!$B$2:$L$134, 11, FALSE)=1, VLOOKUP(Games!E311, Data!$B$2:$L$134, 11, FALSE)&lt;&gt;1), 1,0))*Coefficients!K$2</f>
        <v>0</v>
      </c>
      <c r="L311" s="5" t="n">
        <f>(IF(AND(VLOOKUP(Games!B311, Data!$B$2:$L$134, 11, FALSE)&lt;&gt;1, VLOOKUP(Games!E311, Data!$B$2:$L$134, 11, FALSE)=1), 1,0))*Coefficients!L$2</f>
        <v>0</v>
      </c>
      <c r="O311" s="5" t="n">
        <f t="shared" si="1"/>
        <v>-1.676101996</v>
      </c>
    </row>
    <row r="312" ht="14.25" customHeight="1">
      <c r="A312" s="5" t="str">
        <f>Coefficients!$A$2</f>
        <v/>
      </c>
      <c r="B312" s="5" t="n">
        <f>(Games!G312)*Coefficients!$B$2</f>
        <v>10.09869415</v>
      </c>
      <c r="C312" s="5" t="n">
        <f>(VLOOKUP(Games!B312, Data!$B$2:$L$134, 4, FALSE)-VLOOKUP(Games!E312, Data!$B$2:$L$134, 4, FALSE))*Coefficients!$C$2</f>
        <v>-0.6183950474</v>
      </c>
      <c r="D312" s="5" t="n">
        <f>(VLOOKUP(Games!B312, Data!$B$2:$L$134, 3, FALSE)-VLOOKUP(Games!E312, Data!$B$2:$L$134, 3, FALSE))*Coefficients!$D$2</f>
        <v>6.985973931</v>
      </c>
      <c r="E312" s="5" t="n">
        <f>(VLOOKUP(Games!B312, Data!$B$2:$L$134, 5, FALSE)-VLOOKUP(Games!E312, Data!$B$2:$L$134, 5, FALSE))*Coefficients!$E$2</f>
        <v>-11.48333338</v>
      </c>
      <c r="F312" s="5" t="n">
        <f>(VLOOKUP(Games!B312, Data!$B$2:$L$134, 6, FALSE)-VLOOKUP(Games!E312, Data!$B$2:$L$134, 6, FALSE))*Coefficients!$F$2</f>
        <v>-2.905951519</v>
      </c>
      <c r="G312" s="5" t="n">
        <f>(VLOOKUP(Games!B312, Data!$B$2:$L$134, 7, FALSE)-VLOOKUP(Games!E312, Data!$B$2:$L$134, 7, FALSE))*Coefficients!$G$2</f>
        <v>-9.173811099</v>
      </c>
      <c r="H312" s="5" t="n">
        <f>(VLOOKUP(Games!B312, Data!$B$2:$L$134, 8, FALSE)-VLOOKUP(Games!E312, Data!$B$2:$L$134, 8, FALSE))*Coefficients!$H$2</f>
        <v>-3.181716207</v>
      </c>
      <c r="I312" s="5" t="n">
        <f>(VLOOKUP(Games!B312, Data!$B$2:$L$134, 9, FALSE)-VLOOKUP(Games!E312, Data!$B$2:$L$134, 9, FALSE))*Coefficients!$I$2</f>
        <v>0.9295693735</v>
      </c>
      <c r="J312" s="5" t="n">
        <f>(VLOOKUP(Games!B312, Data!$B$2:$L$134, 10, FALSE)-VLOOKUP(Games!E312, Data!$B$2:$L$134, 10, FALSE))*Coefficients!$J$2</f>
        <v>1.950714537</v>
      </c>
      <c r="K312" s="5" t="n">
        <f>(IF(AND(VLOOKUP(Games!B312, Data!$B$2:$L$134, 11, FALSE)=1, VLOOKUP(Games!E312, Data!$B$2:$L$134, 11, FALSE)&lt;&gt;1), 1,0))*Coefficients!K$2</f>
        <v>0</v>
      </c>
      <c r="L312" s="5" t="n">
        <f>(IF(AND(VLOOKUP(Games!B312, Data!$B$2:$L$134, 11, FALSE)&lt;&gt;1, VLOOKUP(Games!E312, Data!$B$2:$L$134, 11, FALSE)=1), 1,0))*Coefficients!L$2</f>
        <v>0</v>
      </c>
      <c r="O312" s="5" t="n">
        <f t="shared" si="1"/>
        <v>-7.398255258</v>
      </c>
    </row>
    <row r="313" ht="14.25" customHeight="1">
      <c r="A313" s="5" t="str">
        <f>Coefficients!$A$2</f>
        <v/>
      </c>
      <c r="B313" s="5" t="n">
        <f>(Games!G313)*Coefficients!$B$2</f>
        <v>-19.60334748</v>
      </c>
      <c r="C313" s="5" t="n">
        <f>(VLOOKUP(Games!B313, Data!$B$2:$L$134, 4, FALSE)-VLOOKUP(Games!E313, Data!$B$2:$L$134, 4, FALSE))*Coefficients!$C$2</f>
        <v>4.019567808</v>
      </c>
      <c r="D313" s="5" t="n">
        <f>(VLOOKUP(Games!B313, Data!$B$2:$L$134, 3, FALSE)-VLOOKUP(Games!E313, Data!$B$2:$L$134, 3, FALSE))*Coefficients!$D$2</f>
        <v>-12.08808972</v>
      </c>
      <c r="E313" s="5" t="n">
        <f>(VLOOKUP(Games!B313, Data!$B$2:$L$134, 5, FALSE)-VLOOKUP(Games!E313, Data!$B$2:$L$134, 5, FALSE))*Coefficients!$E$2</f>
        <v>22.82662611</v>
      </c>
      <c r="F313" s="5" t="n">
        <f>(VLOOKUP(Games!B313, Data!$B$2:$L$134, 6, FALSE)-VLOOKUP(Games!E313, Data!$B$2:$L$134, 6, FALSE))*Coefficients!$F$2</f>
        <v>8.299980261</v>
      </c>
      <c r="G313" s="5" t="n">
        <f>(VLOOKUP(Games!B313, Data!$B$2:$L$134, 7, FALSE)-VLOOKUP(Games!E313, Data!$B$2:$L$134, 7, FALSE))*Coefficients!$G$2</f>
        <v>24.24507219</v>
      </c>
      <c r="H313" s="5" t="n">
        <f>(VLOOKUP(Games!B313, Data!$B$2:$L$134, 8, FALSE)-VLOOKUP(Games!E313, Data!$B$2:$L$134, 8, FALSE))*Coefficients!$H$2</f>
        <v>8.846723112</v>
      </c>
      <c r="I313" s="5" t="n">
        <f>(VLOOKUP(Games!B313, Data!$B$2:$L$134, 9, FALSE)-VLOOKUP(Games!E313, Data!$B$2:$L$134, 9, FALSE))*Coefficients!$I$2</f>
        <v>-3.479604276</v>
      </c>
      <c r="J313" s="5" t="n">
        <f>(VLOOKUP(Games!B313, Data!$B$2:$L$134, 10, FALSE)-VLOOKUP(Games!E313, Data!$B$2:$L$134, 10, FALSE))*Coefficients!$J$2</f>
        <v>-4.143111707</v>
      </c>
      <c r="K313" s="5" t="n">
        <f>(IF(AND(VLOOKUP(Games!B313, Data!$B$2:$L$134, 11, FALSE)=1, VLOOKUP(Games!E313, Data!$B$2:$L$134, 11, FALSE)&lt;&gt;1), 1,0))*Coefficients!K$2</f>
        <v>0</v>
      </c>
      <c r="L313" s="5" t="n">
        <f>(IF(AND(VLOOKUP(Games!B313, Data!$B$2:$L$134, 11, FALSE)&lt;&gt;1, VLOOKUP(Games!E313, Data!$B$2:$L$134, 11, FALSE)=1), 1,0))*Coefficients!L$2</f>
        <v>-6.250290008</v>
      </c>
      <c r="O313" s="5" t="n">
        <f t="shared" si="1"/>
        <v>22.67352629</v>
      </c>
    </row>
    <row r="314" ht="14.25" customHeight="1">
      <c r="A314" s="5" t="str">
        <f>Coefficients!$A$2</f>
        <v/>
      </c>
      <c r="B314" s="5" t="n">
        <f>(Games!G314)*Coefficients!$B$2</f>
        <v>19.60334748</v>
      </c>
      <c r="C314" s="5" t="n">
        <f>(VLOOKUP(Games!B314, Data!$B$2:$L$134, 4, FALSE)-VLOOKUP(Games!E314, Data!$B$2:$L$134, 4, FALSE))*Coefficients!$C$2</f>
        <v>-3.126330517</v>
      </c>
      <c r="D314" s="5" t="n">
        <f>(VLOOKUP(Games!B314, Data!$B$2:$L$134, 3, FALSE)-VLOOKUP(Games!E314, Data!$B$2:$L$134, 3, FALSE))*Coefficients!$D$2</f>
        <v>6.436515308</v>
      </c>
      <c r="E314" s="5" t="n">
        <f>(VLOOKUP(Games!B314, Data!$B$2:$L$134, 5, FALSE)-VLOOKUP(Games!E314, Data!$B$2:$L$134, 5, FALSE))*Coefficients!$E$2</f>
        <v>-15.73123313</v>
      </c>
      <c r="F314" s="5" t="n">
        <f>(VLOOKUP(Games!B314, Data!$B$2:$L$134, 6, FALSE)-VLOOKUP(Games!E314, Data!$B$2:$L$134, 6, FALSE))*Coefficients!$F$2</f>
        <v>-5.390195033</v>
      </c>
      <c r="G314" s="5" t="n">
        <f>(VLOOKUP(Games!B314, Data!$B$2:$L$134, 7, FALSE)-VLOOKUP(Games!E314, Data!$B$2:$L$134, 7, FALSE))*Coefficients!$G$2</f>
        <v>-18.74078553</v>
      </c>
      <c r="H314" s="5" t="n">
        <f>(VLOOKUP(Games!B314, Data!$B$2:$L$134, 8, FALSE)-VLOOKUP(Games!E314, Data!$B$2:$L$134, 8, FALSE))*Coefficients!$H$2</f>
        <v>-5.121787065</v>
      </c>
      <c r="I314" s="5" t="n">
        <f>(VLOOKUP(Games!B314, Data!$B$2:$L$134, 9, FALSE)-VLOOKUP(Games!E314, Data!$B$2:$L$134, 9, FALSE))*Coefficients!$I$2</f>
        <v>1.758644761</v>
      </c>
      <c r="J314" s="5" t="n">
        <f>(VLOOKUP(Games!B314, Data!$B$2:$L$134, 10, FALSE)-VLOOKUP(Games!E314, Data!$B$2:$L$134, 10, FALSE))*Coefficients!$J$2</f>
        <v>2.001893863</v>
      </c>
      <c r="K314" s="5" t="n">
        <f>(IF(AND(VLOOKUP(Games!B314, Data!$B$2:$L$134, 11, FALSE)=1, VLOOKUP(Games!E314, Data!$B$2:$L$134, 11, FALSE)&lt;&gt;1), 1,0))*Coefficients!K$2</f>
        <v>0.08548818654</v>
      </c>
      <c r="L314" s="5" t="n">
        <f>(IF(AND(VLOOKUP(Games!B314, Data!$B$2:$L$134, 11, FALSE)&lt;&gt;1, VLOOKUP(Games!E314, Data!$B$2:$L$134, 11, FALSE)=1), 1,0))*Coefficients!L$2</f>
        <v>0</v>
      </c>
      <c r="O314" s="5" t="n">
        <f t="shared" si="1"/>
        <v>-18.22444168</v>
      </c>
    </row>
    <row r="315" ht="14.25" customHeight="1">
      <c r="A315" s="5" t="str">
        <f>Coefficients!$A$2</f>
        <v/>
      </c>
      <c r="B315" s="5" t="n">
        <f>(Games!G315)*Coefficients!$B$2</f>
        <v>-2.970204163</v>
      </c>
      <c r="C315" s="5" t="n">
        <f>(VLOOKUP(Games!B315, Data!$B$2:$L$134, 4, FALSE)-VLOOKUP(Games!E315, Data!$B$2:$L$134, 4, FALSE))*Coefficients!$C$2</f>
        <v>-0.2552106545</v>
      </c>
      <c r="D315" s="5" t="n">
        <f>(VLOOKUP(Games!B315, Data!$B$2:$L$134, 3, FALSE)-VLOOKUP(Games!E315, Data!$B$2:$L$134, 3, FALSE))*Coefficients!$D$2</f>
        <v>-0.8634349803</v>
      </c>
      <c r="E315" s="5" t="n">
        <f>(VLOOKUP(Games!B315, Data!$B$2:$L$134, 5, FALSE)-VLOOKUP(Games!E315, Data!$B$2:$L$134, 5, FALSE))*Coefficients!$E$2</f>
        <v>4.107859096</v>
      </c>
      <c r="F315" s="5" t="n">
        <f>(VLOOKUP(Games!B315, Data!$B$2:$L$134, 6, FALSE)-VLOOKUP(Games!E315, Data!$B$2:$L$134, 6, FALSE))*Coefficients!$F$2</f>
        <v>-0.06517305517</v>
      </c>
      <c r="G315" s="5" t="n">
        <f>(VLOOKUP(Games!B315, Data!$B$2:$L$134, 7, FALSE)-VLOOKUP(Games!E315, Data!$B$2:$L$134, 7, FALSE))*Coefficients!$G$2</f>
        <v>2.490034441</v>
      </c>
      <c r="H315" s="5" t="n">
        <f>(VLOOKUP(Games!B315, Data!$B$2:$L$134, 8, FALSE)-VLOOKUP(Games!E315, Data!$B$2:$L$134, 8, FALSE))*Coefficients!$H$2</f>
        <v>0.07760283432</v>
      </c>
      <c r="I315" s="5" t="n">
        <f>(VLOOKUP(Games!B315, Data!$B$2:$L$134, 9, FALSE)-VLOOKUP(Games!E315, Data!$B$2:$L$134, 9, FALSE))*Coefficients!$I$2</f>
        <v>0.2135497209</v>
      </c>
      <c r="J315" s="5" t="n">
        <f>(VLOOKUP(Games!B315, Data!$B$2:$L$134, 10, FALSE)-VLOOKUP(Games!E315, Data!$B$2:$L$134, 10, FALSE))*Coefficients!$J$2</f>
        <v>1.274713224</v>
      </c>
      <c r="K315" s="5" t="n">
        <f>(IF(AND(VLOOKUP(Games!B315, Data!$B$2:$L$134, 11, FALSE)=1, VLOOKUP(Games!E315, Data!$B$2:$L$134, 11, FALSE)&lt;&gt;1), 1,0))*Coefficients!K$2</f>
        <v>0</v>
      </c>
      <c r="L315" s="5" t="n">
        <f>(IF(AND(VLOOKUP(Games!B315, Data!$B$2:$L$134, 11, FALSE)&lt;&gt;1, VLOOKUP(Games!E315, Data!$B$2:$L$134, 11, FALSE)=1), 1,0))*Coefficients!L$2</f>
        <v>0</v>
      </c>
      <c r="O315" s="5" t="n">
        <f t="shared" si="1"/>
        <v>4.009736463</v>
      </c>
    </row>
    <row r="316" ht="14.25" customHeight="1">
      <c r="A316" s="5" t="str">
        <f>Coefficients!$A$2</f>
        <v/>
      </c>
      <c r="B316" s="5" t="n">
        <f>(Games!G316)*Coefficients!$B$2</f>
        <v>-30.29608246</v>
      </c>
      <c r="C316" s="5" t="n">
        <f>(VLOOKUP(Games!B316, Data!$B$2:$L$134, 4, FALSE)-VLOOKUP(Games!E316, Data!$B$2:$L$134, 4, FALSE))*Coefficients!$C$2</f>
        <v>2.679711872</v>
      </c>
      <c r="D316" s="5" t="n">
        <f>(VLOOKUP(Games!B316, Data!$B$2:$L$134, 3, FALSE)-VLOOKUP(Games!E316, Data!$B$2:$L$134, 3, FALSE))*Coefficients!$D$2</f>
        <v>-16.87622916</v>
      </c>
      <c r="E316" s="5" t="n">
        <f>(VLOOKUP(Games!B316, Data!$B$2:$L$134, 5, FALSE)-VLOOKUP(Games!E316, Data!$B$2:$L$134, 5, FALSE))*Coefficients!$E$2</f>
        <v>38.69789989</v>
      </c>
      <c r="F316" s="5" t="n">
        <f>(VLOOKUP(Games!B316, Data!$B$2:$L$134, 6, FALSE)-VLOOKUP(Games!E316, Data!$B$2:$L$134, 6, FALSE))*Coefficients!$F$2</f>
        <v>7.86677113</v>
      </c>
      <c r="G316" s="5" t="n">
        <f>(VLOOKUP(Games!B316, Data!$B$2:$L$134, 7, FALSE)-VLOOKUP(Games!E316, Data!$B$2:$L$134, 7, FALSE))*Coefficients!$G$2</f>
        <v>39.9716055</v>
      </c>
      <c r="H316" s="5" t="n">
        <f>(VLOOKUP(Games!B316, Data!$B$2:$L$134, 8, FALSE)-VLOOKUP(Games!E316, Data!$B$2:$L$134, 8, FALSE))*Coefficients!$H$2</f>
        <v>9.777957124</v>
      </c>
      <c r="I316" s="5" t="n">
        <f>(VLOOKUP(Games!B316, Data!$B$2:$L$134, 9, FALSE)-VLOOKUP(Games!E316, Data!$B$2:$L$134, 9, FALSE))*Coefficients!$I$2</f>
        <v>-3.944388963</v>
      </c>
      <c r="J316" s="5" t="n">
        <f>(VLOOKUP(Games!B316, Data!$B$2:$L$134, 10, FALSE)-VLOOKUP(Games!E316, Data!$B$2:$L$134, 10, FALSE))*Coefficients!$J$2</f>
        <v>-4.06240319</v>
      </c>
      <c r="K316" s="5" t="n">
        <f>(IF(AND(VLOOKUP(Games!B316, Data!$B$2:$L$134, 11, FALSE)=1, VLOOKUP(Games!E316, Data!$B$2:$L$134, 11, FALSE)&lt;&gt;1), 1,0))*Coefficients!K$2</f>
        <v>0</v>
      </c>
      <c r="L316" s="5" t="n">
        <f>(IF(AND(VLOOKUP(Games!B316, Data!$B$2:$L$134, 11, FALSE)&lt;&gt;1, VLOOKUP(Games!E316, Data!$B$2:$L$134, 11, FALSE)=1), 1,0))*Coefficients!L$2</f>
        <v>-6.250290008</v>
      </c>
      <c r="O316" s="5" t="n">
        <f t="shared" si="1"/>
        <v>37.56455174</v>
      </c>
    </row>
    <row r="317" ht="14.25" customHeight="1">
      <c r="A317" s="5" t="str">
        <f>Coefficients!$A$2</f>
        <v/>
      </c>
      <c r="B317" s="5" t="n">
        <f>(Games!G317)*Coefficients!$B$2</f>
        <v>-7.722530824</v>
      </c>
      <c r="C317" s="5" t="n">
        <f>(VLOOKUP(Games!B317, Data!$B$2:$L$134, 4, FALSE)-VLOOKUP(Games!E317, Data!$B$2:$L$134, 4, FALSE))*Coefficients!$C$2</f>
        <v>3.126330517</v>
      </c>
      <c r="D317" s="5" t="n">
        <f>(VLOOKUP(Games!B317, Data!$B$2:$L$134, 3, FALSE)-VLOOKUP(Games!E317, Data!$B$2:$L$134, 3, FALSE))*Coefficients!$D$2</f>
        <v>-4.47416308</v>
      </c>
      <c r="E317" s="5" t="n">
        <f>(VLOOKUP(Games!B317, Data!$B$2:$L$134, 5, FALSE)-VLOOKUP(Games!E317, Data!$B$2:$L$134, 5, FALSE))*Coefficients!$E$2</f>
        <v>16.66483747</v>
      </c>
      <c r="F317" s="5" t="n">
        <f>(VLOOKUP(Games!B317, Data!$B$2:$L$134, 6, FALSE)-VLOOKUP(Games!E317, Data!$B$2:$L$134, 6, FALSE))*Coefficients!$F$2</f>
        <v>5.884743511</v>
      </c>
      <c r="G317" s="5" t="n">
        <f>(VLOOKUP(Games!B317, Data!$B$2:$L$134, 7, FALSE)-VLOOKUP(Games!E317, Data!$B$2:$L$134, 7, FALSE))*Coefficients!$G$2</f>
        <v>17.82340442</v>
      </c>
      <c r="H317" s="5" t="n">
        <f>(VLOOKUP(Games!B317, Data!$B$2:$L$134, 8, FALSE)-VLOOKUP(Games!E317, Data!$B$2:$L$134, 8, FALSE))*Coefficients!$H$2</f>
        <v>5.587404071</v>
      </c>
      <c r="I317" s="5" t="n">
        <f>(VLOOKUP(Games!B317, Data!$B$2:$L$134, 9, FALSE)-VLOOKUP(Games!E317, Data!$B$2:$L$134, 9, FALSE))*Coefficients!$I$2</f>
        <v>-2.235991196</v>
      </c>
      <c r="J317" s="5" t="n">
        <f>(VLOOKUP(Games!B317, Data!$B$2:$L$134, 10, FALSE)-VLOOKUP(Games!E317, Data!$B$2:$L$134, 10, FALSE))*Coefficients!$J$2</f>
        <v>-2.149442295</v>
      </c>
      <c r="K317" s="5" t="n">
        <f>(IF(AND(VLOOKUP(Games!B317, Data!$B$2:$L$134, 11, FALSE)=1, VLOOKUP(Games!E317, Data!$B$2:$L$134, 11, FALSE)&lt;&gt;1), 1,0))*Coefficients!K$2</f>
        <v>0</v>
      </c>
      <c r="L317" s="5" t="n">
        <f>(IF(AND(VLOOKUP(Games!B317, Data!$B$2:$L$134, 11, FALSE)&lt;&gt;1, VLOOKUP(Games!E317, Data!$B$2:$L$134, 11, FALSE)=1), 1,0))*Coefficients!L$2</f>
        <v>-6.250290008</v>
      </c>
      <c r="O317" s="5" t="n">
        <f t="shared" si="1"/>
        <v>26.25430259</v>
      </c>
    </row>
    <row r="318" ht="14.25" customHeight="1">
      <c r="A318" s="5" t="str">
        <f>Coefficients!$A$2</f>
        <v/>
      </c>
      <c r="B318" s="5" t="n">
        <f>(Games!G318)*Coefficients!$B$2</f>
        <v>-10.09869415</v>
      </c>
      <c r="C318" s="5" t="n">
        <f>(VLOOKUP(Games!B318, Data!$B$2:$L$134, 4, FALSE)-VLOOKUP(Games!E318, Data!$B$2:$L$134, 4, FALSE))*Coefficients!$C$2</f>
        <v>2.233093227</v>
      </c>
      <c r="D318" s="5" t="n">
        <f>(VLOOKUP(Games!B318, Data!$B$2:$L$134, 3, FALSE)-VLOOKUP(Games!E318, Data!$B$2:$L$134, 3, FALSE))*Coefficients!$D$2</f>
        <v>-8.241879357</v>
      </c>
      <c r="E318" s="5" t="n">
        <f>(VLOOKUP(Games!B318, Data!$B$2:$L$134, 5, FALSE)-VLOOKUP(Games!E318, Data!$B$2:$L$134, 5, FALSE))*Coefficients!$E$2</f>
        <v>7.562195154</v>
      </c>
      <c r="F318" s="5" t="n">
        <f>(VLOOKUP(Games!B318, Data!$B$2:$L$134, 6, FALSE)-VLOOKUP(Games!E318, Data!$B$2:$L$134, 6, FALSE))*Coefficients!$F$2</f>
        <v>4.048396839</v>
      </c>
      <c r="G318" s="5" t="n">
        <f>(VLOOKUP(Games!B318, Data!$B$2:$L$134, 7, FALSE)-VLOOKUP(Games!E318, Data!$B$2:$L$134, 7, FALSE))*Coefficients!$G$2</f>
        <v>14.15387998</v>
      </c>
      <c r="H318" s="5" t="n">
        <f>(VLOOKUP(Games!B318, Data!$B$2:$L$134, 8, FALSE)-VLOOKUP(Games!E318, Data!$B$2:$L$134, 8, FALSE))*Coefficients!$H$2</f>
        <v>4.112950219</v>
      </c>
      <c r="I318" s="5" t="n">
        <f>(VLOOKUP(Games!B318, Data!$B$2:$L$134, 9, FALSE)-VLOOKUP(Games!E318, Data!$B$2:$L$134, 9, FALSE))*Coefficients!$I$2</f>
        <v>-1.783768257</v>
      </c>
      <c r="J318" s="5" t="n">
        <f>(VLOOKUP(Games!B318, Data!$B$2:$L$134, 10, FALSE)-VLOOKUP(Games!E318, Data!$B$2:$L$134, 10, FALSE))*Coefficients!$J$2</f>
        <v>-3.162211874</v>
      </c>
      <c r="K318" s="5" t="n">
        <f>(IF(AND(VLOOKUP(Games!B318, Data!$B$2:$L$134, 11, FALSE)=1, VLOOKUP(Games!E318, Data!$B$2:$L$134, 11, FALSE)&lt;&gt;1), 1,0))*Coefficients!K$2</f>
        <v>0</v>
      </c>
      <c r="L318" s="5" t="n">
        <f>(IF(AND(VLOOKUP(Games!B318, Data!$B$2:$L$134, 11, FALSE)&lt;&gt;1, VLOOKUP(Games!E318, Data!$B$2:$L$134, 11, FALSE)=1), 1,0))*Coefficients!L$2</f>
        <v>0</v>
      </c>
      <c r="O318" s="5" t="n">
        <f t="shared" si="1"/>
        <v>8.823961776</v>
      </c>
    </row>
    <row r="319" ht="14.25" customHeight="1">
      <c r="A319" s="5" t="str">
        <f>Coefficients!$A$2</f>
        <v/>
      </c>
      <c r="B319" s="5" t="n">
        <f>(Games!G319)*Coefficients!$B$2</f>
        <v>-6.534449158</v>
      </c>
      <c r="C319" s="5" t="n">
        <f>(VLOOKUP(Games!B319, Data!$B$2:$L$134, 4, FALSE)-VLOOKUP(Games!E319, Data!$B$2:$L$134, 4, FALSE))*Coefficients!$C$2</f>
        <v>-0.4466186453</v>
      </c>
      <c r="D319" s="5" t="n">
        <f>(VLOOKUP(Games!B319, Data!$B$2:$L$134, 3, FALSE)-VLOOKUP(Games!E319, Data!$B$2:$L$134, 3, FALSE))*Coefficients!$D$2</f>
        <v>-6.63275053</v>
      </c>
      <c r="E319" s="5" t="n">
        <f>(VLOOKUP(Games!B319, Data!$B$2:$L$134, 5, FALSE)-VLOOKUP(Games!E319, Data!$B$2:$L$134, 5, FALSE))*Coefficients!$E$2</f>
        <v>15.68455291</v>
      </c>
      <c r="F319" s="5" t="n">
        <f>(VLOOKUP(Games!B319, Data!$B$2:$L$134, 6, FALSE)-VLOOKUP(Games!E319, Data!$B$2:$L$134, 6, FALSE))*Coefficients!$F$2</f>
        <v>1.207618375</v>
      </c>
      <c r="G319" s="5" t="n">
        <f>(VLOOKUP(Games!B319, Data!$B$2:$L$134, 7, FALSE)-VLOOKUP(Games!E319, Data!$B$2:$L$134, 7, FALSE))*Coefficients!$G$2</f>
        <v>12.18806332</v>
      </c>
      <c r="H319" s="5" t="n">
        <f>(VLOOKUP(Games!B319, Data!$B$2:$L$134, 8, FALSE)-VLOOKUP(Games!E319, Data!$B$2:$L$134, 8, FALSE))*Coefficients!$H$2</f>
        <v>3.259319041</v>
      </c>
      <c r="I319" s="5" t="n">
        <f>(VLOOKUP(Games!B319, Data!$B$2:$L$134, 9, FALSE)-VLOOKUP(Games!E319, Data!$B$2:$L$134, 9, FALSE))*Coefficients!$I$2</f>
        <v>-0.8793223803</v>
      </c>
      <c r="J319" s="5" t="n">
        <f>(VLOOKUP(Games!B319, Data!$B$2:$L$134, 10, FALSE)-VLOOKUP(Games!E319, Data!$B$2:$L$134, 10, FALSE))*Coefficients!$J$2</f>
        <v>0.4206985294</v>
      </c>
      <c r="K319" s="5" t="n">
        <f>(IF(AND(VLOOKUP(Games!B319, Data!$B$2:$L$134, 11, FALSE)=1, VLOOKUP(Games!E319, Data!$B$2:$L$134, 11, FALSE)&lt;&gt;1), 1,0))*Coefficients!K$2</f>
        <v>0</v>
      </c>
      <c r="L319" s="5" t="n">
        <f>(IF(AND(VLOOKUP(Games!B319, Data!$B$2:$L$134, 11, FALSE)&lt;&gt;1, VLOOKUP(Games!E319, Data!$B$2:$L$134, 11, FALSE)=1), 1,0))*Coefficients!L$2</f>
        <v>0</v>
      </c>
      <c r="O319" s="5" t="n">
        <f t="shared" si="1"/>
        <v>18.26711146</v>
      </c>
    </row>
    <row r="320" ht="14.25" customHeight="1">
      <c r="A320" s="5" t="str">
        <f>Coefficients!$A$2</f>
        <v/>
      </c>
      <c r="B320" s="5" t="n">
        <f>(Games!G320)*Coefficients!$B$2</f>
        <v>-7.722530824</v>
      </c>
      <c r="C320" s="5" t="n">
        <f>(VLOOKUP(Games!B320, Data!$B$2:$L$134, 4, FALSE)-VLOOKUP(Games!E320, Data!$B$2:$L$134, 4, FALSE))*Coefficients!$C$2</f>
        <v>2.233093227</v>
      </c>
      <c r="D320" s="5" t="n">
        <f>(VLOOKUP(Games!B320, Data!$B$2:$L$134, 3, FALSE)-VLOOKUP(Games!E320, Data!$B$2:$L$134, 3, FALSE))*Coefficients!$D$2</f>
        <v>-11.5386311</v>
      </c>
      <c r="E320" s="5" t="n">
        <f>(VLOOKUP(Games!B320, Data!$B$2:$L$134, 5, FALSE)-VLOOKUP(Games!E320, Data!$B$2:$L$134, 5, FALSE))*Coefficients!$E$2</f>
        <v>15.35779139</v>
      </c>
      <c r="F320" s="5" t="n">
        <f>(VLOOKUP(Games!B320, Data!$B$2:$L$134, 6, FALSE)-VLOOKUP(Games!E320, Data!$B$2:$L$134, 6, FALSE))*Coefficients!$F$2</f>
        <v>5.58188049</v>
      </c>
      <c r="G320" s="5" t="n">
        <f>(VLOOKUP(Games!B320, Data!$B$2:$L$134, 7, FALSE)-VLOOKUP(Games!E320, Data!$B$2:$L$134, 7, FALSE))*Coefficients!$G$2</f>
        <v>13.36755332</v>
      </c>
      <c r="H320" s="5" t="n">
        <f>(VLOOKUP(Games!B320, Data!$B$2:$L$134, 8, FALSE)-VLOOKUP(Games!E320, Data!$B$2:$L$134, 8, FALSE))*Coefficients!$H$2</f>
        <v>6.751446586</v>
      </c>
      <c r="I320" s="5" t="n">
        <f>(VLOOKUP(Games!B320, Data!$B$2:$L$134, 9, FALSE)-VLOOKUP(Games!E320, Data!$B$2:$L$134, 9, FALSE))*Coefficients!$I$2</f>
        <v>-2.072688468</v>
      </c>
      <c r="J320" s="5" t="n">
        <f>(VLOOKUP(Games!B320, Data!$B$2:$L$134, 10, FALSE)-VLOOKUP(Games!E320, Data!$B$2:$L$134, 10, FALSE))*Coefficients!$J$2</f>
        <v>-2.710716353</v>
      </c>
      <c r="K320" s="5" t="n">
        <f>(IF(AND(VLOOKUP(Games!B320, Data!$B$2:$L$134, 11, FALSE)=1, VLOOKUP(Games!E320, Data!$B$2:$L$134, 11, FALSE)&lt;&gt;1), 1,0))*Coefficients!K$2</f>
        <v>0</v>
      </c>
      <c r="L320" s="5" t="n">
        <f>(IF(AND(VLOOKUP(Games!B320, Data!$B$2:$L$134, 11, FALSE)&lt;&gt;1, VLOOKUP(Games!E320, Data!$B$2:$L$134, 11, FALSE)=1), 1,0))*Coefficients!L$2</f>
        <v>0</v>
      </c>
      <c r="O320" s="5" t="n">
        <f t="shared" si="1"/>
        <v>19.24719827</v>
      </c>
    </row>
    <row r="321" ht="14.25" customHeight="1">
      <c r="A321" s="5" t="str">
        <f>Coefficients!$A$2</f>
        <v/>
      </c>
      <c r="B321" s="5" t="n">
        <f>(Games!G321)*Coefficients!$B$2</f>
        <v>-8.910612489</v>
      </c>
      <c r="C321" s="5" t="n">
        <f>(VLOOKUP(Games!B321, Data!$B$2:$L$134, 4, FALSE)-VLOOKUP(Games!E321, Data!$B$2:$L$134, 4, FALSE))*Coefficients!$C$2</f>
        <v>1.339855936</v>
      </c>
      <c r="D321" s="5" t="n">
        <f>(VLOOKUP(Games!B321, Data!$B$2:$L$134, 3, FALSE)-VLOOKUP(Games!E321, Data!$B$2:$L$134, 3, FALSE))*Coefficients!$D$2</f>
        <v>-3.022022431</v>
      </c>
      <c r="E321" s="5" t="n">
        <f>(VLOOKUP(Games!B321, Data!$B$2:$L$134, 5, FALSE)-VLOOKUP(Games!E321, Data!$B$2:$L$134, 5, FALSE))*Coefficients!$E$2</f>
        <v>8.169037975</v>
      </c>
      <c r="F321" s="5" t="n">
        <f>(VLOOKUP(Games!B321, Data!$B$2:$L$134, 6, FALSE)-VLOOKUP(Games!E321, Data!$B$2:$L$134, 6, FALSE))*Coefficients!$F$2</f>
        <v>3.07463472</v>
      </c>
      <c r="G321" s="5" t="n">
        <f>(VLOOKUP(Games!B321, Data!$B$2:$L$134, 7, FALSE)-VLOOKUP(Games!E321, Data!$B$2:$L$134, 7, FALSE))*Coefficients!$G$2</f>
        <v>10.22224665</v>
      </c>
      <c r="H321" s="5" t="n">
        <f>(VLOOKUP(Games!B321, Data!$B$2:$L$134, 8, FALSE)-VLOOKUP(Games!E321, Data!$B$2:$L$134, 8, FALSE))*Coefficients!$H$2</f>
        <v>2.560893532</v>
      </c>
      <c r="I321" s="5" t="n">
        <f>(VLOOKUP(Games!B321, Data!$B$2:$L$134, 9, FALSE)-VLOOKUP(Games!E321, Data!$B$2:$L$134, 9, FALSE))*Coefficients!$I$2</f>
        <v>-0.9421311218</v>
      </c>
      <c r="J321" s="5" t="n">
        <f>(VLOOKUP(Games!B321, Data!$B$2:$L$134, 10, FALSE)-VLOOKUP(Games!E321, Data!$B$2:$L$134, 10, FALSE))*Coefficients!$J$2</f>
        <v>-1.859441014</v>
      </c>
      <c r="K321" s="5" t="n">
        <f>(IF(AND(VLOOKUP(Games!B321, Data!$B$2:$L$134, 11, FALSE)=1, VLOOKUP(Games!E321, Data!$B$2:$L$134, 11, FALSE)&lt;&gt;1), 1,0))*Coefficients!K$2</f>
        <v>0</v>
      </c>
      <c r="L321" s="5" t="n">
        <f>(IF(AND(VLOOKUP(Games!B321, Data!$B$2:$L$134, 11, FALSE)&lt;&gt;1, VLOOKUP(Games!E321, Data!$B$2:$L$134, 11, FALSE)=1), 1,0))*Coefficients!L$2</f>
        <v>0</v>
      </c>
      <c r="O321" s="5" t="n">
        <f t="shared" si="1"/>
        <v>10.63246176</v>
      </c>
    </row>
    <row r="322" ht="14.25" customHeight="1">
      <c r="A322" s="5" t="str">
        <f>Coefficients!$A$2</f>
        <v/>
      </c>
      <c r="B322" s="5" t="n">
        <f>(Games!G322)*Coefficients!$B$2</f>
        <v>7.722530824</v>
      </c>
      <c r="C322" s="5" t="n">
        <f>(VLOOKUP(Games!B322, Data!$B$2:$L$134, 4, FALSE)-VLOOKUP(Games!E322, Data!$B$2:$L$134, 4, FALSE))*Coefficients!$C$2</f>
        <v>-1.339855936</v>
      </c>
      <c r="D322" s="5" t="n">
        <f>(VLOOKUP(Games!B322, Data!$B$2:$L$134, 3, FALSE)-VLOOKUP(Games!E322, Data!$B$2:$L$134, 3, FALSE))*Coefficients!$D$2</f>
        <v>2.865034253</v>
      </c>
      <c r="E322" s="5" t="n">
        <f>(VLOOKUP(Games!B322, Data!$B$2:$L$134, 5, FALSE)-VLOOKUP(Games!E322, Data!$B$2:$L$134, 5, FALSE))*Coefficients!$E$2</f>
        <v>-9.569444485</v>
      </c>
      <c r="F322" s="5" t="n">
        <f>(VLOOKUP(Games!B322, Data!$B$2:$L$134, 6, FALSE)-VLOOKUP(Games!E322, Data!$B$2:$L$134, 6, FALSE))*Coefficients!$F$2</f>
        <v>-2.254220967</v>
      </c>
      <c r="G322" s="5" t="n">
        <f>(VLOOKUP(Games!B322, Data!$B$2:$L$134, 7, FALSE)-VLOOKUP(Games!E322, Data!$B$2:$L$134, 7, FALSE))*Coefficients!$G$2</f>
        <v>-6.683776658</v>
      </c>
      <c r="H322" s="5" t="n">
        <f>(VLOOKUP(Games!B322, Data!$B$2:$L$134, 8, FALSE)-VLOOKUP(Games!E322, Data!$B$2:$L$134, 8, FALSE))*Coefficients!$H$2</f>
        <v>-1.784865189</v>
      </c>
      <c r="I322" s="5" t="n">
        <f>(VLOOKUP(Games!B322, Data!$B$2:$L$134, 9, FALSE)-VLOOKUP(Games!E322, Data!$B$2:$L$134, 9, FALSE))*Coefficients!$I$2</f>
        <v>1.582780285</v>
      </c>
      <c r="J322" s="5" t="n">
        <f>(VLOOKUP(Games!B322, Data!$B$2:$L$134, 10, FALSE)-VLOOKUP(Games!E322, Data!$B$2:$L$134, 10, FALSE))*Coefficients!$J$2</f>
        <v>1.503241845</v>
      </c>
      <c r="K322" s="5" t="n">
        <f>(IF(AND(VLOOKUP(Games!B322, Data!$B$2:$L$134, 11, FALSE)=1, VLOOKUP(Games!E322, Data!$B$2:$L$134, 11, FALSE)&lt;&gt;1), 1,0))*Coefficients!K$2</f>
        <v>0</v>
      </c>
      <c r="L322" s="5" t="n">
        <f>(IF(AND(VLOOKUP(Games!B322, Data!$B$2:$L$134, 11, FALSE)&lt;&gt;1, VLOOKUP(Games!E322, Data!$B$2:$L$134, 11, FALSE)=1), 1,0))*Coefficients!L$2</f>
        <v>0</v>
      </c>
      <c r="O322" s="5" t="n">
        <f t="shared" si="1"/>
        <v>-7.958576029</v>
      </c>
    </row>
    <row r="323" ht="14.25" customHeight="1">
      <c r="A323" s="5" t="str">
        <f>Coefficients!$A$2</f>
        <v/>
      </c>
      <c r="B323" s="5" t="n">
        <f>(Games!G323)*Coefficients!$B$2</f>
        <v>-29.1080008</v>
      </c>
      <c r="C323" s="5" t="n">
        <f>(VLOOKUP(Games!B323, Data!$B$2:$L$134, 4, FALSE)-VLOOKUP(Games!E323, Data!$B$2:$L$134, 4, FALSE))*Coefficients!$C$2</f>
        <v>2.267448507</v>
      </c>
      <c r="D323" s="5" t="n">
        <f>(VLOOKUP(Games!B323, Data!$B$2:$L$134, 3, FALSE)-VLOOKUP(Games!E323, Data!$B$2:$L$134, 3, FALSE))*Coefficients!$D$2</f>
        <v>-7.849408912</v>
      </c>
      <c r="E323" s="5" t="n">
        <f>(VLOOKUP(Games!B323, Data!$B$2:$L$134, 5, FALSE)-VLOOKUP(Games!E323, Data!$B$2:$L$134, 5, FALSE))*Coefficients!$E$2</f>
        <v>30.62222235</v>
      </c>
      <c r="F323" s="5" t="n">
        <f>(VLOOKUP(Games!B323, Data!$B$2:$L$134, 6, FALSE)-VLOOKUP(Games!E323, Data!$B$2:$L$134, 6, FALSE))*Coefficients!$F$2</f>
        <v>5.727561437</v>
      </c>
      <c r="G323" s="5" t="n">
        <f>(VLOOKUP(Games!B323, Data!$B$2:$L$134, 7, FALSE)-VLOOKUP(Games!E323, Data!$B$2:$L$134, 7, FALSE))*Coefficients!$G$2</f>
        <v>28.56986885</v>
      </c>
      <c r="H323" s="5" t="n">
        <f>(VLOOKUP(Games!B323, Data!$B$2:$L$134, 8, FALSE)-VLOOKUP(Games!E323, Data!$B$2:$L$134, 8, FALSE))*Coefficients!$H$2</f>
        <v>7.993091935</v>
      </c>
      <c r="I323" s="5" t="n">
        <f>(VLOOKUP(Games!B323, Data!$B$2:$L$134, 9, FALSE)-VLOOKUP(Games!E323, Data!$B$2:$L$134, 9, FALSE))*Coefficients!$I$2</f>
        <v>-3.869018473</v>
      </c>
      <c r="J323" s="5" t="n">
        <f>(VLOOKUP(Games!B323, Data!$B$2:$L$134, 10, FALSE)-VLOOKUP(Games!E323, Data!$B$2:$L$134, 10, FALSE))*Coefficients!$J$2</f>
        <v>-3.005224016</v>
      </c>
      <c r="K323" s="5" t="n">
        <f>(IF(AND(VLOOKUP(Games!B323, Data!$B$2:$L$134, 11, FALSE)=1, VLOOKUP(Games!E323, Data!$B$2:$L$134, 11, FALSE)&lt;&gt;1), 1,0))*Coefficients!K$2</f>
        <v>0</v>
      </c>
      <c r="L323" s="5" t="n">
        <f>(IF(AND(VLOOKUP(Games!B323, Data!$B$2:$L$134, 11, FALSE)&lt;&gt;1, VLOOKUP(Games!E323, Data!$B$2:$L$134, 11, FALSE)=1), 1,0))*Coefficients!L$2</f>
        <v>-6.250290008</v>
      </c>
      <c r="O323" s="5" t="n">
        <f t="shared" si="1"/>
        <v>25.09825087</v>
      </c>
    </row>
    <row r="324" ht="14.25" customHeight="1">
      <c r="A324" s="5" t="str">
        <f>Coefficients!$A$2</f>
        <v/>
      </c>
      <c r="B324" s="5" t="n">
        <f>(Games!G324)*Coefficients!$B$2</f>
        <v>-2.970204163</v>
      </c>
      <c r="C324" s="5" t="n">
        <f>(VLOOKUP(Games!B324, Data!$B$2:$L$134, 4, FALSE)-VLOOKUP(Games!E324, Data!$B$2:$L$134, 4, FALSE))*Coefficients!$C$2</f>
        <v>-0.4466186453</v>
      </c>
      <c r="D324" s="5" t="n">
        <f>(VLOOKUP(Games!B324, Data!$B$2:$L$134, 3, FALSE)-VLOOKUP(Games!E324, Data!$B$2:$L$134, 3, FALSE))*Coefficients!$D$2</f>
        <v>1.412893604</v>
      </c>
      <c r="E324" s="5" t="n">
        <f>(VLOOKUP(Games!B324, Data!$B$2:$L$134, 5, FALSE)-VLOOKUP(Games!E324, Data!$B$2:$L$134, 5, FALSE))*Coefficients!$E$2</f>
        <v>-1.213685642</v>
      </c>
      <c r="F324" s="5" t="n">
        <f>(VLOOKUP(Games!B324, Data!$B$2:$L$134, 6, FALSE)-VLOOKUP(Games!E324, Data!$B$2:$L$134, 6, FALSE))*Coefficients!$F$2</f>
        <v>0.05367192779</v>
      </c>
      <c r="G324" s="5" t="n">
        <f>(VLOOKUP(Games!B324, Data!$B$2:$L$134, 7, FALSE)-VLOOKUP(Games!E324, Data!$B$2:$L$134, 7, FALSE))*Coefficients!$G$2</f>
        <v>4.324796661</v>
      </c>
      <c r="H324" s="5" t="n">
        <f>(VLOOKUP(Games!B324, Data!$B$2:$L$134, 8, FALSE)-VLOOKUP(Games!E324, Data!$B$2:$L$134, 8, FALSE))*Coefficients!$H$2</f>
        <v>0.07760283432</v>
      </c>
      <c r="I324" s="5" t="n">
        <f>(VLOOKUP(Games!B324, Data!$B$2:$L$134, 9, FALSE)-VLOOKUP(Games!E324, Data!$B$2:$L$134, 9, FALSE))*Coefficients!$I$2</f>
        <v>-0.1004939863</v>
      </c>
      <c r="J324" s="5" t="n">
        <f>(VLOOKUP(Games!B324, Data!$B$2:$L$134, 10, FALSE)-VLOOKUP(Games!E324, Data!$B$2:$L$134, 10, FALSE))*Coefficients!$J$2</f>
        <v>0.5064335512</v>
      </c>
      <c r="K324" s="5" t="n">
        <f>(IF(AND(VLOOKUP(Games!B324, Data!$B$2:$L$134, 11, FALSE)=1, VLOOKUP(Games!E324, Data!$B$2:$L$134, 11, FALSE)&lt;&gt;1), 1,0))*Coefficients!K$2</f>
        <v>0.08548818654</v>
      </c>
      <c r="L324" s="5" t="n">
        <f>(IF(AND(VLOOKUP(Games!B324, Data!$B$2:$L$134, 11, FALSE)&lt;&gt;1, VLOOKUP(Games!E324, Data!$B$2:$L$134, 11, FALSE)=1), 1,0))*Coefficients!L$2</f>
        <v>0</v>
      </c>
      <c r="O324" s="5" t="n">
        <f t="shared" si="1"/>
        <v>1.729884328</v>
      </c>
    </row>
    <row r="325" ht="14.25" customHeight="1">
      <c r="A325" s="5" t="str">
        <f>Coefficients!$A$2</f>
        <v/>
      </c>
      <c r="B325" s="5" t="n">
        <f>(Games!G325)*Coefficients!$B$2</f>
        <v>11.28677582</v>
      </c>
      <c r="C325" s="5" t="n">
        <f>(VLOOKUP(Games!B325, Data!$B$2:$L$134, 4, FALSE)-VLOOKUP(Games!E325, Data!$B$2:$L$134, 4, FALSE))*Coefficients!$C$2</f>
        <v>-0.4466186453</v>
      </c>
      <c r="D325" s="5" t="n">
        <f>(VLOOKUP(Games!B325, Data!$B$2:$L$134, 3, FALSE)-VLOOKUP(Games!E325, Data!$B$2:$L$134, 3, FALSE))*Coefficients!$D$2</f>
        <v>3.061269476</v>
      </c>
      <c r="E325" s="5" t="n">
        <f>(VLOOKUP(Games!B325, Data!$B$2:$L$134, 5, FALSE)-VLOOKUP(Games!E325, Data!$B$2:$L$134, 5, FALSE))*Coefficients!$E$2</f>
        <v>-11.20325208</v>
      </c>
      <c r="F325" s="5" t="n">
        <f>(VLOOKUP(Games!B325, Data!$B$2:$L$134, 6, FALSE)-VLOOKUP(Games!E325, Data!$B$2:$L$134, 6, FALSE))*Coefficients!$F$2</f>
        <v>-2.756436863</v>
      </c>
      <c r="G325" s="5" t="n">
        <f>(VLOOKUP(Games!B325, Data!$B$2:$L$134, 7, FALSE)-VLOOKUP(Games!E325, Data!$B$2:$L$134, 7, FALSE))*Coefficients!$G$2</f>
        <v>-12.97438998</v>
      </c>
      <c r="H325" s="5" t="n">
        <f>(VLOOKUP(Games!B325, Data!$B$2:$L$134, 8, FALSE)-VLOOKUP(Games!E325, Data!$B$2:$L$134, 8, FALSE))*Coefficients!$H$2</f>
        <v>-3.569730379</v>
      </c>
      <c r="I325" s="5" t="n">
        <f>(VLOOKUP(Games!B325, Data!$B$2:$L$134, 9, FALSE)-VLOOKUP(Games!E325, Data!$B$2:$L$134, 9, FALSE))*Coefficients!$I$2</f>
        <v>0.8541988837</v>
      </c>
      <c r="J325" s="5" t="n">
        <f>(VLOOKUP(Games!B325, Data!$B$2:$L$134, 10, FALSE)-VLOOKUP(Games!E325, Data!$B$2:$L$134, 10, FALSE))*Coefficients!$J$2</f>
        <v>-0.6374396226</v>
      </c>
      <c r="K325" s="5" t="n">
        <f>(IF(AND(VLOOKUP(Games!B325, Data!$B$2:$L$134, 11, FALSE)=1, VLOOKUP(Games!E325, Data!$B$2:$L$134, 11, FALSE)&lt;&gt;1), 1,0))*Coefficients!K$2</f>
        <v>0</v>
      </c>
      <c r="L325" s="5" t="n">
        <f>(IF(AND(VLOOKUP(Games!B325, Data!$B$2:$L$134, 11, FALSE)&lt;&gt;1, VLOOKUP(Games!E325, Data!$B$2:$L$134, 11, FALSE)=1), 1,0))*Coefficients!L$2</f>
        <v>0</v>
      </c>
      <c r="O325" s="5" t="n">
        <f t="shared" si="1"/>
        <v>-16.38562339</v>
      </c>
    </row>
    <row r="326" ht="14.25" customHeight="1">
      <c r="A326" s="5" t="str">
        <f>Coefficients!$A$2</f>
        <v/>
      </c>
      <c r="B326" s="5" t="n">
        <f>(Games!G326)*Coefficients!$B$2</f>
        <v>-12.47485748</v>
      </c>
      <c r="C326" s="5" t="n">
        <f>(VLOOKUP(Games!B326, Data!$B$2:$L$134, 4, FALSE)-VLOOKUP(Games!E326, Data!$B$2:$L$134, 4, FALSE))*Coefficients!$C$2</f>
        <v>2.679711872</v>
      </c>
      <c r="D326" s="5" t="n">
        <f>(VLOOKUP(Games!B326, Data!$B$2:$L$134, 3, FALSE)-VLOOKUP(Games!E326, Data!$B$2:$L$134, 3, FALSE))*Coefficients!$D$2</f>
        <v>-10.24347863</v>
      </c>
      <c r="E326" s="5" t="n">
        <f>(VLOOKUP(Games!B326, Data!$B$2:$L$134, 5, FALSE)-VLOOKUP(Games!E326, Data!$B$2:$L$134, 5, FALSE))*Coefficients!$E$2</f>
        <v>19.04552854</v>
      </c>
      <c r="F326" s="5" t="n">
        <f>(VLOOKUP(Games!B326, Data!$B$2:$L$134, 6, FALSE)-VLOOKUP(Games!E326, Data!$B$2:$L$134, 6, FALSE))*Coefficients!$F$2</f>
        <v>6.294950387</v>
      </c>
      <c r="G326" s="5" t="n">
        <f>(VLOOKUP(Games!B326, Data!$B$2:$L$134, 7, FALSE)-VLOOKUP(Games!E326, Data!$B$2:$L$134, 7, FALSE))*Coefficients!$G$2</f>
        <v>22.01714664</v>
      </c>
      <c r="H326" s="5" t="n">
        <f>(VLOOKUP(Games!B326, Data!$B$2:$L$134, 8, FALSE)-VLOOKUP(Games!E326, Data!$B$2:$L$134, 8, FALSE))*Coefficients!$H$2</f>
        <v>6.28582958</v>
      </c>
      <c r="I326" s="5" t="n">
        <f>(VLOOKUP(Games!B326, Data!$B$2:$L$134, 9, FALSE)-VLOOKUP(Games!E326, Data!$B$2:$L$134, 9, FALSE))*Coefficients!$I$2</f>
        <v>-2.336485182</v>
      </c>
      <c r="J326" s="5" t="n">
        <f>(VLOOKUP(Games!B326, Data!$B$2:$L$134, 10, FALSE)-VLOOKUP(Games!E326, Data!$B$2:$L$134, 10, FALSE))*Coefficients!$J$2</f>
        <v>-2.19995115</v>
      </c>
      <c r="K326" s="5" t="n">
        <f>(IF(AND(VLOOKUP(Games!B326, Data!$B$2:$L$134, 11, FALSE)=1, VLOOKUP(Games!E326, Data!$B$2:$L$134, 11, FALSE)&lt;&gt;1), 1,0))*Coefficients!K$2</f>
        <v>0</v>
      </c>
      <c r="L326" s="5" t="n">
        <f>(IF(AND(VLOOKUP(Games!B326, Data!$B$2:$L$134, 11, FALSE)&lt;&gt;1, VLOOKUP(Games!E326, Data!$B$2:$L$134, 11, FALSE)=1), 1,0))*Coefficients!L$2</f>
        <v>0</v>
      </c>
      <c r="O326" s="5" t="n">
        <f t="shared" si="1"/>
        <v>29.06839457</v>
      </c>
    </row>
    <row r="327" ht="14.25" customHeight="1">
      <c r="A327" s="5" t="str">
        <f>Coefficients!$A$2</f>
        <v/>
      </c>
      <c r="B327" s="5" t="n">
        <f>(Games!G327)*Coefficients!$B$2</f>
        <v>-6.534449158</v>
      </c>
      <c r="C327" s="5" t="n">
        <f>(VLOOKUP(Games!B327, Data!$B$2:$L$134, 4, FALSE)-VLOOKUP(Games!E327, Data!$B$2:$L$134, 4, FALSE))*Coefficients!$C$2</f>
        <v>1.786474581</v>
      </c>
      <c r="D327" s="5" t="n">
        <f>(VLOOKUP(Games!B327, Data!$B$2:$L$134, 3, FALSE)-VLOOKUP(Games!E327, Data!$B$2:$L$134, 3, FALSE))*Coefficients!$D$2</f>
        <v>-3.296751743</v>
      </c>
      <c r="E327" s="5" t="n">
        <f>(VLOOKUP(Games!B327, Data!$B$2:$L$134, 5, FALSE)-VLOOKUP(Games!E327, Data!$B$2:$L$134, 5, FALSE))*Coefficients!$E$2</f>
        <v>6.488550163</v>
      </c>
      <c r="F327" s="5" t="n">
        <f>(VLOOKUP(Games!B327, Data!$B$2:$L$134, 6, FALSE)-VLOOKUP(Games!E327, Data!$B$2:$L$134, 6, FALSE))*Coefficients!$F$2</f>
        <v>2.445906423</v>
      </c>
      <c r="G327" s="5" t="n">
        <f>(VLOOKUP(Games!B327, Data!$B$2:$L$134, 7, FALSE)-VLOOKUP(Games!E327, Data!$B$2:$L$134, 7, FALSE))*Coefficients!$G$2</f>
        <v>9.698028876</v>
      </c>
      <c r="H327" s="5" t="n">
        <f>(VLOOKUP(Games!B327, Data!$B$2:$L$134, 8, FALSE)-VLOOKUP(Games!E327, Data!$B$2:$L$134, 8, FALSE))*Coefficients!$H$2</f>
        <v>3.026510538</v>
      </c>
      <c r="I327" s="5" t="n">
        <f>(VLOOKUP(Games!B327, Data!$B$2:$L$134, 9, FALSE)-VLOOKUP(Games!E327, Data!$B$2:$L$134, 9, FALSE))*Coefficients!$I$2</f>
        <v>-1.381792312</v>
      </c>
      <c r="J327" s="5" t="n">
        <f>(VLOOKUP(Games!B327, Data!$B$2:$L$134, 10, FALSE)-VLOOKUP(Games!E327, Data!$B$2:$L$134, 10, FALSE))*Coefficients!$J$2</f>
        <v>0.2504434616</v>
      </c>
      <c r="K327" s="5" t="n">
        <f>(IF(AND(VLOOKUP(Games!B327, Data!$B$2:$L$134, 11, FALSE)=1, VLOOKUP(Games!E327, Data!$B$2:$L$134, 11, FALSE)&lt;&gt;1), 1,0))*Coefficients!K$2</f>
        <v>0</v>
      </c>
      <c r="L327" s="5" t="n">
        <f>(IF(AND(VLOOKUP(Games!B327, Data!$B$2:$L$134, 11, FALSE)&lt;&gt;1, VLOOKUP(Games!E327, Data!$B$2:$L$134, 11, FALSE)=1), 1,0))*Coefficients!L$2</f>
        <v>0</v>
      </c>
      <c r="O327" s="5" t="n">
        <f t="shared" si="1"/>
        <v>12.48292083</v>
      </c>
    </row>
    <row r="328" ht="14.25" customHeight="1">
      <c r="A328" s="5" t="str">
        <f>Coefficients!$A$2</f>
        <v/>
      </c>
      <c r="B328" s="5" t="n">
        <f>(Games!G328)*Coefficients!$B$2</f>
        <v>11.28677582</v>
      </c>
      <c r="C328" s="5" t="n">
        <f>(VLOOKUP(Games!B328, Data!$B$2:$L$134, 4, FALSE)-VLOOKUP(Games!E328, Data!$B$2:$L$134, 4, FALSE))*Coefficients!$C$2</f>
        <v>-0.4466186453</v>
      </c>
      <c r="D328" s="5" t="n">
        <f>(VLOOKUP(Games!B328, Data!$B$2:$L$134, 3, FALSE)-VLOOKUP(Games!E328, Data!$B$2:$L$134, 3, FALSE))*Coefficients!$D$2</f>
        <v>-0.7849408912</v>
      </c>
      <c r="E328" s="5" t="n">
        <f>(VLOOKUP(Games!B328, Data!$B$2:$L$134, 5, FALSE)-VLOOKUP(Games!E328, Data!$B$2:$L$134, 5, FALSE))*Coefficients!$E$2</f>
        <v>-1.493766944</v>
      </c>
      <c r="F328" s="5" t="n">
        <f>(VLOOKUP(Games!B328, Data!$B$2:$L$134, 6, FALSE)-VLOOKUP(Games!E328, Data!$B$2:$L$134, 6, FALSE))*Coefficients!$F$2</f>
        <v>-0.8587508446</v>
      </c>
      <c r="G328" s="5" t="n">
        <f>(VLOOKUP(Games!B328, Data!$B$2:$L$134, 7, FALSE)-VLOOKUP(Games!E328, Data!$B$2:$L$134, 7, FALSE))*Coefficients!$G$2</f>
        <v>-4.062687772</v>
      </c>
      <c r="H328" s="5" t="n">
        <f>(VLOOKUP(Games!B328, Data!$B$2:$L$134, 8, FALSE)-VLOOKUP(Games!E328, Data!$B$2:$L$134, 8, FALSE))*Coefficients!$H$2</f>
        <v>-0.3104113373</v>
      </c>
      <c r="I328" s="5" t="n">
        <f>(VLOOKUP(Games!B328, Data!$B$2:$L$134, 9, FALSE)-VLOOKUP(Games!E328, Data!$B$2:$L$134, 9, FALSE))*Coefficients!$I$2</f>
        <v>0.8541988837</v>
      </c>
      <c r="J328" s="5" t="n">
        <f>(VLOOKUP(Games!B328, Data!$B$2:$L$134, 10, FALSE)-VLOOKUP(Games!E328, Data!$B$2:$L$134, 10, FALSE))*Coefficients!$J$2</f>
        <v>0.8954370633</v>
      </c>
      <c r="K328" s="5" t="n">
        <f>(IF(AND(VLOOKUP(Games!B328, Data!$B$2:$L$134, 11, FALSE)=1, VLOOKUP(Games!E328, Data!$B$2:$L$134, 11, FALSE)&lt;&gt;1), 1,0))*Coefficients!K$2</f>
        <v>0</v>
      </c>
      <c r="L328" s="5" t="n">
        <f>(IF(AND(VLOOKUP(Games!B328, Data!$B$2:$L$134, 11, FALSE)&lt;&gt;1, VLOOKUP(Games!E328, Data!$B$2:$L$134, 11, FALSE)=1), 1,0))*Coefficients!L$2</f>
        <v>0</v>
      </c>
      <c r="O328" s="5" t="n">
        <f t="shared" si="1"/>
        <v>5.079235332</v>
      </c>
    </row>
    <row r="329" ht="14.25" customHeight="1">
      <c r="A329" s="5" t="str">
        <f>Coefficients!$A$2</f>
        <v/>
      </c>
      <c r="B329" s="5" t="n">
        <f>(Games!G329)*Coefficients!$B$2</f>
        <v>-6.534449158</v>
      </c>
      <c r="C329" s="5" t="n">
        <f>(VLOOKUP(Games!B329, Data!$B$2:$L$134, 4, FALSE)-VLOOKUP(Games!E329, Data!$B$2:$L$134, 4, FALSE))*Coefficients!$C$2</f>
        <v>0.171776402</v>
      </c>
      <c r="D329" s="5" t="n">
        <f>(VLOOKUP(Games!B329, Data!$B$2:$L$134, 3, FALSE)-VLOOKUP(Games!E329, Data!$B$2:$L$134, 3, FALSE))*Coefficients!$D$2</f>
        <v>-2.66879903</v>
      </c>
      <c r="E329" s="5" t="n">
        <f>(VLOOKUP(Games!B329, Data!$B$2:$L$134, 5, FALSE)-VLOOKUP(Games!E329, Data!$B$2:$L$134, 5, FALSE))*Coefficients!$E$2</f>
        <v>8.635840145</v>
      </c>
      <c r="F329" s="5" t="n">
        <f>(VLOOKUP(Games!B329, Data!$B$2:$L$134, 6, FALSE)-VLOOKUP(Games!E329, Data!$B$2:$L$134, 6, FALSE))*Coefficients!$F$2</f>
        <v>1.349465613</v>
      </c>
      <c r="G329" s="5" t="n">
        <f>(VLOOKUP(Games!B329, Data!$B$2:$L$134, 7, FALSE)-VLOOKUP(Games!E329, Data!$B$2:$L$134, 7, FALSE))*Coefficients!$G$2</f>
        <v>4.062687772</v>
      </c>
      <c r="H329" s="5" t="n">
        <f>(VLOOKUP(Games!B329, Data!$B$2:$L$134, 8, FALSE)-VLOOKUP(Games!E329, Data!$B$2:$L$134, 8, FALSE))*Coefficients!$H$2</f>
        <v>2.483290698</v>
      </c>
      <c r="I329" s="5" t="n">
        <f>(VLOOKUP(Games!B329, Data!$B$2:$L$134, 9, FALSE)-VLOOKUP(Games!E329, Data!$B$2:$L$134, 9, FALSE))*Coefficients!$I$2</f>
        <v>-0.9546928701</v>
      </c>
      <c r="J329" s="5" t="n">
        <f>(VLOOKUP(Games!B329, Data!$B$2:$L$134, 10, FALSE)-VLOOKUP(Games!E329, Data!$B$2:$L$134, 10, FALSE))*Coefficients!$J$2</f>
        <v>-0.5505465137</v>
      </c>
      <c r="K329" s="5" t="n">
        <f>(IF(AND(VLOOKUP(Games!B329, Data!$B$2:$L$134, 11, FALSE)=1, VLOOKUP(Games!E329, Data!$B$2:$L$134, 11, FALSE)&lt;&gt;1), 1,0))*Coefficients!K$2</f>
        <v>0</v>
      </c>
      <c r="L329" s="5" t="n">
        <f>(IF(AND(VLOOKUP(Games!B329, Data!$B$2:$L$134, 11, FALSE)&lt;&gt;1, VLOOKUP(Games!E329, Data!$B$2:$L$134, 11, FALSE)=1), 1,0))*Coefficients!L$2</f>
        <v>0</v>
      </c>
      <c r="O329" s="5" t="n">
        <f t="shared" si="1"/>
        <v>5.994573058</v>
      </c>
    </row>
    <row r="330" ht="14.25" customHeight="1">
      <c r="A330" s="5" t="str">
        <f>Coefficients!$A$2</f>
        <v/>
      </c>
      <c r="B330" s="5" t="n">
        <f>(Games!G330)*Coefficients!$B$2</f>
        <v>12.47485748</v>
      </c>
      <c r="C330" s="5" t="n">
        <f>(VLOOKUP(Games!B330, Data!$B$2:$L$134, 4, FALSE)-VLOOKUP(Games!E330, Data!$B$2:$L$134, 4, FALSE))*Coefficients!$C$2</f>
        <v>-1.531263927</v>
      </c>
      <c r="D330" s="5" t="n">
        <f>(VLOOKUP(Games!B330, Data!$B$2:$L$134, 3, FALSE)-VLOOKUP(Games!E330, Data!$B$2:$L$134, 3, FALSE))*Coefficients!$D$2</f>
        <v>5.023621703</v>
      </c>
      <c r="E330" s="5" t="n">
        <f>(VLOOKUP(Games!B330, Data!$B$2:$L$134, 5, FALSE)-VLOOKUP(Games!E330, Data!$B$2:$L$134, 5, FALSE))*Coefficients!$E$2</f>
        <v>-9.849525787</v>
      </c>
      <c r="F330" s="5" t="n">
        <f>(VLOOKUP(Games!B330, Data!$B$2:$L$134, 6, FALSE)-VLOOKUP(Games!E330, Data!$B$2:$L$134, 6, FALSE))*Coefficients!$F$2</f>
        <v>-3.783870909</v>
      </c>
      <c r="G330" s="5" t="n">
        <f>(VLOOKUP(Games!B330, Data!$B$2:$L$134, 7, FALSE)-VLOOKUP(Games!E330, Data!$B$2:$L$134, 7, FALSE))*Coefficients!$G$2</f>
        <v>-12.31911776</v>
      </c>
      <c r="H330" s="5" t="n">
        <f>(VLOOKUP(Games!B330, Data!$B$2:$L$134, 8, FALSE)-VLOOKUP(Games!E330, Data!$B$2:$L$134, 8, FALSE))*Coefficients!$H$2</f>
        <v>-4.656170059</v>
      </c>
      <c r="I330" s="5" t="n">
        <f>(VLOOKUP(Games!B330, Data!$B$2:$L$134, 9, FALSE)-VLOOKUP(Games!E330, Data!$B$2:$L$134, 9, FALSE))*Coefficients!$I$2</f>
        <v>1.356668815</v>
      </c>
      <c r="J330" s="5" t="n">
        <f>(VLOOKUP(Games!B330, Data!$B$2:$L$134, 10, FALSE)-VLOOKUP(Games!E330, Data!$B$2:$L$134, 10, FALSE))*Coefficients!$J$2</f>
        <v>1.699856021</v>
      </c>
      <c r="K330" s="5" t="n">
        <f>(IF(AND(VLOOKUP(Games!B330, Data!$B$2:$L$134, 11, FALSE)=1, VLOOKUP(Games!E330, Data!$B$2:$L$134, 11, FALSE)&lt;&gt;1), 1,0))*Coefficients!K$2</f>
        <v>0.08548818654</v>
      </c>
      <c r="L330" s="5" t="n">
        <f>(IF(AND(VLOOKUP(Games!B330, Data!$B$2:$L$134, 11, FALSE)&lt;&gt;1, VLOOKUP(Games!E330, Data!$B$2:$L$134, 11, FALSE)=1), 1,0))*Coefficients!L$2</f>
        <v>0</v>
      </c>
      <c r="O330" s="5" t="n">
        <f t="shared" si="1"/>
        <v>-11.49945623</v>
      </c>
    </row>
    <row r="331" ht="14.25" customHeight="1">
      <c r="A331" s="5" t="str">
        <f>Coefficients!$A$2</f>
        <v/>
      </c>
      <c r="B331" s="5" t="n">
        <f>(Games!G331)*Coefficients!$B$2</f>
        <v>-11.28677582</v>
      </c>
      <c r="C331" s="5" t="n">
        <f>(VLOOKUP(Games!B331, Data!$B$2:$L$134, 4, FALSE)-VLOOKUP(Games!E331, Data!$B$2:$L$134, 4, FALSE))*Coefficients!$C$2</f>
        <v>-0.8245267298</v>
      </c>
      <c r="D331" s="5" t="n">
        <f>(VLOOKUP(Games!B331, Data!$B$2:$L$134, 3, FALSE)-VLOOKUP(Games!E331, Data!$B$2:$L$134, 3, FALSE))*Coefficients!$D$2</f>
        <v>-1.648375871</v>
      </c>
      <c r="E331" s="5" t="n">
        <f>(VLOOKUP(Games!B331, Data!$B$2:$L$134, 5, FALSE)-VLOOKUP(Games!E331, Data!$B$2:$L$134, 5, FALSE))*Coefficients!$E$2</f>
        <v>6.908672116</v>
      </c>
      <c r="F331" s="5" t="n">
        <f>(VLOOKUP(Games!B331, Data!$B$2:$L$134, 6, FALSE)-VLOOKUP(Games!E331, Data!$B$2:$L$134, 6, FALSE))*Coefficients!$F$2</f>
        <v>0.2875281846</v>
      </c>
      <c r="G331" s="5" t="n">
        <f>(VLOOKUP(Games!B331, Data!$B$2:$L$134, 7, FALSE)-VLOOKUP(Games!E331, Data!$B$2:$L$134, 7, FALSE))*Coefficients!$G$2</f>
        <v>9.82908332</v>
      </c>
      <c r="H331" s="5" t="n">
        <f>(VLOOKUP(Games!B331, Data!$B$2:$L$134, 8, FALSE)-VLOOKUP(Games!E331, Data!$B$2:$L$134, 8, FALSE))*Coefficients!$H$2</f>
        <v>3.569730379</v>
      </c>
      <c r="I331" s="5" t="n">
        <f>(VLOOKUP(Games!B331, Data!$B$2:$L$134, 9, FALSE)-VLOOKUP(Games!E331, Data!$B$2:$L$134, 9, FALSE))*Coefficients!$I$2</f>
        <v>-0.8039518906</v>
      </c>
      <c r="J331" s="5" t="n">
        <f>(VLOOKUP(Games!B331, Data!$B$2:$L$134, 10, FALSE)-VLOOKUP(Games!E331, Data!$B$2:$L$134, 10, FALSE))*Coefficients!$J$2</f>
        <v>-0.9686972513</v>
      </c>
      <c r="K331" s="5" t="n">
        <f>(IF(AND(VLOOKUP(Games!B331, Data!$B$2:$L$134, 11, FALSE)=1, VLOOKUP(Games!E331, Data!$B$2:$L$134, 11, FALSE)&lt;&gt;1), 1,0))*Coefficients!K$2</f>
        <v>0</v>
      </c>
      <c r="L331" s="5" t="n">
        <f>(IF(AND(VLOOKUP(Games!B331, Data!$B$2:$L$134, 11, FALSE)&lt;&gt;1, VLOOKUP(Games!E331, Data!$B$2:$L$134, 11, FALSE)=1), 1,0))*Coefficients!L$2</f>
        <v>0</v>
      </c>
      <c r="O331" s="5" t="n">
        <f t="shared" si="1"/>
        <v>5.062686437</v>
      </c>
    </row>
    <row r="332" ht="14.25" customHeight="1">
      <c r="A332" s="5" t="str">
        <f>Coefficients!$A$2</f>
        <v/>
      </c>
      <c r="B332" s="5" t="n">
        <f>(Games!G332)*Coefficients!$B$2</f>
        <v>8.910612489</v>
      </c>
      <c r="C332" s="5" t="n">
        <f>(VLOOKUP(Games!B332, Data!$B$2:$L$134, 4, FALSE)-VLOOKUP(Games!E332, Data!$B$2:$L$134, 4, FALSE))*Coefficients!$C$2</f>
        <v>0</v>
      </c>
      <c r="D332" s="5" t="n">
        <f>(VLOOKUP(Games!B332, Data!$B$2:$L$134, 3, FALSE)-VLOOKUP(Games!E332, Data!$B$2:$L$134, 3, FALSE))*Coefficients!$D$2</f>
        <v>1.177411337</v>
      </c>
      <c r="E332" s="5" t="n">
        <f>(VLOOKUP(Games!B332, Data!$B$2:$L$134, 5, FALSE)-VLOOKUP(Games!E332, Data!$B$2:$L$134, 5, FALSE))*Coefficients!$E$2</f>
        <v>-1.40040651</v>
      </c>
      <c r="F332" s="5" t="n">
        <f>(VLOOKUP(Games!B332, Data!$B$2:$L$134, 6, FALSE)-VLOOKUP(Games!E332, Data!$B$2:$L$134, 6, FALSE))*Coefficients!$F$2</f>
        <v>-0.2530248024</v>
      </c>
      <c r="G332" s="5" t="n">
        <f>(VLOOKUP(Games!B332, Data!$B$2:$L$134, 7, FALSE)-VLOOKUP(Games!E332, Data!$B$2:$L$134, 7, FALSE))*Coefficients!$G$2</f>
        <v>-2.358979997</v>
      </c>
      <c r="H332" s="5" t="n">
        <f>(VLOOKUP(Games!B332, Data!$B$2:$L$134, 8, FALSE)-VLOOKUP(Games!E332, Data!$B$2:$L$134, 8, FALSE))*Coefficients!$H$2</f>
        <v>-0.6984255089</v>
      </c>
      <c r="I332" s="5" t="n">
        <f>(VLOOKUP(Games!B332, Data!$B$2:$L$134, 9, FALSE)-VLOOKUP(Games!E332, Data!$B$2:$L$134, 9, FALSE))*Coefficients!$I$2</f>
        <v>0.03768524487</v>
      </c>
      <c r="J332" s="5" t="n">
        <f>(VLOOKUP(Games!B332, Data!$B$2:$L$134, 10, FALSE)-VLOOKUP(Games!E332, Data!$B$2:$L$134, 10, FALSE))*Coefficients!$J$2</f>
        <v>1.002489016</v>
      </c>
      <c r="K332" s="5" t="n">
        <f>(IF(AND(VLOOKUP(Games!B332, Data!$B$2:$L$134, 11, FALSE)=1, VLOOKUP(Games!E332, Data!$B$2:$L$134, 11, FALSE)&lt;&gt;1), 1,0))*Coefficients!K$2</f>
        <v>0</v>
      </c>
      <c r="L332" s="5" t="n">
        <f>(IF(AND(VLOOKUP(Games!B332, Data!$B$2:$L$134, 11, FALSE)&lt;&gt;1, VLOOKUP(Games!E332, Data!$B$2:$L$134, 11, FALSE)=1), 1,0))*Coefficients!L$2</f>
        <v>0</v>
      </c>
      <c r="O332" s="5" t="n">
        <f t="shared" si="1"/>
        <v>6.417361268</v>
      </c>
    </row>
    <row r="333" ht="14.25" customHeight="1">
      <c r="A333" s="5" t="str">
        <f>Coefficients!$A$2</f>
        <v/>
      </c>
      <c r="B333" s="5" t="n">
        <f>(Games!G333)*Coefficients!$B$2</f>
        <v>17.22718415</v>
      </c>
      <c r="C333" s="5" t="n">
        <f>(VLOOKUP(Games!B333, Data!$B$2:$L$134, 4, FALSE)-VLOOKUP(Games!E333, Data!$B$2:$L$134, 4, FALSE))*Coefficients!$C$2</f>
        <v>-1.236790095</v>
      </c>
      <c r="D333" s="5" t="n">
        <f>(VLOOKUP(Games!B333, Data!$B$2:$L$134, 3, FALSE)-VLOOKUP(Games!E333, Data!$B$2:$L$134, 3, FALSE))*Coefficients!$D$2</f>
        <v>8.00639709</v>
      </c>
      <c r="E333" s="5" t="n">
        <f>(VLOOKUP(Games!B333, Data!$B$2:$L$134, 5, FALSE)-VLOOKUP(Games!E333, Data!$B$2:$L$134, 5, FALSE))*Coefficients!$E$2</f>
        <v>-26.23428195</v>
      </c>
      <c r="F333" s="5" t="n">
        <f>(VLOOKUP(Games!B333, Data!$B$2:$L$134, 6, FALSE)-VLOOKUP(Games!E333, Data!$B$2:$L$134, 6, FALSE))*Coefficients!$F$2</f>
        <v>-5.877076093</v>
      </c>
      <c r="G333" s="5" t="n">
        <f>(VLOOKUP(Games!B333, Data!$B$2:$L$134, 7, FALSE)-VLOOKUP(Games!E333, Data!$B$2:$L$134, 7, FALSE))*Coefficients!$G$2</f>
        <v>-22.41030997</v>
      </c>
      <c r="H333" s="5" t="n">
        <f>(VLOOKUP(Games!B333, Data!$B$2:$L$134, 8, FALSE)-VLOOKUP(Games!E333, Data!$B$2:$L$134, 8, FALSE))*Coefficients!$H$2</f>
        <v>-6.208226745</v>
      </c>
      <c r="I333" s="5" t="n">
        <f>(VLOOKUP(Games!B333, Data!$B$2:$L$134, 9, FALSE)-VLOOKUP(Games!E333, Data!$B$2:$L$134, 9, FALSE))*Coefficients!$I$2</f>
        <v>2.34904693</v>
      </c>
      <c r="J333" s="5" t="n">
        <f>(VLOOKUP(Games!B333, Data!$B$2:$L$134, 10, FALSE)-VLOOKUP(Games!E333, Data!$B$2:$L$134, 10, FALSE))*Coefficients!$J$2</f>
        <v>3.344311939</v>
      </c>
      <c r="K333" s="5" t="n">
        <f>(IF(AND(VLOOKUP(Games!B333, Data!$B$2:$L$134, 11, FALSE)=1, VLOOKUP(Games!E333, Data!$B$2:$L$134, 11, FALSE)&lt;&gt;1), 1,0))*Coefficients!K$2</f>
        <v>0</v>
      </c>
      <c r="L333" s="5" t="n">
        <f>(IF(AND(VLOOKUP(Games!B333, Data!$B$2:$L$134, 11, FALSE)&lt;&gt;1, VLOOKUP(Games!E333, Data!$B$2:$L$134, 11, FALSE)=1), 1,0))*Coefficients!L$2</f>
        <v>0</v>
      </c>
      <c r="O333" s="5" t="n">
        <f t="shared" si="1"/>
        <v>-31.03974475</v>
      </c>
    </row>
    <row r="334" ht="14.25" customHeight="1">
      <c r="A334" s="5" t="str">
        <f>Coefficients!$A$2</f>
        <v/>
      </c>
      <c r="B334" s="5" t="n">
        <f>(Games!G334)*Coefficients!$B$2</f>
        <v>-2.970204163</v>
      </c>
      <c r="C334" s="5" t="n">
        <f>(VLOOKUP(Games!B334, Data!$B$2:$L$134, 4, FALSE)-VLOOKUP(Games!E334, Data!$B$2:$L$134, 4, FALSE))*Coefficients!$C$2</f>
        <v>-0.4122633649</v>
      </c>
      <c r="D334" s="5" t="n">
        <f>(VLOOKUP(Games!B334, Data!$B$2:$L$134, 3, FALSE)-VLOOKUP(Games!E334, Data!$B$2:$L$134, 3, FALSE))*Coefficients!$D$2</f>
        <v>-3.610728099</v>
      </c>
      <c r="E334" s="5" t="n">
        <f>(VLOOKUP(Games!B334, Data!$B$2:$L$134, 5, FALSE)-VLOOKUP(Games!E334, Data!$B$2:$L$134, 5, FALSE))*Coefficients!$E$2</f>
        <v>10.50304882</v>
      </c>
      <c r="F334" s="5" t="n">
        <f>(VLOOKUP(Games!B334, Data!$B$2:$L$134, 6, FALSE)-VLOOKUP(Games!E334, Data!$B$2:$L$134, 6, FALSE))*Coefficients!$F$2</f>
        <v>1.157780157</v>
      </c>
      <c r="G334" s="5" t="n">
        <f>(VLOOKUP(Games!B334, Data!$B$2:$L$134, 7, FALSE)-VLOOKUP(Games!E334, Data!$B$2:$L$134, 7, FALSE))*Coefficients!$G$2</f>
        <v>9.173811099</v>
      </c>
      <c r="H334" s="5" t="n">
        <f>(VLOOKUP(Games!B334, Data!$B$2:$L$134, 8, FALSE)-VLOOKUP(Games!E334, Data!$B$2:$L$134, 8, FALSE))*Coefficients!$H$2</f>
        <v>1.940070858</v>
      </c>
      <c r="I334" s="5" t="n">
        <f>(VLOOKUP(Games!B334, Data!$B$2:$L$134, 9, FALSE)-VLOOKUP(Games!E334, Data!$B$2:$L$134, 9, FALSE))*Coefficients!$I$2</f>
        <v>-0.6783344077</v>
      </c>
      <c r="J334" s="5" t="n">
        <f>(VLOOKUP(Games!B334, Data!$B$2:$L$134, 10, FALSE)-VLOOKUP(Games!E334, Data!$B$2:$L$134, 10, FALSE))*Coefficients!$J$2</f>
        <v>-0.3030531268</v>
      </c>
      <c r="K334" s="5" t="n">
        <f>(IF(AND(VLOOKUP(Games!B334, Data!$B$2:$L$134, 11, FALSE)=1, VLOOKUP(Games!E334, Data!$B$2:$L$134, 11, FALSE)&lt;&gt;1), 1,0))*Coefficients!K$2</f>
        <v>0</v>
      </c>
      <c r="L334" s="5" t="n">
        <f>(IF(AND(VLOOKUP(Games!B334, Data!$B$2:$L$134, 11, FALSE)&lt;&gt;1, VLOOKUP(Games!E334, Data!$B$2:$L$134, 11, FALSE)=1), 1,0))*Coefficients!L$2</f>
        <v>0</v>
      </c>
      <c r="O334" s="5" t="n">
        <f t="shared" si="1"/>
        <v>14.80012778</v>
      </c>
    </row>
    <row r="335" ht="14.25" customHeight="1">
      <c r="A335" s="5" t="str">
        <f>Coefficients!$A$2</f>
        <v/>
      </c>
      <c r="B335" s="5" t="n">
        <f>(Games!G335)*Coefficients!$B$2</f>
        <v>-6.534449158</v>
      </c>
      <c r="C335" s="5" t="n">
        <f>(VLOOKUP(Games!B335, Data!$B$2:$L$134, 4, FALSE)-VLOOKUP(Games!E335, Data!$B$2:$L$134, 4, FALSE))*Coefficients!$C$2</f>
        <v>0</v>
      </c>
      <c r="D335" s="5" t="n">
        <f>(VLOOKUP(Games!B335, Data!$B$2:$L$134, 3, FALSE)-VLOOKUP(Games!E335, Data!$B$2:$L$134, 3, FALSE))*Coefficients!$D$2</f>
        <v>-0.2747293119</v>
      </c>
      <c r="E335" s="5" t="n">
        <f>(VLOOKUP(Games!B335, Data!$B$2:$L$134, 5, FALSE)-VLOOKUP(Games!E335, Data!$B$2:$L$134, 5, FALSE))*Coefficients!$E$2</f>
        <v>3.360975624</v>
      </c>
      <c r="F335" s="5" t="n">
        <f>(VLOOKUP(Games!B335, Data!$B$2:$L$134, 6, FALSE)-VLOOKUP(Games!E335, Data!$B$2:$L$134, 6, FALSE))*Coefficients!$F$2</f>
        <v>0.0421708004</v>
      </c>
      <c r="G335" s="5" t="n">
        <f>(VLOOKUP(Games!B335, Data!$B$2:$L$134, 7, FALSE)-VLOOKUP(Games!E335, Data!$B$2:$L$134, 7, FALSE))*Coefficients!$G$2</f>
        <v>-0.1310544443</v>
      </c>
      <c r="H335" s="5" t="n">
        <f>(VLOOKUP(Games!B335, Data!$B$2:$L$134, 8, FALSE)-VLOOKUP(Games!E335, Data!$B$2:$L$134, 8, FALSE))*Coefficients!$H$2</f>
        <v>1.629659521</v>
      </c>
      <c r="I335" s="5" t="n">
        <f>(VLOOKUP(Games!B335, Data!$B$2:$L$134, 9, FALSE)-VLOOKUP(Games!E335, Data!$B$2:$L$134, 9, FALSE))*Coefficients!$I$2</f>
        <v>-0.7285814008</v>
      </c>
      <c r="J335" s="5" t="n">
        <f>(VLOOKUP(Games!B335, Data!$B$2:$L$134, 10, FALSE)-VLOOKUP(Games!E335, Data!$B$2:$L$134, 10, FALSE))*Coefficients!$J$2</f>
        <v>-0.1576949014</v>
      </c>
      <c r="K335" s="5" t="n">
        <f>(IF(AND(VLOOKUP(Games!B335, Data!$B$2:$L$134, 11, FALSE)=1, VLOOKUP(Games!E335, Data!$B$2:$L$134, 11, FALSE)&lt;&gt;1), 1,0))*Coefficients!K$2</f>
        <v>0</v>
      </c>
      <c r="L335" s="5" t="n">
        <f>(IF(AND(VLOOKUP(Games!B335, Data!$B$2:$L$134, 11, FALSE)&lt;&gt;1, VLOOKUP(Games!E335, Data!$B$2:$L$134, 11, FALSE)=1), 1,0))*Coefficients!L$2</f>
        <v>0</v>
      </c>
      <c r="O335" s="5" t="n">
        <f t="shared" si="1"/>
        <v>-2.793703272</v>
      </c>
    </row>
    <row r="336" ht="14.25" customHeight="1">
      <c r="A336" s="5" t="str">
        <f>Coefficients!$A$2</f>
        <v/>
      </c>
      <c r="B336" s="5" t="n">
        <f>(Games!G336)*Coefficients!$B$2</f>
        <v>4.158285828</v>
      </c>
      <c r="C336" s="5" t="n">
        <f>(VLOOKUP(Games!B336, Data!$B$2:$L$134, 4, FALSE)-VLOOKUP(Games!E336, Data!$B$2:$L$134, 4, FALSE))*Coefficients!$C$2</f>
        <v>0</v>
      </c>
      <c r="D336" s="5" t="n">
        <f>(VLOOKUP(Games!B336, Data!$B$2:$L$134, 3, FALSE)-VLOOKUP(Games!E336, Data!$B$2:$L$134, 3, FALSE))*Coefficients!$D$2</f>
        <v>-5.533833283</v>
      </c>
      <c r="E336" s="5" t="n">
        <f>(VLOOKUP(Games!B336, Data!$B$2:$L$134, 5, FALSE)-VLOOKUP(Games!E336, Data!$B$2:$L$134, 5, FALSE))*Coefficients!$E$2</f>
        <v>9.942886221</v>
      </c>
      <c r="F336" s="5" t="n">
        <f>(VLOOKUP(Games!B336, Data!$B$2:$L$134, 6, FALSE)-VLOOKUP(Games!E336, Data!$B$2:$L$134, 6, FALSE))*Coefficients!$F$2</f>
        <v>1.445308341</v>
      </c>
      <c r="G336" s="5" t="n">
        <f>(VLOOKUP(Games!B336, Data!$B$2:$L$134, 7, FALSE)-VLOOKUP(Games!E336, Data!$B$2:$L$134, 7, FALSE))*Coefficients!$G$2</f>
        <v>14.15387998</v>
      </c>
      <c r="H336" s="5" t="n">
        <f>(VLOOKUP(Games!B336, Data!$B$2:$L$134, 8, FALSE)-VLOOKUP(Games!E336, Data!$B$2:$L$134, 8, FALSE))*Coefficients!$H$2</f>
        <v>2.483290698</v>
      </c>
      <c r="I336" s="5" t="n">
        <f>(VLOOKUP(Games!B336, Data!$B$2:$L$134, 9, FALSE)-VLOOKUP(Games!E336, Data!$B$2:$L$134, 9, FALSE))*Coefficients!$I$2</f>
        <v>-0.8039518906</v>
      </c>
      <c r="J336" s="5" t="n">
        <f>(VLOOKUP(Games!B336, Data!$B$2:$L$134, 10, FALSE)-VLOOKUP(Games!E336, Data!$B$2:$L$134, 10, FALSE))*Coefficients!$J$2</f>
        <v>-0.4655754231</v>
      </c>
      <c r="K336" s="5" t="n">
        <f>(IF(AND(VLOOKUP(Games!B336, Data!$B$2:$L$134, 11, FALSE)=1, VLOOKUP(Games!E336, Data!$B$2:$L$134, 11, FALSE)&lt;&gt;1), 1,0))*Coefficients!K$2</f>
        <v>0</v>
      </c>
      <c r="L336" s="5" t="n">
        <f>(IF(AND(VLOOKUP(Games!B336, Data!$B$2:$L$134, 11, FALSE)&lt;&gt;1, VLOOKUP(Games!E336, Data!$B$2:$L$134, 11, FALSE)=1), 1,0))*Coefficients!L$2</f>
        <v>0</v>
      </c>
      <c r="O336" s="5" t="n">
        <f t="shared" si="1"/>
        <v>25.38029047</v>
      </c>
    </row>
    <row r="337" ht="14.25" customHeight="1">
      <c r="A337" s="5" t="str">
        <f>Coefficients!$A$2</f>
        <v/>
      </c>
      <c r="B337" s="5" t="n">
        <f>(Games!G337)*Coefficients!$B$2</f>
        <v>6.534449158</v>
      </c>
      <c r="C337" s="5" t="n">
        <f>(VLOOKUP(Games!B337, Data!$B$2:$L$134, 4, FALSE)-VLOOKUP(Games!E337, Data!$B$2:$L$134, 4, FALSE))*Coefficients!$C$2</f>
        <v>-1.236790095</v>
      </c>
      <c r="D337" s="5" t="n">
        <f>(VLOOKUP(Games!B337, Data!$B$2:$L$134, 3, FALSE)-VLOOKUP(Games!E337, Data!$B$2:$L$134, 3, FALSE))*Coefficients!$D$2</f>
        <v>4.395668991</v>
      </c>
      <c r="E337" s="5" t="n">
        <f>(VLOOKUP(Games!B337, Data!$B$2:$L$134, 5, FALSE)-VLOOKUP(Games!E337, Data!$B$2:$L$134, 5, FALSE))*Coefficients!$E$2</f>
        <v>-6.861991899</v>
      </c>
      <c r="F337" s="5" t="n">
        <f>(VLOOKUP(Games!B337, Data!$B$2:$L$134, 6, FALSE)-VLOOKUP(Games!E337, Data!$B$2:$L$134, 6, FALSE))*Coefficients!$F$2</f>
        <v>-3.03246392</v>
      </c>
      <c r="G337" s="5" t="n">
        <f>(VLOOKUP(Games!B337, Data!$B$2:$L$134, 7, FALSE)-VLOOKUP(Games!E337, Data!$B$2:$L$134, 7, FALSE))*Coefficients!$G$2</f>
        <v>-8.387484433</v>
      </c>
      <c r="H337" s="5" t="n">
        <f>(VLOOKUP(Games!B337, Data!$B$2:$L$134, 8, FALSE)-VLOOKUP(Games!E337, Data!$B$2:$L$134, 8, FALSE))*Coefficients!$H$2</f>
        <v>-3.259319041</v>
      </c>
      <c r="I337" s="5" t="n">
        <f>(VLOOKUP(Games!B337, Data!$B$2:$L$134, 9, FALSE)-VLOOKUP(Games!E337, Data!$B$2:$L$134, 9, FALSE))*Coefficients!$I$2</f>
        <v>0.9295693735</v>
      </c>
      <c r="J337" s="5" t="n">
        <f>(VLOOKUP(Games!B337, Data!$B$2:$L$134, 10, FALSE)-VLOOKUP(Games!E337, Data!$B$2:$L$134, 10, FALSE))*Coefficients!$J$2</f>
        <v>0.5594414359</v>
      </c>
      <c r="K337" s="5" t="n">
        <f>(IF(AND(VLOOKUP(Games!B337, Data!$B$2:$L$134, 11, FALSE)=1, VLOOKUP(Games!E337, Data!$B$2:$L$134, 11, FALSE)&lt;&gt;1), 1,0))*Coefficients!K$2</f>
        <v>0</v>
      </c>
      <c r="L337" s="5" t="n">
        <f>(IF(AND(VLOOKUP(Games!B337, Data!$B$2:$L$134, 11, FALSE)&lt;&gt;1, VLOOKUP(Games!E337, Data!$B$2:$L$134, 11, FALSE)=1), 1,0))*Coefficients!L$2</f>
        <v>0</v>
      </c>
      <c r="O337" s="5" t="n">
        <f t="shared" si="1"/>
        <v>-10.35892043</v>
      </c>
    </row>
    <row r="338" ht="14.25" customHeight="1">
      <c r="A338" s="5" t="str">
        <f>Coefficients!$A$2</f>
        <v/>
      </c>
      <c r="B338" s="5" t="n">
        <f>(Games!G338)*Coefficients!$B$2</f>
        <v>2.970204163</v>
      </c>
      <c r="C338" s="5" t="n">
        <f>(VLOOKUP(Games!B338, Data!$B$2:$L$134, 4, FALSE)-VLOOKUP(Games!E338, Data!$B$2:$L$134, 4, FALSE))*Coefficients!$C$2</f>
        <v>-1.236790095</v>
      </c>
      <c r="D338" s="5" t="n">
        <f>(VLOOKUP(Games!B338, Data!$B$2:$L$134, 3, FALSE)-VLOOKUP(Games!E338, Data!$B$2:$L$134, 3, FALSE))*Coefficients!$D$2</f>
        <v>2.825787208</v>
      </c>
      <c r="E338" s="5" t="n">
        <f>(VLOOKUP(Games!B338, Data!$B$2:$L$134, 5, FALSE)-VLOOKUP(Games!E338, Data!$B$2:$L$134, 5, FALSE))*Coefficients!$E$2</f>
        <v>-10.40968839</v>
      </c>
      <c r="F338" s="5" t="n">
        <f>(VLOOKUP(Games!B338, Data!$B$2:$L$134, 6, FALSE)-VLOOKUP(Games!E338, Data!$B$2:$L$134, 6, FALSE))*Coefficients!$F$2</f>
        <v>-2.614589625</v>
      </c>
      <c r="G338" s="5" t="n">
        <f>(VLOOKUP(Games!B338, Data!$B$2:$L$134, 7, FALSE)-VLOOKUP(Games!E338, Data!$B$2:$L$134, 7, FALSE))*Coefficients!$G$2</f>
        <v>-11.13962776</v>
      </c>
      <c r="H338" s="5" t="n">
        <f>(VLOOKUP(Games!B338, Data!$B$2:$L$134, 8, FALSE)-VLOOKUP(Games!E338, Data!$B$2:$L$134, 8, FALSE))*Coefficients!$H$2</f>
        <v>-2.560893532</v>
      </c>
      <c r="I338" s="5" t="n">
        <f>(VLOOKUP(Games!B338, Data!$B$2:$L$134, 9, FALSE)-VLOOKUP(Games!E338, Data!$B$2:$L$134, 9, FALSE))*Coefficients!$I$2</f>
        <v>1.620465529</v>
      </c>
      <c r="J338" s="5" t="n">
        <f>(VLOOKUP(Games!B338, Data!$B$2:$L$134, 10, FALSE)-VLOOKUP(Games!E338, Data!$B$2:$L$134, 10, FALSE))*Coefficients!$J$2</f>
        <v>0.4773757219</v>
      </c>
      <c r="K338" s="5" t="n">
        <f>(IF(AND(VLOOKUP(Games!B338, Data!$B$2:$L$134, 11, FALSE)=1, VLOOKUP(Games!E338, Data!$B$2:$L$134, 11, FALSE)&lt;&gt;1), 1,0))*Coefficients!K$2</f>
        <v>0</v>
      </c>
      <c r="L338" s="5" t="n">
        <f>(IF(AND(VLOOKUP(Games!B338, Data!$B$2:$L$134, 11, FALSE)&lt;&gt;1, VLOOKUP(Games!E338, Data!$B$2:$L$134, 11, FALSE)=1), 1,0))*Coefficients!L$2</f>
        <v>0</v>
      </c>
      <c r="O338" s="5" t="n">
        <f t="shared" si="1"/>
        <v>-20.06775678</v>
      </c>
    </row>
    <row r="339" ht="14.25" customHeight="1">
      <c r="A339" s="5" t="str">
        <f>Coefficients!$A$2</f>
        <v/>
      </c>
      <c r="B339" s="5" t="n">
        <f>(Games!G339)*Coefficients!$B$2</f>
        <v>25.5437558</v>
      </c>
      <c r="C339" s="5" t="n">
        <f>(VLOOKUP(Games!B339, Data!$B$2:$L$134, 4, FALSE)-VLOOKUP(Games!E339, Data!$B$2:$L$134, 4, FALSE))*Coefficients!$C$2</f>
        <v>-1.236790095</v>
      </c>
      <c r="D339" s="5" t="n">
        <f>(VLOOKUP(Games!B339, Data!$B$2:$L$134, 3, FALSE)-VLOOKUP(Games!E339, Data!$B$2:$L$134, 3, FALSE))*Coefficients!$D$2</f>
        <v>7.299950288</v>
      </c>
      <c r="E339" s="5" t="n">
        <f>(VLOOKUP(Games!B339, Data!$B$2:$L$134, 5, FALSE)-VLOOKUP(Games!E339, Data!$B$2:$L$134, 5, FALSE))*Coefficients!$E$2</f>
        <v>-23.71355024</v>
      </c>
      <c r="F339" s="5" t="n">
        <f>(VLOOKUP(Games!B339, Data!$B$2:$L$134, 6, FALSE)-VLOOKUP(Games!E339, Data!$B$2:$L$134, 6, FALSE))*Coefficients!$F$2</f>
        <v>-6.229777332</v>
      </c>
      <c r="G339" s="5" t="n">
        <f>(VLOOKUP(Games!B339, Data!$B$2:$L$134, 7, FALSE)-VLOOKUP(Games!E339, Data!$B$2:$L$134, 7, FALSE))*Coefficients!$G$2</f>
        <v>-28.17670552</v>
      </c>
      <c r="H339" s="5" t="n">
        <f>(VLOOKUP(Games!B339, Data!$B$2:$L$134, 8, FALSE)-VLOOKUP(Games!E339, Data!$B$2:$L$134, 8, FALSE))*Coefficients!$H$2</f>
        <v>-9.467545787</v>
      </c>
      <c r="I339" s="5" t="n">
        <f>(VLOOKUP(Games!B339, Data!$B$2:$L$134, 9, FALSE)-VLOOKUP(Games!E339, Data!$B$2:$L$134, 9, FALSE))*Coefficients!$I$2</f>
        <v>3.01481959</v>
      </c>
      <c r="J339" s="5" t="n">
        <f>(VLOOKUP(Games!B339, Data!$B$2:$L$134, 10, FALSE)-VLOOKUP(Games!E339, Data!$B$2:$L$134, 10, FALSE))*Coefficients!$J$2</f>
        <v>2.331631756</v>
      </c>
      <c r="K339" s="5" t="n">
        <f>(IF(AND(VLOOKUP(Games!B339, Data!$B$2:$L$134, 11, FALSE)=1, VLOOKUP(Games!E339, Data!$B$2:$L$134, 11, FALSE)&lt;&gt;1), 1,0))*Coefficients!K$2</f>
        <v>0</v>
      </c>
      <c r="L339" s="5" t="n">
        <f>(IF(AND(VLOOKUP(Games!B339, Data!$B$2:$L$134, 11, FALSE)&lt;&gt;1, VLOOKUP(Games!E339, Data!$B$2:$L$134, 11, FALSE)=1), 1,0))*Coefficients!L$2</f>
        <v>0</v>
      </c>
      <c r="O339" s="5" t="n">
        <f t="shared" si="1"/>
        <v>-30.63421153</v>
      </c>
    </row>
    <row r="340" ht="14.25" customHeight="1">
      <c r="A340" s="5" t="str">
        <f>Coefficients!$A$2</f>
        <v/>
      </c>
      <c r="B340" s="5" t="n">
        <f>(Games!G340)*Coefficients!$B$2</f>
        <v>3.564244996</v>
      </c>
      <c r="C340" s="5" t="n">
        <f>(VLOOKUP(Games!B340, Data!$B$2:$L$134, 4, FALSE)-VLOOKUP(Games!E340, Data!$B$2:$L$134, 4, FALSE))*Coefficients!$C$2</f>
        <v>1.339855936</v>
      </c>
      <c r="D340" s="5" t="n">
        <f>(VLOOKUP(Games!B340, Data!$B$2:$L$134, 3, FALSE)-VLOOKUP(Games!E340, Data!$B$2:$L$134, 3, FALSE))*Coefficients!$D$2</f>
        <v>-1.29515247</v>
      </c>
      <c r="E340" s="5" t="n">
        <f>(VLOOKUP(Games!B340, Data!$B$2:$L$134, 5, FALSE)-VLOOKUP(Games!E340, Data!$B$2:$L$134, 5, FALSE))*Coefficients!$E$2</f>
        <v>5.741666691</v>
      </c>
      <c r="F340" s="5" t="n">
        <f>(VLOOKUP(Games!B340, Data!$B$2:$L$134, 6, FALSE)-VLOOKUP(Games!E340, Data!$B$2:$L$134, 6, FALSE))*Coefficients!$F$2</f>
        <v>1.104108229</v>
      </c>
      <c r="G340" s="5" t="n">
        <f>(VLOOKUP(Games!B340, Data!$B$2:$L$134, 7, FALSE)-VLOOKUP(Games!E340, Data!$B$2:$L$134, 7, FALSE))*Coefficients!$G$2</f>
        <v>3.407415551</v>
      </c>
      <c r="H340" s="5" t="n">
        <f>(VLOOKUP(Games!B340, Data!$B$2:$L$134, 8, FALSE)-VLOOKUP(Games!E340, Data!$B$2:$L$134, 8, FALSE))*Coefficients!$H$2</f>
        <v>2.172879361</v>
      </c>
      <c r="I340" s="5" t="n">
        <f>(VLOOKUP(Games!B340, Data!$B$2:$L$134, 9, FALSE)-VLOOKUP(Games!E340, Data!$B$2:$L$134, 9, FALSE))*Coefficients!$I$2</f>
        <v>-0.2763584624</v>
      </c>
      <c r="J340" s="5" t="n">
        <f>(VLOOKUP(Games!B340, Data!$B$2:$L$134, 10, FALSE)-VLOOKUP(Games!E340, Data!$B$2:$L$134, 10, FALSE))*Coefficients!$J$2</f>
        <v>-1.955899517</v>
      </c>
      <c r="K340" s="5" t="n">
        <f>(IF(AND(VLOOKUP(Games!B340, Data!$B$2:$L$134, 11, FALSE)=1, VLOOKUP(Games!E340, Data!$B$2:$L$134, 11, FALSE)&lt;&gt;1), 1,0))*Coefficients!K$2</f>
        <v>0</v>
      </c>
      <c r="L340" s="5" t="n">
        <f>(IF(AND(VLOOKUP(Games!B340, Data!$B$2:$L$134, 11, FALSE)&lt;&gt;1, VLOOKUP(Games!E340, Data!$B$2:$L$134, 11, FALSE)=1), 1,0))*Coefficients!L$2</f>
        <v>0</v>
      </c>
      <c r="O340" s="5" t="n">
        <f t="shared" si="1"/>
        <v>13.80276031</v>
      </c>
    </row>
    <row r="341" ht="14.25" customHeight="1">
      <c r="A341" s="5" t="str">
        <f>Coefficients!$A$2</f>
        <v/>
      </c>
      <c r="B341" s="5" t="n">
        <f>(Games!G341)*Coefficients!$B$2</f>
        <v>2.970204163</v>
      </c>
      <c r="C341" s="5" t="n">
        <f>(VLOOKUP(Games!B341, Data!$B$2:$L$134, 4, FALSE)-VLOOKUP(Games!E341, Data!$B$2:$L$134, 4, FALSE))*Coefficients!$C$2</f>
        <v>-0.8932372906</v>
      </c>
      <c r="D341" s="5" t="n">
        <f>(VLOOKUP(Games!B341, Data!$B$2:$L$134, 3, FALSE)-VLOOKUP(Games!E341, Data!$B$2:$L$134, 3, FALSE))*Coefficients!$D$2</f>
        <v>2.590304941</v>
      </c>
      <c r="E341" s="5" t="n">
        <f>(VLOOKUP(Games!B341, Data!$B$2:$L$134, 5, FALSE)-VLOOKUP(Games!E341, Data!$B$2:$L$134, 5, FALSE))*Coefficients!$E$2</f>
        <v>-3.26761519</v>
      </c>
      <c r="F341" s="5" t="n">
        <f>(VLOOKUP(Games!B341, Data!$B$2:$L$134, 6, FALSE)-VLOOKUP(Games!E341, Data!$B$2:$L$134, 6, FALSE))*Coefficients!$F$2</f>
        <v>-1.219119503</v>
      </c>
      <c r="G341" s="5" t="n">
        <f>(VLOOKUP(Games!B341, Data!$B$2:$L$134, 7, FALSE)-VLOOKUP(Games!E341, Data!$B$2:$L$134, 7, FALSE))*Coefficients!$G$2</f>
        <v>-2.227925553</v>
      </c>
      <c r="H341" s="5" t="n">
        <f>(VLOOKUP(Games!B341, Data!$B$2:$L$134, 8, FALSE)-VLOOKUP(Games!E341, Data!$B$2:$L$134, 8, FALSE))*Coefficients!$H$2</f>
        <v>-0.7760283432</v>
      </c>
      <c r="I341" s="5" t="n">
        <f>(VLOOKUP(Games!B341, Data!$B$2:$L$134, 9, FALSE)-VLOOKUP(Games!E341, Data!$B$2:$L$134, 9, FALSE))*Coefficients!$I$2</f>
        <v>-0.1256174829</v>
      </c>
      <c r="J341" s="5" t="n">
        <f>(VLOOKUP(Games!B341, Data!$B$2:$L$134, 10, FALSE)-VLOOKUP(Games!E341, Data!$B$2:$L$134, 10, FALSE))*Coefficients!$J$2</f>
        <v>0.04358064877</v>
      </c>
      <c r="K341" s="5" t="n">
        <f>(IF(AND(VLOOKUP(Games!B341, Data!$B$2:$L$134, 11, FALSE)=1, VLOOKUP(Games!E341, Data!$B$2:$L$134, 11, FALSE)&lt;&gt;1), 1,0))*Coefficients!K$2</f>
        <v>0</v>
      </c>
      <c r="L341" s="5" t="n">
        <f>(IF(AND(VLOOKUP(Games!B341, Data!$B$2:$L$134, 11, FALSE)&lt;&gt;1, VLOOKUP(Games!E341, Data!$B$2:$L$134, 11, FALSE)=1), 1,0))*Coefficients!L$2</f>
        <v>0</v>
      </c>
      <c r="O341" s="5" t="n">
        <f t="shared" si="1"/>
        <v>-2.905453609</v>
      </c>
    </row>
    <row r="342" ht="14.25" customHeight="1">
      <c r="A342" s="5" t="str">
        <f>Coefficients!$A$2</f>
        <v/>
      </c>
      <c r="B342" s="5" t="n">
        <f>(Games!G342)*Coefficients!$B$2</f>
        <v>-5.346367493</v>
      </c>
      <c r="C342" s="5" t="n">
        <f>(VLOOKUP(Games!B342, Data!$B$2:$L$134, 4, FALSE)-VLOOKUP(Games!E342, Data!$B$2:$L$134, 4, FALSE))*Coefficients!$C$2</f>
        <v>-1.236790095</v>
      </c>
      <c r="D342" s="5" t="n">
        <f>(VLOOKUP(Games!B342, Data!$B$2:$L$134, 3, FALSE)-VLOOKUP(Games!E342, Data!$B$2:$L$134, 3, FALSE))*Coefficients!$D$2</f>
        <v>-1.923105183</v>
      </c>
      <c r="E342" s="5" t="n">
        <f>(VLOOKUP(Games!B342, Data!$B$2:$L$134, 5, FALSE)-VLOOKUP(Games!E342, Data!$B$2:$L$134, 5, FALSE))*Coefficients!$E$2</f>
        <v>4.761382134</v>
      </c>
      <c r="F342" s="5" t="n">
        <f>(VLOOKUP(Games!B342, Data!$B$2:$L$134, 6, FALSE)-VLOOKUP(Games!E342, Data!$B$2:$L$134, 6, FALSE))*Coefficients!$F$2</f>
        <v>0.1725169107</v>
      </c>
      <c r="G342" s="5" t="n">
        <f>(VLOOKUP(Games!B342, Data!$B$2:$L$134, 7, FALSE)-VLOOKUP(Games!E342, Data!$B$2:$L$134, 7, FALSE))*Coefficients!$G$2</f>
        <v>0.9173811099</v>
      </c>
      <c r="H342" s="5" t="n">
        <f>(VLOOKUP(Games!B342, Data!$B$2:$L$134, 8, FALSE)-VLOOKUP(Games!E342, Data!$B$2:$L$134, 8, FALSE))*Coefficients!$H$2</f>
        <v>0.6208226745</v>
      </c>
      <c r="I342" s="5" t="n">
        <f>(VLOOKUP(Games!B342, Data!$B$2:$L$134, 9, FALSE)-VLOOKUP(Games!E342, Data!$B$2:$L$134, 9, FALSE))*Coefficients!$I$2</f>
        <v>0.08793223803</v>
      </c>
      <c r="J342" s="5" t="n">
        <f>(VLOOKUP(Games!B342, Data!$B$2:$L$134, 10, FALSE)-VLOOKUP(Games!E342, Data!$B$2:$L$134, 10, FALSE))*Coefficients!$J$2</f>
        <v>-0.05739236207</v>
      </c>
      <c r="K342" s="5" t="n">
        <f>(IF(AND(VLOOKUP(Games!B342, Data!$B$2:$L$134, 11, FALSE)=1, VLOOKUP(Games!E342, Data!$B$2:$L$134, 11, FALSE)&lt;&gt;1), 1,0))*Coefficients!K$2</f>
        <v>0</v>
      </c>
      <c r="L342" s="5" t="n">
        <f>(IF(AND(VLOOKUP(Games!B342, Data!$B$2:$L$134, 11, FALSE)&lt;&gt;1, VLOOKUP(Games!E342, Data!$B$2:$L$134, 11, FALSE)=1), 1,0))*Coefficients!L$2</f>
        <v>0</v>
      </c>
      <c r="O342" s="5" t="n">
        <f t="shared" si="1"/>
        <v>-2.003620066</v>
      </c>
    </row>
    <row r="343" ht="14.25" customHeight="1">
      <c r="A343" s="5" t="str">
        <f>Coefficients!$A$2</f>
        <v/>
      </c>
      <c r="B343" s="5" t="n">
        <f>(Games!G343)*Coefficients!$B$2</f>
        <v>2.970204163</v>
      </c>
      <c r="C343" s="5" t="n">
        <f>(VLOOKUP(Games!B343, Data!$B$2:$L$134, 4, FALSE)-VLOOKUP(Games!E343, Data!$B$2:$L$134, 4, FALSE))*Coefficients!$C$2</f>
        <v>-0.2552106545</v>
      </c>
      <c r="D343" s="5" t="n">
        <f>(VLOOKUP(Games!B343, Data!$B$2:$L$134, 3, FALSE)-VLOOKUP(Games!E343, Data!$B$2:$L$134, 3, FALSE))*Coefficients!$D$2</f>
        <v>1.648375871</v>
      </c>
      <c r="E343" s="5" t="n">
        <f>(VLOOKUP(Games!B343, Data!$B$2:$L$134, 5, FALSE)-VLOOKUP(Games!E343, Data!$B$2:$L$134, 5, FALSE))*Coefficients!$E$2</f>
        <v>1.913888897</v>
      </c>
      <c r="F343" s="5" t="n">
        <f>(VLOOKUP(Games!B343, Data!$B$2:$L$134, 6, FALSE)-VLOOKUP(Games!E343, Data!$B$2:$L$134, 6, FALSE))*Coefficients!$F$2</f>
        <v>-1.268957721</v>
      </c>
      <c r="G343" s="5" t="n">
        <f>(VLOOKUP(Games!B343, Data!$B$2:$L$134, 7, FALSE)-VLOOKUP(Games!E343, Data!$B$2:$L$134, 7, FALSE))*Coefficients!$G$2</f>
        <v>2.75214333</v>
      </c>
      <c r="H343" s="5" t="n">
        <f>(VLOOKUP(Games!B343, Data!$B$2:$L$134, 8, FALSE)-VLOOKUP(Games!E343, Data!$B$2:$L$134, 8, FALSE))*Coefficients!$H$2</f>
        <v>0.3880141716</v>
      </c>
      <c r="I343" s="5" t="n">
        <f>(VLOOKUP(Games!B343, Data!$B$2:$L$134, 9, FALSE)-VLOOKUP(Games!E343, Data!$B$2:$L$134, 9, FALSE))*Coefficients!$I$2</f>
        <v>0.06280874145</v>
      </c>
      <c r="J343" s="5" t="n">
        <f>(VLOOKUP(Games!B343, Data!$B$2:$L$134, 10, FALSE)-VLOOKUP(Games!E343, Data!$B$2:$L$134, 10, FALSE))*Coefficients!$J$2</f>
        <v>2.120758885</v>
      </c>
      <c r="K343" s="5" t="n">
        <f>(IF(AND(VLOOKUP(Games!B343, Data!$B$2:$L$134, 11, FALSE)=1, VLOOKUP(Games!E343, Data!$B$2:$L$134, 11, FALSE)&lt;&gt;1), 1,0))*Coefficients!K$2</f>
        <v>0</v>
      </c>
      <c r="L343" s="5" t="n">
        <f>(IF(AND(VLOOKUP(Games!B343, Data!$B$2:$L$134, 11, FALSE)&lt;&gt;1, VLOOKUP(Games!E343, Data!$B$2:$L$134, 11, FALSE)=1), 1,0))*Coefficients!L$2</f>
        <v>0</v>
      </c>
      <c r="O343" s="5" t="n">
        <f t="shared" si="1"/>
        <v>10.33202568</v>
      </c>
    </row>
    <row r="344" ht="14.25" customHeight="1">
      <c r="A344" s="5" t="str">
        <f>Coefficients!$A$2</f>
        <v/>
      </c>
      <c r="B344" s="5" t="n">
        <f>(Games!G344)*Coefficients!$B$2</f>
        <v>-6.534449158</v>
      </c>
      <c r="C344" s="5" t="n">
        <f>(VLOOKUP(Games!B344, Data!$B$2:$L$134, 4, FALSE)-VLOOKUP(Games!E344, Data!$B$2:$L$134, 4, FALSE))*Coefficients!$C$2</f>
        <v>0.171776402</v>
      </c>
      <c r="D344" s="5" t="n">
        <f>(VLOOKUP(Games!B344, Data!$B$2:$L$134, 3, FALSE)-VLOOKUP(Games!E344, Data!$B$2:$L$134, 3, FALSE))*Coefficients!$D$2</f>
        <v>-0.2354822673</v>
      </c>
      <c r="E344" s="5" t="n">
        <f>(VLOOKUP(Games!B344, Data!$B$2:$L$134, 5, FALSE)-VLOOKUP(Games!E344, Data!$B$2:$L$134, 5, FALSE))*Coefficients!$E$2</f>
        <v>7.562195154</v>
      </c>
      <c r="F344" s="5" t="n">
        <f>(VLOOKUP(Games!B344, Data!$B$2:$L$134, 6, FALSE)-VLOOKUP(Games!E344, Data!$B$2:$L$134, 6, FALSE))*Coefficients!$F$2</f>
        <v>0.1878517472</v>
      </c>
      <c r="G344" s="5" t="n">
        <f>(VLOOKUP(Games!B344, Data!$B$2:$L$134, 7, FALSE)-VLOOKUP(Games!E344, Data!$B$2:$L$134, 7, FALSE))*Coefficients!$G$2</f>
        <v>-2.490034441</v>
      </c>
      <c r="H344" s="5" t="n">
        <f>(VLOOKUP(Games!B344, Data!$B$2:$L$134, 8, FALSE)-VLOOKUP(Games!E344, Data!$B$2:$L$134, 8, FALSE))*Coefficients!$H$2</f>
        <v>-0.3104113373</v>
      </c>
      <c r="I344" s="5" t="n">
        <f>(VLOOKUP(Games!B344, Data!$B$2:$L$134, 9, FALSE)-VLOOKUP(Games!E344, Data!$B$2:$L$134, 9, FALSE))*Coefficients!$I$2</f>
        <v>0.06280874145</v>
      </c>
      <c r="J344" s="5" t="n">
        <f>(VLOOKUP(Games!B344, Data!$B$2:$L$134, 10, FALSE)-VLOOKUP(Games!E344, Data!$B$2:$L$134, 10, FALSE))*Coefficients!$J$2</f>
        <v>-0.2666241742</v>
      </c>
      <c r="K344" s="5" t="n">
        <f>(IF(AND(VLOOKUP(Games!B344, Data!$B$2:$L$134, 11, FALSE)=1, VLOOKUP(Games!E344, Data!$B$2:$L$134, 11, FALSE)&lt;&gt;1), 1,0))*Coefficients!K$2</f>
        <v>0</v>
      </c>
      <c r="L344" s="5" t="n">
        <f>(IF(AND(VLOOKUP(Games!B344, Data!$B$2:$L$134, 11, FALSE)&lt;&gt;1, VLOOKUP(Games!E344, Data!$B$2:$L$134, 11, FALSE)=1), 1,0))*Coefficients!L$2</f>
        <v>0</v>
      </c>
      <c r="O344" s="5" t="n">
        <f t="shared" si="1"/>
        <v>-1.852369334</v>
      </c>
    </row>
    <row r="345" ht="14.25" customHeight="1">
      <c r="A345" s="5" t="str">
        <f>Coefficients!$A$2</f>
        <v/>
      </c>
      <c r="B345" s="5" t="n">
        <f>(Games!G345)*Coefficients!$B$2</f>
        <v>-4.158285828</v>
      </c>
      <c r="C345" s="5" t="n">
        <f>(VLOOKUP(Games!B345, Data!$B$2:$L$134, 4, FALSE)-VLOOKUP(Games!E345, Data!$B$2:$L$134, 4, FALSE))*Coefficients!$C$2</f>
        <v>0</v>
      </c>
      <c r="D345" s="5" t="n">
        <f>(VLOOKUP(Games!B345, Data!$B$2:$L$134, 3, FALSE)-VLOOKUP(Games!E345, Data!$B$2:$L$134, 3, FALSE))*Coefficients!$D$2</f>
        <v>0.3924704456</v>
      </c>
      <c r="E345" s="5" t="n">
        <f>(VLOOKUP(Games!B345, Data!$B$2:$L$134, 5, FALSE)-VLOOKUP(Games!E345, Data!$B$2:$L$134, 5, FALSE))*Coefficients!$E$2</f>
        <v>-1.353726293</v>
      </c>
      <c r="F345" s="5" t="n">
        <f>(VLOOKUP(Games!B345, Data!$B$2:$L$134, 6, FALSE)-VLOOKUP(Games!E345, Data!$B$2:$L$134, 6, FALSE))*Coefficients!$F$2</f>
        <v>0.9775958275</v>
      </c>
      <c r="G345" s="5" t="n">
        <f>(VLOOKUP(Games!B345, Data!$B$2:$L$134, 7, FALSE)-VLOOKUP(Games!E345, Data!$B$2:$L$134, 7, FALSE))*Coefficients!$G$2</f>
        <v>2.883197774</v>
      </c>
      <c r="H345" s="5" t="n">
        <f>(VLOOKUP(Games!B345, Data!$B$2:$L$134, 8, FALSE)-VLOOKUP(Games!E345, Data!$B$2:$L$134, 8, FALSE))*Coefficients!$H$2</f>
        <v>-0.1552056686</v>
      </c>
      <c r="I345" s="5" t="n">
        <f>(VLOOKUP(Games!B345, Data!$B$2:$L$134, 9, FALSE)-VLOOKUP(Games!E345, Data!$B$2:$L$134, 9, FALSE))*Coefficients!$I$2</f>
        <v>-0.3266054555</v>
      </c>
      <c r="J345" s="5" t="n">
        <f>(VLOOKUP(Games!B345, Data!$B$2:$L$134, 10, FALSE)-VLOOKUP(Games!E345, Data!$B$2:$L$134, 10, FALSE))*Coefficients!$J$2</f>
        <v>0.588629296</v>
      </c>
      <c r="K345" s="5" t="n">
        <f>(IF(AND(VLOOKUP(Games!B345, Data!$B$2:$L$134, 11, FALSE)=1, VLOOKUP(Games!E345, Data!$B$2:$L$134, 11, FALSE)&lt;&gt;1), 1,0))*Coefficients!K$2</f>
        <v>0</v>
      </c>
      <c r="L345" s="5" t="n">
        <f>(IF(AND(VLOOKUP(Games!B345, Data!$B$2:$L$134, 11, FALSE)&lt;&gt;1, VLOOKUP(Games!E345, Data!$B$2:$L$134, 11, FALSE)=1), 1,0))*Coefficients!L$2</f>
        <v>0</v>
      </c>
      <c r="O345" s="5" t="n">
        <f t="shared" si="1"/>
        <v>-1.151929902</v>
      </c>
    </row>
    <row r="346" ht="14.25" customHeight="1">
      <c r="A346" s="5" t="str">
        <f>Coefficients!$A$2</f>
        <v/>
      </c>
      <c r="B346" s="5" t="n">
        <f>(Games!G346)*Coefficients!$B$2</f>
        <v>4.158285828</v>
      </c>
      <c r="C346" s="5" t="n">
        <f>(VLOOKUP(Games!B346, Data!$B$2:$L$134, 4, FALSE)-VLOOKUP(Games!E346, Data!$B$2:$L$134, 4, FALSE))*Coefficients!$C$2</f>
        <v>-0.4466186453</v>
      </c>
      <c r="D346" s="5" t="n">
        <f>(VLOOKUP(Games!B346, Data!$B$2:$L$134, 3, FALSE)-VLOOKUP(Games!E346, Data!$B$2:$L$134, 3, FALSE))*Coefficients!$D$2</f>
        <v>0.6279527129</v>
      </c>
      <c r="E346" s="5" t="n">
        <f>(VLOOKUP(Games!B346, Data!$B$2:$L$134, 5, FALSE)-VLOOKUP(Games!E346, Data!$B$2:$L$134, 5, FALSE))*Coefficients!$E$2</f>
        <v>-4.574661266</v>
      </c>
      <c r="F346" s="5" t="n">
        <f>(VLOOKUP(Games!B346, Data!$B$2:$L$134, 6, FALSE)-VLOOKUP(Games!E346, Data!$B$2:$L$134, 6, FALSE))*Coefficients!$F$2</f>
        <v>-1.690665725</v>
      </c>
      <c r="G346" s="5" t="n">
        <f>(VLOOKUP(Games!B346, Data!$B$2:$L$134, 7, FALSE)-VLOOKUP(Games!E346, Data!$B$2:$L$134, 7, FALSE))*Coefficients!$G$2</f>
        <v>-5.635341103</v>
      </c>
      <c r="H346" s="5" t="n">
        <f>(VLOOKUP(Games!B346, Data!$B$2:$L$134, 8, FALSE)-VLOOKUP(Games!E346, Data!$B$2:$L$134, 8, FALSE))*Coefficients!$H$2</f>
        <v>-0.6984255089</v>
      </c>
      <c r="I346" s="5" t="n">
        <f>(VLOOKUP(Games!B346, Data!$B$2:$L$134, 9, FALSE)-VLOOKUP(Games!E346, Data!$B$2:$L$134, 9, FALSE))*Coefficients!$I$2</f>
        <v>1.092872101</v>
      </c>
      <c r="J346" s="5" t="n">
        <f>(VLOOKUP(Games!B346, Data!$B$2:$L$134, 10, FALSE)-VLOOKUP(Games!E346, Data!$B$2:$L$134, 10, FALSE))*Coefficients!$J$2</f>
        <v>0.7699247949</v>
      </c>
      <c r="K346" s="5" t="n">
        <f>(IF(AND(VLOOKUP(Games!B346, Data!$B$2:$L$134, 11, FALSE)=1, VLOOKUP(Games!E346, Data!$B$2:$L$134, 11, FALSE)&lt;&gt;1), 1,0))*Coefficients!K$2</f>
        <v>0</v>
      </c>
      <c r="L346" s="5" t="n">
        <f>(IF(AND(VLOOKUP(Games!B346, Data!$B$2:$L$134, 11, FALSE)&lt;&gt;1, VLOOKUP(Games!E346, Data!$B$2:$L$134, 11, FALSE)=1), 1,0))*Coefficients!L$2</f>
        <v>0</v>
      </c>
      <c r="O346" s="5" t="n">
        <f t="shared" si="1"/>
        <v>-6.396676812</v>
      </c>
    </row>
    <row r="347" ht="14.25" customHeight="1">
      <c r="A347" s="5" t="str">
        <f>Coefficients!$A$2</f>
        <v/>
      </c>
      <c r="B347" s="5" t="n">
        <f>(Games!G347)*Coefficients!$B$2</f>
        <v>14.25697998</v>
      </c>
      <c r="C347" s="5" t="n">
        <f>(VLOOKUP(Games!B347, Data!$B$2:$L$134, 4, FALSE)-VLOOKUP(Games!E347, Data!$B$2:$L$134, 4, FALSE))*Coefficients!$C$2</f>
        <v>-0.8932372906</v>
      </c>
      <c r="D347" s="5" t="n">
        <f>(VLOOKUP(Games!B347, Data!$B$2:$L$134, 3, FALSE)-VLOOKUP(Games!E347, Data!$B$2:$L$134, 3, FALSE))*Coefficients!$D$2</f>
        <v>7.260703243</v>
      </c>
      <c r="E347" s="5" t="n">
        <f>(VLOOKUP(Games!B347, Data!$B$2:$L$134, 5, FALSE)-VLOOKUP(Games!E347, Data!$B$2:$L$134, 5, FALSE))*Coefficients!$E$2</f>
        <v>-12.3702575</v>
      </c>
      <c r="F347" s="5" t="n">
        <f>(VLOOKUP(Games!B347, Data!$B$2:$L$134, 6, FALSE)-VLOOKUP(Games!E347, Data!$B$2:$L$134, 6, FALSE))*Coefficients!$F$2</f>
        <v>-2.932787483</v>
      </c>
      <c r="G347" s="5" t="n">
        <f>(VLOOKUP(Games!B347, Data!$B$2:$L$134, 7, FALSE)-VLOOKUP(Games!E347, Data!$B$2:$L$134, 7, FALSE))*Coefficients!$G$2</f>
        <v>-8.91170221</v>
      </c>
      <c r="H347" s="5" t="n">
        <f>(VLOOKUP(Games!B347, Data!$B$2:$L$134, 8, FALSE)-VLOOKUP(Games!E347, Data!$B$2:$L$134, 8, FALSE))*Coefficients!$H$2</f>
        <v>-1.940070858</v>
      </c>
      <c r="I347" s="5" t="n">
        <f>(VLOOKUP(Games!B347, Data!$B$2:$L$134, 9, FALSE)-VLOOKUP(Games!E347, Data!$B$2:$L$134, 9, FALSE))*Coefficients!$I$2</f>
        <v>1.557656788</v>
      </c>
      <c r="J347" s="5" t="n">
        <f>(VLOOKUP(Games!B347, Data!$B$2:$L$134, 10, FALSE)-VLOOKUP(Games!E347, Data!$B$2:$L$134, 10, FALSE))*Coefficients!$J$2</f>
        <v>1.095908048</v>
      </c>
      <c r="K347" s="5" t="n">
        <f>(IF(AND(VLOOKUP(Games!B347, Data!$B$2:$L$134, 11, FALSE)=1, VLOOKUP(Games!E347, Data!$B$2:$L$134, 11, FALSE)&lt;&gt;1), 1,0))*Coefficients!K$2</f>
        <v>0</v>
      </c>
      <c r="L347" s="5" t="n">
        <f>(IF(AND(VLOOKUP(Games!B347, Data!$B$2:$L$134, 11, FALSE)&lt;&gt;1, VLOOKUP(Games!E347, Data!$B$2:$L$134, 11, FALSE)=1), 1,0))*Coefficients!L$2</f>
        <v>0</v>
      </c>
      <c r="O347" s="5" t="n">
        <f t="shared" si="1"/>
        <v>-2.876807285</v>
      </c>
    </row>
    <row r="348" ht="14.25" customHeight="1">
      <c r="A348" s="5" t="str">
        <f>Coefficients!$A$2</f>
        <v/>
      </c>
      <c r="B348" s="5" t="n">
        <f>(Games!G348)*Coefficients!$B$2</f>
        <v>5.346367493</v>
      </c>
      <c r="C348" s="5" t="n">
        <f>(VLOOKUP(Games!B348, Data!$B$2:$L$134, 4, FALSE)-VLOOKUP(Games!E348, Data!$B$2:$L$134, 4, FALSE))*Coefficients!$C$2</f>
        <v>0</v>
      </c>
      <c r="D348" s="5" t="n">
        <f>(VLOOKUP(Games!B348, Data!$B$2:$L$134, 3, FALSE)-VLOOKUP(Games!E348, Data!$B$2:$L$134, 3, FALSE))*Coefficients!$D$2</f>
        <v>6.515009397</v>
      </c>
      <c r="E348" s="5" t="n">
        <f>(VLOOKUP(Games!B348, Data!$B$2:$L$134, 5, FALSE)-VLOOKUP(Games!E348, Data!$B$2:$L$134, 5, FALSE))*Coefficients!$E$2</f>
        <v>-6.488550163</v>
      </c>
      <c r="F348" s="5" t="n">
        <f>(VLOOKUP(Games!B348, Data!$B$2:$L$134, 6, FALSE)-VLOOKUP(Games!E348, Data!$B$2:$L$134, 6, FALSE))*Coefficients!$F$2</f>
        <v>-2.465074969</v>
      </c>
      <c r="G348" s="5" t="n">
        <f>(VLOOKUP(Games!B348, Data!$B$2:$L$134, 7, FALSE)-VLOOKUP(Games!E348, Data!$B$2:$L$134, 7, FALSE))*Coefficients!$G$2</f>
        <v>-16.11969664</v>
      </c>
      <c r="H348" s="5" t="n">
        <f>(VLOOKUP(Games!B348, Data!$B$2:$L$134, 8, FALSE)-VLOOKUP(Games!E348, Data!$B$2:$L$134, 8, FALSE))*Coefficients!$H$2</f>
        <v>-3.724936047</v>
      </c>
      <c r="I348" s="5" t="n">
        <f>(VLOOKUP(Games!B348, Data!$B$2:$L$134, 9, FALSE)-VLOOKUP(Games!E348, Data!$B$2:$L$134, 9, FALSE))*Coefficients!$I$2</f>
        <v>1.067748605</v>
      </c>
      <c r="J348" s="5" t="n">
        <f>(VLOOKUP(Games!B348, Data!$B$2:$L$134, 10, FALSE)-VLOOKUP(Games!E348, Data!$B$2:$L$134, 10, FALSE))*Coefficients!$J$2</f>
        <v>0.1504985071</v>
      </c>
      <c r="K348" s="5" t="n">
        <f>(IF(AND(VLOOKUP(Games!B348, Data!$B$2:$L$134, 11, FALSE)=1, VLOOKUP(Games!E348, Data!$B$2:$L$134, 11, FALSE)&lt;&gt;1), 1,0))*Coefficients!K$2</f>
        <v>0</v>
      </c>
      <c r="L348" s="5" t="n">
        <f>(IF(AND(VLOOKUP(Games!B348, Data!$B$2:$L$134, 11, FALSE)&lt;&gt;1, VLOOKUP(Games!E348, Data!$B$2:$L$134, 11, FALSE)=1), 1,0))*Coefficients!L$2</f>
        <v>0</v>
      </c>
      <c r="O348" s="5" t="n">
        <f t="shared" si="1"/>
        <v>-15.71863382</v>
      </c>
    </row>
    <row r="349" ht="14.25" customHeight="1">
      <c r="A349" s="5" t="str">
        <f>Coefficients!$A$2</f>
        <v/>
      </c>
      <c r="B349" s="5" t="n">
        <f>(Games!G349)*Coefficients!$B$2</f>
        <v>-5.346367493</v>
      </c>
      <c r="C349" s="5" t="n">
        <f>(VLOOKUP(Games!B349, Data!$B$2:$L$134, 4, FALSE)-VLOOKUP(Games!E349, Data!$B$2:$L$134, 4, FALSE))*Coefficients!$C$2</f>
        <v>0</v>
      </c>
      <c r="D349" s="5" t="n">
        <f>(VLOOKUP(Games!B349, Data!$B$2:$L$134, 3, FALSE)-VLOOKUP(Games!E349, Data!$B$2:$L$134, 3, FALSE))*Coefficients!$D$2</f>
        <v>-1.766117005</v>
      </c>
      <c r="E349" s="5" t="n">
        <f>(VLOOKUP(Games!B349, Data!$B$2:$L$134, 5, FALSE)-VLOOKUP(Games!E349, Data!$B$2:$L$134, 5, FALSE))*Coefficients!$E$2</f>
        <v>9.476084051</v>
      </c>
      <c r="F349" s="5" t="n">
        <f>(VLOOKUP(Games!B349, Data!$B$2:$L$134, 6, FALSE)-VLOOKUP(Games!E349, Data!$B$2:$L$134, 6, FALSE))*Coefficients!$F$2</f>
        <v>0.1418472377</v>
      </c>
      <c r="G349" s="5" t="n">
        <f>(VLOOKUP(Games!B349, Data!$B$2:$L$134, 7, FALSE)-VLOOKUP(Games!E349, Data!$B$2:$L$134, 7, FALSE))*Coefficients!$G$2</f>
        <v>8.780647766</v>
      </c>
      <c r="H349" s="5" t="n">
        <f>(VLOOKUP(Games!B349, Data!$B$2:$L$134, 8, FALSE)-VLOOKUP(Games!E349, Data!$B$2:$L$134, 8, FALSE))*Coefficients!$H$2</f>
        <v>1.164042515</v>
      </c>
      <c r="I349" s="5" t="n">
        <f>(VLOOKUP(Games!B349, Data!$B$2:$L$134, 9, FALSE)-VLOOKUP(Games!E349, Data!$B$2:$L$134, 9, FALSE))*Coefficients!$I$2</f>
        <v>-0.7285814008</v>
      </c>
      <c r="J349" s="5" t="n">
        <f>(VLOOKUP(Games!B349, Data!$B$2:$L$134, 10, FALSE)-VLOOKUP(Games!E349, Data!$B$2:$L$134, 10, FALSE))*Coefficients!$J$2</f>
        <v>-2.076710358</v>
      </c>
      <c r="K349" s="5" t="n">
        <f>(IF(AND(VLOOKUP(Games!B349, Data!$B$2:$L$134, 11, FALSE)=1, VLOOKUP(Games!E349, Data!$B$2:$L$134, 11, FALSE)&lt;&gt;1), 1,0))*Coefficients!K$2</f>
        <v>0</v>
      </c>
      <c r="L349" s="5" t="n">
        <f>(IF(AND(VLOOKUP(Games!B349, Data!$B$2:$L$134, 11, FALSE)&lt;&gt;1, VLOOKUP(Games!E349, Data!$B$2:$L$134, 11, FALSE)=1), 1,0))*Coefficients!L$2</f>
        <v>0</v>
      </c>
      <c r="O349" s="5" t="n">
        <f t="shared" si="1"/>
        <v>9.644845313</v>
      </c>
    </row>
    <row r="350" ht="14.25" customHeight="1">
      <c r="A350" s="5" t="str">
        <f>Coefficients!$A$2</f>
        <v/>
      </c>
      <c r="B350" s="5" t="n">
        <f>(Games!G350)*Coefficients!$B$2</f>
        <v>1.782122498</v>
      </c>
      <c r="C350" s="5" t="n">
        <f>(VLOOKUP(Games!B350, Data!$B$2:$L$134, 4, FALSE)-VLOOKUP(Games!E350, Data!$B$2:$L$134, 4, FALSE))*Coefficients!$C$2</f>
        <v>0</v>
      </c>
      <c r="D350" s="5" t="n">
        <f>(VLOOKUP(Games!B350, Data!$B$2:$L$134, 3, FALSE)-VLOOKUP(Games!E350, Data!$B$2:$L$134, 3, FALSE))*Coefficients!$D$2</f>
        <v>2.590304941</v>
      </c>
      <c r="E350" s="5" t="n">
        <f>(VLOOKUP(Games!B350, Data!$B$2:$L$134, 5, FALSE)-VLOOKUP(Games!E350, Data!$B$2:$L$134, 5, FALSE))*Coefficients!$E$2</f>
        <v>2.660772369</v>
      </c>
      <c r="F350" s="5" t="n">
        <f>(VLOOKUP(Games!B350, Data!$B$2:$L$134, 6, FALSE)-VLOOKUP(Games!E350, Data!$B$2:$L$134, 6, FALSE))*Coefficients!$F$2</f>
        <v>-2.353897404</v>
      </c>
      <c r="G350" s="5" t="n">
        <f>(VLOOKUP(Games!B350, Data!$B$2:$L$134, 7, FALSE)-VLOOKUP(Games!E350, Data!$B$2:$L$134, 7, FALSE))*Coefficients!$G$2</f>
        <v>2.096871108</v>
      </c>
      <c r="H350" s="5" t="n">
        <f>(VLOOKUP(Games!B350, Data!$B$2:$L$134, 8, FALSE)-VLOOKUP(Games!E350, Data!$B$2:$L$134, 8, FALSE))*Coefficients!$H$2</f>
        <v>0</v>
      </c>
      <c r="I350" s="5" t="n">
        <f>(VLOOKUP(Games!B350, Data!$B$2:$L$134, 9, FALSE)-VLOOKUP(Games!E350, Data!$B$2:$L$134, 9, FALSE))*Coefficients!$I$2</f>
        <v>-0.1004939863</v>
      </c>
      <c r="J350" s="5" t="n">
        <f>(VLOOKUP(Games!B350, Data!$B$2:$L$134, 10, FALSE)-VLOOKUP(Games!E350, Data!$B$2:$L$134, 10, FALSE))*Coefficients!$J$2</f>
        <v>-0.8541807158</v>
      </c>
      <c r="K350" s="5" t="n">
        <f>(IF(AND(VLOOKUP(Games!B350, Data!$B$2:$L$134, 11, FALSE)=1, VLOOKUP(Games!E350, Data!$B$2:$L$134, 11, FALSE)&lt;&gt;1), 1,0))*Coefficients!K$2</f>
        <v>0</v>
      </c>
      <c r="L350" s="5" t="n">
        <f>(IF(AND(VLOOKUP(Games!B350, Data!$B$2:$L$134, 11, FALSE)&lt;&gt;1, VLOOKUP(Games!E350, Data!$B$2:$L$134, 11, FALSE)=1), 1,0))*Coefficients!L$2</f>
        <v>0</v>
      </c>
      <c r="O350" s="5" t="n">
        <f t="shared" si="1"/>
        <v>5.821498809</v>
      </c>
    </row>
    <row r="351" ht="14.25" customHeight="1">
      <c r="A351" s="5" t="str">
        <f>Coefficients!$A$2</f>
        <v/>
      </c>
      <c r="B351" s="5" t="n">
        <f>(Games!G351)*Coefficients!$B$2</f>
        <v>5.346367493</v>
      </c>
      <c r="C351" s="5" t="n">
        <f>(VLOOKUP(Games!B351, Data!$B$2:$L$134, 4, FALSE)-VLOOKUP(Games!E351, Data!$B$2:$L$134, 4, FALSE))*Coefficients!$C$2</f>
        <v>-1.408566497</v>
      </c>
      <c r="D351" s="5" t="n">
        <f>(VLOOKUP(Games!B351, Data!$B$2:$L$134, 3, FALSE)-VLOOKUP(Games!E351, Data!$B$2:$L$134, 3, FALSE))*Coefficients!$D$2</f>
        <v>-0.2354822673</v>
      </c>
      <c r="E351" s="5" t="n">
        <f>(VLOOKUP(Games!B351, Data!$B$2:$L$134, 5, FALSE)-VLOOKUP(Games!E351, Data!$B$2:$L$134, 5, FALSE))*Coefficients!$E$2</f>
        <v>-6.161788644</v>
      </c>
      <c r="F351" s="5" t="n">
        <f>(VLOOKUP(Games!B351, Data!$B$2:$L$134, 6, FALSE)-VLOOKUP(Games!E351, Data!$B$2:$L$134, 6, FALSE))*Coefficients!$F$2</f>
        <v>-0.9124227724</v>
      </c>
      <c r="G351" s="5" t="n">
        <f>(VLOOKUP(Games!B351, Data!$B$2:$L$134, 7, FALSE)-VLOOKUP(Games!E351, Data!$B$2:$L$134, 7, FALSE))*Coefficients!$G$2</f>
        <v>3.931633328</v>
      </c>
      <c r="H351" s="5" t="n">
        <f>(VLOOKUP(Games!B351, Data!$B$2:$L$134, 8, FALSE)-VLOOKUP(Games!E351, Data!$B$2:$L$134, 8, FALSE))*Coefficients!$H$2</f>
        <v>0.232808503</v>
      </c>
      <c r="I351" s="5" t="n">
        <f>(VLOOKUP(Games!B351, Data!$B$2:$L$134, 9, FALSE)-VLOOKUP(Games!E351, Data!$B$2:$L$134, 9, FALSE))*Coefficients!$I$2</f>
        <v>0.1130557346</v>
      </c>
      <c r="J351" s="5" t="n">
        <f>(VLOOKUP(Games!B351, Data!$B$2:$L$134, 10, FALSE)-VLOOKUP(Games!E351, Data!$B$2:$L$134, 10, FALSE))*Coefficients!$J$2</f>
        <v>1.792527956</v>
      </c>
      <c r="K351" s="5" t="n">
        <f>(IF(AND(VLOOKUP(Games!B351, Data!$B$2:$L$134, 11, FALSE)=1, VLOOKUP(Games!E351, Data!$B$2:$L$134, 11, FALSE)&lt;&gt;1), 1,0))*Coefficients!K$2</f>
        <v>0</v>
      </c>
      <c r="L351" s="5" t="n">
        <f>(IF(AND(VLOOKUP(Games!B351, Data!$B$2:$L$134, 11, FALSE)&lt;&gt;1, VLOOKUP(Games!E351, Data!$B$2:$L$134, 11, FALSE)=1), 1,0))*Coefficients!L$2</f>
        <v>0</v>
      </c>
      <c r="O351" s="5" t="n">
        <f t="shared" si="1"/>
        <v>2.698132835</v>
      </c>
    </row>
    <row r="352" ht="14.25" customHeight="1">
      <c r="A352" s="5" t="str">
        <f>Coefficients!$A$2</f>
        <v/>
      </c>
      <c r="B352" s="5" t="n">
        <f>(Games!G352)*Coefficients!$B$2</f>
        <v>5.346367493</v>
      </c>
      <c r="C352" s="5" t="n">
        <f>(VLOOKUP(Games!B352, Data!$B$2:$L$134, 4, FALSE)-VLOOKUP(Games!E352, Data!$B$2:$L$134, 4, FALSE))*Coefficients!$C$2</f>
        <v>-1.339855936</v>
      </c>
      <c r="D352" s="5" t="n">
        <f>(VLOOKUP(Games!B352, Data!$B$2:$L$134, 3, FALSE)-VLOOKUP(Games!E352, Data!$B$2:$L$134, 3, FALSE))*Coefficients!$D$2</f>
        <v>6.358021218</v>
      </c>
      <c r="E352" s="5" t="n">
        <f>(VLOOKUP(Games!B352, Data!$B$2:$L$134, 5, FALSE)-VLOOKUP(Games!E352, Data!$B$2:$L$134, 5, FALSE))*Coefficients!$E$2</f>
        <v>-12.83705967</v>
      </c>
      <c r="F352" s="5" t="n">
        <f>(VLOOKUP(Games!B352, Data!$B$2:$L$134, 6, FALSE)-VLOOKUP(Games!E352, Data!$B$2:$L$134, 6, FALSE))*Coefficients!$F$2</f>
        <v>-2.94428861</v>
      </c>
      <c r="G352" s="5" t="n">
        <f>(VLOOKUP(Games!B352, Data!$B$2:$L$134, 7, FALSE)-VLOOKUP(Games!E352, Data!$B$2:$L$134, 7, FALSE))*Coefficients!$G$2</f>
        <v>-9.042756654</v>
      </c>
      <c r="H352" s="5" t="n">
        <f>(VLOOKUP(Games!B352, Data!$B$2:$L$134, 8, FALSE)-VLOOKUP(Games!E352, Data!$B$2:$L$134, 8, FALSE))*Coefficients!$H$2</f>
        <v>-2.638496367</v>
      </c>
      <c r="I352" s="5" t="n">
        <f>(VLOOKUP(Games!B352, Data!$B$2:$L$134, 9, FALSE)-VLOOKUP(Games!E352, Data!$B$2:$L$134, 9, FALSE))*Coefficients!$I$2</f>
        <v>1.017501612</v>
      </c>
      <c r="J352" s="5" t="n">
        <f>(VLOOKUP(Games!B352, Data!$B$2:$L$134, 10, FALSE)-VLOOKUP(Games!E352, Data!$B$2:$L$134, 10, FALSE))*Coefficients!$J$2</f>
        <v>-0.04241849813</v>
      </c>
      <c r="K352" s="5" t="n">
        <f>(IF(AND(VLOOKUP(Games!B352, Data!$B$2:$L$134, 11, FALSE)=1, VLOOKUP(Games!E352, Data!$B$2:$L$134, 11, FALSE)&lt;&gt;1), 1,0))*Coefficients!K$2</f>
        <v>0.08548818654</v>
      </c>
      <c r="L352" s="5" t="n">
        <f>(IF(AND(VLOOKUP(Games!B352, Data!$B$2:$L$134, 11, FALSE)&lt;&gt;1, VLOOKUP(Games!E352, Data!$B$2:$L$134, 11, FALSE)=1), 1,0))*Coefficients!L$2</f>
        <v>0</v>
      </c>
      <c r="O352" s="5" t="n">
        <f t="shared" si="1"/>
        <v>-16.03749723</v>
      </c>
    </row>
    <row r="353" ht="14.25" customHeight="1">
      <c r="A353" s="5" t="str">
        <f>Coefficients!$A$2</f>
        <v/>
      </c>
      <c r="B353" s="5" t="n">
        <f>(Games!G353)*Coefficients!$B$2</f>
        <v>4.158285828</v>
      </c>
      <c r="C353" s="5" t="n">
        <f>(VLOOKUP(Games!B353, Data!$B$2:$L$134, 4, FALSE)-VLOOKUP(Games!E353, Data!$B$2:$L$134, 4, FALSE))*Coefficients!$C$2</f>
        <v>0</v>
      </c>
      <c r="D353" s="5" t="n">
        <f>(VLOOKUP(Games!B353, Data!$B$2:$L$134, 3, FALSE)-VLOOKUP(Games!E353, Data!$B$2:$L$134, 3, FALSE))*Coefficients!$D$2</f>
        <v>-1.138164292</v>
      </c>
      <c r="E353" s="5" t="n">
        <f>(VLOOKUP(Games!B353, Data!$B$2:$L$134, 5, FALSE)-VLOOKUP(Games!E353, Data!$B$2:$L$134, 5, FALSE))*Coefficients!$E$2</f>
        <v>-0.093360434</v>
      </c>
      <c r="F353" s="5" t="n">
        <f>(VLOOKUP(Games!B353, Data!$B$2:$L$134, 6, FALSE)-VLOOKUP(Games!E353, Data!$B$2:$L$134, 6, FALSE))*Coefficients!$F$2</f>
        <v>0.2261888385</v>
      </c>
      <c r="G353" s="5" t="n">
        <f>(VLOOKUP(Games!B353, Data!$B$2:$L$134, 7, FALSE)-VLOOKUP(Games!E353, Data!$B$2:$L$134, 7, FALSE))*Coefficients!$G$2</f>
        <v>1.310544443</v>
      </c>
      <c r="H353" s="5" t="n">
        <f>(VLOOKUP(Games!B353, Data!$B$2:$L$134, 8, FALSE)-VLOOKUP(Games!E353, Data!$B$2:$L$134, 8, FALSE))*Coefficients!$H$2</f>
        <v>0.3104113373</v>
      </c>
      <c r="I353" s="5" t="n">
        <f>(VLOOKUP(Games!B353, Data!$B$2:$L$134, 9, FALSE)-VLOOKUP(Games!E353, Data!$B$2:$L$134, 9, FALSE))*Coefficients!$I$2</f>
        <v>-0.1130557346</v>
      </c>
      <c r="J353" s="5" t="n">
        <f>(VLOOKUP(Games!B353, Data!$B$2:$L$134, 10, FALSE)-VLOOKUP(Games!E353, Data!$B$2:$L$134, 10, FALSE))*Coefficients!$J$2</f>
        <v>0.1499174318</v>
      </c>
      <c r="K353" s="5" t="n">
        <f>(IF(AND(VLOOKUP(Games!B353, Data!$B$2:$L$134, 11, FALSE)=1, VLOOKUP(Games!E353, Data!$B$2:$L$134, 11, FALSE)&lt;&gt;1), 1,0))*Coefficients!K$2</f>
        <v>0</v>
      </c>
      <c r="L353" s="5" t="n">
        <f>(IF(AND(VLOOKUP(Games!B353, Data!$B$2:$L$134, 11, FALSE)&lt;&gt;1, VLOOKUP(Games!E353, Data!$B$2:$L$134, 11, FALSE)=1), 1,0))*Coefficients!L$2</f>
        <v>0</v>
      </c>
      <c r="O353" s="5" t="n">
        <f t="shared" si="1"/>
        <v>4.810767418</v>
      </c>
    </row>
    <row r="354" ht="14.25" customHeight="1">
      <c r="A354" s="5" t="str">
        <f>Coefficients!$A$2</f>
        <v/>
      </c>
      <c r="B354" s="5" t="n">
        <f>(Games!G354)*Coefficients!$B$2</f>
        <v>16.03910248</v>
      </c>
      <c r="C354" s="5" t="n">
        <f>(VLOOKUP(Games!B354, Data!$B$2:$L$134, 4, FALSE)-VLOOKUP(Games!E354, Data!$B$2:$L$134, 4, FALSE))*Coefficients!$C$2</f>
        <v>0</v>
      </c>
      <c r="D354" s="5" t="n">
        <f>(VLOOKUP(Games!B354, Data!$B$2:$L$134, 3, FALSE)-VLOOKUP(Games!E354, Data!$B$2:$L$134, 3, FALSE))*Coefficients!$D$2</f>
        <v>11.34239588</v>
      </c>
      <c r="E354" s="5" t="n">
        <f>(VLOOKUP(Games!B354, Data!$B$2:$L$134, 5, FALSE)-VLOOKUP(Games!E354, Data!$B$2:$L$134, 5, FALSE))*Coefficients!$E$2</f>
        <v>-15.68455291</v>
      </c>
      <c r="F354" s="5" t="n">
        <f>(VLOOKUP(Games!B354, Data!$B$2:$L$134, 6, FALSE)-VLOOKUP(Games!E354, Data!$B$2:$L$134, 6, FALSE))*Coefficients!$F$2</f>
        <v>-5.547377108</v>
      </c>
      <c r="G354" s="5" t="n">
        <f>(VLOOKUP(Games!B354, Data!$B$2:$L$134, 7, FALSE)-VLOOKUP(Games!E354, Data!$B$2:$L$134, 7, FALSE))*Coefficients!$G$2</f>
        <v>-20.31343886</v>
      </c>
      <c r="H354" s="5" t="n">
        <f>(VLOOKUP(Games!B354, Data!$B$2:$L$134, 8, FALSE)-VLOOKUP(Games!E354, Data!$B$2:$L$134, 8, FALSE))*Coefficients!$H$2</f>
        <v>-7.527474929</v>
      </c>
      <c r="I354" s="5" t="n">
        <f>(VLOOKUP(Games!B354, Data!$B$2:$L$134, 9, FALSE)-VLOOKUP(Games!E354, Data!$B$2:$L$134, 9, FALSE))*Coefficients!$I$2</f>
        <v>1.582780285</v>
      </c>
      <c r="J354" s="5" t="n">
        <f>(VLOOKUP(Games!B354, Data!$B$2:$L$134, 10, FALSE)-VLOOKUP(Games!E354, Data!$B$2:$L$134, 10, FALSE))*Coefficients!$J$2</f>
        <v>1.297541183</v>
      </c>
      <c r="K354" s="5" t="n">
        <f>(IF(AND(VLOOKUP(Games!B354, Data!$B$2:$L$134, 11, FALSE)=1, VLOOKUP(Games!E354, Data!$B$2:$L$134, 11, FALSE)&lt;&gt;1), 1,0))*Coefficients!K$2</f>
        <v>0</v>
      </c>
      <c r="L354" s="5" t="n">
        <f>(IF(AND(VLOOKUP(Games!B354, Data!$B$2:$L$134, 11, FALSE)&lt;&gt;1, VLOOKUP(Games!E354, Data!$B$2:$L$134, 11, FALSE)=1), 1,0))*Coefficients!L$2</f>
        <v>0</v>
      </c>
      <c r="O354" s="5" t="n">
        <f t="shared" si="1"/>
        <v>-18.81102399</v>
      </c>
    </row>
    <row r="355" ht="14.25" customHeight="1">
      <c r="A355" s="5" t="str">
        <f>Coefficients!$A$2</f>
        <v/>
      </c>
      <c r="B355" s="5" t="n">
        <f>(Games!G355)*Coefficients!$B$2</f>
        <v>11.28677582</v>
      </c>
      <c r="C355" s="5" t="n">
        <f>(VLOOKUP(Games!B355, Data!$B$2:$L$134, 4, FALSE)-VLOOKUP(Games!E355, Data!$B$2:$L$134, 4, FALSE))*Coefficients!$C$2</f>
        <v>-0.4466186453</v>
      </c>
      <c r="D355" s="5" t="n">
        <f>(VLOOKUP(Games!B355, Data!$B$2:$L$134, 3, FALSE)-VLOOKUP(Games!E355, Data!$B$2:$L$134, 3, FALSE))*Coefficients!$D$2</f>
        <v>5.808562595</v>
      </c>
      <c r="E355" s="5" t="n">
        <f>(VLOOKUP(Games!B355, Data!$B$2:$L$134, 5, FALSE)-VLOOKUP(Games!E355, Data!$B$2:$L$134, 5, FALSE))*Coefficients!$E$2</f>
        <v>-11.95013555</v>
      </c>
      <c r="F355" s="5" t="n">
        <f>(VLOOKUP(Games!B355, Data!$B$2:$L$134, 6, FALSE)-VLOOKUP(Games!E355, Data!$B$2:$L$134, 6, FALSE))*Coefficients!$F$2</f>
        <v>-2.254220967</v>
      </c>
      <c r="G355" s="5" t="n">
        <f>(VLOOKUP(Games!B355, Data!$B$2:$L$134, 7, FALSE)-VLOOKUP(Games!E355, Data!$B$2:$L$134, 7, FALSE))*Coefficients!$G$2</f>
        <v>-14.54704331</v>
      </c>
      <c r="H355" s="5" t="n">
        <f>(VLOOKUP(Games!B355, Data!$B$2:$L$134, 8, FALSE)-VLOOKUP(Games!E355, Data!$B$2:$L$134, 8, FALSE))*Coefficients!$H$2</f>
        <v>-3.026510538</v>
      </c>
      <c r="I355" s="5" t="n">
        <f>(VLOOKUP(Games!B355, Data!$B$2:$L$134, 9, FALSE)-VLOOKUP(Games!E355, Data!$B$2:$L$134, 9, FALSE))*Coefficients!$I$2</f>
        <v>1.218489584</v>
      </c>
      <c r="J355" s="5" t="n">
        <f>(VLOOKUP(Games!B355, Data!$B$2:$L$134, 10, FALSE)-VLOOKUP(Games!E355, Data!$B$2:$L$134, 10, FALSE))*Coefficients!$J$2</f>
        <v>2.076182107</v>
      </c>
      <c r="K355" s="5" t="n">
        <f>(IF(AND(VLOOKUP(Games!B355, Data!$B$2:$L$134, 11, FALSE)=1, VLOOKUP(Games!E355, Data!$B$2:$L$134, 11, FALSE)&lt;&gt;1), 1,0))*Coefficients!K$2</f>
        <v>0</v>
      </c>
      <c r="L355" s="5" t="n">
        <f>(IF(AND(VLOOKUP(Games!B355, Data!$B$2:$L$134, 11, FALSE)&lt;&gt;1, VLOOKUP(Games!E355, Data!$B$2:$L$134, 11, FALSE)=1), 1,0))*Coefficients!L$2</f>
        <v>0</v>
      </c>
      <c r="O355" s="5" t="n">
        <f t="shared" si="1"/>
        <v>-11.83451891</v>
      </c>
    </row>
    <row r="356" ht="14.25" customHeight="1">
      <c r="A356" s="5" t="str">
        <f>Coefficients!$A$2</f>
        <v/>
      </c>
      <c r="B356" s="5" t="n">
        <f>(Games!G356)*Coefficients!$B$2</f>
        <v>-8.910612489</v>
      </c>
      <c r="C356" s="5" t="n">
        <f>(VLOOKUP(Games!B356, Data!$B$2:$L$134, 4, FALSE)-VLOOKUP(Games!E356, Data!$B$2:$L$134, 4, FALSE))*Coefficients!$C$2</f>
        <v>0</v>
      </c>
      <c r="D356" s="5" t="n">
        <f>(VLOOKUP(Games!B356, Data!$B$2:$L$134, 3, FALSE)-VLOOKUP(Games!E356, Data!$B$2:$L$134, 3, FALSE))*Coefficients!$D$2</f>
        <v>-5.651574416</v>
      </c>
      <c r="E356" s="5" t="n">
        <f>(VLOOKUP(Games!B356, Data!$B$2:$L$134, 5, FALSE)-VLOOKUP(Games!E356, Data!$B$2:$L$134, 5, FALSE))*Coefficients!$E$2</f>
        <v>9.662804919</v>
      </c>
      <c r="F356" s="5" t="n">
        <f>(VLOOKUP(Games!B356, Data!$B$2:$L$134, 6, FALSE)-VLOOKUP(Games!E356, Data!$B$2:$L$134, 6, FALSE))*Coefficients!$F$2</f>
        <v>0.8434160081</v>
      </c>
      <c r="G356" s="5" t="n">
        <f>(VLOOKUP(Games!B356, Data!$B$2:$L$134, 7, FALSE)-VLOOKUP(Games!E356, Data!$B$2:$L$134, 7, FALSE))*Coefficients!$G$2</f>
        <v>3.931633328</v>
      </c>
      <c r="H356" s="5" t="n">
        <f>(VLOOKUP(Games!B356, Data!$B$2:$L$134, 8, FALSE)-VLOOKUP(Games!E356, Data!$B$2:$L$134, 8, FALSE))*Coefficients!$H$2</f>
        <v>2.32808503</v>
      </c>
      <c r="I356" s="5" t="n">
        <f>(VLOOKUP(Games!B356, Data!$B$2:$L$134, 9, FALSE)-VLOOKUP(Games!E356, Data!$B$2:$L$134, 9, FALSE))*Coefficients!$I$2</f>
        <v>-0.1256174829</v>
      </c>
      <c r="J356" s="5" t="n">
        <f>(VLOOKUP(Games!B356, Data!$B$2:$L$134, 10, FALSE)-VLOOKUP(Games!E356, Data!$B$2:$L$134, 10, FALSE))*Coefficients!$J$2</f>
        <v>0.1028503311</v>
      </c>
      <c r="K356" s="5" t="n">
        <f>(IF(AND(VLOOKUP(Games!B356, Data!$B$2:$L$134, 11, FALSE)=1, VLOOKUP(Games!E356, Data!$B$2:$L$134, 11, FALSE)&lt;&gt;1), 1,0))*Coefficients!K$2</f>
        <v>0</v>
      </c>
      <c r="L356" s="5" t="n">
        <f>(IF(AND(VLOOKUP(Games!B356, Data!$B$2:$L$134, 11, FALSE)&lt;&gt;1, VLOOKUP(Games!E356, Data!$B$2:$L$134, 11, FALSE)=1), 1,0))*Coefficients!L$2</f>
        <v>0</v>
      </c>
      <c r="O356" s="5" t="n">
        <f t="shared" si="1"/>
        <v>2.180985227</v>
      </c>
    </row>
    <row r="357" ht="14.25" customHeight="1">
      <c r="A357" s="5" t="str">
        <f>Coefficients!$A$2</f>
        <v/>
      </c>
      <c r="B357" s="5" t="n">
        <f>(Games!G357)*Coefficients!$B$2</f>
        <v>-6.534449158</v>
      </c>
      <c r="C357" s="5" t="n">
        <f>(VLOOKUP(Games!B357, Data!$B$2:$L$134, 4, FALSE)-VLOOKUP(Games!E357, Data!$B$2:$L$134, 4, FALSE))*Coefficients!$C$2</f>
        <v>-0.8932372906</v>
      </c>
      <c r="D357" s="5" t="n">
        <f>(VLOOKUP(Games!B357, Data!$B$2:$L$134, 3, FALSE)-VLOOKUP(Games!E357, Data!$B$2:$L$134, 3, FALSE))*Coefficients!$D$2</f>
        <v>-1.844611094</v>
      </c>
      <c r="E357" s="5" t="n">
        <f>(VLOOKUP(Games!B357, Data!$B$2:$L$134, 5, FALSE)-VLOOKUP(Games!E357, Data!$B$2:$L$134, 5, FALSE))*Coefficients!$E$2</f>
        <v>3.407655841</v>
      </c>
      <c r="F357" s="5" t="n">
        <f>(VLOOKUP(Games!B357, Data!$B$2:$L$134, 6, FALSE)-VLOOKUP(Games!E357, Data!$B$2:$L$134, 6, FALSE))*Coefficients!$F$2</f>
        <v>0.5482204052</v>
      </c>
      <c r="G357" s="5" t="n">
        <f>(VLOOKUP(Games!B357, Data!$B$2:$L$134, 7, FALSE)-VLOOKUP(Games!E357, Data!$B$2:$L$134, 7, FALSE))*Coefficients!$G$2</f>
        <v>6.421667769</v>
      </c>
      <c r="H357" s="5" t="n">
        <f>(VLOOKUP(Games!B357, Data!$B$2:$L$134, 8, FALSE)-VLOOKUP(Games!E357, Data!$B$2:$L$134, 8, FALSE))*Coefficients!$H$2</f>
        <v>0.232808503</v>
      </c>
      <c r="I357" s="5" t="n">
        <f>(VLOOKUP(Games!B357, Data!$B$2:$L$134, 9, FALSE)-VLOOKUP(Games!E357, Data!$B$2:$L$134, 9, FALSE))*Coefficients!$I$2</f>
        <v>-0.5778404214</v>
      </c>
      <c r="J357" s="5" t="n">
        <f>(VLOOKUP(Games!B357, Data!$B$2:$L$134, 10, FALSE)-VLOOKUP(Games!E357, Data!$B$2:$L$134, 10, FALSE))*Coefficients!$J$2</f>
        <v>0.7896813556</v>
      </c>
      <c r="K357" s="5" t="n">
        <f>(IF(AND(VLOOKUP(Games!B357, Data!$B$2:$L$134, 11, FALSE)=1, VLOOKUP(Games!E357, Data!$B$2:$L$134, 11, FALSE)&lt;&gt;1), 1,0))*Coefficients!K$2</f>
        <v>0</v>
      </c>
      <c r="L357" s="5" t="n">
        <f>(IF(AND(VLOOKUP(Games!B357, Data!$B$2:$L$134, 11, FALSE)&lt;&gt;1, VLOOKUP(Games!E357, Data!$B$2:$L$134, 11, FALSE)=1), 1,0))*Coefficients!L$2</f>
        <v>0</v>
      </c>
      <c r="O357" s="5" t="n">
        <f t="shared" si="1"/>
        <v>1.549895909</v>
      </c>
    </row>
    <row r="358" ht="14.25" customHeight="1">
      <c r="A358" s="5" t="str">
        <f>Coefficients!$A$2</f>
        <v/>
      </c>
      <c r="B358" s="5" t="n">
        <f>(Games!G358)*Coefficients!$B$2</f>
        <v>7.722530824</v>
      </c>
      <c r="C358" s="5" t="n">
        <f>(VLOOKUP(Games!B358, Data!$B$2:$L$134, 4, FALSE)-VLOOKUP(Games!E358, Data!$B$2:$L$134, 4, FALSE))*Coefficients!$C$2</f>
        <v>-0.4466186453</v>
      </c>
      <c r="D358" s="5" t="n">
        <f>(VLOOKUP(Games!B358, Data!$B$2:$L$134, 3, FALSE)-VLOOKUP(Games!E358, Data!$B$2:$L$134, 3, FALSE))*Coefficients!$D$2</f>
        <v>-4.395668991</v>
      </c>
      <c r="E358" s="5" t="n">
        <f>(VLOOKUP(Games!B358, Data!$B$2:$L$134, 5, FALSE)-VLOOKUP(Games!E358, Data!$B$2:$L$134, 5, FALSE))*Coefficients!$E$2</f>
        <v>3.407655841</v>
      </c>
      <c r="F358" s="5" t="n">
        <f>(VLOOKUP(Games!B358, Data!$B$2:$L$134, 6, FALSE)-VLOOKUP(Games!E358, Data!$B$2:$L$134, 6, FALSE))*Coefficients!$F$2</f>
        <v>-0.03450338215</v>
      </c>
      <c r="G358" s="5" t="n">
        <f>(VLOOKUP(Games!B358, Data!$B$2:$L$134, 7, FALSE)-VLOOKUP(Games!E358, Data!$B$2:$L$134, 7, FALSE))*Coefficients!$G$2</f>
        <v>6.028504436</v>
      </c>
      <c r="H358" s="5" t="n">
        <f>(VLOOKUP(Games!B358, Data!$B$2:$L$134, 8, FALSE)-VLOOKUP(Games!E358, Data!$B$2:$L$134, 8, FALSE))*Coefficients!$H$2</f>
        <v>0</v>
      </c>
      <c r="I358" s="5" t="n">
        <f>(VLOOKUP(Games!B358, Data!$B$2:$L$134, 9, FALSE)-VLOOKUP(Games!E358, Data!$B$2:$L$134, 9, FALSE))*Coefficients!$I$2</f>
        <v>0.5401551765</v>
      </c>
      <c r="J358" s="5" t="n">
        <f>(VLOOKUP(Games!B358, Data!$B$2:$L$134, 10, FALSE)-VLOOKUP(Games!E358, Data!$B$2:$L$134, 10, FALSE))*Coefficients!$J$2</f>
        <v>1.263838814</v>
      </c>
      <c r="K358" s="5" t="n">
        <f>(IF(AND(VLOOKUP(Games!B358, Data!$B$2:$L$134, 11, FALSE)=1, VLOOKUP(Games!E358, Data!$B$2:$L$134, 11, FALSE)&lt;&gt;1), 1,0))*Coefficients!K$2</f>
        <v>0</v>
      </c>
      <c r="L358" s="5" t="n">
        <f>(IF(AND(VLOOKUP(Games!B358, Data!$B$2:$L$134, 11, FALSE)&lt;&gt;1, VLOOKUP(Games!E358, Data!$B$2:$L$134, 11, FALSE)=1), 1,0))*Coefficients!L$2</f>
        <v>0</v>
      </c>
      <c r="O358" s="5" t="n">
        <f t="shared" si="1"/>
        <v>14.08589407</v>
      </c>
    </row>
    <row r="359" ht="14.25" customHeight="1">
      <c r="A359" s="5" t="str">
        <f>Coefficients!$A$2</f>
        <v/>
      </c>
      <c r="B359" s="5" t="n">
        <f>(Games!G359)*Coefficients!$B$2</f>
        <v>14.85102081</v>
      </c>
      <c r="C359" s="5" t="n">
        <f>(VLOOKUP(Games!B359, Data!$B$2:$L$134, 4, FALSE)-VLOOKUP(Games!E359, Data!$B$2:$L$134, 4, FALSE))*Coefficients!$C$2</f>
        <v>0.1374211216</v>
      </c>
      <c r="D359" s="5" t="n">
        <f>(VLOOKUP(Games!B359, Data!$B$2:$L$134, 3, FALSE)-VLOOKUP(Games!E359, Data!$B$2:$L$134, 3, FALSE))*Coefficients!$D$2</f>
        <v>7.692420733</v>
      </c>
      <c r="E359" s="5" t="n">
        <f>(VLOOKUP(Games!B359, Data!$B$2:$L$134, 5, FALSE)-VLOOKUP(Games!E359, Data!$B$2:$L$134, 5, FALSE))*Coefficients!$E$2</f>
        <v>-7.888956673</v>
      </c>
      <c r="F359" s="5" t="n">
        <f>(VLOOKUP(Games!B359, Data!$B$2:$L$134, 6, FALSE)-VLOOKUP(Games!E359, Data!$B$2:$L$134, 6, FALSE))*Coefficients!$F$2</f>
        <v>-2.311726604</v>
      </c>
      <c r="G359" s="5" t="n">
        <f>(VLOOKUP(Games!B359, Data!$B$2:$L$134, 7, FALSE)-VLOOKUP(Games!E359, Data!$B$2:$L$134, 7, FALSE))*Coefficients!$G$2</f>
        <v>-14.28493442</v>
      </c>
      <c r="H359" s="5" t="n">
        <f>(VLOOKUP(Games!B359, Data!$B$2:$L$134, 8, FALSE)-VLOOKUP(Games!E359, Data!$B$2:$L$134, 8, FALSE))*Coefficients!$H$2</f>
        <v>-3.95774455</v>
      </c>
      <c r="I359" s="5" t="n">
        <f>(VLOOKUP(Games!B359, Data!$B$2:$L$134, 9, FALSE)-VLOOKUP(Games!E359, Data!$B$2:$L$134, 9, FALSE))*Coefficients!$I$2</f>
        <v>0.9170076252</v>
      </c>
      <c r="J359" s="5" t="n">
        <f>(VLOOKUP(Games!B359, Data!$B$2:$L$134, 10, FALSE)-VLOOKUP(Games!E359, Data!$B$2:$L$134, 10, FALSE))*Coefficients!$J$2</f>
        <v>1.130012699</v>
      </c>
      <c r="K359" s="5" t="n">
        <f>(IF(AND(VLOOKUP(Games!B359, Data!$B$2:$L$134, 11, FALSE)=1, VLOOKUP(Games!E359, Data!$B$2:$L$134, 11, FALSE)&lt;&gt;1), 1,0))*Coefficients!K$2</f>
        <v>0</v>
      </c>
      <c r="L359" s="5" t="n">
        <f>(IF(AND(VLOOKUP(Games!B359, Data!$B$2:$L$134, 11, FALSE)&lt;&gt;1, VLOOKUP(Games!E359, Data!$B$2:$L$134, 11, FALSE)=1), 1,0))*Coefficients!L$2</f>
        <v>0</v>
      </c>
      <c r="O359" s="5" t="n">
        <f t="shared" si="1"/>
        <v>-3.715479258</v>
      </c>
    </row>
    <row r="360" ht="14.25" customHeight="1">
      <c r="A360" s="5" t="str">
        <f>Coefficients!$A$2</f>
        <v/>
      </c>
      <c r="B360" s="5" t="n">
        <f>(Games!G360)*Coefficients!$B$2</f>
        <v>5.346367493</v>
      </c>
      <c r="C360" s="5" t="n">
        <f>(VLOOKUP(Games!B360, Data!$B$2:$L$134, 4, FALSE)-VLOOKUP(Games!E360, Data!$B$2:$L$134, 4, FALSE))*Coefficients!$C$2</f>
        <v>1.855185142</v>
      </c>
      <c r="D360" s="5" t="n">
        <f>(VLOOKUP(Games!B360, Data!$B$2:$L$134, 3, FALSE)-VLOOKUP(Games!E360, Data!$B$2:$L$134, 3, FALSE))*Coefficients!$D$2</f>
        <v>1.80536405</v>
      </c>
      <c r="E360" s="5" t="n">
        <f>(VLOOKUP(Games!B360, Data!$B$2:$L$134, 5, FALSE)-VLOOKUP(Games!E360, Data!$B$2:$L$134, 5, FALSE))*Coefficients!$E$2</f>
        <v>1.913888897</v>
      </c>
      <c r="F360" s="5" t="n">
        <f>(VLOOKUP(Games!B360, Data!$B$2:$L$134, 6, FALSE)-VLOOKUP(Games!E360, Data!$B$2:$L$134, 6, FALSE))*Coefficients!$F$2</f>
        <v>0.3527012397</v>
      </c>
      <c r="G360" s="5" t="n">
        <f>(VLOOKUP(Games!B360, Data!$B$2:$L$134, 7, FALSE)-VLOOKUP(Games!E360, Data!$B$2:$L$134, 7, FALSE))*Coefficients!$G$2</f>
        <v>-1.441598887</v>
      </c>
      <c r="H360" s="5" t="n">
        <f>(VLOOKUP(Games!B360, Data!$B$2:$L$134, 8, FALSE)-VLOOKUP(Games!E360, Data!$B$2:$L$134, 8, FALSE))*Coefficients!$H$2</f>
        <v>-0.6984255089</v>
      </c>
      <c r="I360" s="5" t="n">
        <f>(VLOOKUP(Games!B360, Data!$B$2:$L$134, 9, FALSE)-VLOOKUP(Games!E360, Data!$B$2:$L$134, 9, FALSE))*Coefficients!$I$2</f>
        <v>0.07537048974</v>
      </c>
      <c r="J360" s="5" t="n">
        <f>(VLOOKUP(Games!B360, Data!$B$2:$L$134, 10, FALSE)-VLOOKUP(Games!E360, Data!$B$2:$L$134, 10, FALSE))*Coefficients!$J$2</f>
        <v>-1.652935786</v>
      </c>
      <c r="K360" s="5" t="n">
        <f>(IF(AND(VLOOKUP(Games!B360, Data!$B$2:$L$134, 11, FALSE)=1, VLOOKUP(Games!E360, Data!$B$2:$L$134, 11, FALSE)&lt;&gt;1), 1,0))*Coefficients!K$2</f>
        <v>0</v>
      </c>
      <c r="L360" s="5" t="n">
        <f>(IF(AND(VLOOKUP(Games!B360, Data!$B$2:$L$134, 11, FALSE)&lt;&gt;1, VLOOKUP(Games!E360, Data!$B$2:$L$134, 11, FALSE)=1), 1,0))*Coefficients!L$2</f>
        <v>-6.250290008</v>
      </c>
      <c r="O360" s="5" t="n">
        <f t="shared" si="1"/>
        <v>1.305627122</v>
      </c>
    </row>
    <row r="361" ht="14.25" customHeight="1">
      <c r="A361" s="5" t="str">
        <f>Coefficients!$A$2</f>
        <v/>
      </c>
      <c r="B361" s="5" t="n">
        <f>(Games!G361)*Coefficients!$B$2</f>
        <v>-4.158285828</v>
      </c>
      <c r="C361" s="5" t="n">
        <f>(VLOOKUP(Games!B361, Data!$B$2:$L$134, 4, FALSE)-VLOOKUP(Games!E361, Data!$B$2:$L$134, 4, FALSE))*Coefficients!$C$2</f>
        <v>0</v>
      </c>
      <c r="D361" s="5" t="n">
        <f>(VLOOKUP(Games!B361, Data!$B$2:$L$134, 3, FALSE)-VLOOKUP(Games!E361, Data!$B$2:$L$134, 3, FALSE))*Coefficients!$D$2</f>
        <v>-0.07849408912</v>
      </c>
      <c r="E361" s="5" t="n">
        <f>(VLOOKUP(Games!B361, Data!$B$2:$L$134, 5, FALSE)-VLOOKUP(Games!E361, Data!$B$2:$L$134, 5, FALSE))*Coefficients!$E$2</f>
        <v>-4.107859096</v>
      </c>
      <c r="F361" s="5" t="n">
        <f>(VLOOKUP(Games!B361, Data!$B$2:$L$134, 6, FALSE)-VLOOKUP(Games!E361, Data!$B$2:$L$134, 6, FALSE))*Coefficients!$F$2</f>
        <v>-0.7974114985</v>
      </c>
      <c r="G361" s="5" t="n">
        <f>(VLOOKUP(Games!B361, Data!$B$2:$L$134, 7, FALSE)-VLOOKUP(Games!E361, Data!$B$2:$L$134, 7, FALSE))*Coefficients!$G$2</f>
        <v>-5.635341103</v>
      </c>
      <c r="H361" s="5" t="n">
        <f>(VLOOKUP(Games!B361, Data!$B$2:$L$134, 8, FALSE)-VLOOKUP(Games!E361, Data!$B$2:$L$134, 8, FALSE))*Coefficients!$H$2</f>
        <v>-0.9312340118</v>
      </c>
      <c r="I361" s="5" t="n">
        <f>(VLOOKUP(Games!B361, Data!$B$2:$L$134, 9, FALSE)-VLOOKUP(Games!E361, Data!$B$2:$L$134, 9, FALSE))*Coefficients!$I$2</f>
        <v>0.6029639179</v>
      </c>
      <c r="J361" s="5" t="n">
        <f>(VLOOKUP(Games!B361, Data!$B$2:$L$134, 10, FALSE)-VLOOKUP(Games!E361, Data!$B$2:$L$134, 10, FALSE))*Coefficients!$J$2</f>
        <v>-0.5374946681</v>
      </c>
      <c r="K361" s="5" t="n">
        <f>(IF(AND(VLOOKUP(Games!B361, Data!$B$2:$L$134, 11, FALSE)=1, VLOOKUP(Games!E361, Data!$B$2:$L$134, 11, FALSE)&lt;&gt;1), 1,0))*Coefficients!K$2</f>
        <v>0</v>
      </c>
      <c r="L361" s="5" t="n">
        <f>(IF(AND(VLOOKUP(Games!B361, Data!$B$2:$L$134, 11, FALSE)&lt;&gt;1, VLOOKUP(Games!E361, Data!$B$2:$L$134, 11, FALSE)=1), 1,0))*Coefficients!L$2</f>
        <v>0</v>
      </c>
      <c r="O361" s="5" t="n">
        <f t="shared" si="1"/>
        <v>-15.64315638</v>
      </c>
    </row>
    <row r="362" ht="14.25" customHeight="1">
      <c r="A362" s="5" t="str">
        <f>Coefficients!$A$2</f>
        <v/>
      </c>
      <c r="B362" s="5" t="n">
        <f>(Games!G362)*Coefficients!$B$2</f>
        <v>7.722530824</v>
      </c>
      <c r="C362" s="5" t="n">
        <f>(VLOOKUP(Games!B362, Data!$B$2:$L$134, 4, FALSE)-VLOOKUP(Games!E362, Data!$B$2:$L$134, 4, FALSE))*Coefficients!$C$2</f>
        <v>-0.9963031319</v>
      </c>
      <c r="D362" s="5" t="n">
        <f>(VLOOKUP(Games!B362, Data!$B$2:$L$134, 3, FALSE)-VLOOKUP(Games!E362, Data!$B$2:$L$134, 3, FALSE))*Coefficients!$D$2</f>
        <v>0.3924704456</v>
      </c>
      <c r="E362" s="5" t="n">
        <f>(VLOOKUP(Games!B362, Data!$B$2:$L$134, 5, FALSE)-VLOOKUP(Games!E362, Data!$B$2:$L$134, 5, FALSE))*Coefficients!$E$2</f>
        <v>-2.100609765</v>
      </c>
      <c r="F362" s="5" t="n">
        <f>(VLOOKUP(Games!B362, Data!$B$2:$L$134, 6, FALSE)-VLOOKUP(Games!E362, Data!$B$2:$L$134, 6, FALSE))*Coefficients!$F$2</f>
        <v>-1.268957721</v>
      </c>
      <c r="G362" s="5" t="n">
        <f>(VLOOKUP(Games!B362, Data!$B$2:$L$134, 7, FALSE)-VLOOKUP(Games!E362, Data!$B$2:$L$134, 7, FALSE))*Coefficients!$G$2</f>
        <v>2.227925553</v>
      </c>
      <c r="H362" s="5" t="n">
        <f>(VLOOKUP(Games!B362, Data!$B$2:$L$134, 8, FALSE)-VLOOKUP(Games!E362, Data!$B$2:$L$134, 8, FALSE))*Coefficients!$H$2</f>
        <v>-0.3880141716</v>
      </c>
      <c r="I362" s="5" t="n">
        <f>(VLOOKUP(Games!B362, Data!$B$2:$L$134, 9, FALSE)-VLOOKUP(Games!E362, Data!$B$2:$L$134, 9, FALSE))*Coefficients!$I$2</f>
        <v>0.3642907004</v>
      </c>
      <c r="J362" s="5" t="n">
        <f>(VLOOKUP(Games!B362, Data!$B$2:$L$134, 10, FALSE)-VLOOKUP(Games!E362, Data!$B$2:$L$134, 10, FALSE))*Coefficients!$J$2</f>
        <v>2.015482086</v>
      </c>
      <c r="K362" s="5" t="n">
        <f>(IF(AND(VLOOKUP(Games!B362, Data!$B$2:$L$134, 11, FALSE)=1, VLOOKUP(Games!E362, Data!$B$2:$L$134, 11, FALSE)&lt;&gt;1), 1,0))*Coefficients!K$2</f>
        <v>0.08548818654</v>
      </c>
      <c r="L362" s="5" t="n">
        <f>(IF(AND(VLOOKUP(Games!B362, Data!$B$2:$L$134, 11, FALSE)&lt;&gt;1, VLOOKUP(Games!E362, Data!$B$2:$L$134, 11, FALSE)=1), 1,0))*Coefficients!L$2</f>
        <v>0</v>
      </c>
      <c r="O362" s="5" t="n">
        <f t="shared" si="1"/>
        <v>8.054303005</v>
      </c>
    </row>
    <row r="363" ht="14.25" customHeight="1">
      <c r="A363" s="5" t="str">
        <f>Coefficients!$A$2</f>
        <v/>
      </c>
      <c r="B363" s="5" t="n">
        <f>(Games!G363)*Coefficients!$B$2</f>
        <v>5.346367493</v>
      </c>
      <c r="C363" s="5" t="n">
        <f>(VLOOKUP(Games!B363, Data!$B$2:$L$134, 4, FALSE)-VLOOKUP(Games!E363, Data!$B$2:$L$134, 4, FALSE))*Coefficients!$C$2</f>
        <v>0.584039767</v>
      </c>
      <c r="D363" s="5" t="n">
        <f>(VLOOKUP(Games!B363, Data!$B$2:$L$134, 3, FALSE)-VLOOKUP(Games!E363, Data!$B$2:$L$134, 3, FALSE))*Coefficients!$D$2</f>
        <v>5.887056684</v>
      </c>
      <c r="E363" s="5" t="n">
        <f>(VLOOKUP(Games!B363, Data!$B$2:$L$134, 5, FALSE)-VLOOKUP(Games!E363, Data!$B$2:$L$134, 5, FALSE))*Coefficients!$E$2</f>
        <v>-15.35779139</v>
      </c>
      <c r="F363" s="5" t="n">
        <f>(VLOOKUP(Games!B363, Data!$B$2:$L$134, 6, FALSE)-VLOOKUP(Games!E363, Data!$B$2:$L$134, 6, FALSE))*Coefficients!$F$2</f>
        <v>-1.472144305</v>
      </c>
      <c r="G363" s="5" t="n">
        <f>(VLOOKUP(Games!B363, Data!$B$2:$L$134, 7, FALSE)-VLOOKUP(Games!E363, Data!$B$2:$L$134, 7, FALSE))*Coefficients!$G$2</f>
        <v>-12.18806332</v>
      </c>
      <c r="H363" s="5" t="n">
        <f>(VLOOKUP(Games!B363, Data!$B$2:$L$134, 8, FALSE)-VLOOKUP(Games!E363, Data!$B$2:$L$134, 8, FALSE))*Coefficients!$H$2</f>
        <v>-3.647333213</v>
      </c>
      <c r="I363" s="5" t="n">
        <f>(VLOOKUP(Games!B363, Data!$B$2:$L$134, 9, FALSE)-VLOOKUP(Games!E363, Data!$B$2:$L$134, 9, FALSE))*Coefficients!$I$2</f>
        <v>1.193366088</v>
      </c>
      <c r="J363" s="5" t="n">
        <f>(VLOOKUP(Games!B363, Data!$B$2:$L$134, 10, FALSE)-VLOOKUP(Games!E363, Data!$B$2:$L$134, 10, FALSE))*Coefficients!$J$2</f>
        <v>2.258595059</v>
      </c>
      <c r="K363" s="5" t="n">
        <f>(IF(AND(VLOOKUP(Games!B363, Data!$B$2:$L$134, 11, FALSE)=1, VLOOKUP(Games!E363, Data!$B$2:$L$134, 11, FALSE)&lt;&gt;1), 1,0))*Coefficients!K$2</f>
        <v>0</v>
      </c>
      <c r="L363" s="5" t="n">
        <f>(IF(AND(VLOOKUP(Games!B363, Data!$B$2:$L$134, 11, FALSE)&lt;&gt;1, VLOOKUP(Games!E363, Data!$B$2:$L$134, 11, FALSE)=1), 1,0))*Coefficients!L$2</f>
        <v>-6.250290008</v>
      </c>
      <c r="O363" s="5" t="n">
        <f t="shared" si="1"/>
        <v>-23.64619715</v>
      </c>
    </row>
    <row r="364" ht="14.25" customHeight="1">
      <c r="A364" s="5" t="str">
        <f>Coefficients!$A$2</f>
        <v/>
      </c>
      <c r="B364" s="5" t="n">
        <f>(Games!G364)*Coefficients!$B$2</f>
        <v>11.28677582</v>
      </c>
      <c r="C364" s="5" t="n">
        <f>(VLOOKUP(Games!B364, Data!$B$2:$L$134, 4, FALSE)-VLOOKUP(Games!E364, Data!$B$2:$L$134, 4, FALSE))*Coefficients!$C$2</f>
        <v>-1.855185142</v>
      </c>
      <c r="D364" s="5" t="n">
        <f>(VLOOKUP(Games!B364, Data!$B$2:$L$134, 3, FALSE)-VLOOKUP(Games!E364, Data!$B$2:$L$134, 3, FALSE))*Coefficients!$D$2</f>
        <v>11.14616065</v>
      </c>
      <c r="E364" s="5" t="n">
        <f>(VLOOKUP(Games!B364, Data!$B$2:$L$134, 5, FALSE)-VLOOKUP(Games!E364, Data!$B$2:$L$134, 5, FALSE))*Coefficients!$E$2</f>
        <v>-27.63468846</v>
      </c>
      <c r="F364" s="5" t="n">
        <f>(VLOOKUP(Games!B364, Data!$B$2:$L$134, 6, FALSE)-VLOOKUP(Games!E364, Data!$B$2:$L$134, 6, FALSE))*Coefficients!$F$2</f>
        <v>-5.075830885</v>
      </c>
      <c r="G364" s="5" t="n">
        <f>(VLOOKUP(Games!B364, Data!$B$2:$L$134, 7, FALSE)-VLOOKUP(Games!E364, Data!$B$2:$L$134, 7, FALSE))*Coefficients!$G$2</f>
        <v>-24.76928997</v>
      </c>
      <c r="H364" s="5" t="n">
        <f>(VLOOKUP(Games!B364, Data!$B$2:$L$134, 8, FALSE)-VLOOKUP(Games!E364, Data!$B$2:$L$134, 8, FALSE))*Coefficients!$H$2</f>
        <v>-5.044184231</v>
      </c>
      <c r="I364" s="5" t="n">
        <f>(VLOOKUP(Games!B364, Data!$B$2:$L$134, 9, FALSE)-VLOOKUP(Games!E364, Data!$B$2:$L$134, 9, FALSE))*Coefficients!$I$2</f>
        <v>1.934509237</v>
      </c>
      <c r="J364" s="5" t="n">
        <f>(VLOOKUP(Games!B364, Data!$B$2:$L$134, 10, FALSE)-VLOOKUP(Games!E364, Data!$B$2:$L$134, 10, FALSE))*Coefficients!$J$2</f>
        <v>2.801274706</v>
      </c>
      <c r="K364" s="5" t="n">
        <f>(IF(AND(VLOOKUP(Games!B364, Data!$B$2:$L$134, 11, FALSE)=1, VLOOKUP(Games!E364, Data!$B$2:$L$134, 11, FALSE)&lt;&gt;1), 1,0))*Coefficients!K$2</f>
        <v>0.08548818654</v>
      </c>
      <c r="L364" s="5" t="n">
        <f>(IF(AND(VLOOKUP(Games!B364, Data!$B$2:$L$134, 11, FALSE)&lt;&gt;1, VLOOKUP(Games!E364, Data!$B$2:$L$134, 11, FALSE)=1), 1,0))*Coefficients!L$2</f>
        <v>0</v>
      </c>
      <c r="O364" s="5" t="n">
        <f t="shared" si="1"/>
        <v>-37.12497008</v>
      </c>
    </row>
    <row r="365" ht="14.25" customHeight="1">
      <c r="A365" s="5" t="str">
        <f>Coefficients!$A$2</f>
        <v/>
      </c>
      <c r="B365" s="5" t="n">
        <f>(Games!G365)*Coefficients!$B$2</f>
        <v>-5.346367493</v>
      </c>
      <c r="C365" s="5" t="n">
        <f>(VLOOKUP(Games!B365, Data!$B$2:$L$134, 4, FALSE)-VLOOKUP(Games!E365, Data!$B$2:$L$134, 4, FALSE))*Coefficients!$C$2</f>
        <v>0.4466186453</v>
      </c>
      <c r="D365" s="5" t="n">
        <f>(VLOOKUP(Games!B365, Data!$B$2:$L$134, 3, FALSE)-VLOOKUP(Games!E365, Data!$B$2:$L$134, 3, FALSE))*Coefficients!$D$2</f>
        <v>-3.846210367</v>
      </c>
      <c r="E365" s="5" t="n">
        <f>(VLOOKUP(Games!B365, Data!$B$2:$L$134, 5, FALSE)-VLOOKUP(Games!E365, Data!$B$2:$L$134, 5, FALSE))*Coefficients!$E$2</f>
        <v>8.355758843</v>
      </c>
      <c r="F365" s="5" t="n">
        <f>(VLOOKUP(Games!B365, Data!$B$2:$L$134, 6, FALSE)-VLOOKUP(Games!E365, Data!$B$2:$L$134, 6, FALSE))*Coefficients!$F$2</f>
        <v>1.901519727</v>
      </c>
      <c r="G365" s="5" t="n">
        <f>(VLOOKUP(Games!B365, Data!$B$2:$L$134, 7, FALSE)-VLOOKUP(Games!E365, Data!$B$2:$L$134, 7, FALSE))*Coefficients!$G$2</f>
        <v>11.40173665</v>
      </c>
      <c r="H365" s="5" t="n">
        <f>(VLOOKUP(Games!B365, Data!$B$2:$L$134, 8, FALSE)-VLOOKUP(Games!E365, Data!$B$2:$L$134, 8, FALSE))*Coefficients!$H$2</f>
        <v>2.87130487</v>
      </c>
      <c r="I365" s="5" t="n">
        <f>(VLOOKUP(Games!B365, Data!$B$2:$L$134, 9, FALSE)-VLOOKUP(Games!E365, Data!$B$2:$L$134, 9, FALSE))*Coefficients!$I$2</f>
        <v>-1.180804339</v>
      </c>
      <c r="J365" s="5" t="n">
        <f>(VLOOKUP(Games!B365, Data!$B$2:$L$134, 10, FALSE)-VLOOKUP(Games!E365, Data!$B$2:$L$134, 10, FALSE))*Coefficients!$J$2</f>
        <v>-1.527647008</v>
      </c>
      <c r="K365" s="5" t="n">
        <f>(IF(AND(VLOOKUP(Games!B365, Data!$B$2:$L$134, 11, FALSE)=1, VLOOKUP(Games!E365, Data!$B$2:$L$134, 11, FALSE)&lt;&gt;1), 1,0))*Coefficients!K$2</f>
        <v>0</v>
      </c>
      <c r="L365" s="5" t="n">
        <f>(IF(AND(VLOOKUP(Games!B365, Data!$B$2:$L$134, 11, FALSE)&lt;&gt;1, VLOOKUP(Games!E365, Data!$B$2:$L$134, 11, FALSE)=1), 1,0))*Coefficients!L$2</f>
        <v>0</v>
      </c>
      <c r="O365" s="5" t="n">
        <f t="shared" si="1"/>
        <v>13.07590953</v>
      </c>
    </row>
    <row r="366" ht="14.25" customHeight="1">
      <c r="A366" s="5" t="str">
        <f>Coefficients!$A$2</f>
        <v/>
      </c>
      <c r="B366" s="5" t="n">
        <f>(Games!G366)*Coefficients!$B$2</f>
        <v>-5.346367493</v>
      </c>
      <c r="C366" s="5" t="n">
        <f>(VLOOKUP(Games!B366, Data!$B$2:$L$134, 4, FALSE)-VLOOKUP(Games!E366, Data!$B$2:$L$134, 4, FALSE))*Coefficients!$C$2</f>
        <v>-0.4466186453</v>
      </c>
      <c r="D366" s="5" t="n">
        <f>(VLOOKUP(Games!B366, Data!$B$2:$L$134, 3, FALSE)-VLOOKUP(Games!E366, Data!$B$2:$L$134, 3, FALSE))*Coefficients!$D$2</f>
        <v>-4.042445589</v>
      </c>
      <c r="E366" s="5" t="n">
        <f>(VLOOKUP(Games!B366, Data!$B$2:$L$134, 5, FALSE)-VLOOKUP(Games!E366, Data!$B$2:$L$134, 5, FALSE))*Coefficients!$E$2</f>
        <v>13.16382119</v>
      </c>
      <c r="F366" s="5" t="n">
        <f>(VLOOKUP(Games!B366, Data!$B$2:$L$134, 6, FALSE)-VLOOKUP(Games!E366, Data!$B$2:$L$134, 6, FALSE))*Coefficients!$F$2</f>
        <v>3.036297629</v>
      </c>
      <c r="G366" s="5" t="n">
        <f>(VLOOKUP(Games!B366, Data!$B$2:$L$134, 7, FALSE)-VLOOKUP(Games!E366, Data!$B$2:$L$134, 7, FALSE))*Coefficients!$G$2</f>
        <v>15.59547887</v>
      </c>
      <c r="H366" s="5" t="n">
        <f>(VLOOKUP(Games!B366, Data!$B$2:$L$134, 8, FALSE)-VLOOKUP(Games!E366, Data!$B$2:$L$134, 8, FALSE))*Coefficients!$H$2</f>
        <v>4.268155887</v>
      </c>
      <c r="I366" s="5" t="n">
        <f>(VLOOKUP(Games!B366, Data!$B$2:$L$134, 9, FALSE)-VLOOKUP(Games!E366, Data!$B$2:$L$134, 9, FALSE))*Coefficients!$I$2</f>
        <v>-0.7537048974</v>
      </c>
      <c r="J366" s="5" t="n">
        <f>(VLOOKUP(Games!B366, Data!$B$2:$L$134, 10, FALSE)-VLOOKUP(Games!E366, Data!$B$2:$L$134, 10, FALSE))*Coefficients!$J$2</f>
        <v>0.5192172081</v>
      </c>
      <c r="K366" s="5" t="n">
        <f>(IF(AND(VLOOKUP(Games!B366, Data!$B$2:$L$134, 11, FALSE)=1, VLOOKUP(Games!E366, Data!$B$2:$L$134, 11, FALSE)&lt;&gt;1), 1,0))*Coefficients!K$2</f>
        <v>0.08548818654</v>
      </c>
      <c r="L366" s="5" t="n">
        <f>(IF(AND(VLOOKUP(Games!B366, Data!$B$2:$L$134, 11, FALSE)&lt;&gt;1, VLOOKUP(Games!E366, Data!$B$2:$L$134, 11, FALSE)=1), 1,0))*Coefficients!L$2</f>
        <v>0</v>
      </c>
      <c r="O366" s="5" t="n">
        <f t="shared" si="1"/>
        <v>26.07932235</v>
      </c>
    </row>
    <row r="367" ht="14.25" customHeight="1">
      <c r="A367" s="5" t="str">
        <f>Coefficients!$A$2</f>
        <v/>
      </c>
      <c r="B367" s="5" t="n">
        <f>(Games!G367)*Coefficients!$B$2</f>
        <v>1.782122498</v>
      </c>
      <c r="C367" s="5" t="n">
        <f>(VLOOKUP(Games!B367, Data!$B$2:$L$134, 4, FALSE)-VLOOKUP(Games!E367, Data!$B$2:$L$134, 4, FALSE))*Coefficients!$C$2</f>
        <v>0.4466186453</v>
      </c>
      <c r="D367" s="5" t="n">
        <f>(VLOOKUP(Games!B367, Data!$B$2:$L$134, 3, FALSE)-VLOOKUP(Games!E367, Data!$B$2:$L$134, 3, FALSE))*Coefficients!$D$2</f>
        <v>-14.56065353</v>
      </c>
      <c r="E367" s="5" t="n">
        <f>(VLOOKUP(Games!B367, Data!$B$2:$L$134, 5, FALSE)-VLOOKUP(Games!E367, Data!$B$2:$L$134, 5, FALSE))*Coefficients!$E$2</f>
        <v>9.149322532</v>
      </c>
      <c r="F367" s="5" t="n">
        <f>(VLOOKUP(Games!B367, Data!$B$2:$L$134, 6, FALSE)-VLOOKUP(Games!E367, Data!$B$2:$L$134, 6, FALSE))*Coefficients!$F$2</f>
        <v>2.008863583</v>
      </c>
      <c r="G367" s="5" t="n">
        <f>(VLOOKUP(Games!B367, Data!$B$2:$L$134, 7, FALSE)-VLOOKUP(Games!E367, Data!$B$2:$L$134, 7, FALSE))*Coefficients!$G$2</f>
        <v>14.54704331</v>
      </c>
      <c r="H367" s="5" t="n">
        <f>(VLOOKUP(Games!B367, Data!$B$2:$L$134, 8, FALSE)-VLOOKUP(Games!E367, Data!$B$2:$L$134, 8, FALSE))*Coefficients!$H$2</f>
        <v>1.940070858</v>
      </c>
      <c r="I367" s="5" t="n">
        <f>(VLOOKUP(Games!B367, Data!$B$2:$L$134, 9, FALSE)-VLOOKUP(Games!E367, Data!$B$2:$L$134, 9, FALSE))*Coefficients!$I$2</f>
        <v>-0.5401551765</v>
      </c>
      <c r="J367" s="5" t="n">
        <f>(VLOOKUP(Games!B367, Data!$B$2:$L$134, 10, FALSE)-VLOOKUP(Games!E367, Data!$B$2:$L$134, 10, FALSE))*Coefficients!$J$2</f>
        <v>-0.7844516778</v>
      </c>
      <c r="K367" s="5" t="n">
        <f>(IF(AND(VLOOKUP(Games!B367, Data!$B$2:$L$134, 11, FALSE)=1, VLOOKUP(Games!E367, Data!$B$2:$L$134, 11, FALSE)&lt;&gt;1), 1,0))*Coefficients!K$2</f>
        <v>0</v>
      </c>
      <c r="L367" s="5" t="n">
        <f>(IF(AND(VLOOKUP(Games!B367, Data!$B$2:$L$134, 11, FALSE)&lt;&gt;1, VLOOKUP(Games!E367, Data!$B$2:$L$134, 11, FALSE)=1), 1,0))*Coefficients!L$2</f>
        <v>0</v>
      </c>
      <c r="O367" s="5" t="n">
        <f t="shared" si="1"/>
        <v>13.98878104</v>
      </c>
    </row>
    <row r="368" ht="14.25" customHeight="1">
      <c r="A368" s="5" t="str">
        <f>Coefficients!$A$2</f>
        <v/>
      </c>
      <c r="B368" s="5" t="n">
        <f>(Games!G368)*Coefficients!$B$2</f>
        <v>8.910612489</v>
      </c>
      <c r="C368" s="5" t="n">
        <f>(VLOOKUP(Games!B368, Data!$B$2:$L$134, 4, FALSE)-VLOOKUP(Games!E368, Data!$B$2:$L$134, 4, FALSE))*Coefficients!$C$2</f>
        <v>-0.4466186453</v>
      </c>
      <c r="D368" s="5" t="n">
        <f>(VLOOKUP(Games!B368, Data!$B$2:$L$134, 3, FALSE)-VLOOKUP(Games!E368, Data!$B$2:$L$134, 3, FALSE))*Coefficients!$D$2</f>
        <v>2.865034253</v>
      </c>
      <c r="E368" s="5" t="n">
        <f>(VLOOKUP(Games!B368, Data!$B$2:$L$134, 5, FALSE)-VLOOKUP(Games!E368, Data!$B$2:$L$134, 5, FALSE))*Coefficients!$E$2</f>
        <v>-6.208468861</v>
      </c>
      <c r="F368" s="5" t="n">
        <f>(VLOOKUP(Games!B368, Data!$B$2:$L$134, 6, FALSE)-VLOOKUP(Games!E368, Data!$B$2:$L$134, 6, FALSE))*Coefficients!$F$2</f>
        <v>-1.909187146</v>
      </c>
      <c r="G368" s="5" t="n">
        <f>(VLOOKUP(Games!B368, Data!$B$2:$L$134, 7, FALSE)-VLOOKUP(Games!E368, Data!$B$2:$L$134, 7, FALSE))*Coefficients!$G$2</f>
        <v>-8.649593322</v>
      </c>
      <c r="H368" s="5" t="n">
        <f>(VLOOKUP(Games!B368, Data!$B$2:$L$134, 8, FALSE)-VLOOKUP(Games!E368, Data!$B$2:$L$134, 8, FALSE))*Coefficients!$H$2</f>
        <v>-1.629659521</v>
      </c>
      <c r="I368" s="5" t="n">
        <f>(VLOOKUP(Games!B368, Data!$B$2:$L$134, 9, FALSE)-VLOOKUP(Games!E368, Data!$B$2:$L$134, 9, FALSE))*Coefficients!$I$2</f>
        <v>0.2009879726</v>
      </c>
      <c r="J368" s="5" t="n">
        <f>(VLOOKUP(Games!B368, Data!$B$2:$L$134, 10, FALSE)-VLOOKUP(Games!E368, Data!$B$2:$L$134, 10, FALSE))*Coefficients!$J$2</f>
        <v>1.703712829</v>
      </c>
      <c r="K368" s="5" t="n">
        <f>(IF(AND(VLOOKUP(Games!B368, Data!$B$2:$L$134, 11, FALSE)=1, VLOOKUP(Games!E368, Data!$B$2:$L$134, 11, FALSE)&lt;&gt;1), 1,0))*Coefficients!K$2</f>
        <v>0</v>
      </c>
      <c r="L368" s="5" t="n">
        <f>(IF(AND(VLOOKUP(Games!B368, Data!$B$2:$L$134, 11, FALSE)&lt;&gt;1, VLOOKUP(Games!E368, Data!$B$2:$L$134, 11, FALSE)=1), 1,0))*Coefficients!L$2</f>
        <v>0</v>
      </c>
      <c r="O368" s="5" t="n">
        <f t="shared" si="1"/>
        <v>-5.163179951</v>
      </c>
    </row>
    <row r="369" ht="14.25" customHeight="1">
      <c r="A369" s="5" t="str">
        <f>Coefficients!$A$2</f>
        <v/>
      </c>
      <c r="B369" s="5" t="n">
        <f>(Games!G369)*Coefficients!$B$2</f>
        <v>-12.47485748</v>
      </c>
      <c r="C369" s="5" t="n">
        <f>(VLOOKUP(Games!B369, Data!$B$2:$L$134, 4, FALSE)-VLOOKUP(Games!E369, Data!$B$2:$L$134, 4, FALSE))*Coefficients!$C$2</f>
        <v>0.4466186453</v>
      </c>
      <c r="D369" s="5" t="n">
        <f>(VLOOKUP(Games!B369, Data!$B$2:$L$134, 3, FALSE)-VLOOKUP(Games!E369, Data!$B$2:$L$134, 3, FALSE))*Coefficients!$D$2</f>
        <v>-2.551057896</v>
      </c>
      <c r="E369" s="5" t="n">
        <f>(VLOOKUP(Games!B369, Data!$B$2:$L$134, 5, FALSE)-VLOOKUP(Games!E369, Data!$B$2:$L$134, 5, FALSE))*Coefficients!$E$2</f>
        <v>10.22296752</v>
      </c>
      <c r="F369" s="5" t="n">
        <f>(VLOOKUP(Games!B369, Data!$B$2:$L$134, 6, FALSE)-VLOOKUP(Games!E369, Data!$B$2:$L$134, 6, FALSE))*Coefficients!$F$2</f>
        <v>1.805676999</v>
      </c>
      <c r="G369" s="5" t="n">
        <f>(VLOOKUP(Games!B369, Data!$B$2:$L$134, 7, FALSE)-VLOOKUP(Games!E369, Data!$B$2:$L$134, 7, FALSE))*Coefficients!$G$2</f>
        <v>8.780647766</v>
      </c>
      <c r="H369" s="5" t="n">
        <f>(VLOOKUP(Games!B369, Data!$B$2:$L$134, 8, FALSE)-VLOOKUP(Games!E369, Data!$B$2:$L$134, 8, FALSE))*Coefficients!$H$2</f>
        <v>1.629659521</v>
      </c>
      <c r="I369" s="5" t="n">
        <f>(VLOOKUP(Games!B369, Data!$B$2:$L$134, 9, FALSE)-VLOOKUP(Games!E369, Data!$B$2:$L$134, 9, FALSE))*Coefficients!$I$2</f>
        <v>-0.5527169248</v>
      </c>
      <c r="J369" s="5" t="n">
        <f>(VLOOKUP(Games!B369, Data!$B$2:$L$134, 10, FALSE)-VLOOKUP(Games!E369, Data!$B$2:$L$134, 10, FALSE))*Coefficients!$J$2</f>
        <v>-0.1737415197</v>
      </c>
      <c r="K369" s="5" t="n">
        <f>(IF(AND(VLOOKUP(Games!B369, Data!$B$2:$L$134, 11, FALSE)=1, VLOOKUP(Games!E369, Data!$B$2:$L$134, 11, FALSE)&lt;&gt;1), 1,0))*Coefficients!K$2</f>
        <v>0</v>
      </c>
      <c r="L369" s="5" t="n">
        <f>(IF(AND(VLOOKUP(Games!B369, Data!$B$2:$L$134, 11, FALSE)&lt;&gt;1, VLOOKUP(Games!E369, Data!$B$2:$L$134, 11, FALSE)=1), 1,0))*Coefficients!L$2</f>
        <v>0</v>
      </c>
      <c r="O369" s="5" t="n">
        <f t="shared" si="1"/>
        <v>7.133196629</v>
      </c>
    </row>
    <row r="370" ht="14.25" customHeight="1">
      <c r="A370" s="5" t="str">
        <f>Coefficients!$A$2</f>
        <v/>
      </c>
      <c r="B370" s="5" t="n">
        <f>(Games!G370)*Coefficients!$B$2</f>
        <v>-7.722530824</v>
      </c>
      <c r="C370" s="5" t="n">
        <f>(VLOOKUP(Games!B370, Data!$B$2:$L$134, 4, FALSE)-VLOOKUP(Games!E370, Data!$B$2:$L$134, 4, FALSE))*Coefficients!$C$2</f>
        <v>-0.8932372906</v>
      </c>
      <c r="D370" s="5" t="n">
        <f>(VLOOKUP(Games!B370, Data!$B$2:$L$134, 3, FALSE)-VLOOKUP(Games!E370, Data!$B$2:$L$134, 3, FALSE))*Coefficients!$D$2</f>
        <v>-5.847809639</v>
      </c>
      <c r="E370" s="5" t="n">
        <f>(VLOOKUP(Games!B370, Data!$B$2:$L$134, 5, FALSE)-VLOOKUP(Games!E370, Data!$B$2:$L$134, 5, FALSE))*Coefficients!$E$2</f>
        <v>6.115108427</v>
      </c>
      <c r="F370" s="5" t="n">
        <f>(VLOOKUP(Games!B370, Data!$B$2:$L$134, 6, FALSE)-VLOOKUP(Games!E370, Data!$B$2:$L$134, 6, FALSE))*Coefficients!$F$2</f>
        <v>1.092607101</v>
      </c>
      <c r="G370" s="5" t="n">
        <f>(VLOOKUP(Games!B370, Data!$B$2:$L$134, 7, FALSE)-VLOOKUP(Games!E370, Data!$B$2:$L$134, 7, FALSE))*Coefficients!$G$2</f>
        <v>8.125375544</v>
      </c>
      <c r="H370" s="5" t="n">
        <f>(VLOOKUP(Games!B370, Data!$B$2:$L$134, 8, FALSE)-VLOOKUP(Games!E370, Data!$B$2:$L$134, 8, FALSE))*Coefficients!$H$2</f>
        <v>3.259319041</v>
      </c>
      <c r="I370" s="5" t="n">
        <f>(VLOOKUP(Games!B370, Data!$B$2:$L$134, 9, FALSE)-VLOOKUP(Games!E370, Data!$B$2:$L$134, 9, FALSE))*Coefficients!$I$2</f>
        <v>-0.7285814008</v>
      </c>
      <c r="J370" s="5" t="n">
        <f>(VLOOKUP(Games!B370, Data!$B$2:$L$134, 10, FALSE)-VLOOKUP(Games!E370, Data!$B$2:$L$134, 10, FALSE))*Coefficients!$J$2</f>
        <v>-0.7112361879</v>
      </c>
      <c r="K370" s="5" t="n">
        <f>(IF(AND(VLOOKUP(Games!B370, Data!$B$2:$L$134, 11, FALSE)=1, VLOOKUP(Games!E370, Data!$B$2:$L$134, 11, FALSE)&lt;&gt;1), 1,0))*Coefficients!K$2</f>
        <v>0</v>
      </c>
      <c r="L370" s="5" t="n">
        <f>(IF(AND(VLOOKUP(Games!B370, Data!$B$2:$L$134, 11, FALSE)&lt;&gt;1, VLOOKUP(Games!E370, Data!$B$2:$L$134, 11, FALSE)=1), 1,0))*Coefficients!L$2</f>
        <v>0</v>
      </c>
      <c r="O370" s="5" t="n">
        <f t="shared" si="1"/>
        <v>2.689014772</v>
      </c>
    </row>
    <row r="371" ht="14.25" customHeight="1">
      <c r="A371" s="5" t="str">
        <f>Coefficients!$A$2</f>
        <v/>
      </c>
      <c r="B371" s="5" t="n">
        <f>(Games!G371)*Coefficients!$B$2</f>
        <v>-7.722530824</v>
      </c>
      <c r="C371" s="5" t="n">
        <f>(VLOOKUP(Games!B371, Data!$B$2:$L$134, 4, FALSE)-VLOOKUP(Games!E371, Data!$B$2:$L$134, 4, FALSE))*Coefficients!$C$2</f>
        <v>0.4466186453</v>
      </c>
      <c r="D371" s="5" t="n">
        <f>(VLOOKUP(Games!B371, Data!$B$2:$L$134, 3, FALSE)-VLOOKUP(Games!E371, Data!$B$2:$L$134, 3, FALSE))*Coefficients!$D$2</f>
        <v>-1.766117005</v>
      </c>
      <c r="E371" s="5" t="n">
        <f>(VLOOKUP(Games!B371, Data!$B$2:$L$134, 5, FALSE)-VLOOKUP(Games!E371, Data!$B$2:$L$134, 5, FALSE))*Coefficients!$E$2</f>
        <v>13.30386184</v>
      </c>
      <c r="F371" s="5" t="n">
        <f>(VLOOKUP(Games!B371, Data!$B$2:$L$134, 6, FALSE)-VLOOKUP(Games!E371, Data!$B$2:$L$134, 6, FALSE))*Coefficients!$F$2</f>
        <v>2.618423334</v>
      </c>
      <c r="G371" s="5" t="n">
        <f>(VLOOKUP(Games!B371, Data!$B$2:$L$134, 7, FALSE)-VLOOKUP(Games!E371, Data!$B$2:$L$134, 7, FALSE))*Coefficients!$G$2</f>
        <v>16.11969664</v>
      </c>
      <c r="H371" s="5" t="n">
        <f>(VLOOKUP(Games!B371, Data!$B$2:$L$134, 8, FALSE)-VLOOKUP(Games!E371, Data!$B$2:$L$134, 8, FALSE))*Coefficients!$H$2</f>
        <v>3.492127544</v>
      </c>
      <c r="I371" s="5" t="n">
        <f>(VLOOKUP(Games!B371, Data!$B$2:$L$134, 9, FALSE)-VLOOKUP(Games!E371, Data!$B$2:$L$134, 9, FALSE))*Coefficients!$I$2</f>
        <v>-1.117995598</v>
      </c>
      <c r="J371" s="5" t="n">
        <f>(VLOOKUP(Games!B371, Data!$B$2:$L$134, 10, FALSE)-VLOOKUP(Games!E371, Data!$B$2:$L$134, 10, FALSE))*Coefficients!$J$2</f>
        <v>-0.3713071275</v>
      </c>
      <c r="K371" s="5" t="n">
        <f>(IF(AND(VLOOKUP(Games!B371, Data!$B$2:$L$134, 11, FALSE)=1, VLOOKUP(Games!E371, Data!$B$2:$L$134, 11, FALSE)&lt;&gt;1), 1,0))*Coefficients!K$2</f>
        <v>0</v>
      </c>
      <c r="L371" s="5" t="n">
        <f>(IF(AND(VLOOKUP(Games!B371, Data!$B$2:$L$134, 11, FALSE)&lt;&gt;1, VLOOKUP(Games!E371, Data!$B$2:$L$134, 11, FALSE)=1), 1,0))*Coefficients!L$2</f>
        <v>0</v>
      </c>
      <c r="O371" s="5" t="n">
        <f t="shared" si="1"/>
        <v>25.00277746</v>
      </c>
    </row>
    <row r="372" ht="14.25" customHeight="1">
      <c r="A372" s="5" t="str">
        <f>Coefficients!$A$2</f>
        <v/>
      </c>
      <c r="B372" s="5" t="n">
        <f>(Games!G372)*Coefficients!$B$2</f>
        <v>-4.158285828</v>
      </c>
      <c r="C372" s="5" t="n">
        <f>(VLOOKUP(Games!B372, Data!$B$2:$L$134, 4, FALSE)-VLOOKUP(Games!E372, Data!$B$2:$L$134, 4, FALSE))*Coefficients!$C$2</f>
        <v>0</v>
      </c>
      <c r="D372" s="5" t="n">
        <f>(VLOOKUP(Games!B372, Data!$B$2:$L$134, 3, FALSE)-VLOOKUP(Games!E372, Data!$B$2:$L$134, 3, FALSE))*Coefficients!$D$2</f>
        <v>-2.551057896</v>
      </c>
      <c r="E372" s="5" t="n">
        <f>(VLOOKUP(Games!B372, Data!$B$2:$L$134, 5, FALSE)-VLOOKUP(Games!E372, Data!$B$2:$L$134, 5, FALSE))*Coefficients!$E$2</f>
        <v>17.97188354</v>
      </c>
      <c r="F372" s="5" t="n">
        <f>(VLOOKUP(Games!B372, Data!$B$2:$L$134, 6, FALSE)-VLOOKUP(Games!E372, Data!$B$2:$L$134, 6, FALSE))*Coefficients!$F$2</f>
        <v>2.974958283</v>
      </c>
      <c r="G372" s="5" t="n">
        <f>(VLOOKUP(Games!B372, Data!$B$2:$L$134, 7, FALSE)-VLOOKUP(Games!E372, Data!$B$2:$L$134, 7, FALSE))*Coefficients!$G$2</f>
        <v>13.36755332</v>
      </c>
      <c r="H372" s="5" t="n">
        <f>(VLOOKUP(Games!B372, Data!$B$2:$L$134, 8, FALSE)-VLOOKUP(Games!E372, Data!$B$2:$L$134, 8, FALSE))*Coefficients!$H$2</f>
        <v>4.268155887</v>
      </c>
      <c r="I372" s="5" t="n">
        <f>(VLOOKUP(Games!B372, Data!$B$2:$L$134, 9, FALSE)-VLOOKUP(Games!E372, Data!$B$2:$L$134, 9, FALSE))*Coefficients!$I$2</f>
        <v>-1.256174829</v>
      </c>
      <c r="J372" s="5" t="n">
        <f>(VLOOKUP(Games!B372, Data!$B$2:$L$134, 10, FALSE)-VLOOKUP(Games!E372, Data!$B$2:$L$134, 10, FALSE))*Coefficients!$J$2</f>
        <v>-0.3093433687</v>
      </c>
      <c r="K372" s="5" t="n">
        <f>(IF(AND(VLOOKUP(Games!B372, Data!$B$2:$L$134, 11, FALSE)=1, VLOOKUP(Games!E372, Data!$B$2:$L$134, 11, FALSE)&lt;&gt;1), 1,0))*Coefficients!K$2</f>
        <v>0</v>
      </c>
      <c r="L372" s="5" t="n">
        <f>(IF(AND(VLOOKUP(Games!B372, Data!$B$2:$L$134, 11, FALSE)&lt;&gt;1, VLOOKUP(Games!E372, Data!$B$2:$L$134, 11, FALSE)=1), 1,0))*Coefficients!L$2</f>
        <v>0</v>
      </c>
      <c r="O372" s="5" t="n">
        <f t="shared" si="1"/>
        <v>30.30768911</v>
      </c>
    </row>
    <row r="373" ht="14.25" customHeight="1">
      <c r="A373" s="5" t="str">
        <f>Coefficients!$A$2</f>
        <v/>
      </c>
      <c r="B373" s="5" t="n">
        <f>(Games!G373)*Coefficients!$B$2</f>
        <v>2.970204163</v>
      </c>
      <c r="C373" s="5" t="n">
        <f>(VLOOKUP(Games!B373, Data!$B$2:$L$134, 4, FALSE)-VLOOKUP(Games!E373, Data!$B$2:$L$134, 4, FALSE))*Coefficients!$C$2</f>
        <v>0.4466186453</v>
      </c>
      <c r="D373" s="5" t="n">
        <f>(VLOOKUP(Games!B373, Data!$B$2:$L$134, 3, FALSE)-VLOOKUP(Games!E373, Data!$B$2:$L$134, 3, FALSE))*Coefficients!$D$2</f>
        <v>1.609128827</v>
      </c>
      <c r="E373" s="5" t="n">
        <f>(VLOOKUP(Games!B373, Data!$B$2:$L$134, 5, FALSE)-VLOOKUP(Games!E373, Data!$B$2:$L$134, 5, FALSE))*Coefficients!$E$2</f>
        <v>0.840243906</v>
      </c>
      <c r="F373" s="5" t="n">
        <f>(VLOOKUP(Games!B373, Data!$B$2:$L$134, 6, FALSE)-VLOOKUP(Games!E373, Data!$B$2:$L$134, 6, FALSE))*Coefficients!$F$2</f>
        <v>1.437640923</v>
      </c>
      <c r="G373" s="5" t="n">
        <f>(VLOOKUP(Games!B373, Data!$B$2:$L$134, 7, FALSE)-VLOOKUP(Games!E373, Data!$B$2:$L$134, 7, FALSE))*Coefficients!$G$2</f>
        <v>-1.048435554</v>
      </c>
      <c r="H373" s="5" t="n">
        <f>(VLOOKUP(Games!B373, Data!$B$2:$L$134, 8, FALSE)-VLOOKUP(Games!E373, Data!$B$2:$L$134, 8, FALSE))*Coefficients!$H$2</f>
        <v>0.3104113373</v>
      </c>
      <c r="I373" s="5" t="n">
        <f>(VLOOKUP(Games!B373, Data!$B$2:$L$134, 9, FALSE)-VLOOKUP(Games!E373, Data!$B$2:$L$134, 9, FALSE))*Coefficients!$I$2</f>
        <v>-0.1381792312</v>
      </c>
      <c r="J373" s="5" t="n">
        <f>(VLOOKUP(Games!B373, Data!$B$2:$L$134, 10, FALSE)-VLOOKUP(Games!E373, Data!$B$2:$L$134, 10, FALSE))*Coefficients!$J$2</f>
        <v>-0.7687626442</v>
      </c>
      <c r="K373" s="5" t="n">
        <f>(IF(AND(VLOOKUP(Games!B373, Data!$B$2:$L$134, 11, FALSE)=1, VLOOKUP(Games!E373, Data!$B$2:$L$134, 11, FALSE)&lt;&gt;1), 1,0))*Coefficients!K$2</f>
        <v>0</v>
      </c>
      <c r="L373" s="5" t="n">
        <f>(IF(AND(VLOOKUP(Games!B373, Data!$B$2:$L$134, 11, FALSE)&lt;&gt;1, VLOOKUP(Games!E373, Data!$B$2:$L$134, 11, FALSE)=1), 1,0))*Coefficients!L$2</f>
        <v>0</v>
      </c>
      <c r="O373" s="5" t="n">
        <f t="shared" si="1"/>
        <v>5.658870372</v>
      </c>
    </row>
    <row r="374" ht="14.25" customHeight="1">
      <c r="A374" s="5" t="str">
        <f>Coefficients!$A$2</f>
        <v/>
      </c>
      <c r="B374" s="5" t="n">
        <f>(Games!G374)*Coefficients!$B$2</f>
        <v>16.03910248</v>
      </c>
      <c r="C374" s="5" t="n">
        <f>(VLOOKUP(Games!B374, Data!$B$2:$L$134, 4, FALSE)-VLOOKUP(Games!E374, Data!$B$2:$L$134, 4, FALSE))*Coefficients!$C$2</f>
        <v>0.4122633649</v>
      </c>
      <c r="D374" s="5" t="n">
        <f>(VLOOKUP(Games!B374, Data!$B$2:$L$134, 3, FALSE)-VLOOKUP(Games!E374, Data!$B$2:$L$134, 3, FALSE))*Coefficients!$D$2</f>
        <v>1.37364656</v>
      </c>
      <c r="E374" s="5" t="n">
        <f>(VLOOKUP(Games!B374, Data!$B$2:$L$134, 5, FALSE)-VLOOKUP(Games!E374, Data!$B$2:$L$134, 5, FALSE))*Coefficients!$E$2</f>
        <v>-7.46883472</v>
      </c>
      <c r="F374" s="5" t="n">
        <f>(VLOOKUP(Games!B374, Data!$B$2:$L$134, 6, FALSE)-VLOOKUP(Games!E374, Data!$B$2:$L$134, 6, FALSE))*Coefficients!$F$2</f>
        <v>0.1456809468</v>
      </c>
      <c r="G374" s="5" t="n">
        <f>(VLOOKUP(Games!B374, Data!$B$2:$L$134, 7, FALSE)-VLOOKUP(Games!E374, Data!$B$2:$L$134, 7, FALSE))*Coefficients!$G$2</f>
        <v>-6.421667769</v>
      </c>
      <c r="H374" s="5" t="n">
        <f>(VLOOKUP(Games!B374, Data!$B$2:$L$134, 8, FALSE)-VLOOKUP(Games!E374, Data!$B$2:$L$134, 8, FALSE))*Coefficients!$H$2</f>
        <v>-1.784865189</v>
      </c>
      <c r="I374" s="5" t="n">
        <f>(VLOOKUP(Games!B374, Data!$B$2:$L$134, 9, FALSE)-VLOOKUP(Games!E374, Data!$B$2:$L$134, 9, FALSE))*Coefficients!$I$2</f>
        <v>0.7285814008</v>
      </c>
      <c r="J374" s="5" t="n">
        <f>(VLOOKUP(Games!B374, Data!$B$2:$L$134, 10, FALSE)-VLOOKUP(Games!E374, Data!$B$2:$L$134, 10, FALSE))*Coefficients!$J$2</f>
        <v>0.5937695776</v>
      </c>
      <c r="K374" s="5" t="n">
        <f>(IF(AND(VLOOKUP(Games!B374, Data!$B$2:$L$134, 11, FALSE)=1, VLOOKUP(Games!E374, Data!$B$2:$L$134, 11, FALSE)&lt;&gt;1), 1,0))*Coefficients!K$2</f>
        <v>0</v>
      </c>
      <c r="L374" s="5" t="n">
        <f>(IF(AND(VLOOKUP(Games!B374, Data!$B$2:$L$134, 11, FALSE)&lt;&gt;1, VLOOKUP(Games!E374, Data!$B$2:$L$134, 11, FALSE)=1), 1,0))*Coefficients!L$2</f>
        <v>0</v>
      </c>
      <c r="O374" s="5" t="n">
        <f t="shared" si="1"/>
        <v>3.617676651</v>
      </c>
    </row>
    <row r="375" ht="14.25" customHeight="1">
      <c r="A375" s="5" t="str">
        <f>Coefficients!$A$2</f>
        <v/>
      </c>
      <c r="B375" s="5" t="n">
        <f>(Games!G375)*Coefficients!$B$2</f>
        <v>2.970204163</v>
      </c>
      <c r="C375" s="5" t="n">
        <f>(VLOOKUP(Games!B375, Data!$B$2:$L$134, 4, FALSE)-VLOOKUP(Games!E375, Data!$B$2:$L$134, 4, FALSE))*Coefficients!$C$2</f>
        <v>-0.9619478514</v>
      </c>
      <c r="D375" s="5" t="n">
        <f>(VLOOKUP(Games!B375, Data!$B$2:$L$134, 3, FALSE)-VLOOKUP(Games!E375, Data!$B$2:$L$134, 3, FALSE))*Coefficients!$D$2</f>
        <v>1.844611094</v>
      </c>
      <c r="E375" s="5" t="n">
        <f>(VLOOKUP(Games!B375, Data!$B$2:$L$134, 5, FALSE)-VLOOKUP(Games!E375, Data!$B$2:$L$134, 5, FALSE))*Coefficients!$E$2</f>
        <v>-2.380691067</v>
      </c>
      <c r="F375" s="5" t="n">
        <f>(VLOOKUP(Games!B375, Data!$B$2:$L$134, 6, FALSE)-VLOOKUP(Games!E375, Data!$B$2:$L$134, 6, FALSE))*Coefficients!$F$2</f>
        <v>-1.088773392</v>
      </c>
      <c r="G375" s="5" t="n">
        <f>(VLOOKUP(Games!B375, Data!$B$2:$L$134, 7, FALSE)-VLOOKUP(Games!E375, Data!$B$2:$L$134, 7, FALSE))*Coefficients!$G$2</f>
        <v>-3.669524439</v>
      </c>
      <c r="H375" s="5" t="n">
        <f>(VLOOKUP(Games!B375, Data!$B$2:$L$134, 8, FALSE)-VLOOKUP(Games!E375, Data!$B$2:$L$134, 8, FALSE))*Coefficients!$H$2</f>
        <v>-0.4656170059</v>
      </c>
      <c r="I375" s="5" t="n">
        <f>(VLOOKUP(Games!B375, Data!$B$2:$L$134, 9, FALSE)-VLOOKUP(Games!E375, Data!$B$2:$L$134, 9, FALSE))*Coefficients!$I$2</f>
        <v>0.9798163666</v>
      </c>
      <c r="J375" s="5" t="n">
        <f>(VLOOKUP(Games!B375, Data!$B$2:$L$134, 10, FALSE)-VLOOKUP(Games!E375, Data!$B$2:$L$134, 10, FALSE))*Coefficients!$J$2</f>
        <v>2.045116927</v>
      </c>
      <c r="K375" s="5" t="n">
        <f>(IF(AND(VLOOKUP(Games!B375, Data!$B$2:$L$134, 11, FALSE)=1, VLOOKUP(Games!E375, Data!$B$2:$L$134, 11, FALSE)&lt;&gt;1), 1,0))*Coefficients!K$2</f>
        <v>0</v>
      </c>
      <c r="L375" s="5" t="n">
        <f>(IF(AND(VLOOKUP(Games!B375, Data!$B$2:$L$134, 11, FALSE)&lt;&gt;1, VLOOKUP(Games!E375, Data!$B$2:$L$134, 11, FALSE)=1), 1,0))*Coefficients!L$2</f>
        <v>0</v>
      </c>
      <c r="O375" s="5" t="n">
        <f t="shared" si="1"/>
        <v>-0.7268052054</v>
      </c>
    </row>
    <row r="376" ht="14.25" customHeight="1">
      <c r="A376" s="5" t="str">
        <f>Coefficients!$A$2</f>
        <v/>
      </c>
      <c r="B376" s="5" t="n">
        <f>(Games!G376)*Coefficients!$B$2</f>
        <v>-12.47485748</v>
      </c>
      <c r="C376" s="5" t="n">
        <f>(VLOOKUP(Games!B376, Data!$B$2:$L$134, 4, FALSE)-VLOOKUP(Games!E376, Data!$B$2:$L$134, 4, FALSE))*Coefficients!$C$2</f>
        <v>0.8932372906</v>
      </c>
      <c r="D376" s="5" t="n">
        <f>(VLOOKUP(Games!B376, Data!$B$2:$L$134, 3, FALSE)-VLOOKUP(Games!E376, Data!$B$2:$L$134, 3, FALSE))*Coefficients!$D$2</f>
        <v>-8.634349803</v>
      </c>
      <c r="E376" s="5" t="n">
        <f>(VLOOKUP(Games!B376, Data!$B$2:$L$134, 5, FALSE)-VLOOKUP(Games!E376, Data!$B$2:$L$134, 5, FALSE))*Coefficients!$E$2</f>
        <v>17.45840116</v>
      </c>
      <c r="F376" s="5" t="n">
        <f>(VLOOKUP(Games!B376, Data!$B$2:$L$134, 6, FALSE)-VLOOKUP(Games!E376, Data!$B$2:$L$134, 6, FALSE))*Coefficients!$F$2</f>
        <v>3.331493232</v>
      </c>
      <c r="G376" s="5" t="n">
        <f>(VLOOKUP(Games!B376, Data!$B$2:$L$134, 7, FALSE)-VLOOKUP(Games!E376, Data!$B$2:$L$134, 7, FALSE))*Coefficients!$G$2</f>
        <v>19.39605775</v>
      </c>
      <c r="H376" s="5" t="n">
        <f>(VLOOKUP(Games!B376, Data!$B$2:$L$134, 8, FALSE)-VLOOKUP(Games!E376, Data!$B$2:$L$134, 8, FALSE))*Coefficients!$H$2</f>
        <v>5.975418242</v>
      </c>
      <c r="I376" s="5" t="n">
        <f>(VLOOKUP(Games!B376, Data!$B$2:$L$134, 9, FALSE)-VLOOKUP(Games!E376, Data!$B$2:$L$134, 9, FALSE))*Coefficients!$I$2</f>
        <v>-1.10543385</v>
      </c>
      <c r="J376" s="5" t="n">
        <f>(VLOOKUP(Games!B376, Data!$B$2:$L$134, 10, FALSE)-VLOOKUP(Games!E376, Data!$B$2:$L$134, 10, FALSE))*Coefficients!$J$2</f>
        <v>-1.582849163</v>
      </c>
      <c r="K376" s="5" t="n">
        <f>(IF(AND(VLOOKUP(Games!B376, Data!$B$2:$L$134, 11, FALSE)=1, VLOOKUP(Games!E376, Data!$B$2:$L$134, 11, FALSE)&lt;&gt;1), 1,0))*Coefficients!K$2</f>
        <v>0</v>
      </c>
      <c r="L376" s="5" t="n">
        <f>(IF(AND(VLOOKUP(Games!B376, Data!$B$2:$L$134, 11, FALSE)&lt;&gt;1, VLOOKUP(Games!E376, Data!$B$2:$L$134, 11, FALSE)=1), 1,0))*Coefficients!L$2</f>
        <v>-6.250290008</v>
      </c>
      <c r="O376" s="5" t="n">
        <f t="shared" si="1"/>
        <v>17.00682737</v>
      </c>
    </row>
    <row r="377" ht="14.25" customHeight="1">
      <c r="A377" s="5" t="str">
        <f>Coefficients!$A$2</f>
        <v/>
      </c>
      <c r="B377" s="5" t="n">
        <f>(Games!G377)*Coefficients!$B$2</f>
        <v>-17.22718415</v>
      </c>
      <c r="C377" s="5" t="n">
        <f>(VLOOKUP(Games!B377, Data!$B$2:$L$134, 4, FALSE)-VLOOKUP(Games!E377, Data!$B$2:$L$134, 4, FALSE))*Coefficients!$C$2</f>
        <v>-0.8245267298</v>
      </c>
      <c r="D377" s="5" t="n">
        <f>(VLOOKUP(Games!B377, Data!$B$2:$L$134, 3, FALSE)-VLOOKUP(Games!E377, Data!$B$2:$L$134, 3, FALSE))*Coefficients!$D$2</f>
        <v>-10.00799636</v>
      </c>
      <c r="E377" s="5" t="n">
        <f>(VLOOKUP(Games!B377, Data!$B$2:$L$134, 5, FALSE)-VLOOKUP(Games!E377, Data!$B$2:$L$134, 5, FALSE))*Coefficients!$E$2</f>
        <v>16.1980353</v>
      </c>
      <c r="F377" s="5" t="n">
        <f>(VLOOKUP(Games!B377, Data!$B$2:$L$134, 6, FALSE)-VLOOKUP(Games!E377, Data!$B$2:$L$134, 6, FALSE))*Coefficients!$F$2</f>
        <v>3.028630211</v>
      </c>
      <c r="G377" s="5" t="n">
        <f>(VLOOKUP(Games!B377, Data!$B$2:$L$134, 7, FALSE)-VLOOKUP(Games!E377, Data!$B$2:$L$134, 7, FALSE))*Coefficients!$G$2</f>
        <v>27.78354218</v>
      </c>
      <c r="H377" s="5" t="n">
        <f>(VLOOKUP(Games!B377, Data!$B$2:$L$134, 8, FALSE)-VLOOKUP(Games!E377, Data!$B$2:$L$134, 8, FALSE))*Coefficients!$H$2</f>
        <v>7.139460757</v>
      </c>
      <c r="I377" s="5" t="n">
        <f>(VLOOKUP(Games!B377, Data!$B$2:$L$134, 9, FALSE)-VLOOKUP(Games!E377, Data!$B$2:$L$134, 9, FALSE))*Coefficients!$I$2</f>
        <v>-1.658150774</v>
      </c>
      <c r="J377" s="5" t="n">
        <f>(VLOOKUP(Games!B377, Data!$B$2:$L$134, 10, FALSE)-VLOOKUP(Games!E377, Data!$B$2:$L$134, 10, FALSE))*Coefficients!$J$2</f>
        <v>0.5937695776</v>
      </c>
      <c r="K377" s="5" t="n">
        <f>(IF(AND(VLOOKUP(Games!B377, Data!$B$2:$L$134, 11, FALSE)=1, VLOOKUP(Games!E377, Data!$B$2:$L$134, 11, FALSE)&lt;&gt;1), 1,0))*Coefficients!K$2</f>
        <v>0</v>
      </c>
      <c r="L377" s="5" t="n">
        <f>(IF(AND(VLOOKUP(Games!B377, Data!$B$2:$L$134, 11, FALSE)&lt;&gt;1, VLOOKUP(Games!E377, Data!$B$2:$L$134, 11, FALSE)=1), 1,0))*Coefficients!L$2</f>
        <v>0</v>
      </c>
      <c r="O377" s="5" t="n">
        <f t="shared" si="1"/>
        <v>25.02558002</v>
      </c>
    </row>
    <row r="378" ht="14.25" customHeight="1">
      <c r="A378" s="5" t="str">
        <f>Coefficients!$A$2</f>
        <v/>
      </c>
      <c r="B378" s="5" t="n">
        <f>(Games!G378)*Coefficients!$B$2</f>
        <v>-8.910612489</v>
      </c>
      <c r="C378" s="5" t="n">
        <f>(VLOOKUP(Games!B378, Data!$B$2:$L$134, 4, FALSE)-VLOOKUP(Games!E378, Data!$B$2:$L$134, 4, FALSE))*Coefficients!$C$2</f>
        <v>-0.5496844865</v>
      </c>
      <c r="D378" s="5" t="n">
        <f>(VLOOKUP(Games!B378, Data!$B$2:$L$134, 3, FALSE)-VLOOKUP(Games!E378, Data!$B$2:$L$134, 3, FALSE))*Coefficients!$D$2</f>
        <v>-2.66879903</v>
      </c>
      <c r="E378" s="5" t="n">
        <f>(VLOOKUP(Games!B378, Data!$B$2:$L$134, 5, FALSE)-VLOOKUP(Games!E378, Data!$B$2:$L$134, 5, FALSE))*Coefficients!$E$2</f>
        <v>5.60162604</v>
      </c>
      <c r="F378" s="5" t="n">
        <f>(VLOOKUP(Games!B378, Data!$B$2:$L$134, 6, FALSE)-VLOOKUP(Games!E378, Data!$B$2:$L$134, 6, FALSE))*Coefficients!$F$2</f>
        <v>0.1916854564</v>
      </c>
      <c r="G378" s="5" t="n">
        <f>(VLOOKUP(Games!B378, Data!$B$2:$L$134, 7, FALSE)-VLOOKUP(Games!E378, Data!$B$2:$L$134, 7, FALSE))*Coefficients!$G$2</f>
        <v>10.48435554</v>
      </c>
      <c r="H378" s="5" t="n">
        <f>(VLOOKUP(Games!B378, Data!$B$2:$L$134, 8, FALSE)-VLOOKUP(Games!E378, Data!$B$2:$L$134, 8, FALSE))*Coefficients!$H$2</f>
        <v>2.716099201</v>
      </c>
      <c r="I378" s="5" t="n">
        <f>(VLOOKUP(Games!B378, Data!$B$2:$L$134, 9, FALSE)-VLOOKUP(Games!E378, Data!$B$2:$L$134, 9, FALSE))*Coefficients!$I$2</f>
        <v>-0.6155256662</v>
      </c>
      <c r="J378" s="5" t="n">
        <f>(VLOOKUP(Games!B378, Data!$B$2:$L$134, 10, FALSE)-VLOOKUP(Games!E378, Data!$B$2:$L$134, 10, FALSE))*Coefficients!$J$2</f>
        <v>-0.3608030737</v>
      </c>
      <c r="K378" s="5" t="n">
        <f>(IF(AND(VLOOKUP(Games!B378, Data!$B$2:$L$134, 11, FALSE)=1, VLOOKUP(Games!E378, Data!$B$2:$L$134, 11, FALSE)&lt;&gt;1), 1,0))*Coefficients!K$2</f>
        <v>0</v>
      </c>
      <c r="L378" s="5" t="n">
        <f>(IF(AND(VLOOKUP(Games!B378, Data!$B$2:$L$134, 11, FALSE)&lt;&gt;1, VLOOKUP(Games!E378, Data!$B$2:$L$134, 11, FALSE)=1), 1,0))*Coefficients!L$2</f>
        <v>0</v>
      </c>
      <c r="O378" s="5" t="n">
        <f t="shared" si="1"/>
        <v>5.888341493</v>
      </c>
    </row>
    <row r="379" ht="14.25" customHeight="1">
      <c r="A379" s="5" t="str">
        <f>Coefficients!$A$2</f>
        <v/>
      </c>
      <c r="B379" s="5" t="n">
        <f>(Games!G379)*Coefficients!$B$2</f>
        <v>-1.782122498</v>
      </c>
      <c r="C379" s="5" t="n">
        <f>(VLOOKUP(Games!B379, Data!$B$2:$L$134, 4, FALSE)-VLOOKUP(Games!E379, Data!$B$2:$L$134, 4, FALSE))*Coefficients!$C$2</f>
        <v>0.4122633649</v>
      </c>
      <c r="D379" s="5" t="n">
        <f>(VLOOKUP(Games!B379, Data!$B$2:$L$134, 3, FALSE)-VLOOKUP(Games!E379, Data!$B$2:$L$134, 3, FALSE))*Coefficients!$D$2</f>
        <v>-0.5494586238</v>
      </c>
      <c r="E379" s="5" t="n">
        <f>(VLOOKUP(Games!B379, Data!$B$2:$L$134, 5, FALSE)-VLOOKUP(Games!E379, Data!$B$2:$L$134, 5, FALSE))*Coefficients!$E$2</f>
        <v>6.301829295</v>
      </c>
      <c r="F379" s="5" t="n">
        <f>(VLOOKUP(Games!B379, Data!$B$2:$L$134, 6, FALSE)-VLOOKUP(Games!E379, Data!$B$2:$L$134, 6, FALSE))*Coefficients!$F$2</f>
        <v>2.511079479</v>
      </c>
      <c r="G379" s="5" t="n">
        <f>(VLOOKUP(Games!B379, Data!$B$2:$L$134, 7, FALSE)-VLOOKUP(Games!E379, Data!$B$2:$L$134, 7, FALSE))*Coefficients!$G$2</f>
        <v>3.538469995</v>
      </c>
      <c r="H379" s="5" t="n">
        <f>(VLOOKUP(Games!B379, Data!$B$2:$L$134, 8, FALSE)-VLOOKUP(Games!E379, Data!$B$2:$L$134, 8, FALSE))*Coefficients!$H$2</f>
        <v>3.95774455</v>
      </c>
      <c r="I379" s="5" t="n">
        <f>(VLOOKUP(Games!B379, Data!$B$2:$L$134, 9, FALSE)-VLOOKUP(Games!E379, Data!$B$2:$L$134, 9, FALSE))*Coefficients!$I$2</f>
        <v>-1.055186856</v>
      </c>
      <c r="J379" s="5" t="n">
        <f>(VLOOKUP(Games!B379, Data!$B$2:$L$134, 10, FALSE)-VLOOKUP(Games!E379, Data!$B$2:$L$134, 10, FALSE))*Coefficients!$J$2</f>
        <v>-0.4730847041</v>
      </c>
      <c r="K379" s="5" t="n">
        <f>(IF(AND(VLOOKUP(Games!B379, Data!$B$2:$L$134, 11, FALSE)=1, VLOOKUP(Games!E379, Data!$B$2:$L$134, 11, FALSE)&lt;&gt;1), 1,0))*Coefficients!K$2</f>
        <v>0</v>
      </c>
      <c r="L379" s="5" t="n">
        <f>(IF(AND(VLOOKUP(Games!B379, Data!$B$2:$L$134, 11, FALSE)&lt;&gt;1, VLOOKUP(Games!E379, Data!$B$2:$L$134, 11, FALSE)=1), 1,0))*Coefficients!L$2</f>
        <v>0</v>
      </c>
      <c r="O379" s="5" t="n">
        <f t="shared" si="1"/>
        <v>12.861534</v>
      </c>
    </row>
    <row r="380" ht="14.25" customHeight="1">
      <c r="A380" s="5" t="str">
        <f>Coefficients!$A$2</f>
        <v/>
      </c>
      <c r="B380" s="5" t="n">
        <f>(Games!G380)*Coefficients!$B$2</f>
        <v>5.346367493</v>
      </c>
      <c r="C380" s="5" t="n">
        <f>(VLOOKUP(Games!B380, Data!$B$2:$L$134, 4, FALSE)-VLOOKUP(Games!E380, Data!$B$2:$L$134, 4, FALSE))*Coefficients!$C$2</f>
        <v>0.4122633649</v>
      </c>
      <c r="D380" s="5" t="n">
        <f>(VLOOKUP(Games!B380, Data!$B$2:$L$134, 3, FALSE)-VLOOKUP(Games!E380, Data!$B$2:$L$134, 3, FALSE))*Coefficients!$D$2</f>
        <v>1.216658381</v>
      </c>
      <c r="E380" s="5" t="n">
        <f>(VLOOKUP(Games!B380, Data!$B$2:$L$134, 5, FALSE)-VLOOKUP(Games!E380, Data!$B$2:$L$134, 5, FALSE))*Coefficients!$E$2</f>
        <v>-7.795596239</v>
      </c>
      <c r="F380" s="5" t="n">
        <f>(VLOOKUP(Games!B380, Data!$B$2:$L$134, 6, FALSE)-VLOOKUP(Games!E380, Data!$B$2:$L$134, 6, FALSE))*Coefficients!$F$2</f>
        <v>-1.157780157</v>
      </c>
      <c r="G380" s="5" t="n">
        <f>(VLOOKUP(Games!B380, Data!$B$2:$L$134, 7, FALSE)-VLOOKUP(Games!E380, Data!$B$2:$L$134, 7, FALSE))*Coefficients!$G$2</f>
        <v>-7.470103323</v>
      </c>
      <c r="H380" s="5" t="n">
        <f>(VLOOKUP(Games!B380, Data!$B$2:$L$134, 8, FALSE)-VLOOKUP(Games!E380, Data!$B$2:$L$134, 8, FALSE))*Coefficients!$H$2</f>
        <v>-0.6984255089</v>
      </c>
      <c r="I380" s="5" t="n">
        <f>(VLOOKUP(Games!B380, Data!$B$2:$L$134, 9, FALSE)-VLOOKUP(Games!E380, Data!$B$2:$L$134, 9, FALSE))*Coefficients!$I$2</f>
        <v>0.7537048974</v>
      </c>
      <c r="J380" s="5" t="n">
        <f>(VLOOKUP(Games!B380, Data!$B$2:$L$134, 10, FALSE)-VLOOKUP(Games!E380, Data!$B$2:$L$134, 10, FALSE))*Coefficients!$J$2</f>
        <v>0.6533074486</v>
      </c>
      <c r="K380" s="5" t="n">
        <f>(IF(AND(VLOOKUP(Games!B380, Data!$B$2:$L$134, 11, FALSE)=1, VLOOKUP(Games!E380, Data!$B$2:$L$134, 11, FALSE)&lt;&gt;1), 1,0))*Coefficients!K$2</f>
        <v>0</v>
      </c>
      <c r="L380" s="5" t="n">
        <f>(IF(AND(VLOOKUP(Games!B380, Data!$B$2:$L$134, 11, FALSE)&lt;&gt;1, VLOOKUP(Games!E380, Data!$B$2:$L$134, 11, FALSE)=1), 1,0))*Coefficients!L$2</f>
        <v>0</v>
      </c>
      <c r="O380" s="5" t="n">
        <f t="shared" si="1"/>
        <v>-8.739603642</v>
      </c>
    </row>
    <row r="381" ht="14.25" customHeight="1">
      <c r="A381" s="5" t="str">
        <f>Coefficients!$A$2</f>
        <v/>
      </c>
      <c r="B381" s="5" t="n">
        <f>(Games!G381)*Coefficients!$B$2</f>
        <v>5.346367493</v>
      </c>
      <c r="C381" s="5" t="n">
        <f>(VLOOKUP(Games!B381, Data!$B$2:$L$134, 4, FALSE)-VLOOKUP(Games!E381, Data!$B$2:$L$134, 4, FALSE))*Coefficients!$C$2</f>
        <v>0</v>
      </c>
      <c r="D381" s="5" t="n">
        <f>(VLOOKUP(Games!B381, Data!$B$2:$L$134, 3, FALSE)-VLOOKUP(Games!E381, Data!$B$2:$L$134, 3, FALSE))*Coefficients!$D$2</f>
        <v>1.648375871</v>
      </c>
      <c r="E381" s="5" t="n">
        <f>(VLOOKUP(Games!B381, Data!$B$2:$L$134, 5, FALSE)-VLOOKUP(Games!E381, Data!$B$2:$L$134, 5, FALSE))*Coefficients!$E$2</f>
        <v>-13.58394315</v>
      </c>
      <c r="F381" s="5" t="n">
        <f>(VLOOKUP(Games!B381, Data!$B$2:$L$134, 6, FALSE)-VLOOKUP(Games!E381, Data!$B$2:$L$134, 6, FALSE))*Coefficients!$F$2</f>
        <v>-2.350063695</v>
      </c>
      <c r="G381" s="5" t="n">
        <f>(VLOOKUP(Games!B381, Data!$B$2:$L$134, 7, FALSE)-VLOOKUP(Games!E381, Data!$B$2:$L$134, 7, FALSE))*Coefficients!$G$2</f>
        <v>-13.23649887</v>
      </c>
      <c r="H381" s="5" t="n">
        <f>(VLOOKUP(Games!B381, Data!$B$2:$L$134, 8, FALSE)-VLOOKUP(Games!E381, Data!$B$2:$L$134, 8, FALSE))*Coefficients!$H$2</f>
        <v>-3.880141716</v>
      </c>
      <c r="I381" s="5" t="n">
        <f>(VLOOKUP(Games!B381, Data!$B$2:$L$134, 9, FALSE)-VLOOKUP(Games!E381, Data!$B$2:$L$134, 9, FALSE))*Coefficients!$I$2</f>
        <v>1.695836019</v>
      </c>
      <c r="J381" s="5" t="n">
        <f>(VLOOKUP(Games!B381, Data!$B$2:$L$134, 10, FALSE)-VLOOKUP(Games!E381, Data!$B$2:$L$134, 10, FALSE))*Coefficients!$J$2</f>
        <v>1.230449333</v>
      </c>
      <c r="K381" s="5" t="n">
        <f>(IF(AND(VLOOKUP(Games!B381, Data!$B$2:$L$134, 11, FALSE)=1, VLOOKUP(Games!E381, Data!$B$2:$L$134, 11, FALSE)&lt;&gt;1), 1,0))*Coefficients!K$2</f>
        <v>0</v>
      </c>
      <c r="L381" s="5" t="n">
        <f>(IF(AND(VLOOKUP(Games!B381, Data!$B$2:$L$134, 11, FALSE)&lt;&gt;1, VLOOKUP(Games!E381, Data!$B$2:$L$134, 11, FALSE)=1), 1,0))*Coefficients!L$2</f>
        <v>0</v>
      </c>
      <c r="O381" s="5" t="n">
        <f t="shared" si="1"/>
        <v>-23.12961871</v>
      </c>
    </row>
    <row r="382" ht="14.25" customHeight="1">
      <c r="A382" s="5" t="str">
        <f>Coefficients!$A$2</f>
        <v/>
      </c>
      <c r="B382" s="5" t="n">
        <f>(Games!G382)*Coefficients!$B$2</f>
        <v>0</v>
      </c>
      <c r="C382" s="5" t="str">
        <f>(VLOOKUP(Games!B382, Data!$B$2:$L$134, 4, FALSE)-VLOOKUP(Games!E382, Data!$B$2:$L$134, 4, FALSE))*Coefficients!$C$2</f>
        <v>#N/A</v>
      </c>
      <c r="D382" s="5" t="str">
        <f>(VLOOKUP(Games!B382, Data!$B$2:$L$134, 3, FALSE)-VLOOKUP(Games!E382, Data!$B$2:$L$134, 3, FALSE))*Coefficients!$D$2</f>
        <v>#N/A</v>
      </c>
      <c r="E382" s="5" t="str">
        <f>(VLOOKUP(Games!B382, Data!$B$2:$L$134, 5, FALSE)-VLOOKUP(Games!E382, Data!$B$2:$L$134, 5, FALSE))*Coefficients!$E$2</f>
        <v>#N/A</v>
      </c>
      <c r="F382" s="5" t="str">
        <f>(VLOOKUP(Games!B382, Data!$B$2:$L$134, 6, FALSE)-VLOOKUP(Games!E382, Data!$B$2:$L$134, 6, FALSE))*Coefficients!$F$2</f>
        <v>#N/A</v>
      </c>
      <c r="G382" s="5" t="str">
        <f>(VLOOKUP(Games!B382, Data!$B$2:$L$134, 7, FALSE)-VLOOKUP(Games!E382, Data!$B$2:$L$134, 7, FALSE))*Coefficients!$G$2</f>
        <v>#N/A</v>
      </c>
      <c r="H382" s="5" t="str">
        <f>(VLOOKUP(Games!B382, Data!$B$2:$L$134, 8, FALSE)-VLOOKUP(Games!E382, Data!$B$2:$L$134, 8, FALSE))*Coefficients!$H$2</f>
        <v>#N/A</v>
      </c>
      <c r="I382" s="5" t="str">
        <f>(VLOOKUP(Games!B382, Data!$B$2:$L$134, 9, FALSE)-VLOOKUP(Games!E382, Data!$B$2:$L$134, 9, FALSE))*Coefficients!$I$2</f>
        <v>#N/A</v>
      </c>
      <c r="J382" s="5" t="str">
        <f>(VLOOKUP(Games!B382, Data!$B$2:$L$134, 10, FALSE)-VLOOKUP(Games!E382, Data!$B$2:$L$134, 10, FALSE))*Coefficients!$J$2</f>
        <v>#N/A</v>
      </c>
      <c r="K382" s="5" t="str">
        <f>(IF(AND(VLOOKUP(Games!B382, Data!$B$2:$L$134, 11, FALSE)=1, VLOOKUP(Games!E382, Data!$B$2:$L$134, 11, FALSE)&lt;&gt;1), 1,0))*Coefficients!K$2</f>
        <v>#N/A</v>
      </c>
      <c r="L382" s="5" t="str">
        <f>(IF(AND(VLOOKUP(Games!B382, Data!$B$2:$L$134, 11, FALSE)&lt;&gt;1, VLOOKUP(Games!E382, Data!$B$2:$L$134, 11, FALSE)=1), 1,0))*Coefficients!L$2</f>
        <v>#N/A</v>
      </c>
      <c r="O382" s="5" t="str">
        <f t="shared" si="1"/>
        <v>#N/A</v>
      </c>
    </row>
    <row r="383" ht="14.25" customHeight="1">
      <c r="A383" s="5" t="str">
        <f>Coefficients!$A$2</f>
        <v/>
      </c>
      <c r="B383" s="5" t="n">
        <f>(Games!G383)*Coefficients!$B$2</f>
        <v>0</v>
      </c>
      <c r="C383" s="5" t="str">
        <f>(VLOOKUP(Games!B383, Data!$B$2:$L$134, 4, FALSE)-VLOOKUP(Games!E383, Data!$B$2:$L$134, 4, FALSE))*Coefficients!$C$2</f>
        <v>#N/A</v>
      </c>
      <c r="D383" s="5" t="str">
        <f>(VLOOKUP(Games!B383, Data!$B$2:$L$134, 3, FALSE)-VLOOKUP(Games!E383, Data!$B$2:$L$134, 3, FALSE))*Coefficients!$D$2</f>
        <v>#N/A</v>
      </c>
      <c r="E383" s="5" t="str">
        <f>(VLOOKUP(Games!B383, Data!$B$2:$L$134, 5, FALSE)-VLOOKUP(Games!E383, Data!$B$2:$L$134, 5, FALSE))*Coefficients!$E$2</f>
        <v>#N/A</v>
      </c>
      <c r="F383" s="5" t="str">
        <f>(VLOOKUP(Games!B383, Data!$B$2:$L$134, 6, FALSE)-VLOOKUP(Games!E383, Data!$B$2:$L$134, 6, FALSE))*Coefficients!$F$2</f>
        <v>#N/A</v>
      </c>
      <c r="G383" s="5" t="str">
        <f>(VLOOKUP(Games!B383, Data!$B$2:$L$134, 7, FALSE)-VLOOKUP(Games!E383, Data!$B$2:$L$134, 7, FALSE))*Coefficients!$G$2</f>
        <v>#N/A</v>
      </c>
      <c r="H383" s="5" t="str">
        <f>(VLOOKUP(Games!B383, Data!$B$2:$L$134, 8, FALSE)-VLOOKUP(Games!E383, Data!$B$2:$L$134, 8, FALSE))*Coefficients!$H$2</f>
        <v>#N/A</v>
      </c>
      <c r="I383" s="5" t="str">
        <f>(VLOOKUP(Games!B383, Data!$B$2:$L$134, 9, FALSE)-VLOOKUP(Games!E383, Data!$B$2:$L$134, 9, FALSE))*Coefficients!$I$2</f>
        <v>#N/A</v>
      </c>
      <c r="J383" s="5" t="str">
        <f>(VLOOKUP(Games!B383, Data!$B$2:$L$134, 10, FALSE)-VLOOKUP(Games!E383, Data!$B$2:$L$134, 10, FALSE))*Coefficients!$J$2</f>
        <v>#N/A</v>
      </c>
      <c r="K383" s="5" t="str">
        <f>(IF(AND(VLOOKUP(Games!B383, Data!$B$2:$L$134, 11, FALSE)=1, VLOOKUP(Games!E383, Data!$B$2:$L$134, 11, FALSE)&lt;&gt;1), 1,0))*Coefficients!K$2</f>
        <v>#N/A</v>
      </c>
      <c r="L383" s="5" t="str">
        <f>(IF(AND(VLOOKUP(Games!B383, Data!$B$2:$L$134, 11, FALSE)&lt;&gt;1, VLOOKUP(Games!E383, Data!$B$2:$L$134, 11, FALSE)=1), 1,0))*Coefficients!L$2</f>
        <v>#N/A</v>
      </c>
      <c r="O383" s="5" t="str">
        <f t="shared" si="1"/>
        <v>#N/A</v>
      </c>
    </row>
    <row r="384" ht="14.25" customHeight="1">
      <c r="A384" s="5" t="str">
        <f>Coefficients!$A$2</f>
        <v/>
      </c>
      <c r="B384" s="5" t="n">
        <f>(Games!G384)*Coefficients!$B$2</f>
        <v>0</v>
      </c>
      <c r="C384" s="5" t="str">
        <f>(VLOOKUP(Games!B384, Data!$B$2:$L$134, 4, FALSE)-VLOOKUP(Games!E384, Data!$B$2:$L$134, 4, FALSE))*Coefficients!$C$2</f>
        <v>#N/A</v>
      </c>
      <c r="D384" s="5" t="str">
        <f>(VLOOKUP(Games!B384, Data!$B$2:$L$134, 3, FALSE)-VLOOKUP(Games!E384, Data!$B$2:$L$134, 3, FALSE))*Coefficients!$D$2</f>
        <v>#N/A</v>
      </c>
      <c r="E384" s="5" t="str">
        <f>(VLOOKUP(Games!B384, Data!$B$2:$L$134, 5, FALSE)-VLOOKUP(Games!E384, Data!$B$2:$L$134, 5, FALSE))*Coefficients!$E$2</f>
        <v>#N/A</v>
      </c>
      <c r="F384" s="5" t="str">
        <f>(VLOOKUP(Games!B384, Data!$B$2:$L$134, 6, FALSE)-VLOOKUP(Games!E384, Data!$B$2:$L$134, 6, FALSE))*Coefficients!$F$2</f>
        <v>#N/A</v>
      </c>
      <c r="G384" s="5" t="str">
        <f>(VLOOKUP(Games!B384, Data!$B$2:$L$134, 7, FALSE)-VLOOKUP(Games!E384, Data!$B$2:$L$134, 7, FALSE))*Coefficients!$G$2</f>
        <v>#N/A</v>
      </c>
      <c r="H384" s="5" t="str">
        <f>(VLOOKUP(Games!B384, Data!$B$2:$L$134, 8, FALSE)-VLOOKUP(Games!E384, Data!$B$2:$L$134, 8, FALSE))*Coefficients!$H$2</f>
        <v>#N/A</v>
      </c>
      <c r="I384" s="5" t="str">
        <f>(VLOOKUP(Games!B384, Data!$B$2:$L$134, 9, FALSE)-VLOOKUP(Games!E384, Data!$B$2:$L$134, 9, FALSE))*Coefficients!$I$2</f>
        <v>#N/A</v>
      </c>
      <c r="J384" s="5" t="str">
        <f>(VLOOKUP(Games!B384, Data!$B$2:$L$134, 10, FALSE)-VLOOKUP(Games!E384, Data!$B$2:$L$134, 10, FALSE))*Coefficients!$J$2</f>
        <v>#N/A</v>
      </c>
      <c r="K384" s="5" t="str">
        <f>(IF(AND(VLOOKUP(Games!B384, Data!$B$2:$L$134, 11, FALSE)=1, VLOOKUP(Games!E384, Data!$B$2:$L$134, 11, FALSE)&lt;&gt;1), 1,0))*Coefficients!K$2</f>
        <v>#N/A</v>
      </c>
      <c r="L384" s="5" t="str">
        <f>(IF(AND(VLOOKUP(Games!B384, Data!$B$2:$L$134, 11, FALSE)&lt;&gt;1, VLOOKUP(Games!E384, Data!$B$2:$L$134, 11, FALSE)=1), 1,0))*Coefficients!L$2</f>
        <v>#N/A</v>
      </c>
      <c r="O384" s="5" t="str">
        <f t="shared" si="1"/>
        <v>#N/A</v>
      </c>
    </row>
    <row r="385" ht="14.25" customHeight="1">
      <c r="A385" s="5" t="str">
        <f>Coefficients!$A$2</f>
        <v/>
      </c>
      <c r="B385" s="5" t="n">
        <f>(Games!G385)*Coefficients!$B$2</f>
        <v>0</v>
      </c>
      <c r="C385" s="5" t="str">
        <f>(VLOOKUP(Games!B385, Data!$B$2:$L$134, 4, FALSE)-VLOOKUP(Games!E385, Data!$B$2:$L$134, 4, FALSE))*Coefficients!$C$2</f>
        <v>#N/A</v>
      </c>
      <c r="D385" s="5" t="str">
        <f>(VLOOKUP(Games!B385, Data!$B$2:$L$134, 3, FALSE)-VLOOKUP(Games!E385, Data!$B$2:$L$134, 3, FALSE))*Coefficients!$D$2</f>
        <v>#N/A</v>
      </c>
      <c r="E385" s="5" t="str">
        <f>(VLOOKUP(Games!B385, Data!$B$2:$L$134, 5, FALSE)-VLOOKUP(Games!E385, Data!$B$2:$L$134, 5, FALSE))*Coefficients!$E$2</f>
        <v>#N/A</v>
      </c>
      <c r="F385" s="5" t="str">
        <f>(VLOOKUP(Games!B385, Data!$B$2:$L$134, 6, FALSE)-VLOOKUP(Games!E385, Data!$B$2:$L$134, 6, FALSE))*Coefficients!$F$2</f>
        <v>#N/A</v>
      </c>
      <c r="G385" s="5" t="str">
        <f>(VLOOKUP(Games!B385, Data!$B$2:$L$134, 7, FALSE)-VLOOKUP(Games!E385, Data!$B$2:$L$134, 7, FALSE))*Coefficients!$G$2</f>
        <v>#N/A</v>
      </c>
      <c r="H385" s="5" t="str">
        <f>(VLOOKUP(Games!B385, Data!$B$2:$L$134, 8, FALSE)-VLOOKUP(Games!E385, Data!$B$2:$L$134, 8, FALSE))*Coefficients!$H$2</f>
        <v>#N/A</v>
      </c>
      <c r="I385" s="5" t="str">
        <f>(VLOOKUP(Games!B385, Data!$B$2:$L$134, 9, FALSE)-VLOOKUP(Games!E385, Data!$B$2:$L$134, 9, FALSE))*Coefficients!$I$2</f>
        <v>#N/A</v>
      </c>
      <c r="J385" s="5" t="str">
        <f>(VLOOKUP(Games!B385, Data!$B$2:$L$134, 10, FALSE)-VLOOKUP(Games!E385, Data!$B$2:$L$134, 10, FALSE))*Coefficients!$J$2</f>
        <v>#N/A</v>
      </c>
      <c r="K385" s="5" t="str">
        <f>(IF(AND(VLOOKUP(Games!B385, Data!$B$2:$L$134, 11, FALSE)=1, VLOOKUP(Games!E385, Data!$B$2:$L$134, 11, FALSE)&lt;&gt;1), 1,0))*Coefficients!K$2</f>
        <v>#N/A</v>
      </c>
      <c r="L385" s="5" t="str">
        <f>(IF(AND(VLOOKUP(Games!B385, Data!$B$2:$L$134, 11, FALSE)&lt;&gt;1, VLOOKUP(Games!E385, Data!$B$2:$L$134, 11, FALSE)=1), 1,0))*Coefficients!L$2</f>
        <v>#N/A</v>
      </c>
      <c r="O385" s="5" t="str">
        <f t="shared" si="1"/>
        <v>#N/A</v>
      </c>
    </row>
    <row r="386" ht="14.25" customHeight="1">
      <c r="A386" s="5" t="str">
        <f>Coefficients!$A$2</f>
        <v/>
      </c>
      <c r="B386" s="5" t="n">
        <f>(Games!G386)*Coefficients!$B$2</f>
        <v>0</v>
      </c>
      <c r="C386" s="5" t="str">
        <f>(VLOOKUP(Games!B386, Data!$B$2:$L$134, 4, FALSE)-VLOOKUP(Games!E386, Data!$B$2:$L$134, 4, FALSE))*Coefficients!$C$2</f>
        <v>#N/A</v>
      </c>
      <c r="D386" s="5" t="str">
        <f>(VLOOKUP(Games!B386, Data!$B$2:$L$134, 3, FALSE)-VLOOKUP(Games!E386, Data!$B$2:$L$134, 3, FALSE))*Coefficients!$D$2</f>
        <v>#N/A</v>
      </c>
      <c r="E386" s="5" t="str">
        <f>(VLOOKUP(Games!B386, Data!$B$2:$L$134, 5, FALSE)-VLOOKUP(Games!E386, Data!$B$2:$L$134, 5, FALSE))*Coefficients!$E$2</f>
        <v>#N/A</v>
      </c>
      <c r="F386" s="5" t="str">
        <f>(VLOOKUP(Games!B386, Data!$B$2:$L$134, 6, FALSE)-VLOOKUP(Games!E386, Data!$B$2:$L$134, 6, FALSE))*Coefficients!$F$2</f>
        <v>#N/A</v>
      </c>
      <c r="G386" s="5" t="str">
        <f>(VLOOKUP(Games!B386, Data!$B$2:$L$134, 7, FALSE)-VLOOKUP(Games!E386, Data!$B$2:$L$134, 7, FALSE))*Coefficients!$G$2</f>
        <v>#N/A</v>
      </c>
      <c r="H386" s="5" t="str">
        <f>(VLOOKUP(Games!B386, Data!$B$2:$L$134, 8, FALSE)-VLOOKUP(Games!E386, Data!$B$2:$L$134, 8, FALSE))*Coefficients!$H$2</f>
        <v>#N/A</v>
      </c>
      <c r="I386" s="5" t="str">
        <f>(VLOOKUP(Games!B386, Data!$B$2:$L$134, 9, FALSE)-VLOOKUP(Games!E386, Data!$B$2:$L$134, 9, FALSE))*Coefficients!$I$2</f>
        <v>#N/A</v>
      </c>
      <c r="J386" s="5" t="str">
        <f>(VLOOKUP(Games!B386, Data!$B$2:$L$134, 10, FALSE)-VLOOKUP(Games!E386, Data!$B$2:$L$134, 10, FALSE))*Coefficients!$J$2</f>
        <v>#N/A</v>
      </c>
      <c r="K386" s="5" t="str">
        <f>(IF(AND(VLOOKUP(Games!B386, Data!$B$2:$L$134, 11, FALSE)=1, VLOOKUP(Games!E386, Data!$B$2:$L$134, 11, FALSE)&lt;&gt;1), 1,0))*Coefficients!K$2</f>
        <v>#N/A</v>
      </c>
      <c r="L386" s="5" t="str">
        <f>(IF(AND(VLOOKUP(Games!B386, Data!$B$2:$L$134, 11, FALSE)&lt;&gt;1, VLOOKUP(Games!E386, Data!$B$2:$L$134, 11, FALSE)=1), 1,0))*Coefficients!L$2</f>
        <v>#N/A</v>
      </c>
      <c r="O386" s="5" t="str">
        <f t="shared" si="1"/>
        <v>#N/A</v>
      </c>
    </row>
    <row r="387" ht="14.25" customHeight="1">
      <c r="A387" s="5" t="str">
        <f>Coefficients!$A$2</f>
        <v/>
      </c>
      <c r="B387" s="5" t="n">
        <f>(Games!G387)*Coefficients!$B$2</f>
        <v>0</v>
      </c>
      <c r="C387" s="5" t="str">
        <f>(VLOOKUP(Games!B387, Data!$B$2:$L$134, 4, FALSE)-VLOOKUP(Games!E387, Data!$B$2:$L$134, 4, FALSE))*Coefficients!$C$2</f>
        <v>#N/A</v>
      </c>
      <c r="D387" s="5" t="str">
        <f>(VLOOKUP(Games!B387, Data!$B$2:$L$134, 3, FALSE)-VLOOKUP(Games!E387, Data!$B$2:$L$134, 3, FALSE))*Coefficients!$D$2</f>
        <v>#N/A</v>
      </c>
      <c r="E387" s="5" t="str">
        <f>(VLOOKUP(Games!B387, Data!$B$2:$L$134, 5, FALSE)-VLOOKUP(Games!E387, Data!$B$2:$L$134, 5, FALSE))*Coefficients!$E$2</f>
        <v>#N/A</v>
      </c>
      <c r="F387" s="5" t="str">
        <f>(VLOOKUP(Games!B387, Data!$B$2:$L$134, 6, FALSE)-VLOOKUP(Games!E387, Data!$B$2:$L$134, 6, FALSE))*Coefficients!$F$2</f>
        <v>#N/A</v>
      </c>
      <c r="G387" s="5" t="str">
        <f>(VLOOKUP(Games!B387, Data!$B$2:$L$134, 7, FALSE)-VLOOKUP(Games!E387, Data!$B$2:$L$134, 7, FALSE))*Coefficients!$G$2</f>
        <v>#N/A</v>
      </c>
      <c r="H387" s="5" t="str">
        <f>(VLOOKUP(Games!B387, Data!$B$2:$L$134, 8, FALSE)-VLOOKUP(Games!E387, Data!$B$2:$L$134, 8, FALSE))*Coefficients!$H$2</f>
        <v>#N/A</v>
      </c>
      <c r="I387" s="5" t="str">
        <f>(VLOOKUP(Games!B387, Data!$B$2:$L$134, 9, FALSE)-VLOOKUP(Games!E387, Data!$B$2:$L$134, 9, FALSE))*Coefficients!$I$2</f>
        <v>#N/A</v>
      </c>
      <c r="J387" s="5" t="str">
        <f>(VLOOKUP(Games!B387, Data!$B$2:$L$134, 10, FALSE)-VLOOKUP(Games!E387, Data!$B$2:$L$134, 10, FALSE))*Coefficients!$J$2</f>
        <v>#N/A</v>
      </c>
      <c r="K387" s="5" t="str">
        <f>(IF(AND(VLOOKUP(Games!B387, Data!$B$2:$L$134, 11, FALSE)=1, VLOOKUP(Games!E387, Data!$B$2:$L$134, 11, FALSE)&lt;&gt;1), 1,0))*Coefficients!K$2</f>
        <v>#N/A</v>
      </c>
      <c r="L387" s="5" t="str">
        <f>(IF(AND(VLOOKUP(Games!B387, Data!$B$2:$L$134, 11, FALSE)&lt;&gt;1, VLOOKUP(Games!E387, Data!$B$2:$L$134, 11, FALSE)=1), 1,0))*Coefficients!L$2</f>
        <v>#N/A</v>
      </c>
      <c r="O387" s="5" t="str">
        <f t="shared" si="1"/>
        <v>#N/A</v>
      </c>
    </row>
    <row r="388" ht="14.25" customHeight="1">
      <c r="A388" s="5" t="str">
        <f>Coefficients!$A$2</f>
        <v/>
      </c>
      <c r="B388" s="5" t="n">
        <f>(Games!G388)*Coefficients!$B$2</f>
        <v>0</v>
      </c>
      <c r="C388" s="5" t="str">
        <f>(VLOOKUP(Games!B388, Data!$B$2:$L$134, 4, FALSE)-VLOOKUP(Games!E388, Data!$B$2:$L$134, 4, FALSE))*Coefficients!$C$2</f>
        <v>#N/A</v>
      </c>
      <c r="D388" s="5" t="str">
        <f>(VLOOKUP(Games!B388, Data!$B$2:$L$134, 3, FALSE)-VLOOKUP(Games!E388, Data!$B$2:$L$134, 3, FALSE))*Coefficients!$D$2</f>
        <v>#N/A</v>
      </c>
      <c r="E388" s="5" t="str">
        <f>(VLOOKUP(Games!B388, Data!$B$2:$L$134, 5, FALSE)-VLOOKUP(Games!E388, Data!$B$2:$L$134, 5, FALSE))*Coefficients!$E$2</f>
        <v>#N/A</v>
      </c>
      <c r="F388" s="5" t="str">
        <f>(VLOOKUP(Games!B388, Data!$B$2:$L$134, 6, FALSE)-VLOOKUP(Games!E388, Data!$B$2:$L$134, 6, FALSE))*Coefficients!$F$2</f>
        <v>#N/A</v>
      </c>
      <c r="G388" s="5" t="str">
        <f>(VLOOKUP(Games!B388, Data!$B$2:$L$134, 7, FALSE)-VLOOKUP(Games!E388, Data!$B$2:$L$134, 7, FALSE))*Coefficients!$G$2</f>
        <v>#N/A</v>
      </c>
      <c r="H388" s="5" t="str">
        <f>(VLOOKUP(Games!B388, Data!$B$2:$L$134, 8, FALSE)-VLOOKUP(Games!E388, Data!$B$2:$L$134, 8, FALSE))*Coefficients!$H$2</f>
        <v>#N/A</v>
      </c>
      <c r="I388" s="5" t="str">
        <f>(VLOOKUP(Games!B388, Data!$B$2:$L$134, 9, FALSE)-VLOOKUP(Games!E388, Data!$B$2:$L$134, 9, FALSE))*Coefficients!$I$2</f>
        <v>#N/A</v>
      </c>
      <c r="J388" s="5" t="str">
        <f>(VLOOKUP(Games!B388, Data!$B$2:$L$134, 10, FALSE)-VLOOKUP(Games!E388, Data!$B$2:$L$134, 10, FALSE))*Coefficients!$J$2</f>
        <v>#N/A</v>
      </c>
      <c r="K388" s="5" t="str">
        <f>(IF(AND(VLOOKUP(Games!B388, Data!$B$2:$L$134, 11, FALSE)=1, VLOOKUP(Games!E388, Data!$B$2:$L$134, 11, FALSE)&lt;&gt;1), 1,0))*Coefficients!K$2</f>
        <v>#N/A</v>
      </c>
      <c r="L388" s="5" t="str">
        <f>(IF(AND(VLOOKUP(Games!B388, Data!$B$2:$L$134, 11, FALSE)&lt;&gt;1, VLOOKUP(Games!E388, Data!$B$2:$L$134, 11, FALSE)=1), 1,0))*Coefficients!L$2</f>
        <v>#N/A</v>
      </c>
      <c r="O388" s="5" t="str">
        <f t="shared" si="1"/>
        <v>#N/A</v>
      </c>
    </row>
    <row r="389" ht="14.25" customHeight="1">
      <c r="A389" s="5" t="str">
        <f>Coefficients!$A$2</f>
        <v/>
      </c>
      <c r="B389" s="5" t="n">
        <f>(Games!G389)*Coefficients!$B$2</f>
        <v>0</v>
      </c>
      <c r="C389" s="5" t="str">
        <f>(VLOOKUP(Games!B389, Data!$B$2:$L$134, 4, FALSE)-VLOOKUP(Games!E389, Data!$B$2:$L$134, 4, FALSE))*Coefficients!$C$2</f>
        <v>#N/A</v>
      </c>
      <c r="D389" s="5" t="str">
        <f>(VLOOKUP(Games!B389, Data!$B$2:$L$134, 3, FALSE)-VLOOKUP(Games!E389, Data!$B$2:$L$134, 3, FALSE))*Coefficients!$D$2</f>
        <v>#N/A</v>
      </c>
      <c r="E389" s="5" t="str">
        <f>(VLOOKUP(Games!B389, Data!$B$2:$L$134, 5, FALSE)-VLOOKUP(Games!E389, Data!$B$2:$L$134, 5, FALSE))*Coefficients!$E$2</f>
        <v>#N/A</v>
      </c>
      <c r="F389" s="5" t="str">
        <f>(VLOOKUP(Games!B389, Data!$B$2:$L$134, 6, FALSE)-VLOOKUP(Games!E389, Data!$B$2:$L$134, 6, FALSE))*Coefficients!$F$2</f>
        <v>#N/A</v>
      </c>
      <c r="G389" s="5" t="str">
        <f>(VLOOKUP(Games!B389, Data!$B$2:$L$134, 7, FALSE)-VLOOKUP(Games!E389, Data!$B$2:$L$134, 7, FALSE))*Coefficients!$G$2</f>
        <v>#N/A</v>
      </c>
      <c r="H389" s="5" t="str">
        <f>(VLOOKUP(Games!B389, Data!$B$2:$L$134, 8, FALSE)-VLOOKUP(Games!E389, Data!$B$2:$L$134, 8, FALSE))*Coefficients!$H$2</f>
        <v>#N/A</v>
      </c>
      <c r="I389" s="5" t="str">
        <f>(VLOOKUP(Games!B389, Data!$B$2:$L$134, 9, FALSE)-VLOOKUP(Games!E389, Data!$B$2:$L$134, 9, FALSE))*Coefficients!$I$2</f>
        <v>#N/A</v>
      </c>
      <c r="J389" s="5" t="str">
        <f>(VLOOKUP(Games!B389, Data!$B$2:$L$134, 10, FALSE)-VLOOKUP(Games!E389, Data!$B$2:$L$134, 10, FALSE))*Coefficients!$J$2</f>
        <v>#N/A</v>
      </c>
      <c r="K389" s="5" t="str">
        <f>(IF(AND(VLOOKUP(Games!B389, Data!$B$2:$L$134, 11, FALSE)=1, VLOOKUP(Games!E389, Data!$B$2:$L$134, 11, FALSE)&lt;&gt;1), 1,0))*Coefficients!K$2</f>
        <v>#N/A</v>
      </c>
      <c r="L389" s="5" t="str">
        <f>(IF(AND(VLOOKUP(Games!B389, Data!$B$2:$L$134, 11, FALSE)&lt;&gt;1, VLOOKUP(Games!E389, Data!$B$2:$L$134, 11, FALSE)=1), 1,0))*Coefficients!L$2</f>
        <v>#N/A</v>
      </c>
      <c r="O389" s="5" t="str">
        <f t="shared" si="1"/>
        <v>#N/A</v>
      </c>
    </row>
    <row r="390" ht="14.25" customHeight="1">
      <c r="A390" s="5" t="str">
        <f>Coefficients!$A$2</f>
        <v/>
      </c>
      <c r="B390" s="5" t="n">
        <f>(Games!G390)*Coefficients!$B$2</f>
        <v>0</v>
      </c>
      <c r="C390" s="5" t="str">
        <f>(VLOOKUP(Games!B390, Data!$B$2:$L$134, 4, FALSE)-VLOOKUP(Games!E390, Data!$B$2:$L$134, 4, FALSE))*Coefficients!$C$2</f>
        <v>#N/A</v>
      </c>
      <c r="D390" s="5" t="str">
        <f>(VLOOKUP(Games!B390, Data!$B$2:$L$134, 3, FALSE)-VLOOKUP(Games!E390, Data!$B$2:$L$134, 3, FALSE))*Coefficients!$D$2</f>
        <v>#N/A</v>
      </c>
      <c r="E390" s="5" t="str">
        <f>(VLOOKUP(Games!B390, Data!$B$2:$L$134, 5, FALSE)-VLOOKUP(Games!E390, Data!$B$2:$L$134, 5, FALSE))*Coefficients!$E$2</f>
        <v>#N/A</v>
      </c>
      <c r="F390" s="5" t="str">
        <f>(VLOOKUP(Games!B390, Data!$B$2:$L$134, 6, FALSE)-VLOOKUP(Games!E390, Data!$B$2:$L$134, 6, FALSE))*Coefficients!$F$2</f>
        <v>#N/A</v>
      </c>
      <c r="G390" s="5" t="str">
        <f>(VLOOKUP(Games!B390, Data!$B$2:$L$134, 7, FALSE)-VLOOKUP(Games!E390, Data!$B$2:$L$134, 7, FALSE))*Coefficients!$G$2</f>
        <v>#N/A</v>
      </c>
      <c r="H390" s="5" t="str">
        <f>(VLOOKUP(Games!B390, Data!$B$2:$L$134, 8, FALSE)-VLOOKUP(Games!E390, Data!$B$2:$L$134, 8, FALSE))*Coefficients!$H$2</f>
        <v>#N/A</v>
      </c>
      <c r="I390" s="5" t="str">
        <f>(VLOOKUP(Games!B390, Data!$B$2:$L$134, 9, FALSE)-VLOOKUP(Games!E390, Data!$B$2:$L$134, 9, FALSE))*Coefficients!$I$2</f>
        <v>#N/A</v>
      </c>
      <c r="J390" s="5" t="str">
        <f>(VLOOKUP(Games!B390, Data!$B$2:$L$134, 10, FALSE)-VLOOKUP(Games!E390, Data!$B$2:$L$134, 10, FALSE))*Coefficients!$J$2</f>
        <v>#N/A</v>
      </c>
      <c r="K390" s="5" t="str">
        <f>(IF(AND(VLOOKUP(Games!B390, Data!$B$2:$L$134, 11, FALSE)=1, VLOOKUP(Games!E390, Data!$B$2:$L$134, 11, FALSE)&lt;&gt;1), 1,0))*Coefficients!K$2</f>
        <v>#N/A</v>
      </c>
      <c r="L390" s="5" t="str">
        <f>(IF(AND(VLOOKUP(Games!B390, Data!$B$2:$L$134, 11, FALSE)&lt;&gt;1, VLOOKUP(Games!E390, Data!$B$2:$L$134, 11, FALSE)=1), 1,0))*Coefficients!L$2</f>
        <v>#N/A</v>
      </c>
      <c r="O390" s="5" t="str">
        <f t="shared" si="1"/>
        <v>#N/A</v>
      </c>
    </row>
    <row r="391" ht="14.25" customHeight="1">
      <c r="A391" s="5" t="str">
        <f>Coefficients!$A$2</f>
        <v/>
      </c>
      <c r="B391" s="5" t="n">
        <f>(Games!G391)*Coefficients!$B$2</f>
        <v>0</v>
      </c>
      <c r="C391" s="5" t="str">
        <f>(VLOOKUP(Games!B391, Data!$B$2:$L$134, 4, FALSE)-VLOOKUP(Games!E391, Data!$B$2:$L$134, 4, FALSE))*Coefficients!$C$2</f>
        <v>#N/A</v>
      </c>
      <c r="D391" s="5" t="str">
        <f>(VLOOKUP(Games!B391, Data!$B$2:$L$134, 3, FALSE)-VLOOKUP(Games!E391, Data!$B$2:$L$134, 3, FALSE))*Coefficients!$D$2</f>
        <v>#N/A</v>
      </c>
      <c r="E391" s="5" t="str">
        <f>(VLOOKUP(Games!B391, Data!$B$2:$L$134, 5, FALSE)-VLOOKUP(Games!E391, Data!$B$2:$L$134, 5, FALSE))*Coefficients!$E$2</f>
        <v>#N/A</v>
      </c>
      <c r="F391" s="5" t="str">
        <f>(VLOOKUP(Games!B391, Data!$B$2:$L$134, 6, FALSE)-VLOOKUP(Games!E391, Data!$B$2:$L$134, 6, FALSE))*Coefficients!$F$2</f>
        <v>#N/A</v>
      </c>
      <c r="G391" s="5" t="str">
        <f>(VLOOKUP(Games!B391, Data!$B$2:$L$134, 7, FALSE)-VLOOKUP(Games!E391, Data!$B$2:$L$134, 7, FALSE))*Coefficients!$G$2</f>
        <v>#N/A</v>
      </c>
      <c r="H391" s="5" t="str">
        <f>(VLOOKUP(Games!B391, Data!$B$2:$L$134, 8, FALSE)-VLOOKUP(Games!E391, Data!$B$2:$L$134, 8, FALSE))*Coefficients!$H$2</f>
        <v>#N/A</v>
      </c>
      <c r="I391" s="5" t="str">
        <f>(VLOOKUP(Games!B391, Data!$B$2:$L$134, 9, FALSE)-VLOOKUP(Games!E391, Data!$B$2:$L$134, 9, FALSE))*Coefficients!$I$2</f>
        <v>#N/A</v>
      </c>
      <c r="J391" s="5" t="str">
        <f>(VLOOKUP(Games!B391, Data!$B$2:$L$134, 10, FALSE)-VLOOKUP(Games!E391, Data!$B$2:$L$134, 10, FALSE))*Coefficients!$J$2</f>
        <v>#N/A</v>
      </c>
      <c r="K391" s="5" t="str">
        <f>(IF(AND(VLOOKUP(Games!B391, Data!$B$2:$L$134, 11, FALSE)=1, VLOOKUP(Games!E391, Data!$B$2:$L$134, 11, FALSE)&lt;&gt;1), 1,0))*Coefficients!K$2</f>
        <v>#N/A</v>
      </c>
      <c r="L391" s="5" t="str">
        <f>(IF(AND(VLOOKUP(Games!B391, Data!$B$2:$L$134, 11, FALSE)&lt;&gt;1, VLOOKUP(Games!E391, Data!$B$2:$L$134, 11, FALSE)=1), 1,0))*Coefficients!L$2</f>
        <v>#N/A</v>
      </c>
      <c r="O391" s="5" t="str">
        <f t="shared" si="1"/>
        <v>#N/A</v>
      </c>
    </row>
    <row r="392" ht="14.25" customHeight="1">
      <c r="A392" s="5" t="str">
        <f>Coefficients!$A$2</f>
        <v/>
      </c>
      <c r="B392" s="5" t="n">
        <f>(Games!G392)*Coefficients!$B$2</f>
        <v>0</v>
      </c>
      <c r="C392" s="5" t="str">
        <f>(VLOOKUP(Games!B392, Data!$B$2:$L$134, 4, FALSE)-VLOOKUP(Games!E392, Data!$B$2:$L$134, 4, FALSE))*Coefficients!$C$2</f>
        <v>#N/A</v>
      </c>
      <c r="D392" s="5" t="str">
        <f>(VLOOKUP(Games!B392, Data!$B$2:$L$134, 3, FALSE)-VLOOKUP(Games!E392, Data!$B$2:$L$134, 3, FALSE))*Coefficients!$D$2</f>
        <v>#N/A</v>
      </c>
      <c r="E392" s="5" t="str">
        <f>(VLOOKUP(Games!B392, Data!$B$2:$L$134, 5, FALSE)-VLOOKUP(Games!E392, Data!$B$2:$L$134, 5, FALSE))*Coefficients!$E$2</f>
        <v>#N/A</v>
      </c>
      <c r="F392" s="5" t="str">
        <f>(VLOOKUP(Games!B392, Data!$B$2:$L$134, 6, FALSE)-VLOOKUP(Games!E392, Data!$B$2:$L$134, 6, FALSE))*Coefficients!$F$2</f>
        <v>#N/A</v>
      </c>
      <c r="G392" s="5" t="str">
        <f>(VLOOKUP(Games!B392, Data!$B$2:$L$134, 7, FALSE)-VLOOKUP(Games!E392, Data!$B$2:$L$134, 7, FALSE))*Coefficients!$G$2</f>
        <v>#N/A</v>
      </c>
      <c r="H392" s="5" t="str">
        <f>(VLOOKUP(Games!B392, Data!$B$2:$L$134, 8, FALSE)-VLOOKUP(Games!E392, Data!$B$2:$L$134, 8, FALSE))*Coefficients!$H$2</f>
        <v>#N/A</v>
      </c>
      <c r="I392" s="5" t="str">
        <f>(VLOOKUP(Games!B392, Data!$B$2:$L$134, 9, FALSE)-VLOOKUP(Games!E392, Data!$B$2:$L$134, 9, FALSE))*Coefficients!$I$2</f>
        <v>#N/A</v>
      </c>
      <c r="J392" s="5" t="str">
        <f>(VLOOKUP(Games!B392, Data!$B$2:$L$134, 10, FALSE)-VLOOKUP(Games!E392, Data!$B$2:$L$134, 10, FALSE))*Coefficients!$J$2</f>
        <v>#N/A</v>
      </c>
      <c r="K392" s="5" t="str">
        <f>(IF(AND(VLOOKUP(Games!B392, Data!$B$2:$L$134, 11, FALSE)=1, VLOOKUP(Games!E392, Data!$B$2:$L$134, 11, FALSE)&lt;&gt;1), 1,0))*Coefficients!K$2</f>
        <v>#N/A</v>
      </c>
      <c r="L392" s="5" t="str">
        <f>(IF(AND(VLOOKUP(Games!B392, Data!$B$2:$L$134, 11, FALSE)&lt;&gt;1, VLOOKUP(Games!E392, Data!$B$2:$L$134, 11, FALSE)=1), 1,0))*Coefficients!L$2</f>
        <v>#N/A</v>
      </c>
      <c r="O392" s="5" t="str">
        <f t="shared" si="1"/>
        <v>#N/A</v>
      </c>
    </row>
    <row r="393" ht="14.25" customHeight="1">
      <c r="A393" s="5" t="str">
        <f>Coefficients!$A$2</f>
        <v/>
      </c>
      <c r="B393" s="5" t="n">
        <f>(Games!G393)*Coefficients!$B$2</f>
        <v>0</v>
      </c>
      <c r="C393" s="5" t="str">
        <f>(VLOOKUP(Games!B393, Data!$B$2:$L$134, 4, FALSE)-VLOOKUP(Games!E393, Data!$B$2:$L$134, 4, FALSE))*Coefficients!$C$2</f>
        <v>#N/A</v>
      </c>
      <c r="D393" s="5" t="str">
        <f>(VLOOKUP(Games!B393, Data!$B$2:$L$134, 3, FALSE)-VLOOKUP(Games!E393, Data!$B$2:$L$134, 3, FALSE))*Coefficients!$D$2</f>
        <v>#N/A</v>
      </c>
      <c r="E393" s="5" t="str">
        <f>(VLOOKUP(Games!B393, Data!$B$2:$L$134, 5, FALSE)-VLOOKUP(Games!E393, Data!$B$2:$L$134, 5, FALSE))*Coefficients!$E$2</f>
        <v>#N/A</v>
      </c>
      <c r="F393" s="5" t="str">
        <f>(VLOOKUP(Games!B393, Data!$B$2:$L$134, 6, FALSE)-VLOOKUP(Games!E393, Data!$B$2:$L$134, 6, FALSE))*Coefficients!$F$2</f>
        <v>#N/A</v>
      </c>
      <c r="G393" s="5" t="str">
        <f>(VLOOKUP(Games!B393, Data!$B$2:$L$134, 7, FALSE)-VLOOKUP(Games!E393, Data!$B$2:$L$134, 7, FALSE))*Coefficients!$G$2</f>
        <v>#N/A</v>
      </c>
      <c r="H393" s="5" t="str">
        <f>(VLOOKUP(Games!B393, Data!$B$2:$L$134, 8, FALSE)-VLOOKUP(Games!E393, Data!$B$2:$L$134, 8, FALSE))*Coefficients!$H$2</f>
        <v>#N/A</v>
      </c>
      <c r="I393" s="5" t="str">
        <f>(VLOOKUP(Games!B393, Data!$B$2:$L$134, 9, FALSE)-VLOOKUP(Games!E393, Data!$B$2:$L$134, 9, FALSE))*Coefficients!$I$2</f>
        <v>#N/A</v>
      </c>
      <c r="J393" s="5" t="str">
        <f>(VLOOKUP(Games!B393, Data!$B$2:$L$134, 10, FALSE)-VLOOKUP(Games!E393, Data!$B$2:$L$134, 10, FALSE))*Coefficients!$J$2</f>
        <v>#N/A</v>
      </c>
      <c r="K393" s="5" t="str">
        <f>(IF(AND(VLOOKUP(Games!B393, Data!$B$2:$L$134, 11, FALSE)=1, VLOOKUP(Games!E393, Data!$B$2:$L$134, 11, FALSE)&lt;&gt;1), 1,0))*Coefficients!K$2</f>
        <v>#N/A</v>
      </c>
      <c r="L393" s="5" t="str">
        <f>(IF(AND(VLOOKUP(Games!B393, Data!$B$2:$L$134, 11, FALSE)&lt;&gt;1, VLOOKUP(Games!E393, Data!$B$2:$L$134, 11, FALSE)=1), 1,0))*Coefficients!L$2</f>
        <v>#N/A</v>
      </c>
      <c r="O393" s="5" t="str">
        <f t="shared" si="1"/>
        <v>#N/A</v>
      </c>
    </row>
    <row r="394" ht="14.25" customHeight="1">
      <c r="A394" s="5" t="str">
        <f>Coefficients!$A$2</f>
        <v/>
      </c>
      <c r="B394" s="5" t="n">
        <f>(Games!G394)*Coefficients!$B$2</f>
        <v>0</v>
      </c>
      <c r="C394" s="5" t="str">
        <f>(VLOOKUP(Games!B394, Data!$B$2:$L$134, 4, FALSE)-VLOOKUP(Games!E394, Data!$B$2:$L$134, 4, FALSE))*Coefficients!$C$2</f>
        <v>#N/A</v>
      </c>
      <c r="D394" s="5" t="str">
        <f>(VLOOKUP(Games!B394, Data!$B$2:$L$134, 3, FALSE)-VLOOKUP(Games!E394, Data!$B$2:$L$134, 3, FALSE))*Coefficients!$D$2</f>
        <v>#N/A</v>
      </c>
      <c r="E394" s="5" t="str">
        <f>(VLOOKUP(Games!B394, Data!$B$2:$L$134, 5, FALSE)-VLOOKUP(Games!E394, Data!$B$2:$L$134, 5, FALSE))*Coefficients!$E$2</f>
        <v>#N/A</v>
      </c>
      <c r="F394" s="5" t="str">
        <f>(VLOOKUP(Games!B394, Data!$B$2:$L$134, 6, FALSE)-VLOOKUP(Games!E394, Data!$B$2:$L$134, 6, FALSE))*Coefficients!$F$2</f>
        <v>#N/A</v>
      </c>
      <c r="G394" s="5" t="str">
        <f>(VLOOKUP(Games!B394, Data!$B$2:$L$134, 7, FALSE)-VLOOKUP(Games!E394, Data!$B$2:$L$134, 7, FALSE))*Coefficients!$G$2</f>
        <v>#N/A</v>
      </c>
      <c r="H394" s="5" t="str">
        <f>(VLOOKUP(Games!B394, Data!$B$2:$L$134, 8, FALSE)-VLOOKUP(Games!E394, Data!$B$2:$L$134, 8, FALSE))*Coefficients!$H$2</f>
        <v>#N/A</v>
      </c>
      <c r="I394" s="5" t="str">
        <f>(VLOOKUP(Games!B394, Data!$B$2:$L$134, 9, FALSE)-VLOOKUP(Games!E394, Data!$B$2:$L$134, 9, FALSE))*Coefficients!$I$2</f>
        <v>#N/A</v>
      </c>
      <c r="J394" s="5" t="str">
        <f>(VLOOKUP(Games!B394, Data!$B$2:$L$134, 10, FALSE)-VLOOKUP(Games!E394, Data!$B$2:$L$134, 10, FALSE))*Coefficients!$J$2</f>
        <v>#N/A</v>
      </c>
      <c r="K394" s="5" t="str">
        <f>(IF(AND(VLOOKUP(Games!B394, Data!$B$2:$L$134, 11, FALSE)=1, VLOOKUP(Games!E394, Data!$B$2:$L$134, 11, FALSE)&lt;&gt;1), 1,0))*Coefficients!K$2</f>
        <v>#N/A</v>
      </c>
      <c r="L394" s="5" t="str">
        <f>(IF(AND(VLOOKUP(Games!B394, Data!$B$2:$L$134, 11, FALSE)&lt;&gt;1, VLOOKUP(Games!E394, Data!$B$2:$L$134, 11, FALSE)=1), 1,0))*Coefficients!L$2</f>
        <v>#N/A</v>
      </c>
      <c r="O394" s="5" t="str">
        <f t="shared" si="1"/>
        <v>#N/A</v>
      </c>
    </row>
    <row r="395" ht="14.25" customHeight="1">
      <c r="A395" s="5" t="str">
        <f>Coefficients!$A$2</f>
        <v/>
      </c>
      <c r="B395" s="5" t="n">
        <f>(Games!G395)*Coefficients!$B$2</f>
        <v>0</v>
      </c>
      <c r="C395" s="5" t="str">
        <f>(VLOOKUP(Games!B395, Data!$B$2:$L$134, 4, FALSE)-VLOOKUP(Games!E395, Data!$B$2:$L$134, 4, FALSE))*Coefficients!$C$2</f>
        <v>#N/A</v>
      </c>
      <c r="D395" s="5" t="str">
        <f>(VLOOKUP(Games!B395, Data!$B$2:$L$134, 3, FALSE)-VLOOKUP(Games!E395, Data!$B$2:$L$134, 3, FALSE))*Coefficients!$D$2</f>
        <v>#N/A</v>
      </c>
      <c r="E395" s="5" t="str">
        <f>(VLOOKUP(Games!B395, Data!$B$2:$L$134, 5, FALSE)-VLOOKUP(Games!E395, Data!$B$2:$L$134, 5, FALSE))*Coefficients!$E$2</f>
        <v>#N/A</v>
      </c>
      <c r="F395" s="5" t="str">
        <f>(VLOOKUP(Games!B395, Data!$B$2:$L$134, 6, FALSE)-VLOOKUP(Games!E395, Data!$B$2:$L$134, 6, FALSE))*Coefficients!$F$2</f>
        <v>#N/A</v>
      </c>
      <c r="G395" s="5" t="str">
        <f>(VLOOKUP(Games!B395, Data!$B$2:$L$134, 7, FALSE)-VLOOKUP(Games!E395, Data!$B$2:$L$134, 7, FALSE))*Coefficients!$G$2</f>
        <v>#N/A</v>
      </c>
      <c r="H395" s="5" t="str">
        <f>(VLOOKUP(Games!B395, Data!$B$2:$L$134, 8, FALSE)-VLOOKUP(Games!E395, Data!$B$2:$L$134, 8, FALSE))*Coefficients!$H$2</f>
        <v>#N/A</v>
      </c>
      <c r="I395" s="5" t="str">
        <f>(VLOOKUP(Games!B395, Data!$B$2:$L$134, 9, FALSE)-VLOOKUP(Games!E395, Data!$B$2:$L$134, 9, FALSE))*Coefficients!$I$2</f>
        <v>#N/A</v>
      </c>
      <c r="J395" s="5" t="str">
        <f>(VLOOKUP(Games!B395, Data!$B$2:$L$134, 10, FALSE)-VLOOKUP(Games!E395, Data!$B$2:$L$134, 10, FALSE))*Coefficients!$J$2</f>
        <v>#N/A</v>
      </c>
      <c r="K395" s="5" t="str">
        <f>(IF(AND(VLOOKUP(Games!B395, Data!$B$2:$L$134, 11, FALSE)=1, VLOOKUP(Games!E395, Data!$B$2:$L$134, 11, FALSE)&lt;&gt;1), 1,0))*Coefficients!K$2</f>
        <v>#N/A</v>
      </c>
      <c r="L395" s="5" t="str">
        <f>(IF(AND(VLOOKUP(Games!B395, Data!$B$2:$L$134, 11, FALSE)&lt;&gt;1, VLOOKUP(Games!E395, Data!$B$2:$L$134, 11, FALSE)=1), 1,0))*Coefficients!L$2</f>
        <v>#N/A</v>
      </c>
      <c r="O395" s="5" t="str">
        <f t="shared" si="1"/>
        <v>#N/A</v>
      </c>
    </row>
    <row r="396" ht="14.25" customHeight="1">
      <c r="A396" s="5" t="str">
        <f>Coefficients!$A$2</f>
        <v/>
      </c>
      <c r="B396" s="5" t="n">
        <f>(Games!G396)*Coefficients!$B$2</f>
        <v>0</v>
      </c>
      <c r="C396" s="5" t="str">
        <f>(VLOOKUP(Games!B396, Data!$B$2:$L$134, 4, FALSE)-VLOOKUP(Games!E396, Data!$B$2:$L$134, 4, FALSE))*Coefficients!$C$2</f>
        <v>#N/A</v>
      </c>
      <c r="D396" s="5" t="str">
        <f>(VLOOKUP(Games!B396, Data!$B$2:$L$134, 3, FALSE)-VLOOKUP(Games!E396, Data!$B$2:$L$134, 3, FALSE))*Coefficients!$D$2</f>
        <v>#N/A</v>
      </c>
      <c r="E396" s="5" t="str">
        <f>(VLOOKUP(Games!B396, Data!$B$2:$L$134, 5, FALSE)-VLOOKUP(Games!E396, Data!$B$2:$L$134, 5, FALSE))*Coefficients!$E$2</f>
        <v>#N/A</v>
      </c>
      <c r="F396" s="5" t="str">
        <f>(VLOOKUP(Games!B396, Data!$B$2:$L$134, 6, FALSE)-VLOOKUP(Games!E396, Data!$B$2:$L$134, 6, FALSE))*Coefficients!$F$2</f>
        <v>#N/A</v>
      </c>
      <c r="G396" s="5" t="str">
        <f>(VLOOKUP(Games!B396, Data!$B$2:$L$134, 7, FALSE)-VLOOKUP(Games!E396, Data!$B$2:$L$134, 7, FALSE))*Coefficients!$G$2</f>
        <v>#N/A</v>
      </c>
      <c r="H396" s="5" t="str">
        <f>(VLOOKUP(Games!B396, Data!$B$2:$L$134, 8, FALSE)-VLOOKUP(Games!E396, Data!$B$2:$L$134, 8, FALSE))*Coefficients!$H$2</f>
        <v>#N/A</v>
      </c>
      <c r="I396" s="5" t="str">
        <f>(VLOOKUP(Games!B396, Data!$B$2:$L$134, 9, FALSE)-VLOOKUP(Games!E396, Data!$B$2:$L$134, 9, FALSE))*Coefficients!$I$2</f>
        <v>#N/A</v>
      </c>
      <c r="J396" s="5" t="str">
        <f>(VLOOKUP(Games!B396, Data!$B$2:$L$134, 10, FALSE)-VLOOKUP(Games!E396, Data!$B$2:$L$134, 10, FALSE))*Coefficients!$J$2</f>
        <v>#N/A</v>
      </c>
      <c r="K396" s="5" t="str">
        <f>(IF(AND(VLOOKUP(Games!B396, Data!$B$2:$L$134, 11, FALSE)=1, VLOOKUP(Games!E396, Data!$B$2:$L$134, 11, FALSE)&lt;&gt;1), 1,0))*Coefficients!K$2</f>
        <v>#N/A</v>
      </c>
      <c r="L396" s="5" t="str">
        <f>(IF(AND(VLOOKUP(Games!B396, Data!$B$2:$L$134, 11, FALSE)&lt;&gt;1, VLOOKUP(Games!E396, Data!$B$2:$L$134, 11, FALSE)=1), 1,0))*Coefficients!L$2</f>
        <v>#N/A</v>
      </c>
      <c r="O396" s="5" t="str">
        <f t="shared" si="1"/>
        <v>#N/A</v>
      </c>
    </row>
    <row r="397" ht="14.25" customHeight="1">
      <c r="A397" s="5" t="str">
        <f>Coefficients!$A$2</f>
        <v/>
      </c>
      <c r="B397" s="5" t="n">
        <f>(Games!G397)*Coefficients!$B$2</f>
        <v>0</v>
      </c>
      <c r="C397" s="5" t="str">
        <f>(VLOOKUP(Games!B397, Data!$B$2:$L$134, 4, FALSE)-VLOOKUP(Games!E397, Data!$B$2:$L$134, 4, FALSE))*Coefficients!$C$2</f>
        <v>#N/A</v>
      </c>
      <c r="D397" s="5" t="str">
        <f>(VLOOKUP(Games!B397, Data!$B$2:$L$134, 3, FALSE)-VLOOKUP(Games!E397, Data!$B$2:$L$134, 3, FALSE))*Coefficients!$D$2</f>
        <v>#N/A</v>
      </c>
      <c r="E397" s="5" t="str">
        <f>(VLOOKUP(Games!B397, Data!$B$2:$L$134, 5, FALSE)-VLOOKUP(Games!E397, Data!$B$2:$L$134, 5, FALSE))*Coefficients!$E$2</f>
        <v>#N/A</v>
      </c>
      <c r="F397" s="5" t="str">
        <f>(VLOOKUP(Games!B397, Data!$B$2:$L$134, 6, FALSE)-VLOOKUP(Games!E397, Data!$B$2:$L$134, 6, FALSE))*Coefficients!$F$2</f>
        <v>#N/A</v>
      </c>
      <c r="G397" s="5" t="str">
        <f>(VLOOKUP(Games!B397, Data!$B$2:$L$134, 7, FALSE)-VLOOKUP(Games!E397, Data!$B$2:$L$134, 7, FALSE))*Coefficients!$G$2</f>
        <v>#N/A</v>
      </c>
      <c r="H397" s="5" t="str">
        <f>(VLOOKUP(Games!B397, Data!$B$2:$L$134, 8, FALSE)-VLOOKUP(Games!E397, Data!$B$2:$L$134, 8, FALSE))*Coefficients!$H$2</f>
        <v>#N/A</v>
      </c>
      <c r="I397" s="5" t="str">
        <f>(VLOOKUP(Games!B397, Data!$B$2:$L$134, 9, FALSE)-VLOOKUP(Games!E397, Data!$B$2:$L$134, 9, FALSE))*Coefficients!$I$2</f>
        <v>#N/A</v>
      </c>
      <c r="J397" s="5" t="str">
        <f>(VLOOKUP(Games!B397, Data!$B$2:$L$134, 10, FALSE)-VLOOKUP(Games!E397, Data!$B$2:$L$134, 10, FALSE))*Coefficients!$J$2</f>
        <v>#N/A</v>
      </c>
      <c r="K397" s="5" t="str">
        <f>(IF(AND(VLOOKUP(Games!B397, Data!$B$2:$L$134, 11, FALSE)=1, VLOOKUP(Games!E397, Data!$B$2:$L$134, 11, FALSE)&lt;&gt;1), 1,0))*Coefficients!K$2</f>
        <v>#N/A</v>
      </c>
      <c r="L397" s="5" t="str">
        <f>(IF(AND(VLOOKUP(Games!B397, Data!$B$2:$L$134, 11, FALSE)&lt;&gt;1, VLOOKUP(Games!E397, Data!$B$2:$L$134, 11, FALSE)=1), 1,0))*Coefficients!L$2</f>
        <v>#N/A</v>
      </c>
      <c r="O397" s="5" t="str">
        <f t="shared" si="1"/>
        <v>#N/A</v>
      </c>
    </row>
    <row r="398" ht="14.25" customHeight="1">
      <c r="A398" s="5" t="str">
        <f>Coefficients!$A$2</f>
        <v/>
      </c>
      <c r="B398" s="5" t="n">
        <f>(Games!G399)*Coefficients!$B$2</f>
        <v>0</v>
      </c>
      <c r="C398" s="5" t="str">
        <f>(VLOOKUP(Games!B399, Data!$B$2:$L$134, 4, FALSE)-VLOOKUP(Games!E399, Data!$B$2:$L$134, 4, FALSE))*Coefficients!$C$2</f>
        <v>#N/A</v>
      </c>
      <c r="D398" s="5" t="str">
        <f>(VLOOKUP(Games!B399, Data!$B$2:$L$134, 3, FALSE)-VLOOKUP(Games!E399, Data!$B$2:$L$134, 3, FALSE))*Coefficients!$D$2</f>
        <v>#N/A</v>
      </c>
      <c r="E398" s="5" t="str">
        <f>(VLOOKUP(Games!B399, Data!$B$2:$L$134, 5, FALSE)-VLOOKUP(Games!E399, Data!$B$2:$L$134, 5, FALSE))*Coefficients!$E$2</f>
        <v>#N/A</v>
      </c>
      <c r="F398" s="5" t="str">
        <f>(VLOOKUP(Games!B399, Data!$B$2:$L$134, 6, FALSE)-VLOOKUP(Games!E399, Data!$B$2:$L$134, 6, FALSE))*Coefficients!$F$2</f>
        <v>#N/A</v>
      </c>
      <c r="G398" s="5" t="str">
        <f>(VLOOKUP(Games!B399, Data!$B$2:$L$134, 7, FALSE)-VLOOKUP(Games!E399, Data!$B$2:$L$134, 7, FALSE))*Coefficients!$G$2</f>
        <v>#N/A</v>
      </c>
      <c r="H398" s="5" t="str">
        <f>(VLOOKUP(Games!B399, Data!$B$2:$L$134, 8, FALSE)-VLOOKUP(Games!E399, Data!$B$2:$L$134, 8, FALSE))*Coefficients!$H$2</f>
        <v>#N/A</v>
      </c>
      <c r="I398" s="5" t="str">
        <f>(VLOOKUP(Games!B399, Data!$B$2:$L$134, 9, FALSE)-VLOOKUP(Games!E399, Data!$B$2:$L$134, 9, FALSE))*Coefficients!$I$2</f>
        <v>#N/A</v>
      </c>
      <c r="J398" s="5" t="str">
        <f>(VLOOKUP(Games!B399, Data!$B$2:$L$134, 10, FALSE)-VLOOKUP(Games!E399, Data!$B$2:$L$134, 10, FALSE))*Coefficients!$J$2</f>
        <v>#N/A</v>
      </c>
      <c r="K398" s="5" t="str">
        <f>(IF(AND(VLOOKUP(Games!B399, Data!$B$2:$L$134, 11, FALSE)=1, VLOOKUP(Games!E399, Data!$B$2:$L$134, 11, FALSE)&lt;&gt;1), 1,0))*Coefficients!K$2</f>
        <v>#N/A</v>
      </c>
      <c r="L398" s="5" t="str">
        <f>(IF(AND(VLOOKUP(Games!B399, Data!$B$2:$L$134, 11, FALSE)&lt;&gt;1, VLOOKUP(Games!E399, Data!$B$2:$L$134, 11, FALSE)=1), 1,0))*Coefficients!L$2</f>
        <v>#N/A</v>
      </c>
      <c r="O398" s="5" t="str">
        <f t="shared" si="1"/>
        <v>#N/A</v>
      </c>
    </row>
    <row r="399" ht="14.25" customHeight="1">
      <c r="A399" s="5" t="str">
        <f>Coefficients!$A$2</f>
        <v/>
      </c>
      <c r="B399" s="5" t="n">
        <f>(Games!G400)*Coefficients!$B$2</f>
        <v>0</v>
      </c>
      <c r="C399" s="5" t="str">
        <f>(VLOOKUP(Games!B400, Data!$B$2:$L$134, 4, FALSE)-VLOOKUP(Games!E400, Data!$B$2:$L$134, 4, FALSE))*Coefficients!$C$2</f>
        <v>#N/A</v>
      </c>
      <c r="D399" s="5" t="str">
        <f>(VLOOKUP(Games!B400, Data!$B$2:$L$134, 3, FALSE)-VLOOKUP(Games!E400, Data!$B$2:$L$134, 3, FALSE))*Coefficients!$D$2</f>
        <v>#N/A</v>
      </c>
      <c r="E399" s="5" t="str">
        <f>(VLOOKUP(Games!B400, Data!$B$2:$L$134, 5, FALSE)-VLOOKUP(Games!E400, Data!$B$2:$L$134, 5, FALSE))*Coefficients!$E$2</f>
        <v>#N/A</v>
      </c>
      <c r="F399" s="5" t="str">
        <f>(VLOOKUP(Games!B400, Data!$B$2:$L$134, 6, FALSE)-VLOOKUP(Games!E400, Data!$B$2:$L$134, 6, FALSE))*Coefficients!$F$2</f>
        <v>#N/A</v>
      </c>
      <c r="G399" s="5" t="str">
        <f>(VLOOKUP(Games!B400, Data!$B$2:$L$134, 7, FALSE)-VLOOKUP(Games!E400, Data!$B$2:$L$134, 7, FALSE))*Coefficients!$G$2</f>
        <v>#N/A</v>
      </c>
      <c r="H399" s="5" t="str">
        <f>(VLOOKUP(Games!B400, Data!$B$2:$L$134, 8, FALSE)-VLOOKUP(Games!E400, Data!$B$2:$L$134, 8, FALSE))*Coefficients!$H$2</f>
        <v>#N/A</v>
      </c>
      <c r="I399" s="5" t="str">
        <f>(VLOOKUP(Games!B400, Data!$B$2:$L$134, 9, FALSE)-VLOOKUP(Games!E400, Data!$B$2:$L$134, 9, FALSE))*Coefficients!$I$2</f>
        <v>#N/A</v>
      </c>
      <c r="J399" s="5" t="str">
        <f>(VLOOKUP(Games!B400, Data!$B$2:$L$134, 10, FALSE)-VLOOKUP(Games!E400, Data!$B$2:$L$134, 10, FALSE))*Coefficients!$J$2</f>
        <v>#N/A</v>
      </c>
      <c r="K399" s="5" t="str">
        <f>(IF(AND(VLOOKUP(Games!B400, Data!$B$2:$L$134, 11, FALSE)=1, VLOOKUP(Games!E400, Data!$B$2:$L$134, 11, FALSE)&lt;&gt;1), 1,0))*Coefficients!K$2</f>
        <v>#N/A</v>
      </c>
      <c r="L399" s="5" t="str">
        <f>(IF(AND(VLOOKUP(Games!B400, Data!$B$2:$L$134, 11, FALSE)&lt;&gt;1, VLOOKUP(Games!E400, Data!$B$2:$L$134, 11, FALSE)=1), 1,0))*Coefficients!L$2</f>
        <v>#N/A</v>
      </c>
      <c r="O399" s="5" t="str">
        <f t="shared" si="1"/>
        <v>#N/A</v>
      </c>
    </row>
    <row r="400" ht="14.25" customHeight="1">
      <c r="A400" s="5" t="str">
        <f>Coefficients!$A$2</f>
        <v/>
      </c>
      <c r="B400" s="5" t="n">
        <f>(Games!G401)*Coefficients!$B$2</f>
        <v>0</v>
      </c>
      <c r="C400" s="5" t="str">
        <f>(VLOOKUP(Games!B401, Data!$B$2:$L$134, 4, FALSE)-VLOOKUP(Games!E401, Data!$B$2:$L$134, 4, FALSE))*Coefficients!$C$2</f>
        <v>#N/A</v>
      </c>
      <c r="D400" s="5" t="str">
        <f>(VLOOKUP(Games!B401, Data!$B$2:$L$134, 3, FALSE)-VLOOKUP(Games!E401, Data!$B$2:$L$134, 3, FALSE))*Coefficients!$D$2</f>
        <v>#N/A</v>
      </c>
      <c r="E400" s="5" t="str">
        <f>(VLOOKUP(Games!B401, Data!$B$2:$L$134, 5, FALSE)-VLOOKUP(Games!E401, Data!$B$2:$L$134, 5, FALSE))*Coefficients!$E$2</f>
        <v>#N/A</v>
      </c>
      <c r="F400" s="5" t="str">
        <f>(VLOOKUP(Games!B401, Data!$B$2:$L$134, 6, FALSE)-VLOOKUP(Games!E401, Data!$B$2:$L$134, 6, FALSE))*Coefficients!$F$2</f>
        <v>#N/A</v>
      </c>
      <c r="G400" s="5" t="str">
        <f>(VLOOKUP(Games!B401, Data!$B$2:$L$134, 7, FALSE)-VLOOKUP(Games!E401, Data!$B$2:$L$134, 7, FALSE))*Coefficients!$G$2</f>
        <v>#N/A</v>
      </c>
      <c r="H400" s="5" t="str">
        <f>(VLOOKUP(Games!B401, Data!$B$2:$L$134, 8, FALSE)-VLOOKUP(Games!E401, Data!$B$2:$L$134, 8, FALSE))*Coefficients!$H$2</f>
        <v>#N/A</v>
      </c>
      <c r="I400" s="5" t="str">
        <f>(VLOOKUP(Games!B401, Data!$B$2:$L$134, 9, FALSE)-VLOOKUP(Games!E401, Data!$B$2:$L$134, 9, FALSE))*Coefficients!$I$2</f>
        <v>#N/A</v>
      </c>
      <c r="J400" s="5" t="str">
        <f>(VLOOKUP(Games!B401, Data!$B$2:$L$134, 10, FALSE)-VLOOKUP(Games!E401, Data!$B$2:$L$134, 10, FALSE))*Coefficients!$J$2</f>
        <v>#N/A</v>
      </c>
      <c r="K400" s="5" t="str">
        <f>(IF(AND(VLOOKUP(Games!B401, Data!$B$2:$L$134, 11, FALSE)=1, VLOOKUP(Games!E401, Data!$B$2:$L$134, 11, FALSE)&lt;&gt;1), 1,0))*Coefficients!K$2</f>
        <v>#N/A</v>
      </c>
      <c r="L400" s="5" t="str">
        <f>(IF(AND(VLOOKUP(Games!B401, Data!$B$2:$L$134, 11, FALSE)&lt;&gt;1, VLOOKUP(Games!E401, Data!$B$2:$L$134, 11, FALSE)=1), 1,0))*Coefficients!L$2</f>
        <v>#N/A</v>
      </c>
      <c r="O400" s="5" t="str">
        <f t="shared" si="1"/>
        <v>#N/A</v>
      </c>
    </row>
    <row r="401" ht="14.25" customHeight="1">
      <c r="A401" s="5" t="str">
        <f>Coefficients!$A$2</f>
        <v/>
      </c>
      <c r="B401" s="5" t="n">
        <f>(Games!G402)*Coefficients!$B$2</f>
        <v>0</v>
      </c>
      <c r="C401" s="5" t="str">
        <f>(VLOOKUP(Games!B402, Data!$B$2:$L$134, 4, FALSE)-VLOOKUP(Games!E402, Data!$B$2:$L$134, 4, FALSE))*Coefficients!$C$2</f>
        <v>#N/A</v>
      </c>
      <c r="D401" s="5" t="str">
        <f>(VLOOKUP(Games!B402, Data!$B$2:$L$134, 3, FALSE)-VLOOKUP(Games!E402, Data!$B$2:$L$134, 3, FALSE))*Coefficients!$D$2</f>
        <v>#N/A</v>
      </c>
      <c r="E401" s="5" t="str">
        <f>(VLOOKUP(Games!B402, Data!$B$2:$L$134, 5, FALSE)-VLOOKUP(Games!E402, Data!$B$2:$L$134, 5, FALSE))*Coefficients!$E$2</f>
        <v>#N/A</v>
      </c>
      <c r="F401" s="5" t="str">
        <f>(VLOOKUP(Games!B402, Data!$B$2:$L$134, 6, FALSE)-VLOOKUP(Games!E402, Data!$B$2:$L$134, 6, FALSE))*Coefficients!$F$2</f>
        <v>#N/A</v>
      </c>
      <c r="G401" s="5" t="str">
        <f>(VLOOKUP(Games!B402, Data!$B$2:$L$134, 7, FALSE)-VLOOKUP(Games!E402, Data!$B$2:$L$134, 7, FALSE))*Coefficients!$G$2</f>
        <v>#N/A</v>
      </c>
      <c r="H401" s="5" t="str">
        <f>(VLOOKUP(Games!B402, Data!$B$2:$L$134, 8, FALSE)-VLOOKUP(Games!E402, Data!$B$2:$L$134, 8, FALSE))*Coefficients!$H$2</f>
        <v>#N/A</v>
      </c>
      <c r="I401" s="5" t="str">
        <f>(VLOOKUP(Games!B402, Data!$B$2:$L$134, 9, FALSE)-VLOOKUP(Games!E402, Data!$B$2:$L$134, 9, FALSE))*Coefficients!$I$2</f>
        <v>#N/A</v>
      </c>
      <c r="J401" s="5" t="str">
        <f>(VLOOKUP(Games!B402, Data!$B$2:$L$134, 10, FALSE)-VLOOKUP(Games!E402, Data!$B$2:$L$134, 10, FALSE))*Coefficients!$J$2</f>
        <v>#N/A</v>
      </c>
      <c r="K401" s="5" t="str">
        <f>(IF(AND(VLOOKUP(Games!B402, Data!$B$2:$L$134, 11, FALSE)=1, VLOOKUP(Games!E402, Data!$B$2:$L$134, 11, FALSE)&lt;&gt;1), 1,0))*Coefficients!K$2</f>
        <v>#N/A</v>
      </c>
      <c r="L401" s="5" t="str">
        <f>(IF(AND(VLOOKUP(Games!B402, Data!$B$2:$L$134, 11, FALSE)&lt;&gt;1, VLOOKUP(Games!E402, Data!$B$2:$L$134, 11, FALSE)=1), 1,0))*Coefficients!L$2</f>
        <v>#N/A</v>
      </c>
      <c r="O401" s="5" t="str">
        <f t="shared" si="1"/>
        <v>#N/A</v>
      </c>
    </row>
    <row r="402" ht="14.25" customHeight="1">
      <c r="A402" s="5" t="str">
        <f>Coefficients!$A$2</f>
        <v/>
      </c>
      <c r="B402" s="5" t="n">
        <f>(Games!G403)*Coefficients!$B$2</f>
        <v>0</v>
      </c>
      <c r="C402" s="5" t="str">
        <f>(VLOOKUP(Games!B403, Data!$B$2:$L$134, 4, FALSE)-VLOOKUP(Games!E403, Data!$B$2:$L$134, 4, FALSE))*Coefficients!$C$2</f>
        <v>#N/A</v>
      </c>
      <c r="D402" s="5" t="str">
        <f>(VLOOKUP(Games!B403, Data!$B$2:$L$134, 3, FALSE)-VLOOKUP(Games!E403, Data!$B$2:$L$134, 3, FALSE))*Coefficients!$D$2</f>
        <v>#N/A</v>
      </c>
      <c r="E402" s="5" t="str">
        <f>(VLOOKUP(Games!B403, Data!$B$2:$L$134, 5, FALSE)-VLOOKUP(Games!E403, Data!$B$2:$L$134, 5, FALSE))*Coefficients!$E$2</f>
        <v>#N/A</v>
      </c>
      <c r="F402" s="5" t="str">
        <f>(VLOOKUP(Games!B403, Data!$B$2:$L$134, 6, FALSE)-VLOOKUP(Games!E403, Data!$B$2:$L$134, 6, FALSE))*Coefficients!$F$2</f>
        <v>#N/A</v>
      </c>
      <c r="G402" s="5" t="str">
        <f>(VLOOKUP(Games!B403, Data!$B$2:$L$134, 7, FALSE)-VLOOKUP(Games!E403, Data!$B$2:$L$134, 7, FALSE))*Coefficients!$G$2</f>
        <v>#N/A</v>
      </c>
      <c r="H402" s="5" t="str">
        <f>(VLOOKUP(Games!B403, Data!$B$2:$L$134, 8, FALSE)-VLOOKUP(Games!E403, Data!$B$2:$L$134, 8, FALSE))*Coefficients!$H$2</f>
        <v>#N/A</v>
      </c>
      <c r="I402" s="5" t="str">
        <f>(VLOOKUP(Games!B403, Data!$B$2:$L$134, 9, FALSE)-VLOOKUP(Games!E403, Data!$B$2:$L$134, 9, FALSE))*Coefficients!$I$2</f>
        <v>#N/A</v>
      </c>
      <c r="J402" s="5" t="str">
        <f>(VLOOKUP(Games!B403, Data!$B$2:$L$134, 10, FALSE)-VLOOKUP(Games!E403, Data!$B$2:$L$134, 10, FALSE))*Coefficients!$J$2</f>
        <v>#N/A</v>
      </c>
      <c r="K402" s="5" t="str">
        <f>(IF(AND(VLOOKUP(Games!B403, Data!$B$2:$L$134, 11, FALSE)=1, VLOOKUP(Games!E403, Data!$B$2:$L$134, 11, FALSE)&lt;&gt;1), 1,0))*Coefficients!K$2</f>
        <v>#N/A</v>
      </c>
      <c r="L402" s="5" t="str">
        <f>(IF(AND(VLOOKUP(Games!B403, Data!$B$2:$L$134, 11, FALSE)&lt;&gt;1, VLOOKUP(Games!E403, Data!$B$2:$L$134, 11, FALSE)=1), 1,0))*Coefficients!L$2</f>
        <v>#N/A</v>
      </c>
      <c r="O402" s="5" t="str">
        <f t="shared" si="1"/>
        <v>#N/A</v>
      </c>
    </row>
    <row r="403" ht="14.25" customHeight="1">
      <c r="A403" s="5" t="str">
        <f>Coefficients!$A$2</f>
        <v/>
      </c>
      <c r="B403" s="5" t="n">
        <f>(Games!G404)*Coefficients!$B$2</f>
        <v>0</v>
      </c>
      <c r="C403" s="5" t="str">
        <f>(VLOOKUP(Games!B404, Data!$B$2:$L$134, 4, FALSE)-VLOOKUP(Games!E404, Data!$B$2:$L$134, 4, FALSE))*Coefficients!$C$2</f>
        <v>#N/A</v>
      </c>
      <c r="D403" s="5" t="str">
        <f>(VLOOKUP(Games!B404, Data!$B$2:$L$134, 3, FALSE)-VLOOKUP(Games!E404, Data!$B$2:$L$134, 3, FALSE))*Coefficients!$D$2</f>
        <v>#N/A</v>
      </c>
      <c r="E403" s="5" t="str">
        <f>(VLOOKUP(Games!B404, Data!$B$2:$L$134, 5, FALSE)-VLOOKUP(Games!E404, Data!$B$2:$L$134, 5, FALSE))*Coefficients!$E$2</f>
        <v>#N/A</v>
      </c>
      <c r="F403" s="5" t="str">
        <f>(VLOOKUP(Games!B404, Data!$B$2:$L$134, 6, FALSE)-VLOOKUP(Games!E404, Data!$B$2:$L$134, 6, FALSE))*Coefficients!$F$2</f>
        <v>#N/A</v>
      </c>
      <c r="G403" s="5" t="str">
        <f>(VLOOKUP(Games!B404, Data!$B$2:$L$134, 7, FALSE)-VLOOKUP(Games!E404, Data!$B$2:$L$134, 7, FALSE))*Coefficients!$G$2</f>
        <v>#N/A</v>
      </c>
      <c r="H403" s="5" t="str">
        <f>(VLOOKUP(Games!B404, Data!$B$2:$L$134, 8, FALSE)-VLOOKUP(Games!E404, Data!$B$2:$L$134, 8, FALSE))*Coefficients!$H$2</f>
        <v>#N/A</v>
      </c>
      <c r="I403" s="5" t="str">
        <f>(VLOOKUP(Games!B404, Data!$B$2:$L$134, 9, FALSE)-VLOOKUP(Games!E404, Data!$B$2:$L$134, 9, FALSE))*Coefficients!$I$2</f>
        <v>#N/A</v>
      </c>
      <c r="J403" s="5" t="str">
        <f>(VLOOKUP(Games!B404, Data!$B$2:$L$134, 10, FALSE)-VLOOKUP(Games!E404, Data!$B$2:$L$134, 10, FALSE))*Coefficients!$J$2</f>
        <v>#N/A</v>
      </c>
      <c r="K403" s="5" t="str">
        <f>(IF(AND(VLOOKUP(Games!B404, Data!$B$2:$L$134, 11, FALSE)=1, VLOOKUP(Games!E404, Data!$B$2:$L$134, 11, FALSE)&lt;&gt;1), 1,0))*Coefficients!K$2</f>
        <v>#N/A</v>
      </c>
      <c r="L403" s="5" t="str">
        <f>(IF(AND(VLOOKUP(Games!B404, Data!$B$2:$L$134, 11, FALSE)&lt;&gt;1, VLOOKUP(Games!E404, Data!$B$2:$L$134, 11, FALSE)=1), 1,0))*Coefficients!L$2</f>
        <v>#N/A</v>
      </c>
      <c r="O403" s="5" t="str">
        <f t="shared" si="1"/>
        <v>#N/A</v>
      </c>
    </row>
    <row r="404" ht="14.25" customHeight="1">
      <c r="A404" s="5" t="str">
        <f>Coefficients!$A$2</f>
        <v/>
      </c>
      <c r="B404" s="5" t="n">
        <f>(Games!G405)*Coefficients!$B$2</f>
        <v>0</v>
      </c>
      <c r="C404" s="5" t="str">
        <f>(VLOOKUP(Games!B405, Data!$B$2:$L$134, 4, FALSE)-VLOOKUP(Games!E405, Data!$B$2:$L$134, 4, FALSE))*Coefficients!$C$2</f>
        <v>#N/A</v>
      </c>
      <c r="D404" s="5" t="str">
        <f>(VLOOKUP(Games!B405, Data!$B$2:$L$134, 3, FALSE)-VLOOKUP(Games!E405, Data!$B$2:$L$134, 3, FALSE))*Coefficients!$D$2</f>
        <v>#N/A</v>
      </c>
      <c r="E404" s="5" t="str">
        <f>(VLOOKUP(Games!B405, Data!$B$2:$L$134, 5, FALSE)-VLOOKUP(Games!E405, Data!$B$2:$L$134, 5, FALSE))*Coefficients!$E$2</f>
        <v>#N/A</v>
      </c>
      <c r="F404" s="5" t="str">
        <f>(VLOOKUP(Games!B405, Data!$B$2:$L$134, 6, FALSE)-VLOOKUP(Games!E405, Data!$B$2:$L$134, 6, FALSE))*Coefficients!$F$2</f>
        <v>#N/A</v>
      </c>
      <c r="G404" s="5" t="str">
        <f>(VLOOKUP(Games!B405, Data!$B$2:$L$134, 7, FALSE)-VLOOKUP(Games!E405, Data!$B$2:$L$134, 7, FALSE))*Coefficients!$G$2</f>
        <v>#N/A</v>
      </c>
      <c r="H404" s="5" t="str">
        <f>(VLOOKUP(Games!B405, Data!$B$2:$L$134, 8, FALSE)-VLOOKUP(Games!E405, Data!$B$2:$L$134, 8, FALSE))*Coefficients!$H$2</f>
        <v>#N/A</v>
      </c>
      <c r="I404" s="5" t="str">
        <f>(VLOOKUP(Games!B405, Data!$B$2:$L$134, 9, FALSE)-VLOOKUP(Games!E405, Data!$B$2:$L$134, 9, FALSE))*Coefficients!$I$2</f>
        <v>#N/A</v>
      </c>
      <c r="J404" s="5" t="str">
        <f>(VLOOKUP(Games!B405, Data!$B$2:$L$134, 10, FALSE)-VLOOKUP(Games!E405, Data!$B$2:$L$134, 10, FALSE))*Coefficients!$J$2</f>
        <v>#N/A</v>
      </c>
      <c r="K404" s="5" t="str">
        <f>(IF(AND(VLOOKUP(Games!B405, Data!$B$2:$L$134, 11, FALSE)=1, VLOOKUP(Games!E405, Data!$B$2:$L$134, 11, FALSE)&lt;&gt;1), 1,0))*Coefficients!K$2</f>
        <v>#N/A</v>
      </c>
      <c r="L404" s="5" t="str">
        <f>(IF(AND(VLOOKUP(Games!B405, Data!$B$2:$L$134, 11, FALSE)&lt;&gt;1, VLOOKUP(Games!E405, Data!$B$2:$L$134, 11, FALSE)=1), 1,0))*Coefficients!L$2</f>
        <v>#N/A</v>
      </c>
      <c r="O404" s="5" t="str">
        <f t="shared" si="1"/>
        <v>#N/A</v>
      </c>
    </row>
    <row r="405" ht="14.25" customHeight="1">
      <c r="A405" s="5" t="str">
        <f>Coefficients!$A$2</f>
        <v/>
      </c>
      <c r="B405" s="5" t="n">
        <f>(Games!G406)*Coefficients!$B$2</f>
        <v>0</v>
      </c>
      <c r="C405" s="5" t="str">
        <f>(VLOOKUP(Games!B406, Data!$B$2:$L$134, 4, FALSE)-VLOOKUP(Games!E406, Data!$B$2:$L$134, 4, FALSE))*Coefficients!$C$2</f>
        <v>#N/A</v>
      </c>
      <c r="D405" s="5" t="str">
        <f>(VLOOKUP(Games!B406, Data!$B$2:$L$134, 3, FALSE)-VLOOKUP(Games!E406, Data!$B$2:$L$134, 3, FALSE))*Coefficients!$D$2</f>
        <v>#N/A</v>
      </c>
      <c r="E405" s="5" t="str">
        <f>(VLOOKUP(Games!B406, Data!$B$2:$L$134, 5, FALSE)-VLOOKUP(Games!E406, Data!$B$2:$L$134, 5, FALSE))*Coefficients!$E$2</f>
        <v>#N/A</v>
      </c>
      <c r="F405" s="5" t="str">
        <f>(VLOOKUP(Games!B406, Data!$B$2:$L$134, 6, FALSE)-VLOOKUP(Games!E406, Data!$B$2:$L$134, 6, FALSE))*Coefficients!$F$2</f>
        <v>#N/A</v>
      </c>
      <c r="G405" s="5" t="str">
        <f>(VLOOKUP(Games!B406, Data!$B$2:$L$134, 7, FALSE)-VLOOKUP(Games!E406, Data!$B$2:$L$134, 7, FALSE))*Coefficients!$G$2</f>
        <v>#N/A</v>
      </c>
      <c r="H405" s="5" t="str">
        <f>(VLOOKUP(Games!B406, Data!$B$2:$L$134, 8, FALSE)-VLOOKUP(Games!E406, Data!$B$2:$L$134, 8, FALSE))*Coefficients!$H$2</f>
        <v>#N/A</v>
      </c>
      <c r="I405" s="5" t="str">
        <f>(VLOOKUP(Games!B406, Data!$B$2:$L$134, 9, FALSE)-VLOOKUP(Games!E406, Data!$B$2:$L$134, 9, FALSE))*Coefficients!$I$2</f>
        <v>#N/A</v>
      </c>
      <c r="J405" s="5" t="str">
        <f>(VLOOKUP(Games!B406, Data!$B$2:$L$134, 10, FALSE)-VLOOKUP(Games!E406, Data!$B$2:$L$134, 10, FALSE))*Coefficients!$J$2</f>
        <v>#N/A</v>
      </c>
      <c r="K405" s="5" t="str">
        <f>(IF(AND(VLOOKUP(Games!B406, Data!$B$2:$L$134, 11, FALSE)=1, VLOOKUP(Games!E406, Data!$B$2:$L$134, 11, FALSE)&lt;&gt;1), 1,0))*Coefficients!K$2</f>
        <v>#N/A</v>
      </c>
      <c r="L405" s="5" t="str">
        <f>(IF(AND(VLOOKUP(Games!B406, Data!$B$2:$L$134, 11, FALSE)&lt;&gt;1, VLOOKUP(Games!E406, Data!$B$2:$L$134, 11, FALSE)=1), 1,0))*Coefficients!L$2</f>
        <v>#N/A</v>
      </c>
      <c r="O405" s="5" t="str">
        <f t="shared" si="1"/>
        <v>#N/A</v>
      </c>
    </row>
    <row r="406" ht="14.25" customHeight="1">
      <c r="A406" s="5" t="str">
        <f>Coefficients!$A$2</f>
        <v/>
      </c>
      <c r="B406" s="5" t="n">
        <f>(Games!G407)*Coefficients!$B$2</f>
        <v>0</v>
      </c>
      <c r="C406" s="5" t="str">
        <f>(VLOOKUP(Games!B407, Data!$B$2:$L$134, 4, FALSE)-VLOOKUP(Games!E407, Data!$B$2:$L$134, 4, FALSE))*Coefficients!$C$2</f>
        <v>#N/A</v>
      </c>
      <c r="D406" s="5" t="str">
        <f>(VLOOKUP(Games!B407, Data!$B$2:$L$134, 3, FALSE)-VLOOKUP(Games!E407, Data!$B$2:$L$134, 3, FALSE))*Coefficients!$D$2</f>
        <v>#N/A</v>
      </c>
      <c r="E406" s="5" t="str">
        <f>(VLOOKUP(Games!B407, Data!$B$2:$L$134, 5, FALSE)-VLOOKUP(Games!E407, Data!$B$2:$L$134, 5, FALSE))*Coefficients!$E$2</f>
        <v>#N/A</v>
      </c>
      <c r="F406" s="5" t="str">
        <f>(VLOOKUP(Games!B407, Data!$B$2:$L$134, 6, FALSE)-VLOOKUP(Games!E407, Data!$B$2:$L$134, 6, FALSE))*Coefficients!$F$2</f>
        <v>#N/A</v>
      </c>
      <c r="G406" s="5" t="str">
        <f>(VLOOKUP(Games!B407, Data!$B$2:$L$134, 7, FALSE)-VLOOKUP(Games!E407, Data!$B$2:$L$134, 7, FALSE))*Coefficients!$G$2</f>
        <v>#N/A</v>
      </c>
      <c r="H406" s="5" t="str">
        <f>(VLOOKUP(Games!B407, Data!$B$2:$L$134, 8, FALSE)-VLOOKUP(Games!E407, Data!$B$2:$L$134, 8, FALSE))*Coefficients!$H$2</f>
        <v>#N/A</v>
      </c>
      <c r="I406" s="5" t="str">
        <f>(VLOOKUP(Games!B407, Data!$B$2:$L$134, 9, FALSE)-VLOOKUP(Games!E407, Data!$B$2:$L$134, 9, FALSE))*Coefficients!$I$2</f>
        <v>#N/A</v>
      </c>
      <c r="J406" s="5" t="str">
        <f>(VLOOKUP(Games!B407, Data!$B$2:$L$134, 10, FALSE)-VLOOKUP(Games!E407, Data!$B$2:$L$134, 10, FALSE))*Coefficients!$J$2</f>
        <v>#N/A</v>
      </c>
      <c r="K406" s="5" t="str">
        <f>(IF(AND(VLOOKUP(Games!B407, Data!$B$2:$L$134, 11, FALSE)=1, VLOOKUP(Games!E407, Data!$B$2:$L$134, 11, FALSE)&lt;&gt;1), 1,0))*Coefficients!K$2</f>
        <v>#N/A</v>
      </c>
      <c r="L406" s="5" t="str">
        <f>(IF(AND(VLOOKUP(Games!B407, Data!$B$2:$L$134, 11, FALSE)&lt;&gt;1, VLOOKUP(Games!E407, Data!$B$2:$L$134, 11, FALSE)=1), 1,0))*Coefficients!L$2</f>
        <v>#N/A</v>
      </c>
      <c r="O406" s="5" t="str">
        <f t="shared" si="1"/>
        <v>#N/A</v>
      </c>
    </row>
    <row r="407" ht="14.25" customHeight="1">
      <c r="A407" s="5" t="str">
        <f>Coefficients!$A$2</f>
        <v/>
      </c>
      <c r="B407" s="5" t="n">
        <f>(Games!G408)*Coefficients!$B$2</f>
        <v>0</v>
      </c>
      <c r="C407" s="5" t="str">
        <f>(VLOOKUP(Games!B408, Data!$B$2:$L$134, 4, FALSE)-VLOOKUP(Games!E408, Data!$B$2:$L$134, 4, FALSE))*Coefficients!$C$2</f>
        <v>#N/A</v>
      </c>
      <c r="D407" s="5" t="str">
        <f>(VLOOKUP(Games!B408, Data!$B$2:$L$134, 3, FALSE)-VLOOKUP(Games!E408, Data!$B$2:$L$134, 3, FALSE))*Coefficients!$D$2</f>
        <v>#N/A</v>
      </c>
      <c r="E407" s="5" t="str">
        <f>(VLOOKUP(Games!B408, Data!$B$2:$L$134, 5, FALSE)-VLOOKUP(Games!E408, Data!$B$2:$L$134, 5, FALSE))*Coefficients!$E$2</f>
        <v>#N/A</v>
      </c>
      <c r="F407" s="5" t="str">
        <f>(VLOOKUP(Games!B408, Data!$B$2:$L$134, 6, FALSE)-VLOOKUP(Games!E408, Data!$B$2:$L$134, 6, FALSE))*Coefficients!$F$2</f>
        <v>#N/A</v>
      </c>
      <c r="G407" s="5" t="str">
        <f>(VLOOKUP(Games!B408, Data!$B$2:$L$134, 7, FALSE)-VLOOKUP(Games!E408, Data!$B$2:$L$134, 7, FALSE))*Coefficients!$G$2</f>
        <v>#N/A</v>
      </c>
      <c r="H407" s="5" t="str">
        <f>(VLOOKUP(Games!B408, Data!$B$2:$L$134, 8, FALSE)-VLOOKUP(Games!E408, Data!$B$2:$L$134, 8, FALSE))*Coefficients!$H$2</f>
        <v>#N/A</v>
      </c>
      <c r="I407" s="5" t="str">
        <f>(VLOOKUP(Games!B408, Data!$B$2:$L$134, 9, FALSE)-VLOOKUP(Games!E408, Data!$B$2:$L$134, 9, FALSE))*Coefficients!$I$2</f>
        <v>#N/A</v>
      </c>
      <c r="J407" s="5" t="str">
        <f>(VLOOKUP(Games!B408, Data!$B$2:$L$134, 10, FALSE)-VLOOKUP(Games!E408, Data!$B$2:$L$134, 10, FALSE))*Coefficients!$J$2</f>
        <v>#N/A</v>
      </c>
      <c r="K407" s="5" t="str">
        <f>(IF(AND(VLOOKUP(Games!B408, Data!$B$2:$L$134, 11, FALSE)=1, VLOOKUP(Games!E408, Data!$B$2:$L$134, 11, FALSE)&lt;&gt;1), 1,0))*Coefficients!K$2</f>
        <v>#N/A</v>
      </c>
      <c r="L407" s="5" t="str">
        <f>(IF(AND(VLOOKUP(Games!B408, Data!$B$2:$L$134, 11, FALSE)&lt;&gt;1, VLOOKUP(Games!E408, Data!$B$2:$L$134, 11, FALSE)=1), 1,0))*Coefficients!L$2</f>
        <v>#N/A</v>
      </c>
      <c r="O407" s="5" t="str">
        <f t="shared" si="1"/>
        <v>#N/A</v>
      </c>
    </row>
    <row r="408" ht="14.25" customHeight="1">
      <c r="A408" s="5" t="str">
        <f>Coefficients!$A$2</f>
        <v/>
      </c>
      <c r="B408" s="5" t="n">
        <f>(Games!G409)*Coefficients!$B$2</f>
        <v>0</v>
      </c>
      <c r="C408" s="5" t="str">
        <f>(VLOOKUP(Games!B409, Data!$B$2:$L$134, 4, FALSE)-VLOOKUP(Games!E409, Data!$B$2:$L$134, 4, FALSE))*Coefficients!$C$2</f>
        <v>#N/A</v>
      </c>
      <c r="D408" s="5" t="str">
        <f>(VLOOKUP(Games!B409, Data!$B$2:$L$134, 3, FALSE)-VLOOKUP(Games!E409, Data!$B$2:$L$134, 3, FALSE))*Coefficients!$D$2</f>
        <v>#N/A</v>
      </c>
      <c r="E408" s="5" t="str">
        <f>(VLOOKUP(Games!B409, Data!$B$2:$L$134, 5, FALSE)-VLOOKUP(Games!E409, Data!$B$2:$L$134, 5, FALSE))*Coefficients!$E$2</f>
        <v>#N/A</v>
      </c>
      <c r="F408" s="5" t="str">
        <f>(VLOOKUP(Games!B409, Data!$B$2:$L$134, 6, FALSE)-VLOOKUP(Games!E409, Data!$B$2:$L$134, 6, FALSE))*Coefficients!$F$2</f>
        <v>#N/A</v>
      </c>
      <c r="G408" s="5" t="str">
        <f>(VLOOKUP(Games!B409, Data!$B$2:$L$134, 7, FALSE)-VLOOKUP(Games!E409, Data!$B$2:$L$134, 7, FALSE))*Coefficients!$G$2</f>
        <v>#N/A</v>
      </c>
      <c r="H408" s="5" t="str">
        <f>(VLOOKUP(Games!B409, Data!$B$2:$L$134, 8, FALSE)-VLOOKUP(Games!E409, Data!$B$2:$L$134, 8, FALSE))*Coefficients!$H$2</f>
        <v>#N/A</v>
      </c>
      <c r="I408" s="5" t="str">
        <f>(VLOOKUP(Games!B409, Data!$B$2:$L$134, 9, FALSE)-VLOOKUP(Games!E409, Data!$B$2:$L$134, 9, FALSE))*Coefficients!$I$2</f>
        <v>#N/A</v>
      </c>
      <c r="J408" s="5" t="str">
        <f>(VLOOKUP(Games!B409, Data!$B$2:$L$134, 10, FALSE)-VLOOKUP(Games!E409, Data!$B$2:$L$134, 10, FALSE))*Coefficients!$J$2</f>
        <v>#N/A</v>
      </c>
      <c r="K408" s="5" t="str">
        <f>(IF(AND(VLOOKUP(Games!B409, Data!$B$2:$L$134, 11, FALSE)=1, VLOOKUP(Games!E409, Data!$B$2:$L$134, 11, FALSE)&lt;&gt;1), 1,0))*Coefficients!K$2</f>
        <v>#N/A</v>
      </c>
      <c r="L408" s="5" t="str">
        <f>(IF(AND(VLOOKUP(Games!B409, Data!$B$2:$L$134, 11, FALSE)&lt;&gt;1, VLOOKUP(Games!E409, Data!$B$2:$L$134, 11, FALSE)=1), 1,0))*Coefficients!L$2</f>
        <v>#N/A</v>
      </c>
      <c r="O408" s="5" t="str">
        <f t="shared" si="1"/>
        <v>#N/A</v>
      </c>
    </row>
    <row r="409" ht="14.25" customHeight="1">
      <c r="A409" s="5" t="str">
        <f>Coefficients!$A$2</f>
        <v/>
      </c>
      <c r="B409" s="5" t="n">
        <f>(Games!G410)*Coefficients!$B$2</f>
        <v>0</v>
      </c>
      <c r="C409" s="5" t="str">
        <f>(VLOOKUP(Games!B410, Data!$B$2:$L$134, 4, FALSE)-VLOOKUP(Games!E410, Data!$B$2:$L$134, 4, FALSE))*Coefficients!$C$2</f>
        <v>#N/A</v>
      </c>
      <c r="D409" s="5" t="str">
        <f>(VLOOKUP(Games!B410, Data!$B$2:$L$134, 3, FALSE)-VLOOKUP(Games!E410, Data!$B$2:$L$134, 3, FALSE))*Coefficients!$D$2</f>
        <v>#N/A</v>
      </c>
      <c r="E409" s="5" t="str">
        <f>(VLOOKUP(Games!B410, Data!$B$2:$L$134, 5, FALSE)-VLOOKUP(Games!E410, Data!$B$2:$L$134, 5, FALSE))*Coefficients!$E$2</f>
        <v>#N/A</v>
      </c>
      <c r="F409" s="5" t="str">
        <f>(VLOOKUP(Games!B410, Data!$B$2:$L$134, 6, FALSE)-VLOOKUP(Games!E410, Data!$B$2:$L$134, 6, FALSE))*Coefficients!$F$2</f>
        <v>#N/A</v>
      </c>
      <c r="G409" s="5" t="str">
        <f>(VLOOKUP(Games!B410, Data!$B$2:$L$134, 7, FALSE)-VLOOKUP(Games!E410, Data!$B$2:$L$134, 7, FALSE))*Coefficients!$G$2</f>
        <v>#N/A</v>
      </c>
      <c r="H409" s="5" t="str">
        <f>(VLOOKUP(Games!B410, Data!$B$2:$L$134, 8, FALSE)-VLOOKUP(Games!E410, Data!$B$2:$L$134, 8, FALSE))*Coefficients!$H$2</f>
        <v>#N/A</v>
      </c>
      <c r="I409" s="5" t="str">
        <f>(VLOOKUP(Games!B410, Data!$B$2:$L$134, 9, FALSE)-VLOOKUP(Games!E410, Data!$B$2:$L$134, 9, FALSE))*Coefficients!$I$2</f>
        <v>#N/A</v>
      </c>
      <c r="J409" s="5" t="str">
        <f>(VLOOKUP(Games!B410, Data!$B$2:$L$134, 10, FALSE)-VLOOKUP(Games!E410, Data!$B$2:$L$134, 10, FALSE))*Coefficients!$J$2</f>
        <v>#N/A</v>
      </c>
      <c r="K409" s="5" t="str">
        <f>(IF(AND(VLOOKUP(Games!B410, Data!$B$2:$L$134, 11, FALSE)=1, VLOOKUP(Games!E410, Data!$B$2:$L$134, 11, FALSE)&lt;&gt;1), 1,0))*Coefficients!K$2</f>
        <v>#N/A</v>
      </c>
      <c r="L409" s="5" t="str">
        <f>(IF(AND(VLOOKUP(Games!B410, Data!$B$2:$L$134, 11, FALSE)&lt;&gt;1, VLOOKUP(Games!E410, Data!$B$2:$L$134, 11, FALSE)=1), 1,0))*Coefficients!L$2</f>
        <v>#N/A</v>
      </c>
      <c r="O409" s="5" t="str">
        <f t="shared" si="1"/>
        <v>#N/A</v>
      </c>
    </row>
    <row r="410" ht="14.25" customHeight="1">
      <c r="A410" s="5" t="str">
        <f>Coefficients!$A$2</f>
        <v/>
      </c>
      <c r="B410" s="5" t="n">
        <f>(Games!G411)*Coefficients!$B$2</f>
        <v>0</v>
      </c>
      <c r="C410" s="5" t="str">
        <f>(VLOOKUP(Games!B411, Data!$B$2:$L$134, 4, FALSE)-VLOOKUP(Games!E411, Data!$B$2:$L$134, 4, FALSE))*Coefficients!$C$2</f>
        <v>#N/A</v>
      </c>
      <c r="D410" s="5" t="str">
        <f>(VLOOKUP(Games!B411, Data!$B$2:$L$134, 3, FALSE)-VLOOKUP(Games!E411, Data!$B$2:$L$134, 3, FALSE))*Coefficients!$D$2</f>
        <v>#N/A</v>
      </c>
      <c r="E410" s="5" t="str">
        <f>(VLOOKUP(Games!B411, Data!$B$2:$L$134, 5, FALSE)-VLOOKUP(Games!E411, Data!$B$2:$L$134, 5, FALSE))*Coefficients!$E$2</f>
        <v>#N/A</v>
      </c>
      <c r="F410" s="5" t="str">
        <f>(VLOOKUP(Games!B411, Data!$B$2:$L$134, 6, FALSE)-VLOOKUP(Games!E411, Data!$B$2:$L$134, 6, FALSE))*Coefficients!$F$2</f>
        <v>#N/A</v>
      </c>
      <c r="G410" s="5" t="str">
        <f>(VLOOKUP(Games!B411, Data!$B$2:$L$134, 7, FALSE)-VLOOKUP(Games!E411, Data!$B$2:$L$134, 7, FALSE))*Coefficients!$G$2</f>
        <v>#N/A</v>
      </c>
      <c r="H410" s="5" t="str">
        <f>(VLOOKUP(Games!B411, Data!$B$2:$L$134, 8, FALSE)-VLOOKUP(Games!E411, Data!$B$2:$L$134, 8, FALSE))*Coefficients!$H$2</f>
        <v>#N/A</v>
      </c>
      <c r="I410" s="5" t="str">
        <f>(VLOOKUP(Games!B411, Data!$B$2:$L$134, 9, FALSE)-VLOOKUP(Games!E411, Data!$B$2:$L$134, 9, FALSE))*Coefficients!$I$2</f>
        <v>#N/A</v>
      </c>
      <c r="J410" s="5" t="str">
        <f>(VLOOKUP(Games!B411, Data!$B$2:$L$134, 10, FALSE)-VLOOKUP(Games!E411, Data!$B$2:$L$134, 10, FALSE))*Coefficients!$J$2</f>
        <v>#N/A</v>
      </c>
      <c r="K410" s="5" t="str">
        <f>(IF(AND(VLOOKUP(Games!B411, Data!$B$2:$L$134, 11, FALSE)=1, VLOOKUP(Games!E411, Data!$B$2:$L$134, 11, FALSE)&lt;&gt;1), 1,0))*Coefficients!K$2</f>
        <v>#N/A</v>
      </c>
      <c r="L410" s="5" t="str">
        <f>(IF(AND(VLOOKUP(Games!B411, Data!$B$2:$L$134, 11, FALSE)&lt;&gt;1, VLOOKUP(Games!E411, Data!$B$2:$L$134, 11, FALSE)=1), 1,0))*Coefficients!L$2</f>
        <v>#N/A</v>
      </c>
      <c r="O410" s="5" t="str">
        <f t="shared" si="1"/>
        <v>#N/A</v>
      </c>
    </row>
    <row r="411" ht="14.25" customHeight="1">
      <c r="A411" s="5" t="str">
        <f>Coefficients!$A$2</f>
        <v/>
      </c>
      <c r="B411" s="5" t="n">
        <f>(Games!G412)*Coefficients!$B$2</f>
        <v>0</v>
      </c>
      <c r="C411" s="5" t="str">
        <f>(VLOOKUP(Games!B412, Data!$B$2:$L$134, 4, FALSE)-VLOOKUP(Games!E412, Data!$B$2:$L$134, 4, FALSE))*Coefficients!$C$2</f>
        <v>#N/A</v>
      </c>
      <c r="D411" s="5" t="str">
        <f>(VLOOKUP(Games!B412, Data!$B$2:$L$134, 3, FALSE)-VLOOKUP(Games!E412, Data!$B$2:$L$134, 3, FALSE))*Coefficients!$D$2</f>
        <v>#N/A</v>
      </c>
      <c r="E411" s="5" t="str">
        <f>(VLOOKUP(Games!B412, Data!$B$2:$L$134, 5, FALSE)-VLOOKUP(Games!E412, Data!$B$2:$L$134, 5, FALSE))*Coefficients!$E$2</f>
        <v>#N/A</v>
      </c>
      <c r="F411" s="5" t="str">
        <f>(VLOOKUP(Games!B412, Data!$B$2:$L$134, 6, FALSE)-VLOOKUP(Games!E412, Data!$B$2:$L$134, 6, FALSE))*Coefficients!$F$2</f>
        <v>#N/A</v>
      </c>
      <c r="G411" s="5" t="str">
        <f>(VLOOKUP(Games!B412, Data!$B$2:$L$134, 7, FALSE)-VLOOKUP(Games!E412, Data!$B$2:$L$134, 7, FALSE))*Coefficients!$G$2</f>
        <v>#N/A</v>
      </c>
      <c r="H411" s="5" t="str">
        <f>(VLOOKUP(Games!B412, Data!$B$2:$L$134, 8, FALSE)-VLOOKUP(Games!E412, Data!$B$2:$L$134, 8, FALSE))*Coefficients!$H$2</f>
        <v>#N/A</v>
      </c>
      <c r="I411" s="5" t="str">
        <f>(VLOOKUP(Games!B412, Data!$B$2:$L$134, 9, FALSE)-VLOOKUP(Games!E412, Data!$B$2:$L$134, 9, FALSE))*Coefficients!$I$2</f>
        <v>#N/A</v>
      </c>
      <c r="J411" s="5" t="str">
        <f>(VLOOKUP(Games!B412, Data!$B$2:$L$134, 10, FALSE)-VLOOKUP(Games!E412, Data!$B$2:$L$134, 10, FALSE))*Coefficients!$J$2</f>
        <v>#N/A</v>
      </c>
      <c r="K411" s="5" t="str">
        <f>(IF(AND(VLOOKUP(Games!B412, Data!$B$2:$L$134, 11, FALSE)=1, VLOOKUP(Games!E412, Data!$B$2:$L$134, 11, FALSE)&lt;&gt;1), 1,0))*Coefficients!K$2</f>
        <v>#N/A</v>
      </c>
      <c r="L411" s="5" t="str">
        <f>(IF(AND(VLOOKUP(Games!B412, Data!$B$2:$L$134, 11, FALSE)&lt;&gt;1, VLOOKUP(Games!E412, Data!$B$2:$L$134, 11, FALSE)=1), 1,0))*Coefficients!L$2</f>
        <v>#N/A</v>
      </c>
      <c r="O411" s="5" t="str">
        <f t="shared" si="1"/>
        <v>#N/A</v>
      </c>
    </row>
    <row r="412" ht="14.25" customHeight="1">
      <c r="A412" s="5" t="str">
        <f>Coefficients!$A$2</f>
        <v/>
      </c>
      <c r="B412" s="5" t="n">
        <f>(Games!G413)*Coefficients!$B$2</f>
        <v>0</v>
      </c>
      <c r="C412" s="5" t="str">
        <f>(VLOOKUP(Games!B413, Data!$B$2:$L$134, 4, FALSE)-VLOOKUP(Games!E413, Data!$B$2:$L$134, 4, FALSE))*Coefficients!$C$2</f>
        <v>#N/A</v>
      </c>
      <c r="D412" s="5" t="str">
        <f>(VLOOKUP(Games!B413, Data!$B$2:$L$134, 3, FALSE)-VLOOKUP(Games!E413, Data!$B$2:$L$134, 3, FALSE))*Coefficients!$D$2</f>
        <v>#N/A</v>
      </c>
      <c r="E412" s="5" t="str">
        <f>(VLOOKUP(Games!B413, Data!$B$2:$L$134, 5, FALSE)-VLOOKUP(Games!E413, Data!$B$2:$L$134, 5, FALSE))*Coefficients!$E$2</f>
        <v>#N/A</v>
      </c>
      <c r="F412" s="5" t="str">
        <f>(VLOOKUP(Games!B413, Data!$B$2:$L$134, 6, FALSE)-VLOOKUP(Games!E413, Data!$B$2:$L$134, 6, FALSE))*Coefficients!$F$2</f>
        <v>#N/A</v>
      </c>
      <c r="G412" s="5" t="str">
        <f>(VLOOKUP(Games!B413, Data!$B$2:$L$134, 7, FALSE)-VLOOKUP(Games!E413, Data!$B$2:$L$134, 7, FALSE))*Coefficients!$G$2</f>
        <v>#N/A</v>
      </c>
      <c r="H412" s="5" t="str">
        <f>(VLOOKUP(Games!B413, Data!$B$2:$L$134, 8, FALSE)-VLOOKUP(Games!E413, Data!$B$2:$L$134, 8, FALSE))*Coefficients!$H$2</f>
        <v>#N/A</v>
      </c>
      <c r="I412" s="5" t="str">
        <f>(VLOOKUP(Games!B413, Data!$B$2:$L$134, 9, FALSE)-VLOOKUP(Games!E413, Data!$B$2:$L$134, 9, FALSE))*Coefficients!$I$2</f>
        <v>#N/A</v>
      </c>
      <c r="J412" s="5" t="str">
        <f>(VLOOKUP(Games!B413, Data!$B$2:$L$134, 10, FALSE)-VLOOKUP(Games!E413, Data!$B$2:$L$134, 10, FALSE))*Coefficients!$J$2</f>
        <v>#N/A</v>
      </c>
      <c r="K412" s="5" t="str">
        <f>(IF(AND(VLOOKUP(Games!B413, Data!$B$2:$L$134, 11, FALSE)=1, VLOOKUP(Games!E413, Data!$B$2:$L$134, 11, FALSE)&lt;&gt;1), 1,0))*Coefficients!K$2</f>
        <v>#N/A</v>
      </c>
      <c r="L412" s="5" t="str">
        <f>(IF(AND(VLOOKUP(Games!B413, Data!$B$2:$L$134, 11, FALSE)&lt;&gt;1, VLOOKUP(Games!E413, Data!$B$2:$L$134, 11, FALSE)=1), 1,0))*Coefficients!L$2</f>
        <v>#N/A</v>
      </c>
      <c r="O412" s="5" t="str">
        <f t="shared" si="1"/>
        <v>#N/A</v>
      </c>
    </row>
    <row r="413" ht="14.25" customHeight="1">
      <c r="A413" s="5" t="str">
        <f>Coefficients!$A$2</f>
        <v/>
      </c>
      <c r="B413" s="5" t="n">
        <f>(Games!G414)*Coefficients!$B$2</f>
        <v>0</v>
      </c>
      <c r="C413" s="5" t="str">
        <f>(VLOOKUP(Games!B414, Data!$B$2:$L$134, 4, FALSE)-VLOOKUP(Games!E414, Data!$B$2:$L$134, 4, FALSE))*Coefficients!$C$2</f>
        <v>#N/A</v>
      </c>
      <c r="D413" s="5" t="str">
        <f>(VLOOKUP(Games!B414, Data!$B$2:$L$134, 3, FALSE)-VLOOKUP(Games!E414, Data!$B$2:$L$134, 3, FALSE))*Coefficients!$D$2</f>
        <v>#N/A</v>
      </c>
      <c r="E413" s="5" t="str">
        <f>(VLOOKUP(Games!B414, Data!$B$2:$L$134, 5, FALSE)-VLOOKUP(Games!E414, Data!$B$2:$L$134, 5, FALSE))*Coefficients!$E$2</f>
        <v>#N/A</v>
      </c>
      <c r="F413" s="5" t="str">
        <f>(VLOOKUP(Games!B414, Data!$B$2:$L$134, 6, FALSE)-VLOOKUP(Games!E414, Data!$B$2:$L$134, 6, FALSE))*Coefficients!$F$2</f>
        <v>#N/A</v>
      </c>
      <c r="G413" s="5" t="str">
        <f>(VLOOKUP(Games!B414, Data!$B$2:$L$134, 7, FALSE)-VLOOKUP(Games!E414, Data!$B$2:$L$134, 7, FALSE))*Coefficients!$G$2</f>
        <v>#N/A</v>
      </c>
      <c r="H413" s="5" t="str">
        <f>(VLOOKUP(Games!B414, Data!$B$2:$L$134, 8, FALSE)-VLOOKUP(Games!E414, Data!$B$2:$L$134, 8, FALSE))*Coefficients!$H$2</f>
        <v>#N/A</v>
      </c>
      <c r="I413" s="5" t="str">
        <f>(VLOOKUP(Games!B414, Data!$B$2:$L$134, 9, FALSE)-VLOOKUP(Games!E414, Data!$B$2:$L$134, 9, FALSE))*Coefficients!$I$2</f>
        <v>#N/A</v>
      </c>
      <c r="J413" s="5" t="str">
        <f>(VLOOKUP(Games!B414, Data!$B$2:$L$134, 10, FALSE)-VLOOKUP(Games!E414, Data!$B$2:$L$134, 10, FALSE))*Coefficients!$J$2</f>
        <v>#N/A</v>
      </c>
      <c r="K413" s="5" t="str">
        <f>(IF(AND(VLOOKUP(Games!B414, Data!$B$2:$L$134, 11, FALSE)=1, VLOOKUP(Games!E414, Data!$B$2:$L$134, 11, FALSE)&lt;&gt;1), 1,0))*Coefficients!K$2</f>
        <v>#N/A</v>
      </c>
      <c r="L413" s="5" t="str">
        <f>(IF(AND(VLOOKUP(Games!B414, Data!$B$2:$L$134, 11, FALSE)&lt;&gt;1, VLOOKUP(Games!E414, Data!$B$2:$L$134, 11, FALSE)=1), 1,0))*Coefficients!L$2</f>
        <v>#N/A</v>
      </c>
      <c r="O413" s="5" t="str">
        <f t="shared" si="1"/>
        <v>#N/A</v>
      </c>
    </row>
    <row r="414" ht="14.25" customHeight="1">
      <c r="A414" s="5" t="str">
        <f>Coefficients!$A$2</f>
        <v/>
      </c>
      <c r="B414" s="5" t="n">
        <f>(Games!G415)*Coefficients!$B$2</f>
        <v>0</v>
      </c>
      <c r="C414" s="5" t="str">
        <f>(VLOOKUP(Games!B415, Data!$B$2:$L$134, 4, FALSE)-VLOOKUP(Games!E415, Data!$B$2:$L$134, 4, FALSE))*Coefficients!$C$2</f>
        <v>#N/A</v>
      </c>
      <c r="D414" s="5" t="str">
        <f>(VLOOKUP(Games!B415, Data!$B$2:$L$134, 3, FALSE)-VLOOKUP(Games!E415, Data!$B$2:$L$134, 3, FALSE))*Coefficients!$D$2</f>
        <v>#N/A</v>
      </c>
      <c r="E414" s="5" t="str">
        <f>(VLOOKUP(Games!B415, Data!$B$2:$L$134, 5, FALSE)-VLOOKUP(Games!E415, Data!$B$2:$L$134, 5, FALSE))*Coefficients!$E$2</f>
        <v>#N/A</v>
      </c>
      <c r="F414" s="5" t="str">
        <f>(VLOOKUP(Games!B415, Data!$B$2:$L$134, 6, FALSE)-VLOOKUP(Games!E415, Data!$B$2:$L$134, 6, FALSE))*Coefficients!$F$2</f>
        <v>#N/A</v>
      </c>
      <c r="G414" s="5" t="str">
        <f>(VLOOKUP(Games!B415, Data!$B$2:$L$134, 7, FALSE)-VLOOKUP(Games!E415, Data!$B$2:$L$134, 7, FALSE))*Coefficients!$G$2</f>
        <v>#N/A</v>
      </c>
      <c r="H414" s="5" t="str">
        <f>(VLOOKUP(Games!B415, Data!$B$2:$L$134, 8, FALSE)-VLOOKUP(Games!E415, Data!$B$2:$L$134, 8, FALSE))*Coefficients!$H$2</f>
        <v>#N/A</v>
      </c>
      <c r="I414" s="5" t="str">
        <f>(VLOOKUP(Games!B415, Data!$B$2:$L$134, 9, FALSE)-VLOOKUP(Games!E415, Data!$B$2:$L$134, 9, FALSE))*Coefficients!$I$2</f>
        <v>#N/A</v>
      </c>
      <c r="J414" s="5" t="str">
        <f>(VLOOKUP(Games!B415, Data!$B$2:$L$134, 10, FALSE)-VLOOKUP(Games!E415, Data!$B$2:$L$134, 10, FALSE))*Coefficients!$J$2</f>
        <v>#N/A</v>
      </c>
      <c r="K414" s="5" t="str">
        <f>(IF(AND(VLOOKUP(Games!B415, Data!$B$2:$L$134, 11, FALSE)=1, VLOOKUP(Games!E415, Data!$B$2:$L$134, 11, FALSE)&lt;&gt;1), 1,0))*Coefficients!K$2</f>
        <v>#N/A</v>
      </c>
      <c r="L414" s="5" t="str">
        <f>(IF(AND(VLOOKUP(Games!B415, Data!$B$2:$L$134, 11, FALSE)&lt;&gt;1, VLOOKUP(Games!E415, Data!$B$2:$L$134, 11, FALSE)=1), 1,0))*Coefficients!L$2</f>
        <v>#N/A</v>
      </c>
      <c r="O414" s="5" t="str">
        <f t="shared" si="1"/>
        <v>#N/A</v>
      </c>
    </row>
    <row r="415" ht="14.25" customHeight="1">
      <c r="A415" s="5" t="str">
        <f>Coefficients!$A$2</f>
        <v/>
      </c>
      <c r="B415" s="5" t="n">
        <f>(Games!G416)*Coefficients!$B$2</f>
        <v>0</v>
      </c>
      <c r="C415" s="5" t="str">
        <f>(VLOOKUP(Games!B416, Data!$B$2:$L$134, 4, FALSE)-VLOOKUP(Games!E416, Data!$B$2:$L$134, 4, FALSE))*Coefficients!$C$2</f>
        <v>#N/A</v>
      </c>
      <c r="D415" s="5" t="str">
        <f>(VLOOKUP(Games!B416, Data!$B$2:$L$134, 3, FALSE)-VLOOKUP(Games!E416, Data!$B$2:$L$134, 3, FALSE))*Coefficients!$D$2</f>
        <v>#N/A</v>
      </c>
      <c r="E415" s="5" t="str">
        <f>(VLOOKUP(Games!B416, Data!$B$2:$L$134, 5, FALSE)-VLOOKUP(Games!E416, Data!$B$2:$L$134, 5, FALSE))*Coefficients!$E$2</f>
        <v>#N/A</v>
      </c>
      <c r="F415" s="5" t="str">
        <f>(VLOOKUP(Games!B416, Data!$B$2:$L$134, 6, FALSE)-VLOOKUP(Games!E416, Data!$B$2:$L$134, 6, FALSE))*Coefficients!$F$2</f>
        <v>#N/A</v>
      </c>
      <c r="G415" s="5" t="str">
        <f>(VLOOKUP(Games!B416, Data!$B$2:$L$134, 7, FALSE)-VLOOKUP(Games!E416, Data!$B$2:$L$134, 7, FALSE))*Coefficients!$G$2</f>
        <v>#N/A</v>
      </c>
      <c r="H415" s="5" t="str">
        <f>(VLOOKUP(Games!B416, Data!$B$2:$L$134, 8, FALSE)-VLOOKUP(Games!E416, Data!$B$2:$L$134, 8, FALSE))*Coefficients!$H$2</f>
        <v>#N/A</v>
      </c>
      <c r="I415" s="5" t="str">
        <f>(VLOOKUP(Games!B416, Data!$B$2:$L$134, 9, FALSE)-VLOOKUP(Games!E416, Data!$B$2:$L$134, 9, FALSE))*Coefficients!$I$2</f>
        <v>#N/A</v>
      </c>
      <c r="J415" s="5" t="str">
        <f>(VLOOKUP(Games!B416, Data!$B$2:$L$134, 10, FALSE)-VLOOKUP(Games!E416, Data!$B$2:$L$134, 10, FALSE))*Coefficients!$J$2</f>
        <v>#N/A</v>
      </c>
      <c r="K415" s="5" t="str">
        <f>(IF(AND(VLOOKUP(Games!B416, Data!$B$2:$L$134, 11, FALSE)=1, VLOOKUP(Games!E416, Data!$B$2:$L$134, 11, FALSE)&lt;&gt;1), 1,0))*Coefficients!K$2</f>
        <v>#N/A</v>
      </c>
      <c r="L415" s="5" t="str">
        <f>(IF(AND(VLOOKUP(Games!B416, Data!$B$2:$L$134, 11, FALSE)&lt;&gt;1, VLOOKUP(Games!E416, Data!$B$2:$L$134, 11, FALSE)=1), 1,0))*Coefficients!L$2</f>
        <v>#N/A</v>
      </c>
      <c r="O415" s="5" t="str">
        <f t="shared" si="1"/>
        <v>#N/A</v>
      </c>
    </row>
    <row r="416" ht="14.25" customHeight="1">
      <c r="A416" s="5" t="str">
        <f>Coefficients!$A$2</f>
        <v/>
      </c>
      <c r="B416" s="5" t="n">
        <f>(Games!G417)*Coefficients!$B$2</f>
        <v>0</v>
      </c>
      <c r="C416" s="5" t="str">
        <f>(VLOOKUP(Games!B417, Data!$B$2:$L$134, 4, FALSE)-VLOOKUP(Games!E417, Data!$B$2:$L$134, 4, FALSE))*Coefficients!$C$2</f>
        <v>#N/A</v>
      </c>
      <c r="D416" s="5" t="str">
        <f>(VLOOKUP(Games!B417, Data!$B$2:$L$134, 3, FALSE)-VLOOKUP(Games!E417, Data!$B$2:$L$134, 3, FALSE))*Coefficients!$D$2</f>
        <v>#N/A</v>
      </c>
      <c r="E416" s="5" t="str">
        <f>(VLOOKUP(Games!B417, Data!$B$2:$L$134, 5, FALSE)-VLOOKUP(Games!E417, Data!$B$2:$L$134, 5, FALSE))*Coefficients!$E$2</f>
        <v>#N/A</v>
      </c>
      <c r="F416" s="5" t="str">
        <f>(VLOOKUP(Games!B417, Data!$B$2:$L$134, 6, FALSE)-VLOOKUP(Games!E417, Data!$B$2:$L$134, 6, FALSE))*Coefficients!$F$2</f>
        <v>#N/A</v>
      </c>
      <c r="G416" s="5" t="str">
        <f>(VLOOKUP(Games!B417, Data!$B$2:$L$134, 7, FALSE)-VLOOKUP(Games!E417, Data!$B$2:$L$134, 7, FALSE))*Coefficients!$G$2</f>
        <v>#N/A</v>
      </c>
      <c r="H416" s="5" t="str">
        <f>(VLOOKUP(Games!B417, Data!$B$2:$L$134, 8, FALSE)-VLOOKUP(Games!E417, Data!$B$2:$L$134, 8, FALSE))*Coefficients!$H$2</f>
        <v>#N/A</v>
      </c>
      <c r="I416" s="5" t="str">
        <f>(VLOOKUP(Games!B417, Data!$B$2:$L$134, 9, FALSE)-VLOOKUP(Games!E417, Data!$B$2:$L$134, 9, FALSE))*Coefficients!$I$2</f>
        <v>#N/A</v>
      </c>
      <c r="J416" s="5" t="str">
        <f>(VLOOKUP(Games!B417, Data!$B$2:$L$134, 10, FALSE)-VLOOKUP(Games!E417, Data!$B$2:$L$134, 10, FALSE))*Coefficients!$J$2</f>
        <v>#N/A</v>
      </c>
      <c r="K416" s="5" t="str">
        <f>(IF(AND(VLOOKUP(Games!B417, Data!$B$2:$L$134, 11, FALSE)=1, VLOOKUP(Games!E417, Data!$B$2:$L$134, 11, FALSE)&lt;&gt;1), 1,0))*Coefficients!K$2</f>
        <v>#N/A</v>
      </c>
      <c r="L416" s="5" t="str">
        <f>(IF(AND(VLOOKUP(Games!B417, Data!$B$2:$L$134, 11, FALSE)&lt;&gt;1, VLOOKUP(Games!E417, Data!$B$2:$L$134, 11, FALSE)=1), 1,0))*Coefficients!L$2</f>
        <v>#N/A</v>
      </c>
      <c r="O416" s="5" t="str">
        <f t="shared" si="1"/>
        <v>#N/A</v>
      </c>
    </row>
    <row r="417" ht="14.25" customHeight="1">
      <c r="A417" s="5" t="str">
        <f>Coefficients!$A$2</f>
        <v/>
      </c>
      <c r="B417" s="5" t="n">
        <f>(Games!G418)*Coefficients!$B$2</f>
        <v>0</v>
      </c>
      <c r="C417" s="5" t="str">
        <f>(VLOOKUP(Games!B418, Data!$B$2:$L$134, 4, FALSE)-VLOOKUP(Games!E418, Data!$B$2:$L$134, 4, FALSE))*Coefficients!$C$2</f>
        <v>#N/A</v>
      </c>
      <c r="D417" s="5" t="str">
        <f>(VLOOKUP(Games!B418, Data!$B$2:$L$134, 3, FALSE)-VLOOKUP(Games!E418, Data!$B$2:$L$134, 3, FALSE))*Coefficients!$D$2</f>
        <v>#N/A</v>
      </c>
      <c r="E417" s="5" t="str">
        <f>(VLOOKUP(Games!B418, Data!$B$2:$L$134, 5, FALSE)-VLOOKUP(Games!E418, Data!$B$2:$L$134, 5, FALSE))*Coefficients!$E$2</f>
        <v>#N/A</v>
      </c>
      <c r="F417" s="5" t="str">
        <f>(VLOOKUP(Games!B418, Data!$B$2:$L$134, 6, FALSE)-VLOOKUP(Games!E418, Data!$B$2:$L$134, 6, FALSE))*Coefficients!$F$2</f>
        <v>#N/A</v>
      </c>
      <c r="G417" s="5" t="str">
        <f>(VLOOKUP(Games!B418, Data!$B$2:$L$134, 7, FALSE)-VLOOKUP(Games!E418, Data!$B$2:$L$134, 7, FALSE))*Coefficients!$G$2</f>
        <v>#N/A</v>
      </c>
      <c r="H417" s="5" t="str">
        <f>(VLOOKUP(Games!B418, Data!$B$2:$L$134, 8, FALSE)-VLOOKUP(Games!E418, Data!$B$2:$L$134, 8, FALSE))*Coefficients!$H$2</f>
        <v>#N/A</v>
      </c>
      <c r="I417" s="5" t="str">
        <f>(VLOOKUP(Games!B418, Data!$B$2:$L$134, 9, FALSE)-VLOOKUP(Games!E418, Data!$B$2:$L$134, 9, FALSE))*Coefficients!$I$2</f>
        <v>#N/A</v>
      </c>
      <c r="J417" s="5" t="str">
        <f>(VLOOKUP(Games!B418, Data!$B$2:$L$134, 10, FALSE)-VLOOKUP(Games!E418, Data!$B$2:$L$134, 10, FALSE))*Coefficients!$J$2</f>
        <v>#N/A</v>
      </c>
      <c r="K417" s="5" t="str">
        <f>(IF(AND(VLOOKUP(Games!B418, Data!$B$2:$L$134, 11, FALSE)=1, VLOOKUP(Games!E418, Data!$B$2:$L$134, 11, FALSE)&lt;&gt;1), 1,0))*Coefficients!K$2</f>
        <v>#N/A</v>
      </c>
      <c r="L417" s="5" t="str">
        <f>(IF(AND(VLOOKUP(Games!B418, Data!$B$2:$L$134, 11, FALSE)&lt;&gt;1, VLOOKUP(Games!E418, Data!$B$2:$L$134, 11, FALSE)=1), 1,0))*Coefficients!L$2</f>
        <v>#N/A</v>
      </c>
      <c r="O417" s="5" t="str">
        <f t="shared" si="1"/>
        <v>#N/A</v>
      </c>
    </row>
    <row r="418" ht="14.25" customHeight="1">
      <c r="A418" s="5" t="str">
        <f>Coefficients!$A$2</f>
        <v/>
      </c>
      <c r="B418" s="5" t="n">
        <f>(Games!G419)*Coefficients!$B$2</f>
        <v>0</v>
      </c>
      <c r="C418" s="5" t="str">
        <f>(VLOOKUP(Games!B419, Data!$B$2:$L$134, 4, FALSE)-VLOOKUP(Games!E419, Data!$B$2:$L$134, 4, FALSE))*Coefficients!$C$2</f>
        <v>#N/A</v>
      </c>
      <c r="D418" s="5" t="str">
        <f>(VLOOKUP(Games!B419, Data!$B$2:$L$134, 3, FALSE)-VLOOKUP(Games!E419, Data!$B$2:$L$134, 3, FALSE))*Coefficients!$D$2</f>
        <v>#N/A</v>
      </c>
      <c r="E418" s="5" t="str">
        <f>(VLOOKUP(Games!B419, Data!$B$2:$L$134, 5, FALSE)-VLOOKUP(Games!E419, Data!$B$2:$L$134, 5, FALSE))*Coefficients!$E$2</f>
        <v>#N/A</v>
      </c>
      <c r="F418" s="5" t="str">
        <f>(VLOOKUP(Games!B419, Data!$B$2:$L$134, 6, FALSE)-VLOOKUP(Games!E419, Data!$B$2:$L$134, 6, FALSE))*Coefficients!$F$2</f>
        <v>#N/A</v>
      </c>
      <c r="G418" s="5" t="str">
        <f>(VLOOKUP(Games!B419, Data!$B$2:$L$134, 7, FALSE)-VLOOKUP(Games!E419, Data!$B$2:$L$134, 7, FALSE))*Coefficients!$G$2</f>
        <v>#N/A</v>
      </c>
      <c r="H418" s="5" t="str">
        <f>(VLOOKUP(Games!B419, Data!$B$2:$L$134, 8, FALSE)-VLOOKUP(Games!E419, Data!$B$2:$L$134, 8, FALSE))*Coefficients!$H$2</f>
        <v>#N/A</v>
      </c>
      <c r="I418" s="5" t="str">
        <f>(VLOOKUP(Games!B419, Data!$B$2:$L$134, 9, FALSE)-VLOOKUP(Games!E419, Data!$B$2:$L$134, 9, FALSE))*Coefficients!$I$2</f>
        <v>#N/A</v>
      </c>
      <c r="J418" s="5" t="str">
        <f>(VLOOKUP(Games!B419, Data!$B$2:$L$134, 10, FALSE)-VLOOKUP(Games!E419, Data!$B$2:$L$134, 10, FALSE))*Coefficients!$J$2</f>
        <v>#N/A</v>
      </c>
      <c r="K418" s="5" t="str">
        <f>(IF(AND(VLOOKUP(Games!B419, Data!$B$2:$L$134, 11, FALSE)=1, VLOOKUP(Games!E419, Data!$B$2:$L$134, 11, FALSE)&lt;&gt;1), 1,0))*Coefficients!K$2</f>
        <v>#N/A</v>
      </c>
      <c r="L418" s="5" t="str">
        <f>(IF(AND(VLOOKUP(Games!B419, Data!$B$2:$L$134, 11, FALSE)&lt;&gt;1, VLOOKUP(Games!E419, Data!$B$2:$L$134, 11, FALSE)=1), 1,0))*Coefficients!L$2</f>
        <v>#N/A</v>
      </c>
      <c r="O418" s="5" t="str">
        <f t="shared" si="1"/>
        <v>#N/A</v>
      </c>
    </row>
    <row r="419" ht="14.25" customHeight="1">
      <c r="A419" s="5" t="str">
        <f>Coefficients!$A$2</f>
        <v/>
      </c>
      <c r="B419" s="5" t="n">
        <f>(Games!G420)*Coefficients!$B$2</f>
        <v>0</v>
      </c>
      <c r="C419" s="5" t="str">
        <f>(VLOOKUP(Games!B420, Data!$B$2:$L$134, 4, FALSE)-VLOOKUP(Games!E420, Data!$B$2:$L$134, 4, FALSE))*Coefficients!$C$2</f>
        <v>#N/A</v>
      </c>
      <c r="D419" s="5" t="str">
        <f>(VLOOKUP(Games!B420, Data!$B$2:$L$134, 3, FALSE)-VLOOKUP(Games!E420, Data!$B$2:$L$134, 3, FALSE))*Coefficients!$D$2</f>
        <v>#N/A</v>
      </c>
      <c r="E419" s="5" t="str">
        <f>(VLOOKUP(Games!B420, Data!$B$2:$L$134, 5, FALSE)-VLOOKUP(Games!E420, Data!$B$2:$L$134, 5, FALSE))*Coefficients!$E$2</f>
        <v>#N/A</v>
      </c>
      <c r="F419" s="5" t="str">
        <f>(VLOOKUP(Games!B420, Data!$B$2:$L$134, 6, FALSE)-VLOOKUP(Games!E420, Data!$B$2:$L$134, 6, FALSE))*Coefficients!$F$2</f>
        <v>#N/A</v>
      </c>
      <c r="G419" s="5" t="str">
        <f>(VLOOKUP(Games!B420, Data!$B$2:$L$134, 7, FALSE)-VLOOKUP(Games!E420, Data!$B$2:$L$134, 7, FALSE))*Coefficients!$G$2</f>
        <v>#N/A</v>
      </c>
      <c r="H419" s="5" t="str">
        <f>(VLOOKUP(Games!B420, Data!$B$2:$L$134, 8, FALSE)-VLOOKUP(Games!E420, Data!$B$2:$L$134, 8, FALSE))*Coefficients!$H$2</f>
        <v>#N/A</v>
      </c>
      <c r="I419" s="5" t="str">
        <f>(VLOOKUP(Games!B420, Data!$B$2:$L$134, 9, FALSE)-VLOOKUP(Games!E420, Data!$B$2:$L$134, 9, FALSE))*Coefficients!$I$2</f>
        <v>#N/A</v>
      </c>
      <c r="J419" s="5" t="str">
        <f>(VLOOKUP(Games!B420, Data!$B$2:$L$134, 10, FALSE)-VLOOKUP(Games!E420, Data!$B$2:$L$134, 10, FALSE))*Coefficients!$J$2</f>
        <v>#N/A</v>
      </c>
      <c r="K419" s="5" t="str">
        <f>(IF(AND(VLOOKUP(Games!B420, Data!$B$2:$L$134, 11, FALSE)=1, VLOOKUP(Games!E420, Data!$B$2:$L$134, 11, FALSE)&lt;&gt;1), 1,0))*Coefficients!K$2</f>
        <v>#N/A</v>
      </c>
      <c r="L419" s="5" t="str">
        <f>(IF(AND(VLOOKUP(Games!B420, Data!$B$2:$L$134, 11, FALSE)&lt;&gt;1, VLOOKUP(Games!E420, Data!$B$2:$L$134, 11, FALSE)=1), 1,0))*Coefficients!L$2</f>
        <v>#N/A</v>
      </c>
      <c r="O419" s="5" t="str">
        <f t="shared" si="1"/>
        <v>#N/A</v>
      </c>
    </row>
    <row r="420" ht="14.25" customHeight="1">
      <c r="A420" s="5" t="str">
        <f>Coefficients!$A$2</f>
        <v/>
      </c>
      <c r="B420" s="5" t="n">
        <f>(Games!G421)*Coefficients!$B$2</f>
        <v>0</v>
      </c>
      <c r="C420" s="5" t="str">
        <f>(VLOOKUP(Games!B421, Data!$B$2:$L$134, 4, FALSE)-VLOOKUP(Games!E421, Data!$B$2:$L$134, 4, FALSE))*Coefficients!$C$2</f>
        <v>#N/A</v>
      </c>
      <c r="D420" s="5" t="str">
        <f>(VLOOKUP(Games!B421, Data!$B$2:$L$134, 3, FALSE)-VLOOKUP(Games!E421, Data!$B$2:$L$134, 3, FALSE))*Coefficients!$D$2</f>
        <v>#N/A</v>
      </c>
      <c r="E420" s="5" t="str">
        <f>(VLOOKUP(Games!B421, Data!$B$2:$L$134, 5, FALSE)-VLOOKUP(Games!E421, Data!$B$2:$L$134, 5, FALSE))*Coefficients!$E$2</f>
        <v>#N/A</v>
      </c>
      <c r="F420" s="5" t="str">
        <f>(VLOOKUP(Games!B421, Data!$B$2:$L$134, 6, FALSE)-VLOOKUP(Games!E421, Data!$B$2:$L$134, 6, FALSE))*Coefficients!$F$2</f>
        <v>#N/A</v>
      </c>
      <c r="G420" s="5" t="str">
        <f>(VLOOKUP(Games!B421, Data!$B$2:$L$134, 7, FALSE)-VLOOKUP(Games!E421, Data!$B$2:$L$134, 7, FALSE))*Coefficients!$G$2</f>
        <v>#N/A</v>
      </c>
      <c r="H420" s="5" t="str">
        <f>(VLOOKUP(Games!B421, Data!$B$2:$L$134, 8, FALSE)-VLOOKUP(Games!E421, Data!$B$2:$L$134, 8, FALSE))*Coefficients!$H$2</f>
        <v>#N/A</v>
      </c>
      <c r="I420" s="5" t="str">
        <f>(VLOOKUP(Games!B421, Data!$B$2:$L$134, 9, FALSE)-VLOOKUP(Games!E421, Data!$B$2:$L$134, 9, FALSE))*Coefficients!$I$2</f>
        <v>#N/A</v>
      </c>
      <c r="J420" s="5" t="str">
        <f>(VLOOKUP(Games!B421, Data!$B$2:$L$134, 10, FALSE)-VLOOKUP(Games!E421, Data!$B$2:$L$134, 10, FALSE))*Coefficients!$J$2</f>
        <v>#N/A</v>
      </c>
      <c r="K420" s="5" t="str">
        <f>(IF(AND(VLOOKUP(Games!B421, Data!$B$2:$L$134, 11, FALSE)=1, VLOOKUP(Games!E421, Data!$B$2:$L$134, 11, FALSE)&lt;&gt;1), 1,0))*Coefficients!K$2</f>
        <v>#N/A</v>
      </c>
      <c r="L420" s="5" t="str">
        <f>(IF(AND(VLOOKUP(Games!B421, Data!$B$2:$L$134, 11, FALSE)&lt;&gt;1, VLOOKUP(Games!E421, Data!$B$2:$L$134, 11, FALSE)=1), 1,0))*Coefficients!L$2</f>
        <v>#N/A</v>
      </c>
      <c r="O420" s="5" t="str">
        <f t="shared" si="1"/>
        <v>#N/A</v>
      </c>
    </row>
    <row r="421" ht="14.25" customHeight="1">
      <c r="A421" s="5" t="str">
        <f>Coefficients!$A$2</f>
        <v/>
      </c>
      <c r="B421" s="5" t="n">
        <f>(Games!G422)*Coefficients!$B$2</f>
        <v>0</v>
      </c>
      <c r="C421" s="5" t="str">
        <f>(VLOOKUP(Games!B422, Data!$B$2:$L$134, 4, FALSE)-VLOOKUP(Games!E422, Data!$B$2:$L$134, 4, FALSE))*Coefficients!$C$2</f>
        <v>#N/A</v>
      </c>
      <c r="D421" s="5" t="str">
        <f>(VLOOKUP(Games!B422, Data!$B$2:$L$134, 3, FALSE)-VLOOKUP(Games!E422, Data!$B$2:$L$134, 3, FALSE))*Coefficients!$D$2</f>
        <v>#N/A</v>
      </c>
      <c r="E421" s="5" t="str">
        <f>(VLOOKUP(Games!B422, Data!$B$2:$L$134, 5, FALSE)-VLOOKUP(Games!E422, Data!$B$2:$L$134, 5, FALSE))*Coefficients!$E$2</f>
        <v>#N/A</v>
      </c>
      <c r="F421" s="5" t="str">
        <f>(VLOOKUP(Games!B422, Data!$B$2:$L$134, 6, FALSE)-VLOOKUP(Games!E422, Data!$B$2:$L$134, 6, FALSE))*Coefficients!$F$2</f>
        <v>#N/A</v>
      </c>
      <c r="G421" s="5" t="str">
        <f>(VLOOKUP(Games!B422, Data!$B$2:$L$134, 7, FALSE)-VLOOKUP(Games!E422, Data!$B$2:$L$134, 7, FALSE))*Coefficients!$G$2</f>
        <v>#N/A</v>
      </c>
      <c r="H421" s="5" t="str">
        <f>(VLOOKUP(Games!B422, Data!$B$2:$L$134, 8, FALSE)-VLOOKUP(Games!E422, Data!$B$2:$L$134, 8, FALSE))*Coefficients!$H$2</f>
        <v>#N/A</v>
      </c>
      <c r="I421" s="5" t="str">
        <f>(VLOOKUP(Games!B422, Data!$B$2:$L$134, 9, FALSE)-VLOOKUP(Games!E422, Data!$B$2:$L$134, 9, FALSE))*Coefficients!$I$2</f>
        <v>#N/A</v>
      </c>
      <c r="J421" s="5" t="str">
        <f>(VLOOKUP(Games!B422, Data!$B$2:$L$134, 10, FALSE)-VLOOKUP(Games!E422, Data!$B$2:$L$134, 10, FALSE))*Coefficients!$J$2</f>
        <v>#N/A</v>
      </c>
      <c r="K421" s="5" t="str">
        <f>(IF(AND(VLOOKUP(Games!B422, Data!$B$2:$L$134, 11, FALSE)=1, VLOOKUP(Games!E422, Data!$B$2:$L$134, 11, FALSE)&lt;&gt;1), 1,0))*Coefficients!K$2</f>
        <v>#N/A</v>
      </c>
      <c r="L421" s="5" t="str">
        <f>(IF(AND(VLOOKUP(Games!B422, Data!$B$2:$L$134, 11, FALSE)&lt;&gt;1, VLOOKUP(Games!E422, Data!$B$2:$L$134, 11, FALSE)=1), 1,0))*Coefficients!L$2</f>
        <v>#N/A</v>
      </c>
      <c r="O421" s="5" t="str">
        <f t="shared" si="1"/>
        <v>#N/A</v>
      </c>
    </row>
    <row r="422" ht="14.25" customHeight="1">
      <c r="A422" s="5" t="str">
        <f>Coefficients!$A$2</f>
        <v/>
      </c>
      <c r="B422" s="5" t="n">
        <f>(Games!G423)*Coefficients!$B$2</f>
        <v>0</v>
      </c>
      <c r="C422" s="5" t="str">
        <f>(VLOOKUP(Games!B423, Data!$B$2:$L$134, 4, FALSE)-VLOOKUP(Games!E423, Data!$B$2:$L$134, 4, FALSE))*Coefficients!$C$2</f>
        <v>#N/A</v>
      </c>
      <c r="D422" s="5" t="str">
        <f>(VLOOKUP(Games!B423, Data!$B$2:$L$134, 3, FALSE)-VLOOKUP(Games!E423, Data!$B$2:$L$134, 3, FALSE))*Coefficients!$D$2</f>
        <v>#N/A</v>
      </c>
      <c r="E422" s="5" t="str">
        <f>(VLOOKUP(Games!B423, Data!$B$2:$L$134, 5, FALSE)-VLOOKUP(Games!E423, Data!$B$2:$L$134, 5, FALSE))*Coefficients!$E$2</f>
        <v>#N/A</v>
      </c>
      <c r="F422" s="5" t="str">
        <f>(VLOOKUP(Games!B423, Data!$B$2:$L$134, 6, FALSE)-VLOOKUP(Games!E423, Data!$B$2:$L$134, 6, FALSE))*Coefficients!$F$2</f>
        <v>#N/A</v>
      </c>
      <c r="G422" s="5" t="str">
        <f>(VLOOKUP(Games!B423, Data!$B$2:$L$134, 7, FALSE)-VLOOKUP(Games!E423, Data!$B$2:$L$134, 7, FALSE))*Coefficients!$G$2</f>
        <v>#N/A</v>
      </c>
      <c r="H422" s="5" t="str">
        <f>(VLOOKUP(Games!B423, Data!$B$2:$L$134, 8, FALSE)-VLOOKUP(Games!E423, Data!$B$2:$L$134, 8, FALSE))*Coefficients!$H$2</f>
        <v>#N/A</v>
      </c>
      <c r="I422" s="5" t="str">
        <f>(VLOOKUP(Games!B423, Data!$B$2:$L$134, 9, FALSE)-VLOOKUP(Games!E423, Data!$B$2:$L$134, 9, FALSE))*Coefficients!$I$2</f>
        <v>#N/A</v>
      </c>
      <c r="J422" s="5" t="str">
        <f>(VLOOKUP(Games!B423, Data!$B$2:$L$134, 10, FALSE)-VLOOKUP(Games!E423, Data!$B$2:$L$134, 10, FALSE))*Coefficients!$J$2</f>
        <v>#N/A</v>
      </c>
      <c r="K422" s="5" t="str">
        <f>(IF(AND(VLOOKUP(Games!B423, Data!$B$2:$L$134, 11, FALSE)=1, VLOOKUP(Games!E423, Data!$B$2:$L$134, 11, FALSE)&lt;&gt;1), 1,0))*Coefficients!K$2</f>
        <v>#N/A</v>
      </c>
      <c r="L422" s="5" t="str">
        <f>(IF(AND(VLOOKUP(Games!B423, Data!$B$2:$L$134, 11, FALSE)&lt;&gt;1, VLOOKUP(Games!E423, Data!$B$2:$L$134, 11, FALSE)=1), 1,0))*Coefficients!L$2</f>
        <v>#N/A</v>
      </c>
      <c r="O422" s="5" t="str">
        <f t="shared" si="1"/>
        <v>#N/A</v>
      </c>
    </row>
    <row r="423" ht="14.25" customHeight="1">
      <c r="A423" s="5" t="str">
        <f>Coefficients!$A$2</f>
        <v/>
      </c>
      <c r="B423" s="5" t="n">
        <f>(Games!G424)*Coefficients!$B$2</f>
        <v>0</v>
      </c>
      <c r="C423" s="5" t="str">
        <f>(VLOOKUP(Games!B424, Data!$B$2:$L$134, 4, FALSE)-VLOOKUP(Games!E424, Data!$B$2:$L$134, 4, FALSE))*Coefficients!$C$2</f>
        <v>#N/A</v>
      </c>
      <c r="D423" s="5" t="str">
        <f>(VLOOKUP(Games!B424, Data!$B$2:$L$134, 3, FALSE)-VLOOKUP(Games!E424, Data!$B$2:$L$134, 3, FALSE))*Coefficients!$D$2</f>
        <v>#N/A</v>
      </c>
      <c r="E423" s="5" t="str">
        <f>(VLOOKUP(Games!B424, Data!$B$2:$L$134, 5, FALSE)-VLOOKUP(Games!E424, Data!$B$2:$L$134, 5, FALSE))*Coefficients!$E$2</f>
        <v>#N/A</v>
      </c>
      <c r="F423" s="5" t="str">
        <f>(VLOOKUP(Games!B424, Data!$B$2:$L$134, 6, FALSE)-VLOOKUP(Games!E424, Data!$B$2:$L$134, 6, FALSE))*Coefficients!$F$2</f>
        <v>#N/A</v>
      </c>
      <c r="G423" s="5" t="str">
        <f>(VLOOKUP(Games!B424, Data!$B$2:$L$134, 7, FALSE)-VLOOKUP(Games!E424, Data!$B$2:$L$134, 7, FALSE))*Coefficients!$G$2</f>
        <v>#N/A</v>
      </c>
      <c r="H423" s="5" t="str">
        <f>(VLOOKUP(Games!B424, Data!$B$2:$L$134, 8, FALSE)-VLOOKUP(Games!E424, Data!$B$2:$L$134, 8, FALSE))*Coefficients!$H$2</f>
        <v>#N/A</v>
      </c>
      <c r="I423" s="5" t="str">
        <f>(VLOOKUP(Games!B424, Data!$B$2:$L$134, 9, FALSE)-VLOOKUP(Games!E424, Data!$B$2:$L$134, 9, FALSE))*Coefficients!$I$2</f>
        <v>#N/A</v>
      </c>
      <c r="J423" s="5" t="str">
        <f>(VLOOKUP(Games!B424, Data!$B$2:$L$134, 10, FALSE)-VLOOKUP(Games!E424, Data!$B$2:$L$134, 10, FALSE))*Coefficients!$J$2</f>
        <v>#N/A</v>
      </c>
      <c r="K423" s="5" t="str">
        <f>(IF(AND(VLOOKUP(Games!B424, Data!$B$2:$L$134, 11, FALSE)=1, VLOOKUP(Games!E424, Data!$B$2:$L$134, 11, FALSE)&lt;&gt;1), 1,0))*Coefficients!K$2</f>
        <v>#N/A</v>
      </c>
      <c r="L423" s="5" t="str">
        <f>(IF(AND(VLOOKUP(Games!B424, Data!$B$2:$L$134, 11, FALSE)&lt;&gt;1, VLOOKUP(Games!E424, Data!$B$2:$L$134, 11, FALSE)=1), 1,0))*Coefficients!L$2</f>
        <v>#N/A</v>
      </c>
      <c r="O423" s="5" t="str">
        <f t="shared" si="1"/>
        <v>#N/A</v>
      </c>
    </row>
    <row r="424" ht="14.25" customHeight="1">
      <c r="A424" s="5" t="str">
        <f>Coefficients!$A$2</f>
        <v/>
      </c>
      <c r="B424" s="5" t="n">
        <f>(Games!G425)*Coefficients!$B$2</f>
        <v>0</v>
      </c>
      <c r="C424" s="5" t="str">
        <f>(VLOOKUP(Games!B425, Data!$B$2:$L$134, 4, FALSE)-VLOOKUP(Games!E425, Data!$B$2:$L$134, 4, FALSE))*Coefficients!$C$2</f>
        <v>#N/A</v>
      </c>
      <c r="D424" s="5" t="str">
        <f>(VLOOKUP(Games!B425, Data!$B$2:$L$134, 3, FALSE)-VLOOKUP(Games!E425, Data!$B$2:$L$134, 3, FALSE))*Coefficients!$D$2</f>
        <v>#N/A</v>
      </c>
      <c r="E424" s="5" t="str">
        <f>(VLOOKUP(Games!B425, Data!$B$2:$L$134, 5, FALSE)-VLOOKUP(Games!E425, Data!$B$2:$L$134, 5, FALSE))*Coefficients!$E$2</f>
        <v>#N/A</v>
      </c>
      <c r="F424" s="5" t="str">
        <f>(VLOOKUP(Games!B425, Data!$B$2:$L$134, 6, FALSE)-VLOOKUP(Games!E425, Data!$B$2:$L$134, 6, FALSE))*Coefficients!$F$2</f>
        <v>#N/A</v>
      </c>
      <c r="G424" s="5" t="str">
        <f>(VLOOKUP(Games!B425, Data!$B$2:$L$134, 7, FALSE)-VLOOKUP(Games!E425, Data!$B$2:$L$134, 7, FALSE))*Coefficients!$G$2</f>
        <v>#N/A</v>
      </c>
      <c r="H424" s="5" t="str">
        <f>(VLOOKUP(Games!B425, Data!$B$2:$L$134, 8, FALSE)-VLOOKUP(Games!E425, Data!$B$2:$L$134, 8, FALSE))*Coefficients!$H$2</f>
        <v>#N/A</v>
      </c>
      <c r="I424" s="5" t="str">
        <f>(VLOOKUP(Games!B425, Data!$B$2:$L$134, 9, FALSE)-VLOOKUP(Games!E425, Data!$B$2:$L$134, 9, FALSE))*Coefficients!$I$2</f>
        <v>#N/A</v>
      </c>
      <c r="J424" s="5" t="str">
        <f>(VLOOKUP(Games!B425, Data!$B$2:$L$134, 10, FALSE)-VLOOKUP(Games!E425, Data!$B$2:$L$134, 10, FALSE))*Coefficients!$J$2</f>
        <v>#N/A</v>
      </c>
      <c r="K424" s="5" t="str">
        <f>(IF(AND(VLOOKUP(Games!B425, Data!$B$2:$L$134, 11, FALSE)=1, VLOOKUP(Games!E425, Data!$B$2:$L$134, 11, FALSE)&lt;&gt;1), 1,0))*Coefficients!K$2</f>
        <v>#N/A</v>
      </c>
      <c r="L424" s="5" t="str">
        <f>(IF(AND(VLOOKUP(Games!B425, Data!$B$2:$L$134, 11, FALSE)&lt;&gt;1, VLOOKUP(Games!E425, Data!$B$2:$L$134, 11, FALSE)=1), 1,0))*Coefficients!L$2</f>
        <v>#N/A</v>
      </c>
      <c r="O424" s="5" t="str">
        <f t="shared" si="1"/>
        <v>#N/A</v>
      </c>
    </row>
    <row r="425" ht="14.25" customHeight="1">
      <c r="A425" s="5" t="str">
        <f>Coefficients!$A$2</f>
        <v/>
      </c>
      <c r="B425" s="5" t="n">
        <f>(Games!G426)*Coefficients!$B$2</f>
        <v>0</v>
      </c>
      <c r="C425" s="5" t="str">
        <f>(VLOOKUP(Games!B426, Data!$B$2:$L$134, 4, FALSE)-VLOOKUP(Games!E426, Data!$B$2:$L$134, 4, FALSE))*Coefficients!$C$2</f>
        <v>#N/A</v>
      </c>
      <c r="D425" s="5" t="str">
        <f>(VLOOKUP(Games!B426, Data!$B$2:$L$134, 3, FALSE)-VLOOKUP(Games!E426, Data!$B$2:$L$134, 3, FALSE))*Coefficients!$D$2</f>
        <v>#N/A</v>
      </c>
      <c r="E425" s="5" t="str">
        <f>(VLOOKUP(Games!B426, Data!$B$2:$L$134, 5, FALSE)-VLOOKUP(Games!E426, Data!$B$2:$L$134, 5, FALSE))*Coefficients!$E$2</f>
        <v>#N/A</v>
      </c>
      <c r="F425" s="5" t="str">
        <f>(VLOOKUP(Games!B426, Data!$B$2:$L$134, 6, FALSE)-VLOOKUP(Games!E426, Data!$B$2:$L$134, 6, FALSE))*Coefficients!$F$2</f>
        <v>#N/A</v>
      </c>
      <c r="G425" s="5" t="str">
        <f>(VLOOKUP(Games!B426, Data!$B$2:$L$134, 7, FALSE)-VLOOKUP(Games!E426, Data!$B$2:$L$134, 7, FALSE))*Coefficients!$G$2</f>
        <v>#N/A</v>
      </c>
      <c r="H425" s="5" t="str">
        <f>(VLOOKUP(Games!B426, Data!$B$2:$L$134, 8, FALSE)-VLOOKUP(Games!E426, Data!$B$2:$L$134, 8, FALSE))*Coefficients!$H$2</f>
        <v>#N/A</v>
      </c>
      <c r="I425" s="5" t="str">
        <f>(VLOOKUP(Games!B426, Data!$B$2:$L$134, 9, FALSE)-VLOOKUP(Games!E426, Data!$B$2:$L$134, 9, FALSE))*Coefficients!$I$2</f>
        <v>#N/A</v>
      </c>
      <c r="J425" s="5" t="str">
        <f>(VLOOKUP(Games!B426, Data!$B$2:$L$134, 10, FALSE)-VLOOKUP(Games!E426, Data!$B$2:$L$134, 10, FALSE))*Coefficients!$J$2</f>
        <v>#N/A</v>
      </c>
      <c r="K425" s="5" t="str">
        <f>(IF(AND(VLOOKUP(Games!B426, Data!$B$2:$L$134, 11, FALSE)=1, VLOOKUP(Games!E426, Data!$B$2:$L$134, 11, FALSE)&lt;&gt;1), 1,0))*Coefficients!K$2</f>
        <v>#N/A</v>
      </c>
      <c r="L425" s="5" t="str">
        <f>(IF(AND(VLOOKUP(Games!B426, Data!$B$2:$L$134, 11, FALSE)&lt;&gt;1, VLOOKUP(Games!E426, Data!$B$2:$L$134, 11, FALSE)=1), 1,0))*Coefficients!L$2</f>
        <v>#N/A</v>
      </c>
      <c r="O425" s="5" t="str">
        <f t="shared" si="1"/>
        <v>#N/A</v>
      </c>
    </row>
    <row r="426" ht="14.25" customHeight="1">
      <c r="A426" s="5" t="str">
        <f>Coefficients!$A$2</f>
        <v/>
      </c>
      <c r="B426" s="5" t="n">
        <f>(Games!G427)*Coefficients!$B$2</f>
        <v>0</v>
      </c>
      <c r="C426" s="5" t="str">
        <f>(VLOOKUP(Games!B427, Data!$B$2:$L$134, 4, FALSE)-VLOOKUP(Games!E427, Data!$B$2:$L$134, 4, FALSE))*Coefficients!$C$2</f>
        <v>#N/A</v>
      </c>
      <c r="D426" s="5" t="str">
        <f>(VLOOKUP(Games!B427, Data!$B$2:$L$134, 3, FALSE)-VLOOKUP(Games!E427, Data!$B$2:$L$134, 3, FALSE))*Coefficients!$D$2</f>
        <v>#N/A</v>
      </c>
      <c r="E426" s="5" t="str">
        <f>(VLOOKUP(Games!B427, Data!$B$2:$L$134, 5, FALSE)-VLOOKUP(Games!E427, Data!$B$2:$L$134, 5, FALSE))*Coefficients!$E$2</f>
        <v>#N/A</v>
      </c>
      <c r="F426" s="5" t="str">
        <f>(VLOOKUP(Games!B427, Data!$B$2:$L$134, 6, FALSE)-VLOOKUP(Games!E427, Data!$B$2:$L$134, 6, FALSE))*Coefficients!$F$2</f>
        <v>#N/A</v>
      </c>
      <c r="G426" s="5" t="str">
        <f>(VLOOKUP(Games!B427, Data!$B$2:$L$134, 7, FALSE)-VLOOKUP(Games!E427, Data!$B$2:$L$134, 7, FALSE))*Coefficients!$G$2</f>
        <v>#N/A</v>
      </c>
      <c r="H426" s="5" t="str">
        <f>(VLOOKUP(Games!B427, Data!$B$2:$L$134, 8, FALSE)-VLOOKUP(Games!E427, Data!$B$2:$L$134, 8, FALSE))*Coefficients!$H$2</f>
        <v>#N/A</v>
      </c>
      <c r="I426" s="5" t="str">
        <f>(VLOOKUP(Games!B427, Data!$B$2:$L$134, 9, FALSE)-VLOOKUP(Games!E427, Data!$B$2:$L$134, 9, FALSE))*Coefficients!$I$2</f>
        <v>#N/A</v>
      </c>
      <c r="J426" s="5" t="str">
        <f>(VLOOKUP(Games!B427, Data!$B$2:$L$134, 10, FALSE)-VLOOKUP(Games!E427, Data!$B$2:$L$134, 10, FALSE))*Coefficients!$J$2</f>
        <v>#N/A</v>
      </c>
      <c r="K426" s="5" t="str">
        <f>(IF(AND(VLOOKUP(Games!B427, Data!$B$2:$L$134, 11, FALSE)=1, VLOOKUP(Games!E427, Data!$B$2:$L$134, 11, FALSE)&lt;&gt;1), 1,0))*Coefficients!K$2</f>
        <v>#N/A</v>
      </c>
      <c r="L426" s="5" t="str">
        <f>(IF(AND(VLOOKUP(Games!B427, Data!$B$2:$L$134, 11, FALSE)&lt;&gt;1, VLOOKUP(Games!E427, Data!$B$2:$L$134, 11, FALSE)=1), 1,0))*Coefficients!L$2</f>
        <v>#N/A</v>
      </c>
      <c r="O426" s="5" t="str">
        <f t="shared" si="1"/>
        <v>#N/A</v>
      </c>
    </row>
    <row r="427" ht="14.25" customHeight="1">
      <c r="A427" s="5" t="str">
        <f>Coefficients!$A$2</f>
        <v/>
      </c>
      <c r="B427" s="5" t="n">
        <f>(Games!G428)*Coefficients!$B$2</f>
        <v>0</v>
      </c>
      <c r="C427" s="5" t="str">
        <f>(VLOOKUP(Games!B428, Data!$B$2:$L$134, 4, FALSE)-VLOOKUP(Games!E428, Data!$B$2:$L$134, 4, FALSE))*Coefficients!$C$2</f>
        <v>#N/A</v>
      </c>
      <c r="D427" s="5" t="str">
        <f>(VLOOKUP(Games!B428, Data!$B$2:$L$134, 3, FALSE)-VLOOKUP(Games!E428, Data!$B$2:$L$134, 3, FALSE))*Coefficients!$D$2</f>
        <v>#N/A</v>
      </c>
      <c r="E427" s="5" t="str">
        <f>(VLOOKUP(Games!B428, Data!$B$2:$L$134, 5, FALSE)-VLOOKUP(Games!E428, Data!$B$2:$L$134, 5, FALSE))*Coefficients!$E$2</f>
        <v>#N/A</v>
      </c>
      <c r="F427" s="5" t="str">
        <f>(VLOOKUP(Games!B428, Data!$B$2:$L$134, 6, FALSE)-VLOOKUP(Games!E428, Data!$B$2:$L$134, 6, FALSE))*Coefficients!$F$2</f>
        <v>#N/A</v>
      </c>
      <c r="G427" s="5" t="str">
        <f>(VLOOKUP(Games!B428, Data!$B$2:$L$134, 7, FALSE)-VLOOKUP(Games!E428, Data!$B$2:$L$134, 7, FALSE))*Coefficients!$G$2</f>
        <v>#N/A</v>
      </c>
      <c r="H427" s="5" t="str">
        <f>(VLOOKUP(Games!B428, Data!$B$2:$L$134, 8, FALSE)-VLOOKUP(Games!E428, Data!$B$2:$L$134, 8, FALSE))*Coefficients!$H$2</f>
        <v>#N/A</v>
      </c>
      <c r="I427" s="5" t="str">
        <f>(VLOOKUP(Games!B428, Data!$B$2:$L$134, 9, FALSE)-VLOOKUP(Games!E428, Data!$B$2:$L$134, 9, FALSE))*Coefficients!$I$2</f>
        <v>#N/A</v>
      </c>
      <c r="J427" s="5" t="str">
        <f>(VLOOKUP(Games!B428, Data!$B$2:$L$134, 10, FALSE)-VLOOKUP(Games!E428, Data!$B$2:$L$134, 10, FALSE))*Coefficients!$J$2</f>
        <v>#N/A</v>
      </c>
      <c r="K427" s="5" t="str">
        <f>(IF(AND(VLOOKUP(Games!B428, Data!$B$2:$L$134, 11, FALSE)=1, VLOOKUP(Games!E428, Data!$B$2:$L$134, 11, FALSE)&lt;&gt;1), 1,0))*Coefficients!K$2</f>
        <v>#N/A</v>
      </c>
      <c r="L427" s="5" t="str">
        <f>(IF(AND(VLOOKUP(Games!B428, Data!$B$2:$L$134, 11, FALSE)&lt;&gt;1, VLOOKUP(Games!E428, Data!$B$2:$L$134, 11, FALSE)=1), 1,0))*Coefficients!L$2</f>
        <v>#N/A</v>
      </c>
      <c r="O427" s="5" t="str">
        <f t="shared" si="1"/>
        <v>#N/A</v>
      </c>
    </row>
    <row r="428" ht="14.25" customHeight="1">
      <c r="A428" s="5" t="str">
        <f>Coefficients!$A$2</f>
        <v/>
      </c>
      <c r="B428" s="5" t="n">
        <f>(Games!G429)*Coefficients!$B$2</f>
        <v>0</v>
      </c>
      <c r="C428" s="5" t="str">
        <f>(VLOOKUP(Games!B429, Data!$B$2:$L$134, 4, FALSE)-VLOOKUP(Games!E429, Data!$B$2:$L$134, 4, FALSE))*Coefficients!$C$2</f>
        <v>#N/A</v>
      </c>
      <c r="D428" s="5" t="str">
        <f>(VLOOKUP(Games!B429, Data!$B$2:$L$134, 3, FALSE)-VLOOKUP(Games!E429, Data!$B$2:$L$134, 3, FALSE))*Coefficients!$D$2</f>
        <v>#N/A</v>
      </c>
      <c r="E428" s="5" t="str">
        <f>(VLOOKUP(Games!B429, Data!$B$2:$L$134, 5, FALSE)-VLOOKUP(Games!E429, Data!$B$2:$L$134, 5, FALSE))*Coefficients!$E$2</f>
        <v>#N/A</v>
      </c>
      <c r="F428" s="5" t="str">
        <f>(VLOOKUP(Games!B429, Data!$B$2:$L$134, 6, FALSE)-VLOOKUP(Games!E429, Data!$B$2:$L$134, 6, FALSE))*Coefficients!$F$2</f>
        <v>#N/A</v>
      </c>
      <c r="G428" s="5" t="str">
        <f>(VLOOKUP(Games!B429, Data!$B$2:$L$134, 7, FALSE)-VLOOKUP(Games!E429, Data!$B$2:$L$134, 7, FALSE))*Coefficients!$G$2</f>
        <v>#N/A</v>
      </c>
      <c r="H428" s="5" t="str">
        <f>(VLOOKUP(Games!B429, Data!$B$2:$L$134, 8, FALSE)-VLOOKUP(Games!E429, Data!$B$2:$L$134, 8, FALSE))*Coefficients!$H$2</f>
        <v>#N/A</v>
      </c>
      <c r="I428" s="5" t="str">
        <f>(VLOOKUP(Games!B429, Data!$B$2:$L$134, 9, FALSE)-VLOOKUP(Games!E429, Data!$B$2:$L$134, 9, FALSE))*Coefficients!$I$2</f>
        <v>#N/A</v>
      </c>
      <c r="J428" s="5" t="str">
        <f>(VLOOKUP(Games!B429, Data!$B$2:$L$134, 10, FALSE)-VLOOKUP(Games!E429, Data!$B$2:$L$134, 10, FALSE))*Coefficients!$J$2</f>
        <v>#N/A</v>
      </c>
      <c r="K428" s="5" t="str">
        <f>(IF(AND(VLOOKUP(Games!B429, Data!$B$2:$L$134, 11, FALSE)=1, VLOOKUP(Games!E429, Data!$B$2:$L$134, 11, FALSE)&lt;&gt;1), 1,0))*Coefficients!K$2</f>
        <v>#N/A</v>
      </c>
      <c r="L428" s="5" t="str">
        <f>(IF(AND(VLOOKUP(Games!B429, Data!$B$2:$L$134, 11, FALSE)&lt;&gt;1, VLOOKUP(Games!E429, Data!$B$2:$L$134, 11, FALSE)=1), 1,0))*Coefficients!L$2</f>
        <v>#N/A</v>
      </c>
      <c r="O428" s="5" t="str">
        <f t="shared" si="1"/>
        <v>#N/A</v>
      </c>
    </row>
    <row r="429" ht="14.25" customHeight="1">
      <c r="A429" s="5" t="str">
        <f>Coefficients!$A$2</f>
        <v/>
      </c>
      <c r="B429" s="5" t="n">
        <f>(Games!G430)*Coefficients!$B$2</f>
        <v>0</v>
      </c>
      <c r="C429" s="5" t="str">
        <f>(VLOOKUP(Games!B430, Data!$B$2:$L$134, 4, FALSE)-VLOOKUP(Games!E430, Data!$B$2:$L$134, 4, FALSE))*Coefficients!$C$2</f>
        <v>#N/A</v>
      </c>
      <c r="D429" s="5" t="str">
        <f>(VLOOKUP(Games!B430, Data!$B$2:$L$134, 3, FALSE)-VLOOKUP(Games!E430, Data!$B$2:$L$134, 3, FALSE))*Coefficients!$D$2</f>
        <v>#N/A</v>
      </c>
      <c r="E429" s="5" t="str">
        <f>(VLOOKUP(Games!B430, Data!$B$2:$L$134, 5, FALSE)-VLOOKUP(Games!E430, Data!$B$2:$L$134, 5, FALSE))*Coefficients!$E$2</f>
        <v>#N/A</v>
      </c>
      <c r="F429" s="5" t="str">
        <f>(VLOOKUP(Games!B430, Data!$B$2:$L$134, 6, FALSE)-VLOOKUP(Games!E430, Data!$B$2:$L$134, 6, FALSE))*Coefficients!$F$2</f>
        <v>#N/A</v>
      </c>
      <c r="G429" s="5" t="str">
        <f>(VLOOKUP(Games!B430, Data!$B$2:$L$134, 7, FALSE)-VLOOKUP(Games!E430, Data!$B$2:$L$134, 7, FALSE))*Coefficients!$G$2</f>
        <v>#N/A</v>
      </c>
      <c r="H429" s="5" t="str">
        <f>(VLOOKUP(Games!B430, Data!$B$2:$L$134, 8, FALSE)-VLOOKUP(Games!E430, Data!$B$2:$L$134, 8, FALSE))*Coefficients!$H$2</f>
        <v>#N/A</v>
      </c>
      <c r="I429" s="5" t="str">
        <f>(VLOOKUP(Games!B430, Data!$B$2:$L$134, 9, FALSE)-VLOOKUP(Games!E430, Data!$B$2:$L$134, 9, FALSE))*Coefficients!$I$2</f>
        <v>#N/A</v>
      </c>
      <c r="J429" s="5" t="str">
        <f>(VLOOKUP(Games!B430, Data!$B$2:$L$134, 10, FALSE)-VLOOKUP(Games!E430, Data!$B$2:$L$134, 10, FALSE))*Coefficients!$J$2</f>
        <v>#N/A</v>
      </c>
      <c r="K429" s="5" t="str">
        <f>(IF(AND(VLOOKUP(Games!B430, Data!$B$2:$L$134, 11, FALSE)=1, VLOOKUP(Games!E430, Data!$B$2:$L$134, 11, FALSE)&lt;&gt;1), 1,0))*Coefficients!K$2</f>
        <v>#N/A</v>
      </c>
      <c r="L429" s="5" t="str">
        <f>(IF(AND(VLOOKUP(Games!B430, Data!$B$2:$L$134, 11, FALSE)&lt;&gt;1, VLOOKUP(Games!E430, Data!$B$2:$L$134, 11, FALSE)=1), 1,0))*Coefficients!L$2</f>
        <v>#N/A</v>
      </c>
      <c r="O429" s="5" t="str">
        <f t="shared" si="1"/>
        <v>#N/A</v>
      </c>
    </row>
    <row r="430" ht="14.25" customHeight="1">
      <c r="A430" s="5" t="str">
        <f>Coefficients!$A$2</f>
        <v/>
      </c>
      <c r="B430" s="5" t="n">
        <f>(Games!G431)*Coefficients!$B$2</f>
        <v>0</v>
      </c>
      <c r="C430" s="5" t="str">
        <f>(VLOOKUP(Games!B431, Data!$B$2:$L$134, 4, FALSE)-VLOOKUP(Games!E431, Data!$B$2:$L$134, 4, FALSE))*Coefficients!$C$2</f>
        <v>#N/A</v>
      </c>
      <c r="D430" s="5" t="str">
        <f>(VLOOKUP(Games!B431, Data!$B$2:$L$134, 3, FALSE)-VLOOKUP(Games!E431, Data!$B$2:$L$134, 3, FALSE))*Coefficients!$D$2</f>
        <v>#N/A</v>
      </c>
      <c r="E430" s="5" t="str">
        <f>(VLOOKUP(Games!B431, Data!$B$2:$L$134, 5, FALSE)-VLOOKUP(Games!E431, Data!$B$2:$L$134, 5, FALSE))*Coefficients!$E$2</f>
        <v>#N/A</v>
      </c>
      <c r="F430" s="5" t="str">
        <f>(VLOOKUP(Games!B431, Data!$B$2:$L$134, 6, FALSE)-VLOOKUP(Games!E431, Data!$B$2:$L$134, 6, FALSE))*Coefficients!$F$2</f>
        <v>#N/A</v>
      </c>
      <c r="G430" s="5" t="str">
        <f>(VLOOKUP(Games!B431, Data!$B$2:$L$134, 7, FALSE)-VLOOKUP(Games!E431, Data!$B$2:$L$134, 7, FALSE))*Coefficients!$G$2</f>
        <v>#N/A</v>
      </c>
      <c r="H430" s="5" t="str">
        <f>(VLOOKUP(Games!B431, Data!$B$2:$L$134, 8, FALSE)-VLOOKUP(Games!E431, Data!$B$2:$L$134, 8, FALSE))*Coefficients!$H$2</f>
        <v>#N/A</v>
      </c>
      <c r="I430" s="5" t="str">
        <f>(VLOOKUP(Games!B431, Data!$B$2:$L$134, 9, FALSE)-VLOOKUP(Games!E431, Data!$B$2:$L$134, 9, FALSE))*Coefficients!$I$2</f>
        <v>#N/A</v>
      </c>
      <c r="J430" s="5" t="str">
        <f>(VLOOKUP(Games!B431, Data!$B$2:$L$134, 10, FALSE)-VLOOKUP(Games!E431, Data!$B$2:$L$134, 10, FALSE))*Coefficients!$J$2</f>
        <v>#N/A</v>
      </c>
      <c r="K430" s="5" t="str">
        <f>(IF(AND(VLOOKUP(Games!B431, Data!$B$2:$L$134, 11, FALSE)=1, VLOOKUP(Games!E431, Data!$B$2:$L$134, 11, FALSE)&lt;&gt;1), 1,0))*Coefficients!K$2</f>
        <v>#N/A</v>
      </c>
      <c r="L430" s="5" t="str">
        <f>(IF(AND(VLOOKUP(Games!B431, Data!$B$2:$L$134, 11, FALSE)&lt;&gt;1, VLOOKUP(Games!E431, Data!$B$2:$L$134, 11, FALSE)=1), 1,0))*Coefficients!L$2</f>
        <v>#N/A</v>
      </c>
      <c r="O430" s="5" t="str">
        <f t="shared" si="1"/>
        <v>#N/A</v>
      </c>
    </row>
    <row r="431" ht="14.25" customHeight="1">
      <c r="A431" s="5" t="str">
        <f>Coefficients!$A$2</f>
        <v/>
      </c>
      <c r="B431" s="5" t="n">
        <f>(Games!G432)*Coefficients!$B$2</f>
        <v>0</v>
      </c>
      <c r="C431" s="5" t="str">
        <f>(VLOOKUP(Games!B432, Data!$B$2:$L$134, 4, FALSE)-VLOOKUP(Games!E432, Data!$B$2:$L$134, 4, FALSE))*Coefficients!$C$2</f>
        <v>#N/A</v>
      </c>
      <c r="D431" s="5" t="str">
        <f>(VLOOKUP(Games!B432, Data!$B$2:$L$134, 3, FALSE)-VLOOKUP(Games!E432, Data!$B$2:$L$134, 3, FALSE))*Coefficients!$D$2</f>
        <v>#N/A</v>
      </c>
      <c r="E431" s="5" t="str">
        <f>(VLOOKUP(Games!B432, Data!$B$2:$L$134, 5, FALSE)-VLOOKUP(Games!E432, Data!$B$2:$L$134, 5, FALSE))*Coefficients!$E$2</f>
        <v>#N/A</v>
      </c>
      <c r="F431" s="5" t="str">
        <f>(VLOOKUP(Games!B432, Data!$B$2:$L$134, 6, FALSE)-VLOOKUP(Games!E432, Data!$B$2:$L$134, 6, FALSE))*Coefficients!$F$2</f>
        <v>#N/A</v>
      </c>
      <c r="G431" s="5" t="str">
        <f>(VLOOKUP(Games!B432, Data!$B$2:$L$134, 7, FALSE)-VLOOKUP(Games!E432, Data!$B$2:$L$134, 7, FALSE))*Coefficients!$G$2</f>
        <v>#N/A</v>
      </c>
      <c r="H431" s="5" t="str">
        <f>(VLOOKUP(Games!B432, Data!$B$2:$L$134, 8, FALSE)-VLOOKUP(Games!E432, Data!$B$2:$L$134, 8, FALSE))*Coefficients!$H$2</f>
        <v>#N/A</v>
      </c>
      <c r="I431" s="5" t="str">
        <f>(VLOOKUP(Games!B432, Data!$B$2:$L$134, 9, FALSE)-VLOOKUP(Games!E432, Data!$B$2:$L$134, 9, FALSE))*Coefficients!$I$2</f>
        <v>#N/A</v>
      </c>
      <c r="J431" s="5" t="str">
        <f>(VLOOKUP(Games!B432, Data!$B$2:$L$134, 10, FALSE)-VLOOKUP(Games!E432, Data!$B$2:$L$134, 10, FALSE))*Coefficients!$J$2</f>
        <v>#N/A</v>
      </c>
      <c r="K431" s="5" t="str">
        <f>(IF(AND(VLOOKUP(Games!B432, Data!$B$2:$L$134, 11, FALSE)=1, VLOOKUP(Games!E432, Data!$B$2:$L$134, 11, FALSE)&lt;&gt;1), 1,0))*Coefficients!K$2</f>
        <v>#N/A</v>
      </c>
      <c r="L431" s="5" t="str">
        <f>(IF(AND(VLOOKUP(Games!B432, Data!$B$2:$L$134, 11, FALSE)&lt;&gt;1, VLOOKUP(Games!E432, Data!$B$2:$L$134, 11, FALSE)=1), 1,0))*Coefficients!L$2</f>
        <v>#N/A</v>
      </c>
      <c r="O431" s="5" t="str">
        <f t="shared" si="1"/>
        <v>#N/A</v>
      </c>
    </row>
    <row r="432" ht="14.25" customHeight="1">
      <c r="A432" s="5" t="str">
        <f>Coefficients!$A$2</f>
        <v/>
      </c>
      <c r="B432" s="5" t="n">
        <f>(Games!G433)*Coefficients!$B$2</f>
        <v>0</v>
      </c>
      <c r="C432" s="5" t="str">
        <f>(VLOOKUP(Games!B433, Data!$B$2:$L$134, 4, FALSE)-VLOOKUP(Games!E433, Data!$B$2:$L$134, 4, FALSE))*Coefficients!$C$2</f>
        <v>#N/A</v>
      </c>
      <c r="D432" s="5" t="str">
        <f>(VLOOKUP(Games!B433, Data!$B$2:$L$134, 3, FALSE)-VLOOKUP(Games!E433, Data!$B$2:$L$134, 3, FALSE))*Coefficients!$D$2</f>
        <v>#N/A</v>
      </c>
      <c r="E432" s="5" t="str">
        <f>(VLOOKUP(Games!B433, Data!$B$2:$L$134, 5, FALSE)-VLOOKUP(Games!E433, Data!$B$2:$L$134, 5, FALSE))*Coefficients!$E$2</f>
        <v>#N/A</v>
      </c>
      <c r="F432" s="5" t="str">
        <f>(VLOOKUP(Games!B433, Data!$B$2:$L$134, 6, FALSE)-VLOOKUP(Games!E433, Data!$B$2:$L$134, 6, FALSE))*Coefficients!$F$2</f>
        <v>#N/A</v>
      </c>
      <c r="G432" s="5" t="str">
        <f>(VLOOKUP(Games!B433, Data!$B$2:$L$134, 7, FALSE)-VLOOKUP(Games!E433, Data!$B$2:$L$134, 7, FALSE))*Coefficients!$G$2</f>
        <v>#N/A</v>
      </c>
      <c r="H432" s="5" t="str">
        <f>(VLOOKUP(Games!B433, Data!$B$2:$L$134, 8, FALSE)-VLOOKUP(Games!E433, Data!$B$2:$L$134, 8, FALSE))*Coefficients!$H$2</f>
        <v>#N/A</v>
      </c>
      <c r="I432" s="5" t="str">
        <f>(VLOOKUP(Games!B433, Data!$B$2:$L$134, 9, FALSE)-VLOOKUP(Games!E433, Data!$B$2:$L$134, 9, FALSE))*Coefficients!$I$2</f>
        <v>#N/A</v>
      </c>
      <c r="J432" s="5" t="str">
        <f>(VLOOKUP(Games!B433, Data!$B$2:$L$134, 10, FALSE)-VLOOKUP(Games!E433, Data!$B$2:$L$134, 10, FALSE))*Coefficients!$J$2</f>
        <v>#N/A</v>
      </c>
      <c r="K432" s="5" t="str">
        <f>(IF(AND(VLOOKUP(Games!B433, Data!$B$2:$L$134, 11, FALSE)=1, VLOOKUP(Games!E433, Data!$B$2:$L$134, 11, FALSE)&lt;&gt;1), 1,0))*Coefficients!K$2</f>
        <v>#N/A</v>
      </c>
      <c r="L432" s="5" t="str">
        <f>(IF(AND(VLOOKUP(Games!B433, Data!$B$2:$L$134, 11, FALSE)&lt;&gt;1, VLOOKUP(Games!E433, Data!$B$2:$L$134, 11, FALSE)=1), 1,0))*Coefficients!L$2</f>
        <v>#N/A</v>
      </c>
      <c r="O432" s="5" t="str">
        <f t="shared" si="1"/>
        <v>#N/A</v>
      </c>
    </row>
    <row r="433" ht="14.25" customHeight="1">
      <c r="A433" s="5" t="str">
        <f>Coefficients!$A$2</f>
        <v/>
      </c>
      <c r="B433" s="5" t="n">
        <f>(Games!G434)*Coefficients!$B$2</f>
        <v>0</v>
      </c>
      <c r="C433" s="5" t="str">
        <f>(VLOOKUP(Games!B434, Data!$B$2:$L$134, 4, FALSE)-VLOOKUP(Games!E434, Data!$B$2:$L$134, 4, FALSE))*Coefficients!$C$2</f>
        <v>#N/A</v>
      </c>
      <c r="D433" s="5" t="str">
        <f>(VLOOKUP(Games!B434, Data!$B$2:$L$134, 3, FALSE)-VLOOKUP(Games!E434, Data!$B$2:$L$134, 3, FALSE))*Coefficients!$D$2</f>
        <v>#N/A</v>
      </c>
      <c r="E433" s="5" t="str">
        <f>(VLOOKUP(Games!B434, Data!$B$2:$L$134, 5, FALSE)-VLOOKUP(Games!E434, Data!$B$2:$L$134, 5, FALSE))*Coefficients!$E$2</f>
        <v>#N/A</v>
      </c>
      <c r="F433" s="5" t="str">
        <f>(VLOOKUP(Games!B434, Data!$B$2:$L$134, 6, FALSE)-VLOOKUP(Games!E434, Data!$B$2:$L$134, 6, FALSE))*Coefficients!$F$2</f>
        <v>#N/A</v>
      </c>
      <c r="G433" s="5" t="str">
        <f>(VLOOKUP(Games!B434, Data!$B$2:$L$134, 7, FALSE)-VLOOKUP(Games!E434, Data!$B$2:$L$134, 7, FALSE))*Coefficients!$G$2</f>
        <v>#N/A</v>
      </c>
      <c r="H433" s="5" t="str">
        <f>(VLOOKUP(Games!B434, Data!$B$2:$L$134, 8, FALSE)-VLOOKUP(Games!E434, Data!$B$2:$L$134, 8, FALSE))*Coefficients!$H$2</f>
        <v>#N/A</v>
      </c>
      <c r="I433" s="5" t="str">
        <f>(VLOOKUP(Games!B434, Data!$B$2:$L$134, 9, FALSE)-VLOOKUP(Games!E434, Data!$B$2:$L$134, 9, FALSE))*Coefficients!$I$2</f>
        <v>#N/A</v>
      </c>
      <c r="J433" s="5" t="str">
        <f>(VLOOKUP(Games!B434, Data!$B$2:$L$134, 10, FALSE)-VLOOKUP(Games!E434, Data!$B$2:$L$134, 10, FALSE))*Coefficients!$J$2</f>
        <v>#N/A</v>
      </c>
      <c r="K433" s="5" t="str">
        <f>(IF(AND(VLOOKUP(Games!B434, Data!$B$2:$L$134, 11, FALSE)=1, VLOOKUP(Games!E434, Data!$B$2:$L$134, 11, FALSE)&lt;&gt;1), 1,0))*Coefficients!K$2</f>
        <v>#N/A</v>
      </c>
      <c r="L433" s="5" t="str">
        <f>(IF(AND(VLOOKUP(Games!B434, Data!$B$2:$L$134, 11, FALSE)&lt;&gt;1, VLOOKUP(Games!E434, Data!$B$2:$L$134, 11, FALSE)=1), 1,0))*Coefficients!L$2</f>
        <v>#N/A</v>
      </c>
      <c r="O433" s="5" t="str">
        <f t="shared" si="1"/>
        <v>#N/A</v>
      </c>
    </row>
    <row r="434" ht="14.25" customHeight="1">
      <c r="A434" s="5" t="str">
        <f>Coefficients!$A$2</f>
        <v/>
      </c>
      <c r="B434" s="5" t="n">
        <f>(Games!G435)*Coefficients!$B$2</f>
        <v>0</v>
      </c>
      <c r="C434" s="5" t="str">
        <f>(VLOOKUP(Games!B435, Data!$B$2:$L$134, 4, FALSE)-VLOOKUP(Games!E435, Data!$B$2:$L$134, 4, FALSE))*Coefficients!$C$2</f>
        <v>#N/A</v>
      </c>
      <c r="D434" s="5" t="str">
        <f>(VLOOKUP(Games!B435, Data!$B$2:$L$134, 3, FALSE)-VLOOKUP(Games!E435, Data!$B$2:$L$134, 3, FALSE))*Coefficients!$D$2</f>
        <v>#N/A</v>
      </c>
      <c r="E434" s="5" t="str">
        <f>(VLOOKUP(Games!B435, Data!$B$2:$L$134, 5, FALSE)-VLOOKUP(Games!E435, Data!$B$2:$L$134, 5, FALSE))*Coefficients!$E$2</f>
        <v>#N/A</v>
      </c>
      <c r="F434" s="5" t="str">
        <f>(VLOOKUP(Games!B435, Data!$B$2:$L$134, 6, FALSE)-VLOOKUP(Games!E435, Data!$B$2:$L$134, 6, FALSE))*Coefficients!$F$2</f>
        <v>#N/A</v>
      </c>
      <c r="G434" s="5" t="str">
        <f>(VLOOKUP(Games!B435, Data!$B$2:$L$134, 7, FALSE)-VLOOKUP(Games!E435, Data!$B$2:$L$134, 7, FALSE))*Coefficients!$G$2</f>
        <v>#N/A</v>
      </c>
      <c r="H434" s="5" t="str">
        <f>(VLOOKUP(Games!B435, Data!$B$2:$L$134, 8, FALSE)-VLOOKUP(Games!E435, Data!$B$2:$L$134, 8, FALSE))*Coefficients!$H$2</f>
        <v>#N/A</v>
      </c>
      <c r="I434" s="5" t="str">
        <f>(VLOOKUP(Games!B435, Data!$B$2:$L$134, 9, FALSE)-VLOOKUP(Games!E435, Data!$B$2:$L$134, 9, FALSE))*Coefficients!$I$2</f>
        <v>#N/A</v>
      </c>
      <c r="J434" s="5" t="str">
        <f>(VLOOKUP(Games!B435, Data!$B$2:$L$134, 10, FALSE)-VLOOKUP(Games!E435, Data!$B$2:$L$134, 10, FALSE))*Coefficients!$J$2</f>
        <v>#N/A</v>
      </c>
      <c r="K434" s="5" t="str">
        <f>(IF(AND(VLOOKUP(Games!B435, Data!$B$2:$L$134, 11, FALSE)=1, VLOOKUP(Games!E435, Data!$B$2:$L$134, 11, FALSE)&lt;&gt;1), 1,0))*Coefficients!K$2</f>
        <v>#N/A</v>
      </c>
      <c r="L434" s="5" t="str">
        <f>(IF(AND(VLOOKUP(Games!B435, Data!$B$2:$L$134, 11, FALSE)&lt;&gt;1, VLOOKUP(Games!E435, Data!$B$2:$L$134, 11, FALSE)=1), 1,0))*Coefficients!L$2</f>
        <v>#N/A</v>
      </c>
      <c r="O434" s="5" t="str">
        <f t="shared" si="1"/>
        <v>#N/A</v>
      </c>
    </row>
    <row r="435" ht="14.25" customHeight="1">
      <c r="A435" s="5" t="str">
        <f>Coefficients!$A$2</f>
        <v/>
      </c>
      <c r="B435" s="5" t="n">
        <f>(Games!G436)*Coefficients!$B$2</f>
        <v>0</v>
      </c>
      <c r="C435" s="5" t="str">
        <f>(VLOOKUP(Games!B436, Data!$B$2:$L$134, 4, FALSE)-VLOOKUP(Games!E436, Data!$B$2:$L$134, 4, FALSE))*Coefficients!$C$2</f>
        <v>#N/A</v>
      </c>
      <c r="D435" s="5" t="str">
        <f>(VLOOKUP(Games!B436, Data!$B$2:$L$134, 3, FALSE)-VLOOKUP(Games!E436, Data!$B$2:$L$134, 3, FALSE))*Coefficients!$D$2</f>
        <v>#N/A</v>
      </c>
      <c r="E435" s="5" t="str">
        <f>(VLOOKUP(Games!B436, Data!$B$2:$L$134, 5, FALSE)-VLOOKUP(Games!E436, Data!$B$2:$L$134, 5, FALSE))*Coefficients!$E$2</f>
        <v>#N/A</v>
      </c>
      <c r="F435" s="5" t="str">
        <f>(VLOOKUP(Games!B436, Data!$B$2:$L$134, 6, FALSE)-VLOOKUP(Games!E436, Data!$B$2:$L$134, 6, FALSE))*Coefficients!$F$2</f>
        <v>#N/A</v>
      </c>
      <c r="G435" s="5" t="str">
        <f>(VLOOKUP(Games!B436, Data!$B$2:$L$134, 7, FALSE)-VLOOKUP(Games!E436, Data!$B$2:$L$134, 7, FALSE))*Coefficients!$G$2</f>
        <v>#N/A</v>
      </c>
      <c r="H435" s="5" t="str">
        <f>(VLOOKUP(Games!B436, Data!$B$2:$L$134, 8, FALSE)-VLOOKUP(Games!E436, Data!$B$2:$L$134, 8, FALSE))*Coefficients!$H$2</f>
        <v>#N/A</v>
      </c>
      <c r="I435" s="5" t="str">
        <f>(VLOOKUP(Games!B436, Data!$B$2:$L$134, 9, FALSE)-VLOOKUP(Games!E436, Data!$B$2:$L$134, 9, FALSE))*Coefficients!$I$2</f>
        <v>#N/A</v>
      </c>
      <c r="J435" s="5" t="str">
        <f>(VLOOKUP(Games!B436, Data!$B$2:$L$134, 10, FALSE)-VLOOKUP(Games!E436, Data!$B$2:$L$134, 10, FALSE))*Coefficients!$J$2</f>
        <v>#N/A</v>
      </c>
      <c r="K435" s="5" t="str">
        <f>(IF(AND(VLOOKUP(Games!B436, Data!$B$2:$L$134, 11, FALSE)=1, VLOOKUP(Games!E436, Data!$B$2:$L$134, 11, FALSE)&lt;&gt;1), 1,0))*Coefficients!K$2</f>
        <v>#N/A</v>
      </c>
      <c r="L435" s="5" t="str">
        <f>(IF(AND(VLOOKUP(Games!B436, Data!$B$2:$L$134, 11, FALSE)&lt;&gt;1, VLOOKUP(Games!E436, Data!$B$2:$L$134, 11, FALSE)=1), 1,0))*Coefficients!L$2</f>
        <v>#N/A</v>
      </c>
      <c r="O435" s="5" t="str">
        <f t="shared" si="1"/>
        <v>#N/A</v>
      </c>
    </row>
    <row r="436" ht="14.25" customHeight="1">
      <c r="A436" s="5" t="str">
        <f>Coefficients!$A$2</f>
        <v/>
      </c>
      <c r="B436" s="5" t="n">
        <f>(Games!G437)*Coefficients!$B$2</f>
        <v>0</v>
      </c>
      <c r="C436" s="5" t="str">
        <f>(VLOOKUP(Games!B437, Data!$B$2:$L$134, 4, FALSE)-VLOOKUP(Games!E437, Data!$B$2:$L$134, 4, FALSE))*Coefficients!$C$2</f>
        <v>#N/A</v>
      </c>
      <c r="D436" s="5" t="str">
        <f>(VLOOKUP(Games!B437, Data!$B$2:$L$134, 3, FALSE)-VLOOKUP(Games!E437, Data!$B$2:$L$134, 3, FALSE))*Coefficients!$D$2</f>
        <v>#N/A</v>
      </c>
      <c r="E436" s="5" t="str">
        <f>(VLOOKUP(Games!B437, Data!$B$2:$L$134, 5, FALSE)-VLOOKUP(Games!E437, Data!$B$2:$L$134, 5, FALSE))*Coefficients!$E$2</f>
        <v>#N/A</v>
      </c>
      <c r="F436" s="5" t="str">
        <f>(VLOOKUP(Games!B437, Data!$B$2:$L$134, 6, FALSE)-VLOOKUP(Games!E437, Data!$B$2:$L$134, 6, FALSE))*Coefficients!$F$2</f>
        <v>#N/A</v>
      </c>
      <c r="G436" s="5" t="str">
        <f>(VLOOKUP(Games!B437, Data!$B$2:$L$134, 7, FALSE)-VLOOKUP(Games!E437, Data!$B$2:$L$134, 7, FALSE))*Coefficients!$G$2</f>
        <v>#N/A</v>
      </c>
      <c r="H436" s="5" t="str">
        <f>(VLOOKUP(Games!B437, Data!$B$2:$L$134, 8, FALSE)-VLOOKUP(Games!E437, Data!$B$2:$L$134, 8, FALSE))*Coefficients!$H$2</f>
        <v>#N/A</v>
      </c>
      <c r="I436" s="5" t="str">
        <f>(VLOOKUP(Games!B437, Data!$B$2:$L$134, 9, FALSE)-VLOOKUP(Games!E437, Data!$B$2:$L$134, 9, FALSE))*Coefficients!$I$2</f>
        <v>#N/A</v>
      </c>
      <c r="J436" s="5" t="str">
        <f>(VLOOKUP(Games!B437, Data!$B$2:$L$134, 10, FALSE)-VLOOKUP(Games!E437, Data!$B$2:$L$134, 10, FALSE))*Coefficients!$J$2</f>
        <v>#N/A</v>
      </c>
      <c r="K436" s="5" t="str">
        <f>(IF(AND(VLOOKUP(Games!B437, Data!$B$2:$L$134, 11, FALSE)=1, VLOOKUP(Games!E437, Data!$B$2:$L$134, 11, FALSE)&lt;&gt;1), 1,0))*Coefficients!K$2</f>
        <v>#N/A</v>
      </c>
      <c r="L436" s="5" t="str">
        <f>(IF(AND(VLOOKUP(Games!B437, Data!$B$2:$L$134, 11, FALSE)&lt;&gt;1, VLOOKUP(Games!E437, Data!$B$2:$L$134, 11, FALSE)=1), 1,0))*Coefficients!L$2</f>
        <v>#N/A</v>
      </c>
      <c r="O436" s="5" t="str">
        <f t="shared" si="1"/>
        <v>#N/A</v>
      </c>
    </row>
    <row r="437" ht="14.25" customHeight="1">
      <c r="A437" s="5" t="str">
        <f>Coefficients!$A$2</f>
        <v/>
      </c>
      <c r="B437" s="5" t="n">
        <f>(Games!G438)*Coefficients!$B$2</f>
        <v>0</v>
      </c>
      <c r="C437" s="5" t="str">
        <f>(VLOOKUP(Games!B438, Data!$B$2:$L$134, 4, FALSE)-VLOOKUP(Games!E438, Data!$B$2:$L$134, 4, FALSE))*Coefficients!$C$2</f>
        <v>#N/A</v>
      </c>
      <c r="D437" s="5" t="str">
        <f>(VLOOKUP(Games!B438, Data!$B$2:$L$134, 3, FALSE)-VLOOKUP(Games!E438, Data!$B$2:$L$134, 3, FALSE))*Coefficients!$D$2</f>
        <v>#N/A</v>
      </c>
      <c r="E437" s="5" t="str">
        <f>(VLOOKUP(Games!B438, Data!$B$2:$L$134, 5, FALSE)-VLOOKUP(Games!E438, Data!$B$2:$L$134, 5, FALSE))*Coefficients!$E$2</f>
        <v>#N/A</v>
      </c>
      <c r="F437" s="5" t="str">
        <f>(VLOOKUP(Games!B438, Data!$B$2:$L$134, 6, FALSE)-VLOOKUP(Games!E438, Data!$B$2:$L$134, 6, FALSE))*Coefficients!$F$2</f>
        <v>#N/A</v>
      </c>
      <c r="G437" s="5" t="str">
        <f>(VLOOKUP(Games!B438, Data!$B$2:$L$134, 7, FALSE)-VLOOKUP(Games!E438, Data!$B$2:$L$134, 7, FALSE))*Coefficients!$G$2</f>
        <v>#N/A</v>
      </c>
      <c r="H437" s="5" t="str">
        <f>(VLOOKUP(Games!B438, Data!$B$2:$L$134, 8, FALSE)-VLOOKUP(Games!E438, Data!$B$2:$L$134, 8, FALSE))*Coefficients!$H$2</f>
        <v>#N/A</v>
      </c>
      <c r="I437" s="5" t="str">
        <f>(VLOOKUP(Games!B438, Data!$B$2:$L$134, 9, FALSE)-VLOOKUP(Games!E438, Data!$B$2:$L$134, 9, FALSE))*Coefficients!$I$2</f>
        <v>#N/A</v>
      </c>
      <c r="J437" s="5" t="str">
        <f>(VLOOKUP(Games!B438, Data!$B$2:$L$134, 10, FALSE)-VLOOKUP(Games!E438, Data!$B$2:$L$134, 10, FALSE))*Coefficients!$J$2</f>
        <v>#N/A</v>
      </c>
      <c r="K437" s="5" t="str">
        <f>(IF(AND(VLOOKUP(Games!B438, Data!$B$2:$L$134, 11, FALSE)=1, VLOOKUP(Games!E438, Data!$B$2:$L$134, 11, FALSE)&lt;&gt;1), 1,0))*Coefficients!K$2</f>
        <v>#N/A</v>
      </c>
      <c r="L437" s="5" t="str">
        <f>(IF(AND(VLOOKUP(Games!B438, Data!$B$2:$L$134, 11, FALSE)&lt;&gt;1, VLOOKUP(Games!E438, Data!$B$2:$L$134, 11, FALSE)=1), 1,0))*Coefficients!L$2</f>
        <v>#N/A</v>
      </c>
      <c r="O437" s="5" t="str">
        <f t="shared" si="1"/>
        <v>#N/A</v>
      </c>
    </row>
    <row r="438" ht="14.25" customHeight="1">
      <c r="A438" s="5" t="str">
        <f>Coefficients!$A$2</f>
        <v/>
      </c>
      <c r="B438" s="5" t="n">
        <f>(Games!G439)*Coefficients!$B$2</f>
        <v>0</v>
      </c>
      <c r="C438" s="5" t="str">
        <f>(VLOOKUP(Games!B439, Data!$B$2:$L$134, 4, FALSE)-VLOOKUP(Games!E439, Data!$B$2:$L$134, 4, FALSE))*Coefficients!$C$2</f>
        <v>#N/A</v>
      </c>
      <c r="D438" s="5" t="str">
        <f>(VLOOKUP(Games!B439, Data!$B$2:$L$134, 3, FALSE)-VLOOKUP(Games!E439, Data!$B$2:$L$134, 3, FALSE))*Coefficients!$D$2</f>
        <v>#N/A</v>
      </c>
      <c r="E438" s="5" t="str">
        <f>(VLOOKUP(Games!B439, Data!$B$2:$L$134, 5, FALSE)-VLOOKUP(Games!E439, Data!$B$2:$L$134, 5, FALSE))*Coefficients!$E$2</f>
        <v>#N/A</v>
      </c>
      <c r="F438" s="5" t="str">
        <f>(VLOOKUP(Games!B439, Data!$B$2:$L$134, 6, FALSE)-VLOOKUP(Games!E439, Data!$B$2:$L$134, 6, FALSE))*Coefficients!$F$2</f>
        <v>#N/A</v>
      </c>
      <c r="G438" s="5" t="str">
        <f>(VLOOKUP(Games!B439, Data!$B$2:$L$134, 7, FALSE)-VLOOKUP(Games!E439, Data!$B$2:$L$134, 7, FALSE))*Coefficients!$G$2</f>
        <v>#N/A</v>
      </c>
      <c r="H438" s="5" t="str">
        <f>(VLOOKUP(Games!B439, Data!$B$2:$L$134, 8, FALSE)-VLOOKUP(Games!E439, Data!$B$2:$L$134, 8, FALSE))*Coefficients!$H$2</f>
        <v>#N/A</v>
      </c>
      <c r="I438" s="5" t="str">
        <f>(VLOOKUP(Games!B439, Data!$B$2:$L$134, 9, FALSE)-VLOOKUP(Games!E439, Data!$B$2:$L$134, 9, FALSE))*Coefficients!$I$2</f>
        <v>#N/A</v>
      </c>
      <c r="J438" s="5" t="str">
        <f>(VLOOKUP(Games!B439, Data!$B$2:$L$134, 10, FALSE)-VLOOKUP(Games!E439, Data!$B$2:$L$134, 10, FALSE))*Coefficients!$J$2</f>
        <v>#N/A</v>
      </c>
      <c r="K438" s="5" t="str">
        <f>(IF(AND(VLOOKUP(Games!B439, Data!$B$2:$L$134, 11, FALSE)=1, VLOOKUP(Games!E439, Data!$B$2:$L$134, 11, FALSE)&lt;&gt;1), 1,0))*Coefficients!K$2</f>
        <v>#N/A</v>
      </c>
      <c r="L438" s="5" t="str">
        <f>(IF(AND(VLOOKUP(Games!B439, Data!$B$2:$L$134, 11, FALSE)&lt;&gt;1, VLOOKUP(Games!E439, Data!$B$2:$L$134, 11, FALSE)=1), 1,0))*Coefficients!L$2</f>
        <v>#N/A</v>
      </c>
      <c r="O438" s="5" t="str">
        <f t="shared" si="1"/>
        <v>#N/A</v>
      </c>
    </row>
    <row r="439" ht="14.25" customHeight="1">
      <c r="A439" s="5" t="str">
        <f>Coefficients!$A$2</f>
        <v/>
      </c>
      <c r="B439" s="5" t="n">
        <f>(Games!G440)*Coefficients!$B$2</f>
        <v>0</v>
      </c>
      <c r="C439" s="5" t="str">
        <f>(VLOOKUP(Games!B440, Data!$B$2:$L$134, 4, FALSE)-VLOOKUP(Games!E440, Data!$B$2:$L$134, 4, FALSE))*Coefficients!$C$2</f>
        <v>#N/A</v>
      </c>
      <c r="D439" s="5" t="str">
        <f>(VLOOKUP(Games!B440, Data!$B$2:$L$134, 3, FALSE)-VLOOKUP(Games!E440, Data!$B$2:$L$134, 3, FALSE))*Coefficients!$D$2</f>
        <v>#N/A</v>
      </c>
      <c r="E439" s="5" t="str">
        <f>(VLOOKUP(Games!B440, Data!$B$2:$L$134, 5, FALSE)-VLOOKUP(Games!E440, Data!$B$2:$L$134, 5, FALSE))*Coefficients!$E$2</f>
        <v>#N/A</v>
      </c>
      <c r="F439" s="5" t="str">
        <f>(VLOOKUP(Games!B440, Data!$B$2:$L$134, 6, FALSE)-VLOOKUP(Games!E440, Data!$B$2:$L$134, 6, FALSE))*Coefficients!$F$2</f>
        <v>#N/A</v>
      </c>
      <c r="G439" s="5" t="str">
        <f>(VLOOKUP(Games!B440, Data!$B$2:$L$134, 7, FALSE)-VLOOKUP(Games!E440, Data!$B$2:$L$134, 7, FALSE))*Coefficients!$G$2</f>
        <v>#N/A</v>
      </c>
      <c r="H439" s="5" t="str">
        <f>(VLOOKUP(Games!B440, Data!$B$2:$L$134, 8, FALSE)-VLOOKUP(Games!E440, Data!$B$2:$L$134, 8, FALSE))*Coefficients!$H$2</f>
        <v>#N/A</v>
      </c>
      <c r="I439" s="5" t="str">
        <f>(VLOOKUP(Games!B440, Data!$B$2:$L$134, 9, FALSE)-VLOOKUP(Games!E440, Data!$B$2:$L$134, 9, FALSE))*Coefficients!$I$2</f>
        <v>#N/A</v>
      </c>
      <c r="J439" s="5" t="str">
        <f>(VLOOKUP(Games!B440, Data!$B$2:$L$134, 10, FALSE)-VLOOKUP(Games!E440, Data!$B$2:$L$134, 10, FALSE))*Coefficients!$J$2</f>
        <v>#N/A</v>
      </c>
      <c r="K439" s="5" t="str">
        <f>(IF(AND(VLOOKUP(Games!B440, Data!$B$2:$L$134, 11, FALSE)=1, VLOOKUP(Games!E440, Data!$B$2:$L$134, 11, FALSE)&lt;&gt;1), 1,0))*Coefficients!K$2</f>
        <v>#N/A</v>
      </c>
      <c r="L439" s="5" t="str">
        <f>(IF(AND(VLOOKUP(Games!B440, Data!$B$2:$L$134, 11, FALSE)&lt;&gt;1, VLOOKUP(Games!E440, Data!$B$2:$L$134, 11, FALSE)=1), 1,0))*Coefficients!L$2</f>
        <v>#N/A</v>
      </c>
      <c r="O439" s="5" t="str">
        <f t="shared" si="1"/>
        <v>#N/A</v>
      </c>
    </row>
    <row r="440" ht="14.25" customHeight="1">
      <c r="A440" s="5" t="str">
        <f>Coefficients!$A$2</f>
        <v/>
      </c>
      <c r="B440" s="5" t="n">
        <f>(Games!G441)*Coefficients!$B$2</f>
        <v>0</v>
      </c>
      <c r="C440" s="5" t="str">
        <f>(VLOOKUP(Games!B441, Data!$B$2:$L$134, 4, FALSE)-VLOOKUP(Games!E441, Data!$B$2:$L$134, 4, FALSE))*Coefficients!$C$2</f>
        <v>#N/A</v>
      </c>
      <c r="D440" s="5" t="str">
        <f>(VLOOKUP(Games!B441, Data!$B$2:$L$134, 3, FALSE)-VLOOKUP(Games!E441, Data!$B$2:$L$134, 3, FALSE))*Coefficients!$D$2</f>
        <v>#N/A</v>
      </c>
      <c r="E440" s="5" t="str">
        <f>(VLOOKUP(Games!B441, Data!$B$2:$L$134, 5, FALSE)-VLOOKUP(Games!E441, Data!$B$2:$L$134, 5, FALSE))*Coefficients!$E$2</f>
        <v>#N/A</v>
      </c>
      <c r="F440" s="5" t="str">
        <f>(VLOOKUP(Games!B441, Data!$B$2:$L$134, 6, FALSE)-VLOOKUP(Games!E441, Data!$B$2:$L$134, 6, FALSE))*Coefficients!$F$2</f>
        <v>#N/A</v>
      </c>
      <c r="G440" s="5" t="str">
        <f>(VLOOKUP(Games!B441, Data!$B$2:$L$134, 7, FALSE)-VLOOKUP(Games!E441, Data!$B$2:$L$134, 7, FALSE))*Coefficients!$G$2</f>
        <v>#N/A</v>
      </c>
      <c r="H440" s="5" t="str">
        <f>(VLOOKUP(Games!B441, Data!$B$2:$L$134, 8, FALSE)-VLOOKUP(Games!E441, Data!$B$2:$L$134, 8, FALSE))*Coefficients!$H$2</f>
        <v>#N/A</v>
      </c>
      <c r="I440" s="5" t="str">
        <f>(VLOOKUP(Games!B441, Data!$B$2:$L$134, 9, FALSE)-VLOOKUP(Games!E441, Data!$B$2:$L$134, 9, FALSE))*Coefficients!$I$2</f>
        <v>#N/A</v>
      </c>
      <c r="J440" s="5" t="str">
        <f>(VLOOKUP(Games!B441, Data!$B$2:$L$134, 10, FALSE)-VLOOKUP(Games!E441, Data!$B$2:$L$134, 10, FALSE))*Coefficients!$J$2</f>
        <v>#N/A</v>
      </c>
      <c r="K440" s="5" t="str">
        <f>(IF(AND(VLOOKUP(Games!B441, Data!$B$2:$L$134, 11, FALSE)=1, VLOOKUP(Games!E441, Data!$B$2:$L$134, 11, FALSE)&lt;&gt;1), 1,0))*Coefficients!K$2</f>
        <v>#N/A</v>
      </c>
      <c r="L440" s="5" t="str">
        <f>(IF(AND(VLOOKUP(Games!B441, Data!$B$2:$L$134, 11, FALSE)&lt;&gt;1, VLOOKUP(Games!E441, Data!$B$2:$L$134, 11, FALSE)=1), 1,0))*Coefficients!L$2</f>
        <v>#N/A</v>
      </c>
      <c r="O440" s="5" t="str">
        <f t="shared" si="1"/>
        <v>#N/A</v>
      </c>
    </row>
    <row r="441" ht="14.25" customHeight="1">
      <c r="A441" s="5" t="str">
        <f>Coefficients!$A$2</f>
        <v/>
      </c>
      <c r="B441" s="5" t="n">
        <f>(Games!G442)*Coefficients!$B$2</f>
        <v>0</v>
      </c>
      <c r="C441" s="5" t="str">
        <f>(VLOOKUP(Games!B442, Data!$B$2:$L$134, 4, FALSE)-VLOOKUP(Games!E442, Data!$B$2:$L$134, 4, FALSE))*Coefficients!$C$2</f>
        <v>#N/A</v>
      </c>
      <c r="D441" s="5" t="str">
        <f>(VLOOKUP(Games!B442, Data!$B$2:$L$134, 3, FALSE)-VLOOKUP(Games!E442, Data!$B$2:$L$134, 3, FALSE))*Coefficients!$D$2</f>
        <v>#N/A</v>
      </c>
      <c r="E441" s="5" t="str">
        <f>(VLOOKUP(Games!B442, Data!$B$2:$L$134, 5, FALSE)-VLOOKUP(Games!E442, Data!$B$2:$L$134, 5, FALSE))*Coefficients!$E$2</f>
        <v>#N/A</v>
      </c>
      <c r="F441" s="5" t="str">
        <f>(VLOOKUP(Games!B442, Data!$B$2:$L$134, 6, FALSE)-VLOOKUP(Games!E442, Data!$B$2:$L$134, 6, FALSE))*Coefficients!$F$2</f>
        <v>#N/A</v>
      </c>
      <c r="G441" s="5" t="str">
        <f>(VLOOKUP(Games!B442, Data!$B$2:$L$134, 7, FALSE)-VLOOKUP(Games!E442, Data!$B$2:$L$134, 7, FALSE))*Coefficients!$G$2</f>
        <v>#N/A</v>
      </c>
      <c r="H441" s="5" t="str">
        <f>(VLOOKUP(Games!B442, Data!$B$2:$L$134, 8, FALSE)-VLOOKUP(Games!E442, Data!$B$2:$L$134, 8, FALSE))*Coefficients!$H$2</f>
        <v>#N/A</v>
      </c>
      <c r="I441" s="5" t="str">
        <f>(VLOOKUP(Games!B442, Data!$B$2:$L$134, 9, FALSE)-VLOOKUP(Games!E442, Data!$B$2:$L$134, 9, FALSE))*Coefficients!$I$2</f>
        <v>#N/A</v>
      </c>
      <c r="J441" s="5" t="str">
        <f>(VLOOKUP(Games!B442, Data!$B$2:$L$134, 10, FALSE)-VLOOKUP(Games!E442, Data!$B$2:$L$134, 10, FALSE))*Coefficients!$J$2</f>
        <v>#N/A</v>
      </c>
      <c r="K441" s="5" t="str">
        <f>(IF(AND(VLOOKUP(Games!B442, Data!$B$2:$L$134, 11, FALSE)=1, VLOOKUP(Games!E442, Data!$B$2:$L$134, 11, FALSE)&lt;&gt;1), 1,0))*Coefficients!K$2</f>
        <v>#N/A</v>
      </c>
      <c r="L441" s="5" t="str">
        <f>(IF(AND(VLOOKUP(Games!B442, Data!$B$2:$L$134, 11, FALSE)&lt;&gt;1, VLOOKUP(Games!E442, Data!$B$2:$L$134, 11, FALSE)=1), 1,0))*Coefficients!L$2</f>
        <v>#N/A</v>
      </c>
      <c r="O441" s="5" t="str">
        <f t="shared" si="1"/>
        <v>#N/A</v>
      </c>
    </row>
    <row r="442" ht="14.25" customHeight="1">
      <c r="A442" s="5" t="str">
        <f>Coefficients!$A$2</f>
        <v/>
      </c>
      <c r="B442" s="5" t="n">
        <f>(Games!G443)*Coefficients!$B$2</f>
        <v>0</v>
      </c>
      <c r="C442" s="5" t="str">
        <f>(VLOOKUP(Games!B443, Data!$B$2:$L$134, 4, FALSE)-VLOOKUP(Games!E443, Data!$B$2:$L$134, 4, FALSE))*Coefficients!$C$2</f>
        <v>#N/A</v>
      </c>
      <c r="D442" s="5" t="str">
        <f>(VLOOKUP(Games!B443, Data!$B$2:$L$134, 3, FALSE)-VLOOKUP(Games!E443, Data!$B$2:$L$134, 3, FALSE))*Coefficients!$D$2</f>
        <v>#N/A</v>
      </c>
      <c r="E442" s="5" t="str">
        <f>(VLOOKUP(Games!B443, Data!$B$2:$L$134, 5, FALSE)-VLOOKUP(Games!E443, Data!$B$2:$L$134, 5, FALSE))*Coefficients!$E$2</f>
        <v>#N/A</v>
      </c>
      <c r="F442" s="5" t="str">
        <f>(VLOOKUP(Games!B443, Data!$B$2:$L$134, 6, FALSE)-VLOOKUP(Games!E443, Data!$B$2:$L$134, 6, FALSE))*Coefficients!$F$2</f>
        <v>#N/A</v>
      </c>
      <c r="G442" s="5" t="str">
        <f>(VLOOKUP(Games!B443, Data!$B$2:$L$134, 7, FALSE)-VLOOKUP(Games!E443, Data!$B$2:$L$134, 7, FALSE))*Coefficients!$G$2</f>
        <v>#N/A</v>
      </c>
      <c r="H442" s="5" t="str">
        <f>(VLOOKUP(Games!B443, Data!$B$2:$L$134, 8, FALSE)-VLOOKUP(Games!E443, Data!$B$2:$L$134, 8, FALSE))*Coefficients!$H$2</f>
        <v>#N/A</v>
      </c>
      <c r="I442" s="5" t="str">
        <f>(VLOOKUP(Games!B443, Data!$B$2:$L$134, 9, FALSE)-VLOOKUP(Games!E443, Data!$B$2:$L$134, 9, FALSE))*Coefficients!$I$2</f>
        <v>#N/A</v>
      </c>
      <c r="J442" s="5" t="str">
        <f>(VLOOKUP(Games!B443, Data!$B$2:$L$134, 10, FALSE)-VLOOKUP(Games!E443, Data!$B$2:$L$134, 10, FALSE))*Coefficients!$J$2</f>
        <v>#N/A</v>
      </c>
      <c r="K442" s="5" t="str">
        <f>(IF(AND(VLOOKUP(Games!B443, Data!$B$2:$L$134, 11, FALSE)=1, VLOOKUP(Games!E443, Data!$B$2:$L$134, 11, FALSE)&lt;&gt;1), 1,0))*Coefficients!K$2</f>
        <v>#N/A</v>
      </c>
      <c r="L442" s="5" t="str">
        <f>(IF(AND(VLOOKUP(Games!B443, Data!$B$2:$L$134, 11, FALSE)&lt;&gt;1, VLOOKUP(Games!E443, Data!$B$2:$L$134, 11, FALSE)=1), 1,0))*Coefficients!L$2</f>
        <v>#N/A</v>
      </c>
      <c r="O442" s="5" t="str">
        <f t="shared" si="1"/>
        <v>#N/A</v>
      </c>
    </row>
    <row r="443" ht="14.25" customHeight="1">
      <c r="A443" s="5" t="str">
        <f>Coefficients!$A$2</f>
        <v/>
      </c>
      <c r="B443" s="5" t="n">
        <f>(Games!G444)*Coefficients!$B$2</f>
        <v>0</v>
      </c>
      <c r="C443" s="5" t="str">
        <f>(VLOOKUP(Games!B444, Data!$B$2:$L$134, 4, FALSE)-VLOOKUP(Games!E444, Data!$B$2:$L$134, 4, FALSE))*Coefficients!$C$2</f>
        <v>#N/A</v>
      </c>
      <c r="D443" s="5" t="str">
        <f>(VLOOKUP(Games!B444, Data!$B$2:$L$134, 3, FALSE)-VLOOKUP(Games!E444, Data!$B$2:$L$134, 3, FALSE))*Coefficients!$D$2</f>
        <v>#N/A</v>
      </c>
      <c r="E443" s="5" t="str">
        <f>(VLOOKUP(Games!B444, Data!$B$2:$L$134, 5, FALSE)-VLOOKUP(Games!E444, Data!$B$2:$L$134, 5, FALSE))*Coefficients!$E$2</f>
        <v>#N/A</v>
      </c>
      <c r="F443" s="5" t="str">
        <f>(VLOOKUP(Games!B444, Data!$B$2:$L$134, 6, FALSE)-VLOOKUP(Games!E444, Data!$B$2:$L$134, 6, FALSE))*Coefficients!$F$2</f>
        <v>#N/A</v>
      </c>
      <c r="G443" s="5" t="str">
        <f>(VLOOKUP(Games!B444, Data!$B$2:$L$134, 7, FALSE)-VLOOKUP(Games!E444, Data!$B$2:$L$134, 7, FALSE))*Coefficients!$G$2</f>
        <v>#N/A</v>
      </c>
      <c r="H443" s="5" t="str">
        <f>(VLOOKUP(Games!B444, Data!$B$2:$L$134, 8, FALSE)-VLOOKUP(Games!E444, Data!$B$2:$L$134, 8, FALSE))*Coefficients!$H$2</f>
        <v>#N/A</v>
      </c>
      <c r="I443" s="5" t="str">
        <f>(VLOOKUP(Games!B444, Data!$B$2:$L$134, 9, FALSE)-VLOOKUP(Games!E444, Data!$B$2:$L$134, 9, FALSE))*Coefficients!$I$2</f>
        <v>#N/A</v>
      </c>
      <c r="J443" s="5" t="str">
        <f>(VLOOKUP(Games!B444, Data!$B$2:$L$134, 10, FALSE)-VLOOKUP(Games!E444, Data!$B$2:$L$134, 10, FALSE))*Coefficients!$J$2</f>
        <v>#N/A</v>
      </c>
      <c r="K443" s="5" t="str">
        <f>(IF(AND(VLOOKUP(Games!B444, Data!$B$2:$L$134, 11, FALSE)=1, VLOOKUP(Games!E444, Data!$B$2:$L$134, 11, FALSE)&lt;&gt;1), 1,0))*Coefficients!K$2</f>
        <v>#N/A</v>
      </c>
      <c r="L443" s="5" t="str">
        <f>(IF(AND(VLOOKUP(Games!B444, Data!$B$2:$L$134, 11, FALSE)&lt;&gt;1, VLOOKUP(Games!E444, Data!$B$2:$L$134, 11, FALSE)=1), 1,0))*Coefficients!L$2</f>
        <v>#N/A</v>
      </c>
      <c r="O443" s="5" t="str">
        <f t="shared" si="1"/>
        <v>#N/A</v>
      </c>
    </row>
    <row r="444" ht="14.25" customHeight="1">
      <c r="A444" s="5" t="str">
        <f>Coefficients!$A$2</f>
        <v/>
      </c>
      <c r="B444" s="5" t="n">
        <f>(Games!G445)*Coefficients!$B$2</f>
        <v>0</v>
      </c>
      <c r="C444" s="5" t="str">
        <f>(VLOOKUP(Games!B445, Data!$B$2:$L$134, 4, FALSE)-VLOOKUP(Games!E445, Data!$B$2:$L$134, 4, FALSE))*Coefficients!$C$2</f>
        <v>#N/A</v>
      </c>
      <c r="D444" s="5" t="str">
        <f>(VLOOKUP(Games!B445, Data!$B$2:$L$134, 3, FALSE)-VLOOKUP(Games!E445, Data!$B$2:$L$134, 3, FALSE))*Coefficients!$D$2</f>
        <v>#N/A</v>
      </c>
      <c r="E444" s="5" t="str">
        <f>(VLOOKUP(Games!B445, Data!$B$2:$L$134, 5, FALSE)-VLOOKUP(Games!E445, Data!$B$2:$L$134, 5, FALSE))*Coefficients!$E$2</f>
        <v>#N/A</v>
      </c>
      <c r="F444" s="5" t="str">
        <f>(VLOOKUP(Games!B445, Data!$B$2:$L$134, 6, FALSE)-VLOOKUP(Games!E445, Data!$B$2:$L$134, 6, FALSE))*Coefficients!$F$2</f>
        <v>#N/A</v>
      </c>
      <c r="G444" s="5" t="str">
        <f>(VLOOKUP(Games!B445, Data!$B$2:$L$134, 7, FALSE)-VLOOKUP(Games!E445, Data!$B$2:$L$134, 7, FALSE))*Coefficients!$G$2</f>
        <v>#N/A</v>
      </c>
      <c r="H444" s="5" t="str">
        <f>(VLOOKUP(Games!B445, Data!$B$2:$L$134, 8, FALSE)-VLOOKUP(Games!E445, Data!$B$2:$L$134, 8, FALSE))*Coefficients!$H$2</f>
        <v>#N/A</v>
      </c>
      <c r="I444" s="5" t="str">
        <f>(VLOOKUP(Games!B445, Data!$B$2:$L$134, 9, FALSE)-VLOOKUP(Games!E445, Data!$B$2:$L$134, 9, FALSE))*Coefficients!$I$2</f>
        <v>#N/A</v>
      </c>
      <c r="J444" s="5" t="str">
        <f>(VLOOKUP(Games!B445, Data!$B$2:$L$134, 10, FALSE)-VLOOKUP(Games!E445, Data!$B$2:$L$134, 10, FALSE))*Coefficients!$J$2</f>
        <v>#N/A</v>
      </c>
      <c r="K444" s="5" t="str">
        <f>(IF(AND(VLOOKUP(Games!B445, Data!$B$2:$L$134, 11, FALSE)=1, VLOOKUP(Games!E445, Data!$B$2:$L$134, 11, FALSE)&lt;&gt;1), 1,0))*Coefficients!K$2</f>
        <v>#N/A</v>
      </c>
      <c r="L444" s="5" t="str">
        <f>(IF(AND(VLOOKUP(Games!B445, Data!$B$2:$L$134, 11, FALSE)&lt;&gt;1, VLOOKUP(Games!E445, Data!$B$2:$L$134, 11, FALSE)=1), 1,0))*Coefficients!L$2</f>
        <v>#N/A</v>
      </c>
      <c r="O444" s="5" t="str">
        <f t="shared" si="1"/>
        <v>#N/A</v>
      </c>
    </row>
    <row r="445" ht="14.25" customHeight="1">
      <c r="A445" s="5" t="str">
        <f>Coefficients!$A$2</f>
        <v/>
      </c>
      <c r="B445" s="5" t="n">
        <f>(Games!G446)*Coefficients!$B$2</f>
        <v>0</v>
      </c>
      <c r="C445" s="5" t="str">
        <f>(VLOOKUP(Games!B446, Data!$B$2:$L$134, 4, FALSE)-VLOOKUP(Games!E446, Data!$B$2:$L$134, 4, FALSE))*Coefficients!$C$2</f>
        <v>#N/A</v>
      </c>
      <c r="D445" s="5" t="str">
        <f>(VLOOKUP(Games!B446, Data!$B$2:$L$134, 3, FALSE)-VLOOKUP(Games!E446, Data!$B$2:$L$134, 3, FALSE))*Coefficients!$D$2</f>
        <v>#N/A</v>
      </c>
      <c r="E445" s="5" t="str">
        <f>(VLOOKUP(Games!B446, Data!$B$2:$L$134, 5, FALSE)-VLOOKUP(Games!E446, Data!$B$2:$L$134, 5, FALSE))*Coefficients!$E$2</f>
        <v>#N/A</v>
      </c>
      <c r="F445" s="5" t="str">
        <f>(VLOOKUP(Games!B446, Data!$B$2:$L$134, 6, FALSE)-VLOOKUP(Games!E446, Data!$B$2:$L$134, 6, FALSE))*Coefficients!$F$2</f>
        <v>#N/A</v>
      </c>
      <c r="G445" s="5" t="str">
        <f>(VLOOKUP(Games!B446, Data!$B$2:$L$134, 7, FALSE)-VLOOKUP(Games!E446, Data!$B$2:$L$134, 7, FALSE))*Coefficients!$G$2</f>
        <v>#N/A</v>
      </c>
      <c r="H445" s="5" t="str">
        <f>(VLOOKUP(Games!B446, Data!$B$2:$L$134, 8, FALSE)-VLOOKUP(Games!E446, Data!$B$2:$L$134, 8, FALSE))*Coefficients!$H$2</f>
        <v>#N/A</v>
      </c>
      <c r="I445" s="5" t="str">
        <f>(VLOOKUP(Games!B446, Data!$B$2:$L$134, 9, FALSE)-VLOOKUP(Games!E446, Data!$B$2:$L$134, 9, FALSE))*Coefficients!$I$2</f>
        <v>#N/A</v>
      </c>
      <c r="J445" s="5" t="str">
        <f>(VLOOKUP(Games!B446, Data!$B$2:$L$134, 10, FALSE)-VLOOKUP(Games!E446, Data!$B$2:$L$134, 10, FALSE))*Coefficients!$J$2</f>
        <v>#N/A</v>
      </c>
      <c r="K445" s="5" t="str">
        <f>(IF(AND(VLOOKUP(Games!B446, Data!$B$2:$L$134, 11, FALSE)=1, VLOOKUP(Games!E446, Data!$B$2:$L$134, 11, FALSE)&lt;&gt;1), 1,0))*Coefficients!K$2</f>
        <v>#N/A</v>
      </c>
      <c r="L445" s="5" t="str">
        <f>(IF(AND(VLOOKUP(Games!B446, Data!$B$2:$L$134, 11, FALSE)&lt;&gt;1, VLOOKUP(Games!E446, Data!$B$2:$L$134, 11, FALSE)=1), 1,0))*Coefficients!L$2</f>
        <v>#N/A</v>
      </c>
      <c r="O445" s="5" t="str">
        <f t="shared" si="1"/>
        <v>#N/A</v>
      </c>
    </row>
    <row r="446" ht="14.25" customHeight="1">
      <c r="A446" s="5" t="str">
        <f>Coefficients!$A$2</f>
        <v/>
      </c>
      <c r="B446" s="5" t="n">
        <f>(Games!G447)*Coefficients!$B$2</f>
        <v>0</v>
      </c>
      <c r="C446" s="5" t="str">
        <f>(VLOOKUP(Games!B447, Data!$B$2:$L$134, 4, FALSE)-VLOOKUP(Games!E447, Data!$B$2:$L$134, 4, FALSE))*Coefficients!$C$2</f>
        <v>#N/A</v>
      </c>
      <c r="D446" s="5" t="str">
        <f>(VLOOKUP(Games!B447, Data!$B$2:$L$134, 3, FALSE)-VLOOKUP(Games!E447, Data!$B$2:$L$134, 3, FALSE))*Coefficients!$D$2</f>
        <v>#N/A</v>
      </c>
      <c r="E446" s="5" t="str">
        <f>(VLOOKUP(Games!B447, Data!$B$2:$L$134, 5, FALSE)-VLOOKUP(Games!E447, Data!$B$2:$L$134, 5, FALSE))*Coefficients!$E$2</f>
        <v>#N/A</v>
      </c>
      <c r="F446" s="5" t="str">
        <f>(VLOOKUP(Games!B447, Data!$B$2:$L$134, 6, FALSE)-VLOOKUP(Games!E447, Data!$B$2:$L$134, 6, FALSE))*Coefficients!$F$2</f>
        <v>#N/A</v>
      </c>
      <c r="G446" s="5" t="str">
        <f>(VLOOKUP(Games!B447, Data!$B$2:$L$134, 7, FALSE)-VLOOKUP(Games!E447, Data!$B$2:$L$134, 7, FALSE))*Coefficients!$G$2</f>
        <v>#N/A</v>
      </c>
      <c r="H446" s="5" t="str">
        <f>(VLOOKUP(Games!B447, Data!$B$2:$L$134, 8, FALSE)-VLOOKUP(Games!E447, Data!$B$2:$L$134, 8, FALSE))*Coefficients!$H$2</f>
        <v>#N/A</v>
      </c>
      <c r="I446" s="5" t="str">
        <f>(VLOOKUP(Games!B447, Data!$B$2:$L$134, 9, FALSE)-VLOOKUP(Games!E447, Data!$B$2:$L$134, 9, FALSE))*Coefficients!$I$2</f>
        <v>#N/A</v>
      </c>
      <c r="J446" s="5" t="str">
        <f>(VLOOKUP(Games!B447, Data!$B$2:$L$134, 10, FALSE)-VLOOKUP(Games!E447, Data!$B$2:$L$134, 10, FALSE))*Coefficients!$J$2</f>
        <v>#N/A</v>
      </c>
      <c r="K446" s="5" t="str">
        <f>(IF(AND(VLOOKUP(Games!B447, Data!$B$2:$L$134, 11, FALSE)=1, VLOOKUP(Games!E447, Data!$B$2:$L$134, 11, FALSE)&lt;&gt;1), 1,0))*Coefficients!K$2</f>
        <v>#N/A</v>
      </c>
      <c r="L446" s="5" t="str">
        <f>(IF(AND(VLOOKUP(Games!B447, Data!$B$2:$L$134, 11, FALSE)&lt;&gt;1, VLOOKUP(Games!E447, Data!$B$2:$L$134, 11, FALSE)=1), 1,0))*Coefficients!L$2</f>
        <v>#N/A</v>
      </c>
      <c r="O446" s="5" t="str">
        <f t="shared" si="1"/>
        <v>#N/A</v>
      </c>
    </row>
    <row r="447" ht="14.25" customHeight="1">
      <c r="A447" s="5" t="str">
        <f>Coefficients!$A$2</f>
        <v/>
      </c>
      <c r="B447" s="5" t="n">
        <f>(Games!G448)*Coefficients!$B$2</f>
        <v>0</v>
      </c>
      <c r="C447" s="5" t="str">
        <f>(VLOOKUP(Games!B448, Data!$B$2:$L$134, 4, FALSE)-VLOOKUP(Games!E448, Data!$B$2:$L$134, 4, FALSE))*Coefficients!$C$2</f>
        <v>#N/A</v>
      </c>
      <c r="D447" s="5" t="str">
        <f>(VLOOKUP(Games!B448, Data!$B$2:$L$134, 3, FALSE)-VLOOKUP(Games!E448, Data!$B$2:$L$134, 3, FALSE))*Coefficients!$D$2</f>
        <v>#N/A</v>
      </c>
      <c r="E447" s="5" t="str">
        <f>(VLOOKUP(Games!B448, Data!$B$2:$L$134, 5, FALSE)-VLOOKUP(Games!E448, Data!$B$2:$L$134, 5, FALSE))*Coefficients!$E$2</f>
        <v>#N/A</v>
      </c>
      <c r="F447" s="5" t="str">
        <f>(VLOOKUP(Games!B448, Data!$B$2:$L$134, 6, FALSE)-VLOOKUP(Games!E448, Data!$B$2:$L$134, 6, FALSE))*Coefficients!$F$2</f>
        <v>#N/A</v>
      </c>
      <c r="G447" s="5" t="str">
        <f>(VLOOKUP(Games!B448, Data!$B$2:$L$134, 7, FALSE)-VLOOKUP(Games!E448, Data!$B$2:$L$134, 7, FALSE))*Coefficients!$G$2</f>
        <v>#N/A</v>
      </c>
      <c r="H447" s="5" t="str">
        <f>(VLOOKUP(Games!B448, Data!$B$2:$L$134, 8, FALSE)-VLOOKUP(Games!E448, Data!$B$2:$L$134, 8, FALSE))*Coefficients!$H$2</f>
        <v>#N/A</v>
      </c>
      <c r="I447" s="5" t="str">
        <f>(VLOOKUP(Games!B448, Data!$B$2:$L$134, 9, FALSE)-VLOOKUP(Games!E448, Data!$B$2:$L$134, 9, FALSE))*Coefficients!$I$2</f>
        <v>#N/A</v>
      </c>
      <c r="J447" s="5" t="str">
        <f>(VLOOKUP(Games!B448, Data!$B$2:$L$134, 10, FALSE)-VLOOKUP(Games!E448, Data!$B$2:$L$134, 10, FALSE))*Coefficients!$J$2</f>
        <v>#N/A</v>
      </c>
      <c r="K447" s="5" t="str">
        <f>(IF(AND(VLOOKUP(Games!B448, Data!$B$2:$L$134, 11, FALSE)=1, VLOOKUP(Games!E448, Data!$B$2:$L$134, 11, FALSE)&lt;&gt;1), 1,0))*Coefficients!K$2</f>
        <v>#N/A</v>
      </c>
      <c r="L447" s="5" t="str">
        <f>(IF(AND(VLOOKUP(Games!B448, Data!$B$2:$L$134, 11, FALSE)&lt;&gt;1, VLOOKUP(Games!E448, Data!$B$2:$L$134, 11, FALSE)=1), 1,0))*Coefficients!L$2</f>
        <v>#N/A</v>
      </c>
      <c r="O447" s="5" t="str">
        <f t="shared" si="1"/>
        <v>#N/A</v>
      </c>
    </row>
    <row r="448" ht="14.25" customHeight="1">
      <c r="A448" s="5" t="str">
        <f>Coefficients!$A$2</f>
        <v/>
      </c>
      <c r="B448" s="5" t="n">
        <f>(Games!G449)*Coefficients!$B$2</f>
        <v>0</v>
      </c>
      <c r="C448" s="5" t="str">
        <f>(VLOOKUP(Games!B449, Data!$B$2:$L$134, 4, FALSE)-VLOOKUP(Games!E449, Data!$B$2:$L$134, 4, FALSE))*Coefficients!$C$2</f>
        <v>#N/A</v>
      </c>
      <c r="D448" s="5" t="str">
        <f>(VLOOKUP(Games!B449, Data!$B$2:$L$134, 3, FALSE)-VLOOKUP(Games!E449, Data!$B$2:$L$134, 3, FALSE))*Coefficients!$D$2</f>
        <v>#N/A</v>
      </c>
      <c r="E448" s="5" t="str">
        <f>(VLOOKUP(Games!B449, Data!$B$2:$L$134, 5, FALSE)-VLOOKUP(Games!E449, Data!$B$2:$L$134, 5, FALSE))*Coefficients!$E$2</f>
        <v>#N/A</v>
      </c>
      <c r="F448" s="5" t="str">
        <f>(VLOOKUP(Games!B449, Data!$B$2:$L$134, 6, FALSE)-VLOOKUP(Games!E449, Data!$B$2:$L$134, 6, FALSE))*Coefficients!$F$2</f>
        <v>#N/A</v>
      </c>
      <c r="G448" s="5" t="str">
        <f>(VLOOKUP(Games!B449, Data!$B$2:$L$134, 7, FALSE)-VLOOKUP(Games!E449, Data!$B$2:$L$134, 7, FALSE))*Coefficients!$G$2</f>
        <v>#N/A</v>
      </c>
      <c r="H448" s="5" t="str">
        <f>(VLOOKUP(Games!B449, Data!$B$2:$L$134, 8, FALSE)-VLOOKUP(Games!E449, Data!$B$2:$L$134, 8, FALSE))*Coefficients!$H$2</f>
        <v>#N/A</v>
      </c>
      <c r="I448" s="5" t="str">
        <f>(VLOOKUP(Games!B449, Data!$B$2:$L$134, 9, FALSE)-VLOOKUP(Games!E449, Data!$B$2:$L$134, 9, FALSE))*Coefficients!$I$2</f>
        <v>#N/A</v>
      </c>
      <c r="J448" s="5" t="str">
        <f>(VLOOKUP(Games!B449, Data!$B$2:$L$134, 10, FALSE)-VLOOKUP(Games!E449, Data!$B$2:$L$134, 10, FALSE))*Coefficients!$J$2</f>
        <v>#N/A</v>
      </c>
      <c r="K448" s="5" t="str">
        <f>(IF(AND(VLOOKUP(Games!B449, Data!$B$2:$L$134, 11, FALSE)=1, VLOOKUP(Games!E449, Data!$B$2:$L$134, 11, FALSE)&lt;&gt;1), 1,0))*Coefficients!K$2</f>
        <v>#N/A</v>
      </c>
      <c r="L448" s="5" t="str">
        <f>(IF(AND(VLOOKUP(Games!B449, Data!$B$2:$L$134, 11, FALSE)&lt;&gt;1, VLOOKUP(Games!E449, Data!$B$2:$L$134, 11, FALSE)=1), 1,0))*Coefficients!L$2</f>
        <v>#N/A</v>
      </c>
      <c r="O448" s="5" t="str">
        <f t="shared" si="1"/>
        <v>#N/A</v>
      </c>
    </row>
    <row r="449" ht="14.25" customHeight="1">
      <c r="A449" s="5" t="str">
        <f>Coefficients!$A$2</f>
        <v/>
      </c>
      <c r="B449" s="5" t="n">
        <f>(Games!G450)*Coefficients!$B$2</f>
        <v>0</v>
      </c>
      <c r="C449" s="5" t="str">
        <f>(VLOOKUP(Games!B450, Data!$B$2:$L$134, 4, FALSE)-VLOOKUP(Games!E450, Data!$B$2:$L$134, 4, FALSE))*Coefficients!$C$2</f>
        <v>#N/A</v>
      </c>
      <c r="D449" s="5" t="str">
        <f>(VLOOKUP(Games!B450, Data!$B$2:$L$134, 3, FALSE)-VLOOKUP(Games!E450, Data!$B$2:$L$134, 3, FALSE))*Coefficients!$D$2</f>
        <v>#N/A</v>
      </c>
      <c r="E449" s="5" t="str">
        <f>(VLOOKUP(Games!B450, Data!$B$2:$L$134, 5, FALSE)-VLOOKUP(Games!E450, Data!$B$2:$L$134, 5, FALSE))*Coefficients!$E$2</f>
        <v>#N/A</v>
      </c>
      <c r="F449" s="5" t="str">
        <f>(VLOOKUP(Games!B450, Data!$B$2:$L$134, 6, FALSE)-VLOOKUP(Games!E450, Data!$B$2:$L$134, 6, FALSE))*Coefficients!$F$2</f>
        <v>#N/A</v>
      </c>
      <c r="G449" s="5" t="str">
        <f>(VLOOKUP(Games!B450, Data!$B$2:$L$134, 7, FALSE)-VLOOKUP(Games!E450, Data!$B$2:$L$134, 7, FALSE))*Coefficients!$G$2</f>
        <v>#N/A</v>
      </c>
      <c r="H449" s="5" t="str">
        <f>(VLOOKUP(Games!B450, Data!$B$2:$L$134, 8, FALSE)-VLOOKUP(Games!E450, Data!$B$2:$L$134, 8, FALSE))*Coefficients!$H$2</f>
        <v>#N/A</v>
      </c>
      <c r="I449" s="5" t="str">
        <f>(VLOOKUP(Games!B450, Data!$B$2:$L$134, 9, FALSE)-VLOOKUP(Games!E450, Data!$B$2:$L$134, 9, FALSE))*Coefficients!$I$2</f>
        <v>#N/A</v>
      </c>
      <c r="J449" s="5" t="str">
        <f>(VLOOKUP(Games!B450, Data!$B$2:$L$134, 10, FALSE)-VLOOKUP(Games!E450, Data!$B$2:$L$134, 10, FALSE))*Coefficients!$J$2</f>
        <v>#N/A</v>
      </c>
      <c r="K449" s="5" t="str">
        <f>(IF(AND(VLOOKUP(Games!B450, Data!$B$2:$L$134, 11, FALSE)=1, VLOOKUP(Games!E450, Data!$B$2:$L$134, 11, FALSE)&lt;&gt;1), 1,0))*Coefficients!K$2</f>
        <v>#N/A</v>
      </c>
      <c r="L449" s="5" t="str">
        <f>(IF(AND(VLOOKUP(Games!B450, Data!$B$2:$L$134, 11, FALSE)&lt;&gt;1, VLOOKUP(Games!E450, Data!$B$2:$L$134, 11, FALSE)=1), 1,0))*Coefficients!L$2</f>
        <v>#N/A</v>
      </c>
      <c r="O449" s="5" t="str">
        <f t="shared" si="1"/>
        <v>#N/A</v>
      </c>
    </row>
    <row r="450" ht="14.25" customHeight="1">
      <c r="A450" s="5" t="str">
        <f>Coefficients!$A$2</f>
        <v/>
      </c>
      <c r="B450" s="5" t="n">
        <f>(Games!G451)*Coefficients!$B$2</f>
        <v>0</v>
      </c>
      <c r="C450" s="5" t="str">
        <f>(VLOOKUP(Games!B451, Data!$B$2:$L$134, 4, FALSE)-VLOOKUP(Games!E451, Data!$B$2:$L$134, 4, FALSE))*Coefficients!$C$2</f>
        <v>#N/A</v>
      </c>
      <c r="D450" s="5" t="str">
        <f>(VLOOKUP(Games!B451, Data!$B$2:$L$134, 3, FALSE)-VLOOKUP(Games!E451, Data!$B$2:$L$134, 3, FALSE))*Coefficients!$D$2</f>
        <v>#N/A</v>
      </c>
      <c r="E450" s="5" t="str">
        <f>(VLOOKUP(Games!B451, Data!$B$2:$L$134, 5, FALSE)-VLOOKUP(Games!E451, Data!$B$2:$L$134, 5, FALSE))*Coefficients!$E$2</f>
        <v>#N/A</v>
      </c>
      <c r="F450" s="5" t="str">
        <f>(VLOOKUP(Games!B451, Data!$B$2:$L$134, 6, FALSE)-VLOOKUP(Games!E451, Data!$B$2:$L$134, 6, FALSE))*Coefficients!$F$2</f>
        <v>#N/A</v>
      </c>
      <c r="G450" s="5" t="str">
        <f>(VLOOKUP(Games!B451, Data!$B$2:$L$134, 7, FALSE)-VLOOKUP(Games!E451, Data!$B$2:$L$134, 7, FALSE))*Coefficients!$G$2</f>
        <v>#N/A</v>
      </c>
      <c r="H450" s="5" t="str">
        <f>(VLOOKUP(Games!B451, Data!$B$2:$L$134, 8, FALSE)-VLOOKUP(Games!E451, Data!$B$2:$L$134, 8, FALSE))*Coefficients!$H$2</f>
        <v>#N/A</v>
      </c>
      <c r="I450" s="5" t="str">
        <f>(VLOOKUP(Games!B451, Data!$B$2:$L$134, 9, FALSE)-VLOOKUP(Games!E451, Data!$B$2:$L$134, 9, FALSE))*Coefficients!$I$2</f>
        <v>#N/A</v>
      </c>
      <c r="J450" s="5" t="str">
        <f>(VLOOKUP(Games!B451, Data!$B$2:$L$134, 10, FALSE)-VLOOKUP(Games!E451, Data!$B$2:$L$134, 10, FALSE))*Coefficients!$J$2</f>
        <v>#N/A</v>
      </c>
      <c r="K450" s="5" t="str">
        <f>(IF(AND(VLOOKUP(Games!B451, Data!$B$2:$L$134, 11, FALSE)=1, VLOOKUP(Games!E451, Data!$B$2:$L$134, 11, FALSE)&lt;&gt;1), 1,0))*Coefficients!K$2</f>
        <v>#N/A</v>
      </c>
      <c r="L450" s="5" t="str">
        <f>(IF(AND(VLOOKUP(Games!B451, Data!$B$2:$L$134, 11, FALSE)&lt;&gt;1, VLOOKUP(Games!E451, Data!$B$2:$L$134, 11, FALSE)=1), 1,0))*Coefficients!L$2</f>
        <v>#N/A</v>
      </c>
      <c r="O450" s="5" t="str">
        <f t="shared" si="1"/>
        <v>#N/A</v>
      </c>
    </row>
    <row r="451" ht="14.25" customHeight="1">
      <c r="A451" s="5" t="str">
        <f>Coefficients!$A$2</f>
        <v/>
      </c>
      <c r="B451" s="5" t="n">
        <f>(Games!G452)*Coefficients!$B$2</f>
        <v>0</v>
      </c>
      <c r="C451" s="5" t="str">
        <f>(VLOOKUP(Games!B452, Data!$B$2:$L$134, 4, FALSE)-VLOOKUP(Games!E452, Data!$B$2:$L$134, 4, FALSE))*Coefficients!$C$2</f>
        <v>#N/A</v>
      </c>
      <c r="D451" s="5" t="str">
        <f>(VLOOKUP(Games!B452, Data!$B$2:$L$134, 3, FALSE)-VLOOKUP(Games!E452, Data!$B$2:$L$134, 3, FALSE))*Coefficients!$D$2</f>
        <v>#N/A</v>
      </c>
      <c r="E451" s="5" t="str">
        <f>(VLOOKUP(Games!B452, Data!$B$2:$L$134, 5, FALSE)-VLOOKUP(Games!E452, Data!$B$2:$L$134, 5, FALSE))*Coefficients!$E$2</f>
        <v>#N/A</v>
      </c>
      <c r="F451" s="5" t="str">
        <f>(VLOOKUP(Games!B452, Data!$B$2:$L$134, 6, FALSE)-VLOOKUP(Games!E452, Data!$B$2:$L$134, 6, FALSE))*Coefficients!$F$2</f>
        <v>#N/A</v>
      </c>
      <c r="G451" s="5" t="str">
        <f>(VLOOKUP(Games!B452, Data!$B$2:$L$134, 7, FALSE)-VLOOKUP(Games!E452, Data!$B$2:$L$134, 7, FALSE))*Coefficients!$G$2</f>
        <v>#N/A</v>
      </c>
      <c r="H451" s="5" t="str">
        <f>(VLOOKUP(Games!B452, Data!$B$2:$L$134, 8, FALSE)-VLOOKUP(Games!E452, Data!$B$2:$L$134, 8, FALSE))*Coefficients!$H$2</f>
        <v>#N/A</v>
      </c>
      <c r="I451" s="5" t="str">
        <f>(VLOOKUP(Games!B452, Data!$B$2:$L$134, 9, FALSE)-VLOOKUP(Games!E452, Data!$B$2:$L$134, 9, FALSE))*Coefficients!$I$2</f>
        <v>#N/A</v>
      </c>
      <c r="J451" s="5" t="str">
        <f>(VLOOKUP(Games!B452, Data!$B$2:$L$134, 10, FALSE)-VLOOKUP(Games!E452, Data!$B$2:$L$134, 10, FALSE))*Coefficients!$J$2</f>
        <v>#N/A</v>
      </c>
      <c r="K451" s="5" t="str">
        <f>(IF(AND(VLOOKUP(Games!B452, Data!$B$2:$L$134, 11, FALSE)=1, VLOOKUP(Games!E452, Data!$B$2:$L$134, 11, FALSE)&lt;&gt;1), 1,0))*Coefficients!K$2</f>
        <v>#N/A</v>
      </c>
      <c r="L451" s="5" t="str">
        <f>(IF(AND(VLOOKUP(Games!B452, Data!$B$2:$L$134, 11, FALSE)&lt;&gt;1, VLOOKUP(Games!E452, Data!$B$2:$L$134, 11, FALSE)=1), 1,0))*Coefficients!L$2</f>
        <v>#N/A</v>
      </c>
      <c r="O451" s="5" t="str">
        <f t="shared" si="1"/>
        <v>#N/A</v>
      </c>
    </row>
    <row r="452" ht="14.25" customHeight="1">
      <c r="A452" s="5" t="str">
        <f>Coefficients!$A$2</f>
        <v/>
      </c>
      <c r="B452" s="5" t="n">
        <f>(Games!G453)*Coefficients!$B$2</f>
        <v>0</v>
      </c>
      <c r="C452" s="5" t="str">
        <f>(VLOOKUP(Games!B453, Data!$B$2:$L$134, 4, FALSE)-VLOOKUP(Games!E453, Data!$B$2:$L$134, 4, FALSE))*Coefficients!$C$2</f>
        <v>#N/A</v>
      </c>
      <c r="D452" s="5" t="str">
        <f>(VLOOKUP(Games!B453, Data!$B$2:$L$134, 3, FALSE)-VLOOKUP(Games!E453, Data!$B$2:$L$134, 3, FALSE))*Coefficients!$D$2</f>
        <v>#N/A</v>
      </c>
      <c r="E452" s="5" t="str">
        <f>(VLOOKUP(Games!B453, Data!$B$2:$L$134, 5, FALSE)-VLOOKUP(Games!E453, Data!$B$2:$L$134, 5, FALSE))*Coefficients!$E$2</f>
        <v>#N/A</v>
      </c>
      <c r="F452" s="5" t="str">
        <f>(VLOOKUP(Games!B453, Data!$B$2:$L$134, 6, FALSE)-VLOOKUP(Games!E453, Data!$B$2:$L$134, 6, FALSE))*Coefficients!$F$2</f>
        <v>#N/A</v>
      </c>
      <c r="G452" s="5" t="str">
        <f>(VLOOKUP(Games!B453, Data!$B$2:$L$134, 7, FALSE)-VLOOKUP(Games!E453, Data!$B$2:$L$134, 7, FALSE))*Coefficients!$G$2</f>
        <v>#N/A</v>
      </c>
      <c r="H452" s="5" t="str">
        <f>(VLOOKUP(Games!B453, Data!$B$2:$L$134, 8, FALSE)-VLOOKUP(Games!E453, Data!$B$2:$L$134, 8, FALSE))*Coefficients!$H$2</f>
        <v>#N/A</v>
      </c>
      <c r="I452" s="5" t="str">
        <f>(VLOOKUP(Games!B453, Data!$B$2:$L$134, 9, FALSE)-VLOOKUP(Games!E453, Data!$B$2:$L$134, 9, FALSE))*Coefficients!$I$2</f>
        <v>#N/A</v>
      </c>
      <c r="J452" s="5" t="str">
        <f>(VLOOKUP(Games!B453, Data!$B$2:$L$134, 10, FALSE)-VLOOKUP(Games!E453, Data!$B$2:$L$134, 10, FALSE))*Coefficients!$J$2</f>
        <v>#N/A</v>
      </c>
      <c r="K452" s="5" t="str">
        <f>(IF(AND(VLOOKUP(Games!B453, Data!$B$2:$L$134, 11, FALSE)=1, VLOOKUP(Games!E453, Data!$B$2:$L$134, 11, FALSE)&lt;&gt;1), 1,0))*Coefficients!K$2</f>
        <v>#N/A</v>
      </c>
      <c r="L452" s="5" t="str">
        <f>(IF(AND(VLOOKUP(Games!B453, Data!$B$2:$L$134, 11, FALSE)&lt;&gt;1, VLOOKUP(Games!E453, Data!$B$2:$L$134, 11, FALSE)=1), 1,0))*Coefficients!L$2</f>
        <v>#N/A</v>
      </c>
      <c r="O452" s="5" t="str">
        <f t="shared" si="1"/>
        <v>#N/A</v>
      </c>
    </row>
    <row r="453" ht="14.25" customHeight="1">
      <c r="A453" s="5" t="str">
        <f>Coefficients!$A$2</f>
        <v/>
      </c>
      <c r="B453" s="5" t="n">
        <f>(Games!G454)*Coefficients!$B$2</f>
        <v>0</v>
      </c>
      <c r="C453" s="5" t="str">
        <f>(VLOOKUP(Games!B454, Data!$B$2:$L$134, 4, FALSE)-VLOOKUP(Games!E454, Data!$B$2:$L$134, 4, FALSE))*Coefficients!$C$2</f>
        <v>#N/A</v>
      </c>
      <c r="D453" s="5" t="str">
        <f>(VLOOKUP(Games!B454, Data!$B$2:$L$134, 3, FALSE)-VLOOKUP(Games!E454, Data!$B$2:$L$134, 3, FALSE))*Coefficients!$D$2</f>
        <v>#N/A</v>
      </c>
      <c r="E453" s="5" t="str">
        <f>(VLOOKUP(Games!B454, Data!$B$2:$L$134, 5, FALSE)-VLOOKUP(Games!E454, Data!$B$2:$L$134, 5, FALSE))*Coefficients!$E$2</f>
        <v>#N/A</v>
      </c>
      <c r="F453" s="5" t="str">
        <f>(VLOOKUP(Games!B454, Data!$B$2:$L$134, 6, FALSE)-VLOOKUP(Games!E454, Data!$B$2:$L$134, 6, FALSE))*Coefficients!$F$2</f>
        <v>#N/A</v>
      </c>
      <c r="G453" s="5" t="str">
        <f>(VLOOKUP(Games!B454, Data!$B$2:$L$134, 7, FALSE)-VLOOKUP(Games!E454, Data!$B$2:$L$134, 7, FALSE))*Coefficients!$G$2</f>
        <v>#N/A</v>
      </c>
      <c r="H453" s="5" t="str">
        <f>(VLOOKUP(Games!B454, Data!$B$2:$L$134, 8, FALSE)-VLOOKUP(Games!E454, Data!$B$2:$L$134, 8, FALSE))*Coefficients!$H$2</f>
        <v>#N/A</v>
      </c>
      <c r="I453" s="5" t="str">
        <f>(VLOOKUP(Games!B454, Data!$B$2:$L$134, 9, FALSE)-VLOOKUP(Games!E454, Data!$B$2:$L$134, 9, FALSE))*Coefficients!$I$2</f>
        <v>#N/A</v>
      </c>
      <c r="J453" s="5" t="str">
        <f>(VLOOKUP(Games!B454, Data!$B$2:$L$134, 10, FALSE)-VLOOKUP(Games!E454, Data!$B$2:$L$134, 10, FALSE))*Coefficients!$J$2</f>
        <v>#N/A</v>
      </c>
      <c r="K453" s="5" t="str">
        <f>(IF(AND(VLOOKUP(Games!B454, Data!$B$2:$L$134, 11, FALSE)=1, VLOOKUP(Games!E454, Data!$B$2:$L$134, 11, FALSE)&lt;&gt;1), 1,0))*Coefficients!K$2</f>
        <v>#N/A</v>
      </c>
      <c r="L453" s="5" t="str">
        <f>(IF(AND(VLOOKUP(Games!B454, Data!$B$2:$L$134, 11, FALSE)&lt;&gt;1, VLOOKUP(Games!E454, Data!$B$2:$L$134, 11, FALSE)=1), 1,0))*Coefficients!L$2</f>
        <v>#N/A</v>
      </c>
      <c r="O453" s="5" t="str">
        <f t="shared" si="1"/>
        <v>#N/A</v>
      </c>
    </row>
    <row r="454" ht="14.25" customHeight="1">
      <c r="A454" s="5" t="str">
        <f>Coefficients!$A$2</f>
        <v/>
      </c>
      <c r="B454" s="5" t="n">
        <f>(Games!G455)*Coefficients!$B$2</f>
        <v>0</v>
      </c>
      <c r="C454" s="5" t="str">
        <f>(VLOOKUP(Games!B455, Data!$B$2:$L$134, 4, FALSE)-VLOOKUP(Games!E455, Data!$B$2:$L$134, 4, FALSE))*Coefficients!$C$2</f>
        <v>#N/A</v>
      </c>
      <c r="D454" s="5" t="str">
        <f>(VLOOKUP(Games!B455, Data!$B$2:$L$134, 3, FALSE)-VLOOKUP(Games!E455, Data!$B$2:$L$134, 3, FALSE))*Coefficients!$D$2</f>
        <v>#N/A</v>
      </c>
      <c r="E454" s="5" t="str">
        <f>(VLOOKUP(Games!B455, Data!$B$2:$L$134, 5, FALSE)-VLOOKUP(Games!E455, Data!$B$2:$L$134, 5, FALSE))*Coefficients!$E$2</f>
        <v>#N/A</v>
      </c>
      <c r="F454" s="5" t="str">
        <f>(VLOOKUP(Games!B455, Data!$B$2:$L$134, 6, FALSE)-VLOOKUP(Games!E455, Data!$B$2:$L$134, 6, FALSE))*Coefficients!$F$2</f>
        <v>#N/A</v>
      </c>
      <c r="G454" s="5" t="str">
        <f>(VLOOKUP(Games!B455, Data!$B$2:$L$134, 7, FALSE)-VLOOKUP(Games!E455, Data!$B$2:$L$134, 7, FALSE))*Coefficients!$G$2</f>
        <v>#N/A</v>
      </c>
      <c r="H454" s="5" t="str">
        <f>(VLOOKUP(Games!B455, Data!$B$2:$L$134, 8, FALSE)-VLOOKUP(Games!E455, Data!$B$2:$L$134, 8, FALSE))*Coefficients!$H$2</f>
        <v>#N/A</v>
      </c>
      <c r="I454" s="5" t="str">
        <f>(VLOOKUP(Games!B455, Data!$B$2:$L$134, 9, FALSE)-VLOOKUP(Games!E455, Data!$B$2:$L$134, 9, FALSE))*Coefficients!$I$2</f>
        <v>#N/A</v>
      </c>
      <c r="J454" s="5" t="str">
        <f>(VLOOKUP(Games!B455, Data!$B$2:$L$134, 10, FALSE)-VLOOKUP(Games!E455, Data!$B$2:$L$134, 10, FALSE))*Coefficients!$J$2</f>
        <v>#N/A</v>
      </c>
      <c r="K454" s="5" t="str">
        <f>(IF(AND(VLOOKUP(Games!B455, Data!$B$2:$L$134, 11, FALSE)=1, VLOOKUP(Games!E455, Data!$B$2:$L$134, 11, FALSE)&lt;&gt;1), 1,0))*Coefficients!K$2</f>
        <v>#N/A</v>
      </c>
      <c r="L454" s="5" t="str">
        <f>(IF(AND(VLOOKUP(Games!B455, Data!$B$2:$L$134, 11, FALSE)&lt;&gt;1, VLOOKUP(Games!E455, Data!$B$2:$L$134, 11, FALSE)=1), 1,0))*Coefficients!L$2</f>
        <v>#N/A</v>
      </c>
      <c r="O454" s="5" t="str">
        <f t="shared" si="1"/>
        <v>#N/A</v>
      </c>
    </row>
    <row r="455" ht="14.25" customHeight="1">
      <c r="A455" s="5" t="str">
        <f>Coefficients!$A$2</f>
        <v/>
      </c>
      <c r="B455" s="5" t="n">
        <f>(Games!G456)*Coefficients!$B$2</f>
        <v>0</v>
      </c>
      <c r="C455" s="5" t="str">
        <f>(VLOOKUP(Games!B456, Data!$B$2:$L$134, 4, FALSE)-VLOOKUP(Games!E456, Data!$B$2:$L$134, 4, FALSE))*Coefficients!$C$2</f>
        <v>#N/A</v>
      </c>
      <c r="D455" s="5" t="str">
        <f>(VLOOKUP(Games!B456, Data!$B$2:$L$134, 3, FALSE)-VLOOKUP(Games!E456, Data!$B$2:$L$134, 3, FALSE))*Coefficients!$D$2</f>
        <v>#N/A</v>
      </c>
      <c r="E455" s="5" t="str">
        <f>(VLOOKUP(Games!B456, Data!$B$2:$L$134, 5, FALSE)-VLOOKUP(Games!E456, Data!$B$2:$L$134, 5, FALSE))*Coefficients!$E$2</f>
        <v>#N/A</v>
      </c>
      <c r="F455" s="5" t="str">
        <f>(VLOOKUP(Games!B456, Data!$B$2:$L$134, 6, FALSE)-VLOOKUP(Games!E456, Data!$B$2:$L$134, 6, FALSE))*Coefficients!$F$2</f>
        <v>#N/A</v>
      </c>
      <c r="G455" s="5" t="str">
        <f>(VLOOKUP(Games!B456, Data!$B$2:$L$134, 7, FALSE)-VLOOKUP(Games!E456, Data!$B$2:$L$134, 7, FALSE))*Coefficients!$G$2</f>
        <v>#N/A</v>
      </c>
      <c r="H455" s="5" t="str">
        <f>(VLOOKUP(Games!B456, Data!$B$2:$L$134, 8, FALSE)-VLOOKUP(Games!E456, Data!$B$2:$L$134, 8, FALSE))*Coefficients!$H$2</f>
        <v>#N/A</v>
      </c>
      <c r="I455" s="5" t="str">
        <f>(VLOOKUP(Games!B456, Data!$B$2:$L$134, 9, FALSE)-VLOOKUP(Games!E456, Data!$B$2:$L$134, 9, FALSE))*Coefficients!$I$2</f>
        <v>#N/A</v>
      </c>
      <c r="J455" s="5" t="str">
        <f>(VLOOKUP(Games!B456, Data!$B$2:$L$134, 10, FALSE)-VLOOKUP(Games!E456, Data!$B$2:$L$134, 10, FALSE))*Coefficients!$J$2</f>
        <v>#N/A</v>
      </c>
      <c r="K455" s="5" t="str">
        <f>(IF(AND(VLOOKUP(Games!B456, Data!$B$2:$L$134, 11, FALSE)=1, VLOOKUP(Games!E456, Data!$B$2:$L$134, 11, FALSE)&lt;&gt;1), 1,0))*Coefficients!K$2</f>
        <v>#N/A</v>
      </c>
      <c r="L455" s="5" t="str">
        <f>(IF(AND(VLOOKUP(Games!B456, Data!$B$2:$L$134, 11, FALSE)&lt;&gt;1, VLOOKUP(Games!E456, Data!$B$2:$L$134, 11, FALSE)=1), 1,0))*Coefficients!L$2</f>
        <v>#N/A</v>
      </c>
      <c r="O455" s="5" t="str">
        <f t="shared" si="1"/>
        <v>#N/A</v>
      </c>
    </row>
    <row r="456" ht="14.25" customHeight="1">
      <c r="A456" s="5" t="str">
        <f>Coefficients!$A$2</f>
        <v/>
      </c>
      <c r="B456" s="5" t="n">
        <f>(Games!G457)*Coefficients!$B$2</f>
        <v>0</v>
      </c>
      <c r="C456" s="5" t="str">
        <f>(VLOOKUP(Games!B457, Data!$B$2:$L$134, 4, FALSE)-VLOOKUP(Games!E457, Data!$B$2:$L$134, 4, FALSE))*Coefficients!$C$2</f>
        <v>#N/A</v>
      </c>
      <c r="D456" s="5" t="str">
        <f>(VLOOKUP(Games!B457, Data!$B$2:$L$134, 3, FALSE)-VLOOKUP(Games!E457, Data!$B$2:$L$134, 3, FALSE))*Coefficients!$D$2</f>
        <v>#N/A</v>
      </c>
      <c r="E456" s="5" t="str">
        <f>(VLOOKUP(Games!B457, Data!$B$2:$L$134, 5, FALSE)-VLOOKUP(Games!E457, Data!$B$2:$L$134, 5, FALSE))*Coefficients!$E$2</f>
        <v>#N/A</v>
      </c>
      <c r="F456" s="5" t="str">
        <f>(VLOOKUP(Games!B457, Data!$B$2:$L$134, 6, FALSE)-VLOOKUP(Games!E457, Data!$B$2:$L$134, 6, FALSE))*Coefficients!$F$2</f>
        <v>#N/A</v>
      </c>
      <c r="G456" s="5" t="str">
        <f>(VLOOKUP(Games!B457, Data!$B$2:$L$134, 7, FALSE)-VLOOKUP(Games!E457, Data!$B$2:$L$134, 7, FALSE))*Coefficients!$G$2</f>
        <v>#N/A</v>
      </c>
      <c r="H456" s="5" t="str">
        <f>(VLOOKUP(Games!B457, Data!$B$2:$L$134, 8, FALSE)-VLOOKUP(Games!E457, Data!$B$2:$L$134, 8, FALSE))*Coefficients!$H$2</f>
        <v>#N/A</v>
      </c>
      <c r="I456" s="5" t="str">
        <f>(VLOOKUP(Games!B457, Data!$B$2:$L$134, 9, FALSE)-VLOOKUP(Games!E457, Data!$B$2:$L$134, 9, FALSE))*Coefficients!$I$2</f>
        <v>#N/A</v>
      </c>
      <c r="J456" s="5" t="str">
        <f>(VLOOKUP(Games!B457, Data!$B$2:$L$134, 10, FALSE)-VLOOKUP(Games!E457, Data!$B$2:$L$134, 10, FALSE))*Coefficients!$J$2</f>
        <v>#N/A</v>
      </c>
      <c r="K456" s="5" t="str">
        <f>(IF(AND(VLOOKUP(Games!B457, Data!$B$2:$L$134, 11, FALSE)=1, VLOOKUP(Games!E457, Data!$B$2:$L$134, 11, FALSE)&lt;&gt;1), 1,0))*Coefficients!K$2</f>
        <v>#N/A</v>
      </c>
      <c r="L456" s="5" t="str">
        <f>(IF(AND(VLOOKUP(Games!B457, Data!$B$2:$L$134, 11, FALSE)&lt;&gt;1, VLOOKUP(Games!E457, Data!$B$2:$L$134, 11, FALSE)=1), 1,0))*Coefficients!L$2</f>
        <v>#N/A</v>
      </c>
      <c r="O456" s="5" t="str">
        <f t="shared" si="1"/>
        <v>#N/A</v>
      </c>
    </row>
    <row r="457" ht="14.25" customHeight="1">
      <c r="A457" s="5" t="str">
        <f>Coefficients!$A$2</f>
        <v/>
      </c>
      <c r="B457" s="5" t="n">
        <f>(Games!G458)*Coefficients!$B$2</f>
        <v>0</v>
      </c>
      <c r="C457" s="5" t="str">
        <f>(VLOOKUP(Games!B458, Data!$B$2:$L$134, 4, FALSE)-VLOOKUP(Games!E458, Data!$B$2:$L$134, 4, FALSE))*Coefficients!$C$2</f>
        <v>#N/A</v>
      </c>
      <c r="D457" s="5" t="str">
        <f>(VLOOKUP(Games!B458, Data!$B$2:$L$134, 3, FALSE)-VLOOKUP(Games!E458, Data!$B$2:$L$134, 3, FALSE))*Coefficients!$D$2</f>
        <v>#N/A</v>
      </c>
      <c r="E457" s="5" t="str">
        <f>(VLOOKUP(Games!B458, Data!$B$2:$L$134, 5, FALSE)-VLOOKUP(Games!E458, Data!$B$2:$L$134, 5, FALSE))*Coefficients!$E$2</f>
        <v>#N/A</v>
      </c>
      <c r="F457" s="5" t="str">
        <f>(VLOOKUP(Games!B458, Data!$B$2:$L$134, 6, FALSE)-VLOOKUP(Games!E458, Data!$B$2:$L$134, 6, FALSE))*Coefficients!$F$2</f>
        <v>#N/A</v>
      </c>
      <c r="G457" s="5" t="str">
        <f>(VLOOKUP(Games!B458, Data!$B$2:$L$134, 7, FALSE)-VLOOKUP(Games!E458, Data!$B$2:$L$134, 7, FALSE))*Coefficients!$G$2</f>
        <v>#N/A</v>
      </c>
      <c r="H457" s="5" t="str">
        <f>(VLOOKUP(Games!B458, Data!$B$2:$L$134, 8, FALSE)-VLOOKUP(Games!E458, Data!$B$2:$L$134, 8, FALSE))*Coefficients!$H$2</f>
        <v>#N/A</v>
      </c>
      <c r="I457" s="5" t="str">
        <f>(VLOOKUP(Games!B458, Data!$B$2:$L$134, 9, FALSE)-VLOOKUP(Games!E458, Data!$B$2:$L$134, 9, FALSE))*Coefficients!$I$2</f>
        <v>#N/A</v>
      </c>
      <c r="J457" s="5" t="str">
        <f>(VLOOKUP(Games!B458, Data!$B$2:$L$134, 10, FALSE)-VLOOKUP(Games!E458, Data!$B$2:$L$134, 10, FALSE))*Coefficients!$J$2</f>
        <v>#N/A</v>
      </c>
      <c r="K457" s="5" t="str">
        <f>(IF(AND(VLOOKUP(Games!B458, Data!$B$2:$L$134, 11, FALSE)=1, VLOOKUP(Games!E458, Data!$B$2:$L$134, 11, FALSE)&lt;&gt;1), 1,0))*Coefficients!K$2</f>
        <v>#N/A</v>
      </c>
      <c r="L457" s="5" t="str">
        <f>(IF(AND(VLOOKUP(Games!B458, Data!$B$2:$L$134, 11, FALSE)&lt;&gt;1, VLOOKUP(Games!E458, Data!$B$2:$L$134, 11, FALSE)=1), 1,0))*Coefficients!L$2</f>
        <v>#N/A</v>
      </c>
      <c r="O457" s="5" t="str">
        <f t="shared" si="1"/>
        <v>#N/A</v>
      </c>
    </row>
    <row r="458" ht="14.25" customHeight="1">
      <c r="A458" s="5" t="str">
        <f>Coefficients!$A$2</f>
        <v/>
      </c>
      <c r="B458" s="5" t="n">
        <f>(Games!G459)*Coefficients!$B$2</f>
        <v>0</v>
      </c>
      <c r="C458" s="5" t="str">
        <f>(VLOOKUP(Games!B459, Data!$B$2:$L$134, 4, FALSE)-VLOOKUP(Games!E459, Data!$B$2:$L$134, 4, FALSE))*Coefficients!$C$2</f>
        <v>#N/A</v>
      </c>
      <c r="D458" s="5" t="str">
        <f>(VLOOKUP(Games!B459, Data!$B$2:$L$134, 3, FALSE)-VLOOKUP(Games!E459, Data!$B$2:$L$134, 3, FALSE))*Coefficients!$D$2</f>
        <v>#N/A</v>
      </c>
      <c r="E458" s="5" t="str">
        <f>(VLOOKUP(Games!B459, Data!$B$2:$L$134, 5, FALSE)-VLOOKUP(Games!E459, Data!$B$2:$L$134, 5, FALSE))*Coefficients!$E$2</f>
        <v>#N/A</v>
      </c>
      <c r="F458" s="5" t="str">
        <f>(VLOOKUP(Games!B459, Data!$B$2:$L$134, 6, FALSE)-VLOOKUP(Games!E459, Data!$B$2:$L$134, 6, FALSE))*Coefficients!$F$2</f>
        <v>#N/A</v>
      </c>
      <c r="G458" s="5" t="str">
        <f>(VLOOKUP(Games!B459, Data!$B$2:$L$134, 7, FALSE)-VLOOKUP(Games!E459, Data!$B$2:$L$134, 7, FALSE))*Coefficients!$G$2</f>
        <v>#N/A</v>
      </c>
      <c r="H458" s="5" t="str">
        <f>(VLOOKUP(Games!B459, Data!$B$2:$L$134, 8, FALSE)-VLOOKUP(Games!E459, Data!$B$2:$L$134, 8, FALSE))*Coefficients!$H$2</f>
        <v>#N/A</v>
      </c>
      <c r="I458" s="5" t="str">
        <f>(VLOOKUP(Games!B459, Data!$B$2:$L$134, 9, FALSE)-VLOOKUP(Games!E459, Data!$B$2:$L$134, 9, FALSE))*Coefficients!$I$2</f>
        <v>#N/A</v>
      </c>
      <c r="J458" s="5" t="str">
        <f>(VLOOKUP(Games!B459, Data!$B$2:$L$134, 10, FALSE)-VLOOKUP(Games!E459, Data!$B$2:$L$134, 10, FALSE))*Coefficients!$J$2</f>
        <v>#N/A</v>
      </c>
      <c r="K458" s="5" t="str">
        <f>(IF(AND(VLOOKUP(Games!B459, Data!$B$2:$L$134, 11, FALSE)=1, VLOOKUP(Games!E459, Data!$B$2:$L$134, 11, FALSE)&lt;&gt;1), 1,0))*Coefficients!K$2</f>
        <v>#N/A</v>
      </c>
      <c r="L458" s="5" t="str">
        <f>(IF(AND(VLOOKUP(Games!B459, Data!$B$2:$L$134, 11, FALSE)&lt;&gt;1, VLOOKUP(Games!E459, Data!$B$2:$L$134, 11, FALSE)=1), 1,0))*Coefficients!L$2</f>
        <v>#N/A</v>
      </c>
      <c r="O458" s="5" t="str">
        <f t="shared" si="1"/>
        <v>#N/A</v>
      </c>
    </row>
    <row r="459" ht="14.25" customHeight="1">
      <c r="A459" s="5" t="str">
        <f>Coefficients!$A$2</f>
        <v/>
      </c>
      <c r="B459" s="5" t="n">
        <f>(Games!G460)*Coefficients!$B$2</f>
        <v>0</v>
      </c>
      <c r="C459" s="5" t="str">
        <f>(VLOOKUP(Games!B460, Data!$B$2:$L$134, 4, FALSE)-VLOOKUP(Games!E460, Data!$B$2:$L$134, 4, FALSE))*Coefficients!$C$2</f>
        <v>#N/A</v>
      </c>
      <c r="D459" s="5" t="str">
        <f>(VLOOKUP(Games!B460, Data!$B$2:$L$134, 3, FALSE)-VLOOKUP(Games!E460, Data!$B$2:$L$134, 3, FALSE))*Coefficients!$D$2</f>
        <v>#N/A</v>
      </c>
      <c r="E459" s="5" t="str">
        <f>(VLOOKUP(Games!B460, Data!$B$2:$L$134, 5, FALSE)-VLOOKUP(Games!E460, Data!$B$2:$L$134, 5, FALSE))*Coefficients!$E$2</f>
        <v>#N/A</v>
      </c>
      <c r="F459" s="5" t="str">
        <f>(VLOOKUP(Games!B460, Data!$B$2:$L$134, 6, FALSE)-VLOOKUP(Games!E460, Data!$B$2:$L$134, 6, FALSE))*Coefficients!$F$2</f>
        <v>#N/A</v>
      </c>
      <c r="G459" s="5" t="str">
        <f>(VLOOKUP(Games!B460, Data!$B$2:$L$134, 7, FALSE)-VLOOKUP(Games!E460, Data!$B$2:$L$134, 7, FALSE))*Coefficients!$G$2</f>
        <v>#N/A</v>
      </c>
      <c r="H459" s="5" t="str">
        <f>(VLOOKUP(Games!B460, Data!$B$2:$L$134, 8, FALSE)-VLOOKUP(Games!E460, Data!$B$2:$L$134, 8, FALSE))*Coefficients!$H$2</f>
        <v>#N/A</v>
      </c>
      <c r="I459" s="5" t="str">
        <f>(VLOOKUP(Games!B460, Data!$B$2:$L$134, 9, FALSE)-VLOOKUP(Games!E460, Data!$B$2:$L$134, 9, FALSE))*Coefficients!$I$2</f>
        <v>#N/A</v>
      </c>
      <c r="J459" s="5" t="str">
        <f>(VLOOKUP(Games!B460, Data!$B$2:$L$134, 10, FALSE)-VLOOKUP(Games!E460, Data!$B$2:$L$134, 10, FALSE))*Coefficients!$J$2</f>
        <v>#N/A</v>
      </c>
      <c r="K459" s="5" t="str">
        <f>(IF(AND(VLOOKUP(Games!B460, Data!$B$2:$L$134, 11, FALSE)=1, VLOOKUP(Games!E460, Data!$B$2:$L$134, 11, FALSE)&lt;&gt;1), 1,0))*Coefficients!K$2</f>
        <v>#N/A</v>
      </c>
      <c r="L459" s="5" t="str">
        <f>(IF(AND(VLOOKUP(Games!B460, Data!$B$2:$L$134, 11, FALSE)&lt;&gt;1, VLOOKUP(Games!E460, Data!$B$2:$L$134, 11, FALSE)=1), 1,0))*Coefficients!L$2</f>
        <v>#N/A</v>
      </c>
      <c r="O459" s="5" t="str">
        <f t="shared" si="1"/>
        <v>#N/A</v>
      </c>
    </row>
    <row r="460" ht="14.25" customHeight="1">
      <c r="A460" s="5" t="str">
        <f>Coefficients!$A$2</f>
        <v/>
      </c>
      <c r="B460" s="5" t="n">
        <f>(Games!G461)*Coefficients!$B$2</f>
        <v>0</v>
      </c>
      <c r="C460" s="5" t="str">
        <f>(VLOOKUP(Games!B461, Data!$B$2:$L$134, 4, FALSE)-VLOOKUP(Games!E461, Data!$B$2:$L$134, 4, FALSE))*Coefficients!$C$2</f>
        <v>#N/A</v>
      </c>
      <c r="D460" s="5" t="str">
        <f>(VLOOKUP(Games!B461, Data!$B$2:$L$134, 3, FALSE)-VLOOKUP(Games!E461, Data!$B$2:$L$134, 3, FALSE))*Coefficients!$D$2</f>
        <v>#N/A</v>
      </c>
      <c r="E460" s="5" t="str">
        <f>(VLOOKUP(Games!B461, Data!$B$2:$L$134, 5, FALSE)-VLOOKUP(Games!E461, Data!$B$2:$L$134, 5, FALSE))*Coefficients!$E$2</f>
        <v>#N/A</v>
      </c>
      <c r="F460" s="5" t="str">
        <f>(VLOOKUP(Games!B461, Data!$B$2:$L$134, 6, FALSE)-VLOOKUP(Games!E461, Data!$B$2:$L$134, 6, FALSE))*Coefficients!$F$2</f>
        <v>#N/A</v>
      </c>
      <c r="G460" s="5" t="str">
        <f>(VLOOKUP(Games!B461, Data!$B$2:$L$134, 7, FALSE)-VLOOKUP(Games!E461, Data!$B$2:$L$134, 7, FALSE))*Coefficients!$G$2</f>
        <v>#N/A</v>
      </c>
      <c r="H460" s="5" t="str">
        <f>(VLOOKUP(Games!B461, Data!$B$2:$L$134, 8, FALSE)-VLOOKUP(Games!E461, Data!$B$2:$L$134, 8, FALSE))*Coefficients!$H$2</f>
        <v>#N/A</v>
      </c>
      <c r="I460" s="5" t="str">
        <f>(VLOOKUP(Games!B461, Data!$B$2:$L$134, 9, FALSE)-VLOOKUP(Games!E461, Data!$B$2:$L$134, 9, FALSE))*Coefficients!$I$2</f>
        <v>#N/A</v>
      </c>
      <c r="J460" s="5" t="str">
        <f>(VLOOKUP(Games!B461, Data!$B$2:$L$134, 10, FALSE)-VLOOKUP(Games!E461, Data!$B$2:$L$134, 10, FALSE))*Coefficients!$J$2</f>
        <v>#N/A</v>
      </c>
      <c r="K460" s="5" t="str">
        <f>(IF(AND(VLOOKUP(Games!B461, Data!$B$2:$L$134, 11, FALSE)=1, VLOOKUP(Games!E461, Data!$B$2:$L$134, 11, FALSE)&lt;&gt;1), 1,0))*Coefficients!K$2</f>
        <v>#N/A</v>
      </c>
      <c r="L460" s="5" t="str">
        <f>(IF(AND(VLOOKUP(Games!B461, Data!$B$2:$L$134, 11, FALSE)&lt;&gt;1, VLOOKUP(Games!E461, Data!$B$2:$L$134, 11, FALSE)=1), 1,0))*Coefficients!L$2</f>
        <v>#N/A</v>
      </c>
      <c r="O460" s="5" t="str">
        <f t="shared" si="1"/>
        <v>#N/A</v>
      </c>
    </row>
    <row r="461" ht="14.25" customHeight="1">
      <c r="A461" s="5" t="str">
        <f>Coefficients!$A$2</f>
        <v/>
      </c>
      <c r="B461" s="5" t="n">
        <f>(Games!G462)*Coefficients!$B$2</f>
        <v>0</v>
      </c>
      <c r="C461" s="5" t="str">
        <f>(VLOOKUP(Games!B462, Data!$B$2:$L$134, 4, FALSE)-VLOOKUP(Games!E462, Data!$B$2:$L$134, 4, FALSE))*Coefficients!$C$2</f>
        <v>#N/A</v>
      </c>
      <c r="D461" s="5" t="str">
        <f>(VLOOKUP(Games!B462, Data!$B$2:$L$134, 3, FALSE)-VLOOKUP(Games!E462, Data!$B$2:$L$134, 3, FALSE))*Coefficients!$D$2</f>
        <v>#N/A</v>
      </c>
      <c r="E461" s="5" t="str">
        <f>(VLOOKUP(Games!B462, Data!$B$2:$L$134, 5, FALSE)-VLOOKUP(Games!E462, Data!$B$2:$L$134, 5, FALSE))*Coefficients!$E$2</f>
        <v>#N/A</v>
      </c>
      <c r="F461" s="5" t="str">
        <f>(VLOOKUP(Games!B462, Data!$B$2:$L$134, 6, FALSE)-VLOOKUP(Games!E462, Data!$B$2:$L$134, 6, FALSE))*Coefficients!$F$2</f>
        <v>#N/A</v>
      </c>
      <c r="G461" s="5" t="str">
        <f>(VLOOKUP(Games!B462, Data!$B$2:$L$134, 7, FALSE)-VLOOKUP(Games!E462, Data!$B$2:$L$134, 7, FALSE))*Coefficients!$G$2</f>
        <v>#N/A</v>
      </c>
      <c r="H461" s="5" t="str">
        <f>(VLOOKUP(Games!B462, Data!$B$2:$L$134, 8, FALSE)-VLOOKUP(Games!E462, Data!$B$2:$L$134, 8, FALSE))*Coefficients!$H$2</f>
        <v>#N/A</v>
      </c>
      <c r="I461" s="5" t="str">
        <f>(VLOOKUP(Games!B462, Data!$B$2:$L$134, 9, FALSE)-VLOOKUP(Games!E462, Data!$B$2:$L$134, 9, FALSE))*Coefficients!$I$2</f>
        <v>#N/A</v>
      </c>
      <c r="J461" s="5" t="str">
        <f>(VLOOKUP(Games!B462, Data!$B$2:$L$134, 10, FALSE)-VLOOKUP(Games!E462, Data!$B$2:$L$134, 10, FALSE))*Coefficients!$J$2</f>
        <v>#N/A</v>
      </c>
      <c r="K461" s="5" t="str">
        <f>(IF(AND(VLOOKUP(Games!B462, Data!$B$2:$L$134, 11, FALSE)=1, VLOOKUP(Games!E462, Data!$B$2:$L$134, 11, FALSE)&lt;&gt;1), 1,0))*Coefficients!K$2</f>
        <v>#N/A</v>
      </c>
      <c r="L461" s="5" t="str">
        <f>(IF(AND(VLOOKUP(Games!B462, Data!$B$2:$L$134, 11, FALSE)&lt;&gt;1, VLOOKUP(Games!E462, Data!$B$2:$L$134, 11, FALSE)=1), 1,0))*Coefficients!L$2</f>
        <v>#N/A</v>
      </c>
      <c r="O461" s="5" t="str">
        <f t="shared" si="1"/>
        <v>#N/A</v>
      </c>
    </row>
    <row r="462" ht="14.25" customHeight="1">
      <c r="A462" s="5" t="str">
        <f>Coefficients!$A$2</f>
        <v/>
      </c>
      <c r="B462" s="5" t="n">
        <f>(Games!G463)*Coefficients!$B$2</f>
        <v>0</v>
      </c>
      <c r="C462" s="5" t="str">
        <f>(VLOOKUP(Games!B463, Data!$B$2:$L$134, 4, FALSE)-VLOOKUP(Games!E463, Data!$B$2:$L$134, 4, FALSE))*Coefficients!$C$2</f>
        <v>#N/A</v>
      </c>
      <c r="D462" s="5" t="str">
        <f>(VLOOKUP(Games!B463, Data!$B$2:$L$134, 3, FALSE)-VLOOKUP(Games!E463, Data!$B$2:$L$134, 3, FALSE))*Coefficients!$D$2</f>
        <v>#N/A</v>
      </c>
      <c r="E462" s="5" t="str">
        <f>(VLOOKUP(Games!B463, Data!$B$2:$L$134, 5, FALSE)-VLOOKUP(Games!E463, Data!$B$2:$L$134, 5, FALSE))*Coefficients!$E$2</f>
        <v>#N/A</v>
      </c>
      <c r="F462" s="5" t="str">
        <f>(VLOOKUP(Games!B463, Data!$B$2:$L$134, 6, FALSE)-VLOOKUP(Games!E463, Data!$B$2:$L$134, 6, FALSE))*Coefficients!$F$2</f>
        <v>#N/A</v>
      </c>
      <c r="G462" s="5" t="str">
        <f>(VLOOKUP(Games!B463, Data!$B$2:$L$134, 7, FALSE)-VLOOKUP(Games!E463, Data!$B$2:$L$134, 7, FALSE))*Coefficients!$G$2</f>
        <v>#N/A</v>
      </c>
      <c r="H462" s="5" t="str">
        <f>(VLOOKUP(Games!B463, Data!$B$2:$L$134, 8, FALSE)-VLOOKUP(Games!E463, Data!$B$2:$L$134, 8, FALSE))*Coefficients!$H$2</f>
        <v>#N/A</v>
      </c>
      <c r="I462" s="5" t="str">
        <f>(VLOOKUP(Games!B463, Data!$B$2:$L$134, 9, FALSE)-VLOOKUP(Games!E463, Data!$B$2:$L$134, 9, FALSE))*Coefficients!$I$2</f>
        <v>#N/A</v>
      </c>
      <c r="J462" s="5" t="str">
        <f>(VLOOKUP(Games!B463, Data!$B$2:$L$134, 10, FALSE)-VLOOKUP(Games!E463, Data!$B$2:$L$134, 10, FALSE))*Coefficients!$J$2</f>
        <v>#N/A</v>
      </c>
      <c r="K462" s="5" t="str">
        <f>(IF(AND(VLOOKUP(Games!B463, Data!$B$2:$L$134, 11, FALSE)=1, VLOOKUP(Games!E463, Data!$B$2:$L$134, 11, FALSE)&lt;&gt;1), 1,0))*Coefficients!K$2</f>
        <v>#N/A</v>
      </c>
      <c r="L462" s="5" t="str">
        <f>(IF(AND(VLOOKUP(Games!B463, Data!$B$2:$L$134, 11, FALSE)&lt;&gt;1, VLOOKUP(Games!E463, Data!$B$2:$L$134, 11, FALSE)=1), 1,0))*Coefficients!L$2</f>
        <v>#N/A</v>
      </c>
      <c r="O462" s="5" t="str">
        <f t="shared" si="1"/>
        <v>#N/A</v>
      </c>
    </row>
    <row r="463" ht="14.25" customHeight="1">
      <c r="A463" s="5" t="str">
        <f>Coefficients!$A$2</f>
        <v/>
      </c>
      <c r="B463" s="5" t="n">
        <f>(Games!G464)*Coefficients!$B$2</f>
        <v>0</v>
      </c>
      <c r="C463" s="5" t="str">
        <f>(VLOOKUP(Games!B464, Data!$B$2:$L$134, 4, FALSE)-VLOOKUP(Games!E464, Data!$B$2:$L$134, 4, FALSE))*Coefficients!$C$2</f>
        <v>#N/A</v>
      </c>
      <c r="D463" s="5" t="str">
        <f>(VLOOKUP(Games!B464, Data!$B$2:$L$134, 3, FALSE)-VLOOKUP(Games!E464, Data!$B$2:$L$134, 3, FALSE))*Coefficients!$D$2</f>
        <v>#N/A</v>
      </c>
      <c r="E463" s="5" t="str">
        <f>(VLOOKUP(Games!B464, Data!$B$2:$L$134, 5, FALSE)-VLOOKUP(Games!E464, Data!$B$2:$L$134, 5, FALSE))*Coefficients!$E$2</f>
        <v>#N/A</v>
      </c>
      <c r="F463" s="5" t="str">
        <f>(VLOOKUP(Games!B464, Data!$B$2:$L$134, 6, FALSE)-VLOOKUP(Games!E464, Data!$B$2:$L$134, 6, FALSE))*Coefficients!$F$2</f>
        <v>#N/A</v>
      </c>
      <c r="G463" s="5" t="str">
        <f>(VLOOKUP(Games!B464, Data!$B$2:$L$134, 7, FALSE)-VLOOKUP(Games!E464, Data!$B$2:$L$134, 7, FALSE))*Coefficients!$G$2</f>
        <v>#N/A</v>
      </c>
      <c r="H463" s="5" t="str">
        <f>(VLOOKUP(Games!B464, Data!$B$2:$L$134, 8, FALSE)-VLOOKUP(Games!E464, Data!$B$2:$L$134, 8, FALSE))*Coefficients!$H$2</f>
        <v>#N/A</v>
      </c>
      <c r="I463" s="5" t="str">
        <f>(VLOOKUP(Games!B464, Data!$B$2:$L$134, 9, FALSE)-VLOOKUP(Games!E464, Data!$B$2:$L$134, 9, FALSE))*Coefficients!$I$2</f>
        <v>#N/A</v>
      </c>
      <c r="J463" s="5" t="str">
        <f>(VLOOKUP(Games!B464, Data!$B$2:$L$134, 10, FALSE)-VLOOKUP(Games!E464, Data!$B$2:$L$134, 10, FALSE))*Coefficients!$J$2</f>
        <v>#N/A</v>
      </c>
      <c r="K463" s="5" t="str">
        <f>(IF(AND(VLOOKUP(Games!B464, Data!$B$2:$L$134, 11, FALSE)=1, VLOOKUP(Games!E464, Data!$B$2:$L$134, 11, FALSE)&lt;&gt;1), 1,0))*Coefficients!K$2</f>
        <v>#N/A</v>
      </c>
      <c r="L463" s="5" t="str">
        <f>(IF(AND(VLOOKUP(Games!B464, Data!$B$2:$L$134, 11, FALSE)&lt;&gt;1, VLOOKUP(Games!E464, Data!$B$2:$L$134, 11, FALSE)=1), 1,0))*Coefficients!L$2</f>
        <v>#N/A</v>
      </c>
      <c r="O463" s="5" t="str">
        <f t="shared" si="1"/>
        <v>#N/A</v>
      </c>
    </row>
    <row r="464" ht="14.25" customHeight="1">
      <c r="A464" s="5" t="str">
        <f>Coefficients!$A$2</f>
        <v/>
      </c>
      <c r="B464" s="5" t="n">
        <f>(Games!G465)*Coefficients!$B$2</f>
        <v>0</v>
      </c>
      <c r="C464" s="5" t="str">
        <f>(VLOOKUP(Games!B465, Data!$B$2:$L$134, 4, FALSE)-VLOOKUP(Games!E465, Data!$B$2:$L$134, 4, FALSE))*Coefficients!$C$2</f>
        <v>#N/A</v>
      </c>
      <c r="D464" s="5" t="str">
        <f>(VLOOKUP(Games!B465, Data!$B$2:$L$134, 3, FALSE)-VLOOKUP(Games!E465, Data!$B$2:$L$134, 3, FALSE))*Coefficients!$D$2</f>
        <v>#N/A</v>
      </c>
      <c r="E464" s="5" t="str">
        <f>(VLOOKUP(Games!B465, Data!$B$2:$L$134, 5, FALSE)-VLOOKUP(Games!E465, Data!$B$2:$L$134, 5, FALSE))*Coefficients!$E$2</f>
        <v>#N/A</v>
      </c>
      <c r="F464" s="5" t="str">
        <f>(VLOOKUP(Games!B465, Data!$B$2:$L$134, 6, FALSE)-VLOOKUP(Games!E465, Data!$B$2:$L$134, 6, FALSE))*Coefficients!$F$2</f>
        <v>#N/A</v>
      </c>
      <c r="G464" s="5" t="str">
        <f>(VLOOKUP(Games!B465, Data!$B$2:$L$134, 7, FALSE)-VLOOKUP(Games!E465, Data!$B$2:$L$134, 7, FALSE))*Coefficients!$G$2</f>
        <v>#N/A</v>
      </c>
      <c r="H464" s="5" t="str">
        <f>(VLOOKUP(Games!B465, Data!$B$2:$L$134, 8, FALSE)-VLOOKUP(Games!E465, Data!$B$2:$L$134, 8, FALSE))*Coefficients!$H$2</f>
        <v>#N/A</v>
      </c>
      <c r="I464" s="5" t="str">
        <f>(VLOOKUP(Games!B465, Data!$B$2:$L$134, 9, FALSE)-VLOOKUP(Games!E465, Data!$B$2:$L$134, 9, FALSE))*Coefficients!$I$2</f>
        <v>#N/A</v>
      </c>
      <c r="J464" s="5" t="str">
        <f>(VLOOKUP(Games!B465, Data!$B$2:$L$134, 10, FALSE)-VLOOKUP(Games!E465, Data!$B$2:$L$134, 10, FALSE))*Coefficients!$J$2</f>
        <v>#N/A</v>
      </c>
      <c r="K464" s="5" t="str">
        <f>(IF(AND(VLOOKUP(Games!B465, Data!$B$2:$L$134, 11, FALSE)=1, VLOOKUP(Games!E465, Data!$B$2:$L$134, 11, FALSE)&lt;&gt;1), 1,0))*Coefficients!K$2</f>
        <v>#N/A</v>
      </c>
      <c r="L464" s="5" t="str">
        <f>(IF(AND(VLOOKUP(Games!B465, Data!$B$2:$L$134, 11, FALSE)&lt;&gt;1, VLOOKUP(Games!E465, Data!$B$2:$L$134, 11, FALSE)=1), 1,0))*Coefficients!L$2</f>
        <v>#N/A</v>
      </c>
      <c r="O464" s="5" t="str">
        <f t="shared" si="1"/>
        <v>#N/A</v>
      </c>
    </row>
    <row r="465" ht="14.25" customHeight="1">
      <c r="A465" s="5" t="str">
        <f>Coefficients!$A$2</f>
        <v/>
      </c>
      <c r="B465" s="5" t="n">
        <f>(Games!G466)*Coefficients!$B$2</f>
        <v>0</v>
      </c>
      <c r="C465" s="5" t="str">
        <f>(VLOOKUP(Games!B466, Data!$B$2:$L$134, 4, FALSE)-VLOOKUP(Games!E466, Data!$B$2:$L$134, 4, FALSE))*Coefficients!$C$2</f>
        <v>#N/A</v>
      </c>
      <c r="D465" s="5" t="str">
        <f>(VLOOKUP(Games!B466, Data!$B$2:$L$134, 3, FALSE)-VLOOKUP(Games!E466, Data!$B$2:$L$134, 3, FALSE))*Coefficients!$D$2</f>
        <v>#N/A</v>
      </c>
      <c r="E465" s="5" t="str">
        <f>(VLOOKUP(Games!B466, Data!$B$2:$L$134, 5, FALSE)-VLOOKUP(Games!E466, Data!$B$2:$L$134, 5, FALSE))*Coefficients!$E$2</f>
        <v>#N/A</v>
      </c>
      <c r="F465" s="5" t="str">
        <f>(VLOOKUP(Games!B466, Data!$B$2:$L$134, 6, FALSE)-VLOOKUP(Games!E466, Data!$B$2:$L$134, 6, FALSE))*Coefficients!$F$2</f>
        <v>#N/A</v>
      </c>
      <c r="G465" s="5" t="str">
        <f>(VLOOKUP(Games!B466, Data!$B$2:$L$134, 7, FALSE)-VLOOKUP(Games!E466, Data!$B$2:$L$134, 7, FALSE))*Coefficients!$G$2</f>
        <v>#N/A</v>
      </c>
      <c r="H465" s="5" t="str">
        <f>(VLOOKUP(Games!B466, Data!$B$2:$L$134, 8, FALSE)-VLOOKUP(Games!E466, Data!$B$2:$L$134, 8, FALSE))*Coefficients!$H$2</f>
        <v>#N/A</v>
      </c>
      <c r="I465" s="5" t="str">
        <f>(VLOOKUP(Games!B466, Data!$B$2:$L$134, 9, FALSE)-VLOOKUP(Games!E466, Data!$B$2:$L$134, 9, FALSE))*Coefficients!$I$2</f>
        <v>#N/A</v>
      </c>
      <c r="J465" s="5" t="str">
        <f>(VLOOKUP(Games!B466, Data!$B$2:$L$134, 10, FALSE)-VLOOKUP(Games!E466, Data!$B$2:$L$134, 10, FALSE))*Coefficients!$J$2</f>
        <v>#N/A</v>
      </c>
      <c r="K465" s="5" t="str">
        <f>(IF(AND(VLOOKUP(Games!B466, Data!$B$2:$L$134, 11, FALSE)=1, VLOOKUP(Games!E466, Data!$B$2:$L$134, 11, FALSE)&lt;&gt;1), 1,0))*Coefficients!K$2</f>
        <v>#N/A</v>
      </c>
      <c r="L465" s="5" t="str">
        <f>(IF(AND(VLOOKUP(Games!B466, Data!$B$2:$L$134, 11, FALSE)&lt;&gt;1, VLOOKUP(Games!E466, Data!$B$2:$L$134, 11, FALSE)=1), 1,0))*Coefficients!L$2</f>
        <v>#N/A</v>
      </c>
      <c r="O465" s="5" t="str">
        <f t="shared" si="1"/>
        <v>#N/A</v>
      </c>
    </row>
    <row r="466" ht="14.25" customHeight="1">
      <c r="A466" s="5" t="str">
        <f>Coefficients!$A$2</f>
        <v/>
      </c>
      <c r="B466" s="5" t="n">
        <f>(Games!G467)*Coefficients!$B$2</f>
        <v>0</v>
      </c>
      <c r="C466" s="5" t="str">
        <f>(VLOOKUP(Games!B467, Data!$B$2:$L$134, 4, FALSE)-VLOOKUP(Games!E467, Data!$B$2:$L$134, 4, FALSE))*Coefficients!$C$2</f>
        <v>#N/A</v>
      </c>
      <c r="D466" s="5" t="str">
        <f>(VLOOKUP(Games!B467, Data!$B$2:$L$134, 3, FALSE)-VLOOKUP(Games!E467, Data!$B$2:$L$134, 3, FALSE))*Coefficients!$D$2</f>
        <v>#N/A</v>
      </c>
      <c r="E466" s="5" t="str">
        <f>(VLOOKUP(Games!B467, Data!$B$2:$L$134, 5, FALSE)-VLOOKUP(Games!E467, Data!$B$2:$L$134, 5, FALSE))*Coefficients!$E$2</f>
        <v>#N/A</v>
      </c>
      <c r="F466" s="5" t="str">
        <f>(VLOOKUP(Games!B467, Data!$B$2:$L$134, 6, FALSE)-VLOOKUP(Games!E467, Data!$B$2:$L$134, 6, FALSE))*Coefficients!$F$2</f>
        <v>#N/A</v>
      </c>
      <c r="G466" s="5" t="str">
        <f>(VLOOKUP(Games!B467, Data!$B$2:$L$134, 7, FALSE)-VLOOKUP(Games!E467, Data!$B$2:$L$134, 7, FALSE))*Coefficients!$G$2</f>
        <v>#N/A</v>
      </c>
      <c r="H466" s="5" t="str">
        <f>(VLOOKUP(Games!B467, Data!$B$2:$L$134, 8, FALSE)-VLOOKUP(Games!E467, Data!$B$2:$L$134, 8, FALSE))*Coefficients!$H$2</f>
        <v>#N/A</v>
      </c>
      <c r="I466" s="5" t="str">
        <f>(VLOOKUP(Games!B467, Data!$B$2:$L$134, 9, FALSE)-VLOOKUP(Games!E467, Data!$B$2:$L$134, 9, FALSE))*Coefficients!$I$2</f>
        <v>#N/A</v>
      </c>
      <c r="J466" s="5" t="str">
        <f>(VLOOKUP(Games!B467, Data!$B$2:$L$134, 10, FALSE)-VLOOKUP(Games!E467, Data!$B$2:$L$134, 10, FALSE))*Coefficients!$J$2</f>
        <v>#N/A</v>
      </c>
      <c r="K466" s="5" t="str">
        <f>(IF(AND(VLOOKUP(Games!B467, Data!$B$2:$L$134, 11, FALSE)=1, VLOOKUP(Games!E467, Data!$B$2:$L$134, 11, FALSE)&lt;&gt;1), 1,0))*Coefficients!K$2</f>
        <v>#N/A</v>
      </c>
      <c r="L466" s="5" t="str">
        <f>(IF(AND(VLOOKUP(Games!B467, Data!$B$2:$L$134, 11, FALSE)&lt;&gt;1, VLOOKUP(Games!E467, Data!$B$2:$L$134, 11, FALSE)=1), 1,0))*Coefficients!L$2</f>
        <v>#N/A</v>
      </c>
      <c r="O466" s="5" t="str">
        <f t="shared" si="1"/>
        <v>#N/A</v>
      </c>
    </row>
    <row r="467" ht="14.25" customHeight="1">
      <c r="A467" s="5" t="str">
        <f>Coefficients!$A$2</f>
        <v/>
      </c>
      <c r="B467" s="5" t="n">
        <f>(Games!G468)*Coefficients!$B$2</f>
        <v>0</v>
      </c>
      <c r="C467" s="5" t="str">
        <f>(VLOOKUP(Games!B468, Data!$B$2:$L$134, 4, FALSE)-VLOOKUP(Games!E468, Data!$B$2:$L$134, 4, FALSE))*Coefficients!$C$2</f>
        <v>#N/A</v>
      </c>
      <c r="D467" s="5" t="str">
        <f>(VLOOKUP(Games!B468, Data!$B$2:$L$134, 3, FALSE)-VLOOKUP(Games!E468, Data!$B$2:$L$134, 3, FALSE))*Coefficients!$D$2</f>
        <v>#N/A</v>
      </c>
      <c r="E467" s="5" t="str">
        <f>(VLOOKUP(Games!B468, Data!$B$2:$L$134, 5, FALSE)-VLOOKUP(Games!E468, Data!$B$2:$L$134, 5, FALSE))*Coefficients!$E$2</f>
        <v>#N/A</v>
      </c>
      <c r="F467" s="5" t="str">
        <f>(VLOOKUP(Games!B468, Data!$B$2:$L$134, 6, FALSE)-VLOOKUP(Games!E468, Data!$B$2:$L$134, 6, FALSE))*Coefficients!$F$2</f>
        <v>#N/A</v>
      </c>
      <c r="G467" s="5" t="str">
        <f>(VLOOKUP(Games!B468, Data!$B$2:$L$134, 7, FALSE)-VLOOKUP(Games!E468, Data!$B$2:$L$134, 7, FALSE))*Coefficients!$G$2</f>
        <v>#N/A</v>
      </c>
      <c r="H467" s="5" t="str">
        <f>(VLOOKUP(Games!B468, Data!$B$2:$L$134, 8, FALSE)-VLOOKUP(Games!E468, Data!$B$2:$L$134, 8, FALSE))*Coefficients!$H$2</f>
        <v>#N/A</v>
      </c>
      <c r="I467" s="5" t="str">
        <f>(VLOOKUP(Games!B468, Data!$B$2:$L$134, 9, FALSE)-VLOOKUP(Games!E468, Data!$B$2:$L$134, 9, FALSE))*Coefficients!$I$2</f>
        <v>#N/A</v>
      </c>
      <c r="J467" s="5" t="str">
        <f>(VLOOKUP(Games!B468, Data!$B$2:$L$134, 10, FALSE)-VLOOKUP(Games!E468, Data!$B$2:$L$134, 10, FALSE))*Coefficients!$J$2</f>
        <v>#N/A</v>
      </c>
      <c r="K467" s="5" t="str">
        <f>(IF(AND(VLOOKUP(Games!B468, Data!$B$2:$L$134, 11, FALSE)=1, VLOOKUP(Games!E468, Data!$B$2:$L$134, 11, FALSE)&lt;&gt;1), 1,0))*Coefficients!K$2</f>
        <v>#N/A</v>
      </c>
      <c r="L467" s="5" t="str">
        <f>(IF(AND(VLOOKUP(Games!B468, Data!$B$2:$L$134, 11, FALSE)&lt;&gt;1, VLOOKUP(Games!E468, Data!$B$2:$L$134, 11, FALSE)=1), 1,0))*Coefficients!L$2</f>
        <v>#N/A</v>
      </c>
      <c r="O467" s="5" t="str">
        <f t="shared" si="1"/>
        <v>#N/A</v>
      </c>
    </row>
    <row r="468" ht="14.25" customHeight="1">
      <c r="A468" s="5" t="str">
        <f>Coefficients!$A$2</f>
        <v/>
      </c>
      <c r="B468" s="5" t="n">
        <f>(Games!G469)*Coefficients!$B$2</f>
        <v>0</v>
      </c>
      <c r="C468" s="5" t="str">
        <f>(VLOOKUP(Games!B469, Data!$B$2:$L$134, 4, FALSE)-VLOOKUP(Games!E469, Data!$B$2:$L$134, 4, FALSE))*Coefficients!$C$2</f>
        <v>#N/A</v>
      </c>
      <c r="D468" s="5" t="str">
        <f>(VLOOKUP(Games!B469, Data!$B$2:$L$134, 3, FALSE)-VLOOKUP(Games!E469, Data!$B$2:$L$134, 3, FALSE))*Coefficients!$D$2</f>
        <v>#N/A</v>
      </c>
      <c r="E468" s="5" t="str">
        <f>(VLOOKUP(Games!B469, Data!$B$2:$L$134, 5, FALSE)-VLOOKUP(Games!E469, Data!$B$2:$L$134, 5, FALSE))*Coefficients!$E$2</f>
        <v>#N/A</v>
      </c>
      <c r="F468" s="5" t="str">
        <f>(VLOOKUP(Games!B469, Data!$B$2:$L$134, 6, FALSE)-VLOOKUP(Games!E469, Data!$B$2:$L$134, 6, FALSE))*Coefficients!$F$2</f>
        <v>#N/A</v>
      </c>
      <c r="G468" s="5" t="str">
        <f>(VLOOKUP(Games!B469, Data!$B$2:$L$134, 7, FALSE)-VLOOKUP(Games!E469, Data!$B$2:$L$134, 7, FALSE))*Coefficients!$G$2</f>
        <v>#N/A</v>
      </c>
      <c r="H468" s="5" t="str">
        <f>(VLOOKUP(Games!B469, Data!$B$2:$L$134, 8, FALSE)-VLOOKUP(Games!E469, Data!$B$2:$L$134, 8, FALSE))*Coefficients!$H$2</f>
        <v>#N/A</v>
      </c>
      <c r="I468" s="5" t="str">
        <f>(VLOOKUP(Games!B469, Data!$B$2:$L$134, 9, FALSE)-VLOOKUP(Games!E469, Data!$B$2:$L$134, 9, FALSE))*Coefficients!$I$2</f>
        <v>#N/A</v>
      </c>
      <c r="J468" s="5" t="str">
        <f>(VLOOKUP(Games!B469, Data!$B$2:$L$134, 10, FALSE)-VLOOKUP(Games!E469, Data!$B$2:$L$134, 10, FALSE))*Coefficients!$J$2</f>
        <v>#N/A</v>
      </c>
      <c r="K468" s="5" t="str">
        <f>(IF(AND(VLOOKUP(Games!B469, Data!$B$2:$L$134, 11, FALSE)=1, VLOOKUP(Games!E469, Data!$B$2:$L$134, 11, FALSE)&lt;&gt;1), 1,0))*Coefficients!K$2</f>
        <v>#N/A</v>
      </c>
      <c r="L468" s="5" t="str">
        <f>(IF(AND(VLOOKUP(Games!B469, Data!$B$2:$L$134, 11, FALSE)&lt;&gt;1, VLOOKUP(Games!E469, Data!$B$2:$L$134, 11, FALSE)=1), 1,0))*Coefficients!L$2</f>
        <v>#N/A</v>
      </c>
      <c r="O468" s="5" t="str">
        <f t="shared" si="1"/>
        <v>#N/A</v>
      </c>
    </row>
    <row r="469" ht="14.25" customHeight="1">
      <c r="A469" s="5" t="str">
        <f>Coefficients!$A$2</f>
        <v/>
      </c>
      <c r="B469" s="5" t="n">
        <f>(Games!G470)*Coefficients!$B$2</f>
        <v>0</v>
      </c>
      <c r="C469" s="5" t="str">
        <f>(VLOOKUP(Games!B470, Data!$B$2:$L$134, 4, FALSE)-VLOOKUP(Games!E470, Data!$B$2:$L$134, 4, FALSE))*Coefficients!$C$2</f>
        <v>#N/A</v>
      </c>
      <c r="D469" s="5" t="str">
        <f>(VLOOKUP(Games!B470, Data!$B$2:$L$134, 3, FALSE)-VLOOKUP(Games!E470, Data!$B$2:$L$134, 3, FALSE))*Coefficients!$D$2</f>
        <v>#N/A</v>
      </c>
      <c r="E469" s="5" t="str">
        <f>(VLOOKUP(Games!B470, Data!$B$2:$L$134, 5, FALSE)-VLOOKUP(Games!E470, Data!$B$2:$L$134, 5, FALSE))*Coefficients!$E$2</f>
        <v>#N/A</v>
      </c>
      <c r="F469" s="5" t="str">
        <f>(VLOOKUP(Games!B470, Data!$B$2:$L$134, 6, FALSE)-VLOOKUP(Games!E470, Data!$B$2:$L$134, 6, FALSE))*Coefficients!$F$2</f>
        <v>#N/A</v>
      </c>
      <c r="G469" s="5" t="str">
        <f>(VLOOKUP(Games!B470, Data!$B$2:$L$134, 7, FALSE)-VLOOKUP(Games!E470, Data!$B$2:$L$134, 7, FALSE))*Coefficients!$G$2</f>
        <v>#N/A</v>
      </c>
      <c r="H469" s="5" t="str">
        <f>(VLOOKUP(Games!B470, Data!$B$2:$L$134, 8, FALSE)-VLOOKUP(Games!E470, Data!$B$2:$L$134, 8, FALSE))*Coefficients!$H$2</f>
        <v>#N/A</v>
      </c>
      <c r="I469" s="5" t="str">
        <f>(VLOOKUP(Games!B470, Data!$B$2:$L$134, 9, FALSE)-VLOOKUP(Games!E470, Data!$B$2:$L$134, 9, FALSE))*Coefficients!$I$2</f>
        <v>#N/A</v>
      </c>
      <c r="J469" s="5" t="str">
        <f>(VLOOKUP(Games!B470, Data!$B$2:$L$134, 10, FALSE)-VLOOKUP(Games!E470, Data!$B$2:$L$134, 10, FALSE))*Coefficients!$J$2</f>
        <v>#N/A</v>
      </c>
      <c r="K469" s="5" t="str">
        <f>(IF(AND(VLOOKUP(Games!B470, Data!$B$2:$L$134, 11, FALSE)=1, VLOOKUP(Games!E470, Data!$B$2:$L$134, 11, FALSE)&lt;&gt;1), 1,0))*Coefficients!K$2</f>
        <v>#N/A</v>
      </c>
      <c r="L469" s="5" t="str">
        <f>(IF(AND(VLOOKUP(Games!B470, Data!$B$2:$L$134, 11, FALSE)&lt;&gt;1, VLOOKUP(Games!E470, Data!$B$2:$L$134, 11, FALSE)=1), 1,0))*Coefficients!L$2</f>
        <v>#N/A</v>
      </c>
      <c r="O469" s="5" t="str">
        <f t="shared" si="1"/>
        <v>#N/A</v>
      </c>
    </row>
    <row r="470" ht="14.25" customHeight="1">
      <c r="A470" s="5" t="str">
        <f>Coefficients!$A$2</f>
        <v/>
      </c>
      <c r="B470" s="5" t="n">
        <f>(Games!G471)*Coefficients!$B$2</f>
        <v>0</v>
      </c>
      <c r="C470" s="5" t="str">
        <f>(VLOOKUP(Games!B471, Data!$B$2:$L$134, 4, FALSE)-VLOOKUP(Games!E471, Data!$B$2:$L$134, 4, FALSE))*Coefficients!$C$2</f>
        <v>#N/A</v>
      </c>
      <c r="D470" s="5" t="str">
        <f>(VLOOKUP(Games!B471, Data!$B$2:$L$134, 3, FALSE)-VLOOKUP(Games!E471, Data!$B$2:$L$134, 3, FALSE))*Coefficients!$D$2</f>
        <v>#N/A</v>
      </c>
      <c r="E470" s="5" t="str">
        <f>(VLOOKUP(Games!B471, Data!$B$2:$L$134, 5, FALSE)-VLOOKUP(Games!E471, Data!$B$2:$L$134, 5, FALSE))*Coefficients!$E$2</f>
        <v>#N/A</v>
      </c>
      <c r="F470" s="5" t="str">
        <f>(VLOOKUP(Games!B471, Data!$B$2:$L$134, 6, FALSE)-VLOOKUP(Games!E471, Data!$B$2:$L$134, 6, FALSE))*Coefficients!$F$2</f>
        <v>#N/A</v>
      </c>
      <c r="G470" s="5" t="str">
        <f>(VLOOKUP(Games!B471, Data!$B$2:$L$134, 7, FALSE)-VLOOKUP(Games!E471, Data!$B$2:$L$134, 7, FALSE))*Coefficients!$G$2</f>
        <v>#N/A</v>
      </c>
      <c r="H470" s="5" t="str">
        <f>(VLOOKUP(Games!B471, Data!$B$2:$L$134, 8, FALSE)-VLOOKUP(Games!E471, Data!$B$2:$L$134, 8, FALSE))*Coefficients!$H$2</f>
        <v>#N/A</v>
      </c>
      <c r="I470" s="5" t="str">
        <f>(VLOOKUP(Games!B471, Data!$B$2:$L$134, 9, FALSE)-VLOOKUP(Games!E471, Data!$B$2:$L$134, 9, FALSE))*Coefficients!$I$2</f>
        <v>#N/A</v>
      </c>
      <c r="J470" s="5" t="str">
        <f>(VLOOKUP(Games!B471, Data!$B$2:$L$134, 10, FALSE)-VLOOKUP(Games!E471, Data!$B$2:$L$134, 10, FALSE))*Coefficients!$J$2</f>
        <v>#N/A</v>
      </c>
      <c r="K470" s="5" t="str">
        <f>(IF(AND(VLOOKUP(Games!B471, Data!$B$2:$L$134, 11, FALSE)=1, VLOOKUP(Games!E471, Data!$B$2:$L$134, 11, FALSE)&lt;&gt;1), 1,0))*Coefficients!K$2</f>
        <v>#N/A</v>
      </c>
      <c r="L470" s="5" t="str">
        <f>(IF(AND(VLOOKUP(Games!B471, Data!$B$2:$L$134, 11, FALSE)&lt;&gt;1, VLOOKUP(Games!E471, Data!$B$2:$L$134, 11, FALSE)=1), 1,0))*Coefficients!L$2</f>
        <v>#N/A</v>
      </c>
      <c r="O470" s="5" t="str">
        <f t="shared" si="1"/>
        <v>#N/A</v>
      </c>
    </row>
    <row r="471" ht="14.25" customHeight="1">
      <c r="A471" s="5" t="str">
        <f>Coefficients!$A$2</f>
        <v/>
      </c>
      <c r="B471" s="5" t="n">
        <f>(Games!G472)*Coefficients!$B$2</f>
        <v>0</v>
      </c>
      <c r="C471" s="5" t="str">
        <f>(VLOOKUP(Games!B472, Data!$B$2:$L$134, 4, FALSE)-VLOOKUP(Games!E472, Data!$B$2:$L$134, 4, FALSE))*Coefficients!$C$2</f>
        <v>#N/A</v>
      </c>
      <c r="D471" s="5" t="str">
        <f>(VLOOKUP(Games!B472, Data!$B$2:$L$134, 3, FALSE)-VLOOKUP(Games!E472, Data!$B$2:$L$134, 3, FALSE))*Coefficients!$D$2</f>
        <v>#N/A</v>
      </c>
      <c r="E471" s="5" t="str">
        <f>(VLOOKUP(Games!B472, Data!$B$2:$L$134, 5, FALSE)-VLOOKUP(Games!E472, Data!$B$2:$L$134, 5, FALSE))*Coefficients!$E$2</f>
        <v>#N/A</v>
      </c>
      <c r="F471" s="5" t="str">
        <f>(VLOOKUP(Games!B472, Data!$B$2:$L$134, 6, FALSE)-VLOOKUP(Games!E472, Data!$B$2:$L$134, 6, FALSE))*Coefficients!$F$2</f>
        <v>#N/A</v>
      </c>
      <c r="G471" s="5" t="str">
        <f>(VLOOKUP(Games!B472, Data!$B$2:$L$134, 7, FALSE)-VLOOKUP(Games!E472, Data!$B$2:$L$134, 7, FALSE))*Coefficients!$G$2</f>
        <v>#N/A</v>
      </c>
      <c r="H471" s="5" t="str">
        <f>(VLOOKUP(Games!B472, Data!$B$2:$L$134, 8, FALSE)-VLOOKUP(Games!E472, Data!$B$2:$L$134, 8, FALSE))*Coefficients!$H$2</f>
        <v>#N/A</v>
      </c>
      <c r="I471" s="5" t="str">
        <f>(VLOOKUP(Games!B472, Data!$B$2:$L$134, 9, FALSE)-VLOOKUP(Games!E472, Data!$B$2:$L$134, 9, FALSE))*Coefficients!$I$2</f>
        <v>#N/A</v>
      </c>
      <c r="J471" s="5" t="str">
        <f>(VLOOKUP(Games!B472, Data!$B$2:$L$134, 10, FALSE)-VLOOKUP(Games!E472, Data!$B$2:$L$134, 10, FALSE))*Coefficients!$J$2</f>
        <v>#N/A</v>
      </c>
      <c r="K471" s="5" t="str">
        <f>(IF(AND(VLOOKUP(Games!B472, Data!$B$2:$L$134, 11, FALSE)=1, VLOOKUP(Games!E472, Data!$B$2:$L$134, 11, FALSE)&lt;&gt;1), 1,0))*Coefficients!K$2</f>
        <v>#N/A</v>
      </c>
      <c r="L471" s="5" t="str">
        <f>(IF(AND(VLOOKUP(Games!B472, Data!$B$2:$L$134, 11, FALSE)&lt;&gt;1, VLOOKUP(Games!E472, Data!$B$2:$L$134, 11, FALSE)=1), 1,0))*Coefficients!L$2</f>
        <v>#N/A</v>
      </c>
      <c r="O471" s="5" t="str">
        <f t="shared" si="1"/>
        <v>#N/A</v>
      </c>
    </row>
    <row r="472" ht="14.25" customHeight="1">
      <c r="A472" s="5" t="str">
        <f>Coefficients!$A$2</f>
        <v/>
      </c>
      <c r="B472" s="5" t="n">
        <f>(Games!G473)*Coefficients!$B$2</f>
        <v>0</v>
      </c>
      <c r="C472" s="5" t="str">
        <f>(VLOOKUP(Games!B473, Data!$B$2:$L$134, 4, FALSE)-VLOOKUP(Games!E473, Data!$B$2:$L$134, 4, FALSE))*Coefficients!$C$2</f>
        <v>#N/A</v>
      </c>
      <c r="D472" s="5" t="str">
        <f>(VLOOKUP(Games!B473, Data!$B$2:$L$134, 3, FALSE)-VLOOKUP(Games!E473, Data!$B$2:$L$134, 3, FALSE))*Coefficients!$D$2</f>
        <v>#N/A</v>
      </c>
      <c r="E472" s="5" t="str">
        <f>(VLOOKUP(Games!B473, Data!$B$2:$L$134, 5, FALSE)-VLOOKUP(Games!E473, Data!$B$2:$L$134, 5, FALSE))*Coefficients!$E$2</f>
        <v>#N/A</v>
      </c>
      <c r="F472" s="5" t="str">
        <f>(VLOOKUP(Games!B473, Data!$B$2:$L$134, 6, FALSE)-VLOOKUP(Games!E473, Data!$B$2:$L$134, 6, FALSE))*Coefficients!$F$2</f>
        <v>#N/A</v>
      </c>
      <c r="G472" s="5" t="str">
        <f>(VLOOKUP(Games!B473, Data!$B$2:$L$134, 7, FALSE)-VLOOKUP(Games!E473, Data!$B$2:$L$134, 7, FALSE))*Coefficients!$G$2</f>
        <v>#N/A</v>
      </c>
      <c r="H472" s="5" t="str">
        <f>(VLOOKUP(Games!B473, Data!$B$2:$L$134, 8, FALSE)-VLOOKUP(Games!E473, Data!$B$2:$L$134, 8, FALSE))*Coefficients!$H$2</f>
        <v>#N/A</v>
      </c>
      <c r="I472" s="5" t="str">
        <f>(VLOOKUP(Games!B473, Data!$B$2:$L$134, 9, FALSE)-VLOOKUP(Games!E473, Data!$B$2:$L$134, 9, FALSE))*Coefficients!$I$2</f>
        <v>#N/A</v>
      </c>
      <c r="J472" s="5" t="str">
        <f>(VLOOKUP(Games!B473, Data!$B$2:$L$134, 10, FALSE)-VLOOKUP(Games!E473, Data!$B$2:$L$134, 10, FALSE))*Coefficients!$J$2</f>
        <v>#N/A</v>
      </c>
      <c r="K472" s="5" t="str">
        <f>(IF(AND(VLOOKUP(Games!B473, Data!$B$2:$L$134, 11, FALSE)=1, VLOOKUP(Games!E473, Data!$B$2:$L$134, 11, FALSE)&lt;&gt;1), 1,0))*Coefficients!K$2</f>
        <v>#N/A</v>
      </c>
      <c r="L472" s="5" t="str">
        <f>(IF(AND(VLOOKUP(Games!B473, Data!$B$2:$L$134, 11, FALSE)&lt;&gt;1, VLOOKUP(Games!E473, Data!$B$2:$L$134, 11, FALSE)=1), 1,0))*Coefficients!L$2</f>
        <v>#N/A</v>
      </c>
      <c r="O472" s="5" t="str">
        <f t="shared" si="1"/>
        <v>#N/A</v>
      </c>
    </row>
    <row r="473" ht="14.25" customHeight="1">
      <c r="A473" s="5" t="str">
        <f>Coefficients!$A$2</f>
        <v/>
      </c>
      <c r="B473" s="5" t="n">
        <f>(Games!G474)*Coefficients!$B$2</f>
        <v>0</v>
      </c>
      <c r="C473" s="5" t="str">
        <f>(VLOOKUP(Games!B474, Data!$B$2:$L$134, 4, FALSE)-VLOOKUP(Games!E474, Data!$B$2:$L$134, 4, FALSE))*Coefficients!$C$2</f>
        <v>#N/A</v>
      </c>
      <c r="D473" s="5" t="str">
        <f>(VLOOKUP(Games!B474, Data!$B$2:$L$134, 3, FALSE)-VLOOKUP(Games!E474, Data!$B$2:$L$134, 3, FALSE))*Coefficients!$D$2</f>
        <v>#N/A</v>
      </c>
      <c r="E473" s="5" t="str">
        <f>(VLOOKUP(Games!B474, Data!$B$2:$L$134, 5, FALSE)-VLOOKUP(Games!E474, Data!$B$2:$L$134, 5, FALSE))*Coefficients!$E$2</f>
        <v>#N/A</v>
      </c>
      <c r="F473" s="5" t="str">
        <f>(VLOOKUP(Games!B474, Data!$B$2:$L$134, 6, FALSE)-VLOOKUP(Games!E474, Data!$B$2:$L$134, 6, FALSE))*Coefficients!$F$2</f>
        <v>#N/A</v>
      </c>
      <c r="G473" s="5" t="str">
        <f>(VLOOKUP(Games!B474, Data!$B$2:$L$134, 7, FALSE)-VLOOKUP(Games!E474, Data!$B$2:$L$134, 7, FALSE))*Coefficients!$G$2</f>
        <v>#N/A</v>
      </c>
      <c r="H473" s="5" t="str">
        <f>(VLOOKUP(Games!B474, Data!$B$2:$L$134, 8, FALSE)-VLOOKUP(Games!E474, Data!$B$2:$L$134, 8, FALSE))*Coefficients!$H$2</f>
        <v>#N/A</v>
      </c>
      <c r="I473" s="5" t="str">
        <f>(VLOOKUP(Games!B474, Data!$B$2:$L$134, 9, FALSE)-VLOOKUP(Games!E474, Data!$B$2:$L$134, 9, FALSE))*Coefficients!$I$2</f>
        <v>#N/A</v>
      </c>
      <c r="J473" s="5" t="str">
        <f>(VLOOKUP(Games!B474, Data!$B$2:$L$134, 10, FALSE)-VLOOKUP(Games!E474, Data!$B$2:$L$134, 10, FALSE))*Coefficients!$J$2</f>
        <v>#N/A</v>
      </c>
      <c r="K473" s="5" t="str">
        <f>(IF(AND(VLOOKUP(Games!B474, Data!$B$2:$L$134, 11, FALSE)=1, VLOOKUP(Games!E474, Data!$B$2:$L$134, 11, FALSE)&lt;&gt;1), 1,0))*Coefficients!K$2</f>
        <v>#N/A</v>
      </c>
      <c r="L473" s="5" t="str">
        <f>(IF(AND(VLOOKUP(Games!B474, Data!$B$2:$L$134, 11, FALSE)&lt;&gt;1, VLOOKUP(Games!E474, Data!$B$2:$L$134, 11, FALSE)=1), 1,0))*Coefficients!L$2</f>
        <v>#N/A</v>
      </c>
      <c r="O473" s="5" t="str">
        <f t="shared" si="1"/>
        <v>#N/A</v>
      </c>
    </row>
    <row r="474" ht="14.25" customHeight="1">
      <c r="A474" s="5" t="str">
        <f>Coefficients!$A$2</f>
        <v/>
      </c>
      <c r="B474" s="5" t="n">
        <f>(Games!G475)*Coefficients!$B$2</f>
        <v>0</v>
      </c>
      <c r="C474" s="5" t="str">
        <f>(VLOOKUP(Games!B475, Data!$B$2:$L$134, 4, FALSE)-VLOOKUP(Games!E475, Data!$B$2:$L$134, 4, FALSE))*Coefficients!$C$2</f>
        <v>#N/A</v>
      </c>
      <c r="D474" s="5" t="str">
        <f>(VLOOKUP(Games!B475, Data!$B$2:$L$134, 3, FALSE)-VLOOKUP(Games!E475, Data!$B$2:$L$134, 3, FALSE))*Coefficients!$D$2</f>
        <v>#N/A</v>
      </c>
      <c r="E474" s="5" t="str">
        <f>(VLOOKUP(Games!B475, Data!$B$2:$L$134, 5, FALSE)-VLOOKUP(Games!E475, Data!$B$2:$L$134, 5, FALSE))*Coefficients!$E$2</f>
        <v>#N/A</v>
      </c>
      <c r="F474" s="5" t="str">
        <f>(VLOOKUP(Games!B475, Data!$B$2:$L$134, 6, FALSE)-VLOOKUP(Games!E475, Data!$B$2:$L$134, 6, FALSE))*Coefficients!$F$2</f>
        <v>#N/A</v>
      </c>
      <c r="G474" s="5" t="str">
        <f>(VLOOKUP(Games!B475, Data!$B$2:$L$134, 7, FALSE)-VLOOKUP(Games!E475, Data!$B$2:$L$134, 7, FALSE))*Coefficients!$G$2</f>
        <v>#N/A</v>
      </c>
      <c r="H474" s="5" t="str">
        <f>(VLOOKUP(Games!B475, Data!$B$2:$L$134, 8, FALSE)-VLOOKUP(Games!E475, Data!$B$2:$L$134, 8, FALSE))*Coefficients!$H$2</f>
        <v>#N/A</v>
      </c>
      <c r="I474" s="5" t="str">
        <f>(VLOOKUP(Games!B475, Data!$B$2:$L$134, 9, FALSE)-VLOOKUP(Games!E475, Data!$B$2:$L$134, 9, FALSE))*Coefficients!$I$2</f>
        <v>#N/A</v>
      </c>
      <c r="J474" s="5" t="str">
        <f>(VLOOKUP(Games!B475, Data!$B$2:$L$134, 10, FALSE)-VLOOKUP(Games!E475, Data!$B$2:$L$134, 10, FALSE))*Coefficients!$J$2</f>
        <v>#N/A</v>
      </c>
      <c r="K474" s="5" t="str">
        <f>(IF(AND(VLOOKUP(Games!B475, Data!$B$2:$L$134, 11, FALSE)=1, VLOOKUP(Games!E475, Data!$B$2:$L$134, 11, FALSE)&lt;&gt;1), 1,0))*Coefficients!K$2</f>
        <v>#N/A</v>
      </c>
      <c r="L474" s="5" t="str">
        <f>(IF(AND(VLOOKUP(Games!B475, Data!$B$2:$L$134, 11, FALSE)&lt;&gt;1, VLOOKUP(Games!E475, Data!$B$2:$L$134, 11, FALSE)=1), 1,0))*Coefficients!L$2</f>
        <v>#N/A</v>
      </c>
      <c r="O474" s="5" t="str">
        <f t="shared" si="1"/>
        <v>#N/A</v>
      </c>
    </row>
    <row r="475" ht="14.25" customHeight="1">
      <c r="A475" s="5" t="str">
        <f>Coefficients!$A$2</f>
        <v/>
      </c>
      <c r="B475" s="5" t="n">
        <f>(Games!G476)*Coefficients!$B$2</f>
        <v>0</v>
      </c>
      <c r="C475" s="5" t="str">
        <f>(VLOOKUP(Games!B476, Data!$B$2:$L$134, 4, FALSE)-VLOOKUP(Games!E476, Data!$B$2:$L$134, 4, FALSE))*Coefficients!$C$2</f>
        <v>#N/A</v>
      </c>
      <c r="D475" s="5" t="str">
        <f>(VLOOKUP(Games!B476, Data!$B$2:$L$134, 3, FALSE)-VLOOKUP(Games!E476, Data!$B$2:$L$134, 3, FALSE))*Coefficients!$D$2</f>
        <v>#N/A</v>
      </c>
      <c r="E475" s="5" t="str">
        <f>(VLOOKUP(Games!B476, Data!$B$2:$L$134, 5, FALSE)-VLOOKUP(Games!E476, Data!$B$2:$L$134, 5, FALSE))*Coefficients!$E$2</f>
        <v>#N/A</v>
      </c>
      <c r="F475" s="5" t="str">
        <f>(VLOOKUP(Games!B476, Data!$B$2:$L$134, 6, FALSE)-VLOOKUP(Games!E476, Data!$B$2:$L$134, 6, FALSE))*Coefficients!$F$2</f>
        <v>#N/A</v>
      </c>
      <c r="G475" s="5" t="str">
        <f>(VLOOKUP(Games!B476, Data!$B$2:$L$134, 7, FALSE)-VLOOKUP(Games!E476, Data!$B$2:$L$134, 7, FALSE))*Coefficients!$G$2</f>
        <v>#N/A</v>
      </c>
      <c r="H475" s="5" t="str">
        <f>(VLOOKUP(Games!B476, Data!$B$2:$L$134, 8, FALSE)-VLOOKUP(Games!E476, Data!$B$2:$L$134, 8, FALSE))*Coefficients!$H$2</f>
        <v>#N/A</v>
      </c>
      <c r="I475" s="5" t="str">
        <f>(VLOOKUP(Games!B476, Data!$B$2:$L$134, 9, FALSE)-VLOOKUP(Games!E476, Data!$B$2:$L$134, 9, FALSE))*Coefficients!$I$2</f>
        <v>#N/A</v>
      </c>
      <c r="J475" s="5" t="str">
        <f>(VLOOKUP(Games!B476, Data!$B$2:$L$134, 10, FALSE)-VLOOKUP(Games!E476, Data!$B$2:$L$134, 10, FALSE))*Coefficients!$J$2</f>
        <v>#N/A</v>
      </c>
      <c r="K475" s="5" t="str">
        <f>(IF(AND(VLOOKUP(Games!B476, Data!$B$2:$L$134, 11, FALSE)=1, VLOOKUP(Games!E476, Data!$B$2:$L$134, 11, FALSE)&lt;&gt;1), 1,0))*Coefficients!K$2</f>
        <v>#N/A</v>
      </c>
      <c r="L475" s="5" t="str">
        <f>(IF(AND(VLOOKUP(Games!B476, Data!$B$2:$L$134, 11, FALSE)&lt;&gt;1, VLOOKUP(Games!E476, Data!$B$2:$L$134, 11, FALSE)=1), 1,0))*Coefficients!L$2</f>
        <v>#N/A</v>
      </c>
      <c r="O475" s="5" t="str">
        <f t="shared" si="1"/>
        <v>#N/A</v>
      </c>
    </row>
    <row r="476" ht="14.25" customHeight="1">
      <c r="A476" s="5" t="str">
        <f>Coefficients!$A$2</f>
        <v/>
      </c>
      <c r="B476" s="5" t="n">
        <f>(Games!G477)*Coefficients!$B$2</f>
        <v>0</v>
      </c>
      <c r="C476" s="5" t="str">
        <f>(VLOOKUP(Games!B477, Data!$B$2:$L$134, 4, FALSE)-VLOOKUP(Games!E477, Data!$B$2:$L$134, 4, FALSE))*Coefficients!$C$2</f>
        <v>#N/A</v>
      </c>
      <c r="D476" s="5" t="str">
        <f>(VLOOKUP(Games!B477, Data!$B$2:$L$134, 3, FALSE)-VLOOKUP(Games!E477, Data!$B$2:$L$134, 3, FALSE))*Coefficients!$D$2</f>
        <v>#N/A</v>
      </c>
      <c r="E476" s="5" t="str">
        <f>(VLOOKUP(Games!B477, Data!$B$2:$L$134, 5, FALSE)-VLOOKUP(Games!E477, Data!$B$2:$L$134, 5, FALSE))*Coefficients!$E$2</f>
        <v>#N/A</v>
      </c>
      <c r="F476" s="5" t="str">
        <f>(VLOOKUP(Games!B477, Data!$B$2:$L$134, 6, FALSE)-VLOOKUP(Games!E477, Data!$B$2:$L$134, 6, FALSE))*Coefficients!$F$2</f>
        <v>#N/A</v>
      </c>
      <c r="G476" s="5" t="str">
        <f>(VLOOKUP(Games!B477, Data!$B$2:$L$134, 7, FALSE)-VLOOKUP(Games!E477, Data!$B$2:$L$134, 7, FALSE))*Coefficients!$G$2</f>
        <v>#N/A</v>
      </c>
      <c r="H476" s="5" t="str">
        <f>(VLOOKUP(Games!B477, Data!$B$2:$L$134, 8, FALSE)-VLOOKUP(Games!E477, Data!$B$2:$L$134, 8, FALSE))*Coefficients!$H$2</f>
        <v>#N/A</v>
      </c>
      <c r="I476" s="5" t="str">
        <f>(VLOOKUP(Games!B477, Data!$B$2:$L$134, 9, FALSE)-VLOOKUP(Games!E477, Data!$B$2:$L$134, 9, FALSE))*Coefficients!$I$2</f>
        <v>#N/A</v>
      </c>
      <c r="J476" s="5" t="str">
        <f>(VLOOKUP(Games!B477, Data!$B$2:$L$134, 10, FALSE)-VLOOKUP(Games!E477, Data!$B$2:$L$134, 10, FALSE))*Coefficients!$J$2</f>
        <v>#N/A</v>
      </c>
      <c r="K476" s="5" t="str">
        <f>(IF(AND(VLOOKUP(Games!B477, Data!$B$2:$L$134, 11, FALSE)=1, VLOOKUP(Games!E477, Data!$B$2:$L$134, 11, FALSE)&lt;&gt;1), 1,0))*Coefficients!K$2</f>
        <v>#N/A</v>
      </c>
      <c r="L476" s="5" t="str">
        <f>(IF(AND(VLOOKUP(Games!B477, Data!$B$2:$L$134, 11, FALSE)&lt;&gt;1, VLOOKUP(Games!E477, Data!$B$2:$L$134, 11, FALSE)=1), 1,0))*Coefficients!L$2</f>
        <v>#N/A</v>
      </c>
      <c r="O476" s="5" t="str">
        <f t="shared" si="1"/>
        <v>#N/A</v>
      </c>
    </row>
    <row r="477" ht="14.25" customHeight="1">
      <c r="A477" s="5" t="str">
        <f>Coefficients!$A$2</f>
        <v/>
      </c>
      <c r="B477" s="5" t="n">
        <f>(Games!G478)*Coefficients!$B$2</f>
        <v>0</v>
      </c>
      <c r="C477" s="5" t="str">
        <f>(VLOOKUP(Games!B478, Data!$B$2:$L$134, 4, FALSE)-VLOOKUP(Games!E478, Data!$B$2:$L$134, 4, FALSE))*Coefficients!$C$2</f>
        <v>#N/A</v>
      </c>
      <c r="D477" s="5" t="str">
        <f>(VLOOKUP(Games!B478, Data!$B$2:$L$134, 3, FALSE)-VLOOKUP(Games!E478, Data!$B$2:$L$134, 3, FALSE))*Coefficients!$D$2</f>
        <v>#N/A</v>
      </c>
      <c r="E477" s="5" t="str">
        <f>(VLOOKUP(Games!B478, Data!$B$2:$L$134, 5, FALSE)-VLOOKUP(Games!E478, Data!$B$2:$L$134, 5, FALSE))*Coefficients!$E$2</f>
        <v>#N/A</v>
      </c>
      <c r="F477" s="5" t="str">
        <f>(VLOOKUP(Games!B478, Data!$B$2:$L$134, 6, FALSE)-VLOOKUP(Games!E478, Data!$B$2:$L$134, 6, FALSE))*Coefficients!$F$2</f>
        <v>#N/A</v>
      </c>
      <c r="G477" s="5" t="str">
        <f>(VLOOKUP(Games!B478, Data!$B$2:$L$134, 7, FALSE)-VLOOKUP(Games!E478, Data!$B$2:$L$134, 7, FALSE))*Coefficients!$G$2</f>
        <v>#N/A</v>
      </c>
      <c r="H477" s="5" t="str">
        <f>(VLOOKUP(Games!B478, Data!$B$2:$L$134, 8, FALSE)-VLOOKUP(Games!E478, Data!$B$2:$L$134, 8, FALSE))*Coefficients!$H$2</f>
        <v>#N/A</v>
      </c>
      <c r="I477" s="5" t="str">
        <f>(VLOOKUP(Games!B478, Data!$B$2:$L$134, 9, FALSE)-VLOOKUP(Games!E478, Data!$B$2:$L$134, 9, FALSE))*Coefficients!$I$2</f>
        <v>#N/A</v>
      </c>
      <c r="J477" s="5" t="str">
        <f>(VLOOKUP(Games!B478, Data!$B$2:$L$134, 10, FALSE)-VLOOKUP(Games!E478, Data!$B$2:$L$134, 10, FALSE))*Coefficients!$J$2</f>
        <v>#N/A</v>
      </c>
      <c r="K477" s="5" t="str">
        <f>(IF(AND(VLOOKUP(Games!B478, Data!$B$2:$L$134, 11, FALSE)=1, VLOOKUP(Games!E478, Data!$B$2:$L$134, 11, FALSE)&lt;&gt;1), 1,0))*Coefficients!K$2</f>
        <v>#N/A</v>
      </c>
      <c r="L477" s="5" t="str">
        <f>(IF(AND(VLOOKUP(Games!B478, Data!$B$2:$L$134, 11, FALSE)&lt;&gt;1, VLOOKUP(Games!E478, Data!$B$2:$L$134, 11, FALSE)=1), 1,0))*Coefficients!L$2</f>
        <v>#N/A</v>
      </c>
      <c r="O477" s="5" t="str">
        <f t="shared" si="1"/>
        <v>#N/A</v>
      </c>
    </row>
    <row r="478" ht="14.25" customHeight="1">
      <c r="A478" s="5" t="str">
        <f>Coefficients!$A$2</f>
        <v/>
      </c>
      <c r="B478" s="5" t="n">
        <f>(Games!G479)*Coefficients!$B$2</f>
        <v>0</v>
      </c>
      <c r="C478" s="5" t="str">
        <f>(VLOOKUP(Games!B479, Data!$B$2:$L$134, 4, FALSE)-VLOOKUP(Games!E479, Data!$B$2:$L$134, 4, FALSE))*Coefficients!$C$2</f>
        <v>#N/A</v>
      </c>
      <c r="D478" s="5" t="str">
        <f>(VLOOKUP(Games!B479, Data!$B$2:$L$134, 3, FALSE)-VLOOKUP(Games!E479, Data!$B$2:$L$134, 3, FALSE))*Coefficients!$D$2</f>
        <v>#N/A</v>
      </c>
      <c r="E478" s="5" t="str">
        <f>(VLOOKUP(Games!B479, Data!$B$2:$L$134, 5, FALSE)-VLOOKUP(Games!E479, Data!$B$2:$L$134, 5, FALSE))*Coefficients!$E$2</f>
        <v>#N/A</v>
      </c>
      <c r="F478" s="5" t="str">
        <f>(VLOOKUP(Games!B479, Data!$B$2:$L$134, 6, FALSE)-VLOOKUP(Games!E479, Data!$B$2:$L$134, 6, FALSE))*Coefficients!$F$2</f>
        <v>#N/A</v>
      </c>
      <c r="G478" s="5" t="str">
        <f>(VLOOKUP(Games!B479, Data!$B$2:$L$134, 7, FALSE)-VLOOKUP(Games!E479, Data!$B$2:$L$134, 7, FALSE))*Coefficients!$G$2</f>
        <v>#N/A</v>
      </c>
      <c r="H478" s="5" t="str">
        <f>(VLOOKUP(Games!B479, Data!$B$2:$L$134, 8, FALSE)-VLOOKUP(Games!E479, Data!$B$2:$L$134, 8, FALSE))*Coefficients!$H$2</f>
        <v>#N/A</v>
      </c>
      <c r="I478" s="5" t="str">
        <f>(VLOOKUP(Games!B479, Data!$B$2:$L$134, 9, FALSE)-VLOOKUP(Games!E479, Data!$B$2:$L$134, 9, FALSE))*Coefficients!$I$2</f>
        <v>#N/A</v>
      </c>
      <c r="J478" s="5" t="str">
        <f>(VLOOKUP(Games!B479, Data!$B$2:$L$134, 10, FALSE)-VLOOKUP(Games!E479, Data!$B$2:$L$134, 10, FALSE))*Coefficients!$J$2</f>
        <v>#N/A</v>
      </c>
      <c r="K478" s="5" t="str">
        <f>(IF(AND(VLOOKUP(Games!B479, Data!$B$2:$L$134, 11, FALSE)=1, VLOOKUP(Games!E479, Data!$B$2:$L$134, 11, FALSE)&lt;&gt;1), 1,0))*Coefficients!K$2</f>
        <v>#N/A</v>
      </c>
      <c r="L478" s="5" t="str">
        <f>(IF(AND(VLOOKUP(Games!B479, Data!$B$2:$L$134, 11, FALSE)&lt;&gt;1, VLOOKUP(Games!E479, Data!$B$2:$L$134, 11, FALSE)=1), 1,0))*Coefficients!L$2</f>
        <v>#N/A</v>
      </c>
      <c r="O478" s="5" t="str">
        <f t="shared" si="1"/>
        <v>#N/A</v>
      </c>
    </row>
    <row r="479" ht="14.25" customHeight="1">
      <c r="A479" s="5" t="str">
        <f>Coefficients!$A$2</f>
        <v/>
      </c>
      <c r="B479" s="5" t="n">
        <f>(Games!G480)*Coefficients!$B$2</f>
        <v>0</v>
      </c>
      <c r="C479" s="5" t="str">
        <f>(VLOOKUP(Games!B480, Data!$B$2:$L$134, 4, FALSE)-VLOOKUP(Games!E480, Data!$B$2:$L$134, 4, FALSE))*Coefficients!$C$2</f>
        <v>#N/A</v>
      </c>
      <c r="D479" s="5" t="str">
        <f>(VLOOKUP(Games!B480, Data!$B$2:$L$134, 3, FALSE)-VLOOKUP(Games!E480, Data!$B$2:$L$134, 3, FALSE))*Coefficients!$D$2</f>
        <v>#N/A</v>
      </c>
      <c r="E479" s="5" t="str">
        <f>(VLOOKUP(Games!B480, Data!$B$2:$L$134, 5, FALSE)-VLOOKUP(Games!E480, Data!$B$2:$L$134, 5, FALSE))*Coefficients!$E$2</f>
        <v>#N/A</v>
      </c>
      <c r="F479" s="5" t="str">
        <f>(VLOOKUP(Games!B480, Data!$B$2:$L$134, 6, FALSE)-VLOOKUP(Games!E480, Data!$B$2:$L$134, 6, FALSE))*Coefficients!$F$2</f>
        <v>#N/A</v>
      </c>
      <c r="G479" s="5" t="str">
        <f>(VLOOKUP(Games!B480, Data!$B$2:$L$134, 7, FALSE)-VLOOKUP(Games!E480, Data!$B$2:$L$134, 7, FALSE))*Coefficients!$G$2</f>
        <v>#N/A</v>
      </c>
      <c r="H479" s="5" t="str">
        <f>(VLOOKUP(Games!B480, Data!$B$2:$L$134, 8, FALSE)-VLOOKUP(Games!E480, Data!$B$2:$L$134, 8, FALSE))*Coefficients!$H$2</f>
        <v>#N/A</v>
      </c>
      <c r="I479" s="5" t="str">
        <f>(VLOOKUP(Games!B480, Data!$B$2:$L$134, 9, FALSE)-VLOOKUP(Games!E480, Data!$B$2:$L$134, 9, FALSE))*Coefficients!$I$2</f>
        <v>#N/A</v>
      </c>
      <c r="J479" s="5" t="str">
        <f>(VLOOKUP(Games!B480, Data!$B$2:$L$134, 10, FALSE)-VLOOKUP(Games!E480, Data!$B$2:$L$134, 10, FALSE))*Coefficients!$J$2</f>
        <v>#N/A</v>
      </c>
      <c r="K479" s="5" t="str">
        <f>(IF(AND(VLOOKUP(Games!B480, Data!$B$2:$L$134, 11, FALSE)=1, VLOOKUP(Games!E480, Data!$B$2:$L$134, 11, FALSE)&lt;&gt;1), 1,0))*Coefficients!K$2</f>
        <v>#N/A</v>
      </c>
      <c r="L479" s="5" t="str">
        <f>(IF(AND(VLOOKUP(Games!B480, Data!$B$2:$L$134, 11, FALSE)&lt;&gt;1, VLOOKUP(Games!E480, Data!$B$2:$L$134, 11, FALSE)=1), 1,0))*Coefficients!L$2</f>
        <v>#N/A</v>
      </c>
      <c r="O479" s="5" t="str">
        <f t="shared" si="1"/>
        <v>#N/A</v>
      </c>
    </row>
    <row r="480" ht="14.25" customHeight="1">
      <c r="A480" s="5" t="str">
        <f>Coefficients!$A$2</f>
        <v/>
      </c>
      <c r="B480" s="5" t="n">
        <f>(Games!G481)*Coefficients!$B$2</f>
        <v>0</v>
      </c>
      <c r="C480" s="5" t="str">
        <f>(VLOOKUP(Games!B481, Data!$B$2:$L$134, 4, FALSE)-VLOOKUP(Games!E481, Data!$B$2:$L$134, 4, FALSE))*Coefficients!$C$2</f>
        <v>#N/A</v>
      </c>
      <c r="D480" s="5" t="str">
        <f>(VLOOKUP(Games!B481, Data!$B$2:$L$134, 3, FALSE)-VLOOKUP(Games!E481, Data!$B$2:$L$134, 3, FALSE))*Coefficients!$D$2</f>
        <v>#N/A</v>
      </c>
      <c r="E480" s="5" t="str">
        <f>(VLOOKUP(Games!B481, Data!$B$2:$L$134, 5, FALSE)-VLOOKUP(Games!E481, Data!$B$2:$L$134, 5, FALSE))*Coefficients!$E$2</f>
        <v>#N/A</v>
      </c>
      <c r="F480" s="5" t="str">
        <f>(VLOOKUP(Games!B481, Data!$B$2:$L$134, 6, FALSE)-VLOOKUP(Games!E481, Data!$B$2:$L$134, 6, FALSE))*Coefficients!$F$2</f>
        <v>#N/A</v>
      </c>
      <c r="G480" s="5" t="str">
        <f>(VLOOKUP(Games!B481, Data!$B$2:$L$134, 7, FALSE)-VLOOKUP(Games!E481, Data!$B$2:$L$134, 7, FALSE))*Coefficients!$G$2</f>
        <v>#N/A</v>
      </c>
      <c r="H480" s="5" t="str">
        <f>(VLOOKUP(Games!B481, Data!$B$2:$L$134, 8, FALSE)-VLOOKUP(Games!E481, Data!$B$2:$L$134, 8, FALSE))*Coefficients!$H$2</f>
        <v>#N/A</v>
      </c>
      <c r="I480" s="5" t="str">
        <f>(VLOOKUP(Games!B481, Data!$B$2:$L$134, 9, FALSE)-VLOOKUP(Games!E481, Data!$B$2:$L$134, 9, FALSE))*Coefficients!$I$2</f>
        <v>#N/A</v>
      </c>
      <c r="J480" s="5" t="str">
        <f>(VLOOKUP(Games!B481, Data!$B$2:$L$134, 10, FALSE)-VLOOKUP(Games!E481, Data!$B$2:$L$134, 10, FALSE))*Coefficients!$J$2</f>
        <v>#N/A</v>
      </c>
      <c r="K480" s="5" t="str">
        <f>(IF(AND(VLOOKUP(Games!B481, Data!$B$2:$L$134, 11, FALSE)=1, VLOOKUP(Games!E481, Data!$B$2:$L$134, 11, FALSE)&lt;&gt;1), 1,0))*Coefficients!K$2</f>
        <v>#N/A</v>
      </c>
      <c r="L480" s="5" t="str">
        <f>(IF(AND(VLOOKUP(Games!B481, Data!$B$2:$L$134, 11, FALSE)&lt;&gt;1, VLOOKUP(Games!E481, Data!$B$2:$L$134, 11, FALSE)=1), 1,0))*Coefficients!L$2</f>
        <v>#N/A</v>
      </c>
      <c r="O480" s="5" t="str">
        <f t="shared" si="1"/>
        <v>#N/A</v>
      </c>
    </row>
    <row r="481" ht="14.25" customHeight="1">
      <c r="A481" s="5" t="str">
        <f>Coefficients!$A$2</f>
        <v/>
      </c>
      <c r="B481" s="5" t="n">
        <f>(Games!G482)*Coefficients!$B$2</f>
        <v>0</v>
      </c>
      <c r="C481" s="5" t="str">
        <f>(VLOOKUP(Games!B482, Data!$B$2:$L$134, 4, FALSE)-VLOOKUP(Games!E482, Data!$B$2:$L$134, 4, FALSE))*Coefficients!$C$2</f>
        <v>#N/A</v>
      </c>
      <c r="D481" s="5" t="str">
        <f>(VLOOKUP(Games!B482, Data!$B$2:$L$134, 3, FALSE)-VLOOKUP(Games!E482, Data!$B$2:$L$134, 3, FALSE))*Coefficients!$D$2</f>
        <v>#N/A</v>
      </c>
      <c r="E481" s="5" t="str">
        <f>(VLOOKUP(Games!B482, Data!$B$2:$L$134, 5, FALSE)-VLOOKUP(Games!E482, Data!$B$2:$L$134, 5, FALSE))*Coefficients!$E$2</f>
        <v>#N/A</v>
      </c>
      <c r="F481" s="5" t="str">
        <f>(VLOOKUP(Games!B482, Data!$B$2:$L$134, 6, FALSE)-VLOOKUP(Games!E482, Data!$B$2:$L$134, 6, FALSE))*Coefficients!$F$2</f>
        <v>#N/A</v>
      </c>
      <c r="G481" s="5" t="str">
        <f>(VLOOKUP(Games!B482, Data!$B$2:$L$134, 7, FALSE)-VLOOKUP(Games!E482, Data!$B$2:$L$134, 7, FALSE))*Coefficients!$G$2</f>
        <v>#N/A</v>
      </c>
      <c r="H481" s="5" t="str">
        <f>(VLOOKUP(Games!B482, Data!$B$2:$L$134, 8, FALSE)-VLOOKUP(Games!E482, Data!$B$2:$L$134, 8, FALSE))*Coefficients!$H$2</f>
        <v>#N/A</v>
      </c>
      <c r="I481" s="5" t="str">
        <f>(VLOOKUP(Games!B482, Data!$B$2:$L$134, 9, FALSE)-VLOOKUP(Games!E482, Data!$B$2:$L$134, 9, FALSE))*Coefficients!$I$2</f>
        <v>#N/A</v>
      </c>
      <c r="J481" s="5" t="str">
        <f>(VLOOKUP(Games!B482, Data!$B$2:$L$134, 10, FALSE)-VLOOKUP(Games!E482, Data!$B$2:$L$134, 10, FALSE))*Coefficients!$J$2</f>
        <v>#N/A</v>
      </c>
      <c r="K481" s="5" t="str">
        <f>(IF(AND(VLOOKUP(Games!B482, Data!$B$2:$L$134, 11, FALSE)=1, VLOOKUP(Games!E482, Data!$B$2:$L$134, 11, FALSE)&lt;&gt;1), 1,0))*Coefficients!K$2</f>
        <v>#N/A</v>
      </c>
      <c r="L481" s="5" t="str">
        <f>(IF(AND(VLOOKUP(Games!B482, Data!$B$2:$L$134, 11, FALSE)&lt;&gt;1, VLOOKUP(Games!E482, Data!$B$2:$L$134, 11, FALSE)=1), 1,0))*Coefficients!L$2</f>
        <v>#N/A</v>
      </c>
      <c r="O481" s="5" t="str">
        <f t="shared" si="1"/>
        <v>#N/A</v>
      </c>
    </row>
    <row r="482" ht="14.25" customHeight="1">
      <c r="A482" s="5" t="str">
        <f>Coefficients!$A$2</f>
        <v/>
      </c>
      <c r="B482" s="5" t="n">
        <f>(Games!G483)*Coefficients!$B$2</f>
        <v>0</v>
      </c>
      <c r="C482" s="5" t="str">
        <f>(VLOOKUP(Games!B483, Data!$B$2:$L$134, 4, FALSE)-VLOOKUP(Games!E483, Data!$B$2:$L$134, 4, FALSE))*Coefficients!$C$2</f>
        <v>#N/A</v>
      </c>
      <c r="D482" s="5" t="str">
        <f>(VLOOKUP(Games!B483, Data!$B$2:$L$134, 3, FALSE)-VLOOKUP(Games!E483, Data!$B$2:$L$134, 3, FALSE))*Coefficients!$D$2</f>
        <v>#N/A</v>
      </c>
      <c r="E482" s="5" t="str">
        <f>(VLOOKUP(Games!B483, Data!$B$2:$L$134, 5, FALSE)-VLOOKUP(Games!E483, Data!$B$2:$L$134, 5, FALSE))*Coefficients!$E$2</f>
        <v>#N/A</v>
      </c>
      <c r="F482" s="5" t="str">
        <f>(VLOOKUP(Games!B483, Data!$B$2:$L$134, 6, FALSE)-VLOOKUP(Games!E483, Data!$B$2:$L$134, 6, FALSE))*Coefficients!$F$2</f>
        <v>#N/A</v>
      </c>
      <c r="G482" s="5" t="str">
        <f>(VLOOKUP(Games!B483, Data!$B$2:$L$134, 7, FALSE)-VLOOKUP(Games!E483, Data!$B$2:$L$134, 7, FALSE))*Coefficients!$G$2</f>
        <v>#N/A</v>
      </c>
      <c r="H482" s="5" t="str">
        <f>(VLOOKUP(Games!B483, Data!$B$2:$L$134, 8, FALSE)-VLOOKUP(Games!E483, Data!$B$2:$L$134, 8, FALSE))*Coefficients!$H$2</f>
        <v>#N/A</v>
      </c>
      <c r="I482" s="5" t="str">
        <f>(VLOOKUP(Games!B483, Data!$B$2:$L$134, 9, FALSE)-VLOOKUP(Games!E483, Data!$B$2:$L$134, 9, FALSE))*Coefficients!$I$2</f>
        <v>#N/A</v>
      </c>
      <c r="J482" s="5" t="str">
        <f>(VLOOKUP(Games!B483, Data!$B$2:$L$134, 10, FALSE)-VLOOKUP(Games!E483, Data!$B$2:$L$134, 10, FALSE))*Coefficients!$J$2</f>
        <v>#N/A</v>
      </c>
      <c r="K482" s="5" t="str">
        <f>(IF(AND(VLOOKUP(Games!B483, Data!$B$2:$L$134, 11, FALSE)=1, VLOOKUP(Games!E483, Data!$B$2:$L$134, 11, FALSE)&lt;&gt;1), 1,0))*Coefficients!K$2</f>
        <v>#N/A</v>
      </c>
      <c r="L482" s="5" t="str">
        <f>(IF(AND(VLOOKUP(Games!B483, Data!$B$2:$L$134, 11, FALSE)&lt;&gt;1, VLOOKUP(Games!E483, Data!$B$2:$L$134, 11, FALSE)=1), 1,0))*Coefficients!L$2</f>
        <v>#N/A</v>
      </c>
      <c r="O482" s="5" t="str">
        <f t="shared" si="1"/>
        <v>#N/A</v>
      </c>
    </row>
    <row r="483" ht="14.25" customHeight="1">
      <c r="A483" s="5" t="str">
        <f>Coefficients!$A$2</f>
        <v/>
      </c>
      <c r="B483" s="5" t="n">
        <f>(Games!G484)*Coefficients!$B$2</f>
        <v>0</v>
      </c>
      <c r="C483" s="5" t="str">
        <f>(VLOOKUP(Games!B484, Data!$B$2:$L$134, 4, FALSE)-VLOOKUP(Games!E484, Data!$B$2:$L$134, 4, FALSE))*Coefficients!$C$2</f>
        <v>#N/A</v>
      </c>
      <c r="D483" s="5" t="str">
        <f>(VLOOKUP(Games!B484, Data!$B$2:$L$134, 3, FALSE)-VLOOKUP(Games!E484, Data!$B$2:$L$134, 3, FALSE))*Coefficients!$D$2</f>
        <v>#N/A</v>
      </c>
      <c r="E483" s="5" t="str">
        <f>(VLOOKUP(Games!B484, Data!$B$2:$L$134, 5, FALSE)-VLOOKUP(Games!E484, Data!$B$2:$L$134, 5, FALSE))*Coefficients!$E$2</f>
        <v>#N/A</v>
      </c>
      <c r="F483" s="5" t="str">
        <f>(VLOOKUP(Games!B484, Data!$B$2:$L$134, 6, FALSE)-VLOOKUP(Games!E484, Data!$B$2:$L$134, 6, FALSE))*Coefficients!$F$2</f>
        <v>#N/A</v>
      </c>
      <c r="G483" s="5" t="str">
        <f>(VLOOKUP(Games!B484, Data!$B$2:$L$134, 7, FALSE)-VLOOKUP(Games!E484, Data!$B$2:$L$134, 7, FALSE))*Coefficients!$G$2</f>
        <v>#N/A</v>
      </c>
      <c r="H483" s="5" t="str">
        <f>(VLOOKUP(Games!B484, Data!$B$2:$L$134, 8, FALSE)-VLOOKUP(Games!E484, Data!$B$2:$L$134, 8, FALSE))*Coefficients!$H$2</f>
        <v>#N/A</v>
      </c>
      <c r="I483" s="5" t="str">
        <f>(VLOOKUP(Games!B484, Data!$B$2:$L$134, 9, FALSE)-VLOOKUP(Games!E484, Data!$B$2:$L$134, 9, FALSE))*Coefficients!$I$2</f>
        <v>#N/A</v>
      </c>
      <c r="J483" s="5" t="str">
        <f>(VLOOKUP(Games!B484, Data!$B$2:$L$134, 10, FALSE)-VLOOKUP(Games!E484, Data!$B$2:$L$134, 10, FALSE))*Coefficients!$J$2</f>
        <v>#N/A</v>
      </c>
      <c r="K483" s="5" t="str">
        <f>(IF(AND(VLOOKUP(Games!B484, Data!$B$2:$L$134, 11, FALSE)=1, VLOOKUP(Games!E484, Data!$B$2:$L$134, 11, FALSE)&lt;&gt;1), 1,0))*Coefficients!K$2</f>
        <v>#N/A</v>
      </c>
      <c r="L483" s="5" t="str">
        <f>(IF(AND(VLOOKUP(Games!B484, Data!$B$2:$L$134, 11, FALSE)&lt;&gt;1, VLOOKUP(Games!E484, Data!$B$2:$L$134, 11, FALSE)=1), 1,0))*Coefficients!L$2</f>
        <v>#N/A</v>
      </c>
      <c r="O483" s="5" t="str">
        <f t="shared" si="1"/>
        <v>#N/A</v>
      </c>
    </row>
    <row r="484" ht="14.25" customHeight="1">
      <c r="A484" s="5" t="str">
        <f>Coefficients!$A$2</f>
        <v/>
      </c>
      <c r="B484" s="5" t="n">
        <f>(Games!G485)*Coefficients!$B$2</f>
        <v>0</v>
      </c>
      <c r="C484" s="5" t="str">
        <f>(VLOOKUP(Games!B485, Data!$B$2:$L$134, 4, FALSE)-VLOOKUP(Games!E485, Data!$B$2:$L$134, 4, FALSE))*Coefficients!$C$2</f>
        <v>#N/A</v>
      </c>
      <c r="D484" s="5" t="str">
        <f>(VLOOKUP(Games!B485, Data!$B$2:$L$134, 3, FALSE)-VLOOKUP(Games!E485, Data!$B$2:$L$134, 3, FALSE))*Coefficients!$D$2</f>
        <v>#N/A</v>
      </c>
      <c r="E484" s="5" t="str">
        <f>(VLOOKUP(Games!B485, Data!$B$2:$L$134, 5, FALSE)-VLOOKUP(Games!E485, Data!$B$2:$L$134, 5, FALSE))*Coefficients!$E$2</f>
        <v>#N/A</v>
      </c>
      <c r="F484" s="5" t="str">
        <f>(VLOOKUP(Games!B485, Data!$B$2:$L$134, 6, FALSE)-VLOOKUP(Games!E485, Data!$B$2:$L$134, 6, FALSE))*Coefficients!$F$2</f>
        <v>#N/A</v>
      </c>
      <c r="G484" s="5" t="str">
        <f>(VLOOKUP(Games!B485, Data!$B$2:$L$134, 7, FALSE)-VLOOKUP(Games!E485, Data!$B$2:$L$134, 7, FALSE))*Coefficients!$G$2</f>
        <v>#N/A</v>
      </c>
      <c r="H484" s="5" t="str">
        <f>(VLOOKUP(Games!B485, Data!$B$2:$L$134, 8, FALSE)-VLOOKUP(Games!E485, Data!$B$2:$L$134, 8, FALSE))*Coefficients!$H$2</f>
        <v>#N/A</v>
      </c>
      <c r="I484" s="5" t="str">
        <f>(VLOOKUP(Games!B485, Data!$B$2:$L$134, 9, FALSE)-VLOOKUP(Games!E485, Data!$B$2:$L$134, 9, FALSE))*Coefficients!$I$2</f>
        <v>#N/A</v>
      </c>
      <c r="J484" s="5" t="str">
        <f>(VLOOKUP(Games!B485, Data!$B$2:$L$134, 10, FALSE)-VLOOKUP(Games!E485, Data!$B$2:$L$134, 10, FALSE))*Coefficients!$J$2</f>
        <v>#N/A</v>
      </c>
      <c r="K484" s="5" t="str">
        <f>(IF(AND(VLOOKUP(Games!B485, Data!$B$2:$L$134, 11, FALSE)=1, VLOOKUP(Games!E485, Data!$B$2:$L$134, 11, FALSE)&lt;&gt;1), 1,0))*Coefficients!K$2</f>
        <v>#N/A</v>
      </c>
      <c r="L484" s="5" t="str">
        <f>(IF(AND(VLOOKUP(Games!B485, Data!$B$2:$L$134, 11, FALSE)&lt;&gt;1, VLOOKUP(Games!E485, Data!$B$2:$L$134, 11, FALSE)=1), 1,0))*Coefficients!L$2</f>
        <v>#N/A</v>
      </c>
      <c r="O484" s="5" t="str">
        <f t="shared" si="1"/>
        <v>#N/A</v>
      </c>
    </row>
    <row r="485" ht="14.25" customHeight="1">
      <c r="A485" s="5" t="str">
        <f>Coefficients!$A$2</f>
        <v/>
      </c>
      <c r="B485" s="5" t="n">
        <f>(Games!G486)*Coefficients!$B$2</f>
        <v>0</v>
      </c>
      <c r="C485" s="5" t="str">
        <f>(VLOOKUP(Games!B486, Data!$B$2:$L$134, 4, FALSE)-VLOOKUP(Games!E486, Data!$B$2:$L$134, 4, FALSE))*Coefficients!$C$2</f>
        <v>#N/A</v>
      </c>
      <c r="D485" s="5" t="str">
        <f>(VLOOKUP(Games!B486, Data!$B$2:$L$134, 3, FALSE)-VLOOKUP(Games!E486, Data!$B$2:$L$134, 3, FALSE))*Coefficients!$D$2</f>
        <v>#N/A</v>
      </c>
      <c r="E485" s="5" t="str">
        <f>(VLOOKUP(Games!B486, Data!$B$2:$L$134, 5, FALSE)-VLOOKUP(Games!E486, Data!$B$2:$L$134, 5, FALSE))*Coefficients!$E$2</f>
        <v>#N/A</v>
      </c>
      <c r="F485" s="5" t="str">
        <f>(VLOOKUP(Games!B486, Data!$B$2:$L$134, 6, FALSE)-VLOOKUP(Games!E486, Data!$B$2:$L$134, 6, FALSE))*Coefficients!$F$2</f>
        <v>#N/A</v>
      </c>
      <c r="G485" s="5" t="str">
        <f>(VLOOKUP(Games!B486, Data!$B$2:$L$134, 7, FALSE)-VLOOKUP(Games!E486, Data!$B$2:$L$134, 7, FALSE))*Coefficients!$G$2</f>
        <v>#N/A</v>
      </c>
      <c r="H485" s="5" t="str">
        <f>(VLOOKUP(Games!B486, Data!$B$2:$L$134, 8, FALSE)-VLOOKUP(Games!E486, Data!$B$2:$L$134, 8, FALSE))*Coefficients!$H$2</f>
        <v>#N/A</v>
      </c>
      <c r="I485" s="5" t="str">
        <f>(VLOOKUP(Games!B486, Data!$B$2:$L$134, 9, FALSE)-VLOOKUP(Games!E486, Data!$B$2:$L$134, 9, FALSE))*Coefficients!$I$2</f>
        <v>#N/A</v>
      </c>
      <c r="J485" s="5" t="str">
        <f>(VLOOKUP(Games!B486, Data!$B$2:$L$134, 10, FALSE)-VLOOKUP(Games!E486, Data!$B$2:$L$134, 10, FALSE))*Coefficients!$J$2</f>
        <v>#N/A</v>
      </c>
      <c r="K485" s="5" t="str">
        <f>(IF(AND(VLOOKUP(Games!B486, Data!$B$2:$L$134, 11, FALSE)=1, VLOOKUP(Games!E486, Data!$B$2:$L$134, 11, FALSE)&lt;&gt;1), 1,0))*Coefficients!K$2</f>
        <v>#N/A</v>
      </c>
      <c r="L485" s="5" t="str">
        <f>(IF(AND(VLOOKUP(Games!B486, Data!$B$2:$L$134, 11, FALSE)&lt;&gt;1, VLOOKUP(Games!E486, Data!$B$2:$L$134, 11, FALSE)=1), 1,0))*Coefficients!L$2</f>
        <v>#N/A</v>
      </c>
      <c r="O485" s="5" t="str">
        <f t="shared" si="1"/>
        <v>#N/A</v>
      </c>
    </row>
    <row r="486" ht="14.25" customHeight="1">
      <c r="A486" s="5" t="str">
        <f>Coefficients!$A$2</f>
        <v/>
      </c>
      <c r="B486" s="5" t="n">
        <f>(Games!G487)*Coefficients!$B$2</f>
        <v>0</v>
      </c>
      <c r="C486" s="5" t="str">
        <f>(VLOOKUP(Games!B487, Data!$B$2:$L$134, 4, FALSE)-VLOOKUP(Games!E487, Data!$B$2:$L$134, 4, FALSE))*Coefficients!$C$2</f>
        <v>#N/A</v>
      </c>
      <c r="D486" s="5" t="str">
        <f>(VLOOKUP(Games!B487, Data!$B$2:$L$134, 3, FALSE)-VLOOKUP(Games!E487, Data!$B$2:$L$134, 3, FALSE))*Coefficients!$D$2</f>
        <v>#N/A</v>
      </c>
      <c r="E486" s="5" t="str">
        <f>(VLOOKUP(Games!B487, Data!$B$2:$L$134, 5, FALSE)-VLOOKUP(Games!E487, Data!$B$2:$L$134, 5, FALSE))*Coefficients!$E$2</f>
        <v>#N/A</v>
      </c>
      <c r="F486" s="5" t="str">
        <f>(VLOOKUP(Games!B487, Data!$B$2:$L$134, 6, FALSE)-VLOOKUP(Games!E487, Data!$B$2:$L$134, 6, FALSE))*Coefficients!$F$2</f>
        <v>#N/A</v>
      </c>
      <c r="G486" s="5" t="str">
        <f>(VLOOKUP(Games!B487, Data!$B$2:$L$134, 7, FALSE)-VLOOKUP(Games!E487, Data!$B$2:$L$134, 7, FALSE))*Coefficients!$G$2</f>
        <v>#N/A</v>
      </c>
      <c r="H486" s="5" t="str">
        <f>(VLOOKUP(Games!B487, Data!$B$2:$L$134, 8, FALSE)-VLOOKUP(Games!E487, Data!$B$2:$L$134, 8, FALSE))*Coefficients!$H$2</f>
        <v>#N/A</v>
      </c>
      <c r="I486" s="5" t="str">
        <f>(VLOOKUP(Games!B487, Data!$B$2:$L$134, 9, FALSE)-VLOOKUP(Games!E487, Data!$B$2:$L$134, 9, FALSE))*Coefficients!$I$2</f>
        <v>#N/A</v>
      </c>
      <c r="J486" s="5" t="str">
        <f>(VLOOKUP(Games!B487, Data!$B$2:$L$134, 10, FALSE)-VLOOKUP(Games!E487, Data!$B$2:$L$134, 10, FALSE))*Coefficients!$J$2</f>
        <v>#N/A</v>
      </c>
      <c r="K486" s="5" t="str">
        <f>(IF(AND(VLOOKUP(Games!B487, Data!$B$2:$L$134, 11, FALSE)=1, VLOOKUP(Games!E487, Data!$B$2:$L$134, 11, FALSE)&lt;&gt;1), 1,0))*Coefficients!K$2</f>
        <v>#N/A</v>
      </c>
      <c r="L486" s="5" t="str">
        <f>(IF(AND(VLOOKUP(Games!B487, Data!$B$2:$L$134, 11, FALSE)&lt;&gt;1, VLOOKUP(Games!E487, Data!$B$2:$L$134, 11, FALSE)=1), 1,0))*Coefficients!L$2</f>
        <v>#N/A</v>
      </c>
      <c r="O486" s="5" t="str">
        <f t="shared" si="1"/>
        <v>#N/A</v>
      </c>
    </row>
    <row r="487" ht="14.25" customHeight="1">
      <c r="A487" s="5" t="str">
        <f>Coefficients!$A$2</f>
        <v/>
      </c>
      <c r="B487" s="5" t="n">
        <f>(Games!G488)*Coefficients!$B$2</f>
        <v>0</v>
      </c>
      <c r="C487" s="5" t="str">
        <f>(VLOOKUP(Games!B488, Data!$B$2:$L$134, 4, FALSE)-VLOOKUP(Games!E488, Data!$B$2:$L$134, 4, FALSE))*Coefficients!$C$2</f>
        <v>#N/A</v>
      </c>
      <c r="D487" s="5" t="str">
        <f>(VLOOKUP(Games!B488, Data!$B$2:$L$134, 3, FALSE)-VLOOKUP(Games!E488, Data!$B$2:$L$134, 3, FALSE))*Coefficients!$D$2</f>
        <v>#N/A</v>
      </c>
      <c r="E487" s="5" t="str">
        <f>(VLOOKUP(Games!B488, Data!$B$2:$L$134, 5, FALSE)-VLOOKUP(Games!E488, Data!$B$2:$L$134, 5, FALSE))*Coefficients!$E$2</f>
        <v>#N/A</v>
      </c>
      <c r="F487" s="5" t="str">
        <f>(VLOOKUP(Games!B488, Data!$B$2:$L$134, 6, FALSE)-VLOOKUP(Games!E488, Data!$B$2:$L$134, 6, FALSE))*Coefficients!$F$2</f>
        <v>#N/A</v>
      </c>
      <c r="G487" s="5" t="str">
        <f>(VLOOKUP(Games!B488, Data!$B$2:$L$134, 7, FALSE)-VLOOKUP(Games!E488, Data!$B$2:$L$134, 7, FALSE))*Coefficients!$G$2</f>
        <v>#N/A</v>
      </c>
      <c r="H487" s="5" t="str">
        <f>(VLOOKUP(Games!B488, Data!$B$2:$L$134, 8, FALSE)-VLOOKUP(Games!E488, Data!$B$2:$L$134, 8, FALSE))*Coefficients!$H$2</f>
        <v>#N/A</v>
      </c>
      <c r="I487" s="5" t="str">
        <f>(VLOOKUP(Games!B488, Data!$B$2:$L$134, 9, FALSE)-VLOOKUP(Games!E488, Data!$B$2:$L$134, 9, FALSE))*Coefficients!$I$2</f>
        <v>#N/A</v>
      </c>
      <c r="J487" s="5" t="str">
        <f>(VLOOKUP(Games!B488, Data!$B$2:$L$134, 10, FALSE)-VLOOKUP(Games!E488, Data!$B$2:$L$134, 10, FALSE))*Coefficients!$J$2</f>
        <v>#N/A</v>
      </c>
      <c r="K487" s="5" t="str">
        <f>(IF(AND(VLOOKUP(Games!B488, Data!$B$2:$L$134, 11, FALSE)=1, VLOOKUP(Games!E488, Data!$B$2:$L$134, 11, FALSE)&lt;&gt;1), 1,0))*Coefficients!K$2</f>
        <v>#N/A</v>
      </c>
      <c r="L487" s="5" t="str">
        <f>(IF(AND(VLOOKUP(Games!B488, Data!$B$2:$L$134, 11, FALSE)&lt;&gt;1, VLOOKUP(Games!E488, Data!$B$2:$L$134, 11, FALSE)=1), 1,0))*Coefficients!L$2</f>
        <v>#N/A</v>
      </c>
      <c r="O487" s="5" t="str">
        <f t="shared" si="1"/>
        <v>#N/A</v>
      </c>
    </row>
    <row r="488" ht="14.25" customHeight="1">
      <c r="A488" s="5" t="str">
        <f>Coefficients!$A$2</f>
        <v/>
      </c>
      <c r="B488" s="5" t="n">
        <f>(Games!G489)*Coefficients!$B$2</f>
        <v>0</v>
      </c>
      <c r="C488" s="5" t="str">
        <f>(VLOOKUP(Games!B489, Data!$B$2:$L$134, 4, FALSE)-VLOOKUP(Games!E489, Data!$B$2:$L$134, 4, FALSE))*Coefficients!$C$2</f>
        <v>#N/A</v>
      </c>
      <c r="D488" s="5" t="str">
        <f>(VLOOKUP(Games!B489, Data!$B$2:$L$134, 3, FALSE)-VLOOKUP(Games!E489, Data!$B$2:$L$134, 3, FALSE))*Coefficients!$D$2</f>
        <v>#N/A</v>
      </c>
      <c r="E488" s="5" t="str">
        <f>(VLOOKUP(Games!B489, Data!$B$2:$L$134, 5, FALSE)-VLOOKUP(Games!E489, Data!$B$2:$L$134, 5, FALSE))*Coefficients!$E$2</f>
        <v>#N/A</v>
      </c>
      <c r="F488" s="5" t="str">
        <f>(VLOOKUP(Games!B489, Data!$B$2:$L$134, 6, FALSE)-VLOOKUP(Games!E489, Data!$B$2:$L$134, 6, FALSE))*Coefficients!$F$2</f>
        <v>#N/A</v>
      </c>
      <c r="G488" s="5" t="str">
        <f>(VLOOKUP(Games!B489, Data!$B$2:$L$134, 7, FALSE)-VLOOKUP(Games!E489, Data!$B$2:$L$134, 7, FALSE))*Coefficients!$G$2</f>
        <v>#N/A</v>
      </c>
      <c r="H488" s="5" t="str">
        <f>(VLOOKUP(Games!B489, Data!$B$2:$L$134, 8, FALSE)-VLOOKUP(Games!E489, Data!$B$2:$L$134, 8, FALSE))*Coefficients!$H$2</f>
        <v>#N/A</v>
      </c>
      <c r="I488" s="5" t="str">
        <f>(VLOOKUP(Games!B489, Data!$B$2:$L$134, 9, FALSE)-VLOOKUP(Games!E489, Data!$B$2:$L$134, 9, FALSE))*Coefficients!$I$2</f>
        <v>#N/A</v>
      </c>
      <c r="J488" s="5" t="str">
        <f>(VLOOKUP(Games!B489, Data!$B$2:$L$134, 10, FALSE)-VLOOKUP(Games!E489, Data!$B$2:$L$134, 10, FALSE))*Coefficients!$J$2</f>
        <v>#N/A</v>
      </c>
      <c r="K488" s="5" t="str">
        <f>(IF(AND(VLOOKUP(Games!B489, Data!$B$2:$L$134, 11, FALSE)=1, VLOOKUP(Games!E489, Data!$B$2:$L$134, 11, FALSE)&lt;&gt;1), 1,0))*Coefficients!K$2</f>
        <v>#N/A</v>
      </c>
      <c r="L488" s="5" t="str">
        <f>(IF(AND(VLOOKUP(Games!B489, Data!$B$2:$L$134, 11, FALSE)&lt;&gt;1, VLOOKUP(Games!E489, Data!$B$2:$L$134, 11, FALSE)=1), 1,0))*Coefficients!L$2</f>
        <v>#N/A</v>
      </c>
      <c r="O488" s="5" t="str">
        <f t="shared" si="1"/>
        <v>#N/A</v>
      </c>
    </row>
    <row r="489" ht="14.25" customHeight="1">
      <c r="A489" s="5" t="str">
        <f>Coefficients!$A$2</f>
        <v/>
      </c>
      <c r="B489" s="5" t="n">
        <f>(Games!G490)*Coefficients!$B$2</f>
        <v>0</v>
      </c>
      <c r="C489" s="5" t="str">
        <f>(VLOOKUP(Games!B490, Data!$B$2:$L$134, 4, FALSE)-VLOOKUP(Games!E490, Data!$B$2:$L$134, 4, FALSE))*Coefficients!$C$2</f>
        <v>#N/A</v>
      </c>
      <c r="D489" s="5" t="str">
        <f>(VLOOKUP(Games!B490, Data!$B$2:$L$134, 3, FALSE)-VLOOKUP(Games!E490, Data!$B$2:$L$134, 3, FALSE))*Coefficients!$D$2</f>
        <v>#N/A</v>
      </c>
      <c r="E489" s="5" t="str">
        <f>(VLOOKUP(Games!B490, Data!$B$2:$L$134, 5, FALSE)-VLOOKUP(Games!E490, Data!$B$2:$L$134, 5, FALSE))*Coefficients!$E$2</f>
        <v>#N/A</v>
      </c>
      <c r="F489" s="5" t="str">
        <f>(VLOOKUP(Games!B490, Data!$B$2:$L$134, 6, FALSE)-VLOOKUP(Games!E490, Data!$B$2:$L$134, 6, FALSE))*Coefficients!$F$2</f>
        <v>#N/A</v>
      </c>
      <c r="G489" s="5" t="str">
        <f>(VLOOKUP(Games!B490, Data!$B$2:$L$134, 7, FALSE)-VLOOKUP(Games!E490, Data!$B$2:$L$134, 7, FALSE))*Coefficients!$G$2</f>
        <v>#N/A</v>
      </c>
      <c r="H489" s="5" t="str">
        <f>(VLOOKUP(Games!B490, Data!$B$2:$L$134, 8, FALSE)-VLOOKUP(Games!E490, Data!$B$2:$L$134, 8, FALSE))*Coefficients!$H$2</f>
        <v>#N/A</v>
      </c>
      <c r="I489" s="5" t="str">
        <f>(VLOOKUP(Games!B490, Data!$B$2:$L$134, 9, FALSE)-VLOOKUP(Games!E490, Data!$B$2:$L$134, 9, FALSE))*Coefficients!$I$2</f>
        <v>#N/A</v>
      </c>
      <c r="J489" s="5" t="str">
        <f>(VLOOKUP(Games!B490, Data!$B$2:$L$134, 10, FALSE)-VLOOKUP(Games!E490, Data!$B$2:$L$134, 10, FALSE))*Coefficients!$J$2</f>
        <v>#N/A</v>
      </c>
      <c r="K489" s="5" t="str">
        <f>(IF(AND(VLOOKUP(Games!B490, Data!$B$2:$L$134, 11, FALSE)=1, VLOOKUP(Games!E490, Data!$B$2:$L$134, 11, FALSE)&lt;&gt;1), 1,0))*Coefficients!K$2</f>
        <v>#N/A</v>
      </c>
      <c r="L489" s="5" t="str">
        <f>(IF(AND(VLOOKUP(Games!B490, Data!$B$2:$L$134, 11, FALSE)&lt;&gt;1, VLOOKUP(Games!E490, Data!$B$2:$L$134, 11, FALSE)=1), 1,0))*Coefficients!L$2</f>
        <v>#N/A</v>
      </c>
      <c r="O489" s="5" t="str">
        <f t="shared" si="1"/>
        <v>#N/A</v>
      </c>
    </row>
    <row r="490" ht="14.25" customHeight="1">
      <c r="A490" s="5" t="str">
        <f>Coefficients!$A$2</f>
        <v/>
      </c>
      <c r="B490" s="5" t="n">
        <f>(Games!G491)*Coefficients!$B$2</f>
        <v>0</v>
      </c>
      <c r="C490" s="5" t="str">
        <f>(VLOOKUP(Games!B491, Data!$B$2:$L$134, 4, FALSE)-VLOOKUP(Games!E491, Data!$B$2:$L$134, 4, FALSE))*Coefficients!$C$2</f>
        <v>#N/A</v>
      </c>
      <c r="D490" s="5" t="str">
        <f>(VLOOKUP(Games!B491, Data!$B$2:$L$134, 3, FALSE)-VLOOKUP(Games!E491, Data!$B$2:$L$134, 3, FALSE))*Coefficients!$D$2</f>
        <v>#N/A</v>
      </c>
      <c r="E490" s="5" t="str">
        <f>(VLOOKUP(Games!B491, Data!$B$2:$L$134, 5, FALSE)-VLOOKUP(Games!E491, Data!$B$2:$L$134, 5, FALSE))*Coefficients!$E$2</f>
        <v>#N/A</v>
      </c>
      <c r="F490" s="5" t="str">
        <f>(VLOOKUP(Games!B491, Data!$B$2:$L$134, 6, FALSE)-VLOOKUP(Games!E491, Data!$B$2:$L$134, 6, FALSE))*Coefficients!$F$2</f>
        <v>#N/A</v>
      </c>
      <c r="G490" s="5" t="str">
        <f>(VLOOKUP(Games!B491, Data!$B$2:$L$134, 7, FALSE)-VLOOKUP(Games!E491, Data!$B$2:$L$134, 7, FALSE))*Coefficients!$G$2</f>
        <v>#N/A</v>
      </c>
      <c r="H490" s="5" t="str">
        <f>(VLOOKUP(Games!B491, Data!$B$2:$L$134, 8, FALSE)-VLOOKUP(Games!E491, Data!$B$2:$L$134, 8, FALSE))*Coefficients!$H$2</f>
        <v>#N/A</v>
      </c>
      <c r="I490" s="5" t="str">
        <f>(VLOOKUP(Games!B491, Data!$B$2:$L$134, 9, FALSE)-VLOOKUP(Games!E491, Data!$B$2:$L$134, 9, FALSE))*Coefficients!$I$2</f>
        <v>#N/A</v>
      </c>
      <c r="J490" s="5" t="str">
        <f>(VLOOKUP(Games!B491, Data!$B$2:$L$134, 10, FALSE)-VLOOKUP(Games!E491, Data!$B$2:$L$134, 10, FALSE))*Coefficients!$J$2</f>
        <v>#N/A</v>
      </c>
      <c r="K490" s="5" t="str">
        <f>(IF(AND(VLOOKUP(Games!B491, Data!$B$2:$L$134, 11, FALSE)=1, VLOOKUP(Games!E491, Data!$B$2:$L$134, 11, FALSE)&lt;&gt;1), 1,0))*Coefficients!K$2</f>
        <v>#N/A</v>
      </c>
      <c r="L490" s="5" t="str">
        <f>(IF(AND(VLOOKUP(Games!B491, Data!$B$2:$L$134, 11, FALSE)&lt;&gt;1, VLOOKUP(Games!E491, Data!$B$2:$L$134, 11, FALSE)=1), 1,0))*Coefficients!L$2</f>
        <v>#N/A</v>
      </c>
      <c r="O490" s="5" t="str">
        <f t="shared" si="1"/>
        <v>#N/A</v>
      </c>
    </row>
    <row r="491" ht="14.25" customHeight="1">
      <c r="A491" s="5" t="str">
        <f>Coefficients!$A$2</f>
        <v/>
      </c>
      <c r="B491" s="5" t="n">
        <f>(Games!G492)*Coefficients!$B$2</f>
        <v>0</v>
      </c>
      <c r="C491" s="5" t="str">
        <f>(VLOOKUP(Games!B492, Data!$B$2:$L$134, 4, FALSE)-VLOOKUP(Games!E492, Data!$B$2:$L$134, 4, FALSE))*Coefficients!$C$2</f>
        <v>#N/A</v>
      </c>
      <c r="D491" s="5" t="str">
        <f>(VLOOKUP(Games!B492, Data!$B$2:$L$134, 3, FALSE)-VLOOKUP(Games!E492, Data!$B$2:$L$134, 3, FALSE))*Coefficients!$D$2</f>
        <v>#N/A</v>
      </c>
      <c r="E491" s="5" t="str">
        <f>(VLOOKUP(Games!B492, Data!$B$2:$L$134, 5, FALSE)-VLOOKUP(Games!E492, Data!$B$2:$L$134, 5, FALSE))*Coefficients!$E$2</f>
        <v>#N/A</v>
      </c>
      <c r="F491" s="5" t="str">
        <f>(VLOOKUP(Games!B492, Data!$B$2:$L$134, 6, FALSE)-VLOOKUP(Games!E492, Data!$B$2:$L$134, 6, FALSE))*Coefficients!$F$2</f>
        <v>#N/A</v>
      </c>
      <c r="G491" s="5" t="str">
        <f>(VLOOKUP(Games!B492, Data!$B$2:$L$134, 7, FALSE)-VLOOKUP(Games!E492, Data!$B$2:$L$134, 7, FALSE))*Coefficients!$G$2</f>
        <v>#N/A</v>
      </c>
      <c r="H491" s="5" t="str">
        <f>(VLOOKUP(Games!B492, Data!$B$2:$L$134, 8, FALSE)-VLOOKUP(Games!E492, Data!$B$2:$L$134, 8, FALSE))*Coefficients!$H$2</f>
        <v>#N/A</v>
      </c>
      <c r="I491" s="5" t="str">
        <f>(VLOOKUP(Games!B492, Data!$B$2:$L$134, 9, FALSE)-VLOOKUP(Games!E492, Data!$B$2:$L$134, 9, FALSE))*Coefficients!$I$2</f>
        <v>#N/A</v>
      </c>
      <c r="J491" s="5" t="str">
        <f>(VLOOKUP(Games!B492, Data!$B$2:$L$134, 10, FALSE)-VLOOKUP(Games!E492, Data!$B$2:$L$134, 10, FALSE))*Coefficients!$J$2</f>
        <v>#N/A</v>
      </c>
      <c r="K491" s="5" t="str">
        <f>(IF(AND(VLOOKUP(Games!B492, Data!$B$2:$L$134, 11, FALSE)=1, VLOOKUP(Games!E492, Data!$B$2:$L$134, 11, FALSE)&lt;&gt;1), 1,0))*Coefficients!K$2</f>
        <v>#N/A</v>
      </c>
      <c r="L491" s="5" t="str">
        <f>(IF(AND(VLOOKUP(Games!B492, Data!$B$2:$L$134, 11, FALSE)&lt;&gt;1, VLOOKUP(Games!E492, Data!$B$2:$L$134, 11, FALSE)=1), 1,0))*Coefficients!L$2</f>
        <v>#N/A</v>
      </c>
      <c r="O491" s="5" t="str">
        <f t="shared" si="1"/>
        <v>#N/A</v>
      </c>
    </row>
    <row r="492" ht="14.25" customHeight="1">
      <c r="A492" s="5" t="str">
        <f>Coefficients!$A$2</f>
        <v/>
      </c>
      <c r="B492" s="5" t="n">
        <f>(Games!G493)*Coefficients!$B$2</f>
        <v>0</v>
      </c>
      <c r="C492" s="5" t="str">
        <f>(VLOOKUP(Games!B493, Data!$B$2:$L$134, 4, FALSE)-VLOOKUP(Games!E493, Data!$B$2:$L$134, 4, FALSE))*Coefficients!$C$2</f>
        <v>#N/A</v>
      </c>
      <c r="D492" s="5" t="str">
        <f>(VLOOKUP(Games!B493, Data!$B$2:$L$134, 3, FALSE)-VLOOKUP(Games!E493, Data!$B$2:$L$134, 3, FALSE))*Coefficients!$D$2</f>
        <v>#N/A</v>
      </c>
      <c r="E492" s="5" t="str">
        <f>(VLOOKUP(Games!B493, Data!$B$2:$L$134, 5, FALSE)-VLOOKUP(Games!E493, Data!$B$2:$L$134, 5, FALSE))*Coefficients!$E$2</f>
        <v>#N/A</v>
      </c>
      <c r="F492" s="5" t="str">
        <f>(VLOOKUP(Games!B493, Data!$B$2:$L$134, 6, FALSE)-VLOOKUP(Games!E493, Data!$B$2:$L$134, 6, FALSE))*Coefficients!$F$2</f>
        <v>#N/A</v>
      </c>
      <c r="G492" s="5" t="str">
        <f>(VLOOKUP(Games!B493, Data!$B$2:$L$134, 7, FALSE)-VLOOKUP(Games!E493, Data!$B$2:$L$134, 7, FALSE))*Coefficients!$G$2</f>
        <v>#N/A</v>
      </c>
      <c r="H492" s="5" t="str">
        <f>(VLOOKUP(Games!B493, Data!$B$2:$L$134, 8, FALSE)-VLOOKUP(Games!E493, Data!$B$2:$L$134, 8, FALSE))*Coefficients!$H$2</f>
        <v>#N/A</v>
      </c>
      <c r="I492" s="5" t="str">
        <f>(VLOOKUP(Games!B493, Data!$B$2:$L$134, 9, FALSE)-VLOOKUP(Games!E493, Data!$B$2:$L$134, 9, FALSE))*Coefficients!$I$2</f>
        <v>#N/A</v>
      </c>
      <c r="J492" s="5" t="str">
        <f>(VLOOKUP(Games!B493, Data!$B$2:$L$134, 10, FALSE)-VLOOKUP(Games!E493, Data!$B$2:$L$134, 10, FALSE))*Coefficients!$J$2</f>
        <v>#N/A</v>
      </c>
      <c r="K492" s="5" t="str">
        <f>(IF(AND(VLOOKUP(Games!B493, Data!$B$2:$L$134, 11, FALSE)=1, VLOOKUP(Games!E493, Data!$B$2:$L$134, 11, FALSE)&lt;&gt;1), 1,0))*Coefficients!K$2</f>
        <v>#N/A</v>
      </c>
      <c r="L492" s="5" t="str">
        <f>(IF(AND(VLOOKUP(Games!B493, Data!$B$2:$L$134, 11, FALSE)&lt;&gt;1, VLOOKUP(Games!E493, Data!$B$2:$L$134, 11, FALSE)=1), 1,0))*Coefficients!L$2</f>
        <v>#N/A</v>
      </c>
      <c r="O492" s="5" t="str">
        <f t="shared" si="1"/>
        <v>#N/A</v>
      </c>
    </row>
    <row r="493" ht="14.25" customHeight="1">
      <c r="A493" s="5" t="str">
        <f>Coefficients!$A$2</f>
        <v/>
      </c>
      <c r="B493" s="5" t="n">
        <f>(Games!G494)*Coefficients!$B$2</f>
        <v>0</v>
      </c>
      <c r="C493" s="5" t="str">
        <f>(VLOOKUP(Games!B494, Data!$B$2:$L$134, 4, FALSE)-VLOOKUP(Games!E494, Data!$B$2:$L$134, 4, FALSE))*Coefficients!$C$2</f>
        <v>#N/A</v>
      </c>
      <c r="D493" s="5" t="str">
        <f>(VLOOKUP(Games!B494, Data!$B$2:$L$134, 3, FALSE)-VLOOKUP(Games!E494, Data!$B$2:$L$134, 3, FALSE))*Coefficients!$D$2</f>
        <v>#N/A</v>
      </c>
      <c r="E493" s="5" t="str">
        <f>(VLOOKUP(Games!B494, Data!$B$2:$L$134, 5, FALSE)-VLOOKUP(Games!E494, Data!$B$2:$L$134, 5, FALSE))*Coefficients!$E$2</f>
        <v>#N/A</v>
      </c>
      <c r="F493" s="5" t="str">
        <f>(VLOOKUP(Games!B494, Data!$B$2:$L$134, 6, FALSE)-VLOOKUP(Games!E494, Data!$B$2:$L$134, 6, FALSE))*Coefficients!$F$2</f>
        <v>#N/A</v>
      </c>
      <c r="G493" s="5" t="str">
        <f>(VLOOKUP(Games!B494, Data!$B$2:$L$134, 7, FALSE)-VLOOKUP(Games!E494, Data!$B$2:$L$134, 7, FALSE))*Coefficients!$G$2</f>
        <v>#N/A</v>
      </c>
      <c r="H493" s="5" t="str">
        <f>(VLOOKUP(Games!B494, Data!$B$2:$L$134, 8, FALSE)-VLOOKUP(Games!E494, Data!$B$2:$L$134, 8, FALSE))*Coefficients!$H$2</f>
        <v>#N/A</v>
      </c>
      <c r="I493" s="5" t="str">
        <f>(VLOOKUP(Games!B494, Data!$B$2:$L$134, 9, FALSE)-VLOOKUP(Games!E494, Data!$B$2:$L$134, 9, FALSE))*Coefficients!$I$2</f>
        <v>#N/A</v>
      </c>
      <c r="J493" s="5" t="str">
        <f>(VLOOKUP(Games!B494, Data!$B$2:$L$134, 10, FALSE)-VLOOKUP(Games!E494, Data!$B$2:$L$134, 10, FALSE))*Coefficients!$J$2</f>
        <v>#N/A</v>
      </c>
      <c r="K493" s="5" t="str">
        <f>(IF(AND(VLOOKUP(Games!B494, Data!$B$2:$L$134, 11, FALSE)=1, VLOOKUP(Games!E494, Data!$B$2:$L$134, 11, FALSE)&lt;&gt;1), 1,0))*Coefficients!K$2</f>
        <v>#N/A</v>
      </c>
      <c r="L493" s="5" t="str">
        <f>(IF(AND(VLOOKUP(Games!B494, Data!$B$2:$L$134, 11, FALSE)&lt;&gt;1, VLOOKUP(Games!E494, Data!$B$2:$L$134, 11, FALSE)=1), 1,0))*Coefficients!L$2</f>
        <v>#N/A</v>
      </c>
      <c r="O493" s="5" t="str">
        <f t="shared" si="1"/>
        <v>#N/A</v>
      </c>
    </row>
    <row r="494" ht="14.25" customHeight="1">
      <c r="A494" s="5" t="str">
        <f>Coefficients!$A$2</f>
        <v/>
      </c>
      <c r="B494" s="5" t="n">
        <f>(Games!G495)*Coefficients!$B$2</f>
        <v>0</v>
      </c>
      <c r="C494" s="5" t="str">
        <f>(VLOOKUP(Games!B495, Data!$B$2:$L$134, 4, FALSE)-VLOOKUP(Games!E495, Data!$B$2:$L$134, 4, FALSE))*Coefficients!$C$2</f>
        <v>#N/A</v>
      </c>
      <c r="D494" s="5" t="str">
        <f>(VLOOKUP(Games!B495, Data!$B$2:$L$134, 3, FALSE)-VLOOKUP(Games!E495, Data!$B$2:$L$134, 3, FALSE))*Coefficients!$D$2</f>
        <v>#N/A</v>
      </c>
      <c r="E494" s="5" t="str">
        <f>(VLOOKUP(Games!B495, Data!$B$2:$L$134, 5, FALSE)-VLOOKUP(Games!E495, Data!$B$2:$L$134, 5, FALSE))*Coefficients!$E$2</f>
        <v>#N/A</v>
      </c>
      <c r="F494" s="5" t="str">
        <f>(VLOOKUP(Games!B495, Data!$B$2:$L$134, 6, FALSE)-VLOOKUP(Games!E495, Data!$B$2:$L$134, 6, FALSE))*Coefficients!$F$2</f>
        <v>#N/A</v>
      </c>
      <c r="G494" s="5" t="str">
        <f>(VLOOKUP(Games!B495, Data!$B$2:$L$134, 7, FALSE)-VLOOKUP(Games!E495, Data!$B$2:$L$134, 7, FALSE))*Coefficients!$G$2</f>
        <v>#N/A</v>
      </c>
      <c r="H494" s="5" t="str">
        <f>(VLOOKUP(Games!B495, Data!$B$2:$L$134, 8, FALSE)-VLOOKUP(Games!E495, Data!$B$2:$L$134, 8, FALSE))*Coefficients!$H$2</f>
        <v>#N/A</v>
      </c>
      <c r="I494" s="5" t="str">
        <f>(VLOOKUP(Games!B495, Data!$B$2:$L$134, 9, FALSE)-VLOOKUP(Games!E495, Data!$B$2:$L$134, 9, FALSE))*Coefficients!$I$2</f>
        <v>#N/A</v>
      </c>
      <c r="J494" s="5" t="str">
        <f>(VLOOKUP(Games!B495, Data!$B$2:$L$134, 10, FALSE)-VLOOKUP(Games!E495, Data!$B$2:$L$134, 10, FALSE))*Coefficients!$J$2</f>
        <v>#N/A</v>
      </c>
      <c r="K494" s="5" t="str">
        <f>(IF(AND(VLOOKUP(Games!B495, Data!$B$2:$L$134, 11, FALSE)=1, VLOOKUP(Games!E495, Data!$B$2:$L$134, 11, FALSE)&lt;&gt;1), 1,0))*Coefficients!K$2</f>
        <v>#N/A</v>
      </c>
      <c r="L494" s="5" t="str">
        <f>(IF(AND(VLOOKUP(Games!B495, Data!$B$2:$L$134, 11, FALSE)&lt;&gt;1, VLOOKUP(Games!E495, Data!$B$2:$L$134, 11, FALSE)=1), 1,0))*Coefficients!L$2</f>
        <v>#N/A</v>
      </c>
      <c r="O494" s="5" t="str">
        <f t="shared" si="1"/>
        <v>#N/A</v>
      </c>
    </row>
    <row r="495" ht="14.25" customHeight="1">
      <c r="A495" s="5" t="str">
        <f>Coefficients!$A$2</f>
        <v/>
      </c>
      <c r="B495" s="5" t="n">
        <f>(Games!G496)*Coefficients!$B$2</f>
        <v>0</v>
      </c>
      <c r="C495" s="5" t="str">
        <f>(VLOOKUP(Games!B496, Data!$B$2:$L$134, 4, FALSE)-VLOOKUP(Games!E496, Data!$B$2:$L$134, 4, FALSE))*Coefficients!$C$2</f>
        <v>#N/A</v>
      </c>
      <c r="D495" s="5" t="str">
        <f>(VLOOKUP(Games!B496, Data!$B$2:$L$134, 3, FALSE)-VLOOKUP(Games!E496, Data!$B$2:$L$134, 3, FALSE))*Coefficients!$D$2</f>
        <v>#N/A</v>
      </c>
      <c r="E495" s="5" t="str">
        <f>(VLOOKUP(Games!B496, Data!$B$2:$L$134, 5, FALSE)-VLOOKUP(Games!E496, Data!$B$2:$L$134, 5, FALSE))*Coefficients!$E$2</f>
        <v>#N/A</v>
      </c>
      <c r="F495" s="5" t="str">
        <f>(VLOOKUP(Games!B496, Data!$B$2:$L$134, 6, FALSE)-VLOOKUP(Games!E496, Data!$B$2:$L$134, 6, FALSE))*Coefficients!$F$2</f>
        <v>#N/A</v>
      </c>
      <c r="G495" s="5" t="str">
        <f>(VLOOKUP(Games!B496, Data!$B$2:$L$134, 7, FALSE)-VLOOKUP(Games!E496, Data!$B$2:$L$134, 7, FALSE))*Coefficients!$G$2</f>
        <v>#N/A</v>
      </c>
      <c r="H495" s="5" t="str">
        <f>(VLOOKUP(Games!B496, Data!$B$2:$L$134, 8, FALSE)-VLOOKUP(Games!E496, Data!$B$2:$L$134, 8, FALSE))*Coefficients!$H$2</f>
        <v>#N/A</v>
      </c>
      <c r="I495" s="5" t="str">
        <f>(VLOOKUP(Games!B496, Data!$B$2:$L$134, 9, FALSE)-VLOOKUP(Games!E496, Data!$B$2:$L$134, 9, FALSE))*Coefficients!$I$2</f>
        <v>#N/A</v>
      </c>
      <c r="J495" s="5" t="str">
        <f>(VLOOKUP(Games!B496, Data!$B$2:$L$134, 10, FALSE)-VLOOKUP(Games!E496, Data!$B$2:$L$134, 10, FALSE))*Coefficients!$J$2</f>
        <v>#N/A</v>
      </c>
      <c r="K495" s="5" t="str">
        <f>(IF(AND(VLOOKUP(Games!B496, Data!$B$2:$L$134, 11, FALSE)=1, VLOOKUP(Games!E496, Data!$B$2:$L$134, 11, FALSE)&lt;&gt;1), 1,0))*Coefficients!K$2</f>
        <v>#N/A</v>
      </c>
      <c r="L495" s="5" t="str">
        <f>(IF(AND(VLOOKUP(Games!B496, Data!$B$2:$L$134, 11, FALSE)&lt;&gt;1, VLOOKUP(Games!E496, Data!$B$2:$L$134, 11, FALSE)=1), 1,0))*Coefficients!L$2</f>
        <v>#N/A</v>
      </c>
      <c r="O495" s="5" t="str">
        <f t="shared" si="1"/>
        <v>#N/A</v>
      </c>
    </row>
    <row r="496" ht="14.25" customHeight="1">
      <c r="A496" s="5" t="str">
        <f>Coefficients!$A$2</f>
        <v/>
      </c>
      <c r="B496" s="5" t="n">
        <f>(Games!G497)*Coefficients!$B$2</f>
        <v>0</v>
      </c>
      <c r="C496" s="5" t="str">
        <f>(VLOOKUP(Games!B497, Data!$B$2:$L$134, 4, FALSE)-VLOOKUP(Games!E497, Data!$B$2:$L$134, 4, FALSE))*Coefficients!$C$2</f>
        <v>#N/A</v>
      </c>
      <c r="D496" s="5" t="str">
        <f>(VLOOKUP(Games!B497, Data!$B$2:$L$134, 3, FALSE)-VLOOKUP(Games!E497, Data!$B$2:$L$134, 3, FALSE))*Coefficients!$D$2</f>
        <v>#N/A</v>
      </c>
      <c r="E496" s="5" t="str">
        <f>(VLOOKUP(Games!B497, Data!$B$2:$L$134, 5, FALSE)-VLOOKUP(Games!E497, Data!$B$2:$L$134, 5, FALSE))*Coefficients!$E$2</f>
        <v>#N/A</v>
      </c>
      <c r="F496" s="5" t="str">
        <f>(VLOOKUP(Games!B497, Data!$B$2:$L$134, 6, FALSE)-VLOOKUP(Games!E497, Data!$B$2:$L$134, 6, FALSE))*Coefficients!$F$2</f>
        <v>#N/A</v>
      </c>
      <c r="G496" s="5" t="str">
        <f>(VLOOKUP(Games!B497, Data!$B$2:$L$134, 7, FALSE)-VLOOKUP(Games!E497, Data!$B$2:$L$134, 7, FALSE))*Coefficients!$G$2</f>
        <v>#N/A</v>
      </c>
      <c r="H496" s="5" t="str">
        <f>(VLOOKUP(Games!B497, Data!$B$2:$L$134, 8, FALSE)-VLOOKUP(Games!E497, Data!$B$2:$L$134, 8, FALSE))*Coefficients!$H$2</f>
        <v>#N/A</v>
      </c>
      <c r="I496" s="5" t="str">
        <f>(VLOOKUP(Games!B497, Data!$B$2:$L$134, 9, FALSE)-VLOOKUP(Games!E497, Data!$B$2:$L$134, 9, FALSE))*Coefficients!$I$2</f>
        <v>#N/A</v>
      </c>
      <c r="J496" s="5" t="str">
        <f>(VLOOKUP(Games!B497, Data!$B$2:$L$134, 10, FALSE)-VLOOKUP(Games!E497, Data!$B$2:$L$134, 10, FALSE))*Coefficients!$J$2</f>
        <v>#N/A</v>
      </c>
      <c r="K496" s="5" t="str">
        <f>(IF(AND(VLOOKUP(Games!B497, Data!$B$2:$L$134, 11, FALSE)=1, VLOOKUP(Games!E497, Data!$B$2:$L$134, 11, FALSE)&lt;&gt;1), 1,0))*Coefficients!K$2</f>
        <v>#N/A</v>
      </c>
      <c r="L496" s="5" t="str">
        <f>(IF(AND(VLOOKUP(Games!B497, Data!$B$2:$L$134, 11, FALSE)&lt;&gt;1, VLOOKUP(Games!E497, Data!$B$2:$L$134, 11, FALSE)=1), 1,0))*Coefficients!L$2</f>
        <v>#N/A</v>
      </c>
      <c r="O496" s="5" t="str">
        <f t="shared" si="1"/>
        <v>#N/A</v>
      </c>
    </row>
    <row r="497" ht="14.25" customHeight="1">
      <c r="A497" s="5" t="str">
        <f>Coefficients!$A$2</f>
        <v/>
      </c>
      <c r="B497" s="5" t="n">
        <f>(Games!G498)*Coefficients!$B$2</f>
        <v>0</v>
      </c>
      <c r="C497" s="5" t="str">
        <f>(VLOOKUP(Games!B498, Data!$B$2:$L$134, 4, FALSE)-VLOOKUP(Games!E498, Data!$B$2:$L$134, 4, FALSE))*Coefficients!$C$2</f>
        <v>#N/A</v>
      </c>
      <c r="D497" s="5" t="str">
        <f>(VLOOKUP(Games!B498, Data!$B$2:$L$134, 3, FALSE)-VLOOKUP(Games!E498, Data!$B$2:$L$134, 3, FALSE))*Coefficients!$D$2</f>
        <v>#N/A</v>
      </c>
      <c r="E497" s="5" t="str">
        <f>(VLOOKUP(Games!B498, Data!$B$2:$L$134, 5, FALSE)-VLOOKUP(Games!E498, Data!$B$2:$L$134, 5, FALSE))*Coefficients!$E$2</f>
        <v>#N/A</v>
      </c>
      <c r="F497" s="5" t="str">
        <f>(VLOOKUP(Games!B498, Data!$B$2:$L$134, 6, FALSE)-VLOOKUP(Games!E498, Data!$B$2:$L$134, 6, FALSE))*Coefficients!$F$2</f>
        <v>#N/A</v>
      </c>
      <c r="G497" s="5" t="str">
        <f>(VLOOKUP(Games!B498, Data!$B$2:$L$134, 7, FALSE)-VLOOKUP(Games!E498, Data!$B$2:$L$134, 7, FALSE))*Coefficients!$G$2</f>
        <v>#N/A</v>
      </c>
      <c r="H497" s="5" t="str">
        <f>(VLOOKUP(Games!B498, Data!$B$2:$L$134, 8, FALSE)-VLOOKUP(Games!E498, Data!$B$2:$L$134, 8, FALSE))*Coefficients!$H$2</f>
        <v>#N/A</v>
      </c>
      <c r="I497" s="5" t="str">
        <f>(VLOOKUP(Games!B498, Data!$B$2:$L$134, 9, FALSE)-VLOOKUP(Games!E498, Data!$B$2:$L$134, 9, FALSE))*Coefficients!$I$2</f>
        <v>#N/A</v>
      </c>
      <c r="J497" s="5" t="str">
        <f>(VLOOKUP(Games!B498, Data!$B$2:$L$134, 10, FALSE)-VLOOKUP(Games!E498, Data!$B$2:$L$134, 10, FALSE))*Coefficients!$J$2</f>
        <v>#N/A</v>
      </c>
      <c r="K497" s="5" t="str">
        <f>(IF(AND(VLOOKUP(Games!B498, Data!$B$2:$L$134, 11, FALSE)=1, VLOOKUP(Games!E498, Data!$B$2:$L$134, 11, FALSE)&lt;&gt;1), 1,0))*Coefficients!K$2</f>
        <v>#N/A</v>
      </c>
      <c r="L497" s="5" t="str">
        <f>(IF(AND(VLOOKUP(Games!B498, Data!$B$2:$L$134, 11, FALSE)&lt;&gt;1, VLOOKUP(Games!E498, Data!$B$2:$L$134, 11, FALSE)=1), 1,0))*Coefficients!L$2</f>
        <v>#N/A</v>
      </c>
      <c r="O497" s="5" t="str">
        <f t="shared" si="1"/>
        <v>#N/A</v>
      </c>
    </row>
    <row r="498" ht="14.25" customHeight="1">
      <c r="A498" s="5" t="str">
        <f>Coefficients!$A$2</f>
        <v/>
      </c>
      <c r="B498" s="5" t="n">
        <f>(Games!G499)*Coefficients!$B$2</f>
        <v>0</v>
      </c>
      <c r="C498" s="5" t="str">
        <f>(VLOOKUP(Games!B499, Data!$B$2:$L$134, 4, FALSE)-VLOOKUP(Games!E499, Data!$B$2:$L$134, 4, FALSE))*Coefficients!$C$2</f>
        <v>#N/A</v>
      </c>
      <c r="D498" s="5" t="str">
        <f>(VLOOKUP(Games!B499, Data!$B$2:$L$134, 3, FALSE)-VLOOKUP(Games!E499, Data!$B$2:$L$134, 3, FALSE))*Coefficients!$D$2</f>
        <v>#N/A</v>
      </c>
      <c r="E498" s="5" t="str">
        <f>(VLOOKUP(Games!B499, Data!$B$2:$L$134, 5, FALSE)-VLOOKUP(Games!E499, Data!$B$2:$L$134, 5, FALSE))*Coefficients!$E$2</f>
        <v>#N/A</v>
      </c>
      <c r="F498" s="5" t="str">
        <f>(VLOOKUP(Games!B499, Data!$B$2:$L$134, 6, FALSE)-VLOOKUP(Games!E499, Data!$B$2:$L$134, 6, FALSE))*Coefficients!$F$2</f>
        <v>#N/A</v>
      </c>
      <c r="G498" s="5" t="str">
        <f>(VLOOKUP(Games!B499, Data!$B$2:$L$134, 7, FALSE)-VLOOKUP(Games!E499, Data!$B$2:$L$134, 7, FALSE))*Coefficients!$G$2</f>
        <v>#N/A</v>
      </c>
      <c r="H498" s="5" t="str">
        <f>(VLOOKUP(Games!B499, Data!$B$2:$L$134, 8, FALSE)-VLOOKUP(Games!E499, Data!$B$2:$L$134, 8, FALSE))*Coefficients!$H$2</f>
        <v>#N/A</v>
      </c>
      <c r="I498" s="5" t="str">
        <f>(VLOOKUP(Games!B499, Data!$B$2:$L$134, 9, FALSE)-VLOOKUP(Games!E499, Data!$B$2:$L$134, 9, FALSE))*Coefficients!$I$2</f>
        <v>#N/A</v>
      </c>
      <c r="J498" s="5" t="str">
        <f>(VLOOKUP(Games!B499, Data!$B$2:$L$134, 10, FALSE)-VLOOKUP(Games!E499, Data!$B$2:$L$134, 10, FALSE))*Coefficients!$J$2</f>
        <v>#N/A</v>
      </c>
      <c r="K498" s="5" t="str">
        <f>(IF(AND(VLOOKUP(Games!B499, Data!$B$2:$L$134, 11, FALSE)=1, VLOOKUP(Games!E499, Data!$B$2:$L$134, 11, FALSE)&lt;&gt;1), 1,0))*Coefficients!K$2</f>
        <v>#N/A</v>
      </c>
      <c r="L498" s="5" t="str">
        <f>(IF(AND(VLOOKUP(Games!B499, Data!$B$2:$L$134, 11, FALSE)&lt;&gt;1, VLOOKUP(Games!E499, Data!$B$2:$L$134, 11, FALSE)=1), 1,0))*Coefficients!L$2</f>
        <v>#N/A</v>
      </c>
      <c r="O498" s="5" t="str">
        <f t="shared" si="1"/>
        <v>#N/A</v>
      </c>
    </row>
    <row r="499" ht="14.25" customHeight="1">
      <c r="A499" s="5" t="str">
        <f>Coefficients!$A$2</f>
        <v/>
      </c>
      <c r="B499" s="5" t="n">
        <f>(Games!G500)*Coefficients!$B$2</f>
        <v>0</v>
      </c>
      <c r="C499" s="5" t="str">
        <f>(VLOOKUP(Games!B500, Data!$B$2:$L$134, 4, FALSE)-VLOOKUP(Games!E500, Data!$B$2:$L$134, 4, FALSE))*Coefficients!$C$2</f>
        <v>#N/A</v>
      </c>
      <c r="D499" s="5" t="str">
        <f>(VLOOKUP(Games!B500, Data!$B$2:$L$134, 3, FALSE)-VLOOKUP(Games!E500, Data!$B$2:$L$134, 3, FALSE))*Coefficients!$D$2</f>
        <v>#N/A</v>
      </c>
      <c r="E499" s="5" t="str">
        <f>(VLOOKUP(Games!B500, Data!$B$2:$L$134, 5, FALSE)-VLOOKUP(Games!E500, Data!$B$2:$L$134, 5, FALSE))*Coefficients!$E$2</f>
        <v>#N/A</v>
      </c>
      <c r="F499" s="5" t="str">
        <f>(VLOOKUP(Games!B500, Data!$B$2:$L$134, 6, FALSE)-VLOOKUP(Games!E500, Data!$B$2:$L$134, 6, FALSE))*Coefficients!$F$2</f>
        <v>#N/A</v>
      </c>
      <c r="G499" s="5" t="str">
        <f>(VLOOKUP(Games!B500, Data!$B$2:$L$134, 7, FALSE)-VLOOKUP(Games!E500, Data!$B$2:$L$134, 7, FALSE))*Coefficients!$G$2</f>
        <v>#N/A</v>
      </c>
      <c r="H499" s="5" t="str">
        <f>(VLOOKUP(Games!B500, Data!$B$2:$L$134, 8, FALSE)-VLOOKUP(Games!E500, Data!$B$2:$L$134, 8, FALSE))*Coefficients!$H$2</f>
        <v>#N/A</v>
      </c>
      <c r="I499" s="5" t="str">
        <f>(VLOOKUP(Games!B500, Data!$B$2:$L$134, 9, FALSE)-VLOOKUP(Games!E500, Data!$B$2:$L$134, 9, FALSE))*Coefficients!$I$2</f>
        <v>#N/A</v>
      </c>
      <c r="J499" s="5" t="str">
        <f>(VLOOKUP(Games!B500, Data!$B$2:$L$134, 10, FALSE)-VLOOKUP(Games!E500, Data!$B$2:$L$134, 10, FALSE))*Coefficients!$J$2</f>
        <v>#N/A</v>
      </c>
      <c r="K499" s="5" t="str">
        <f>(IF(AND(VLOOKUP(Games!B500, Data!$B$2:$L$134, 11, FALSE)=1, VLOOKUP(Games!E500, Data!$B$2:$L$134, 11, FALSE)&lt;&gt;1), 1,0))*Coefficients!K$2</f>
        <v>#N/A</v>
      </c>
      <c r="L499" s="5" t="str">
        <f>(IF(AND(VLOOKUP(Games!B500, Data!$B$2:$L$134, 11, FALSE)&lt;&gt;1, VLOOKUP(Games!E500, Data!$B$2:$L$134, 11, FALSE)=1), 1,0))*Coefficients!L$2</f>
        <v>#N/A</v>
      </c>
      <c r="O499" s="5" t="str">
        <f t="shared" si="1"/>
        <v>#N/A</v>
      </c>
    </row>
    <row r="500" ht="14.25" customHeight="1">
      <c r="A500" s="5" t="str">
        <f>Coefficients!$A$2</f>
        <v/>
      </c>
      <c r="B500" s="5" t="n">
        <f>(Games!G501)*Coefficients!$B$2</f>
        <v>0</v>
      </c>
      <c r="C500" s="5" t="str">
        <f>(VLOOKUP(Games!B501, Data!$B$2:$L$134, 4, FALSE)-VLOOKUP(Games!E501, Data!$B$2:$L$134, 4, FALSE))*Coefficients!$C$2</f>
        <v>#N/A</v>
      </c>
      <c r="D500" s="5" t="str">
        <f>(VLOOKUP(Games!B501, Data!$B$2:$L$134, 3, FALSE)-VLOOKUP(Games!E501, Data!$B$2:$L$134, 3, FALSE))*Coefficients!$D$2</f>
        <v>#N/A</v>
      </c>
      <c r="E500" s="5" t="str">
        <f>(VLOOKUP(Games!B501, Data!$B$2:$L$134, 5, FALSE)-VLOOKUP(Games!E501, Data!$B$2:$L$134, 5, FALSE))*Coefficients!$E$2</f>
        <v>#N/A</v>
      </c>
      <c r="F500" s="5" t="str">
        <f>(VLOOKUP(Games!B501, Data!$B$2:$L$134, 6, FALSE)-VLOOKUP(Games!E501, Data!$B$2:$L$134, 6, FALSE))*Coefficients!$F$2</f>
        <v>#N/A</v>
      </c>
      <c r="G500" s="5" t="str">
        <f>(VLOOKUP(Games!B501, Data!$B$2:$L$134, 7, FALSE)-VLOOKUP(Games!E501, Data!$B$2:$L$134, 7, FALSE))*Coefficients!$G$2</f>
        <v>#N/A</v>
      </c>
      <c r="H500" s="5" t="str">
        <f>(VLOOKUP(Games!B501, Data!$B$2:$L$134, 8, FALSE)-VLOOKUP(Games!E501, Data!$B$2:$L$134, 8, FALSE))*Coefficients!$H$2</f>
        <v>#N/A</v>
      </c>
      <c r="I500" s="5" t="str">
        <f>(VLOOKUP(Games!B501, Data!$B$2:$L$134, 9, FALSE)-VLOOKUP(Games!E501, Data!$B$2:$L$134, 9, FALSE))*Coefficients!$I$2</f>
        <v>#N/A</v>
      </c>
      <c r="J500" s="5" t="str">
        <f>(VLOOKUP(Games!B501, Data!$B$2:$L$134, 10, FALSE)-VLOOKUP(Games!E501, Data!$B$2:$L$134, 10, FALSE))*Coefficients!$J$2</f>
        <v>#N/A</v>
      </c>
      <c r="K500" s="5" t="str">
        <f>(IF(AND(VLOOKUP(Games!B501, Data!$B$2:$L$134, 11, FALSE)=1, VLOOKUP(Games!E501, Data!$B$2:$L$134, 11, FALSE)&lt;&gt;1), 1,0))*Coefficients!K$2</f>
        <v>#N/A</v>
      </c>
      <c r="L500" s="5" t="str">
        <f>(IF(AND(VLOOKUP(Games!B501, Data!$B$2:$L$134, 11, FALSE)&lt;&gt;1, VLOOKUP(Games!E501, Data!$B$2:$L$134, 11, FALSE)=1), 1,0))*Coefficients!L$2</f>
        <v>#N/A</v>
      </c>
      <c r="O500" s="5" t="str">
        <f t="shared" si="1"/>
        <v>#N/A</v>
      </c>
    </row>
    <row r="501" ht="14.25" customHeight="1">
      <c r="A501" s="5" t="str">
        <f>Coefficients!$A$2</f>
        <v/>
      </c>
      <c r="B501" s="5" t="n">
        <f>(Games!G502)*Coefficients!$B$2</f>
        <v>0</v>
      </c>
      <c r="C501" s="5" t="str">
        <f>(VLOOKUP(Games!B502, Data!$B$2:$L$134, 4, FALSE)-VLOOKUP(Games!E502, Data!$B$2:$L$134, 4, FALSE))*Coefficients!$C$2</f>
        <v>#N/A</v>
      </c>
      <c r="D501" s="5" t="str">
        <f>(VLOOKUP(Games!B502, Data!$B$2:$L$134, 3, FALSE)-VLOOKUP(Games!E502, Data!$B$2:$L$134, 3, FALSE))*Coefficients!$D$2</f>
        <v>#N/A</v>
      </c>
      <c r="E501" s="5" t="str">
        <f>(VLOOKUP(Games!B502, Data!$B$2:$L$134, 5, FALSE)-VLOOKUP(Games!E502, Data!$B$2:$L$134, 5, FALSE))*Coefficients!$E$2</f>
        <v>#N/A</v>
      </c>
      <c r="F501" s="5" t="str">
        <f>(VLOOKUP(Games!B502, Data!$B$2:$L$134, 6, FALSE)-VLOOKUP(Games!E502, Data!$B$2:$L$134, 6, FALSE))*Coefficients!$F$2</f>
        <v>#N/A</v>
      </c>
      <c r="G501" s="5" t="str">
        <f>(VLOOKUP(Games!B502, Data!$B$2:$L$134, 7, FALSE)-VLOOKUP(Games!E502, Data!$B$2:$L$134, 7, FALSE))*Coefficients!$G$2</f>
        <v>#N/A</v>
      </c>
      <c r="H501" s="5" t="str">
        <f>(VLOOKUP(Games!B502, Data!$B$2:$L$134, 8, FALSE)-VLOOKUP(Games!E502, Data!$B$2:$L$134, 8, FALSE))*Coefficients!$H$2</f>
        <v>#N/A</v>
      </c>
      <c r="I501" s="5" t="str">
        <f>(VLOOKUP(Games!B502, Data!$B$2:$L$134, 9, FALSE)-VLOOKUP(Games!E502, Data!$B$2:$L$134, 9, FALSE))*Coefficients!$I$2</f>
        <v>#N/A</v>
      </c>
      <c r="J501" s="5" t="str">
        <f>(VLOOKUP(Games!B502, Data!$B$2:$L$134, 10, FALSE)-VLOOKUP(Games!E502, Data!$B$2:$L$134, 10, FALSE))*Coefficients!$J$2</f>
        <v>#N/A</v>
      </c>
      <c r="K501" s="5" t="str">
        <f>(IF(AND(VLOOKUP(Games!B502, Data!$B$2:$L$134, 11, FALSE)=1, VLOOKUP(Games!E502, Data!$B$2:$L$134, 11, FALSE)&lt;&gt;1), 1,0))*Coefficients!K$2</f>
        <v>#N/A</v>
      </c>
      <c r="L501" s="5" t="str">
        <f>(IF(AND(VLOOKUP(Games!B502, Data!$B$2:$L$134, 11, FALSE)&lt;&gt;1, VLOOKUP(Games!E502, Data!$B$2:$L$134, 11, FALSE)=1), 1,0))*Coefficients!L$2</f>
        <v>#N/A</v>
      </c>
      <c r="O501" s="5" t="str">
        <f t="shared" si="1"/>
        <v>#N/A</v>
      </c>
    </row>
    <row r="502" ht="14.25" customHeight="1">
      <c r="A502" s="5" t="str">
        <f>Coefficients!$A$2</f>
        <v/>
      </c>
      <c r="B502" s="5" t="n">
        <f>(Games!G503)*Coefficients!$B$2</f>
        <v>0</v>
      </c>
      <c r="C502" s="5" t="str">
        <f>(VLOOKUP(Games!B503, Data!$B$2:$L$134, 4, FALSE)-VLOOKUP(Games!E503, Data!$B$2:$L$134, 4, FALSE))*Coefficients!$C$2</f>
        <v>#N/A</v>
      </c>
      <c r="D502" s="5" t="str">
        <f>(VLOOKUP(Games!B503, Data!$B$2:$L$134, 3, FALSE)-VLOOKUP(Games!E503, Data!$B$2:$L$134, 3, FALSE))*Coefficients!$D$2</f>
        <v>#N/A</v>
      </c>
      <c r="E502" s="5" t="str">
        <f>(VLOOKUP(Games!B503, Data!$B$2:$L$134, 5, FALSE)-VLOOKUP(Games!E503, Data!$B$2:$L$134, 5, FALSE))*Coefficients!$E$2</f>
        <v>#N/A</v>
      </c>
      <c r="F502" s="5" t="str">
        <f>(VLOOKUP(Games!B503, Data!$B$2:$L$134, 6, FALSE)-VLOOKUP(Games!E503, Data!$B$2:$L$134, 6, FALSE))*Coefficients!$F$2</f>
        <v>#N/A</v>
      </c>
      <c r="G502" s="5" t="str">
        <f>(VLOOKUP(Games!B503, Data!$B$2:$L$134, 7, FALSE)-VLOOKUP(Games!E503, Data!$B$2:$L$134, 7, FALSE))*Coefficients!$G$2</f>
        <v>#N/A</v>
      </c>
      <c r="H502" s="5" t="str">
        <f>(VLOOKUP(Games!B503, Data!$B$2:$L$134, 8, FALSE)-VLOOKUP(Games!E503, Data!$B$2:$L$134, 8, FALSE))*Coefficients!$H$2</f>
        <v>#N/A</v>
      </c>
      <c r="I502" s="5" t="str">
        <f>(VLOOKUP(Games!B503, Data!$B$2:$L$134, 9, FALSE)-VLOOKUP(Games!E503, Data!$B$2:$L$134, 9, FALSE))*Coefficients!$I$2</f>
        <v>#N/A</v>
      </c>
      <c r="J502" s="5" t="str">
        <f>(VLOOKUP(Games!B503, Data!$B$2:$L$134, 10, FALSE)-VLOOKUP(Games!E503, Data!$B$2:$L$134, 10, FALSE))*Coefficients!$J$2</f>
        <v>#N/A</v>
      </c>
      <c r="K502" s="5" t="str">
        <f>(IF(AND(VLOOKUP(Games!B503, Data!$B$2:$L$134, 11, FALSE)=1, VLOOKUP(Games!E503, Data!$B$2:$L$134, 11, FALSE)&lt;&gt;1), 1,0))*Coefficients!K$2</f>
        <v>#N/A</v>
      </c>
      <c r="L502" s="5" t="str">
        <f>(IF(AND(VLOOKUP(Games!B503, Data!$B$2:$L$134, 11, FALSE)&lt;&gt;1, VLOOKUP(Games!E503, Data!$B$2:$L$134, 11, FALSE)=1), 1,0))*Coefficients!L$2</f>
        <v>#N/A</v>
      </c>
      <c r="O502" s="5" t="str">
        <f t="shared" si="1"/>
        <v>#N/A</v>
      </c>
    </row>
    <row r="503" ht="14.25" customHeight="1">
      <c r="A503" s="5" t="str">
        <f>Coefficients!$A$2</f>
        <v/>
      </c>
      <c r="B503" s="5" t="n">
        <f>(Games!G504)*Coefficients!$B$2</f>
        <v>0</v>
      </c>
      <c r="C503" s="5" t="str">
        <f>(VLOOKUP(Games!B504, Data!$B$2:$L$134, 4, FALSE)-VLOOKUP(Games!E504, Data!$B$2:$L$134, 4, FALSE))*Coefficients!$C$2</f>
        <v>#N/A</v>
      </c>
      <c r="D503" s="5" t="str">
        <f>(VLOOKUP(Games!B504, Data!$B$2:$L$134, 3, FALSE)-VLOOKUP(Games!E504, Data!$B$2:$L$134, 3, FALSE))*Coefficients!$D$2</f>
        <v>#N/A</v>
      </c>
      <c r="E503" s="5" t="str">
        <f>(VLOOKUP(Games!B504, Data!$B$2:$L$134, 5, FALSE)-VLOOKUP(Games!E504, Data!$B$2:$L$134, 5, FALSE))*Coefficients!$E$2</f>
        <v>#N/A</v>
      </c>
      <c r="F503" s="5" t="str">
        <f>(VLOOKUP(Games!B504, Data!$B$2:$L$134, 6, FALSE)-VLOOKUP(Games!E504, Data!$B$2:$L$134, 6, FALSE))*Coefficients!$F$2</f>
        <v>#N/A</v>
      </c>
      <c r="G503" s="5" t="str">
        <f>(VLOOKUP(Games!B504, Data!$B$2:$L$134, 7, FALSE)-VLOOKUP(Games!E504, Data!$B$2:$L$134, 7, FALSE))*Coefficients!$G$2</f>
        <v>#N/A</v>
      </c>
      <c r="H503" s="5" t="str">
        <f>(VLOOKUP(Games!B504, Data!$B$2:$L$134, 8, FALSE)-VLOOKUP(Games!E504, Data!$B$2:$L$134, 8, FALSE))*Coefficients!$H$2</f>
        <v>#N/A</v>
      </c>
      <c r="I503" s="5" t="str">
        <f>(VLOOKUP(Games!B504, Data!$B$2:$L$134, 9, FALSE)-VLOOKUP(Games!E504, Data!$B$2:$L$134, 9, FALSE))*Coefficients!$I$2</f>
        <v>#N/A</v>
      </c>
      <c r="J503" s="5" t="str">
        <f>(VLOOKUP(Games!B504, Data!$B$2:$L$134, 10, FALSE)-VLOOKUP(Games!E504, Data!$B$2:$L$134, 10, FALSE))*Coefficients!$J$2</f>
        <v>#N/A</v>
      </c>
      <c r="K503" s="5" t="str">
        <f>(IF(AND(VLOOKUP(Games!B504, Data!$B$2:$L$134, 11, FALSE)=1, VLOOKUP(Games!E504, Data!$B$2:$L$134, 11, FALSE)&lt;&gt;1), 1,0))*Coefficients!K$2</f>
        <v>#N/A</v>
      </c>
      <c r="L503" s="5" t="str">
        <f>(IF(AND(VLOOKUP(Games!B504, Data!$B$2:$L$134, 11, FALSE)&lt;&gt;1, VLOOKUP(Games!E504, Data!$B$2:$L$134, 11, FALSE)=1), 1,0))*Coefficients!L$2</f>
        <v>#N/A</v>
      </c>
      <c r="O503" s="5" t="str">
        <f t="shared" si="1"/>
        <v>#N/A</v>
      </c>
    </row>
    <row r="504" ht="14.25" customHeight="1">
      <c r="A504" s="5" t="str">
        <f>Coefficients!$A$2</f>
        <v/>
      </c>
      <c r="B504" s="5" t="n">
        <f>(Games!G505)*Coefficients!$B$2</f>
        <v>0</v>
      </c>
      <c r="C504" s="5" t="str">
        <f>(VLOOKUP(Games!B505, Data!$B$2:$L$134, 4, FALSE)-VLOOKUP(Games!E505, Data!$B$2:$L$134, 4, FALSE))*Coefficients!$C$2</f>
        <v>#N/A</v>
      </c>
      <c r="D504" s="5" t="str">
        <f>(VLOOKUP(Games!B505, Data!$B$2:$L$134, 3, FALSE)-VLOOKUP(Games!E505, Data!$B$2:$L$134, 3, FALSE))*Coefficients!$D$2</f>
        <v>#N/A</v>
      </c>
      <c r="E504" s="5" t="str">
        <f>(VLOOKUP(Games!B505, Data!$B$2:$L$134, 5, FALSE)-VLOOKUP(Games!E505, Data!$B$2:$L$134, 5, FALSE))*Coefficients!$E$2</f>
        <v>#N/A</v>
      </c>
      <c r="F504" s="5" t="str">
        <f>(VLOOKUP(Games!B505, Data!$B$2:$L$134, 6, FALSE)-VLOOKUP(Games!E505, Data!$B$2:$L$134, 6, FALSE))*Coefficients!$F$2</f>
        <v>#N/A</v>
      </c>
      <c r="G504" s="5" t="str">
        <f>(VLOOKUP(Games!B505, Data!$B$2:$L$134, 7, FALSE)-VLOOKUP(Games!E505, Data!$B$2:$L$134, 7, FALSE))*Coefficients!$G$2</f>
        <v>#N/A</v>
      </c>
      <c r="H504" s="5" t="str">
        <f>(VLOOKUP(Games!B505, Data!$B$2:$L$134, 8, FALSE)-VLOOKUP(Games!E505, Data!$B$2:$L$134, 8, FALSE))*Coefficients!$H$2</f>
        <v>#N/A</v>
      </c>
      <c r="I504" s="5" t="str">
        <f>(VLOOKUP(Games!B505, Data!$B$2:$L$134, 9, FALSE)-VLOOKUP(Games!E505, Data!$B$2:$L$134, 9, FALSE))*Coefficients!$I$2</f>
        <v>#N/A</v>
      </c>
      <c r="J504" s="5" t="str">
        <f>(VLOOKUP(Games!B505, Data!$B$2:$L$134, 10, FALSE)-VLOOKUP(Games!E505, Data!$B$2:$L$134, 10, FALSE))*Coefficients!$J$2</f>
        <v>#N/A</v>
      </c>
      <c r="K504" s="5" t="str">
        <f>(IF(AND(VLOOKUP(Games!B505, Data!$B$2:$L$134, 11, FALSE)=1, VLOOKUP(Games!E505, Data!$B$2:$L$134, 11, FALSE)&lt;&gt;1), 1,0))*Coefficients!K$2</f>
        <v>#N/A</v>
      </c>
      <c r="L504" s="5" t="str">
        <f>(IF(AND(VLOOKUP(Games!B505, Data!$B$2:$L$134, 11, FALSE)&lt;&gt;1, VLOOKUP(Games!E505, Data!$B$2:$L$134, 11, FALSE)=1), 1,0))*Coefficients!L$2</f>
        <v>#N/A</v>
      </c>
      <c r="O504" s="5" t="str">
        <f t="shared" si="1"/>
        <v>#N/A</v>
      </c>
    </row>
    <row r="505" ht="14.25" customHeight="1">
      <c r="A505" s="5" t="str">
        <f>Coefficients!$A$2</f>
        <v/>
      </c>
      <c r="B505" s="5" t="n">
        <f>(Games!G506)*Coefficients!$B$2</f>
        <v>0</v>
      </c>
      <c r="C505" s="5" t="str">
        <f>(VLOOKUP(Games!B506, Data!$B$2:$L$134, 4, FALSE)-VLOOKUP(Games!E506, Data!$B$2:$L$134, 4, FALSE))*Coefficients!$C$2</f>
        <v>#N/A</v>
      </c>
      <c r="D505" s="5" t="str">
        <f>(VLOOKUP(Games!B506, Data!$B$2:$L$134, 3, FALSE)-VLOOKUP(Games!E506, Data!$B$2:$L$134, 3, FALSE))*Coefficients!$D$2</f>
        <v>#N/A</v>
      </c>
      <c r="E505" s="5" t="str">
        <f>(VLOOKUP(Games!B506, Data!$B$2:$L$134, 5, FALSE)-VLOOKUP(Games!E506, Data!$B$2:$L$134, 5, FALSE))*Coefficients!$E$2</f>
        <v>#N/A</v>
      </c>
      <c r="F505" s="5" t="str">
        <f>(VLOOKUP(Games!B506, Data!$B$2:$L$134, 6, FALSE)-VLOOKUP(Games!E506, Data!$B$2:$L$134, 6, FALSE))*Coefficients!$F$2</f>
        <v>#N/A</v>
      </c>
      <c r="G505" s="5" t="str">
        <f>(VLOOKUP(Games!B506, Data!$B$2:$L$134, 7, FALSE)-VLOOKUP(Games!E506, Data!$B$2:$L$134, 7, FALSE))*Coefficients!$G$2</f>
        <v>#N/A</v>
      </c>
      <c r="H505" s="5" t="str">
        <f>(VLOOKUP(Games!B506, Data!$B$2:$L$134, 8, FALSE)-VLOOKUP(Games!E506, Data!$B$2:$L$134, 8, FALSE))*Coefficients!$H$2</f>
        <v>#N/A</v>
      </c>
      <c r="I505" s="5" t="str">
        <f>(VLOOKUP(Games!B506, Data!$B$2:$L$134, 9, FALSE)-VLOOKUP(Games!E506, Data!$B$2:$L$134, 9, FALSE))*Coefficients!$I$2</f>
        <v>#N/A</v>
      </c>
      <c r="J505" s="5" t="str">
        <f>(VLOOKUP(Games!B506, Data!$B$2:$L$134, 10, FALSE)-VLOOKUP(Games!E506, Data!$B$2:$L$134, 10, FALSE))*Coefficients!$J$2</f>
        <v>#N/A</v>
      </c>
      <c r="K505" s="5" t="str">
        <f>(IF(AND(VLOOKUP(Games!B506, Data!$B$2:$L$134, 11, FALSE)=1, VLOOKUP(Games!E506, Data!$B$2:$L$134, 11, FALSE)&lt;&gt;1), 1,0))*Coefficients!K$2</f>
        <v>#N/A</v>
      </c>
      <c r="L505" s="5" t="str">
        <f>(IF(AND(VLOOKUP(Games!B506, Data!$B$2:$L$134, 11, FALSE)&lt;&gt;1, VLOOKUP(Games!E506, Data!$B$2:$L$134, 11, FALSE)=1), 1,0))*Coefficients!L$2</f>
        <v>#N/A</v>
      </c>
      <c r="O505" s="5" t="str">
        <f t="shared" si="1"/>
        <v>#N/A</v>
      </c>
    </row>
    <row r="506" ht="14.25" customHeight="1">
      <c r="A506" s="5" t="str">
        <f>Coefficients!$A$2</f>
        <v/>
      </c>
      <c r="B506" s="5" t="n">
        <f>(Games!G507)*Coefficients!$B$2</f>
        <v>0</v>
      </c>
      <c r="C506" s="5" t="str">
        <f>(VLOOKUP(Games!B507, Data!$B$2:$L$134, 4, FALSE)-VLOOKUP(Games!E507, Data!$B$2:$L$134, 4, FALSE))*Coefficients!$C$2</f>
        <v>#N/A</v>
      </c>
      <c r="D506" s="5" t="str">
        <f>(VLOOKUP(Games!B507, Data!$B$2:$L$134, 3, FALSE)-VLOOKUP(Games!E507, Data!$B$2:$L$134, 3, FALSE))*Coefficients!$D$2</f>
        <v>#N/A</v>
      </c>
      <c r="E506" s="5" t="str">
        <f>(VLOOKUP(Games!B507, Data!$B$2:$L$134, 5, FALSE)-VLOOKUP(Games!E507, Data!$B$2:$L$134, 5, FALSE))*Coefficients!$E$2</f>
        <v>#N/A</v>
      </c>
      <c r="F506" s="5" t="str">
        <f>(VLOOKUP(Games!B507, Data!$B$2:$L$134, 6, FALSE)-VLOOKUP(Games!E507, Data!$B$2:$L$134, 6, FALSE))*Coefficients!$F$2</f>
        <v>#N/A</v>
      </c>
      <c r="G506" s="5" t="str">
        <f>(VLOOKUP(Games!B507, Data!$B$2:$L$134, 7, FALSE)-VLOOKUP(Games!E507, Data!$B$2:$L$134, 7, FALSE))*Coefficients!$G$2</f>
        <v>#N/A</v>
      </c>
      <c r="H506" s="5" t="str">
        <f>(VLOOKUP(Games!B507, Data!$B$2:$L$134, 8, FALSE)-VLOOKUP(Games!E507, Data!$B$2:$L$134, 8, FALSE))*Coefficients!$H$2</f>
        <v>#N/A</v>
      </c>
      <c r="I506" s="5" t="str">
        <f>(VLOOKUP(Games!B507, Data!$B$2:$L$134, 9, FALSE)-VLOOKUP(Games!E507, Data!$B$2:$L$134, 9, FALSE))*Coefficients!$I$2</f>
        <v>#N/A</v>
      </c>
      <c r="J506" s="5" t="str">
        <f>(VLOOKUP(Games!B507, Data!$B$2:$L$134, 10, FALSE)-VLOOKUP(Games!E507, Data!$B$2:$L$134, 10, FALSE))*Coefficients!$J$2</f>
        <v>#N/A</v>
      </c>
      <c r="K506" s="5" t="str">
        <f>(IF(AND(VLOOKUP(Games!B507, Data!$B$2:$L$134, 11, FALSE)=1, VLOOKUP(Games!E507, Data!$B$2:$L$134, 11, FALSE)&lt;&gt;1), 1,0))*Coefficients!K$2</f>
        <v>#N/A</v>
      </c>
      <c r="L506" s="5" t="str">
        <f>(IF(AND(VLOOKUP(Games!B507, Data!$B$2:$L$134, 11, FALSE)&lt;&gt;1, VLOOKUP(Games!E507, Data!$B$2:$L$134, 11, FALSE)=1), 1,0))*Coefficients!L$2</f>
        <v>#N/A</v>
      </c>
      <c r="O506" s="5" t="str">
        <f t="shared" si="1"/>
        <v>#N/A</v>
      </c>
    </row>
    <row r="507" ht="14.25" customHeight="1">
      <c r="A507" s="5" t="str">
        <f>Coefficients!$A$2</f>
        <v/>
      </c>
      <c r="B507" s="5" t="n">
        <f>(Games!G508)*Coefficients!$B$2</f>
        <v>0</v>
      </c>
      <c r="C507" s="5" t="str">
        <f>(VLOOKUP(Games!B508, Data!$B$2:$L$134, 4, FALSE)-VLOOKUP(Games!E508, Data!$B$2:$L$134, 4, FALSE))*Coefficients!$C$2</f>
        <v>#N/A</v>
      </c>
      <c r="D507" s="5" t="str">
        <f>(VLOOKUP(Games!B508, Data!$B$2:$L$134, 3, FALSE)-VLOOKUP(Games!E508, Data!$B$2:$L$134, 3, FALSE))*Coefficients!$D$2</f>
        <v>#N/A</v>
      </c>
      <c r="E507" s="5" t="str">
        <f>(VLOOKUP(Games!B508, Data!$B$2:$L$134, 5, FALSE)-VLOOKUP(Games!E508, Data!$B$2:$L$134, 5, FALSE))*Coefficients!$E$2</f>
        <v>#N/A</v>
      </c>
      <c r="F507" s="5" t="str">
        <f>(VLOOKUP(Games!B508, Data!$B$2:$L$134, 6, FALSE)-VLOOKUP(Games!E508, Data!$B$2:$L$134, 6, FALSE))*Coefficients!$F$2</f>
        <v>#N/A</v>
      </c>
      <c r="G507" s="5" t="str">
        <f>(VLOOKUP(Games!B508, Data!$B$2:$L$134, 7, FALSE)-VLOOKUP(Games!E508, Data!$B$2:$L$134, 7, FALSE))*Coefficients!$G$2</f>
        <v>#N/A</v>
      </c>
      <c r="H507" s="5" t="str">
        <f>(VLOOKUP(Games!B508, Data!$B$2:$L$134, 8, FALSE)-VLOOKUP(Games!E508, Data!$B$2:$L$134, 8, FALSE))*Coefficients!$H$2</f>
        <v>#N/A</v>
      </c>
      <c r="I507" s="5" t="str">
        <f>(VLOOKUP(Games!B508, Data!$B$2:$L$134, 9, FALSE)-VLOOKUP(Games!E508, Data!$B$2:$L$134, 9, FALSE))*Coefficients!$I$2</f>
        <v>#N/A</v>
      </c>
      <c r="J507" s="5" t="str">
        <f>(VLOOKUP(Games!B508, Data!$B$2:$L$134, 10, FALSE)-VLOOKUP(Games!E508, Data!$B$2:$L$134, 10, FALSE))*Coefficients!$J$2</f>
        <v>#N/A</v>
      </c>
      <c r="K507" s="5" t="str">
        <f>(IF(AND(VLOOKUP(Games!B508, Data!$B$2:$L$134, 11, FALSE)=1, VLOOKUP(Games!E508, Data!$B$2:$L$134, 11, FALSE)&lt;&gt;1), 1,0))*Coefficients!K$2</f>
        <v>#N/A</v>
      </c>
      <c r="L507" s="5" t="str">
        <f>(IF(AND(VLOOKUP(Games!B508, Data!$B$2:$L$134, 11, FALSE)&lt;&gt;1, VLOOKUP(Games!E508, Data!$B$2:$L$134, 11, FALSE)=1), 1,0))*Coefficients!L$2</f>
        <v>#N/A</v>
      </c>
      <c r="O507" s="5" t="str">
        <f t="shared" si="1"/>
        <v>#N/A</v>
      </c>
    </row>
    <row r="508" ht="14.25" customHeight="1">
      <c r="A508" s="5" t="str">
        <f>Coefficients!$A$2</f>
        <v/>
      </c>
      <c r="B508" s="5" t="n">
        <f>(Games!G509)*Coefficients!$B$2</f>
        <v>0</v>
      </c>
      <c r="C508" s="5" t="str">
        <f>(VLOOKUP(Games!B509, Data!$B$2:$L$134, 4, FALSE)-VLOOKUP(Games!E509, Data!$B$2:$L$134, 4, FALSE))*Coefficients!$C$2</f>
        <v>#N/A</v>
      </c>
      <c r="D508" s="5" t="str">
        <f>(VLOOKUP(Games!B509, Data!$B$2:$L$134, 3, FALSE)-VLOOKUP(Games!E509, Data!$B$2:$L$134, 3, FALSE))*Coefficients!$D$2</f>
        <v>#N/A</v>
      </c>
      <c r="E508" s="5" t="str">
        <f>(VLOOKUP(Games!B509, Data!$B$2:$L$134, 5, FALSE)-VLOOKUP(Games!E509, Data!$B$2:$L$134, 5, FALSE))*Coefficients!$E$2</f>
        <v>#N/A</v>
      </c>
      <c r="F508" s="5" t="str">
        <f>(VLOOKUP(Games!B509, Data!$B$2:$L$134, 6, FALSE)-VLOOKUP(Games!E509, Data!$B$2:$L$134, 6, FALSE))*Coefficients!$F$2</f>
        <v>#N/A</v>
      </c>
      <c r="G508" s="5" t="str">
        <f>(VLOOKUP(Games!B509, Data!$B$2:$L$134, 7, FALSE)-VLOOKUP(Games!E509, Data!$B$2:$L$134, 7, FALSE))*Coefficients!$G$2</f>
        <v>#N/A</v>
      </c>
      <c r="H508" s="5" t="str">
        <f>(VLOOKUP(Games!B509, Data!$B$2:$L$134, 8, FALSE)-VLOOKUP(Games!E509, Data!$B$2:$L$134, 8, FALSE))*Coefficients!$H$2</f>
        <v>#N/A</v>
      </c>
      <c r="I508" s="5" t="str">
        <f>(VLOOKUP(Games!B509, Data!$B$2:$L$134, 9, FALSE)-VLOOKUP(Games!E509, Data!$B$2:$L$134, 9, FALSE))*Coefficients!$I$2</f>
        <v>#N/A</v>
      </c>
      <c r="J508" s="5" t="str">
        <f>(VLOOKUP(Games!B509, Data!$B$2:$L$134, 10, FALSE)-VLOOKUP(Games!E509, Data!$B$2:$L$134, 10, FALSE))*Coefficients!$J$2</f>
        <v>#N/A</v>
      </c>
      <c r="K508" s="5" t="str">
        <f>(IF(AND(VLOOKUP(Games!B509, Data!$B$2:$L$134, 11, FALSE)=1, VLOOKUP(Games!E509, Data!$B$2:$L$134, 11, FALSE)&lt;&gt;1), 1,0))*Coefficients!K$2</f>
        <v>#N/A</v>
      </c>
      <c r="L508" s="5" t="str">
        <f>(IF(AND(VLOOKUP(Games!B509, Data!$B$2:$L$134, 11, FALSE)&lt;&gt;1, VLOOKUP(Games!E509, Data!$B$2:$L$134, 11, FALSE)=1), 1,0))*Coefficients!L$2</f>
        <v>#N/A</v>
      </c>
      <c r="O508" s="5" t="str">
        <f t="shared" si="1"/>
        <v>#N/A</v>
      </c>
    </row>
    <row r="509" ht="14.25" customHeight="1">
      <c r="A509" s="5" t="str">
        <f>Coefficients!$A$2</f>
        <v/>
      </c>
      <c r="B509" s="5" t="n">
        <f>(Games!G510)*Coefficients!$B$2</f>
        <v>0</v>
      </c>
      <c r="C509" s="5" t="str">
        <f>(VLOOKUP(Games!B510, Data!$B$2:$L$134, 4, FALSE)-VLOOKUP(Games!E510, Data!$B$2:$L$134, 4, FALSE))*Coefficients!$C$2</f>
        <v>#N/A</v>
      </c>
      <c r="D509" s="5" t="str">
        <f>(VLOOKUP(Games!B510, Data!$B$2:$L$134, 3, FALSE)-VLOOKUP(Games!E510, Data!$B$2:$L$134, 3, FALSE))*Coefficients!$D$2</f>
        <v>#N/A</v>
      </c>
      <c r="E509" s="5" t="str">
        <f>(VLOOKUP(Games!B510, Data!$B$2:$L$134, 5, FALSE)-VLOOKUP(Games!E510, Data!$B$2:$L$134, 5, FALSE))*Coefficients!$E$2</f>
        <v>#N/A</v>
      </c>
      <c r="F509" s="5" t="str">
        <f>(VLOOKUP(Games!B510, Data!$B$2:$L$134, 6, FALSE)-VLOOKUP(Games!E510, Data!$B$2:$L$134, 6, FALSE))*Coefficients!$F$2</f>
        <v>#N/A</v>
      </c>
      <c r="G509" s="5" t="str">
        <f>(VLOOKUP(Games!B510, Data!$B$2:$L$134, 7, FALSE)-VLOOKUP(Games!E510, Data!$B$2:$L$134, 7, FALSE))*Coefficients!$G$2</f>
        <v>#N/A</v>
      </c>
      <c r="H509" s="5" t="str">
        <f>(VLOOKUP(Games!B510, Data!$B$2:$L$134, 8, FALSE)-VLOOKUP(Games!E510, Data!$B$2:$L$134, 8, FALSE))*Coefficients!$H$2</f>
        <v>#N/A</v>
      </c>
      <c r="I509" s="5" t="str">
        <f>(VLOOKUP(Games!B510, Data!$B$2:$L$134, 9, FALSE)-VLOOKUP(Games!E510, Data!$B$2:$L$134, 9, FALSE))*Coefficients!$I$2</f>
        <v>#N/A</v>
      </c>
      <c r="J509" s="5" t="str">
        <f>(VLOOKUP(Games!B510, Data!$B$2:$L$134, 10, FALSE)-VLOOKUP(Games!E510, Data!$B$2:$L$134, 10, FALSE))*Coefficients!$J$2</f>
        <v>#N/A</v>
      </c>
      <c r="K509" s="5" t="str">
        <f>(IF(AND(VLOOKUP(Games!B510, Data!$B$2:$L$134, 11, FALSE)=1, VLOOKUP(Games!E510, Data!$B$2:$L$134, 11, FALSE)&lt;&gt;1), 1,0))*Coefficients!K$2</f>
        <v>#N/A</v>
      </c>
      <c r="L509" s="5" t="str">
        <f>(IF(AND(VLOOKUP(Games!B510, Data!$B$2:$L$134, 11, FALSE)&lt;&gt;1, VLOOKUP(Games!E510, Data!$B$2:$L$134, 11, FALSE)=1), 1,0))*Coefficients!L$2</f>
        <v>#N/A</v>
      </c>
      <c r="O509" s="5" t="str">
        <f t="shared" si="1"/>
        <v>#N/A</v>
      </c>
    </row>
    <row r="510" ht="14.25" customHeight="1">
      <c r="A510" s="5" t="str">
        <f>Coefficients!$A$2</f>
        <v/>
      </c>
      <c r="B510" s="5" t="n">
        <f>(Games!G511)*Coefficients!$B$2</f>
        <v>0</v>
      </c>
      <c r="C510" s="5" t="str">
        <f>(VLOOKUP(Games!B511, Data!$B$2:$L$134, 4, FALSE)-VLOOKUP(Games!E511, Data!$B$2:$L$134, 4, FALSE))*Coefficients!$C$2</f>
        <v>#N/A</v>
      </c>
      <c r="D510" s="5" t="str">
        <f>(VLOOKUP(Games!B511, Data!$B$2:$L$134, 3, FALSE)-VLOOKUP(Games!E511, Data!$B$2:$L$134, 3, FALSE))*Coefficients!$D$2</f>
        <v>#N/A</v>
      </c>
      <c r="E510" s="5" t="str">
        <f>(VLOOKUP(Games!B511, Data!$B$2:$L$134, 5, FALSE)-VLOOKUP(Games!E511, Data!$B$2:$L$134, 5, FALSE))*Coefficients!$E$2</f>
        <v>#N/A</v>
      </c>
      <c r="F510" s="5" t="str">
        <f>(VLOOKUP(Games!B511, Data!$B$2:$L$134, 6, FALSE)-VLOOKUP(Games!E511, Data!$B$2:$L$134, 6, FALSE))*Coefficients!$F$2</f>
        <v>#N/A</v>
      </c>
      <c r="G510" s="5" t="str">
        <f>(VLOOKUP(Games!B511, Data!$B$2:$L$134, 7, FALSE)-VLOOKUP(Games!E511, Data!$B$2:$L$134, 7, FALSE))*Coefficients!$G$2</f>
        <v>#N/A</v>
      </c>
      <c r="H510" s="5" t="str">
        <f>(VLOOKUP(Games!B511, Data!$B$2:$L$134, 8, FALSE)-VLOOKUP(Games!E511, Data!$B$2:$L$134, 8, FALSE))*Coefficients!$H$2</f>
        <v>#N/A</v>
      </c>
      <c r="I510" s="5" t="str">
        <f>(VLOOKUP(Games!B511, Data!$B$2:$L$134, 9, FALSE)-VLOOKUP(Games!E511, Data!$B$2:$L$134, 9, FALSE))*Coefficients!$I$2</f>
        <v>#N/A</v>
      </c>
      <c r="J510" s="5" t="str">
        <f>(VLOOKUP(Games!B511, Data!$B$2:$L$134, 10, FALSE)-VLOOKUP(Games!E511, Data!$B$2:$L$134, 10, FALSE))*Coefficients!$J$2</f>
        <v>#N/A</v>
      </c>
      <c r="K510" s="5" t="str">
        <f>(IF(AND(VLOOKUP(Games!B511, Data!$B$2:$L$134, 11, FALSE)=1, VLOOKUP(Games!E511, Data!$B$2:$L$134, 11, FALSE)&lt;&gt;1), 1,0))*Coefficients!K$2</f>
        <v>#N/A</v>
      </c>
      <c r="L510" s="5" t="str">
        <f>(IF(AND(VLOOKUP(Games!B511, Data!$B$2:$L$134, 11, FALSE)&lt;&gt;1, VLOOKUP(Games!E511, Data!$B$2:$L$134, 11, FALSE)=1), 1,0))*Coefficients!L$2</f>
        <v>#N/A</v>
      </c>
      <c r="O510" s="5" t="str">
        <f t="shared" si="1"/>
        <v>#N/A</v>
      </c>
    </row>
    <row r="511" ht="14.25" customHeight="1">
      <c r="A511" s="5" t="str">
        <f>Coefficients!$A$2</f>
        <v/>
      </c>
      <c r="B511" s="5" t="n">
        <f>(Games!G512)*Coefficients!$B$2</f>
        <v>0</v>
      </c>
      <c r="C511" s="5" t="str">
        <f>(VLOOKUP(Games!B512, Data!$B$2:$L$134, 4, FALSE)-VLOOKUP(Games!E512, Data!$B$2:$L$134, 4, FALSE))*Coefficients!$C$2</f>
        <v>#N/A</v>
      </c>
      <c r="D511" s="5" t="str">
        <f>(VLOOKUP(Games!B512, Data!$B$2:$L$134, 3, FALSE)-VLOOKUP(Games!E512, Data!$B$2:$L$134, 3, FALSE))*Coefficients!$D$2</f>
        <v>#N/A</v>
      </c>
      <c r="E511" s="5" t="str">
        <f>(VLOOKUP(Games!B512, Data!$B$2:$L$134, 5, FALSE)-VLOOKUP(Games!E512, Data!$B$2:$L$134, 5, FALSE))*Coefficients!$E$2</f>
        <v>#N/A</v>
      </c>
      <c r="F511" s="5" t="str">
        <f>(VLOOKUP(Games!B512, Data!$B$2:$L$134, 6, FALSE)-VLOOKUP(Games!E512, Data!$B$2:$L$134, 6, FALSE))*Coefficients!$F$2</f>
        <v>#N/A</v>
      </c>
      <c r="G511" s="5" t="str">
        <f>(VLOOKUP(Games!B512, Data!$B$2:$L$134, 7, FALSE)-VLOOKUP(Games!E512, Data!$B$2:$L$134, 7, FALSE))*Coefficients!$G$2</f>
        <v>#N/A</v>
      </c>
      <c r="H511" s="5" t="str">
        <f>(VLOOKUP(Games!B512, Data!$B$2:$L$134, 8, FALSE)-VLOOKUP(Games!E512, Data!$B$2:$L$134, 8, FALSE))*Coefficients!$H$2</f>
        <v>#N/A</v>
      </c>
      <c r="I511" s="5" t="str">
        <f>(VLOOKUP(Games!B512, Data!$B$2:$L$134, 9, FALSE)-VLOOKUP(Games!E512, Data!$B$2:$L$134, 9, FALSE))*Coefficients!$I$2</f>
        <v>#N/A</v>
      </c>
      <c r="J511" s="5" t="str">
        <f>(VLOOKUP(Games!B512, Data!$B$2:$L$134, 10, FALSE)-VLOOKUP(Games!E512, Data!$B$2:$L$134, 10, FALSE))*Coefficients!$J$2</f>
        <v>#N/A</v>
      </c>
      <c r="K511" s="5" t="str">
        <f>(IF(AND(VLOOKUP(Games!B512, Data!$B$2:$L$134, 11, FALSE)=1, VLOOKUP(Games!E512, Data!$B$2:$L$134, 11, FALSE)&lt;&gt;1), 1,0))*Coefficients!K$2</f>
        <v>#N/A</v>
      </c>
      <c r="L511" s="5" t="str">
        <f>(IF(AND(VLOOKUP(Games!B512, Data!$B$2:$L$134, 11, FALSE)&lt;&gt;1, VLOOKUP(Games!E512, Data!$B$2:$L$134, 11, FALSE)=1), 1,0))*Coefficients!L$2</f>
        <v>#N/A</v>
      </c>
      <c r="O511" s="5" t="str">
        <f t="shared" si="1"/>
        <v>#N/A</v>
      </c>
    </row>
    <row r="512" ht="14.25" customHeight="1">
      <c r="A512" s="5" t="str">
        <f>Coefficients!$A$2</f>
        <v/>
      </c>
      <c r="B512" s="5" t="n">
        <f>(Games!G513)*Coefficients!$B$2</f>
        <v>0</v>
      </c>
      <c r="C512" s="5" t="str">
        <f>(VLOOKUP(Games!B513, Data!$B$2:$L$134, 4, FALSE)-VLOOKUP(Games!E513, Data!$B$2:$L$134, 4, FALSE))*Coefficients!$C$2</f>
        <v>#N/A</v>
      </c>
      <c r="D512" s="5" t="str">
        <f>(VLOOKUP(Games!B513, Data!$B$2:$L$134, 3, FALSE)-VLOOKUP(Games!E513, Data!$B$2:$L$134, 3, FALSE))*Coefficients!$D$2</f>
        <v>#N/A</v>
      </c>
      <c r="E512" s="5" t="str">
        <f>(VLOOKUP(Games!B513, Data!$B$2:$L$134, 5, FALSE)-VLOOKUP(Games!E513, Data!$B$2:$L$134, 5, FALSE))*Coefficients!$E$2</f>
        <v>#N/A</v>
      </c>
      <c r="F512" s="5" t="str">
        <f>(VLOOKUP(Games!B513, Data!$B$2:$L$134, 6, FALSE)-VLOOKUP(Games!E513, Data!$B$2:$L$134, 6, FALSE))*Coefficients!$F$2</f>
        <v>#N/A</v>
      </c>
      <c r="G512" s="5" t="str">
        <f>(VLOOKUP(Games!B513, Data!$B$2:$L$134, 7, FALSE)-VLOOKUP(Games!E513, Data!$B$2:$L$134, 7, FALSE))*Coefficients!$G$2</f>
        <v>#N/A</v>
      </c>
      <c r="H512" s="5" t="str">
        <f>(VLOOKUP(Games!B513, Data!$B$2:$L$134, 8, FALSE)-VLOOKUP(Games!E513, Data!$B$2:$L$134, 8, FALSE))*Coefficients!$H$2</f>
        <v>#N/A</v>
      </c>
      <c r="I512" s="5" t="str">
        <f>(VLOOKUP(Games!B513, Data!$B$2:$L$134, 9, FALSE)-VLOOKUP(Games!E513, Data!$B$2:$L$134, 9, FALSE))*Coefficients!$I$2</f>
        <v>#N/A</v>
      </c>
      <c r="J512" s="5" t="str">
        <f>(VLOOKUP(Games!B513, Data!$B$2:$L$134, 10, FALSE)-VLOOKUP(Games!E513, Data!$B$2:$L$134, 10, FALSE))*Coefficients!$J$2</f>
        <v>#N/A</v>
      </c>
      <c r="K512" s="5" t="str">
        <f>(IF(AND(VLOOKUP(Games!B513, Data!$B$2:$L$134, 11, FALSE)=1, VLOOKUP(Games!E513, Data!$B$2:$L$134, 11, FALSE)&lt;&gt;1), 1,0))*Coefficients!K$2</f>
        <v>#N/A</v>
      </c>
      <c r="L512" s="5" t="str">
        <f>(IF(AND(VLOOKUP(Games!B513, Data!$B$2:$L$134, 11, FALSE)&lt;&gt;1, VLOOKUP(Games!E513, Data!$B$2:$L$134, 11, FALSE)=1), 1,0))*Coefficients!L$2</f>
        <v>#N/A</v>
      </c>
      <c r="O512" s="5" t="str">
        <f t="shared" si="1"/>
        <v>#N/A</v>
      </c>
    </row>
    <row r="513" ht="14.25" customHeight="1">
      <c r="A513" s="5" t="str">
        <f>Coefficients!$A$2</f>
        <v/>
      </c>
      <c r="B513" s="5" t="n">
        <f>(Games!G514)*Coefficients!$B$2</f>
        <v>0</v>
      </c>
      <c r="C513" s="5" t="str">
        <f>(VLOOKUP(Games!B514, Data!$B$2:$L$134, 4, FALSE)-VLOOKUP(Games!E514, Data!$B$2:$L$134, 4, FALSE))*Coefficients!$C$2</f>
        <v>#N/A</v>
      </c>
      <c r="D513" s="5" t="str">
        <f>(VLOOKUP(Games!B514, Data!$B$2:$L$134, 3, FALSE)-VLOOKUP(Games!E514, Data!$B$2:$L$134, 3, FALSE))*Coefficients!$D$2</f>
        <v>#N/A</v>
      </c>
      <c r="E513" s="5" t="str">
        <f>(VLOOKUP(Games!B514, Data!$B$2:$L$134, 5, FALSE)-VLOOKUP(Games!E514, Data!$B$2:$L$134, 5, FALSE))*Coefficients!$E$2</f>
        <v>#N/A</v>
      </c>
      <c r="F513" s="5" t="str">
        <f>(VLOOKUP(Games!B514, Data!$B$2:$L$134, 6, FALSE)-VLOOKUP(Games!E514, Data!$B$2:$L$134, 6, FALSE))*Coefficients!$F$2</f>
        <v>#N/A</v>
      </c>
      <c r="G513" s="5" t="str">
        <f>(VLOOKUP(Games!B514, Data!$B$2:$L$134, 7, FALSE)-VLOOKUP(Games!E514, Data!$B$2:$L$134, 7, FALSE))*Coefficients!$G$2</f>
        <v>#N/A</v>
      </c>
      <c r="H513" s="5" t="str">
        <f>(VLOOKUP(Games!B514, Data!$B$2:$L$134, 8, FALSE)-VLOOKUP(Games!E514, Data!$B$2:$L$134, 8, FALSE))*Coefficients!$H$2</f>
        <v>#N/A</v>
      </c>
      <c r="I513" s="5" t="str">
        <f>(VLOOKUP(Games!B514, Data!$B$2:$L$134, 9, FALSE)-VLOOKUP(Games!E514, Data!$B$2:$L$134, 9, FALSE))*Coefficients!$I$2</f>
        <v>#N/A</v>
      </c>
      <c r="J513" s="5" t="str">
        <f>(VLOOKUP(Games!B514, Data!$B$2:$L$134, 10, FALSE)-VLOOKUP(Games!E514, Data!$B$2:$L$134, 10, FALSE))*Coefficients!$J$2</f>
        <v>#N/A</v>
      </c>
      <c r="K513" s="5" t="str">
        <f>(IF(AND(VLOOKUP(Games!B514, Data!$B$2:$L$134, 11, FALSE)=1, VLOOKUP(Games!E514, Data!$B$2:$L$134, 11, FALSE)&lt;&gt;1), 1,0))*Coefficients!K$2</f>
        <v>#N/A</v>
      </c>
      <c r="L513" s="5" t="str">
        <f>(IF(AND(VLOOKUP(Games!B514, Data!$B$2:$L$134, 11, FALSE)&lt;&gt;1, VLOOKUP(Games!E514, Data!$B$2:$L$134, 11, FALSE)=1), 1,0))*Coefficients!L$2</f>
        <v>#N/A</v>
      </c>
      <c r="O513" s="5" t="str">
        <f t="shared" si="1"/>
        <v>#N/A</v>
      </c>
    </row>
    <row r="514" ht="14.25" customHeight="1">
      <c r="A514" s="5" t="str">
        <f>Coefficients!$A$2</f>
        <v/>
      </c>
      <c r="B514" s="5" t="n">
        <f>(Games!G515)*Coefficients!$B$2</f>
        <v>0</v>
      </c>
      <c r="C514" s="5" t="str">
        <f>(VLOOKUP(Games!B515, Data!$B$2:$L$134, 4, FALSE)-VLOOKUP(Games!E515, Data!$B$2:$L$134, 4, FALSE))*Coefficients!$C$2</f>
        <v>#N/A</v>
      </c>
      <c r="D514" s="5" t="str">
        <f>(VLOOKUP(Games!B515, Data!$B$2:$L$134, 3, FALSE)-VLOOKUP(Games!E515, Data!$B$2:$L$134, 3, FALSE))*Coefficients!$D$2</f>
        <v>#N/A</v>
      </c>
      <c r="E514" s="5" t="str">
        <f>(VLOOKUP(Games!B515, Data!$B$2:$L$134, 5, FALSE)-VLOOKUP(Games!E515, Data!$B$2:$L$134, 5, FALSE))*Coefficients!$E$2</f>
        <v>#N/A</v>
      </c>
      <c r="F514" s="5" t="str">
        <f>(VLOOKUP(Games!B515, Data!$B$2:$L$134, 6, FALSE)-VLOOKUP(Games!E515, Data!$B$2:$L$134, 6, FALSE))*Coefficients!$F$2</f>
        <v>#N/A</v>
      </c>
      <c r="G514" s="5" t="str">
        <f>(VLOOKUP(Games!B515, Data!$B$2:$L$134, 7, FALSE)-VLOOKUP(Games!E515, Data!$B$2:$L$134, 7, FALSE))*Coefficients!$G$2</f>
        <v>#N/A</v>
      </c>
      <c r="H514" s="5" t="str">
        <f>(VLOOKUP(Games!B515, Data!$B$2:$L$134, 8, FALSE)-VLOOKUP(Games!E515, Data!$B$2:$L$134, 8, FALSE))*Coefficients!$H$2</f>
        <v>#N/A</v>
      </c>
      <c r="I514" s="5" t="str">
        <f>(VLOOKUP(Games!B515, Data!$B$2:$L$134, 9, FALSE)-VLOOKUP(Games!E515, Data!$B$2:$L$134, 9, FALSE))*Coefficients!$I$2</f>
        <v>#N/A</v>
      </c>
      <c r="J514" s="5" t="str">
        <f>(VLOOKUP(Games!B515, Data!$B$2:$L$134, 10, FALSE)-VLOOKUP(Games!E515, Data!$B$2:$L$134, 10, FALSE))*Coefficients!$J$2</f>
        <v>#N/A</v>
      </c>
      <c r="K514" s="5" t="str">
        <f>(IF(AND(VLOOKUP(Games!B515, Data!$B$2:$L$134, 11, FALSE)=1, VLOOKUP(Games!E515, Data!$B$2:$L$134, 11, FALSE)&lt;&gt;1), 1,0))*Coefficients!K$2</f>
        <v>#N/A</v>
      </c>
      <c r="L514" s="5" t="str">
        <f>(IF(AND(VLOOKUP(Games!B515, Data!$B$2:$L$134, 11, FALSE)&lt;&gt;1, VLOOKUP(Games!E515, Data!$B$2:$L$134, 11, FALSE)=1), 1,0))*Coefficients!L$2</f>
        <v>#N/A</v>
      </c>
      <c r="O514" s="5" t="str">
        <f t="shared" si="1"/>
        <v>#N/A</v>
      </c>
    </row>
    <row r="515" ht="14.25" customHeight="1">
      <c r="A515" s="5" t="str">
        <f>Coefficients!$A$2</f>
        <v/>
      </c>
      <c r="B515" s="5" t="n">
        <f>(Games!G516)*Coefficients!$B$2</f>
        <v>0</v>
      </c>
      <c r="C515" s="5" t="str">
        <f>(VLOOKUP(Games!B516, Data!$B$2:$L$134, 4, FALSE)-VLOOKUP(Games!E516, Data!$B$2:$L$134, 4, FALSE))*Coefficients!$C$2</f>
        <v>#N/A</v>
      </c>
      <c r="D515" s="5" t="str">
        <f>(VLOOKUP(Games!B516, Data!$B$2:$L$134, 3, FALSE)-VLOOKUP(Games!E516, Data!$B$2:$L$134, 3, FALSE))*Coefficients!$D$2</f>
        <v>#N/A</v>
      </c>
      <c r="E515" s="5" t="str">
        <f>(VLOOKUP(Games!B516, Data!$B$2:$L$134, 5, FALSE)-VLOOKUP(Games!E516, Data!$B$2:$L$134, 5, FALSE))*Coefficients!$E$2</f>
        <v>#N/A</v>
      </c>
      <c r="F515" s="5" t="str">
        <f>(VLOOKUP(Games!B516, Data!$B$2:$L$134, 6, FALSE)-VLOOKUP(Games!E516, Data!$B$2:$L$134, 6, FALSE))*Coefficients!$F$2</f>
        <v>#N/A</v>
      </c>
      <c r="G515" s="5" t="str">
        <f>(VLOOKUP(Games!B516, Data!$B$2:$L$134, 7, FALSE)-VLOOKUP(Games!E516, Data!$B$2:$L$134, 7, FALSE))*Coefficients!$G$2</f>
        <v>#N/A</v>
      </c>
      <c r="H515" s="5" t="str">
        <f>(VLOOKUP(Games!B516, Data!$B$2:$L$134, 8, FALSE)-VLOOKUP(Games!E516, Data!$B$2:$L$134, 8, FALSE))*Coefficients!$H$2</f>
        <v>#N/A</v>
      </c>
      <c r="I515" s="5" t="str">
        <f>(VLOOKUP(Games!B516, Data!$B$2:$L$134, 9, FALSE)-VLOOKUP(Games!E516, Data!$B$2:$L$134, 9, FALSE))*Coefficients!$I$2</f>
        <v>#N/A</v>
      </c>
      <c r="J515" s="5" t="str">
        <f>(VLOOKUP(Games!B516, Data!$B$2:$L$134, 10, FALSE)-VLOOKUP(Games!E516, Data!$B$2:$L$134, 10, FALSE))*Coefficients!$J$2</f>
        <v>#N/A</v>
      </c>
      <c r="K515" s="5" t="str">
        <f>(IF(AND(VLOOKUP(Games!B516, Data!$B$2:$L$134, 11, FALSE)=1, VLOOKUP(Games!E516, Data!$B$2:$L$134, 11, FALSE)&lt;&gt;1), 1,0))*Coefficients!K$2</f>
        <v>#N/A</v>
      </c>
      <c r="L515" s="5" t="str">
        <f>(IF(AND(VLOOKUP(Games!B516, Data!$B$2:$L$134, 11, FALSE)&lt;&gt;1, VLOOKUP(Games!E516, Data!$B$2:$L$134, 11, FALSE)=1), 1,0))*Coefficients!L$2</f>
        <v>#N/A</v>
      </c>
      <c r="O515" s="5" t="str">
        <f t="shared" si="1"/>
        <v>#N/A</v>
      </c>
    </row>
    <row r="516" ht="14.25" customHeight="1">
      <c r="A516" s="5" t="str">
        <f>Coefficients!$A$2</f>
        <v/>
      </c>
      <c r="B516" s="5" t="n">
        <f>(Games!G517)*Coefficients!$B$2</f>
        <v>0</v>
      </c>
      <c r="C516" s="5" t="str">
        <f>(VLOOKUP(Games!B517, Data!$B$2:$L$134, 4, FALSE)-VLOOKUP(Games!E517, Data!$B$2:$L$134, 4, FALSE))*Coefficients!$C$2</f>
        <v>#N/A</v>
      </c>
      <c r="D516" s="5" t="str">
        <f>(VLOOKUP(Games!B517, Data!$B$2:$L$134, 3, FALSE)-VLOOKUP(Games!E517, Data!$B$2:$L$134, 3, FALSE))*Coefficients!$D$2</f>
        <v>#N/A</v>
      </c>
      <c r="E516" s="5" t="str">
        <f>(VLOOKUP(Games!B517, Data!$B$2:$L$134, 5, FALSE)-VLOOKUP(Games!E517, Data!$B$2:$L$134, 5, FALSE))*Coefficients!$E$2</f>
        <v>#N/A</v>
      </c>
      <c r="F516" s="5" t="str">
        <f>(VLOOKUP(Games!B517, Data!$B$2:$L$134, 6, FALSE)-VLOOKUP(Games!E517, Data!$B$2:$L$134, 6, FALSE))*Coefficients!$F$2</f>
        <v>#N/A</v>
      </c>
      <c r="G516" s="5" t="str">
        <f>(VLOOKUP(Games!B517, Data!$B$2:$L$134, 7, FALSE)-VLOOKUP(Games!E517, Data!$B$2:$L$134, 7, FALSE))*Coefficients!$G$2</f>
        <v>#N/A</v>
      </c>
      <c r="H516" s="5" t="str">
        <f>(VLOOKUP(Games!B517, Data!$B$2:$L$134, 8, FALSE)-VLOOKUP(Games!E517, Data!$B$2:$L$134, 8, FALSE))*Coefficients!$H$2</f>
        <v>#N/A</v>
      </c>
      <c r="I516" s="5" t="str">
        <f>(VLOOKUP(Games!B517, Data!$B$2:$L$134, 9, FALSE)-VLOOKUP(Games!E517, Data!$B$2:$L$134, 9, FALSE))*Coefficients!$I$2</f>
        <v>#N/A</v>
      </c>
      <c r="J516" s="5" t="str">
        <f>(VLOOKUP(Games!B517, Data!$B$2:$L$134, 10, FALSE)-VLOOKUP(Games!E517, Data!$B$2:$L$134, 10, FALSE))*Coefficients!$J$2</f>
        <v>#N/A</v>
      </c>
      <c r="K516" s="5" t="str">
        <f>(IF(AND(VLOOKUP(Games!B517, Data!$B$2:$L$134, 11, FALSE)=1, VLOOKUP(Games!E517, Data!$B$2:$L$134, 11, FALSE)&lt;&gt;1), 1,0))*Coefficients!K$2</f>
        <v>#N/A</v>
      </c>
      <c r="L516" s="5" t="str">
        <f>(IF(AND(VLOOKUP(Games!B517, Data!$B$2:$L$134, 11, FALSE)&lt;&gt;1, VLOOKUP(Games!E517, Data!$B$2:$L$134, 11, FALSE)=1), 1,0))*Coefficients!L$2</f>
        <v>#N/A</v>
      </c>
      <c r="O516" s="5" t="str">
        <f t="shared" si="1"/>
        <v>#N/A</v>
      </c>
    </row>
    <row r="517" ht="14.25" customHeight="1">
      <c r="A517" s="5" t="str">
        <f>Coefficients!$A$2</f>
        <v/>
      </c>
      <c r="B517" s="5" t="n">
        <f>(Games!G518)*Coefficients!$B$2</f>
        <v>0</v>
      </c>
      <c r="C517" s="5" t="str">
        <f>(VLOOKUP(Games!B518, Data!$B$2:$L$134, 4, FALSE)-VLOOKUP(Games!E518, Data!$B$2:$L$134, 4, FALSE))*Coefficients!$C$2</f>
        <v>#N/A</v>
      </c>
      <c r="D517" s="5" t="str">
        <f>(VLOOKUP(Games!B518, Data!$B$2:$L$134, 3, FALSE)-VLOOKUP(Games!E518, Data!$B$2:$L$134, 3, FALSE))*Coefficients!$D$2</f>
        <v>#N/A</v>
      </c>
      <c r="E517" s="5" t="str">
        <f>(VLOOKUP(Games!B518, Data!$B$2:$L$134, 5, FALSE)-VLOOKUP(Games!E518, Data!$B$2:$L$134, 5, FALSE))*Coefficients!$E$2</f>
        <v>#N/A</v>
      </c>
      <c r="F517" s="5" t="str">
        <f>(VLOOKUP(Games!B518, Data!$B$2:$L$134, 6, FALSE)-VLOOKUP(Games!E518, Data!$B$2:$L$134, 6, FALSE))*Coefficients!$F$2</f>
        <v>#N/A</v>
      </c>
      <c r="G517" s="5" t="str">
        <f>(VLOOKUP(Games!B518, Data!$B$2:$L$134, 7, FALSE)-VLOOKUP(Games!E518, Data!$B$2:$L$134, 7, FALSE))*Coefficients!$G$2</f>
        <v>#N/A</v>
      </c>
      <c r="H517" s="5" t="str">
        <f>(VLOOKUP(Games!B518, Data!$B$2:$L$134, 8, FALSE)-VLOOKUP(Games!E518, Data!$B$2:$L$134, 8, FALSE))*Coefficients!$H$2</f>
        <v>#N/A</v>
      </c>
      <c r="I517" s="5" t="str">
        <f>(VLOOKUP(Games!B518, Data!$B$2:$L$134, 9, FALSE)-VLOOKUP(Games!E518, Data!$B$2:$L$134, 9, FALSE))*Coefficients!$I$2</f>
        <v>#N/A</v>
      </c>
      <c r="J517" s="5" t="str">
        <f>(VLOOKUP(Games!B518, Data!$B$2:$L$134, 10, FALSE)-VLOOKUP(Games!E518, Data!$B$2:$L$134, 10, FALSE))*Coefficients!$J$2</f>
        <v>#N/A</v>
      </c>
      <c r="K517" s="5" t="str">
        <f>(IF(AND(VLOOKUP(Games!B518, Data!$B$2:$L$134, 11, FALSE)=1, VLOOKUP(Games!E518, Data!$B$2:$L$134, 11, FALSE)&lt;&gt;1), 1,0))*Coefficients!K$2</f>
        <v>#N/A</v>
      </c>
      <c r="L517" s="5" t="str">
        <f>(IF(AND(VLOOKUP(Games!B518, Data!$B$2:$L$134, 11, FALSE)&lt;&gt;1, VLOOKUP(Games!E518, Data!$B$2:$L$134, 11, FALSE)=1), 1,0))*Coefficients!L$2</f>
        <v>#N/A</v>
      </c>
      <c r="O517" s="5" t="str">
        <f t="shared" si="1"/>
        <v>#N/A</v>
      </c>
    </row>
    <row r="518" ht="14.25" customHeight="1">
      <c r="A518" s="5" t="str">
        <f>Coefficients!$A$2</f>
        <v/>
      </c>
      <c r="B518" s="5" t="n">
        <f>(Games!G519)*Coefficients!$B$2</f>
        <v>0</v>
      </c>
      <c r="C518" s="5" t="str">
        <f>(VLOOKUP(Games!B519, Data!$B$2:$L$134, 4, FALSE)-VLOOKUP(Games!E519, Data!$B$2:$L$134, 4, FALSE))*Coefficients!$C$2</f>
        <v>#N/A</v>
      </c>
      <c r="D518" s="5" t="str">
        <f>(VLOOKUP(Games!B519, Data!$B$2:$L$134, 3, FALSE)-VLOOKUP(Games!E519, Data!$B$2:$L$134, 3, FALSE))*Coefficients!$D$2</f>
        <v>#N/A</v>
      </c>
      <c r="E518" s="5" t="str">
        <f>(VLOOKUP(Games!B519, Data!$B$2:$L$134, 5, FALSE)-VLOOKUP(Games!E519, Data!$B$2:$L$134, 5, FALSE))*Coefficients!$E$2</f>
        <v>#N/A</v>
      </c>
      <c r="F518" s="5" t="str">
        <f>(VLOOKUP(Games!B519, Data!$B$2:$L$134, 6, FALSE)-VLOOKUP(Games!E519, Data!$B$2:$L$134, 6, FALSE))*Coefficients!$F$2</f>
        <v>#N/A</v>
      </c>
      <c r="G518" s="5" t="str">
        <f>(VLOOKUP(Games!B519, Data!$B$2:$L$134, 7, FALSE)-VLOOKUP(Games!E519, Data!$B$2:$L$134, 7, FALSE))*Coefficients!$G$2</f>
        <v>#N/A</v>
      </c>
      <c r="H518" s="5" t="str">
        <f>(VLOOKUP(Games!B519, Data!$B$2:$L$134, 8, FALSE)-VLOOKUP(Games!E519, Data!$B$2:$L$134, 8, FALSE))*Coefficients!$H$2</f>
        <v>#N/A</v>
      </c>
      <c r="I518" s="5" t="str">
        <f>(VLOOKUP(Games!B519, Data!$B$2:$L$134, 9, FALSE)-VLOOKUP(Games!E519, Data!$B$2:$L$134, 9, FALSE))*Coefficients!$I$2</f>
        <v>#N/A</v>
      </c>
      <c r="J518" s="5" t="str">
        <f>(VLOOKUP(Games!B519, Data!$B$2:$L$134, 10, FALSE)-VLOOKUP(Games!E519, Data!$B$2:$L$134, 10, FALSE))*Coefficients!$J$2</f>
        <v>#N/A</v>
      </c>
      <c r="K518" s="5" t="str">
        <f>(IF(AND(VLOOKUP(Games!B519, Data!$B$2:$L$134, 11, FALSE)=1, VLOOKUP(Games!E519, Data!$B$2:$L$134, 11, FALSE)&lt;&gt;1), 1,0))*Coefficients!K$2</f>
        <v>#N/A</v>
      </c>
      <c r="L518" s="5" t="str">
        <f>(IF(AND(VLOOKUP(Games!B519, Data!$B$2:$L$134, 11, FALSE)&lt;&gt;1, VLOOKUP(Games!E519, Data!$B$2:$L$134, 11, FALSE)=1), 1,0))*Coefficients!L$2</f>
        <v>#N/A</v>
      </c>
      <c r="O518" s="5" t="str">
        <f t="shared" si="1"/>
        <v>#N/A</v>
      </c>
    </row>
    <row r="519" ht="14.25" customHeight="1">
      <c r="A519" s="5" t="str">
        <f>Coefficients!$A$2</f>
        <v/>
      </c>
      <c r="B519" s="5" t="n">
        <f>(Games!G520)*Coefficients!$B$2</f>
        <v>0</v>
      </c>
      <c r="C519" s="5" t="str">
        <f>(VLOOKUP(Games!B520, Data!$B$2:$L$134, 4, FALSE)-VLOOKUP(Games!E520, Data!$B$2:$L$134, 4, FALSE))*Coefficients!$C$2</f>
        <v>#N/A</v>
      </c>
      <c r="D519" s="5" t="str">
        <f>(VLOOKUP(Games!B520, Data!$B$2:$L$134, 3, FALSE)-VLOOKUP(Games!E520, Data!$B$2:$L$134, 3, FALSE))*Coefficients!$D$2</f>
        <v>#N/A</v>
      </c>
      <c r="E519" s="5" t="str">
        <f>(VLOOKUP(Games!B520, Data!$B$2:$L$134, 5, FALSE)-VLOOKUP(Games!E520, Data!$B$2:$L$134, 5, FALSE))*Coefficients!$E$2</f>
        <v>#N/A</v>
      </c>
      <c r="F519" s="5" t="str">
        <f>(VLOOKUP(Games!B520, Data!$B$2:$L$134, 6, FALSE)-VLOOKUP(Games!E520, Data!$B$2:$L$134, 6, FALSE))*Coefficients!$F$2</f>
        <v>#N/A</v>
      </c>
      <c r="G519" s="5" t="str">
        <f>(VLOOKUP(Games!B520, Data!$B$2:$L$134, 7, FALSE)-VLOOKUP(Games!E520, Data!$B$2:$L$134, 7, FALSE))*Coefficients!$G$2</f>
        <v>#N/A</v>
      </c>
      <c r="H519" s="5" t="str">
        <f>(VLOOKUP(Games!B520, Data!$B$2:$L$134, 8, FALSE)-VLOOKUP(Games!E520, Data!$B$2:$L$134, 8, FALSE))*Coefficients!$H$2</f>
        <v>#N/A</v>
      </c>
      <c r="I519" s="5" t="str">
        <f>(VLOOKUP(Games!B520, Data!$B$2:$L$134, 9, FALSE)-VLOOKUP(Games!E520, Data!$B$2:$L$134, 9, FALSE))*Coefficients!$I$2</f>
        <v>#N/A</v>
      </c>
      <c r="J519" s="5" t="str">
        <f>(VLOOKUP(Games!B520, Data!$B$2:$L$134, 10, FALSE)-VLOOKUP(Games!E520, Data!$B$2:$L$134, 10, FALSE))*Coefficients!$J$2</f>
        <v>#N/A</v>
      </c>
      <c r="K519" s="5" t="str">
        <f>(IF(AND(VLOOKUP(Games!B520, Data!$B$2:$L$134, 11, FALSE)=1, VLOOKUP(Games!E520, Data!$B$2:$L$134, 11, FALSE)&lt;&gt;1), 1,0))*Coefficients!K$2</f>
        <v>#N/A</v>
      </c>
      <c r="L519" s="5" t="str">
        <f>(IF(AND(VLOOKUP(Games!B520, Data!$B$2:$L$134, 11, FALSE)&lt;&gt;1, VLOOKUP(Games!E520, Data!$B$2:$L$134, 11, FALSE)=1), 1,0))*Coefficients!L$2</f>
        <v>#N/A</v>
      </c>
      <c r="O519" s="5" t="str">
        <f t="shared" si="1"/>
        <v>#N/A</v>
      </c>
    </row>
    <row r="520" ht="14.25" customHeight="1">
      <c r="A520" s="5" t="str">
        <f>Coefficients!$A$2</f>
        <v/>
      </c>
      <c r="B520" s="5" t="n">
        <f>(Games!G521)*Coefficients!$B$2</f>
        <v>0</v>
      </c>
      <c r="C520" s="5" t="str">
        <f>(VLOOKUP(Games!B521, Data!$B$2:$L$134, 4, FALSE)-VLOOKUP(Games!E521, Data!$B$2:$L$134, 4, FALSE))*Coefficients!$C$2</f>
        <v>#N/A</v>
      </c>
      <c r="D520" s="5" t="str">
        <f>(VLOOKUP(Games!B521, Data!$B$2:$L$134, 3, FALSE)-VLOOKUP(Games!E521, Data!$B$2:$L$134, 3, FALSE))*Coefficients!$D$2</f>
        <v>#N/A</v>
      </c>
      <c r="E520" s="5" t="str">
        <f>(VLOOKUP(Games!B521, Data!$B$2:$L$134, 5, FALSE)-VLOOKUP(Games!E521, Data!$B$2:$L$134, 5, FALSE))*Coefficients!$E$2</f>
        <v>#N/A</v>
      </c>
      <c r="F520" s="5" t="str">
        <f>(VLOOKUP(Games!B521, Data!$B$2:$L$134, 6, FALSE)-VLOOKUP(Games!E521, Data!$B$2:$L$134, 6, FALSE))*Coefficients!$F$2</f>
        <v>#N/A</v>
      </c>
      <c r="G520" s="5" t="str">
        <f>(VLOOKUP(Games!B521, Data!$B$2:$L$134, 7, FALSE)-VLOOKUP(Games!E521, Data!$B$2:$L$134, 7, FALSE))*Coefficients!$G$2</f>
        <v>#N/A</v>
      </c>
      <c r="H520" s="5" t="str">
        <f>(VLOOKUP(Games!B521, Data!$B$2:$L$134, 8, FALSE)-VLOOKUP(Games!E521, Data!$B$2:$L$134, 8, FALSE))*Coefficients!$H$2</f>
        <v>#N/A</v>
      </c>
      <c r="I520" s="5" t="str">
        <f>(VLOOKUP(Games!B521, Data!$B$2:$L$134, 9, FALSE)-VLOOKUP(Games!E521, Data!$B$2:$L$134, 9, FALSE))*Coefficients!$I$2</f>
        <v>#N/A</v>
      </c>
      <c r="J520" s="5" t="str">
        <f>(VLOOKUP(Games!B521, Data!$B$2:$L$134, 10, FALSE)-VLOOKUP(Games!E521, Data!$B$2:$L$134, 10, FALSE))*Coefficients!$J$2</f>
        <v>#N/A</v>
      </c>
      <c r="K520" s="5" t="str">
        <f>(IF(AND(VLOOKUP(Games!B521, Data!$B$2:$L$134, 11, FALSE)=1, VLOOKUP(Games!E521, Data!$B$2:$L$134, 11, FALSE)&lt;&gt;1), 1,0))*Coefficients!K$2</f>
        <v>#N/A</v>
      </c>
      <c r="L520" s="5" t="str">
        <f>(IF(AND(VLOOKUP(Games!B521, Data!$B$2:$L$134, 11, FALSE)&lt;&gt;1, VLOOKUP(Games!E521, Data!$B$2:$L$134, 11, FALSE)=1), 1,0))*Coefficients!L$2</f>
        <v>#N/A</v>
      </c>
      <c r="O520" s="5" t="str">
        <f t="shared" si="1"/>
        <v>#N/A</v>
      </c>
    </row>
    <row r="521" ht="14.25" customHeight="1">
      <c r="A521" s="5" t="str">
        <f>Coefficients!$A$2</f>
        <v/>
      </c>
      <c r="B521" s="5" t="n">
        <f>(Games!G522)*Coefficients!$B$2</f>
        <v>0</v>
      </c>
      <c r="C521" s="5" t="str">
        <f>(VLOOKUP(Games!B522, Data!$B$2:$L$134, 4, FALSE)-VLOOKUP(Games!E522, Data!$B$2:$L$134, 4, FALSE))*Coefficients!$C$2</f>
        <v>#N/A</v>
      </c>
      <c r="D521" s="5" t="str">
        <f>(VLOOKUP(Games!B522, Data!$B$2:$L$134, 3, FALSE)-VLOOKUP(Games!E522, Data!$B$2:$L$134, 3, FALSE))*Coefficients!$D$2</f>
        <v>#N/A</v>
      </c>
      <c r="E521" s="5" t="str">
        <f>(VLOOKUP(Games!B522, Data!$B$2:$L$134, 5, FALSE)-VLOOKUP(Games!E522, Data!$B$2:$L$134, 5, FALSE))*Coefficients!$E$2</f>
        <v>#N/A</v>
      </c>
      <c r="F521" s="5" t="str">
        <f>(VLOOKUP(Games!B522, Data!$B$2:$L$134, 6, FALSE)-VLOOKUP(Games!E522, Data!$B$2:$L$134, 6, FALSE))*Coefficients!$F$2</f>
        <v>#N/A</v>
      </c>
      <c r="G521" s="5" t="str">
        <f>(VLOOKUP(Games!B522, Data!$B$2:$L$134, 7, FALSE)-VLOOKUP(Games!E522, Data!$B$2:$L$134, 7, FALSE))*Coefficients!$G$2</f>
        <v>#N/A</v>
      </c>
      <c r="H521" s="5" t="str">
        <f>(VLOOKUP(Games!B522, Data!$B$2:$L$134, 8, FALSE)-VLOOKUP(Games!E522, Data!$B$2:$L$134, 8, FALSE))*Coefficients!$H$2</f>
        <v>#N/A</v>
      </c>
      <c r="I521" s="5" t="str">
        <f>(VLOOKUP(Games!B522, Data!$B$2:$L$134, 9, FALSE)-VLOOKUP(Games!E522, Data!$B$2:$L$134, 9, FALSE))*Coefficients!$I$2</f>
        <v>#N/A</v>
      </c>
      <c r="J521" s="5" t="str">
        <f>(VLOOKUP(Games!B522, Data!$B$2:$L$134, 10, FALSE)-VLOOKUP(Games!E522, Data!$B$2:$L$134, 10, FALSE))*Coefficients!$J$2</f>
        <v>#N/A</v>
      </c>
      <c r="K521" s="5" t="str">
        <f>(IF(AND(VLOOKUP(Games!B522, Data!$B$2:$L$134, 11, FALSE)=1, VLOOKUP(Games!E522, Data!$B$2:$L$134, 11, FALSE)&lt;&gt;1), 1,0))*Coefficients!K$2</f>
        <v>#N/A</v>
      </c>
      <c r="L521" s="5" t="str">
        <f>(IF(AND(VLOOKUP(Games!B522, Data!$B$2:$L$134, 11, FALSE)&lt;&gt;1, VLOOKUP(Games!E522, Data!$B$2:$L$134, 11, FALSE)=1), 1,0))*Coefficients!L$2</f>
        <v>#N/A</v>
      </c>
      <c r="O521" s="5" t="str">
        <f t="shared" si="1"/>
        <v>#N/A</v>
      </c>
    </row>
    <row r="522" ht="14.25" customHeight="1">
      <c r="A522" s="5" t="str">
        <f>Coefficients!$A$2</f>
        <v/>
      </c>
      <c r="B522" s="5" t="n">
        <f>(Games!G523)*Coefficients!$B$2</f>
        <v>0</v>
      </c>
      <c r="C522" s="5" t="str">
        <f>(VLOOKUP(Games!B523, Data!$B$2:$L$134, 4, FALSE)-VLOOKUP(Games!E523, Data!$B$2:$L$134, 4, FALSE))*Coefficients!$C$2</f>
        <v>#N/A</v>
      </c>
      <c r="D522" s="5" t="str">
        <f>(VLOOKUP(Games!B523, Data!$B$2:$L$134, 3, FALSE)-VLOOKUP(Games!E523, Data!$B$2:$L$134, 3, FALSE))*Coefficients!$D$2</f>
        <v>#N/A</v>
      </c>
      <c r="E522" s="5" t="str">
        <f>(VLOOKUP(Games!B523, Data!$B$2:$L$134, 5, FALSE)-VLOOKUP(Games!E523, Data!$B$2:$L$134, 5, FALSE))*Coefficients!$E$2</f>
        <v>#N/A</v>
      </c>
      <c r="F522" s="5" t="str">
        <f>(VLOOKUP(Games!B523, Data!$B$2:$L$134, 6, FALSE)-VLOOKUP(Games!E523, Data!$B$2:$L$134, 6, FALSE))*Coefficients!$F$2</f>
        <v>#N/A</v>
      </c>
      <c r="G522" s="5" t="str">
        <f>(VLOOKUP(Games!B523, Data!$B$2:$L$134, 7, FALSE)-VLOOKUP(Games!E523, Data!$B$2:$L$134, 7, FALSE))*Coefficients!$G$2</f>
        <v>#N/A</v>
      </c>
      <c r="H522" s="5" t="str">
        <f>(VLOOKUP(Games!B523, Data!$B$2:$L$134, 8, FALSE)-VLOOKUP(Games!E523, Data!$B$2:$L$134, 8, FALSE))*Coefficients!$H$2</f>
        <v>#N/A</v>
      </c>
      <c r="I522" s="5" t="str">
        <f>(VLOOKUP(Games!B523, Data!$B$2:$L$134, 9, FALSE)-VLOOKUP(Games!E523, Data!$B$2:$L$134, 9, FALSE))*Coefficients!$I$2</f>
        <v>#N/A</v>
      </c>
      <c r="J522" s="5" t="str">
        <f>(VLOOKUP(Games!B523, Data!$B$2:$L$134, 10, FALSE)-VLOOKUP(Games!E523, Data!$B$2:$L$134, 10, FALSE))*Coefficients!$J$2</f>
        <v>#N/A</v>
      </c>
      <c r="K522" s="5" t="str">
        <f>(IF(AND(VLOOKUP(Games!B523, Data!$B$2:$L$134, 11, FALSE)=1, VLOOKUP(Games!E523, Data!$B$2:$L$134, 11, FALSE)&lt;&gt;1), 1,0))*Coefficients!K$2</f>
        <v>#N/A</v>
      </c>
      <c r="L522" s="5" t="str">
        <f>(IF(AND(VLOOKUP(Games!B523, Data!$B$2:$L$134, 11, FALSE)&lt;&gt;1, VLOOKUP(Games!E523, Data!$B$2:$L$134, 11, FALSE)=1), 1,0))*Coefficients!L$2</f>
        <v>#N/A</v>
      </c>
      <c r="O522" s="5" t="str">
        <f t="shared" si="1"/>
        <v>#N/A</v>
      </c>
    </row>
    <row r="523" ht="14.25" customHeight="1">
      <c r="A523" s="5" t="str">
        <f>Coefficients!$A$2</f>
        <v/>
      </c>
      <c r="B523" s="5" t="n">
        <f>(Games!G524)*Coefficients!$B$2</f>
        <v>0</v>
      </c>
      <c r="C523" s="5" t="str">
        <f>(VLOOKUP(Games!B524, Data!$B$2:$L$134, 4, FALSE)-VLOOKUP(Games!E524, Data!$B$2:$L$134, 4, FALSE))*Coefficients!$C$2</f>
        <v>#N/A</v>
      </c>
      <c r="D523" s="5" t="str">
        <f>(VLOOKUP(Games!B524, Data!$B$2:$L$134, 3, FALSE)-VLOOKUP(Games!E524, Data!$B$2:$L$134, 3, FALSE))*Coefficients!$D$2</f>
        <v>#N/A</v>
      </c>
      <c r="E523" s="5" t="str">
        <f>(VLOOKUP(Games!B524, Data!$B$2:$L$134, 5, FALSE)-VLOOKUP(Games!E524, Data!$B$2:$L$134, 5, FALSE))*Coefficients!$E$2</f>
        <v>#N/A</v>
      </c>
      <c r="F523" s="5" t="str">
        <f>(VLOOKUP(Games!B524, Data!$B$2:$L$134, 6, FALSE)-VLOOKUP(Games!E524, Data!$B$2:$L$134, 6, FALSE))*Coefficients!$F$2</f>
        <v>#N/A</v>
      </c>
      <c r="G523" s="5" t="str">
        <f>(VLOOKUP(Games!B524, Data!$B$2:$L$134, 7, FALSE)-VLOOKUP(Games!E524, Data!$B$2:$L$134, 7, FALSE))*Coefficients!$G$2</f>
        <v>#N/A</v>
      </c>
      <c r="H523" s="5" t="str">
        <f>(VLOOKUP(Games!B524, Data!$B$2:$L$134, 8, FALSE)-VLOOKUP(Games!E524, Data!$B$2:$L$134, 8, FALSE))*Coefficients!$H$2</f>
        <v>#N/A</v>
      </c>
      <c r="I523" s="5" t="str">
        <f>(VLOOKUP(Games!B524, Data!$B$2:$L$134, 9, FALSE)-VLOOKUP(Games!E524, Data!$B$2:$L$134, 9, FALSE))*Coefficients!$I$2</f>
        <v>#N/A</v>
      </c>
      <c r="J523" s="5" t="str">
        <f>(VLOOKUP(Games!B524, Data!$B$2:$L$134, 10, FALSE)-VLOOKUP(Games!E524, Data!$B$2:$L$134, 10, FALSE))*Coefficients!$J$2</f>
        <v>#N/A</v>
      </c>
      <c r="K523" s="5" t="str">
        <f>(IF(AND(VLOOKUP(Games!B524, Data!$B$2:$L$134, 11, FALSE)=1, VLOOKUP(Games!E524, Data!$B$2:$L$134, 11, FALSE)&lt;&gt;1), 1,0))*Coefficients!K$2</f>
        <v>#N/A</v>
      </c>
      <c r="L523" s="5" t="str">
        <f>(IF(AND(VLOOKUP(Games!B524, Data!$B$2:$L$134, 11, FALSE)&lt;&gt;1, VLOOKUP(Games!E524, Data!$B$2:$L$134, 11, FALSE)=1), 1,0))*Coefficients!L$2</f>
        <v>#N/A</v>
      </c>
      <c r="O523" s="5" t="str">
        <f t="shared" si="1"/>
        <v>#N/A</v>
      </c>
    </row>
    <row r="524" ht="14.25" customHeight="1">
      <c r="A524" s="5" t="str">
        <f>Coefficients!$A$2</f>
        <v/>
      </c>
      <c r="B524" s="5" t="n">
        <f>(Games!G525)*Coefficients!$B$2</f>
        <v>0</v>
      </c>
      <c r="C524" s="5" t="str">
        <f>(VLOOKUP(Games!B525, Data!$B$2:$L$134, 4, FALSE)-VLOOKUP(Games!E525, Data!$B$2:$L$134, 4, FALSE))*Coefficients!$C$2</f>
        <v>#N/A</v>
      </c>
      <c r="D524" s="5" t="str">
        <f>(VLOOKUP(Games!B525, Data!$B$2:$L$134, 3, FALSE)-VLOOKUP(Games!E525, Data!$B$2:$L$134, 3, FALSE))*Coefficients!$D$2</f>
        <v>#N/A</v>
      </c>
      <c r="E524" s="5" t="str">
        <f>(VLOOKUP(Games!B525, Data!$B$2:$L$134, 5, FALSE)-VLOOKUP(Games!E525, Data!$B$2:$L$134, 5, FALSE))*Coefficients!$E$2</f>
        <v>#N/A</v>
      </c>
      <c r="F524" s="5" t="str">
        <f>(VLOOKUP(Games!B525, Data!$B$2:$L$134, 6, FALSE)-VLOOKUP(Games!E525, Data!$B$2:$L$134, 6, FALSE))*Coefficients!$F$2</f>
        <v>#N/A</v>
      </c>
      <c r="G524" s="5" t="str">
        <f>(VLOOKUP(Games!B525, Data!$B$2:$L$134, 7, FALSE)-VLOOKUP(Games!E525, Data!$B$2:$L$134, 7, FALSE))*Coefficients!$G$2</f>
        <v>#N/A</v>
      </c>
      <c r="H524" s="5" t="str">
        <f>(VLOOKUP(Games!B525, Data!$B$2:$L$134, 8, FALSE)-VLOOKUP(Games!E525, Data!$B$2:$L$134, 8, FALSE))*Coefficients!$H$2</f>
        <v>#N/A</v>
      </c>
      <c r="I524" s="5" t="str">
        <f>(VLOOKUP(Games!B525, Data!$B$2:$L$134, 9, FALSE)-VLOOKUP(Games!E525, Data!$B$2:$L$134, 9, FALSE))*Coefficients!$I$2</f>
        <v>#N/A</v>
      </c>
      <c r="J524" s="5" t="str">
        <f>(VLOOKUP(Games!B525, Data!$B$2:$L$134, 10, FALSE)-VLOOKUP(Games!E525, Data!$B$2:$L$134, 10, FALSE))*Coefficients!$J$2</f>
        <v>#N/A</v>
      </c>
      <c r="K524" s="5" t="str">
        <f>(IF(AND(VLOOKUP(Games!B525, Data!$B$2:$L$134, 11, FALSE)=1, VLOOKUP(Games!E525, Data!$B$2:$L$134, 11, FALSE)&lt;&gt;1), 1,0))*Coefficients!K$2</f>
        <v>#N/A</v>
      </c>
      <c r="L524" s="5" t="str">
        <f>(IF(AND(VLOOKUP(Games!B525, Data!$B$2:$L$134, 11, FALSE)&lt;&gt;1, VLOOKUP(Games!E525, Data!$B$2:$L$134, 11, FALSE)=1), 1,0))*Coefficients!L$2</f>
        <v>#N/A</v>
      </c>
      <c r="O524" s="5" t="str">
        <f t="shared" si="1"/>
        <v>#N/A</v>
      </c>
    </row>
    <row r="525" ht="14.25" customHeight="1">
      <c r="A525" s="5" t="str">
        <f>Coefficients!$A$2</f>
        <v/>
      </c>
      <c r="B525" s="5" t="n">
        <f>(Games!G526)*Coefficients!$B$2</f>
        <v>0</v>
      </c>
      <c r="C525" s="5" t="str">
        <f>(VLOOKUP(Games!B526, Data!$B$2:$L$134, 4, FALSE)-VLOOKUP(Games!E526, Data!$B$2:$L$134, 4, FALSE))*Coefficients!$C$2</f>
        <v>#N/A</v>
      </c>
      <c r="D525" s="5" t="str">
        <f>(VLOOKUP(Games!B526, Data!$B$2:$L$134, 3, FALSE)-VLOOKUP(Games!E526, Data!$B$2:$L$134, 3, FALSE))*Coefficients!$D$2</f>
        <v>#N/A</v>
      </c>
      <c r="E525" s="5" t="str">
        <f>(VLOOKUP(Games!B526, Data!$B$2:$L$134, 5, FALSE)-VLOOKUP(Games!E526, Data!$B$2:$L$134, 5, FALSE))*Coefficients!$E$2</f>
        <v>#N/A</v>
      </c>
      <c r="F525" s="5" t="str">
        <f>(VLOOKUP(Games!B526, Data!$B$2:$L$134, 6, FALSE)-VLOOKUP(Games!E526, Data!$B$2:$L$134, 6, FALSE))*Coefficients!$F$2</f>
        <v>#N/A</v>
      </c>
      <c r="G525" s="5" t="str">
        <f>(VLOOKUP(Games!B526, Data!$B$2:$L$134, 7, FALSE)-VLOOKUP(Games!E526, Data!$B$2:$L$134, 7, FALSE))*Coefficients!$G$2</f>
        <v>#N/A</v>
      </c>
      <c r="H525" s="5" t="str">
        <f>(VLOOKUP(Games!B526, Data!$B$2:$L$134, 8, FALSE)-VLOOKUP(Games!E526, Data!$B$2:$L$134, 8, FALSE))*Coefficients!$H$2</f>
        <v>#N/A</v>
      </c>
      <c r="I525" s="5" t="str">
        <f>(VLOOKUP(Games!B526, Data!$B$2:$L$134, 9, FALSE)-VLOOKUP(Games!E526, Data!$B$2:$L$134, 9, FALSE))*Coefficients!$I$2</f>
        <v>#N/A</v>
      </c>
      <c r="J525" s="5" t="str">
        <f>(VLOOKUP(Games!B526, Data!$B$2:$L$134, 10, FALSE)-VLOOKUP(Games!E526, Data!$B$2:$L$134, 10, FALSE))*Coefficients!$J$2</f>
        <v>#N/A</v>
      </c>
      <c r="K525" s="5" t="str">
        <f>(IF(AND(VLOOKUP(Games!B526, Data!$B$2:$L$134, 11, FALSE)=1, VLOOKUP(Games!E526, Data!$B$2:$L$134, 11, FALSE)&lt;&gt;1), 1,0))*Coefficients!K$2</f>
        <v>#N/A</v>
      </c>
      <c r="L525" s="5" t="str">
        <f>(IF(AND(VLOOKUP(Games!B526, Data!$B$2:$L$134, 11, FALSE)&lt;&gt;1, VLOOKUP(Games!E526, Data!$B$2:$L$134, 11, FALSE)=1), 1,0))*Coefficients!L$2</f>
        <v>#N/A</v>
      </c>
      <c r="O525" s="5" t="str">
        <f t="shared" si="1"/>
        <v>#N/A</v>
      </c>
    </row>
    <row r="526" ht="14.25" customHeight="1">
      <c r="A526" s="5" t="str">
        <f>Coefficients!$A$2</f>
        <v/>
      </c>
      <c r="B526" s="5" t="n">
        <f>(Games!G527)*Coefficients!$B$2</f>
        <v>0</v>
      </c>
      <c r="C526" s="5" t="str">
        <f>(VLOOKUP(Games!B527, Data!$B$2:$L$134, 4, FALSE)-VLOOKUP(Games!E527, Data!$B$2:$L$134, 4, FALSE))*Coefficients!$C$2</f>
        <v>#N/A</v>
      </c>
      <c r="D526" s="5" t="str">
        <f>(VLOOKUP(Games!B527, Data!$B$2:$L$134, 3, FALSE)-VLOOKUP(Games!E527, Data!$B$2:$L$134, 3, FALSE))*Coefficients!$D$2</f>
        <v>#N/A</v>
      </c>
      <c r="E526" s="5" t="str">
        <f>(VLOOKUP(Games!B527, Data!$B$2:$L$134, 5, FALSE)-VLOOKUP(Games!E527, Data!$B$2:$L$134, 5, FALSE))*Coefficients!$E$2</f>
        <v>#N/A</v>
      </c>
      <c r="F526" s="5" t="str">
        <f>(VLOOKUP(Games!B527, Data!$B$2:$L$134, 6, FALSE)-VLOOKUP(Games!E527, Data!$B$2:$L$134, 6, FALSE))*Coefficients!$F$2</f>
        <v>#N/A</v>
      </c>
      <c r="G526" s="5" t="str">
        <f>(VLOOKUP(Games!B527, Data!$B$2:$L$134, 7, FALSE)-VLOOKUP(Games!E527, Data!$B$2:$L$134, 7, FALSE))*Coefficients!$G$2</f>
        <v>#N/A</v>
      </c>
      <c r="H526" s="5" t="str">
        <f>(VLOOKUP(Games!B527, Data!$B$2:$L$134, 8, FALSE)-VLOOKUP(Games!E527, Data!$B$2:$L$134, 8, FALSE))*Coefficients!$H$2</f>
        <v>#N/A</v>
      </c>
      <c r="I526" s="5" t="str">
        <f>(VLOOKUP(Games!B527, Data!$B$2:$L$134, 9, FALSE)-VLOOKUP(Games!E527, Data!$B$2:$L$134, 9, FALSE))*Coefficients!$I$2</f>
        <v>#N/A</v>
      </c>
      <c r="J526" s="5" t="str">
        <f>(VLOOKUP(Games!B527, Data!$B$2:$L$134, 10, FALSE)-VLOOKUP(Games!E527, Data!$B$2:$L$134, 10, FALSE))*Coefficients!$J$2</f>
        <v>#N/A</v>
      </c>
      <c r="K526" s="5" t="str">
        <f>(IF(AND(VLOOKUP(Games!B527, Data!$B$2:$L$134, 11, FALSE)=1, VLOOKUP(Games!E527, Data!$B$2:$L$134, 11, FALSE)&lt;&gt;1), 1,0))*Coefficients!K$2</f>
        <v>#N/A</v>
      </c>
      <c r="L526" s="5" t="str">
        <f>(IF(AND(VLOOKUP(Games!B527, Data!$B$2:$L$134, 11, FALSE)&lt;&gt;1, VLOOKUP(Games!E527, Data!$B$2:$L$134, 11, FALSE)=1), 1,0))*Coefficients!L$2</f>
        <v>#N/A</v>
      </c>
      <c r="O526" s="5" t="str">
        <f t="shared" si="1"/>
        <v>#N/A</v>
      </c>
    </row>
    <row r="527" ht="14.25" customHeight="1">
      <c r="A527" s="5" t="str">
        <f>Coefficients!$A$2</f>
        <v/>
      </c>
      <c r="B527" s="5" t="n">
        <f>(Games!G528)*Coefficients!$B$2</f>
        <v>0</v>
      </c>
      <c r="C527" s="5" t="str">
        <f>(VLOOKUP(Games!B528, Data!$B$2:$L$134, 4, FALSE)-VLOOKUP(Games!E528, Data!$B$2:$L$134, 4, FALSE))*Coefficients!$C$2</f>
        <v>#N/A</v>
      </c>
      <c r="D527" s="5" t="str">
        <f>(VLOOKUP(Games!B528, Data!$B$2:$L$134, 3, FALSE)-VLOOKUP(Games!E528, Data!$B$2:$L$134, 3, FALSE))*Coefficients!$D$2</f>
        <v>#N/A</v>
      </c>
      <c r="E527" s="5" t="str">
        <f>(VLOOKUP(Games!B528, Data!$B$2:$L$134, 5, FALSE)-VLOOKUP(Games!E528, Data!$B$2:$L$134, 5, FALSE))*Coefficients!$E$2</f>
        <v>#N/A</v>
      </c>
      <c r="F527" s="5" t="str">
        <f>(VLOOKUP(Games!B528, Data!$B$2:$L$134, 6, FALSE)-VLOOKUP(Games!E528, Data!$B$2:$L$134, 6, FALSE))*Coefficients!$F$2</f>
        <v>#N/A</v>
      </c>
      <c r="G527" s="5" t="str">
        <f>(VLOOKUP(Games!B528, Data!$B$2:$L$134, 7, FALSE)-VLOOKUP(Games!E528, Data!$B$2:$L$134, 7, FALSE))*Coefficients!$G$2</f>
        <v>#N/A</v>
      </c>
      <c r="H527" s="5" t="str">
        <f>(VLOOKUP(Games!B528, Data!$B$2:$L$134, 8, FALSE)-VLOOKUP(Games!E528, Data!$B$2:$L$134, 8, FALSE))*Coefficients!$H$2</f>
        <v>#N/A</v>
      </c>
      <c r="I527" s="5" t="str">
        <f>(VLOOKUP(Games!B528, Data!$B$2:$L$134, 9, FALSE)-VLOOKUP(Games!E528, Data!$B$2:$L$134, 9, FALSE))*Coefficients!$I$2</f>
        <v>#N/A</v>
      </c>
      <c r="J527" s="5" t="str">
        <f>(VLOOKUP(Games!B528, Data!$B$2:$L$134, 10, FALSE)-VLOOKUP(Games!E528, Data!$B$2:$L$134, 10, FALSE))*Coefficients!$J$2</f>
        <v>#N/A</v>
      </c>
      <c r="K527" s="5" t="str">
        <f>(IF(AND(VLOOKUP(Games!B528, Data!$B$2:$L$134, 11, FALSE)=1, VLOOKUP(Games!E528, Data!$B$2:$L$134, 11, FALSE)&lt;&gt;1), 1,0))*Coefficients!K$2</f>
        <v>#N/A</v>
      </c>
      <c r="L527" s="5" t="str">
        <f>(IF(AND(VLOOKUP(Games!B528, Data!$B$2:$L$134, 11, FALSE)&lt;&gt;1, VLOOKUP(Games!E528, Data!$B$2:$L$134, 11, FALSE)=1), 1,0))*Coefficients!L$2</f>
        <v>#N/A</v>
      </c>
      <c r="O527" s="5" t="str">
        <f t="shared" si="1"/>
        <v>#N/A</v>
      </c>
    </row>
    <row r="528" ht="14.25" customHeight="1">
      <c r="A528" s="5" t="str">
        <f>Coefficients!$A$2</f>
        <v/>
      </c>
      <c r="B528" s="5" t="n">
        <f>(Games!G529)*Coefficients!$B$2</f>
        <v>0</v>
      </c>
      <c r="C528" s="5" t="str">
        <f>(VLOOKUP(Games!B529, Data!$B$2:$L$134, 4, FALSE)-VLOOKUP(Games!E529, Data!$B$2:$L$134, 4, FALSE))*Coefficients!$C$2</f>
        <v>#N/A</v>
      </c>
      <c r="D528" s="5" t="str">
        <f>(VLOOKUP(Games!B529, Data!$B$2:$L$134, 3, FALSE)-VLOOKUP(Games!E529, Data!$B$2:$L$134, 3, FALSE))*Coefficients!$D$2</f>
        <v>#N/A</v>
      </c>
      <c r="E528" s="5" t="str">
        <f>(VLOOKUP(Games!B529, Data!$B$2:$L$134, 5, FALSE)-VLOOKUP(Games!E529, Data!$B$2:$L$134, 5, FALSE))*Coefficients!$E$2</f>
        <v>#N/A</v>
      </c>
      <c r="F528" s="5" t="str">
        <f>(VLOOKUP(Games!B529, Data!$B$2:$L$134, 6, FALSE)-VLOOKUP(Games!E529, Data!$B$2:$L$134, 6, FALSE))*Coefficients!$F$2</f>
        <v>#N/A</v>
      </c>
      <c r="G528" s="5" t="str">
        <f>(VLOOKUP(Games!B529, Data!$B$2:$L$134, 7, FALSE)-VLOOKUP(Games!E529, Data!$B$2:$L$134, 7, FALSE))*Coefficients!$G$2</f>
        <v>#N/A</v>
      </c>
      <c r="H528" s="5" t="str">
        <f>(VLOOKUP(Games!B529, Data!$B$2:$L$134, 8, FALSE)-VLOOKUP(Games!E529, Data!$B$2:$L$134, 8, FALSE))*Coefficients!$H$2</f>
        <v>#N/A</v>
      </c>
      <c r="I528" s="5" t="str">
        <f>(VLOOKUP(Games!B529, Data!$B$2:$L$134, 9, FALSE)-VLOOKUP(Games!E529, Data!$B$2:$L$134, 9, FALSE))*Coefficients!$I$2</f>
        <v>#N/A</v>
      </c>
      <c r="J528" s="5" t="str">
        <f>(VLOOKUP(Games!B529, Data!$B$2:$L$134, 10, FALSE)-VLOOKUP(Games!E529, Data!$B$2:$L$134, 10, FALSE))*Coefficients!$J$2</f>
        <v>#N/A</v>
      </c>
      <c r="K528" s="5" t="str">
        <f>(IF(AND(VLOOKUP(Games!B529, Data!$B$2:$L$134, 11, FALSE)=1, VLOOKUP(Games!E529, Data!$B$2:$L$134, 11, FALSE)&lt;&gt;1), 1,0))*Coefficients!K$2</f>
        <v>#N/A</v>
      </c>
      <c r="L528" s="5" t="str">
        <f>(IF(AND(VLOOKUP(Games!B529, Data!$B$2:$L$134, 11, FALSE)&lt;&gt;1, VLOOKUP(Games!E529, Data!$B$2:$L$134, 11, FALSE)=1), 1,0))*Coefficients!L$2</f>
        <v>#N/A</v>
      </c>
      <c r="O528" s="5" t="str">
        <f t="shared" si="1"/>
        <v>#N/A</v>
      </c>
    </row>
    <row r="529" ht="14.25" customHeight="1">
      <c r="A529" s="5" t="str">
        <f>Coefficients!$A$2</f>
        <v/>
      </c>
      <c r="B529" s="5" t="n">
        <f>(Games!G530)*Coefficients!$B$2</f>
        <v>0</v>
      </c>
      <c r="C529" s="5" t="str">
        <f>(VLOOKUP(Games!B530, Data!$B$2:$L$134, 4, FALSE)-VLOOKUP(Games!E530, Data!$B$2:$L$134, 4, FALSE))*Coefficients!$C$2</f>
        <v>#N/A</v>
      </c>
      <c r="D529" s="5" t="str">
        <f>(VLOOKUP(Games!B530, Data!$B$2:$L$134, 3, FALSE)-VLOOKUP(Games!E530, Data!$B$2:$L$134, 3, FALSE))*Coefficients!$D$2</f>
        <v>#N/A</v>
      </c>
      <c r="E529" s="5" t="str">
        <f>(VLOOKUP(Games!B530, Data!$B$2:$L$134, 5, FALSE)-VLOOKUP(Games!E530, Data!$B$2:$L$134, 5, FALSE))*Coefficients!$E$2</f>
        <v>#N/A</v>
      </c>
      <c r="F529" s="5" t="str">
        <f>(VLOOKUP(Games!B530, Data!$B$2:$L$134, 6, FALSE)-VLOOKUP(Games!E530, Data!$B$2:$L$134, 6, FALSE))*Coefficients!$F$2</f>
        <v>#N/A</v>
      </c>
      <c r="G529" s="5" t="str">
        <f>(VLOOKUP(Games!B530, Data!$B$2:$L$134, 7, FALSE)-VLOOKUP(Games!E530, Data!$B$2:$L$134, 7, FALSE))*Coefficients!$G$2</f>
        <v>#N/A</v>
      </c>
      <c r="H529" s="5" t="str">
        <f>(VLOOKUP(Games!B530, Data!$B$2:$L$134, 8, FALSE)-VLOOKUP(Games!E530, Data!$B$2:$L$134, 8, FALSE))*Coefficients!$H$2</f>
        <v>#N/A</v>
      </c>
      <c r="I529" s="5" t="str">
        <f>(VLOOKUP(Games!B530, Data!$B$2:$L$134, 9, FALSE)-VLOOKUP(Games!E530, Data!$B$2:$L$134, 9, FALSE))*Coefficients!$I$2</f>
        <v>#N/A</v>
      </c>
      <c r="J529" s="5" t="str">
        <f>(VLOOKUP(Games!B530, Data!$B$2:$L$134, 10, FALSE)-VLOOKUP(Games!E530, Data!$B$2:$L$134, 10, FALSE))*Coefficients!$J$2</f>
        <v>#N/A</v>
      </c>
      <c r="K529" s="5" t="str">
        <f>(IF(AND(VLOOKUP(Games!B530, Data!$B$2:$L$134, 11, FALSE)=1, VLOOKUP(Games!E530, Data!$B$2:$L$134, 11, FALSE)&lt;&gt;1), 1,0))*Coefficients!K$2</f>
        <v>#N/A</v>
      </c>
      <c r="L529" s="5" t="str">
        <f>(IF(AND(VLOOKUP(Games!B530, Data!$B$2:$L$134, 11, FALSE)&lt;&gt;1, VLOOKUP(Games!E530, Data!$B$2:$L$134, 11, FALSE)=1), 1,0))*Coefficients!L$2</f>
        <v>#N/A</v>
      </c>
      <c r="O529" s="5" t="str">
        <f t="shared" si="1"/>
        <v>#N/A</v>
      </c>
    </row>
    <row r="530" ht="14.25" customHeight="1">
      <c r="A530" s="5" t="str">
        <f>Coefficients!$A$2</f>
        <v/>
      </c>
      <c r="B530" s="5" t="n">
        <f>(Games!G531)*Coefficients!$B$2</f>
        <v>0</v>
      </c>
      <c r="C530" s="5" t="str">
        <f>(VLOOKUP(Games!B531, Data!$B$2:$L$134, 4, FALSE)-VLOOKUP(Games!E531, Data!$B$2:$L$134, 4, FALSE))*Coefficients!$C$2</f>
        <v>#N/A</v>
      </c>
      <c r="D530" s="5" t="str">
        <f>(VLOOKUP(Games!B531, Data!$B$2:$L$134, 3, FALSE)-VLOOKUP(Games!E531, Data!$B$2:$L$134, 3, FALSE))*Coefficients!$D$2</f>
        <v>#N/A</v>
      </c>
      <c r="E530" s="5" t="str">
        <f>(VLOOKUP(Games!B531, Data!$B$2:$L$134, 5, FALSE)-VLOOKUP(Games!E531, Data!$B$2:$L$134, 5, FALSE))*Coefficients!$E$2</f>
        <v>#N/A</v>
      </c>
      <c r="F530" s="5" t="str">
        <f>(VLOOKUP(Games!B531, Data!$B$2:$L$134, 6, FALSE)-VLOOKUP(Games!E531, Data!$B$2:$L$134, 6, FALSE))*Coefficients!$F$2</f>
        <v>#N/A</v>
      </c>
      <c r="G530" s="5" t="str">
        <f>(VLOOKUP(Games!B531, Data!$B$2:$L$134, 7, FALSE)-VLOOKUP(Games!E531, Data!$B$2:$L$134, 7, FALSE))*Coefficients!$G$2</f>
        <v>#N/A</v>
      </c>
      <c r="H530" s="5" t="str">
        <f>(VLOOKUP(Games!B531, Data!$B$2:$L$134, 8, FALSE)-VLOOKUP(Games!E531, Data!$B$2:$L$134, 8, FALSE))*Coefficients!$H$2</f>
        <v>#N/A</v>
      </c>
      <c r="I530" s="5" t="str">
        <f>(VLOOKUP(Games!B531, Data!$B$2:$L$134, 9, FALSE)-VLOOKUP(Games!E531, Data!$B$2:$L$134, 9, FALSE))*Coefficients!$I$2</f>
        <v>#N/A</v>
      </c>
      <c r="J530" s="5" t="str">
        <f>(VLOOKUP(Games!B531, Data!$B$2:$L$134, 10, FALSE)-VLOOKUP(Games!E531, Data!$B$2:$L$134, 10, FALSE))*Coefficients!$J$2</f>
        <v>#N/A</v>
      </c>
      <c r="K530" s="5" t="str">
        <f>(IF(AND(VLOOKUP(Games!B531, Data!$B$2:$L$134, 11, FALSE)=1, VLOOKUP(Games!E531, Data!$B$2:$L$134, 11, FALSE)&lt;&gt;1), 1,0))*Coefficients!K$2</f>
        <v>#N/A</v>
      </c>
      <c r="L530" s="5" t="str">
        <f>(IF(AND(VLOOKUP(Games!B531, Data!$B$2:$L$134, 11, FALSE)&lt;&gt;1, VLOOKUP(Games!E531, Data!$B$2:$L$134, 11, FALSE)=1), 1,0))*Coefficients!L$2</f>
        <v>#N/A</v>
      </c>
      <c r="O530" s="5" t="str">
        <f t="shared" si="1"/>
        <v>#N/A</v>
      </c>
    </row>
    <row r="531" ht="14.25" customHeight="1">
      <c r="A531" s="5" t="str">
        <f>Coefficients!$A$2</f>
        <v/>
      </c>
      <c r="B531" s="5" t="n">
        <f>(Games!G532)*Coefficients!$B$2</f>
        <v>0</v>
      </c>
      <c r="C531" s="5" t="str">
        <f>(VLOOKUP(Games!B532, Data!$B$2:$L$134, 4, FALSE)-VLOOKUP(Games!E532, Data!$B$2:$L$134, 4, FALSE))*Coefficients!$C$2</f>
        <v>#N/A</v>
      </c>
      <c r="D531" s="5" t="str">
        <f>(VLOOKUP(Games!B532, Data!$B$2:$L$134, 3, FALSE)-VLOOKUP(Games!E532, Data!$B$2:$L$134, 3, FALSE))*Coefficients!$D$2</f>
        <v>#N/A</v>
      </c>
      <c r="E531" s="5" t="str">
        <f>(VLOOKUP(Games!B532, Data!$B$2:$L$134, 5, FALSE)-VLOOKUP(Games!E532, Data!$B$2:$L$134, 5, FALSE))*Coefficients!$E$2</f>
        <v>#N/A</v>
      </c>
      <c r="F531" s="5" t="str">
        <f>(VLOOKUP(Games!B532, Data!$B$2:$L$134, 6, FALSE)-VLOOKUP(Games!E532, Data!$B$2:$L$134, 6, FALSE))*Coefficients!$F$2</f>
        <v>#N/A</v>
      </c>
      <c r="G531" s="5" t="str">
        <f>(VLOOKUP(Games!B532, Data!$B$2:$L$134, 7, FALSE)-VLOOKUP(Games!E532, Data!$B$2:$L$134, 7, FALSE))*Coefficients!$G$2</f>
        <v>#N/A</v>
      </c>
      <c r="H531" s="5" t="str">
        <f>(VLOOKUP(Games!B532, Data!$B$2:$L$134, 8, FALSE)-VLOOKUP(Games!E532, Data!$B$2:$L$134, 8, FALSE))*Coefficients!$H$2</f>
        <v>#N/A</v>
      </c>
      <c r="I531" s="5" t="str">
        <f>(VLOOKUP(Games!B532, Data!$B$2:$L$134, 9, FALSE)-VLOOKUP(Games!E532, Data!$B$2:$L$134, 9, FALSE))*Coefficients!$I$2</f>
        <v>#N/A</v>
      </c>
      <c r="J531" s="5" t="str">
        <f>(VLOOKUP(Games!B532, Data!$B$2:$L$134, 10, FALSE)-VLOOKUP(Games!E532, Data!$B$2:$L$134, 10, FALSE))*Coefficients!$J$2</f>
        <v>#N/A</v>
      </c>
      <c r="K531" s="5" t="str">
        <f>(IF(AND(VLOOKUP(Games!B532, Data!$B$2:$L$134, 11, FALSE)=1, VLOOKUP(Games!E532, Data!$B$2:$L$134, 11, FALSE)&lt;&gt;1), 1,0))*Coefficients!K$2</f>
        <v>#N/A</v>
      </c>
      <c r="L531" s="5" t="str">
        <f>(IF(AND(VLOOKUP(Games!B532, Data!$B$2:$L$134, 11, FALSE)&lt;&gt;1, VLOOKUP(Games!E532, Data!$B$2:$L$134, 11, FALSE)=1), 1,0))*Coefficients!L$2</f>
        <v>#N/A</v>
      </c>
      <c r="O531" s="5" t="str">
        <f t="shared" si="1"/>
        <v>#N/A</v>
      </c>
    </row>
    <row r="532" ht="14.25" customHeight="1">
      <c r="A532" s="5" t="str">
        <f>Coefficients!$A$2</f>
        <v/>
      </c>
      <c r="B532" s="5" t="n">
        <f>(Games!G533)*Coefficients!$B$2</f>
        <v>0</v>
      </c>
      <c r="C532" s="5" t="str">
        <f>(VLOOKUP(Games!B533, Data!$B$2:$L$134, 4, FALSE)-VLOOKUP(Games!E533, Data!$B$2:$L$134, 4, FALSE))*Coefficients!$C$2</f>
        <v>#N/A</v>
      </c>
      <c r="D532" s="5" t="str">
        <f>(VLOOKUP(Games!B533, Data!$B$2:$L$134, 3, FALSE)-VLOOKUP(Games!E533, Data!$B$2:$L$134, 3, FALSE))*Coefficients!$D$2</f>
        <v>#N/A</v>
      </c>
      <c r="E532" s="5" t="str">
        <f>(VLOOKUP(Games!B533, Data!$B$2:$L$134, 5, FALSE)-VLOOKUP(Games!E533, Data!$B$2:$L$134, 5, FALSE))*Coefficients!$E$2</f>
        <v>#N/A</v>
      </c>
      <c r="F532" s="5" t="str">
        <f>(VLOOKUP(Games!B533, Data!$B$2:$L$134, 6, FALSE)-VLOOKUP(Games!E533, Data!$B$2:$L$134, 6, FALSE))*Coefficients!$F$2</f>
        <v>#N/A</v>
      </c>
      <c r="G532" s="5" t="str">
        <f>(VLOOKUP(Games!B533, Data!$B$2:$L$134, 7, FALSE)-VLOOKUP(Games!E533, Data!$B$2:$L$134, 7, FALSE))*Coefficients!$G$2</f>
        <v>#N/A</v>
      </c>
      <c r="H532" s="5" t="str">
        <f>(VLOOKUP(Games!B533, Data!$B$2:$L$134, 8, FALSE)-VLOOKUP(Games!E533, Data!$B$2:$L$134, 8, FALSE))*Coefficients!$H$2</f>
        <v>#N/A</v>
      </c>
      <c r="I532" s="5" t="str">
        <f>(VLOOKUP(Games!B533, Data!$B$2:$L$134, 9, FALSE)-VLOOKUP(Games!E533, Data!$B$2:$L$134, 9, FALSE))*Coefficients!$I$2</f>
        <v>#N/A</v>
      </c>
      <c r="J532" s="5" t="str">
        <f>(VLOOKUP(Games!B533, Data!$B$2:$L$134, 10, FALSE)-VLOOKUP(Games!E533, Data!$B$2:$L$134, 10, FALSE))*Coefficients!$J$2</f>
        <v>#N/A</v>
      </c>
      <c r="K532" s="5" t="str">
        <f>(IF(AND(VLOOKUP(Games!B533, Data!$B$2:$L$134, 11, FALSE)=1, VLOOKUP(Games!E533, Data!$B$2:$L$134, 11, FALSE)&lt;&gt;1), 1,0))*Coefficients!K$2</f>
        <v>#N/A</v>
      </c>
      <c r="L532" s="5" t="str">
        <f>(IF(AND(VLOOKUP(Games!B533, Data!$B$2:$L$134, 11, FALSE)&lt;&gt;1, VLOOKUP(Games!E533, Data!$B$2:$L$134, 11, FALSE)=1), 1,0))*Coefficients!L$2</f>
        <v>#N/A</v>
      </c>
      <c r="O532" s="5" t="str">
        <f t="shared" si="1"/>
        <v>#N/A</v>
      </c>
    </row>
    <row r="533" ht="14.25" customHeight="1">
      <c r="A533" s="5" t="str">
        <f>Coefficients!$A$2</f>
        <v/>
      </c>
      <c r="B533" s="5" t="n">
        <f>(Games!G534)*Coefficients!$B$2</f>
        <v>0</v>
      </c>
      <c r="C533" s="5" t="str">
        <f>(VLOOKUP(Games!B534, Data!$B$2:$L$134, 4, FALSE)-VLOOKUP(Games!E534, Data!$B$2:$L$134, 4, FALSE))*Coefficients!$C$2</f>
        <v>#N/A</v>
      </c>
      <c r="D533" s="5" t="str">
        <f>(VLOOKUP(Games!B534, Data!$B$2:$L$134, 3, FALSE)-VLOOKUP(Games!E534, Data!$B$2:$L$134, 3, FALSE))*Coefficients!$D$2</f>
        <v>#N/A</v>
      </c>
      <c r="E533" s="5" t="str">
        <f>(VLOOKUP(Games!B534, Data!$B$2:$L$134, 5, FALSE)-VLOOKUP(Games!E534, Data!$B$2:$L$134, 5, FALSE))*Coefficients!$E$2</f>
        <v>#N/A</v>
      </c>
      <c r="F533" s="5" t="str">
        <f>(VLOOKUP(Games!B534, Data!$B$2:$L$134, 6, FALSE)-VLOOKUP(Games!E534, Data!$B$2:$L$134, 6, FALSE))*Coefficients!$F$2</f>
        <v>#N/A</v>
      </c>
      <c r="G533" s="5" t="str">
        <f>(VLOOKUP(Games!B534, Data!$B$2:$L$134, 7, FALSE)-VLOOKUP(Games!E534, Data!$B$2:$L$134, 7, FALSE))*Coefficients!$G$2</f>
        <v>#N/A</v>
      </c>
      <c r="H533" s="5" t="str">
        <f>(VLOOKUP(Games!B534, Data!$B$2:$L$134, 8, FALSE)-VLOOKUP(Games!E534, Data!$B$2:$L$134, 8, FALSE))*Coefficients!$H$2</f>
        <v>#N/A</v>
      </c>
      <c r="I533" s="5" t="str">
        <f>(VLOOKUP(Games!B534, Data!$B$2:$L$134, 9, FALSE)-VLOOKUP(Games!E534, Data!$B$2:$L$134, 9, FALSE))*Coefficients!$I$2</f>
        <v>#N/A</v>
      </c>
      <c r="J533" s="5" t="str">
        <f>(VLOOKUP(Games!B534, Data!$B$2:$L$134, 10, FALSE)-VLOOKUP(Games!E534, Data!$B$2:$L$134, 10, FALSE))*Coefficients!$J$2</f>
        <v>#N/A</v>
      </c>
      <c r="K533" s="5" t="str">
        <f>(IF(AND(VLOOKUP(Games!B534, Data!$B$2:$L$134, 11, FALSE)=1, VLOOKUP(Games!E534, Data!$B$2:$L$134, 11, FALSE)&lt;&gt;1), 1,0))*Coefficients!K$2</f>
        <v>#N/A</v>
      </c>
      <c r="L533" s="5" t="str">
        <f>(IF(AND(VLOOKUP(Games!B534, Data!$B$2:$L$134, 11, FALSE)&lt;&gt;1, VLOOKUP(Games!E534, Data!$B$2:$L$134, 11, FALSE)=1), 1,0))*Coefficients!L$2</f>
        <v>#N/A</v>
      </c>
      <c r="O533" s="5" t="str">
        <f t="shared" si="1"/>
        <v>#N/A</v>
      </c>
    </row>
    <row r="534" ht="14.25" customHeight="1">
      <c r="A534" s="5" t="str">
        <f>Coefficients!$A$2</f>
        <v/>
      </c>
      <c r="B534" s="5" t="n">
        <f>(Games!G535)*Coefficients!$B$2</f>
        <v>0</v>
      </c>
      <c r="C534" s="5" t="str">
        <f>(VLOOKUP(Games!B535, Data!$B$2:$L$134, 4, FALSE)-VLOOKUP(Games!E535, Data!$B$2:$L$134, 4, FALSE))*Coefficients!$C$2</f>
        <v>#N/A</v>
      </c>
      <c r="D534" s="5" t="str">
        <f>(VLOOKUP(Games!B535, Data!$B$2:$L$134, 3, FALSE)-VLOOKUP(Games!E535, Data!$B$2:$L$134, 3, FALSE))*Coefficients!$D$2</f>
        <v>#N/A</v>
      </c>
      <c r="E534" s="5" t="str">
        <f>(VLOOKUP(Games!B535, Data!$B$2:$L$134, 5, FALSE)-VLOOKUP(Games!E535, Data!$B$2:$L$134, 5, FALSE))*Coefficients!$E$2</f>
        <v>#N/A</v>
      </c>
      <c r="F534" s="5" t="str">
        <f>(VLOOKUP(Games!B535, Data!$B$2:$L$134, 6, FALSE)-VLOOKUP(Games!E535, Data!$B$2:$L$134, 6, FALSE))*Coefficients!$F$2</f>
        <v>#N/A</v>
      </c>
      <c r="G534" s="5" t="str">
        <f>(VLOOKUP(Games!B535, Data!$B$2:$L$134, 7, FALSE)-VLOOKUP(Games!E535, Data!$B$2:$L$134, 7, FALSE))*Coefficients!$G$2</f>
        <v>#N/A</v>
      </c>
      <c r="H534" s="5" t="str">
        <f>(VLOOKUP(Games!B535, Data!$B$2:$L$134, 8, FALSE)-VLOOKUP(Games!E535, Data!$B$2:$L$134, 8, FALSE))*Coefficients!$H$2</f>
        <v>#N/A</v>
      </c>
      <c r="I534" s="5" t="str">
        <f>(VLOOKUP(Games!B535, Data!$B$2:$L$134, 9, FALSE)-VLOOKUP(Games!E535, Data!$B$2:$L$134, 9, FALSE))*Coefficients!$I$2</f>
        <v>#N/A</v>
      </c>
      <c r="J534" s="5" t="str">
        <f>(VLOOKUP(Games!B535, Data!$B$2:$L$134, 10, FALSE)-VLOOKUP(Games!E535, Data!$B$2:$L$134, 10, FALSE))*Coefficients!$J$2</f>
        <v>#N/A</v>
      </c>
      <c r="K534" s="5" t="str">
        <f>(IF(AND(VLOOKUP(Games!B535, Data!$B$2:$L$134, 11, FALSE)=1, VLOOKUP(Games!E535, Data!$B$2:$L$134, 11, FALSE)&lt;&gt;1), 1,0))*Coefficients!K$2</f>
        <v>#N/A</v>
      </c>
      <c r="L534" s="5" t="str">
        <f>(IF(AND(VLOOKUP(Games!B535, Data!$B$2:$L$134, 11, FALSE)&lt;&gt;1, VLOOKUP(Games!E535, Data!$B$2:$L$134, 11, FALSE)=1), 1,0))*Coefficients!L$2</f>
        <v>#N/A</v>
      </c>
      <c r="O534" s="5" t="str">
        <f t="shared" si="1"/>
        <v>#N/A</v>
      </c>
    </row>
    <row r="535" ht="14.25" customHeight="1">
      <c r="A535" s="5" t="str">
        <f>Coefficients!$A$2</f>
        <v/>
      </c>
      <c r="B535" s="5" t="n">
        <f>(Games!G536)*Coefficients!$B$2</f>
        <v>0</v>
      </c>
      <c r="C535" s="5" t="str">
        <f>(VLOOKUP(Games!B536, Data!$B$2:$L$134, 4, FALSE)-VLOOKUP(Games!E536, Data!$B$2:$L$134, 4, FALSE))*Coefficients!$C$2</f>
        <v>#N/A</v>
      </c>
      <c r="D535" s="5" t="str">
        <f>(VLOOKUP(Games!B536, Data!$B$2:$L$134, 3, FALSE)-VLOOKUP(Games!E536, Data!$B$2:$L$134, 3, FALSE))*Coefficients!$D$2</f>
        <v>#N/A</v>
      </c>
      <c r="E535" s="5" t="str">
        <f>(VLOOKUP(Games!B536, Data!$B$2:$L$134, 5, FALSE)-VLOOKUP(Games!E536, Data!$B$2:$L$134, 5, FALSE))*Coefficients!$E$2</f>
        <v>#N/A</v>
      </c>
      <c r="F535" s="5" t="str">
        <f>(VLOOKUP(Games!B536, Data!$B$2:$L$134, 6, FALSE)-VLOOKUP(Games!E536, Data!$B$2:$L$134, 6, FALSE))*Coefficients!$F$2</f>
        <v>#N/A</v>
      </c>
      <c r="G535" s="5" t="str">
        <f>(VLOOKUP(Games!B536, Data!$B$2:$L$134, 7, FALSE)-VLOOKUP(Games!E536, Data!$B$2:$L$134, 7, FALSE))*Coefficients!$G$2</f>
        <v>#N/A</v>
      </c>
      <c r="H535" s="5" t="str">
        <f>(VLOOKUP(Games!B536, Data!$B$2:$L$134, 8, FALSE)-VLOOKUP(Games!E536, Data!$B$2:$L$134, 8, FALSE))*Coefficients!$H$2</f>
        <v>#N/A</v>
      </c>
      <c r="I535" s="5" t="str">
        <f>(VLOOKUP(Games!B536, Data!$B$2:$L$134, 9, FALSE)-VLOOKUP(Games!E536, Data!$B$2:$L$134, 9, FALSE))*Coefficients!$I$2</f>
        <v>#N/A</v>
      </c>
      <c r="J535" s="5" t="str">
        <f>(VLOOKUP(Games!B536, Data!$B$2:$L$134, 10, FALSE)-VLOOKUP(Games!E536, Data!$B$2:$L$134, 10, FALSE))*Coefficients!$J$2</f>
        <v>#N/A</v>
      </c>
      <c r="K535" s="5" t="str">
        <f>(IF(AND(VLOOKUP(Games!B536, Data!$B$2:$L$134, 11, FALSE)=1, VLOOKUP(Games!E536, Data!$B$2:$L$134, 11, FALSE)&lt;&gt;1), 1,0))*Coefficients!K$2</f>
        <v>#N/A</v>
      </c>
      <c r="L535" s="5" t="str">
        <f>(IF(AND(VLOOKUP(Games!B536, Data!$B$2:$L$134, 11, FALSE)&lt;&gt;1, VLOOKUP(Games!E536, Data!$B$2:$L$134, 11, FALSE)=1), 1,0))*Coefficients!L$2</f>
        <v>#N/A</v>
      </c>
      <c r="O535" s="5" t="str">
        <f t="shared" si="1"/>
        <v>#N/A</v>
      </c>
    </row>
    <row r="536" ht="14.25" customHeight="1">
      <c r="A536" s="5" t="str">
        <f>Coefficients!$A$2</f>
        <v/>
      </c>
      <c r="B536" s="5" t="n">
        <f>(Games!G537)*Coefficients!$B$2</f>
        <v>0</v>
      </c>
      <c r="C536" s="5" t="str">
        <f>(VLOOKUP(Games!B537, Data!$B$2:$L$134, 4, FALSE)-VLOOKUP(Games!E537, Data!$B$2:$L$134, 4, FALSE))*Coefficients!$C$2</f>
        <v>#N/A</v>
      </c>
      <c r="D536" s="5" t="str">
        <f>(VLOOKUP(Games!B537, Data!$B$2:$L$134, 3, FALSE)-VLOOKUP(Games!E537, Data!$B$2:$L$134, 3, FALSE))*Coefficients!$D$2</f>
        <v>#N/A</v>
      </c>
      <c r="E536" s="5" t="str">
        <f>(VLOOKUP(Games!B537, Data!$B$2:$L$134, 5, FALSE)-VLOOKUP(Games!E537, Data!$B$2:$L$134, 5, FALSE))*Coefficients!$E$2</f>
        <v>#N/A</v>
      </c>
      <c r="F536" s="5" t="str">
        <f>(VLOOKUP(Games!B537, Data!$B$2:$L$134, 6, FALSE)-VLOOKUP(Games!E537, Data!$B$2:$L$134, 6, FALSE))*Coefficients!$F$2</f>
        <v>#N/A</v>
      </c>
      <c r="G536" s="5" t="str">
        <f>(VLOOKUP(Games!B537, Data!$B$2:$L$134, 7, FALSE)-VLOOKUP(Games!E537, Data!$B$2:$L$134, 7, FALSE))*Coefficients!$G$2</f>
        <v>#N/A</v>
      </c>
      <c r="H536" s="5" t="str">
        <f>(VLOOKUP(Games!B537, Data!$B$2:$L$134, 8, FALSE)-VLOOKUP(Games!E537, Data!$B$2:$L$134, 8, FALSE))*Coefficients!$H$2</f>
        <v>#N/A</v>
      </c>
      <c r="I536" s="5" t="str">
        <f>(VLOOKUP(Games!B537, Data!$B$2:$L$134, 9, FALSE)-VLOOKUP(Games!E537, Data!$B$2:$L$134, 9, FALSE))*Coefficients!$I$2</f>
        <v>#N/A</v>
      </c>
      <c r="J536" s="5" t="str">
        <f>(VLOOKUP(Games!B537, Data!$B$2:$L$134, 10, FALSE)-VLOOKUP(Games!E537, Data!$B$2:$L$134, 10, FALSE))*Coefficients!$J$2</f>
        <v>#N/A</v>
      </c>
      <c r="K536" s="5" t="str">
        <f>(IF(AND(VLOOKUP(Games!B537, Data!$B$2:$L$134, 11, FALSE)=1, VLOOKUP(Games!E537, Data!$B$2:$L$134, 11, FALSE)&lt;&gt;1), 1,0))*Coefficients!K$2</f>
        <v>#N/A</v>
      </c>
      <c r="L536" s="5" t="str">
        <f>(IF(AND(VLOOKUP(Games!B537, Data!$B$2:$L$134, 11, FALSE)&lt;&gt;1, VLOOKUP(Games!E537, Data!$B$2:$L$134, 11, FALSE)=1), 1,0))*Coefficients!L$2</f>
        <v>#N/A</v>
      </c>
      <c r="O536" s="5" t="str">
        <f t="shared" si="1"/>
        <v>#N/A</v>
      </c>
    </row>
    <row r="537" ht="14.25" customHeight="1">
      <c r="A537" s="5" t="str">
        <f>Coefficients!$A$2</f>
        <v/>
      </c>
      <c r="B537" s="5" t="n">
        <f>(Games!G538)*Coefficients!$B$2</f>
        <v>0</v>
      </c>
      <c r="C537" s="5" t="str">
        <f>(VLOOKUP(Games!B538, Data!$B$2:$L$134, 4, FALSE)-VLOOKUP(Games!E538, Data!$B$2:$L$134, 4, FALSE))*Coefficients!$C$2</f>
        <v>#N/A</v>
      </c>
      <c r="D537" s="5" t="str">
        <f>(VLOOKUP(Games!B538, Data!$B$2:$L$134, 3, FALSE)-VLOOKUP(Games!E538, Data!$B$2:$L$134, 3, FALSE))*Coefficients!$D$2</f>
        <v>#N/A</v>
      </c>
      <c r="E537" s="5" t="str">
        <f>(VLOOKUP(Games!B538, Data!$B$2:$L$134, 5, FALSE)-VLOOKUP(Games!E538, Data!$B$2:$L$134, 5, FALSE))*Coefficients!$E$2</f>
        <v>#N/A</v>
      </c>
      <c r="F537" s="5" t="str">
        <f>(VLOOKUP(Games!B538, Data!$B$2:$L$134, 6, FALSE)-VLOOKUP(Games!E538, Data!$B$2:$L$134, 6, FALSE))*Coefficients!$F$2</f>
        <v>#N/A</v>
      </c>
      <c r="G537" s="5" t="str">
        <f>(VLOOKUP(Games!B538, Data!$B$2:$L$134, 7, FALSE)-VLOOKUP(Games!E538, Data!$B$2:$L$134, 7, FALSE))*Coefficients!$G$2</f>
        <v>#N/A</v>
      </c>
      <c r="H537" s="5" t="str">
        <f>(VLOOKUP(Games!B538, Data!$B$2:$L$134, 8, FALSE)-VLOOKUP(Games!E538, Data!$B$2:$L$134, 8, FALSE))*Coefficients!$H$2</f>
        <v>#N/A</v>
      </c>
      <c r="I537" s="5" t="str">
        <f>(VLOOKUP(Games!B538, Data!$B$2:$L$134, 9, FALSE)-VLOOKUP(Games!E538, Data!$B$2:$L$134, 9, FALSE))*Coefficients!$I$2</f>
        <v>#N/A</v>
      </c>
      <c r="J537" s="5" t="str">
        <f>(VLOOKUP(Games!B538, Data!$B$2:$L$134, 10, FALSE)-VLOOKUP(Games!E538, Data!$B$2:$L$134, 10, FALSE))*Coefficients!$J$2</f>
        <v>#N/A</v>
      </c>
      <c r="K537" s="5" t="str">
        <f>(IF(AND(VLOOKUP(Games!B538, Data!$B$2:$L$134, 11, FALSE)=1, VLOOKUP(Games!E538, Data!$B$2:$L$134, 11, FALSE)&lt;&gt;1), 1,0))*Coefficients!K$2</f>
        <v>#N/A</v>
      </c>
      <c r="L537" s="5" t="str">
        <f>(IF(AND(VLOOKUP(Games!B538, Data!$B$2:$L$134, 11, FALSE)&lt;&gt;1, VLOOKUP(Games!E538, Data!$B$2:$L$134, 11, FALSE)=1), 1,0))*Coefficients!L$2</f>
        <v>#N/A</v>
      </c>
      <c r="O537" s="5" t="str">
        <f t="shared" si="1"/>
        <v>#N/A</v>
      </c>
    </row>
    <row r="538" ht="14.25" customHeight="1">
      <c r="A538" s="5" t="str">
        <f>Coefficients!$A$2</f>
        <v/>
      </c>
      <c r="B538" s="5" t="n">
        <f>(Games!G539)*Coefficients!$B$2</f>
        <v>0</v>
      </c>
      <c r="C538" s="5" t="str">
        <f>(VLOOKUP(Games!B539, Data!$B$2:$L$134, 4, FALSE)-VLOOKUP(Games!E539, Data!$B$2:$L$134, 4, FALSE))*Coefficients!$C$2</f>
        <v>#N/A</v>
      </c>
      <c r="D538" s="5" t="str">
        <f>(VLOOKUP(Games!B539, Data!$B$2:$L$134, 3, FALSE)-VLOOKUP(Games!E539, Data!$B$2:$L$134, 3, FALSE))*Coefficients!$D$2</f>
        <v>#N/A</v>
      </c>
      <c r="E538" s="5" t="str">
        <f>(VLOOKUP(Games!B539, Data!$B$2:$L$134, 5, FALSE)-VLOOKUP(Games!E539, Data!$B$2:$L$134, 5, FALSE))*Coefficients!$E$2</f>
        <v>#N/A</v>
      </c>
      <c r="F538" s="5" t="str">
        <f>(VLOOKUP(Games!B539, Data!$B$2:$L$134, 6, FALSE)-VLOOKUP(Games!E539, Data!$B$2:$L$134, 6, FALSE))*Coefficients!$F$2</f>
        <v>#N/A</v>
      </c>
      <c r="G538" s="5" t="str">
        <f>(VLOOKUP(Games!B539, Data!$B$2:$L$134, 7, FALSE)-VLOOKUP(Games!E539, Data!$B$2:$L$134, 7, FALSE))*Coefficients!$G$2</f>
        <v>#N/A</v>
      </c>
      <c r="H538" s="5" t="str">
        <f>(VLOOKUP(Games!B539, Data!$B$2:$L$134, 8, FALSE)-VLOOKUP(Games!E539, Data!$B$2:$L$134, 8, FALSE))*Coefficients!$H$2</f>
        <v>#N/A</v>
      </c>
      <c r="I538" s="5" t="str">
        <f>(VLOOKUP(Games!B539, Data!$B$2:$L$134, 9, FALSE)-VLOOKUP(Games!E539, Data!$B$2:$L$134, 9, FALSE))*Coefficients!$I$2</f>
        <v>#N/A</v>
      </c>
      <c r="J538" s="5" t="str">
        <f>(VLOOKUP(Games!B539, Data!$B$2:$L$134, 10, FALSE)-VLOOKUP(Games!E539, Data!$B$2:$L$134, 10, FALSE))*Coefficients!$J$2</f>
        <v>#N/A</v>
      </c>
      <c r="K538" s="5" t="str">
        <f>(IF(AND(VLOOKUP(Games!B539, Data!$B$2:$L$134, 11, FALSE)=1, VLOOKUP(Games!E539, Data!$B$2:$L$134, 11, FALSE)&lt;&gt;1), 1,0))*Coefficients!K$2</f>
        <v>#N/A</v>
      </c>
      <c r="L538" s="5" t="str">
        <f>(IF(AND(VLOOKUP(Games!B539, Data!$B$2:$L$134, 11, FALSE)&lt;&gt;1, VLOOKUP(Games!E539, Data!$B$2:$L$134, 11, FALSE)=1), 1,0))*Coefficients!L$2</f>
        <v>#N/A</v>
      </c>
      <c r="O538" s="5" t="str">
        <f t="shared" si="1"/>
        <v>#N/A</v>
      </c>
    </row>
    <row r="539" ht="14.25" customHeight="1">
      <c r="A539" s="5" t="str">
        <f>Coefficients!$A$2</f>
        <v/>
      </c>
      <c r="B539" s="5" t="n">
        <f>(Games!G540)*Coefficients!$B$2</f>
        <v>0</v>
      </c>
      <c r="C539" s="5" t="str">
        <f>(VLOOKUP(Games!B540, Data!$B$2:$L$134, 4, FALSE)-VLOOKUP(Games!E540, Data!$B$2:$L$134, 4, FALSE))*Coefficients!$C$2</f>
        <v>#N/A</v>
      </c>
      <c r="D539" s="5" t="str">
        <f>(VLOOKUP(Games!B540, Data!$B$2:$L$134, 3, FALSE)-VLOOKUP(Games!E540, Data!$B$2:$L$134, 3, FALSE))*Coefficients!$D$2</f>
        <v>#N/A</v>
      </c>
      <c r="E539" s="5" t="str">
        <f>(VLOOKUP(Games!B540, Data!$B$2:$L$134, 5, FALSE)-VLOOKUP(Games!E540, Data!$B$2:$L$134, 5, FALSE))*Coefficients!$E$2</f>
        <v>#N/A</v>
      </c>
      <c r="F539" s="5" t="str">
        <f>(VLOOKUP(Games!B540, Data!$B$2:$L$134, 6, FALSE)-VLOOKUP(Games!E540, Data!$B$2:$L$134, 6, FALSE))*Coefficients!$F$2</f>
        <v>#N/A</v>
      </c>
      <c r="G539" s="5" t="str">
        <f>(VLOOKUP(Games!B540, Data!$B$2:$L$134, 7, FALSE)-VLOOKUP(Games!E540, Data!$B$2:$L$134, 7, FALSE))*Coefficients!$G$2</f>
        <v>#N/A</v>
      </c>
      <c r="H539" s="5" t="str">
        <f>(VLOOKUP(Games!B540, Data!$B$2:$L$134, 8, FALSE)-VLOOKUP(Games!E540, Data!$B$2:$L$134, 8, FALSE))*Coefficients!$H$2</f>
        <v>#N/A</v>
      </c>
      <c r="I539" s="5" t="str">
        <f>(VLOOKUP(Games!B540, Data!$B$2:$L$134, 9, FALSE)-VLOOKUP(Games!E540, Data!$B$2:$L$134, 9, FALSE))*Coefficients!$I$2</f>
        <v>#N/A</v>
      </c>
      <c r="J539" s="5" t="str">
        <f>(VLOOKUP(Games!B540, Data!$B$2:$L$134, 10, FALSE)-VLOOKUP(Games!E540, Data!$B$2:$L$134, 10, FALSE))*Coefficients!$J$2</f>
        <v>#N/A</v>
      </c>
      <c r="K539" s="5" t="str">
        <f>(IF(AND(VLOOKUP(Games!B540, Data!$B$2:$L$134, 11, FALSE)=1, VLOOKUP(Games!E540, Data!$B$2:$L$134, 11, FALSE)&lt;&gt;1), 1,0))*Coefficients!K$2</f>
        <v>#N/A</v>
      </c>
      <c r="L539" s="5" t="str">
        <f>(IF(AND(VLOOKUP(Games!B540, Data!$B$2:$L$134, 11, FALSE)&lt;&gt;1, VLOOKUP(Games!E540, Data!$B$2:$L$134, 11, FALSE)=1), 1,0))*Coefficients!L$2</f>
        <v>#N/A</v>
      </c>
      <c r="O539" s="5" t="str">
        <f t="shared" si="1"/>
        <v>#N/A</v>
      </c>
    </row>
    <row r="540" ht="14.25" customHeight="1">
      <c r="A540" s="5" t="str">
        <f>Coefficients!$A$2</f>
        <v/>
      </c>
      <c r="B540" s="5" t="n">
        <f>(Games!G541)*Coefficients!$B$2</f>
        <v>0</v>
      </c>
      <c r="C540" s="5" t="str">
        <f>(VLOOKUP(Games!B541, Data!$B$2:$L$134, 4, FALSE)-VLOOKUP(Games!E541, Data!$B$2:$L$134, 4, FALSE))*Coefficients!$C$2</f>
        <v>#N/A</v>
      </c>
      <c r="D540" s="5" t="str">
        <f>(VLOOKUP(Games!B541, Data!$B$2:$L$134, 3, FALSE)-VLOOKUP(Games!E541, Data!$B$2:$L$134, 3, FALSE))*Coefficients!$D$2</f>
        <v>#N/A</v>
      </c>
      <c r="E540" s="5" t="str">
        <f>(VLOOKUP(Games!B541, Data!$B$2:$L$134, 5, FALSE)-VLOOKUP(Games!E541, Data!$B$2:$L$134, 5, FALSE))*Coefficients!$E$2</f>
        <v>#N/A</v>
      </c>
      <c r="F540" s="5" t="str">
        <f>(VLOOKUP(Games!B541, Data!$B$2:$L$134, 6, FALSE)-VLOOKUP(Games!E541, Data!$B$2:$L$134, 6, FALSE))*Coefficients!$F$2</f>
        <v>#N/A</v>
      </c>
      <c r="G540" s="5" t="str">
        <f>(VLOOKUP(Games!B541, Data!$B$2:$L$134, 7, FALSE)-VLOOKUP(Games!E541, Data!$B$2:$L$134, 7, FALSE))*Coefficients!$G$2</f>
        <v>#N/A</v>
      </c>
      <c r="H540" s="5" t="str">
        <f>(VLOOKUP(Games!B541, Data!$B$2:$L$134, 8, FALSE)-VLOOKUP(Games!E541, Data!$B$2:$L$134, 8, FALSE))*Coefficients!$H$2</f>
        <v>#N/A</v>
      </c>
      <c r="I540" s="5" t="str">
        <f>(VLOOKUP(Games!B541, Data!$B$2:$L$134, 9, FALSE)-VLOOKUP(Games!E541, Data!$B$2:$L$134, 9, FALSE))*Coefficients!$I$2</f>
        <v>#N/A</v>
      </c>
      <c r="J540" s="5" t="str">
        <f>(VLOOKUP(Games!B541, Data!$B$2:$L$134, 10, FALSE)-VLOOKUP(Games!E541, Data!$B$2:$L$134, 10, FALSE))*Coefficients!$J$2</f>
        <v>#N/A</v>
      </c>
      <c r="K540" s="5" t="str">
        <f>(IF(AND(VLOOKUP(Games!B541, Data!$B$2:$L$134, 11, FALSE)=1, VLOOKUP(Games!E541, Data!$B$2:$L$134, 11, FALSE)&lt;&gt;1), 1,0))*Coefficients!K$2</f>
        <v>#N/A</v>
      </c>
      <c r="L540" s="5" t="str">
        <f>(IF(AND(VLOOKUP(Games!B541, Data!$B$2:$L$134, 11, FALSE)&lt;&gt;1, VLOOKUP(Games!E541, Data!$B$2:$L$134, 11, FALSE)=1), 1,0))*Coefficients!L$2</f>
        <v>#N/A</v>
      </c>
      <c r="O540" s="5" t="str">
        <f t="shared" si="1"/>
        <v>#N/A</v>
      </c>
    </row>
    <row r="541" ht="14.25" customHeight="1">
      <c r="A541" s="5" t="str">
        <f>Coefficients!$A$2</f>
        <v/>
      </c>
      <c r="B541" s="5" t="n">
        <f>(Games!G542)*Coefficients!$B$2</f>
        <v>0</v>
      </c>
      <c r="C541" s="5" t="str">
        <f>(VLOOKUP(Games!B542, Data!$B$2:$L$134, 4, FALSE)-VLOOKUP(Games!E542, Data!$B$2:$L$134, 4, FALSE))*Coefficients!$C$2</f>
        <v>#N/A</v>
      </c>
      <c r="D541" s="5" t="str">
        <f>(VLOOKUP(Games!B542, Data!$B$2:$L$134, 3, FALSE)-VLOOKUP(Games!E542, Data!$B$2:$L$134, 3, FALSE))*Coefficients!$D$2</f>
        <v>#N/A</v>
      </c>
      <c r="E541" s="5" t="str">
        <f>(VLOOKUP(Games!B542, Data!$B$2:$L$134, 5, FALSE)-VLOOKUP(Games!E542, Data!$B$2:$L$134, 5, FALSE))*Coefficients!$E$2</f>
        <v>#N/A</v>
      </c>
      <c r="F541" s="5" t="str">
        <f>(VLOOKUP(Games!B542, Data!$B$2:$L$134, 6, FALSE)-VLOOKUP(Games!E542, Data!$B$2:$L$134, 6, FALSE))*Coefficients!$F$2</f>
        <v>#N/A</v>
      </c>
      <c r="G541" s="5" t="str">
        <f>(VLOOKUP(Games!B542, Data!$B$2:$L$134, 7, FALSE)-VLOOKUP(Games!E542, Data!$B$2:$L$134, 7, FALSE))*Coefficients!$G$2</f>
        <v>#N/A</v>
      </c>
      <c r="H541" s="5" t="str">
        <f>(VLOOKUP(Games!B542, Data!$B$2:$L$134, 8, FALSE)-VLOOKUP(Games!E542, Data!$B$2:$L$134, 8, FALSE))*Coefficients!$H$2</f>
        <v>#N/A</v>
      </c>
      <c r="I541" s="5" t="str">
        <f>(VLOOKUP(Games!B542, Data!$B$2:$L$134, 9, FALSE)-VLOOKUP(Games!E542, Data!$B$2:$L$134, 9, FALSE))*Coefficients!$I$2</f>
        <v>#N/A</v>
      </c>
      <c r="J541" s="5" t="str">
        <f>(VLOOKUP(Games!B542, Data!$B$2:$L$134, 10, FALSE)-VLOOKUP(Games!E542, Data!$B$2:$L$134, 10, FALSE))*Coefficients!$J$2</f>
        <v>#N/A</v>
      </c>
      <c r="K541" s="5" t="str">
        <f>(IF(AND(VLOOKUP(Games!B542, Data!$B$2:$L$134, 11, FALSE)=1, VLOOKUP(Games!E542, Data!$B$2:$L$134, 11, FALSE)&lt;&gt;1), 1,0))*Coefficients!K$2</f>
        <v>#N/A</v>
      </c>
      <c r="L541" s="5" t="str">
        <f>(IF(AND(VLOOKUP(Games!B542, Data!$B$2:$L$134, 11, FALSE)&lt;&gt;1, VLOOKUP(Games!E542, Data!$B$2:$L$134, 11, FALSE)=1), 1,0))*Coefficients!L$2</f>
        <v>#N/A</v>
      </c>
      <c r="O541" s="5" t="str">
        <f t="shared" si="1"/>
        <v>#N/A</v>
      </c>
    </row>
    <row r="542" ht="14.25" customHeight="1">
      <c r="A542" s="5" t="str">
        <f>Coefficients!$A$2</f>
        <v/>
      </c>
      <c r="B542" s="5" t="n">
        <f>(Games!G543)*Coefficients!$B$2</f>
        <v>0</v>
      </c>
      <c r="C542" s="5" t="str">
        <f>(VLOOKUP(Games!B543, Data!$B$2:$L$134, 4, FALSE)-VLOOKUP(Games!E543, Data!$B$2:$L$134, 4, FALSE))*Coefficients!$C$2</f>
        <v>#N/A</v>
      </c>
      <c r="D542" s="5" t="str">
        <f>(VLOOKUP(Games!B543, Data!$B$2:$L$134, 3, FALSE)-VLOOKUP(Games!E543, Data!$B$2:$L$134, 3, FALSE))*Coefficients!$D$2</f>
        <v>#N/A</v>
      </c>
      <c r="E542" s="5" t="str">
        <f>(VLOOKUP(Games!B543, Data!$B$2:$L$134, 5, FALSE)-VLOOKUP(Games!E543, Data!$B$2:$L$134, 5, FALSE))*Coefficients!$E$2</f>
        <v>#N/A</v>
      </c>
      <c r="F542" s="5" t="str">
        <f>(VLOOKUP(Games!B543, Data!$B$2:$L$134, 6, FALSE)-VLOOKUP(Games!E543, Data!$B$2:$L$134, 6, FALSE))*Coefficients!$F$2</f>
        <v>#N/A</v>
      </c>
      <c r="G542" s="5" t="str">
        <f>(VLOOKUP(Games!B543, Data!$B$2:$L$134, 7, FALSE)-VLOOKUP(Games!E543, Data!$B$2:$L$134, 7, FALSE))*Coefficients!$G$2</f>
        <v>#N/A</v>
      </c>
      <c r="H542" s="5" t="str">
        <f>(VLOOKUP(Games!B543, Data!$B$2:$L$134, 8, FALSE)-VLOOKUP(Games!E543, Data!$B$2:$L$134, 8, FALSE))*Coefficients!$H$2</f>
        <v>#N/A</v>
      </c>
      <c r="I542" s="5" t="str">
        <f>(VLOOKUP(Games!B543, Data!$B$2:$L$134, 9, FALSE)-VLOOKUP(Games!E543, Data!$B$2:$L$134, 9, FALSE))*Coefficients!$I$2</f>
        <v>#N/A</v>
      </c>
      <c r="J542" s="5" t="str">
        <f>(VLOOKUP(Games!B543, Data!$B$2:$L$134, 10, FALSE)-VLOOKUP(Games!E543, Data!$B$2:$L$134, 10, FALSE))*Coefficients!$J$2</f>
        <v>#N/A</v>
      </c>
      <c r="K542" s="5" t="str">
        <f>(IF(AND(VLOOKUP(Games!B543, Data!$B$2:$L$134, 11, FALSE)=1, VLOOKUP(Games!E543, Data!$B$2:$L$134, 11, FALSE)&lt;&gt;1), 1,0))*Coefficients!K$2</f>
        <v>#N/A</v>
      </c>
      <c r="L542" s="5" t="str">
        <f>(IF(AND(VLOOKUP(Games!B543, Data!$B$2:$L$134, 11, FALSE)&lt;&gt;1, VLOOKUP(Games!E543, Data!$B$2:$L$134, 11, FALSE)=1), 1,0))*Coefficients!L$2</f>
        <v>#N/A</v>
      </c>
      <c r="O542" s="5" t="str">
        <f t="shared" si="1"/>
        <v>#N/A</v>
      </c>
    </row>
    <row r="543" ht="14.25" customHeight="1">
      <c r="A543" s="5" t="str">
        <f>Coefficients!$A$2</f>
        <v/>
      </c>
      <c r="B543" s="5" t="n">
        <f>(Games!G544)*Coefficients!$B$2</f>
        <v>0</v>
      </c>
      <c r="C543" s="5" t="str">
        <f>(VLOOKUP(Games!B544, Data!$B$2:$L$134, 4, FALSE)-VLOOKUP(Games!E544, Data!$B$2:$L$134, 4, FALSE))*Coefficients!$C$2</f>
        <v>#N/A</v>
      </c>
      <c r="D543" s="5" t="str">
        <f>(VLOOKUP(Games!B544, Data!$B$2:$L$134, 3, FALSE)-VLOOKUP(Games!E544, Data!$B$2:$L$134, 3, FALSE))*Coefficients!$D$2</f>
        <v>#N/A</v>
      </c>
      <c r="E543" s="5" t="str">
        <f>(VLOOKUP(Games!B544, Data!$B$2:$L$134, 5, FALSE)-VLOOKUP(Games!E544, Data!$B$2:$L$134, 5, FALSE))*Coefficients!$E$2</f>
        <v>#N/A</v>
      </c>
      <c r="F543" s="5" t="str">
        <f>(VLOOKUP(Games!B544, Data!$B$2:$L$134, 6, FALSE)-VLOOKUP(Games!E544, Data!$B$2:$L$134, 6, FALSE))*Coefficients!$F$2</f>
        <v>#N/A</v>
      </c>
      <c r="G543" s="5" t="str">
        <f>(VLOOKUP(Games!B544, Data!$B$2:$L$134, 7, FALSE)-VLOOKUP(Games!E544, Data!$B$2:$L$134, 7, FALSE))*Coefficients!$G$2</f>
        <v>#N/A</v>
      </c>
      <c r="H543" s="5" t="str">
        <f>(VLOOKUP(Games!B544, Data!$B$2:$L$134, 8, FALSE)-VLOOKUP(Games!E544, Data!$B$2:$L$134, 8, FALSE))*Coefficients!$H$2</f>
        <v>#N/A</v>
      </c>
      <c r="I543" s="5" t="str">
        <f>(VLOOKUP(Games!B544, Data!$B$2:$L$134, 9, FALSE)-VLOOKUP(Games!E544, Data!$B$2:$L$134, 9, FALSE))*Coefficients!$I$2</f>
        <v>#N/A</v>
      </c>
      <c r="J543" s="5" t="str">
        <f>(VLOOKUP(Games!B544, Data!$B$2:$L$134, 10, FALSE)-VLOOKUP(Games!E544, Data!$B$2:$L$134, 10, FALSE))*Coefficients!$J$2</f>
        <v>#N/A</v>
      </c>
      <c r="K543" s="5" t="str">
        <f>(IF(AND(VLOOKUP(Games!B544, Data!$B$2:$L$134, 11, FALSE)=1, VLOOKUP(Games!E544, Data!$B$2:$L$134, 11, FALSE)&lt;&gt;1), 1,0))*Coefficients!K$2</f>
        <v>#N/A</v>
      </c>
      <c r="L543" s="5" t="str">
        <f>(IF(AND(VLOOKUP(Games!B544, Data!$B$2:$L$134, 11, FALSE)&lt;&gt;1, VLOOKUP(Games!E544, Data!$B$2:$L$134, 11, FALSE)=1), 1,0))*Coefficients!L$2</f>
        <v>#N/A</v>
      </c>
      <c r="O543" s="5" t="str">
        <f t="shared" si="1"/>
        <v>#N/A</v>
      </c>
    </row>
    <row r="544" ht="14.25" customHeight="1">
      <c r="A544" s="5" t="str">
        <f>Coefficients!$A$2</f>
        <v/>
      </c>
      <c r="B544" s="5" t="n">
        <f>(Games!G545)*Coefficients!$B$2</f>
        <v>0</v>
      </c>
      <c r="C544" s="5" t="str">
        <f>(VLOOKUP(Games!B545, Data!$B$2:$L$134, 4, FALSE)-VLOOKUP(Games!E545, Data!$B$2:$L$134, 4, FALSE))*Coefficients!$C$2</f>
        <v>#N/A</v>
      </c>
      <c r="D544" s="5" t="str">
        <f>(VLOOKUP(Games!B545, Data!$B$2:$L$134, 3, FALSE)-VLOOKUP(Games!E545, Data!$B$2:$L$134, 3, FALSE))*Coefficients!$D$2</f>
        <v>#N/A</v>
      </c>
      <c r="E544" s="5" t="str">
        <f>(VLOOKUP(Games!B545, Data!$B$2:$L$134, 5, FALSE)-VLOOKUP(Games!E545, Data!$B$2:$L$134, 5, FALSE))*Coefficients!$E$2</f>
        <v>#N/A</v>
      </c>
      <c r="F544" s="5" t="str">
        <f>(VLOOKUP(Games!B545, Data!$B$2:$L$134, 6, FALSE)-VLOOKUP(Games!E545, Data!$B$2:$L$134, 6, FALSE))*Coefficients!$F$2</f>
        <v>#N/A</v>
      </c>
      <c r="G544" s="5" t="str">
        <f>(VLOOKUP(Games!B545, Data!$B$2:$L$134, 7, FALSE)-VLOOKUP(Games!E545, Data!$B$2:$L$134, 7, FALSE))*Coefficients!$G$2</f>
        <v>#N/A</v>
      </c>
      <c r="H544" s="5" t="str">
        <f>(VLOOKUP(Games!B545, Data!$B$2:$L$134, 8, FALSE)-VLOOKUP(Games!E545, Data!$B$2:$L$134, 8, FALSE))*Coefficients!$H$2</f>
        <v>#N/A</v>
      </c>
      <c r="I544" s="5" t="str">
        <f>(VLOOKUP(Games!B545, Data!$B$2:$L$134, 9, FALSE)-VLOOKUP(Games!E545, Data!$B$2:$L$134, 9, FALSE))*Coefficients!$I$2</f>
        <v>#N/A</v>
      </c>
      <c r="J544" s="5" t="str">
        <f>(VLOOKUP(Games!B545, Data!$B$2:$L$134, 10, FALSE)-VLOOKUP(Games!E545, Data!$B$2:$L$134, 10, FALSE))*Coefficients!$J$2</f>
        <v>#N/A</v>
      </c>
      <c r="K544" s="5" t="str">
        <f>(IF(AND(VLOOKUP(Games!B545, Data!$B$2:$L$134, 11, FALSE)=1, VLOOKUP(Games!E545, Data!$B$2:$L$134, 11, FALSE)&lt;&gt;1), 1,0))*Coefficients!K$2</f>
        <v>#N/A</v>
      </c>
      <c r="L544" s="5" t="str">
        <f>(IF(AND(VLOOKUP(Games!B545, Data!$B$2:$L$134, 11, FALSE)&lt;&gt;1, VLOOKUP(Games!E545, Data!$B$2:$L$134, 11, FALSE)=1), 1,0))*Coefficients!L$2</f>
        <v>#N/A</v>
      </c>
      <c r="O544" s="5" t="str">
        <f t="shared" si="1"/>
        <v>#N/A</v>
      </c>
    </row>
    <row r="545" ht="14.25" customHeight="1">
      <c r="A545" s="5" t="str">
        <f>Coefficients!$A$2</f>
        <v/>
      </c>
      <c r="B545" s="5" t="n">
        <f>(Games!G546)*Coefficients!$B$2</f>
        <v>0</v>
      </c>
      <c r="C545" s="5" t="str">
        <f>(VLOOKUP(Games!B546, Data!$B$2:$L$134, 4, FALSE)-VLOOKUP(Games!E546, Data!$B$2:$L$134, 4, FALSE))*Coefficients!$C$2</f>
        <v>#N/A</v>
      </c>
      <c r="D545" s="5" t="str">
        <f>(VLOOKUP(Games!B546, Data!$B$2:$L$134, 3, FALSE)-VLOOKUP(Games!E546, Data!$B$2:$L$134, 3, FALSE))*Coefficients!$D$2</f>
        <v>#N/A</v>
      </c>
      <c r="E545" s="5" t="str">
        <f>(VLOOKUP(Games!B546, Data!$B$2:$L$134, 5, FALSE)-VLOOKUP(Games!E546, Data!$B$2:$L$134, 5, FALSE))*Coefficients!$E$2</f>
        <v>#N/A</v>
      </c>
      <c r="F545" s="5" t="str">
        <f>(VLOOKUP(Games!B546, Data!$B$2:$L$134, 6, FALSE)-VLOOKUP(Games!E546, Data!$B$2:$L$134, 6, FALSE))*Coefficients!$F$2</f>
        <v>#N/A</v>
      </c>
      <c r="G545" s="5" t="str">
        <f>(VLOOKUP(Games!B546, Data!$B$2:$L$134, 7, FALSE)-VLOOKUP(Games!E546, Data!$B$2:$L$134, 7, FALSE))*Coefficients!$G$2</f>
        <v>#N/A</v>
      </c>
      <c r="H545" s="5" t="str">
        <f>(VLOOKUP(Games!B546, Data!$B$2:$L$134, 8, FALSE)-VLOOKUP(Games!E546, Data!$B$2:$L$134, 8, FALSE))*Coefficients!$H$2</f>
        <v>#N/A</v>
      </c>
      <c r="I545" s="5" t="str">
        <f>(VLOOKUP(Games!B546, Data!$B$2:$L$134, 9, FALSE)-VLOOKUP(Games!E546, Data!$B$2:$L$134, 9, FALSE))*Coefficients!$I$2</f>
        <v>#N/A</v>
      </c>
      <c r="J545" s="5" t="str">
        <f>(VLOOKUP(Games!B546, Data!$B$2:$L$134, 10, FALSE)-VLOOKUP(Games!E546, Data!$B$2:$L$134, 10, FALSE))*Coefficients!$J$2</f>
        <v>#N/A</v>
      </c>
      <c r="K545" s="5" t="str">
        <f>(IF(AND(VLOOKUP(Games!B546, Data!$B$2:$L$134, 11, FALSE)=1, VLOOKUP(Games!E546, Data!$B$2:$L$134, 11, FALSE)&lt;&gt;1), 1,0))*Coefficients!K$2</f>
        <v>#N/A</v>
      </c>
      <c r="L545" s="5" t="str">
        <f>(IF(AND(VLOOKUP(Games!B546, Data!$B$2:$L$134, 11, FALSE)&lt;&gt;1, VLOOKUP(Games!E546, Data!$B$2:$L$134, 11, FALSE)=1), 1,0))*Coefficients!L$2</f>
        <v>#N/A</v>
      </c>
      <c r="O545" s="5" t="str">
        <f t="shared" si="1"/>
        <v>#N/A</v>
      </c>
    </row>
    <row r="546" ht="14.25" customHeight="1">
      <c r="A546" s="5" t="str">
        <f>Coefficients!$A$2</f>
        <v/>
      </c>
      <c r="B546" s="5" t="n">
        <f>(Games!G547)*Coefficients!$B$2</f>
        <v>0</v>
      </c>
      <c r="C546" s="5" t="str">
        <f>(VLOOKUP(Games!B547, Data!$B$2:$L$134, 4, FALSE)-VLOOKUP(Games!E547, Data!$B$2:$L$134, 4, FALSE))*Coefficients!$C$2</f>
        <v>#N/A</v>
      </c>
      <c r="D546" s="5" t="str">
        <f>(VLOOKUP(Games!B547, Data!$B$2:$L$134, 3, FALSE)-VLOOKUP(Games!E547, Data!$B$2:$L$134, 3, FALSE))*Coefficients!$D$2</f>
        <v>#N/A</v>
      </c>
      <c r="E546" s="5" t="str">
        <f>(VLOOKUP(Games!B547, Data!$B$2:$L$134, 5, FALSE)-VLOOKUP(Games!E547, Data!$B$2:$L$134, 5, FALSE))*Coefficients!$E$2</f>
        <v>#N/A</v>
      </c>
      <c r="F546" s="5" t="str">
        <f>(VLOOKUP(Games!B547, Data!$B$2:$L$134, 6, FALSE)-VLOOKUP(Games!E547, Data!$B$2:$L$134, 6, FALSE))*Coefficients!$F$2</f>
        <v>#N/A</v>
      </c>
      <c r="G546" s="5" t="str">
        <f>(VLOOKUP(Games!B547, Data!$B$2:$L$134, 7, FALSE)-VLOOKUP(Games!E547, Data!$B$2:$L$134, 7, FALSE))*Coefficients!$G$2</f>
        <v>#N/A</v>
      </c>
      <c r="H546" s="5" t="str">
        <f>(VLOOKUP(Games!B547, Data!$B$2:$L$134, 8, FALSE)-VLOOKUP(Games!E547, Data!$B$2:$L$134, 8, FALSE))*Coefficients!$H$2</f>
        <v>#N/A</v>
      </c>
      <c r="I546" s="5" t="str">
        <f>(VLOOKUP(Games!B547, Data!$B$2:$L$134, 9, FALSE)-VLOOKUP(Games!E547, Data!$B$2:$L$134, 9, FALSE))*Coefficients!$I$2</f>
        <v>#N/A</v>
      </c>
      <c r="J546" s="5" t="str">
        <f>(VLOOKUP(Games!B547, Data!$B$2:$L$134, 10, FALSE)-VLOOKUP(Games!E547, Data!$B$2:$L$134, 10, FALSE))*Coefficients!$J$2</f>
        <v>#N/A</v>
      </c>
      <c r="K546" s="5" t="str">
        <f>(IF(AND(VLOOKUP(Games!B547, Data!$B$2:$L$134, 11, FALSE)=1, VLOOKUP(Games!E547, Data!$B$2:$L$134, 11, FALSE)&lt;&gt;1), 1,0))*Coefficients!K$2</f>
        <v>#N/A</v>
      </c>
      <c r="L546" s="5" t="str">
        <f>(IF(AND(VLOOKUP(Games!B547, Data!$B$2:$L$134, 11, FALSE)&lt;&gt;1, VLOOKUP(Games!E547, Data!$B$2:$L$134, 11, FALSE)=1), 1,0))*Coefficients!L$2</f>
        <v>#N/A</v>
      </c>
      <c r="O546" s="5" t="str">
        <f t="shared" si="1"/>
        <v>#N/A</v>
      </c>
    </row>
    <row r="547" ht="14.25" customHeight="1">
      <c r="A547" s="5" t="str">
        <f>Coefficients!$A$2</f>
        <v/>
      </c>
      <c r="B547" s="5" t="n">
        <f>(Games!G548)*Coefficients!$B$2</f>
        <v>0</v>
      </c>
      <c r="C547" s="5" t="str">
        <f>(VLOOKUP(Games!B548, Data!$B$2:$L$134, 4, FALSE)-VLOOKUP(Games!E548, Data!$B$2:$L$134, 4, FALSE))*Coefficients!$C$2</f>
        <v>#N/A</v>
      </c>
      <c r="D547" s="5" t="str">
        <f>(VLOOKUP(Games!B548, Data!$B$2:$L$134, 3, FALSE)-VLOOKUP(Games!E548, Data!$B$2:$L$134, 3, FALSE))*Coefficients!$D$2</f>
        <v>#N/A</v>
      </c>
      <c r="E547" s="5" t="str">
        <f>(VLOOKUP(Games!B548, Data!$B$2:$L$134, 5, FALSE)-VLOOKUP(Games!E548, Data!$B$2:$L$134, 5, FALSE))*Coefficients!$E$2</f>
        <v>#N/A</v>
      </c>
      <c r="F547" s="5" t="str">
        <f>(VLOOKUP(Games!B548, Data!$B$2:$L$134, 6, FALSE)-VLOOKUP(Games!E548, Data!$B$2:$L$134, 6, FALSE))*Coefficients!$F$2</f>
        <v>#N/A</v>
      </c>
      <c r="G547" s="5" t="str">
        <f>(VLOOKUP(Games!B548, Data!$B$2:$L$134, 7, FALSE)-VLOOKUP(Games!E548, Data!$B$2:$L$134, 7, FALSE))*Coefficients!$G$2</f>
        <v>#N/A</v>
      </c>
      <c r="H547" s="5" t="str">
        <f>(VLOOKUP(Games!B548, Data!$B$2:$L$134, 8, FALSE)-VLOOKUP(Games!E548, Data!$B$2:$L$134, 8, FALSE))*Coefficients!$H$2</f>
        <v>#N/A</v>
      </c>
      <c r="I547" s="5" t="str">
        <f>(VLOOKUP(Games!B548, Data!$B$2:$L$134, 9, FALSE)-VLOOKUP(Games!E548, Data!$B$2:$L$134, 9, FALSE))*Coefficients!$I$2</f>
        <v>#N/A</v>
      </c>
      <c r="J547" s="5" t="str">
        <f>(VLOOKUP(Games!B548, Data!$B$2:$L$134, 10, FALSE)-VLOOKUP(Games!E548, Data!$B$2:$L$134, 10, FALSE))*Coefficients!$J$2</f>
        <v>#N/A</v>
      </c>
      <c r="K547" s="5" t="str">
        <f>(IF(AND(VLOOKUP(Games!B548, Data!$B$2:$L$134, 11, FALSE)=1, VLOOKUP(Games!E548, Data!$B$2:$L$134, 11, FALSE)&lt;&gt;1), 1,0))*Coefficients!K$2</f>
        <v>#N/A</v>
      </c>
      <c r="L547" s="5" t="str">
        <f>(IF(AND(VLOOKUP(Games!B548, Data!$B$2:$L$134, 11, FALSE)&lt;&gt;1, VLOOKUP(Games!E548, Data!$B$2:$L$134, 11, FALSE)=1), 1,0))*Coefficients!L$2</f>
        <v>#N/A</v>
      </c>
      <c r="O547" s="5" t="str">
        <f t="shared" si="1"/>
        <v>#N/A</v>
      </c>
    </row>
    <row r="548" ht="14.25" customHeight="1">
      <c r="A548" s="5" t="str">
        <f>Coefficients!$A$2</f>
        <v/>
      </c>
      <c r="B548" s="5" t="n">
        <f>(Games!G549)*Coefficients!$B$2</f>
        <v>0</v>
      </c>
      <c r="C548" s="5" t="str">
        <f>(VLOOKUP(Games!B549, Data!$B$2:$L$134, 4, FALSE)-VLOOKUP(Games!E549, Data!$B$2:$L$134, 4, FALSE))*Coefficients!$C$2</f>
        <v>#N/A</v>
      </c>
      <c r="D548" s="5" t="str">
        <f>(VLOOKUP(Games!B549, Data!$B$2:$L$134, 3, FALSE)-VLOOKUP(Games!E549, Data!$B$2:$L$134, 3, FALSE))*Coefficients!$D$2</f>
        <v>#N/A</v>
      </c>
      <c r="E548" s="5" t="str">
        <f>(VLOOKUP(Games!B549, Data!$B$2:$L$134, 5, FALSE)-VLOOKUP(Games!E549, Data!$B$2:$L$134, 5, FALSE))*Coefficients!$E$2</f>
        <v>#N/A</v>
      </c>
      <c r="F548" s="5" t="str">
        <f>(VLOOKUP(Games!B549, Data!$B$2:$L$134, 6, FALSE)-VLOOKUP(Games!E549, Data!$B$2:$L$134, 6, FALSE))*Coefficients!$F$2</f>
        <v>#N/A</v>
      </c>
      <c r="G548" s="5" t="str">
        <f>(VLOOKUP(Games!B549, Data!$B$2:$L$134, 7, FALSE)-VLOOKUP(Games!E549, Data!$B$2:$L$134, 7, FALSE))*Coefficients!$G$2</f>
        <v>#N/A</v>
      </c>
      <c r="H548" s="5" t="str">
        <f>(VLOOKUP(Games!B549, Data!$B$2:$L$134, 8, FALSE)-VLOOKUP(Games!E549, Data!$B$2:$L$134, 8, FALSE))*Coefficients!$H$2</f>
        <v>#N/A</v>
      </c>
      <c r="I548" s="5" t="str">
        <f>(VLOOKUP(Games!B549, Data!$B$2:$L$134, 9, FALSE)-VLOOKUP(Games!E549, Data!$B$2:$L$134, 9, FALSE))*Coefficients!$I$2</f>
        <v>#N/A</v>
      </c>
      <c r="J548" s="5" t="str">
        <f>(VLOOKUP(Games!B549, Data!$B$2:$L$134, 10, FALSE)-VLOOKUP(Games!E549, Data!$B$2:$L$134, 10, FALSE))*Coefficients!$J$2</f>
        <v>#N/A</v>
      </c>
      <c r="K548" s="5" t="str">
        <f>(IF(AND(VLOOKUP(Games!B549, Data!$B$2:$L$134, 11, FALSE)=1, VLOOKUP(Games!E549, Data!$B$2:$L$134, 11, FALSE)&lt;&gt;1), 1,0))*Coefficients!K$2</f>
        <v>#N/A</v>
      </c>
      <c r="L548" s="5" t="str">
        <f>(IF(AND(VLOOKUP(Games!B549, Data!$B$2:$L$134, 11, FALSE)&lt;&gt;1, VLOOKUP(Games!E549, Data!$B$2:$L$134, 11, FALSE)=1), 1,0))*Coefficients!L$2</f>
        <v>#N/A</v>
      </c>
      <c r="O548" s="5" t="str">
        <f t="shared" si="1"/>
        <v>#N/A</v>
      </c>
    </row>
    <row r="549" ht="14.25" customHeight="1">
      <c r="A549" s="5" t="str">
        <f>Coefficients!$A$2</f>
        <v/>
      </c>
      <c r="B549" s="5" t="n">
        <f>(Games!G550)*Coefficients!$B$2</f>
        <v>0</v>
      </c>
      <c r="C549" s="5" t="str">
        <f>(VLOOKUP(Games!B550, Data!$B$2:$L$134, 4, FALSE)-VLOOKUP(Games!E550, Data!$B$2:$L$134, 4, FALSE))*Coefficients!$C$2</f>
        <v>#N/A</v>
      </c>
      <c r="D549" s="5" t="str">
        <f>(VLOOKUP(Games!B550, Data!$B$2:$L$134, 3, FALSE)-VLOOKUP(Games!E550, Data!$B$2:$L$134, 3, FALSE))*Coefficients!$D$2</f>
        <v>#N/A</v>
      </c>
      <c r="E549" s="5" t="str">
        <f>(VLOOKUP(Games!B550, Data!$B$2:$L$134, 5, FALSE)-VLOOKUP(Games!E550, Data!$B$2:$L$134, 5, FALSE))*Coefficients!$E$2</f>
        <v>#N/A</v>
      </c>
      <c r="F549" s="5" t="str">
        <f>(VLOOKUP(Games!B550, Data!$B$2:$L$134, 6, FALSE)-VLOOKUP(Games!E550, Data!$B$2:$L$134, 6, FALSE))*Coefficients!$F$2</f>
        <v>#N/A</v>
      </c>
      <c r="G549" s="5" t="str">
        <f>(VLOOKUP(Games!B550, Data!$B$2:$L$134, 7, FALSE)-VLOOKUP(Games!E550, Data!$B$2:$L$134, 7, FALSE))*Coefficients!$G$2</f>
        <v>#N/A</v>
      </c>
      <c r="H549" s="5" t="str">
        <f>(VLOOKUP(Games!B550, Data!$B$2:$L$134, 8, FALSE)-VLOOKUP(Games!E550, Data!$B$2:$L$134, 8, FALSE))*Coefficients!$H$2</f>
        <v>#N/A</v>
      </c>
      <c r="I549" s="5" t="str">
        <f>(VLOOKUP(Games!B550, Data!$B$2:$L$134, 9, FALSE)-VLOOKUP(Games!E550, Data!$B$2:$L$134, 9, FALSE))*Coefficients!$I$2</f>
        <v>#N/A</v>
      </c>
      <c r="J549" s="5" t="str">
        <f>(VLOOKUP(Games!B550, Data!$B$2:$L$134, 10, FALSE)-VLOOKUP(Games!E550, Data!$B$2:$L$134, 10, FALSE))*Coefficients!$J$2</f>
        <v>#N/A</v>
      </c>
      <c r="K549" s="5" t="str">
        <f>(IF(AND(VLOOKUP(Games!B550, Data!$B$2:$L$134, 11, FALSE)=1, VLOOKUP(Games!E550, Data!$B$2:$L$134, 11, FALSE)&lt;&gt;1), 1,0))*Coefficients!K$2</f>
        <v>#N/A</v>
      </c>
      <c r="L549" s="5" t="str">
        <f>(IF(AND(VLOOKUP(Games!B550, Data!$B$2:$L$134, 11, FALSE)&lt;&gt;1, VLOOKUP(Games!E550, Data!$B$2:$L$134, 11, FALSE)=1), 1,0))*Coefficients!L$2</f>
        <v>#N/A</v>
      </c>
      <c r="O549" s="5" t="str">
        <f t="shared" si="1"/>
        <v>#N/A</v>
      </c>
    </row>
    <row r="550" ht="14.25" customHeight="1">
      <c r="A550" s="5" t="str">
        <f>Coefficients!$A$2</f>
        <v/>
      </c>
      <c r="B550" s="5" t="n">
        <f>(Games!G551)*Coefficients!$B$2</f>
        <v>0</v>
      </c>
      <c r="C550" s="5" t="str">
        <f>(VLOOKUP(Games!B551, Data!$B$2:$L$134, 4, FALSE)-VLOOKUP(Games!E551, Data!$B$2:$L$134, 4, FALSE))*Coefficients!$C$2</f>
        <v>#N/A</v>
      </c>
      <c r="D550" s="5" t="str">
        <f>(VLOOKUP(Games!B551, Data!$B$2:$L$134, 3, FALSE)-VLOOKUP(Games!E551, Data!$B$2:$L$134, 3, FALSE))*Coefficients!$D$2</f>
        <v>#N/A</v>
      </c>
      <c r="E550" s="5" t="str">
        <f>(VLOOKUP(Games!B551, Data!$B$2:$L$134, 5, FALSE)-VLOOKUP(Games!E551, Data!$B$2:$L$134, 5, FALSE))*Coefficients!$E$2</f>
        <v>#N/A</v>
      </c>
      <c r="F550" s="5" t="str">
        <f>(VLOOKUP(Games!B551, Data!$B$2:$L$134, 6, FALSE)-VLOOKUP(Games!E551, Data!$B$2:$L$134, 6, FALSE))*Coefficients!$F$2</f>
        <v>#N/A</v>
      </c>
      <c r="G550" s="5" t="str">
        <f>(VLOOKUP(Games!B551, Data!$B$2:$L$134, 7, FALSE)-VLOOKUP(Games!E551, Data!$B$2:$L$134, 7, FALSE))*Coefficients!$G$2</f>
        <v>#N/A</v>
      </c>
      <c r="H550" s="5" t="str">
        <f>(VLOOKUP(Games!B551, Data!$B$2:$L$134, 8, FALSE)-VLOOKUP(Games!E551, Data!$B$2:$L$134, 8, FALSE))*Coefficients!$H$2</f>
        <v>#N/A</v>
      </c>
      <c r="I550" s="5" t="str">
        <f>(VLOOKUP(Games!B551, Data!$B$2:$L$134, 9, FALSE)-VLOOKUP(Games!E551, Data!$B$2:$L$134, 9, FALSE))*Coefficients!$I$2</f>
        <v>#N/A</v>
      </c>
      <c r="J550" s="5" t="str">
        <f>(VLOOKUP(Games!B551, Data!$B$2:$L$134, 10, FALSE)-VLOOKUP(Games!E551, Data!$B$2:$L$134, 10, FALSE))*Coefficients!$J$2</f>
        <v>#N/A</v>
      </c>
      <c r="K550" s="5" t="str">
        <f>(IF(AND(VLOOKUP(Games!B551, Data!$B$2:$L$134, 11, FALSE)=1, VLOOKUP(Games!E551, Data!$B$2:$L$134, 11, FALSE)&lt;&gt;1), 1,0))*Coefficients!K$2</f>
        <v>#N/A</v>
      </c>
      <c r="L550" s="5" t="str">
        <f>(IF(AND(VLOOKUP(Games!B551, Data!$B$2:$L$134, 11, FALSE)&lt;&gt;1, VLOOKUP(Games!E551, Data!$B$2:$L$134, 11, FALSE)=1), 1,0))*Coefficients!L$2</f>
        <v>#N/A</v>
      </c>
      <c r="O550" s="5" t="str">
        <f t="shared" si="1"/>
        <v>#N/A</v>
      </c>
    </row>
    <row r="551" ht="14.25" customHeight="1">
      <c r="A551" s="5" t="str">
        <f>Coefficients!$A$2</f>
        <v/>
      </c>
      <c r="B551" s="5" t="n">
        <f>(Games!G552)*Coefficients!$B$2</f>
        <v>0</v>
      </c>
      <c r="C551" s="5" t="str">
        <f>(VLOOKUP(Games!B552, Data!$B$2:$L$134, 4, FALSE)-VLOOKUP(Games!E552, Data!$B$2:$L$134, 4, FALSE))*Coefficients!$C$2</f>
        <v>#N/A</v>
      </c>
      <c r="D551" s="5" t="str">
        <f>(VLOOKUP(Games!B552, Data!$B$2:$L$134, 3, FALSE)-VLOOKUP(Games!E552, Data!$B$2:$L$134, 3, FALSE))*Coefficients!$D$2</f>
        <v>#N/A</v>
      </c>
      <c r="E551" s="5" t="str">
        <f>(VLOOKUP(Games!B552, Data!$B$2:$L$134, 5, FALSE)-VLOOKUP(Games!E552, Data!$B$2:$L$134, 5, FALSE))*Coefficients!$E$2</f>
        <v>#N/A</v>
      </c>
      <c r="F551" s="5" t="str">
        <f>(VLOOKUP(Games!B552, Data!$B$2:$L$134, 6, FALSE)-VLOOKUP(Games!E552, Data!$B$2:$L$134, 6, FALSE))*Coefficients!$F$2</f>
        <v>#N/A</v>
      </c>
      <c r="G551" s="5" t="str">
        <f>(VLOOKUP(Games!B552, Data!$B$2:$L$134, 7, FALSE)-VLOOKUP(Games!E552, Data!$B$2:$L$134, 7, FALSE))*Coefficients!$G$2</f>
        <v>#N/A</v>
      </c>
      <c r="H551" s="5" t="str">
        <f>(VLOOKUP(Games!B552, Data!$B$2:$L$134, 8, FALSE)-VLOOKUP(Games!E552, Data!$B$2:$L$134, 8, FALSE))*Coefficients!$H$2</f>
        <v>#N/A</v>
      </c>
      <c r="I551" s="5" t="str">
        <f>(VLOOKUP(Games!B552, Data!$B$2:$L$134, 9, FALSE)-VLOOKUP(Games!E552, Data!$B$2:$L$134, 9, FALSE))*Coefficients!$I$2</f>
        <v>#N/A</v>
      </c>
      <c r="J551" s="5" t="str">
        <f>(VLOOKUP(Games!B552, Data!$B$2:$L$134, 10, FALSE)-VLOOKUP(Games!E552, Data!$B$2:$L$134, 10, FALSE))*Coefficients!$J$2</f>
        <v>#N/A</v>
      </c>
      <c r="K551" s="5" t="str">
        <f>(IF(AND(VLOOKUP(Games!B552, Data!$B$2:$L$134, 11, FALSE)=1, VLOOKUP(Games!E552, Data!$B$2:$L$134, 11, FALSE)&lt;&gt;1), 1,0))*Coefficients!K$2</f>
        <v>#N/A</v>
      </c>
      <c r="L551" s="5" t="str">
        <f>(IF(AND(VLOOKUP(Games!B552, Data!$B$2:$L$134, 11, FALSE)&lt;&gt;1, VLOOKUP(Games!E552, Data!$B$2:$L$134, 11, FALSE)=1), 1,0))*Coefficients!L$2</f>
        <v>#N/A</v>
      </c>
      <c r="O551" s="5" t="str">
        <f t="shared" si="1"/>
        <v>#N/A</v>
      </c>
    </row>
    <row r="552" ht="14.25" customHeight="1">
      <c r="A552" s="5" t="str">
        <f>Coefficients!$A$2</f>
        <v/>
      </c>
      <c r="B552" s="5" t="n">
        <f>(Games!G553)*Coefficients!$B$2</f>
        <v>0</v>
      </c>
      <c r="C552" s="5" t="str">
        <f>(VLOOKUP(Games!B553, Data!$B$2:$L$134, 4, FALSE)-VLOOKUP(Games!E553, Data!$B$2:$L$134, 4, FALSE))*Coefficients!$C$2</f>
        <v>#N/A</v>
      </c>
      <c r="D552" s="5" t="str">
        <f>(VLOOKUP(Games!B553, Data!$B$2:$L$134, 3, FALSE)-VLOOKUP(Games!E553, Data!$B$2:$L$134, 3, FALSE))*Coefficients!$D$2</f>
        <v>#N/A</v>
      </c>
      <c r="E552" s="5" t="str">
        <f>(VLOOKUP(Games!B553, Data!$B$2:$L$134, 5, FALSE)-VLOOKUP(Games!E553, Data!$B$2:$L$134, 5, FALSE))*Coefficients!$E$2</f>
        <v>#N/A</v>
      </c>
      <c r="F552" s="5" t="str">
        <f>(VLOOKUP(Games!B553, Data!$B$2:$L$134, 6, FALSE)-VLOOKUP(Games!E553, Data!$B$2:$L$134, 6, FALSE))*Coefficients!$F$2</f>
        <v>#N/A</v>
      </c>
      <c r="G552" s="5" t="str">
        <f>(VLOOKUP(Games!B553, Data!$B$2:$L$134, 7, FALSE)-VLOOKUP(Games!E553, Data!$B$2:$L$134, 7, FALSE))*Coefficients!$G$2</f>
        <v>#N/A</v>
      </c>
      <c r="H552" s="5" t="str">
        <f>(VLOOKUP(Games!B553, Data!$B$2:$L$134, 8, FALSE)-VLOOKUP(Games!E553, Data!$B$2:$L$134, 8, FALSE))*Coefficients!$H$2</f>
        <v>#N/A</v>
      </c>
      <c r="I552" s="5" t="str">
        <f>(VLOOKUP(Games!B553, Data!$B$2:$L$134, 9, FALSE)-VLOOKUP(Games!E553, Data!$B$2:$L$134, 9, FALSE))*Coefficients!$I$2</f>
        <v>#N/A</v>
      </c>
      <c r="J552" s="5" t="str">
        <f>(VLOOKUP(Games!B553, Data!$B$2:$L$134, 10, FALSE)-VLOOKUP(Games!E553, Data!$B$2:$L$134, 10, FALSE))*Coefficients!$J$2</f>
        <v>#N/A</v>
      </c>
      <c r="K552" s="5" t="str">
        <f>(IF(AND(VLOOKUP(Games!B553, Data!$B$2:$L$134, 11, FALSE)=1, VLOOKUP(Games!E553, Data!$B$2:$L$134, 11, FALSE)&lt;&gt;1), 1,0))*Coefficients!K$2</f>
        <v>#N/A</v>
      </c>
      <c r="L552" s="5" t="str">
        <f>(IF(AND(VLOOKUP(Games!B553, Data!$B$2:$L$134, 11, FALSE)&lt;&gt;1, VLOOKUP(Games!E553, Data!$B$2:$L$134, 11, FALSE)=1), 1,0))*Coefficients!L$2</f>
        <v>#N/A</v>
      </c>
      <c r="O552" s="5" t="str">
        <f t="shared" si="1"/>
        <v>#N/A</v>
      </c>
    </row>
    <row r="553" ht="14.25" customHeight="1">
      <c r="A553" s="5" t="str">
        <f>Coefficients!$A$2</f>
        <v/>
      </c>
      <c r="B553" s="5" t="n">
        <f>(Games!G554)*Coefficients!$B$2</f>
        <v>0</v>
      </c>
      <c r="C553" s="5" t="str">
        <f>(VLOOKUP(Games!B554, Data!$B$2:$L$134, 4, FALSE)-VLOOKUP(Games!E554, Data!$B$2:$L$134, 4, FALSE))*Coefficients!$C$2</f>
        <v>#N/A</v>
      </c>
      <c r="D553" s="5" t="str">
        <f>(VLOOKUP(Games!B554, Data!$B$2:$L$134, 3, FALSE)-VLOOKUP(Games!E554, Data!$B$2:$L$134, 3, FALSE))*Coefficients!$D$2</f>
        <v>#N/A</v>
      </c>
      <c r="E553" s="5" t="str">
        <f>(VLOOKUP(Games!B554, Data!$B$2:$L$134, 5, FALSE)-VLOOKUP(Games!E554, Data!$B$2:$L$134, 5, FALSE))*Coefficients!$E$2</f>
        <v>#N/A</v>
      </c>
      <c r="F553" s="5" t="str">
        <f>(VLOOKUP(Games!B554, Data!$B$2:$L$134, 6, FALSE)-VLOOKUP(Games!E554, Data!$B$2:$L$134, 6, FALSE))*Coefficients!$F$2</f>
        <v>#N/A</v>
      </c>
      <c r="G553" s="5" t="str">
        <f>(VLOOKUP(Games!B554, Data!$B$2:$L$134, 7, FALSE)-VLOOKUP(Games!E554, Data!$B$2:$L$134, 7, FALSE))*Coefficients!$G$2</f>
        <v>#N/A</v>
      </c>
      <c r="H553" s="5" t="str">
        <f>(VLOOKUP(Games!B554, Data!$B$2:$L$134, 8, FALSE)-VLOOKUP(Games!E554, Data!$B$2:$L$134, 8, FALSE))*Coefficients!$H$2</f>
        <v>#N/A</v>
      </c>
      <c r="I553" s="5" t="str">
        <f>(VLOOKUP(Games!B554, Data!$B$2:$L$134, 9, FALSE)-VLOOKUP(Games!E554, Data!$B$2:$L$134, 9, FALSE))*Coefficients!$I$2</f>
        <v>#N/A</v>
      </c>
      <c r="J553" s="5" t="str">
        <f>(VLOOKUP(Games!B554, Data!$B$2:$L$134, 10, FALSE)-VLOOKUP(Games!E554, Data!$B$2:$L$134, 10, FALSE))*Coefficients!$J$2</f>
        <v>#N/A</v>
      </c>
      <c r="K553" s="5" t="str">
        <f>(IF(AND(VLOOKUP(Games!B554, Data!$B$2:$L$134, 11, FALSE)=1, VLOOKUP(Games!E554, Data!$B$2:$L$134, 11, FALSE)&lt;&gt;1), 1,0))*Coefficients!K$2</f>
        <v>#N/A</v>
      </c>
      <c r="L553" s="5" t="str">
        <f>(IF(AND(VLOOKUP(Games!B554, Data!$B$2:$L$134, 11, FALSE)&lt;&gt;1, VLOOKUP(Games!E554, Data!$B$2:$L$134, 11, FALSE)=1), 1,0))*Coefficients!L$2</f>
        <v>#N/A</v>
      </c>
      <c r="O553" s="5" t="str">
        <f t="shared" si="1"/>
        <v>#N/A</v>
      </c>
    </row>
    <row r="554" ht="14.25" customHeight="1">
      <c r="A554" s="5" t="str">
        <f>Coefficients!$A$2</f>
        <v/>
      </c>
      <c r="B554" s="5" t="n">
        <f>(Games!G555)*Coefficients!$B$2</f>
        <v>0</v>
      </c>
      <c r="C554" s="5" t="str">
        <f>(VLOOKUP(Games!B555, Data!$B$2:$L$134, 4, FALSE)-VLOOKUP(Games!E555, Data!$B$2:$L$134, 4, FALSE))*Coefficients!$C$2</f>
        <v>#N/A</v>
      </c>
      <c r="D554" s="5" t="str">
        <f>(VLOOKUP(Games!B555, Data!$B$2:$L$134, 3, FALSE)-VLOOKUP(Games!E555, Data!$B$2:$L$134, 3, FALSE))*Coefficients!$D$2</f>
        <v>#N/A</v>
      </c>
      <c r="E554" s="5" t="str">
        <f>(VLOOKUP(Games!B555, Data!$B$2:$L$134, 5, FALSE)-VLOOKUP(Games!E555, Data!$B$2:$L$134, 5, FALSE))*Coefficients!$E$2</f>
        <v>#N/A</v>
      </c>
      <c r="F554" s="5" t="str">
        <f>(VLOOKUP(Games!B555, Data!$B$2:$L$134, 6, FALSE)-VLOOKUP(Games!E555, Data!$B$2:$L$134, 6, FALSE))*Coefficients!$F$2</f>
        <v>#N/A</v>
      </c>
      <c r="G554" s="5" t="str">
        <f>(VLOOKUP(Games!B555, Data!$B$2:$L$134, 7, FALSE)-VLOOKUP(Games!E555, Data!$B$2:$L$134, 7, FALSE))*Coefficients!$G$2</f>
        <v>#N/A</v>
      </c>
      <c r="H554" s="5" t="str">
        <f>(VLOOKUP(Games!B555, Data!$B$2:$L$134, 8, FALSE)-VLOOKUP(Games!E555, Data!$B$2:$L$134, 8, FALSE))*Coefficients!$H$2</f>
        <v>#N/A</v>
      </c>
      <c r="I554" s="5" t="str">
        <f>(VLOOKUP(Games!B555, Data!$B$2:$L$134, 9, FALSE)-VLOOKUP(Games!E555, Data!$B$2:$L$134, 9, FALSE))*Coefficients!$I$2</f>
        <v>#N/A</v>
      </c>
      <c r="J554" s="5" t="str">
        <f>(VLOOKUP(Games!B555, Data!$B$2:$L$134, 10, FALSE)-VLOOKUP(Games!E555, Data!$B$2:$L$134, 10, FALSE))*Coefficients!$J$2</f>
        <v>#N/A</v>
      </c>
      <c r="K554" s="5" t="str">
        <f>(IF(AND(VLOOKUP(Games!B555, Data!$B$2:$L$134, 11, FALSE)=1, VLOOKUP(Games!E555, Data!$B$2:$L$134, 11, FALSE)&lt;&gt;1), 1,0))*Coefficients!K$2</f>
        <v>#N/A</v>
      </c>
      <c r="L554" s="5" t="str">
        <f>(IF(AND(VLOOKUP(Games!B555, Data!$B$2:$L$134, 11, FALSE)&lt;&gt;1, VLOOKUP(Games!E555, Data!$B$2:$L$134, 11, FALSE)=1), 1,0))*Coefficients!L$2</f>
        <v>#N/A</v>
      </c>
      <c r="O554" s="5" t="str">
        <f t="shared" si="1"/>
        <v>#N/A</v>
      </c>
    </row>
    <row r="555" ht="14.25" customHeight="1">
      <c r="A555" s="5" t="str">
        <f>Coefficients!$A$2</f>
        <v/>
      </c>
      <c r="B555" s="5" t="n">
        <f>(Games!G556)*Coefficients!$B$2</f>
        <v>0</v>
      </c>
      <c r="C555" s="5" t="str">
        <f>(VLOOKUP(Games!B556, Data!$B$2:$L$134, 4, FALSE)-VLOOKUP(Games!E556, Data!$B$2:$L$134, 4, FALSE))*Coefficients!$C$2</f>
        <v>#N/A</v>
      </c>
      <c r="D555" s="5" t="str">
        <f>(VLOOKUP(Games!B556, Data!$B$2:$L$134, 3, FALSE)-VLOOKUP(Games!E556, Data!$B$2:$L$134, 3, FALSE))*Coefficients!$D$2</f>
        <v>#N/A</v>
      </c>
      <c r="E555" s="5" t="str">
        <f>(VLOOKUP(Games!B556, Data!$B$2:$L$134, 5, FALSE)-VLOOKUP(Games!E556, Data!$B$2:$L$134, 5, FALSE))*Coefficients!$E$2</f>
        <v>#N/A</v>
      </c>
      <c r="F555" s="5" t="str">
        <f>(VLOOKUP(Games!B556, Data!$B$2:$L$134, 6, FALSE)-VLOOKUP(Games!E556, Data!$B$2:$L$134, 6, FALSE))*Coefficients!$F$2</f>
        <v>#N/A</v>
      </c>
      <c r="G555" s="5" t="str">
        <f>(VLOOKUP(Games!B556, Data!$B$2:$L$134, 7, FALSE)-VLOOKUP(Games!E556, Data!$B$2:$L$134, 7, FALSE))*Coefficients!$G$2</f>
        <v>#N/A</v>
      </c>
      <c r="H555" s="5" t="str">
        <f>(VLOOKUP(Games!B556, Data!$B$2:$L$134, 8, FALSE)-VLOOKUP(Games!E556, Data!$B$2:$L$134, 8, FALSE))*Coefficients!$H$2</f>
        <v>#N/A</v>
      </c>
      <c r="I555" s="5" t="str">
        <f>(VLOOKUP(Games!B556, Data!$B$2:$L$134, 9, FALSE)-VLOOKUP(Games!E556, Data!$B$2:$L$134, 9, FALSE))*Coefficients!$I$2</f>
        <v>#N/A</v>
      </c>
      <c r="J555" s="5" t="str">
        <f>(VLOOKUP(Games!B556, Data!$B$2:$L$134, 10, FALSE)-VLOOKUP(Games!E556, Data!$B$2:$L$134, 10, FALSE))*Coefficients!$J$2</f>
        <v>#N/A</v>
      </c>
      <c r="K555" s="5" t="str">
        <f>(IF(AND(VLOOKUP(Games!B556, Data!$B$2:$L$134, 11, FALSE)=1, VLOOKUP(Games!E556, Data!$B$2:$L$134, 11, FALSE)&lt;&gt;1), 1,0))*Coefficients!K$2</f>
        <v>#N/A</v>
      </c>
      <c r="L555" s="5" t="str">
        <f>(IF(AND(VLOOKUP(Games!B556, Data!$B$2:$L$134, 11, FALSE)&lt;&gt;1, VLOOKUP(Games!E556, Data!$B$2:$L$134, 11, FALSE)=1), 1,0))*Coefficients!L$2</f>
        <v>#N/A</v>
      </c>
      <c r="O555" s="5" t="str">
        <f t="shared" si="1"/>
        <v>#N/A</v>
      </c>
    </row>
    <row r="556" ht="14.25" customHeight="1">
      <c r="A556" s="5" t="str">
        <f>Coefficients!$A$2</f>
        <v/>
      </c>
      <c r="B556" s="5" t="n">
        <f>(Games!G557)*Coefficients!$B$2</f>
        <v>0</v>
      </c>
      <c r="C556" s="5" t="str">
        <f>(VLOOKUP(Games!B557, Data!$B$2:$L$134, 4, FALSE)-VLOOKUP(Games!E557, Data!$B$2:$L$134, 4, FALSE))*Coefficients!$C$2</f>
        <v>#N/A</v>
      </c>
      <c r="D556" s="5" t="str">
        <f>(VLOOKUP(Games!B557, Data!$B$2:$L$134, 3, FALSE)-VLOOKUP(Games!E557, Data!$B$2:$L$134, 3, FALSE))*Coefficients!$D$2</f>
        <v>#N/A</v>
      </c>
      <c r="E556" s="5" t="str">
        <f>(VLOOKUP(Games!B557, Data!$B$2:$L$134, 5, FALSE)-VLOOKUP(Games!E557, Data!$B$2:$L$134, 5, FALSE))*Coefficients!$E$2</f>
        <v>#N/A</v>
      </c>
      <c r="F556" s="5" t="str">
        <f>(VLOOKUP(Games!B557, Data!$B$2:$L$134, 6, FALSE)-VLOOKUP(Games!E557, Data!$B$2:$L$134, 6, FALSE))*Coefficients!$F$2</f>
        <v>#N/A</v>
      </c>
      <c r="G556" s="5" t="str">
        <f>(VLOOKUP(Games!B557, Data!$B$2:$L$134, 7, FALSE)-VLOOKUP(Games!E557, Data!$B$2:$L$134, 7, FALSE))*Coefficients!$G$2</f>
        <v>#N/A</v>
      </c>
      <c r="H556" s="5" t="str">
        <f>(VLOOKUP(Games!B557, Data!$B$2:$L$134, 8, FALSE)-VLOOKUP(Games!E557, Data!$B$2:$L$134, 8, FALSE))*Coefficients!$H$2</f>
        <v>#N/A</v>
      </c>
      <c r="I556" s="5" t="str">
        <f>(VLOOKUP(Games!B557, Data!$B$2:$L$134, 9, FALSE)-VLOOKUP(Games!E557, Data!$B$2:$L$134, 9, FALSE))*Coefficients!$I$2</f>
        <v>#N/A</v>
      </c>
      <c r="J556" s="5" t="str">
        <f>(VLOOKUP(Games!B557, Data!$B$2:$L$134, 10, FALSE)-VLOOKUP(Games!E557, Data!$B$2:$L$134, 10, FALSE))*Coefficients!$J$2</f>
        <v>#N/A</v>
      </c>
      <c r="K556" s="5" t="str">
        <f>(IF(AND(VLOOKUP(Games!B557, Data!$B$2:$L$134, 11, FALSE)=1, VLOOKUP(Games!E557, Data!$B$2:$L$134, 11, FALSE)&lt;&gt;1), 1,0))*Coefficients!K$2</f>
        <v>#N/A</v>
      </c>
      <c r="L556" s="5" t="str">
        <f>(IF(AND(VLOOKUP(Games!B557, Data!$B$2:$L$134, 11, FALSE)&lt;&gt;1, VLOOKUP(Games!E557, Data!$B$2:$L$134, 11, FALSE)=1), 1,0))*Coefficients!L$2</f>
        <v>#N/A</v>
      </c>
      <c r="O556" s="5" t="str">
        <f t="shared" si="1"/>
        <v>#N/A</v>
      </c>
    </row>
    <row r="557" ht="14.25" customHeight="1">
      <c r="A557" s="5" t="str">
        <f>Coefficients!$A$2</f>
        <v/>
      </c>
      <c r="B557" s="5" t="n">
        <f>(Games!G558)*Coefficients!$B$2</f>
        <v>0</v>
      </c>
      <c r="C557" s="5" t="str">
        <f>(VLOOKUP(Games!B558, Data!$B$2:$L$134, 4, FALSE)-VLOOKUP(Games!E558, Data!$B$2:$L$134, 4, FALSE))*Coefficients!$C$2</f>
        <v>#N/A</v>
      </c>
      <c r="D557" s="5" t="str">
        <f>(VLOOKUP(Games!B558, Data!$B$2:$L$134, 3, FALSE)-VLOOKUP(Games!E558, Data!$B$2:$L$134, 3, FALSE))*Coefficients!$D$2</f>
        <v>#N/A</v>
      </c>
      <c r="E557" s="5" t="str">
        <f>(VLOOKUP(Games!B558, Data!$B$2:$L$134, 5, FALSE)-VLOOKUP(Games!E558, Data!$B$2:$L$134, 5, FALSE))*Coefficients!$E$2</f>
        <v>#N/A</v>
      </c>
      <c r="F557" s="5" t="str">
        <f>(VLOOKUP(Games!B558, Data!$B$2:$L$134, 6, FALSE)-VLOOKUP(Games!E558, Data!$B$2:$L$134, 6, FALSE))*Coefficients!$F$2</f>
        <v>#N/A</v>
      </c>
      <c r="G557" s="5" t="str">
        <f>(VLOOKUP(Games!B558, Data!$B$2:$L$134, 7, FALSE)-VLOOKUP(Games!E558, Data!$B$2:$L$134, 7, FALSE))*Coefficients!$G$2</f>
        <v>#N/A</v>
      </c>
      <c r="H557" s="5" t="str">
        <f>(VLOOKUP(Games!B558, Data!$B$2:$L$134, 8, FALSE)-VLOOKUP(Games!E558, Data!$B$2:$L$134, 8, FALSE))*Coefficients!$H$2</f>
        <v>#N/A</v>
      </c>
      <c r="I557" s="5" t="str">
        <f>(VLOOKUP(Games!B558, Data!$B$2:$L$134, 9, FALSE)-VLOOKUP(Games!E558, Data!$B$2:$L$134, 9, FALSE))*Coefficients!$I$2</f>
        <v>#N/A</v>
      </c>
      <c r="J557" s="5" t="str">
        <f>(VLOOKUP(Games!B558, Data!$B$2:$L$134, 10, FALSE)-VLOOKUP(Games!E558, Data!$B$2:$L$134, 10, FALSE))*Coefficients!$J$2</f>
        <v>#N/A</v>
      </c>
      <c r="K557" s="5" t="str">
        <f>(IF(AND(VLOOKUP(Games!B558, Data!$B$2:$L$134, 11, FALSE)=1, VLOOKUP(Games!E558, Data!$B$2:$L$134, 11, FALSE)&lt;&gt;1), 1,0))*Coefficients!K$2</f>
        <v>#N/A</v>
      </c>
      <c r="L557" s="5" t="str">
        <f>(IF(AND(VLOOKUP(Games!B558, Data!$B$2:$L$134, 11, FALSE)&lt;&gt;1, VLOOKUP(Games!E558, Data!$B$2:$L$134, 11, FALSE)=1), 1,0))*Coefficients!L$2</f>
        <v>#N/A</v>
      </c>
      <c r="O557" s="5" t="str">
        <f t="shared" si="1"/>
        <v>#N/A</v>
      </c>
    </row>
    <row r="558" ht="14.25" customHeight="1">
      <c r="A558" s="5" t="str">
        <f>Coefficients!$A$2</f>
        <v/>
      </c>
      <c r="B558" s="5" t="n">
        <f>(Games!G559)*Coefficients!$B$2</f>
        <v>0</v>
      </c>
      <c r="C558" s="5" t="str">
        <f>(VLOOKUP(Games!B559, Data!$B$2:$L$134, 4, FALSE)-VLOOKUP(Games!E559, Data!$B$2:$L$134, 4, FALSE))*Coefficients!$C$2</f>
        <v>#N/A</v>
      </c>
      <c r="D558" s="5" t="str">
        <f>(VLOOKUP(Games!B559, Data!$B$2:$L$134, 3, FALSE)-VLOOKUP(Games!E559, Data!$B$2:$L$134, 3, FALSE))*Coefficients!$D$2</f>
        <v>#N/A</v>
      </c>
      <c r="E558" s="5" t="str">
        <f>(VLOOKUP(Games!B559, Data!$B$2:$L$134, 5, FALSE)-VLOOKUP(Games!E559, Data!$B$2:$L$134, 5, FALSE))*Coefficients!$E$2</f>
        <v>#N/A</v>
      </c>
      <c r="F558" s="5" t="str">
        <f>(VLOOKUP(Games!B559, Data!$B$2:$L$134, 6, FALSE)-VLOOKUP(Games!E559, Data!$B$2:$L$134, 6, FALSE))*Coefficients!$F$2</f>
        <v>#N/A</v>
      </c>
      <c r="G558" s="5" t="str">
        <f>(VLOOKUP(Games!B559, Data!$B$2:$L$134, 7, FALSE)-VLOOKUP(Games!E559, Data!$B$2:$L$134, 7, FALSE))*Coefficients!$G$2</f>
        <v>#N/A</v>
      </c>
      <c r="H558" s="5" t="str">
        <f>(VLOOKUP(Games!B559, Data!$B$2:$L$134, 8, FALSE)-VLOOKUP(Games!E559, Data!$B$2:$L$134, 8, FALSE))*Coefficients!$H$2</f>
        <v>#N/A</v>
      </c>
      <c r="I558" s="5" t="str">
        <f>(VLOOKUP(Games!B559, Data!$B$2:$L$134, 9, FALSE)-VLOOKUP(Games!E559, Data!$B$2:$L$134, 9, FALSE))*Coefficients!$I$2</f>
        <v>#N/A</v>
      </c>
      <c r="J558" s="5" t="str">
        <f>(VLOOKUP(Games!B559, Data!$B$2:$L$134, 10, FALSE)-VLOOKUP(Games!E559, Data!$B$2:$L$134, 10, FALSE))*Coefficients!$J$2</f>
        <v>#N/A</v>
      </c>
      <c r="K558" s="5" t="str">
        <f>(IF(AND(VLOOKUP(Games!B559, Data!$B$2:$L$134, 11, FALSE)=1, VLOOKUP(Games!E559, Data!$B$2:$L$134, 11, FALSE)&lt;&gt;1), 1,0))*Coefficients!K$2</f>
        <v>#N/A</v>
      </c>
      <c r="L558" s="5" t="str">
        <f>(IF(AND(VLOOKUP(Games!B559, Data!$B$2:$L$134, 11, FALSE)&lt;&gt;1, VLOOKUP(Games!E559, Data!$B$2:$L$134, 11, FALSE)=1), 1,0))*Coefficients!L$2</f>
        <v>#N/A</v>
      </c>
      <c r="O558" s="5" t="str">
        <f t="shared" si="1"/>
        <v>#N/A</v>
      </c>
    </row>
    <row r="559" ht="14.25" customHeight="1">
      <c r="A559" s="5" t="str">
        <f>Coefficients!$A$2</f>
        <v/>
      </c>
      <c r="B559" s="5" t="n">
        <f>(Games!G560)*Coefficients!$B$2</f>
        <v>0</v>
      </c>
      <c r="C559" s="5" t="str">
        <f>(VLOOKUP(Games!B560, Data!$B$2:$L$134, 4, FALSE)-VLOOKUP(Games!E560, Data!$B$2:$L$134, 4, FALSE))*Coefficients!$C$2</f>
        <v>#N/A</v>
      </c>
      <c r="D559" s="5" t="str">
        <f>(VLOOKUP(Games!B560, Data!$B$2:$L$134, 3, FALSE)-VLOOKUP(Games!E560, Data!$B$2:$L$134, 3, FALSE))*Coefficients!$D$2</f>
        <v>#N/A</v>
      </c>
      <c r="E559" s="5" t="str">
        <f>(VLOOKUP(Games!B560, Data!$B$2:$L$134, 5, FALSE)-VLOOKUP(Games!E560, Data!$B$2:$L$134, 5, FALSE))*Coefficients!$E$2</f>
        <v>#N/A</v>
      </c>
      <c r="F559" s="5" t="str">
        <f>(VLOOKUP(Games!B560, Data!$B$2:$L$134, 6, FALSE)-VLOOKUP(Games!E560, Data!$B$2:$L$134, 6, FALSE))*Coefficients!$F$2</f>
        <v>#N/A</v>
      </c>
      <c r="G559" s="5" t="str">
        <f>(VLOOKUP(Games!B560, Data!$B$2:$L$134, 7, FALSE)-VLOOKUP(Games!E560, Data!$B$2:$L$134, 7, FALSE))*Coefficients!$G$2</f>
        <v>#N/A</v>
      </c>
      <c r="H559" s="5" t="str">
        <f>(VLOOKUP(Games!B560, Data!$B$2:$L$134, 8, FALSE)-VLOOKUP(Games!E560, Data!$B$2:$L$134, 8, FALSE))*Coefficients!$H$2</f>
        <v>#N/A</v>
      </c>
      <c r="I559" s="5" t="str">
        <f>(VLOOKUP(Games!B560, Data!$B$2:$L$134, 9, FALSE)-VLOOKUP(Games!E560, Data!$B$2:$L$134, 9, FALSE))*Coefficients!$I$2</f>
        <v>#N/A</v>
      </c>
      <c r="J559" s="5" t="str">
        <f>(VLOOKUP(Games!B560, Data!$B$2:$L$134, 10, FALSE)-VLOOKUP(Games!E560, Data!$B$2:$L$134, 10, FALSE))*Coefficients!$J$2</f>
        <v>#N/A</v>
      </c>
      <c r="K559" s="5" t="str">
        <f>(IF(AND(VLOOKUP(Games!B560, Data!$B$2:$L$134, 11, FALSE)=1, VLOOKUP(Games!E560, Data!$B$2:$L$134, 11, FALSE)&lt;&gt;1), 1,0))*Coefficients!K$2</f>
        <v>#N/A</v>
      </c>
      <c r="L559" s="5" t="str">
        <f>(IF(AND(VLOOKUP(Games!B560, Data!$B$2:$L$134, 11, FALSE)&lt;&gt;1, VLOOKUP(Games!E560, Data!$B$2:$L$134, 11, FALSE)=1), 1,0))*Coefficients!L$2</f>
        <v>#N/A</v>
      </c>
      <c r="O559" s="5" t="str">
        <f t="shared" si="1"/>
        <v>#N/A</v>
      </c>
    </row>
    <row r="560" ht="14.25" customHeight="1">
      <c r="A560" s="5" t="str">
        <f>Coefficients!$A$2</f>
        <v/>
      </c>
      <c r="B560" s="5" t="n">
        <f>(Games!G561)*Coefficients!$B$2</f>
        <v>0</v>
      </c>
      <c r="C560" s="5" t="str">
        <f>(VLOOKUP(Games!B561, Data!$B$2:$L$134, 4, FALSE)-VLOOKUP(Games!E561, Data!$B$2:$L$134, 4, FALSE))*Coefficients!$C$2</f>
        <v>#N/A</v>
      </c>
      <c r="D560" s="5" t="str">
        <f>(VLOOKUP(Games!B561, Data!$B$2:$L$134, 3, FALSE)-VLOOKUP(Games!E561, Data!$B$2:$L$134, 3, FALSE))*Coefficients!$D$2</f>
        <v>#N/A</v>
      </c>
      <c r="E560" s="5" t="str">
        <f>(VLOOKUP(Games!B561, Data!$B$2:$L$134, 5, FALSE)-VLOOKUP(Games!E561, Data!$B$2:$L$134, 5, FALSE))*Coefficients!$E$2</f>
        <v>#N/A</v>
      </c>
      <c r="F560" s="5" t="str">
        <f>(VLOOKUP(Games!B561, Data!$B$2:$L$134, 6, FALSE)-VLOOKUP(Games!E561, Data!$B$2:$L$134, 6, FALSE))*Coefficients!$F$2</f>
        <v>#N/A</v>
      </c>
      <c r="G560" s="5" t="str">
        <f>(VLOOKUP(Games!B561, Data!$B$2:$L$134, 7, FALSE)-VLOOKUP(Games!E561, Data!$B$2:$L$134, 7, FALSE))*Coefficients!$G$2</f>
        <v>#N/A</v>
      </c>
      <c r="H560" s="5" t="str">
        <f>(VLOOKUP(Games!B561, Data!$B$2:$L$134, 8, FALSE)-VLOOKUP(Games!E561, Data!$B$2:$L$134, 8, FALSE))*Coefficients!$H$2</f>
        <v>#N/A</v>
      </c>
      <c r="I560" s="5" t="str">
        <f>(VLOOKUP(Games!B561, Data!$B$2:$L$134, 9, FALSE)-VLOOKUP(Games!E561, Data!$B$2:$L$134, 9, FALSE))*Coefficients!$I$2</f>
        <v>#N/A</v>
      </c>
      <c r="J560" s="5" t="str">
        <f>(VLOOKUP(Games!B561, Data!$B$2:$L$134, 10, FALSE)-VLOOKUP(Games!E561, Data!$B$2:$L$134, 10, FALSE))*Coefficients!$J$2</f>
        <v>#N/A</v>
      </c>
      <c r="K560" s="5" t="str">
        <f>(IF(AND(VLOOKUP(Games!B561, Data!$B$2:$L$134, 11, FALSE)=1, VLOOKUP(Games!E561, Data!$B$2:$L$134, 11, FALSE)&lt;&gt;1), 1,0))*Coefficients!K$2</f>
        <v>#N/A</v>
      </c>
      <c r="L560" s="5" t="str">
        <f>(IF(AND(VLOOKUP(Games!B561, Data!$B$2:$L$134, 11, FALSE)&lt;&gt;1, VLOOKUP(Games!E561, Data!$B$2:$L$134, 11, FALSE)=1), 1,0))*Coefficients!L$2</f>
        <v>#N/A</v>
      </c>
      <c r="O560" s="5" t="str">
        <f t="shared" si="1"/>
        <v>#N/A</v>
      </c>
    </row>
    <row r="561" ht="14.25" customHeight="1">
      <c r="A561" s="5" t="str">
        <f>Coefficients!$A$2</f>
        <v/>
      </c>
      <c r="B561" s="5" t="n">
        <f>(Games!G562)*Coefficients!$B$2</f>
        <v>0</v>
      </c>
      <c r="C561" s="5" t="str">
        <f>(VLOOKUP(Games!B562, Data!$B$2:$L$134, 4, FALSE)-VLOOKUP(Games!E562, Data!$B$2:$L$134, 4, FALSE))*Coefficients!$C$2</f>
        <v>#N/A</v>
      </c>
      <c r="D561" s="5" t="str">
        <f>(VLOOKUP(Games!B562, Data!$B$2:$L$134, 3, FALSE)-VLOOKUP(Games!E562, Data!$B$2:$L$134, 3, FALSE))*Coefficients!$D$2</f>
        <v>#N/A</v>
      </c>
      <c r="E561" s="5" t="str">
        <f>(VLOOKUP(Games!B562, Data!$B$2:$L$134, 5, FALSE)-VLOOKUP(Games!E562, Data!$B$2:$L$134, 5, FALSE))*Coefficients!$E$2</f>
        <v>#N/A</v>
      </c>
      <c r="F561" s="5" t="str">
        <f>(VLOOKUP(Games!B562, Data!$B$2:$L$134, 6, FALSE)-VLOOKUP(Games!E562, Data!$B$2:$L$134, 6, FALSE))*Coefficients!$F$2</f>
        <v>#N/A</v>
      </c>
      <c r="G561" s="5" t="str">
        <f>(VLOOKUP(Games!B562, Data!$B$2:$L$134, 7, FALSE)-VLOOKUP(Games!E562, Data!$B$2:$L$134, 7, FALSE))*Coefficients!$G$2</f>
        <v>#N/A</v>
      </c>
      <c r="H561" s="5" t="str">
        <f>(VLOOKUP(Games!B562, Data!$B$2:$L$134, 8, FALSE)-VLOOKUP(Games!E562, Data!$B$2:$L$134, 8, FALSE))*Coefficients!$H$2</f>
        <v>#N/A</v>
      </c>
      <c r="I561" s="5" t="str">
        <f>(VLOOKUP(Games!B562, Data!$B$2:$L$134, 9, FALSE)-VLOOKUP(Games!E562, Data!$B$2:$L$134, 9, FALSE))*Coefficients!$I$2</f>
        <v>#N/A</v>
      </c>
      <c r="J561" s="5" t="str">
        <f>(VLOOKUP(Games!B562, Data!$B$2:$L$134, 10, FALSE)-VLOOKUP(Games!E562, Data!$B$2:$L$134, 10, FALSE))*Coefficients!$J$2</f>
        <v>#N/A</v>
      </c>
      <c r="K561" s="5" t="str">
        <f>(IF(AND(VLOOKUP(Games!B562, Data!$B$2:$L$134, 11, FALSE)=1, VLOOKUP(Games!E562, Data!$B$2:$L$134, 11, FALSE)&lt;&gt;1), 1,0))*Coefficients!K$2</f>
        <v>#N/A</v>
      </c>
      <c r="L561" s="5" t="str">
        <f>(IF(AND(VLOOKUP(Games!B562, Data!$B$2:$L$134, 11, FALSE)&lt;&gt;1, VLOOKUP(Games!E562, Data!$B$2:$L$134, 11, FALSE)=1), 1,0))*Coefficients!L$2</f>
        <v>#N/A</v>
      </c>
      <c r="O561" s="5" t="str">
        <f t="shared" si="1"/>
        <v>#N/A</v>
      </c>
    </row>
    <row r="562" ht="14.25" customHeight="1">
      <c r="A562" s="5" t="str">
        <f>Coefficients!$A$2</f>
        <v/>
      </c>
      <c r="B562" s="5" t="n">
        <f>(Games!G563)*Coefficients!$B$2</f>
        <v>0</v>
      </c>
      <c r="C562" s="5" t="str">
        <f>(VLOOKUP(Games!B563, Data!$B$2:$L$134, 4, FALSE)-VLOOKUP(Games!E563, Data!$B$2:$L$134, 4, FALSE))*Coefficients!$C$2</f>
        <v>#N/A</v>
      </c>
      <c r="D562" s="5" t="str">
        <f>(VLOOKUP(Games!B563, Data!$B$2:$L$134, 3, FALSE)-VLOOKUP(Games!E563, Data!$B$2:$L$134, 3, FALSE))*Coefficients!$D$2</f>
        <v>#N/A</v>
      </c>
      <c r="E562" s="5" t="str">
        <f>(VLOOKUP(Games!B563, Data!$B$2:$L$134, 5, FALSE)-VLOOKUP(Games!E563, Data!$B$2:$L$134, 5, FALSE))*Coefficients!$E$2</f>
        <v>#N/A</v>
      </c>
      <c r="F562" s="5" t="str">
        <f>(VLOOKUP(Games!B563, Data!$B$2:$L$134, 6, FALSE)-VLOOKUP(Games!E563, Data!$B$2:$L$134, 6, FALSE))*Coefficients!$F$2</f>
        <v>#N/A</v>
      </c>
      <c r="G562" s="5" t="str">
        <f>(VLOOKUP(Games!B563, Data!$B$2:$L$134, 7, FALSE)-VLOOKUP(Games!E563, Data!$B$2:$L$134, 7, FALSE))*Coefficients!$G$2</f>
        <v>#N/A</v>
      </c>
      <c r="H562" s="5" t="str">
        <f>(VLOOKUP(Games!B563, Data!$B$2:$L$134, 8, FALSE)-VLOOKUP(Games!E563, Data!$B$2:$L$134, 8, FALSE))*Coefficients!$H$2</f>
        <v>#N/A</v>
      </c>
      <c r="I562" s="5" t="str">
        <f>(VLOOKUP(Games!B563, Data!$B$2:$L$134, 9, FALSE)-VLOOKUP(Games!E563, Data!$B$2:$L$134, 9, FALSE))*Coefficients!$I$2</f>
        <v>#N/A</v>
      </c>
      <c r="J562" s="5" t="str">
        <f>(VLOOKUP(Games!B563, Data!$B$2:$L$134, 10, FALSE)-VLOOKUP(Games!E563, Data!$B$2:$L$134, 10, FALSE))*Coefficients!$J$2</f>
        <v>#N/A</v>
      </c>
      <c r="K562" s="5" t="str">
        <f>(IF(AND(VLOOKUP(Games!B563, Data!$B$2:$L$134, 11, FALSE)=1, VLOOKUP(Games!E563, Data!$B$2:$L$134, 11, FALSE)&lt;&gt;1), 1,0))*Coefficients!K$2</f>
        <v>#N/A</v>
      </c>
      <c r="L562" s="5" t="str">
        <f>(IF(AND(VLOOKUP(Games!B563, Data!$B$2:$L$134, 11, FALSE)&lt;&gt;1, VLOOKUP(Games!E563, Data!$B$2:$L$134, 11, FALSE)=1), 1,0))*Coefficients!L$2</f>
        <v>#N/A</v>
      </c>
      <c r="O562" s="5" t="str">
        <f t="shared" si="1"/>
        <v>#N/A</v>
      </c>
    </row>
    <row r="563" ht="14.25" customHeight="1">
      <c r="A563" s="5" t="str">
        <f>Coefficients!$A$2</f>
        <v/>
      </c>
      <c r="B563" s="5" t="n">
        <f>(Games!G564)*Coefficients!$B$2</f>
        <v>0</v>
      </c>
      <c r="C563" s="5" t="str">
        <f>(VLOOKUP(Games!B564, Data!$B$2:$L$134, 4, FALSE)-VLOOKUP(Games!E564, Data!$B$2:$L$134, 4, FALSE))*Coefficients!$C$2</f>
        <v>#N/A</v>
      </c>
      <c r="D563" s="5" t="str">
        <f>(VLOOKUP(Games!B564, Data!$B$2:$L$134, 3, FALSE)-VLOOKUP(Games!E564, Data!$B$2:$L$134, 3, FALSE))*Coefficients!$D$2</f>
        <v>#N/A</v>
      </c>
      <c r="E563" s="5" t="str">
        <f>(VLOOKUP(Games!B564, Data!$B$2:$L$134, 5, FALSE)-VLOOKUP(Games!E564, Data!$B$2:$L$134, 5, FALSE))*Coefficients!$E$2</f>
        <v>#N/A</v>
      </c>
      <c r="F563" s="5" t="str">
        <f>(VLOOKUP(Games!B564, Data!$B$2:$L$134, 6, FALSE)-VLOOKUP(Games!E564, Data!$B$2:$L$134, 6, FALSE))*Coefficients!$F$2</f>
        <v>#N/A</v>
      </c>
      <c r="G563" s="5" t="str">
        <f>(VLOOKUP(Games!B564, Data!$B$2:$L$134, 7, FALSE)-VLOOKUP(Games!E564, Data!$B$2:$L$134, 7, FALSE))*Coefficients!$G$2</f>
        <v>#N/A</v>
      </c>
      <c r="H563" s="5" t="str">
        <f>(VLOOKUP(Games!B564, Data!$B$2:$L$134, 8, FALSE)-VLOOKUP(Games!E564, Data!$B$2:$L$134, 8, FALSE))*Coefficients!$H$2</f>
        <v>#N/A</v>
      </c>
      <c r="I563" s="5" t="str">
        <f>(VLOOKUP(Games!B564, Data!$B$2:$L$134, 9, FALSE)-VLOOKUP(Games!E564, Data!$B$2:$L$134, 9, FALSE))*Coefficients!$I$2</f>
        <v>#N/A</v>
      </c>
      <c r="J563" s="5" t="str">
        <f>(VLOOKUP(Games!B564, Data!$B$2:$L$134, 10, FALSE)-VLOOKUP(Games!E564, Data!$B$2:$L$134, 10, FALSE))*Coefficients!$J$2</f>
        <v>#N/A</v>
      </c>
      <c r="K563" s="5" t="str">
        <f>(IF(AND(VLOOKUP(Games!B564, Data!$B$2:$L$134, 11, FALSE)=1, VLOOKUP(Games!E564, Data!$B$2:$L$134, 11, FALSE)&lt;&gt;1), 1,0))*Coefficients!K$2</f>
        <v>#N/A</v>
      </c>
      <c r="L563" s="5" t="str">
        <f>(IF(AND(VLOOKUP(Games!B564, Data!$B$2:$L$134, 11, FALSE)&lt;&gt;1, VLOOKUP(Games!E564, Data!$B$2:$L$134, 11, FALSE)=1), 1,0))*Coefficients!L$2</f>
        <v>#N/A</v>
      </c>
      <c r="O563" s="5" t="str">
        <f t="shared" si="1"/>
        <v>#N/A</v>
      </c>
    </row>
    <row r="564" ht="14.25" customHeight="1">
      <c r="A564" s="5" t="str">
        <f>Coefficients!$A$2</f>
        <v/>
      </c>
      <c r="B564" s="5" t="n">
        <f>(Games!G565)*Coefficients!$B$2</f>
        <v>0</v>
      </c>
      <c r="C564" s="5" t="str">
        <f>(VLOOKUP(Games!B565, Data!$B$2:$L$134, 4, FALSE)-VLOOKUP(Games!E565, Data!$B$2:$L$134, 4, FALSE))*Coefficients!$C$2</f>
        <v>#N/A</v>
      </c>
      <c r="D564" s="5" t="str">
        <f>(VLOOKUP(Games!B565, Data!$B$2:$L$134, 3, FALSE)-VLOOKUP(Games!E565, Data!$B$2:$L$134, 3, FALSE))*Coefficients!$D$2</f>
        <v>#N/A</v>
      </c>
      <c r="E564" s="5" t="str">
        <f>(VLOOKUP(Games!B565, Data!$B$2:$L$134, 5, FALSE)-VLOOKUP(Games!E565, Data!$B$2:$L$134, 5, FALSE))*Coefficients!$E$2</f>
        <v>#N/A</v>
      </c>
      <c r="F564" s="5" t="str">
        <f>(VLOOKUP(Games!B565, Data!$B$2:$L$134, 6, FALSE)-VLOOKUP(Games!E565, Data!$B$2:$L$134, 6, FALSE))*Coefficients!$F$2</f>
        <v>#N/A</v>
      </c>
      <c r="G564" s="5" t="str">
        <f>(VLOOKUP(Games!B565, Data!$B$2:$L$134, 7, FALSE)-VLOOKUP(Games!E565, Data!$B$2:$L$134, 7, FALSE))*Coefficients!$G$2</f>
        <v>#N/A</v>
      </c>
      <c r="H564" s="5" t="str">
        <f>(VLOOKUP(Games!B565, Data!$B$2:$L$134, 8, FALSE)-VLOOKUP(Games!E565, Data!$B$2:$L$134, 8, FALSE))*Coefficients!$H$2</f>
        <v>#N/A</v>
      </c>
      <c r="I564" s="5" t="str">
        <f>(VLOOKUP(Games!B565, Data!$B$2:$L$134, 9, FALSE)-VLOOKUP(Games!E565, Data!$B$2:$L$134, 9, FALSE))*Coefficients!$I$2</f>
        <v>#N/A</v>
      </c>
      <c r="J564" s="5" t="str">
        <f>(VLOOKUP(Games!B565, Data!$B$2:$L$134, 10, FALSE)-VLOOKUP(Games!E565, Data!$B$2:$L$134, 10, FALSE))*Coefficients!$J$2</f>
        <v>#N/A</v>
      </c>
      <c r="K564" s="5" t="str">
        <f>(IF(AND(VLOOKUP(Games!B565, Data!$B$2:$L$134, 11, FALSE)=1, VLOOKUP(Games!E565, Data!$B$2:$L$134, 11, FALSE)&lt;&gt;1), 1,0))*Coefficients!K$2</f>
        <v>#N/A</v>
      </c>
      <c r="L564" s="5" t="str">
        <f>(IF(AND(VLOOKUP(Games!B565, Data!$B$2:$L$134, 11, FALSE)&lt;&gt;1, VLOOKUP(Games!E565, Data!$B$2:$L$134, 11, FALSE)=1), 1,0))*Coefficients!L$2</f>
        <v>#N/A</v>
      </c>
      <c r="O564" s="5" t="str">
        <f t="shared" si="1"/>
        <v>#N/A</v>
      </c>
    </row>
    <row r="565" ht="14.25" customHeight="1">
      <c r="A565" s="5" t="str">
        <f>Coefficients!$A$2</f>
        <v/>
      </c>
      <c r="B565" s="5" t="n">
        <f>(Games!G566)*Coefficients!$B$2</f>
        <v>0</v>
      </c>
      <c r="C565" s="5" t="str">
        <f>(VLOOKUP(Games!B566, Data!$B$2:$L$134, 4, FALSE)-VLOOKUP(Games!E566, Data!$B$2:$L$134, 4, FALSE))*Coefficients!$C$2</f>
        <v>#N/A</v>
      </c>
      <c r="D565" s="5" t="str">
        <f>(VLOOKUP(Games!B566, Data!$B$2:$L$134, 3, FALSE)-VLOOKUP(Games!E566, Data!$B$2:$L$134, 3, FALSE))*Coefficients!$D$2</f>
        <v>#N/A</v>
      </c>
      <c r="E565" s="5" t="str">
        <f>(VLOOKUP(Games!B566, Data!$B$2:$L$134, 5, FALSE)-VLOOKUP(Games!E566, Data!$B$2:$L$134, 5, FALSE))*Coefficients!$E$2</f>
        <v>#N/A</v>
      </c>
      <c r="F565" s="5" t="str">
        <f>(VLOOKUP(Games!B566, Data!$B$2:$L$134, 6, FALSE)-VLOOKUP(Games!E566, Data!$B$2:$L$134, 6, FALSE))*Coefficients!$F$2</f>
        <v>#N/A</v>
      </c>
      <c r="G565" s="5" t="str">
        <f>(VLOOKUP(Games!B566, Data!$B$2:$L$134, 7, FALSE)-VLOOKUP(Games!E566, Data!$B$2:$L$134, 7, FALSE))*Coefficients!$G$2</f>
        <v>#N/A</v>
      </c>
      <c r="H565" s="5" t="str">
        <f>(VLOOKUP(Games!B566, Data!$B$2:$L$134, 8, FALSE)-VLOOKUP(Games!E566, Data!$B$2:$L$134, 8, FALSE))*Coefficients!$H$2</f>
        <v>#N/A</v>
      </c>
      <c r="I565" s="5" t="str">
        <f>(VLOOKUP(Games!B566, Data!$B$2:$L$134, 9, FALSE)-VLOOKUP(Games!E566, Data!$B$2:$L$134, 9, FALSE))*Coefficients!$I$2</f>
        <v>#N/A</v>
      </c>
      <c r="J565" s="5" t="str">
        <f>(VLOOKUP(Games!B566, Data!$B$2:$L$134, 10, FALSE)-VLOOKUP(Games!E566, Data!$B$2:$L$134, 10, FALSE))*Coefficients!$J$2</f>
        <v>#N/A</v>
      </c>
      <c r="K565" s="5" t="str">
        <f>(IF(AND(VLOOKUP(Games!B566, Data!$B$2:$L$134, 11, FALSE)=1, VLOOKUP(Games!E566, Data!$B$2:$L$134, 11, FALSE)&lt;&gt;1), 1,0))*Coefficients!K$2</f>
        <v>#N/A</v>
      </c>
      <c r="L565" s="5" t="str">
        <f>(IF(AND(VLOOKUP(Games!B566, Data!$B$2:$L$134, 11, FALSE)&lt;&gt;1, VLOOKUP(Games!E566, Data!$B$2:$L$134, 11, FALSE)=1), 1,0))*Coefficients!L$2</f>
        <v>#N/A</v>
      </c>
      <c r="O565" s="5" t="str">
        <f t="shared" si="1"/>
        <v>#N/A</v>
      </c>
    </row>
    <row r="566" ht="14.25" customHeight="1">
      <c r="A566" s="5" t="str">
        <f>Coefficients!$A$2</f>
        <v/>
      </c>
      <c r="B566" s="5" t="n">
        <f>(Games!G567)*Coefficients!$B$2</f>
        <v>0</v>
      </c>
      <c r="C566" s="5" t="str">
        <f>(VLOOKUP(Games!B567, Data!$B$2:$L$134, 4, FALSE)-VLOOKUP(Games!E567, Data!$B$2:$L$134, 4, FALSE))*Coefficients!$C$2</f>
        <v>#N/A</v>
      </c>
      <c r="D566" s="5" t="str">
        <f>(VLOOKUP(Games!B567, Data!$B$2:$L$134, 3, FALSE)-VLOOKUP(Games!E567, Data!$B$2:$L$134, 3, FALSE))*Coefficients!$D$2</f>
        <v>#N/A</v>
      </c>
      <c r="E566" s="5" t="str">
        <f>(VLOOKUP(Games!B567, Data!$B$2:$L$134, 5, FALSE)-VLOOKUP(Games!E567, Data!$B$2:$L$134, 5, FALSE))*Coefficients!$E$2</f>
        <v>#N/A</v>
      </c>
      <c r="F566" s="5" t="str">
        <f>(VLOOKUP(Games!B567, Data!$B$2:$L$134, 6, FALSE)-VLOOKUP(Games!E567, Data!$B$2:$L$134, 6, FALSE))*Coefficients!$F$2</f>
        <v>#N/A</v>
      </c>
      <c r="G566" s="5" t="str">
        <f>(VLOOKUP(Games!B567, Data!$B$2:$L$134, 7, FALSE)-VLOOKUP(Games!E567, Data!$B$2:$L$134, 7, FALSE))*Coefficients!$G$2</f>
        <v>#N/A</v>
      </c>
      <c r="H566" s="5" t="str">
        <f>(VLOOKUP(Games!B567, Data!$B$2:$L$134, 8, FALSE)-VLOOKUP(Games!E567, Data!$B$2:$L$134, 8, FALSE))*Coefficients!$H$2</f>
        <v>#N/A</v>
      </c>
      <c r="I566" s="5" t="str">
        <f>(VLOOKUP(Games!B567, Data!$B$2:$L$134, 9, FALSE)-VLOOKUP(Games!E567, Data!$B$2:$L$134, 9, FALSE))*Coefficients!$I$2</f>
        <v>#N/A</v>
      </c>
      <c r="J566" s="5" t="str">
        <f>(VLOOKUP(Games!B567, Data!$B$2:$L$134, 10, FALSE)-VLOOKUP(Games!E567, Data!$B$2:$L$134, 10, FALSE))*Coefficients!$J$2</f>
        <v>#N/A</v>
      </c>
      <c r="K566" s="5" t="str">
        <f>(IF(AND(VLOOKUP(Games!B567, Data!$B$2:$L$134, 11, FALSE)=1, VLOOKUP(Games!E567, Data!$B$2:$L$134, 11, FALSE)&lt;&gt;1), 1,0))*Coefficients!K$2</f>
        <v>#N/A</v>
      </c>
      <c r="L566" s="5" t="str">
        <f>(IF(AND(VLOOKUP(Games!B567, Data!$B$2:$L$134, 11, FALSE)&lt;&gt;1, VLOOKUP(Games!E567, Data!$B$2:$L$134, 11, FALSE)=1), 1,0))*Coefficients!L$2</f>
        <v>#N/A</v>
      </c>
      <c r="O566" s="5" t="str">
        <f t="shared" si="1"/>
        <v>#N/A</v>
      </c>
    </row>
    <row r="567" ht="14.25" customHeight="1">
      <c r="A567" s="5" t="str">
        <f>Coefficients!$A$2</f>
        <v/>
      </c>
      <c r="B567" s="5" t="n">
        <f>(Games!G568)*Coefficients!$B$2</f>
        <v>0</v>
      </c>
      <c r="C567" s="5" t="str">
        <f>(VLOOKUP(Games!B568, Data!$B$2:$L$134, 4, FALSE)-VLOOKUP(Games!E568, Data!$B$2:$L$134, 4, FALSE))*Coefficients!$C$2</f>
        <v>#N/A</v>
      </c>
      <c r="D567" s="5" t="str">
        <f>(VLOOKUP(Games!B568, Data!$B$2:$L$134, 3, FALSE)-VLOOKUP(Games!E568, Data!$B$2:$L$134, 3, FALSE))*Coefficients!$D$2</f>
        <v>#N/A</v>
      </c>
      <c r="E567" s="5" t="str">
        <f>(VLOOKUP(Games!B568, Data!$B$2:$L$134, 5, FALSE)-VLOOKUP(Games!E568, Data!$B$2:$L$134, 5, FALSE))*Coefficients!$E$2</f>
        <v>#N/A</v>
      </c>
      <c r="F567" s="5" t="str">
        <f>(VLOOKUP(Games!B568, Data!$B$2:$L$134, 6, FALSE)-VLOOKUP(Games!E568, Data!$B$2:$L$134, 6, FALSE))*Coefficients!$F$2</f>
        <v>#N/A</v>
      </c>
      <c r="G567" s="5" t="str">
        <f>(VLOOKUP(Games!B568, Data!$B$2:$L$134, 7, FALSE)-VLOOKUP(Games!E568, Data!$B$2:$L$134, 7, FALSE))*Coefficients!$G$2</f>
        <v>#N/A</v>
      </c>
      <c r="H567" s="5" t="str">
        <f>(VLOOKUP(Games!B568, Data!$B$2:$L$134, 8, FALSE)-VLOOKUP(Games!E568, Data!$B$2:$L$134, 8, FALSE))*Coefficients!$H$2</f>
        <v>#N/A</v>
      </c>
      <c r="I567" s="5" t="str">
        <f>(VLOOKUP(Games!B568, Data!$B$2:$L$134, 9, FALSE)-VLOOKUP(Games!E568, Data!$B$2:$L$134, 9, FALSE))*Coefficients!$I$2</f>
        <v>#N/A</v>
      </c>
      <c r="J567" s="5" t="str">
        <f>(VLOOKUP(Games!B568, Data!$B$2:$L$134, 10, FALSE)-VLOOKUP(Games!E568, Data!$B$2:$L$134, 10, FALSE))*Coefficients!$J$2</f>
        <v>#N/A</v>
      </c>
      <c r="K567" s="5" t="str">
        <f>(IF(AND(VLOOKUP(Games!B568, Data!$B$2:$L$134, 11, FALSE)=1, VLOOKUP(Games!E568, Data!$B$2:$L$134, 11, FALSE)&lt;&gt;1), 1,0))*Coefficients!K$2</f>
        <v>#N/A</v>
      </c>
      <c r="L567" s="5" t="str">
        <f>(IF(AND(VLOOKUP(Games!B568, Data!$B$2:$L$134, 11, FALSE)&lt;&gt;1, VLOOKUP(Games!E568, Data!$B$2:$L$134, 11, FALSE)=1), 1,0))*Coefficients!L$2</f>
        <v>#N/A</v>
      </c>
      <c r="O567" s="5" t="str">
        <f t="shared" si="1"/>
        <v>#N/A</v>
      </c>
    </row>
    <row r="568" ht="14.25" customHeight="1">
      <c r="A568" s="5" t="str">
        <f>Coefficients!$A$2</f>
        <v/>
      </c>
      <c r="B568" s="5" t="n">
        <f>(Games!G569)*Coefficients!$B$2</f>
        <v>0</v>
      </c>
      <c r="C568" s="5" t="str">
        <f>(VLOOKUP(Games!B569, Data!$B$2:$L$134, 4, FALSE)-VLOOKUP(Games!E569, Data!$B$2:$L$134, 4, FALSE))*Coefficients!$C$2</f>
        <v>#N/A</v>
      </c>
      <c r="D568" s="5" t="str">
        <f>(VLOOKUP(Games!B569, Data!$B$2:$L$134, 3, FALSE)-VLOOKUP(Games!E569, Data!$B$2:$L$134, 3, FALSE))*Coefficients!$D$2</f>
        <v>#N/A</v>
      </c>
      <c r="E568" s="5" t="str">
        <f>(VLOOKUP(Games!B569, Data!$B$2:$L$134, 5, FALSE)-VLOOKUP(Games!E569, Data!$B$2:$L$134, 5, FALSE))*Coefficients!$E$2</f>
        <v>#N/A</v>
      </c>
      <c r="F568" s="5" t="str">
        <f>(VLOOKUP(Games!B569, Data!$B$2:$L$134, 6, FALSE)-VLOOKUP(Games!E569, Data!$B$2:$L$134, 6, FALSE))*Coefficients!$F$2</f>
        <v>#N/A</v>
      </c>
      <c r="G568" s="5" t="str">
        <f>(VLOOKUP(Games!B569, Data!$B$2:$L$134, 7, FALSE)-VLOOKUP(Games!E569, Data!$B$2:$L$134, 7, FALSE))*Coefficients!$G$2</f>
        <v>#N/A</v>
      </c>
      <c r="H568" s="5" t="str">
        <f>(VLOOKUP(Games!B569, Data!$B$2:$L$134, 8, FALSE)-VLOOKUP(Games!E569, Data!$B$2:$L$134, 8, FALSE))*Coefficients!$H$2</f>
        <v>#N/A</v>
      </c>
      <c r="I568" s="5" t="str">
        <f>(VLOOKUP(Games!B569, Data!$B$2:$L$134, 9, FALSE)-VLOOKUP(Games!E569, Data!$B$2:$L$134, 9, FALSE))*Coefficients!$I$2</f>
        <v>#N/A</v>
      </c>
      <c r="J568" s="5" t="str">
        <f>(VLOOKUP(Games!B569, Data!$B$2:$L$134, 10, FALSE)-VLOOKUP(Games!E569, Data!$B$2:$L$134, 10, FALSE))*Coefficients!$J$2</f>
        <v>#N/A</v>
      </c>
      <c r="K568" s="5" t="str">
        <f>(IF(AND(VLOOKUP(Games!B569, Data!$B$2:$L$134, 11, FALSE)=1, VLOOKUP(Games!E569, Data!$B$2:$L$134, 11, FALSE)&lt;&gt;1), 1,0))*Coefficients!K$2</f>
        <v>#N/A</v>
      </c>
      <c r="L568" s="5" t="str">
        <f>(IF(AND(VLOOKUP(Games!B569, Data!$B$2:$L$134, 11, FALSE)&lt;&gt;1, VLOOKUP(Games!E569, Data!$B$2:$L$134, 11, FALSE)=1), 1,0))*Coefficients!L$2</f>
        <v>#N/A</v>
      </c>
      <c r="O568" s="5" t="str">
        <f t="shared" si="1"/>
        <v>#N/A</v>
      </c>
    </row>
    <row r="569" ht="14.25" customHeight="1">
      <c r="A569" s="5" t="str">
        <f>Coefficients!$A$2</f>
        <v/>
      </c>
      <c r="B569" s="5" t="n">
        <f>(Games!G570)*Coefficients!$B$2</f>
        <v>0</v>
      </c>
      <c r="C569" s="5" t="str">
        <f>(VLOOKUP(Games!B570, Data!$B$2:$L$134, 4, FALSE)-VLOOKUP(Games!E570, Data!$B$2:$L$134, 4, FALSE))*Coefficients!$C$2</f>
        <v>#N/A</v>
      </c>
      <c r="D569" s="5" t="str">
        <f>(VLOOKUP(Games!B570, Data!$B$2:$L$134, 3, FALSE)-VLOOKUP(Games!E570, Data!$B$2:$L$134, 3, FALSE))*Coefficients!$D$2</f>
        <v>#N/A</v>
      </c>
      <c r="E569" s="5" t="str">
        <f>(VLOOKUP(Games!B570, Data!$B$2:$L$134, 5, FALSE)-VLOOKUP(Games!E570, Data!$B$2:$L$134, 5, FALSE))*Coefficients!$E$2</f>
        <v>#N/A</v>
      </c>
      <c r="F569" s="5" t="str">
        <f>(VLOOKUP(Games!B570, Data!$B$2:$L$134, 6, FALSE)-VLOOKUP(Games!E570, Data!$B$2:$L$134, 6, FALSE))*Coefficients!$F$2</f>
        <v>#N/A</v>
      </c>
      <c r="G569" s="5" t="str">
        <f>(VLOOKUP(Games!B570, Data!$B$2:$L$134, 7, FALSE)-VLOOKUP(Games!E570, Data!$B$2:$L$134, 7, FALSE))*Coefficients!$G$2</f>
        <v>#N/A</v>
      </c>
      <c r="H569" s="5" t="str">
        <f>(VLOOKUP(Games!B570, Data!$B$2:$L$134, 8, FALSE)-VLOOKUP(Games!E570, Data!$B$2:$L$134, 8, FALSE))*Coefficients!$H$2</f>
        <v>#N/A</v>
      </c>
      <c r="I569" s="5" t="str">
        <f>(VLOOKUP(Games!B570, Data!$B$2:$L$134, 9, FALSE)-VLOOKUP(Games!E570, Data!$B$2:$L$134, 9, FALSE))*Coefficients!$I$2</f>
        <v>#N/A</v>
      </c>
      <c r="J569" s="5" t="str">
        <f>(VLOOKUP(Games!B570, Data!$B$2:$L$134, 10, FALSE)-VLOOKUP(Games!E570, Data!$B$2:$L$134, 10, FALSE))*Coefficients!$J$2</f>
        <v>#N/A</v>
      </c>
      <c r="K569" s="5" t="str">
        <f>(IF(AND(VLOOKUP(Games!B570, Data!$B$2:$L$134, 11, FALSE)=1, VLOOKUP(Games!E570, Data!$B$2:$L$134, 11, FALSE)&lt;&gt;1), 1,0))*Coefficients!K$2</f>
        <v>#N/A</v>
      </c>
      <c r="L569" s="5" t="str">
        <f>(IF(AND(VLOOKUP(Games!B570, Data!$B$2:$L$134, 11, FALSE)&lt;&gt;1, VLOOKUP(Games!E570, Data!$B$2:$L$134, 11, FALSE)=1), 1,0))*Coefficients!L$2</f>
        <v>#N/A</v>
      </c>
      <c r="O569" s="5" t="str">
        <f t="shared" si="1"/>
        <v>#N/A</v>
      </c>
    </row>
    <row r="570" ht="14.25" customHeight="1">
      <c r="A570" s="5" t="str">
        <f>Coefficients!$A$2</f>
        <v/>
      </c>
      <c r="B570" s="5" t="n">
        <f>(Games!G571)*Coefficients!$B$2</f>
        <v>0</v>
      </c>
      <c r="C570" s="5" t="str">
        <f>(VLOOKUP(Games!B571, Data!$B$2:$L$134, 4, FALSE)-VLOOKUP(Games!E571, Data!$B$2:$L$134, 4, FALSE))*Coefficients!$C$2</f>
        <v>#N/A</v>
      </c>
      <c r="D570" s="5" t="str">
        <f>(VLOOKUP(Games!B571, Data!$B$2:$L$134, 3, FALSE)-VLOOKUP(Games!E571, Data!$B$2:$L$134, 3, FALSE))*Coefficients!$D$2</f>
        <v>#N/A</v>
      </c>
      <c r="E570" s="5" t="str">
        <f>(VLOOKUP(Games!B571, Data!$B$2:$L$134, 5, FALSE)-VLOOKUP(Games!E571, Data!$B$2:$L$134, 5, FALSE))*Coefficients!$E$2</f>
        <v>#N/A</v>
      </c>
      <c r="F570" s="5" t="str">
        <f>(VLOOKUP(Games!B571, Data!$B$2:$L$134, 6, FALSE)-VLOOKUP(Games!E571, Data!$B$2:$L$134, 6, FALSE))*Coefficients!$F$2</f>
        <v>#N/A</v>
      </c>
      <c r="G570" s="5" t="str">
        <f>(VLOOKUP(Games!B571, Data!$B$2:$L$134, 7, FALSE)-VLOOKUP(Games!E571, Data!$B$2:$L$134, 7, FALSE))*Coefficients!$G$2</f>
        <v>#N/A</v>
      </c>
      <c r="H570" s="5" t="str">
        <f>(VLOOKUP(Games!B571, Data!$B$2:$L$134, 8, FALSE)-VLOOKUP(Games!E571, Data!$B$2:$L$134, 8, FALSE))*Coefficients!$H$2</f>
        <v>#N/A</v>
      </c>
      <c r="I570" s="5" t="str">
        <f>(VLOOKUP(Games!B571, Data!$B$2:$L$134, 9, FALSE)-VLOOKUP(Games!E571, Data!$B$2:$L$134, 9, FALSE))*Coefficients!$I$2</f>
        <v>#N/A</v>
      </c>
      <c r="J570" s="5" t="str">
        <f>(VLOOKUP(Games!B571, Data!$B$2:$L$134, 10, FALSE)-VLOOKUP(Games!E571, Data!$B$2:$L$134, 10, FALSE))*Coefficients!$J$2</f>
        <v>#N/A</v>
      </c>
      <c r="K570" s="5" t="str">
        <f>(IF(AND(VLOOKUP(Games!B571, Data!$B$2:$L$134, 11, FALSE)=1, VLOOKUP(Games!E571, Data!$B$2:$L$134, 11, FALSE)&lt;&gt;1), 1,0))*Coefficients!K$2</f>
        <v>#N/A</v>
      </c>
      <c r="L570" s="5" t="str">
        <f>(IF(AND(VLOOKUP(Games!B571, Data!$B$2:$L$134, 11, FALSE)&lt;&gt;1, VLOOKUP(Games!E571, Data!$B$2:$L$134, 11, FALSE)=1), 1,0))*Coefficients!L$2</f>
        <v>#N/A</v>
      </c>
      <c r="O570" s="5" t="str">
        <f t="shared" si="1"/>
        <v>#N/A</v>
      </c>
    </row>
    <row r="571" ht="14.25" customHeight="1">
      <c r="A571" s="5" t="str">
        <f>Coefficients!$A$2</f>
        <v/>
      </c>
      <c r="B571" s="5" t="n">
        <f>(Games!G572)*Coefficients!$B$2</f>
        <v>0</v>
      </c>
      <c r="C571" s="5" t="str">
        <f>(VLOOKUP(Games!B572, Data!$B$2:$L$134, 4, FALSE)-VLOOKUP(Games!E572, Data!$B$2:$L$134, 4, FALSE))*Coefficients!$C$2</f>
        <v>#N/A</v>
      </c>
      <c r="D571" s="5" t="str">
        <f>(VLOOKUP(Games!B572, Data!$B$2:$L$134, 3, FALSE)-VLOOKUP(Games!E572, Data!$B$2:$L$134, 3, FALSE))*Coefficients!$D$2</f>
        <v>#N/A</v>
      </c>
      <c r="E571" s="5" t="str">
        <f>(VLOOKUP(Games!B572, Data!$B$2:$L$134, 5, FALSE)-VLOOKUP(Games!E572, Data!$B$2:$L$134, 5, FALSE))*Coefficients!$E$2</f>
        <v>#N/A</v>
      </c>
      <c r="F571" s="5" t="str">
        <f>(VLOOKUP(Games!B572, Data!$B$2:$L$134, 6, FALSE)-VLOOKUP(Games!E572, Data!$B$2:$L$134, 6, FALSE))*Coefficients!$F$2</f>
        <v>#N/A</v>
      </c>
      <c r="G571" s="5" t="str">
        <f>(VLOOKUP(Games!B572, Data!$B$2:$L$134, 7, FALSE)-VLOOKUP(Games!E572, Data!$B$2:$L$134, 7, FALSE))*Coefficients!$G$2</f>
        <v>#N/A</v>
      </c>
      <c r="H571" s="5" t="str">
        <f>(VLOOKUP(Games!B572, Data!$B$2:$L$134, 8, FALSE)-VLOOKUP(Games!E572, Data!$B$2:$L$134, 8, FALSE))*Coefficients!$H$2</f>
        <v>#N/A</v>
      </c>
      <c r="I571" s="5" t="str">
        <f>(VLOOKUP(Games!B572, Data!$B$2:$L$134, 9, FALSE)-VLOOKUP(Games!E572, Data!$B$2:$L$134, 9, FALSE))*Coefficients!$I$2</f>
        <v>#N/A</v>
      </c>
      <c r="J571" s="5" t="str">
        <f>(VLOOKUP(Games!B572, Data!$B$2:$L$134, 10, FALSE)-VLOOKUP(Games!E572, Data!$B$2:$L$134, 10, FALSE))*Coefficients!$J$2</f>
        <v>#N/A</v>
      </c>
      <c r="K571" s="5" t="str">
        <f>(IF(AND(VLOOKUP(Games!B572, Data!$B$2:$L$134, 11, FALSE)=1, VLOOKUP(Games!E572, Data!$B$2:$L$134, 11, FALSE)&lt;&gt;1), 1,0))*Coefficients!K$2</f>
        <v>#N/A</v>
      </c>
      <c r="L571" s="5" t="str">
        <f>(IF(AND(VLOOKUP(Games!B572, Data!$B$2:$L$134, 11, FALSE)&lt;&gt;1, VLOOKUP(Games!E572, Data!$B$2:$L$134, 11, FALSE)=1), 1,0))*Coefficients!L$2</f>
        <v>#N/A</v>
      </c>
      <c r="O571" s="5" t="str">
        <f t="shared" si="1"/>
        <v>#N/A</v>
      </c>
    </row>
    <row r="572" ht="14.25" customHeight="1">
      <c r="A572" s="5" t="str">
        <f>Coefficients!$A$2</f>
        <v/>
      </c>
      <c r="B572" s="5" t="n">
        <f>(Games!G573)*Coefficients!$B$2</f>
        <v>0</v>
      </c>
      <c r="C572" s="5" t="str">
        <f>(VLOOKUP(Games!B573, Data!$B$2:$L$134, 4, FALSE)-VLOOKUP(Games!E573, Data!$B$2:$L$134, 4, FALSE))*Coefficients!$C$2</f>
        <v>#N/A</v>
      </c>
      <c r="D572" s="5" t="str">
        <f>(VLOOKUP(Games!B573, Data!$B$2:$L$134, 3, FALSE)-VLOOKUP(Games!E573, Data!$B$2:$L$134, 3, FALSE))*Coefficients!$D$2</f>
        <v>#N/A</v>
      </c>
      <c r="E572" s="5" t="str">
        <f>(VLOOKUP(Games!B573, Data!$B$2:$L$134, 5, FALSE)-VLOOKUP(Games!E573, Data!$B$2:$L$134, 5, FALSE))*Coefficients!$E$2</f>
        <v>#N/A</v>
      </c>
      <c r="F572" s="5" t="str">
        <f>(VLOOKUP(Games!B573, Data!$B$2:$L$134, 6, FALSE)-VLOOKUP(Games!E573, Data!$B$2:$L$134, 6, FALSE))*Coefficients!$F$2</f>
        <v>#N/A</v>
      </c>
      <c r="G572" s="5" t="str">
        <f>(VLOOKUP(Games!B573, Data!$B$2:$L$134, 7, FALSE)-VLOOKUP(Games!E573, Data!$B$2:$L$134, 7, FALSE))*Coefficients!$G$2</f>
        <v>#N/A</v>
      </c>
      <c r="H572" s="5" t="str">
        <f>(VLOOKUP(Games!B573, Data!$B$2:$L$134, 8, FALSE)-VLOOKUP(Games!E573, Data!$B$2:$L$134, 8, FALSE))*Coefficients!$H$2</f>
        <v>#N/A</v>
      </c>
      <c r="I572" s="5" t="str">
        <f>(VLOOKUP(Games!B573, Data!$B$2:$L$134, 9, FALSE)-VLOOKUP(Games!E573, Data!$B$2:$L$134, 9, FALSE))*Coefficients!$I$2</f>
        <v>#N/A</v>
      </c>
      <c r="J572" s="5" t="str">
        <f>(VLOOKUP(Games!B573, Data!$B$2:$L$134, 10, FALSE)-VLOOKUP(Games!E573, Data!$B$2:$L$134, 10, FALSE))*Coefficients!$J$2</f>
        <v>#N/A</v>
      </c>
      <c r="K572" s="5" t="str">
        <f>(IF(AND(VLOOKUP(Games!B573, Data!$B$2:$L$134, 11, FALSE)=1, VLOOKUP(Games!E573, Data!$B$2:$L$134, 11, FALSE)&lt;&gt;1), 1,0))*Coefficients!K$2</f>
        <v>#N/A</v>
      </c>
      <c r="L572" s="5" t="str">
        <f>(IF(AND(VLOOKUP(Games!B573, Data!$B$2:$L$134, 11, FALSE)&lt;&gt;1, VLOOKUP(Games!E573, Data!$B$2:$L$134, 11, FALSE)=1), 1,0))*Coefficients!L$2</f>
        <v>#N/A</v>
      </c>
      <c r="O572" s="5" t="str">
        <f t="shared" si="1"/>
        <v>#N/A</v>
      </c>
    </row>
    <row r="573" ht="14.25" customHeight="1">
      <c r="A573" s="5" t="str">
        <f>Coefficients!$A$2</f>
        <v/>
      </c>
      <c r="B573" s="5" t="n">
        <f>(Games!G574)*Coefficients!$B$2</f>
        <v>0</v>
      </c>
      <c r="C573" s="5" t="str">
        <f>(VLOOKUP(Games!B574, Data!$B$2:$L$134, 4, FALSE)-VLOOKUP(Games!E574, Data!$B$2:$L$134, 4, FALSE))*Coefficients!$C$2</f>
        <v>#N/A</v>
      </c>
      <c r="D573" s="5" t="str">
        <f>(VLOOKUP(Games!B574, Data!$B$2:$L$134, 3, FALSE)-VLOOKUP(Games!E574, Data!$B$2:$L$134, 3, FALSE))*Coefficients!$D$2</f>
        <v>#N/A</v>
      </c>
      <c r="E573" s="5" t="str">
        <f>(VLOOKUP(Games!B574, Data!$B$2:$L$134, 5, FALSE)-VLOOKUP(Games!E574, Data!$B$2:$L$134, 5, FALSE))*Coefficients!$E$2</f>
        <v>#N/A</v>
      </c>
      <c r="F573" s="5" t="str">
        <f>(VLOOKUP(Games!B574, Data!$B$2:$L$134, 6, FALSE)-VLOOKUP(Games!E574, Data!$B$2:$L$134, 6, FALSE))*Coefficients!$F$2</f>
        <v>#N/A</v>
      </c>
      <c r="G573" s="5" t="str">
        <f>(VLOOKUP(Games!B574, Data!$B$2:$L$134, 7, FALSE)-VLOOKUP(Games!E574, Data!$B$2:$L$134, 7, FALSE))*Coefficients!$G$2</f>
        <v>#N/A</v>
      </c>
      <c r="H573" s="5" t="str">
        <f>(VLOOKUP(Games!B574, Data!$B$2:$L$134, 8, FALSE)-VLOOKUP(Games!E574, Data!$B$2:$L$134, 8, FALSE))*Coefficients!$H$2</f>
        <v>#N/A</v>
      </c>
      <c r="I573" s="5" t="str">
        <f>(VLOOKUP(Games!B574, Data!$B$2:$L$134, 9, FALSE)-VLOOKUP(Games!E574, Data!$B$2:$L$134, 9, FALSE))*Coefficients!$I$2</f>
        <v>#N/A</v>
      </c>
      <c r="J573" s="5" t="str">
        <f>(VLOOKUP(Games!B574, Data!$B$2:$L$134, 10, FALSE)-VLOOKUP(Games!E574, Data!$B$2:$L$134, 10, FALSE))*Coefficients!$J$2</f>
        <v>#N/A</v>
      </c>
      <c r="K573" s="5" t="str">
        <f>(IF(AND(VLOOKUP(Games!B574, Data!$B$2:$L$134, 11, FALSE)=1, VLOOKUP(Games!E574, Data!$B$2:$L$134, 11, FALSE)&lt;&gt;1), 1,0))*Coefficients!K$2</f>
        <v>#N/A</v>
      </c>
      <c r="L573" s="5" t="str">
        <f>(IF(AND(VLOOKUP(Games!B574, Data!$B$2:$L$134, 11, FALSE)&lt;&gt;1, VLOOKUP(Games!E574, Data!$B$2:$L$134, 11, FALSE)=1), 1,0))*Coefficients!L$2</f>
        <v>#N/A</v>
      </c>
      <c r="O573" s="5" t="str">
        <f t="shared" si="1"/>
        <v>#N/A</v>
      </c>
    </row>
    <row r="574" ht="14.25" customHeight="1">
      <c r="A574" s="5" t="str">
        <f>Coefficients!$A$2</f>
        <v/>
      </c>
      <c r="B574" s="5" t="n">
        <f>(Games!G575)*Coefficients!$B$2</f>
        <v>0</v>
      </c>
      <c r="C574" s="5" t="str">
        <f>(VLOOKUP(Games!B575, Data!$B$2:$L$134, 4, FALSE)-VLOOKUP(Games!E575, Data!$B$2:$L$134, 4, FALSE))*Coefficients!$C$2</f>
        <v>#N/A</v>
      </c>
      <c r="D574" s="5" t="str">
        <f>(VLOOKUP(Games!B575, Data!$B$2:$L$134, 3, FALSE)-VLOOKUP(Games!E575, Data!$B$2:$L$134, 3, FALSE))*Coefficients!$D$2</f>
        <v>#N/A</v>
      </c>
      <c r="E574" s="5" t="str">
        <f>(VLOOKUP(Games!B575, Data!$B$2:$L$134, 5, FALSE)-VLOOKUP(Games!E575, Data!$B$2:$L$134, 5, FALSE))*Coefficients!$E$2</f>
        <v>#N/A</v>
      </c>
      <c r="F574" s="5" t="str">
        <f>(VLOOKUP(Games!B575, Data!$B$2:$L$134, 6, FALSE)-VLOOKUP(Games!E575, Data!$B$2:$L$134, 6, FALSE))*Coefficients!$F$2</f>
        <v>#N/A</v>
      </c>
      <c r="G574" s="5" t="str">
        <f>(VLOOKUP(Games!B575, Data!$B$2:$L$134, 7, FALSE)-VLOOKUP(Games!E575, Data!$B$2:$L$134, 7, FALSE))*Coefficients!$G$2</f>
        <v>#N/A</v>
      </c>
      <c r="H574" s="5" t="str">
        <f>(VLOOKUP(Games!B575, Data!$B$2:$L$134, 8, FALSE)-VLOOKUP(Games!E575, Data!$B$2:$L$134, 8, FALSE))*Coefficients!$H$2</f>
        <v>#N/A</v>
      </c>
      <c r="I574" s="5" t="str">
        <f>(VLOOKUP(Games!B575, Data!$B$2:$L$134, 9, FALSE)-VLOOKUP(Games!E575, Data!$B$2:$L$134, 9, FALSE))*Coefficients!$I$2</f>
        <v>#N/A</v>
      </c>
      <c r="J574" s="5" t="str">
        <f>(VLOOKUP(Games!B575, Data!$B$2:$L$134, 10, FALSE)-VLOOKUP(Games!E575, Data!$B$2:$L$134, 10, FALSE))*Coefficients!$J$2</f>
        <v>#N/A</v>
      </c>
      <c r="K574" s="5" t="str">
        <f>(IF(AND(VLOOKUP(Games!B575, Data!$B$2:$L$134, 11, FALSE)=1, VLOOKUP(Games!E575, Data!$B$2:$L$134, 11, FALSE)&lt;&gt;1), 1,0))*Coefficients!K$2</f>
        <v>#N/A</v>
      </c>
      <c r="L574" s="5" t="str">
        <f>(IF(AND(VLOOKUP(Games!B575, Data!$B$2:$L$134, 11, FALSE)&lt;&gt;1, VLOOKUP(Games!E575, Data!$B$2:$L$134, 11, FALSE)=1), 1,0))*Coefficients!L$2</f>
        <v>#N/A</v>
      </c>
      <c r="O574" s="5" t="str">
        <f t="shared" si="1"/>
        <v>#N/A</v>
      </c>
    </row>
    <row r="575" ht="14.25" customHeight="1">
      <c r="A575" s="5" t="str">
        <f>Coefficients!$A$2</f>
        <v/>
      </c>
      <c r="B575" s="5" t="n">
        <f>(Games!G576)*Coefficients!$B$2</f>
        <v>0</v>
      </c>
      <c r="C575" s="5" t="str">
        <f>(VLOOKUP(Games!B576, Data!$B$2:$L$134, 4, FALSE)-VLOOKUP(Games!E576, Data!$B$2:$L$134, 4, FALSE))*Coefficients!$C$2</f>
        <v>#N/A</v>
      </c>
      <c r="D575" s="5" t="str">
        <f>(VLOOKUP(Games!B576, Data!$B$2:$L$134, 3, FALSE)-VLOOKUP(Games!E576, Data!$B$2:$L$134, 3, FALSE))*Coefficients!$D$2</f>
        <v>#N/A</v>
      </c>
      <c r="E575" s="5" t="str">
        <f>(VLOOKUP(Games!B576, Data!$B$2:$L$134, 5, FALSE)-VLOOKUP(Games!E576, Data!$B$2:$L$134, 5, FALSE))*Coefficients!$E$2</f>
        <v>#N/A</v>
      </c>
      <c r="F575" s="5" t="str">
        <f>(VLOOKUP(Games!B576, Data!$B$2:$L$134, 6, FALSE)-VLOOKUP(Games!E576, Data!$B$2:$L$134, 6, FALSE))*Coefficients!$F$2</f>
        <v>#N/A</v>
      </c>
      <c r="G575" s="5" t="str">
        <f>(VLOOKUP(Games!B576, Data!$B$2:$L$134, 7, FALSE)-VLOOKUP(Games!E576, Data!$B$2:$L$134, 7, FALSE))*Coefficients!$G$2</f>
        <v>#N/A</v>
      </c>
      <c r="H575" s="5" t="str">
        <f>(VLOOKUP(Games!B576, Data!$B$2:$L$134, 8, FALSE)-VLOOKUP(Games!E576, Data!$B$2:$L$134, 8, FALSE))*Coefficients!$H$2</f>
        <v>#N/A</v>
      </c>
      <c r="I575" s="5" t="str">
        <f>(VLOOKUP(Games!B576, Data!$B$2:$L$134, 9, FALSE)-VLOOKUP(Games!E576, Data!$B$2:$L$134, 9, FALSE))*Coefficients!$I$2</f>
        <v>#N/A</v>
      </c>
      <c r="J575" s="5" t="str">
        <f>(VLOOKUP(Games!B576, Data!$B$2:$L$134, 10, FALSE)-VLOOKUP(Games!E576, Data!$B$2:$L$134, 10, FALSE))*Coefficients!$J$2</f>
        <v>#N/A</v>
      </c>
      <c r="K575" s="5" t="str">
        <f>(IF(AND(VLOOKUP(Games!B576, Data!$B$2:$L$134, 11, FALSE)=1, VLOOKUP(Games!E576, Data!$B$2:$L$134, 11, FALSE)&lt;&gt;1), 1,0))*Coefficients!K$2</f>
        <v>#N/A</v>
      </c>
      <c r="L575" s="5" t="str">
        <f>(IF(AND(VLOOKUP(Games!B576, Data!$B$2:$L$134, 11, FALSE)&lt;&gt;1, VLOOKUP(Games!E576, Data!$B$2:$L$134, 11, FALSE)=1), 1,0))*Coefficients!L$2</f>
        <v>#N/A</v>
      </c>
      <c r="O575" s="5" t="str">
        <f t="shared" si="1"/>
        <v>#N/A</v>
      </c>
    </row>
    <row r="576" ht="14.25" customHeight="1">
      <c r="A576" s="5" t="str">
        <f>Coefficients!$A$2</f>
        <v/>
      </c>
      <c r="B576" s="5" t="n">
        <f>(Games!G577)*Coefficients!$B$2</f>
        <v>0</v>
      </c>
      <c r="C576" s="5" t="str">
        <f>(VLOOKUP(Games!B577, Data!$B$2:$L$134, 4, FALSE)-VLOOKUP(Games!E577, Data!$B$2:$L$134, 4, FALSE))*Coefficients!$C$2</f>
        <v>#N/A</v>
      </c>
      <c r="D576" s="5" t="str">
        <f>(VLOOKUP(Games!B577, Data!$B$2:$L$134, 3, FALSE)-VLOOKUP(Games!E577, Data!$B$2:$L$134, 3, FALSE))*Coefficients!$D$2</f>
        <v>#N/A</v>
      </c>
      <c r="E576" s="5" t="str">
        <f>(VLOOKUP(Games!B577, Data!$B$2:$L$134, 5, FALSE)-VLOOKUP(Games!E577, Data!$B$2:$L$134, 5, FALSE))*Coefficients!$E$2</f>
        <v>#N/A</v>
      </c>
      <c r="F576" s="5" t="str">
        <f>(VLOOKUP(Games!B577, Data!$B$2:$L$134, 6, FALSE)-VLOOKUP(Games!E577, Data!$B$2:$L$134, 6, FALSE))*Coefficients!$F$2</f>
        <v>#N/A</v>
      </c>
      <c r="G576" s="5" t="str">
        <f>(VLOOKUP(Games!B577, Data!$B$2:$L$134, 7, FALSE)-VLOOKUP(Games!E577, Data!$B$2:$L$134, 7, FALSE))*Coefficients!$G$2</f>
        <v>#N/A</v>
      </c>
      <c r="H576" s="5" t="str">
        <f>(VLOOKUP(Games!B577, Data!$B$2:$L$134, 8, FALSE)-VLOOKUP(Games!E577, Data!$B$2:$L$134, 8, FALSE))*Coefficients!$H$2</f>
        <v>#N/A</v>
      </c>
      <c r="I576" s="5" t="str">
        <f>(VLOOKUP(Games!B577, Data!$B$2:$L$134, 9, FALSE)-VLOOKUP(Games!E577, Data!$B$2:$L$134, 9, FALSE))*Coefficients!$I$2</f>
        <v>#N/A</v>
      </c>
      <c r="J576" s="5" t="str">
        <f>(VLOOKUP(Games!B577, Data!$B$2:$L$134, 10, FALSE)-VLOOKUP(Games!E577, Data!$B$2:$L$134, 10, FALSE))*Coefficients!$J$2</f>
        <v>#N/A</v>
      </c>
      <c r="K576" s="5" t="str">
        <f>(IF(AND(VLOOKUP(Games!B577, Data!$B$2:$L$134, 11, FALSE)=1, VLOOKUP(Games!E577, Data!$B$2:$L$134, 11, FALSE)&lt;&gt;1), 1,0))*Coefficients!K$2</f>
        <v>#N/A</v>
      </c>
      <c r="L576" s="5" t="str">
        <f>(IF(AND(VLOOKUP(Games!B577, Data!$B$2:$L$134, 11, FALSE)&lt;&gt;1, VLOOKUP(Games!E577, Data!$B$2:$L$134, 11, FALSE)=1), 1,0))*Coefficients!L$2</f>
        <v>#N/A</v>
      </c>
      <c r="O576" s="5" t="str">
        <f t="shared" si="1"/>
        <v>#N/A</v>
      </c>
    </row>
    <row r="577" ht="14.25" customHeight="1">
      <c r="A577" s="5" t="str">
        <f>Coefficients!$A$2</f>
        <v/>
      </c>
      <c r="B577" s="5" t="n">
        <f>(Games!G578)*Coefficients!$B$2</f>
        <v>0</v>
      </c>
      <c r="C577" s="5" t="str">
        <f>(VLOOKUP(Games!B578, Data!$B$2:$L$134, 4, FALSE)-VLOOKUP(Games!E578, Data!$B$2:$L$134, 4, FALSE))*Coefficients!$C$2</f>
        <v>#N/A</v>
      </c>
      <c r="D577" s="5" t="str">
        <f>(VLOOKUP(Games!B578, Data!$B$2:$L$134, 3, FALSE)-VLOOKUP(Games!E578, Data!$B$2:$L$134, 3, FALSE))*Coefficients!$D$2</f>
        <v>#N/A</v>
      </c>
      <c r="E577" s="5" t="str">
        <f>(VLOOKUP(Games!B578, Data!$B$2:$L$134, 5, FALSE)-VLOOKUP(Games!E578, Data!$B$2:$L$134, 5, FALSE))*Coefficients!$E$2</f>
        <v>#N/A</v>
      </c>
      <c r="F577" s="5" t="str">
        <f>(VLOOKUP(Games!B578, Data!$B$2:$L$134, 6, FALSE)-VLOOKUP(Games!E578, Data!$B$2:$L$134, 6, FALSE))*Coefficients!$F$2</f>
        <v>#N/A</v>
      </c>
      <c r="G577" s="5" t="str">
        <f>(VLOOKUP(Games!B578, Data!$B$2:$L$134, 7, FALSE)-VLOOKUP(Games!E578, Data!$B$2:$L$134, 7, FALSE))*Coefficients!$G$2</f>
        <v>#N/A</v>
      </c>
      <c r="H577" s="5" t="str">
        <f>(VLOOKUP(Games!B578, Data!$B$2:$L$134, 8, FALSE)-VLOOKUP(Games!E578, Data!$B$2:$L$134, 8, FALSE))*Coefficients!$H$2</f>
        <v>#N/A</v>
      </c>
      <c r="I577" s="5" t="str">
        <f>(VLOOKUP(Games!B578, Data!$B$2:$L$134, 9, FALSE)-VLOOKUP(Games!E578, Data!$B$2:$L$134, 9, FALSE))*Coefficients!$I$2</f>
        <v>#N/A</v>
      </c>
      <c r="J577" s="5" t="str">
        <f>(VLOOKUP(Games!B578, Data!$B$2:$L$134, 10, FALSE)-VLOOKUP(Games!E578, Data!$B$2:$L$134, 10, FALSE))*Coefficients!$J$2</f>
        <v>#N/A</v>
      </c>
      <c r="K577" s="5" t="str">
        <f>(IF(AND(VLOOKUP(Games!B578, Data!$B$2:$L$134, 11, FALSE)=1, VLOOKUP(Games!E578, Data!$B$2:$L$134, 11, FALSE)&lt;&gt;1), 1,0))*Coefficients!K$2</f>
        <v>#N/A</v>
      </c>
      <c r="L577" s="5" t="str">
        <f>(IF(AND(VLOOKUP(Games!B578, Data!$B$2:$L$134, 11, FALSE)&lt;&gt;1, VLOOKUP(Games!E578, Data!$B$2:$L$134, 11, FALSE)=1), 1,0))*Coefficients!L$2</f>
        <v>#N/A</v>
      </c>
      <c r="O577" s="5" t="str">
        <f t="shared" si="1"/>
        <v>#N/A</v>
      </c>
    </row>
    <row r="578" ht="14.25" customHeight="1">
      <c r="A578" s="5" t="str">
        <f>Coefficients!$A$2</f>
        <v/>
      </c>
      <c r="B578" s="5" t="n">
        <f>(Games!G579)*Coefficients!$B$2</f>
        <v>0</v>
      </c>
      <c r="C578" s="5" t="str">
        <f>(VLOOKUP(Games!B579, Data!$B$2:$L$134, 4, FALSE)-VLOOKUP(Games!E579, Data!$B$2:$L$134, 4, FALSE))*Coefficients!$C$2</f>
        <v>#N/A</v>
      </c>
      <c r="D578" s="5" t="str">
        <f>(VLOOKUP(Games!B579, Data!$B$2:$L$134, 3, FALSE)-VLOOKUP(Games!E579, Data!$B$2:$L$134, 3, FALSE))*Coefficients!$D$2</f>
        <v>#N/A</v>
      </c>
      <c r="E578" s="5" t="str">
        <f>(VLOOKUP(Games!B579, Data!$B$2:$L$134, 5, FALSE)-VLOOKUP(Games!E579, Data!$B$2:$L$134, 5, FALSE))*Coefficients!$E$2</f>
        <v>#N/A</v>
      </c>
      <c r="F578" s="5" t="str">
        <f>(VLOOKUP(Games!B579, Data!$B$2:$L$134, 6, FALSE)-VLOOKUP(Games!E579, Data!$B$2:$L$134, 6, FALSE))*Coefficients!$F$2</f>
        <v>#N/A</v>
      </c>
      <c r="G578" s="5" t="str">
        <f>(VLOOKUP(Games!B579, Data!$B$2:$L$134, 7, FALSE)-VLOOKUP(Games!E579, Data!$B$2:$L$134, 7, FALSE))*Coefficients!$G$2</f>
        <v>#N/A</v>
      </c>
      <c r="H578" s="5" t="str">
        <f>(VLOOKUP(Games!B579, Data!$B$2:$L$134, 8, FALSE)-VLOOKUP(Games!E579, Data!$B$2:$L$134, 8, FALSE))*Coefficients!$H$2</f>
        <v>#N/A</v>
      </c>
      <c r="I578" s="5" t="str">
        <f>(VLOOKUP(Games!B579, Data!$B$2:$L$134, 9, FALSE)-VLOOKUP(Games!E579, Data!$B$2:$L$134, 9, FALSE))*Coefficients!$I$2</f>
        <v>#N/A</v>
      </c>
      <c r="J578" s="5" t="str">
        <f>(VLOOKUP(Games!B579, Data!$B$2:$L$134, 10, FALSE)-VLOOKUP(Games!E579, Data!$B$2:$L$134, 10, FALSE))*Coefficients!$J$2</f>
        <v>#N/A</v>
      </c>
      <c r="K578" s="5" t="str">
        <f>(IF(AND(VLOOKUP(Games!B579, Data!$B$2:$L$134, 11, FALSE)=1, VLOOKUP(Games!E579, Data!$B$2:$L$134, 11, FALSE)&lt;&gt;1), 1,0))*Coefficients!K$2</f>
        <v>#N/A</v>
      </c>
      <c r="L578" s="5" t="str">
        <f>(IF(AND(VLOOKUP(Games!B579, Data!$B$2:$L$134, 11, FALSE)&lt;&gt;1, VLOOKUP(Games!E579, Data!$B$2:$L$134, 11, FALSE)=1), 1,0))*Coefficients!L$2</f>
        <v>#N/A</v>
      </c>
      <c r="O578" s="5" t="str">
        <f t="shared" si="1"/>
        <v>#N/A</v>
      </c>
    </row>
    <row r="579" ht="14.25" customHeight="1">
      <c r="A579" s="5" t="str">
        <f>Coefficients!$A$2</f>
        <v/>
      </c>
      <c r="B579" s="5" t="n">
        <f>(Games!G580)*Coefficients!$B$2</f>
        <v>0</v>
      </c>
      <c r="C579" s="5" t="str">
        <f>(VLOOKUP(Games!B580, Data!$B$2:$L$134, 4, FALSE)-VLOOKUP(Games!E580, Data!$B$2:$L$134, 4, FALSE))*Coefficients!$C$2</f>
        <v>#N/A</v>
      </c>
      <c r="D579" s="5" t="str">
        <f>(VLOOKUP(Games!B580, Data!$B$2:$L$134, 3, FALSE)-VLOOKUP(Games!E580, Data!$B$2:$L$134, 3, FALSE))*Coefficients!$D$2</f>
        <v>#N/A</v>
      </c>
      <c r="E579" s="5" t="str">
        <f>(VLOOKUP(Games!B580, Data!$B$2:$L$134, 5, FALSE)-VLOOKUP(Games!E580, Data!$B$2:$L$134, 5, FALSE))*Coefficients!$E$2</f>
        <v>#N/A</v>
      </c>
      <c r="F579" s="5" t="str">
        <f>(VLOOKUP(Games!B580, Data!$B$2:$L$134, 6, FALSE)-VLOOKUP(Games!E580, Data!$B$2:$L$134, 6, FALSE))*Coefficients!$F$2</f>
        <v>#N/A</v>
      </c>
      <c r="G579" s="5" t="str">
        <f>(VLOOKUP(Games!B580, Data!$B$2:$L$134, 7, FALSE)-VLOOKUP(Games!E580, Data!$B$2:$L$134, 7, FALSE))*Coefficients!$G$2</f>
        <v>#N/A</v>
      </c>
      <c r="H579" s="5" t="str">
        <f>(VLOOKUP(Games!B580, Data!$B$2:$L$134, 8, FALSE)-VLOOKUP(Games!E580, Data!$B$2:$L$134, 8, FALSE))*Coefficients!$H$2</f>
        <v>#N/A</v>
      </c>
      <c r="I579" s="5" t="str">
        <f>(VLOOKUP(Games!B580, Data!$B$2:$L$134, 9, FALSE)-VLOOKUP(Games!E580, Data!$B$2:$L$134, 9, FALSE))*Coefficients!$I$2</f>
        <v>#N/A</v>
      </c>
      <c r="J579" s="5" t="str">
        <f>(VLOOKUP(Games!B580, Data!$B$2:$L$134, 10, FALSE)-VLOOKUP(Games!E580, Data!$B$2:$L$134, 10, FALSE))*Coefficients!$J$2</f>
        <v>#N/A</v>
      </c>
      <c r="K579" s="5" t="str">
        <f>(IF(AND(VLOOKUP(Games!B580, Data!$B$2:$L$134, 11, FALSE)=1, VLOOKUP(Games!E580, Data!$B$2:$L$134, 11, FALSE)&lt;&gt;1), 1,0))*Coefficients!K$2</f>
        <v>#N/A</v>
      </c>
      <c r="L579" s="5" t="str">
        <f>(IF(AND(VLOOKUP(Games!B580, Data!$B$2:$L$134, 11, FALSE)&lt;&gt;1, VLOOKUP(Games!E580, Data!$B$2:$L$134, 11, FALSE)=1), 1,0))*Coefficients!L$2</f>
        <v>#N/A</v>
      </c>
      <c r="O579" s="5" t="str">
        <f t="shared" si="1"/>
        <v>#N/A</v>
      </c>
    </row>
    <row r="580" ht="14.25" customHeight="1">
      <c r="A580" s="5" t="str">
        <f>Coefficients!$A$2</f>
        <v/>
      </c>
      <c r="B580" s="5" t="n">
        <f>(Games!G581)*Coefficients!$B$2</f>
        <v>0</v>
      </c>
      <c r="C580" s="5" t="str">
        <f>(VLOOKUP(Games!B581, Data!$B$2:$L$134, 4, FALSE)-VLOOKUP(Games!E581, Data!$B$2:$L$134, 4, FALSE))*Coefficients!$C$2</f>
        <v>#N/A</v>
      </c>
      <c r="D580" s="5" t="str">
        <f>(VLOOKUP(Games!B581, Data!$B$2:$L$134, 3, FALSE)-VLOOKUP(Games!E581, Data!$B$2:$L$134, 3, FALSE))*Coefficients!$D$2</f>
        <v>#N/A</v>
      </c>
      <c r="E580" s="5" t="str">
        <f>(VLOOKUP(Games!B581, Data!$B$2:$L$134, 5, FALSE)-VLOOKUP(Games!E581, Data!$B$2:$L$134, 5, FALSE))*Coefficients!$E$2</f>
        <v>#N/A</v>
      </c>
      <c r="F580" s="5" t="str">
        <f>(VLOOKUP(Games!B581, Data!$B$2:$L$134, 6, FALSE)-VLOOKUP(Games!E581, Data!$B$2:$L$134, 6, FALSE))*Coefficients!$F$2</f>
        <v>#N/A</v>
      </c>
      <c r="G580" s="5" t="str">
        <f>(VLOOKUP(Games!B581, Data!$B$2:$L$134, 7, FALSE)-VLOOKUP(Games!E581, Data!$B$2:$L$134, 7, FALSE))*Coefficients!$G$2</f>
        <v>#N/A</v>
      </c>
      <c r="H580" s="5" t="str">
        <f>(VLOOKUP(Games!B581, Data!$B$2:$L$134, 8, FALSE)-VLOOKUP(Games!E581, Data!$B$2:$L$134, 8, FALSE))*Coefficients!$H$2</f>
        <v>#N/A</v>
      </c>
      <c r="I580" s="5" t="str">
        <f>(VLOOKUP(Games!B581, Data!$B$2:$L$134, 9, FALSE)-VLOOKUP(Games!E581, Data!$B$2:$L$134, 9, FALSE))*Coefficients!$I$2</f>
        <v>#N/A</v>
      </c>
      <c r="J580" s="5" t="str">
        <f>(VLOOKUP(Games!B581, Data!$B$2:$L$134, 10, FALSE)-VLOOKUP(Games!E581, Data!$B$2:$L$134, 10, FALSE))*Coefficients!$J$2</f>
        <v>#N/A</v>
      </c>
      <c r="K580" s="5" t="str">
        <f>(IF(AND(VLOOKUP(Games!B581, Data!$B$2:$L$134, 11, FALSE)=1, VLOOKUP(Games!E581, Data!$B$2:$L$134, 11, FALSE)&lt;&gt;1), 1,0))*Coefficients!K$2</f>
        <v>#N/A</v>
      </c>
      <c r="L580" s="5" t="str">
        <f>(IF(AND(VLOOKUP(Games!B581, Data!$B$2:$L$134, 11, FALSE)&lt;&gt;1, VLOOKUP(Games!E581, Data!$B$2:$L$134, 11, FALSE)=1), 1,0))*Coefficients!L$2</f>
        <v>#N/A</v>
      </c>
      <c r="O580" s="5" t="str">
        <f t="shared" si="1"/>
        <v>#N/A</v>
      </c>
    </row>
    <row r="581" ht="14.25" customHeight="1">
      <c r="A581" s="5" t="str">
        <f>Coefficients!$A$2</f>
        <v/>
      </c>
      <c r="B581" s="5" t="n">
        <f>(Games!G582)*Coefficients!$B$2</f>
        <v>0</v>
      </c>
      <c r="C581" s="5" t="str">
        <f>(VLOOKUP(Games!B582, Data!$B$2:$L$134, 4, FALSE)-VLOOKUP(Games!E582, Data!$B$2:$L$134, 4, FALSE))*Coefficients!$C$2</f>
        <v>#N/A</v>
      </c>
      <c r="D581" s="5" t="str">
        <f>(VLOOKUP(Games!B582, Data!$B$2:$L$134, 3, FALSE)-VLOOKUP(Games!E582, Data!$B$2:$L$134, 3, FALSE))*Coefficients!$D$2</f>
        <v>#N/A</v>
      </c>
      <c r="E581" s="5" t="str">
        <f>(VLOOKUP(Games!B582, Data!$B$2:$L$134, 5, FALSE)-VLOOKUP(Games!E582, Data!$B$2:$L$134, 5, FALSE))*Coefficients!$E$2</f>
        <v>#N/A</v>
      </c>
      <c r="F581" s="5" t="str">
        <f>(VLOOKUP(Games!B582, Data!$B$2:$L$134, 6, FALSE)-VLOOKUP(Games!E582, Data!$B$2:$L$134, 6, FALSE))*Coefficients!$F$2</f>
        <v>#N/A</v>
      </c>
      <c r="G581" s="5" t="str">
        <f>(VLOOKUP(Games!B582, Data!$B$2:$L$134, 7, FALSE)-VLOOKUP(Games!E582, Data!$B$2:$L$134, 7, FALSE))*Coefficients!$G$2</f>
        <v>#N/A</v>
      </c>
      <c r="H581" s="5" t="str">
        <f>(VLOOKUP(Games!B582, Data!$B$2:$L$134, 8, FALSE)-VLOOKUP(Games!E582, Data!$B$2:$L$134, 8, FALSE))*Coefficients!$H$2</f>
        <v>#N/A</v>
      </c>
      <c r="I581" s="5" t="str">
        <f>(VLOOKUP(Games!B582, Data!$B$2:$L$134, 9, FALSE)-VLOOKUP(Games!E582, Data!$B$2:$L$134, 9, FALSE))*Coefficients!$I$2</f>
        <v>#N/A</v>
      </c>
      <c r="J581" s="5" t="str">
        <f>(VLOOKUP(Games!B582, Data!$B$2:$L$134, 10, FALSE)-VLOOKUP(Games!E582, Data!$B$2:$L$134, 10, FALSE))*Coefficients!$J$2</f>
        <v>#N/A</v>
      </c>
      <c r="K581" s="5" t="str">
        <f>(IF(AND(VLOOKUP(Games!B582, Data!$B$2:$L$134, 11, FALSE)=1, VLOOKUP(Games!E582, Data!$B$2:$L$134, 11, FALSE)&lt;&gt;1), 1,0))*Coefficients!K$2</f>
        <v>#N/A</v>
      </c>
      <c r="L581" s="5" t="str">
        <f>(IF(AND(VLOOKUP(Games!B582, Data!$B$2:$L$134, 11, FALSE)&lt;&gt;1, VLOOKUP(Games!E582, Data!$B$2:$L$134, 11, FALSE)=1), 1,0))*Coefficients!L$2</f>
        <v>#N/A</v>
      </c>
      <c r="O581" s="5" t="str">
        <f t="shared" si="1"/>
        <v>#N/A</v>
      </c>
    </row>
    <row r="582" ht="14.25" customHeight="1">
      <c r="A582" s="5" t="str">
        <f>Coefficients!$A$2</f>
        <v/>
      </c>
      <c r="B582" s="5" t="n">
        <f>(Games!G583)*Coefficients!$B$2</f>
        <v>0</v>
      </c>
      <c r="C582" s="5" t="str">
        <f>(VLOOKUP(Games!B583, Data!$B$2:$L$134, 4, FALSE)-VLOOKUP(Games!E583, Data!$B$2:$L$134, 4, FALSE))*Coefficients!$C$2</f>
        <v>#N/A</v>
      </c>
      <c r="D582" s="5" t="str">
        <f>(VLOOKUP(Games!B583, Data!$B$2:$L$134, 3, FALSE)-VLOOKUP(Games!E583, Data!$B$2:$L$134, 3, FALSE))*Coefficients!$D$2</f>
        <v>#N/A</v>
      </c>
      <c r="E582" s="5" t="str">
        <f>(VLOOKUP(Games!B583, Data!$B$2:$L$134, 5, FALSE)-VLOOKUP(Games!E583, Data!$B$2:$L$134, 5, FALSE))*Coefficients!$E$2</f>
        <v>#N/A</v>
      </c>
      <c r="F582" s="5" t="str">
        <f>(VLOOKUP(Games!B583, Data!$B$2:$L$134, 6, FALSE)-VLOOKUP(Games!E583, Data!$B$2:$L$134, 6, FALSE))*Coefficients!$F$2</f>
        <v>#N/A</v>
      </c>
      <c r="G582" s="5" t="str">
        <f>(VLOOKUP(Games!B583, Data!$B$2:$L$134, 7, FALSE)-VLOOKUP(Games!E583, Data!$B$2:$L$134, 7, FALSE))*Coefficients!$G$2</f>
        <v>#N/A</v>
      </c>
      <c r="H582" s="5" t="str">
        <f>(VLOOKUP(Games!B583, Data!$B$2:$L$134, 8, FALSE)-VLOOKUP(Games!E583, Data!$B$2:$L$134, 8, FALSE))*Coefficients!$H$2</f>
        <v>#N/A</v>
      </c>
      <c r="I582" s="5" t="str">
        <f>(VLOOKUP(Games!B583, Data!$B$2:$L$134, 9, FALSE)-VLOOKUP(Games!E583, Data!$B$2:$L$134, 9, FALSE))*Coefficients!$I$2</f>
        <v>#N/A</v>
      </c>
      <c r="J582" s="5" t="str">
        <f>(VLOOKUP(Games!B583, Data!$B$2:$L$134, 10, FALSE)-VLOOKUP(Games!E583, Data!$B$2:$L$134, 10, FALSE))*Coefficients!$J$2</f>
        <v>#N/A</v>
      </c>
      <c r="K582" s="5" t="str">
        <f>(IF(AND(VLOOKUP(Games!B583, Data!$B$2:$L$134, 11, FALSE)=1, VLOOKUP(Games!E583, Data!$B$2:$L$134, 11, FALSE)&lt;&gt;1), 1,0))*Coefficients!K$2</f>
        <v>#N/A</v>
      </c>
      <c r="L582" s="5" t="str">
        <f>(IF(AND(VLOOKUP(Games!B583, Data!$B$2:$L$134, 11, FALSE)&lt;&gt;1, VLOOKUP(Games!E583, Data!$B$2:$L$134, 11, FALSE)=1), 1,0))*Coefficients!L$2</f>
        <v>#N/A</v>
      </c>
      <c r="O582" s="5" t="str">
        <f t="shared" si="1"/>
        <v>#N/A</v>
      </c>
    </row>
    <row r="583" ht="14.25" customHeight="1">
      <c r="A583" s="5" t="str">
        <f>Coefficients!$A$2</f>
        <v/>
      </c>
      <c r="B583" s="5" t="n">
        <f>(Games!G584)*Coefficients!$B$2</f>
        <v>0</v>
      </c>
      <c r="C583" s="5" t="str">
        <f>(VLOOKUP(Games!B584, Data!$B$2:$L$134, 4, FALSE)-VLOOKUP(Games!E584, Data!$B$2:$L$134, 4, FALSE))*Coefficients!$C$2</f>
        <v>#N/A</v>
      </c>
      <c r="D583" s="5" t="str">
        <f>(VLOOKUP(Games!B584, Data!$B$2:$L$134, 3, FALSE)-VLOOKUP(Games!E584, Data!$B$2:$L$134, 3, FALSE))*Coefficients!$D$2</f>
        <v>#N/A</v>
      </c>
      <c r="E583" s="5" t="str">
        <f>(VLOOKUP(Games!B584, Data!$B$2:$L$134, 5, FALSE)-VLOOKUP(Games!E584, Data!$B$2:$L$134, 5, FALSE))*Coefficients!$E$2</f>
        <v>#N/A</v>
      </c>
      <c r="F583" s="5" t="str">
        <f>(VLOOKUP(Games!B584, Data!$B$2:$L$134, 6, FALSE)-VLOOKUP(Games!E584, Data!$B$2:$L$134, 6, FALSE))*Coefficients!$F$2</f>
        <v>#N/A</v>
      </c>
      <c r="G583" s="5" t="str">
        <f>(VLOOKUP(Games!B584, Data!$B$2:$L$134, 7, FALSE)-VLOOKUP(Games!E584, Data!$B$2:$L$134, 7, FALSE))*Coefficients!$G$2</f>
        <v>#N/A</v>
      </c>
      <c r="H583" s="5" t="str">
        <f>(VLOOKUP(Games!B584, Data!$B$2:$L$134, 8, FALSE)-VLOOKUP(Games!E584, Data!$B$2:$L$134, 8, FALSE))*Coefficients!$H$2</f>
        <v>#N/A</v>
      </c>
      <c r="I583" s="5" t="str">
        <f>(VLOOKUP(Games!B584, Data!$B$2:$L$134, 9, FALSE)-VLOOKUP(Games!E584, Data!$B$2:$L$134, 9, FALSE))*Coefficients!$I$2</f>
        <v>#N/A</v>
      </c>
      <c r="J583" s="5" t="str">
        <f>(VLOOKUP(Games!B584, Data!$B$2:$L$134, 10, FALSE)-VLOOKUP(Games!E584, Data!$B$2:$L$134, 10, FALSE))*Coefficients!$J$2</f>
        <v>#N/A</v>
      </c>
      <c r="K583" s="5" t="str">
        <f>(IF(AND(VLOOKUP(Games!B584, Data!$B$2:$L$134, 11, FALSE)=1, VLOOKUP(Games!E584, Data!$B$2:$L$134, 11, FALSE)&lt;&gt;1), 1,0))*Coefficients!K$2</f>
        <v>#N/A</v>
      </c>
      <c r="L583" s="5" t="str">
        <f>(IF(AND(VLOOKUP(Games!B584, Data!$B$2:$L$134, 11, FALSE)&lt;&gt;1, VLOOKUP(Games!E584, Data!$B$2:$L$134, 11, FALSE)=1), 1,0))*Coefficients!L$2</f>
        <v>#N/A</v>
      </c>
      <c r="O583" s="5" t="str">
        <f t="shared" si="1"/>
        <v>#N/A</v>
      </c>
    </row>
    <row r="584" ht="14.25" customHeight="1">
      <c r="A584" s="5" t="str">
        <f>Coefficients!$A$2</f>
        <v/>
      </c>
      <c r="B584" s="5" t="n">
        <f>(Games!G585)*Coefficients!$B$2</f>
        <v>0</v>
      </c>
      <c r="C584" s="5" t="str">
        <f>(VLOOKUP(Games!B585, Data!$B$2:$L$134, 4, FALSE)-VLOOKUP(Games!E585, Data!$B$2:$L$134, 4, FALSE))*Coefficients!$C$2</f>
        <v>#N/A</v>
      </c>
      <c r="D584" s="5" t="str">
        <f>(VLOOKUP(Games!B585, Data!$B$2:$L$134, 3, FALSE)-VLOOKUP(Games!E585, Data!$B$2:$L$134, 3, FALSE))*Coefficients!$D$2</f>
        <v>#N/A</v>
      </c>
      <c r="E584" s="5" t="str">
        <f>(VLOOKUP(Games!B585, Data!$B$2:$L$134, 5, FALSE)-VLOOKUP(Games!E585, Data!$B$2:$L$134, 5, FALSE))*Coefficients!$E$2</f>
        <v>#N/A</v>
      </c>
      <c r="F584" s="5" t="str">
        <f>(VLOOKUP(Games!B585, Data!$B$2:$L$134, 6, FALSE)-VLOOKUP(Games!E585, Data!$B$2:$L$134, 6, FALSE))*Coefficients!$F$2</f>
        <v>#N/A</v>
      </c>
      <c r="G584" s="5" t="str">
        <f>(VLOOKUP(Games!B585, Data!$B$2:$L$134, 7, FALSE)-VLOOKUP(Games!E585, Data!$B$2:$L$134, 7, FALSE))*Coefficients!$G$2</f>
        <v>#N/A</v>
      </c>
      <c r="H584" s="5" t="str">
        <f>(VLOOKUP(Games!B585, Data!$B$2:$L$134, 8, FALSE)-VLOOKUP(Games!E585, Data!$B$2:$L$134, 8, FALSE))*Coefficients!$H$2</f>
        <v>#N/A</v>
      </c>
      <c r="I584" s="5" t="str">
        <f>(VLOOKUP(Games!B585, Data!$B$2:$L$134, 9, FALSE)-VLOOKUP(Games!E585, Data!$B$2:$L$134, 9, FALSE))*Coefficients!$I$2</f>
        <v>#N/A</v>
      </c>
      <c r="J584" s="5" t="str">
        <f>(VLOOKUP(Games!B585, Data!$B$2:$L$134, 10, FALSE)-VLOOKUP(Games!E585, Data!$B$2:$L$134, 10, FALSE))*Coefficients!$J$2</f>
        <v>#N/A</v>
      </c>
      <c r="K584" s="5" t="str">
        <f>(IF(AND(VLOOKUP(Games!B585, Data!$B$2:$L$134, 11, FALSE)=1, VLOOKUP(Games!E585, Data!$B$2:$L$134, 11, FALSE)&lt;&gt;1), 1,0))*Coefficients!K$2</f>
        <v>#N/A</v>
      </c>
      <c r="L584" s="5" t="str">
        <f>(IF(AND(VLOOKUP(Games!B585, Data!$B$2:$L$134, 11, FALSE)&lt;&gt;1, VLOOKUP(Games!E585, Data!$B$2:$L$134, 11, FALSE)=1), 1,0))*Coefficients!L$2</f>
        <v>#N/A</v>
      </c>
      <c r="O584" s="5" t="str">
        <f t="shared" si="1"/>
        <v>#N/A</v>
      </c>
    </row>
    <row r="585" ht="14.25" customHeight="1">
      <c r="A585" s="5" t="str">
        <f>Coefficients!$A$2</f>
        <v/>
      </c>
      <c r="B585" s="5" t="n">
        <f>(Games!G586)*Coefficients!$B$2</f>
        <v>0</v>
      </c>
      <c r="C585" s="5" t="str">
        <f>(VLOOKUP(Games!B586, Data!$B$2:$L$134, 4, FALSE)-VLOOKUP(Games!E586, Data!$B$2:$L$134, 4, FALSE))*Coefficients!$C$2</f>
        <v>#N/A</v>
      </c>
      <c r="D585" s="5" t="str">
        <f>(VLOOKUP(Games!B586, Data!$B$2:$L$134, 3, FALSE)-VLOOKUP(Games!E586, Data!$B$2:$L$134, 3, FALSE))*Coefficients!$D$2</f>
        <v>#N/A</v>
      </c>
      <c r="E585" s="5" t="str">
        <f>(VLOOKUP(Games!B586, Data!$B$2:$L$134, 5, FALSE)-VLOOKUP(Games!E586, Data!$B$2:$L$134, 5, FALSE))*Coefficients!$E$2</f>
        <v>#N/A</v>
      </c>
      <c r="F585" s="5" t="str">
        <f>(VLOOKUP(Games!B586, Data!$B$2:$L$134, 6, FALSE)-VLOOKUP(Games!E586, Data!$B$2:$L$134, 6, FALSE))*Coefficients!$F$2</f>
        <v>#N/A</v>
      </c>
      <c r="G585" s="5" t="str">
        <f>(VLOOKUP(Games!B586, Data!$B$2:$L$134, 7, FALSE)-VLOOKUP(Games!E586, Data!$B$2:$L$134, 7, FALSE))*Coefficients!$G$2</f>
        <v>#N/A</v>
      </c>
      <c r="H585" s="5" t="str">
        <f>(VLOOKUP(Games!B586, Data!$B$2:$L$134, 8, FALSE)-VLOOKUP(Games!E586, Data!$B$2:$L$134, 8, FALSE))*Coefficients!$H$2</f>
        <v>#N/A</v>
      </c>
      <c r="I585" s="5" t="str">
        <f>(VLOOKUP(Games!B586, Data!$B$2:$L$134, 9, FALSE)-VLOOKUP(Games!E586, Data!$B$2:$L$134, 9, FALSE))*Coefficients!$I$2</f>
        <v>#N/A</v>
      </c>
      <c r="J585" s="5" t="str">
        <f>(VLOOKUP(Games!B586, Data!$B$2:$L$134, 10, FALSE)-VLOOKUP(Games!E586, Data!$B$2:$L$134, 10, FALSE))*Coefficients!$J$2</f>
        <v>#N/A</v>
      </c>
      <c r="K585" s="5" t="str">
        <f>(IF(AND(VLOOKUP(Games!B586, Data!$B$2:$L$134, 11, FALSE)=1, VLOOKUP(Games!E586, Data!$B$2:$L$134, 11, FALSE)&lt;&gt;1), 1,0))*Coefficients!K$2</f>
        <v>#N/A</v>
      </c>
      <c r="L585" s="5" t="str">
        <f>(IF(AND(VLOOKUP(Games!B586, Data!$B$2:$L$134, 11, FALSE)&lt;&gt;1, VLOOKUP(Games!E586, Data!$B$2:$L$134, 11, FALSE)=1), 1,0))*Coefficients!L$2</f>
        <v>#N/A</v>
      </c>
      <c r="O585" s="5" t="str">
        <f t="shared" si="1"/>
        <v>#N/A</v>
      </c>
    </row>
    <row r="586" ht="14.25" customHeight="1">
      <c r="A586" s="5" t="str">
        <f>Coefficients!$A$2</f>
        <v/>
      </c>
      <c r="B586" s="5" t="n">
        <f>(Games!G587)*Coefficients!$B$2</f>
        <v>0</v>
      </c>
      <c r="C586" s="5" t="str">
        <f>(VLOOKUP(Games!B587, Data!$B$2:$L$134, 4, FALSE)-VLOOKUP(Games!E587, Data!$B$2:$L$134, 4, FALSE))*Coefficients!$C$2</f>
        <v>#N/A</v>
      </c>
      <c r="D586" s="5" t="str">
        <f>(VLOOKUP(Games!B587, Data!$B$2:$L$134, 3, FALSE)-VLOOKUP(Games!E587, Data!$B$2:$L$134, 3, FALSE))*Coefficients!$D$2</f>
        <v>#N/A</v>
      </c>
      <c r="E586" s="5" t="str">
        <f>(VLOOKUP(Games!B587, Data!$B$2:$L$134, 5, FALSE)-VLOOKUP(Games!E587, Data!$B$2:$L$134, 5, FALSE))*Coefficients!$E$2</f>
        <v>#N/A</v>
      </c>
      <c r="F586" s="5" t="str">
        <f>(VLOOKUP(Games!B587, Data!$B$2:$L$134, 6, FALSE)-VLOOKUP(Games!E587, Data!$B$2:$L$134, 6, FALSE))*Coefficients!$F$2</f>
        <v>#N/A</v>
      </c>
      <c r="G586" s="5" t="str">
        <f>(VLOOKUP(Games!B587, Data!$B$2:$L$134, 7, FALSE)-VLOOKUP(Games!E587, Data!$B$2:$L$134, 7, FALSE))*Coefficients!$G$2</f>
        <v>#N/A</v>
      </c>
      <c r="H586" s="5" t="str">
        <f>(VLOOKUP(Games!B587, Data!$B$2:$L$134, 8, FALSE)-VLOOKUP(Games!E587, Data!$B$2:$L$134, 8, FALSE))*Coefficients!$H$2</f>
        <v>#N/A</v>
      </c>
      <c r="I586" s="5" t="str">
        <f>(VLOOKUP(Games!B587, Data!$B$2:$L$134, 9, FALSE)-VLOOKUP(Games!E587, Data!$B$2:$L$134, 9, FALSE))*Coefficients!$I$2</f>
        <v>#N/A</v>
      </c>
      <c r="J586" s="5" t="str">
        <f>(VLOOKUP(Games!B587, Data!$B$2:$L$134, 10, FALSE)-VLOOKUP(Games!E587, Data!$B$2:$L$134, 10, FALSE))*Coefficients!$J$2</f>
        <v>#N/A</v>
      </c>
      <c r="K586" s="5" t="str">
        <f>(IF(AND(VLOOKUP(Games!B587, Data!$B$2:$L$134, 11, FALSE)=1, VLOOKUP(Games!E587, Data!$B$2:$L$134, 11, FALSE)&lt;&gt;1), 1,0))*Coefficients!K$2</f>
        <v>#N/A</v>
      </c>
      <c r="L586" s="5" t="str">
        <f>(IF(AND(VLOOKUP(Games!B587, Data!$B$2:$L$134, 11, FALSE)&lt;&gt;1, VLOOKUP(Games!E587, Data!$B$2:$L$134, 11, FALSE)=1), 1,0))*Coefficients!L$2</f>
        <v>#N/A</v>
      </c>
      <c r="O586" s="5" t="str">
        <f t="shared" si="1"/>
        <v>#N/A</v>
      </c>
    </row>
    <row r="587" ht="14.25" customHeight="1">
      <c r="A587" s="5" t="str">
        <f>Coefficients!$A$2</f>
        <v/>
      </c>
      <c r="B587" s="5" t="n">
        <f>(Games!G588)*Coefficients!$B$2</f>
        <v>0</v>
      </c>
      <c r="C587" s="5" t="str">
        <f>(VLOOKUP(Games!B588, Data!$B$2:$L$134, 4, FALSE)-VLOOKUP(Games!E588, Data!$B$2:$L$134, 4, FALSE))*Coefficients!$C$2</f>
        <v>#N/A</v>
      </c>
      <c r="D587" s="5" t="str">
        <f>(VLOOKUP(Games!B588, Data!$B$2:$L$134, 3, FALSE)-VLOOKUP(Games!E588, Data!$B$2:$L$134, 3, FALSE))*Coefficients!$D$2</f>
        <v>#N/A</v>
      </c>
      <c r="E587" s="5" t="str">
        <f>(VLOOKUP(Games!B588, Data!$B$2:$L$134, 5, FALSE)-VLOOKUP(Games!E588, Data!$B$2:$L$134, 5, FALSE))*Coefficients!$E$2</f>
        <v>#N/A</v>
      </c>
      <c r="F587" s="5" t="str">
        <f>(VLOOKUP(Games!B588, Data!$B$2:$L$134, 6, FALSE)-VLOOKUP(Games!E588, Data!$B$2:$L$134, 6, FALSE))*Coefficients!$F$2</f>
        <v>#N/A</v>
      </c>
      <c r="G587" s="5" t="str">
        <f>(VLOOKUP(Games!B588, Data!$B$2:$L$134, 7, FALSE)-VLOOKUP(Games!E588, Data!$B$2:$L$134, 7, FALSE))*Coefficients!$G$2</f>
        <v>#N/A</v>
      </c>
      <c r="H587" s="5" t="str">
        <f>(VLOOKUP(Games!B588, Data!$B$2:$L$134, 8, FALSE)-VLOOKUP(Games!E588, Data!$B$2:$L$134, 8, FALSE))*Coefficients!$H$2</f>
        <v>#N/A</v>
      </c>
      <c r="I587" s="5" t="str">
        <f>(VLOOKUP(Games!B588, Data!$B$2:$L$134, 9, FALSE)-VLOOKUP(Games!E588, Data!$B$2:$L$134, 9, FALSE))*Coefficients!$I$2</f>
        <v>#N/A</v>
      </c>
      <c r="J587" s="5" t="str">
        <f>(VLOOKUP(Games!B588, Data!$B$2:$L$134, 10, FALSE)-VLOOKUP(Games!E588, Data!$B$2:$L$134, 10, FALSE))*Coefficients!$J$2</f>
        <v>#N/A</v>
      </c>
      <c r="K587" s="5" t="str">
        <f>(IF(AND(VLOOKUP(Games!B588, Data!$B$2:$L$134, 11, FALSE)=1, VLOOKUP(Games!E588, Data!$B$2:$L$134, 11, FALSE)&lt;&gt;1), 1,0))*Coefficients!K$2</f>
        <v>#N/A</v>
      </c>
      <c r="L587" s="5" t="str">
        <f>(IF(AND(VLOOKUP(Games!B588, Data!$B$2:$L$134, 11, FALSE)&lt;&gt;1, VLOOKUP(Games!E588, Data!$B$2:$L$134, 11, FALSE)=1), 1,0))*Coefficients!L$2</f>
        <v>#N/A</v>
      </c>
      <c r="O587" s="5" t="str">
        <f t="shared" si="1"/>
        <v>#N/A</v>
      </c>
    </row>
    <row r="588" ht="14.25" customHeight="1">
      <c r="A588" s="5" t="str">
        <f>Coefficients!$A$2</f>
        <v/>
      </c>
      <c r="B588" s="5" t="n">
        <f>(Games!G589)*Coefficients!$B$2</f>
        <v>0</v>
      </c>
      <c r="C588" s="5" t="str">
        <f>(VLOOKUP(Games!B589, Data!$B$2:$L$134, 4, FALSE)-VLOOKUP(Games!E589, Data!$B$2:$L$134, 4, FALSE))*Coefficients!$C$2</f>
        <v>#N/A</v>
      </c>
      <c r="D588" s="5" t="str">
        <f>(VLOOKUP(Games!B589, Data!$B$2:$L$134, 3, FALSE)-VLOOKUP(Games!E589, Data!$B$2:$L$134, 3, FALSE))*Coefficients!$D$2</f>
        <v>#N/A</v>
      </c>
      <c r="E588" s="5" t="str">
        <f>(VLOOKUP(Games!B589, Data!$B$2:$L$134, 5, FALSE)-VLOOKUP(Games!E589, Data!$B$2:$L$134, 5, FALSE))*Coefficients!$E$2</f>
        <v>#N/A</v>
      </c>
      <c r="F588" s="5" t="str">
        <f>(VLOOKUP(Games!B589, Data!$B$2:$L$134, 6, FALSE)-VLOOKUP(Games!E589, Data!$B$2:$L$134, 6, FALSE))*Coefficients!$F$2</f>
        <v>#N/A</v>
      </c>
      <c r="G588" s="5" t="str">
        <f>(VLOOKUP(Games!B589, Data!$B$2:$L$134, 7, FALSE)-VLOOKUP(Games!E589, Data!$B$2:$L$134, 7, FALSE))*Coefficients!$G$2</f>
        <v>#N/A</v>
      </c>
      <c r="H588" s="5" t="str">
        <f>(VLOOKUP(Games!B589, Data!$B$2:$L$134, 8, FALSE)-VLOOKUP(Games!E589, Data!$B$2:$L$134, 8, FALSE))*Coefficients!$H$2</f>
        <v>#N/A</v>
      </c>
      <c r="I588" s="5" t="str">
        <f>(VLOOKUP(Games!B589, Data!$B$2:$L$134, 9, FALSE)-VLOOKUP(Games!E589, Data!$B$2:$L$134, 9, FALSE))*Coefficients!$I$2</f>
        <v>#N/A</v>
      </c>
      <c r="J588" s="5" t="str">
        <f>(VLOOKUP(Games!B589, Data!$B$2:$L$134, 10, FALSE)-VLOOKUP(Games!E589, Data!$B$2:$L$134, 10, FALSE))*Coefficients!$J$2</f>
        <v>#N/A</v>
      </c>
      <c r="K588" s="5" t="str">
        <f>(IF(AND(VLOOKUP(Games!B589, Data!$B$2:$L$134, 11, FALSE)=1, VLOOKUP(Games!E589, Data!$B$2:$L$134, 11, FALSE)&lt;&gt;1), 1,0))*Coefficients!K$2</f>
        <v>#N/A</v>
      </c>
      <c r="L588" s="5" t="str">
        <f>(IF(AND(VLOOKUP(Games!B589, Data!$B$2:$L$134, 11, FALSE)&lt;&gt;1, VLOOKUP(Games!E589, Data!$B$2:$L$134, 11, FALSE)=1), 1,0))*Coefficients!L$2</f>
        <v>#N/A</v>
      </c>
      <c r="O588" s="5" t="str">
        <f t="shared" si="1"/>
        <v>#N/A</v>
      </c>
    </row>
    <row r="589" ht="14.25" customHeight="1">
      <c r="A589" s="5" t="str">
        <f>Coefficients!$A$2</f>
        <v/>
      </c>
      <c r="B589" s="5" t="n">
        <f>(Games!G590)*Coefficients!$B$2</f>
        <v>0</v>
      </c>
      <c r="C589" s="5" t="str">
        <f>(VLOOKUP(Games!B590, Data!$B$2:$L$134, 4, FALSE)-VLOOKUP(Games!E590, Data!$B$2:$L$134, 4, FALSE))*Coefficients!$C$2</f>
        <v>#N/A</v>
      </c>
      <c r="D589" s="5" t="str">
        <f>(VLOOKUP(Games!B590, Data!$B$2:$L$134, 3, FALSE)-VLOOKUP(Games!E590, Data!$B$2:$L$134, 3, FALSE))*Coefficients!$D$2</f>
        <v>#N/A</v>
      </c>
      <c r="E589" s="5" t="str">
        <f>(VLOOKUP(Games!B590, Data!$B$2:$L$134, 5, FALSE)-VLOOKUP(Games!E590, Data!$B$2:$L$134, 5, FALSE))*Coefficients!$E$2</f>
        <v>#N/A</v>
      </c>
      <c r="F589" s="5" t="str">
        <f>(VLOOKUP(Games!B590, Data!$B$2:$L$134, 6, FALSE)-VLOOKUP(Games!E590, Data!$B$2:$L$134, 6, FALSE))*Coefficients!$F$2</f>
        <v>#N/A</v>
      </c>
      <c r="G589" s="5" t="str">
        <f>(VLOOKUP(Games!B590, Data!$B$2:$L$134, 7, FALSE)-VLOOKUP(Games!E590, Data!$B$2:$L$134, 7, FALSE))*Coefficients!$G$2</f>
        <v>#N/A</v>
      </c>
      <c r="H589" s="5" t="str">
        <f>(VLOOKUP(Games!B590, Data!$B$2:$L$134, 8, FALSE)-VLOOKUP(Games!E590, Data!$B$2:$L$134, 8, FALSE))*Coefficients!$H$2</f>
        <v>#N/A</v>
      </c>
      <c r="I589" s="5" t="str">
        <f>(VLOOKUP(Games!B590, Data!$B$2:$L$134, 9, FALSE)-VLOOKUP(Games!E590, Data!$B$2:$L$134, 9, FALSE))*Coefficients!$I$2</f>
        <v>#N/A</v>
      </c>
      <c r="J589" s="5" t="str">
        <f>(VLOOKUP(Games!B590, Data!$B$2:$L$134, 10, FALSE)-VLOOKUP(Games!E590, Data!$B$2:$L$134, 10, FALSE))*Coefficients!$J$2</f>
        <v>#N/A</v>
      </c>
      <c r="K589" s="5" t="str">
        <f>(IF(AND(VLOOKUP(Games!B590, Data!$B$2:$L$134, 11, FALSE)=1, VLOOKUP(Games!E590, Data!$B$2:$L$134, 11, FALSE)&lt;&gt;1), 1,0))*Coefficients!K$2</f>
        <v>#N/A</v>
      </c>
      <c r="L589" s="5" t="str">
        <f>(IF(AND(VLOOKUP(Games!B590, Data!$B$2:$L$134, 11, FALSE)&lt;&gt;1, VLOOKUP(Games!E590, Data!$B$2:$L$134, 11, FALSE)=1), 1,0))*Coefficients!L$2</f>
        <v>#N/A</v>
      </c>
      <c r="O589" s="5" t="str">
        <f t="shared" si="1"/>
        <v>#N/A</v>
      </c>
    </row>
    <row r="590" ht="14.25" customHeight="1">
      <c r="A590" s="5" t="str">
        <f>Coefficients!$A$2</f>
        <v/>
      </c>
      <c r="B590" s="5" t="n">
        <f>(Games!G591)*Coefficients!$B$2</f>
        <v>0</v>
      </c>
      <c r="C590" s="5" t="str">
        <f>(VLOOKUP(Games!B591, Data!$B$2:$L$134, 4, FALSE)-VLOOKUP(Games!E591, Data!$B$2:$L$134, 4, FALSE))*Coefficients!$C$2</f>
        <v>#N/A</v>
      </c>
      <c r="D590" s="5" t="str">
        <f>(VLOOKUP(Games!B591, Data!$B$2:$L$134, 3, FALSE)-VLOOKUP(Games!E591, Data!$B$2:$L$134, 3, FALSE))*Coefficients!$D$2</f>
        <v>#N/A</v>
      </c>
      <c r="E590" s="5" t="str">
        <f>(VLOOKUP(Games!B591, Data!$B$2:$L$134, 5, FALSE)-VLOOKUP(Games!E591, Data!$B$2:$L$134, 5, FALSE))*Coefficients!$E$2</f>
        <v>#N/A</v>
      </c>
      <c r="F590" s="5" t="str">
        <f>(VLOOKUP(Games!B591, Data!$B$2:$L$134, 6, FALSE)-VLOOKUP(Games!E591, Data!$B$2:$L$134, 6, FALSE))*Coefficients!$F$2</f>
        <v>#N/A</v>
      </c>
      <c r="G590" s="5" t="str">
        <f>(VLOOKUP(Games!B591, Data!$B$2:$L$134, 7, FALSE)-VLOOKUP(Games!E591, Data!$B$2:$L$134, 7, FALSE))*Coefficients!$G$2</f>
        <v>#N/A</v>
      </c>
      <c r="H590" s="5" t="str">
        <f>(VLOOKUP(Games!B591, Data!$B$2:$L$134, 8, FALSE)-VLOOKUP(Games!E591, Data!$B$2:$L$134, 8, FALSE))*Coefficients!$H$2</f>
        <v>#N/A</v>
      </c>
      <c r="I590" s="5" t="str">
        <f>(VLOOKUP(Games!B591, Data!$B$2:$L$134, 9, FALSE)-VLOOKUP(Games!E591, Data!$B$2:$L$134, 9, FALSE))*Coefficients!$I$2</f>
        <v>#N/A</v>
      </c>
      <c r="J590" s="5" t="str">
        <f>(VLOOKUP(Games!B591, Data!$B$2:$L$134, 10, FALSE)-VLOOKUP(Games!E591, Data!$B$2:$L$134, 10, FALSE))*Coefficients!$J$2</f>
        <v>#N/A</v>
      </c>
      <c r="K590" s="5" t="str">
        <f>(IF(AND(VLOOKUP(Games!B591, Data!$B$2:$L$134, 11, FALSE)=1, VLOOKUP(Games!E591, Data!$B$2:$L$134, 11, FALSE)&lt;&gt;1), 1,0))*Coefficients!K$2</f>
        <v>#N/A</v>
      </c>
      <c r="L590" s="5" t="str">
        <f>(IF(AND(VLOOKUP(Games!B591, Data!$B$2:$L$134, 11, FALSE)&lt;&gt;1, VLOOKUP(Games!E591, Data!$B$2:$L$134, 11, FALSE)=1), 1,0))*Coefficients!L$2</f>
        <v>#N/A</v>
      </c>
      <c r="O590" s="5" t="str">
        <f t="shared" si="1"/>
        <v>#N/A</v>
      </c>
    </row>
    <row r="591" ht="14.25" customHeight="1">
      <c r="A591" s="5" t="str">
        <f>Coefficients!$A$2</f>
        <v/>
      </c>
      <c r="B591" s="5" t="n">
        <f>(Games!G592)*Coefficients!$B$2</f>
        <v>0</v>
      </c>
      <c r="C591" s="5" t="str">
        <f>(VLOOKUP(Games!B592, Data!$B$2:$L$134, 4, FALSE)-VLOOKUP(Games!E592, Data!$B$2:$L$134, 4, FALSE))*Coefficients!$C$2</f>
        <v>#N/A</v>
      </c>
      <c r="D591" s="5" t="str">
        <f>(VLOOKUP(Games!B592, Data!$B$2:$L$134, 3, FALSE)-VLOOKUP(Games!E592, Data!$B$2:$L$134, 3, FALSE))*Coefficients!$D$2</f>
        <v>#N/A</v>
      </c>
      <c r="E591" s="5" t="str">
        <f>(VLOOKUP(Games!B592, Data!$B$2:$L$134, 5, FALSE)-VLOOKUP(Games!E592, Data!$B$2:$L$134, 5, FALSE))*Coefficients!$E$2</f>
        <v>#N/A</v>
      </c>
      <c r="F591" s="5" t="str">
        <f>(VLOOKUP(Games!B592, Data!$B$2:$L$134, 6, FALSE)-VLOOKUP(Games!E592, Data!$B$2:$L$134, 6, FALSE))*Coefficients!$F$2</f>
        <v>#N/A</v>
      </c>
      <c r="G591" s="5" t="str">
        <f>(VLOOKUP(Games!B592, Data!$B$2:$L$134, 7, FALSE)-VLOOKUP(Games!E592, Data!$B$2:$L$134, 7, FALSE))*Coefficients!$G$2</f>
        <v>#N/A</v>
      </c>
      <c r="H591" s="5" t="str">
        <f>(VLOOKUP(Games!B592, Data!$B$2:$L$134, 8, FALSE)-VLOOKUP(Games!E592, Data!$B$2:$L$134, 8, FALSE))*Coefficients!$H$2</f>
        <v>#N/A</v>
      </c>
      <c r="I591" s="5" t="str">
        <f>(VLOOKUP(Games!B592, Data!$B$2:$L$134, 9, FALSE)-VLOOKUP(Games!E592, Data!$B$2:$L$134, 9, FALSE))*Coefficients!$I$2</f>
        <v>#N/A</v>
      </c>
      <c r="J591" s="5" t="str">
        <f>(VLOOKUP(Games!B592, Data!$B$2:$L$134, 10, FALSE)-VLOOKUP(Games!E592, Data!$B$2:$L$134, 10, FALSE))*Coefficients!$J$2</f>
        <v>#N/A</v>
      </c>
      <c r="K591" s="5" t="str">
        <f>(IF(AND(VLOOKUP(Games!B592, Data!$B$2:$L$134, 11, FALSE)=1, VLOOKUP(Games!E592, Data!$B$2:$L$134, 11, FALSE)&lt;&gt;1), 1,0))*Coefficients!K$2</f>
        <v>#N/A</v>
      </c>
      <c r="L591" s="5" t="str">
        <f>(IF(AND(VLOOKUP(Games!B592, Data!$B$2:$L$134, 11, FALSE)&lt;&gt;1, VLOOKUP(Games!E592, Data!$B$2:$L$134, 11, FALSE)=1), 1,0))*Coefficients!L$2</f>
        <v>#N/A</v>
      </c>
      <c r="O591" s="5" t="str">
        <f t="shared" si="1"/>
        <v>#N/A</v>
      </c>
    </row>
    <row r="592" ht="14.25" customHeight="1">
      <c r="A592" s="5" t="str">
        <f>Coefficients!$A$2</f>
        <v/>
      </c>
      <c r="B592" s="5" t="n">
        <f>(Games!G593)*Coefficients!$B$2</f>
        <v>0</v>
      </c>
      <c r="C592" s="5" t="str">
        <f>(VLOOKUP(Games!B593, Data!$B$2:$L$134, 4, FALSE)-VLOOKUP(Games!E593, Data!$B$2:$L$134, 4, FALSE))*Coefficients!$C$2</f>
        <v>#N/A</v>
      </c>
      <c r="D592" s="5" t="str">
        <f>(VLOOKUP(Games!B593, Data!$B$2:$L$134, 3, FALSE)-VLOOKUP(Games!E593, Data!$B$2:$L$134, 3, FALSE))*Coefficients!$D$2</f>
        <v>#N/A</v>
      </c>
      <c r="E592" s="5" t="str">
        <f>(VLOOKUP(Games!B593, Data!$B$2:$L$134, 5, FALSE)-VLOOKUP(Games!E593, Data!$B$2:$L$134, 5, FALSE))*Coefficients!$E$2</f>
        <v>#N/A</v>
      </c>
      <c r="F592" s="5" t="str">
        <f>(VLOOKUP(Games!B593, Data!$B$2:$L$134, 6, FALSE)-VLOOKUP(Games!E593, Data!$B$2:$L$134, 6, FALSE))*Coefficients!$F$2</f>
        <v>#N/A</v>
      </c>
      <c r="G592" s="5" t="str">
        <f>(VLOOKUP(Games!B593, Data!$B$2:$L$134, 7, FALSE)-VLOOKUP(Games!E593, Data!$B$2:$L$134, 7, FALSE))*Coefficients!$G$2</f>
        <v>#N/A</v>
      </c>
      <c r="H592" s="5" t="str">
        <f>(VLOOKUP(Games!B593, Data!$B$2:$L$134, 8, FALSE)-VLOOKUP(Games!E593, Data!$B$2:$L$134, 8, FALSE))*Coefficients!$H$2</f>
        <v>#N/A</v>
      </c>
      <c r="I592" s="5" t="str">
        <f>(VLOOKUP(Games!B593, Data!$B$2:$L$134, 9, FALSE)-VLOOKUP(Games!E593, Data!$B$2:$L$134, 9, FALSE))*Coefficients!$I$2</f>
        <v>#N/A</v>
      </c>
      <c r="J592" s="5" t="str">
        <f>(VLOOKUP(Games!B593, Data!$B$2:$L$134, 10, FALSE)-VLOOKUP(Games!E593, Data!$B$2:$L$134, 10, FALSE))*Coefficients!$J$2</f>
        <v>#N/A</v>
      </c>
      <c r="K592" s="5" t="str">
        <f>(IF(AND(VLOOKUP(Games!B593, Data!$B$2:$L$134, 11, FALSE)=1, VLOOKUP(Games!E593, Data!$B$2:$L$134, 11, FALSE)&lt;&gt;1), 1,0))*Coefficients!K$2</f>
        <v>#N/A</v>
      </c>
      <c r="L592" s="5" t="str">
        <f>(IF(AND(VLOOKUP(Games!B593, Data!$B$2:$L$134, 11, FALSE)&lt;&gt;1, VLOOKUP(Games!E593, Data!$B$2:$L$134, 11, FALSE)=1), 1,0))*Coefficients!L$2</f>
        <v>#N/A</v>
      </c>
      <c r="O592" s="5" t="str">
        <f t="shared" si="1"/>
        <v>#N/A</v>
      </c>
    </row>
    <row r="593" ht="14.25" customHeight="1">
      <c r="A593" s="5" t="str">
        <f>Coefficients!$A$2</f>
        <v/>
      </c>
      <c r="B593" s="5" t="n">
        <f>(Games!G594)*Coefficients!$B$2</f>
        <v>0</v>
      </c>
      <c r="C593" s="5" t="str">
        <f>(VLOOKUP(Games!B594, Data!$B$2:$L$134, 4, FALSE)-VLOOKUP(Games!E594, Data!$B$2:$L$134, 4, FALSE))*Coefficients!$C$2</f>
        <v>#N/A</v>
      </c>
      <c r="D593" s="5" t="str">
        <f>(VLOOKUP(Games!B594, Data!$B$2:$L$134, 3, FALSE)-VLOOKUP(Games!E594, Data!$B$2:$L$134, 3, FALSE))*Coefficients!$D$2</f>
        <v>#N/A</v>
      </c>
      <c r="E593" s="5" t="str">
        <f>(VLOOKUP(Games!B594, Data!$B$2:$L$134, 5, FALSE)-VLOOKUP(Games!E594, Data!$B$2:$L$134, 5, FALSE))*Coefficients!$E$2</f>
        <v>#N/A</v>
      </c>
      <c r="F593" s="5" t="str">
        <f>(VLOOKUP(Games!B594, Data!$B$2:$L$134, 6, FALSE)-VLOOKUP(Games!E594, Data!$B$2:$L$134, 6, FALSE))*Coefficients!$F$2</f>
        <v>#N/A</v>
      </c>
      <c r="G593" s="5" t="str">
        <f>(VLOOKUP(Games!B594, Data!$B$2:$L$134, 7, FALSE)-VLOOKUP(Games!E594, Data!$B$2:$L$134, 7, FALSE))*Coefficients!$G$2</f>
        <v>#N/A</v>
      </c>
      <c r="H593" s="5" t="str">
        <f>(VLOOKUP(Games!B594, Data!$B$2:$L$134, 8, FALSE)-VLOOKUP(Games!E594, Data!$B$2:$L$134, 8, FALSE))*Coefficients!$H$2</f>
        <v>#N/A</v>
      </c>
      <c r="I593" s="5" t="str">
        <f>(VLOOKUP(Games!B594, Data!$B$2:$L$134, 9, FALSE)-VLOOKUP(Games!E594, Data!$B$2:$L$134, 9, FALSE))*Coefficients!$I$2</f>
        <v>#N/A</v>
      </c>
      <c r="J593" s="5" t="str">
        <f>(VLOOKUP(Games!B594, Data!$B$2:$L$134, 10, FALSE)-VLOOKUP(Games!E594, Data!$B$2:$L$134, 10, FALSE))*Coefficients!$J$2</f>
        <v>#N/A</v>
      </c>
      <c r="K593" s="5" t="str">
        <f>(IF(AND(VLOOKUP(Games!B594, Data!$B$2:$L$134, 11, FALSE)=1, VLOOKUP(Games!E594, Data!$B$2:$L$134, 11, FALSE)&lt;&gt;1), 1,0))*Coefficients!K$2</f>
        <v>#N/A</v>
      </c>
      <c r="L593" s="5" t="str">
        <f>(IF(AND(VLOOKUP(Games!B594, Data!$B$2:$L$134, 11, FALSE)&lt;&gt;1, VLOOKUP(Games!E594, Data!$B$2:$L$134, 11, FALSE)=1), 1,0))*Coefficients!L$2</f>
        <v>#N/A</v>
      </c>
      <c r="O593" s="5" t="str">
        <f t="shared" si="1"/>
        <v>#N/A</v>
      </c>
    </row>
    <row r="594" ht="14.25" customHeight="1">
      <c r="A594" s="5" t="str">
        <f>Coefficients!$A$2</f>
        <v/>
      </c>
      <c r="B594" s="5" t="n">
        <f>(Games!G595)*Coefficients!$B$2</f>
        <v>0</v>
      </c>
      <c r="C594" s="5" t="str">
        <f>(VLOOKUP(Games!B595, Data!$B$2:$L$134, 4, FALSE)-VLOOKUP(Games!E595, Data!$B$2:$L$134, 4, FALSE))*Coefficients!$C$2</f>
        <v>#N/A</v>
      </c>
      <c r="D594" s="5" t="str">
        <f>(VLOOKUP(Games!B595, Data!$B$2:$L$134, 3, FALSE)-VLOOKUP(Games!E595, Data!$B$2:$L$134, 3, FALSE))*Coefficients!$D$2</f>
        <v>#N/A</v>
      </c>
      <c r="E594" s="5" t="str">
        <f>(VLOOKUP(Games!B595, Data!$B$2:$L$134, 5, FALSE)-VLOOKUP(Games!E595, Data!$B$2:$L$134, 5, FALSE))*Coefficients!$E$2</f>
        <v>#N/A</v>
      </c>
      <c r="F594" s="5" t="str">
        <f>(VLOOKUP(Games!B595, Data!$B$2:$L$134, 6, FALSE)-VLOOKUP(Games!E595, Data!$B$2:$L$134, 6, FALSE))*Coefficients!$F$2</f>
        <v>#N/A</v>
      </c>
      <c r="G594" s="5" t="str">
        <f>(VLOOKUP(Games!B595, Data!$B$2:$L$134, 7, FALSE)-VLOOKUP(Games!E595, Data!$B$2:$L$134, 7, FALSE))*Coefficients!$G$2</f>
        <v>#N/A</v>
      </c>
      <c r="H594" s="5" t="str">
        <f>(VLOOKUP(Games!B595, Data!$B$2:$L$134, 8, FALSE)-VLOOKUP(Games!E595, Data!$B$2:$L$134, 8, FALSE))*Coefficients!$H$2</f>
        <v>#N/A</v>
      </c>
      <c r="I594" s="5" t="str">
        <f>(VLOOKUP(Games!B595, Data!$B$2:$L$134, 9, FALSE)-VLOOKUP(Games!E595, Data!$B$2:$L$134, 9, FALSE))*Coefficients!$I$2</f>
        <v>#N/A</v>
      </c>
      <c r="J594" s="5" t="str">
        <f>(VLOOKUP(Games!B595, Data!$B$2:$L$134, 10, FALSE)-VLOOKUP(Games!E595, Data!$B$2:$L$134, 10, FALSE))*Coefficients!$J$2</f>
        <v>#N/A</v>
      </c>
      <c r="K594" s="5" t="str">
        <f>(IF(AND(VLOOKUP(Games!B595, Data!$B$2:$L$134, 11, FALSE)=1, VLOOKUP(Games!E595, Data!$B$2:$L$134, 11, FALSE)&lt;&gt;1), 1,0))*Coefficients!K$2</f>
        <v>#N/A</v>
      </c>
      <c r="L594" s="5" t="str">
        <f>(IF(AND(VLOOKUP(Games!B595, Data!$B$2:$L$134, 11, FALSE)&lt;&gt;1, VLOOKUP(Games!E595, Data!$B$2:$L$134, 11, FALSE)=1), 1,0))*Coefficients!L$2</f>
        <v>#N/A</v>
      </c>
      <c r="O594" s="5" t="str">
        <f t="shared" si="1"/>
        <v>#N/A</v>
      </c>
    </row>
    <row r="595" ht="14.25" customHeight="1">
      <c r="A595" s="5" t="str">
        <f>Coefficients!$A$2</f>
        <v/>
      </c>
      <c r="B595" s="5" t="n">
        <f>(Games!G596)*Coefficients!$B$2</f>
        <v>0</v>
      </c>
      <c r="C595" s="5" t="str">
        <f>(VLOOKUP(Games!B596, Data!$B$2:$L$134, 4, FALSE)-VLOOKUP(Games!E596, Data!$B$2:$L$134, 4, FALSE))*Coefficients!$C$2</f>
        <v>#N/A</v>
      </c>
      <c r="D595" s="5" t="str">
        <f>(VLOOKUP(Games!B596, Data!$B$2:$L$134, 3, FALSE)-VLOOKUP(Games!E596, Data!$B$2:$L$134, 3, FALSE))*Coefficients!$D$2</f>
        <v>#N/A</v>
      </c>
      <c r="E595" s="5" t="str">
        <f>(VLOOKUP(Games!B596, Data!$B$2:$L$134, 5, FALSE)-VLOOKUP(Games!E596, Data!$B$2:$L$134, 5, FALSE))*Coefficients!$E$2</f>
        <v>#N/A</v>
      </c>
      <c r="F595" s="5" t="str">
        <f>(VLOOKUP(Games!B596, Data!$B$2:$L$134, 6, FALSE)-VLOOKUP(Games!E596, Data!$B$2:$L$134, 6, FALSE))*Coefficients!$F$2</f>
        <v>#N/A</v>
      </c>
      <c r="G595" s="5" t="str">
        <f>(VLOOKUP(Games!B596, Data!$B$2:$L$134, 7, FALSE)-VLOOKUP(Games!E596, Data!$B$2:$L$134, 7, FALSE))*Coefficients!$G$2</f>
        <v>#N/A</v>
      </c>
      <c r="H595" s="5" t="str">
        <f>(VLOOKUP(Games!B596, Data!$B$2:$L$134, 8, FALSE)-VLOOKUP(Games!E596, Data!$B$2:$L$134, 8, FALSE))*Coefficients!$H$2</f>
        <v>#N/A</v>
      </c>
      <c r="I595" s="5" t="str">
        <f>(VLOOKUP(Games!B596, Data!$B$2:$L$134, 9, FALSE)-VLOOKUP(Games!E596, Data!$B$2:$L$134, 9, FALSE))*Coefficients!$I$2</f>
        <v>#N/A</v>
      </c>
      <c r="J595" s="5" t="str">
        <f>(VLOOKUP(Games!B596, Data!$B$2:$L$134, 10, FALSE)-VLOOKUP(Games!E596, Data!$B$2:$L$134, 10, FALSE))*Coefficients!$J$2</f>
        <v>#N/A</v>
      </c>
      <c r="K595" s="5" t="str">
        <f>(IF(AND(VLOOKUP(Games!B596, Data!$B$2:$L$134, 11, FALSE)=1, VLOOKUP(Games!E596, Data!$B$2:$L$134, 11, FALSE)&lt;&gt;1), 1,0))*Coefficients!K$2</f>
        <v>#N/A</v>
      </c>
      <c r="L595" s="5" t="str">
        <f>(IF(AND(VLOOKUP(Games!B596, Data!$B$2:$L$134, 11, FALSE)&lt;&gt;1, VLOOKUP(Games!E596, Data!$B$2:$L$134, 11, FALSE)=1), 1,0))*Coefficients!L$2</f>
        <v>#N/A</v>
      </c>
      <c r="O595" s="5" t="str">
        <f t="shared" si="1"/>
        <v>#N/A</v>
      </c>
    </row>
    <row r="596" ht="14.25" customHeight="1">
      <c r="A596" s="5" t="str">
        <f>Coefficients!$A$2</f>
        <v/>
      </c>
      <c r="B596" s="5" t="n">
        <f>(Games!G597)*Coefficients!$B$2</f>
        <v>0</v>
      </c>
      <c r="C596" s="5" t="str">
        <f>(VLOOKUP(Games!B597, Data!$B$2:$L$134, 4, FALSE)-VLOOKUP(Games!E597, Data!$B$2:$L$134, 4, FALSE))*Coefficients!$C$2</f>
        <v>#N/A</v>
      </c>
      <c r="D596" s="5" t="str">
        <f>(VLOOKUP(Games!B597, Data!$B$2:$L$134, 3, FALSE)-VLOOKUP(Games!E597, Data!$B$2:$L$134, 3, FALSE))*Coefficients!$D$2</f>
        <v>#N/A</v>
      </c>
      <c r="E596" s="5" t="str">
        <f>(VLOOKUP(Games!B597, Data!$B$2:$L$134, 5, FALSE)-VLOOKUP(Games!E597, Data!$B$2:$L$134, 5, FALSE))*Coefficients!$E$2</f>
        <v>#N/A</v>
      </c>
      <c r="F596" s="5" t="str">
        <f>(VLOOKUP(Games!B597, Data!$B$2:$L$134, 6, FALSE)-VLOOKUP(Games!E597, Data!$B$2:$L$134, 6, FALSE))*Coefficients!$F$2</f>
        <v>#N/A</v>
      </c>
      <c r="G596" s="5" t="str">
        <f>(VLOOKUP(Games!B597, Data!$B$2:$L$134, 7, FALSE)-VLOOKUP(Games!E597, Data!$B$2:$L$134, 7, FALSE))*Coefficients!$G$2</f>
        <v>#N/A</v>
      </c>
      <c r="H596" s="5" t="str">
        <f>(VLOOKUP(Games!B597, Data!$B$2:$L$134, 8, FALSE)-VLOOKUP(Games!E597, Data!$B$2:$L$134, 8, FALSE))*Coefficients!$H$2</f>
        <v>#N/A</v>
      </c>
      <c r="I596" s="5" t="str">
        <f>(VLOOKUP(Games!B597, Data!$B$2:$L$134, 9, FALSE)-VLOOKUP(Games!E597, Data!$B$2:$L$134, 9, FALSE))*Coefficients!$I$2</f>
        <v>#N/A</v>
      </c>
      <c r="J596" s="5" t="str">
        <f>(VLOOKUP(Games!B597, Data!$B$2:$L$134, 10, FALSE)-VLOOKUP(Games!E597, Data!$B$2:$L$134, 10, FALSE))*Coefficients!$J$2</f>
        <v>#N/A</v>
      </c>
      <c r="K596" s="5" t="str">
        <f>(IF(AND(VLOOKUP(Games!B597, Data!$B$2:$L$134, 11, FALSE)=1, VLOOKUP(Games!E597, Data!$B$2:$L$134, 11, FALSE)&lt;&gt;1), 1,0))*Coefficients!K$2</f>
        <v>#N/A</v>
      </c>
      <c r="L596" s="5" t="str">
        <f>(IF(AND(VLOOKUP(Games!B597, Data!$B$2:$L$134, 11, FALSE)&lt;&gt;1, VLOOKUP(Games!E597, Data!$B$2:$L$134, 11, FALSE)=1), 1,0))*Coefficients!L$2</f>
        <v>#N/A</v>
      </c>
      <c r="O596" s="5" t="str">
        <f t="shared" si="1"/>
        <v>#N/A</v>
      </c>
    </row>
    <row r="597" ht="14.25" customHeight="1">
      <c r="A597" s="5" t="str">
        <f>Coefficients!$A$2</f>
        <v/>
      </c>
      <c r="B597" s="5" t="n">
        <f>(Games!G598)*Coefficients!$B$2</f>
        <v>0</v>
      </c>
      <c r="C597" s="5" t="str">
        <f>(VLOOKUP(Games!B598, Data!$B$2:$L$134, 4, FALSE)-VLOOKUP(Games!E598, Data!$B$2:$L$134, 4, FALSE))*Coefficients!$C$2</f>
        <v>#N/A</v>
      </c>
      <c r="D597" s="5" t="str">
        <f>(VLOOKUP(Games!B598, Data!$B$2:$L$134, 3, FALSE)-VLOOKUP(Games!E598, Data!$B$2:$L$134, 3, FALSE))*Coefficients!$D$2</f>
        <v>#N/A</v>
      </c>
      <c r="E597" s="5" t="str">
        <f>(VLOOKUP(Games!B598, Data!$B$2:$L$134, 5, FALSE)-VLOOKUP(Games!E598, Data!$B$2:$L$134, 5, FALSE))*Coefficients!$E$2</f>
        <v>#N/A</v>
      </c>
      <c r="F597" s="5" t="str">
        <f>(VLOOKUP(Games!B598, Data!$B$2:$L$134, 6, FALSE)-VLOOKUP(Games!E598, Data!$B$2:$L$134, 6, FALSE))*Coefficients!$F$2</f>
        <v>#N/A</v>
      </c>
      <c r="G597" s="5" t="str">
        <f>(VLOOKUP(Games!B598, Data!$B$2:$L$134, 7, FALSE)-VLOOKUP(Games!E598, Data!$B$2:$L$134, 7, FALSE))*Coefficients!$G$2</f>
        <v>#N/A</v>
      </c>
      <c r="H597" s="5" t="str">
        <f>(VLOOKUP(Games!B598, Data!$B$2:$L$134, 8, FALSE)-VLOOKUP(Games!E598, Data!$B$2:$L$134, 8, FALSE))*Coefficients!$H$2</f>
        <v>#N/A</v>
      </c>
      <c r="I597" s="5" t="str">
        <f>(VLOOKUP(Games!B598, Data!$B$2:$L$134, 9, FALSE)-VLOOKUP(Games!E598, Data!$B$2:$L$134, 9, FALSE))*Coefficients!$I$2</f>
        <v>#N/A</v>
      </c>
      <c r="J597" s="5" t="str">
        <f>(VLOOKUP(Games!B598, Data!$B$2:$L$134, 10, FALSE)-VLOOKUP(Games!E598, Data!$B$2:$L$134, 10, FALSE))*Coefficients!$J$2</f>
        <v>#N/A</v>
      </c>
      <c r="K597" s="5" t="str">
        <f>(IF(AND(VLOOKUP(Games!B598, Data!$B$2:$L$134, 11, FALSE)=1, VLOOKUP(Games!E598, Data!$B$2:$L$134, 11, FALSE)&lt;&gt;1), 1,0))*Coefficients!K$2</f>
        <v>#N/A</v>
      </c>
      <c r="L597" s="5" t="str">
        <f>(IF(AND(VLOOKUP(Games!B598, Data!$B$2:$L$134, 11, FALSE)&lt;&gt;1, VLOOKUP(Games!E598, Data!$B$2:$L$134, 11, FALSE)=1), 1,0))*Coefficients!L$2</f>
        <v>#N/A</v>
      </c>
      <c r="O597" s="5" t="str">
        <f t="shared" si="1"/>
        <v>#N/A</v>
      </c>
    </row>
    <row r="598" ht="14.25" customHeight="1">
      <c r="A598" s="5" t="str">
        <f>Coefficients!$A$2</f>
        <v/>
      </c>
      <c r="B598" s="5" t="n">
        <f>(Games!G599)*Coefficients!$B$2</f>
        <v>0</v>
      </c>
      <c r="C598" s="5" t="str">
        <f>(VLOOKUP(Games!B599, Data!$B$2:$L$134, 4, FALSE)-VLOOKUP(Games!E599, Data!$B$2:$L$134, 4, FALSE))*Coefficients!$C$2</f>
        <v>#N/A</v>
      </c>
      <c r="D598" s="5" t="str">
        <f>(VLOOKUP(Games!B599, Data!$B$2:$L$134, 3, FALSE)-VLOOKUP(Games!E599, Data!$B$2:$L$134, 3, FALSE))*Coefficients!$D$2</f>
        <v>#N/A</v>
      </c>
      <c r="E598" s="5" t="str">
        <f>(VLOOKUP(Games!B599, Data!$B$2:$L$134, 5, FALSE)-VLOOKUP(Games!E599, Data!$B$2:$L$134, 5, FALSE))*Coefficients!$E$2</f>
        <v>#N/A</v>
      </c>
      <c r="F598" s="5" t="str">
        <f>(VLOOKUP(Games!B599, Data!$B$2:$L$134, 6, FALSE)-VLOOKUP(Games!E599, Data!$B$2:$L$134, 6, FALSE))*Coefficients!$F$2</f>
        <v>#N/A</v>
      </c>
      <c r="G598" s="5" t="str">
        <f>(VLOOKUP(Games!B599, Data!$B$2:$L$134, 7, FALSE)-VLOOKUP(Games!E599, Data!$B$2:$L$134, 7, FALSE))*Coefficients!$G$2</f>
        <v>#N/A</v>
      </c>
      <c r="H598" s="5" t="str">
        <f>(VLOOKUP(Games!B599, Data!$B$2:$L$134, 8, FALSE)-VLOOKUP(Games!E599, Data!$B$2:$L$134, 8, FALSE))*Coefficients!$H$2</f>
        <v>#N/A</v>
      </c>
      <c r="I598" s="5" t="str">
        <f>(VLOOKUP(Games!B599, Data!$B$2:$L$134, 9, FALSE)-VLOOKUP(Games!E599, Data!$B$2:$L$134, 9, FALSE))*Coefficients!$I$2</f>
        <v>#N/A</v>
      </c>
      <c r="J598" s="5" t="str">
        <f>(VLOOKUP(Games!B599, Data!$B$2:$L$134, 10, FALSE)-VLOOKUP(Games!E599, Data!$B$2:$L$134, 10, FALSE))*Coefficients!$J$2</f>
        <v>#N/A</v>
      </c>
      <c r="K598" s="5" t="str">
        <f>(IF(AND(VLOOKUP(Games!B599, Data!$B$2:$L$134, 11, FALSE)=1, VLOOKUP(Games!E599, Data!$B$2:$L$134, 11, FALSE)&lt;&gt;1), 1,0))*Coefficients!K$2</f>
        <v>#N/A</v>
      </c>
      <c r="L598" s="5" t="str">
        <f>(IF(AND(VLOOKUP(Games!B599, Data!$B$2:$L$134, 11, FALSE)&lt;&gt;1, VLOOKUP(Games!E599, Data!$B$2:$L$134, 11, FALSE)=1), 1,0))*Coefficients!L$2</f>
        <v>#N/A</v>
      </c>
      <c r="O598" s="5" t="str">
        <f t="shared" si="1"/>
        <v>#N/A</v>
      </c>
    </row>
    <row r="599" ht="14.25" customHeight="1">
      <c r="A599" s="5" t="str">
        <f>Coefficients!$A$2</f>
        <v/>
      </c>
      <c r="B599" s="5" t="n">
        <f>(Games!G600)*Coefficients!$B$2</f>
        <v>0</v>
      </c>
      <c r="C599" s="5" t="str">
        <f>(VLOOKUP(Games!B600, Data!$B$2:$L$134, 4, FALSE)-VLOOKUP(Games!E600, Data!$B$2:$L$134, 4, FALSE))*Coefficients!$C$2</f>
        <v>#N/A</v>
      </c>
      <c r="D599" s="5" t="str">
        <f>(VLOOKUP(Games!B600, Data!$B$2:$L$134, 3, FALSE)-VLOOKUP(Games!E600, Data!$B$2:$L$134, 3, FALSE))*Coefficients!$D$2</f>
        <v>#N/A</v>
      </c>
      <c r="E599" s="5" t="str">
        <f>(VLOOKUP(Games!B600, Data!$B$2:$L$134, 5, FALSE)-VLOOKUP(Games!E600, Data!$B$2:$L$134, 5, FALSE))*Coefficients!$E$2</f>
        <v>#N/A</v>
      </c>
      <c r="F599" s="5" t="str">
        <f>(VLOOKUP(Games!B600, Data!$B$2:$L$134, 6, FALSE)-VLOOKUP(Games!E600, Data!$B$2:$L$134, 6, FALSE))*Coefficients!$F$2</f>
        <v>#N/A</v>
      </c>
      <c r="G599" s="5" t="str">
        <f>(VLOOKUP(Games!B600, Data!$B$2:$L$134, 7, FALSE)-VLOOKUP(Games!E600, Data!$B$2:$L$134, 7, FALSE))*Coefficients!$G$2</f>
        <v>#N/A</v>
      </c>
      <c r="H599" s="5" t="str">
        <f>(VLOOKUP(Games!B600, Data!$B$2:$L$134, 8, FALSE)-VLOOKUP(Games!E600, Data!$B$2:$L$134, 8, FALSE))*Coefficients!$H$2</f>
        <v>#N/A</v>
      </c>
      <c r="I599" s="5" t="str">
        <f>(VLOOKUP(Games!B600, Data!$B$2:$L$134, 9, FALSE)-VLOOKUP(Games!E600, Data!$B$2:$L$134, 9, FALSE))*Coefficients!$I$2</f>
        <v>#N/A</v>
      </c>
      <c r="J599" s="5" t="str">
        <f>(VLOOKUP(Games!B600, Data!$B$2:$L$134, 10, FALSE)-VLOOKUP(Games!E600, Data!$B$2:$L$134, 10, FALSE))*Coefficients!$J$2</f>
        <v>#N/A</v>
      </c>
      <c r="K599" s="5" t="str">
        <f>(IF(AND(VLOOKUP(Games!B600, Data!$B$2:$L$134, 11, FALSE)=1, VLOOKUP(Games!E600, Data!$B$2:$L$134, 11, FALSE)&lt;&gt;1), 1,0))*Coefficients!K$2</f>
        <v>#N/A</v>
      </c>
      <c r="L599" s="5" t="str">
        <f>(IF(AND(VLOOKUP(Games!B600, Data!$B$2:$L$134, 11, FALSE)&lt;&gt;1, VLOOKUP(Games!E600, Data!$B$2:$L$134, 11, FALSE)=1), 1,0))*Coefficients!L$2</f>
        <v>#N/A</v>
      </c>
      <c r="O599" s="5" t="str">
        <f t="shared" si="1"/>
        <v>#N/A</v>
      </c>
    </row>
    <row r="600" ht="14.25" customHeight="1">
      <c r="A600" s="5" t="str">
        <f>Coefficients!$A$2</f>
        <v/>
      </c>
      <c r="B600" s="5" t="n">
        <f>(Games!G601)*Coefficients!$B$2</f>
        <v>0</v>
      </c>
      <c r="C600" s="5" t="str">
        <f>(VLOOKUP(Games!B601, Data!$B$2:$L$134, 4, FALSE)-VLOOKUP(Games!E601, Data!$B$2:$L$134, 4, FALSE))*Coefficients!$C$2</f>
        <v>#N/A</v>
      </c>
      <c r="D600" s="5" t="str">
        <f>(VLOOKUP(Games!B601, Data!$B$2:$L$134, 3, FALSE)-VLOOKUP(Games!E601, Data!$B$2:$L$134, 3, FALSE))*Coefficients!$D$2</f>
        <v>#N/A</v>
      </c>
      <c r="E600" s="5" t="str">
        <f>(VLOOKUP(Games!B601, Data!$B$2:$L$134, 5, FALSE)-VLOOKUP(Games!E601, Data!$B$2:$L$134, 5, FALSE))*Coefficients!$E$2</f>
        <v>#N/A</v>
      </c>
      <c r="F600" s="5" t="str">
        <f>(VLOOKUP(Games!B601, Data!$B$2:$L$134, 6, FALSE)-VLOOKUP(Games!E601, Data!$B$2:$L$134, 6, FALSE))*Coefficients!$F$2</f>
        <v>#N/A</v>
      </c>
      <c r="G600" s="5" t="str">
        <f>(VLOOKUP(Games!B601, Data!$B$2:$L$134, 7, FALSE)-VLOOKUP(Games!E601, Data!$B$2:$L$134, 7, FALSE))*Coefficients!$G$2</f>
        <v>#N/A</v>
      </c>
      <c r="H600" s="5" t="str">
        <f>(VLOOKUP(Games!B601, Data!$B$2:$L$134, 8, FALSE)-VLOOKUP(Games!E601, Data!$B$2:$L$134, 8, FALSE))*Coefficients!$H$2</f>
        <v>#N/A</v>
      </c>
      <c r="I600" s="5" t="str">
        <f>(VLOOKUP(Games!B601, Data!$B$2:$L$134, 9, FALSE)-VLOOKUP(Games!E601, Data!$B$2:$L$134, 9, FALSE))*Coefficients!$I$2</f>
        <v>#N/A</v>
      </c>
      <c r="J600" s="5" t="str">
        <f>(VLOOKUP(Games!B601, Data!$B$2:$L$134, 10, FALSE)-VLOOKUP(Games!E601, Data!$B$2:$L$134, 10, FALSE))*Coefficients!$J$2</f>
        <v>#N/A</v>
      </c>
      <c r="K600" s="5" t="str">
        <f>(IF(AND(VLOOKUP(Games!B601, Data!$B$2:$L$134, 11, FALSE)=1, VLOOKUP(Games!E601, Data!$B$2:$L$134, 11, FALSE)&lt;&gt;1), 1,0))*Coefficients!K$2</f>
        <v>#N/A</v>
      </c>
      <c r="L600" s="5" t="str">
        <f>(IF(AND(VLOOKUP(Games!B601, Data!$B$2:$L$134, 11, FALSE)&lt;&gt;1, VLOOKUP(Games!E601, Data!$B$2:$L$134, 11, FALSE)=1), 1,0))*Coefficients!L$2</f>
        <v>#N/A</v>
      </c>
      <c r="O600" s="5" t="str">
        <f t="shared" si="1"/>
        <v>#N/A</v>
      </c>
    </row>
    <row r="601" ht="14.25" customHeight="1">
      <c r="A601" s="5" t="str">
        <f>Coefficients!$A$2</f>
        <v/>
      </c>
      <c r="B601" s="5" t="n">
        <f>(Games!G602)*Coefficients!$B$2</f>
        <v>0</v>
      </c>
      <c r="C601" s="5" t="str">
        <f>(VLOOKUP(Games!B602, Data!$B$2:$L$134, 4, FALSE)-VLOOKUP(Games!E602, Data!$B$2:$L$134, 4, FALSE))*Coefficients!$C$2</f>
        <v>#N/A</v>
      </c>
      <c r="D601" s="5" t="str">
        <f>(VLOOKUP(Games!B602, Data!$B$2:$L$134, 3, FALSE)-VLOOKUP(Games!E602, Data!$B$2:$L$134, 3, FALSE))*Coefficients!$D$2</f>
        <v>#N/A</v>
      </c>
      <c r="E601" s="5" t="str">
        <f>(VLOOKUP(Games!B602, Data!$B$2:$L$134, 5, FALSE)-VLOOKUP(Games!E602, Data!$B$2:$L$134, 5, FALSE))*Coefficients!$E$2</f>
        <v>#N/A</v>
      </c>
      <c r="F601" s="5" t="str">
        <f>(VLOOKUP(Games!B602, Data!$B$2:$L$134, 6, FALSE)-VLOOKUP(Games!E602, Data!$B$2:$L$134, 6, FALSE))*Coefficients!$F$2</f>
        <v>#N/A</v>
      </c>
      <c r="G601" s="5" t="str">
        <f>(VLOOKUP(Games!B602, Data!$B$2:$L$134, 7, FALSE)-VLOOKUP(Games!E602, Data!$B$2:$L$134, 7, FALSE))*Coefficients!$G$2</f>
        <v>#N/A</v>
      </c>
      <c r="H601" s="5" t="str">
        <f>(VLOOKUP(Games!B602, Data!$B$2:$L$134, 8, FALSE)-VLOOKUP(Games!E602, Data!$B$2:$L$134, 8, FALSE))*Coefficients!$H$2</f>
        <v>#N/A</v>
      </c>
      <c r="I601" s="5" t="str">
        <f>(VLOOKUP(Games!B602, Data!$B$2:$L$134, 9, FALSE)-VLOOKUP(Games!E602, Data!$B$2:$L$134, 9, FALSE))*Coefficients!$I$2</f>
        <v>#N/A</v>
      </c>
      <c r="J601" s="5" t="str">
        <f>(VLOOKUP(Games!B602, Data!$B$2:$L$134, 10, FALSE)-VLOOKUP(Games!E602, Data!$B$2:$L$134, 10, FALSE))*Coefficients!$J$2</f>
        <v>#N/A</v>
      </c>
      <c r="K601" s="5" t="str">
        <f>(IF(AND(VLOOKUP(Games!B602, Data!$B$2:$L$134, 11, FALSE)=1, VLOOKUP(Games!E602, Data!$B$2:$L$134, 11, FALSE)&lt;&gt;1), 1,0))*Coefficients!K$2</f>
        <v>#N/A</v>
      </c>
      <c r="L601" s="5" t="str">
        <f>(IF(AND(VLOOKUP(Games!B602, Data!$B$2:$L$134, 11, FALSE)&lt;&gt;1, VLOOKUP(Games!E602, Data!$B$2:$L$134, 11, FALSE)=1), 1,0))*Coefficients!L$2</f>
        <v>#N/A</v>
      </c>
      <c r="O601" s="5" t="str">
        <f t="shared" si="1"/>
        <v>#N/A</v>
      </c>
    </row>
    <row r="602" ht="14.25" customHeight="1">
      <c r="A602" s="5" t="str">
        <f>Coefficients!$A$2</f>
        <v/>
      </c>
      <c r="B602" s="5" t="n">
        <f>(Games!G603)*Coefficients!$B$2</f>
        <v>0</v>
      </c>
      <c r="C602" s="5" t="str">
        <f>(VLOOKUP(Games!B603, Data!$B$2:$L$134, 4, FALSE)-VLOOKUP(Games!E603, Data!$B$2:$L$134, 4, FALSE))*Coefficients!$C$2</f>
        <v>#N/A</v>
      </c>
      <c r="D602" s="5" t="str">
        <f>(VLOOKUP(Games!B603, Data!$B$2:$L$134, 3, FALSE)-VLOOKUP(Games!E603, Data!$B$2:$L$134, 3, FALSE))*Coefficients!$D$2</f>
        <v>#N/A</v>
      </c>
      <c r="E602" s="5" t="str">
        <f>(VLOOKUP(Games!B603, Data!$B$2:$L$134, 5, FALSE)-VLOOKUP(Games!E603, Data!$B$2:$L$134, 5, FALSE))*Coefficients!$E$2</f>
        <v>#N/A</v>
      </c>
      <c r="F602" s="5" t="str">
        <f>(VLOOKUP(Games!B603, Data!$B$2:$L$134, 6, FALSE)-VLOOKUP(Games!E603, Data!$B$2:$L$134, 6, FALSE))*Coefficients!$F$2</f>
        <v>#N/A</v>
      </c>
      <c r="G602" s="5" t="str">
        <f>(VLOOKUP(Games!B603, Data!$B$2:$L$134, 7, FALSE)-VLOOKUP(Games!E603, Data!$B$2:$L$134, 7, FALSE))*Coefficients!$G$2</f>
        <v>#N/A</v>
      </c>
      <c r="H602" s="5" t="str">
        <f>(VLOOKUP(Games!B603, Data!$B$2:$L$134, 8, FALSE)-VLOOKUP(Games!E603, Data!$B$2:$L$134, 8, FALSE))*Coefficients!$H$2</f>
        <v>#N/A</v>
      </c>
      <c r="I602" s="5" t="str">
        <f>(VLOOKUP(Games!B603, Data!$B$2:$L$134, 9, FALSE)-VLOOKUP(Games!E603, Data!$B$2:$L$134, 9, FALSE))*Coefficients!$I$2</f>
        <v>#N/A</v>
      </c>
      <c r="J602" s="5" t="str">
        <f>(VLOOKUP(Games!B603, Data!$B$2:$L$134, 10, FALSE)-VLOOKUP(Games!E603, Data!$B$2:$L$134, 10, FALSE))*Coefficients!$J$2</f>
        <v>#N/A</v>
      </c>
      <c r="K602" s="5" t="str">
        <f>(IF(AND(VLOOKUP(Games!B603, Data!$B$2:$L$134, 11, FALSE)=1, VLOOKUP(Games!E603, Data!$B$2:$L$134, 11, FALSE)&lt;&gt;1), 1,0))*Coefficients!K$2</f>
        <v>#N/A</v>
      </c>
      <c r="L602" s="5" t="str">
        <f>(IF(AND(VLOOKUP(Games!B603, Data!$B$2:$L$134, 11, FALSE)&lt;&gt;1, VLOOKUP(Games!E603, Data!$B$2:$L$134, 11, FALSE)=1), 1,0))*Coefficients!L$2</f>
        <v>#N/A</v>
      </c>
      <c r="O602" s="5" t="str">
        <f t="shared" si="1"/>
        <v>#N/A</v>
      </c>
    </row>
    <row r="603" ht="14.25" customHeight="1">
      <c r="A603" s="5" t="str">
        <f>Coefficients!$A$2</f>
        <v/>
      </c>
      <c r="B603" s="5" t="n">
        <f>(Games!G604)*Coefficients!$B$2</f>
        <v>0</v>
      </c>
      <c r="C603" s="5" t="str">
        <f>(VLOOKUP(Games!B604, Data!$B$2:$L$134, 4, FALSE)-VLOOKUP(Games!E604, Data!$B$2:$L$134, 4, FALSE))*Coefficients!$C$2</f>
        <v>#N/A</v>
      </c>
      <c r="D603" s="5" t="str">
        <f>(VLOOKUP(Games!B604, Data!$B$2:$L$134, 3, FALSE)-VLOOKUP(Games!E604, Data!$B$2:$L$134, 3, FALSE))*Coefficients!$D$2</f>
        <v>#N/A</v>
      </c>
      <c r="E603" s="5" t="str">
        <f>(VLOOKUP(Games!B604, Data!$B$2:$L$134, 5, FALSE)-VLOOKUP(Games!E604, Data!$B$2:$L$134, 5, FALSE))*Coefficients!$E$2</f>
        <v>#N/A</v>
      </c>
      <c r="F603" s="5" t="str">
        <f>(VLOOKUP(Games!B604, Data!$B$2:$L$134, 6, FALSE)-VLOOKUP(Games!E604, Data!$B$2:$L$134, 6, FALSE))*Coefficients!$F$2</f>
        <v>#N/A</v>
      </c>
      <c r="G603" s="5" t="str">
        <f>(VLOOKUP(Games!B604, Data!$B$2:$L$134, 7, FALSE)-VLOOKUP(Games!E604, Data!$B$2:$L$134, 7, FALSE))*Coefficients!$G$2</f>
        <v>#N/A</v>
      </c>
      <c r="H603" s="5" t="str">
        <f>(VLOOKUP(Games!B604, Data!$B$2:$L$134, 8, FALSE)-VLOOKUP(Games!E604, Data!$B$2:$L$134, 8, FALSE))*Coefficients!$H$2</f>
        <v>#N/A</v>
      </c>
      <c r="I603" s="5" t="str">
        <f>(VLOOKUP(Games!B604, Data!$B$2:$L$134, 9, FALSE)-VLOOKUP(Games!E604, Data!$B$2:$L$134, 9, FALSE))*Coefficients!$I$2</f>
        <v>#N/A</v>
      </c>
      <c r="J603" s="5" t="str">
        <f>(VLOOKUP(Games!B604, Data!$B$2:$L$134, 10, FALSE)-VLOOKUP(Games!E604, Data!$B$2:$L$134, 10, FALSE))*Coefficients!$J$2</f>
        <v>#N/A</v>
      </c>
      <c r="K603" s="5" t="str">
        <f>(IF(AND(VLOOKUP(Games!B604, Data!$B$2:$L$134, 11, FALSE)=1, VLOOKUP(Games!E604, Data!$B$2:$L$134, 11, FALSE)&lt;&gt;1), 1,0))*Coefficients!K$2</f>
        <v>#N/A</v>
      </c>
      <c r="L603" s="5" t="str">
        <f>(IF(AND(VLOOKUP(Games!B604, Data!$B$2:$L$134, 11, FALSE)&lt;&gt;1, VLOOKUP(Games!E604, Data!$B$2:$L$134, 11, FALSE)=1), 1,0))*Coefficients!L$2</f>
        <v>#N/A</v>
      </c>
      <c r="O603" s="5" t="str">
        <f t="shared" si="1"/>
        <v>#N/A</v>
      </c>
    </row>
    <row r="604" ht="14.25" customHeight="1">
      <c r="A604" s="5" t="str">
        <f>Coefficients!$A$2</f>
        <v/>
      </c>
      <c r="B604" s="5" t="n">
        <f>(Games!G605)*Coefficients!$B$2</f>
        <v>0</v>
      </c>
      <c r="C604" s="5" t="str">
        <f>(VLOOKUP(Games!B605, Data!$B$2:$L$134, 4, FALSE)-VLOOKUP(Games!E605, Data!$B$2:$L$134, 4, FALSE))*Coefficients!$C$2</f>
        <v>#N/A</v>
      </c>
      <c r="D604" s="5" t="str">
        <f>(VLOOKUP(Games!B605, Data!$B$2:$L$134, 3, FALSE)-VLOOKUP(Games!E605, Data!$B$2:$L$134, 3, FALSE))*Coefficients!$D$2</f>
        <v>#N/A</v>
      </c>
      <c r="E604" s="5" t="str">
        <f>(VLOOKUP(Games!B605, Data!$B$2:$L$134, 5, FALSE)-VLOOKUP(Games!E605, Data!$B$2:$L$134, 5, FALSE))*Coefficients!$E$2</f>
        <v>#N/A</v>
      </c>
      <c r="F604" s="5" t="str">
        <f>(VLOOKUP(Games!B605, Data!$B$2:$L$134, 6, FALSE)-VLOOKUP(Games!E605, Data!$B$2:$L$134, 6, FALSE))*Coefficients!$F$2</f>
        <v>#N/A</v>
      </c>
      <c r="G604" s="5" t="str">
        <f>(VLOOKUP(Games!B605, Data!$B$2:$L$134, 7, FALSE)-VLOOKUP(Games!E605, Data!$B$2:$L$134, 7, FALSE))*Coefficients!$G$2</f>
        <v>#N/A</v>
      </c>
      <c r="H604" s="5" t="str">
        <f>(VLOOKUP(Games!B605, Data!$B$2:$L$134, 8, FALSE)-VLOOKUP(Games!E605, Data!$B$2:$L$134, 8, FALSE))*Coefficients!$H$2</f>
        <v>#N/A</v>
      </c>
      <c r="I604" s="5" t="str">
        <f>(VLOOKUP(Games!B605, Data!$B$2:$L$134, 9, FALSE)-VLOOKUP(Games!E605, Data!$B$2:$L$134, 9, FALSE))*Coefficients!$I$2</f>
        <v>#N/A</v>
      </c>
      <c r="J604" s="5" t="str">
        <f>(VLOOKUP(Games!B605, Data!$B$2:$L$134, 10, FALSE)-VLOOKUP(Games!E605, Data!$B$2:$L$134, 10, FALSE))*Coefficients!$J$2</f>
        <v>#N/A</v>
      </c>
      <c r="K604" s="5" t="str">
        <f>(IF(AND(VLOOKUP(Games!B605, Data!$B$2:$L$134, 11, FALSE)=1, VLOOKUP(Games!E605, Data!$B$2:$L$134, 11, FALSE)&lt;&gt;1), 1,0))*Coefficients!K$2</f>
        <v>#N/A</v>
      </c>
      <c r="L604" s="5" t="str">
        <f>(IF(AND(VLOOKUP(Games!B605, Data!$B$2:$L$134, 11, FALSE)&lt;&gt;1, VLOOKUP(Games!E605, Data!$B$2:$L$134, 11, FALSE)=1), 1,0))*Coefficients!L$2</f>
        <v>#N/A</v>
      </c>
      <c r="O604" s="5" t="str">
        <f t="shared" si="1"/>
        <v>#N/A</v>
      </c>
    </row>
    <row r="605" ht="14.25" customHeight="1">
      <c r="A605" s="5" t="str">
        <f>Coefficients!$A$2</f>
        <v/>
      </c>
      <c r="B605" s="5" t="n">
        <f>(Games!G606)*Coefficients!$B$2</f>
        <v>0</v>
      </c>
      <c r="C605" s="5" t="str">
        <f>(VLOOKUP(Games!B606, Data!$B$2:$L$134, 4, FALSE)-VLOOKUP(Games!E606, Data!$B$2:$L$134, 4, FALSE))*Coefficients!$C$2</f>
        <v>#N/A</v>
      </c>
      <c r="D605" s="5" t="str">
        <f>(VLOOKUP(Games!B606, Data!$B$2:$L$134, 3, FALSE)-VLOOKUP(Games!E606, Data!$B$2:$L$134, 3, FALSE))*Coefficients!$D$2</f>
        <v>#N/A</v>
      </c>
      <c r="E605" s="5" t="str">
        <f>(VLOOKUP(Games!B606, Data!$B$2:$L$134, 5, FALSE)-VLOOKUP(Games!E606, Data!$B$2:$L$134, 5, FALSE))*Coefficients!$E$2</f>
        <v>#N/A</v>
      </c>
      <c r="F605" s="5" t="str">
        <f>(VLOOKUP(Games!B606, Data!$B$2:$L$134, 6, FALSE)-VLOOKUP(Games!E606, Data!$B$2:$L$134, 6, FALSE))*Coefficients!$F$2</f>
        <v>#N/A</v>
      </c>
      <c r="G605" s="5" t="str">
        <f>(VLOOKUP(Games!B606, Data!$B$2:$L$134, 7, FALSE)-VLOOKUP(Games!E606, Data!$B$2:$L$134, 7, FALSE))*Coefficients!$G$2</f>
        <v>#N/A</v>
      </c>
      <c r="H605" s="5" t="str">
        <f>(VLOOKUP(Games!B606, Data!$B$2:$L$134, 8, FALSE)-VLOOKUP(Games!E606, Data!$B$2:$L$134, 8, FALSE))*Coefficients!$H$2</f>
        <v>#N/A</v>
      </c>
      <c r="I605" s="5" t="str">
        <f>(VLOOKUP(Games!B606, Data!$B$2:$L$134, 9, FALSE)-VLOOKUP(Games!E606, Data!$B$2:$L$134, 9, FALSE))*Coefficients!$I$2</f>
        <v>#N/A</v>
      </c>
      <c r="J605" s="5" t="str">
        <f>(VLOOKUP(Games!B606, Data!$B$2:$L$134, 10, FALSE)-VLOOKUP(Games!E606, Data!$B$2:$L$134, 10, FALSE))*Coefficients!$J$2</f>
        <v>#N/A</v>
      </c>
      <c r="K605" s="5" t="str">
        <f>(IF(AND(VLOOKUP(Games!B606, Data!$B$2:$L$134, 11, FALSE)=1, VLOOKUP(Games!E606, Data!$B$2:$L$134, 11, FALSE)&lt;&gt;1), 1,0))*Coefficients!K$2</f>
        <v>#N/A</v>
      </c>
      <c r="L605" s="5" t="str">
        <f>(IF(AND(VLOOKUP(Games!B606, Data!$B$2:$L$134, 11, FALSE)&lt;&gt;1, VLOOKUP(Games!E606, Data!$B$2:$L$134, 11, FALSE)=1), 1,0))*Coefficients!L$2</f>
        <v>#N/A</v>
      </c>
      <c r="O605" s="5" t="str">
        <f t="shared" si="1"/>
        <v>#N/A</v>
      </c>
    </row>
    <row r="606" ht="14.25" customHeight="1">
      <c r="A606" s="5" t="str">
        <f>Coefficients!$A$2</f>
        <v/>
      </c>
      <c r="B606" s="5" t="n">
        <f>(Games!G607)*Coefficients!$B$2</f>
        <v>0</v>
      </c>
      <c r="C606" s="5" t="str">
        <f>(VLOOKUP(Games!B607, Data!$B$2:$L$134, 4, FALSE)-VLOOKUP(Games!E607, Data!$B$2:$L$134, 4, FALSE))*Coefficients!$C$2</f>
        <v>#N/A</v>
      </c>
      <c r="D606" s="5" t="str">
        <f>(VLOOKUP(Games!B607, Data!$B$2:$L$134, 3, FALSE)-VLOOKUP(Games!E607, Data!$B$2:$L$134, 3, FALSE))*Coefficients!$D$2</f>
        <v>#N/A</v>
      </c>
      <c r="E606" s="5" t="str">
        <f>(VLOOKUP(Games!B607, Data!$B$2:$L$134, 5, FALSE)-VLOOKUP(Games!E607, Data!$B$2:$L$134, 5, FALSE))*Coefficients!$E$2</f>
        <v>#N/A</v>
      </c>
      <c r="F606" s="5" t="str">
        <f>(VLOOKUP(Games!B607, Data!$B$2:$L$134, 6, FALSE)-VLOOKUP(Games!E607, Data!$B$2:$L$134, 6, FALSE))*Coefficients!$F$2</f>
        <v>#N/A</v>
      </c>
      <c r="G606" s="5" t="str">
        <f>(VLOOKUP(Games!B607, Data!$B$2:$L$134, 7, FALSE)-VLOOKUP(Games!E607, Data!$B$2:$L$134, 7, FALSE))*Coefficients!$G$2</f>
        <v>#N/A</v>
      </c>
      <c r="H606" s="5" t="str">
        <f>(VLOOKUP(Games!B607, Data!$B$2:$L$134, 8, FALSE)-VLOOKUP(Games!E607, Data!$B$2:$L$134, 8, FALSE))*Coefficients!$H$2</f>
        <v>#N/A</v>
      </c>
      <c r="I606" s="5" t="str">
        <f>(VLOOKUP(Games!B607, Data!$B$2:$L$134, 9, FALSE)-VLOOKUP(Games!E607, Data!$B$2:$L$134, 9, FALSE))*Coefficients!$I$2</f>
        <v>#N/A</v>
      </c>
      <c r="J606" s="5" t="str">
        <f>(VLOOKUP(Games!B607, Data!$B$2:$L$134, 10, FALSE)-VLOOKUP(Games!E607, Data!$B$2:$L$134, 10, FALSE))*Coefficients!$J$2</f>
        <v>#N/A</v>
      </c>
      <c r="K606" s="5" t="str">
        <f>(IF(AND(VLOOKUP(Games!B607, Data!$B$2:$L$134, 11, FALSE)=1, VLOOKUP(Games!E607, Data!$B$2:$L$134, 11, FALSE)&lt;&gt;1), 1,0))*Coefficients!K$2</f>
        <v>#N/A</v>
      </c>
      <c r="L606" s="5" t="str">
        <f>(IF(AND(VLOOKUP(Games!B607, Data!$B$2:$L$134, 11, FALSE)&lt;&gt;1, VLOOKUP(Games!E607, Data!$B$2:$L$134, 11, FALSE)=1), 1,0))*Coefficients!L$2</f>
        <v>#N/A</v>
      </c>
      <c r="O606" s="5" t="str">
        <f t="shared" si="1"/>
        <v>#N/A</v>
      </c>
    </row>
    <row r="607" ht="14.25" customHeight="1">
      <c r="A607" s="5" t="str">
        <f>Coefficients!$A$2</f>
        <v/>
      </c>
      <c r="B607" s="5" t="n">
        <f>(Games!G608)*Coefficients!$B$2</f>
        <v>0</v>
      </c>
      <c r="C607" s="5" t="str">
        <f>(VLOOKUP(Games!B608, Data!$B$2:$L$134, 4, FALSE)-VLOOKUP(Games!E608, Data!$B$2:$L$134, 4, FALSE))*Coefficients!$C$2</f>
        <v>#N/A</v>
      </c>
      <c r="D607" s="5" t="str">
        <f>(VLOOKUP(Games!B608, Data!$B$2:$L$134, 3, FALSE)-VLOOKUP(Games!E608, Data!$B$2:$L$134, 3, FALSE))*Coefficients!$D$2</f>
        <v>#N/A</v>
      </c>
      <c r="E607" s="5" t="str">
        <f>(VLOOKUP(Games!B608, Data!$B$2:$L$134, 5, FALSE)-VLOOKUP(Games!E608, Data!$B$2:$L$134, 5, FALSE))*Coefficients!$E$2</f>
        <v>#N/A</v>
      </c>
      <c r="F607" s="5" t="str">
        <f>(VLOOKUP(Games!B608, Data!$B$2:$L$134, 6, FALSE)-VLOOKUP(Games!E608, Data!$B$2:$L$134, 6, FALSE))*Coefficients!$F$2</f>
        <v>#N/A</v>
      </c>
      <c r="G607" s="5" t="str">
        <f>(VLOOKUP(Games!B608, Data!$B$2:$L$134, 7, FALSE)-VLOOKUP(Games!E608, Data!$B$2:$L$134, 7, FALSE))*Coefficients!$G$2</f>
        <v>#N/A</v>
      </c>
      <c r="H607" s="5" t="str">
        <f>(VLOOKUP(Games!B608, Data!$B$2:$L$134, 8, FALSE)-VLOOKUP(Games!E608, Data!$B$2:$L$134, 8, FALSE))*Coefficients!$H$2</f>
        <v>#N/A</v>
      </c>
      <c r="I607" s="5" t="str">
        <f>(VLOOKUP(Games!B608, Data!$B$2:$L$134, 9, FALSE)-VLOOKUP(Games!E608, Data!$B$2:$L$134, 9, FALSE))*Coefficients!$I$2</f>
        <v>#N/A</v>
      </c>
      <c r="J607" s="5" t="str">
        <f>(VLOOKUP(Games!B608, Data!$B$2:$L$134, 10, FALSE)-VLOOKUP(Games!E608, Data!$B$2:$L$134, 10, FALSE))*Coefficients!$J$2</f>
        <v>#N/A</v>
      </c>
      <c r="K607" s="5" t="str">
        <f>(IF(AND(VLOOKUP(Games!B608, Data!$B$2:$L$134, 11, FALSE)=1, VLOOKUP(Games!E608, Data!$B$2:$L$134, 11, FALSE)&lt;&gt;1), 1,0))*Coefficients!K$2</f>
        <v>#N/A</v>
      </c>
      <c r="L607" s="5" t="str">
        <f>(IF(AND(VLOOKUP(Games!B608, Data!$B$2:$L$134, 11, FALSE)&lt;&gt;1, VLOOKUP(Games!E608, Data!$B$2:$L$134, 11, FALSE)=1), 1,0))*Coefficients!L$2</f>
        <v>#N/A</v>
      </c>
      <c r="O607" s="5" t="str">
        <f t="shared" si="1"/>
        <v>#N/A</v>
      </c>
    </row>
    <row r="608" ht="14.25" customHeight="1">
      <c r="A608" s="5" t="str">
        <f>Coefficients!$A$2</f>
        <v/>
      </c>
      <c r="B608" s="5" t="n">
        <f>(Games!G609)*Coefficients!$B$2</f>
        <v>0</v>
      </c>
      <c r="C608" s="5" t="str">
        <f>(VLOOKUP(Games!B609, Data!$B$2:$L$134, 4, FALSE)-VLOOKUP(Games!E609, Data!$B$2:$L$134, 4, FALSE))*Coefficients!$C$2</f>
        <v>#N/A</v>
      </c>
      <c r="D608" s="5" t="str">
        <f>(VLOOKUP(Games!B609, Data!$B$2:$L$134, 3, FALSE)-VLOOKUP(Games!E609, Data!$B$2:$L$134, 3, FALSE))*Coefficients!$D$2</f>
        <v>#N/A</v>
      </c>
      <c r="E608" s="5" t="str">
        <f>(VLOOKUP(Games!B609, Data!$B$2:$L$134, 5, FALSE)-VLOOKUP(Games!E609, Data!$B$2:$L$134, 5, FALSE))*Coefficients!$E$2</f>
        <v>#N/A</v>
      </c>
      <c r="F608" s="5" t="str">
        <f>(VLOOKUP(Games!B609, Data!$B$2:$L$134, 6, FALSE)-VLOOKUP(Games!E609, Data!$B$2:$L$134, 6, FALSE))*Coefficients!$F$2</f>
        <v>#N/A</v>
      </c>
      <c r="G608" s="5" t="str">
        <f>(VLOOKUP(Games!B609, Data!$B$2:$L$134, 7, FALSE)-VLOOKUP(Games!E609, Data!$B$2:$L$134, 7, FALSE))*Coefficients!$G$2</f>
        <v>#N/A</v>
      </c>
      <c r="H608" s="5" t="str">
        <f>(VLOOKUP(Games!B609, Data!$B$2:$L$134, 8, FALSE)-VLOOKUP(Games!E609, Data!$B$2:$L$134, 8, FALSE))*Coefficients!$H$2</f>
        <v>#N/A</v>
      </c>
      <c r="I608" s="5" t="str">
        <f>(VLOOKUP(Games!B609, Data!$B$2:$L$134, 9, FALSE)-VLOOKUP(Games!E609, Data!$B$2:$L$134, 9, FALSE))*Coefficients!$I$2</f>
        <v>#N/A</v>
      </c>
      <c r="J608" s="5" t="str">
        <f>(VLOOKUP(Games!B609, Data!$B$2:$L$134, 10, FALSE)-VLOOKUP(Games!E609, Data!$B$2:$L$134, 10, FALSE))*Coefficients!$J$2</f>
        <v>#N/A</v>
      </c>
      <c r="K608" s="5" t="str">
        <f>(IF(AND(VLOOKUP(Games!B609, Data!$B$2:$L$134, 11, FALSE)=1, VLOOKUP(Games!E609, Data!$B$2:$L$134, 11, FALSE)&lt;&gt;1), 1,0))*Coefficients!K$2</f>
        <v>#N/A</v>
      </c>
      <c r="L608" s="5" t="str">
        <f>(IF(AND(VLOOKUP(Games!B609, Data!$B$2:$L$134, 11, FALSE)&lt;&gt;1, VLOOKUP(Games!E609, Data!$B$2:$L$134, 11, FALSE)=1), 1,0))*Coefficients!L$2</f>
        <v>#N/A</v>
      </c>
      <c r="O608" s="5" t="str">
        <f t="shared" si="1"/>
        <v>#N/A</v>
      </c>
    </row>
    <row r="609" ht="14.25" customHeight="1">
      <c r="A609" s="5" t="str">
        <f>Coefficients!$A$2</f>
        <v/>
      </c>
      <c r="B609" s="5" t="n">
        <f>(Games!G610)*Coefficients!$B$2</f>
        <v>0</v>
      </c>
      <c r="C609" s="5" t="str">
        <f>(VLOOKUP(Games!B610, Data!$B$2:$L$134, 4, FALSE)-VLOOKUP(Games!E610, Data!$B$2:$L$134, 4, FALSE))*Coefficients!$C$2</f>
        <v>#N/A</v>
      </c>
      <c r="D609" s="5" t="str">
        <f>(VLOOKUP(Games!B610, Data!$B$2:$L$134, 3, FALSE)-VLOOKUP(Games!E610, Data!$B$2:$L$134, 3, FALSE))*Coefficients!$D$2</f>
        <v>#N/A</v>
      </c>
      <c r="E609" s="5" t="str">
        <f>(VLOOKUP(Games!B610, Data!$B$2:$L$134, 5, FALSE)-VLOOKUP(Games!E610, Data!$B$2:$L$134, 5, FALSE))*Coefficients!$E$2</f>
        <v>#N/A</v>
      </c>
      <c r="F609" s="5" t="str">
        <f>(VLOOKUP(Games!B610, Data!$B$2:$L$134, 6, FALSE)-VLOOKUP(Games!E610, Data!$B$2:$L$134, 6, FALSE))*Coefficients!$F$2</f>
        <v>#N/A</v>
      </c>
      <c r="G609" s="5" t="str">
        <f>(VLOOKUP(Games!B610, Data!$B$2:$L$134, 7, FALSE)-VLOOKUP(Games!E610, Data!$B$2:$L$134, 7, FALSE))*Coefficients!$G$2</f>
        <v>#N/A</v>
      </c>
      <c r="H609" s="5" t="str">
        <f>(VLOOKUP(Games!B610, Data!$B$2:$L$134, 8, FALSE)-VLOOKUP(Games!E610, Data!$B$2:$L$134, 8, FALSE))*Coefficients!$H$2</f>
        <v>#N/A</v>
      </c>
      <c r="I609" s="5" t="str">
        <f>(VLOOKUP(Games!B610, Data!$B$2:$L$134, 9, FALSE)-VLOOKUP(Games!E610, Data!$B$2:$L$134, 9, FALSE))*Coefficients!$I$2</f>
        <v>#N/A</v>
      </c>
      <c r="J609" s="5" t="str">
        <f>(VLOOKUP(Games!B610, Data!$B$2:$L$134, 10, FALSE)-VLOOKUP(Games!E610, Data!$B$2:$L$134, 10, FALSE))*Coefficients!$J$2</f>
        <v>#N/A</v>
      </c>
      <c r="K609" s="5" t="str">
        <f>(IF(AND(VLOOKUP(Games!B610, Data!$B$2:$L$134, 11, FALSE)=1, VLOOKUP(Games!E610, Data!$B$2:$L$134, 11, FALSE)&lt;&gt;1), 1,0))*Coefficients!K$2</f>
        <v>#N/A</v>
      </c>
      <c r="L609" s="5" t="str">
        <f>(IF(AND(VLOOKUP(Games!B610, Data!$B$2:$L$134, 11, FALSE)&lt;&gt;1, VLOOKUP(Games!E610, Data!$B$2:$L$134, 11, FALSE)=1), 1,0))*Coefficients!L$2</f>
        <v>#N/A</v>
      </c>
      <c r="O609" s="5" t="str">
        <f t="shared" si="1"/>
        <v>#N/A</v>
      </c>
    </row>
    <row r="610" ht="14.25" customHeight="1">
      <c r="A610" s="5" t="str">
        <f>Coefficients!$A$2</f>
        <v/>
      </c>
      <c r="B610" s="5" t="n">
        <f>(Games!G611)*Coefficients!$B$2</f>
        <v>0</v>
      </c>
      <c r="C610" s="5" t="str">
        <f>(VLOOKUP(Games!B611, Data!$B$2:$L$134, 4, FALSE)-VLOOKUP(Games!E611, Data!$B$2:$L$134, 4, FALSE))*Coefficients!$C$2</f>
        <v>#N/A</v>
      </c>
      <c r="D610" s="5" t="str">
        <f>(VLOOKUP(Games!B611, Data!$B$2:$L$134, 3, FALSE)-VLOOKUP(Games!E611, Data!$B$2:$L$134, 3, FALSE))*Coefficients!$D$2</f>
        <v>#N/A</v>
      </c>
      <c r="E610" s="5" t="str">
        <f>(VLOOKUP(Games!B611, Data!$B$2:$L$134, 5, FALSE)-VLOOKUP(Games!E611, Data!$B$2:$L$134, 5, FALSE))*Coefficients!$E$2</f>
        <v>#N/A</v>
      </c>
      <c r="F610" s="5" t="str">
        <f>(VLOOKUP(Games!B611, Data!$B$2:$L$134, 6, FALSE)-VLOOKUP(Games!E611, Data!$B$2:$L$134, 6, FALSE))*Coefficients!$F$2</f>
        <v>#N/A</v>
      </c>
      <c r="G610" s="5" t="str">
        <f>(VLOOKUP(Games!B611, Data!$B$2:$L$134, 7, FALSE)-VLOOKUP(Games!E611, Data!$B$2:$L$134, 7, FALSE))*Coefficients!$G$2</f>
        <v>#N/A</v>
      </c>
      <c r="H610" s="5" t="str">
        <f>(VLOOKUP(Games!B611, Data!$B$2:$L$134, 8, FALSE)-VLOOKUP(Games!E611, Data!$B$2:$L$134, 8, FALSE))*Coefficients!$H$2</f>
        <v>#N/A</v>
      </c>
      <c r="I610" s="5" t="str">
        <f>(VLOOKUP(Games!B611, Data!$B$2:$L$134, 9, FALSE)-VLOOKUP(Games!E611, Data!$B$2:$L$134, 9, FALSE))*Coefficients!$I$2</f>
        <v>#N/A</v>
      </c>
      <c r="J610" s="5" t="str">
        <f>(VLOOKUP(Games!B611, Data!$B$2:$L$134, 10, FALSE)-VLOOKUP(Games!E611, Data!$B$2:$L$134, 10, FALSE))*Coefficients!$J$2</f>
        <v>#N/A</v>
      </c>
      <c r="K610" s="5" t="str">
        <f>(IF(AND(VLOOKUP(Games!B611, Data!$B$2:$L$134, 11, FALSE)=1, VLOOKUP(Games!E611, Data!$B$2:$L$134, 11, FALSE)&lt;&gt;1), 1,0))*Coefficients!K$2</f>
        <v>#N/A</v>
      </c>
      <c r="L610" s="5" t="str">
        <f>(IF(AND(VLOOKUP(Games!B611, Data!$B$2:$L$134, 11, FALSE)&lt;&gt;1, VLOOKUP(Games!E611, Data!$B$2:$L$134, 11, FALSE)=1), 1,0))*Coefficients!L$2</f>
        <v>#N/A</v>
      </c>
      <c r="O610" s="5" t="str">
        <f t="shared" si="1"/>
        <v>#N/A</v>
      </c>
    </row>
    <row r="611" ht="14.25" customHeight="1">
      <c r="A611" s="5" t="str">
        <f>Coefficients!$A$2</f>
        <v/>
      </c>
      <c r="B611" s="5" t="n">
        <f>(Games!G612)*Coefficients!$B$2</f>
        <v>0</v>
      </c>
      <c r="C611" s="5" t="str">
        <f>(VLOOKUP(Games!B612, Data!$B$2:$L$134, 4, FALSE)-VLOOKUP(Games!E612, Data!$B$2:$L$134, 4, FALSE))*Coefficients!$C$2</f>
        <v>#N/A</v>
      </c>
      <c r="D611" s="5" t="str">
        <f>(VLOOKUP(Games!B612, Data!$B$2:$L$134, 3, FALSE)-VLOOKUP(Games!E612, Data!$B$2:$L$134, 3, FALSE))*Coefficients!$D$2</f>
        <v>#N/A</v>
      </c>
      <c r="E611" s="5" t="str">
        <f>(VLOOKUP(Games!B612, Data!$B$2:$L$134, 5, FALSE)-VLOOKUP(Games!E612, Data!$B$2:$L$134, 5, FALSE))*Coefficients!$E$2</f>
        <v>#N/A</v>
      </c>
      <c r="F611" s="5" t="str">
        <f>(VLOOKUP(Games!B612, Data!$B$2:$L$134, 6, FALSE)-VLOOKUP(Games!E612, Data!$B$2:$L$134, 6, FALSE))*Coefficients!$F$2</f>
        <v>#N/A</v>
      </c>
      <c r="G611" s="5" t="str">
        <f>(VLOOKUP(Games!B612, Data!$B$2:$L$134, 7, FALSE)-VLOOKUP(Games!E612, Data!$B$2:$L$134, 7, FALSE))*Coefficients!$G$2</f>
        <v>#N/A</v>
      </c>
      <c r="H611" s="5" t="str">
        <f>(VLOOKUP(Games!B612, Data!$B$2:$L$134, 8, FALSE)-VLOOKUP(Games!E612, Data!$B$2:$L$134, 8, FALSE))*Coefficients!$H$2</f>
        <v>#N/A</v>
      </c>
      <c r="I611" s="5" t="str">
        <f>(VLOOKUP(Games!B612, Data!$B$2:$L$134, 9, FALSE)-VLOOKUP(Games!E612, Data!$B$2:$L$134, 9, FALSE))*Coefficients!$I$2</f>
        <v>#N/A</v>
      </c>
      <c r="J611" s="5" t="str">
        <f>(VLOOKUP(Games!B612, Data!$B$2:$L$134, 10, FALSE)-VLOOKUP(Games!E612, Data!$B$2:$L$134, 10, FALSE))*Coefficients!$J$2</f>
        <v>#N/A</v>
      </c>
      <c r="K611" s="5" t="str">
        <f>(IF(AND(VLOOKUP(Games!B612, Data!$B$2:$L$134, 11, FALSE)=1, VLOOKUP(Games!E612, Data!$B$2:$L$134, 11, FALSE)&lt;&gt;1), 1,0))*Coefficients!K$2</f>
        <v>#N/A</v>
      </c>
      <c r="L611" s="5" t="str">
        <f>(IF(AND(VLOOKUP(Games!B612, Data!$B$2:$L$134, 11, FALSE)&lt;&gt;1, VLOOKUP(Games!E612, Data!$B$2:$L$134, 11, FALSE)=1), 1,0))*Coefficients!L$2</f>
        <v>#N/A</v>
      </c>
      <c r="O611" s="5" t="str">
        <f t="shared" si="1"/>
        <v>#N/A</v>
      </c>
    </row>
    <row r="612" ht="14.25" customHeight="1">
      <c r="A612" s="5" t="str">
        <f>Coefficients!$A$2</f>
        <v/>
      </c>
      <c r="B612" s="5" t="n">
        <f>(Games!G613)*Coefficients!$B$2</f>
        <v>0</v>
      </c>
      <c r="C612" s="5" t="str">
        <f>(VLOOKUP(Games!B613, Data!$B$2:$L$134, 4, FALSE)-VLOOKUP(Games!E613, Data!$B$2:$L$134, 4, FALSE))*Coefficients!$C$2</f>
        <v>#N/A</v>
      </c>
      <c r="D612" s="5" t="str">
        <f>(VLOOKUP(Games!B613, Data!$B$2:$L$134, 3, FALSE)-VLOOKUP(Games!E613, Data!$B$2:$L$134, 3, FALSE))*Coefficients!$D$2</f>
        <v>#N/A</v>
      </c>
      <c r="E612" s="5" t="str">
        <f>(VLOOKUP(Games!B613, Data!$B$2:$L$134, 5, FALSE)-VLOOKUP(Games!E613, Data!$B$2:$L$134, 5, FALSE))*Coefficients!$E$2</f>
        <v>#N/A</v>
      </c>
      <c r="F612" s="5" t="str">
        <f>(VLOOKUP(Games!B613, Data!$B$2:$L$134, 6, FALSE)-VLOOKUP(Games!E613, Data!$B$2:$L$134, 6, FALSE))*Coefficients!$F$2</f>
        <v>#N/A</v>
      </c>
      <c r="G612" s="5" t="str">
        <f>(VLOOKUP(Games!B613, Data!$B$2:$L$134, 7, FALSE)-VLOOKUP(Games!E613, Data!$B$2:$L$134, 7, FALSE))*Coefficients!$G$2</f>
        <v>#N/A</v>
      </c>
      <c r="H612" s="5" t="str">
        <f>(VLOOKUP(Games!B613, Data!$B$2:$L$134, 8, FALSE)-VLOOKUP(Games!E613, Data!$B$2:$L$134, 8, FALSE))*Coefficients!$H$2</f>
        <v>#N/A</v>
      </c>
      <c r="I612" s="5" t="str">
        <f>(VLOOKUP(Games!B613, Data!$B$2:$L$134, 9, FALSE)-VLOOKUP(Games!E613, Data!$B$2:$L$134, 9, FALSE))*Coefficients!$I$2</f>
        <v>#N/A</v>
      </c>
      <c r="J612" s="5" t="str">
        <f>(VLOOKUP(Games!B613, Data!$B$2:$L$134, 10, FALSE)-VLOOKUP(Games!E613, Data!$B$2:$L$134, 10, FALSE))*Coefficients!$J$2</f>
        <v>#N/A</v>
      </c>
      <c r="K612" s="5" t="str">
        <f>(IF(AND(VLOOKUP(Games!B613, Data!$B$2:$L$134, 11, FALSE)=1, VLOOKUP(Games!E613, Data!$B$2:$L$134, 11, FALSE)&lt;&gt;1), 1,0))*Coefficients!K$2</f>
        <v>#N/A</v>
      </c>
      <c r="L612" s="5" t="str">
        <f>(IF(AND(VLOOKUP(Games!B613, Data!$B$2:$L$134, 11, FALSE)&lt;&gt;1, VLOOKUP(Games!E613, Data!$B$2:$L$134, 11, FALSE)=1), 1,0))*Coefficients!L$2</f>
        <v>#N/A</v>
      </c>
      <c r="O612" s="5" t="str">
        <f t="shared" si="1"/>
        <v>#N/A</v>
      </c>
    </row>
    <row r="613" ht="14.25" customHeight="1">
      <c r="A613" s="5" t="str">
        <f>Coefficients!$A$2</f>
        <v/>
      </c>
      <c r="B613" s="5" t="n">
        <f>(Games!G614)*Coefficients!$B$2</f>
        <v>0</v>
      </c>
      <c r="C613" s="5" t="str">
        <f>(VLOOKUP(Games!B614, Data!$B$2:$L$134, 4, FALSE)-VLOOKUP(Games!E614, Data!$B$2:$L$134, 4, FALSE))*Coefficients!$C$2</f>
        <v>#N/A</v>
      </c>
      <c r="D613" s="5" t="str">
        <f>(VLOOKUP(Games!B614, Data!$B$2:$L$134, 3, FALSE)-VLOOKUP(Games!E614, Data!$B$2:$L$134, 3, FALSE))*Coefficients!$D$2</f>
        <v>#N/A</v>
      </c>
      <c r="E613" s="5" t="str">
        <f>(VLOOKUP(Games!B614, Data!$B$2:$L$134, 5, FALSE)-VLOOKUP(Games!E614, Data!$B$2:$L$134, 5, FALSE))*Coefficients!$E$2</f>
        <v>#N/A</v>
      </c>
      <c r="F613" s="5" t="str">
        <f>(VLOOKUP(Games!B614, Data!$B$2:$L$134, 6, FALSE)-VLOOKUP(Games!E614, Data!$B$2:$L$134, 6, FALSE))*Coefficients!$F$2</f>
        <v>#N/A</v>
      </c>
      <c r="G613" s="5" t="str">
        <f>(VLOOKUP(Games!B614, Data!$B$2:$L$134, 7, FALSE)-VLOOKUP(Games!E614, Data!$B$2:$L$134, 7, FALSE))*Coefficients!$G$2</f>
        <v>#N/A</v>
      </c>
      <c r="H613" s="5" t="str">
        <f>(VLOOKUP(Games!B614, Data!$B$2:$L$134, 8, FALSE)-VLOOKUP(Games!E614, Data!$B$2:$L$134, 8, FALSE))*Coefficients!$H$2</f>
        <v>#N/A</v>
      </c>
      <c r="I613" s="5" t="str">
        <f>(VLOOKUP(Games!B614, Data!$B$2:$L$134, 9, FALSE)-VLOOKUP(Games!E614, Data!$B$2:$L$134, 9, FALSE))*Coefficients!$I$2</f>
        <v>#N/A</v>
      </c>
      <c r="J613" s="5" t="str">
        <f>(VLOOKUP(Games!B614, Data!$B$2:$L$134, 10, FALSE)-VLOOKUP(Games!E614, Data!$B$2:$L$134, 10, FALSE))*Coefficients!$J$2</f>
        <v>#N/A</v>
      </c>
      <c r="K613" s="5" t="str">
        <f>(IF(AND(VLOOKUP(Games!B614, Data!$B$2:$L$134, 11, FALSE)=1, VLOOKUP(Games!E614, Data!$B$2:$L$134, 11, FALSE)&lt;&gt;1), 1,0))*Coefficients!K$2</f>
        <v>#N/A</v>
      </c>
      <c r="L613" s="5" t="str">
        <f>(IF(AND(VLOOKUP(Games!B614, Data!$B$2:$L$134, 11, FALSE)&lt;&gt;1, VLOOKUP(Games!E614, Data!$B$2:$L$134, 11, FALSE)=1), 1,0))*Coefficients!L$2</f>
        <v>#N/A</v>
      </c>
      <c r="O613" s="5" t="str">
        <f t="shared" si="1"/>
        <v>#N/A</v>
      </c>
    </row>
    <row r="614" ht="14.25" customHeight="1">
      <c r="A614" s="5" t="str">
        <f>Coefficients!$A$2</f>
        <v/>
      </c>
      <c r="B614" s="5" t="n">
        <f>(Games!G615)*Coefficients!$B$2</f>
        <v>0</v>
      </c>
      <c r="C614" s="5" t="str">
        <f>(VLOOKUP(Games!B615, Data!$B$2:$L$134, 4, FALSE)-VLOOKUP(Games!E615, Data!$B$2:$L$134, 4, FALSE))*Coefficients!$C$2</f>
        <v>#N/A</v>
      </c>
      <c r="D614" s="5" t="str">
        <f>(VLOOKUP(Games!B615, Data!$B$2:$L$134, 3, FALSE)-VLOOKUP(Games!E615, Data!$B$2:$L$134, 3, FALSE))*Coefficients!$D$2</f>
        <v>#N/A</v>
      </c>
      <c r="E614" s="5" t="str">
        <f>(VLOOKUP(Games!B615, Data!$B$2:$L$134, 5, FALSE)-VLOOKUP(Games!E615, Data!$B$2:$L$134, 5, FALSE))*Coefficients!$E$2</f>
        <v>#N/A</v>
      </c>
      <c r="F614" s="5" t="str">
        <f>(VLOOKUP(Games!B615, Data!$B$2:$L$134, 6, FALSE)-VLOOKUP(Games!E615, Data!$B$2:$L$134, 6, FALSE))*Coefficients!$F$2</f>
        <v>#N/A</v>
      </c>
      <c r="G614" s="5" t="str">
        <f>(VLOOKUP(Games!B615, Data!$B$2:$L$134, 7, FALSE)-VLOOKUP(Games!E615, Data!$B$2:$L$134, 7, FALSE))*Coefficients!$G$2</f>
        <v>#N/A</v>
      </c>
      <c r="H614" s="5" t="str">
        <f>(VLOOKUP(Games!B615, Data!$B$2:$L$134, 8, FALSE)-VLOOKUP(Games!E615, Data!$B$2:$L$134, 8, FALSE))*Coefficients!$H$2</f>
        <v>#N/A</v>
      </c>
      <c r="I614" s="5" t="str">
        <f>(VLOOKUP(Games!B615, Data!$B$2:$L$134, 9, FALSE)-VLOOKUP(Games!E615, Data!$B$2:$L$134, 9, FALSE))*Coefficients!$I$2</f>
        <v>#N/A</v>
      </c>
      <c r="J614" s="5" t="str">
        <f>(VLOOKUP(Games!B615, Data!$B$2:$L$134, 10, FALSE)-VLOOKUP(Games!E615, Data!$B$2:$L$134, 10, FALSE))*Coefficients!$J$2</f>
        <v>#N/A</v>
      </c>
      <c r="K614" s="5" t="str">
        <f>(IF(AND(VLOOKUP(Games!B615, Data!$B$2:$L$134, 11, FALSE)=1, VLOOKUP(Games!E615, Data!$B$2:$L$134, 11, FALSE)&lt;&gt;1), 1,0))*Coefficients!K$2</f>
        <v>#N/A</v>
      </c>
      <c r="L614" s="5" t="str">
        <f>(IF(AND(VLOOKUP(Games!B615, Data!$B$2:$L$134, 11, FALSE)&lt;&gt;1, VLOOKUP(Games!E615, Data!$B$2:$L$134, 11, FALSE)=1), 1,0))*Coefficients!L$2</f>
        <v>#N/A</v>
      </c>
      <c r="O614" s="5" t="str">
        <f t="shared" si="1"/>
        <v>#N/A</v>
      </c>
    </row>
    <row r="615" ht="14.25" customHeight="1">
      <c r="A615" s="5" t="str">
        <f>Coefficients!$A$2</f>
        <v/>
      </c>
      <c r="B615" s="5" t="n">
        <f>(Games!G616)*Coefficients!$B$2</f>
        <v>0</v>
      </c>
      <c r="C615" s="5" t="str">
        <f>(VLOOKUP(Games!B616, Data!$B$2:$L$134, 4, FALSE)-VLOOKUP(Games!E616, Data!$B$2:$L$134, 4, FALSE))*Coefficients!$C$2</f>
        <v>#N/A</v>
      </c>
      <c r="D615" s="5" t="str">
        <f>(VLOOKUP(Games!B616, Data!$B$2:$L$134, 3, FALSE)-VLOOKUP(Games!E616, Data!$B$2:$L$134, 3, FALSE))*Coefficients!$D$2</f>
        <v>#N/A</v>
      </c>
      <c r="E615" s="5" t="str">
        <f>(VLOOKUP(Games!B616, Data!$B$2:$L$134, 5, FALSE)-VLOOKUP(Games!E616, Data!$B$2:$L$134, 5, FALSE))*Coefficients!$E$2</f>
        <v>#N/A</v>
      </c>
      <c r="F615" s="5" t="str">
        <f>(VLOOKUP(Games!B616, Data!$B$2:$L$134, 6, FALSE)-VLOOKUP(Games!E616, Data!$B$2:$L$134, 6, FALSE))*Coefficients!$F$2</f>
        <v>#N/A</v>
      </c>
      <c r="G615" s="5" t="str">
        <f>(VLOOKUP(Games!B616, Data!$B$2:$L$134, 7, FALSE)-VLOOKUP(Games!E616, Data!$B$2:$L$134, 7, FALSE))*Coefficients!$G$2</f>
        <v>#N/A</v>
      </c>
      <c r="H615" s="5" t="str">
        <f>(VLOOKUP(Games!B616, Data!$B$2:$L$134, 8, FALSE)-VLOOKUP(Games!E616, Data!$B$2:$L$134, 8, FALSE))*Coefficients!$H$2</f>
        <v>#N/A</v>
      </c>
      <c r="I615" s="5" t="str">
        <f>(VLOOKUP(Games!B616, Data!$B$2:$L$134, 9, FALSE)-VLOOKUP(Games!E616, Data!$B$2:$L$134, 9, FALSE))*Coefficients!$I$2</f>
        <v>#N/A</v>
      </c>
      <c r="J615" s="5" t="str">
        <f>(VLOOKUP(Games!B616, Data!$B$2:$L$134, 10, FALSE)-VLOOKUP(Games!E616, Data!$B$2:$L$134, 10, FALSE))*Coefficients!$J$2</f>
        <v>#N/A</v>
      </c>
      <c r="K615" s="5" t="str">
        <f>(IF(AND(VLOOKUP(Games!B616, Data!$B$2:$L$134, 11, FALSE)=1, VLOOKUP(Games!E616, Data!$B$2:$L$134, 11, FALSE)&lt;&gt;1), 1,0))*Coefficients!K$2</f>
        <v>#N/A</v>
      </c>
      <c r="L615" s="5" t="str">
        <f>(IF(AND(VLOOKUP(Games!B616, Data!$B$2:$L$134, 11, FALSE)&lt;&gt;1, VLOOKUP(Games!E616, Data!$B$2:$L$134, 11, FALSE)=1), 1,0))*Coefficients!L$2</f>
        <v>#N/A</v>
      </c>
      <c r="O615" s="5" t="str">
        <f t="shared" si="1"/>
        <v>#N/A</v>
      </c>
    </row>
    <row r="616" ht="14.25" customHeight="1">
      <c r="A616" s="5" t="str">
        <f>Coefficients!$A$2</f>
        <v/>
      </c>
      <c r="B616" s="5" t="n">
        <f>(Games!G617)*Coefficients!$B$2</f>
        <v>0</v>
      </c>
      <c r="C616" s="5" t="str">
        <f>(VLOOKUP(Games!B617, Data!$B$2:$L$134, 4, FALSE)-VLOOKUP(Games!E617, Data!$B$2:$L$134, 4, FALSE))*Coefficients!$C$2</f>
        <v>#N/A</v>
      </c>
      <c r="D616" s="5" t="str">
        <f>(VLOOKUP(Games!B617, Data!$B$2:$L$134, 3, FALSE)-VLOOKUP(Games!E617, Data!$B$2:$L$134, 3, FALSE))*Coefficients!$D$2</f>
        <v>#N/A</v>
      </c>
      <c r="E616" s="5" t="str">
        <f>(VLOOKUP(Games!B617, Data!$B$2:$L$134, 5, FALSE)-VLOOKUP(Games!E617, Data!$B$2:$L$134, 5, FALSE))*Coefficients!$E$2</f>
        <v>#N/A</v>
      </c>
      <c r="F616" s="5" t="str">
        <f>(VLOOKUP(Games!B617, Data!$B$2:$L$134, 6, FALSE)-VLOOKUP(Games!E617, Data!$B$2:$L$134, 6, FALSE))*Coefficients!$F$2</f>
        <v>#N/A</v>
      </c>
      <c r="G616" s="5" t="str">
        <f>(VLOOKUP(Games!B617, Data!$B$2:$L$134, 7, FALSE)-VLOOKUP(Games!E617, Data!$B$2:$L$134, 7, FALSE))*Coefficients!$G$2</f>
        <v>#N/A</v>
      </c>
      <c r="H616" s="5" t="str">
        <f>(VLOOKUP(Games!B617, Data!$B$2:$L$134, 8, FALSE)-VLOOKUP(Games!E617, Data!$B$2:$L$134, 8, FALSE))*Coefficients!$H$2</f>
        <v>#N/A</v>
      </c>
      <c r="I616" s="5" t="str">
        <f>(VLOOKUP(Games!B617, Data!$B$2:$L$134, 9, FALSE)-VLOOKUP(Games!E617, Data!$B$2:$L$134, 9, FALSE))*Coefficients!$I$2</f>
        <v>#N/A</v>
      </c>
      <c r="J616" s="5" t="str">
        <f>(VLOOKUP(Games!B617, Data!$B$2:$L$134, 10, FALSE)-VLOOKUP(Games!E617, Data!$B$2:$L$134, 10, FALSE))*Coefficients!$J$2</f>
        <v>#N/A</v>
      </c>
      <c r="K616" s="5" t="str">
        <f>(IF(AND(VLOOKUP(Games!B617, Data!$B$2:$L$134, 11, FALSE)=1, VLOOKUP(Games!E617, Data!$B$2:$L$134, 11, FALSE)&lt;&gt;1), 1,0))*Coefficients!K$2</f>
        <v>#N/A</v>
      </c>
      <c r="L616" s="5" t="str">
        <f>(IF(AND(VLOOKUP(Games!B617, Data!$B$2:$L$134, 11, FALSE)&lt;&gt;1, VLOOKUP(Games!E617, Data!$B$2:$L$134, 11, FALSE)=1), 1,0))*Coefficients!L$2</f>
        <v>#N/A</v>
      </c>
      <c r="O616" s="5" t="str">
        <f t="shared" si="1"/>
        <v>#N/A</v>
      </c>
    </row>
    <row r="617" ht="14.25" customHeight="1">
      <c r="A617" s="5" t="str">
        <f>Coefficients!$A$2</f>
        <v/>
      </c>
      <c r="B617" s="5" t="n">
        <f>(Games!G618)*Coefficients!$B$2</f>
        <v>0</v>
      </c>
      <c r="C617" s="5" t="str">
        <f>(VLOOKUP(Games!B618, Data!$B$2:$L$134, 4, FALSE)-VLOOKUP(Games!E618, Data!$B$2:$L$134, 4, FALSE))*Coefficients!$C$2</f>
        <v>#N/A</v>
      </c>
      <c r="D617" s="5" t="str">
        <f>(VLOOKUP(Games!B618, Data!$B$2:$L$134, 3, FALSE)-VLOOKUP(Games!E618, Data!$B$2:$L$134, 3, FALSE))*Coefficients!$D$2</f>
        <v>#N/A</v>
      </c>
      <c r="E617" s="5" t="str">
        <f>(VLOOKUP(Games!B618, Data!$B$2:$L$134, 5, FALSE)-VLOOKUP(Games!E618, Data!$B$2:$L$134, 5, FALSE))*Coefficients!$E$2</f>
        <v>#N/A</v>
      </c>
      <c r="F617" s="5" t="str">
        <f>(VLOOKUP(Games!B618, Data!$B$2:$L$134, 6, FALSE)-VLOOKUP(Games!E618, Data!$B$2:$L$134, 6, FALSE))*Coefficients!$F$2</f>
        <v>#N/A</v>
      </c>
      <c r="G617" s="5" t="str">
        <f>(VLOOKUP(Games!B618, Data!$B$2:$L$134, 7, FALSE)-VLOOKUP(Games!E618, Data!$B$2:$L$134, 7, FALSE))*Coefficients!$G$2</f>
        <v>#N/A</v>
      </c>
      <c r="H617" s="5" t="str">
        <f>(VLOOKUP(Games!B618, Data!$B$2:$L$134, 8, FALSE)-VLOOKUP(Games!E618, Data!$B$2:$L$134, 8, FALSE))*Coefficients!$H$2</f>
        <v>#N/A</v>
      </c>
      <c r="I617" s="5" t="str">
        <f>(VLOOKUP(Games!B618, Data!$B$2:$L$134, 9, FALSE)-VLOOKUP(Games!E618, Data!$B$2:$L$134, 9, FALSE))*Coefficients!$I$2</f>
        <v>#N/A</v>
      </c>
      <c r="J617" s="5" t="str">
        <f>(VLOOKUP(Games!B618, Data!$B$2:$L$134, 10, FALSE)-VLOOKUP(Games!E618, Data!$B$2:$L$134, 10, FALSE))*Coefficients!$J$2</f>
        <v>#N/A</v>
      </c>
      <c r="K617" s="5" t="str">
        <f>(IF(AND(VLOOKUP(Games!B618, Data!$B$2:$L$134, 11, FALSE)=1, VLOOKUP(Games!E618, Data!$B$2:$L$134, 11, FALSE)&lt;&gt;1), 1,0))*Coefficients!K$2</f>
        <v>#N/A</v>
      </c>
      <c r="L617" s="5" t="str">
        <f>(IF(AND(VLOOKUP(Games!B618, Data!$B$2:$L$134, 11, FALSE)&lt;&gt;1, VLOOKUP(Games!E618, Data!$B$2:$L$134, 11, FALSE)=1), 1,0))*Coefficients!L$2</f>
        <v>#N/A</v>
      </c>
      <c r="O617" s="5" t="str">
        <f t="shared" si="1"/>
        <v>#N/A</v>
      </c>
    </row>
    <row r="618" ht="14.25" customHeight="1">
      <c r="A618" s="5" t="str">
        <f>Coefficients!$A$2</f>
        <v/>
      </c>
      <c r="B618" s="5" t="n">
        <f>(Games!G619)*Coefficients!$B$2</f>
        <v>0</v>
      </c>
      <c r="C618" s="5" t="str">
        <f>(VLOOKUP(Games!B619, Data!$B$2:$L$134, 4, FALSE)-VLOOKUP(Games!E619, Data!$B$2:$L$134, 4, FALSE))*Coefficients!$C$2</f>
        <v>#N/A</v>
      </c>
      <c r="D618" s="5" t="str">
        <f>(VLOOKUP(Games!B619, Data!$B$2:$L$134, 3, FALSE)-VLOOKUP(Games!E619, Data!$B$2:$L$134, 3, FALSE))*Coefficients!$D$2</f>
        <v>#N/A</v>
      </c>
      <c r="E618" s="5" t="str">
        <f>(VLOOKUP(Games!B619, Data!$B$2:$L$134, 5, FALSE)-VLOOKUP(Games!E619, Data!$B$2:$L$134, 5, FALSE))*Coefficients!$E$2</f>
        <v>#N/A</v>
      </c>
      <c r="F618" s="5" t="str">
        <f>(VLOOKUP(Games!B619, Data!$B$2:$L$134, 6, FALSE)-VLOOKUP(Games!E619, Data!$B$2:$L$134, 6, FALSE))*Coefficients!$F$2</f>
        <v>#N/A</v>
      </c>
      <c r="G618" s="5" t="str">
        <f>(VLOOKUP(Games!B619, Data!$B$2:$L$134, 7, FALSE)-VLOOKUP(Games!E619, Data!$B$2:$L$134, 7, FALSE))*Coefficients!$G$2</f>
        <v>#N/A</v>
      </c>
      <c r="H618" s="5" t="str">
        <f>(VLOOKUP(Games!B619, Data!$B$2:$L$134, 8, FALSE)-VLOOKUP(Games!E619, Data!$B$2:$L$134, 8, FALSE))*Coefficients!$H$2</f>
        <v>#N/A</v>
      </c>
      <c r="I618" s="5" t="str">
        <f>(VLOOKUP(Games!B619, Data!$B$2:$L$134, 9, FALSE)-VLOOKUP(Games!E619, Data!$B$2:$L$134, 9, FALSE))*Coefficients!$I$2</f>
        <v>#N/A</v>
      </c>
      <c r="J618" s="5" t="str">
        <f>(VLOOKUP(Games!B619, Data!$B$2:$L$134, 10, FALSE)-VLOOKUP(Games!E619, Data!$B$2:$L$134, 10, FALSE))*Coefficients!$J$2</f>
        <v>#N/A</v>
      </c>
      <c r="K618" s="5" t="str">
        <f>(IF(AND(VLOOKUP(Games!B619, Data!$B$2:$L$134, 11, FALSE)=1, VLOOKUP(Games!E619, Data!$B$2:$L$134, 11, FALSE)&lt;&gt;1), 1,0))*Coefficients!K$2</f>
        <v>#N/A</v>
      </c>
      <c r="L618" s="5" t="str">
        <f>(IF(AND(VLOOKUP(Games!B619, Data!$B$2:$L$134, 11, FALSE)&lt;&gt;1, VLOOKUP(Games!E619, Data!$B$2:$L$134, 11, FALSE)=1), 1,0))*Coefficients!L$2</f>
        <v>#N/A</v>
      </c>
      <c r="O618" s="5" t="str">
        <f t="shared" si="1"/>
        <v>#N/A</v>
      </c>
    </row>
    <row r="619" ht="14.25" customHeight="1">
      <c r="A619" s="5" t="str">
        <f>Coefficients!$A$2</f>
        <v/>
      </c>
      <c r="B619" s="5" t="n">
        <f>(Games!G620)*Coefficients!$B$2</f>
        <v>0</v>
      </c>
      <c r="C619" s="5" t="str">
        <f>(VLOOKUP(Games!B620, Data!$B$2:$L$134, 4, FALSE)-VLOOKUP(Games!E620, Data!$B$2:$L$134, 4, FALSE))*Coefficients!$C$2</f>
        <v>#N/A</v>
      </c>
      <c r="D619" s="5" t="str">
        <f>(VLOOKUP(Games!B620, Data!$B$2:$L$134, 3, FALSE)-VLOOKUP(Games!E620, Data!$B$2:$L$134, 3, FALSE))*Coefficients!$D$2</f>
        <v>#N/A</v>
      </c>
      <c r="E619" s="5" t="str">
        <f>(VLOOKUP(Games!B620, Data!$B$2:$L$134, 5, FALSE)-VLOOKUP(Games!E620, Data!$B$2:$L$134, 5, FALSE))*Coefficients!$E$2</f>
        <v>#N/A</v>
      </c>
      <c r="F619" s="5" t="str">
        <f>(VLOOKUP(Games!B620, Data!$B$2:$L$134, 6, FALSE)-VLOOKUP(Games!E620, Data!$B$2:$L$134, 6, FALSE))*Coefficients!$F$2</f>
        <v>#N/A</v>
      </c>
      <c r="G619" s="5" t="str">
        <f>(VLOOKUP(Games!B620, Data!$B$2:$L$134, 7, FALSE)-VLOOKUP(Games!E620, Data!$B$2:$L$134, 7, FALSE))*Coefficients!$G$2</f>
        <v>#N/A</v>
      </c>
      <c r="H619" s="5" t="str">
        <f>(VLOOKUP(Games!B620, Data!$B$2:$L$134, 8, FALSE)-VLOOKUP(Games!E620, Data!$B$2:$L$134, 8, FALSE))*Coefficients!$H$2</f>
        <v>#N/A</v>
      </c>
      <c r="I619" s="5" t="str">
        <f>(VLOOKUP(Games!B620, Data!$B$2:$L$134, 9, FALSE)-VLOOKUP(Games!E620, Data!$B$2:$L$134, 9, FALSE))*Coefficients!$I$2</f>
        <v>#N/A</v>
      </c>
      <c r="J619" s="5" t="str">
        <f>(VLOOKUP(Games!B620, Data!$B$2:$L$134, 10, FALSE)-VLOOKUP(Games!E620, Data!$B$2:$L$134, 10, FALSE))*Coefficients!$J$2</f>
        <v>#N/A</v>
      </c>
      <c r="K619" s="5" t="str">
        <f>(IF(AND(VLOOKUP(Games!B620, Data!$B$2:$L$134, 11, FALSE)=1, VLOOKUP(Games!E620, Data!$B$2:$L$134, 11, FALSE)&lt;&gt;1), 1,0))*Coefficients!K$2</f>
        <v>#N/A</v>
      </c>
      <c r="L619" s="5" t="str">
        <f>(IF(AND(VLOOKUP(Games!B620, Data!$B$2:$L$134, 11, FALSE)&lt;&gt;1, VLOOKUP(Games!E620, Data!$B$2:$L$134, 11, FALSE)=1), 1,0))*Coefficients!L$2</f>
        <v>#N/A</v>
      </c>
      <c r="O619" s="5" t="str">
        <f t="shared" si="1"/>
        <v>#N/A</v>
      </c>
    </row>
    <row r="620" ht="14.25" customHeight="1">
      <c r="A620" s="5" t="str">
        <f>Coefficients!$A$2</f>
        <v/>
      </c>
      <c r="B620" s="5" t="n">
        <f>(Games!G621)*Coefficients!$B$2</f>
        <v>0</v>
      </c>
      <c r="C620" s="5" t="str">
        <f>(VLOOKUP(Games!B621, Data!$B$2:$L$134, 4, FALSE)-VLOOKUP(Games!E621, Data!$B$2:$L$134, 4, FALSE))*Coefficients!$C$2</f>
        <v>#N/A</v>
      </c>
      <c r="D620" s="5" t="str">
        <f>(VLOOKUP(Games!B621, Data!$B$2:$L$134, 3, FALSE)-VLOOKUP(Games!E621, Data!$B$2:$L$134, 3, FALSE))*Coefficients!$D$2</f>
        <v>#N/A</v>
      </c>
      <c r="E620" s="5" t="str">
        <f>(VLOOKUP(Games!B621, Data!$B$2:$L$134, 5, FALSE)-VLOOKUP(Games!E621, Data!$B$2:$L$134, 5, FALSE))*Coefficients!$E$2</f>
        <v>#N/A</v>
      </c>
      <c r="F620" s="5" t="str">
        <f>(VLOOKUP(Games!B621, Data!$B$2:$L$134, 6, FALSE)-VLOOKUP(Games!E621, Data!$B$2:$L$134, 6, FALSE))*Coefficients!$F$2</f>
        <v>#N/A</v>
      </c>
      <c r="G620" s="5" t="str">
        <f>(VLOOKUP(Games!B621, Data!$B$2:$L$134, 7, FALSE)-VLOOKUP(Games!E621, Data!$B$2:$L$134, 7, FALSE))*Coefficients!$G$2</f>
        <v>#N/A</v>
      </c>
      <c r="H620" s="5" t="str">
        <f>(VLOOKUP(Games!B621, Data!$B$2:$L$134, 8, FALSE)-VLOOKUP(Games!E621, Data!$B$2:$L$134, 8, FALSE))*Coefficients!$H$2</f>
        <v>#N/A</v>
      </c>
      <c r="I620" s="5" t="str">
        <f>(VLOOKUP(Games!B621, Data!$B$2:$L$134, 9, FALSE)-VLOOKUP(Games!E621, Data!$B$2:$L$134, 9, FALSE))*Coefficients!$I$2</f>
        <v>#N/A</v>
      </c>
      <c r="J620" s="5" t="str">
        <f>(VLOOKUP(Games!B621, Data!$B$2:$L$134, 10, FALSE)-VLOOKUP(Games!E621, Data!$B$2:$L$134, 10, FALSE))*Coefficients!$J$2</f>
        <v>#N/A</v>
      </c>
      <c r="K620" s="5" t="str">
        <f>(IF(AND(VLOOKUP(Games!B621, Data!$B$2:$L$134, 11, FALSE)=1, VLOOKUP(Games!E621, Data!$B$2:$L$134, 11, FALSE)&lt;&gt;1), 1,0))*Coefficients!K$2</f>
        <v>#N/A</v>
      </c>
      <c r="L620" s="5" t="str">
        <f>(IF(AND(VLOOKUP(Games!B621, Data!$B$2:$L$134, 11, FALSE)&lt;&gt;1, VLOOKUP(Games!E621, Data!$B$2:$L$134, 11, FALSE)=1), 1,0))*Coefficients!L$2</f>
        <v>#N/A</v>
      </c>
      <c r="O620" s="5" t="str">
        <f t="shared" si="1"/>
        <v>#N/A</v>
      </c>
    </row>
    <row r="621" ht="14.25" customHeight="1">
      <c r="A621" s="5" t="str">
        <f>Coefficients!$A$2</f>
        <v/>
      </c>
      <c r="B621" s="5" t="n">
        <f>(Games!G622)*Coefficients!$B$2</f>
        <v>0</v>
      </c>
      <c r="C621" s="5" t="str">
        <f>(VLOOKUP(Games!B622, Data!$B$2:$L$134, 4, FALSE)-VLOOKUP(Games!E622, Data!$B$2:$L$134, 4, FALSE))*Coefficients!$C$2</f>
        <v>#N/A</v>
      </c>
      <c r="D621" s="5" t="str">
        <f>(VLOOKUP(Games!B622, Data!$B$2:$L$134, 3, FALSE)-VLOOKUP(Games!E622, Data!$B$2:$L$134, 3, FALSE))*Coefficients!$D$2</f>
        <v>#N/A</v>
      </c>
      <c r="E621" s="5" t="str">
        <f>(VLOOKUP(Games!B622, Data!$B$2:$L$134, 5, FALSE)-VLOOKUP(Games!E622, Data!$B$2:$L$134, 5, FALSE))*Coefficients!$E$2</f>
        <v>#N/A</v>
      </c>
      <c r="F621" s="5" t="str">
        <f>(VLOOKUP(Games!B622, Data!$B$2:$L$134, 6, FALSE)-VLOOKUP(Games!E622, Data!$B$2:$L$134, 6, FALSE))*Coefficients!$F$2</f>
        <v>#N/A</v>
      </c>
      <c r="G621" s="5" t="str">
        <f>(VLOOKUP(Games!B622, Data!$B$2:$L$134, 7, FALSE)-VLOOKUP(Games!E622, Data!$B$2:$L$134, 7, FALSE))*Coefficients!$G$2</f>
        <v>#N/A</v>
      </c>
      <c r="H621" s="5" t="str">
        <f>(VLOOKUP(Games!B622, Data!$B$2:$L$134, 8, FALSE)-VLOOKUP(Games!E622, Data!$B$2:$L$134, 8, FALSE))*Coefficients!$H$2</f>
        <v>#N/A</v>
      </c>
      <c r="I621" s="5" t="str">
        <f>(VLOOKUP(Games!B622, Data!$B$2:$L$134, 9, FALSE)-VLOOKUP(Games!E622, Data!$B$2:$L$134, 9, FALSE))*Coefficients!$I$2</f>
        <v>#N/A</v>
      </c>
      <c r="J621" s="5" t="str">
        <f>(VLOOKUP(Games!B622, Data!$B$2:$L$134, 10, FALSE)-VLOOKUP(Games!E622, Data!$B$2:$L$134, 10, FALSE))*Coefficients!$J$2</f>
        <v>#N/A</v>
      </c>
      <c r="K621" s="5" t="str">
        <f>(IF(AND(VLOOKUP(Games!B622, Data!$B$2:$L$134, 11, FALSE)=1, VLOOKUP(Games!E622, Data!$B$2:$L$134, 11, FALSE)&lt;&gt;1), 1,0))*Coefficients!K$2</f>
        <v>#N/A</v>
      </c>
      <c r="L621" s="5" t="str">
        <f>(IF(AND(VLOOKUP(Games!B622, Data!$B$2:$L$134, 11, FALSE)&lt;&gt;1, VLOOKUP(Games!E622, Data!$B$2:$L$134, 11, FALSE)=1), 1,0))*Coefficients!L$2</f>
        <v>#N/A</v>
      </c>
      <c r="O621" s="5" t="str">
        <f t="shared" si="1"/>
        <v>#N/A</v>
      </c>
    </row>
    <row r="622" ht="14.25" customHeight="1">
      <c r="A622" s="5" t="str">
        <f>Coefficients!$A$2</f>
        <v/>
      </c>
      <c r="B622" s="5" t="n">
        <f>(Games!G623)*Coefficients!$B$2</f>
        <v>0</v>
      </c>
      <c r="C622" s="5" t="str">
        <f>(VLOOKUP(Games!B623, Data!$B$2:$L$134, 4, FALSE)-VLOOKUP(Games!E623, Data!$B$2:$L$134, 4, FALSE))*Coefficients!$C$2</f>
        <v>#N/A</v>
      </c>
      <c r="D622" s="5" t="str">
        <f>(VLOOKUP(Games!B623, Data!$B$2:$L$134, 3, FALSE)-VLOOKUP(Games!E623, Data!$B$2:$L$134, 3, FALSE))*Coefficients!$D$2</f>
        <v>#N/A</v>
      </c>
      <c r="E622" s="5" t="str">
        <f>(VLOOKUP(Games!B623, Data!$B$2:$L$134, 5, FALSE)-VLOOKUP(Games!E623, Data!$B$2:$L$134, 5, FALSE))*Coefficients!$E$2</f>
        <v>#N/A</v>
      </c>
      <c r="F622" s="5" t="str">
        <f>(VLOOKUP(Games!B623, Data!$B$2:$L$134, 6, FALSE)-VLOOKUP(Games!E623, Data!$B$2:$L$134, 6, FALSE))*Coefficients!$F$2</f>
        <v>#N/A</v>
      </c>
      <c r="G622" s="5" t="str">
        <f>(VLOOKUP(Games!B623, Data!$B$2:$L$134, 7, FALSE)-VLOOKUP(Games!E623, Data!$B$2:$L$134, 7, FALSE))*Coefficients!$G$2</f>
        <v>#N/A</v>
      </c>
      <c r="H622" s="5" t="str">
        <f>(VLOOKUP(Games!B623, Data!$B$2:$L$134, 8, FALSE)-VLOOKUP(Games!E623, Data!$B$2:$L$134, 8, FALSE))*Coefficients!$H$2</f>
        <v>#N/A</v>
      </c>
      <c r="I622" s="5" t="str">
        <f>(VLOOKUP(Games!B623, Data!$B$2:$L$134, 9, FALSE)-VLOOKUP(Games!E623, Data!$B$2:$L$134, 9, FALSE))*Coefficients!$I$2</f>
        <v>#N/A</v>
      </c>
      <c r="J622" s="5" t="str">
        <f>(VLOOKUP(Games!B623, Data!$B$2:$L$134, 10, FALSE)-VLOOKUP(Games!E623, Data!$B$2:$L$134, 10, FALSE))*Coefficients!$J$2</f>
        <v>#N/A</v>
      </c>
      <c r="K622" s="5" t="str">
        <f>(IF(AND(VLOOKUP(Games!B623, Data!$B$2:$L$134, 11, FALSE)=1, VLOOKUP(Games!E623, Data!$B$2:$L$134, 11, FALSE)&lt;&gt;1), 1,0))*Coefficients!K$2</f>
        <v>#N/A</v>
      </c>
      <c r="L622" s="5" t="str">
        <f>(IF(AND(VLOOKUP(Games!B623, Data!$B$2:$L$134, 11, FALSE)&lt;&gt;1, VLOOKUP(Games!E623, Data!$B$2:$L$134, 11, FALSE)=1), 1,0))*Coefficients!L$2</f>
        <v>#N/A</v>
      </c>
      <c r="O622" s="5" t="str">
        <f t="shared" si="1"/>
        <v>#N/A</v>
      </c>
    </row>
    <row r="623" ht="14.25" customHeight="1">
      <c r="A623" s="5" t="str">
        <f>Coefficients!$A$2</f>
        <v/>
      </c>
      <c r="B623" s="5" t="n">
        <f>(Games!G624)*Coefficients!$B$2</f>
        <v>0</v>
      </c>
      <c r="C623" s="5" t="str">
        <f>(VLOOKUP(Games!B624, Data!$B$2:$L$134, 4, FALSE)-VLOOKUP(Games!E624, Data!$B$2:$L$134, 4, FALSE))*Coefficients!$C$2</f>
        <v>#N/A</v>
      </c>
      <c r="D623" s="5" t="str">
        <f>(VLOOKUP(Games!B624, Data!$B$2:$L$134, 3, FALSE)-VLOOKUP(Games!E624, Data!$B$2:$L$134, 3, FALSE))*Coefficients!$D$2</f>
        <v>#N/A</v>
      </c>
      <c r="E623" s="5" t="str">
        <f>(VLOOKUP(Games!B624, Data!$B$2:$L$134, 5, FALSE)-VLOOKUP(Games!E624, Data!$B$2:$L$134, 5, FALSE))*Coefficients!$E$2</f>
        <v>#N/A</v>
      </c>
      <c r="F623" s="5" t="str">
        <f>(VLOOKUP(Games!B624, Data!$B$2:$L$134, 6, FALSE)-VLOOKUP(Games!E624, Data!$B$2:$L$134, 6, FALSE))*Coefficients!$F$2</f>
        <v>#N/A</v>
      </c>
      <c r="G623" s="5" t="str">
        <f>(VLOOKUP(Games!B624, Data!$B$2:$L$134, 7, FALSE)-VLOOKUP(Games!E624, Data!$B$2:$L$134, 7, FALSE))*Coefficients!$G$2</f>
        <v>#N/A</v>
      </c>
      <c r="H623" s="5" t="str">
        <f>(VLOOKUP(Games!B624, Data!$B$2:$L$134, 8, FALSE)-VLOOKUP(Games!E624, Data!$B$2:$L$134, 8, FALSE))*Coefficients!$H$2</f>
        <v>#N/A</v>
      </c>
      <c r="I623" s="5" t="str">
        <f>(VLOOKUP(Games!B624, Data!$B$2:$L$134, 9, FALSE)-VLOOKUP(Games!E624, Data!$B$2:$L$134, 9, FALSE))*Coefficients!$I$2</f>
        <v>#N/A</v>
      </c>
      <c r="J623" s="5" t="str">
        <f>(VLOOKUP(Games!B624, Data!$B$2:$L$134, 10, FALSE)-VLOOKUP(Games!E624, Data!$B$2:$L$134, 10, FALSE))*Coefficients!$J$2</f>
        <v>#N/A</v>
      </c>
      <c r="K623" s="5" t="str">
        <f>(IF(AND(VLOOKUP(Games!B624, Data!$B$2:$L$134, 11, FALSE)=1, VLOOKUP(Games!E624, Data!$B$2:$L$134, 11, FALSE)&lt;&gt;1), 1,0))*Coefficients!K$2</f>
        <v>#N/A</v>
      </c>
      <c r="L623" s="5" t="str">
        <f>(IF(AND(VLOOKUP(Games!B624, Data!$B$2:$L$134, 11, FALSE)&lt;&gt;1, VLOOKUP(Games!E624, Data!$B$2:$L$134, 11, FALSE)=1), 1,0))*Coefficients!L$2</f>
        <v>#N/A</v>
      </c>
      <c r="O623" s="5" t="str">
        <f t="shared" si="1"/>
        <v>#N/A</v>
      </c>
    </row>
    <row r="624" ht="14.25" customHeight="1">
      <c r="A624" s="5" t="str">
        <f>Coefficients!$A$2</f>
        <v/>
      </c>
      <c r="B624" s="5" t="n">
        <f>(Games!G625)*Coefficients!$B$2</f>
        <v>0</v>
      </c>
      <c r="C624" s="5" t="str">
        <f>(VLOOKUP(Games!B625, Data!$B$2:$L$134, 4, FALSE)-VLOOKUP(Games!E625, Data!$B$2:$L$134, 4, FALSE))*Coefficients!$C$2</f>
        <v>#N/A</v>
      </c>
      <c r="D624" s="5" t="str">
        <f>(VLOOKUP(Games!B625, Data!$B$2:$L$134, 3, FALSE)-VLOOKUP(Games!E625, Data!$B$2:$L$134, 3, FALSE))*Coefficients!$D$2</f>
        <v>#N/A</v>
      </c>
      <c r="E624" s="5" t="str">
        <f>(VLOOKUP(Games!B625, Data!$B$2:$L$134, 5, FALSE)-VLOOKUP(Games!E625, Data!$B$2:$L$134, 5, FALSE))*Coefficients!$E$2</f>
        <v>#N/A</v>
      </c>
      <c r="F624" s="5" t="str">
        <f>(VLOOKUP(Games!B625, Data!$B$2:$L$134, 6, FALSE)-VLOOKUP(Games!E625, Data!$B$2:$L$134, 6, FALSE))*Coefficients!$F$2</f>
        <v>#N/A</v>
      </c>
      <c r="G624" s="5" t="str">
        <f>(VLOOKUP(Games!B625, Data!$B$2:$L$134, 7, FALSE)-VLOOKUP(Games!E625, Data!$B$2:$L$134, 7, FALSE))*Coefficients!$G$2</f>
        <v>#N/A</v>
      </c>
      <c r="H624" s="5" t="str">
        <f>(VLOOKUP(Games!B625, Data!$B$2:$L$134, 8, FALSE)-VLOOKUP(Games!E625, Data!$B$2:$L$134, 8, FALSE))*Coefficients!$H$2</f>
        <v>#N/A</v>
      </c>
      <c r="I624" s="5" t="str">
        <f>(VLOOKUP(Games!B625, Data!$B$2:$L$134, 9, FALSE)-VLOOKUP(Games!E625, Data!$B$2:$L$134, 9, FALSE))*Coefficients!$I$2</f>
        <v>#N/A</v>
      </c>
      <c r="J624" s="5" t="str">
        <f>(VLOOKUP(Games!B625, Data!$B$2:$L$134, 10, FALSE)-VLOOKUP(Games!E625, Data!$B$2:$L$134, 10, FALSE))*Coefficients!$J$2</f>
        <v>#N/A</v>
      </c>
      <c r="K624" s="5" t="str">
        <f>(IF(AND(VLOOKUP(Games!B625, Data!$B$2:$L$134, 11, FALSE)=1, VLOOKUP(Games!E625, Data!$B$2:$L$134, 11, FALSE)&lt;&gt;1), 1,0))*Coefficients!K$2</f>
        <v>#N/A</v>
      </c>
      <c r="L624" s="5" t="str">
        <f>(IF(AND(VLOOKUP(Games!B625, Data!$B$2:$L$134, 11, FALSE)&lt;&gt;1, VLOOKUP(Games!E625, Data!$B$2:$L$134, 11, FALSE)=1), 1,0))*Coefficients!L$2</f>
        <v>#N/A</v>
      </c>
      <c r="O624" s="5" t="str">
        <f t="shared" si="1"/>
        <v>#N/A</v>
      </c>
    </row>
    <row r="625" ht="14.25" customHeight="1">
      <c r="A625" s="5" t="str">
        <f>Coefficients!$A$2</f>
        <v/>
      </c>
      <c r="B625" s="5" t="n">
        <f>(Games!G626)*Coefficients!$B$2</f>
        <v>0</v>
      </c>
      <c r="C625" s="5" t="str">
        <f>(VLOOKUP(Games!B626, Data!$B$2:$L$134, 4, FALSE)-VLOOKUP(Games!E626, Data!$B$2:$L$134, 4, FALSE))*Coefficients!$C$2</f>
        <v>#N/A</v>
      </c>
      <c r="D625" s="5" t="str">
        <f>(VLOOKUP(Games!B626, Data!$B$2:$L$134, 3, FALSE)-VLOOKUP(Games!E626, Data!$B$2:$L$134, 3, FALSE))*Coefficients!$D$2</f>
        <v>#N/A</v>
      </c>
      <c r="E625" s="5" t="str">
        <f>(VLOOKUP(Games!B626, Data!$B$2:$L$134, 5, FALSE)-VLOOKUP(Games!E626, Data!$B$2:$L$134, 5, FALSE))*Coefficients!$E$2</f>
        <v>#N/A</v>
      </c>
      <c r="F625" s="5" t="str">
        <f>(VLOOKUP(Games!B626, Data!$B$2:$L$134, 6, FALSE)-VLOOKUP(Games!E626, Data!$B$2:$L$134, 6, FALSE))*Coefficients!$F$2</f>
        <v>#N/A</v>
      </c>
      <c r="G625" s="5" t="str">
        <f>(VLOOKUP(Games!B626, Data!$B$2:$L$134, 7, FALSE)-VLOOKUP(Games!E626, Data!$B$2:$L$134, 7, FALSE))*Coefficients!$G$2</f>
        <v>#N/A</v>
      </c>
      <c r="H625" s="5" t="str">
        <f>(VLOOKUP(Games!B626, Data!$B$2:$L$134, 8, FALSE)-VLOOKUP(Games!E626, Data!$B$2:$L$134, 8, FALSE))*Coefficients!$H$2</f>
        <v>#N/A</v>
      </c>
      <c r="I625" s="5" t="str">
        <f>(VLOOKUP(Games!B626, Data!$B$2:$L$134, 9, FALSE)-VLOOKUP(Games!E626, Data!$B$2:$L$134, 9, FALSE))*Coefficients!$I$2</f>
        <v>#N/A</v>
      </c>
      <c r="J625" s="5" t="str">
        <f>(VLOOKUP(Games!B626, Data!$B$2:$L$134, 10, FALSE)-VLOOKUP(Games!E626, Data!$B$2:$L$134, 10, FALSE))*Coefficients!$J$2</f>
        <v>#N/A</v>
      </c>
      <c r="K625" s="5" t="str">
        <f>(IF(AND(VLOOKUP(Games!B626, Data!$B$2:$L$134, 11, FALSE)=1, VLOOKUP(Games!E626, Data!$B$2:$L$134, 11, FALSE)&lt;&gt;1), 1,0))*Coefficients!K$2</f>
        <v>#N/A</v>
      </c>
      <c r="L625" s="5" t="str">
        <f>(IF(AND(VLOOKUP(Games!B626, Data!$B$2:$L$134, 11, FALSE)&lt;&gt;1, VLOOKUP(Games!E626, Data!$B$2:$L$134, 11, FALSE)=1), 1,0))*Coefficients!L$2</f>
        <v>#N/A</v>
      </c>
      <c r="O625" s="5" t="str">
        <f t="shared" si="1"/>
        <v>#N/A</v>
      </c>
    </row>
    <row r="626" ht="14.25" customHeight="1">
      <c r="A626" s="5" t="str">
        <f>Coefficients!$A$2</f>
        <v/>
      </c>
      <c r="B626" s="5" t="n">
        <f>(Games!G627)*Coefficients!$B$2</f>
        <v>0</v>
      </c>
      <c r="C626" s="5" t="str">
        <f>(VLOOKUP(Games!B627, Data!$B$2:$L$134, 4, FALSE)-VLOOKUP(Games!E627, Data!$B$2:$L$134, 4, FALSE))*Coefficients!$C$2</f>
        <v>#N/A</v>
      </c>
      <c r="D626" s="5" t="str">
        <f>(VLOOKUP(Games!B627, Data!$B$2:$L$134, 3, FALSE)-VLOOKUP(Games!E627, Data!$B$2:$L$134, 3, FALSE))*Coefficients!$D$2</f>
        <v>#N/A</v>
      </c>
      <c r="E626" s="5" t="str">
        <f>(VLOOKUP(Games!B627, Data!$B$2:$L$134, 5, FALSE)-VLOOKUP(Games!E627, Data!$B$2:$L$134, 5, FALSE))*Coefficients!$E$2</f>
        <v>#N/A</v>
      </c>
      <c r="F626" s="5" t="str">
        <f>(VLOOKUP(Games!B627, Data!$B$2:$L$134, 6, FALSE)-VLOOKUP(Games!E627, Data!$B$2:$L$134, 6, FALSE))*Coefficients!$F$2</f>
        <v>#N/A</v>
      </c>
      <c r="G626" s="5" t="str">
        <f>(VLOOKUP(Games!B627, Data!$B$2:$L$134, 7, FALSE)-VLOOKUP(Games!E627, Data!$B$2:$L$134, 7, FALSE))*Coefficients!$G$2</f>
        <v>#N/A</v>
      </c>
      <c r="H626" s="5" t="str">
        <f>(VLOOKUP(Games!B627, Data!$B$2:$L$134, 8, FALSE)-VLOOKUP(Games!E627, Data!$B$2:$L$134, 8, FALSE))*Coefficients!$H$2</f>
        <v>#N/A</v>
      </c>
      <c r="I626" s="5" t="str">
        <f>(VLOOKUP(Games!B627, Data!$B$2:$L$134, 9, FALSE)-VLOOKUP(Games!E627, Data!$B$2:$L$134, 9, FALSE))*Coefficients!$I$2</f>
        <v>#N/A</v>
      </c>
      <c r="J626" s="5" t="str">
        <f>(VLOOKUP(Games!B627, Data!$B$2:$L$134, 10, FALSE)-VLOOKUP(Games!E627, Data!$B$2:$L$134, 10, FALSE))*Coefficients!$J$2</f>
        <v>#N/A</v>
      </c>
      <c r="K626" s="5" t="str">
        <f>(IF(AND(VLOOKUP(Games!B627, Data!$B$2:$L$134, 11, FALSE)=1, VLOOKUP(Games!E627, Data!$B$2:$L$134, 11, FALSE)&lt;&gt;1), 1,0))*Coefficients!K$2</f>
        <v>#N/A</v>
      </c>
      <c r="L626" s="5" t="str">
        <f>(IF(AND(VLOOKUP(Games!B627, Data!$B$2:$L$134, 11, FALSE)&lt;&gt;1, VLOOKUP(Games!E627, Data!$B$2:$L$134, 11, FALSE)=1), 1,0))*Coefficients!L$2</f>
        <v>#N/A</v>
      </c>
      <c r="O626" s="5" t="str">
        <f t="shared" si="1"/>
        <v>#N/A</v>
      </c>
    </row>
    <row r="627" ht="14.25" customHeight="1">
      <c r="A627" s="5" t="str">
        <f>Coefficients!$A$2</f>
        <v/>
      </c>
      <c r="B627" s="5" t="n">
        <f>(Games!G628)*Coefficients!$B$2</f>
        <v>0</v>
      </c>
      <c r="C627" s="5" t="str">
        <f>(VLOOKUP(Games!B628, Data!$B$2:$L$134, 4, FALSE)-VLOOKUP(Games!E628, Data!$B$2:$L$134, 4, FALSE))*Coefficients!$C$2</f>
        <v>#N/A</v>
      </c>
      <c r="D627" s="5" t="str">
        <f>(VLOOKUP(Games!B628, Data!$B$2:$L$134, 3, FALSE)-VLOOKUP(Games!E628, Data!$B$2:$L$134, 3, FALSE))*Coefficients!$D$2</f>
        <v>#N/A</v>
      </c>
      <c r="E627" s="5" t="str">
        <f>(VLOOKUP(Games!B628, Data!$B$2:$L$134, 5, FALSE)-VLOOKUP(Games!E628, Data!$B$2:$L$134, 5, FALSE))*Coefficients!$E$2</f>
        <v>#N/A</v>
      </c>
      <c r="F627" s="5" t="str">
        <f>(VLOOKUP(Games!B628, Data!$B$2:$L$134, 6, FALSE)-VLOOKUP(Games!E628, Data!$B$2:$L$134, 6, FALSE))*Coefficients!$F$2</f>
        <v>#N/A</v>
      </c>
      <c r="G627" s="5" t="str">
        <f>(VLOOKUP(Games!B628, Data!$B$2:$L$134, 7, FALSE)-VLOOKUP(Games!E628, Data!$B$2:$L$134, 7, FALSE))*Coefficients!$G$2</f>
        <v>#N/A</v>
      </c>
      <c r="H627" s="5" t="str">
        <f>(VLOOKUP(Games!B628, Data!$B$2:$L$134, 8, FALSE)-VLOOKUP(Games!E628, Data!$B$2:$L$134, 8, FALSE))*Coefficients!$H$2</f>
        <v>#N/A</v>
      </c>
      <c r="I627" s="5" t="str">
        <f>(VLOOKUP(Games!B628, Data!$B$2:$L$134, 9, FALSE)-VLOOKUP(Games!E628, Data!$B$2:$L$134, 9, FALSE))*Coefficients!$I$2</f>
        <v>#N/A</v>
      </c>
      <c r="J627" s="5" t="str">
        <f>(VLOOKUP(Games!B628, Data!$B$2:$L$134, 10, FALSE)-VLOOKUP(Games!E628, Data!$B$2:$L$134, 10, FALSE))*Coefficients!$J$2</f>
        <v>#N/A</v>
      </c>
      <c r="K627" s="5" t="str">
        <f>(IF(AND(VLOOKUP(Games!B628, Data!$B$2:$L$134, 11, FALSE)=1, VLOOKUP(Games!E628, Data!$B$2:$L$134, 11, FALSE)&lt;&gt;1), 1,0))*Coefficients!K$2</f>
        <v>#N/A</v>
      </c>
      <c r="L627" s="5" t="str">
        <f>(IF(AND(VLOOKUP(Games!B628, Data!$B$2:$L$134, 11, FALSE)&lt;&gt;1, VLOOKUP(Games!E628, Data!$B$2:$L$134, 11, FALSE)=1), 1,0))*Coefficients!L$2</f>
        <v>#N/A</v>
      </c>
      <c r="O627" s="5" t="str">
        <f t="shared" si="1"/>
        <v>#N/A</v>
      </c>
    </row>
    <row r="628" ht="14.25" customHeight="1">
      <c r="A628" s="5" t="str">
        <f>Coefficients!$A$2</f>
        <v/>
      </c>
      <c r="B628" s="5" t="n">
        <f>(Games!G629)*Coefficients!$B$2</f>
        <v>0</v>
      </c>
      <c r="C628" s="5" t="str">
        <f>(VLOOKUP(Games!B629, Data!$B$2:$L$134, 4, FALSE)-VLOOKUP(Games!E629, Data!$B$2:$L$134, 4, FALSE))*Coefficients!$C$2</f>
        <v>#N/A</v>
      </c>
      <c r="D628" s="5" t="str">
        <f>(VLOOKUP(Games!B629, Data!$B$2:$L$134, 3, FALSE)-VLOOKUP(Games!E629, Data!$B$2:$L$134, 3, FALSE))*Coefficients!$D$2</f>
        <v>#N/A</v>
      </c>
      <c r="E628" s="5" t="str">
        <f>(VLOOKUP(Games!B629, Data!$B$2:$L$134, 5, FALSE)-VLOOKUP(Games!E629, Data!$B$2:$L$134, 5, FALSE))*Coefficients!$E$2</f>
        <v>#N/A</v>
      </c>
      <c r="F628" s="5" t="str">
        <f>(VLOOKUP(Games!B629, Data!$B$2:$L$134, 6, FALSE)-VLOOKUP(Games!E629, Data!$B$2:$L$134, 6, FALSE))*Coefficients!$F$2</f>
        <v>#N/A</v>
      </c>
      <c r="G628" s="5" t="str">
        <f>(VLOOKUP(Games!B629, Data!$B$2:$L$134, 7, FALSE)-VLOOKUP(Games!E629, Data!$B$2:$L$134, 7, FALSE))*Coefficients!$G$2</f>
        <v>#N/A</v>
      </c>
      <c r="H628" s="5" t="str">
        <f>(VLOOKUP(Games!B629, Data!$B$2:$L$134, 8, FALSE)-VLOOKUP(Games!E629, Data!$B$2:$L$134, 8, FALSE))*Coefficients!$H$2</f>
        <v>#N/A</v>
      </c>
      <c r="I628" s="5" t="str">
        <f>(VLOOKUP(Games!B629, Data!$B$2:$L$134, 9, FALSE)-VLOOKUP(Games!E629, Data!$B$2:$L$134, 9, FALSE))*Coefficients!$I$2</f>
        <v>#N/A</v>
      </c>
      <c r="J628" s="5" t="str">
        <f>(VLOOKUP(Games!B629, Data!$B$2:$L$134, 10, FALSE)-VLOOKUP(Games!E629, Data!$B$2:$L$134, 10, FALSE))*Coefficients!$J$2</f>
        <v>#N/A</v>
      </c>
      <c r="K628" s="5" t="str">
        <f>(IF(AND(VLOOKUP(Games!B629, Data!$B$2:$L$134, 11, FALSE)=1, VLOOKUP(Games!E629, Data!$B$2:$L$134, 11, FALSE)&lt;&gt;1), 1,0))*Coefficients!K$2</f>
        <v>#N/A</v>
      </c>
      <c r="L628" s="5" t="str">
        <f>(IF(AND(VLOOKUP(Games!B629, Data!$B$2:$L$134, 11, FALSE)&lt;&gt;1, VLOOKUP(Games!E629, Data!$B$2:$L$134, 11, FALSE)=1), 1,0))*Coefficients!L$2</f>
        <v>#N/A</v>
      </c>
      <c r="O628" s="5" t="str">
        <f t="shared" si="1"/>
        <v>#N/A</v>
      </c>
    </row>
    <row r="629" ht="14.25" customHeight="1">
      <c r="A629" s="5" t="str">
        <f>Coefficients!$A$2</f>
        <v/>
      </c>
      <c r="B629" s="5" t="n">
        <f>(Games!G630)*Coefficients!$B$2</f>
        <v>0</v>
      </c>
      <c r="C629" s="5" t="str">
        <f>(VLOOKUP(Games!B630, Data!$B$2:$L$134, 4, FALSE)-VLOOKUP(Games!E630, Data!$B$2:$L$134, 4, FALSE))*Coefficients!$C$2</f>
        <v>#N/A</v>
      </c>
      <c r="D629" s="5" t="str">
        <f>(VLOOKUP(Games!B630, Data!$B$2:$L$134, 3, FALSE)-VLOOKUP(Games!E630, Data!$B$2:$L$134, 3, FALSE))*Coefficients!$D$2</f>
        <v>#N/A</v>
      </c>
      <c r="E629" s="5" t="str">
        <f>(VLOOKUP(Games!B630, Data!$B$2:$L$134, 5, FALSE)-VLOOKUP(Games!E630, Data!$B$2:$L$134, 5, FALSE))*Coefficients!$E$2</f>
        <v>#N/A</v>
      </c>
      <c r="F629" s="5" t="str">
        <f>(VLOOKUP(Games!B630, Data!$B$2:$L$134, 6, FALSE)-VLOOKUP(Games!E630, Data!$B$2:$L$134, 6, FALSE))*Coefficients!$F$2</f>
        <v>#N/A</v>
      </c>
      <c r="G629" s="5" t="str">
        <f>(VLOOKUP(Games!B630, Data!$B$2:$L$134, 7, FALSE)-VLOOKUP(Games!E630, Data!$B$2:$L$134, 7, FALSE))*Coefficients!$G$2</f>
        <v>#N/A</v>
      </c>
      <c r="H629" s="5" t="str">
        <f>(VLOOKUP(Games!B630, Data!$B$2:$L$134, 8, FALSE)-VLOOKUP(Games!E630, Data!$B$2:$L$134, 8, FALSE))*Coefficients!$H$2</f>
        <v>#N/A</v>
      </c>
      <c r="I629" s="5" t="str">
        <f>(VLOOKUP(Games!B630, Data!$B$2:$L$134, 9, FALSE)-VLOOKUP(Games!E630, Data!$B$2:$L$134, 9, FALSE))*Coefficients!$I$2</f>
        <v>#N/A</v>
      </c>
      <c r="J629" s="5" t="str">
        <f>(VLOOKUP(Games!B630, Data!$B$2:$L$134, 10, FALSE)-VLOOKUP(Games!E630, Data!$B$2:$L$134, 10, FALSE))*Coefficients!$J$2</f>
        <v>#N/A</v>
      </c>
      <c r="K629" s="5" t="str">
        <f>(IF(AND(VLOOKUP(Games!B630, Data!$B$2:$L$134, 11, FALSE)=1, VLOOKUP(Games!E630, Data!$B$2:$L$134, 11, FALSE)&lt;&gt;1), 1,0))*Coefficients!K$2</f>
        <v>#N/A</v>
      </c>
      <c r="L629" s="5" t="str">
        <f>(IF(AND(VLOOKUP(Games!B630, Data!$B$2:$L$134, 11, FALSE)&lt;&gt;1, VLOOKUP(Games!E630, Data!$B$2:$L$134, 11, FALSE)=1), 1,0))*Coefficients!L$2</f>
        <v>#N/A</v>
      </c>
      <c r="O629" s="5" t="str">
        <f t="shared" si="1"/>
        <v>#N/A</v>
      </c>
    </row>
    <row r="630" ht="14.25" customHeight="1">
      <c r="A630" s="5" t="str">
        <f>Coefficients!$A$2</f>
        <v/>
      </c>
      <c r="B630" s="5" t="n">
        <f>(Games!G631)*Coefficients!$B$2</f>
        <v>0</v>
      </c>
      <c r="C630" s="5" t="str">
        <f>(VLOOKUP(Games!B631, Data!$B$2:$L$134, 4, FALSE)-VLOOKUP(Games!E631, Data!$B$2:$L$134, 4, FALSE))*Coefficients!$C$2</f>
        <v>#N/A</v>
      </c>
      <c r="D630" s="5" t="str">
        <f>(VLOOKUP(Games!B631, Data!$B$2:$L$134, 3, FALSE)-VLOOKUP(Games!E631, Data!$B$2:$L$134, 3, FALSE))*Coefficients!$D$2</f>
        <v>#N/A</v>
      </c>
      <c r="E630" s="5" t="str">
        <f>(VLOOKUP(Games!B631, Data!$B$2:$L$134, 5, FALSE)-VLOOKUP(Games!E631, Data!$B$2:$L$134, 5, FALSE))*Coefficients!$E$2</f>
        <v>#N/A</v>
      </c>
      <c r="F630" s="5" t="str">
        <f>(VLOOKUP(Games!B631, Data!$B$2:$L$134, 6, FALSE)-VLOOKUP(Games!E631, Data!$B$2:$L$134, 6, FALSE))*Coefficients!$F$2</f>
        <v>#N/A</v>
      </c>
      <c r="G630" s="5" t="str">
        <f>(VLOOKUP(Games!B631, Data!$B$2:$L$134, 7, FALSE)-VLOOKUP(Games!E631, Data!$B$2:$L$134, 7, FALSE))*Coefficients!$G$2</f>
        <v>#N/A</v>
      </c>
      <c r="H630" s="5" t="str">
        <f>(VLOOKUP(Games!B631, Data!$B$2:$L$134, 8, FALSE)-VLOOKUP(Games!E631, Data!$B$2:$L$134, 8, FALSE))*Coefficients!$H$2</f>
        <v>#N/A</v>
      </c>
      <c r="I630" s="5" t="str">
        <f>(VLOOKUP(Games!B631, Data!$B$2:$L$134, 9, FALSE)-VLOOKUP(Games!E631, Data!$B$2:$L$134, 9, FALSE))*Coefficients!$I$2</f>
        <v>#N/A</v>
      </c>
      <c r="J630" s="5" t="str">
        <f>(VLOOKUP(Games!B631, Data!$B$2:$L$134, 10, FALSE)-VLOOKUP(Games!E631, Data!$B$2:$L$134, 10, FALSE))*Coefficients!$J$2</f>
        <v>#N/A</v>
      </c>
      <c r="K630" s="5" t="str">
        <f>(IF(AND(VLOOKUP(Games!B631, Data!$B$2:$L$134, 11, FALSE)=1, VLOOKUP(Games!E631, Data!$B$2:$L$134, 11, FALSE)&lt;&gt;1), 1,0))*Coefficients!K$2</f>
        <v>#N/A</v>
      </c>
      <c r="L630" s="5" t="str">
        <f>(IF(AND(VLOOKUP(Games!B631, Data!$B$2:$L$134, 11, FALSE)&lt;&gt;1, VLOOKUP(Games!E631, Data!$B$2:$L$134, 11, FALSE)=1), 1,0))*Coefficients!L$2</f>
        <v>#N/A</v>
      </c>
      <c r="O630" s="5" t="str">
        <f t="shared" si="1"/>
        <v>#N/A</v>
      </c>
    </row>
    <row r="631" ht="14.25" customHeight="1">
      <c r="A631" s="5" t="str">
        <f>Coefficients!$A$2</f>
        <v/>
      </c>
      <c r="B631" s="5" t="n">
        <f>(Games!G632)*Coefficients!$B$2</f>
        <v>0</v>
      </c>
      <c r="C631" s="5" t="str">
        <f>(VLOOKUP(Games!B632, Data!$B$2:$L$134, 4, FALSE)-VLOOKUP(Games!E632, Data!$B$2:$L$134, 4, FALSE))*Coefficients!$C$2</f>
        <v>#N/A</v>
      </c>
      <c r="D631" s="5" t="str">
        <f>(VLOOKUP(Games!B632, Data!$B$2:$L$134, 3, FALSE)-VLOOKUP(Games!E632, Data!$B$2:$L$134, 3, FALSE))*Coefficients!$D$2</f>
        <v>#N/A</v>
      </c>
      <c r="E631" s="5" t="str">
        <f>(VLOOKUP(Games!B632, Data!$B$2:$L$134, 5, FALSE)-VLOOKUP(Games!E632, Data!$B$2:$L$134, 5, FALSE))*Coefficients!$E$2</f>
        <v>#N/A</v>
      </c>
      <c r="F631" s="5" t="str">
        <f>(VLOOKUP(Games!B632, Data!$B$2:$L$134, 6, FALSE)-VLOOKUP(Games!E632, Data!$B$2:$L$134, 6, FALSE))*Coefficients!$F$2</f>
        <v>#N/A</v>
      </c>
      <c r="G631" s="5" t="str">
        <f>(VLOOKUP(Games!B632, Data!$B$2:$L$134, 7, FALSE)-VLOOKUP(Games!E632, Data!$B$2:$L$134, 7, FALSE))*Coefficients!$G$2</f>
        <v>#N/A</v>
      </c>
      <c r="H631" s="5" t="str">
        <f>(VLOOKUP(Games!B632, Data!$B$2:$L$134, 8, FALSE)-VLOOKUP(Games!E632, Data!$B$2:$L$134, 8, FALSE))*Coefficients!$H$2</f>
        <v>#N/A</v>
      </c>
      <c r="I631" s="5" t="str">
        <f>(VLOOKUP(Games!B632, Data!$B$2:$L$134, 9, FALSE)-VLOOKUP(Games!E632, Data!$B$2:$L$134, 9, FALSE))*Coefficients!$I$2</f>
        <v>#N/A</v>
      </c>
      <c r="J631" s="5" t="str">
        <f>(VLOOKUP(Games!B632, Data!$B$2:$L$134, 10, FALSE)-VLOOKUP(Games!E632, Data!$B$2:$L$134, 10, FALSE))*Coefficients!$J$2</f>
        <v>#N/A</v>
      </c>
      <c r="K631" s="5" t="str">
        <f>(IF(AND(VLOOKUP(Games!B632, Data!$B$2:$L$134, 11, FALSE)=1, VLOOKUP(Games!E632, Data!$B$2:$L$134, 11, FALSE)&lt;&gt;1), 1,0))*Coefficients!K$2</f>
        <v>#N/A</v>
      </c>
      <c r="L631" s="5" t="str">
        <f>(IF(AND(VLOOKUP(Games!B632, Data!$B$2:$L$134, 11, FALSE)&lt;&gt;1, VLOOKUP(Games!E632, Data!$B$2:$L$134, 11, FALSE)=1), 1,0))*Coefficients!L$2</f>
        <v>#N/A</v>
      </c>
      <c r="O631" s="5" t="str">
        <f t="shared" si="1"/>
        <v>#N/A</v>
      </c>
    </row>
    <row r="632" ht="14.25" customHeight="1">
      <c r="A632" s="5" t="str">
        <f>Coefficients!$A$2</f>
        <v/>
      </c>
      <c r="B632" s="5" t="n">
        <f>(Games!G633)*Coefficients!$B$2</f>
        <v>0</v>
      </c>
      <c r="C632" s="5" t="str">
        <f>(VLOOKUP(Games!B633, Data!$B$2:$L$134, 4, FALSE)-VLOOKUP(Games!E633, Data!$B$2:$L$134, 4, FALSE))*Coefficients!$C$2</f>
        <v>#N/A</v>
      </c>
      <c r="D632" s="5" t="str">
        <f>(VLOOKUP(Games!B633, Data!$B$2:$L$134, 3, FALSE)-VLOOKUP(Games!E633, Data!$B$2:$L$134, 3, FALSE))*Coefficients!$D$2</f>
        <v>#N/A</v>
      </c>
      <c r="E632" s="5" t="str">
        <f>(VLOOKUP(Games!B633, Data!$B$2:$L$134, 5, FALSE)-VLOOKUP(Games!E633, Data!$B$2:$L$134, 5, FALSE))*Coefficients!$E$2</f>
        <v>#N/A</v>
      </c>
      <c r="F632" s="5" t="str">
        <f>(VLOOKUP(Games!B633, Data!$B$2:$L$134, 6, FALSE)-VLOOKUP(Games!E633, Data!$B$2:$L$134, 6, FALSE))*Coefficients!$F$2</f>
        <v>#N/A</v>
      </c>
      <c r="G632" s="5" t="str">
        <f>(VLOOKUP(Games!B633, Data!$B$2:$L$134, 7, FALSE)-VLOOKUP(Games!E633, Data!$B$2:$L$134, 7, FALSE))*Coefficients!$G$2</f>
        <v>#N/A</v>
      </c>
      <c r="H632" s="5" t="str">
        <f>(VLOOKUP(Games!B633, Data!$B$2:$L$134, 8, FALSE)-VLOOKUP(Games!E633, Data!$B$2:$L$134, 8, FALSE))*Coefficients!$H$2</f>
        <v>#N/A</v>
      </c>
      <c r="I632" s="5" t="str">
        <f>(VLOOKUP(Games!B633, Data!$B$2:$L$134, 9, FALSE)-VLOOKUP(Games!E633, Data!$B$2:$L$134, 9, FALSE))*Coefficients!$I$2</f>
        <v>#N/A</v>
      </c>
      <c r="J632" s="5" t="str">
        <f>(VLOOKUP(Games!B633, Data!$B$2:$L$134, 10, FALSE)-VLOOKUP(Games!E633, Data!$B$2:$L$134, 10, FALSE))*Coefficients!$J$2</f>
        <v>#N/A</v>
      </c>
      <c r="K632" s="5" t="str">
        <f>(IF(AND(VLOOKUP(Games!B633, Data!$B$2:$L$134, 11, FALSE)=1, VLOOKUP(Games!E633, Data!$B$2:$L$134, 11, FALSE)&lt;&gt;1), 1,0))*Coefficients!K$2</f>
        <v>#N/A</v>
      </c>
      <c r="L632" s="5" t="str">
        <f>(IF(AND(VLOOKUP(Games!B633, Data!$B$2:$L$134, 11, FALSE)&lt;&gt;1, VLOOKUP(Games!E633, Data!$B$2:$L$134, 11, FALSE)=1), 1,0))*Coefficients!L$2</f>
        <v>#N/A</v>
      </c>
      <c r="O632" s="5" t="str">
        <f t="shared" si="1"/>
        <v>#N/A</v>
      </c>
    </row>
    <row r="633" ht="14.25" customHeight="1">
      <c r="A633" s="5" t="str">
        <f>Coefficients!$A$2</f>
        <v/>
      </c>
      <c r="B633" s="5" t="n">
        <f>(Games!G634)*Coefficients!$B$2</f>
        <v>0</v>
      </c>
      <c r="C633" s="5" t="str">
        <f>(VLOOKUP(Games!B634, Data!$B$2:$L$134, 4, FALSE)-VLOOKUP(Games!E634, Data!$B$2:$L$134, 4, FALSE))*Coefficients!$C$2</f>
        <v>#N/A</v>
      </c>
      <c r="D633" s="5" t="str">
        <f>(VLOOKUP(Games!B634, Data!$B$2:$L$134, 3, FALSE)-VLOOKUP(Games!E634, Data!$B$2:$L$134, 3, FALSE))*Coefficients!$D$2</f>
        <v>#N/A</v>
      </c>
      <c r="E633" s="5" t="str">
        <f>(VLOOKUP(Games!B634, Data!$B$2:$L$134, 5, FALSE)-VLOOKUP(Games!E634, Data!$B$2:$L$134, 5, FALSE))*Coefficients!$E$2</f>
        <v>#N/A</v>
      </c>
      <c r="F633" s="5" t="str">
        <f>(VLOOKUP(Games!B634, Data!$B$2:$L$134, 6, FALSE)-VLOOKUP(Games!E634, Data!$B$2:$L$134, 6, FALSE))*Coefficients!$F$2</f>
        <v>#N/A</v>
      </c>
      <c r="G633" s="5" t="str">
        <f>(VLOOKUP(Games!B634, Data!$B$2:$L$134, 7, FALSE)-VLOOKUP(Games!E634, Data!$B$2:$L$134, 7, FALSE))*Coefficients!$G$2</f>
        <v>#N/A</v>
      </c>
      <c r="H633" s="5" t="str">
        <f>(VLOOKUP(Games!B634, Data!$B$2:$L$134, 8, FALSE)-VLOOKUP(Games!E634, Data!$B$2:$L$134, 8, FALSE))*Coefficients!$H$2</f>
        <v>#N/A</v>
      </c>
      <c r="I633" s="5" t="str">
        <f>(VLOOKUP(Games!B634, Data!$B$2:$L$134, 9, FALSE)-VLOOKUP(Games!E634, Data!$B$2:$L$134, 9, FALSE))*Coefficients!$I$2</f>
        <v>#N/A</v>
      </c>
      <c r="J633" s="5" t="str">
        <f>(VLOOKUP(Games!B634, Data!$B$2:$L$134, 10, FALSE)-VLOOKUP(Games!E634, Data!$B$2:$L$134, 10, FALSE))*Coefficients!$J$2</f>
        <v>#N/A</v>
      </c>
      <c r="K633" s="5" t="str">
        <f>(IF(AND(VLOOKUP(Games!B634, Data!$B$2:$L$134, 11, FALSE)=1, VLOOKUP(Games!E634, Data!$B$2:$L$134, 11, FALSE)&lt;&gt;1), 1,0))*Coefficients!K$2</f>
        <v>#N/A</v>
      </c>
      <c r="L633" s="5" t="str">
        <f>(IF(AND(VLOOKUP(Games!B634, Data!$B$2:$L$134, 11, FALSE)&lt;&gt;1, VLOOKUP(Games!E634, Data!$B$2:$L$134, 11, FALSE)=1), 1,0))*Coefficients!L$2</f>
        <v>#N/A</v>
      </c>
      <c r="O633" s="5" t="str">
        <f t="shared" si="1"/>
        <v>#N/A</v>
      </c>
    </row>
    <row r="634" ht="14.25" customHeight="1">
      <c r="A634" s="5" t="str">
        <f>Coefficients!$A$2</f>
        <v/>
      </c>
      <c r="B634" s="5" t="n">
        <f>(Games!G635)*Coefficients!$B$2</f>
        <v>0</v>
      </c>
      <c r="C634" s="5" t="str">
        <f>(VLOOKUP(Games!B635, Data!$B$2:$L$134, 4, FALSE)-VLOOKUP(Games!E635, Data!$B$2:$L$134, 4, FALSE))*Coefficients!$C$2</f>
        <v>#N/A</v>
      </c>
      <c r="D634" s="5" t="str">
        <f>(VLOOKUP(Games!B635, Data!$B$2:$L$134, 3, FALSE)-VLOOKUP(Games!E635, Data!$B$2:$L$134, 3, FALSE))*Coefficients!$D$2</f>
        <v>#N/A</v>
      </c>
      <c r="E634" s="5" t="str">
        <f>(VLOOKUP(Games!B635, Data!$B$2:$L$134, 5, FALSE)-VLOOKUP(Games!E635, Data!$B$2:$L$134, 5, FALSE))*Coefficients!$E$2</f>
        <v>#N/A</v>
      </c>
      <c r="F634" s="5" t="str">
        <f>(VLOOKUP(Games!B635, Data!$B$2:$L$134, 6, FALSE)-VLOOKUP(Games!E635, Data!$B$2:$L$134, 6, FALSE))*Coefficients!$F$2</f>
        <v>#N/A</v>
      </c>
      <c r="G634" s="5" t="str">
        <f>(VLOOKUP(Games!B635, Data!$B$2:$L$134, 7, FALSE)-VLOOKUP(Games!E635, Data!$B$2:$L$134, 7, FALSE))*Coefficients!$G$2</f>
        <v>#N/A</v>
      </c>
      <c r="H634" s="5" t="str">
        <f>(VLOOKUP(Games!B635, Data!$B$2:$L$134, 8, FALSE)-VLOOKUP(Games!E635, Data!$B$2:$L$134, 8, FALSE))*Coefficients!$H$2</f>
        <v>#N/A</v>
      </c>
      <c r="I634" s="5" t="str">
        <f>(VLOOKUP(Games!B635, Data!$B$2:$L$134, 9, FALSE)-VLOOKUP(Games!E635, Data!$B$2:$L$134, 9, FALSE))*Coefficients!$I$2</f>
        <v>#N/A</v>
      </c>
      <c r="J634" s="5" t="str">
        <f>(VLOOKUP(Games!B635, Data!$B$2:$L$134, 10, FALSE)-VLOOKUP(Games!E635, Data!$B$2:$L$134, 10, FALSE))*Coefficients!$J$2</f>
        <v>#N/A</v>
      </c>
      <c r="K634" s="5" t="str">
        <f>(IF(AND(VLOOKUP(Games!B635, Data!$B$2:$L$134, 11, FALSE)=1, VLOOKUP(Games!E635, Data!$B$2:$L$134, 11, FALSE)&lt;&gt;1), 1,0))*Coefficients!K$2</f>
        <v>#N/A</v>
      </c>
      <c r="L634" s="5" t="str">
        <f>(IF(AND(VLOOKUP(Games!B635, Data!$B$2:$L$134, 11, FALSE)&lt;&gt;1, VLOOKUP(Games!E635, Data!$B$2:$L$134, 11, FALSE)=1), 1,0))*Coefficients!L$2</f>
        <v>#N/A</v>
      </c>
      <c r="O634" s="5" t="str">
        <f t="shared" si="1"/>
        <v>#N/A</v>
      </c>
    </row>
    <row r="635" ht="14.25" customHeight="1">
      <c r="A635" s="5" t="str">
        <f>Coefficients!$A$2</f>
        <v/>
      </c>
      <c r="B635" s="5" t="n">
        <f>(Games!G636)*Coefficients!$B$2</f>
        <v>0</v>
      </c>
      <c r="C635" s="5" t="str">
        <f>(VLOOKUP(Games!B636, Data!$B$2:$L$134, 4, FALSE)-VLOOKUP(Games!E636, Data!$B$2:$L$134, 4, FALSE))*Coefficients!$C$2</f>
        <v>#N/A</v>
      </c>
      <c r="D635" s="5" t="str">
        <f>(VLOOKUP(Games!B636, Data!$B$2:$L$134, 3, FALSE)-VLOOKUP(Games!E636, Data!$B$2:$L$134, 3, FALSE))*Coefficients!$D$2</f>
        <v>#N/A</v>
      </c>
      <c r="E635" s="5" t="str">
        <f>(VLOOKUP(Games!B636, Data!$B$2:$L$134, 5, FALSE)-VLOOKUP(Games!E636, Data!$B$2:$L$134, 5, FALSE))*Coefficients!$E$2</f>
        <v>#N/A</v>
      </c>
      <c r="F635" s="5" t="str">
        <f>(VLOOKUP(Games!B636, Data!$B$2:$L$134, 6, FALSE)-VLOOKUP(Games!E636, Data!$B$2:$L$134, 6, FALSE))*Coefficients!$F$2</f>
        <v>#N/A</v>
      </c>
      <c r="G635" s="5" t="str">
        <f>(VLOOKUP(Games!B636, Data!$B$2:$L$134, 7, FALSE)-VLOOKUP(Games!E636, Data!$B$2:$L$134, 7, FALSE))*Coefficients!$G$2</f>
        <v>#N/A</v>
      </c>
      <c r="H635" s="5" t="str">
        <f>(VLOOKUP(Games!B636, Data!$B$2:$L$134, 8, FALSE)-VLOOKUP(Games!E636, Data!$B$2:$L$134, 8, FALSE))*Coefficients!$H$2</f>
        <v>#N/A</v>
      </c>
      <c r="I635" s="5" t="str">
        <f>(VLOOKUP(Games!B636, Data!$B$2:$L$134, 9, FALSE)-VLOOKUP(Games!E636, Data!$B$2:$L$134, 9, FALSE))*Coefficients!$I$2</f>
        <v>#N/A</v>
      </c>
      <c r="J635" s="5" t="str">
        <f>(VLOOKUP(Games!B636, Data!$B$2:$L$134, 10, FALSE)-VLOOKUP(Games!E636, Data!$B$2:$L$134, 10, FALSE))*Coefficients!$J$2</f>
        <v>#N/A</v>
      </c>
      <c r="K635" s="5" t="str">
        <f>(IF(AND(VLOOKUP(Games!B636, Data!$B$2:$L$134, 11, FALSE)=1, VLOOKUP(Games!E636, Data!$B$2:$L$134, 11, FALSE)&lt;&gt;1), 1,0))*Coefficients!K$2</f>
        <v>#N/A</v>
      </c>
      <c r="L635" s="5" t="str">
        <f>(IF(AND(VLOOKUP(Games!B636, Data!$B$2:$L$134, 11, FALSE)&lt;&gt;1, VLOOKUP(Games!E636, Data!$B$2:$L$134, 11, FALSE)=1), 1,0))*Coefficients!L$2</f>
        <v>#N/A</v>
      </c>
      <c r="O635" s="5" t="str">
        <f t="shared" si="1"/>
        <v>#N/A</v>
      </c>
    </row>
    <row r="636" ht="14.25" customHeight="1">
      <c r="A636" s="5" t="str">
        <f>Coefficients!$A$2</f>
        <v/>
      </c>
      <c r="B636" s="5" t="n">
        <f>(Games!G637)*Coefficients!$B$2</f>
        <v>0</v>
      </c>
      <c r="C636" s="5" t="str">
        <f>(VLOOKUP(Games!B637, Data!$B$2:$L$134, 4, FALSE)-VLOOKUP(Games!E637, Data!$B$2:$L$134, 4, FALSE))*Coefficients!$C$2</f>
        <v>#N/A</v>
      </c>
      <c r="D636" s="5" t="str">
        <f>(VLOOKUP(Games!B637, Data!$B$2:$L$134, 3, FALSE)-VLOOKUP(Games!E637, Data!$B$2:$L$134, 3, FALSE))*Coefficients!$D$2</f>
        <v>#N/A</v>
      </c>
      <c r="E636" s="5" t="str">
        <f>(VLOOKUP(Games!B637, Data!$B$2:$L$134, 5, FALSE)-VLOOKUP(Games!E637, Data!$B$2:$L$134, 5, FALSE))*Coefficients!$E$2</f>
        <v>#N/A</v>
      </c>
      <c r="F636" s="5" t="str">
        <f>(VLOOKUP(Games!B637, Data!$B$2:$L$134, 6, FALSE)-VLOOKUP(Games!E637, Data!$B$2:$L$134, 6, FALSE))*Coefficients!$F$2</f>
        <v>#N/A</v>
      </c>
      <c r="G636" s="5" t="str">
        <f>(VLOOKUP(Games!B637, Data!$B$2:$L$134, 7, FALSE)-VLOOKUP(Games!E637, Data!$B$2:$L$134, 7, FALSE))*Coefficients!$G$2</f>
        <v>#N/A</v>
      </c>
      <c r="H636" s="5" t="str">
        <f>(VLOOKUP(Games!B637, Data!$B$2:$L$134, 8, FALSE)-VLOOKUP(Games!E637, Data!$B$2:$L$134, 8, FALSE))*Coefficients!$H$2</f>
        <v>#N/A</v>
      </c>
      <c r="I636" s="5" t="str">
        <f>(VLOOKUP(Games!B637, Data!$B$2:$L$134, 9, FALSE)-VLOOKUP(Games!E637, Data!$B$2:$L$134, 9, FALSE))*Coefficients!$I$2</f>
        <v>#N/A</v>
      </c>
      <c r="J636" s="5" t="str">
        <f>(VLOOKUP(Games!B637, Data!$B$2:$L$134, 10, FALSE)-VLOOKUP(Games!E637, Data!$B$2:$L$134, 10, FALSE))*Coefficients!$J$2</f>
        <v>#N/A</v>
      </c>
      <c r="K636" s="5" t="str">
        <f>(IF(AND(VLOOKUP(Games!B637, Data!$B$2:$L$134, 11, FALSE)=1, VLOOKUP(Games!E637, Data!$B$2:$L$134, 11, FALSE)&lt;&gt;1), 1,0))*Coefficients!K$2</f>
        <v>#N/A</v>
      </c>
      <c r="L636" s="5" t="str">
        <f>(IF(AND(VLOOKUP(Games!B637, Data!$B$2:$L$134, 11, FALSE)&lt;&gt;1, VLOOKUP(Games!E637, Data!$B$2:$L$134, 11, FALSE)=1), 1,0))*Coefficients!L$2</f>
        <v>#N/A</v>
      </c>
      <c r="O636" s="5" t="str">
        <f t="shared" si="1"/>
        <v>#N/A</v>
      </c>
    </row>
    <row r="637" ht="14.25" customHeight="1">
      <c r="A637" s="5" t="str">
        <f>Coefficients!$A$2</f>
        <v/>
      </c>
      <c r="B637" s="5" t="n">
        <f>(Games!G638)*Coefficients!$B$2</f>
        <v>0</v>
      </c>
      <c r="C637" s="5" t="str">
        <f>(VLOOKUP(Games!B638, Data!$B$2:$L$134, 4, FALSE)-VLOOKUP(Games!E638, Data!$B$2:$L$134, 4, FALSE))*Coefficients!$C$2</f>
        <v>#N/A</v>
      </c>
      <c r="D637" s="5" t="str">
        <f>(VLOOKUP(Games!B638, Data!$B$2:$L$134, 3, FALSE)-VLOOKUP(Games!E638, Data!$B$2:$L$134, 3, FALSE))*Coefficients!$D$2</f>
        <v>#N/A</v>
      </c>
      <c r="E637" s="5" t="str">
        <f>(VLOOKUP(Games!B638, Data!$B$2:$L$134, 5, FALSE)-VLOOKUP(Games!E638, Data!$B$2:$L$134, 5, FALSE))*Coefficients!$E$2</f>
        <v>#N/A</v>
      </c>
      <c r="F637" s="5" t="str">
        <f>(VLOOKUP(Games!B638, Data!$B$2:$L$134, 6, FALSE)-VLOOKUP(Games!E638, Data!$B$2:$L$134, 6, FALSE))*Coefficients!$F$2</f>
        <v>#N/A</v>
      </c>
      <c r="G637" s="5" t="str">
        <f>(VLOOKUP(Games!B638, Data!$B$2:$L$134, 7, FALSE)-VLOOKUP(Games!E638, Data!$B$2:$L$134, 7, FALSE))*Coefficients!$G$2</f>
        <v>#N/A</v>
      </c>
      <c r="H637" s="5" t="str">
        <f>(VLOOKUP(Games!B638, Data!$B$2:$L$134, 8, FALSE)-VLOOKUP(Games!E638, Data!$B$2:$L$134, 8, FALSE))*Coefficients!$H$2</f>
        <v>#N/A</v>
      </c>
      <c r="I637" s="5" t="str">
        <f>(VLOOKUP(Games!B638, Data!$B$2:$L$134, 9, FALSE)-VLOOKUP(Games!E638, Data!$B$2:$L$134, 9, FALSE))*Coefficients!$I$2</f>
        <v>#N/A</v>
      </c>
      <c r="J637" s="5" t="str">
        <f>(VLOOKUP(Games!B638, Data!$B$2:$L$134, 10, FALSE)-VLOOKUP(Games!E638, Data!$B$2:$L$134, 10, FALSE))*Coefficients!$J$2</f>
        <v>#N/A</v>
      </c>
      <c r="K637" s="5" t="str">
        <f>(IF(AND(VLOOKUP(Games!B638, Data!$B$2:$L$134, 11, FALSE)=1, VLOOKUP(Games!E638, Data!$B$2:$L$134, 11, FALSE)&lt;&gt;1), 1,0))*Coefficients!K$2</f>
        <v>#N/A</v>
      </c>
      <c r="L637" s="5" t="str">
        <f>(IF(AND(VLOOKUP(Games!B638, Data!$B$2:$L$134, 11, FALSE)&lt;&gt;1, VLOOKUP(Games!E638, Data!$B$2:$L$134, 11, FALSE)=1), 1,0))*Coefficients!L$2</f>
        <v>#N/A</v>
      </c>
      <c r="O637" s="5" t="str">
        <f t="shared" si="1"/>
        <v>#N/A</v>
      </c>
    </row>
    <row r="638" ht="14.25" customHeight="1">
      <c r="A638" s="5" t="str">
        <f>Coefficients!$A$2</f>
        <v/>
      </c>
      <c r="B638" s="5" t="n">
        <f>(Games!G639)*Coefficients!$B$2</f>
        <v>0</v>
      </c>
      <c r="C638" s="5" t="str">
        <f>(VLOOKUP(Games!B639, Data!$B$2:$L$134, 4, FALSE)-VLOOKUP(Games!E639, Data!$B$2:$L$134, 4, FALSE))*Coefficients!$C$2</f>
        <v>#N/A</v>
      </c>
      <c r="D638" s="5" t="str">
        <f>(VLOOKUP(Games!B639, Data!$B$2:$L$134, 3, FALSE)-VLOOKUP(Games!E639, Data!$B$2:$L$134, 3, FALSE))*Coefficients!$D$2</f>
        <v>#N/A</v>
      </c>
      <c r="E638" s="5" t="str">
        <f>(VLOOKUP(Games!B639, Data!$B$2:$L$134, 5, FALSE)-VLOOKUP(Games!E639, Data!$B$2:$L$134, 5, FALSE))*Coefficients!$E$2</f>
        <v>#N/A</v>
      </c>
      <c r="F638" s="5" t="str">
        <f>(VLOOKUP(Games!B639, Data!$B$2:$L$134, 6, FALSE)-VLOOKUP(Games!E639, Data!$B$2:$L$134, 6, FALSE))*Coefficients!$F$2</f>
        <v>#N/A</v>
      </c>
      <c r="G638" s="5" t="str">
        <f>(VLOOKUP(Games!B639, Data!$B$2:$L$134, 7, FALSE)-VLOOKUP(Games!E639, Data!$B$2:$L$134, 7, FALSE))*Coefficients!$G$2</f>
        <v>#N/A</v>
      </c>
      <c r="H638" s="5" t="str">
        <f>(VLOOKUP(Games!B639, Data!$B$2:$L$134, 8, FALSE)-VLOOKUP(Games!E639, Data!$B$2:$L$134, 8, FALSE))*Coefficients!$H$2</f>
        <v>#N/A</v>
      </c>
      <c r="I638" s="5" t="str">
        <f>(VLOOKUP(Games!B639, Data!$B$2:$L$134, 9, FALSE)-VLOOKUP(Games!E639, Data!$B$2:$L$134, 9, FALSE))*Coefficients!$I$2</f>
        <v>#N/A</v>
      </c>
      <c r="J638" s="5" t="str">
        <f>(VLOOKUP(Games!B639, Data!$B$2:$L$134, 10, FALSE)-VLOOKUP(Games!E639, Data!$B$2:$L$134, 10, FALSE))*Coefficients!$J$2</f>
        <v>#N/A</v>
      </c>
      <c r="K638" s="5" t="str">
        <f>(IF(AND(VLOOKUP(Games!B639, Data!$B$2:$L$134, 11, FALSE)=1, VLOOKUP(Games!E639, Data!$B$2:$L$134, 11, FALSE)&lt;&gt;1), 1,0))*Coefficients!K$2</f>
        <v>#N/A</v>
      </c>
      <c r="L638" s="5" t="str">
        <f>(IF(AND(VLOOKUP(Games!B639, Data!$B$2:$L$134, 11, FALSE)&lt;&gt;1, VLOOKUP(Games!E639, Data!$B$2:$L$134, 11, FALSE)=1), 1,0))*Coefficients!L$2</f>
        <v>#N/A</v>
      </c>
      <c r="O638" s="5" t="str">
        <f t="shared" si="1"/>
        <v>#N/A</v>
      </c>
    </row>
    <row r="639" ht="14.25" customHeight="1">
      <c r="A639" s="5" t="str">
        <f>Coefficients!$A$2</f>
        <v/>
      </c>
      <c r="B639" s="5" t="n">
        <f>(Games!G640)*Coefficients!$B$2</f>
        <v>0</v>
      </c>
      <c r="C639" s="5" t="str">
        <f>(VLOOKUP(Games!B640, Data!$B$2:$L$134, 4, FALSE)-VLOOKUP(Games!E640, Data!$B$2:$L$134, 4, FALSE))*Coefficients!$C$2</f>
        <v>#N/A</v>
      </c>
      <c r="D639" s="5" t="str">
        <f>(VLOOKUP(Games!B640, Data!$B$2:$L$134, 3, FALSE)-VLOOKUP(Games!E640, Data!$B$2:$L$134, 3, FALSE))*Coefficients!$D$2</f>
        <v>#N/A</v>
      </c>
      <c r="E639" s="5" t="str">
        <f>(VLOOKUP(Games!B640, Data!$B$2:$L$134, 5, FALSE)-VLOOKUP(Games!E640, Data!$B$2:$L$134, 5, FALSE))*Coefficients!$E$2</f>
        <v>#N/A</v>
      </c>
      <c r="F639" s="5" t="str">
        <f>(VLOOKUP(Games!B640, Data!$B$2:$L$134, 6, FALSE)-VLOOKUP(Games!E640, Data!$B$2:$L$134, 6, FALSE))*Coefficients!$F$2</f>
        <v>#N/A</v>
      </c>
      <c r="G639" s="5" t="str">
        <f>(VLOOKUP(Games!B640, Data!$B$2:$L$134, 7, FALSE)-VLOOKUP(Games!E640, Data!$B$2:$L$134, 7, FALSE))*Coefficients!$G$2</f>
        <v>#N/A</v>
      </c>
      <c r="H639" s="5" t="str">
        <f>(VLOOKUP(Games!B640, Data!$B$2:$L$134, 8, FALSE)-VLOOKUP(Games!E640, Data!$B$2:$L$134, 8, FALSE))*Coefficients!$H$2</f>
        <v>#N/A</v>
      </c>
      <c r="I639" s="5" t="str">
        <f>(VLOOKUP(Games!B640, Data!$B$2:$L$134, 9, FALSE)-VLOOKUP(Games!E640, Data!$B$2:$L$134, 9, FALSE))*Coefficients!$I$2</f>
        <v>#N/A</v>
      </c>
      <c r="J639" s="5" t="str">
        <f>(VLOOKUP(Games!B640, Data!$B$2:$L$134, 10, FALSE)-VLOOKUP(Games!E640, Data!$B$2:$L$134, 10, FALSE))*Coefficients!$J$2</f>
        <v>#N/A</v>
      </c>
      <c r="K639" s="5" t="str">
        <f>(IF(AND(VLOOKUP(Games!B640, Data!$B$2:$L$134, 11, FALSE)=1, VLOOKUP(Games!E640, Data!$B$2:$L$134, 11, FALSE)&lt;&gt;1), 1,0))*Coefficients!K$2</f>
        <v>#N/A</v>
      </c>
      <c r="L639" s="5" t="str">
        <f>(IF(AND(VLOOKUP(Games!B640, Data!$B$2:$L$134, 11, FALSE)&lt;&gt;1, VLOOKUP(Games!E640, Data!$B$2:$L$134, 11, FALSE)=1), 1,0))*Coefficients!L$2</f>
        <v>#N/A</v>
      </c>
      <c r="O639" s="5" t="str">
        <f t="shared" si="1"/>
        <v>#N/A</v>
      </c>
    </row>
    <row r="640" ht="14.25" customHeight="1">
      <c r="A640" s="5" t="str">
        <f>Coefficients!$A$2</f>
        <v/>
      </c>
      <c r="B640" s="5" t="n">
        <f>(Games!G641)*Coefficients!$B$2</f>
        <v>0</v>
      </c>
      <c r="C640" s="5" t="str">
        <f>(VLOOKUP(Games!B641, Data!$B$2:$L$134, 4, FALSE)-VLOOKUP(Games!E641, Data!$B$2:$L$134, 4, FALSE))*Coefficients!$C$2</f>
        <v>#N/A</v>
      </c>
      <c r="D640" s="5" t="str">
        <f>(VLOOKUP(Games!B641, Data!$B$2:$L$134, 3, FALSE)-VLOOKUP(Games!E641, Data!$B$2:$L$134, 3, FALSE))*Coefficients!$D$2</f>
        <v>#N/A</v>
      </c>
      <c r="E640" s="5" t="str">
        <f>(VLOOKUP(Games!B641, Data!$B$2:$L$134, 5, FALSE)-VLOOKUP(Games!E641, Data!$B$2:$L$134, 5, FALSE))*Coefficients!$E$2</f>
        <v>#N/A</v>
      </c>
      <c r="F640" s="5" t="str">
        <f>(VLOOKUP(Games!B641, Data!$B$2:$L$134, 6, FALSE)-VLOOKUP(Games!E641, Data!$B$2:$L$134, 6, FALSE))*Coefficients!$F$2</f>
        <v>#N/A</v>
      </c>
      <c r="G640" s="5" t="str">
        <f>(VLOOKUP(Games!B641, Data!$B$2:$L$134, 7, FALSE)-VLOOKUP(Games!E641, Data!$B$2:$L$134, 7, FALSE))*Coefficients!$G$2</f>
        <v>#N/A</v>
      </c>
      <c r="H640" s="5" t="str">
        <f>(VLOOKUP(Games!B641, Data!$B$2:$L$134, 8, FALSE)-VLOOKUP(Games!E641, Data!$B$2:$L$134, 8, FALSE))*Coefficients!$H$2</f>
        <v>#N/A</v>
      </c>
      <c r="I640" s="5" t="str">
        <f>(VLOOKUP(Games!B641, Data!$B$2:$L$134, 9, FALSE)-VLOOKUP(Games!E641, Data!$B$2:$L$134, 9, FALSE))*Coefficients!$I$2</f>
        <v>#N/A</v>
      </c>
      <c r="J640" s="5" t="str">
        <f>(VLOOKUP(Games!B641, Data!$B$2:$L$134, 10, FALSE)-VLOOKUP(Games!E641, Data!$B$2:$L$134, 10, FALSE))*Coefficients!$J$2</f>
        <v>#N/A</v>
      </c>
      <c r="K640" s="5" t="str">
        <f>(IF(AND(VLOOKUP(Games!B641, Data!$B$2:$L$134, 11, FALSE)=1, VLOOKUP(Games!E641, Data!$B$2:$L$134, 11, FALSE)&lt;&gt;1), 1,0))*Coefficients!K$2</f>
        <v>#N/A</v>
      </c>
      <c r="L640" s="5" t="str">
        <f>(IF(AND(VLOOKUP(Games!B641, Data!$B$2:$L$134, 11, FALSE)&lt;&gt;1, VLOOKUP(Games!E641, Data!$B$2:$L$134, 11, FALSE)=1), 1,0))*Coefficients!L$2</f>
        <v>#N/A</v>
      </c>
      <c r="O640" s="5" t="str">
        <f t="shared" si="1"/>
        <v>#N/A</v>
      </c>
    </row>
    <row r="641" ht="14.25" customHeight="1">
      <c r="A641" s="5" t="str">
        <f>Coefficients!$A$2</f>
        <v/>
      </c>
      <c r="B641" s="5" t="n">
        <f>(Games!G642)*Coefficients!$B$2</f>
        <v>0</v>
      </c>
      <c r="C641" s="5" t="str">
        <f>(VLOOKUP(Games!B642, Data!$B$2:$L$134, 4, FALSE)-VLOOKUP(Games!E642, Data!$B$2:$L$134, 4, FALSE))*Coefficients!$C$2</f>
        <v>#N/A</v>
      </c>
      <c r="D641" s="5" t="str">
        <f>(VLOOKUP(Games!B642, Data!$B$2:$L$134, 3, FALSE)-VLOOKUP(Games!E642, Data!$B$2:$L$134, 3, FALSE))*Coefficients!$D$2</f>
        <v>#N/A</v>
      </c>
      <c r="E641" s="5" t="str">
        <f>(VLOOKUP(Games!B642, Data!$B$2:$L$134, 5, FALSE)-VLOOKUP(Games!E642, Data!$B$2:$L$134, 5, FALSE))*Coefficients!$E$2</f>
        <v>#N/A</v>
      </c>
      <c r="F641" s="5" t="str">
        <f>(VLOOKUP(Games!B642, Data!$B$2:$L$134, 6, FALSE)-VLOOKUP(Games!E642, Data!$B$2:$L$134, 6, FALSE))*Coefficients!$F$2</f>
        <v>#N/A</v>
      </c>
      <c r="G641" s="5" t="str">
        <f>(VLOOKUP(Games!B642, Data!$B$2:$L$134, 7, FALSE)-VLOOKUP(Games!E642, Data!$B$2:$L$134, 7, FALSE))*Coefficients!$G$2</f>
        <v>#N/A</v>
      </c>
      <c r="H641" s="5" t="str">
        <f>(VLOOKUP(Games!B642, Data!$B$2:$L$134, 8, FALSE)-VLOOKUP(Games!E642, Data!$B$2:$L$134, 8, FALSE))*Coefficients!$H$2</f>
        <v>#N/A</v>
      </c>
      <c r="I641" s="5" t="str">
        <f>(VLOOKUP(Games!B642, Data!$B$2:$L$134, 9, FALSE)-VLOOKUP(Games!E642, Data!$B$2:$L$134, 9, FALSE))*Coefficients!$I$2</f>
        <v>#N/A</v>
      </c>
      <c r="J641" s="5" t="str">
        <f>(VLOOKUP(Games!B642, Data!$B$2:$L$134, 10, FALSE)-VLOOKUP(Games!E642, Data!$B$2:$L$134, 10, FALSE))*Coefficients!$J$2</f>
        <v>#N/A</v>
      </c>
      <c r="K641" s="5" t="str">
        <f>(IF(AND(VLOOKUP(Games!B642, Data!$B$2:$L$134, 11, FALSE)=1, VLOOKUP(Games!E642, Data!$B$2:$L$134, 11, FALSE)&lt;&gt;1), 1,0))*Coefficients!K$2</f>
        <v>#N/A</v>
      </c>
      <c r="L641" s="5" t="str">
        <f>(IF(AND(VLOOKUP(Games!B642, Data!$B$2:$L$134, 11, FALSE)&lt;&gt;1, VLOOKUP(Games!E642, Data!$B$2:$L$134, 11, FALSE)=1), 1,0))*Coefficients!L$2</f>
        <v>#N/A</v>
      </c>
      <c r="O641" s="5" t="str">
        <f t="shared" si="1"/>
        <v>#N/A</v>
      </c>
    </row>
    <row r="642" ht="14.25" customHeight="1">
      <c r="A642" s="5" t="str">
        <f>Coefficients!$A$2</f>
        <v/>
      </c>
      <c r="B642" s="5" t="n">
        <f>(Games!G643)*Coefficients!$B$2</f>
        <v>0</v>
      </c>
      <c r="C642" s="5" t="str">
        <f>(VLOOKUP(Games!B643, Data!$B$2:$L$134, 4, FALSE)-VLOOKUP(Games!E643, Data!$B$2:$L$134, 4, FALSE))*Coefficients!$C$2</f>
        <v>#N/A</v>
      </c>
      <c r="D642" s="5" t="str">
        <f>(VLOOKUP(Games!B643, Data!$B$2:$L$134, 3, FALSE)-VLOOKUP(Games!E643, Data!$B$2:$L$134, 3, FALSE))*Coefficients!$D$2</f>
        <v>#N/A</v>
      </c>
      <c r="E642" s="5" t="str">
        <f>(VLOOKUP(Games!B643, Data!$B$2:$L$134, 5, FALSE)-VLOOKUP(Games!E643, Data!$B$2:$L$134, 5, FALSE))*Coefficients!$E$2</f>
        <v>#N/A</v>
      </c>
      <c r="F642" s="5" t="str">
        <f>(VLOOKUP(Games!B643, Data!$B$2:$L$134, 6, FALSE)-VLOOKUP(Games!E643, Data!$B$2:$L$134, 6, FALSE))*Coefficients!$F$2</f>
        <v>#N/A</v>
      </c>
      <c r="G642" s="5" t="str">
        <f>(VLOOKUP(Games!B643, Data!$B$2:$L$134, 7, FALSE)-VLOOKUP(Games!E643, Data!$B$2:$L$134, 7, FALSE))*Coefficients!$G$2</f>
        <v>#N/A</v>
      </c>
      <c r="H642" s="5" t="str">
        <f>(VLOOKUP(Games!B643, Data!$B$2:$L$134, 8, FALSE)-VLOOKUP(Games!E643, Data!$B$2:$L$134, 8, FALSE))*Coefficients!$H$2</f>
        <v>#N/A</v>
      </c>
      <c r="I642" s="5" t="str">
        <f>(VLOOKUP(Games!B643, Data!$B$2:$L$134, 9, FALSE)-VLOOKUP(Games!E643, Data!$B$2:$L$134, 9, FALSE))*Coefficients!$I$2</f>
        <v>#N/A</v>
      </c>
      <c r="J642" s="5" t="str">
        <f>(VLOOKUP(Games!B643, Data!$B$2:$L$134, 10, FALSE)-VLOOKUP(Games!E643, Data!$B$2:$L$134, 10, FALSE))*Coefficients!$J$2</f>
        <v>#N/A</v>
      </c>
      <c r="K642" s="5" t="str">
        <f>(IF(AND(VLOOKUP(Games!B643, Data!$B$2:$L$134, 11, FALSE)=1, VLOOKUP(Games!E643, Data!$B$2:$L$134, 11, FALSE)&lt;&gt;1), 1,0))*Coefficients!K$2</f>
        <v>#N/A</v>
      </c>
      <c r="L642" s="5" t="str">
        <f>(IF(AND(VLOOKUP(Games!B643, Data!$B$2:$L$134, 11, FALSE)&lt;&gt;1, VLOOKUP(Games!E643, Data!$B$2:$L$134, 11, FALSE)=1), 1,0))*Coefficients!L$2</f>
        <v>#N/A</v>
      </c>
      <c r="O642" s="5" t="str">
        <f t="shared" si="1"/>
        <v>#N/A</v>
      </c>
    </row>
    <row r="643" ht="14.25" customHeight="1">
      <c r="A643" s="5" t="str">
        <f>Coefficients!$A$2</f>
        <v/>
      </c>
      <c r="B643" s="5" t="n">
        <f>(Games!G644)*Coefficients!$B$2</f>
        <v>0</v>
      </c>
      <c r="C643" s="5" t="str">
        <f>(VLOOKUP(Games!B644, Data!$B$2:$L$134, 4, FALSE)-VLOOKUP(Games!E644, Data!$B$2:$L$134, 4, FALSE))*Coefficients!$C$2</f>
        <v>#N/A</v>
      </c>
      <c r="D643" s="5" t="str">
        <f>(VLOOKUP(Games!B644, Data!$B$2:$L$134, 3, FALSE)-VLOOKUP(Games!E644, Data!$B$2:$L$134, 3, FALSE))*Coefficients!$D$2</f>
        <v>#N/A</v>
      </c>
      <c r="E643" s="5" t="str">
        <f>(VLOOKUP(Games!B644, Data!$B$2:$L$134, 5, FALSE)-VLOOKUP(Games!E644, Data!$B$2:$L$134, 5, FALSE))*Coefficients!$E$2</f>
        <v>#N/A</v>
      </c>
      <c r="F643" s="5" t="str">
        <f>(VLOOKUP(Games!B644, Data!$B$2:$L$134, 6, FALSE)-VLOOKUP(Games!E644, Data!$B$2:$L$134, 6, FALSE))*Coefficients!$F$2</f>
        <v>#N/A</v>
      </c>
      <c r="G643" s="5" t="str">
        <f>(VLOOKUP(Games!B644, Data!$B$2:$L$134, 7, FALSE)-VLOOKUP(Games!E644, Data!$B$2:$L$134, 7, FALSE))*Coefficients!$G$2</f>
        <v>#N/A</v>
      </c>
      <c r="H643" s="5" t="str">
        <f>(VLOOKUP(Games!B644, Data!$B$2:$L$134, 8, FALSE)-VLOOKUP(Games!E644, Data!$B$2:$L$134, 8, FALSE))*Coefficients!$H$2</f>
        <v>#N/A</v>
      </c>
      <c r="I643" s="5" t="str">
        <f>(VLOOKUP(Games!B644, Data!$B$2:$L$134, 9, FALSE)-VLOOKUP(Games!E644, Data!$B$2:$L$134, 9, FALSE))*Coefficients!$I$2</f>
        <v>#N/A</v>
      </c>
      <c r="J643" s="5" t="str">
        <f>(VLOOKUP(Games!B644, Data!$B$2:$L$134, 10, FALSE)-VLOOKUP(Games!E644, Data!$B$2:$L$134, 10, FALSE))*Coefficients!$J$2</f>
        <v>#N/A</v>
      </c>
      <c r="K643" s="5" t="str">
        <f>(IF(AND(VLOOKUP(Games!B644, Data!$B$2:$L$134, 11, FALSE)=1, VLOOKUP(Games!E644, Data!$B$2:$L$134, 11, FALSE)&lt;&gt;1), 1,0))*Coefficients!K$2</f>
        <v>#N/A</v>
      </c>
      <c r="L643" s="5" t="str">
        <f>(IF(AND(VLOOKUP(Games!B644, Data!$B$2:$L$134, 11, FALSE)&lt;&gt;1, VLOOKUP(Games!E644, Data!$B$2:$L$134, 11, FALSE)=1), 1,0))*Coefficients!L$2</f>
        <v>#N/A</v>
      </c>
      <c r="O643" s="5" t="str">
        <f t="shared" si="1"/>
        <v>#N/A</v>
      </c>
    </row>
    <row r="644" ht="14.25" customHeight="1">
      <c r="A644" s="5" t="str">
        <f>Coefficients!$A$2</f>
        <v/>
      </c>
      <c r="B644" s="5" t="n">
        <f>(Games!G645)*Coefficients!$B$2</f>
        <v>0</v>
      </c>
      <c r="C644" s="5" t="str">
        <f>(VLOOKUP(Games!B645, Data!$B$2:$L$134, 4, FALSE)-VLOOKUP(Games!E645, Data!$B$2:$L$134, 4, FALSE))*Coefficients!$C$2</f>
        <v>#N/A</v>
      </c>
      <c r="D644" s="5" t="str">
        <f>(VLOOKUP(Games!B645, Data!$B$2:$L$134, 3, FALSE)-VLOOKUP(Games!E645, Data!$B$2:$L$134, 3, FALSE))*Coefficients!$D$2</f>
        <v>#N/A</v>
      </c>
      <c r="E644" s="5" t="str">
        <f>(VLOOKUP(Games!B645, Data!$B$2:$L$134, 5, FALSE)-VLOOKUP(Games!E645, Data!$B$2:$L$134, 5, FALSE))*Coefficients!$E$2</f>
        <v>#N/A</v>
      </c>
      <c r="F644" s="5" t="str">
        <f>(VLOOKUP(Games!B645, Data!$B$2:$L$134, 6, FALSE)-VLOOKUP(Games!E645, Data!$B$2:$L$134, 6, FALSE))*Coefficients!$F$2</f>
        <v>#N/A</v>
      </c>
      <c r="G644" s="5" t="str">
        <f>(VLOOKUP(Games!B645, Data!$B$2:$L$134, 7, FALSE)-VLOOKUP(Games!E645, Data!$B$2:$L$134, 7, FALSE))*Coefficients!$G$2</f>
        <v>#N/A</v>
      </c>
      <c r="H644" s="5" t="str">
        <f>(VLOOKUP(Games!B645, Data!$B$2:$L$134, 8, FALSE)-VLOOKUP(Games!E645, Data!$B$2:$L$134, 8, FALSE))*Coefficients!$H$2</f>
        <v>#N/A</v>
      </c>
      <c r="I644" s="5" t="str">
        <f>(VLOOKUP(Games!B645, Data!$B$2:$L$134, 9, FALSE)-VLOOKUP(Games!E645, Data!$B$2:$L$134, 9, FALSE))*Coefficients!$I$2</f>
        <v>#N/A</v>
      </c>
      <c r="J644" s="5" t="str">
        <f>(VLOOKUP(Games!B645, Data!$B$2:$L$134, 10, FALSE)-VLOOKUP(Games!E645, Data!$B$2:$L$134, 10, FALSE))*Coefficients!$J$2</f>
        <v>#N/A</v>
      </c>
      <c r="K644" s="5" t="str">
        <f>(IF(AND(VLOOKUP(Games!B645, Data!$B$2:$L$134, 11, FALSE)=1, VLOOKUP(Games!E645, Data!$B$2:$L$134, 11, FALSE)&lt;&gt;1), 1,0))*Coefficients!K$2</f>
        <v>#N/A</v>
      </c>
      <c r="L644" s="5" t="str">
        <f>(IF(AND(VLOOKUP(Games!B645, Data!$B$2:$L$134, 11, FALSE)&lt;&gt;1, VLOOKUP(Games!E645, Data!$B$2:$L$134, 11, FALSE)=1), 1,0))*Coefficients!L$2</f>
        <v>#N/A</v>
      </c>
      <c r="O644" s="5" t="str">
        <f t="shared" si="1"/>
        <v>#N/A</v>
      </c>
    </row>
    <row r="645" ht="14.25" customHeight="1">
      <c r="A645" s="5" t="str">
        <f>Coefficients!$A$2</f>
        <v/>
      </c>
      <c r="B645" s="5" t="n">
        <f>(Games!G646)*Coefficients!$B$2</f>
        <v>0</v>
      </c>
      <c r="C645" s="5" t="str">
        <f>(VLOOKUP(Games!B646, Data!$B$2:$L$134, 4, FALSE)-VLOOKUP(Games!E646, Data!$B$2:$L$134, 4, FALSE))*Coefficients!$C$2</f>
        <v>#N/A</v>
      </c>
      <c r="D645" s="5" t="str">
        <f>(VLOOKUP(Games!B646, Data!$B$2:$L$134, 3, FALSE)-VLOOKUP(Games!E646, Data!$B$2:$L$134, 3, FALSE))*Coefficients!$D$2</f>
        <v>#N/A</v>
      </c>
      <c r="E645" s="5" t="str">
        <f>(VLOOKUP(Games!B646, Data!$B$2:$L$134, 5, FALSE)-VLOOKUP(Games!E646, Data!$B$2:$L$134, 5, FALSE))*Coefficients!$E$2</f>
        <v>#N/A</v>
      </c>
      <c r="F645" s="5" t="str">
        <f>(VLOOKUP(Games!B646, Data!$B$2:$L$134, 6, FALSE)-VLOOKUP(Games!E646, Data!$B$2:$L$134, 6, FALSE))*Coefficients!$F$2</f>
        <v>#N/A</v>
      </c>
      <c r="G645" s="5" t="str">
        <f>(VLOOKUP(Games!B646, Data!$B$2:$L$134, 7, FALSE)-VLOOKUP(Games!E646, Data!$B$2:$L$134, 7, FALSE))*Coefficients!$G$2</f>
        <v>#N/A</v>
      </c>
      <c r="H645" s="5" t="str">
        <f>(VLOOKUP(Games!B646, Data!$B$2:$L$134, 8, FALSE)-VLOOKUP(Games!E646, Data!$B$2:$L$134, 8, FALSE))*Coefficients!$H$2</f>
        <v>#N/A</v>
      </c>
      <c r="I645" s="5" t="str">
        <f>(VLOOKUP(Games!B646, Data!$B$2:$L$134, 9, FALSE)-VLOOKUP(Games!E646, Data!$B$2:$L$134, 9, FALSE))*Coefficients!$I$2</f>
        <v>#N/A</v>
      </c>
      <c r="J645" s="5" t="str">
        <f>(VLOOKUP(Games!B646, Data!$B$2:$L$134, 10, FALSE)-VLOOKUP(Games!E646, Data!$B$2:$L$134, 10, FALSE))*Coefficients!$J$2</f>
        <v>#N/A</v>
      </c>
      <c r="K645" s="5" t="str">
        <f>(IF(AND(VLOOKUP(Games!B646, Data!$B$2:$L$134, 11, FALSE)=1, VLOOKUP(Games!E646, Data!$B$2:$L$134, 11, FALSE)&lt;&gt;1), 1,0))*Coefficients!K$2</f>
        <v>#N/A</v>
      </c>
      <c r="L645" s="5" t="str">
        <f>(IF(AND(VLOOKUP(Games!B646, Data!$B$2:$L$134, 11, FALSE)&lt;&gt;1, VLOOKUP(Games!E646, Data!$B$2:$L$134, 11, FALSE)=1), 1,0))*Coefficients!L$2</f>
        <v>#N/A</v>
      </c>
      <c r="O645" s="5" t="str">
        <f t="shared" si="1"/>
        <v>#N/A</v>
      </c>
    </row>
    <row r="646" ht="14.25" customHeight="1">
      <c r="A646" s="5" t="str">
        <f>Coefficients!$A$2</f>
        <v/>
      </c>
      <c r="B646" s="5" t="n">
        <f>(Games!G647)*Coefficients!$B$2</f>
        <v>0</v>
      </c>
      <c r="C646" s="5" t="str">
        <f>(VLOOKUP(Games!B647, Data!$B$2:$L$134, 4, FALSE)-VLOOKUP(Games!E647, Data!$B$2:$L$134, 4, FALSE))*Coefficients!$C$2</f>
        <v>#N/A</v>
      </c>
      <c r="D646" s="5" t="str">
        <f>(VLOOKUP(Games!B647, Data!$B$2:$L$134, 3, FALSE)-VLOOKUP(Games!E647, Data!$B$2:$L$134, 3, FALSE))*Coefficients!$D$2</f>
        <v>#N/A</v>
      </c>
      <c r="E646" s="5" t="str">
        <f>(VLOOKUP(Games!B647, Data!$B$2:$L$134, 5, FALSE)-VLOOKUP(Games!E647, Data!$B$2:$L$134, 5, FALSE))*Coefficients!$E$2</f>
        <v>#N/A</v>
      </c>
      <c r="F646" s="5" t="str">
        <f>(VLOOKUP(Games!B647, Data!$B$2:$L$134, 6, FALSE)-VLOOKUP(Games!E647, Data!$B$2:$L$134, 6, FALSE))*Coefficients!$F$2</f>
        <v>#N/A</v>
      </c>
      <c r="G646" s="5" t="str">
        <f>(VLOOKUP(Games!B647, Data!$B$2:$L$134, 7, FALSE)-VLOOKUP(Games!E647, Data!$B$2:$L$134, 7, FALSE))*Coefficients!$G$2</f>
        <v>#N/A</v>
      </c>
      <c r="H646" s="5" t="str">
        <f>(VLOOKUP(Games!B647, Data!$B$2:$L$134, 8, FALSE)-VLOOKUP(Games!E647, Data!$B$2:$L$134, 8, FALSE))*Coefficients!$H$2</f>
        <v>#N/A</v>
      </c>
      <c r="I646" s="5" t="str">
        <f>(VLOOKUP(Games!B647, Data!$B$2:$L$134, 9, FALSE)-VLOOKUP(Games!E647, Data!$B$2:$L$134, 9, FALSE))*Coefficients!$I$2</f>
        <v>#N/A</v>
      </c>
      <c r="J646" s="5" t="str">
        <f>(VLOOKUP(Games!B647, Data!$B$2:$L$134, 10, FALSE)-VLOOKUP(Games!E647, Data!$B$2:$L$134, 10, FALSE))*Coefficients!$J$2</f>
        <v>#N/A</v>
      </c>
      <c r="K646" s="5" t="str">
        <f>(IF(AND(VLOOKUP(Games!B647, Data!$B$2:$L$134, 11, FALSE)=1, VLOOKUP(Games!E647, Data!$B$2:$L$134, 11, FALSE)&lt;&gt;1), 1,0))*Coefficients!K$2</f>
        <v>#N/A</v>
      </c>
      <c r="L646" s="5" t="str">
        <f>(IF(AND(VLOOKUP(Games!B647, Data!$B$2:$L$134, 11, FALSE)&lt;&gt;1, VLOOKUP(Games!E647, Data!$B$2:$L$134, 11, FALSE)=1), 1,0))*Coefficients!L$2</f>
        <v>#N/A</v>
      </c>
      <c r="O646" s="5" t="str">
        <f t="shared" si="1"/>
        <v>#N/A</v>
      </c>
    </row>
    <row r="647" ht="14.25" customHeight="1">
      <c r="A647" s="5" t="str">
        <f>Coefficients!$A$2</f>
        <v/>
      </c>
      <c r="B647" s="5" t="n">
        <f>(Games!G648)*Coefficients!$B$2</f>
        <v>0</v>
      </c>
      <c r="C647" s="5" t="str">
        <f>(VLOOKUP(Games!B648, Data!$B$2:$L$134, 4, FALSE)-VLOOKUP(Games!E648, Data!$B$2:$L$134, 4, FALSE))*Coefficients!$C$2</f>
        <v>#N/A</v>
      </c>
      <c r="D647" s="5" t="str">
        <f>(VLOOKUP(Games!B648, Data!$B$2:$L$134, 3, FALSE)-VLOOKUP(Games!E648, Data!$B$2:$L$134, 3, FALSE))*Coefficients!$D$2</f>
        <v>#N/A</v>
      </c>
      <c r="E647" s="5" t="str">
        <f>(VLOOKUP(Games!B648, Data!$B$2:$L$134, 5, FALSE)-VLOOKUP(Games!E648, Data!$B$2:$L$134, 5, FALSE))*Coefficients!$E$2</f>
        <v>#N/A</v>
      </c>
      <c r="F647" s="5" t="str">
        <f>(VLOOKUP(Games!B648, Data!$B$2:$L$134, 6, FALSE)-VLOOKUP(Games!E648, Data!$B$2:$L$134, 6, FALSE))*Coefficients!$F$2</f>
        <v>#N/A</v>
      </c>
      <c r="G647" s="5" t="str">
        <f>(VLOOKUP(Games!B648, Data!$B$2:$L$134, 7, FALSE)-VLOOKUP(Games!E648, Data!$B$2:$L$134, 7, FALSE))*Coefficients!$G$2</f>
        <v>#N/A</v>
      </c>
      <c r="H647" s="5" t="str">
        <f>(VLOOKUP(Games!B648, Data!$B$2:$L$134, 8, FALSE)-VLOOKUP(Games!E648, Data!$B$2:$L$134, 8, FALSE))*Coefficients!$H$2</f>
        <v>#N/A</v>
      </c>
      <c r="I647" s="5" t="str">
        <f>(VLOOKUP(Games!B648, Data!$B$2:$L$134, 9, FALSE)-VLOOKUP(Games!E648, Data!$B$2:$L$134, 9, FALSE))*Coefficients!$I$2</f>
        <v>#N/A</v>
      </c>
      <c r="J647" s="5" t="str">
        <f>(VLOOKUP(Games!B648, Data!$B$2:$L$134, 10, FALSE)-VLOOKUP(Games!E648, Data!$B$2:$L$134, 10, FALSE))*Coefficients!$J$2</f>
        <v>#N/A</v>
      </c>
      <c r="K647" s="5" t="str">
        <f>(IF(AND(VLOOKUP(Games!B648, Data!$B$2:$L$134, 11, FALSE)=1, VLOOKUP(Games!E648, Data!$B$2:$L$134, 11, FALSE)&lt;&gt;1), 1,0))*Coefficients!K$2</f>
        <v>#N/A</v>
      </c>
      <c r="L647" s="5" t="str">
        <f>(IF(AND(VLOOKUP(Games!B648, Data!$B$2:$L$134, 11, FALSE)&lt;&gt;1, VLOOKUP(Games!E648, Data!$B$2:$L$134, 11, FALSE)=1), 1,0))*Coefficients!L$2</f>
        <v>#N/A</v>
      </c>
      <c r="O647" s="5" t="str">
        <f t="shared" si="1"/>
        <v>#N/A</v>
      </c>
    </row>
    <row r="648" ht="14.25" customHeight="1">
      <c r="A648" s="5" t="str">
        <f>Coefficients!$A$2</f>
        <v/>
      </c>
      <c r="B648" s="5" t="n">
        <f>(Games!G649)*Coefficients!$B$2</f>
        <v>0</v>
      </c>
      <c r="C648" s="5" t="str">
        <f>(VLOOKUP(Games!B649, Data!$B$2:$L$134, 4, FALSE)-VLOOKUP(Games!E649, Data!$B$2:$L$134, 4, FALSE))*Coefficients!$C$2</f>
        <v>#N/A</v>
      </c>
      <c r="D648" s="5" t="str">
        <f>(VLOOKUP(Games!B649, Data!$B$2:$L$134, 3, FALSE)-VLOOKUP(Games!E649, Data!$B$2:$L$134, 3, FALSE))*Coefficients!$D$2</f>
        <v>#N/A</v>
      </c>
      <c r="E648" s="5" t="str">
        <f>(VLOOKUP(Games!B649, Data!$B$2:$L$134, 5, FALSE)-VLOOKUP(Games!E649, Data!$B$2:$L$134, 5, FALSE))*Coefficients!$E$2</f>
        <v>#N/A</v>
      </c>
      <c r="F648" s="5" t="str">
        <f>(VLOOKUP(Games!B649, Data!$B$2:$L$134, 6, FALSE)-VLOOKUP(Games!E649, Data!$B$2:$L$134, 6, FALSE))*Coefficients!$F$2</f>
        <v>#N/A</v>
      </c>
      <c r="G648" s="5" t="str">
        <f>(VLOOKUP(Games!B649, Data!$B$2:$L$134, 7, FALSE)-VLOOKUP(Games!E649, Data!$B$2:$L$134, 7, FALSE))*Coefficients!$G$2</f>
        <v>#N/A</v>
      </c>
      <c r="H648" s="5" t="str">
        <f>(VLOOKUP(Games!B649, Data!$B$2:$L$134, 8, FALSE)-VLOOKUP(Games!E649, Data!$B$2:$L$134, 8, FALSE))*Coefficients!$H$2</f>
        <v>#N/A</v>
      </c>
      <c r="I648" s="5" t="str">
        <f>(VLOOKUP(Games!B649, Data!$B$2:$L$134, 9, FALSE)-VLOOKUP(Games!E649, Data!$B$2:$L$134, 9, FALSE))*Coefficients!$I$2</f>
        <v>#N/A</v>
      </c>
      <c r="J648" s="5" t="str">
        <f>(VLOOKUP(Games!B649, Data!$B$2:$L$134, 10, FALSE)-VLOOKUP(Games!E649, Data!$B$2:$L$134, 10, FALSE))*Coefficients!$J$2</f>
        <v>#N/A</v>
      </c>
      <c r="K648" s="5" t="str">
        <f>(IF(AND(VLOOKUP(Games!B649, Data!$B$2:$L$134, 11, FALSE)=1, VLOOKUP(Games!E649, Data!$B$2:$L$134, 11, FALSE)&lt;&gt;1), 1,0))*Coefficients!K$2</f>
        <v>#N/A</v>
      </c>
      <c r="L648" s="5" t="str">
        <f>(IF(AND(VLOOKUP(Games!B649, Data!$B$2:$L$134, 11, FALSE)&lt;&gt;1, VLOOKUP(Games!E649, Data!$B$2:$L$134, 11, FALSE)=1), 1,0))*Coefficients!L$2</f>
        <v>#N/A</v>
      </c>
      <c r="O648" s="5" t="str">
        <f t="shared" si="1"/>
        <v>#N/A</v>
      </c>
    </row>
    <row r="649" ht="14.25" customHeight="1">
      <c r="A649" s="5" t="str">
        <f>Coefficients!$A$2</f>
        <v/>
      </c>
      <c r="B649" s="5" t="n">
        <f>(Games!G650)*Coefficients!$B$2</f>
        <v>0</v>
      </c>
      <c r="C649" s="5" t="str">
        <f>(VLOOKUP(Games!B650, Data!$B$2:$L$134, 4, FALSE)-VLOOKUP(Games!E650, Data!$B$2:$L$134, 4, FALSE))*Coefficients!$C$2</f>
        <v>#N/A</v>
      </c>
      <c r="D649" s="5" t="str">
        <f>(VLOOKUP(Games!B650, Data!$B$2:$L$134, 3, FALSE)-VLOOKUP(Games!E650, Data!$B$2:$L$134, 3, FALSE))*Coefficients!$D$2</f>
        <v>#N/A</v>
      </c>
      <c r="E649" s="5" t="str">
        <f>(VLOOKUP(Games!B650, Data!$B$2:$L$134, 5, FALSE)-VLOOKUP(Games!E650, Data!$B$2:$L$134, 5, FALSE))*Coefficients!$E$2</f>
        <v>#N/A</v>
      </c>
      <c r="F649" s="5" t="str">
        <f>(VLOOKUP(Games!B650, Data!$B$2:$L$134, 6, FALSE)-VLOOKUP(Games!E650, Data!$B$2:$L$134, 6, FALSE))*Coefficients!$F$2</f>
        <v>#N/A</v>
      </c>
      <c r="G649" s="5" t="str">
        <f>(VLOOKUP(Games!B650, Data!$B$2:$L$134, 7, FALSE)-VLOOKUP(Games!E650, Data!$B$2:$L$134, 7, FALSE))*Coefficients!$G$2</f>
        <v>#N/A</v>
      </c>
      <c r="H649" s="5" t="str">
        <f>(VLOOKUP(Games!B650, Data!$B$2:$L$134, 8, FALSE)-VLOOKUP(Games!E650, Data!$B$2:$L$134, 8, FALSE))*Coefficients!$H$2</f>
        <v>#N/A</v>
      </c>
      <c r="I649" s="5" t="str">
        <f>(VLOOKUP(Games!B650, Data!$B$2:$L$134, 9, FALSE)-VLOOKUP(Games!E650, Data!$B$2:$L$134, 9, FALSE))*Coefficients!$I$2</f>
        <v>#N/A</v>
      </c>
      <c r="J649" s="5" t="str">
        <f>(VLOOKUP(Games!B650, Data!$B$2:$L$134, 10, FALSE)-VLOOKUP(Games!E650, Data!$B$2:$L$134, 10, FALSE))*Coefficients!$J$2</f>
        <v>#N/A</v>
      </c>
      <c r="K649" s="5" t="str">
        <f>(IF(AND(VLOOKUP(Games!B650, Data!$B$2:$L$134, 11, FALSE)=1, VLOOKUP(Games!E650, Data!$B$2:$L$134, 11, FALSE)&lt;&gt;1), 1,0))*Coefficients!K$2</f>
        <v>#N/A</v>
      </c>
      <c r="L649" s="5" t="str">
        <f>(IF(AND(VLOOKUP(Games!B650, Data!$B$2:$L$134, 11, FALSE)&lt;&gt;1, VLOOKUP(Games!E650, Data!$B$2:$L$134, 11, FALSE)=1), 1,0))*Coefficients!L$2</f>
        <v>#N/A</v>
      </c>
      <c r="O649" s="5" t="str">
        <f t="shared" si="1"/>
        <v>#N/A</v>
      </c>
    </row>
    <row r="650" ht="14.25" customHeight="1">
      <c r="A650" s="5" t="str">
        <f>Coefficients!$A$2</f>
        <v/>
      </c>
      <c r="B650" s="5" t="n">
        <f>(Games!G651)*Coefficients!$B$2</f>
        <v>0</v>
      </c>
      <c r="C650" s="5" t="str">
        <f>(VLOOKUP(Games!B651, Data!$B$2:$L$134, 4, FALSE)-VLOOKUP(Games!E651, Data!$B$2:$L$134, 4, FALSE))*Coefficients!$C$2</f>
        <v>#N/A</v>
      </c>
      <c r="D650" s="5" t="str">
        <f>(VLOOKUP(Games!B651, Data!$B$2:$L$134, 3, FALSE)-VLOOKUP(Games!E651, Data!$B$2:$L$134, 3, FALSE))*Coefficients!$D$2</f>
        <v>#N/A</v>
      </c>
      <c r="E650" s="5" t="str">
        <f>(VLOOKUP(Games!B651, Data!$B$2:$L$134, 5, FALSE)-VLOOKUP(Games!E651, Data!$B$2:$L$134, 5, FALSE))*Coefficients!$E$2</f>
        <v>#N/A</v>
      </c>
      <c r="F650" s="5" t="str">
        <f>(VLOOKUP(Games!B651, Data!$B$2:$L$134, 6, FALSE)-VLOOKUP(Games!E651, Data!$B$2:$L$134, 6, FALSE))*Coefficients!$F$2</f>
        <v>#N/A</v>
      </c>
      <c r="G650" s="5" t="str">
        <f>(VLOOKUP(Games!B651, Data!$B$2:$L$134, 7, FALSE)-VLOOKUP(Games!E651, Data!$B$2:$L$134, 7, FALSE))*Coefficients!$G$2</f>
        <v>#N/A</v>
      </c>
      <c r="H650" s="5" t="str">
        <f>(VLOOKUP(Games!B651, Data!$B$2:$L$134, 8, FALSE)-VLOOKUP(Games!E651, Data!$B$2:$L$134, 8, FALSE))*Coefficients!$H$2</f>
        <v>#N/A</v>
      </c>
      <c r="I650" s="5" t="str">
        <f>(VLOOKUP(Games!B651, Data!$B$2:$L$134, 9, FALSE)-VLOOKUP(Games!E651, Data!$B$2:$L$134, 9, FALSE))*Coefficients!$I$2</f>
        <v>#N/A</v>
      </c>
      <c r="J650" s="5" t="str">
        <f>(VLOOKUP(Games!B651, Data!$B$2:$L$134, 10, FALSE)-VLOOKUP(Games!E651, Data!$B$2:$L$134, 10, FALSE))*Coefficients!$J$2</f>
        <v>#N/A</v>
      </c>
      <c r="K650" s="5" t="str">
        <f>(IF(AND(VLOOKUP(Games!B651, Data!$B$2:$L$134, 11, FALSE)=1, VLOOKUP(Games!E651, Data!$B$2:$L$134, 11, FALSE)&lt;&gt;1), 1,0))*Coefficients!K$2</f>
        <v>#N/A</v>
      </c>
      <c r="L650" s="5" t="str">
        <f>(IF(AND(VLOOKUP(Games!B651, Data!$B$2:$L$134, 11, FALSE)&lt;&gt;1, VLOOKUP(Games!E651, Data!$B$2:$L$134, 11, FALSE)=1), 1,0))*Coefficients!L$2</f>
        <v>#N/A</v>
      </c>
      <c r="O650" s="5" t="str">
        <f t="shared" si="1"/>
        <v>#N/A</v>
      </c>
    </row>
    <row r="651" ht="14.25" customHeight="1">
      <c r="A651" s="5" t="str">
        <f>Coefficients!$A$2</f>
        <v/>
      </c>
      <c r="B651" s="5" t="n">
        <f>(Games!G652)*Coefficients!$B$2</f>
        <v>0</v>
      </c>
      <c r="C651" s="5" t="str">
        <f>(VLOOKUP(Games!B652, Data!$B$2:$L$134, 4, FALSE)-VLOOKUP(Games!E652, Data!$B$2:$L$134, 4, FALSE))*Coefficients!$C$2</f>
        <v>#N/A</v>
      </c>
      <c r="D651" s="5" t="str">
        <f>(VLOOKUP(Games!B652, Data!$B$2:$L$134, 3, FALSE)-VLOOKUP(Games!E652, Data!$B$2:$L$134, 3, FALSE))*Coefficients!$D$2</f>
        <v>#N/A</v>
      </c>
      <c r="E651" s="5" t="str">
        <f>(VLOOKUP(Games!B652, Data!$B$2:$L$134, 5, FALSE)-VLOOKUP(Games!E652, Data!$B$2:$L$134, 5, FALSE))*Coefficients!$E$2</f>
        <v>#N/A</v>
      </c>
      <c r="F651" s="5" t="str">
        <f>(VLOOKUP(Games!B652, Data!$B$2:$L$134, 6, FALSE)-VLOOKUP(Games!E652, Data!$B$2:$L$134, 6, FALSE))*Coefficients!$F$2</f>
        <v>#N/A</v>
      </c>
      <c r="G651" s="5" t="str">
        <f>(VLOOKUP(Games!B652, Data!$B$2:$L$134, 7, FALSE)-VLOOKUP(Games!E652, Data!$B$2:$L$134, 7, FALSE))*Coefficients!$G$2</f>
        <v>#N/A</v>
      </c>
      <c r="H651" s="5" t="str">
        <f>(VLOOKUP(Games!B652, Data!$B$2:$L$134, 8, FALSE)-VLOOKUP(Games!E652, Data!$B$2:$L$134, 8, FALSE))*Coefficients!$H$2</f>
        <v>#N/A</v>
      </c>
      <c r="I651" s="5" t="str">
        <f>(VLOOKUP(Games!B652, Data!$B$2:$L$134, 9, FALSE)-VLOOKUP(Games!E652, Data!$B$2:$L$134, 9, FALSE))*Coefficients!$I$2</f>
        <v>#N/A</v>
      </c>
      <c r="J651" s="5" t="str">
        <f>(VLOOKUP(Games!B652, Data!$B$2:$L$134, 10, FALSE)-VLOOKUP(Games!E652, Data!$B$2:$L$134, 10, FALSE))*Coefficients!$J$2</f>
        <v>#N/A</v>
      </c>
      <c r="K651" s="5" t="str">
        <f>(IF(AND(VLOOKUP(Games!B652, Data!$B$2:$L$134, 11, FALSE)=1, VLOOKUP(Games!E652, Data!$B$2:$L$134, 11, FALSE)&lt;&gt;1), 1,0))*Coefficients!K$2</f>
        <v>#N/A</v>
      </c>
      <c r="L651" s="5" t="str">
        <f>(IF(AND(VLOOKUP(Games!B652, Data!$B$2:$L$134, 11, FALSE)&lt;&gt;1, VLOOKUP(Games!E652, Data!$B$2:$L$134, 11, FALSE)=1), 1,0))*Coefficients!L$2</f>
        <v>#N/A</v>
      </c>
      <c r="O651" s="5" t="str">
        <f t="shared" si="1"/>
        <v>#N/A</v>
      </c>
    </row>
    <row r="652" ht="14.25" customHeight="1">
      <c r="A652" s="5" t="str">
        <f>Coefficients!$A$2</f>
        <v/>
      </c>
      <c r="B652" s="5" t="n">
        <f>(Games!G653)*Coefficients!$B$2</f>
        <v>0</v>
      </c>
      <c r="C652" s="5" t="str">
        <f>(VLOOKUP(Games!B653, Data!$B$2:$L$134, 4, FALSE)-VLOOKUP(Games!E653, Data!$B$2:$L$134, 4, FALSE))*Coefficients!$C$2</f>
        <v>#N/A</v>
      </c>
      <c r="D652" s="5" t="str">
        <f>(VLOOKUP(Games!B653, Data!$B$2:$L$134, 3, FALSE)-VLOOKUP(Games!E653, Data!$B$2:$L$134, 3, FALSE))*Coefficients!$D$2</f>
        <v>#N/A</v>
      </c>
      <c r="E652" s="5" t="str">
        <f>(VLOOKUP(Games!B653, Data!$B$2:$L$134, 5, FALSE)-VLOOKUP(Games!E653, Data!$B$2:$L$134, 5, FALSE))*Coefficients!$E$2</f>
        <v>#N/A</v>
      </c>
      <c r="F652" s="5" t="str">
        <f>(VLOOKUP(Games!B653, Data!$B$2:$L$134, 6, FALSE)-VLOOKUP(Games!E653, Data!$B$2:$L$134, 6, FALSE))*Coefficients!$F$2</f>
        <v>#N/A</v>
      </c>
      <c r="G652" s="5" t="str">
        <f>(VLOOKUP(Games!B653, Data!$B$2:$L$134, 7, FALSE)-VLOOKUP(Games!E653, Data!$B$2:$L$134, 7, FALSE))*Coefficients!$G$2</f>
        <v>#N/A</v>
      </c>
      <c r="H652" s="5" t="str">
        <f>(VLOOKUP(Games!B653, Data!$B$2:$L$134, 8, FALSE)-VLOOKUP(Games!E653, Data!$B$2:$L$134, 8, FALSE))*Coefficients!$H$2</f>
        <v>#N/A</v>
      </c>
      <c r="I652" s="5" t="str">
        <f>(VLOOKUP(Games!B653, Data!$B$2:$L$134, 9, FALSE)-VLOOKUP(Games!E653, Data!$B$2:$L$134, 9, FALSE))*Coefficients!$I$2</f>
        <v>#N/A</v>
      </c>
      <c r="J652" s="5" t="str">
        <f>(VLOOKUP(Games!B653, Data!$B$2:$L$134, 10, FALSE)-VLOOKUP(Games!E653, Data!$B$2:$L$134, 10, FALSE))*Coefficients!$J$2</f>
        <v>#N/A</v>
      </c>
      <c r="K652" s="5" t="str">
        <f>(IF(AND(VLOOKUP(Games!B653, Data!$B$2:$L$134, 11, FALSE)=1, VLOOKUP(Games!E653, Data!$B$2:$L$134, 11, FALSE)&lt;&gt;1), 1,0))*Coefficients!K$2</f>
        <v>#N/A</v>
      </c>
      <c r="L652" s="5" t="str">
        <f>(IF(AND(VLOOKUP(Games!B653, Data!$B$2:$L$134, 11, FALSE)&lt;&gt;1, VLOOKUP(Games!E653, Data!$B$2:$L$134, 11, FALSE)=1), 1,0))*Coefficients!L$2</f>
        <v>#N/A</v>
      </c>
      <c r="O652" s="5" t="str">
        <f t="shared" si="1"/>
        <v>#N/A</v>
      </c>
    </row>
    <row r="653" ht="14.25" customHeight="1">
      <c r="A653" s="5" t="str">
        <f>Coefficients!$A$2</f>
        <v/>
      </c>
      <c r="B653" s="5" t="n">
        <f>(Games!G654)*Coefficients!$B$2</f>
        <v>0</v>
      </c>
      <c r="C653" s="5" t="str">
        <f>(VLOOKUP(Games!B654, Data!$B$2:$L$134, 4, FALSE)-VLOOKUP(Games!E654, Data!$B$2:$L$134, 4, FALSE))*Coefficients!$C$2</f>
        <v>#N/A</v>
      </c>
      <c r="D653" s="5" t="str">
        <f>(VLOOKUP(Games!B654, Data!$B$2:$L$134, 3, FALSE)-VLOOKUP(Games!E654, Data!$B$2:$L$134, 3, FALSE))*Coefficients!$D$2</f>
        <v>#N/A</v>
      </c>
      <c r="E653" s="5" t="str">
        <f>(VLOOKUP(Games!B654, Data!$B$2:$L$134, 5, FALSE)-VLOOKUP(Games!E654, Data!$B$2:$L$134, 5, FALSE))*Coefficients!$E$2</f>
        <v>#N/A</v>
      </c>
      <c r="F653" s="5" t="str">
        <f>(VLOOKUP(Games!B654, Data!$B$2:$L$134, 6, FALSE)-VLOOKUP(Games!E654, Data!$B$2:$L$134, 6, FALSE))*Coefficients!$F$2</f>
        <v>#N/A</v>
      </c>
      <c r="G653" s="5" t="str">
        <f>(VLOOKUP(Games!B654, Data!$B$2:$L$134, 7, FALSE)-VLOOKUP(Games!E654, Data!$B$2:$L$134, 7, FALSE))*Coefficients!$G$2</f>
        <v>#N/A</v>
      </c>
      <c r="H653" s="5" t="str">
        <f>(VLOOKUP(Games!B654, Data!$B$2:$L$134, 8, FALSE)-VLOOKUP(Games!E654, Data!$B$2:$L$134, 8, FALSE))*Coefficients!$H$2</f>
        <v>#N/A</v>
      </c>
      <c r="I653" s="5" t="str">
        <f>(VLOOKUP(Games!B654, Data!$B$2:$L$134, 9, FALSE)-VLOOKUP(Games!E654, Data!$B$2:$L$134, 9, FALSE))*Coefficients!$I$2</f>
        <v>#N/A</v>
      </c>
      <c r="J653" s="5" t="str">
        <f>(VLOOKUP(Games!B654, Data!$B$2:$L$134, 10, FALSE)-VLOOKUP(Games!E654, Data!$B$2:$L$134, 10, FALSE))*Coefficients!$J$2</f>
        <v>#N/A</v>
      </c>
      <c r="K653" s="5" t="str">
        <f>(IF(AND(VLOOKUP(Games!B654, Data!$B$2:$L$134, 11, FALSE)=1, VLOOKUP(Games!E654, Data!$B$2:$L$134, 11, FALSE)&lt;&gt;1), 1,0))*Coefficients!K$2</f>
        <v>#N/A</v>
      </c>
      <c r="L653" s="5" t="str">
        <f>(IF(AND(VLOOKUP(Games!B654, Data!$B$2:$L$134, 11, FALSE)&lt;&gt;1, VLOOKUP(Games!E654, Data!$B$2:$L$134, 11, FALSE)=1), 1,0))*Coefficients!L$2</f>
        <v>#N/A</v>
      </c>
      <c r="O653" s="5" t="str">
        <f t="shared" si="1"/>
        <v>#N/A</v>
      </c>
    </row>
    <row r="654" ht="14.25" customHeight="1">
      <c r="A654" s="5" t="str">
        <f>Coefficients!$A$2</f>
        <v/>
      </c>
      <c r="B654" s="5" t="n">
        <f>(Games!G655)*Coefficients!$B$2</f>
        <v>0</v>
      </c>
      <c r="C654" s="5" t="str">
        <f>(VLOOKUP(Games!B655, Data!$B$2:$L$134, 4, FALSE)-VLOOKUP(Games!E655, Data!$B$2:$L$134, 4, FALSE))*Coefficients!$C$2</f>
        <v>#N/A</v>
      </c>
      <c r="D654" s="5" t="str">
        <f>(VLOOKUP(Games!B655, Data!$B$2:$L$134, 3, FALSE)-VLOOKUP(Games!E655, Data!$B$2:$L$134, 3, FALSE))*Coefficients!$D$2</f>
        <v>#N/A</v>
      </c>
      <c r="E654" s="5" t="str">
        <f>(VLOOKUP(Games!B655, Data!$B$2:$L$134, 5, FALSE)-VLOOKUP(Games!E655, Data!$B$2:$L$134, 5, FALSE))*Coefficients!$E$2</f>
        <v>#N/A</v>
      </c>
      <c r="F654" s="5" t="str">
        <f>(VLOOKUP(Games!B655, Data!$B$2:$L$134, 6, FALSE)-VLOOKUP(Games!E655, Data!$B$2:$L$134, 6, FALSE))*Coefficients!$F$2</f>
        <v>#N/A</v>
      </c>
      <c r="G654" s="5" t="str">
        <f>(VLOOKUP(Games!B655, Data!$B$2:$L$134, 7, FALSE)-VLOOKUP(Games!E655, Data!$B$2:$L$134, 7, FALSE))*Coefficients!$G$2</f>
        <v>#N/A</v>
      </c>
      <c r="H654" s="5" t="str">
        <f>(VLOOKUP(Games!B655, Data!$B$2:$L$134, 8, FALSE)-VLOOKUP(Games!E655, Data!$B$2:$L$134, 8, FALSE))*Coefficients!$H$2</f>
        <v>#N/A</v>
      </c>
      <c r="I654" s="5" t="str">
        <f>(VLOOKUP(Games!B655, Data!$B$2:$L$134, 9, FALSE)-VLOOKUP(Games!E655, Data!$B$2:$L$134, 9, FALSE))*Coefficients!$I$2</f>
        <v>#N/A</v>
      </c>
      <c r="J654" s="5" t="str">
        <f>(VLOOKUP(Games!B655, Data!$B$2:$L$134, 10, FALSE)-VLOOKUP(Games!E655, Data!$B$2:$L$134, 10, FALSE))*Coefficients!$J$2</f>
        <v>#N/A</v>
      </c>
      <c r="K654" s="5" t="str">
        <f>(IF(AND(VLOOKUP(Games!B655, Data!$B$2:$L$134, 11, FALSE)=1, VLOOKUP(Games!E655, Data!$B$2:$L$134, 11, FALSE)&lt;&gt;1), 1,0))*Coefficients!K$2</f>
        <v>#N/A</v>
      </c>
      <c r="L654" s="5" t="str">
        <f>(IF(AND(VLOOKUP(Games!B655, Data!$B$2:$L$134, 11, FALSE)&lt;&gt;1, VLOOKUP(Games!E655, Data!$B$2:$L$134, 11, FALSE)=1), 1,0))*Coefficients!L$2</f>
        <v>#N/A</v>
      </c>
      <c r="O654" s="5" t="str">
        <f t="shared" si="1"/>
        <v>#N/A</v>
      </c>
    </row>
    <row r="655" ht="14.25" customHeight="1">
      <c r="A655" s="5" t="str">
        <f>Coefficients!$A$2</f>
        <v/>
      </c>
      <c r="B655" s="5" t="n">
        <f>(Games!G656)*Coefficients!$B$2</f>
        <v>0</v>
      </c>
      <c r="C655" s="5" t="str">
        <f>(VLOOKUP(Games!B656, Data!$B$2:$L$134, 4, FALSE)-VLOOKUP(Games!E656, Data!$B$2:$L$134, 4, FALSE))*Coefficients!$C$2</f>
        <v>#N/A</v>
      </c>
      <c r="D655" s="5" t="str">
        <f>(VLOOKUP(Games!B656, Data!$B$2:$L$134, 3, FALSE)-VLOOKUP(Games!E656, Data!$B$2:$L$134, 3, FALSE))*Coefficients!$D$2</f>
        <v>#N/A</v>
      </c>
      <c r="E655" s="5" t="str">
        <f>(VLOOKUP(Games!B656, Data!$B$2:$L$134, 5, FALSE)-VLOOKUP(Games!E656, Data!$B$2:$L$134, 5, FALSE))*Coefficients!$E$2</f>
        <v>#N/A</v>
      </c>
      <c r="F655" s="5" t="str">
        <f>(VLOOKUP(Games!B656, Data!$B$2:$L$134, 6, FALSE)-VLOOKUP(Games!E656, Data!$B$2:$L$134, 6, FALSE))*Coefficients!$F$2</f>
        <v>#N/A</v>
      </c>
      <c r="G655" s="5" t="str">
        <f>(VLOOKUP(Games!B656, Data!$B$2:$L$134, 7, FALSE)-VLOOKUP(Games!E656, Data!$B$2:$L$134, 7, FALSE))*Coefficients!$G$2</f>
        <v>#N/A</v>
      </c>
      <c r="H655" s="5" t="str">
        <f>(VLOOKUP(Games!B656, Data!$B$2:$L$134, 8, FALSE)-VLOOKUP(Games!E656, Data!$B$2:$L$134, 8, FALSE))*Coefficients!$H$2</f>
        <v>#N/A</v>
      </c>
      <c r="I655" s="5" t="str">
        <f>(VLOOKUP(Games!B656, Data!$B$2:$L$134, 9, FALSE)-VLOOKUP(Games!E656, Data!$B$2:$L$134, 9, FALSE))*Coefficients!$I$2</f>
        <v>#N/A</v>
      </c>
      <c r="J655" s="5" t="str">
        <f>(VLOOKUP(Games!B656, Data!$B$2:$L$134, 10, FALSE)-VLOOKUP(Games!E656, Data!$B$2:$L$134, 10, FALSE))*Coefficients!$J$2</f>
        <v>#N/A</v>
      </c>
      <c r="K655" s="5" t="str">
        <f>(IF(AND(VLOOKUP(Games!B656, Data!$B$2:$L$134, 11, FALSE)=1, VLOOKUP(Games!E656, Data!$B$2:$L$134, 11, FALSE)&lt;&gt;1), 1,0))*Coefficients!K$2</f>
        <v>#N/A</v>
      </c>
      <c r="L655" s="5" t="str">
        <f>(IF(AND(VLOOKUP(Games!B656, Data!$B$2:$L$134, 11, FALSE)&lt;&gt;1, VLOOKUP(Games!E656, Data!$B$2:$L$134, 11, FALSE)=1), 1,0))*Coefficients!L$2</f>
        <v>#N/A</v>
      </c>
      <c r="O655" s="5" t="str">
        <f t="shared" si="1"/>
        <v>#N/A</v>
      </c>
    </row>
    <row r="656" ht="14.25" customHeight="1">
      <c r="A656" s="5" t="str">
        <f>Coefficients!$A$2</f>
        <v/>
      </c>
      <c r="B656" s="5" t="n">
        <f>(Games!G657)*Coefficients!$B$2</f>
        <v>0</v>
      </c>
      <c r="C656" s="5" t="str">
        <f>(VLOOKUP(Games!B657, Data!$B$2:$L$134, 4, FALSE)-VLOOKUP(Games!E657, Data!$B$2:$L$134, 4, FALSE))*Coefficients!$C$2</f>
        <v>#N/A</v>
      </c>
      <c r="D656" s="5" t="str">
        <f>(VLOOKUP(Games!B657, Data!$B$2:$L$134, 3, FALSE)-VLOOKUP(Games!E657, Data!$B$2:$L$134, 3, FALSE))*Coefficients!$D$2</f>
        <v>#N/A</v>
      </c>
      <c r="E656" s="5" t="str">
        <f>(VLOOKUP(Games!B657, Data!$B$2:$L$134, 5, FALSE)-VLOOKUP(Games!E657, Data!$B$2:$L$134, 5, FALSE))*Coefficients!$E$2</f>
        <v>#N/A</v>
      </c>
      <c r="F656" s="5" t="str">
        <f>(VLOOKUP(Games!B657, Data!$B$2:$L$134, 6, FALSE)-VLOOKUP(Games!E657, Data!$B$2:$L$134, 6, FALSE))*Coefficients!$F$2</f>
        <v>#N/A</v>
      </c>
      <c r="G656" s="5" t="str">
        <f>(VLOOKUP(Games!B657, Data!$B$2:$L$134, 7, FALSE)-VLOOKUP(Games!E657, Data!$B$2:$L$134, 7, FALSE))*Coefficients!$G$2</f>
        <v>#N/A</v>
      </c>
      <c r="H656" s="5" t="str">
        <f>(VLOOKUP(Games!B657, Data!$B$2:$L$134, 8, FALSE)-VLOOKUP(Games!E657, Data!$B$2:$L$134, 8, FALSE))*Coefficients!$H$2</f>
        <v>#N/A</v>
      </c>
      <c r="I656" s="5" t="str">
        <f>(VLOOKUP(Games!B657, Data!$B$2:$L$134, 9, FALSE)-VLOOKUP(Games!E657, Data!$B$2:$L$134, 9, FALSE))*Coefficients!$I$2</f>
        <v>#N/A</v>
      </c>
      <c r="J656" s="5" t="str">
        <f>(VLOOKUP(Games!B657, Data!$B$2:$L$134, 10, FALSE)-VLOOKUP(Games!E657, Data!$B$2:$L$134, 10, FALSE))*Coefficients!$J$2</f>
        <v>#N/A</v>
      </c>
      <c r="K656" s="5" t="str">
        <f>(IF(AND(VLOOKUP(Games!B657, Data!$B$2:$L$134, 11, FALSE)=1, VLOOKUP(Games!E657, Data!$B$2:$L$134, 11, FALSE)&lt;&gt;1), 1,0))*Coefficients!K$2</f>
        <v>#N/A</v>
      </c>
      <c r="L656" s="5" t="str">
        <f>(IF(AND(VLOOKUP(Games!B657, Data!$B$2:$L$134, 11, FALSE)&lt;&gt;1, VLOOKUP(Games!E657, Data!$B$2:$L$134, 11, FALSE)=1), 1,0))*Coefficients!L$2</f>
        <v>#N/A</v>
      </c>
      <c r="O656" s="5" t="str">
        <f t="shared" si="1"/>
        <v>#N/A</v>
      </c>
    </row>
    <row r="657" ht="14.25" customHeight="1">
      <c r="A657" s="5" t="str">
        <f>Coefficients!$A$2</f>
        <v/>
      </c>
      <c r="B657" s="5" t="n">
        <f>(Games!G658)*Coefficients!$B$2</f>
        <v>0</v>
      </c>
      <c r="C657" s="5" t="str">
        <f>(VLOOKUP(Games!B658, Data!$B$2:$L$134, 4, FALSE)-VLOOKUP(Games!E658, Data!$B$2:$L$134, 4, FALSE))*Coefficients!$C$2</f>
        <v>#N/A</v>
      </c>
      <c r="D657" s="5" t="str">
        <f>(VLOOKUP(Games!B658, Data!$B$2:$L$134, 3, FALSE)-VLOOKUP(Games!E658, Data!$B$2:$L$134, 3, FALSE))*Coefficients!$D$2</f>
        <v>#N/A</v>
      </c>
      <c r="E657" s="5" t="str">
        <f>(VLOOKUP(Games!B658, Data!$B$2:$L$134, 5, FALSE)-VLOOKUP(Games!E658, Data!$B$2:$L$134, 5, FALSE))*Coefficients!$E$2</f>
        <v>#N/A</v>
      </c>
      <c r="F657" s="5" t="str">
        <f>(VLOOKUP(Games!B658, Data!$B$2:$L$134, 6, FALSE)-VLOOKUP(Games!E658, Data!$B$2:$L$134, 6, FALSE))*Coefficients!$F$2</f>
        <v>#N/A</v>
      </c>
      <c r="G657" s="5" t="str">
        <f>(VLOOKUP(Games!B658, Data!$B$2:$L$134, 7, FALSE)-VLOOKUP(Games!E658, Data!$B$2:$L$134, 7, FALSE))*Coefficients!$G$2</f>
        <v>#N/A</v>
      </c>
      <c r="H657" s="5" t="str">
        <f>(VLOOKUP(Games!B658, Data!$B$2:$L$134, 8, FALSE)-VLOOKUP(Games!E658, Data!$B$2:$L$134, 8, FALSE))*Coefficients!$H$2</f>
        <v>#N/A</v>
      </c>
      <c r="I657" s="5" t="str">
        <f>(VLOOKUP(Games!B658, Data!$B$2:$L$134, 9, FALSE)-VLOOKUP(Games!E658, Data!$B$2:$L$134, 9, FALSE))*Coefficients!$I$2</f>
        <v>#N/A</v>
      </c>
      <c r="J657" s="5" t="str">
        <f>(VLOOKUP(Games!B658, Data!$B$2:$L$134, 10, FALSE)-VLOOKUP(Games!E658, Data!$B$2:$L$134, 10, FALSE))*Coefficients!$J$2</f>
        <v>#N/A</v>
      </c>
      <c r="K657" s="5" t="str">
        <f>(IF(AND(VLOOKUP(Games!B658, Data!$B$2:$L$134, 11, FALSE)=1, VLOOKUP(Games!E658, Data!$B$2:$L$134, 11, FALSE)&lt;&gt;1), 1,0))*Coefficients!K$2</f>
        <v>#N/A</v>
      </c>
      <c r="L657" s="5" t="str">
        <f>(IF(AND(VLOOKUP(Games!B658, Data!$B$2:$L$134, 11, FALSE)&lt;&gt;1, VLOOKUP(Games!E658, Data!$B$2:$L$134, 11, FALSE)=1), 1,0))*Coefficients!L$2</f>
        <v>#N/A</v>
      </c>
      <c r="O657" s="5" t="str">
        <f t="shared" si="1"/>
        <v>#N/A</v>
      </c>
    </row>
    <row r="658" ht="14.25" customHeight="1">
      <c r="A658" s="5" t="str">
        <f>Coefficients!$A$2</f>
        <v/>
      </c>
      <c r="B658" s="5" t="n">
        <f>(Games!G659)*Coefficients!$B$2</f>
        <v>0</v>
      </c>
      <c r="C658" s="5" t="str">
        <f>(VLOOKUP(Games!B659, Data!$B$2:$L$134, 4, FALSE)-VLOOKUP(Games!E659, Data!$B$2:$L$134, 4, FALSE))*Coefficients!$C$2</f>
        <v>#N/A</v>
      </c>
      <c r="D658" s="5" t="str">
        <f>(VLOOKUP(Games!B659, Data!$B$2:$L$134, 3, FALSE)-VLOOKUP(Games!E659, Data!$B$2:$L$134, 3, FALSE))*Coefficients!$D$2</f>
        <v>#N/A</v>
      </c>
      <c r="E658" s="5" t="str">
        <f>(VLOOKUP(Games!B659, Data!$B$2:$L$134, 5, FALSE)-VLOOKUP(Games!E659, Data!$B$2:$L$134, 5, FALSE))*Coefficients!$E$2</f>
        <v>#N/A</v>
      </c>
      <c r="F658" s="5" t="str">
        <f>(VLOOKUP(Games!B659, Data!$B$2:$L$134, 6, FALSE)-VLOOKUP(Games!E659, Data!$B$2:$L$134, 6, FALSE))*Coefficients!$F$2</f>
        <v>#N/A</v>
      </c>
      <c r="G658" s="5" t="str">
        <f>(VLOOKUP(Games!B659, Data!$B$2:$L$134, 7, FALSE)-VLOOKUP(Games!E659, Data!$B$2:$L$134, 7, FALSE))*Coefficients!$G$2</f>
        <v>#N/A</v>
      </c>
      <c r="H658" s="5" t="str">
        <f>(VLOOKUP(Games!B659, Data!$B$2:$L$134, 8, FALSE)-VLOOKUP(Games!E659, Data!$B$2:$L$134, 8, FALSE))*Coefficients!$H$2</f>
        <v>#N/A</v>
      </c>
      <c r="I658" s="5" t="str">
        <f>(VLOOKUP(Games!B659, Data!$B$2:$L$134, 9, FALSE)-VLOOKUP(Games!E659, Data!$B$2:$L$134, 9, FALSE))*Coefficients!$I$2</f>
        <v>#N/A</v>
      </c>
      <c r="J658" s="5" t="str">
        <f>(VLOOKUP(Games!B659, Data!$B$2:$L$134, 10, FALSE)-VLOOKUP(Games!E659, Data!$B$2:$L$134, 10, FALSE))*Coefficients!$J$2</f>
        <v>#N/A</v>
      </c>
      <c r="K658" s="5" t="str">
        <f>(IF(AND(VLOOKUP(Games!B659, Data!$B$2:$L$134, 11, FALSE)=1, VLOOKUP(Games!E659, Data!$B$2:$L$134, 11, FALSE)&lt;&gt;1), 1,0))*Coefficients!K$2</f>
        <v>#N/A</v>
      </c>
      <c r="L658" s="5" t="str">
        <f>(IF(AND(VLOOKUP(Games!B659, Data!$B$2:$L$134, 11, FALSE)&lt;&gt;1, VLOOKUP(Games!E659, Data!$B$2:$L$134, 11, FALSE)=1), 1,0))*Coefficients!L$2</f>
        <v>#N/A</v>
      </c>
      <c r="O658" s="5" t="str">
        <f t="shared" si="1"/>
        <v>#N/A</v>
      </c>
    </row>
    <row r="659" ht="14.25" customHeight="1">
      <c r="A659" s="5" t="str">
        <f>Coefficients!$A$2</f>
        <v/>
      </c>
      <c r="B659" s="5" t="n">
        <f>(Games!G660)*Coefficients!$B$2</f>
        <v>0</v>
      </c>
      <c r="C659" s="5" t="str">
        <f>(VLOOKUP(Games!B660, Data!$B$2:$L$134, 4, FALSE)-VLOOKUP(Games!E660, Data!$B$2:$L$134, 4, FALSE))*Coefficients!$C$2</f>
        <v>#N/A</v>
      </c>
      <c r="D659" s="5" t="str">
        <f>(VLOOKUP(Games!B660, Data!$B$2:$L$134, 3, FALSE)-VLOOKUP(Games!E660, Data!$B$2:$L$134, 3, FALSE))*Coefficients!$D$2</f>
        <v>#N/A</v>
      </c>
      <c r="E659" s="5" t="str">
        <f>(VLOOKUP(Games!B660, Data!$B$2:$L$134, 5, FALSE)-VLOOKUP(Games!E660, Data!$B$2:$L$134, 5, FALSE))*Coefficients!$E$2</f>
        <v>#N/A</v>
      </c>
      <c r="F659" s="5" t="str">
        <f>(VLOOKUP(Games!B660, Data!$B$2:$L$134, 6, FALSE)-VLOOKUP(Games!E660, Data!$B$2:$L$134, 6, FALSE))*Coefficients!$F$2</f>
        <v>#N/A</v>
      </c>
      <c r="G659" s="5" t="str">
        <f>(VLOOKUP(Games!B660, Data!$B$2:$L$134, 7, FALSE)-VLOOKUP(Games!E660, Data!$B$2:$L$134, 7, FALSE))*Coefficients!$G$2</f>
        <v>#N/A</v>
      </c>
      <c r="H659" s="5" t="str">
        <f>(VLOOKUP(Games!B660, Data!$B$2:$L$134, 8, FALSE)-VLOOKUP(Games!E660, Data!$B$2:$L$134, 8, FALSE))*Coefficients!$H$2</f>
        <v>#N/A</v>
      </c>
      <c r="I659" s="5" t="str">
        <f>(VLOOKUP(Games!B660, Data!$B$2:$L$134, 9, FALSE)-VLOOKUP(Games!E660, Data!$B$2:$L$134, 9, FALSE))*Coefficients!$I$2</f>
        <v>#N/A</v>
      </c>
      <c r="J659" s="5" t="str">
        <f>(VLOOKUP(Games!B660, Data!$B$2:$L$134, 10, FALSE)-VLOOKUP(Games!E660, Data!$B$2:$L$134, 10, FALSE))*Coefficients!$J$2</f>
        <v>#N/A</v>
      </c>
      <c r="K659" s="5" t="str">
        <f>(IF(AND(VLOOKUP(Games!B660, Data!$B$2:$L$134, 11, FALSE)=1, VLOOKUP(Games!E660, Data!$B$2:$L$134, 11, FALSE)&lt;&gt;1), 1,0))*Coefficients!K$2</f>
        <v>#N/A</v>
      </c>
      <c r="L659" s="5" t="str">
        <f>(IF(AND(VLOOKUP(Games!B660, Data!$B$2:$L$134, 11, FALSE)&lt;&gt;1, VLOOKUP(Games!E660, Data!$B$2:$L$134, 11, FALSE)=1), 1,0))*Coefficients!L$2</f>
        <v>#N/A</v>
      </c>
      <c r="O659" s="5" t="str">
        <f t="shared" si="1"/>
        <v>#N/A</v>
      </c>
    </row>
    <row r="660" ht="14.25" customHeight="1">
      <c r="A660" s="5" t="str">
        <f>Coefficients!$A$2</f>
        <v/>
      </c>
      <c r="B660" s="5" t="n">
        <f>(Games!G661)*Coefficients!$B$2</f>
        <v>0</v>
      </c>
      <c r="C660" s="5" t="str">
        <f>(VLOOKUP(Games!B661, Data!$B$2:$L$134, 4, FALSE)-VLOOKUP(Games!E661, Data!$B$2:$L$134, 4, FALSE))*Coefficients!$C$2</f>
        <v>#N/A</v>
      </c>
      <c r="D660" s="5" t="str">
        <f>(VLOOKUP(Games!B661, Data!$B$2:$L$134, 3, FALSE)-VLOOKUP(Games!E661, Data!$B$2:$L$134, 3, FALSE))*Coefficients!$D$2</f>
        <v>#N/A</v>
      </c>
      <c r="E660" s="5" t="str">
        <f>(VLOOKUP(Games!B661, Data!$B$2:$L$134, 5, FALSE)-VLOOKUP(Games!E661, Data!$B$2:$L$134, 5, FALSE))*Coefficients!$E$2</f>
        <v>#N/A</v>
      </c>
      <c r="F660" s="5" t="str">
        <f>(VLOOKUP(Games!B661, Data!$B$2:$L$134, 6, FALSE)-VLOOKUP(Games!E661, Data!$B$2:$L$134, 6, FALSE))*Coefficients!$F$2</f>
        <v>#N/A</v>
      </c>
      <c r="G660" s="5" t="str">
        <f>(VLOOKUP(Games!B661, Data!$B$2:$L$134, 7, FALSE)-VLOOKUP(Games!E661, Data!$B$2:$L$134, 7, FALSE))*Coefficients!$G$2</f>
        <v>#N/A</v>
      </c>
      <c r="H660" s="5" t="str">
        <f>(VLOOKUP(Games!B661, Data!$B$2:$L$134, 8, FALSE)-VLOOKUP(Games!E661, Data!$B$2:$L$134, 8, FALSE))*Coefficients!$H$2</f>
        <v>#N/A</v>
      </c>
      <c r="I660" s="5" t="str">
        <f>(VLOOKUP(Games!B661, Data!$B$2:$L$134, 9, FALSE)-VLOOKUP(Games!E661, Data!$B$2:$L$134, 9, FALSE))*Coefficients!$I$2</f>
        <v>#N/A</v>
      </c>
      <c r="J660" s="5" t="str">
        <f>(VLOOKUP(Games!B661, Data!$B$2:$L$134, 10, FALSE)-VLOOKUP(Games!E661, Data!$B$2:$L$134, 10, FALSE))*Coefficients!$J$2</f>
        <v>#N/A</v>
      </c>
      <c r="K660" s="5" t="str">
        <f>(IF(AND(VLOOKUP(Games!B661, Data!$B$2:$L$134, 11, FALSE)=1, VLOOKUP(Games!E661, Data!$B$2:$L$134, 11, FALSE)&lt;&gt;1), 1,0))*Coefficients!K$2</f>
        <v>#N/A</v>
      </c>
      <c r="L660" s="5" t="str">
        <f>(IF(AND(VLOOKUP(Games!B661, Data!$B$2:$L$134, 11, FALSE)&lt;&gt;1, VLOOKUP(Games!E661, Data!$B$2:$L$134, 11, FALSE)=1), 1,0))*Coefficients!L$2</f>
        <v>#N/A</v>
      </c>
      <c r="O660" s="5" t="str">
        <f t="shared" si="1"/>
        <v>#N/A</v>
      </c>
    </row>
    <row r="661" ht="14.25" customHeight="1">
      <c r="A661" s="5" t="str">
        <f>Coefficients!$A$2</f>
        <v/>
      </c>
      <c r="B661" s="5" t="n">
        <f>(Games!G662)*Coefficients!$B$2</f>
        <v>0</v>
      </c>
      <c r="C661" s="5" t="str">
        <f>(VLOOKUP(Games!B662, Data!$B$2:$L$134, 4, FALSE)-VLOOKUP(Games!E662, Data!$B$2:$L$134, 4, FALSE))*Coefficients!$C$2</f>
        <v>#N/A</v>
      </c>
      <c r="D661" s="5" t="str">
        <f>(VLOOKUP(Games!B662, Data!$B$2:$L$134, 3, FALSE)-VLOOKUP(Games!E662, Data!$B$2:$L$134, 3, FALSE))*Coefficients!$D$2</f>
        <v>#N/A</v>
      </c>
      <c r="E661" s="5" t="str">
        <f>(VLOOKUP(Games!B662, Data!$B$2:$L$134, 5, FALSE)-VLOOKUP(Games!E662, Data!$B$2:$L$134, 5, FALSE))*Coefficients!$E$2</f>
        <v>#N/A</v>
      </c>
      <c r="F661" s="5" t="str">
        <f>(VLOOKUP(Games!B662, Data!$B$2:$L$134, 6, FALSE)-VLOOKUP(Games!E662, Data!$B$2:$L$134, 6, FALSE))*Coefficients!$F$2</f>
        <v>#N/A</v>
      </c>
      <c r="G661" s="5" t="str">
        <f>(VLOOKUP(Games!B662, Data!$B$2:$L$134, 7, FALSE)-VLOOKUP(Games!E662, Data!$B$2:$L$134, 7, FALSE))*Coefficients!$G$2</f>
        <v>#N/A</v>
      </c>
      <c r="H661" s="5" t="str">
        <f>(VLOOKUP(Games!B662, Data!$B$2:$L$134, 8, FALSE)-VLOOKUP(Games!E662, Data!$B$2:$L$134, 8, FALSE))*Coefficients!$H$2</f>
        <v>#N/A</v>
      </c>
      <c r="I661" s="5" t="str">
        <f>(VLOOKUP(Games!B662, Data!$B$2:$L$134, 9, FALSE)-VLOOKUP(Games!E662, Data!$B$2:$L$134, 9, FALSE))*Coefficients!$I$2</f>
        <v>#N/A</v>
      </c>
      <c r="J661" s="5" t="str">
        <f>(VLOOKUP(Games!B662, Data!$B$2:$L$134, 10, FALSE)-VLOOKUP(Games!E662, Data!$B$2:$L$134, 10, FALSE))*Coefficients!$J$2</f>
        <v>#N/A</v>
      </c>
      <c r="K661" s="5" t="str">
        <f>(IF(AND(VLOOKUP(Games!B662, Data!$B$2:$L$134, 11, FALSE)=1, VLOOKUP(Games!E662, Data!$B$2:$L$134, 11, FALSE)&lt;&gt;1), 1,0))*Coefficients!K$2</f>
        <v>#N/A</v>
      </c>
      <c r="L661" s="5" t="str">
        <f>(IF(AND(VLOOKUP(Games!B662, Data!$B$2:$L$134, 11, FALSE)&lt;&gt;1, VLOOKUP(Games!E662, Data!$B$2:$L$134, 11, FALSE)=1), 1,0))*Coefficients!L$2</f>
        <v>#N/A</v>
      </c>
      <c r="O661" s="5" t="str">
        <f t="shared" si="1"/>
        <v>#N/A</v>
      </c>
    </row>
    <row r="662" ht="14.25" customHeight="1">
      <c r="A662" s="5" t="str">
        <f>Coefficients!$A$2</f>
        <v/>
      </c>
      <c r="B662" s="5" t="n">
        <f>(Games!G663)*Coefficients!$B$2</f>
        <v>0</v>
      </c>
      <c r="C662" s="5" t="str">
        <f>(VLOOKUP(Games!B663, Data!$B$2:$L$134, 4, FALSE)-VLOOKUP(Games!E663, Data!$B$2:$L$134, 4, FALSE))*Coefficients!$C$2</f>
        <v>#N/A</v>
      </c>
      <c r="D662" s="5" t="str">
        <f>(VLOOKUP(Games!B663, Data!$B$2:$L$134, 3, FALSE)-VLOOKUP(Games!E663, Data!$B$2:$L$134, 3, FALSE))*Coefficients!$D$2</f>
        <v>#N/A</v>
      </c>
      <c r="E662" s="5" t="str">
        <f>(VLOOKUP(Games!B663, Data!$B$2:$L$134, 5, FALSE)-VLOOKUP(Games!E663, Data!$B$2:$L$134, 5, FALSE))*Coefficients!$E$2</f>
        <v>#N/A</v>
      </c>
      <c r="F662" s="5" t="str">
        <f>(VLOOKUP(Games!B663, Data!$B$2:$L$134, 6, FALSE)-VLOOKUP(Games!E663, Data!$B$2:$L$134, 6, FALSE))*Coefficients!$F$2</f>
        <v>#N/A</v>
      </c>
      <c r="G662" s="5" t="str">
        <f>(VLOOKUP(Games!B663, Data!$B$2:$L$134, 7, FALSE)-VLOOKUP(Games!E663, Data!$B$2:$L$134, 7, FALSE))*Coefficients!$G$2</f>
        <v>#N/A</v>
      </c>
      <c r="H662" s="5" t="str">
        <f>(VLOOKUP(Games!B663, Data!$B$2:$L$134, 8, FALSE)-VLOOKUP(Games!E663, Data!$B$2:$L$134, 8, FALSE))*Coefficients!$H$2</f>
        <v>#N/A</v>
      </c>
      <c r="I662" s="5" t="str">
        <f>(VLOOKUP(Games!B663, Data!$B$2:$L$134, 9, FALSE)-VLOOKUP(Games!E663, Data!$B$2:$L$134, 9, FALSE))*Coefficients!$I$2</f>
        <v>#N/A</v>
      </c>
      <c r="J662" s="5" t="str">
        <f>(VLOOKUP(Games!B663, Data!$B$2:$L$134, 10, FALSE)-VLOOKUP(Games!E663, Data!$B$2:$L$134, 10, FALSE))*Coefficients!$J$2</f>
        <v>#N/A</v>
      </c>
      <c r="K662" s="5" t="str">
        <f>(IF(AND(VLOOKUP(Games!B663, Data!$B$2:$L$134, 11, FALSE)=1, VLOOKUP(Games!E663, Data!$B$2:$L$134, 11, FALSE)&lt;&gt;1), 1,0))*Coefficients!K$2</f>
        <v>#N/A</v>
      </c>
      <c r="L662" s="5" t="str">
        <f>(IF(AND(VLOOKUP(Games!B663, Data!$B$2:$L$134, 11, FALSE)&lt;&gt;1, VLOOKUP(Games!E663, Data!$B$2:$L$134, 11, FALSE)=1), 1,0))*Coefficients!L$2</f>
        <v>#N/A</v>
      </c>
      <c r="O662" s="5" t="str">
        <f t="shared" si="1"/>
        <v>#N/A</v>
      </c>
    </row>
    <row r="663" ht="14.25" customHeight="1">
      <c r="A663" s="5" t="str">
        <f>Coefficients!$A$2</f>
        <v/>
      </c>
      <c r="B663" s="5" t="n">
        <f>(Games!G664)*Coefficients!$B$2</f>
        <v>0</v>
      </c>
      <c r="C663" s="5" t="str">
        <f>(VLOOKUP(Games!B664, Data!$B$2:$L$134, 4, FALSE)-VLOOKUP(Games!E664, Data!$B$2:$L$134, 4, FALSE))*Coefficients!$C$2</f>
        <v>#N/A</v>
      </c>
      <c r="D663" s="5" t="str">
        <f>(VLOOKUP(Games!B664, Data!$B$2:$L$134, 3, FALSE)-VLOOKUP(Games!E664, Data!$B$2:$L$134, 3, FALSE))*Coefficients!$D$2</f>
        <v>#N/A</v>
      </c>
      <c r="E663" s="5" t="str">
        <f>(VLOOKUP(Games!B664, Data!$B$2:$L$134, 5, FALSE)-VLOOKUP(Games!E664, Data!$B$2:$L$134, 5, FALSE))*Coefficients!$E$2</f>
        <v>#N/A</v>
      </c>
      <c r="F663" s="5" t="str">
        <f>(VLOOKUP(Games!B664, Data!$B$2:$L$134, 6, FALSE)-VLOOKUP(Games!E664, Data!$B$2:$L$134, 6, FALSE))*Coefficients!$F$2</f>
        <v>#N/A</v>
      </c>
      <c r="G663" s="5" t="str">
        <f>(VLOOKUP(Games!B664, Data!$B$2:$L$134, 7, FALSE)-VLOOKUP(Games!E664, Data!$B$2:$L$134, 7, FALSE))*Coefficients!$G$2</f>
        <v>#N/A</v>
      </c>
      <c r="H663" s="5" t="str">
        <f>(VLOOKUP(Games!B664, Data!$B$2:$L$134, 8, FALSE)-VLOOKUP(Games!E664, Data!$B$2:$L$134, 8, FALSE))*Coefficients!$H$2</f>
        <v>#N/A</v>
      </c>
      <c r="I663" s="5" t="str">
        <f>(VLOOKUP(Games!B664, Data!$B$2:$L$134, 9, FALSE)-VLOOKUP(Games!E664, Data!$B$2:$L$134, 9, FALSE))*Coefficients!$I$2</f>
        <v>#N/A</v>
      </c>
      <c r="J663" s="5" t="str">
        <f>(VLOOKUP(Games!B664, Data!$B$2:$L$134, 10, FALSE)-VLOOKUP(Games!E664, Data!$B$2:$L$134, 10, FALSE))*Coefficients!$J$2</f>
        <v>#N/A</v>
      </c>
      <c r="K663" s="5" t="str">
        <f>(IF(AND(VLOOKUP(Games!B664, Data!$B$2:$L$134, 11, FALSE)=1, VLOOKUP(Games!E664, Data!$B$2:$L$134, 11, FALSE)&lt;&gt;1), 1,0))*Coefficients!K$2</f>
        <v>#N/A</v>
      </c>
      <c r="L663" s="5" t="str">
        <f>(IF(AND(VLOOKUP(Games!B664, Data!$B$2:$L$134, 11, FALSE)&lt;&gt;1, VLOOKUP(Games!E664, Data!$B$2:$L$134, 11, FALSE)=1), 1,0))*Coefficients!L$2</f>
        <v>#N/A</v>
      </c>
      <c r="O663" s="5" t="str">
        <f t="shared" si="1"/>
        <v>#N/A</v>
      </c>
    </row>
    <row r="664" ht="14.25" customHeight="1">
      <c r="A664" s="5" t="str">
        <f>Coefficients!$A$2</f>
        <v/>
      </c>
      <c r="B664" s="5" t="n">
        <f>(Games!G665)*Coefficients!$B$2</f>
        <v>0</v>
      </c>
      <c r="C664" s="5" t="str">
        <f>(VLOOKUP(Games!B665, Data!$B$2:$L$134, 4, FALSE)-VLOOKUP(Games!E665, Data!$B$2:$L$134, 4, FALSE))*Coefficients!$C$2</f>
        <v>#N/A</v>
      </c>
      <c r="D664" s="5" t="str">
        <f>(VLOOKUP(Games!B665, Data!$B$2:$L$134, 3, FALSE)-VLOOKUP(Games!E665, Data!$B$2:$L$134, 3, FALSE))*Coefficients!$D$2</f>
        <v>#N/A</v>
      </c>
      <c r="E664" s="5" t="str">
        <f>(VLOOKUP(Games!B665, Data!$B$2:$L$134, 5, FALSE)-VLOOKUP(Games!E665, Data!$B$2:$L$134, 5, FALSE))*Coefficients!$E$2</f>
        <v>#N/A</v>
      </c>
      <c r="F664" s="5" t="str">
        <f>(VLOOKUP(Games!B665, Data!$B$2:$L$134, 6, FALSE)-VLOOKUP(Games!E665, Data!$B$2:$L$134, 6, FALSE))*Coefficients!$F$2</f>
        <v>#N/A</v>
      </c>
      <c r="G664" s="5" t="str">
        <f>(VLOOKUP(Games!B665, Data!$B$2:$L$134, 7, FALSE)-VLOOKUP(Games!E665, Data!$B$2:$L$134, 7, FALSE))*Coefficients!$G$2</f>
        <v>#N/A</v>
      </c>
      <c r="H664" s="5" t="str">
        <f>(VLOOKUP(Games!B665, Data!$B$2:$L$134, 8, FALSE)-VLOOKUP(Games!E665, Data!$B$2:$L$134, 8, FALSE))*Coefficients!$H$2</f>
        <v>#N/A</v>
      </c>
      <c r="I664" s="5" t="str">
        <f>(VLOOKUP(Games!B665, Data!$B$2:$L$134, 9, FALSE)-VLOOKUP(Games!E665, Data!$B$2:$L$134, 9, FALSE))*Coefficients!$I$2</f>
        <v>#N/A</v>
      </c>
      <c r="J664" s="5" t="str">
        <f>(VLOOKUP(Games!B665, Data!$B$2:$L$134, 10, FALSE)-VLOOKUP(Games!E665, Data!$B$2:$L$134, 10, FALSE))*Coefficients!$J$2</f>
        <v>#N/A</v>
      </c>
      <c r="K664" s="5" t="str">
        <f>(IF(AND(VLOOKUP(Games!B665, Data!$B$2:$L$134, 11, FALSE)=1, VLOOKUP(Games!E665, Data!$B$2:$L$134, 11, FALSE)&lt;&gt;1), 1,0))*Coefficients!K$2</f>
        <v>#N/A</v>
      </c>
      <c r="L664" s="5" t="str">
        <f>(IF(AND(VLOOKUP(Games!B665, Data!$B$2:$L$134, 11, FALSE)&lt;&gt;1, VLOOKUP(Games!E665, Data!$B$2:$L$134, 11, FALSE)=1), 1,0))*Coefficients!L$2</f>
        <v>#N/A</v>
      </c>
      <c r="O664" s="5" t="str">
        <f t="shared" si="1"/>
        <v>#N/A</v>
      </c>
    </row>
    <row r="665" ht="14.25" customHeight="1">
      <c r="A665" s="5" t="str">
        <f>Coefficients!$A$2</f>
        <v/>
      </c>
      <c r="B665" s="5" t="n">
        <f>(Games!G666)*Coefficients!$B$2</f>
        <v>0</v>
      </c>
      <c r="C665" s="5" t="str">
        <f>(VLOOKUP(Games!B666, Data!$B$2:$L$134, 4, FALSE)-VLOOKUP(Games!E666, Data!$B$2:$L$134, 4, FALSE))*Coefficients!$C$2</f>
        <v>#N/A</v>
      </c>
      <c r="D665" s="5" t="str">
        <f>(VLOOKUP(Games!B666, Data!$B$2:$L$134, 3, FALSE)-VLOOKUP(Games!E666, Data!$B$2:$L$134, 3, FALSE))*Coefficients!$D$2</f>
        <v>#N/A</v>
      </c>
      <c r="E665" s="5" t="str">
        <f>(VLOOKUP(Games!B666, Data!$B$2:$L$134, 5, FALSE)-VLOOKUP(Games!E666, Data!$B$2:$L$134, 5, FALSE))*Coefficients!$E$2</f>
        <v>#N/A</v>
      </c>
      <c r="F665" s="5" t="str">
        <f>(VLOOKUP(Games!B666, Data!$B$2:$L$134, 6, FALSE)-VLOOKUP(Games!E666, Data!$B$2:$L$134, 6, FALSE))*Coefficients!$F$2</f>
        <v>#N/A</v>
      </c>
      <c r="G665" s="5" t="str">
        <f>(VLOOKUP(Games!B666, Data!$B$2:$L$134, 7, FALSE)-VLOOKUP(Games!E666, Data!$B$2:$L$134, 7, FALSE))*Coefficients!$G$2</f>
        <v>#N/A</v>
      </c>
      <c r="H665" s="5" t="str">
        <f>(VLOOKUP(Games!B666, Data!$B$2:$L$134, 8, FALSE)-VLOOKUP(Games!E666, Data!$B$2:$L$134, 8, FALSE))*Coefficients!$H$2</f>
        <v>#N/A</v>
      </c>
      <c r="I665" s="5" t="str">
        <f>(VLOOKUP(Games!B666, Data!$B$2:$L$134, 9, FALSE)-VLOOKUP(Games!E666, Data!$B$2:$L$134, 9, FALSE))*Coefficients!$I$2</f>
        <v>#N/A</v>
      </c>
      <c r="J665" s="5" t="str">
        <f>(VLOOKUP(Games!B666, Data!$B$2:$L$134, 10, FALSE)-VLOOKUP(Games!E666, Data!$B$2:$L$134, 10, FALSE))*Coefficients!$J$2</f>
        <v>#N/A</v>
      </c>
      <c r="K665" s="5" t="str">
        <f>(IF(AND(VLOOKUP(Games!B666, Data!$B$2:$L$134, 11, FALSE)=1, VLOOKUP(Games!E666, Data!$B$2:$L$134, 11, FALSE)&lt;&gt;1), 1,0))*Coefficients!K$2</f>
        <v>#N/A</v>
      </c>
      <c r="L665" s="5" t="str">
        <f>(IF(AND(VLOOKUP(Games!B666, Data!$B$2:$L$134, 11, FALSE)&lt;&gt;1, VLOOKUP(Games!E666, Data!$B$2:$L$134, 11, FALSE)=1), 1,0))*Coefficients!L$2</f>
        <v>#N/A</v>
      </c>
      <c r="O665" s="5" t="str">
        <f t="shared" si="1"/>
        <v>#N/A</v>
      </c>
    </row>
    <row r="666" ht="14.25" customHeight="1">
      <c r="A666" s="5" t="str">
        <f>Coefficients!$A$2</f>
        <v/>
      </c>
      <c r="B666" s="5" t="n">
        <f>(Games!G667)*Coefficients!$B$2</f>
        <v>0</v>
      </c>
      <c r="C666" s="5" t="str">
        <f>(VLOOKUP(Games!B667, Data!$B$2:$L$134, 4, FALSE)-VLOOKUP(Games!E667, Data!$B$2:$L$134, 4, FALSE))*Coefficients!$C$2</f>
        <v>#N/A</v>
      </c>
      <c r="D666" s="5" t="str">
        <f>(VLOOKUP(Games!B667, Data!$B$2:$L$134, 3, FALSE)-VLOOKUP(Games!E667, Data!$B$2:$L$134, 3, FALSE))*Coefficients!$D$2</f>
        <v>#N/A</v>
      </c>
      <c r="E666" s="5" t="str">
        <f>(VLOOKUP(Games!B667, Data!$B$2:$L$134, 5, FALSE)-VLOOKUP(Games!E667, Data!$B$2:$L$134, 5, FALSE))*Coefficients!$E$2</f>
        <v>#N/A</v>
      </c>
      <c r="F666" s="5" t="str">
        <f>(VLOOKUP(Games!B667, Data!$B$2:$L$134, 6, FALSE)-VLOOKUP(Games!E667, Data!$B$2:$L$134, 6, FALSE))*Coefficients!$F$2</f>
        <v>#N/A</v>
      </c>
      <c r="G666" s="5" t="str">
        <f>(VLOOKUP(Games!B667, Data!$B$2:$L$134, 7, FALSE)-VLOOKUP(Games!E667, Data!$B$2:$L$134, 7, FALSE))*Coefficients!$G$2</f>
        <v>#N/A</v>
      </c>
      <c r="H666" s="5" t="str">
        <f>(VLOOKUP(Games!B667, Data!$B$2:$L$134, 8, FALSE)-VLOOKUP(Games!E667, Data!$B$2:$L$134, 8, FALSE))*Coefficients!$H$2</f>
        <v>#N/A</v>
      </c>
      <c r="I666" s="5" t="str">
        <f>(VLOOKUP(Games!B667, Data!$B$2:$L$134, 9, FALSE)-VLOOKUP(Games!E667, Data!$B$2:$L$134, 9, FALSE))*Coefficients!$I$2</f>
        <v>#N/A</v>
      </c>
      <c r="J666" s="5" t="str">
        <f>(VLOOKUP(Games!B667, Data!$B$2:$L$134, 10, FALSE)-VLOOKUP(Games!E667, Data!$B$2:$L$134, 10, FALSE))*Coefficients!$J$2</f>
        <v>#N/A</v>
      </c>
      <c r="K666" s="5" t="str">
        <f>(IF(AND(VLOOKUP(Games!B667, Data!$B$2:$L$134, 11, FALSE)=1, VLOOKUP(Games!E667, Data!$B$2:$L$134, 11, FALSE)&lt;&gt;1), 1,0))*Coefficients!K$2</f>
        <v>#N/A</v>
      </c>
      <c r="L666" s="5" t="str">
        <f>(IF(AND(VLOOKUP(Games!B667, Data!$B$2:$L$134, 11, FALSE)&lt;&gt;1, VLOOKUP(Games!E667, Data!$B$2:$L$134, 11, FALSE)=1), 1,0))*Coefficients!L$2</f>
        <v>#N/A</v>
      </c>
      <c r="O666" s="5" t="str">
        <f t="shared" si="1"/>
        <v>#N/A</v>
      </c>
    </row>
    <row r="667" ht="14.25" customHeight="1">
      <c r="A667" s="5" t="str">
        <f>Coefficients!$A$2</f>
        <v/>
      </c>
      <c r="B667" s="5" t="n">
        <f>(Games!G668)*Coefficients!$B$2</f>
        <v>0</v>
      </c>
      <c r="C667" s="5" t="str">
        <f>(VLOOKUP(Games!B668, Data!$B$2:$L$134, 4, FALSE)-VLOOKUP(Games!E668, Data!$B$2:$L$134, 4, FALSE))*Coefficients!$C$2</f>
        <v>#N/A</v>
      </c>
      <c r="D667" s="5" t="str">
        <f>(VLOOKUP(Games!B668, Data!$B$2:$L$134, 3, FALSE)-VLOOKUP(Games!E668, Data!$B$2:$L$134, 3, FALSE))*Coefficients!$D$2</f>
        <v>#N/A</v>
      </c>
      <c r="E667" s="5" t="str">
        <f>(VLOOKUP(Games!B668, Data!$B$2:$L$134, 5, FALSE)-VLOOKUP(Games!E668, Data!$B$2:$L$134, 5, FALSE))*Coefficients!$E$2</f>
        <v>#N/A</v>
      </c>
      <c r="F667" s="5" t="str">
        <f>(VLOOKUP(Games!B668, Data!$B$2:$L$134, 6, FALSE)-VLOOKUP(Games!E668, Data!$B$2:$L$134, 6, FALSE))*Coefficients!$F$2</f>
        <v>#N/A</v>
      </c>
      <c r="G667" s="5" t="str">
        <f>(VLOOKUP(Games!B668, Data!$B$2:$L$134, 7, FALSE)-VLOOKUP(Games!E668, Data!$B$2:$L$134, 7, FALSE))*Coefficients!$G$2</f>
        <v>#N/A</v>
      </c>
      <c r="H667" s="5" t="str">
        <f>(VLOOKUP(Games!B668, Data!$B$2:$L$134, 8, FALSE)-VLOOKUP(Games!E668, Data!$B$2:$L$134, 8, FALSE))*Coefficients!$H$2</f>
        <v>#N/A</v>
      </c>
      <c r="I667" s="5" t="str">
        <f>(VLOOKUP(Games!B668, Data!$B$2:$L$134, 9, FALSE)-VLOOKUP(Games!E668, Data!$B$2:$L$134, 9, FALSE))*Coefficients!$I$2</f>
        <v>#N/A</v>
      </c>
      <c r="J667" s="5" t="str">
        <f>(VLOOKUP(Games!B668, Data!$B$2:$L$134, 10, FALSE)-VLOOKUP(Games!E668, Data!$B$2:$L$134, 10, FALSE))*Coefficients!$J$2</f>
        <v>#N/A</v>
      </c>
      <c r="K667" s="5" t="str">
        <f>(IF(AND(VLOOKUP(Games!B668, Data!$B$2:$L$134, 11, FALSE)=1, VLOOKUP(Games!E668, Data!$B$2:$L$134, 11, FALSE)&lt;&gt;1), 1,0))*Coefficients!K$2</f>
        <v>#N/A</v>
      </c>
      <c r="L667" s="5" t="str">
        <f>(IF(AND(VLOOKUP(Games!B668, Data!$B$2:$L$134, 11, FALSE)&lt;&gt;1, VLOOKUP(Games!E668, Data!$B$2:$L$134, 11, FALSE)=1), 1,0))*Coefficients!L$2</f>
        <v>#N/A</v>
      </c>
      <c r="O667" s="5" t="str">
        <f t="shared" si="1"/>
        <v>#N/A</v>
      </c>
    </row>
    <row r="668" ht="14.25" customHeight="1">
      <c r="A668" s="5" t="str">
        <f>Coefficients!$A$2</f>
        <v/>
      </c>
      <c r="B668" s="5" t="n">
        <f>(Games!G669)*Coefficients!$B$2</f>
        <v>0</v>
      </c>
      <c r="C668" s="5" t="str">
        <f>(VLOOKUP(Games!B669, Data!$B$2:$L$134, 4, FALSE)-VLOOKUP(Games!E669, Data!$B$2:$L$134, 4, FALSE))*Coefficients!$C$2</f>
        <v>#N/A</v>
      </c>
      <c r="D668" s="5" t="str">
        <f>(VLOOKUP(Games!B669, Data!$B$2:$L$134, 3, FALSE)-VLOOKUP(Games!E669, Data!$B$2:$L$134, 3, FALSE))*Coefficients!$D$2</f>
        <v>#N/A</v>
      </c>
      <c r="E668" s="5" t="str">
        <f>(VLOOKUP(Games!B669, Data!$B$2:$L$134, 5, FALSE)-VLOOKUP(Games!E669, Data!$B$2:$L$134, 5, FALSE))*Coefficients!$E$2</f>
        <v>#N/A</v>
      </c>
      <c r="F668" s="5" t="str">
        <f>(VLOOKUP(Games!B669, Data!$B$2:$L$134, 6, FALSE)-VLOOKUP(Games!E669, Data!$B$2:$L$134, 6, FALSE))*Coefficients!$F$2</f>
        <v>#N/A</v>
      </c>
      <c r="G668" s="5" t="str">
        <f>(VLOOKUP(Games!B669, Data!$B$2:$L$134, 7, FALSE)-VLOOKUP(Games!E669, Data!$B$2:$L$134, 7, FALSE))*Coefficients!$G$2</f>
        <v>#N/A</v>
      </c>
      <c r="H668" s="5" t="str">
        <f>(VLOOKUP(Games!B669, Data!$B$2:$L$134, 8, FALSE)-VLOOKUP(Games!E669, Data!$B$2:$L$134, 8, FALSE))*Coefficients!$H$2</f>
        <v>#N/A</v>
      </c>
      <c r="I668" s="5" t="str">
        <f>(VLOOKUP(Games!B669, Data!$B$2:$L$134, 9, FALSE)-VLOOKUP(Games!E669, Data!$B$2:$L$134, 9, FALSE))*Coefficients!$I$2</f>
        <v>#N/A</v>
      </c>
      <c r="J668" s="5" t="str">
        <f>(VLOOKUP(Games!B669, Data!$B$2:$L$134, 10, FALSE)-VLOOKUP(Games!E669, Data!$B$2:$L$134, 10, FALSE))*Coefficients!$J$2</f>
        <v>#N/A</v>
      </c>
      <c r="K668" s="5" t="str">
        <f>(IF(AND(VLOOKUP(Games!B669, Data!$B$2:$L$134, 11, FALSE)=1, VLOOKUP(Games!E669, Data!$B$2:$L$134, 11, FALSE)&lt;&gt;1), 1,0))*Coefficients!K$2</f>
        <v>#N/A</v>
      </c>
      <c r="L668" s="5" t="str">
        <f>(IF(AND(VLOOKUP(Games!B669, Data!$B$2:$L$134, 11, FALSE)&lt;&gt;1, VLOOKUP(Games!E669, Data!$B$2:$L$134, 11, FALSE)=1), 1,0))*Coefficients!L$2</f>
        <v>#N/A</v>
      </c>
      <c r="O668" s="5" t="str">
        <f t="shared" si="1"/>
        <v>#N/A</v>
      </c>
    </row>
    <row r="669" ht="14.25" customHeight="1">
      <c r="A669" s="5" t="str">
        <f>Coefficients!$A$2</f>
        <v/>
      </c>
      <c r="B669" s="5" t="n">
        <f>(Games!G670)*Coefficients!$B$2</f>
        <v>0</v>
      </c>
      <c r="C669" s="5" t="str">
        <f>(VLOOKUP(Games!B670, Data!$B$2:$L$134, 4, FALSE)-VLOOKUP(Games!E670, Data!$B$2:$L$134, 4, FALSE))*Coefficients!$C$2</f>
        <v>#N/A</v>
      </c>
      <c r="D669" s="5" t="str">
        <f>(VLOOKUP(Games!B670, Data!$B$2:$L$134, 3, FALSE)-VLOOKUP(Games!E670, Data!$B$2:$L$134, 3, FALSE))*Coefficients!$D$2</f>
        <v>#N/A</v>
      </c>
      <c r="E669" s="5" t="str">
        <f>(VLOOKUP(Games!B670, Data!$B$2:$L$134, 5, FALSE)-VLOOKUP(Games!E670, Data!$B$2:$L$134, 5, FALSE))*Coefficients!$E$2</f>
        <v>#N/A</v>
      </c>
      <c r="F669" s="5" t="str">
        <f>(VLOOKUP(Games!B670, Data!$B$2:$L$134, 6, FALSE)-VLOOKUP(Games!E670, Data!$B$2:$L$134, 6, FALSE))*Coefficients!$F$2</f>
        <v>#N/A</v>
      </c>
      <c r="G669" s="5" t="str">
        <f>(VLOOKUP(Games!B670, Data!$B$2:$L$134, 7, FALSE)-VLOOKUP(Games!E670, Data!$B$2:$L$134, 7, FALSE))*Coefficients!$G$2</f>
        <v>#N/A</v>
      </c>
      <c r="H669" s="5" t="str">
        <f>(VLOOKUP(Games!B670, Data!$B$2:$L$134, 8, FALSE)-VLOOKUP(Games!E670, Data!$B$2:$L$134, 8, FALSE))*Coefficients!$H$2</f>
        <v>#N/A</v>
      </c>
      <c r="I669" s="5" t="str">
        <f>(VLOOKUP(Games!B670, Data!$B$2:$L$134, 9, FALSE)-VLOOKUP(Games!E670, Data!$B$2:$L$134, 9, FALSE))*Coefficients!$I$2</f>
        <v>#N/A</v>
      </c>
      <c r="J669" s="5" t="str">
        <f>(VLOOKUP(Games!B670, Data!$B$2:$L$134, 10, FALSE)-VLOOKUP(Games!E670, Data!$B$2:$L$134, 10, FALSE))*Coefficients!$J$2</f>
        <v>#N/A</v>
      </c>
      <c r="K669" s="5" t="str">
        <f>(IF(AND(VLOOKUP(Games!B670, Data!$B$2:$L$134, 11, FALSE)=1, VLOOKUP(Games!E670, Data!$B$2:$L$134, 11, FALSE)&lt;&gt;1), 1,0))*Coefficients!K$2</f>
        <v>#N/A</v>
      </c>
      <c r="L669" s="5" t="str">
        <f>(IF(AND(VLOOKUP(Games!B670, Data!$B$2:$L$134, 11, FALSE)&lt;&gt;1, VLOOKUP(Games!E670, Data!$B$2:$L$134, 11, FALSE)=1), 1,0))*Coefficients!L$2</f>
        <v>#N/A</v>
      </c>
      <c r="O669" s="5" t="str">
        <f t="shared" si="1"/>
        <v>#N/A</v>
      </c>
    </row>
    <row r="670" ht="14.25" customHeight="1">
      <c r="A670" s="5" t="str">
        <f>Coefficients!$A$2</f>
        <v/>
      </c>
      <c r="B670" s="5" t="n">
        <f>(Games!G671)*Coefficients!$B$2</f>
        <v>0</v>
      </c>
      <c r="C670" s="5" t="str">
        <f>(VLOOKUP(Games!B671, Data!$B$2:$L$134, 4, FALSE)-VLOOKUP(Games!E671, Data!$B$2:$L$134, 4, FALSE))*Coefficients!$C$2</f>
        <v>#N/A</v>
      </c>
      <c r="D670" s="5" t="str">
        <f>(VLOOKUP(Games!B671, Data!$B$2:$L$134, 3, FALSE)-VLOOKUP(Games!E671, Data!$B$2:$L$134, 3, FALSE))*Coefficients!$D$2</f>
        <v>#N/A</v>
      </c>
      <c r="E670" s="5" t="str">
        <f>(VLOOKUP(Games!B671, Data!$B$2:$L$134, 5, FALSE)-VLOOKUP(Games!E671, Data!$B$2:$L$134, 5, FALSE))*Coefficients!$E$2</f>
        <v>#N/A</v>
      </c>
      <c r="F670" s="5" t="str">
        <f>(VLOOKUP(Games!B671, Data!$B$2:$L$134, 6, FALSE)-VLOOKUP(Games!E671, Data!$B$2:$L$134, 6, FALSE))*Coefficients!$F$2</f>
        <v>#N/A</v>
      </c>
      <c r="G670" s="5" t="str">
        <f>(VLOOKUP(Games!B671, Data!$B$2:$L$134, 7, FALSE)-VLOOKUP(Games!E671, Data!$B$2:$L$134, 7, FALSE))*Coefficients!$G$2</f>
        <v>#N/A</v>
      </c>
      <c r="H670" s="5" t="str">
        <f>(VLOOKUP(Games!B671, Data!$B$2:$L$134, 8, FALSE)-VLOOKUP(Games!E671, Data!$B$2:$L$134, 8, FALSE))*Coefficients!$H$2</f>
        <v>#N/A</v>
      </c>
      <c r="I670" s="5" t="str">
        <f>(VLOOKUP(Games!B671, Data!$B$2:$L$134, 9, FALSE)-VLOOKUP(Games!E671, Data!$B$2:$L$134, 9, FALSE))*Coefficients!$I$2</f>
        <v>#N/A</v>
      </c>
      <c r="J670" s="5" t="str">
        <f>(VLOOKUP(Games!B671, Data!$B$2:$L$134, 10, FALSE)-VLOOKUP(Games!E671, Data!$B$2:$L$134, 10, FALSE))*Coefficients!$J$2</f>
        <v>#N/A</v>
      </c>
      <c r="K670" s="5" t="str">
        <f>(IF(AND(VLOOKUP(Games!B671, Data!$B$2:$L$134, 11, FALSE)=1, VLOOKUP(Games!E671, Data!$B$2:$L$134, 11, FALSE)&lt;&gt;1), 1,0))*Coefficients!K$2</f>
        <v>#N/A</v>
      </c>
      <c r="L670" s="5" t="str">
        <f>(IF(AND(VLOOKUP(Games!B671, Data!$B$2:$L$134, 11, FALSE)&lt;&gt;1, VLOOKUP(Games!E671, Data!$B$2:$L$134, 11, FALSE)=1), 1,0))*Coefficients!L$2</f>
        <v>#N/A</v>
      </c>
      <c r="O670" s="5" t="str">
        <f t="shared" si="1"/>
        <v>#N/A</v>
      </c>
    </row>
    <row r="671" ht="14.25" customHeight="1">
      <c r="A671" s="5" t="str">
        <f>Coefficients!$A$2</f>
        <v/>
      </c>
      <c r="B671" s="5" t="n">
        <f>(Games!G672)*Coefficients!$B$2</f>
        <v>0</v>
      </c>
      <c r="C671" s="5" t="str">
        <f>(VLOOKUP(Games!B672, Data!$B$2:$L$134, 4, FALSE)-VLOOKUP(Games!E672, Data!$B$2:$L$134, 4, FALSE))*Coefficients!$C$2</f>
        <v>#N/A</v>
      </c>
      <c r="D671" s="5" t="str">
        <f>(VLOOKUP(Games!B672, Data!$B$2:$L$134, 3, FALSE)-VLOOKUP(Games!E672, Data!$B$2:$L$134, 3, FALSE))*Coefficients!$D$2</f>
        <v>#N/A</v>
      </c>
      <c r="E671" s="5" t="str">
        <f>(VLOOKUP(Games!B672, Data!$B$2:$L$134, 5, FALSE)-VLOOKUP(Games!E672, Data!$B$2:$L$134, 5, FALSE))*Coefficients!$E$2</f>
        <v>#N/A</v>
      </c>
      <c r="F671" s="5" t="str">
        <f>(VLOOKUP(Games!B672, Data!$B$2:$L$134, 6, FALSE)-VLOOKUP(Games!E672, Data!$B$2:$L$134, 6, FALSE))*Coefficients!$F$2</f>
        <v>#N/A</v>
      </c>
      <c r="G671" s="5" t="str">
        <f>(VLOOKUP(Games!B672, Data!$B$2:$L$134, 7, FALSE)-VLOOKUP(Games!E672, Data!$B$2:$L$134, 7, FALSE))*Coefficients!$G$2</f>
        <v>#N/A</v>
      </c>
      <c r="H671" s="5" t="str">
        <f>(VLOOKUP(Games!B672, Data!$B$2:$L$134, 8, FALSE)-VLOOKUP(Games!E672, Data!$B$2:$L$134, 8, FALSE))*Coefficients!$H$2</f>
        <v>#N/A</v>
      </c>
      <c r="I671" s="5" t="str">
        <f>(VLOOKUP(Games!B672, Data!$B$2:$L$134, 9, FALSE)-VLOOKUP(Games!E672, Data!$B$2:$L$134, 9, FALSE))*Coefficients!$I$2</f>
        <v>#N/A</v>
      </c>
      <c r="J671" s="5" t="str">
        <f>(VLOOKUP(Games!B672, Data!$B$2:$L$134, 10, FALSE)-VLOOKUP(Games!E672, Data!$B$2:$L$134, 10, FALSE))*Coefficients!$J$2</f>
        <v>#N/A</v>
      </c>
      <c r="K671" s="5" t="str">
        <f>(IF(AND(VLOOKUP(Games!B672, Data!$B$2:$L$134, 11, FALSE)=1, VLOOKUP(Games!E672, Data!$B$2:$L$134, 11, FALSE)&lt;&gt;1), 1,0))*Coefficients!K$2</f>
        <v>#N/A</v>
      </c>
      <c r="L671" s="5" t="str">
        <f>(IF(AND(VLOOKUP(Games!B672, Data!$B$2:$L$134, 11, FALSE)&lt;&gt;1, VLOOKUP(Games!E672, Data!$B$2:$L$134, 11, FALSE)=1), 1,0))*Coefficients!L$2</f>
        <v>#N/A</v>
      </c>
      <c r="O671" s="5" t="str">
        <f t="shared" si="1"/>
        <v>#N/A</v>
      </c>
    </row>
    <row r="672" ht="14.25" customHeight="1">
      <c r="A672" s="5" t="str">
        <f>Coefficients!$A$2</f>
        <v/>
      </c>
      <c r="B672" s="5" t="n">
        <f>(Games!G673)*Coefficients!$B$2</f>
        <v>0</v>
      </c>
      <c r="C672" s="5" t="str">
        <f>(VLOOKUP(Games!B673, Data!$B$2:$L$134, 4, FALSE)-VLOOKUP(Games!E673, Data!$B$2:$L$134, 4, FALSE))*Coefficients!$C$2</f>
        <v>#N/A</v>
      </c>
      <c r="D672" s="5" t="str">
        <f>(VLOOKUP(Games!B673, Data!$B$2:$L$134, 3, FALSE)-VLOOKUP(Games!E673, Data!$B$2:$L$134, 3, FALSE))*Coefficients!$D$2</f>
        <v>#N/A</v>
      </c>
      <c r="E672" s="5" t="str">
        <f>(VLOOKUP(Games!B673, Data!$B$2:$L$134, 5, FALSE)-VLOOKUP(Games!E673, Data!$B$2:$L$134, 5, FALSE))*Coefficients!$E$2</f>
        <v>#N/A</v>
      </c>
      <c r="F672" s="5" t="str">
        <f>(VLOOKUP(Games!B673, Data!$B$2:$L$134, 6, FALSE)-VLOOKUP(Games!E673, Data!$B$2:$L$134, 6, FALSE))*Coefficients!$F$2</f>
        <v>#N/A</v>
      </c>
      <c r="G672" s="5" t="str">
        <f>(VLOOKUP(Games!B673, Data!$B$2:$L$134, 7, FALSE)-VLOOKUP(Games!E673, Data!$B$2:$L$134, 7, FALSE))*Coefficients!$G$2</f>
        <v>#N/A</v>
      </c>
      <c r="H672" s="5" t="str">
        <f>(VLOOKUP(Games!B673, Data!$B$2:$L$134, 8, FALSE)-VLOOKUP(Games!E673, Data!$B$2:$L$134, 8, FALSE))*Coefficients!$H$2</f>
        <v>#N/A</v>
      </c>
      <c r="I672" s="5" t="str">
        <f>(VLOOKUP(Games!B673, Data!$B$2:$L$134, 9, FALSE)-VLOOKUP(Games!E673, Data!$B$2:$L$134, 9, FALSE))*Coefficients!$I$2</f>
        <v>#N/A</v>
      </c>
      <c r="J672" s="5" t="str">
        <f>(VLOOKUP(Games!B673, Data!$B$2:$L$134, 10, FALSE)-VLOOKUP(Games!E673, Data!$B$2:$L$134, 10, FALSE))*Coefficients!$J$2</f>
        <v>#N/A</v>
      </c>
      <c r="K672" s="5" t="str">
        <f>(IF(AND(VLOOKUP(Games!B673, Data!$B$2:$L$134, 11, FALSE)=1, VLOOKUP(Games!E673, Data!$B$2:$L$134, 11, FALSE)&lt;&gt;1), 1,0))*Coefficients!K$2</f>
        <v>#N/A</v>
      </c>
      <c r="L672" s="5" t="str">
        <f>(IF(AND(VLOOKUP(Games!B673, Data!$B$2:$L$134, 11, FALSE)&lt;&gt;1, VLOOKUP(Games!E673, Data!$B$2:$L$134, 11, FALSE)=1), 1,0))*Coefficients!L$2</f>
        <v>#N/A</v>
      </c>
      <c r="O672" s="5" t="str">
        <f t="shared" si="1"/>
        <v>#N/A</v>
      </c>
    </row>
    <row r="673" ht="14.25" customHeight="1">
      <c r="A673" s="5" t="str">
        <f>Coefficients!$A$2</f>
        <v/>
      </c>
      <c r="B673" s="5" t="n">
        <f>(Games!G674)*Coefficients!$B$2</f>
        <v>0</v>
      </c>
      <c r="C673" s="5" t="str">
        <f>(VLOOKUP(Games!B674, Data!$B$2:$L$134, 4, FALSE)-VLOOKUP(Games!E674, Data!$B$2:$L$134, 4, FALSE))*Coefficients!$C$2</f>
        <v>#N/A</v>
      </c>
      <c r="D673" s="5" t="str">
        <f>(VLOOKUP(Games!B674, Data!$B$2:$L$134, 3, FALSE)-VLOOKUP(Games!E674, Data!$B$2:$L$134, 3, FALSE))*Coefficients!$D$2</f>
        <v>#N/A</v>
      </c>
      <c r="E673" s="5" t="str">
        <f>(VLOOKUP(Games!B674, Data!$B$2:$L$134, 5, FALSE)-VLOOKUP(Games!E674, Data!$B$2:$L$134, 5, FALSE))*Coefficients!$E$2</f>
        <v>#N/A</v>
      </c>
      <c r="F673" s="5" t="str">
        <f>(VLOOKUP(Games!B674, Data!$B$2:$L$134, 6, FALSE)-VLOOKUP(Games!E674, Data!$B$2:$L$134, 6, FALSE))*Coefficients!$F$2</f>
        <v>#N/A</v>
      </c>
      <c r="G673" s="5" t="str">
        <f>(VLOOKUP(Games!B674, Data!$B$2:$L$134, 7, FALSE)-VLOOKUP(Games!E674, Data!$B$2:$L$134, 7, FALSE))*Coefficients!$G$2</f>
        <v>#N/A</v>
      </c>
      <c r="H673" s="5" t="str">
        <f>(VLOOKUP(Games!B674, Data!$B$2:$L$134, 8, FALSE)-VLOOKUP(Games!E674, Data!$B$2:$L$134, 8, FALSE))*Coefficients!$H$2</f>
        <v>#N/A</v>
      </c>
      <c r="I673" s="5" t="str">
        <f>(VLOOKUP(Games!B674, Data!$B$2:$L$134, 9, FALSE)-VLOOKUP(Games!E674, Data!$B$2:$L$134, 9, FALSE))*Coefficients!$I$2</f>
        <v>#N/A</v>
      </c>
      <c r="J673" s="5" t="str">
        <f>(VLOOKUP(Games!B674, Data!$B$2:$L$134, 10, FALSE)-VLOOKUP(Games!E674, Data!$B$2:$L$134, 10, FALSE))*Coefficients!$J$2</f>
        <v>#N/A</v>
      </c>
      <c r="K673" s="5" t="str">
        <f>(IF(AND(VLOOKUP(Games!B674, Data!$B$2:$L$134, 11, FALSE)=1, VLOOKUP(Games!E674, Data!$B$2:$L$134, 11, FALSE)&lt;&gt;1), 1,0))*Coefficients!K$2</f>
        <v>#N/A</v>
      </c>
      <c r="L673" s="5" t="str">
        <f>(IF(AND(VLOOKUP(Games!B674, Data!$B$2:$L$134, 11, FALSE)&lt;&gt;1, VLOOKUP(Games!E674, Data!$B$2:$L$134, 11, FALSE)=1), 1,0))*Coefficients!L$2</f>
        <v>#N/A</v>
      </c>
      <c r="O673" s="5" t="str">
        <f t="shared" si="1"/>
        <v>#N/A</v>
      </c>
    </row>
    <row r="674" ht="14.25" customHeight="1">
      <c r="A674" s="5" t="str">
        <f>Coefficients!$A$2</f>
        <v/>
      </c>
      <c r="B674" s="5" t="n">
        <f>(Games!G675)*Coefficients!$B$2</f>
        <v>0</v>
      </c>
      <c r="C674" s="5" t="str">
        <f>(VLOOKUP(Games!B675, Data!$B$2:$L$134, 4, FALSE)-VLOOKUP(Games!E675, Data!$B$2:$L$134, 4, FALSE))*Coefficients!$C$2</f>
        <v>#N/A</v>
      </c>
      <c r="D674" s="5" t="str">
        <f>(VLOOKUP(Games!B675, Data!$B$2:$L$134, 3, FALSE)-VLOOKUP(Games!E675, Data!$B$2:$L$134, 3, FALSE))*Coefficients!$D$2</f>
        <v>#N/A</v>
      </c>
      <c r="E674" s="5" t="str">
        <f>(VLOOKUP(Games!B675, Data!$B$2:$L$134, 5, FALSE)-VLOOKUP(Games!E675, Data!$B$2:$L$134, 5, FALSE))*Coefficients!$E$2</f>
        <v>#N/A</v>
      </c>
      <c r="F674" s="5" t="str">
        <f>(VLOOKUP(Games!B675, Data!$B$2:$L$134, 6, FALSE)-VLOOKUP(Games!E675, Data!$B$2:$L$134, 6, FALSE))*Coefficients!$F$2</f>
        <v>#N/A</v>
      </c>
      <c r="G674" s="5" t="str">
        <f>(VLOOKUP(Games!B675, Data!$B$2:$L$134, 7, FALSE)-VLOOKUP(Games!E675, Data!$B$2:$L$134, 7, FALSE))*Coefficients!$G$2</f>
        <v>#N/A</v>
      </c>
      <c r="H674" s="5" t="str">
        <f>(VLOOKUP(Games!B675, Data!$B$2:$L$134, 8, FALSE)-VLOOKUP(Games!E675, Data!$B$2:$L$134, 8, FALSE))*Coefficients!$H$2</f>
        <v>#N/A</v>
      </c>
      <c r="I674" s="5" t="str">
        <f>(VLOOKUP(Games!B675, Data!$B$2:$L$134, 9, FALSE)-VLOOKUP(Games!E675, Data!$B$2:$L$134, 9, FALSE))*Coefficients!$I$2</f>
        <v>#N/A</v>
      </c>
      <c r="J674" s="5" t="str">
        <f>(VLOOKUP(Games!B675, Data!$B$2:$L$134, 10, FALSE)-VLOOKUP(Games!E675, Data!$B$2:$L$134, 10, FALSE))*Coefficients!$J$2</f>
        <v>#N/A</v>
      </c>
      <c r="K674" s="5" t="str">
        <f>(IF(AND(VLOOKUP(Games!B675, Data!$B$2:$L$134, 11, FALSE)=1, VLOOKUP(Games!E675, Data!$B$2:$L$134, 11, FALSE)&lt;&gt;1), 1,0))*Coefficients!K$2</f>
        <v>#N/A</v>
      </c>
      <c r="L674" s="5" t="str">
        <f>(IF(AND(VLOOKUP(Games!B675, Data!$B$2:$L$134, 11, FALSE)&lt;&gt;1, VLOOKUP(Games!E675, Data!$B$2:$L$134, 11, FALSE)=1), 1,0))*Coefficients!L$2</f>
        <v>#N/A</v>
      </c>
      <c r="O674" s="5" t="str">
        <f t="shared" si="1"/>
        <v>#N/A</v>
      </c>
    </row>
    <row r="675" ht="14.25" customHeight="1">
      <c r="A675" s="5" t="str">
        <f>Coefficients!$A$2</f>
        <v/>
      </c>
      <c r="B675" s="5" t="n">
        <f>(Games!G676)*Coefficients!$B$2</f>
        <v>0</v>
      </c>
      <c r="C675" s="5" t="str">
        <f>(VLOOKUP(Games!B676, Data!$B$2:$L$134, 4, FALSE)-VLOOKUP(Games!E676, Data!$B$2:$L$134, 4, FALSE))*Coefficients!$C$2</f>
        <v>#N/A</v>
      </c>
      <c r="D675" s="5" t="str">
        <f>(VLOOKUP(Games!B676, Data!$B$2:$L$134, 3, FALSE)-VLOOKUP(Games!E676, Data!$B$2:$L$134, 3, FALSE))*Coefficients!$D$2</f>
        <v>#N/A</v>
      </c>
      <c r="E675" s="5" t="str">
        <f>(VLOOKUP(Games!B676, Data!$B$2:$L$134, 5, FALSE)-VLOOKUP(Games!E676, Data!$B$2:$L$134, 5, FALSE))*Coefficients!$E$2</f>
        <v>#N/A</v>
      </c>
      <c r="F675" s="5" t="str">
        <f>(VLOOKUP(Games!B676, Data!$B$2:$L$134, 6, FALSE)-VLOOKUP(Games!E676, Data!$B$2:$L$134, 6, FALSE))*Coefficients!$F$2</f>
        <v>#N/A</v>
      </c>
      <c r="G675" s="5" t="str">
        <f>(VLOOKUP(Games!B676, Data!$B$2:$L$134, 7, FALSE)-VLOOKUP(Games!E676, Data!$B$2:$L$134, 7, FALSE))*Coefficients!$G$2</f>
        <v>#N/A</v>
      </c>
      <c r="H675" s="5" t="str">
        <f>(VLOOKUP(Games!B676, Data!$B$2:$L$134, 8, FALSE)-VLOOKUP(Games!E676, Data!$B$2:$L$134, 8, FALSE))*Coefficients!$H$2</f>
        <v>#N/A</v>
      </c>
      <c r="I675" s="5" t="str">
        <f>(VLOOKUP(Games!B676, Data!$B$2:$L$134, 9, FALSE)-VLOOKUP(Games!E676, Data!$B$2:$L$134, 9, FALSE))*Coefficients!$I$2</f>
        <v>#N/A</v>
      </c>
      <c r="J675" s="5" t="str">
        <f>(VLOOKUP(Games!B676, Data!$B$2:$L$134, 10, FALSE)-VLOOKUP(Games!E676, Data!$B$2:$L$134, 10, FALSE))*Coefficients!$J$2</f>
        <v>#N/A</v>
      </c>
      <c r="K675" s="5" t="str">
        <f>(IF(AND(VLOOKUP(Games!B676, Data!$B$2:$L$134, 11, FALSE)=1, VLOOKUP(Games!E676, Data!$B$2:$L$134, 11, FALSE)&lt;&gt;1), 1,0))*Coefficients!K$2</f>
        <v>#N/A</v>
      </c>
      <c r="L675" s="5" t="str">
        <f>(IF(AND(VLOOKUP(Games!B676, Data!$B$2:$L$134, 11, FALSE)&lt;&gt;1, VLOOKUP(Games!E676, Data!$B$2:$L$134, 11, FALSE)=1), 1,0))*Coefficients!L$2</f>
        <v>#N/A</v>
      </c>
      <c r="O675" s="5" t="str">
        <f t="shared" si="1"/>
        <v>#N/A</v>
      </c>
    </row>
    <row r="676" ht="14.25" customHeight="1">
      <c r="A676" s="5" t="str">
        <f>Coefficients!$A$2</f>
        <v/>
      </c>
      <c r="B676" s="5" t="n">
        <f>(Games!G677)*Coefficients!$B$2</f>
        <v>0</v>
      </c>
      <c r="C676" s="5" t="str">
        <f>(VLOOKUP(Games!B677, Data!$B$2:$L$134, 4, FALSE)-VLOOKUP(Games!E677, Data!$B$2:$L$134, 4, FALSE))*Coefficients!$C$2</f>
        <v>#N/A</v>
      </c>
      <c r="D676" s="5" t="str">
        <f>(VLOOKUP(Games!B677, Data!$B$2:$L$134, 3, FALSE)-VLOOKUP(Games!E677, Data!$B$2:$L$134, 3, FALSE))*Coefficients!$D$2</f>
        <v>#N/A</v>
      </c>
      <c r="E676" s="5" t="str">
        <f>(VLOOKUP(Games!B677, Data!$B$2:$L$134, 5, FALSE)-VLOOKUP(Games!E677, Data!$B$2:$L$134, 5, FALSE))*Coefficients!$E$2</f>
        <v>#N/A</v>
      </c>
      <c r="F676" s="5" t="str">
        <f>(VLOOKUP(Games!B677, Data!$B$2:$L$134, 6, FALSE)-VLOOKUP(Games!E677, Data!$B$2:$L$134, 6, FALSE))*Coefficients!$F$2</f>
        <v>#N/A</v>
      </c>
      <c r="G676" s="5" t="str">
        <f>(VLOOKUP(Games!B677, Data!$B$2:$L$134, 7, FALSE)-VLOOKUP(Games!E677, Data!$B$2:$L$134, 7, FALSE))*Coefficients!$G$2</f>
        <v>#N/A</v>
      </c>
      <c r="H676" s="5" t="str">
        <f>(VLOOKUP(Games!B677, Data!$B$2:$L$134, 8, FALSE)-VLOOKUP(Games!E677, Data!$B$2:$L$134, 8, FALSE))*Coefficients!$H$2</f>
        <v>#N/A</v>
      </c>
      <c r="I676" s="5" t="str">
        <f>(VLOOKUP(Games!B677, Data!$B$2:$L$134, 9, FALSE)-VLOOKUP(Games!E677, Data!$B$2:$L$134, 9, FALSE))*Coefficients!$I$2</f>
        <v>#N/A</v>
      </c>
      <c r="J676" s="5" t="str">
        <f>(VLOOKUP(Games!B677, Data!$B$2:$L$134, 10, FALSE)-VLOOKUP(Games!E677, Data!$B$2:$L$134, 10, FALSE))*Coefficients!$J$2</f>
        <v>#N/A</v>
      </c>
      <c r="K676" s="5" t="str">
        <f>(IF(AND(VLOOKUP(Games!B677, Data!$B$2:$L$134, 11, FALSE)=1, VLOOKUP(Games!E677, Data!$B$2:$L$134, 11, FALSE)&lt;&gt;1), 1,0))*Coefficients!K$2</f>
        <v>#N/A</v>
      </c>
      <c r="L676" s="5" t="str">
        <f>(IF(AND(VLOOKUP(Games!B677, Data!$B$2:$L$134, 11, FALSE)&lt;&gt;1, VLOOKUP(Games!E677, Data!$B$2:$L$134, 11, FALSE)=1), 1,0))*Coefficients!L$2</f>
        <v>#N/A</v>
      </c>
      <c r="O676" s="5" t="str">
        <f t="shared" si="1"/>
        <v>#N/A</v>
      </c>
    </row>
    <row r="677" ht="14.25" customHeight="1">
      <c r="A677" s="5" t="str">
        <f>Coefficients!$A$2</f>
        <v/>
      </c>
      <c r="B677" s="5" t="n">
        <f>(Games!G678)*Coefficients!$B$2</f>
        <v>0</v>
      </c>
      <c r="C677" s="5" t="str">
        <f>(VLOOKUP(Games!B678, Data!$B$2:$L$134, 4, FALSE)-VLOOKUP(Games!E678, Data!$B$2:$L$134, 4, FALSE))*Coefficients!$C$2</f>
        <v>#N/A</v>
      </c>
      <c r="D677" s="5" t="str">
        <f>(VLOOKUP(Games!B678, Data!$B$2:$L$134, 3, FALSE)-VLOOKUP(Games!E678, Data!$B$2:$L$134, 3, FALSE))*Coefficients!$D$2</f>
        <v>#N/A</v>
      </c>
      <c r="E677" s="5" t="str">
        <f>(VLOOKUP(Games!B678, Data!$B$2:$L$134, 5, FALSE)-VLOOKUP(Games!E678, Data!$B$2:$L$134, 5, FALSE))*Coefficients!$E$2</f>
        <v>#N/A</v>
      </c>
      <c r="F677" s="5" t="str">
        <f>(VLOOKUP(Games!B678, Data!$B$2:$L$134, 6, FALSE)-VLOOKUP(Games!E678, Data!$B$2:$L$134, 6, FALSE))*Coefficients!$F$2</f>
        <v>#N/A</v>
      </c>
      <c r="G677" s="5" t="str">
        <f>(VLOOKUP(Games!B678, Data!$B$2:$L$134, 7, FALSE)-VLOOKUP(Games!E678, Data!$B$2:$L$134, 7, FALSE))*Coefficients!$G$2</f>
        <v>#N/A</v>
      </c>
      <c r="H677" s="5" t="str">
        <f>(VLOOKUP(Games!B678, Data!$B$2:$L$134, 8, FALSE)-VLOOKUP(Games!E678, Data!$B$2:$L$134, 8, FALSE))*Coefficients!$H$2</f>
        <v>#N/A</v>
      </c>
      <c r="I677" s="5" t="str">
        <f>(VLOOKUP(Games!B678, Data!$B$2:$L$134, 9, FALSE)-VLOOKUP(Games!E678, Data!$B$2:$L$134, 9, FALSE))*Coefficients!$I$2</f>
        <v>#N/A</v>
      </c>
      <c r="J677" s="5" t="str">
        <f>(VLOOKUP(Games!B678, Data!$B$2:$L$134, 10, FALSE)-VLOOKUP(Games!E678, Data!$B$2:$L$134, 10, FALSE))*Coefficients!$J$2</f>
        <v>#N/A</v>
      </c>
      <c r="K677" s="5" t="str">
        <f>(IF(AND(VLOOKUP(Games!B678, Data!$B$2:$L$134, 11, FALSE)=1, VLOOKUP(Games!E678, Data!$B$2:$L$134, 11, FALSE)&lt;&gt;1), 1,0))*Coefficients!K$2</f>
        <v>#N/A</v>
      </c>
      <c r="L677" s="5" t="str">
        <f>(IF(AND(VLOOKUP(Games!B678, Data!$B$2:$L$134, 11, FALSE)&lt;&gt;1, VLOOKUP(Games!E678, Data!$B$2:$L$134, 11, FALSE)=1), 1,0))*Coefficients!L$2</f>
        <v>#N/A</v>
      </c>
      <c r="O677" s="5" t="str">
        <f t="shared" si="1"/>
        <v>#N/A</v>
      </c>
    </row>
    <row r="678" ht="14.25" customHeight="1">
      <c r="A678" s="5" t="str">
        <f>Coefficients!$A$2</f>
        <v/>
      </c>
      <c r="B678" s="5" t="n">
        <f>(Games!G679)*Coefficients!$B$2</f>
        <v>0</v>
      </c>
      <c r="C678" s="5" t="str">
        <f>(VLOOKUP(Games!B679, Data!$B$2:$L$134, 4, FALSE)-VLOOKUP(Games!E679, Data!$B$2:$L$134, 4, FALSE))*Coefficients!$C$2</f>
        <v>#N/A</v>
      </c>
      <c r="D678" s="5" t="str">
        <f>(VLOOKUP(Games!B679, Data!$B$2:$L$134, 3, FALSE)-VLOOKUP(Games!E679, Data!$B$2:$L$134, 3, FALSE))*Coefficients!$D$2</f>
        <v>#N/A</v>
      </c>
      <c r="E678" s="5" t="str">
        <f>(VLOOKUP(Games!B679, Data!$B$2:$L$134, 5, FALSE)-VLOOKUP(Games!E679, Data!$B$2:$L$134, 5, FALSE))*Coefficients!$E$2</f>
        <v>#N/A</v>
      </c>
      <c r="F678" s="5" t="str">
        <f>(VLOOKUP(Games!B679, Data!$B$2:$L$134, 6, FALSE)-VLOOKUP(Games!E679, Data!$B$2:$L$134, 6, FALSE))*Coefficients!$F$2</f>
        <v>#N/A</v>
      </c>
      <c r="G678" s="5" t="str">
        <f>(VLOOKUP(Games!B679, Data!$B$2:$L$134, 7, FALSE)-VLOOKUP(Games!E679, Data!$B$2:$L$134, 7, FALSE))*Coefficients!$G$2</f>
        <v>#N/A</v>
      </c>
      <c r="H678" s="5" t="str">
        <f>(VLOOKUP(Games!B679, Data!$B$2:$L$134, 8, FALSE)-VLOOKUP(Games!E679, Data!$B$2:$L$134, 8, FALSE))*Coefficients!$H$2</f>
        <v>#N/A</v>
      </c>
      <c r="I678" s="5" t="str">
        <f>(VLOOKUP(Games!B679, Data!$B$2:$L$134, 9, FALSE)-VLOOKUP(Games!E679, Data!$B$2:$L$134, 9, FALSE))*Coefficients!$I$2</f>
        <v>#N/A</v>
      </c>
      <c r="J678" s="5" t="str">
        <f>(VLOOKUP(Games!B679, Data!$B$2:$L$134, 10, FALSE)-VLOOKUP(Games!E679, Data!$B$2:$L$134, 10, FALSE))*Coefficients!$J$2</f>
        <v>#N/A</v>
      </c>
      <c r="K678" s="5" t="str">
        <f>(IF(AND(VLOOKUP(Games!B679, Data!$B$2:$L$134, 11, FALSE)=1, VLOOKUP(Games!E679, Data!$B$2:$L$134, 11, FALSE)&lt;&gt;1), 1,0))*Coefficients!K$2</f>
        <v>#N/A</v>
      </c>
      <c r="L678" s="5" t="str">
        <f>(IF(AND(VLOOKUP(Games!B679, Data!$B$2:$L$134, 11, FALSE)&lt;&gt;1, VLOOKUP(Games!E679, Data!$B$2:$L$134, 11, FALSE)=1), 1,0))*Coefficients!L$2</f>
        <v>#N/A</v>
      </c>
      <c r="O678" s="5" t="str">
        <f t="shared" si="1"/>
        <v>#N/A</v>
      </c>
    </row>
    <row r="679" ht="14.25" customHeight="1">
      <c r="A679" s="5" t="str">
        <f>Coefficients!$A$2</f>
        <v/>
      </c>
      <c r="B679" s="5" t="n">
        <f>(Games!G680)*Coefficients!$B$2</f>
        <v>0</v>
      </c>
      <c r="C679" s="5" t="str">
        <f>(VLOOKUP(Games!B680, Data!$B$2:$L$134, 4, FALSE)-VLOOKUP(Games!E680, Data!$B$2:$L$134, 4, FALSE))*Coefficients!$C$2</f>
        <v>#N/A</v>
      </c>
      <c r="D679" s="5" t="str">
        <f>(VLOOKUP(Games!B680, Data!$B$2:$L$134, 3, FALSE)-VLOOKUP(Games!E680, Data!$B$2:$L$134, 3, FALSE))*Coefficients!$D$2</f>
        <v>#N/A</v>
      </c>
      <c r="E679" s="5" t="str">
        <f>(VLOOKUP(Games!B680, Data!$B$2:$L$134, 5, FALSE)-VLOOKUP(Games!E680, Data!$B$2:$L$134, 5, FALSE))*Coefficients!$E$2</f>
        <v>#N/A</v>
      </c>
      <c r="F679" s="5" t="str">
        <f>(VLOOKUP(Games!B680, Data!$B$2:$L$134, 6, FALSE)-VLOOKUP(Games!E680, Data!$B$2:$L$134, 6, FALSE))*Coefficients!$F$2</f>
        <v>#N/A</v>
      </c>
      <c r="G679" s="5" t="str">
        <f>(VLOOKUP(Games!B680, Data!$B$2:$L$134, 7, FALSE)-VLOOKUP(Games!E680, Data!$B$2:$L$134, 7, FALSE))*Coefficients!$G$2</f>
        <v>#N/A</v>
      </c>
      <c r="H679" s="5" t="str">
        <f>(VLOOKUP(Games!B680, Data!$B$2:$L$134, 8, FALSE)-VLOOKUP(Games!E680, Data!$B$2:$L$134, 8, FALSE))*Coefficients!$H$2</f>
        <v>#N/A</v>
      </c>
      <c r="I679" s="5" t="str">
        <f>(VLOOKUP(Games!B680, Data!$B$2:$L$134, 9, FALSE)-VLOOKUP(Games!E680, Data!$B$2:$L$134, 9, FALSE))*Coefficients!$I$2</f>
        <v>#N/A</v>
      </c>
      <c r="J679" s="5" t="str">
        <f>(VLOOKUP(Games!B680, Data!$B$2:$L$134, 10, FALSE)-VLOOKUP(Games!E680, Data!$B$2:$L$134, 10, FALSE))*Coefficients!$J$2</f>
        <v>#N/A</v>
      </c>
      <c r="K679" s="5" t="str">
        <f>(IF(AND(VLOOKUP(Games!B680, Data!$B$2:$L$134, 11, FALSE)=1, VLOOKUP(Games!E680, Data!$B$2:$L$134, 11, FALSE)&lt;&gt;1), 1,0))*Coefficients!K$2</f>
        <v>#N/A</v>
      </c>
      <c r="L679" s="5" t="str">
        <f>(IF(AND(VLOOKUP(Games!B680, Data!$B$2:$L$134, 11, FALSE)&lt;&gt;1, VLOOKUP(Games!E680, Data!$B$2:$L$134, 11, FALSE)=1), 1,0))*Coefficients!L$2</f>
        <v>#N/A</v>
      </c>
      <c r="O679" s="5" t="str">
        <f t="shared" si="1"/>
        <v>#N/A</v>
      </c>
    </row>
    <row r="680" ht="14.25" customHeight="1">
      <c r="A680" s="5" t="str">
        <f>Coefficients!$A$2</f>
        <v/>
      </c>
      <c r="B680" s="5" t="n">
        <f>(Games!G681)*Coefficients!$B$2</f>
        <v>0</v>
      </c>
      <c r="C680" s="5" t="str">
        <f>(VLOOKUP(Games!B681, Data!$B$2:$L$134, 4, FALSE)-VLOOKUP(Games!E681, Data!$B$2:$L$134, 4, FALSE))*Coefficients!$C$2</f>
        <v>#N/A</v>
      </c>
      <c r="D680" s="5" t="str">
        <f>(VLOOKUP(Games!B681, Data!$B$2:$L$134, 3, FALSE)-VLOOKUP(Games!E681, Data!$B$2:$L$134, 3, FALSE))*Coefficients!$D$2</f>
        <v>#N/A</v>
      </c>
      <c r="E680" s="5" t="str">
        <f>(VLOOKUP(Games!B681, Data!$B$2:$L$134, 5, FALSE)-VLOOKUP(Games!E681, Data!$B$2:$L$134, 5, FALSE))*Coefficients!$E$2</f>
        <v>#N/A</v>
      </c>
      <c r="F680" s="5" t="str">
        <f>(VLOOKUP(Games!B681, Data!$B$2:$L$134, 6, FALSE)-VLOOKUP(Games!E681, Data!$B$2:$L$134, 6, FALSE))*Coefficients!$F$2</f>
        <v>#N/A</v>
      </c>
      <c r="G680" s="5" t="str">
        <f>(VLOOKUP(Games!B681, Data!$B$2:$L$134, 7, FALSE)-VLOOKUP(Games!E681, Data!$B$2:$L$134, 7, FALSE))*Coefficients!$G$2</f>
        <v>#N/A</v>
      </c>
      <c r="H680" s="5" t="str">
        <f>(VLOOKUP(Games!B681, Data!$B$2:$L$134, 8, FALSE)-VLOOKUP(Games!E681, Data!$B$2:$L$134, 8, FALSE))*Coefficients!$H$2</f>
        <v>#N/A</v>
      </c>
      <c r="I680" s="5" t="str">
        <f>(VLOOKUP(Games!B681, Data!$B$2:$L$134, 9, FALSE)-VLOOKUP(Games!E681, Data!$B$2:$L$134, 9, FALSE))*Coefficients!$I$2</f>
        <v>#N/A</v>
      </c>
      <c r="J680" s="5" t="str">
        <f>(VLOOKUP(Games!B681, Data!$B$2:$L$134, 10, FALSE)-VLOOKUP(Games!E681, Data!$B$2:$L$134, 10, FALSE))*Coefficients!$J$2</f>
        <v>#N/A</v>
      </c>
      <c r="K680" s="5" t="str">
        <f>(IF(AND(VLOOKUP(Games!B681, Data!$B$2:$L$134, 11, FALSE)=1, VLOOKUP(Games!E681, Data!$B$2:$L$134, 11, FALSE)&lt;&gt;1), 1,0))*Coefficients!K$2</f>
        <v>#N/A</v>
      </c>
      <c r="L680" s="5" t="str">
        <f>(IF(AND(VLOOKUP(Games!B681, Data!$B$2:$L$134, 11, FALSE)&lt;&gt;1, VLOOKUP(Games!E681, Data!$B$2:$L$134, 11, FALSE)=1), 1,0))*Coefficients!L$2</f>
        <v>#N/A</v>
      </c>
      <c r="O680" s="5" t="str">
        <f t="shared" si="1"/>
        <v>#N/A</v>
      </c>
    </row>
    <row r="681" ht="14.25" customHeight="1">
      <c r="A681" s="5" t="str">
        <f>Coefficients!$A$2</f>
        <v/>
      </c>
      <c r="B681" s="5" t="n">
        <f>(Games!G682)*Coefficients!$B$2</f>
        <v>0</v>
      </c>
      <c r="C681" s="5" t="str">
        <f>(VLOOKUP(Games!B682, Data!$B$2:$L$134, 4, FALSE)-VLOOKUP(Games!E682, Data!$B$2:$L$134, 4, FALSE))*Coefficients!$C$2</f>
        <v>#N/A</v>
      </c>
      <c r="D681" s="5" t="str">
        <f>(VLOOKUP(Games!B682, Data!$B$2:$L$134, 3, FALSE)-VLOOKUP(Games!E682, Data!$B$2:$L$134, 3, FALSE))*Coefficients!$D$2</f>
        <v>#N/A</v>
      </c>
      <c r="E681" s="5" t="str">
        <f>(VLOOKUP(Games!B682, Data!$B$2:$L$134, 5, FALSE)-VLOOKUP(Games!E682, Data!$B$2:$L$134, 5, FALSE))*Coefficients!$E$2</f>
        <v>#N/A</v>
      </c>
      <c r="F681" s="5" t="str">
        <f>(VLOOKUP(Games!B682, Data!$B$2:$L$134, 6, FALSE)-VLOOKUP(Games!E682, Data!$B$2:$L$134, 6, FALSE))*Coefficients!$F$2</f>
        <v>#N/A</v>
      </c>
      <c r="G681" s="5" t="str">
        <f>(VLOOKUP(Games!B682, Data!$B$2:$L$134, 7, FALSE)-VLOOKUP(Games!E682, Data!$B$2:$L$134, 7, FALSE))*Coefficients!$G$2</f>
        <v>#N/A</v>
      </c>
      <c r="H681" s="5" t="str">
        <f>(VLOOKUP(Games!B682, Data!$B$2:$L$134, 8, FALSE)-VLOOKUP(Games!E682, Data!$B$2:$L$134, 8, FALSE))*Coefficients!$H$2</f>
        <v>#N/A</v>
      </c>
      <c r="I681" s="5" t="str">
        <f>(VLOOKUP(Games!B682, Data!$B$2:$L$134, 9, FALSE)-VLOOKUP(Games!E682, Data!$B$2:$L$134, 9, FALSE))*Coefficients!$I$2</f>
        <v>#N/A</v>
      </c>
      <c r="J681" s="5" t="str">
        <f>(VLOOKUP(Games!B682, Data!$B$2:$L$134, 10, FALSE)-VLOOKUP(Games!E682, Data!$B$2:$L$134, 10, FALSE))*Coefficients!$J$2</f>
        <v>#N/A</v>
      </c>
      <c r="K681" s="5" t="str">
        <f>(IF(AND(VLOOKUP(Games!B682, Data!$B$2:$L$134, 11, FALSE)=1, VLOOKUP(Games!E682, Data!$B$2:$L$134, 11, FALSE)&lt;&gt;1), 1,0))*Coefficients!K$2</f>
        <v>#N/A</v>
      </c>
      <c r="L681" s="5" t="str">
        <f>(IF(AND(VLOOKUP(Games!B682, Data!$B$2:$L$134, 11, FALSE)&lt;&gt;1, VLOOKUP(Games!E682, Data!$B$2:$L$134, 11, FALSE)=1), 1,0))*Coefficients!L$2</f>
        <v>#N/A</v>
      </c>
      <c r="O681" s="5" t="str">
        <f t="shared" si="1"/>
        <v>#N/A</v>
      </c>
    </row>
    <row r="682" ht="14.25" customHeight="1">
      <c r="A682" s="5" t="str">
        <f>Coefficients!$A$2</f>
        <v/>
      </c>
      <c r="B682" s="5" t="n">
        <f>(Games!G683)*Coefficients!$B$2</f>
        <v>0</v>
      </c>
      <c r="C682" s="5" t="str">
        <f>(VLOOKUP(Games!B683, Data!$B$2:$L$134, 4, FALSE)-VLOOKUP(Games!E683, Data!$B$2:$L$134, 4, FALSE))*Coefficients!$C$2</f>
        <v>#N/A</v>
      </c>
      <c r="D682" s="5" t="str">
        <f>(VLOOKUP(Games!B683, Data!$B$2:$L$134, 3, FALSE)-VLOOKUP(Games!E683, Data!$B$2:$L$134, 3, FALSE))*Coefficients!$D$2</f>
        <v>#N/A</v>
      </c>
      <c r="E682" s="5" t="str">
        <f>(VLOOKUP(Games!B683, Data!$B$2:$L$134, 5, FALSE)-VLOOKUP(Games!E683, Data!$B$2:$L$134, 5, FALSE))*Coefficients!$E$2</f>
        <v>#N/A</v>
      </c>
      <c r="F682" s="5" t="str">
        <f>(VLOOKUP(Games!B683, Data!$B$2:$L$134, 6, FALSE)-VLOOKUP(Games!E683, Data!$B$2:$L$134, 6, FALSE))*Coefficients!$F$2</f>
        <v>#N/A</v>
      </c>
      <c r="G682" s="5" t="str">
        <f>(VLOOKUP(Games!B683, Data!$B$2:$L$134, 7, FALSE)-VLOOKUP(Games!E683, Data!$B$2:$L$134, 7, FALSE))*Coefficients!$G$2</f>
        <v>#N/A</v>
      </c>
      <c r="H682" s="5" t="str">
        <f>(VLOOKUP(Games!B683, Data!$B$2:$L$134, 8, FALSE)-VLOOKUP(Games!E683, Data!$B$2:$L$134, 8, FALSE))*Coefficients!$H$2</f>
        <v>#N/A</v>
      </c>
      <c r="I682" s="5" t="str">
        <f>(VLOOKUP(Games!B683, Data!$B$2:$L$134, 9, FALSE)-VLOOKUP(Games!E683, Data!$B$2:$L$134, 9, FALSE))*Coefficients!$I$2</f>
        <v>#N/A</v>
      </c>
      <c r="J682" s="5" t="str">
        <f>(VLOOKUP(Games!B683, Data!$B$2:$L$134, 10, FALSE)-VLOOKUP(Games!E683, Data!$B$2:$L$134, 10, FALSE))*Coefficients!$J$2</f>
        <v>#N/A</v>
      </c>
      <c r="K682" s="5" t="str">
        <f>(IF(AND(VLOOKUP(Games!B683, Data!$B$2:$L$134, 11, FALSE)=1, VLOOKUP(Games!E683, Data!$B$2:$L$134, 11, FALSE)&lt;&gt;1), 1,0))*Coefficients!K$2</f>
        <v>#N/A</v>
      </c>
      <c r="L682" s="5" t="str">
        <f>(IF(AND(VLOOKUP(Games!B683, Data!$B$2:$L$134, 11, FALSE)&lt;&gt;1, VLOOKUP(Games!E683, Data!$B$2:$L$134, 11, FALSE)=1), 1,0))*Coefficients!L$2</f>
        <v>#N/A</v>
      </c>
      <c r="O682" s="5" t="str">
        <f t="shared" si="1"/>
        <v>#N/A</v>
      </c>
    </row>
    <row r="683" ht="14.25" customHeight="1">
      <c r="A683" s="5" t="str">
        <f>Coefficients!$A$2</f>
        <v/>
      </c>
      <c r="B683" s="5" t="n">
        <f>(Games!G684)*Coefficients!$B$2</f>
        <v>0</v>
      </c>
      <c r="C683" s="5" t="str">
        <f>(VLOOKUP(Games!B684, Data!$B$2:$L$134, 4, FALSE)-VLOOKUP(Games!E684, Data!$B$2:$L$134, 4, FALSE))*Coefficients!$C$2</f>
        <v>#N/A</v>
      </c>
      <c r="D683" s="5" t="str">
        <f>(VLOOKUP(Games!B684, Data!$B$2:$L$134, 3, FALSE)-VLOOKUP(Games!E684, Data!$B$2:$L$134, 3, FALSE))*Coefficients!$D$2</f>
        <v>#N/A</v>
      </c>
      <c r="E683" s="5" t="str">
        <f>(VLOOKUP(Games!B684, Data!$B$2:$L$134, 5, FALSE)-VLOOKUP(Games!E684, Data!$B$2:$L$134, 5, FALSE))*Coefficients!$E$2</f>
        <v>#N/A</v>
      </c>
      <c r="F683" s="5" t="str">
        <f>(VLOOKUP(Games!B684, Data!$B$2:$L$134, 6, FALSE)-VLOOKUP(Games!E684, Data!$B$2:$L$134, 6, FALSE))*Coefficients!$F$2</f>
        <v>#N/A</v>
      </c>
      <c r="G683" s="5" t="str">
        <f>(VLOOKUP(Games!B684, Data!$B$2:$L$134, 7, FALSE)-VLOOKUP(Games!E684, Data!$B$2:$L$134, 7, FALSE))*Coefficients!$G$2</f>
        <v>#N/A</v>
      </c>
      <c r="H683" s="5" t="str">
        <f>(VLOOKUP(Games!B684, Data!$B$2:$L$134, 8, FALSE)-VLOOKUP(Games!E684, Data!$B$2:$L$134, 8, FALSE))*Coefficients!$H$2</f>
        <v>#N/A</v>
      </c>
      <c r="I683" s="5" t="str">
        <f>(VLOOKUP(Games!B684, Data!$B$2:$L$134, 9, FALSE)-VLOOKUP(Games!E684, Data!$B$2:$L$134, 9, FALSE))*Coefficients!$I$2</f>
        <v>#N/A</v>
      </c>
      <c r="J683" s="5" t="str">
        <f>(VLOOKUP(Games!B684, Data!$B$2:$L$134, 10, FALSE)-VLOOKUP(Games!E684, Data!$B$2:$L$134, 10, FALSE))*Coefficients!$J$2</f>
        <v>#N/A</v>
      </c>
      <c r="K683" s="5" t="str">
        <f>(IF(AND(VLOOKUP(Games!B684, Data!$B$2:$L$134, 11, FALSE)=1, VLOOKUP(Games!E684, Data!$B$2:$L$134, 11, FALSE)&lt;&gt;1), 1,0))*Coefficients!K$2</f>
        <v>#N/A</v>
      </c>
      <c r="L683" s="5" t="str">
        <f>(IF(AND(VLOOKUP(Games!B684, Data!$B$2:$L$134, 11, FALSE)&lt;&gt;1, VLOOKUP(Games!E684, Data!$B$2:$L$134, 11, FALSE)=1), 1,0))*Coefficients!L$2</f>
        <v>#N/A</v>
      </c>
      <c r="O683" s="5" t="str">
        <f t="shared" si="1"/>
        <v>#N/A</v>
      </c>
    </row>
    <row r="684" ht="14.25" customHeight="1">
      <c r="A684" s="5" t="str">
        <f>Coefficients!$A$2</f>
        <v/>
      </c>
      <c r="B684" s="5" t="n">
        <f>(Games!G685)*Coefficients!$B$2</f>
        <v>0</v>
      </c>
      <c r="C684" s="5" t="str">
        <f>(VLOOKUP(Games!B685, Data!$B$2:$L$134, 4, FALSE)-VLOOKUP(Games!E685, Data!$B$2:$L$134, 4, FALSE))*Coefficients!$C$2</f>
        <v>#N/A</v>
      </c>
      <c r="D684" s="5" t="str">
        <f>(VLOOKUP(Games!B685, Data!$B$2:$L$134, 3, FALSE)-VLOOKUP(Games!E685, Data!$B$2:$L$134, 3, FALSE))*Coefficients!$D$2</f>
        <v>#N/A</v>
      </c>
      <c r="E684" s="5" t="str">
        <f>(VLOOKUP(Games!B685, Data!$B$2:$L$134, 5, FALSE)-VLOOKUP(Games!E685, Data!$B$2:$L$134, 5, FALSE))*Coefficients!$E$2</f>
        <v>#N/A</v>
      </c>
      <c r="F684" s="5" t="str">
        <f>(VLOOKUP(Games!B685, Data!$B$2:$L$134, 6, FALSE)-VLOOKUP(Games!E685, Data!$B$2:$L$134, 6, FALSE))*Coefficients!$F$2</f>
        <v>#N/A</v>
      </c>
      <c r="G684" s="5" t="str">
        <f>(VLOOKUP(Games!B685, Data!$B$2:$L$134, 7, FALSE)-VLOOKUP(Games!E685, Data!$B$2:$L$134, 7, FALSE))*Coefficients!$G$2</f>
        <v>#N/A</v>
      </c>
      <c r="H684" s="5" t="str">
        <f>(VLOOKUP(Games!B685, Data!$B$2:$L$134, 8, FALSE)-VLOOKUP(Games!E685, Data!$B$2:$L$134, 8, FALSE))*Coefficients!$H$2</f>
        <v>#N/A</v>
      </c>
      <c r="I684" s="5" t="str">
        <f>(VLOOKUP(Games!B685, Data!$B$2:$L$134, 9, FALSE)-VLOOKUP(Games!E685, Data!$B$2:$L$134, 9, FALSE))*Coefficients!$I$2</f>
        <v>#N/A</v>
      </c>
      <c r="J684" s="5" t="str">
        <f>(VLOOKUP(Games!B685, Data!$B$2:$L$134, 10, FALSE)-VLOOKUP(Games!E685, Data!$B$2:$L$134, 10, FALSE))*Coefficients!$J$2</f>
        <v>#N/A</v>
      </c>
      <c r="K684" s="5" t="str">
        <f>(IF(AND(VLOOKUP(Games!B685, Data!$B$2:$L$134, 11, FALSE)=1, VLOOKUP(Games!E685, Data!$B$2:$L$134, 11, FALSE)&lt;&gt;1), 1,0))*Coefficients!K$2</f>
        <v>#N/A</v>
      </c>
      <c r="L684" s="5" t="str">
        <f>(IF(AND(VLOOKUP(Games!B685, Data!$B$2:$L$134, 11, FALSE)&lt;&gt;1, VLOOKUP(Games!E685, Data!$B$2:$L$134, 11, FALSE)=1), 1,0))*Coefficients!L$2</f>
        <v>#N/A</v>
      </c>
      <c r="O684" s="5" t="str">
        <f t="shared" si="1"/>
        <v>#N/A</v>
      </c>
    </row>
    <row r="685" ht="14.25" customHeight="1">
      <c r="A685" s="5" t="str">
        <f>Coefficients!$A$2</f>
        <v/>
      </c>
      <c r="B685" s="5" t="n">
        <f>(Games!G686)*Coefficients!$B$2</f>
        <v>0</v>
      </c>
      <c r="C685" s="5" t="str">
        <f>(VLOOKUP(Games!B686, Data!$B$2:$L$134, 4, FALSE)-VLOOKUP(Games!E686, Data!$B$2:$L$134, 4, FALSE))*Coefficients!$C$2</f>
        <v>#N/A</v>
      </c>
      <c r="D685" s="5" t="str">
        <f>(VLOOKUP(Games!B686, Data!$B$2:$L$134, 3, FALSE)-VLOOKUP(Games!E686, Data!$B$2:$L$134, 3, FALSE))*Coefficients!$D$2</f>
        <v>#N/A</v>
      </c>
      <c r="E685" s="5" t="str">
        <f>(VLOOKUP(Games!B686, Data!$B$2:$L$134, 5, FALSE)-VLOOKUP(Games!E686, Data!$B$2:$L$134, 5, FALSE))*Coefficients!$E$2</f>
        <v>#N/A</v>
      </c>
      <c r="F685" s="5" t="str">
        <f>(VLOOKUP(Games!B686, Data!$B$2:$L$134, 6, FALSE)-VLOOKUP(Games!E686, Data!$B$2:$L$134, 6, FALSE))*Coefficients!$F$2</f>
        <v>#N/A</v>
      </c>
      <c r="G685" s="5" t="str">
        <f>(VLOOKUP(Games!B686, Data!$B$2:$L$134, 7, FALSE)-VLOOKUP(Games!E686, Data!$B$2:$L$134, 7, FALSE))*Coefficients!$G$2</f>
        <v>#N/A</v>
      </c>
      <c r="H685" s="5" t="str">
        <f>(VLOOKUP(Games!B686, Data!$B$2:$L$134, 8, FALSE)-VLOOKUP(Games!E686, Data!$B$2:$L$134, 8, FALSE))*Coefficients!$H$2</f>
        <v>#N/A</v>
      </c>
      <c r="I685" s="5" t="str">
        <f>(VLOOKUP(Games!B686, Data!$B$2:$L$134, 9, FALSE)-VLOOKUP(Games!E686, Data!$B$2:$L$134, 9, FALSE))*Coefficients!$I$2</f>
        <v>#N/A</v>
      </c>
      <c r="J685" s="5" t="str">
        <f>(VLOOKUP(Games!B686, Data!$B$2:$L$134, 10, FALSE)-VLOOKUP(Games!E686, Data!$B$2:$L$134, 10, FALSE))*Coefficients!$J$2</f>
        <v>#N/A</v>
      </c>
      <c r="K685" s="5" t="str">
        <f>(IF(AND(VLOOKUP(Games!B686, Data!$B$2:$L$134, 11, FALSE)=1, VLOOKUP(Games!E686, Data!$B$2:$L$134, 11, FALSE)&lt;&gt;1), 1,0))*Coefficients!K$2</f>
        <v>#N/A</v>
      </c>
      <c r="L685" s="5" t="str">
        <f>(IF(AND(VLOOKUP(Games!B686, Data!$B$2:$L$134, 11, FALSE)&lt;&gt;1, VLOOKUP(Games!E686, Data!$B$2:$L$134, 11, FALSE)=1), 1,0))*Coefficients!L$2</f>
        <v>#N/A</v>
      </c>
      <c r="O685" s="5" t="str">
        <f t="shared" si="1"/>
        <v>#N/A</v>
      </c>
    </row>
    <row r="686" ht="14.25" customHeight="1">
      <c r="A686" s="5" t="str">
        <f>Coefficients!$A$2</f>
        <v/>
      </c>
      <c r="B686" s="5" t="n">
        <f>(Games!G687)*Coefficients!$B$2</f>
        <v>0</v>
      </c>
      <c r="C686" s="5" t="str">
        <f>(VLOOKUP(Games!B687, Data!$B$2:$L$134, 4, FALSE)-VLOOKUP(Games!E687, Data!$B$2:$L$134, 4, FALSE))*Coefficients!$C$2</f>
        <v>#N/A</v>
      </c>
      <c r="D686" s="5" t="str">
        <f>(VLOOKUP(Games!B687, Data!$B$2:$L$134, 3, FALSE)-VLOOKUP(Games!E687, Data!$B$2:$L$134, 3, FALSE))*Coefficients!$D$2</f>
        <v>#N/A</v>
      </c>
      <c r="E686" s="5" t="str">
        <f>(VLOOKUP(Games!B687, Data!$B$2:$L$134, 5, FALSE)-VLOOKUP(Games!E687, Data!$B$2:$L$134, 5, FALSE))*Coefficients!$E$2</f>
        <v>#N/A</v>
      </c>
      <c r="F686" s="5" t="str">
        <f>(VLOOKUP(Games!B687, Data!$B$2:$L$134, 6, FALSE)-VLOOKUP(Games!E687, Data!$B$2:$L$134, 6, FALSE))*Coefficients!$F$2</f>
        <v>#N/A</v>
      </c>
      <c r="G686" s="5" t="str">
        <f>(VLOOKUP(Games!B687, Data!$B$2:$L$134, 7, FALSE)-VLOOKUP(Games!E687, Data!$B$2:$L$134, 7, FALSE))*Coefficients!$G$2</f>
        <v>#N/A</v>
      </c>
      <c r="H686" s="5" t="str">
        <f>(VLOOKUP(Games!B687, Data!$B$2:$L$134, 8, FALSE)-VLOOKUP(Games!E687, Data!$B$2:$L$134, 8, FALSE))*Coefficients!$H$2</f>
        <v>#N/A</v>
      </c>
      <c r="I686" s="5" t="str">
        <f>(VLOOKUP(Games!B687, Data!$B$2:$L$134, 9, FALSE)-VLOOKUP(Games!E687, Data!$B$2:$L$134, 9, FALSE))*Coefficients!$I$2</f>
        <v>#N/A</v>
      </c>
      <c r="J686" s="5" t="str">
        <f>(VLOOKUP(Games!B687, Data!$B$2:$L$134, 10, FALSE)-VLOOKUP(Games!E687, Data!$B$2:$L$134, 10, FALSE))*Coefficients!$J$2</f>
        <v>#N/A</v>
      </c>
      <c r="K686" s="5" t="str">
        <f>(IF(AND(VLOOKUP(Games!B687, Data!$B$2:$L$134, 11, FALSE)=1, VLOOKUP(Games!E687, Data!$B$2:$L$134, 11, FALSE)&lt;&gt;1), 1,0))*Coefficients!K$2</f>
        <v>#N/A</v>
      </c>
      <c r="L686" s="5" t="str">
        <f>(IF(AND(VLOOKUP(Games!B687, Data!$B$2:$L$134, 11, FALSE)&lt;&gt;1, VLOOKUP(Games!E687, Data!$B$2:$L$134, 11, FALSE)=1), 1,0))*Coefficients!L$2</f>
        <v>#N/A</v>
      </c>
      <c r="O686" s="5" t="str">
        <f t="shared" si="1"/>
        <v>#N/A</v>
      </c>
    </row>
    <row r="687" ht="14.25" customHeight="1">
      <c r="A687" s="5" t="str">
        <f>Coefficients!$A$2</f>
        <v/>
      </c>
      <c r="B687" s="5" t="n">
        <f>(Games!G688)*Coefficients!$B$2</f>
        <v>0</v>
      </c>
      <c r="C687" s="5" t="str">
        <f>(VLOOKUP(Games!B688, Data!$B$2:$L$134, 4, FALSE)-VLOOKUP(Games!E688, Data!$B$2:$L$134, 4, FALSE))*Coefficients!$C$2</f>
        <v>#N/A</v>
      </c>
      <c r="D687" s="5" t="str">
        <f>(VLOOKUP(Games!B688, Data!$B$2:$L$134, 3, FALSE)-VLOOKUP(Games!E688, Data!$B$2:$L$134, 3, FALSE))*Coefficients!$D$2</f>
        <v>#N/A</v>
      </c>
      <c r="E687" s="5" t="str">
        <f>(VLOOKUP(Games!B688, Data!$B$2:$L$134, 5, FALSE)-VLOOKUP(Games!E688, Data!$B$2:$L$134, 5, FALSE))*Coefficients!$E$2</f>
        <v>#N/A</v>
      </c>
      <c r="F687" s="5" t="str">
        <f>(VLOOKUP(Games!B688, Data!$B$2:$L$134, 6, FALSE)-VLOOKUP(Games!E688, Data!$B$2:$L$134, 6, FALSE))*Coefficients!$F$2</f>
        <v>#N/A</v>
      </c>
      <c r="G687" s="5" t="str">
        <f>(VLOOKUP(Games!B688, Data!$B$2:$L$134, 7, FALSE)-VLOOKUP(Games!E688, Data!$B$2:$L$134, 7, FALSE))*Coefficients!$G$2</f>
        <v>#N/A</v>
      </c>
      <c r="H687" s="5" t="str">
        <f>(VLOOKUP(Games!B688, Data!$B$2:$L$134, 8, FALSE)-VLOOKUP(Games!E688, Data!$B$2:$L$134, 8, FALSE))*Coefficients!$H$2</f>
        <v>#N/A</v>
      </c>
      <c r="I687" s="5" t="str">
        <f>(VLOOKUP(Games!B688, Data!$B$2:$L$134, 9, FALSE)-VLOOKUP(Games!E688, Data!$B$2:$L$134, 9, FALSE))*Coefficients!$I$2</f>
        <v>#N/A</v>
      </c>
      <c r="J687" s="5" t="str">
        <f>(VLOOKUP(Games!B688, Data!$B$2:$L$134, 10, FALSE)-VLOOKUP(Games!E688, Data!$B$2:$L$134, 10, FALSE))*Coefficients!$J$2</f>
        <v>#N/A</v>
      </c>
      <c r="K687" s="5" t="str">
        <f>(IF(AND(VLOOKUP(Games!B688, Data!$B$2:$L$134, 11, FALSE)=1, VLOOKUP(Games!E688, Data!$B$2:$L$134, 11, FALSE)&lt;&gt;1), 1,0))*Coefficients!K$2</f>
        <v>#N/A</v>
      </c>
      <c r="L687" s="5" t="str">
        <f>(IF(AND(VLOOKUP(Games!B688, Data!$B$2:$L$134, 11, FALSE)&lt;&gt;1, VLOOKUP(Games!E688, Data!$B$2:$L$134, 11, FALSE)=1), 1,0))*Coefficients!L$2</f>
        <v>#N/A</v>
      </c>
      <c r="O687" s="5" t="str">
        <f t="shared" si="1"/>
        <v>#N/A</v>
      </c>
    </row>
    <row r="688" ht="14.25" customHeight="1">
      <c r="A688" s="5" t="str">
        <f>Coefficients!$A$2</f>
        <v/>
      </c>
      <c r="B688" s="5" t="n">
        <f>(Games!G689)*Coefficients!$B$2</f>
        <v>0</v>
      </c>
      <c r="C688" s="5" t="str">
        <f>(VLOOKUP(Games!B689, Data!$B$2:$L$134, 4, FALSE)-VLOOKUP(Games!E689, Data!$B$2:$L$134, 4, FALSE))*Coefficients!$C$2</f>
        <v>#N/A</v>
      </c>
      <c r="D688" s="5" t="str">
        <f>(VLOOKUP(Games!B689, Data!$B$2:$L$134, 3, FALSE)-VLOOKUP(Games!E689, Data!$B$2:$L$134, 3, FALSE))*Coefficients!$D$2</f>
        <v>#N/A</v>
      </c>
      <c r="E688" s="5" t="str">
        <f>(VLOOKUP(Games!B689, Data!$B$2:$L$134, 5, FALSE)-VLOOKUP(Games!E689, Data!$B$2:$L$134, 5, FALSE))*Coefficients!$E$2</f>
        <v>#N/A</v>
      </c>
      <c r="F688" s="5" t="str">
        <f>(VLOOKUP(Games!B689, Data!$B$2:$L$134, 6, FALSE)-VLOOKUP(Games!E689, Data!$B$2:$L$134, 6, FALSE))*Coefficients!$F$2</f>
        <v>#N/A</v>
      </c>
      <c r="G688" s="5" t="str">
        <f>(VLOOKUP(Games!B689, Data!$B$2:$L$134, 7, FALSE)-VLOOKUP(Games!E689, Data!$B$2:$L$134, 7, FALSE))*Coefficients!$G$2</f>
        <v>#N/A</v>
      </c>
      <c r="H688" s="5" t="str">
        <f>(VLOOKUP(Games!B689, Data!$B$2:$L$134, 8, FALSE)-VLOOKUP(Games!E689, Data!$B$2:$L$134, 8, FALSE))*Coefficients!$H$2</f>
        <v>#N/A</v>
      </c>
      <c r="I688" s="5" t="str">
        <f>(VLOOKUP(Games!B689, Data!$B$2:$L$134, 9, FALSE)-VLOOKUP(Games!E689, Data!$B$2:$L$134, 9, FALSE))*Coefficients!$I$2</f>
        <v>#N/A</v>
      </c>
      <c r="J688" s="5" t="str">
        <f>(VLOOKUP(Games!B689, Data!$B$2:$L$134, 10, FALSE)-VLOOKUP(Games!E689, Data!$B$2:$L$134, 10, FALSE))*Coefficients!$J$2</f>
        <v>#N/A</v>
      </c>
      <c r="K688" s="5" t="str">
        <f>(IF(AND(VLOOKUP(Games!B689, Data!$B$2:$L$134, 11, FALSE)=1, VLOOKUP(Games!E689, Data!$B$2:$L$134, 11, FALSE)&lt;&gt;1), 1,0))*Coefficients!K$2</f>
        <v>#N/A</v>
      </c>
      <c r="L688" s="5" t="str">
        <f>(IF(AND(VLOOKUP(Games!B689, Data!$B$2:$L$134, 11, FALSE)&lt;&gt;1, VLOOKUP(Games!E689, Data!$B$2:$L$134, 11, FALSE)=1), 1,0))*Coefficients!L$2</f>
        <v>#N/A</v>
      </c>
      <c r="O688" s="5" t="str">
        <f t="shared" si="1"/>
        <v>#N/A</v>
      </c>
    </row>
    <row r="689" ht="14.25" customHeight="1">
      <c r="A689" s="5" t="str">
        <f>Coefficients!$A$2</f>
        <v/>
      </c>
      <c r="B689" s="5" t="n">
        <f>(Games!G690)*Coefficients!$B$2</f>
        <v>0</v>
      </c>
      <c r="C689" s="5" t="str">
        <f>(VLOOKUP(Games!B690, Data!$B$2:$L$134, 4, FALSE)-VLOOKUP(Games!E690, Data!$B$2:$L$134, 4, FALSE))*Coefficients!$C$2</f>
        <v>#N/A</v>
      </c>
      <c r="D689" s="5" t="str">
        <f>(VLOOKUP(Games!B690, Data!$B$2:$L$134, 3, FALSE)-VLOOKUP(Games!E690, Data!$B$2:$L$134, 3, FALSE))*Coefficients!$D$2</f>
        <v>#N/A</v>
      </c>
      <c r="E689" s="5" t="str">
        <f>(VLOOKUP(Games!B690, Data!$B$2:$L$134, 5, FALSE)-VLOOKUP(Games!E690, Data!$B$2:$L$134, 5, FALSE))*Coefficients!$E$2</f>
        <v>#N/A</v>
      </c>
      <c r="F689" s="5" t="str">
        <f>(VLOOKUP(Games!B690, Data!$B$2:$L$134, 6, FALSE)-VLOOKUP(Games!E690, Data!$B$2:$L$134, 6, FALSE))*Coefficients!$F$2</f>
        <v>#N/A</v>
      </c>
      <c r="G689" s="5" t="str">
        <f>(VLOOKUP(Games!B690, Data!$B$2:$L$134, 7, FALSE)-VLOOKUP(Games!E690, Data!$B$2:$L$134, 7, FALSE))*Coefficients!$G$2</f>
        <v>#N/A</v>
      </c>
      <c r="H689" s="5" t="str">
        <f>(VLOOKUP(Games!B690, Data!$B$2:$L$134, 8, FALSE)-VLOOKUP(Games!E690, Data!$B$2:$L$134, 8, FALSE))*Coefficients!$H$2</f>
        <v>#N/A</v>
      </c>
      <c r="I689" s="5" t="str">
        <f>(VLOOKUP(Games!B690, Data!$B$2:$L$134, 9, FALSE)-VLOOKUP(Games!E690, Data!$B$2:$L$134, 9, FALSE))*Coefficients!$I$2</f>
        <v>#N/A</v>
      </c>
      <c r="J689" s="5" t="str">
        <f>(VLOOKUP(Games!B690, Data!$B$2:$L$134, 10, FALSE)-VLOOKUP(Games!E690, Data!$B$2:$L$134, 10, FALSE))*Coefficients!$J$2</f>
        <v>#N/A</v>
      </c>
      <c r="K689" s="5" t="str">
        <f>(IF(AND(VLOOKUP(Games!B690, Data!$B$2:$L$134, 11, FALSE)=1, VLOOKUP(Games!E690, Data!$B$2:$L$134, 11, FALSE)&lt;&gt;1), 1,0))*Coefficients!K$2</f>
        <v>#N/A</v>
      </c>
      <c r="L689" s="5" t="str">
        <f>(IF(AND(VLOOKUP(Games!B690, Data!$B$2:$L$134, 11, FALSE)&lt;&gt;1, VLOOKUP(Games!E690, Data!$B$2:$L$134, 11, FALSE)=1), 1,0))*Coefficients!L$2</f>
        <v>#N/A</v>
      </c>
      <c r="O689" s="5" t="str">
        <f t="shared" si="1"/>
        <v>#N/A</v>
      </c>
    </row>
    <row r="690" ht="14.25" customHeight="1">
      <c r="A690" s="5" t="str">
        <f>Coefficients!$A$2</f>
        <v/>
      </c>
      <c r="B690" s="5" t="n">
        <f>(Games!G691)*Coefficients!$B$2</f>
        <v>0</v>
      </c>
      <c r="C690" s="5" t="str">
        <f>(VLOOKUP(Games!B691, Data!$B$2:$L$134, 4, FALSE)-VLOOKUP(Games!E691, Data!$B$2:$L$134, 4, FALSE))*Coefficients!$C$2</f>
        <v>#N/A</v>
      </c>
      <c r="D690" s="5" t="str">
        <f>(VLOOKUP(Games!B691, Data!$B$2:$L$134, 3, FALSE)-VLOOKUP(Games!E691, Data!$B$2:$L$134, 3, FALSE))*Coefficients!$D$2</f>
        <v>#N/A</v>
      </c>
      <c r="E690" s="5" t="str">
        <f>(VLOOKUP(Games!B691, Data!$B$2:$L$134, 5, FALSE)-VLOOKUP(Games!E691, Data!$B$2:$L$134, 5, FALSE))*Coefficients!$E$2</f>
        <v>#N/A</v>
      </c>
      <c r="F690" s="5" t="str">
        <f>(VLOOKUP(Games!B691, Data!$B$2:$L$134, 6, FALSE)-VLOOKUP(Games!E691, Data!$B$2:$L$134, 6, FALSE))*Coefficients!$F$2</f>
        <v>#N/A</v>
      </c>
      <c r="G690" s="5" t="str">
        <f>(VLOOKUP(Games!B691, Data!$B$2:$L$134, 7, FALSE)-VLOOKUP(Games!E691, Data!$B$2:$L$134, 7, FALSE))*Coefficients!$G$2</f>
        <v>#N/A</v>
      </c>
      <c r="H690" s="5" t="str">
        <f>(VLOOKUP(Games!B691, Data!$B$2:$L$134, 8, FALSE)-VLOOKUP(Games!E691, Data!$B$2:$L$134, 8, FALSE))*Coefficients!$H$2</f>
        <v>#N/A</v>
      </c>
      <c r="I690" s="5" t="str">
        <f>(VLOOKUP(Games!B691, Data!$B$2:$L$134, 9, FALSE)-VLOOKUP(Games!E691, Data!$B$2:$L$134, 9, FALSE))*Coefficients!$I$2</f>
        <v>#N/A</v>
      </c>
      <c r="J690" s="5" t="str">
        <f>(VLOOKUP(Games!B691, Data!$B$2:$L$134, 10, FALSE)-VLOOKUP(Games!E691, Data!$B$2:$L$134, 10, FALSE))*Coefficients!$J$2</f>
        <v>#N/A</v>
      </c>
      <c r="K690" s="5" t="str">
        <f>(IF(AND(VLOOKUP(Games!B691, Data!$B$2:$L$134, 11, FALSE)=1, VLOOKUP(Games!E691, Data!$B$2:$L$134, 11, FALSE)&lt;&gt;1), 1,0))*Coefficients!K$2</f>
        <v>#N/A</v>
      </c>
      <c r="L690" s="5" t="str">
        <f>(IF(AND(VLOOKUP(Games!B691, Data!$B$2:$L$134, 11, FALSE)&lt;&gt;1, VLOOKUP(Games!E691, Data!$B$2:$L$134, 11, FALSE)=1), 1,0))*Coefficients!L$2</f>
        <v>#N/A</v>
      </c>
      <c r="O690" s="5" t="str">
        <f t="shared" si="1"/>
        <v>#N/A</v>
      </c>
    </row>
    <row r="691" ht="14.25" customHeight="1">
      <c r="A691" s="5" t="str">
        <f>Coefficients!$A$2</f>
        <v/>
      </c>
      <c r="B691" s="5" t="n">
        <f>(Games!G692)*Coefficients!$B$2</f>
        <v>0</v>
      </c>
      <c r="C691" s="5" t="str">
        <f>(VLOOKUP(Games!B692, Data!$B$2:$L$134, 4, FALSE)-VLOOKUP(Games!E692, Data!$B$2:$L$134, 4, FALSE))*Coefficients!$C$2</f>
        <v>#N/A</v>
      </c>
      <c r="D691" s="5" t="str">
        <f>(VLOOKUP(Games!B692, Data!$B$2:$L$134, 3, FALSE)-VLOOKUP(Games!E692, Data!$B$2:$L$134, 3, FALSE))*Coefficients!$D$2</f>
        <v>#N/A</v>
      </c>
      <c r="E691" s="5" t="str">
        <f>(VLOOKUP(Games!B692, Data!$B$2:$L$134, 5, FALSE)-VLOOKUP(Games!E692, Data!$B$2:$L$134, 5, FALSE))*Coefficients!$E$2</f>
        <v>#N/A</v>
      </c>
      <c r="F691" s="5" t="str">
        <f>(VLOOKUP(Games!B692, Data!$B$2:$L$134, 6, FALSE)-VLOOKUP(Games!E692, Data!$B$2:$L$134, 6, FALSE))*Coefficients!$F$2</f>
        <v>#N/A</v>
      </c>
      <c r="G691" s="5" t="str">
        <f>(VLOOKUP(Games!B692, Data!$B$2:$L$134, 7, FALSE)-VLOOKUP(Games!E692, Data!$B$2:$L$134, 7, FALSE))*Coefficients!$G$2</f>
        <v>#N/A</v>
      </c>
      <c r="H691" s="5" t="str">
        <f>(VLOOKUP(Games!B692, Data!$B$2:$L$134, 8, FALSE)-VLOOKUP(Games!E692, Data!$B$2:$L$134, 8, FALSE))*Coefficients!$H$2</f>
        <v>#N/A</v>
      </c>
      <c r="I691" s="5" t="str">
        <f>(VLOOKUP(Games!B692, Data!$B$2:$L$134, 9, FALSE)-VLOOKUP(Games!E692, Data!$B$2:$L$134, 9, FALSE))*Coefficients!$I$2</f>
        <v>#N/A</v>
      </c>
      <c r="J691" s="5" t="str">
        <f>(VLOOKUP(Games!B692, Data!$B$2:$L$134, 10, FALSE)-VLOOKUP(Games!E692, Data!$B$2:$L$134, 10, FALSE))*Coefficients!$J$2</f>
        <v>#N/A</v>
      </c>
      <c r="K691" s="5" t="str">
        <f>(IF(AND(VLOOKUP(Games!B692, Data!$B$2:$L$134, 11, FALSE)=1, VLOOKUP(Games!E692, Data!$B$2:$L$134, 11, FALSE)&lt;&gt;1), 1,0))*Coefficients!K$2</f>
        <v>#N/A</v>
      </c>
      <c r="L691" s="5" t="str">
        <f>(IF(AND(VLOOKUP(Games!B692, Data!$B$2:$L$134, 11, FALSE)&lt;&gt;1, VLOOKUP(Games!E692, Data!$B$2:$L$134, 11, FALSE)=1), 1,0))*Coefficients!L$2</f>
        <v>#N/A</v>
      </c>
      <c r="O691" s="5" t="str">
        <f t="shared" si="1"/>
        <v>#N/A</v>
      </c>
    </row>
    <row r="692" ht="14.25" customHeight="1">
      <c r="A692" s="5" t="str">
        <f>Coefficients!$A$2</f>
        <v/>
      </c>
      <c r="B692" s="5" t="n">
        <f>(Games!G693)*Coefficients!$B$2</f>
        <v>0</v>
      </c>
      <c r="C692" s="5" t="str">
        <f>(VLOOKUP(Games!B693, Data!$B$2:$L$134, 4, FALSE)-VLOOKUP(Games!E693, Data!$B$2:$L$134, 4, FALSE))*Coefficients!$C$2</f>
        <v>#N/A</v>
      </c>
      <c r="D692" s="5" t="str">
        <f>(VLOOKUP(Games!B693, Data!$B$2:$L$134, 3, FALSE)-VLOOKUP(Games!E693, Data!$B$2:$L$134, 3, FALSE))*Coefficients!$D$2</f>
        <v>#N/A</v>
      </c>
      <c r="E692" s="5" t="str">
        <f>(VLOOKUP(Games!B693, Data!$B$2:$L$134, 5, FALSE)-VLOOKUP(Games!E693, Data!$B$2:$L$134, 5, FALSE))*Coefficients!$E$2</f>
        <v>#N/A</v>
      </c>
      <c r="F692" s="5" t="str">
        <f>(VLOOKUP(Games!B693, Data!$B$2:$L$134, 6, FALSE)-VLOOKUP(Games!E693, Data!$B$2:$L$134, 6, FALSE))*Coefficients!$F$2</f>
        <v>#N/A</v>
      </c>
      <c r="G692" s="5" t="str">
        <f>(VLOOKUP(Games!B693, Data!$B$2:$L$134, 7, FALSE)-VLOOKUP(Games!E693, Data!$B$2:$L$134, 7, FALSE))*Coefficients!$G$2</f>
        <v>#N/A</v>
      </c>
      <c r="H692" s="5" t="str">
        <f>(VLOOKUP(Games!B693, Data!$B$2:$L$134, 8, FALSE)-VLOOKUP(Games!E693, Data!$B$2:$L$134, 8, FALSE))*Coefficients!$H$2</f>
        <v>#N/A</v>
      </c>
      <c r="I692" s="5" t="str">
        <f>(VLOOKUP(Games!B693, Data!$B$2:$L$134, 9, FALSE)-VLOOKUP(Games!E693, Data!$B$2:$L$134, 9, FALSE))*Coefficients!$I$2</f>
        <v>#N/A</v>
      </c>
      <c r="J692" s="5" t="str">
        <f>(VLOOKUP(Games!B693, Data!$B$2:$L$134, 10, FALSE)-VLOOKUP(Games!E693, Data!$B$2:$L$134, 10, FALSE))*Coefficients!$J$2</f>
        <v>#N/A</v>
      </c>
      <c r="K692" s="5" t="str">
        <f>(IF(AND(VLOOKUP(Games!B693, Data!$B$2:$L$134, 11, FALSE)=1, VLOOKUP(Games!E693, Data!$B$2:$L$134, 11, FALSE)&lt;&gt;1), 1,0))*Coefficients!K$2</f>
        <v>#N/A</v>
      </c>
      <c r="L692" s="5" t="str">
        <f>(IF(AND(VLOOKUP(Games!B693, Data!$B$2:$L$134, 11, FALSE)&lt;&gt;1, VLOOKUP(Games!E693, Data!$B$2:$L$134, 11, FALSE)=1), 1,0))*Coefficients!L$2</f>
        <v>#N/A</v>
      </c>
      <c r="O692" s="5" t="str">
        <f t="shared" si="1"/>
        <v>#N/A</v>
      </c>
    </row>
    <row r="693" ht="14.25" customHeight="1">
      <c r="A693" s="5" t="str">
        <f>Coefficients!$A$2</f>
        <v/>
      </c>
      <c r="B693" s="5" t="n">
        <f>(Games!G694)*Coefficients!$B$2</f>
        <v>0</v>
      </c>
      <c r="C693" s="5" t="str">
        <f>(VLOOKUP(Games!B694, Data!$B$2:$L$134, 4, FALSE)-VLOOKUP(Games!E694, Data!$B$2:$L$134, 4, FALSE))*Coefficients!$C$2</f>
        <v>#N/A</v>
      </c>
      <c r="D693" s="5" t="str">
        <f>(VLOOKUP(Games!B694, Data!$B$2:$L$134, 3, FALSE)-VLOOKUP(Games!E694, Data!$B$2:$L$134, 3, FALSE))*Coefficients!$D$2</f>
        <v>#N/A</v>
      </c>
      <c r="E693" s="5" t="str">
        <f>(VLOOKUP(Games!B694, Data!$B$2:$L$134, 5, FALSE)-VLOOKUP(Games!E694, Data!$B$2:$L$134, 5, FALSE))*Coefficients!$E$2</f>
        <v>#N/A</v>
      </c>
      <c r="F693" s="5" t="str">
        <f>(VLOOKUP(Games!B694, Data!$B$2:$L$134, 6, FALSE)-VLOOKUP(Games!E694, Data!$B$2:$L$134, 6, FALSE))*Coefficients!$F$2</f>
        <v>#N/A</v>
      </c>
      <c r="G693" s="5" t="str">
        <f>(VLOOKUP(Games!B694, Data!$B$2:$L$134, 7, FALSE)-VLOOKUP(Games!E694, Data!$B$2:$L$134, 7, FALSE))*Coefficients!$G$2</f>
        <v>#N/A</v>
      </c>
      <c r="H693" s="5" t="str">
        <f>(VLOOKUP(Games!B694, Data!$B$2:$L$134, 8, FALSE)-VLOOKUP(Games!E694, Data!$B$2:$L$134, 8, FALSE))*Coefficients!$H$2</f>
        <v>#N/A</v>
      </c>
      <c r="I693" s="5" t="str">
        <f>(VLOOKUP(Games!B694, Data!$B$2:$L$134, 9, FALSE)-VLOOKUP(Games!E694, Data!$B$2:$L$134, 9, FALSE))*Coefficients!$I$2</f>
        <v>#N/A</v>
      </c>
      <c r="J693" s="5" t="str">
        <f>(VLOOKUP(Games!B694, Data!$B$2:$L$134, 10, FALSE)-VLOOKUP(Games!E694, Data!$B$2:$L$134, 10, FALSE))*Coefficients!$J$2</f>
        <v>#N/A</v>
      </c>
      <c r="K693" s="5" t="str">
        <f>(IF(AND(VLOOKUP(Games!B694, Data!$B$2:$L$134, 11, FALSE)=1, VLOOKUP(Games!E694, Data!$B$2:$L$134, 11, FALSE)&lt;&gt;1), 1,0))*Coefficients!K$2</f>
        <v>#N/A</v>
      </c>
      <c r="L693" s="5" t="str">
        <f>(IF(AND(VLOOKUP(Games!B694, Data!$B$2:$L$134, 11, FALSE)&lt;&gt;1, VLOOKUP(Games!E694, Data!$B$2:$L$134, 11, FALSE)=1), 1,0))*Coefficients!L$2</f>
        <v>#N/A</v>
      </c>
      <c r="O693" s="5" t="str">
        <f t="shared" si="1"/>
        <v>#N/A</v>
      </c>
    </row>
    <row r="694" ht="14.25" customHeight="1">
      <c r="A694" s="5" t="str">
        <f>Coefficients!$A$2</f>
        <v/>
      </c>
      <c r="B694" s="5" t="n">
        <f>(Games!G695)*Coefficients!$B$2</f>
        <v>0</v>
      </c>
      <c r="C694" s="5" t="str">
        <f>(VLOOKUP(Games!B695, Data!$B$2:$L$134, 4, FALSE)-VLOOKUP(Games!E695, Data!$B$2:$L$134, 4, FALSE))*Coefficients!$C$2</f>
        <v>#N/A</v>
      </c>
      <c r="D694" s="5" t="str">
        <f>(VLOOKUP(Games!B695, Data!$B$2:$L$134, 3, FALSE)-VLOOKUP(Games!E695, Data!$B$2:$L$134, 3, FALSE))*Coefficients!$D$2</f>
        <v>#N/A</v>
      </c>
      <c r="E694" s="5" t="str">
        <f>(VLOOKUP(Games!B695, Data!$B$2:$L$134, 5, FALSE)-VLOOKUP(Games!E695, Data!$B$2:$L$134, 5, FALSE))*Coefficients!$E$2</f>
        <v>#N/A</v>
      </c>
      <c r="F694" s="5" t="str">
        <f>(VLOOKUP(Games!B695, Data!$B$2:$L$134, 6, FALSE)-VLOOKUP(Games!E695, Data!$B$2:$L$134, 6, FALSE))*Coefficients!$F$2</f>
        <v>#N/A</v>
      </c>
      <c r="G694" s="5" t="str">
        <f>(VLOOKUP(Games!B695, Data!$B$2:$L$134, 7, FALSE)-VLOOKUP(Games!E695, Data!$B$2:$L$134, 7, FALSE))*Coefficients!$G$2</f>
        <v>#N/A</v>
      </c>
      <c r="H694" s="5" t="str">
        <f>(VLOOKUP(Games!B695, Data!$B$2:$L$134, 8, FALSE)-VLOOKUP(Games!E695, Data!$B$2:$L$134, 8, FALSE))*Coefficients!$H$2</f>
        <v>#N/A</v>
      </c>
      <c r="I694" s="5" t="str">
        <f>(VLOOKUP(Games!B695, Data!$B$2:$L$134, 9, FALSE)-VLOOKUP(Games!E695, Data!$B$2:$L$134, 9, FALSE))*Coefficients!$I$2</f>
        <v>#N/A</v>
      </c>
      <c r="J694" s="5" t="str">
        <f>(VLOOKUP(Games!B695, Data!$B$2:$L$134, 10, FALSE)-VLOOKUP(Games!E695, Data!$B$2:$L$134, 10, FALSE))*Coefficients!$J$2</f>
        <v>#N/A</v>
      </c>
      <c r="K694" s="5" t="str">
        <f>(IF(AND(VLOOKUP(Games!B695, Data!$B$2:$L$134, 11, FALSE)=1, VLOOKUP(Games!E695, Data!$B$2:$L$134, 11, FALSE)&lt;&gt;1), 1,0))*Coefficients!K$2</f>
        <v>#N/A</v>
      </c>
      <c r="L694" s="5" t="str">
        <f>(IF(AND(VLOOKUP(Games!B695, Data!$B$2:$L$134, 11, FALSE)&lt;&gt;1, VLOOKUP(Games!E695, Data!$B$2:$L$134, 11, FALSE)=1), 1,0))*Coefficients!L$2</f>
        <v>#N/A</v>
      </c>
      <c r="O694" s="5" t="str">
        <f t="shared" si="1"/>
        <v>#N/A</v>
      </c>
    </row>
    <row r="695" ht="14.25" customHeight="1">
      <c r="A695" s="5" t="str">
        <f>Coefficients!$A$2</f>
        <v/>
      </c>
      <c r="B695" s="5" t="n">
        <f>(Games!G696)*Coefficients!$B$2</f>
        <v>0</v>
      </c>
      <c r="C695" s="5" t="str">
        <f>(VLOOKUP(Games!B696, Data!$B$2:$L$134, 4, FALSE)-VLOOKUP(Games!E696, Data!$B$2:$L$134, 4, FALSE))*Coefficients!$C$2</f>
        <v>#N/A</v>
      </c>
      <c r="D695" s="5" t="str">
        <f>(VLOOKUP(Games!B696, Data!$B$2:$L$134, 3, FALSE)-VLOOKUP(Games!E696, Data!$B$2:$L$134, 3, FALSE))*Coefficients!$D$2</f>
        <v>#N/A</v>
      </c>
      <c r="E695" s="5" t="str">
        <f>(VLOOKUP(Games!B696, Data!$B$2:$L$134, 5, FALSE)-VLOOKUP(Games!E696, Data!$B$2:$L$134, 5, FALSE))*Coefficients!$E$2</f>
        <v>#N/A</v>
      </c>
      <c r="F695" s="5" t="str">
        <f>(VLOOKUP(Games!B696, Data!$B$2:$L$134, 6, FALSE)-VLOOKUP(Games!E696, Data!$B$2:$L$134, 6, FALSE))*Coefficients!$F$2</f>
        <v>#N/A</v>
      </c>
      <c r="G695" s="5" t="str">
        <f>(VLOOKUP(Games!B696, Data!$B$2:$L$134, 7, FALSE)-VLOOKUP(Games!E696, Data!$B$2:$L$134, 7, FALSE))*Coefficients!$G$2</f>
        <v>#N/A</v>
      </c>
      <c r="H695" s="5" t="str">
        <f>(VLOOKUP(Games!B696, Data!$B$2:$L$134, 8, FALSE)-VLOOKUP(Games!E696, Data!$B$2:$L$134, 8, FALSE))*Coefficients!$H$2</f>
        <v>#N/A</v>
      </c>
      <c r="I695" s="5" t="str">
        <f>(VLOOKUP(Games!B696, Data!$B$2:$L$134, 9, FALSE)-VLOOKUP(Games!E696, Data!$B$2:$L$134, 9, FALSE))*Coefficients!$I$2</f>
        <v>#N/A</v>
      </c>
      <c r="J695" s="5" t="str">
        <f>(VLOOKUP(Games!B696, Data!$B$2:$L$134, 10, FALSE)-VLOOKUP(Games!E696, Data!$B$2:$L$134, 10, FALSE))*Coefficients!$J$2</f>
        <v>#N/A</v>
      </c>
      <c r="K695" s="5" t="str">
        <f>(IF(AND(VLOOKUP(Games!B696, Data!$B$2:$L$134, 11, FALSE)=1, VLOOKUP(Games!E696, Data!$B$2:$L$134, 11, FALSE)&lt;&gt;1), 1,0))*Coefficients!K$2</f>
        <v>#N/A</v>
      </c>
      <c r="L695" s="5" t="str">
        <f>(IF(AND(VLOOKUP(Games!B696, Data!$B$2:$L$134, 11, FALSE)&lt;&gt;1, VLOOKUP(Games!E696, Data!$B$2:$L$134, 11, FALSE)=1), 1,0))*Coefficients!L$2</f>
        <v>#N/A</v>
      </c>
      <c r="O695" s="5" t="str">
        <f t="shared" si="1"/>
        <v>#N/A</v>
      </c>
    </row>
    <row r="696" ht="14.25" customHeight="1">
      <c r="A696" s="5" t="str">
        <f>Coefficients!$A$2</f>
        <v/>
      </c>
      <c r="B696" s="5" t="n">
        <f>(Games!G697)*Coefficients!$B$2</f>
        <v>0</v>
      </c>
      <c r="C696" s="5" t="str">
        <f>(VLOOKUP(Games!B697, Data!$B$2:$L$134, 4, FALSE)-VLOOKUP(Games!E697, Data!$B$2:$L$134, 4, FALSE))*Coefficients!$C$2</f>
        <v>#N/A</v>
      </c>
      <c r="D696" s="5" t="str">
        <f>(VLOOKUP(Games!B697, Data!$B$2:$L$134, 3, FALSE)-VLOOKUP(Games!E697, Data!$B$2:$L$134, 3, FALSE))*Coefficients!$D$2</f>
        <v>#N/A</v>
      </c>
      <c r="E696" s="5" t="str">
        <f>(VLOOKUP(Games!B697, Data!$B$2:$L$134, 5, FALSE)-VLOOKUP(Games!E697, Data!$B$2:$L$134, 5, FALSE))*Coefficients!$E$2</f>
        <v>#N/A</v>
      </c>
      <c r="F696" s="5" t="str">
        <f>(VLOOKUP(Games!B697, Data!$B$2:$L$134, 6, FALSE)-VLOOKUP(Games!E697, Data!$B$2:$L$134, 6, FALSE))*Coefficients!$F$2</f>
        <v>#N/A</v>
      </c>
      <c r="G696" s="5" t="str">
        <f>(VLOOKUP(Games!B697, Data!$B$2:$L$134, 7, FALSE)-VLOOKUP(Games!E697, Data!$B$2:$L$134, 7, FALSE))*Coefficients!$G$2</f>
        <v>#N/A</v>
      </c>
      <c r="H696" s="5" t="str">
        <f>(VLOOKUP(Games!B697, Data!$B$2:$L$134, 8, FALSE)-VLOOKUP(Games!E697, Data!$B$2:$L$134, 8, FALSE))*Coefficients!$H$2</f>
        <v>#N/A</v>
      </c>
      <c r="I696" s="5" t="str">
        <f>(VLOOKUP(Games!B697, Data!$B$2:$L$134, 9, FALSE)-VLOOKUP(Games!E697, Data!$B$2:$L$134, 9, FALSE))*Coefficients!$I$2</f>
        <v>#N/A</v>
      </c>
      <c r="J696" s="5" t="str">
        <f>(VLOOKUP(Games!B697, Data!$B$2:$L$134, 10, FALSE)-VLOOKUP(Games!E697, Data!$B$2:$L$134, 10, FALSE))*Coefficients!$J$2</f>
        <v>#N/A</v>
      </c>
      <c r="K696" s="5" t="str">
        <f>(IF(AND(VLOOKUP(Games!B697, Data!$B$2:$L$134, 11, FALSE)=1, VLOOKUP(Games!E697, Data!$B$2:$L$134, 11, FALSE)&lt;&gt;1), 1,0))*Coefficients!K$2</f>
        <v>#N/A</v>
      </c>
      <c r="L696" s="5" t="str">
        <f>(IF(AND(VLOOKUP(Games!B697, Data!$B$2:$L$134, 11, FALSE)&lt;&gt;1, VLOOKUP(Games!E697, Data!$B$2:$L$134, 11, FALSE)=1), 1,0))*Coefficients!L$2</f>
        <v>#N/A</v>
      </c>
      <c r="O696" s="5" t="str">
        <f t="shared" si="1"/>
        <v>#N/A</v>
      </c>
    </row>
    <row r="697" ht="14.25" customHeight="1">
      <c r="A697" s="5" t="str">
        <f>Coefficients!$A$2</f>
        <v/>
      </c>
      <c r="B697" s="5" t="n">
        <f>(Games!G698)*Coefficients!$B$2</f>
        <v>0</v>
      </c>
      <c r="C697" s="5" t="str">
        <f>(VLOOKUP(Games!B698, Data!$B$2:$L$134, 4, FALSE)-VLOOKUP(Games!E698, Data!$B$2:$L$134, 4, FALSE))*Coefficients!$C$2</f>
        <v>#N/A</v>
      </c>
      <c r="D697" s="5" t="str">
        <f>(VLOOKUP(Games!B698, Data!$B$2:$L$134, 3, FALSE)-VLOOKUP(Games!E698, Data!$B$2:$L$134, 3, FALSE))*Coefficients!$D$2</f>
        <v>#N/A</v>
      </c>
      <c r="E697" s="5" t="str">
        <f>(VLOOKUP(Games!B698, Data!$B$2:$L$134, 5, FALSE)-VLOOKUP(Games!E698, Data!$B$2:$L$134, 5, FALSE))*Coefficients!$E$2</f>
        <v>#N/A</v>
      </c>
      <c r="F697" s="5" t="str">
        <f>(VLOOKUP(Games!B698, Data!$B$2:$L$134, 6, FALSE)-VLOOKUP(Games!E698, Data!$B$2:$L$134, 6, FALSE))*Coefficients!$F$2</f>
        <v>#N/A</v>
      </c>
      <c r="G697" s="5" t="str">
        <f>(VLOOKUP(Games!B698, Data!$B$2:$L$134, 7, FALSE)-VLOOKUP(Games!E698, Data!$B$2:$L$134, 7, FALSE))*Coefficients!$G$2</f>
        <v>#N/A</v>
      </c>
      <c r="H697" s="5" t="str">
        <f>(VLOOKUP(Games!B698, Data!$B$2:$L$134, 8, FALSE)-VLOOKUP(Games!E698, Data!$B$2:$L$134, 8, FALSE))*Coefficients!$H$2</f>
        <v>#N/A</v>
      </c>
      <c r="I697" s="5" t="str">
        <f>(VLOOKUP(Games!B698, Data!$B$2:$L$134, 9, FALSE)-VLOOKUP(Games!E698, Data!$B$2:$L$134, 9, FALSE))*Coefficients!$I$2</f>
        <v>#N/A</v>
      </c>
      <c r="J697" s="5" t="str">
        <f>(VLOOKUP(Games!B698, Data!$B$2:$L$134, 10, FALSE)-VLOOKUP(Games!E698, Data!$B$2:$L$134, 10, FALSE))*Coefficients!$J$2</f>
        <v>#N/A</v>
      </c>
      <c r="K697" s="5" t="str">
        <f>(IF(AND(VLOOKUP(Games!B698, Data!$B$2:$L$134, 11, FALSE)=1, VLOOKUP(Games!E698, Data!$B$2:$L$134, 11, FALSE)&lt;&gt;1), 1,0))*Coefficients!K$2</f>
        <v>#N/A</v>
      </c>
      <c r="L697" s="5" t="str">
        <f>(IF(AND(VLOOKUP(Games!B698, Data!$B$2:$L$134, 11, FALSE)&lt;&gt;1, VLOOKUP(Games!E698, Data!$B$2:$L$134, 11, FALSE)=1), 1,0))*Coefficients!L$2</f>
        <v>#N/A</v>
      </c>
      <c r="O697" s="5" t="str">
        <f t="shared" si="1"/>
        <v>#N/A</v>
      </c>
    </row>
    <row r="698" ht="14.25" customHeight="1">
      <c r="A698" s="5" t="str">
        <f>Coefficients!$A$2</f>
        <v/>
      </c>
      <c r="B698" s="5" t="n">
        <f>(Games!G699)*Coefficients!$B$2</f>
        <v>0</v>
      </c>
      <c r="C698" s="5" t="str">
        <f>(VLOOKUP(Games!B699, Data!$B$2:$L$134, 4, FALSE)-VLOOKUP(Games!E699, Data!$B$2:$L$134, 4, FALSE))*Coefficients!$C$2</f>
        <v>#N/A</v>
      </c>
      <c r="D698" s="5" t="str">
        <f>(VLOOKUP(Games!B699, Data!$B$2:$L$134, 3, FALSE)-VLOOKUP(Games!E699, Data!$B$2:$L$134, 3, FALSE))*Coefficients!$D$2</f>
        <v>#N/A</v>
      </c>
      <c r="E698" s="5" t="str">
        <f>(VLOOKUP(Games!B699, Data!$B$2:$L$134, 5, FALSE)-VLOOKUP(Games!E699, Data!$B$2:$L$134, 5, FALSE))*Coefficients!$E$2</f>
        <v>#N/A</v>
      </c>
      <c r="F698" s="5" t="str">
        <f>(VLOOKUP(Games!B699, Data!$B$2:$L$134, 6, FALSE)-VLOOKUP(Games!E699, Data!$B$2:$L$134, 6, FALSE))*Coefficients!$F$2</f>
        <v>#N/A</v>
      </c>
      <c r="G698" s="5" t="str">
        <f>(VLOOKUP(Games!B699, Data!$B$2:$L$134, 7, FALSE)-VLOOKUP(Games!E699, Data!$B$2:$L$134, 7, FALSE))*Coefficients!$G$2</f>
        <v>#N/A</v>
      </c>
      <c r="H698" s="5" t="str">
        <f>(VLOOKUP(Games!B699, Data!$B$2:$L$134, 8, FALSE)-VLOOKUP(Games!E699, Data!$B$2:$L$134, 8, FALSE))*Coefficients!$H$2</f>
        <v>#N/A</v>
      </c>
      <c r="I698" s="5" t="str">
        <f>(VLOOKUP(Games!B699, Data!$B$2:$L$134, 9, FALSE)-VLOOKUP(Games!E699, Data!$B$2:$L$134, 9, FALSE))*Coefficients!$I$2</f>
        <v>#N/A</v>
      </c>
      <c r="J698" s="5" t="str">
        <f>(VLOOKUP(Games!B699, Data!$B$2:$L$134, 10, FALSE)-VLOOKUP(Games!E699, Data!$B$2:$L$134, 10, FALSE))*Coefficients!$J$2</f>
        <v>#N/A</v>
      </c>
      <c r="K698" s="5" t="str">
        <f>(IF(AND(VLOOKUP(Games!B699, Data!$B$2:$L$134, 11, FALSE)=1, VLOOKUP(Games!E699, Data!$B$2:$L$134, 11, FALSE)&lt;&gt;1), 1,0))*Coefficients!K$2</f>
        <v>#N/A</v>
      </c>
      <c r="L698" s="5" t="str">
        <f>(IF(AND(VLOOKUP(Games!B699, Data!$B$2:$L$134, 11, FALSE)&lt;&gt;1, VLOOKUP(Games!E699, Data!$B$2:$L$134, 11, FALSE)=1), 1,0))*Coefficients!L$2</f>
        <v>#N/A</v>
      </c>
      <c r="O698" s="5" t="str">
        <f t="shared" si="1"/>
        <v>#N/A</v>
      </c>
    </row>
    <row r="699" ht="14.25" customHeight="1">
      <c r="A699" s="5" t="str">
        <f>Coefficients!$A$2</f>
        <v/>
      </c>
      <c r="B699" s="5" t="n">
        <f>(Games!G700)*Coefficients!$B$2</f>
        <v>0</v>
      </c>
      <c r="C699" s="5" t="str">
        <f>(VLOOKUP(Games!B700, Data!$B$2:$L$134, 4, FALSE)-VLOOKUP(Games!E700, Data!$B$2:$L$134, 4, FALSE))*Coefficients!$C$2</f>
        <v>#N/A</v>
      </c>
      <c r="D699" s="5" t="str">
        <f>(VLOOKUP(Games!B700, Data!$B$2:$L$134, 3, FALSE)-VLOOKUP(Games!E700, Data!$B$2:$L$134, 3, FALSE))*Coefficients!$D$2</f>
        <v>#N/A</v>
      </c>
      <c r="E699" s="5" t="str">
        <f>(VLOOKUP(Games!B700, Data!$B$2:$L$134, 5, FALSE)-VLOOKUP(Games!E700, Data!$B$2:$L$134, 5, FALSE))*Coefficients!$E$2</f>
        <v>#N/A</v>
      </c>
      <c r="F699" s="5" t="str">
        <f>(VLOOKUP(Games!B700, Data!$B$2:$L$134, 6, FALSE)-VLOOKUP(Games!E700, Data!$B$2:$L$134, 6, FALSE))*Coefficients!$F$2</f>
        <v>#N/A</v>
      </c>
      <c r="G699" s="5" t="str">
        <f>(VLOOKUP(Games!B700, Data!$B$2:$L$134, 7, FALSE)-VLOOKUP(Games!E700, Data!$B$2:$L$134, 7, FALSE))*Coefficients!$G$2</f>
        <v>#N/A</v>
      </c>
      <c r="H699" s="5" t="str">
        <f>(VLOOKUP(Games!B700, Data!$B$2:$L$134, 8, FALSE)-VLOOKUP(Games!E700, Data!$B$2:$L$134, 8, FALSE))*Coefficients!$H$2</f>
        <v>#N/A</v>
      </c>
      <c r="I699" s="5" t="str">
        <f>(VLOOKUP(Games!B700, Data!$B$2:$L$134, 9, FALSE)-VLOOKUP(Games!E700, Data!$B$2:$L$134, 9, FALSE))*Coefficients!$I$2</f>
        <v>#N/A</v>
      </c>
      <c r="J699" s="5" t="str">
        <f>(VLOOKUP(Games!B700, Data!$B$2:$L$134, 10, FALSE)-VLOOKUP(Games!E700, Data!$B$2:$L$134, 10, FALSE))*Coefficients!$J$2</f>
        <v>#N/A</v>
      </c>
      <c r="K699" s="5" t="str">
        <f>(IF(AND(VLOOKUP(Games!B700, Data!$B$2:$L$134, 11, FALSE)=1, VLOOKUP(Games!E700, Data!$B$2:$L$134, 11, FALSE)&lt;&gt;1), 1,0))*Coefficients!K$2</f>
        <v>#N/A</v>
      </c>
      <c r="L699" s="5" t="str">
        <f>(IF(AND(VLOOKUP(Games!B700, Data!$B$2:$L$134, 11, FALSE)&lt;&gt;1, VLOOKUP(Games!E700, Data!$B$2:$L$134, 11, FALSE)=1), 1,0))*Coefficients!L$2</f>
        <v>#N/A</v>
      </c>
      <c r="O699" s="5" t="str">
        <f t="shared" si="1"/>
        <v>#N/A</v>
      </c>
    </row>
    <row r="700" ht="14.25" customHeight="1">
      <c r="A700" s="5" t="str">
        <f>Coefficients!$A$2</f>
        <v/>
      </c>
      <c r="B700" s="5" t="n">
        <f>(Games!G701)*Coefficients!$B$2</f>
        <v>0</v>
      </c>
      <c r="C700" s="5" t="str">
        <f>(VLOOKUP(Games!B701, Data!$B$2:$L$134, 4, FALSE)-VLOOKUP(Games!E701, Data!$B$2:$L$134, 4, FALSE))*Coefficients!$C$2</f>
        <v>#N/A</v>
      </c>
      <c r="D700" s="5" t="str">
        <f>(VLOOKUP(Games!B701, Data!$B$2:$L$134, 3, FALSE)-VLOOKUP(Games!E701, Data!$B$2:$L$134, 3, FALSE))*Coefficients!$D$2</f>
        <v>#N/A</v>
      </c>
      <c r="E700" s="5" t="str">
        <f>(VLOOKUP(Games!B701, Data!$B$2:$L$134, 5, FALSE)-VLOOKUP(Games!E701, Data!$B$2:$L$134, 5, FALSE))*Coefficients!$E$2</f>
        <v>#N/A</v>
      </c>
      <c r="F700" s="5" t="str">
        <f>(VLOOKUP(Games!B701, Data!$B$2:$L$134, 6, FALSE)-VLOOKUP(Games!E701, Data!$B$2:$L$134, 6, FALSE))*Coefficients!$F$2</f>
        <v>#N/A</v>
      </c>
      <c r="G700" s="5" t="str">
        <f>(VLOOKUP(Games!B701, Data!$B$2:$L$134, 7, FALSE)-VLOOKUP(Games!E701, Data!$B$2:$L$134, 7, FALSE))*Coefficients!$G$2</f>
        <v>#N/A</v>
      </c>
      <c r="H700" s="5" t="str">
        <f>(VLOOKUP(Games!B701, Data!$B$2:$L$134, 8, FALSE)-VLOOKUP(Games!E701, Data!$B$2:$L$134, 8, FALSE))*Coefficients!$H$2</f>
        <v>#N/A</v>
      </c>
      <c r="I700" s="5" t="str">
        <f>(VLOOKUP(Games!B701, Data!$B$2:$L$134, 9, FALSE)-VLOOKUP(Games!E701, Data!$B$2:$L$134, 9, FALSE))*Coefficients!$I$2</f>
        <v>#N/A</v>
      </c>
      <c r="J700" s="5" t="str">
        <f>(VLOOKUP(Games!B701, Data!$B$2:$L$134, 10, FALSE)-VLOOKUP(Games!E701, Data!$B$2:$L$134, 10, FALSE))*Coefficients!$J$2</f>
        <v>#N/A</v>
      </c>
      <c r="K700" s="5" t="str">
        <f>(IF(AND(VLOOKUP(Games!B701, Data!$B$2:$L$134, 11, FALSE)=1, VLOOKUP(Games!E701, Data!$B$2:$L$134, 11, FALSE)&lt;&gt;1), 1,0))*Coefficients!K$2</f>
        <v>#N/A</v>
      </c>
      <c r="L700" s="5" t="str">
        <f>(IF(AND(VLOOKUP(Games!B701, Data!$B$2:$L$134, 11, FALSE)&lt;&gt;1, VLOOKUP(Games!E701, Data!$B$2:$L$134, 11, FALSE)=1), 1,0))*Coefficients!L$2</f>
        <v>#N/A</v>
      </c>
      <c r="O700" s="5" t="str">
        <f t="shared" si="1"/>
        <v>#N/A</v>
      </c>
    </row>
    <row r="701" ht="14.25" customHeight="1">
      <c r="A701" s="5" t="str">
        <f>Coefficients!$A$2</f>
        <v/>
      </c>
      <c r="B701" s="5" t="n">
        <f>(Games!G702)*Coefficients!$B$2</f>
        <v>0</v>
      </c>
      <c r="C701" s="5" t="str">
        <f>(VLOOKUP(Games!B702, Data!$B$2:$L$134, 4, FALSE)-VLOOKUP(Games!E702, Data!$B$2:$L$134, 4, FALSE))*Coefficients!$C$2</f>
        <v>#N/A</v>
      </c>
      <c r="D701" s="5" t="str">
        <f>(VLOOKUP(Games!B702, Data!$B$2:$L$134, 3, FALSE)-VLOOKUP(Games!E702, Data!$B$2:$L$134, 3, FALSE))*Coefficients!$D$2</f>
        <v>#N/A</v>
      </c>
      <c r="E701" s="5" t="str">
        <f>(VLOOKUP(Games!B702, Data!$B$2:$L$134, 5, FALSE)-VLOOKUP(Games!E702, Data!$B$2:$L$134, 5, FALSE))*Coefficients!$E$2</f>
        <v>#N/A</v>
      </c>
      <c r="F701" s="5" t="str">
        <f>(VLOOKUP(Games!B702, Data!$B$2:$L$134, 6, FALSE)-VLOOKUP(Games!E702, Data!$B$2:$L$134, 6, FALSE))*Coefficients!$F$2</f>
        <v>#N/A</v>
      </c>
      <c r="G701" s="5" t="str">
        <f>(VLOOKUP(Games!B702, Data!$B$2:$L$134, 7, FALSE)-VLOOKUP(Games!E702, Data!$B$2:$L$134, 7, FALSE))*Coefficients!$G$2</f>
        <v>#N/A</v>
      </c>
      <c r="H701" s="5" t="str">
        <f>(VLOOKUP(Games!B702, Data!$B$2:$L$134, 8, FALSE)-VLOOKUP(Games!E702, Data!$B$2:$L$134, 8, FALSE))*Coefficients!$H$2</f>
        <v>#N/A</v>
      </c>
      <c r="I701" s="5" t="str">
        <f>(VLOOKUP(Games!B702, Data!$B$2:$L$134, 9, FALSE)-VLOOKUP(Games!E702, Data!$B$2:$L$134, 9, FALSE))*Coefficients!$I$2</f>
        <v>#N/A</v>
      </c>
      <c r="J701" s="5" t="str">
        <f>(VLOOKUP(Games!B702, Data!$B$2:$L$134, 10, FALSE)-VLOOKUP(Games!E702, Data!$B$2:$L$134, 10, FALSE))*Coefficients!$J$2</f>
        <v>#N/A</v>
      </c>
      <c r="K701" s="5" t="str">
        <f>(IF(AND(VLOOKUP(Games!B702, Data!$B$2:$L$134, 11, FALSE)=1, VLOOKUP(Games!E702, Data!$B$2:$L$134, 11, FALSE)&lt;&gt;1), 1,0))*Coefficients!K$2</f>
        <v>#N/A</v>
      </c>
      <c r="L701" s="5" t="str">
        <f>(IF(AND(VLOOKUP(Games!B702, Data!$B$2:$L$134, 11, FALSE)&lt;&gt;1, VLOOKUP(Games!E702, Data!$B$2:$L$134, 11, FALSE)=1), 1,0))*Coefficients!L$2</f>
        <v>#N/A</v>
      </c>
      <c r="O701" s="5" t="str">
        <f t="shared" si="1"/>
        <v>#N/A</v>
      </c>
    </row>
    <row r="702" ht="14.25" customHeight="1">
      <c r="A702" s="5" t="str">
        <f>Coefficients!$A$2</f>
        <v/>
      </c>
      <c r="B702" s="5" t="n">
        <f>(Games!G703)*Coefficients!$B$2</f>
        <v>0</v>
      </c>
      <c r="C702" s="5" t="str">
        <f>(VLOOKUP(Games!B703, Data!$B$2:$L$134, 4, FALSE)-VLOOKUP(Games!E703, Data!$B$2:$L$134, 4, FALSE))*Coefficients!$C$2</f>
        <v>#N/A</v>
      </c>
      <c r="D702" s="5" t="str">
        <f>(VLOOKUP(Games!B703, Data!$B$2:$L$134, 3, FALSE)-VLOOKUP(Games!E703, Data!$B$2:$L$134, 3, FALSE))*Coefficients!$D$2</f>
        <v>#N/A</v>
      </c>
      <c r="E702" s="5" t="str">
        <f>(VLOOKUP(Games!B703, Data!$B$2:$L$134, 5, FALSE)-VLOOKUP(Games!E703, Data!$B$2:$L$134, 5, FALSE))*Coefficients!$E$2</f>
        <v>#N/A</v>
      </c>
      <c r="F702" s="5" t="str">
        <f>(VLOOKUP(Games!B703, Data!$B$2:$L$134, 6, FALSE)-VLOOKUP(Games!E703, Data!$B$2:$L$134, 6, FALSE))*Coefficients!$F$2</f>
        <v>#N/A</v>
      </c>
      <c r="G702" s="5" t="str">
        <f>(VLOOKUP(Games!B703, Data!$B$2:$L$134, 7, FALSE)-VLOOKUP(Games!E703, Data!$B$2:$L$134, 7, FALSE))*Coefficients!$G$2</f>
        <v>#N/A</v>
      </c>
      <c r="H702" s="5" t="str">
        <f>(VLOOKUP(Games!B703, Data!$B$2:$L$134, 8, FALSE)-VLOOKUP(Games!E703, Data!$B$2:$L$134, 8, FALSE))*Coefficients!$H$2</f>
        <v>#N/A</v>
      </c>
      <c r="I702" s="5" t="str">
        <f>(VLOOKUP(Games!B703, Data!$B$2:$L$134, 9, FALSE)-VLOOKUP(Games!E703, Data!$B$2:$L$134, 9, FALSE))*Coefficients!$I$2</f>
        <v>#N/A</v>
      </c>
      <c r="J702" s="5" t="str">
        <f>(VLOOKUP(Games!B703, Data!$B$2:$L$134, 10, FALSE)-VLOOKUP(Games!E703, Data!$B$2:$L$134, 10, FALSE))*Coefficients!$J$2</f>
        <v>#N/A</v>
      </c>
      <c r="K702" s="5" t="str">
        <f>(IF(AND(VLOOKUP(Games!B703, Data!$B$2:$L$134, 11, FALSE)=1, VLOOKUP(Games!E703, Data!$B$2:$L$134, 11, FALSE)&lt;&gt;1), 1,0))*Coefficients!K$2</f>
        <v>#N/A</v>
      </c>
      <c r="L702" s="5" t="str">
        <f>(IF(AND(VLOOKUP(Games!B703, Data!$B$2:$L$134, 11, FALSE)&lt;&gt;1, VLOOKUP(Games!E703, Data!$B$2:$L$134, 11, FALSE)=1), 1,0))*Coefficients!L$2</f>
        <v>#N/A</v>
      </c>
      <c r="O702" s="5" t="str">
        <f t="shared" si="1"/>
        <v>#N/A</v>
      </c>
    </row>
    <row r="703" ht="14.25" customHeight="1">
      <c r="A703" s="5" t="str">
        <f>Coefficients!$A$2</f>
        <v/>
      </c>
      <c r="B703" s="5" t="n">
        <f>(Games!G704)*Coefficients!$B$2</f>
        <v>0</v>
      </c>
      <c r="C703" s="5" t="str">
        <f>(VLOOKUP(Games!B704, Data!$B$2:$L$134, 4, FALSE)-VLOOKUP(Games!E704, Data!$B$2:$L$134, 4, FALSE))*Coefficients!$C$2</f>
        <v>#N/A</v>
      </c>
      <c r="D703" s="5" t="str">
        <f>(VLOOKUP(Games!B704, Data!$B$2:$L$134, 3, FALSE)-VLOOKUP(Games!E704, Data!$B$2:$L$134, 3, FALSE))*Coefficients!$D$2</f>
        <v>#N/A</v>
      </c>
      <c r="E703" s="5" t="str">
        <f>(VLOOKUP(Games!B704, Data!$B$2:$L$134, 5, FALSE)-VLOOKUP(Games!E704, Data!$B$2:$L$134, 5, FALSE))*Coefficients!$E$2</f>
        <v>#N/A</v>
      </c>
      <c r="F703" s="5" t="str">
        <f>(VLOOKUP(Games!B704, Data!$B$2:$L$134, 6, FALSE)-VLOOKUP(Games!E704, Data!$B$2:$L$134, 6, FALSE))*Coefficients!$F$2</f>
        <v>#N/A</v>
      </c>
      <c r="G703" s="5" t="str">
        <f>(VLOOKUP(Games!B704, Data!$B$2:$L$134, 7, FALSE)-VLOOKUP(Games!E704, Data!$B$2:$L$134, 7, FALSE))*Coefficients!$G$2</f>
        <v>#N/A</v>
      </c>
      <c r="H703" s="5" t="str">
        <f>(VLOOKUP(Games!B704, Data!$B$2:$L$134, 8, FALSE)-VLOOKUP(Games!E704, Data!$B$2:$L$134, 8, FALSE))*Coefficients!$H$2</f>
        <v>#N/A</v>
      </c>
      <c r="I703" s="5" t="str">
        <f>(VLOOKUP(Games!B704, Data!$B$2:$L$134, 9, FALSE)-VLOOKUP(Games!E704, Data!$B$2:$L$134, 9, FALSE))*Coefficients!$I$2</f>
        <v>#N/A</v>
      </c>
      <c r="J703" s="5" t="str">
        <f>(VLOOKUP(Games!B704, Data!$B$2:$L$134, 10, FALSE)-VLOOKUP(Games!E704, Data!$B$2:$L$134, 10, FALSE))*Coefficients!$J$2</f>
        <v>#N/A</v>
      </c>
      <c r="K703" s="5" t="str">
        <f>(IF(AND(VLOOKUP(Games!B704, Data!$B$2:$L$134, 11, FALSE)=1, VLOOKUP(Games!E704, Data!$B$2:$L$134, 11, FALSE)&lt;&gt;1), 1,0))*Coefficients!K$2</f>
        <v>#N/A</v>
      </c>
      <c r="L703" s="5" t="str">
        <f>(IF(AND(VLOOKUP(Games!B704, Data!$B$2:$L$134, 11, FALSE)&lt;&gt;1, VLOOKUP(Games!E704, Data!$B$2:$L$134, 11, FALSE)=1), 1,0))*Coefficients!L$2</f>
        <v>#N/A</v>
      </c>
      <c r="O703" s="5" t="str">
        <f t="shared" si="1"/>
        <v>#N/A</v>
      </c>
    </row>
    <row r="704" ht="14.25" customHeight="1">
      <c r="A704" s="5" t="str">
        <f>Coefficients!$A$2</f>
        <v/>
      </c>
      <c r="B704" s="5" t="n">
        <f>(Games!G705)*Coefficients!$B$2</f>
        <v>0</v>
      </c>
      <c r="C704" s="5" t="str">
        <f>(VLOOKUP(Games!B705, Data!$B$2:$L$134, 4, FALSE)-VLOOKUP(Games!E705, Data!$B$2:$L$134, 4, FALSE))*Coefficients!$C$2</f>
        <v>#N/A</v>
      </c>
      <c r="D704" s="5" t="str">
        <f>(VLOOKUP(Games!B705, Data!$B$2:$L$134, 3, FALSE)-VLOOKUP(Games!E705, Data!$B$2:$L$134, 3, FALSE))*Coefficients!$D$2</f>
        <v>#N/A</v>
      </c>
      <c r="E704" s="5" t="str">
        <f>(VLOOKUP(Games!B705, Data!$B$2:$L$134, 5, FALSE)-VLOOKUP(Games!E705, Data!$B$2:$L$134, 5, FALSE))*Coefficients!$E$2</f>
        <v>#N/A</v>
      </c>
      <c r="F704" s="5" t="str">
        <f>(VLOOKUP(Games!B705, Data!$B$2:$L$134, 6, FALSE)-VLOOKUP(Games!E705, Data!$B$2:$L$134, 6, FALSE))*Coefficients!$F$2</f>
        <v>#N/A</v>
      </c>
      <c r="G704" s="5" t="str">
        <f>(VLOOKUP(Games!B705, Data!$B$2:$L$134, 7, FALSE)-VLOOKUP(Games!E705, Data!$B$2:$L$134, 7, FALSE))*Coefficients!$G$2</f>
        <v>#N/A</v>
      </c>
      <c r="H704" s="5" t="str">
        <f>(VLOOKUP(Games!B705, Data!$B$2:$L$134, 8, FALSE)-VLOOKUP(Games!E705, Data!$B$2:$L$134, 8, FALSE))*Coefficients!$H$2</f>
        <v>#N/A</v>
      </c>
      <c r="I704" s="5" t="str">
        <f>(VLOOKUP(Games!B705, Data!$B$2:$L$134, 9, FALSE)-VLOOKUP(Games!E705, Data!$B$2:$L$134, 9, FALSE))*Coefficients!$I$2</f>
        <v>#N/A</v>
      </c>
      <c r="J704" s="5" t="str">
        <f>(VLOOKUP(Games!B705, Data!$B$2:$L$134, 10, FALSE)-VLOOKUP(Games!E705, Data!$B$2:$L$134, 10, FALSE))*Coefficients!$J$2</f>
        <v>#N/A</v>
      </c>
      <c r="K704" s="5" t="str">
        <f>(IF(AND(VLOOKUP(Games!B705, Data!$B$2:$L$134, 11, FALSE)=1, VLOOKUP(Games!E705, Data!$B$2:$L$134, 11, FALSE)&lt;&gt;1), 1,0))*Coefficients!K$2</f>
        <v>#N/A</v>
      </c>
      <c r="L704" s="5" t="str">
        <f>(IF(AND(VLOOKUP(Games!B705, Data!$B$2:$L$134, 11, FALSE)&lt;&gt;1, VLOOKUP(Games!E705, Data!$B$2:$L$134, 11, FALSE)=1), 1,0))*Coefficients!L$2</f>
        <v>#N/A</v>
      </c>
      <c r="O704" s="5" t="str">
        <f t="shared" si="1"/>
        <v>#N/A</v>
      </c>
    </row>
    <row r="705" ht="14.25" customHeight="1">
      <c r="A705" s="5" t="str">
        <f>Coefficients!$A$2</f>
        <v/>
      </c>
      <c r="B705" s="5" t="n">
        <f>(Games!G706)*Coefficients!$B$2</f>
        <v>0</v>
      </c>
      <c r="C705" s="5" t="str">
        <f>(VLOOKUP(Games!B706, Data!$B$2:$L$134, 4, FALSE)-VLOOKUP(Games!E706, Data!$B$2:$L$134, 4, FALSE))*Coefficients!$C$2</f>
        <v>#N/A</v>
      </c>
      <c r="D705" s="5" t="str">
        <f>(VLOOKUP(Games!B706, Data!$B$2:$L$134, 3, FALSE)-VLOOKUP(Games!E706, Data!$B$2:$L$134, 3, FALSE))*Coefficients!$D$2</f>
        <v>#N/A</v>
      </c>
      <c r="E705" s="5" t="str">
        <f>(VLOOKUP(Games!B706, Data!$B$2:$L$134, 5, FALSE)-VLOOKUP(Games!E706, Data!$B$2:$L$134, 5, FALSE))*Coefficients!$E$2</f>
        <v>#N/A</v>
      </c>
      <c r="F705" s="5" t="str">
        <f>(VLOOKUP(Games!B706, Data!$B$2:$L$134, 6, FALSE)-VLOOKUP(Games!E706, Data!$B$2:$L$134, 6, FALSE))*Coefficients!$F$2</f>
        <v>#N/A</v>
      </c>
      <c r="G705" s="5" t="str">
        <f>(VLOOKUP(Games!B706, Data!$B$2:$L$134, 7, FALSE)-VLOOKUP(Games!E706, Data!$B$2:$L$134, 7, FALSE))*Coefficients!$G$2</f>
        <v>#N/A</v>
      </c>
      <c r="H705" s="5" t="str">
        <f>(VLOOKUP(Games!B706, Data!$B$2:$L$134, 8, FALSE)-VLOOKUP(Games!E706, Data!$B$2:$L$134, 8, FALSE))*Coefficients!$H$2</f>
        <v>#N/A</v>
      </c>
      <c r="I705" s="5" t="str">
        <f>(VLOOKUP(Games!B706, Data!$B$2:$L$134, 9, FALSE)-VLOOKUP(Games!E706, Data!$B$2:$L$134, 9, FALSE))*Coefficients!$I$2</f>
        <v>#N/A</v>
      </c>
      <c r="J705" s="5" t="str">
        <f>(VLOOKUP(Games!B706, Data!$B$2:$L$134, 10, FALSE)-VLOOKUP(Games!E706, Data!$B$2:$L$134, 10, FALSE))*Coefficients!$J$2</f>
        <v>#N/A</v>
      </c>
      <c r="K705" s="5" t="str">
        <f>(IF(AND(VLOOKUP(Games!B706, Data!$B$2:$L$134, 11, FALSE)=1, VLOOKUP(Games!E706, Data!$B$2:$L$134, 11, FALSE)&lt;&gt;1), 1,0))*Coefficients!K$2</f>
        <v>#N/A</v>
      </c>
      <c r="L705" s="5" t="str">
        <f>(IF(AND(VLOOKUP(Games!B706, Data!$B$2:$L$134, 11, FALSE)&lt;&gt;1, VLOOKUP(Games!E706, Data!$B$2:$L$134, 11, FALSE)=1), 1,0))*Coefficients!L$2</f>
        <v>#N/A</v>
      </c>
      <c r="O705" s="5" t="str">
        <f t="shared" si="1"/>
        <v>#N/A</v>
      </c>
    </row>
    <row r="706" ht="14.25" customHeight="1">
      <c r="A706" s="5" t="str">
        <f>Coefficients!$A$2</f>
        <v/>
      </c>
      <c r="B706" s="5" t="n">
        <f>(Games!G707)*Coefficients!$B$2</f>
        <v>0</v>
      </c>
      <c r="C706" s="5" t="str">
        <f>(VLOOKUP(Games!B707, Data!$B$2:$L$134, 4, FALSE)-VLOOKUP(Games!E707, Data!$B$2:$L$134, 4, FALSE))*Coefficients!$C$2</f>
        <v>#N/A</v>
      </c>
      <c r="D706" s="5" t="str">
        <f>(VLOOKUP(Games!B707, Data!$B$2:$L$134, 3, FALSE)-VLOOKUP(Games!E707, Data!$B$2:$L$134, 3, FALSE))*Coefficients!$D$2</f>
        <v>#N/A</v>
      </c>
      <c r="E706" s="5" t="str">
        <f>(VLOOKUP(Games!B707, Data!$B$2:$L$134, 5, FALSE)-VLOOKUP(Games!E707, Data!$B$2:$L$134, 5, FALSE))*Coefficients!$E$2</f>
        <v>#N/A</v>
      </c>
      <c r="F706" s="5" t="str">
        <f>(VLOOKUP(Games!B707, Data!$B$2:$L$134, 6, FALSE)-VLOOKUP(Games!E707, Data!$B$2:$L$134, 6, FALSE))*Coefficients!$F$2</f>
        <v>#N/A</v>
      </c>
      <c r="G706" s="5" t="str">
        <f>(VLOOKUP(Games!B707, Data!$B$2:$L$134, 7, FALSE)-VLOOKUP(Games!E707, Data!$B$2:$L$134, 7, FALSE))*Coefficients!$G$2</f>
        <v>#N/A</v>
      </c>
      <c r="H706" s="5" t="str">
        <f>(VLOOKUP(Games!B707, Data!$B$2:$L$134, 8, FALSE)-VLOOKUP(Games!E707, Data!$B$2:$L$134, 8, FALSE))*Coefficients!$H$2</f>
        <v>#N/A</v>
      </c>
      <c r="I706" s="5" t="str">
        <f>(VLOOKUP(Games!B707, Data!$B$2:$L$134, 9, FALSE)-VLOOKUP(Games!E707, Data!$B$2:$L$134, 9, FALSE))*Coefficients!$I$2</f>
        <v>#N/A</v>
      </c>
      <c r="J706" s="5" t="str">
        <f>(VLOOKUP(Games!B707, Data!$B$2:$L$134, 10, FALSE)-VLOOKUP(Games!E707, Data!$B$2:$L$134, 10, FALSE))*Coefficients!$J$2</f>
        <v>#N/A</v>
      </c>
      <c r="K706" s="5" t="str">
        <f>(IF(AND(VLOOKUP(Games!B707, Data!$B$2:$L$134, 11, FALSE)=1, VLOOKUP(Games!E707, Data!$B$2:$L$134, 11, FALSE)&lt;&gt;1), 1,0))*Coefficients!K$2</f>
        <v>#N/A</v>
      </c>
      <c r="L706" s="5" t="str">
        <f>(IF(AND(VLOOKUP(Games!B707, Data!$B$2:$L$134, 11, FALSE)&lt;&gt;1, VLOOKUP(Games!E707, Data!$B$2:$L$134, 11, FALSE)=1), 1,0))*Coefficients!L$2</f>
        <v>#N/A</v>
      </c>
      <c r="O706" s="5" t="str">
        <f t="shared" si="1"/>
        <v>#N/A</v>
      </c>
    </row>
    <row r="707" ht="14.25" customHeight="1">
      <c r="A707" s="5" t="str">
        <f>Coefficients!$A$2</f>
        <v/>
      </c>
      <c r="B707" s="5" t="n">
        <f>(Games!G708)*Coefficients!$B$2</f>
        <v>0</v>
      </c>
      <c r="C707" s="5" t="str">
        <f>(VLOOKUP(Games!B708, Data!$B$2:$L$134, 4, FALSE)-VLOOKUP(Games!E708, Data!$B$2:$L$134, 4, FALSE))*Coefficients!$C$2</f>
        <v>#N/A</v>
      </c>
      <c r="D707" s="5" t="str">
        <f>(VLOOKUP(Games!B708, Data!$B$2:$L$134, 3, FALSE)-VLOOKUP(Games!E708, Data!$B$2:$L$134, 3, FALSE))*Coefficients!$D$2</f>
        <v>#N/A</v>
      </c>
      <c r="E707" s="5" t="str">
        <f>(VLOOKUP(Games!B708, Data!$B$2:$L$134, 5, FALSE)-VLOOKUP(Games!E708, Data!$B$2:$L$134, 5, FALSE))*Coefficients!$E$2</f>
        <v>#N/A</v>
      </c>
      <c r="F707" s="5" t="str">
        <f>(VLOOKUP(Games!B708, Data!$B$2:$L$134, 6, FALSE)-VLOOKUP(Games!E708, Data!$B$2:$L$134, 6, FALSE))*Coefficients!$F$2</f>
        <v>#N/A</v>
      </c>
      <c r="G707" s="5" t="str">
        <f>(VLOOKUP(Games!B708, Data!$B$2:$L$134, 7, FALSE)-VLOOKUP(Games!E708, Data!$B$2:$L$134, 7, FALSE))*Coefficients!$G$2</f>
        <v>#N/A</v>
      </c>
      <c r="H707" s="5" t="str">
        <f>(VLOOKUP(Games!B708, Data!$B$2:$L$134, 8, FALSE)-VLOOKUP(Games!E708, Data!$B$2:$L$134, 8, FALSE))*Coefficients!$H$2</f>
        <v>#N/A</v>
      </c>
      <c r="I707" s="5" t="str">
        <f>(VLOOKUP(Games!B708, Data!$B$2:$L$134, 9, FALSE)-VLOOKUP(Games!E708, Data!$B$2:$L$134, 9, FALSE))*Coefficients!$I$2</f>
        <v>#N/A</v>
      </c>
      <c r="J707" s="5" t="str">
        <f>(VLOOKUP(Games!B708, Data!$B$2:$L$134, 10, FALSE)-VLOOKUP(Games!E708, Data!$B$2:$L$134, 10, FALSE))*Coefficients!$J$2</f>
        <v>#N/A</v>
      </c>
      <c r="K707" s="5" t="str">
        <f>(IF(AND(VLOOKUP(Games!B708, Data!$B$2:$L$134, 11, FALSE)=1, VLOOKUP(Games!E708, Data!$B$2:$L$134, 11, FALSE)&lt;&gt;1), 1,0))*Coefficients!K$2</f>
        <v>#N/A</v>
      </c>
      <c r="L707" s="5" t="str">
        <f>(IF(AND(VLOOKUP(Games!B708, Data!$B$2:$L$134, 11, FALSE)&lt;&gt;1, VLOOKUP(Games!E708, Data!$B$2:$L$134, 11, FALSE)=1), 1,0))*Coefficients!L$2</f>
        <v>#N/A</v>
      </c>
      <c r="O707" s="5" t="str">
        <f t="shared" si="1"/>
        <v>#N/A</v>
      </c>
    </row>
    <row r="708" ht="14.25" customHeight="1">
      <c r="A708" s="5" t="str">
        <f>Coefficients!$A$2</f>
        <v/>
      </c>
      <c r="B708" s="5" t="n">
        <f>(Games!G709)*Coefficients!$B$2</f>
        <v>0</v>
      </c>
      <c r="C708" s="5" t="str">
        <f>(VLOOKUP(Games!B709, Data!$B$2:$L$134, 4, FALSE)-VLOOKUP(Games!E709, Data!$B$2:$L$134, 4, FALSE))*Coefficients!$C$2</f>
        <v>#N/A</v>
      </c>
      <c r="D708" s="5" t="str">
        <f>(VLOOKUP(Games!B709, Data!$B$2:$L$134, 3, FALSE)-VLOOKUP(Games!E709, Data!$B$2:$L$134, 3, FALSE))*Coefficients!$D$2</f>
        <v>#N/A</v>
      </c>
      <c r="E708" s="5" t="str">
        <f>(VLOOKUP(Games!B709, Data!$B$2:$L$134, 5, FALSE)-VLOOKUP(Games!E709, Data!$B$2:$L$134, 5, FALSE))*Coefficients!$E$2</f>
        <v>#N/A</v>
      </c>
      <c r="F708" s="5" t="str">
        <f>(VLOOKUP(Games!B709, Data!$B$2:$L$134, 6, FALSE)-VLOOKUP(Games!E709, Data!$B$2:$L$134, 6, FALSE))*Coefficients!$F$2</f>
        <v>#N/A</v>
      </c>
      <c r="G708" s="5" t="str">
        <f>(VLOOKUP(Games!B709, Data!$B$2:$L$134, 7, FALSE)-VLOOKUP(Games!E709, Data!$B$2:$L$134, 7, FALSE))*Coefficients!$G$2</f>
        <v>#N/A</v>
      </c>
      <c r="H708" s="5" t="str">
        <f>(VLOOKUP(Games!B709, Data!$B$2:$L$134, 8, FALSE)-VLOOKUP(Games!E709, Data!$B$2:$L$134, 8, FALSE))*Coefficients!$H$2</f>
        <v>#N/A</v>
      </c>
      <c r="I708" s="5" t="str">
        <f>(VLOOKUP(Games!B709, Data!$B$2:$L$134, 9, FALSE)-VLOOKUP(Games!E709, Data!$B$2:$L$134, 9, FALSE))*Coefficients!$I$2</f>
        <v>#N/A</v>
      </c>
      <c r="J708" s="5" t="str">
        <f>(VLOOKUP(Games!B709, Data!$B$2:$L$134, 10, FALSE)-VLOOKUP(Games!E709, Data!$B$2:$L$134, 10, FALSE))*Coefficients!$J$2</f>
        <v>#N/A</v>
      </c>
      <c r="K708" s="5" t="str">
        <f>(IF(AND(VLOOKUP(Games!B709, Data!$B$2:$L$134, 11, FALSE)=1, VLOOKUP(Games!E709, Data!$B$2:$L$134, 11, FALSE)&lt;&gt;1), 1,0))*Coefficients!K$2</f>
        <v>#N/A</v>
      </c>
      <c r="L708" s="5" t="str">
        <f>(IF(AND(VLOOKUP(Games!B709, Data!$B$2:$L$134, 11, FALSE)&lt;&gt;1, VLOOKUP(Games!E709, Data!$B$2:$L$134, 11, FALSE)=1), 1,0))*Coefficients!L$2</f>
        <v>#N/A</v>
      </c>
      <c r="O708" s="5" t="str">
        <f t="shared" si="1"/>
        <v>#N/A</v>
      </c>
    </row>
    <row r="709" ht="14.25" customHeight="1">
      <c r="A709" s="5" t="str">
        <f>Coefficients!$A$2</f>
        <v/>
      </c>
      <c r="B709" s="5" t="n">
        <f>(Games!G710)*Coefficients!$B$2</f>
        <v>0</v>
      </c>
      <c r="C709" s="5" t="str">
        <f>(VLOOKUP(Games!B710, Data!$B$2:$L$134, 4, FALSE)-VLOOKUP(Games!E710, Data!$B$2:$L$134, 4, FALSE))*Coefficients!$C$2</f>
        <v>#N/A</v>
      </c>
      <c r="D709" s="5" t="str">
        <f>(VLOOKUP(Games!B710, Data!$B$2:$L$134, 3, FALSE)-VLOOKUP(Games!E710, Data!$B$2:$L$134, 3, FALSE))*Coefficients!$D$2</f>
        <v>#N/A</v>
      </c>
      <c r="E709" s="5" t="str">
        <f>(VLOOKUP(Games!B710, Data!$B$2:$L$134, 5, FALSE)-VLOOKUP(Games!E710, Data!$B$2:$L$134, 5, FALSE))*Coefficients!$E$2</f>
        <v>#N/A</v>
      </c>
      <c r="F709" s="5" t="str">
        <f>(VLOOKUP(Games!B710, Data!$B$2:$L$134, 6, FALSE)-VLOOKUP(Games!E710, Data!$B$2:$L$134, 6, FALSE))*Coefficients!$F$2</f>
        <v>#N/A</v>
      </c>
      <c r="G709" s="5" t="str">
        <f>(VLOOKUP(Games!B710, Data!$B$2:$L$134, 7, FALSE)-VLOOKUP(Games!E710, Data!$B$2:$L$134, 7, FALSE))*Coefficients!$G$2</f>
        <v>#N/A</v>
      </c>
      <c r="H709" s="5" t="str">
        <f>(VLOOKUP(Games!B710, Data!$B$2:$L$134, 8, FALSE)-VLOOKUP(Games!E710, Data!$B$2:$L$134, 8, FALSE))*Coefficients!$H$2</f>
        <v>#N/A</v>
      </c>
      <c r="I709" s="5" t="str">
        <f>(VLOOKUP(Games!B710, Data!$B$2:$L$134, 9, FALSE)-VLOOKUP(Games!E710, Data!$B$2:$L$134, 9, FALSE))*Coefficients!$I$2</f>
        <v>#N/A</v>
      </c>
      <c r="J709" s="5" t="str">
        <f>(VLOOKUP(Games!B710, Data!$B$2:$L$134, 10, FALSE)-VLOOKUP(Games!E710, Data!$B$2:$L$134, 10, FALSE))*Coefficients!$J$2</f>
        <v>#N/A</v>
      </c>
      <c r="K709" s="5" t="str">
        <f>(IF(AND(VLOOKUP(Games!B710, Data!$B$2:$L$134, 11, FALSE)=1, VLOOKUP(Games!E710, Data!$B$2:$L$134, 11, FALSE)&lt;&gt;1), 1,0))*Coefficients!K$2</f>
        <v>#N/A</v>
      </c>
      <c r="L709" s="5" t="str">
        <f>(IF(AND(VLOOKUP(Games!B710, Data!$B$2:$L$134, 11, FALSE)&lt;&gt;1, VLOOKUP(Games!E710, Data!$B$2:$L$134, 11, FALSE)=1), 1,0))*Coefficients!L$2</f>
        <v>#N/A</v>
      </c>
      <c r="O709" s="5" t="str">
        <f t="shared" si="1"/>
        <v>#N/A</v>
      </c>
    </row>
    <row r="710" ht="14.25" customHeight="1">
      <c r="A710" s="5" t="str">
        <f>Coefficients!$A$2</f>
        <v/>
      </c>
      <c r="B710" s="5" t="n">
        <f>(Games!G711)*Coefficients!$B$2</f>
        <v>0</v>
      </c>
      <c r="C710" s="5" t="str">
        <f>(VLOOKUP(Games!B711, Data!$B$2:$L$134, 4, FALSE)-VLOOKUP(Games!E711, Data!$B$2:$L$134, 4, FALSE))*Coefficients!$C$2</f>
        <v>#N/A</v>
      </c>
      <c r="D710" s="5" t="str">
        <f>(VLOOKUP(Games!B711, Data!$B$2:$L$134, 3, FALSE)-VLOOKUP(Games!E711, Data!$B$2:$L$134, 3, FALSE))*Coefficients!$D$2</f>
        <v>#N/A</v>
      </c>
      <c r="E710" s="5" t="str">
        <f>(VLOOKUP(Games!B711, Data!$B$2:$L$134, 5, FALSE)-VLOOKUP(Games!E711, Data!$B$2:$L$134, 5, FALSE))*Coefficients!$E$2</f>
        <v>#N/A</v>
      </c>
      <c r="F710" s="5" t="str">
        <f>(VLOOKUP(Games!B711, Data!$B$2:$L$134, 6, FALSE)-VLOOKUP(Games!E711, Data!$B$2:$L$134, 6, FALSE))*Coefficients!$F$2</f>
        <v>#N/A</v>
      </c>
      <c r="G710" s="5" t="str">
        <f>(VLOOKUP(Games!B711, Data!$B$2:$L$134, 7, FALSE)-VLOOKUP(Games!E711, Data!$B$2:$L$134, 7, FALSE))*Coefficients!$G$2</f>
        <v>#N/A</v>
      </c>
      <c r="H710" s="5" t="str">
        <f>(VLOOKUP(Games!B711, Data!$B$2:$L$134, 8, FALSE)-VLOOKUP(Games!E711, Data!$B$2:$L$134, 8, FALSE))*Coefficients!$H$2</f>
        <v>#N/A</v>
      </c>
      <c r="I710" s="5" t="str">
        <f>(VLOOKUP(Games!B711, Data!$B$2:$L$134, 9, FALSE)-VLOOKUP(Games!E711, Data!$B$2:$L$134, 9, FALSE))*Coefficients!$I$2</f>
        <v>#N/A</v>
      </c>
      <c r="J710" s="5" t="str">
        <f>(VLOOKUP(Games!B711, Data!$B$2:$L$134, 10, FALSE)-VLOOKUP(Games!E711, Data!$B$2:$L$134, 10, FALSE))*Coefficients!$J$2</f>
        <v>#N/A</v>
      </c>
      <c r="K710" s="5" t="str">
        <f>(IF(AND(VLOOKUP(Games!B711, Data!$B$2:$L$134, 11, FALSE)=1, VLOOKUP(Games!E711, Data!$B$2:$L$134, 11, FALSE)&lt;&gt;1), 1,0))*Coefficients!K$2</f>
        <v>#N/A</v>
      </c>
      <c r="L710" s="5" t="str">
        <f>(IF(AND(VLOOKUP(Games!B711, Data!$B$2:$L$134, 11, FALSE)&lt;&gt;1, VLOOKUP(Games!E711, Data!$B$2:$L$134, 11, FALSE)=1), 1,0))*Coefficients!L$2</f>
        <v>#N/A</v>
      </c>
      <c r="O710" s="5" t="str">
        <f t="shared" si="1"/>
        <v>#N/A</v>
      </c>
    </row>
    <row r="711" ht="14.25" customHeight="1">
      <c r="A711" s="5" t="str">
        <f>Coefficients!$A$2</f>
        <v/>
      </c>
      <c r="B711" s="5" t="n">
        <f>(Games!G712)*Coefficients!$B$2</f>
        <v>0</v>
      </c>
      <c r="C711" s="5" t="str">
        <f>(VLOOKUP(Games!B712, Data!$B$2:$L$134, 4, FALSE)-VLOOKUP(Games!E712, Data!$B$2:$L$134, 4, FALSE))*Coefficients!$C$2</f>
        <v>#N/A</v>
      </c>
      <c r="D711" s="5" t="str">
        <f>(VLOOKUP(Games!B712, Data!$B$2:$L$134, 3, FALSE)-VLOOKUP(Games!E712, Data!$B$2:$L$134, 3, FALSE))*Coefficients!$D$2</f>
        <v>#N/A</v>
      </c>
      <c r="E711" s="5" t="str">
        <f>(VLOOKUP(Games!B712, Data!$B$2:$L$134, 5, FALSE)-VLOOKUP(Games!E712, Data!$B$2:$L$134, 5, FALSE))*Coefficients!$E$2</f>
        <v>#N/A</v>
      </c>
      <c r="F711" s="5" t="str">
        <f>(VLOOKUP(Games!B712, Data!$B$2:$L$134, 6, FALSE)-VLOOKUP(Games!E712, Data!$B$2:$L$134, 6, FALSE))*Coefficients!$F$2</f>
        <v>#N/A</v>
      </c>
      <c r="G711" s="5" t="str">
        <f>(VLOOKUP(Games!B712, Data!$B$2:$L$134, 7, FALSE)-VLOOKUP(Games!E712, Data!$B$2:$L$134, 7, FALSE))*Coefficients!$G$2</f>
        <v>#N/A</v>
      </c>
      <c r="H711" s="5" t="str">
        <f>(VLOOKUP(Games!B712, Data!$B$2:$L$134, 8, FALSE)-VLOOKUP(Games!E712, Data!$B$2:$L$134, 8, FALSE))*Coefficients!$H$2</f>
        <v>#N/A</v>
      </c>
      <c r="I711" s="5" t="str">
        <f>(VLOOKUP(Games!B712, Data!$B$2:$L$134, 9, FALSE)-VLOOKUP(Games!E712, Data!$B$2:$L$134, 9, FALSE))*Coefficients!$I$2</f>
        <v>#N/A</v>
      </c>
      <c r="J711" s="5" t="str">
        <f>(VLOOKUP(Games!B712, Data!$B$2:$L$134, 10, FALSE)-VLOOKUP(Games!E712, Data!$B$2:$L$134, 10, FALSE))*Coefficients!$J$2</f>
        <v>#N/A</v>
      </c>
      <c r="K711" s="5" t="str">
        <f>(IF(AND(VLOOKUP(Games!B712, Data!$B$2:$L$134, 11, FALSE)=1, VLOOKUP(Games!E712, Data!$B$2:$L$134, 11, FALSE)&lt;&gt;1), 1,0))*Coefficients!K$2</f>
        <v>#N/A</v>
      </c>
      <c r="L711" s="5" t="str">
        <f>(IF(AND(VLOOKUP(Games!B712, Data!$B$2:$L$134, 11, FALSE)&lt;&gt;1, VLOOKUP(Games!E712, Data!$B$2:$L$134, 11, FALSE)=1), 1,0))*Coefficients!L$2</f>
        <v>#N/A</v>
      </c>
      <c r="O711" s="5" t="str">
        <f t="shared" si="1"/>
        <v>#N/A</v>
      </c>
    </row>
    <row r="712" ht="14.25" customHeight="1">
      <c r="A712" s="5" t="str">
        <f>Coefficients!$A$2</f>
        <v/>
      </c>
      <c r="B712" s="5" t="n">
        <f>(Games!G713)*Coefficients!$B$2</f>
        <v>0</v>
      </c>
      <c r="C712" s="5" t="str">
        <f>(VLOOKUP(Games!B713, Data!$B$2:$L$134, 4, FALSE)-VLOOKUP(Games!E713, Data!$B$2:$L$134, 4, FALSE))*Coefficients!$C$2</f>
        <v>#N/A</v>
      </c>
      <c r="D712" s="5" t="str">
        <f>(VLOOKUP(Games!B713, Data!$B$2:$L$134, 3, FALSE)-VLOOKUP(Games!E713, Data!$B$2:$L$134, 3, FALSE))*Coefficients!$D$2</f>
        <v>#N/A</v>
      </c>
      <c r="E712" s="5" t="str">
        <f>(VLOOKUP(Games!B713, Data!$B$2:$L$134, 5, FALSE)-VLOOKUP(Games!E713, Data!$B$2:$L$134, 5, FALSE))*Coefficients!$E$2</f>
        <v>#N/A</v>
      </c>
      <c r="F712" s="5" t="str">
        <f>(VLOOKUP(Games!B713, Data!$B$2:$L$134, 6, FALSE)-VLOOKUP(Games!E713, Data!$B$2:$L$134, 6, FALSE))*Coefficients!$F$2</f>
        <v>#N/A</v>
      </c>
      <c r="G712" s="5" t="str">
        <f>(VLOOKUP(Games!B713, Data!$B$2:$L$134, 7, FALSE)-VLOOKUP(Games!E713, Data!$B$2:$L$134, 7, FALSE))*Coefficients!$G$2</f>
        <v>#N/A</v>
      </c>
      <c r="H712" s="5" t="str">
        <f>(VLOOKUP(Games!B713, Data!$B$2:$L$134, 8, FALSE)-VLOOKUP(Games!E713, Data!$B$2:$L$134, 8, FALSE))*Coefficients!$H$2</f>
        <v>#N/A</v>
      </c>
      <c r="I712" s="5" t="str">
        <f>(VLOOKUP(Games!B713, Data!$B$2:$L$134, 9, FALSE)-VLOOKUP(Games!E713, Data!$B$2:$L$134, 9, FALSE))*Coefficients!$I$2</f>
        <v>#N/A</v>
      </c>
      <c r="J712" s="5" t="str">
        <f>(VLOOKUP(Games!B713, Data!$B$2:$L$134, 10, FALSE)-VLOOKUP(Games!E713, Data!$B$2:$L$134, 10, FALSE))*Coefficients!$J$2</f>
        <v>#N/A</v>
      </c>
      <c r="K712" s="5" t="str">
        <f>(IF(AND(VLOOKUP(Games!B713, Data!$B$2:$L$134, 11, FALSE)=1, VLOOKUP(Games!E713, Data!$B$2:$L$134, 11, FALSE)&lt;&gt;1), 1,0))*Coefficients!K$2</f>
        <v>#N/A</v>
      </c>
      <c r="L712" s="5" t="str">
        <f>(IF(AND(VLOOKUP(Games!B713, Data!$B$2:$L$134, 11, FALSE)&lt;&gt;1, VLOOKUP(Games!E713, Data!$B$2:$L$134, 11, FALSE)=1), 1,0))*Coefficients!L$2</f>
        <v>#N/A</v>
      </c>
      <c r="O712" s="5" t="str">
        <f t="shared" si="1"/>
        <v>#N/A</v>
      </c>
    </row>
    <row r="713" ht="14.25" customHeight="1">
      <c r="A713" s="5" t="str">
        <f>Coefficients!$A$2</f>
        <v/>
      </c>
      <c r="B713" s="5" t="n">
        <f>(Games!G714)*Coefficients!$B$2</f>
        <v>0</v>
      </c>
      <c r="C713" s="5" t="str">
        <f>(VLOOKUP(Games!B714, Data!$B$2:$L$134, 4, FALSE)-VLOOKUP(Games!E714, Data!$B$2:$L$134, 4, FALSE))*Coefficients!$C$2</f>
        <v>#N/A</v>
      </c>
      <c r="D713" s="5" t="str">
        <f>(VLOOKUP(Games!B714, Data!$B$2:$L$134, 3, FALSE)-VLOOKUP(Games!E714, Data!$B$2:$L$134, 3, FALSE))*Coefficients!$D$2</f>
        <v>#N/A</v>
      </c>
      <c r="E713" s="5" t="str">
        <f>(VLOOKUP(Games!B714, Data!$B$2:$L$134, 5, FALSE)-VLOOKUP(Games!E714, Data!$B$2:$L$134, 5, FALSE))*Coefficients!$E$2</f>
        <v>#N/A</v>
      </c>
      <c r="F713" s="5" t="str">
        <f>(VLOOKUP(Games!B714, Data!$B$2:$L$134, 6, FALSE)-VLOOKUP(Games!E714, Data!$B$2:$L$134, 6, FALSE))*Coefficients!$F$2</f>
        <v>#N/A</v>
      </c>
      <c r="G713" s="5" t="str">
        <f>(VLOOKUP(Games!B714, Data!$B$2:$L$134, 7, FALSE)-VLOOKUP(Games!E714, Data!$B$2:$L$134, 7, FALSE))*Coefficients!$G$2</f>
        <v>#N/A</v>
      </c>
      <c r="H713" s="5" t="str">
        <f>(VLOOKUP(Games!B714, Data!$B$2:$L$134, 8, FALSE)-VLOOKUP(Games!E714, Data!$B$2:$L$134, 8, FALSE))*Coefficients!$H$2</f>
        <v>#N/A</v>
      </c>
      <c r="I713" s="5" t="str">
        <f>(VLOOKUP(Games!B714, Data!$B$2:$L$134, 9, FALSE)-VLOOKUP(Games!E714, Data!$B$2:$L$134, 9, FALSE))*Coefficients!$I$2</f>
        <v>#N/A</v>
      </c>
      <c r="J713" s="5" t="str">
        <f>(VLOOKUP(Games!B714, Data!$B$2:$L$134, 10, FALSE)-VLOOKUP(Games!E714, Data!$B$2:$L$134, 10, FALSE))*Coefficients!$J$2</f>
        <v>#N/A</v>
      </c>
      <c r="K713" s="5" t="str">
        <f>(IF(AND(VLOOKUP(Games!B714, Data!$B$2:$L$134, 11, FALSE)=1, VLOOKUP(Games!E714, Data!$B$2:$L$134, 11, FALSE)&lt;&gt;1), 1,0))*Coefficients!K$2</f>
        <v>#N/A</v>
      </c>
      <c r="L713" s="5" t="str">
        <f>(IF(AND(VLOOKUP(Games!B714, Data!$B$2:$L$134, 11, FALSE)&lt;&gt;1, VLOOKUP(Games!E714, Data!$B$2:$L$134, 11, FALSE)=1), 1,0))*Coefficients!L$2</f>
        <v>#N/A</v>
      </c>
      <c r="O713" s="5" t="str">
        <f t="shared" si="1"/>
        <v>#N/A</v>
      </c>
    </row>
    <row r="714" ht="14.25" customHeight="1">
      <c r="A714" s="5" t="str">
        <f>Coefficients!$A$2</f>
        <v/>
      </c>
      <c r="B714" s="5" t="n">
        <f>(Games!G715)*Coefficients!$B$2</f>
        <v>0</v>
      </c>
      <c r="C714" s="5" t="str">
        <f>(VLOOKUP(Games!B715, Data!$B$2:$L$134, 4, FALSE)-VLOOKUP(Games!E715, Data!$B$2:$L$134, 4, FALSE))*Coefficients!$C$2</f>
        <v>#N/A</v>
      </c>
      <c r="D714" s="5" t="str">
        <f>(VLOOKUP(Games!B715, Data!$B$2:$L$134, 3, FALSE)-VLOOKUP(Games!E715, Data!$B$2:$L$134, 3, FALSE))*Coefficients!$D$2</f>
        <v>#N/A</v>
      </c>
      <c r="E714" s="5" t="str">
        <f>(VLOOKUP(Games!B715, Data!$B$2:$L$134, 5, FALSE)-VLOOKUP(Games!E715, Data!$B$2:$L$134, 5, FALSE))*Coefficients!$E$2</f>
        <v>#N/A</v>
      </c>
      <c r="F714" s="5" t="str">
        <f>(VLOOKUP(Games!B715, Data!$B$2:$L$134, 6, FALSE)-VLOOKUP(Games!E715, Data!$B$2:$L$134, 6, FALSE))*Coefficients!$F$2</f>
        <v>#N/A</v>
      </c>
      <c r="G714" s="5" t="str">
        <f>(VLOOKUP(Games!B715, Data!$B$2:$L$134, 7, FALSE)-VLOOKUP(Games!E715, Data!$B$2:$L$134, 7, FALSE))*Coefficients!$G$2</f>
        <v>#N/A</v>
      </c>
      <c r="H714" s="5" t="str">
        <f>(VLOOKUP(Games!B715, Data!$B$2:$L$134, 8, FALSE)-VLOOKUP(Games!E715, Data!$B$2:$L$134, 8, FALSE))*Coefficients!$H$2</f>
        <v>#N/A</v>
      </c>
      <c r="I714" s="5" t="str">
        <f>(VLOOKUP(Games!B715, Data!$B$2:$L$134, 9, FALSE)-VLOOKUP(Games!E715, Data!$B$2:$L$134, 9, FALSE))*Coefficients!$I$2</f>
        <v>#N/A</v>
      </c>
      <c r="J714" s="5" t="str">
        <f>(VLOOKUP(Games!B715, Data!$B$2:$L$134, 10, FALSE)-VLOOKUP(Games!E715, Data!$B$2:$L$134, 10, FALSE))*Coefficients!$J$2</f>
        <v>#N/A</v>
      </c>
      <c r="K714" s="5" t="str">
        <f>(IF(AND(VLOOKUP(Games!B715, Data!$B$2:$L$134, 11, FALSE)=1, VLOOKUP(Games!E715, Data!$B$2:$L$134, 11, FALSE)&lt;&gt;1), 1,0))*Coefficients!K$2</f>
        <v>#N/A</v>
      </c>
      <c r="L714" s="5" t="str">
        <f>(IF(AND(VLOOKUP(Games!B715, Data!$B$2:$L$134, 11, FALSE)&lt;&gt;1, VLOOKUP(Games!E715, Data!$B$2:$L$134, 11, FALSE)=1), 1,0))*Coefficients!L$2</f>
        <v>#N/A</v>
      </c>
      <c r="O714" s="5" t="str">
        <f t="shared" si="1"/>
        <v>#N/A</v>
      </c>
    </row>
    <row r="715" ht="14.25" customHeight="1">
      <c r="A715" s="5" t="str">
        <f>Coefficients!$A$2</f>
        <v/>
      </c>
      <c r="B715" s="5" t="n">
        <f>(Games!G716)*Coefficients!$B$2</f>
        <v>0</v>
      </c>
      <c r="C715" s="5" t="str">
        <f>(VLOOKUP(Games!B716, Data!$B$2:$L$134, 4, FALSE)-VLOOKUP(Games!E716, Data!$B$2:$L$134, 4, FALSE))*Coefficients!$C$2</f>
        <v>#N/A</v>
      </c>
      <c r="D715" s="5" t="str">
        <f>(VLOOKUP(Games!B716, Data!$B$2:$L$134, 3, FALSE)-VLOOKUP(Games!E716, Data!$B$2:$L$134, 3, FALSE))*Coefficients!$D$2</f>
        <v>#N/A</v>
      </c>
      <c r="E715" s="5" t="str">
        <f>(VLOOKUP(Games!B716, Data!$B$2:$L$134, 5, FALSE)-VLOOKUP(Games!E716, Data!$B$2:$L$134, 5, FALSE))*Coefficients!$E$2</f>
        <v>#N/A</v>
      </c>
      <c r="F715" s="5" t="str">
        <f>(VLOOKUP(Games!B716, Data!$B$2:$L$134, 6, FALSE)-VLOOKUP(Games!E716, Data!$B$2:$L$134, 6, FALSE))*Coefficients!$F$2</f>
        <v>#N/A</v>
      </c>
      <c r="G715" s="5" t="str">
        <f>(VLOOKUP(Games!B716, Data!$B$2:$L$134, 7, FALSE)-VLOOKUP(Games!E716, Data!$B$2:$L$134, 7, FALSE))*Coefficients!$G$2</f>
        <v>#N/A</v>
      </c>
      <c r="H715" s="5" t="str">
        <f>(VLOOKUP(Games!B716, Data!$B$2:$L$134, 8, FALSE)-VLOOKUP(Games!E716, Data!$B$2:$L$134, 8, FALSE))*Coefficients!$H$2</f>
        <v>#N/A</v>
      </c>
      <c r="I715" s="5" t="str">
        <f>(VLOOKUP(Games!B716, Data!$B$2:$L$134, 9, FALSE)-VLOOKUP(Games!E716, Data!$B$2:$L$134, 9, FALSE))*Coefficients!$I$2</f>
        <v>#N/A</v>
      </c>
      <c r="J715" s="5" t="str">
        <f>(VLOOKUP(Games!B716, Data!$B$2:$L$134, 10, FALSE)-VLOOKUP(Games!E716, Data!$B$2:$L$134, 10, FALSE))*Coefficients!$J$2</f>
        <v>#N/A</v>
      </c>
      <c r="K715" s="5" t="str">
        <f>(IF(AND(VLOOKUP(Games!B716, Data!$B$2:$L$134, 11, FALSE)=1, VLOOKUP(Games!E716, Data!$B$2:$L$134, 11, FALSE)&lt;&gt;1), 1,0))*Coefficients!K$2</f>
        <v>#N/A</v>
      </c>
      <c r="L715" s="5" t="str">
        <f>(IF(AND(VLOOKUP(Games!B716, Data!$B$2:$L$134, 11, FALSE)&lt;&gt;1, VLOOKUP(Games!E716, Data!$B$2:$L$134, 11, FALSE)=1), 1,0))*Coefficients!L$2</f>
        <v>#N/A</v>
      </c>
      <c r="O715" s="5" t="str">
        <f t="shared" si="1"/>
        <v>#N/A</v>
      </c>
    </row>
    <row r="716" ht="14.25" customHeight="1">
      <c r="A716" s="5" t="str">
        <f>Coefficients!$A$2</f>
        <v/>
      </c>
      <c r="B716" s="5" t="n">
        <f>(Games!G717)*Coefficients!$B$2</f>
        <v>0</v>
      </c>
      <c r="C716" s="5" t="str">
        <f>(VLOOKUP(Games!B717, Data!$B$2:$L$134, 4, FALSE)-VLOOKUP(Games!E717, Data!$B$2:$L$134, 4, FALSE))*Coefficients!$C$2</f>
        <v>#N/A</v>
      </c>
      <c r="D716" s="5" t="str">
        <f>(VLOOKUP(Games!B717, Data!$B$2:$L$134, 3, FALSE)-VLOOKUP(Games!E717, Data!$B$2:$L$134, 3, FALSE))*Coefficients!$D$2</f>
        <v>#N/A</v>
      </c>
      <c r="E716" s="5" t="str">
        <f>(VLOOKUP(Games!B717, Data!$B$2:$L$134, 5, FALSE)-VLOOKUP(Games!E717, Data!$B$2:$L$134, 5, FALSE))*Coefficients!$E$2</f>
        <v>#N/A</v>
      </c>
      <c r="F716" s="5" t="str">
        <f>(VLOOKUP(Games!B717, Data!$B$2:$L$134, 6, FALSE)-VLOOKUP(Games!E717, Data!$B$2:$L$134, 6, FALSE))*Coefficients!$F$2</f>
        <v>#N/A</v>
      </c>
      <c r="G716" s="5" t="str">
        <f>(VLOOKUP(Games!B717, Data!$B$2:$L$134, 7, FALSE)-VLOOKUP(Games!E717, Data!$B$2:$L$134, 7, FALSE))*Coefficients!$G$2</f>
        <v>#N/A</v>
      </c>
      <c r="H716" s="5" t="str">
        <f>(VLOOKUP(Games!B717, Data!$B$2:$L$134, 8, FALSE)-VLOOKUP(Games!E717, Data!$B$2:$L$134, 8, FALSE))*Coefficients!$H$2</f>
        <v>#N/A</v>
      </c>
      <c r="I716" s="5" t="str">
        <f>(VLOOKUP(Games!B717, Data!$B$2:$L$134, 9, FALSE)-VLOOKUP(Games!E717, Data!$B$2:$L$134, 9, FALSE))*Coefficients!$I$2</f>
        <v>#N/A</v>
      </c>
      <c r="J716" s="5" t="str">
        <f>(VLOOKUP(Games!B717, Data!$B$2:$L$134, 10, FALSE)-VLOOKUP(Games!E717, Data!$B$2:$L$134, 10, FALSE))*Coefficients!$J$2</f>
        <v>#N/A</v>
      </c>
      <c r="K716" s="5" t="str">
        <f>(IF(AND(VLOOKUP(Games!B717, Data!$B$2:$L$134, 11, FALSE)=1, VLOOKUP(Games!E717, Data!$B$2:$L$134, 11, FALSE)&lt;&gt;1), 1,0))*Coefficients!K$2</f>
        <v>#N/A</v>
      </c>
      <c r="L716" s="5" t="str">
        <f>(IF(AND(VLOOKUP(Games!B717, Data!$B$2:$L$134, 11, FALSE)&lt;&gt;1, VLOOKUP(Games!E717, Data!$B$2:$L$134, 11, FALSE)=1), 1,0))*Coefficients!L$2</f>
        <v>#N/A</v>
      </c>
      <c r="O716" s="5" t="str">
        <f t="shared" si="1"/>
        <v>#N/A</v>
      </c>
    </row>
    <row r="717" ht="14.25" customHeight="1">
      <c r="A717" s="5" t="str">
        <f>Coefficients!$A$2</f>
        <v/>
      </c>
      <c r="B717" s="5" t="n">
        <f>(Games!G718)*Coefficients!$B$2</f>
        <v>0</v>
      </c>
      <c r="C717" s="5" t="str">
        <f>(VLOOKUP(Games!B718, Data!$B$2:$L$134, 4, FALSE)-VLOOKUP(Games!E718, Data!$B$2:$L$134, 4, FALSE))*Coefficients!$C$2</f>
        <v>#N/A</v>
      </c>
      <c r="D717" s="5" t="str">
        <f>(VLOOKUP(Games!B718, Data!$B$2:$L$134, 3, FALSE)-VLOOKUP(Games!E718, Data!$B$2:$L$134, 3, FALSE))*Coefficients!$D$2</f>
        <v>#N/A</v>
      </c>
      <c r="E717" s="5" t="str">
        <f>(VLOOKUP(Games!B718, Data!$B$2:$L$134, 5, FALSE)-VLOOKUP(Games!E718, Data!$B$2:$L$134, 5, FALSE))*Coefficients!$E$2</f>
        <v>#N/A</v>
      </c>
      <c r="F717" s="5" t="str">
        <f>(VLOOKUP(Games!B718, Data!$B$2:$L$134, 6, FALSE)-VLOOKUP(Games!E718, Data!$B$2:$L$134, 6, FALSE))*Coefficients!$F$2</f>
        <v>#N/A</v>
      </c>
      <c r="G717" s="5" t="str">
        <f>(VLOOKUP(Games!B718, Data!$B$2:$L$134, 7, FALSE)-VLOOKUP(Games!E718, Data!$B$2:$L$134, 7, FALSE))*Coefficients!$G$2</f>
        <v>#N/A</v>
      </c>
      <c r="H717" s="5" t="str">
        <f>(VLOOKUP(Games!B718, Data!$B$2:$L$134, 8, FALSE)-VLOOKUP(Games!E718, Data!$B$2:$L$134, 8, FALSE))*Coefficients!$H$2</f>
        <v>#N/A</v>
      </c>
      <c r="I717" s="5" t="str">
        <f>(VLOOKUP(Games!B718, Data!$B$2:$L$134, 9, FALSE)-VLOOKUP(Games!E718, Data!$B$2:$L$134, 9, FALSE))*Coefficients!$I$2</f>
        <v>#N/A</v>
      </c>
      <c r="J717" s="5" t="str">
        <f>(VLOOKUP(Games!B718, Data!$B$2:$L$134, 10, FALSE)-VLOOKUP(Games!E718, Data!$B$2:$L$134, 10, FALSE))*Coefficients!$J$2</f>
        <v>#N/A</v>
      </c>
      <c r="K717" s="5" t="str">
        <f>(IF(AND(VLOOKUP(Games!B718, Data!$B$2:$L$134, 11, FALSE)=1, VLOOKUP(Games!E718, Data!$B$2:$L$134, 11, FALSE)&lt;&gt;1), 1,0))*Coefficients!K$2</f>
        <v>#N/A</v>
      </c>
      <c r="L717" s="5" t="str">
        <f>(IF(AND(VLOOKUP(Games!B718, Data!$B$2:$L$134, 11, FALSE)&lt;&gt;1, VLOOKUP(Games!E718, Data!$B$2:$L$134, 11, FALSE)=1), 1,0))*Coefficients!L$2</f>
        <v>#N/A</v>
      </c>
      <c r="O717" s="5" t="str">
        <f t="shared" si="1"/>
        <v>#N/A</v>
      </c>
    </row>
    <row r="718" ht="14.25" customHeight="1">
      <c r="A718" s="5" t="str">
        <f>Coefficients!$A$2</f>
        <v/>
      </c>
      <c r="B718" s="5" t="n">
        <f>(Games!G719)*Coefficients!$B$2</f>
        <v>0</v>
      </c>
      <c r="C718" s="5" t="str">
        <f>(VLOOKUP(Games!B719, Data!$B$2:$L$134, 4, FALSE)-VLOOKUP(Games!E719, Data!$B$2:$L$134, 4, FALSE))*Coefficients!$C$2</f>
        <v>#N/A</v>
      </c>
      <c r="D718" s="5" t="str">
        <f>(VLOOKUP(Games!B719, Data!$B$2:$L$134, 3, FALSE)-VLOOKUP(Games!E719, Data!$B$2:$L$134, 3, FALSE))*Coefficients!$D$2</f>
        <v>#N/A</v>
      </c>
      <c r="E718" s="5" t="str">
        <f>(VLOOKUP(Games!B719, Data!$B$2:$L$134, 5, FALSE)-VLOOKUP(Games!E719, Data!$B$2:$L$134, 5, FALSE))*Coefficients!$E$2</f>
        <v>#N/A</v>
      </c>
      <c r="F718" s="5" t="str">
        <f>(VLOOKUP(Games!B719, Data!$B$2:$L$134, 6, FALSE)-VLOOKUP(Games!E719, Data!$B$2:$L$134, 6, FALSE))*Coefficients!$F$2</f>
        <v>#N/A</v>
      </c>
      <c r="G718" s="5" t="str">
        <f>(VLOOKUP(Games!B719, Data!$B$2:$L$134, 7, FALSE)-VLOOKUP(Games!E719, Data!$B$2:$L$134, 7, FALSE))*Coefficients!$G$2</f>
        <v>#N/A</v>
      </c>
      <c r="H718" s="5" t="str">
        <f>(VLOOKUP(Games!B719, Data!$B$2:$L$134, 8, FALSE)-VLOOKUP(Games!E719, Data!$B$2:$L$134, 8, FALSE))*Coefficients!$H$2</f>
        <v>#N/A</v>
      </c>
      <c r="I718" s="5" t="str">
        <f>(VLOOKUP(Games!B719, Data!$B$2:$L$134, 9, FALSE)-VLOOKUP(Games!E719, Data!$B$2:$L$134, 9, FALSE))*Coefficients!$I$2</f>
        <v>#N/A</v>
      </c>
      <c r="J718" s="5" t="str">
        <f>(VLOOKUP(Games!B719, Data!$B$2:$L$134, 10, FALSE)-VLOOKUP(Games!E719, Data!$B$2:$L$134, 10, FALSE))*Coefficients!$J$2</f>
        <v>#N/A</v>
      </c>
      <c r="K718" s="5" t="str">
        <f>(IF(AND(VLOOKUP(Games!B719, Data!$B$2:$L$134, 11, FALSE)=1, VLOOKUP(Games!E719, Data!$B$2:$L$134, 11, FALSE)&lt;&gt;1), 1,0))*Coefficients!K$2</f>
        <v>#N/A</v>
      </c>
      <c r="L718" s="5" t="str">
        <f>(IF(AND(VLOOKUP(Games!B719, Data!$B$2:$L$134, 11, FALSE)&lt;&gt;1, VLOOKUP(Games!E719, Data!$B$2:$L$134, 11, FALSE)=1), 1,0))*Coefficients!L$2</f>
        <v>#N/A</v>
      </c>
      <c r="O718" s="5" t="str">
        <f t="shared" si="1"/>
        <v>#N/A</v>
      </c>
    </row>
    <row r="719" ht="14.25" customHeight="1">
      <c r="A719" s="5" t="str">
        <f>Coefficients!$A$2</f>
        <v/>
      </c>
      <c r="B719" s="5" t="n">
        <f>(Games!G720)*Coefficients!$B$2</f>
        <v>0</v>
      </c>
      <c r="C719" s="5" t="str">
        <f>(VLOOKUP(Games!B720, Data!$B$2:$L$134, 4, FALSE)-VLOOKUP(Games!E720, Data!$B$2:$L$134, 4, FALSE))*Coefficients!$C$2</f>
        <v>#N/A</v>
      </c>
      <c r="D719" s="5" t="str">
        <f>(VLOOKUP(Games!B720, Data!$B$2:$L$134, 3, FALSE)-VLOOKUP(Games!E720, Data!$B$2:$L$134, 3, FALSE))*Coefficients!$D$2</f>
        <v>#N/A</v>
      </c>
      <c r="E719" s="5" t="str">
        <f>(VLOOKUP(Games!B720, Data!$B$2:$L$134, 5, FALSE)-VLOOKUP(Games!E720, Data!$B$2:$L$134, 5, FALSE))*Coefficients!$E$2</f>
        <v>#N/A</v>
      </c>
      <c r="F719" s="5" t="str">
        <f>(VLOOKUP(Games!B720, Data!$B$2:$L$134, 6, FALSE)-VLOOKUP(Games!E720, Data!$B$2:$L$134, 6, FALSE))*Coefficients!$F$2</f>
        <v>#N/A</v>
      </c>
      <c r="G719" s="5" t="str">
        <f>(VLOOKUP(Games!B720, Data!$B$2:$L$134, 7, FALSE)-VLOOKUP(Games!E720, Data!$B$2:$L$134, 7, FALSE))*Coefficients!$G$2</f>
        <v>#N/A</v>
      </c>
      <c r="H719" s="5" t="str">
        <f>(VLOOKUP(Games!B720, Data!$B$2:$L$134, 8, FALSE)-VLOOKUP(Games!E720, Data!$B$2:$L$134, 8, FALSE))*Coefficients!$H$2</f>
        <v>#N/A</v>
      </c>
      <c r="I719" s="5" t="str">
        <f>(VLOOKUP(Games!B720, Data!$B$2:$L$134, 9, FALSE)-VLOOKUP(Games!E720, Data!$B$2:$L$134, 9, FALSE))*Coefficients!$I$2</f>
        <v>#N/A</v>
      </c>
      <c r="J719" s="5" t="str">
        <f>(VLOOKUP(Games!B720, Data!$B$2:$L$134, 10, FALSE)-VLOOKUP(Games!E720, Data!$B$2:$L$134, 10, FALSE))*Coefficients!$J$2</f>
        <v>#N/A</v>
      </c>
      <c r="K719" s="5" t="str">
        <f>(IF(AND(VLOOKUP(Games!B720, Data!$B$2:$L$134, 11, FALSE)=1, VLOOKUP(Games!E720, Data!$B$2:$L$134, 11, FALSE)&lt;&gt;1), 1,0))*Coefficients!K$2</f>
        <v>#N/A</v>
      </c>
      <c r="L719" s="5" t="str">
        <f>(IF(AND(VLOOKUP(Games!B720, Data!$B$2:$L$134, 11, FALSE)&lt;&gt;1, VLOOKUP(Games!E720, Data!$B$2:$L$134, 11, FALSE)=1), 1,0))*Coefficients!L$2</f>
        <v>#N/A</v>
      </c>
      <c r="O719" s="5" t="str">
        <f t="shared" si="1"/>
        <v>#N/A</v>
      </c>
    </row>
    <row r="720" ht="14.25" customHeight="1">
      <c r="A720" s="5" t="str">
        <f>Coefficients!$A$2</f>
        <v/>
      </c>
      <c r="B720" s="5" t="n">
        <f>(Games!G721)*Coefficients!$B$2</f>
        <v>0</v>
      </c>
      <c r="C720" s="5" t="str">
        <f>(VLOOKUP(Games!B721, Data!$B$2:$L$134, 4, FALSE)-VLOOKUP(Games!E721, Data!$B$2:$L$134, 4, FALSE))*Coefficients!$C$2</f>
        <v>#N/A</v>
      </c>
      <c r="D720" s="5" t="str">
        <f>(VLOOKUP(Games!B721, Data!$B$2:$L$134, 3, FALSE)-VLOOKUP(Games!E721, Data!$B$2:$L$134, 3, FALSE))*Coefficients!$D$2</f>
        <v>#N/A</v>
      </c>
      <c r="E720" s="5" t="str">
        <f>(VLOOKUP(Games!B721, Data!$B$2:$L$134, 5, FALSE)-VLOOKUP(Games!E721, Data!$B$2:$L$134, 5, FALSE))*Coefficients!$E$2</f>
        <v>#N/A</v>
      </c>
      <c r="F720" s="5" t="str">
        <f>(VLOOKUP(Games!B721, Data!$B$2:$L$134, 6, FALSE)-VLOOKUP(Games!E721, Data!$B$2:$L$134, 6, FALSE))*Coefficients!$F$2</f>
        <v>#N/A</v>
      </c>
      <c r="G720" s="5" t="str">
        <f>(VLOOKUP(Games!B721, Data!$B$2:$L$134, 7, FALSE)-VLOOKUP(Games!E721, Data!$B$2:$L$134, 7, FALSE))*Coefficients!$G$2</f>
        <v>#N/A</v>
      </c>
      <c r="H720" s="5" t="str">
        <f>(VLOOKUP(Games!B721, Data!$B$2:$L$134, 8, FALSE)-VLOOKUP(Games!E721, Data!$B$2:$L$134, 8, FALSE))*Coefficients!$H$2</f>
        <v>#N/A</v>
      </c>
      <c r="I720" s="5" t="str">
        <f>(VLOOKUP(Games!B721, Data!$B$2:$L$134, 9, FALSE)-VLOOKUP(Games!E721, Data!$B$2:$L$134, 9, FALSE))*Coefficients!$I$2</f>
        <v>#N/A</v>
      </c>
      <c r="J720" s="5" t="str">
        <f>(VLOOKUP(Games!B721, Data!$B$2:$L$134, 10, FALSE)-VLOOKUP(Games!E721, Data!$B$2:$L$134, 10, FALSE))*Coefficients!$J$2</f>
        <v>#N/A</v>
      </c>
      <c r="K720" s="5" t="str">
        <f>(IF(AND(VLOOKUP(Games!B721, Data!$B$2:$L$134, 11, FALSE)=1, VLOOKUP(Games!E721, Data!$B$2:$L$134, 11, FALSE)&lt;&gt;1), 1,0))*Coefficients!K$2</f>
        <v>#N/A</v>
      </c>
      <c r="L720" s="5" t="str">
        <f>(IF(AND(VLOOKUP(Games!B721, Data!$B$2:$L$134, 11, FALSE)&lt;&gt;1, VLOOKUP(Games!E721, Data!$B$2:$L$134, 11, FALSE)=1), 1,0))*Coefficients!L$2</f>
        <v>#N/A</v>
      </c>
      <c r="O720" s="5" t="str">
        <f t="shared" si="1"/>
        <v>#N/A</v>
      </c>
    </row>
    <row r="721" ht="14.25" customHeight="1">
      <c r="A721" s="5" t="str">
        <f>Coefficients!$A$2</f>
        <v/>
      </c>
      <c r="B721" s="5" t="n">
        <f>(Games!G722)*Coefficients!$B$2</f>
        <v>0</v>
      </c>
      <c r="C721" s="5" t="str">
        <f>(VLOOKUP(Games!B722, Data!$B$2:$L$134, 4, FALSE)-VLOOKUP(Games!E722, Data!$B$2:$L$134, 4, FALSE))*Coefficients!$C$2</f>
        <v>#N/A</v>
      </c>
      <c r="D721" s="5" t="str">
        <f>(VLOOKUP(Games!B722, Data!$B$2:$L$134, 3, FALSE)-VLOOKUP(Games!E722, Data!$B$2:$L$134, 3, FALSE))*Coefficients!$D$2</f>
        <v>#N/A</v>
      </c>
      <c r="E721" s="5" t="str">
        <f>(VLOOKUP(Games!B722, Data!$B$2:$L$134, 5, FALSE)-VLOOKUP(Games!E722, Data!$B$2:$L$134, 5, FALSE))*Coefficients!$E$2</f>
        <v>#N/A</v>
      </c>
      <c r="F721" s="5" t="str">
        <f>(VLOOKUP(Games!B722, Data!$B$2:$L$134, 6, FALSE)-VLOOKUP(Games!E722, Data!$B$2:$L$134, 6, FALSE))*Coefficients!$F$2</f>
        <v>#N/A</v>
      </c>
      <c r="G721" s="5" t="str">
        <f>(VLOOKUP(Games!B722, Data!$B$2:$L$134, 7, FALSE)-VLOOKUP(Games!E722, Data!$B$2:$L$134, 7, FALSE))*Coefficients!$G$2</f>
        <v>#N/A</v>
      </c>
      <c r="H721" s="5" t="str">
        <f>(VLOOKUP(Games!B722, Data!$B$2:$L$134, 8, FALSE)-VLOOKUP(Games!E722, Data!$B$2:$L$134, 8, FALSE))*Coefficients!$H$2</f>
        <v>#N/A</v>
      </c>
      <c r="I721" s="5" t="str">
        <f>(VLOOKUP(Games!B722, Data!$B$2:$L$134, 9, FALSE)-VLOOKUP(Games!E722, Data!$B$2:$L$134, 9, FALSE))*Coefficients!$I$2</f>
        <v>#N/A</v>
      </c>
      <c r="J721" s="5" t="str">
        <f>(VLOOKUP(Games!B722, Data!$B$2:$L$134, 10, FALSE)-VLOOKUP(Games!E722, Data!$B$2:$L$134, 10, FALSE))*Coefficients!$J$2</f>
        <v>#N/A</v>
      </c>
      <c r="K721" s="5" t="str">
        <f>(IF(AND(VLOOKUP(Games!B722, Data!$B$2:$L$134, 11, FALSE)=1, VLOOKUP(Games!E722, Data!$B$2:$L$134, 11, FALSE)&lt;&gt;1), 1,0))*Coefficients!K$2</f>
        <v>#N/A</v>
      </c>
      <c r="L721" s="5" t="str">
        <f>(IF(AND(VLOOKUP(Games!B722, Data!$B$2:$L$134, 11, FALSE)&lt;&gt;1, VLOOKUP(Games!E722, Data!$B$2:$L$134, 11, FALSE)=1), 1,0))*Coefficients!L$2</f>
        <v>#N/A</v>
      </c>
      <c r="O721" s="5" t="str">
        <f t="shared" si="1"/>
        <v>#N/A</v>
      </c>
    </row>
    <row r="722" ht="14.25" customHeight="1">
      <c r="A722" s="5" t="str">
        <f>Coefficients!$A$2</f>
        <v/>
      </c>
      <c r="B722" s="5" t="n">
        <f>(Games!G723)*Coefficients!$B$2</f>
        <v>0</v>
      </c>
      <c r="C722" s="5" t="str">
        <f>(VLOOKUP(Games!B723, Data!$B$2:$L$134, 4, FALSE)-VLOOKUP(Games!E723, Data!$B$2:$L$134, 4, FALSE))*Coefficients!$C$2</f>
        <v>#N/A</v>
      </c>
      <c r="D722" s="5" t="str">
        <f>(VLOOKUP(Games!B723, Data!$B$2:$L$134, 3, FALSE)-VLOOKUP(Games!E723, Data!$B$2:$L$134, 3, FALSE))*Coefficients!$D$2</f>
        <v>#N/A</v>
      </c>
      <c r="E722" s="5" t="str">
        <f>(VLOOKUP(Games!B723, Data!$B$2:$L$134, 5, FALSE)-VLOOKUP(Games!E723, Data!$B$2:$L$134, 5, FALSE))*Coefficients!$E$2</f>
        <v>#N/A</v>
      </c>
      <c r="F722" s="5" t="str">
        <f>(VLOOKUP(Games!B723, Data!$B$2:$L$134, 6, FALSE)-VLOOKUP(Games!E723, Data!$B$2:$L$134, 6, FALSE))*Coefficients!$F$2</f>
        <v>#N/A</v>
      </c>
      <c r="G722" s="5" t="str">
        <f>(VLOOKUP(Games!B723, Data!$B$2:$L$134, 7, FALSE)-VLOOKUP(Games!E723, Data!$B$2:$L$134, 7, FALSE))*Coefficients!$G$2</f>
        <v>#N/A</v>
      </c>
      <c r="H722" s="5" t="str">
        <f>(VLOOKUP(Games!B723, Data!$B$2:$L$134, 8, FALSE)-VLOOKUP(Games!E723, Data!$B$2:$L$134, 8, FALSE))*Coefficients!$H$2</f>
        <v>#N/A</v>
      </c>
      <c r="I722" s="5" t="str">
        <f>(VLOOKUP(Games!B723, Data!$B$2:$L$134, 9, FALSE)-VLOOKUP(Games!E723, Data!$B$2:$L$134, 9, FALSE))*Coefficients!$I$2</f>
        <v>#N/A</v>
      </c>
      <c r="J722" s="5" t="str">
        <f>(VLOOKUP(Games!B723, Data!$B$2:$L$134, 10, FALSE)-VLOOKUP(Games!E723, Data!$B$2:$L$134, 10, FALSE))*Coefficients!$J$2</f>
        <v>#N/A</v>
      </c>
      <c r="K722" s="5" t="str">
        <f>(IF(AND(VLOOKUP(Games!B723, Data!$B$2:$L$134, 11, FALSE)=1, VLOOKUP(Games!E723, Data!$B$2:$L$134, 11, FALSE)&lt;&gt;1), 1,0))*Coefficients!K$2</f>
        <v>#N/A</v>
      </c>
      <c r="L722" s="5" t="str">
        <f>(IF(AND(VLOOKUP(Games!B723, Data!$B$2:$L$134, 11, FALSE)&lt;&gt;1, VLOOKUP(Games!E723, Data!$B$2:$L$134, 11, FALSE)=1), 1,0))*Coefficients!L$2</f>
        <v>#N/A</v>
      </c>
      <c r="O722" s="5" t="str">
        <f t="shared" si="1"/>
        <v>#N/A</v>
      </c>
    </row>
    <row r="723" ht="14.25" customHeight="1">
      <c r="A723" s="5" t="str">
        <f>Coefficients!$A$2</f>
        <v/>
      </c>
      <c r="B723" s="5" t="n">
        <f>(Games!G724)*Coefficients!$B$2</f>
        <v>0</v>
      </c>
      <c r="C723" s="5" t="str">
        <f>(VLOOKUP(Games!B724, Data!$B$2:$L$134, 4, FALSE)-VLOOKUP(Games!E724, Data!$B$2:$L$134, 4, FALSE))*Coefficients!$C$2</f>
        <v>#N/A</v>
      </c>
      <c r="D723" s="5" t="str">
        <f>(VLOOKUP(Games!B724, Data!$B$2:$L$134, 3, FALSE)-VLOOKUP(Games!E724, Data!$B$2:$L$134, 3, FALSE))*Coefficients!$D$2</f>
        <v>#N/A</v>
      </c>
      <c r="E723" s="5" t="str">
        <f>(VLOOKUP(Games!B724, Data!$B$2:$L$134, 5, FALSE)-VLOOKUP(Games!E724, Data!$B$2:$L$134, 5, FALSE))*Coefficients!$E$2</f>
        <v>#N/A</v>
      </c>
      <c r="F723" s="5" t="str">
        <f>(VLOOKUP(Games!B724, Data!$B$2:$L$134, 6, FALSE)-VLOOKUP(Games!E724, Data!$B$2:$L$134, 6, FALSE))*Coefficients!$F$2</f>
        <v>#N/A</v>
      </c>
      <c r="G723" s="5" t="str">
        <f>(VLOOKUP(Games!B724, Data!$B$2:$L$134, 7, FALSE)-VLOOKUP(Games!E724, Data!$B$2:$L$134, 7, FALSE))*Coefficients!$G$2</f>
        <v>#N/A</v>
      </c>
      <c r="H723" s="5" t="str">
        <f>(VLOOKUP(Games!B724, Data!$B$2:$L$134, 8, FALSE)-VLOOKUP(Games!E724, Data!$B$2:$L$134, 8, FALSE))*Coefficients!$H$2</f>
        <v>#N/A</v>
      </c>
      <c r="I723" s="5" t="str">
        <f>(VLOOKUP(Games!B724, Data!$B$2:$L$134, 9, FALSE)-VLOOKUP(Games!E724, Data!$B$2:$L$134, 9, FALSE))*Coefficients!$I$2</f>
        <v>#N/A</v>
      </c>
      <c r="J723" s="5" t="str">
        <f>(VLOOKUP(Games!B724, Data!$B$2:$L$134, 10, FALSE)-VLOOKUP(Games!E724, Data!$B$2:$L$134, 10, FALSE))*Coefficients!$J$2</f>
        <v>#N/A</v>
      </c>
      <c r="K723" s="5" t="str">
        <f>(IF(AND(VLOOKUP(Games!B724, Data!$B$2:$L$134, 11, FALSE)=1, VLOOKUP(Games!E724, Data!$B$2:$L$134, 11, FALSE)&lt;&gt;1), 1,0))*Coefficients!K$2</f>
        <v>#N/A</v>
      </c>
      <c r="L723" s="5" t="str">
        <f>(IF(AND(VLOOKUP(Games!B724, Data!$B$2:$L$134, 11, FALSE)&lt;&gt;1, VLOOKUP(Games!E724, Data!$B$2:$L$134, 11, FALSE)=1), 1,0))*Coefficients!L$2</f>
        <v>#N/A</v>
      </c>
      <c r="O723" s="5" t="str">
        <f t="shared" si="1"/>
        <v>#N/A</v>
      </c>
    </row>
    <row r="724" ht="14.25" customHeight="1">
      <c r="A724" s="5" t="str">
        <f>Coefficients!$A$2</f>
        <v/>
      </c>
      <c r="B724" s="5" t="n">
        <f>(Games!G725)*Coefficients!$B$2</f>
        <v>0</v>
      </c>
      <c r="C724" s="5" t="str">
        <f>(VLOOKUP(Games!B725, Data!$B$2:$L$134, 4, FALSE)-VLOOKUP(Games!E725, Data!$B$2:$L$134, 4, FALSE))*Coefficients!$C$2</f>
        <v>#N/A</v>
      </c>
      <c r="D724" s="5" t="str">
        <f>(VLOOKUP(Games!B725, Data!$B$2:$L$134, 3, FALSE)-VLOOKUP(Games!E725, Data!$B$2:$L$134, 3, FALSE))*Coefficients!$D$2</f>
        <v>#N/A</v>
      </c>
      <c r="E724" s="5" t="str">
        <f>(VLOOKUP(Games!B725, Data!$B$2:$L$134, 5, FALSE)-VLOOKUP(Games!E725, Data!$B$2:$L$134, 5, FALSE))*Coefficients!$E$2</f>
        <v>#N/A</v>
      </c>
      <c r="F724" s="5" t="str">
        <f>(VLOOKUP(Games!B725, Data!$B$2:$L$134, 6, FALSE)-VLOOKUP(Games!E725, Data!$B$2:$L$134, 6, FALSE))*Coefficients!$F$2</f>
        <v>#N/A</v>
      </c>
      <c r="G724" s="5" t="str">
        <f>(VLOOKUP(Games!B725, Data!$B$2:$L$134, 7, FALSE)-VLOOKUP(Games!E725, Data!$B$2:$L$134, 7, FALSE))*Coefficients!$G$2</f>
        <v>#N/A</v>
      </c>
      <c r="H724" s="5" t="str">
        <f>(VLOOKUP(Games!B725, Data!$B$2:$L$134, 8, FALSE)-VLOOKUP(Games!E725, Data!$B$2:$L$134, 8, FALSE))*Coefficients!$H$2</f>
        <v>#N/A</v>
      </c>
      <c r="I724" s="5" t="str">
        <f>(VLOOKUP(Games!B725, Data!$B$2:$L$134, 9, FALSE)-VLOOKUP(Games!E725, Data!$B$2:$L$134, 9, FALSE))*Coefficients!$I$2</f>
        <v>#N/A</v>
      </c>
      <c r="J724" s="5" t="str">
        <f>(VLOOKUP(Games!B725, Data!$B$2:$L$134, 10, FALSE)-VLOOKUP(Games!E725, Data!$B$2:$L$134, 10, FALSE))*Coefficients!$J$2</f>
        <v>#N/A</v>
      </c>
      <c r="K724" s="5" t="str">
        <f>(IF(AND(VLOOKUP(Games!B725, Data!$B$2:$L$134, 11, FALSE)=1, VLOOKUP(Games!E725, Data!$B$2:$L$134, 11, FALSE)&lt;&gt;1), 1,0))*Coefficients!K$2</f>
        <v>#N/A</v>
      </c>
      <c r="L724" s="5" t="str">
        <f>(IF(AND(VLOOKUP(Games!B725, Data!$B$2:$L$134, 11, FALSE)&lt;&gt;1, VLOOKUP(Games!E725, Data!$B$2:$L$134, 11, FALSE)=1), 1,0))*Coefficients!L$2</f>
        <v>#N/A</v>
      </c>
      <c r="O724" s="5" t="str">
        <f t="shared" si="1"/>
        <v>#N/A</v>
      </c>
    </row>
    <row r="725" ht="14.25" customHeight="1">
      <c r="A725" s="5" t="str">
        <f>Coefficients!$A$2</f>
        <v/>
      </c>
      <c r="B725" s="5" t="n">
        <f>(Games!G726)*Coefficients!$B$2</f>
        <v>0</v>
      </c>
      <c r="C725" s="5" t="str">
        <f>(VLOOKUP(Games!B726, Data!$B$2:$L$134, 4, FALSE)-VLOOKUP(Games!E726, Data!$B$2:$L$134, 4, FALSE))*Coefficients!$C$2</f>
        <v>#N/A</v>
      </c>
      <c r="D725" s="5" t="str">
        <f>(VLOOKUP(Games!B726, Data!$B$2:$L$134, 3, FALSE)-VLOOKUP(Games!E726, Data!$B$2:$L$134, 3, FALSE))*Coefficients!$D$2</f>
        <v>#N/A</v>
      </c>
      <c r="E725" s="5" t="str">
        <f>(VLOOKUP(Games!B726, Data!$B$2:$L$134, 5, FALSE)-VLOOKUP(Games!E726, Data!$B$2:$L$134, 5, FALSE))*Coefficients!$E$2</f>
        <v>#N/A</v>
      </c>
      <c r="F725" s="5" t="str">
        <f>(VLOOKUP(Games!B726, Data!$B$2:$L$134, 6, FALSE)-VLOOKUP(Games!E726, Data!$B$2:$L$134, 6, FALSE))*Coefficients!$F$2</f>
        <v>#N/A</v>
      </c>
      <c r="G725" s="5" t="str">
        <f>(VLOOKUP(Games!B726, Data!$B$2:$L$134, 7, FALSE)-VLOOKUP(Games!E726, Data!$B$2:$L$134, 7, FALSE))*Coefficients!$G$2</f>
        <v>#N/A</v>
      </c>
      <c r="H725" s="5" t="str">
        <f>(VLOOKUP(Games!B726, Data!$B$2:$L$134, 8, FALSE)-VLOOKUP(Games!E726, Data!$B$2:$L$134, 8, FALSE))*Coefficients!$H$2</f>
        <v>#N/A</v>
      </c>
      <c r="I725" s="5" t="str">
        <f>(VLOOKUP(Games!B726, Data!$B$2:$L$134, 9, FALSE)-VLOOKUP(Games!E726, Data!$B$2:$L$134, 9, FALSE))*Coefficients!$I$2</f>
        <v>#N/A</v>
      </c>
      <c r="J725" s="5" t="str">
        <f>(VLOOKUP(Games!B726, Data!$B$2:$L$134, 10, FALSE)-VLOOKUP(Games!E726, Data!$B$2:$L$134, 10, FALSE))*Coefficients!$J$2</f>
        <v>#N/A</v>
      </c>
      <c r="K725" s="5" t="str">
        <f>(IF(AND(VLOOKUP(Games!B726, Data!$B$2:$L$134, 11, FALSE)=1, VLOOKUP(Games!E726, Data!$B$2:$L$134, 11, FALSE)&lt;&gt;1), 1,0))*Coefficients!K$2</f>
        <v>#N/A</v>
      </c>
      <c r="L725" s="5" t="str">
        <f>(IF(AND(VLOOKUP(Games!B726, Data!$B$2:$L$134, 11, FALSE)&lt;&gt;1, VLOOKUP(Games!E726, Data!$B$2:$L$134, 11, FALSE)=1), 1,0))*Coefficients!L$2</f>
        <v>#N/A</v>
      </c>
      <c r="O725" s="5" t="str">
        <f t="shared" si="1"/>
        <v>#N/A</v>
      </c>
    </row>
    <row r="726" ht="14.25" customHeight="1">
      <c r="A726" s="5" t="str">
        <f>Coefficients!$A$2</f>
        <v/>
      </c>
      <c r="B726" s="5" t="n">
        <f>(Games!G727)*Coefficients!$B$2</f>
        <v>0</v>
      </c>
      <c r="C726" s="5" t="str">
        <f>(VLOOKUP(Games!B727, Data!$B$2:$L$134, 4, FALSE)-VLOOKUP(Games!E727, Data!$B$2:$L$134, 4, FALSE))*Coefficients!$C$2</f>
        <v>#N/A</v>
      </c>
      <c r="D726" s="5" t="str">
        <f>(VLOOKUP(Games!B727, Data!$B$2:$L$134, 3, FALSE)-VLOOKUP(Games!E727, Data!$B$2:$L$134, 3, FALSE))*Coefficients!$D$2</f>
        <v>#N/A</v>
      </c>
      <c r="E726" s="5" t="str">
        <f>(VLOOKUP(Games!B727, Data!$B$2:$L$134, 5, FALSE)-VLOOKUP(Games!E727, Data!$B$2:$L$134, 5, FALSE))*Coefficients!$E$2</f>
        <v>#N/A</v>
      </c>
      <c r="F726" s="5" t="str">
        <f>(VLOOKUP(Games!B727, Data!$B$2:$L$134, 6, FALSE)-VLOOKUP(Games!E727, Data!$B$2:$L$134, 6, FALSE))*Coefficients!$F$2</f>
        <v>#N/A</v>
      </c>
      <c r="G726" s="5" t="str">
        <f>(VLOOKUP(Games!B727, Data!$B$2:$L$134, 7, FALSE)-VLOOKUP(Games!E727, Data!$B$2:$L$134, 7, FALSE))*Coefficients!$G$2</f>
        <v>#N/A</v>
      </c>
      <c r="H726" s="5" t="str">
        <f>(VLOOKUP(Games!B727, Data!$B$2:$L$134, 8, FALSE)-VLOOKUP(Games!E727, Data!$B$2:$L$134, 8, FALSE))*Coefficients!$H$2</f>
        <v>#N/A</v>
      </c>
      <c r="I726" s="5" t="str">
        <f>(VLOOKUP(Games!B727, Data!$B$2:$L$134, 9, FALSE)-VLOOKUP(Games!E727, Data!$B$2:$L$134, 9, FALSE))*Coefficients!$I$2</f>
        <v>#N/A</v>
      </c>
      <c r="J726" s="5" t="str">
        <f>(VLOOKUP(Games!B727, Data!$B$2:$L$134, 10, FALSE)-VLOOKUP(Games!E727, Data!$B$2:$L$134, 10, FALSE))*Coefficients!$J$2</f>
        <v>#N/A</v>
      </c>
      <c r="K726" s="5" t="str">
        <f>(IF(AND(VLOOKUP(Games!B727, Data!$B$2:$L$134, 11, FALSE)=1, VLOOKUP(Games!E727, Data!$B$2:$L$134, 11, FALSE)&lt;&gt;1), 1,0))*Coefficients!K$2</f>
        <v>#N/A</v>
      </c>
      <c r="L726" s="5" t="str">
        <f>(IF(AND(VLOOKUP(Games!B727, Data!$B$2:$L$134, 11, FALSE)&lt;&gt;1, VLOOKUP(Games!E727, Data!$B$2:$L$134, 11, FALSE)=1), 1,0))*Coefficients!L$2</f>
        <v>#N/A</v>
      </c>
      <c r="O726" s="5" t="str">
        <f t="shared" si="1"/>
        <v>#N/A</v>
      </c>
    </row>
    <row r="727" ht="14.25" customHeight="1">
      <c r="A727" s="5" t="str">
        <f>Coefficients!$A$2</f>
        <v/>
      </c>
      <c r="B727" s="5" t="n">
        <f>(Games!G728)*Coefficients!$B$2</f>
        <v>0</v>
      </c>
      <c r="C727" s="5" t="str">
        <f>(VLOOKUP(Games!B728, Data!$B$2:$L$134, 4, FALSE)-VLOOKUP(Games!E728, Data!$B$2:$L$134, 4, FALSE))*Coefficients!$C$2</f>
        <v>#N/A</v>
      </c>
      <c r="D727" s="5" t="str">
        <f>(VLOOKUP(Games!B728, Data!$B$2:$L$134, 3, FALSE)-VLOOKUP(Games!E728, Data!$B$2:$L$134, 3, FALSE))*Coefficients!$D$2</f>
        <v>#N/A</v>
      </c>
      <c r="E727" s="5" t="str">
        <f>(VLOOKUP(Games!B728, Data!$B$2:$L$134, 5, FALSE)-VLOOKUP(Games!E728, Data!$B$2:$L$134, 5, FALSE))*Coefficients!$E$2</f>
        <v>#N/A</v>
      </c>
      <c r="F727" s="5" t="str">
        <f>(VLOOKUP(Games!B728, Data!$B$2:$L$134, 6, FALSE)-VLOOKUP(Games!E728, Data!$B$2:$L$134, 6, FALSE))*Coefficients!$F$2</f>
        <v>#N/A</v>
      </c>
      <c r="G727" s="5" t="str">
        <f>(VLOOKUP(Games!B728, Data!$B$2:$L$134, 7, FALSE)-VLOOKUP(Games!E728, Data!$B$2:$L$134, 7, FALSE))*Coefficients!$G$2</f>
        <v>#N/A</v>
      </c>
      <c r="H727" s="5" t="str">
        <f>(VLOOKUP(Games!B728, Data!$B$2:$L$134, 8, FALSE)-VLOOKUP(Games!E728, Data!$B$2:$L$134, 8, FALSE))*Coefficients!$H$2</f>
        <v>#N/A</v>
      </c>
      <c r="I727" s="5" t="str">
        <f>(VLOOKUP(Games!B728, Data!$B$2:$L$134, 9, FALSE)-VLOOKUP(Games!E728, Data!$B$2:$L$134, 9, FALSE))*Coefficients!$I$2</f>
        <v>#N/A</v>
      </c>
      <c r="J727" s="5" t="str">
        <f>(VLOOKUP(Games!B728, Data!$B$2:$L$134, 10, FALSE)-VLOOKUP(Games!E728, Data!$B$2:$L$134, 10, FALSE))*Coefficients!$J$2</f>
        <v>#N/A</v>
      </c>
      <c r="K727" s="5" t="str">
        <f>(IF(AND(VLOOKUP(Games!B728, Data!$B$2:$L$134, 11, FALSE)=1, VLOOKUP(Games!E728, Data!$B$2:$L$134, 11, FALSE)&lt;&gt;1), 1,0))*Coefficients!K$2</f>
        <v>#N/A</v>
      </c>
      <c r="L727" s="5" t="str">
        <f>(IF(AND(VLOOKUP(Games!B728, Data!$B$2:$L$134, 11, FALSE)&lt;&gt;1, VLOOKUP(Games!E728, Data!$B$2:$L$134, 11, FALSE)=1), 1,0))*Coefficients!L$2</f>
        <v>#N/A</v>
      </c>
      <c r="O727" s="5" t="str">
        <f t="shared" si="1"/>
        <v>#N/A</v>
      </c>
    </row>
    <row r="728" ht="14.25" customHeight="1">
      <c r="A728" s="5" t="str">
        <f>Coefficients!$A$2</f>
        <v/>
      </c>
      <c r="B728" s="5" t="n">
        <f>(Games!G729)*Coefficients!$B$2</f>
        <v>0</v>
      </c>
      <c r="C728" s="5" t="str">
        <f>(VLOOKUP(Games!B729, Data!$B$2:$L$134, 4, FALSE)-VLOOKUP(Games!E729, Data!$B$2:$L$134, 4, FALSE))*Coefficients!$C$2</f>
        <v>#N/A</v>
      </c>
      <c r="D728" s="5" t="str">
        <f>(VLOOKUP(Games!B729, Data!$B$2:$L$134, 3, FALSE)-VLOOKUP(Games!E729, Data!$B$2:$L$134, 3, FALSE))*Coefficients!$D$2</f>
        <v>#N/A</v>
      </c>
      <c r="E728" s="5" t="str">
        <f>(VLOOKUP(Games!B729, Data!$B$2:$L$134, 5, FALSE)-VLOOKUP(Games!E729, Data!$B$2:$L$134, 5, FALSE))*Coefficients!$E$2</f>
        <v>#N/A</v>
      </c>
      <c r="F728" s="5" t="str">
        <f>(VLOOKUP(Games!B729, Data!$B$2:$L$134, 6, FALSE)-VLOOKUP(Games!E729, Data!$B$2:$L$134, 6, FALSE))*Coefficients!$F$2</f>
        <v>#N/A</v>
      </c>
      <c r="G728" s="5" t="str">
        <f>(VLOOKUP(Games!B729, Data!$B$2:$L$134, 7, FALSE)-VLOOKUP(Games!E729, Data!$B$2:$L$134, 7, FALSE))*Coefficients!$G$2</f>
        <v>#N/A</v>
      </c>
      <c r="H728" s="5" t="str">
        <f>(VLOOKUP(Games!B729, Data!$B$2:$L$134, 8, FALSE)-VLOOKUP(Games!E729, Data!$B$2:$L$134, 8, FALSE))*Coefficients!$H$2</f>
        <v>#N/A</v>
      </c>
      <c r="I728" s="5" t="str">
        <f>(VLOOKUP(Games!B729, Data!$B$2:$L$134, 9, FALSE)-VLOOKUP(Games!E729, Data!$B$2:$L$134, 9, FALSE))*Coefficients!$I$2</f>
        <v>#N/A</v>
      </c>
      <c r="J728" s="5" t="str">
        <f>(VLOOKUP(Games!B729, Data!$B$2:$L$134, 10, FALSE)-VLOOKUP(Games!E729, Data!$B$2:$L$134, 10, FALSE))*Coefficients!$J$2</f>
        <v>#N/A</v>
      </c>
      <c r="K728" s="5" t="str">
        <f>(IF(AND(VLOOKUP(Games!B729, Data!$B$2:$L$134, 11, FALSE)=1, VLOOKUP(Games!E729, Data!$B$2:$L$134, 11, FALSE)&lt;&gt;1), 1,0))*Coefficients!K$2</f>
        <v>#N/A</v>
      </c>
      <c r="L728" s="5" t="str">
        <f>(IF(AND(VLOOKUP(Games!B729, Data!$B$2:$L$134, 11, FALSE)&lt;&gt;1, VLOOKUP(Games!E729, Data!$B$2:$L$134, 11, FALSE)=1), 1,0))*Coefficients!L$2</f>
        <v>#N/A</v>
      </c>
      <c r="O728" s="5" t="str">
        <f t="shared" si="1"/>
        <v>#N/A</v>
      </c>
    </row>
    <row r="729" ht="14.25" customHeight="1">
      <c r="A729" s="5" t="str">
        <f>Coefficients!$A$2</f>
        <v/>
      </c>
      <c r="B729" s="5" t="n">
        <f>(Games!G730)*Coefficients!$B$2</f>
        <v>0</v>
      </c>
      <c r="C729" s="5" t="str">
        <f>(VLOOKUP(Games!B730, Data!$B$2:$L$134, 4, FALSE)-VLOOKUP(Games!E730, Data!$B$2:$L$134, 4, FALSE))*Coefficients!$C$2</f>
        <v>#N/A</v>
      </c>
      <c r="D729" s="5" t="str">
        <f>(VLOOKUP(Games!B730, Data!$B$2:$L$134, 3, FALSE)-VLOOKUP(Games!E730, Data!$B$2:$L$134, 3, FALSE))*Coefficients!$D$2</f>
        <v>#N/A</v>
      </c>
      <c r="E729" s="5" t="str">
        <f>(VLOOKUP(Games!B730, Data!$B$2:$L$134, 5, FALSE)-VLOOKUP(Games!E730, Data!$B$2:$L$134, 5, FALSE))*Coefficients!$E$2</f>
        <v>#N/A</v>
      </c>
      <c r="F729" s="5" t="str">
        <f>(VLOOKUP(Games!B730, Data!$B$2:$L$134, 6, FALSE)-VLOOKUP(Games!E730, Data!$B$2:$L$134, 6, FALSE))*Coefficients!$F$2</f>
        <v>#N/A</v>
      </c>
      <c r="G729" s="5" t="str">
        <f>(VLOOKUP(Games!B730, Data!$B$2:$L$134, 7, FALSE)-VLOOKUP(Games!E730, Data!$B$2:$L$134, 7, FALSE))*Coefficients!$G$2</f>
        <v>#N/A</v>
      </c>
      <c r="H729" s="5" t="str">
        <f>(VLOOKUP(Games!B730, Data!$B$2:$L$134, 8, FALSE)-VLOOKUP(Games!E730, Data!$B$2:$L$134, 8, FALSE))*Coefficients!$H$2</f>
        <v>#N/A</v>
      </c>
      <c r="I729" s="5" t="str">
        <f>(VLOOKUP(Games!B730, Data!$B$2:$L$134, 9, FALSE)-VLOOKUP(Games!E730, Data!$B$2:$L$134, 9, FALSE))*Coefficients!$I$2</f>
        <v>#N/A</v>
      </c>
      <c r="J729" s="5" t="str">
        <f>(VLOOKUP(Games!B730, Data!$B$2:$L$134, 10, FALSE)-VLOOKUP(Games!E730, Data!$B$2:$L$134, 10, FALSE))*Coefficients!$J$2</f>
        <v>#N/A</v>
      </c>
      <c r="K729" s="5" t="str">
        <f>(IF(AND(VLOOKUP(Games!B730, Data!$B$2:$L$134, 11, FALSE)=1, VLOOKUP(Games!E730, Data!$B$2:$L$134, 11, FALSE)&lt;&gt;1), 1,0))*Coefficients!K$2</f>
        <v>#N/A</v>
      </c>
      <c r="L729" s="5" t="str">
        <f>(IF(AND(VLOOKUP(Games!B730, Data!$B$2:$L$134, 11, FALSE)&lt;&gt;1, VLOOKUP(Games!E730, Data!$B$2:$L$134, 11, FALSE)=1), 1,0))*Coefficients!L$2</f>
        <v>#N/A</v>
      </c>
      <c r="O729" s="5" t="str">
        <f t="shared" si="1"/>
        <v>#N/A</v>
      </c>
    </row>
    <row r="730" ht="14.25" customHeight="1">
      <c r="A730" s="5" t="str">
        <f>Coefficients!$A$2</f>
        <v/>
      </c>
      <c r="B730" s="5" t="n">
        <f>(Games!G731)*Coefficients!$B$2</f>
        <v>0</v>
      </c>
      <c r="C730" s="5" t="str">
        <f>(VLOOKUP(Games!B731, Data!$B$2:$L$134, 4, FALSE)-VLOOKUP(Games!E731, Data!$B$2:$L$134, 4, FALSE))*Coefficients!$C$2</f>
        <v>#N/A</v>
      </c>
      <c r="D730" s="5" t="str">
        <f>(VLOOKUP(Games!B731, Data!$B$2:$L$134, 3, FALSE)-VLOOKUP(Games!E731, Data!$B$2:$L$134, 3, FALSE))*Coefficients!$D$2</f>
        <v>#N/A</v>
      </c>
      <c r="E730" s="5" t="str">
        <f>(VLOOKUP(Games!B731, Data!$B$2:$L$134, 5, FALSE)-VLOOKUP(Games!E731, Data!$B$2:$L$134, 5, FALSE))*Coefficients!$E$2</f>
        <v>#N/A</v>
      </c>
      <c r="F730" s="5" t="str">
        <f>(VLOOKUP(Games!B731, Data!$B$2:$L$134, 6, FALSE)-VLOOKUP(Games!E731, Data!$B$2:$L$134, 6, FALSE))*Coefficients!$F$2</f>
        <v>#N/A</v>
      </c>
      <c r="G730" s="5" t="str">
        <f>(VLOOKUP(Games!B731, Data!$B$2:$L$134, 7, FALSE)-VLOOKUP(Games!E731, Data!$B$2:$L$134, 7, FALSE))*Coefficients!$G$2</f>
        <v>#N/A</v>
      </c>
      <c r="H730" s="5" t="str">
        <f>(VLOOKUP(Games!B731, Data!$B$2:$L$134, 8, FALSE)-VLOOKUP(Games!E731, Data!$B$2:$L$134, 8, FALSE))*Coefficients!$H$2</f>
        <v>#N/A</v>
      </c>
      <c r="I730" s="5" t="str">
        <f>(VLOOKUP(Games!B731, Data!$B$2:$L$134, 9, FALSE)-VLOOKUP(Games!E731, Data!$B$2:$L$134, 9, FALSE))*Coefficients!$I$2</f>
        <v>#N/A</v>
      </c>
      <c r="J730" s="5" t="str">
        <f>(VLOOKUP(Games!B731, Data!$B$2:$L$134, 10, FALSE)-VLOOKUP(Games!E731, Data!$B$2:$L$134, 10, FALSE))*Coefficients!$J$2</f>
        <v>#N/A</v>
      </c>
      <c r="K730" s="5" t="str">
        <f>(IF(AND(VLOOKUP(Games!B731, Data!$B$2:$L$134, 11, FALSE)=1, VLOOKUP(Games!E731, Data!$B$2:$L$134, 11, FALSE)&lt;&gt;1), 1,0))*Coefficients!K$2</f>
        <v>#N/A</v>
      </c>
      <c r="L730" s="5" t="str">
        <f>(IF(AND(VLOOKUP(Games!B731, Data!$B$2:$L$134, 11, FALSE)&lt;&gt;1, VLOOKUP(Games!E731, Data!$B$2:$L$134, 11, FALSE)=1), 1,0))*Coefficients!L$2</f>
        <v>#N/A</v>
      </c>
      <c r="O730" s="5" t="str">
        <f t="shared" si="1"/>
        <v>#N/A</v>
      </c>
    </row>
    <row r="731" ht="14.25" customHeight="1">
      <c r="A731" s="5" t="str">
        <f>Coefficients!$A$2</f>
        <v/>
      </c>
      <c r="B731" s="5" t="n">
        <f>(Games!G732)*Coefficients!$B$2</f>
        <v>0</v>
      </c>
      <c r="C731" s="5" t="str">
        <f>(VLOOKUP(Games!B732, Data!$B$2:$L$134, 4, FALSE)-VLOOKUP(Games!E732, Data!$B$2:$L$134, 4, FALSE))*Coefficients!$C$2</f>
        <v>#N/A</v>
      </c>
      <c r="D731" s="5" t="str">
        <f>(VLOOKUP(Games!B732, Data!$B$2:$L$134, 3, FALSE)-VLOOKUP(Games!E732, Data!$B$2:$L$134, 3, FALSE))*Coefficients!$D$2</f>
        <v>#N/A</v>
      </c>
      <c r="E731" s="5" t="str">
        <f>(VLOOKUP(Games!B732, Data!$B$2:$L$134, 5, FALSE)-VLOOKUP(Games!E732, Data!$B$2:$L$134, 5, FALSE))*Coefficients!$E$2</f>
        <v>#N/A</v>
      </c>
      <c r="F731" s="5" t="str">
        <f>(VLOOKUP(Games!B732, Data!$B$2:$L$134, 6, FALSE)-VLOOKUP(Games!E732, Data!$B$2:$L$134, 6, FALSE))*Coefficients!$F$2</f>
        <v>#N/A</v>
      </c>
      <c r="G731" s="5" t="str">
        <f>(VLOOKUP(Games!B732, Data!$B$2:$L$134, 7, FALSE)-VLOOKUP(Games!E732, Data!$B$2:$L$134, 7, FALSE))*Coefficients!$G$2</f>
        <v>#N/A</v>
      </c>
      <c r="H731" s="5" t="str">
        <f>(VLOOKUP(Games!B732, Data!$B$2:$L$134, 8, FALSE)-VLOOKUP(Games!E732, Data!$B$2:$L$134, 8, FALSE))*Coefficients!$H$2</f>
        <v>#N/A</v>
      </c>
      <c r="I731" s="5" t="str">
        <f>(VLOOKUP(Games!B732, Data!$B$2:$L$134, 9, FALSE)-VLOOKUP(Games!E732, Data!$B$2:$L$134, 9, FALSE))*Coefficients!$I$2</f>
        <v>#N/A</v>
      </c>
      <c r="J731" s="5" t="str">
        <f>(VLOOKUP(Games!B732, Data!$B$2:$L$134, 10, FALSE)-VLOOKUP(Games!E732, Data!$B$2:$L$134, 10, FALSE))*Coefficients!$J$2</f>
        <v>#N/A</v>
      </c>
      <c r="K731" s="5" t="str">
        <f>(IF(AND(VLOOKUP(Games!B732, Data!$B$2:$L$134, 11, FALSE)=1, VLOOKUP(Games!E732, Data!$B$2:$L$134, 11, FALSE)&lt;&gt;1), 1,0))*Coefficients!K$2</f>
        <v>#N/A</v>
      </c>
      <c r="L731" s="5" t="str">
        <f>(IF(AND(VLOOKUP(Games!B732, Data!$B$2:$L$134, 11, FALSE)&lt;&gt;1, VLOOKUP(Games!E732, Data!$B$2:$L$134, 11, FALSE)=1), 1,0))*Coefficients!L$2</f>
        <v>#N/A</v>
      </c>
      <c r="O731" s="5" t="str">
        <f t="shared" si="1"/>
        <v>#N/A</v>
      </c>
    </row>
    <row r="732" ht="14.25" customHeight="1">
      <c r="A732" s="5" t="str">
        <f>Coefficients!$A$2</f>
        <v/>
      </c>
      <c r="B732" s="5" t="n">
        <f>(Games!G733)*Coefficients!$B$2</f>
        <v>0</v>
      </c>
      <c r="C732" s="5" t="str">
        <f>(VLOOKUP(Games!B733, Data!$B$2:$L$134, 4, FALSE)-VLOOKUP(Games!E733, Data!$B$2:$L$134, 4, FALSE))*Coefficients!$C$2</f>
        <v>#N/A</v>
      </c>
      <c r="D732" s="5" t="str">
        <f>(VLOOKUP(Games!B733, Data!$B$2:$L$134, 3, FALSE)-VLOOKUP(Games!E733, Data!$B$2:$L$134, 3, FALSE))*Coefficients!$D$2</f>
        <v>#N/A</v>
      </c>
      <c r="E732" s="5" t="str">
        <f>(VLOOKUP(Games!B733, Data!$B$2:$L$134, 5, FALSE)-VLOOKUP(Games!E733, Data!$B$2:$L$134, 5, FALSE))*Coefficients!$E$2</f>
        <v>#N/A</v>
      </c>
      <c r="F732" s="5" t="str">
        <f>(VLOOKUP(Games!B733, Data!$B$2:$L$134, 6, FALSE)-VLOOKUP(Games!E733, Data!$B$2:$L$134, 6, FALSE))*Coefficients!$F$2</f>
        <v>#N/A</v>
      </c>
      <c r="G732" s="5" t="str">
        <f>(VLOOKUP(Games!B733, Data!$B$2:$L$134, 7, FALSE)-VLOOKUP(Games!E733, Data!$B$2:$L$134, 7, FALSE))*Coefficients!$G$2</f>
        <v>#N/A</v>
      </c>
      <c r="H732" s="5" t="str">
        <f>(VLOOKUP(Games!B733, Data!$B$2:$L$134, 8, FALSE)-VLOOKUP(Games!E733, Data!$B$2:$L$134, 8, FALSE))*Coefficients!$H$2</f>
        <v>#N/A</v>
      </c>
      <c r="I732" s="5" t="str">
        <f>(VLOOKUP(Games!B733, Data!$B$2:$L$134, 9, FALSE)-VLOOKUP(Games!E733, Data!$B$2:$L$134, 9, FALSE))*Coefficients!$I$2</f>
        <v>#N/A</v>
      </c>
      <c r="J732" s="5" t="str">
        <f>(VLOOKUP(Games!B733, Data!$B$2:$L$134, 10, FALSE)-VLOOKUP(Games!E733, Data!$B$2:$L$134, 10, FALSE))*Coefficients!$J$2</f>
        <v>#N/A</v>
      </c>
      <c r="K732" s="5" t="str">
        <f>(IF(AND(VLOOKUP(Games!B733, Data!$B$2:$L$134, 11, FALSE)=1, VLOOKUP(Games!E733, Data!$B$2:$L$134, 11, FALSE)&lt;&gt;1), 1,0))*Coefficients!K$2</f>
        <v>#N/A</v>
      </c>
      <c r="L732" s="5" t="str">
        <f>(IF(AND(VLOOKUP(Games!B733, Data!$B$2:$L$134, 11, FALSE)&lt;&gt;1, VLOOKUP(Games!E733, Data!$B$2:$L$134, 11, FALSE)=1), 1,0))*Coefficients!L$2</f>
        <v>#N/A</v>
      </c>
      <c r="O732" s="5" t="str">
        <f t="shared" si="1"/>
        <v>#N/A</v>
      </c>
    </row>
    <row r="733" ht="14.25" customHeight="1">
      <c r="A733" s="5" t="str">
        <f>Coefficients!$A$2</f>
        <v/>
      </c>
      <c r="B733" s="5" t="n">
        <f>(Games!G734)*Coefficients!$B$2</f>
        <v>0</v>
      </c>
      <c r="C733" s="5" t="str">
        <f>(VLOOKUP(Games!B734, Data!$B$2:$L$134, 4, FALSE)-VLOOKUP(Games!E734, Data!$B$2:$L$134, 4, FALSE))*Coefficients!$C$2</f>
        <v>#N/A</v>
      </c>
      <c r="D733" s="5" t="str">
        <f>(VLOOKUP(Games!B734, Data!$B$2:$L$134, 3, FALSE)-VLOOKUP(Games!E734, Data!$B$2:$L$134, 3, FALSE))*Coefficients!$D$2</f>
        <v>#N/A</v>
      </c>
      <c r="E733" s="5" t="str">
        <f>(VLOOKUP(Games!B734, Data!$B$2:$L$134, 5, FALSE)-VLOOKUP(Games!E734, Data!$B$2:$L$134, 5, FALSE))*Coefficients!$E$2</f>
        <v>#N/A</v>
      </c>
      <c r="F733" s="5" t="str">
        <f>(VLOOKUP(Games!B734, Data!$B$2:$L$134, 6, FALSE)-VLOOKUP(Games!E734, Data!$B$2:$L$134, 6, FALSE))*Coefficients!$F$2</f>
        <v>#N/A</v>
      </c>
      <c r="G733" s="5" t="str">
        <f>(VLOOKUP(Games!B734, Data!$B$2:$L$134, 7, FALSE)-VLOOKUP(Games!E734, Data!$B$2:$L$134, 7, FALSE))*Coefficients!$G$2</f>
        <v>#N/A</v>
      </c>
      <c r="H733" s="5" t="str">
        <f>(VLOOKUP(Games!B734, Data!$B$2:$L$134, 8, FALSE)-VLOOKUP(Games!E734, Data!$B$2:$L$134, 8, FALSE))*Coefficients!$H$2</f>
        <v>#N/A</v>
      </c>
      <c r="I733" s="5" t="str">
        <f>(VLOOKUP(Games!B734, Data!$B$2:$L$134, 9, FALSE)-VLOOKUP(Games!E734, Data!$B$2:$L$134, 9, FALSE))*Coefficients!$I$2</f>
        <v>#N/A</v>
      </c>
      <c r="J733" s="5" t="str">
        <f>(VLOOKUP(Games!B734, Data!$B$2:$L$134, 10, FALSE)-VLOOKUP(Games!E734, Data!$B$2:$L$134, 10, FALSE))*Coefficients!$J$2</f>
        <v>#N/A</v>
      </c>
      <c r="K733" s="5" t="str">
        <f>(IF(AND(VLOOKUP(Games!B734, Data!$B$2:$L$134, 11, FALSE)=1, VLOOKUP(Games!E734, Data!$B$2:$L$134, 11, FALSE)&lt;&gt;1), 1,0))*Coefficients!K$2</f>
        <v>#N/A</v>
      </c>
      <c r="L733" s="5" t="str">
        <f>(IF(AND(VLOOKUP(Games!B734, Data!$B$2:$L$134, 11, FALSE)&lt;&gt;1, VLOOKUP(Games!E734, Data!$B$2:$L$134, 11, FALSE)=1), 1,0))*Coefficients!L$2</f>
        <v>#N/A</v>
      </c>
      <c r="O733" s="5" t="str">
        <f t="shared" si="1"/>
        <v>#N/A</v>
      </c>
    </row>
    <row r="734" ht="14.25" customHeight="1">
      <c r="A734" s="5" t="str">
        <f>Coefficients!$A$2</f>
        <v/>
      </c>
      <c r="B734" s="5" t="n">
        <f>(Games!G735)*Coefficients!$B$2</f>
        <v>0</v>
      </c>
      <c r="C734" s="5" t="str">
        <f>(VLOOKUP(Games!B735, Data!$B$2:$L$134, 4, FALSE)-VLOOKUP(Games!E735, Data!$B$2:$L$134, 4, FALSE))*Coefficients!$C$2</f>
        <v>#N/A</v>
      </c>
      <c r="D734" s="5" t="str">
        <f>(VLOOKUP(Games!B735, Data!$B$2:$L$134, 3, FALSE)-VLOOKUP(Games!E735, Data!$B$2:$L$134, 3, FALSE))*Coefficients!$D$2</f>
        <v>#N/A</v>
      </c>
      <c r="E734" s="5" t="str">
        <f>(VLOOKUP(Games!B735, Data!$B$2:$L$134, 5, FALSE)-VLOOKUP(Games!E735, Data!$B$2:$L$134, 5, FALSE))*Coefficients!$E$2</f>
        <v>#N/A</v>
      </c>
      <c r="F734" s="5" t="str">
        <f>(VLOOKUP(Games!B735, Data!$B$2:$L$134, 6, FALSE)-VLOOKUP(Games!E735, Data!$B$2:$L$134, 6, FALSE))*Coefficients!$F$2</f>
        <v>#N/A</v>
      </c>
      <c r="G734" s="5" t="str">
        <f>(VLOOKUP(Games!B735, Data!$B$2:$L$134, 7, FALSE)-VLOOKUP(Games!E735, Data!$B$2:$L$134, 7, FALSE))*Coefficients!$G$2</f>
        <v>#N/A</v>
      </c>
      <c r="H734" s="5" t="str">
        <f>(VLOOKUP(Games!B735, Data!$B$2:$L$134, 8, FALSE)-VLOOKUP(Games!E735, Data!$B$2:$L$134, 8, FALSE))*Coefficients!$H$2</f>
        <v>#N/A</v>
      </c>
      <c r="I734" s="5" t="str">
        <f>(VLOOKUP(Games!B735, Data!$B$2:$L$134, 9, FALSE)-VLOOKUP(Games!E735, Data!$B$2:$L$134, 9, FALSE))*Coefficients!$I$2</f>
        <v>#N/A</v>
      </c>
      <c r="J734" s="5" t="str">
        <f>(VLOOKUP(Games!B735, Data!$B$2:$L$134, 10, FALSE)-VLOOKUP(Games!E735, Data!$B$2:$L$134, 10, FALSE))*Coefficients!$J$2</f>
        <v>#N/A</v>
      </c>
      <c r="K734" s="5" t="str">
        <f>(IF(AND(VLOOKUP(Games!B735, Data!$B$2:$L$134, 11, FALSE)=1, VLOOKUP(Games!E735, Data!$B$2:$L$134, 11, FALSE)&lt;&gt;1), 1,0))*Coefficients!K$2</f>
        <v>#N/A</v>
      </c>
      <c r="L734" s="5" t="str">
        <f>(IF(AND(VLOOKUP(Games!B735, Data!$B$2:$L$134, 11, FALSE)&lt;&gt;1, VLOOKUP(Games!E735, Data!$B$2:$L$134, 11, FALSE)=1), 1,0))*Coefficients!L$2</f>
        <v>#N/A</v>
      </c>
      <c r="O734" s="5" t="str">
        <f t="shared" si="1"/>
        <v>#N/A</v>
      </c>
    </row>
    <row r="735" ht="14.25" customHeight="1">
      <c r="A735" s="5" t="str">
        <f>Coefficients!$A$2</f>
        <v/>
      </c>
      <c r="B735" s="5" t="n">
        <f>(Games!G736)*Coefficients!$B$2</f>
        <v>0</v>
      </c>
      <c r="C735" s="5" t="str">
        <f>(VLOOKUP(Games!B736, Data!$B$2:$L$134, 4, FALSE)-VLOOKUP(Games!E736, Data!$B$2:$L$134, 4, FALSE))*Coefficients!$C$2</f>
        <v>#N/A</v>
      </c>
      <c r="D735" s="5" t="str">
        <f>(VLOOKUP(Games!B736, Data!$B$2:$L$134, 3, FALSE)-VLOOKUP(Games!E736, Data!$B$2:$L$134, 3, FALSE))*Coefficients!$D$2</f>
        <v>#N/A</v>
      </c>
      <c r="E735" s="5" t="str">
        <f>(VLOOKUP(Games!B736, Data!$B$2:$L$134, 5, FALSE)-VLOOKUP(Games!E736, Data!$B$2:$L$134, 5, FALSE))*Coefficients!$E$2</f>
        <v>#N/A</v>
      </c>
      <c r="F735" s="5" t="str">
        <f>(VLOOKUP(Games!B736, Data!$B$2:$L$134, 6, FALSE)-VLOOKUP(Games!E736, Data!$B$2:$L$134, 6, FALSE))*Coefficients!$F$2</f>
        <v>#N/A</v>
      </c>
      <c r="G735" s="5" t="str">
        <f>(VLOOKUP(Games!B736, Data!$B$2:$L$134, 7, FALSE)-VLOOKUP(Games!E736, Data!$B$2:$L$134, 7, FALSE))*Coefficients!$G$2</f>
        <v>#N/A</v>
      </c>
      <c r="H735" s="5" t="str">
        <f>(VLOOKUP(Games!B736, Data!$B$2:$L$134, 8, FALSE)-VLOOKUP(Games!E736, Data!$B$2:$L$134, 8, FALSE))*Coefficients!$H$2</f>
        <v>#N/A</v>
      </c>
      <c r="I735" s="5" t="str">
        <f>(VLOOKUP(Games!B736, Data!$B$2:$L$134, 9, FALSE)-VLOOKUP(Games!E736, Data!$B$2:$L$134, 9, FALSE))*Coefficients!$I$2</f>
        <v>#N/A</v>
      </c>
      <c r="J735" s="5" t="str">
        <f>(VLOOKUP(Games!B736, Data!$B$2:$L$134, 10, FALSE)-VLOOKUP(Games!E736, Data!$B$2:$L$134, 10, FALSE))*Coefficients!$J$2</f>
        <v>#N/A</v>
      </c>
      <c r="K735" s="5" t="str">
        <f>(IF(AND(VLOOKUP(Games!B736, Data!$B$2:$L$134, 11, FALSE)=1, VLOOKUP(Games!E736, Data!$B$2:$L$134, 11, FALSE)&lt;&gt;1), 1,0))*Coefficients!K$2</f>
        <v>#N/A</v>
      </c>
      <c r="L735" s="5" t="str">
        <f>(IF(AND(VLOOKUP(Games!B736, Data!$B$2:$L$134, 11, FALSE)&lt;&gt;1, VLOOKUP(Games!E736, Data!$B$2:$L$134, 11, FALSE)=1), 1,0))*Coefficients!L$2</f>
        <v>#N/A</v>
      </c>
      <c r="O735" s="5" t="str">
        <f t="shared" si="1"/>
        <v>#N/A</v>
      </c>
    </row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bottom="0.75" footer="0.0" header="0.0" left="0.7" right="0.7" top="0.7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/>
  </sheetPr>
  <dimension ref="A1"/>
  <sheetViews>
    <sheetView workbookViewId="0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</cols>
  <sheetData>
    <row r="1" ht="14.25" customHeight="1">
      <c r="A1" s="5" t="s">
        <v>248</v>
      </c>
      <c r="B1" s="5" t="s">
        <v>249</v>
      </c>
      <c r="C1" s="5" t="s">
        <v>250</v>
      </c>
      <c r="D1" s="5" t="s">
        <v>252</v>
      </c>
      <c r="E1" s="5" t="s">
        <v>253</v>
      </c>
      <c r="F1" s="5" t="s">
        <v>254</v>
      </c>
      <c r="G1" s="5" t="s">
        <v>255</v>
      </c>
      <c r="H1" s="5" t="s">
        <v>256</v>
      </c>
      <c r="I1" s="5" t="s">
        <v>257</v>
      </c>
      <c r="J1" s="5" t="s">
        <v>258</v>
      </c>
      <c r="K1" s="5" t="s">
        <v>259</v>
      </c>
      <c r="L1" s="5" t="s">
        <v>260</v>
      </c>
      <c r="N1" s="5" t="s">
        <v>631</v>
      </c>
    </row>
    <row r="2" ht="14.25" customHeight="1">
      <c r="A2" s="5" t="n">
        <f>'Coefficients - Win Probability'!$A$2</f>
        <v>0</v>
      </c>
      <c r="B2" s="5" t="n">
        <f>(Games!G2)*'Coefficients - Win Probability'!$B$2</f>
        <v>3.727544757</v>
      </c>
      <c r="C2" s="5" t="n">
        <f>(VLOOKUP(Games!B2, Data!$B$2:$L$134, 4, FALSE)-VLOOKUP(Games!E2, Data!$B$2:$L$134, 4, FALSE))*'Coefficients - Win Probability'!$C$2</f>
        <v>-1.751695087</v>
      </c>
      <c r="D2" s="5" t="n">
        <f>(VLOOKUP(Games!B2, Data!$B$2:$L$134, 5, FALSE)-VLOOKUP(Games!E2, Data!$B$2:$L$134, 5, FALSE))*'Coefficients - Win Probability'!$D$2</f>
        <v>-3.992866501</v>
      </c>
      <c r="E2" s="5" t="n">
        <f>(VLOOKUP(Games!B2, Data!$B$2:$L$134, 6, FALSE)-VLOOKUP(Games!E2, Data!$B$2:$L$134, 6, FALSE))*'Coefficients - Win Probability'!$E$2</f>
        <v>-2.049789081</v>
      </c>
      <c r="F2" s="5" t="n">
        <f>(VLOOKUP(Games!B2, Data!$B$2:$L$134, 7, FALSE)-VLOOKUP(Games!E2, Data!$B$2:$L$134, 7, FALSE))*'Coefficients - Win Probability'!$F$2</f>
        <v>-9.901877859</v>
      </c>
      <c r="G2" s="5" t="n">
        <f>(VLOOKUP(Games!B2, Data!$B$2:$L$134, 8, FALSE)-VLOOKUP(Games!E2, Data!$B$2:$L$134, 8, FALSE))*'Coefficients - Win Probability'!$G$2</f>
        <v>-3.126815359</v>
      </c>
      <c r="H2" s="5" t="n">
        <f>(VLOOKUP(Games!B2, Data!$B$2:$L$134, 9, FALSE)-VLOOKUP(Games!E2, Data!$B$2:$L$134, 9, FALSE))*'Coefficients - Win Probability'!$H$2</f>
        <v>-0.4423624078</v>
      </c>
      <c r="I2" s="5" t="n">
        <f>(VLOOKUP(Games!B2, Data!$B$2:$L$134, 10, FALSE)-VLOOKUP(Games!E2, Data!$B$2:$L$134, 10, FALSE))*'Coefficients - Win Probability'!$I$2</f>
        <v>1.560371436</v>
      </c>
      <c r="J2" s="5" t="n">
        <f>(IF(AND(VLOOKUP(Games!B2, Data!$B$2:$L$134, 11, FALSE)=1, VLOOKUP(Games!E2, Data!$B$2:$L$134, 11, FALSE)&lt;&gt;1), 1,0))*'Coefficients - Win Probability'!$J$2</f>
        <v>0</v>
      </c>
      <c r="K2" s="5" t="n">
        <f>(IF(AND(VLOOKUP(Games!B2, Data!$B$2:$L$134, 11, FALSE)&lt;&gt;1, VLOOKUP(Games!E2, Data!$B$2:$L$134, 11, FALSE)=1), 1,0))*'Coefficients - Win Probability'!$K$2</f>
        <v>0.3676925434</v>
      </c>
      <c r="L2" s="5" t="n">
        <f>(VLOOKUP(Games!B2, Data!$B$2:$L$134, 3, FALSE)-VLOOKUP(Games!E2, Data!$B$2:$L$134, 3, FALSE))*'Coefficients - Win Probability'!$L$2</f>
        <v>6.698174631</v>
      </c>
      <c r="N2" s="5" t="n">
        <f t="shared" ref="N2:N1537" si="1">ROUND(EXP(SUM(A2:L2))/(1+EXP(SUM(A2:L2))), 6)</f>
        <v>0.000135</v>
      </c>
    </row>
    <row r="3" ht="14.25" customHeight="1">
      <c r="A3" s="5" t="n">
        <f>'Coefficients - Win Probability'!$A$2</f>
        <v>0</v>
      </c>
      <c r="B3" s="5" t="n">
        <f>(Games!G3)*'Coefficients - Win Probability'!$B$2</f>
        <v>-0.8542290069</v>
      </c>
      <c r="C3" s="5" t="n">
        <f>(VLOOKUP(Games!B3, Data!$B$2:$L$134, 4, FALSE)-VLOOKUP(Games!E3, Data!$B$2:$L$134, 4, FALSE))*'Coefficients - Win Probability'!$C$2</f>
        <v>0.2448606036</v>
      </c>
      <c r="D3" s="5" t="n">
        <f>(VLOOKUP(Games!B3, Data!$B$2:$L$134, 5, FALSE)-VLOOKUP(Games!E3, Data!$B$2:$L$134, 5, FALSE))*'Coefficients - Win Probability'!$D$2</f>
        <v>0.2223515706</v>
      </c>
      <c r="E3" s="5" t="n">
        <f>(VLOOKUP(Games!B3, Data!$B$2:$L$134, 6, FALSE)-VLOOKUP(Games!E3, Data!$B$2:$L$134, 6, FALSE))*'Coefficients - Win Probability'!$E$2</f>
        <v>0.1453080347</v>
      </c>
      <c r="F3" s="5" t="n">
        <f>(VLOOKUP(Games!B3, Data!$B$2:$L$134, 7, FALSE)-VLOOKUP(Games!E3, Data!$B$2:$L$134, 7, FALSE))*'Coefficients - Win Probability'!$F$2</f>
        <v>0.5964986662</v>
      </c>
      <c r="G3" s="5" t="n">
        <f>(VLOOKUP(Games!B3, Data!$B$2:$L$134, 8, FALSE)-VLOOKUP(Games!E3, Data!$B$2:$L$134, 8, FALSE))*'Coefficients - Win Probability'!$G$2</f>
        <v>0.2308387178</v>
      </c>
      <c r="H3" s="5" t="n">
        <f>(VLOOKUP(Games!B3, Data!$B$2:$L$134, 9, FALSE)-VLOOKUP(Games!E3, Data!$B$2:$L$134, 9, FALSE))*'Coefficients - Win Probability'!$H$2</f>
        <v>0.009586801408</v>
      </c>
      <c r="I3" s="5" t="n">
        <f>(VLOOKUP(Games!B3, Data!$B$2:$L$134, 10, FALSE)-VLOOKUP(Games!E3, Data!$B$2:$L$134, 10, FALSE))*'Coefficients - Win Probability'!$I$2</f>
        <v>-0.2772621596</v>
      </c>
      <c r="J3" s="5" t="n">
        <f>(IF(AND(VLOOKUP(Games!B3, Data!$B$2:$L$134, 11, FALSE)=1, VLOOKUP(Games!E3, Data!$B$2:$L$134, 11, FALSE)&lt;&gt;1), 1,0))*'Coefficients - Win Probability'!$J$2</f>
        <v>0</v>
      </c>
      <c r="K3" s="5" t="n">
        <f>(IF(AND(VLOOKUP(Games!B3, Data!$B$2:$L$134, 11, FALSE)&lt;&gt;1, VLOOKUP(Games!E3, Data!$B$2:$L$134, 11, FALSE)=1), 1,0))*'Coefficients - Win Probability'!$K$2</f>
        <v>0</v>
      </c>
      <c r="L3" s="5" t="n">
        <f>(VLOOKUP(Games!B3, Data!$B$2:$L$134, 3, FALSE)-VLOOKUP(Games!E3, Data!$B$2:$L$134, 3, FALSE))*'Coefficients - Win Probability'!$L$2</f>
        <v>-0.1497559369</v>
      </c>
      <c r="N3" s="5" t="n">
        <f t="shared" si="1"/>
        <v>0.54195</v>
      </c>
    </row>
    <row r="4" ht="14.25" customHeight="1">
      <c r="A4" s="5" t="n">
        <f>'Coefficients - Win Probability'!$A$2</f>
        <v>0</v>
      </c>
      <c r="B4" s="5" t="n">
        <f>(Games!G4)*'Coefficients - Win Probability'!$B$2</f>
        <v>-2.718001385</v>
      </c>
      <c r="C4" s="5" t="n">
        <f>(VLOOKUP(Games!B4, Data!$B$2:$L$134, 4, FALSE)-VLOOKUP(Games!E4, Data!$B$2:$L$134, 4, FALSE))*'Coefficients - Win Probability'!$C$2</f>
        <v>0.9794424145</v>
      </c>
      <c r="D4" s="5" t="n">
        <f>(VLOOKUP(Games!B4, Data!$B$2:$L$134, 5, FALSE)-VLOOKUP(Games!E4, Data!$B$2:$L$134, 5, FALSE))*'Coefficients - Win Probability'!$D$2</f>
        <v>1.494959496</v>
      </c>
      <c r="E4" s="5" t="n">
        <f>(VLOOKUP(Games!B4, Data!$B$2:$L$134, 6, FALSE)-VLOOKUP(Games!E4, Data!$B$2:$L$134, 6, FALSE))*'Coefficients - Win Probability'!$E$2</f>
        <v>1.232108957</v>
      </c>
      <c r="F4" s="5" t="n">
        <f>(VLOOKUP(Games!B4, Data!$B$2:$L$134, 7, FALSE)-VLOOKUP(Games!E4, Data!$B$2:$L$134, 7, FALSE))*'Coefficients - Win Probability'!$F$2</f>
        <v>3.817591464</v>
      </c>
      <c r="G4" s="5" t="n">
        <f>(VLOOKUP(Games!B4, Data!$B$2:$L$134, 8, FALSE)-VLOOKUP(Games!E4, Data!$B$2:$L$134, 8, FALSE))*'Coefficients - Win Probability'!$G$2</f>
        <v>1.427002983</v>
      </c>
      <c r="H4" s="5" t="n">
        <f>(VLOOKUP(Games!B4, Data!$B$2:$L$134, 9, FALSE)-VLOOKUP(Games!E4, Data!$B$2:$L$134, 9, FALSE))*'Coefficients - Win Probability'!$H$2</f>
        <v>0.1629756239</v>
      </c>
      <c r="I4" s="5" t="n">
        <f>(VLOOKUP(Games!B4, Data!$B$2:$L$134, 10, FALSE)-VLOOKUP(Games!E4, Data!$B$2:$L$134, 10, FALSE))*'Coefficients - Win Probability'!$I$2</f>
        <v>-0.197885583</v>
      </c>
      <c r="J4" s="5" t="n">
        <f>(IF(AND(VLOOKUP(Games!B4, Data!$B$2:$L$134, 11, FALSE)=1, VLOOKUP(Games!E4, Data!$B$2:$L$134, 11, FALSE)&lt;&gt;1), 1,0))*'Coefficients - Win Probability'!$J$2</f>
        <v>-0.2451778613</v>
      </c>
      <c r="K4" s="5" t="n">
        <f>(IF(AND(VLOOKUP(Games!B4, Data!$B$2:$L$134, 11, FALSE)&lt;&gt;1, VLOOKUP(Games!E4, Data!$B$2:$L$134, 11, FALSE)=1), 1,0))*'Coefficients - Win Probability'!$K$2</f>
        <v>0</v>
      </c>
      <c r="L4" s="5" t="n">
        <f>(VLOOKUP(Games!B4, Data!$B$2:$L$134, 3, FALSE)-VLOOKUP(Games!E4, Data!$B$2:$L$134, 3, FALSE))*'Coefficients - Win Probability'!$L$2</f>
        <v>-1.715386186</v>
      </c>
      <c r="N4" s="5" t="n">
        <f t="shared" si="1"/>
        <v>0.985764</v>
      </c>
    </row>
    <row r="5" ht="14.25" customHeight="1">
      <c r="A5" s="5" t="n">
        <f>'Coefficients - Win Probability'!$A$2</f>
        <v>0</v>
      </c>
      <c r="B5" s="5" t="n">
        <f>(Games!G5)*'Coefficients - Win Probability'!$B$2</f>
        <v>-1.320172102</v>
      </c>
      <c r="C5" s="5" t="n">
        <f>(VLOOKUP(Games!B5, Data!$B$2:$L$134, 4, FALSE)-VLOOKUP(Games!E5, Data!$B$2:$L$134, 4, FALSE))*'Coefficients - Win Probability'!$C$2</f>
        <v>0.7534172419</v>
      </c>
      <c r="D5" s="5" t="n">
        <f>(VLOOKUP(Games!B5, Data!$B$2:$L$134, 5, FALSE)-VLOOKUP(Games!E5, Data!$B$2:$L$134, 5, FALSE))*'Coefficients - Win Probability'!$D$2</f>
        <v>1.196913774</v>
      </c>
      <c r="E5" s="5" t="n">
        <f>(VLOOKUP(Games!B5, Data!$B$2:$L$134, 6, FALSE)-VLOOKUP(Games!E5, Data!$B$2:$L$134, 6, FALSE))*'Coefficients - Win Probability'!$E$2</f>
        <v>0.7910259875</v>
      </c>
      <c r="F5" s="5" t="n">
        <f>(VLOOKUP(Games!B5, Data!$B$2:$L$134, 7, FALSE)-VLOOKUP(Games!E5, Data!$B$2:$L$134, 7, FALSE))*'Coefficients - Win Probability'!$F$2</f>
        <v>3.221092798</v>
      </c>
      <c r="G5" s="5" t="n">
        <f>(VLOOKUP(Games!B5, Data!$B$2:$L$134, 8, FALSE)-VLOOKUP(Games!E5, Data!$B$2:$L$134, 8, FALSE))*'Coefficients - Win Probability'!$G$2</f>
        <v>0.7554721672</v>
      </c>
      <c r="H5" s="5" t="n">
        <f>(VLOOKUP(Games!B5, Data!$B$2:$L$134, 9, FALSE)-VLOOKUP(Games!E5, Data!$B$2:$L$134, 9, FALSE))*'Coefficients - Win Probability'!$H$2</f>
        <v>0.1465411072</v>
      </c>
      <c r="I5" s="5" t="n">
        <f>(VLOOKUP(Games!B5, Data!$B$2:$L$134, 10, FALSE)-VLOOKUP(Games!E5, Data!$B$2:$L$134, 10, FALSE))*'Coefficients - Win Probability'!$I$2</f>
        <v>-0.5730985407</v>
      </c>
      <c r="J5" s="5" t="n">
        <f>(IF(AND(VLOOKUP(Games!B5, Data!$B$2:$L$134, 11, FALSE)=1, VLOOKUP(Games!E5, Data!$B$2:$L$134, 11, FALSE)&lt;&gt;1), 1,0))*'Coefficients - Win Probability'!$J$2</f>
        <v>0</v>
      </c>
      <c r="K5" s="5" t="n">
        <f>(IF(AND(VLOOKUP(Games!B5, Data!$B$2:$L$134, 11, FALSE)&lt;&gt;1, VLOOKUP(Games!E5, Data!$B$2:$L$134, 11, FALSE)=1), 1,0))*'Coefficients - Win Probability'!$K$2</f>
        <v>0</v>
      </c>
      <c r="L5" s="5" t="n">
        <f>(VLOOKUP(Games!B5, Data!$B$2:$L$134, 3, FALSE)-VLOOKUP(Games!E5, Data!$B$2:$L$134, 3, FALSE))*'Coefficients - Win Probability'!$L$2</f>
        <v>-1.415874312</v>
      </c>
      <c r="N5" s="5" t="n">
        <f t="shared" si="1"/>
        <v>0.972221</v>
      </c>
    </row>
    <row r="6" ht="14.25" customHeight="1">
      <c r="A6" s="5" t="n">
        <f>'Coefficients - Win Probability'!$A$2</f>
        <v>0</v>
      </c>
      <c r="B6" s="5" t="n">
        <f>(Games!G6)*'Coefficients - Win Probability'!$B$2</f>
        <v>-0.5436002771</v>
      </c>
      <c r="C6" s="5" t="n">
        <f>(VLOOKUP(Games!B6, Data!$B$2:$L$134, 4, FALSE)-VLOOKUP(Games!E6, Data!$B$2:$L$134, 4, FALSE))*'Coefficients - Win Probability'!$C$2</f>
        <v>1.035948708</v>
      </c>
      <c r="D6" s="5" t="n">
        <f>(VLOOKUP(Games!B6, Data!$B$2:$L$134, 5, FALSE)-VLOOKUP(Games!E6, Data!$B$2:$L$134, 5, FALSE))*'Coefficients - Win Probability'!$D$2</f>
        <v>0.8846753978</v>
      </c>
      <c r="E6" s="5" t="n">
        <f>(VLOOKUP(Games!B6, Data!$B$2:$L$134, 6, FALSE)-VLOOKUP(Games!E6, Data!$B$2:$L$134, 6, FALSE))*'Coefficients - Win Probability'!$E$2</f>
        <v>0.6912879282</v>
      </c>
      <c r="F6" s="5" t="n">
        <f>(VLOOKUP(Games!B6, Data!$B$2:$L$134, 7, FALSE)-VLOOKUP(Games!E6, Data!$B$2:$L$134, 7, FALSE))*'Coefficients - Win Probability'!$F$2</f>
        <v>1.998270532</v>
      </c>
      <c r="G6" s="5" t="n">
        <f>(VLOOKUP(Games!B6, Data!$B$2:$L$134, 8, FALSE)-VLOOKUP(Games!E6, Data!$B$2:$L$134, 8, FALSE))*'Coefficients - Win Probability'!$G$2</f>
        <v>0.7135014913</v>
      </c>
      <c r="H6" s="5" t="n">
        <f>(VLOOKUP(Games!B6, Data!$B$2:$L$134, 9, FALSE)-VLOOKUP(Games!E6, Data!$B$2:$L$134, 9, FALSE))*'Coefficients - Win Probability'!$H$2</f>
        <v>0.1287370475</v>
      </c>
      <c r="I6" s="5" t="n">
        <f>(VLOOKUP(Games!B6, Data!$B$2:$L$134, 10, FALSE)-VLOOKUP(Games!E6, Data!$B$2:$L$134, 10, FALSE))*'Coefficients - Win Probability'!$I$2</f>
        <v>-0.4097959006</v>
      </c>
      <c r="J6" s="5" t="n">
        <f>(IF(AND(VLOOKUP(Games!B6, Data!$B$2:$L$134, 11, FALSE)=1, VLOOKUP(Games!E6, Data!$B$2:$L$134, 11, FALSE)&lt;&gt;1), 1,0))*'Coefficients - Win Probability'!$J$2</f>
        <v>-0.2451778613</v>
      </c>
      <c r="K6" s="5" t="n">
        <f>(IF(AND(VLOOKUP(Games!B6, Data!$B$2:$L$134, 11, FALSE)&lt;&gt;1, VLOOKUP(Games!E6, Data!$B$2:$L$134, 11, FALSE)=1), 1,0))*'Coefficients - Win Probability'!$K$2</f>
        <v>0</v>
      </c>
      <c r="L6" s="5" t="n">
        <f>(VLOOKUP(Games!B6, Data!$B$2:$L$134, 3, FALSE)-VLOOKUP(Games!E6, Data!$B$2:$L$134, 3, FALSE))*'Coefficients - Win Probability'!$L$2</f>
        <v>-2.055740588</v>
      </c>
      <c r="N6" s="5" t="n">
        <f t="shared" si="1"/>
        <v>0.900079</v>
      </c>
    </row>
    <row r="7" ht="14.25" customHeight="1">
      <c r="A7" s="5" t="n">
        <f>'Coefficients - Win Probability'!$A$2</f>
        <v>0</v>
      </c>
      <c r="B7" s="5" t="n">
        <f>(Games!G7)*'Coefficients - Win Probability'!$B$2</f>
        <v>-3.028630115</v>
      </c>
      <c r="C7" s="5" t="n">
        <f>(VLOOKUP(Games!B7, Data!$B$2:$L$134, 4, FALSE)-VLOOKUP(Games!E7, Data!$B$2:$L$134, 4, FALSE))*'Coefficients - Win Probability'!$C$2</f>
        <v>1.26197388</v>
      </c>
      <c r="D7" s="5" t="n">
        <f>(VLOOKUP(Games!B7, Data!$B$2:$L$134, 5, FALSE)-VLOOKUP(Games!E7, Data!$B$2:$L$134, 5, FALSE))*'Coefficients - Win Probability'!$D$2</f>
        <v>2.294478973</v>
      </c>
      <c r="E7" s="5" t="n">
        <f>(VLOOKUP(Games!B7, Data!$B$2:$L$134, 6, FALSE)-VLOOKUP(Games!E7, Data!$B$2:$L$134, 6, FALSE))*'Coefficients - Win Probability'!$E$2</f>
        <v>1.273379878</v>
      </c>
      <c r="F7" s="5" t="n">
        <f>(VLOOKUP(Games!B7, Data!$B$2:$L$134, 7, FALSE)-VLOOKUP(Games!E7, Data!$B$2:$L$134, 7, FALSE))*'Coefficients - Win Probability'!$F$2</f>
        <v>6.501835462</v>
      </c>
      <c r="G7" s="5" t="n">
        <f>(VLOOKUP(Games!B7, Data!$B$2:$L$134, 8, FALSE)-VLOOKUP(Games!E7, Data!$B$2:$L$134, 8, FALSE))*'Coefficients - Win Probability'!$G$2</f>
        <v>2.350357854</v>
      </c>
      <c r="H7" s="5" t="n">
        <f>(VLOOKUP(Games!B7, Data!$B$2:$L$134, 9, FALSE)-VLOOKUP(Games!E7, Data!$B$2:$L$134, 9, FALSE))*'Coefficients - Win Probability'!$H$2</f>
        <v>0.2793867839</v>
      </c>
      <c r="I7" s="5" t="n">
        <f>(VLOOKUP(Games!B7, Data!$B$2:$L$134, 10, FALSE)-VLOOKUP(Games!E7, Data!$B$2:$L$134, 10, FALSE))*'Coefficients - Win Probability'!$I$2</f>
        <v>-1.136670524</v>
      </c>
      <c r="J7" s="5" t="n">
        <f>(IF(AND(VLOOKUP(Games!B7, Data!$B$2:$L$134, 11, FALSE)=1, VLOOKUP(Games!E7, Data!$B$2:$L$134, 11, FALSE)&lt;&gt;1), 1,0))*'Coefficients - Win Probability'!$J$2</f>
        <v>-0.2451778613</v>
      </c>
      <c r="K7" s="5" t="n">
        <f>(IF(AND(VLOOKUP(Games!B7, Data!$B$2:$L$134, 11, FALSE)&lt;&gt;1, VLOOKUP(Games!E7, Data!$B$2:$L$134, 11, FALSE)=1), 1,0))*'Coefficients - Win Probability'!$K$2</f>
        <v>0</v>
      </c>
      <c r="L7" s="5" t="n">
        <f>(VLOOKUP(Games!B7, Data!$B$2:$L$134, 3, FALSE)-VLOOKUP(Games!E7, Data!$B$2:$L$134, 3, FALSE))*'Coefficients - Win Probability'!$L$2</f>
        <v>-2.804520272</v>
      </c>
      <c r="N7" s="5" t="n">
        <f t="shared" si="1"/>
        <v>0.998826</v>
      </c>
    </row>
    <row r="8" ht="14.25" customHeight="1">
      <c r="A8" s="5" t="n">
        <f>'Coefficients - Win Probability'!$A$2</f>
        <v>0</v>
      </c>
      <c r="B8" s="5" t="n">
        <f>(Games!G8)*'Coefficients - Win Probability'!$B$2</f>
        <v>-3.18394448</v>
      </c>
      <c r="C8" s="5" t="n">
        <f>(VLOOKUP(Games!B8, Data!$B$2:$L$134, 4, FALSE)-VLOOKUP(Games!E8, Data!$B$2:$L$134, 4, FALSE))*'Coefficients - Win Probability'!$C$2</f>
        <v>1.26197388</v>
      </c>
      <c r="D8" s="5" t="n">
        <f>(VLOOKUP(Games!B8, Data!$B$2:$L$134, 5, FALSE)-VLOOKUP(Games!E8, Data!$B$2:$L$134, 5, FALSE))*'Coefficients - Win Probability'!$D$2</f>
        <v>1.31991677</v>
      </c>
      <c r="E8" s="5" t="n">
        <f>(VLOOKUP(Games!B8, Data!$B$2:$L$134, 6, FALSE)-VLOOKUP(Games!E8, Data!$B$2:$L$134, 6, FALSE))*'Coefficients - Win Probability'!$E$2</f>
        <v>1.065305651</v>
      </c>
      <c r="F8" s="5" t="n">
        <f>(VLOOKUP(Games!B8, Data!$B$2:$L$134, 7, FALSE)-VLOOKUP(Games!E8, Data!$B$2:$L$134, 7, FALSE))*'Coefficients - Win Probability'!$F$2</f>
        <v>3.936891197</v>
      </c>
      <c r="G8" s="5" t="n">
        <f>(VLOOKUP(Games!B8, Data!$B$2:$L$134, 8, FALSE)-VLOOKUP(Games!E8, Data!$B$2:$L$134, 8, FALSE))*'Coefficients - Win Probability'!$G$2</f>
        <v>1.301090955</v>
      </c>
      <c r="H8" s="5" t="n">
        <f>(VLOOKUP(Games!B8, Data!$B$2:$L$134, 9, FALSE)-VLOOKUP(Games!E8, Data!$B$2:$L$134, 9, FALSE))*'Coefficients - Win Probability'!$H$2</f>
        <v>0.1547583656</v>
      </c>
      <c r="I8" s="5" t="n">
        <f>(VLOOKUP(Games!B8, Data!$B$2:$L$134, 10, FALSE)-VLOOKUP(Games!E8, Data!$B$2:$L$134, 10, FALSE))*'Coefficients - Win Probability'!$I$2</f>
        <v>-1.165438333</v>
      </c>
      <c r="J8" s="5" t="n">
        <f>(IF(AND(VLOOKUP(Games!B8, Data!$B$2:$L$134, 11, FALSE)=1, VLOOKUP(Games!E8, Data!$B$2:$L$134, 11, FALSE)&lt;&gt;1), 1,0))*'Coefficients - Win Probability'!$J$2</f>
        <v>-0.2451778613</v>
      </c>
      <c r="K8" s="5" t="n">
        <f>(IF(AND(VLOOKUP(Games!B8, Data!$B$2:$L$134, 11, FALSE)&lt;&gt;1, VLOOKUP(Games!E8, Data!$B$2:$L$134, 11, FALSE)=1), 1,0))*'Coefficients - Win Probability'!$K$2</f>
        <v>0</v>
      </c>
      <c r="L8" s="5" t="n">
        <f>(VLOOKUP(Games!B8, Data!$B$2:$L$134, 3, FALSE)-VLOOKUP(Games!E8, Data!$B$2:$L$134, 3, FALSE))*'Coefficients - Win Probability'!$L$2</f>
        <v>-2.790906096</v>
      </c>
      <c r="N8" s="5" t="n">
        <f t="shared" si="1"/>
        <v>0.839494</v>
      </c>
    </row>
    <row r="9" ht="14.25" customHeight="1">
      <c r="A9" s="5" t="n">
        <f>'Coefficients - Win Probability'!$A$2</f>
        <v>0</v>
      </c>
      <c r="B9" s="5" t="n">
        <f>(Games!G9)*'Coefficients - Win Probability'!$B$2</f>
        <v>3.49457321</v>
      </c>
      <c r="C9" s="5" t="n">
        <f>(VLOOKUP(Games!B9, Data!$B$2:$L$134, 4, FALSE)-VLOOKUP(Games!E9, Data!$B$2:$L$134, 4, FALSE))*'Coefficients - Win Probability'!$C$2</f>
        <v>-1.732859656</v>
      </c>
      <c r="D9" s="5" t="n">
        <f>(VLOOKUP(Games!B9, Data!$B$2:$L$134, 5, FALSE)-VLOOKUP(Games!E9, Data!$B$2:$L$134, 5, FALSE))*'Coefficients - Win Probability'!$D$2</f>
        <v>-2.975726338</v>
      </c>
      <c r="E9" s="5" t="n">
        <f>(VLOOKUP(Games!B9, Data!$B$2:$L$134, 6, FALSE)-VLOOKUP(Games!E9, Data!$B$2:$L$134, 6, FALSE))*'Coefficients - Win Probability'!$E$2</f>
        <v>-2.035172296</v>
      </c>
      <c r="F9" s="5" t="n">
        <f>(VLOOKUP(Games!B9, Data!$B$2:$L$134, 7, FALSE)-VLOOKUP(Games!E9, Data!$B$2:$L$134, 7, FALSE))*'Coefficients - Win Probability'!$F$2</f>
        <v>-7.545708128</v>
      </c>
      <c r="G9" s="5" t="n">
        <f>(VLOOKUP(Games!B9, Data!$B$2:$L$134, 8, FALSE)-VLOOKUP(Games!E9, Data!$B$2:$L$134, 8, FALSE))*'Coefficients - Win Probability'!$G$2</f>
        <v>-2.644152585</v>
      </c>
      <c r="H9" s="5" t="n">
        <f>(VLOOKUP(Games!B9, Data!$B$2:$L$134, 9, FALSE)-VLOOKUP(Games!E9, Data!$B$2:$L$134, 9, FALSE))*'Coefficients - Win Probability'!$H$2</f>
        <v>-0.4505796662</v>
      </c>
      <c r="I9" s="5" t="n">
        <f>(VLOOKUP(Games!B9, Data!$B$2:$L$134, 10, FALSE)-VLOOKUP(Games!E9, Data!$B$2:$L$134, 10, FALSE))*'Coefficients - Win Probability'!$I$2</f>
        <v>1.654781844</v>
      </c>
      <c r="J9" s="5" t="n">
        <f>(IF(AND(VLOOKUP(Games!B9, Data!$B$2:$L$134, 11, FALSE)=1, VLOOKUP(Games!E9, Data!$B$2:$L$134, 11, FALSE)&lt;&gt;1), 1,0))*'Coefficients - Win Probability'!$J$2</f>
        <v>0</v>
      </c>
      <c r="K9" s="5" t="n">
        <f>(IF(AND(VLOOKUP(Games!B9, Data!$B$2:$L$134, 11, FALSE)&lt;&gt;1, VLOOKUP(Games!E9, Data!$B$2:$L$134, 11, FALSE)=1), 1,0))*'Coefficients - Win Probability'!$K$2</f>
        <v>0.3676925434</v>
      </c>
      <c r="L9" s="5" t="n">
        <f>(VLOOKUP(Games!B9, Data!$B$2:$L$134, 3, FALSE)-VLOOKUP(Games!E9, Data!$B$2:$L$134, 3, FALSE))*'Coefficients - Win Probability'!$L$2</f>
        <v>4.982788445</v>
      </c>
      <c r="N9" s="5" t="n">
        <f t="shared" si="1"/>
        <v>0.001023</v>
      </c>
    </row>
    <row r="10" ht="14.25" customHeight="1">
      <c r="A10" s="5" t="n">
        <f>'Coefficients - Win Probability'!$A$2</f>
        <v>0</v>
      </c>
      <c r="B10" s="5" t="n">
        <f>(Games!G10)*'Coefficients - Win Probability'!$B$2</f>
        <v>1.475486466</v>
      </c>
      <c r="C10" s="5" t="n">
        <f>(VLOOKUP(Games!B10, Data!$B$2:$L$134, 4, FALSE)-VLOOKUP(Games!E10, Data!$B$2:$L$134, 4, FALSE))*'Coefficients - Win Probability'!$C$2</f>
        <v>-0.7345818108</v>
      </c>
      <c r="D10" s="5" t="n">
        <f>(VLOOKUP(Games!B10, Data!$B$2:$L$134, 5, FALSE)-VLOOKUP(Games!E10, Data!$B$2:$L$134, 5, FALSE))*'Coefficients - Win Probability'!$D$2</f>
        <v>-1.211106427</v>
      </c>
      <c r="E10" s="5" t="n">
        <f>(VLOOKUP(Games!B10, Data!$B$2:$L$134, 6, FALSE)-VLOOKUP(Games!E10, Data!$B$2:$L$134, 6, FALSE))*'Coefficients - Win Probability'!$E$2</f>
        <v>-0.7196616865</v>
      </c>
      <c r="F10" s="5" t="n">
        <f>(VLOOKUP(Games!B10, Data!$B$2:$L$134, 7, FALSE)-VLOOKUP(Games!E10, Data!$B$2:$L$134, 7, FALSE))*'Coefficients - Win Probability'!$F$2</f>
        <v>-3.578991997</v>
      </c>
      <c r="G10" s="5" t="n">
        <f>(VLOOKUP(Games!B10, Data!$B$2:$L$134, 8, FALSE)-VLOOKUP(Games!E10, Data!$B$2:$L$134, 8, FALSE))*'Coefficients - Win Probability'!$G$2</f>
        <v>-1.447988321</v>
      </c>
      <c r="H10" s="5" t="n">
        <f>(VLOOKUP(Games!B10, Data!$B$2:$L$134, 9, FALSE)-VLOOKUP(Games!E10, Data!$B$2:$L$134, 9, FALSE))*'Coefficients - Win Probability'!$H$2</f>
        <v>-0.2615827241</v>
      </c>
      <c r="I10" s="5" t="n">
        <f>(VLOOKUP(Games!B10, Data!$B$2:$L$134, 10, FALSE)-VLOOKUP(Games!E10, Data!$B$2:$L$134, 10, FALSE))*'Coefficients - Win Probability'!$I$2</f>
        <v>0.8282896243</v>
      </c>
      <c r="J10" s="5" t="n">
        <f>(IF(AND(VLOOKUP(Games!B10, Data!$B$2:$L$134, 11, FALSE)=1, VLOOKUP(Games!E10, Data!$B$2:$L$134, 11, FALSE)&lt;&gt;1), 1,0))*'Coefficients - Win Probability'!$J$2</f>
        <v>0</v>
      </c>
      <c r="K10" s="5" t="n">
        <f>(IF(AND(VLOOKUP(Games!B10, Data!$B$2:$L$134, 11, FALSE)&lt;&gt;1, VLOOKUP(Games!E10, Data!$B$2:$L$134, 11, FALSE)=1), 1,0))*'Coefficients - Win Probability'!$K$2</f>
        <v>0</v>
      </c>
      <c r="L10" s="5" t="n">
        <f>(VLOOKUP(Games!B10, Data!$B$2:$L$134, 3, FALSE)-VLOOKUP(Games!E10, Data!$B$2:$L$134, 3, FALSE))*'Coefficients - Win Probability'!$L$2</f>
        <v>2.314409933</v>
      </c>
      <c r="N10" s="5" t="n">
        <f t="shared" si="1"/>
        <v>0.034366</v>
      </c>
    </row>
    <row r="11" ht="14.25" customHeight="1">
      <c r="A11" s="5" t="n">
        <f>'Coefficients - Win Probability'!$A$2</f>
        <v>0</v>
      </c>
      <c r="B11" s="5" t="n">
        <f>(Games!G11)*'Coefficients - Win Probability'!$B$2</f>
        <v>-3.649887575</v>
      </c>
      <c r="C11" s="5" t="n">
        <f>(VLOOKUP(Games!B11, Data!$B$2:$L$134, 4, FALSE)-VLOOKUP(Games!E11, Data!$B$2:$L$134, 4, FALSE))*'Coefficients - Win Probability'!$C$2</f>
        <v>1.224303018</v>
      </c>
      <c r="D11" s="5" t="n">
        <f>(VLOOKUP(Games!B11, Data!$B$2:$L$134, 5, FALSE)-VLOOKUP(Games!E11, Data!$B$2:$L$134, 5, FALSE))*'Coefficients - Win Probability'!$D$2</f>
        <v>1.977509713</v>
      </c>
      <c r="E11" s="5" t="n">
        <f>(VLOOKUP(Games!B11, Data!$B$2:$L$134, 6, FALSE)-VLOOKUP(Games!E11, Data!$B$2:$L$134, 6, FALSE))*'Coefficients - Win Probability'!$E$2</f>
        <v>1.002539458</v>
      </c>
      <c r="F11" s="5" t="n">
        <f>(VLOOKUP(Games!B11, Data!$B$2:$L$134, 7, FALSE)-VLOOKUP(Games!E11, Data!$B$2:$L$134, 7, FALSE))*'Coefficients - Win Probability'!$F$2</f>
        <v>4.622864663</v>
      </c>
      <c r="G11" s="5" t="n">
        <f>(VLOOKUP(Games!B11, Data!$B$2:$L$134, 8, FALSE)-VLOOKUP(Games!E11, Data!$B$2:$L$134, 8, FALSE))*'Coefficients - Win Probability'!$G$2</f>
        <v>1.112222913</v>
      </c>
      <c r="H11" s="5" t="n">
        <f>(VLOOKUP(Games!B11, Data!$B$2:$L$134, 9, FALSE)-VLOOKUP(Games!E11, Data!$B$2:$L$134, 9, FALSE))*'Coefficients - Win Probability'!$H$2</f>
        <v>0.2807563269</v>
      </c>
      <c r="I11" s="5" t="n">
        <f>(VLOOKUP(Games!B11, Data!$B$2:$L$134, 10, FALSE)-VLOOKUP(Games!E11, Data!$B$2:$L$134, 10, FALSE))*'Coefficients - Win Probability'!$I$2</f>
        <v>-0.3673112171</v>
      </c>
      <c r="J11" s="5" t="n">
        <f>(IF(AND(VLOOKUP(Games!B11, Data!$B$2:$L$134, 11, FALSE)=1, VLOOKUP(Games!E11, Data!$B$2:$L$134, 11, FALSE)&lt;&gt;1), 1,0))*'Coefficients - Win Probability'!$J$2</f>
        <v>0</v>
      </c>
      <c r="K11" s="5" t="n">
        <f>(IF(AND(VLOOKUP(Games!B11, Data!$B$2:$L$134, 11, FALSE)&lt;&gt;1, VLOOKUP(Games!E11, Data!$B$2:$L$134, 11, FALSE)=1), 1,0))*'Coefficients - Win Probability'!$K$2</f>
        <v>0</v>
      </c>
      <c r="L11" s="5" t="n">
        <f>(VLOOKUP(Games!B11, Data!$B$2:$L$134, 3, FALSE)-VLOOKUP(Games!E11, Data!$B$2:$L$134, 3, FALSE))*'Coefficients - Win Probability'!$L$2</f>
        <v>-2.559465103</v>
      </c>
      <c r="N11" s="5" t="n">
        <f t="shared" si="1"/>
        <v>0.974507</v>
      </c>
    </row>
    <row r="12" ht="14.25" customHeight="1">
      <c r="A12" s="5" t="n">
        <f>'Coefficients - Win Probability'!$A$2</f>
        <v>0</v>
      </c>
      <c r="B12" s="5" t="n">
        <f>(Games!G12)*'Coefficients - Win Probability'!$B$2</f>
        <v>3.80520194</v>
      </c>
      <c r="C12" s="5" t="n">
        <f>(VLOOKUP(Games!B12, Data!$B$2:$L$134, 4, FALSE)-VLOOKUP(Games!E12, Data!$B$2:$L$134, 4, FALSE))*'Coefficients - Win Probability'!$C$2</f>
        <v>-1.958884829</v>
      </c>
      <c r="D12" s="5" t="n">
        <f>(VLOOKUP(Games!B12, Data!$B$2:$L$134, 5, FALSE)-VLOOKUP(Games!E12, Data!$B$2:$L$134, 5, FALSE))*'Coefficients - Win Probability'!$D$2</f>
        <v>-3.955019426</v>
      </c>
      <c r="E12" s="5" t="n">
        <f>(VLOOKUP(Games!B12, Data!$B$2:$L$134, 6, FALSE)-VLOOKUP(Games!E12, Data!$B$2:$L$134, 6, FALSE))*'Coefficients - Win Probability'!$E$2</f>
        <v>-2.203695224</v>
      </c>
      <c r="F12" s="5" t="n">
        <f>(VLOOKUP(Games!B12, Data!$B$2:$L$134, 7, FALSE)-VLOOKUP(Games!E12, Data!$B$2:$L$134, 7, FALSE))*'Coefficients - Win Probability'!$F$2</f>
        <v>-9.27555426</v>
      </c>
      <c r="G12" s="5" t="n">
        <f>(VLOOKUP(Games!B12, Data!$B$2:$L$134, 8, FALSE)-VLOOKUP(Games!E12, Data!$B$2:$L$134, 8, FALSE))*'Coefficients - Win Probability'!$G$2</f>
        <v>-3.798346174</v>
      </c>
      <c r="H12" s="5" t="n">
        <f>(VLOOKUP(Games!B12, Data!$B$2:$L$134, 9, FALSE)-VLOOKUP(Games!E12, Data!$B$2:$L$134, 9, FALSE))*'Coefficients - Win Probability'!$H$2</f>
        <v>-0.5341217927</v>
      </c>
      <c r="I12" s="5" t="n">
        <f>(VLOOKUP(Games!B12, Data!$B$2:$L$134, 10, FALSE)-VLOOKUP(Games!E12, Data!$B$2:$L$134, 10, FALSE))*'Coefficients - Win Probability'!$I$2</f>
        <v>1.539214611</v>
      </c>
      <c r="J12" s="5" t="n">
        <f>(IF(AND(VLOOKUP(Games!B12, Data!$B$2:$L$134, 11, FALSE)=1, VLOOKUP(Games!E12, Data!$B$2:$L$134, 11, FALSE)&lt;&gt;1), 1,0))*'Coefficients - Win Probability'!$J$2</f>
        <v>0</v>
      </c>
      <c r="K12" s="5" t="n">
        <f>(IF(AND(VLOOKUP(Games!B12, Data!$B$2:$L$134, 11, FALSE)&lt;&gt;1, VLOOKUP(Games!E12, Data!$B$2:$L$134, 11, FALSE)=1), 1,0))*'Coefficients - Win Probability'!$K$2</f>
        <v>0.3676925434</v>
      </c>
      <c r="L12" s="5" t="n">
        <f>(VLOOKUP(Games!B12, Data!$B$2:$L$134, 3, FALSE)-VLOOKUP(Games!E12, Data!$B$2:$L$134, 3, FALSE))*'Coefficients - Win Probability'!$L$2</f>
        <v>5.227843614</v>
      </c>
      <c r="N12" s="5" t="n">
        <f t="shared" si="1"/>
        <v>0.000021</v>
      </c>
    </row>
    <row r="13" ht="14.25" customHeight="1">
      <c r="A13" s="5" t="n">
        <f>'Coefficients - Win Probability'!$A$2</f>
        <v>0</v>
      </c>
      <c r="B13" s="5" t="n">
        <f>(Games!G13)*'Coefficients - Win Probability'!$B$2</f>
        <v>-2.252058291</v>
      </c>
      <c r="C13" s="5" t="n">
        <f>(VLOOKUP(Games!B13, Data!$B$2:$L$134, 4, FALSE)-VLOOKUP(Games!E13, Data!$B$2:$L$134, 4, FALSE))*'Coefficients - Win Probability'!$C$2</f>
        <v>1.224303018</v>
      </c>
      <c r="D13" s="5" t="n">
        <f>(VLOOKUP(Games!B13, Data!$B$2:$L$134, 5, FALSE)-VLOOKUP(Games!E13, Data!$B$2:$L$134, 5, FALSE))*'Coefficients - Win Probability'!$D$2</f>
        <v>1.523344803</v>
      </c>
      <c r="E13" s="5" t="n">
        <f>(VLOOKUP(Games!B13, Data!$B$2:$L$134, 6, FALSE)-VLOOKUP(Games!E13, Data!$B$2:$L$134, 6, FALSE))*'Coefficients - Win Probability'!$E$2</f>
        <v>0.8305772869</v>
      </c>
      <c r="F13" s="5" t="n">
        <f>(VLOOKUP(Games!B13, Data!$B$2:$L$134, 7, FALSE)-VLOOKUP(Games!E13, Data!$B$2:$L$134, 7, FALSE))*'Coefficients - Win Probability'!$F$2</f>
        <v>3.310567597</v>
      </c>
      <c r="G13" s="5" t="n">
        <f>(VLOOKUP(Games!B13, Data!$B$2:$L$134, 8, FALSE)-VLOOKUP(Games!E13, Data!$B$2:$L$134, 8, FALSE))*'Coefficients - Win Probability'!$G$2</f>
        <v>0.986310885</v>
      </c>
      <c r="H13" s="5" t="n">
        <f>(VLOOKUP(Games!B13, Data!$B$2:$L$134, 9, FALSE)-VLOOKUP(Games!E13, Data!$B$2:$L$134, 9, FALSE))*'Coefficients - Win Probability'!$H$2</f>
        <v>0.1944751143</v>
      </c>
      <c r="I13" s="5" t="n">
        <f>(VLOOKUP(Games!B13, Data!$B$2:$L$134, 10, FALSE)-VLOOKUP(Games!E13, Data!$B$2:$L$134, 10, FALSE))*'Coefficients - Win Probability'!$I$2</f>
        <v>-0.7920041222</v>
      </c>
      <c r="J13" s="5" t="n">
        <f>(IF(AND(VLOOKUP(Games!B13, Data!$B$2:$L$134, 11, FALSE)=1, VLOOKUP(Games!E13, Data!$B$2:$L$134, 11, FALSE)&lt;&gt;1), 1,0))*'Coefficients - Win Probability'!$J$2</f>
        <v>-0.2451778613</v>
      </c>
      <c r="K13" s="5" t="n">
        <f>(IF(AND(VLOOKUP(Games!B13, Data!$B$2:$L$134, 11, FALSE)&lt;&gt;1, VLOOKUP(Games!E13, Data!$B$2:$L$134, 11, FALSE)=1), 1,0))*'Coefficients - Win Probability'!$K$2</f>
        <v>0</v>
      </c>
      <c r="L13" s="5" t="n">
        <f>(VLOOKUP(Games!B13, Data!$B$2:$L$134, 3, FALSE)-VLOOKUP(Games!E13, Data!$B$2:$L$134, 3, FALSE))*'Coefficients - Win Probability'!$L$2</f>
        <v>-1.824299595</v>
      </c>
      <c r="N13" s="5" t="n">
        <f t="shared" si="1"/>
        <v>0.950548</v>
      </c>
    </row>
    <row r="14" ht="14.25" customHeight="1">
      <c r="A14" s="5" t="n">
        <f>'Coefficients - Win Probability'!$A$2</f>
        <v>0</v>
      </c>
      <c r="B14" s="5" t="n">
        <f>(Games!G14)*'Coefficients - Win Probability'!$B$2</f>
        <v>-4.737088129</v>
      </c>
      <c r="C14" s="5" t="n">
        <f>(VLOOKUP(Games!B14, Data!$B$2:$L$134, 4, FALSE)-VLOOKUP(Games!E14, Data!$B$2:$L$134, 4, FALSE))*'Coefficients - Win Probability'!$C$2</f>
        <v>0.7345818108</v>
      </c>
      <c r="D14" s="5" t="n">
        <f>(VLOOKUP(Games!B14, Data!$B$2:$L$134, 5, FALSE)-VLOOKUP(Games!E14, Data!$B$2:$L$134, 5, FALSE))*'Coefficients - Win Probability'!$D$2</f>
        <v>2.881108649</v>
      </c>
      <c r="E14" s="5" t="n">
        <f>(VLOOKUP(Games!B14, Data!$B$2:$L$134, 6, FALSE)-VLOOKUP(Games!E14, Data!$B$2:$L$134, 6, FALSE))*'Coefficients - Win Probability'!$E$2</f>
        <v>1.59666876</v>
      </c>
      <c r="F14" s="5" t="n">
        <f>(VLOOKUP(Games!B14, Data!$B$2:$L$134, 7, FALSE)-VLOOKUP(Games!E14, Data!$B$2:$L$134, 7, FALSE))*'Coefficients - Win Probability'!$F$2</f>
        <v>8.798355327</v>
      </c>
      <c r="G14" s="5" t="n">
        <f>(VLOOKUP(Games!B14, Data!$B$2:$L$134, 8, FALSE)-VLOOKUP(Games!E14, Data!$B$2:$L$134, 8, FALSE))*'Coefficients - Win Probability'!$G$2</f>
        <v>2.958932655</v>
      </c>
      <c r="H14" s="5" t="n">
        <f>(VLOOKUP(Games!B14, Data!$B$2:$L$134, 9, FALSE)-VLOOKUP(Games!E14, Data!$B$2:$L$134, 9, FALSE))*'Coefficients - Win Probability'!$H$2</f>
        <v>0.3273207909</v>
      </c>
      <c r="I14" s="5" t="n">
        <f>(VLOOKUP(Games!B14, Data!$B$2:$L$134, 10, FALSE)-VLOOKUP(Games!E14, Data!$B$2:$L$134, 10, FALSE))*'Coefficients - Win Probability'!$I$2</f>
        <v>-0.4570772921</v>
      </c>
      <c r="J14" s="5" t="n">
        <f>(IF(AND(VLOOKUP(Games!B14, Data!$B$2:$L$134, 11, FALSE)=1, VLOOKUP(Games!E14, Data!$B$2:$L$134, 11, FALSE)&lt;&gt;1), 1,0))*'Coefficients - Win Probability'!$J$2</f>
        <v>-0.2451778613</v>
      </c>
      <c r="K14" s="5" t="n">
        <f>(IF(AND(VLOOKUP(Games!B14, Data!$B$2:$L$134, 11, FALSE)&lt;&gt;1, VLOOKUP(Games!E14, Data!$B$2:$L$134, 11, FALSE)=1), 1,0))*'Coefficients - Win Probability'!$K$2</f>
        <v>0</v>
      </c>
      <c r="L14" s="5" t="n">
        <f>(VLOOKUP(Games!B14, Data!$B$2:$L$134, 3, FALSE)-VLOOKUP(Games!E14, Data!$B$2:$L$134, 3, FALSE))*'Coefficients - Win Probability'!$L$2</f>
        <v>-6.099150883</v>
      </c>
      <c r="N14" s="5" t="n">
        <f t="shared" si="1"/>
        <v>0.996854</v>
      </c>
    </row>
    <row r="15" ht="14.25" customHeight="1">
      <c r="A15" s="5" t="n">
        <f>'Coefficients - Win Probability'!$A$2</f>
        <v>0</v>
      </c>
      <c r="B15" s="5" t="n">
        <f>(Games!G15)*'Coefficients - Win Probability'!$B$2</f>
        <v>-4.426459399</v>
      </c>
      <c r="C15" s="5" t="n">
        <f>(VLOOKUP(Games!B15, Data!$B$2:$L$134, 4, FALSE)-VLOOKUP(Games!E15, Data!$B$2:$L$134, 4, FALSE))*'Coefficients - Win Probability'!$C$2</f>
        <v>2.203745433</v>
      </c>
      <c r="D15" s="5" t="n">
        <f>(VLOOKUP(Games!B15, Data!$B$2:$L$134, 5, FALSE)-VLOOKUP(Games!E15, Data!$B$2:$L$134, 5, FALSE))*'Coefficients - Win Probability'!$D$2</f>
        <v>2.838530688</v>
      </c>
      <c r="E15" s="5" t="n">
        <f>(VLOOKUP(Games!B15, Data!$B$2:$L$134, 6, FALSE)-VLOOKUP(Games!E15, Data!$B$2:$L$134, 6, FALSE))*'Coefficients - Win Probability'!$E$2</f>
        <v>1.942312724</v>
      </c>
      <c r="F15" s="5" t="n">
        <f>(VLOOKUP(Games!B15, Data!$B$2:$L$134, 7, FALSE)-VLOOKUP(Games!E15, Data!$B$2:$L$134, 7, FALSE))*'Coefficients - Win Probability'!$F$2</f>
        <v>7.456233328</v>
      </c>
      <c r="G15" s="5" t="n">
        <f>(VLOOKUP(Games!B15, Data!$B$2:$L$134, 8, FALSE)-VLOOKUP(Games!E15, Data!$B$2:$L$134, 8, FALSE))*'Coefficients - Win Probability'!$G$2</f>
        <v>2.644152585</v>
      </c>
      <c r="H15" s="5" t="n">
        <f>(VLOOKUP(Games!B15, Data!$B$2:$L$134, 9, FALSE)-VLOOKUP(Games!E15, Data!$B$2:$L$134, 9, FALSE))*'Coefficients - Win Probability'!$H$2</f>
        <v>0.4177106328</v>
      </c>
      <c r="I15" s="5" t="n">
        <f>(VLOOKUP(Games!B15, Data!$B$2:$L$134, 10, FALSE)-VLOOKUP(Games!E15, Data!$B$2:$L$134, 10, FALSE))*'Coefficients - Win Probability'!$I$2</f>
        <v>-1.21425125</v>
      </c>
      <c r="J15" s="5" t="n">
        <f>(IF(AND(VLOOKUP(Games!B15, Data!$B$2:$L$134, 11, FALSE)=1, VLOOKUP(Games!E15, Data!$B$2:$L$134, 11, FALSE)&lt;&gt;1), 1,0))*'Coefficients - Win Probability'!$J$2</f>
        <v>-0.2451778613</v>
      </c>
      <c r="K15" s="5" t="n">
        <f>(IF(AND(VLOOKUP(Games!B15, Data!$B$2:$L$134, 11, FALSE)&lt;&gt;1, VLOOKUP(Games!E15, Data!$B$2:$L$134, 11, FALSE)=1), 1,0))*'Coefficients - Win Probability'!$K$2</f>
        <v>0</v>
      </c>
      <c r="L15" s="5" t="n">
        <f>(VLOOKUP(Games!B15, Data!$B$2:$L$134, 3, FALSE)-VLOOKUP(Games!E15, Data!$B$2:$L$134, 3, FALSE))*'Coefficients - Win Probability'!$L$2</f>
        <v>-0.6398662757</v>
      </c>
      <c r="N15" s="5" t="n">
        <f t="shared" si="1"/>
        <v>0.999983</v>
      </c>
    </row>
    <row r="16" ht="14.25" customHeight="1">
      <c r="A16" s="5" t="n">
        <f>'Coefficients - Win Probability'!$A$2</f>
        <v>0</v>
      </c>
      <c r="B16" s="5" t="n">
        <f>(Games!G16)*'Coefficients - Win Probability'!$B$2</f>
        <v>1.087200554</v>
      </c>
      <c r="C16" s="5" t="n">
        <f>(VLOOKUP(Games!B16, Data!$B$2:$L$134, 4, FALSE)-VLOOKUP(Games!E16, Data!$B$2:$L$134, 4, FALSE))*'Coefficients - Win Probability'!$C$2</f>
        <v>-1.224303018</v>
      </c>
      <c r="D16" s="5" t="n">
        <f>(VLOOKUP(Games!B16, Data!$B$2:$L$134, 5, FALSE)-VLOOKUP(Games!E16, Data!$B$2:$L$134, 5, FALSE))*'Coefficients - Win Probability'!$D$2</f>
        <v>-1.305724117</v>
      </c>
      <c r="E16" s="5" t="n">
        <f>(VLOOKUP(Games!B16, Data!$B$2:$L$134, 6, FALSE)-VLOOKUP(Games!E16, Data!$B$2:$L$134, 6, FALSE))*'Coefficients - Win Probability'!$E$2</f>
        <v>-1.331847016</v>
      </c>
      <c r="F16" s="5" t="n">
        <f>(VLOOKUP(Games!B16, Data!$B$2:$L$134, 7, FALSE)-VLOOKUP(Games!E16, Data!$B$2:$L$134, 7, FALSE))*'Coefficients - Win Probability'!$F$2</f>
        <v>-4.05619093</v>
      </c>
      <c r="G16" s="5" t="n">
        <f>(VLOOKUP(Games!B16, Data!$B$2:$L$134, 8, FALSE)-VLOOKUP(Games!E16, Data!$B$2:$L$134, 8, FALSE))*'Coefficients - Win Probability'!$G$2</f>
        <v>-1.406017645</v>
      </c>
      <c r="H16" s="5" t="n">
        <f>(VLOOKUP(Games!B16, Data!$B$2:$L$134, 9, FALSE)-VLOOKUP(Games!E16, Data!$B$2:$L$134, 9, FALSE))*'Coefficients - Win Probability'!$H$2</f>
        <v>-0.2465177505</v>
      </c>
      <c r="I16" s="5" t="n">
        <f>(VLOOKUP(Games!B16, Data!$B$2:$L$134, 10, FALSE)-VLOOKUP(Games!E16, Data!$B$2:$L$134, 10, FALSE))*'Coefficients - Win Probability'!$I$2</f>
        <v>0.1469689555</v>
      </c>
      <c r="J16" s="5" t="n">
        <f>(IF(AND(VLOOKUP(Games!B16, Data!$B$2:$L$134, 11, FALSE)=1, VLOOKUP(Games!E16, Data!$B$2:$L$134, 11, FALSE)&lt;&gt;1), 1,0))*'Coefficients - Win Probability'!$J$2</f>
        <v>0</v>
      </c>
      <c r="K16" s="5" t="n">
        <f>(IF(AND(VLOOKUP(Games!B16, Data!$B$2:$L$134, 11, FALSE)&lt;&gt;1, VLOOKUP(Games!E16, Data!$B$2:$L$134, 11, FALSE)=1), 1,0))*'Coefficients - Win Probability'!$K$2</f>
        <v>0</v>
      </c>
      <c r="L16" s="5" t="n">
        <f>(VLOOKUP(Games!B16, Data!$B$2:$L$134, 3, FALSE)-VLOOKUP(Games!E16, Data!$B$2:$L$134, 3, FALSE))*'Coefficients - Win Probability'!$L$2</f>
        <v>3.458000724</v>
      </c>
      <c r="N16" s="5" t="n">
        <f t="shared" si="1"/>
        <v>0.007551</v>
      </c>
    </row>
    <row r="17" ht="14.25" customHeight="1">
      <c r="A17" s="5" t="n">
        <f>'Coefficients - Win Probability'!$A$2</f>
        <v>0</v>
      </c>
      <c r="B17" s="5" t="n">
        <f>(Games!G17)*'Coefficients - Win Probability'!$B$2</f>
        <v>0.4659430946</v>
      </c>
      <c r="C17" s="5" t="n">
        <f>(VLOOKUP(Games!B17, Data!$B$2:$L$134, 4, FALSE)-VLOOKUP(Games!E17, Data!$B$2:$L$134, 4, FALSE))*'Coefficients - Win Probability'!$C$2</f>
        <v>-0.07534172419</v>
      </c>
      <c r="D17" s="5" t="n">
        <f>(VLOOKUP(Games!B17, Data!$B$2:$L$134, 5, FALSE)-VLOOKUP(Games!E17, Data!$B$2:$L$134, 5, FALSE))*'Coefficients - Win Probability'!$D$2</f>
        <v>0.2743912999</v>
      </c>
      <c r="E17" s="5" t="n">
        <f>(VLOOKUP(Games!B17, Data!$B$2:$L$134, 6, FALSE)-VLOOKUP(Games!E17, Data!$B$2:$L$134, 6, FALSE))*'Coefficients - Win Probability'!$E$2</f>
        <v>-0.01289716284</v>
      </c>
      <c r="F17" s="5" t="n">
        <f>(VLOOKUP(Games!B17, Data!$B$2:$L$134, 7, FALSE)-VLOOKUP(Games!E17, Data!$B$2:$L$134, 7, FALSE))*'Coefficients - Win Probability'!$F$2</f>
        <v>-0.05964986662</v>
      </c>
      <c r="G17" s="5" t="n">
        <f>(VLOOKUP(Games!B17, Data!$B$2:$L$134, 8, FALSE)-VLOOKUP(Games!E17, Data!$B$2:$L$134, 8, FALSE))*'Coefficients - Win Probability'!$G$2</f>
        <v>0.02098533798</v>
      </c>
      <c r="H17" s="5" t="n">
        <f>(VLOOKUP(Games!B17, Data!$B$2:$L$134, 9, FALSE)-VLOOKUP(Games!E17, Data!$B$2:$L$134, 9, FALSE))*'Coefficients - Win Probability'!$H$2</f>
        <v>-0.006847715291</v>
      </c>
      <c r="I17" s="5" t="n">
        <f>(VLOOKUP(Games!B17, Data!$B$2:$L$134, 10, FALSE)-VLOOKUP(Games!E17, Data!$B$2:$L$134, 10, FALSE))*'Coefficients - Win Probability'!$I$2</f>
        <v>-0.7552832625</v>
      </c>
      <c r="J17" s="5" t="n">
        <f>(IF(AND(VLOOKUP(Games!B17, Data!$B$2:$L$134, 11, FALSE)=1, VLOOKUP(Games!E17, Data!$B$2:$L$134, 11, FALSE)&lt;&gt;1), 1,0))*'Coefficients - Win Probability'!$J$2</f>
        <v>0</v>
      </c>
      <c r="K17" s="5" t="n">
        <f>(IF(AND(VLOOKUP(Games!B17, Data!$B$2:$L$134, 11, FALSE)&lt;&gt;1, VLOOKUP(Games!E17, Data!$B$2:$L$134, 11, FALSE)=1), 1,0))*'Coefficients - Win Probability'!$K$2</f>
        <v>0.3676925434</v>
      </c>
      <c r="L17" s="5" t="n">
        <f>(VLOOKUP(Games!B17, Data!$B$2:$L$134, 3, FALSE)-VLOOKUP(Games!E17, Data!$B$2:$L$134, 3, FALSE))*'Coefficients - Win Probability'!$L$2</f>
        <v>-0.5037245149</v>
      </c>
      <c r="N17" s="5" t="n">
        <f t="shared" si="1"/>
        <v>0.429294</v>
      </c>
    </row>
    <row r="18" ht="14.25" customHeight="1">
      <c r="A18" s="5" t="n">
        <f>'Coefficients - Win Probability'!$A$2</f>
        <v>0</v>
      </c>
      <c r="B18" s="5" t="n">
        <f>(Games!G18)*'Coefficients - Win Probability'!$B$2</f>
        <v>0.3106287298</v>
      </c>
      <c r="C18" s="5" t="n">
        <f>(VLOOKUP(Games!B18, Data!$B$2:$L$134, 4, FALSE)-VLOOKUP(Games!E18, Data!$B$2:$L$134, 4, FALSE))*'Coefficients - Win Probability'!$C$2</f>
        <v>0</v>
      </c>
      <c r="D18" s="5" t="n">
        <f>(VLOOKUP(Games!B18, Data!$B$2:$L$134, 5, FALSE)-VLOOKUP(Games!E18, Data!$B$2:$L$134, 5, FALSE))*'Coefficients - Win Probability'!$D$2</f>
        <v>-0.1419265344</v>
      </c>
      <c r="E18" s="5" t="n">
        <f>(VLOOKUP(Games!B18, Data!$B$2:$L$134, 6, FALSE)-VLOOKUP(Games!E18, Data!$B$2:$L$134, 6, FALSE))*'Coefficients - Win Probability'!$E$2</f>
        <v>-0.05674751649</v>
      </c>
      <c r="F18" s="5" t="n">
        <f>(VLOOKUP(Games!B18, Data!$B$2:$L$134, 7, FALSE)-VLOOKUP(Games!E18, Data!$B$2:$L$134, 7, FALSE))*'Coefficients - Win Probability'!$F$2</f>
        <v>-0.5368487996</v>
      </c>
      <c r="G18" s="5" t="n">
        <f>(VLOOKUP(Games!B18, Data!$B$2:$L$134, 8, FALSE)-VLOOKUP(Games!E18, Data!$B$2:$L$134, 8, FALSE))*'Coefficients - Win Probability'!$G$2</f>
        <v>-0.1888680418</v>
      </c>
      <c r="H18" s="5" t="n">
        <f>(VLOOKUP(Games!B18, Data!$B$2:$L$134, 9, FALSE)-VLOOKUP(Games!E18, Data!$B$2:$L$134, 9, FALSE))*'Coefficients - Win Probability'!$H$2</f>
        <v>-0.004108629175</v>
      </c>
      <c r="I18" s="5" t="n">
        <f>(VLOOKUP(Games!B18, Data!$B$2:$L$134, 10, FALSE)-VLOOKUP(Games!E18, Data!$B$2:$L$134, 10, FALSE))*'Coefficients - Win Probability'!$I$2</f>
        <v>0.3835935917</v>
      </c>
      <c r="J18" s="5" t="n">
        <f>(IF(AND(VLOOKUP(Games!B18, Data!$B$2:$L$134, 11, FALSE)=1, VLOOKUP(Games!E18, Data!$B$2:$L$134, 11, FALSE)&lt;&gt;1), 1,0))*'Coefficients - Win Probability'!$J$2</f>
        <v>0</v>
      </c>
      <c r="K18" s="5" t="n">
        <f>(IF(AND(VLOOKUP(Games!B18, Data!$B$2:$L$134, 11, FALSE)&lt;&gt;1, VLOOKUP(Games!E18, Data!$B$2:$L$134, 11, FALSE)=1), 1,0))*'Coefficients - Win Probability'!$K$2</f>
        <v>0</v>
      </c>
      <c r="L18" s="5" t="n">
        <f>(VLOOKUP(Games!B18, Data!$B$2:$L$134, 3, FALSE)-VLOOKUP(Games!E18, Data!$B$2:$L$134, 3, FALSE))*'Coefficients - Win Probability'!$L$2</f>
        <v>0.4084252824</v>
      </c>
      <c r="N18" s="5" t="n">
        <f t="shared" si="1"/>
        <v>0.543427</v>
      </c>
    </row>
    <row r="19" ht="14.25" customHeight="1">
      <c r="A19" s="5" t="n">
        <f>'Coefficients - Win Probability'!$A$2</f>
        <v>0</v>
      </c>
      <c r="B19" s="5" t="n">
        <f>(Games!G19)*'Coefficients - Win Probability'!$B$2</f>
        <v>0.3882859122</v>
      </c>
      <c r="C19" s="5" t="n">
        <f>(VLOOKUP(Games!B19, Data!$B$2:$L$134, 4, FALSE)-VLOOKUP(Games!E19, Data!$B$2:$L$134, 4, FALSE))*'Coefficients - Win Probability'!$C$2</f>
        <v>-0.9794424145</v>
      </c>
      <c r="D19" s="5" t="n">
        <f>(VLOOKUP(Games!B19, Data!$B$2:$L$134, 5, FALSE)-VLOOKUP(Games!E19, Data!$B$2:$L$134, 5, FALSE))*'Coefficients - Win Probability'!$D$2</f>
        <v>-1.196913774</v>
      </c>
      <c r="E19" s="5" t="n">
        <f>(VLOOKUP(Games!B19, Data!$B$2:$L$134, 6, FALSE)-VLOOKUP(Games!E19, Data!$B$2:$L$134, 6, FALSE))*'Coefficients - Win Probability'!$E$2</f>
        <v>-0.8168203132</v>
      </c>
      <c r="F19" s="5" t="n">
        <f>(VLOOKUP(Games!B19, Data!$B$2:$L$134, 7, FALSE)-VLOOKUP(Games!E19, Data!$B$2:$L$134, 7, FALSE))*'Coefficients - Win Probability'!$F$2</f>
        <v>-2.475469465</v>
      </c>
      <c r="G19" s="5" t="n">
        <f>(VLOOKUP(Games!B19, Data!$B$2:$L$134, 8, FALSE)-VLOOKUP(Games!E19, Data!$B$2:$L$134, 8, FALSE))*'Coefficients - Win Probability'!$G$2</f>
        <v>-0.8603988571</v>
      </c>
      <c r="H19" s="5" t="n">
        <f>(VLOOKUP(Games!B19, Data!$B$2:$L$134, 9, FALSE)-VLOOKUP(Games!E19, Data!$B$2:$L$134, 9, FALSE))*'Coefficients - Win Probability'!$H$2</f>
        <v>-0.1931055712</v>
      </c>
      <c r="I19" s="5" t="n">
        <f>(VLOOKUP(Games!B19, Data!$B$2:$L$134, 10, FALSE)-VLOOKUP(Games!E19, Data!$B$2:$L$134, 10, FALSE))*'Coefficients - Win Probability'!$I$2</f>
        <v>0.9313963004</v>
      </c>
      <c r="J19" s="5" t="n">
        <f>(IF(AND(VLOOKUP(Games!B19, Data!$B$2:$L$134, 11, FALSE)=1, VLOOKUP(Games!E19, Data!$B$2:$L$134, 11, FALSE)&lt;&gt;1), 1,0))*'Coefficients - Win Probability'!$J$2</f>
        <v>0</v>
      </c>
      <c r="K19" s="5" t="n">
        <f>(IF(AND(VLOOKUP(Games!B19, Data!$B$2:$L$134, 11, FALSE)&lt;&gt;1, VLOOKUP(Games!E19, Data!$B$2:$L$134, 11, FALSE)=1), 1,0))*'Coefficients - Win Probability'!$K$2</f>
        <v>0</v>
      </c>
      <c r="L19" s="5" t="n">
        <f>(VLOOKUP(Games!B19, Data!$B$2:$L$134, 3, FALSE)-VLOOKUP(Games!E19, Data!$B$2:$L$134, 3, FALSE))*'Coefficients - Win Probability'!$L$2</f>
        <v>2.123811468</v>
      </c>
      <c r="N19" s="5" t="n">
        <f t="shared" si="1"/>
        <v>0.043996</v>
      </c>
    </row>
    <row r="20" ht="14.25" customHeight="1">
      <c r="A20" s="5" t="n">
        <f>'Coefficients - Win Probability'!$A$2</f>
        <v>0</v>
      </c>
      <c r="B20" s="5" t="n">
        <f>(Games!G20)*'Coefficients - Win Probability'!$B$2</f>
        <v>1.009543372</v>
      </c>
      <c r="C20" s="5" t="n">
        <f>(VLOOKUP(Games!B20, Data!$B$2:$L$134, 4, FALSE)-VLOOKUP(Games!E20, Data!$B$2:$L$134, 4, FALSE))*'Coefficients - Win Probability'!$C$2</f>
        <v>-0.9794424145</v>
      </c>
      <c r="D20" s="5" t="n">
        <f>(VLOOKUP(Games!B20, Data!$B$2:$L$134, 5, FALSE)-VLOOKUP(Games!E20, Data!$B$2:$L$134, 5, FALSE))*'Coefficients - Win Probability'!$D$2</f>
        <v>-0.2128898016</v>
      </c>
      <c r="E20" s="5" t="n">
        <f>(VLOOKUP(Games!B20, Data!$B$2:$L$134, 6, FALSE)-VLOOKUP(Games!E20, Data!$B$2:$L$134, 6, FALSE))*'Coefficients - Win Probability'!$E$2</f>
        <v>-0.5932694906</v>
      </c>
      <c r="F20" s="5" t="n">
        <f>(VLOOKUP(Games!B20, Data!$B$2:$L$134, 7, FALSE)-VLOOKUP(Games!E20, Data!$B$2:$L$134, 7, FALSE))*'Coefficients - Win Probability'!$F$2</f>
        <v>-1.908795732</v>
      </c>
      <c r="G20" s="5" t="n">
        <f>(VLOOKUP(Games!B20, Data!$B$2:$L$134, 8, FALSE)-VLOOKUP(Games!E20, Data!$B$2:$L$134, 8, FALSE))*'Coefficients - Win Probability'!$G$2</f>
        <v>-0.3777360836</v>
      </c>
      <c r="H20" s="5" t="n">
        <f>(VLOOKUP(Games!B20, Data!$B$2:$L$134, 9, FALSE)-VLOOKUP(Games!E20, Data!$B$2:$L$134, 9, FALSE))*'Coefficients - Win Probability'!$H$2</f>
        <v>-0.1081939016</v>
      </c>
      <c r="I20" s="5" t="n">
        <f>(VLOOKUP(Games!B20, Data!$B$2:$L$134, 10, FALSE)-VLOOKUP(Games!E20, Data!$B$2:$L$134, 10, FALSE))*'Coefficients - Win Probability'!$I$2</f>
        <v>0.4234832329</v>
      </c>
      <c r="J20" s="5" t="n">
        <f>(IF(AND(VLOOKUP(Games!B20, Data!$B$2:$L$134, 11, FALSE)=1, VLOOKUP(Games!E20, Data!$B$2:$L$134, 11, FALSE)&lt;&gt;1), 1,0))*'Coefficients - Win Probability'!$J$2</f>
        <v>0</v>
      </c>
      <c r="K20" s="5" t="n">
        <f>(IF(AND(VLOOKUP(Games!B20, Data!$B$2:$L$134, 11, FALSE)&lt;&gt;1, VLOOKUP(Games!E20, Data!$B$2:$L$134, 11, FALSE)=1), 1,0))*'Coefficients - Win Probability'!$K$2</f>
        <v>0.3676925434</v>
      </c>
      <c r="L20" s="5" t="n">
        <f>(VLOOKUP(Games!B20, Data!$B$2:$L$134, 3, FALSE)-VLOOKUP(Games!E20, Data!$B$2:$L$134, 3, FALSE))*'Coefficients - Win Probability'!$L$2</f>
        <v>0.5854095714</v>
      </c>
      <c r="N20" s="5" t="n">
        <f t="shared" si="1"/>
        <v>0.142559</v>
      </c>
    </row>
    <row r="21" ht="14.25" customHeight="1">
      <c r="A21" s="5" t="n">
        <f>'Coefficients - Win Probability'!$A$2</f>
        <v>0</v>
      </c>
      <c r="B21" s="5" t="n">
        <f>(Games!G21)*'Coefficients - Win Probability'!$B$2</f>
        <v>-1.087200554</v>
      </c>
      <c r="C21" s="5" t="n">
        <f>(VLOOKUP(Games!B21, Data!$B$2:$L$134, 4, FALSE)-VLOOKUP(Games!E21, Data!$B$2:$L$134, 4, FALSE))*'Coefficients - Win Probability'!$C$2</f>
        <v>-0.2448606036</v>
      </c>
      <c r="D21" s="5" t="n">
        <f>(VLOOKUP(Games!B21, Data!$B$2:$L$134, 5, FALSE)-VLOOKUP(Games!E21, Data!$B$2:$L$134, 5, FALSE))*'Coefficients - Win Probability'!$D$2</f>
        <v>-0.1703118413</v>
      </c>
      <c r="E21" s="5" t="n">
        <f>(VLOOKUP(Games!B21, Data!$B$2:$L$134, 6, FALSE)-VLOOKUP(Games!E21, Data!$B$2:$L$134, 6, FALSE))*'Coefficients - Win Probability'!$E$2</f>
        <v>0.03955129937</v>
      </c>
      <c r="F21" s="5" t="n">
        <f>(VLOOKUP(Games!B21, Data!$B$2:$L$134, 7, FALSE)-VLOOKUP(Games!E21, Data!$B$2:$L$134, 7, FALSE))*'Coefficients - Win Probability'!$F$2</f>
        <v>0.6859734661</v>
      </c>
      <c r="G21" s="5" t="n">
        <f>(VLOOKUP(Games!B21, Data!$B$2:$L$134, 8, FALSE)-VLOOKUP(Games!E21, Data!$B$2:$L$134, 8, FALSE))*'Coefficients - Win Probability'!$G$2</f>
        <v>0.1259120279</v>
      </c>
      <c r="H21" s="5" t="n">
        <f>(VLOOKUP(Games!B21, Data!$B$2:$L$134, 9, FALSE)-VLOOKUP(Games!E21, Data!$B$2:$L$134, 9, FALSE))*'Coefficients - Win Probability'!$H$2</f>
        <v>-0.005478172233</v>
      </c>
      <c r="I21" s="5" t="n">
        <f>(VLOOKUP(Games!B21, Data!$B$2:$L$134, 10, FALSE)-VLOOKUP(Games!E21, Data!$B$2:$L$134, 10, FALSE))*'Coefficients - Win Probability'!$I$2</f>
        <v>0.608776097</v>
      </c>
      <c r="J21" s="5" t="n">
        <f>(IF(AND(VLOOKUP(Games!B21, Data!$B$2:$L$134, 11, FALSE)=1, VLOOKUP(Games!E21, Data!$B$2:$L$134, 11, FALSE)&lt;&gt;1), 1,0))*'Coefficients - Win Probability'!$J$2</f>
        <v>0</v>
      </c>
      <c r="K21" s="5" t="n">
        <f>(IF(AND(VLOOKUP(Games!B21, Data!$B$2:$L$134, 11, FALSE)&lt;&gt;1, VLOOKUP(Games!E21, Data!$B$2:$L$134, 11, FALSE)=1), 1,0))*'Coefficients - Win Probability'!$K$2</f>
        <v>0</v>
      </c>
      <c r="L21" s="5" t="n">
        <f>(VLOOKUP(Games!B21, Data!$B$2:$L$134, 3, FALSE)-VLOOKUP(Games!E21, Data!$B$2:$L$134, 3, FALSE))*'Coefficients - Win Probability'!$L$2</f>
        <v>-0.1225275847</v>
      </c>
      <c r="N21" s="5" t="n">
        <f t="shared" si="1"/>
        <v>0.457561</v>
      </c>
    </row>
    <row r="22" ht="14.25" customHeight="1">
      <c r="A22" s="5" t="n">
        <f>'Coefficients - Win Probability'!$A$2</f>
        <v>0</v>
      </c>
      <c r="B22" s="5" t="n">
        <f>(Games!G22)*'Coefficients - Win Probability'!$B$2</f>
        <v>0.4659430946</v>
      </c>
      <c r="C22" s="5" t="n">
        <f>(VLOOKUP(Games!B22, Data!$B$2:$L$134, 4, FALSE)-VLOOKUP(Games!E22, Data!$B$2:$L$134, 4, FALSE))*'Coefficients - Win Probability'!$C$2</f>
        <v>-0.2448606036</v>
      </c>
      <c r="D22" s="5" t="n">
        <f>(VLOOKUP(Games!B22, Data!$B$2:$L$134, 5, FALSE)-VLOOKUP(Games!E22, Data!$B$2:$L$134, 5, FALSE))*'Coefficients - Win Probability'!$D$2</f>
        <v>-0.7995194772</v>
      </c>
      <c r="E22" s="5" t="n">
        <f>(VLOOKUP(Games!B22, Data!$B$2:$L$134, 6, FALSE)-VLOOKUP(Games!E22, Data!$B$2:$L$134, 6, FALSE))*'Coefficients - Win Probability'!$E$2</f>
        <v>-0.06964467933</v>
      </c>
      <c r="F22" s="5" t="n">
        <f>(VLOOKUP(Games!B22, Data!$B$2:$L$134, 7, FALSE)-VLOOKUP(Games!E22, Data!$B$2:$L$134, 7, FALSE))*'Coefficients - Win Probability'!$F$2</f>
        <v>-0.8052731994</v>
      </c>
      <c r="G22" s="5" t="n">
        <f>(VLOOKUP(Games!B22, Data!$B$2:$L$134, 8, FALSE)-VLOOKUP(Games!E22, Data!$B$2:$L$134, 8, FALSE))*'Coefficients - Win Probability'!$G$2</f>
        <v>-0.04197067596</v>
      </c>
      <c r="H22" s="5" t="n">
        <f>(VLOOKUP(Games!B22, Data!$B$2:$L$134, 9, FALSE)-VLOOKUP(Games!E22, Data!$B$2:$L$134, 9, FALSE))*'Coefficients - Win Probability'!$H$2</f>
        <v>0.01095634447</v>
      </c>
      <c r="I22" s="5" t="n">
        <f>(VLOOKUP(Games!B22, Data!$B$2:$L$134, 10, FALSE)-VLOOKUP(Games!E22, Data!$B$2:$L$134, 10, FALSE))*'Coefficients - Win Probability'!$I$2</f>
        <v>0.1389645948</v>
      </c>
      <c r="J22" s="5" t="n">
        <f>(IF(AND(VLOOKUP(Games!B22, Data!$B$2:$L$134, 11, FALSE)=1, VLOOKUP(Games!E22, Data!$B$2:$L$134, 11, FALSE)&lt;&gt;1), 1,0))*'Coefficients - Win Probability'!$J$2</f>
        <v>0</v>
      </c>
      <c r="K22" s="5" t="n">
        <f>(IF(AND(VLOOKUP(Games!B22, Data!$B$2:$L$134, 11, FALSE)&lt;&gt;1, VLOOKUP(Games!E22, Data!$B$2:$L$134, 11, FALSE)=1), 1,0))*'Coefficients - Win Probability'!$K$2</f>
        <v>0</v>
      </c>
      <c r="L22" s="5" t="n">
        <f>(VLOOKUP(Games!B22, Data!$B$2:$L$134, 3, FALSE)-VLOOKUP(Games!E22, Data!$B$2:$L$134, 3, FALSE))*'Coefficients - Win Probability'!$L$2</f>
        <v>0.5717953953</v>
      </c>
      <c r="N22" s="5" t="n">
        <f t="shared" si="1"/>
        <v>0.315699</v>
      </c>
    </row>
    <row r="23" ht="14.25" customHeight="1">
      <c r="A23" s="5" t="n">
        <f>'Coefficients - Win Probability'!$A$2</f>
        <v>0</v>
      </c>
      <c r="B23" s="5" t="n">
        <f>(Games!G23)*'Coefficients - Win Probability'!$B$2</f>
        <v>-0.5436002771</v>
      </c>
      <c r="C23" s="5" t="n">
        <f>(VLOOKUP(Games!B23, Data!$B$2:$L$134, 4, FALSE)-VLOOKUP(Games!E23, Data!$B$2:$L$134, 4, FALSE))*'Coefficients - Win Probability'!$C$2</f>
        <v>0</v>
      </c>
      <c r="D23" s="5" t="n">
        <f>(VLOOKUP(Games!B23, Data!$B$2:$L$134, 5, FALSE)-VLOOKUP(Games!E23, Data!$B$2:$L$134, 5, FALSE))*'Coefficients - Win Probability'!$D$2</f>
        <v>0.7947885927</v>
      </c>
      <c r="E23" s="5" t="n">
        <f>(VLOOKUP(Games!B23, Data!$B$2:$L$134, 6, FALSE)-VLOOKUP(Games!E23, Data!$B$2:$L$134, 6, FALSE))*'Coefficients - Win Probability'!$E$2</f>
        <v>0.2054947946</v>
      </c>
      <c r="F23" s="5" t="n">
        <f>(VLOOKUP(Games!B23, Data!$B$2:$L$134, 7, FALSE)-VLOOKUP(Games!E23, Data!$B$2:$L$134, 7, FALSE))*'Coefficients - Win Probability'!$F$2</f>
        <v>0.9543978659</v>
      </c>
      <c r="G23" s="5" t="n">
        <f>(VLOOKUP(Games!B23, Data!$B$2:$L$134, 8, FALSE)-VLOOKUP(Games!E23, Data!$B$2:$L$134, 8, FALSE))*'Coefficients - Win Probability'!$G$2</f>
        <v>0.4406920976</v>
      </c>
      <c r="H23" s="5" t="n">
        <f>(VLOOKUP(Games!B23, Data!$B$2:$L$134, 9, FALSE)-VLOOKUP(Games!E23, Data!$B$2:$L$134, 9, FALSE))*'Coefficients - Win Probability'!$H$2</f>
        <v>0.1328456766</v>
      </c>
      <c r="I23" s="5" t="n">
        <f>(VLOOKUP(Games!B23, Data!$B$2:$L$134, 10, FALSE)-VLOOKUP(Games!E23, Data!$B$2:$L$134, 10, FALSE))*'Coefficients - Win Probability'!$I$2</f>
        <v>-0.03757602644</v>
      </c>
      <c r="J23" s="5" t="n">
        <f>(IF(AND(VLOOKUP(Games!B23, Data!$B$2:$L$134, 11, FALSE)=1, VLOOKUP(Games!E23, Data!$B$2:$L$134, 11, FALSE)&lt;&gt;1), 1,0))*'Coefficients - Win Probability'!$J$2</f>
        <v>0</v>
      </c>
      <c r="K23" s="5" t="n">
        <f>(IF(AND(VLOOKUP(Games!B23, Data!$B$2:$L$134, 11, FALSE)&lt;&gt;1, VLOOKUP(Games!E23, Data!$B$2:$L$134, 11, FALSE)=1), 1,0))*'Coefficients - Win Probability'!$K$2</f>
        <v>0</v>
      </c>
      <c r="L23" s="5" t="n">
        <f>(VLOOKUP(Games!B23, Data!$B$2:$L$134, 3, FALSE)-VLOOKUP(Games!E23, Data!$B$2:$L$134, 3, FALSE))*'Coefficients - Win Probability'!$L$2</f>
        <v>-0.9393781494</v>
      </c>
      <c r="N23" s="5" t="n">
        <f t="shared" si="1"/>
        <v>0.732563</v>
      </c>
    </row>
    <row r="24" ht="14.25" customHeight="1">
      <c r="A24" s="5" t="n">
        <f>'Coefficients - Win Probability'!$A$2</f>
        <v>0</v>
      </c>
      <c r="B24" s="5" t="n">
        <f>(Games!G24)*'Coefficients - Win Probability'!$B$2</f>
        <v>-1.009543372</v>
      </c>
      <c r="C24" s="5" t="n">
        <f>(VLOOKUP(Games!B24, Data!$B$2:$L$134, 4, FALSE)-VLOOKUP(Games!E24, Data!$B$2:$L$134, 4, FALSE))*'Coefficients - Win Probability'!$C$2</f>
        <v>-0.2448606036</v>
      </c>
      <c r="D24" s="5" t="n">
        <f>(VLOOKUP(Games!B24, Data!$B$2:$L$134, 5, FALSE)-VLOOKUP(Games!E24, Data!$B$2:$L$134, 5, FALSE))*'Coefficients - Win Probability'!$D$2</f>
        <v>0.0473088448</v>
      </c>
      <c r="E24" s="5" t="n">
        <f>(VLOOKUP(Games!B24, Data!$B$2:$L$134, 6, FALSE)-VLOOKUP(Games!E24, Data!$B$2:$L$134, 6, FALSE))*'Coefficients - Win Probability'!$E$2</f>
        <v>0.08340165303</v>
      </c>
      <c r="F24" s="5" t="n">
        <f>(VLOOKUP(Games!B24, Data!$B$2:$L$134, 7, FALSE)-VLOOKUP(Games!E24, Data!$B$2:$L$134, 7, FALSE))*'Coefficients - Win Probability'!$F$2</f>
        <v>0.387724133</v>
      </c>
      <c r="G24" s="5" t="n">
        <f>(VLOOKUP(Games!B24, Data!$B$2:$L$134, 8, FALSE)-VLOOKUP(Games!E24, Data!$B$2:$L$134, 8, FALSE))*'Coefficients - Win Probability'!$G$2</f>
        <v>0.1678827038</v>
      </c>
      <c r="H24" s="5" t="n">
        <f>(VLOOKUP(Games!B24, Data!$B$2:$L$134, 9, FALSE)-VLOOKUP(Games!E24, Data!$B$2:$L$134, 9, FALSE))*'Coefficients - Win Probability'!$H$2</f>
        <v>0.04245583481</v>
      </c>
      <c r="I24" s="5" t="n">
        <f>(VLOOKUP(Games!B24, Data!$B$2:$L$134, 10, FALSE)-VLOOKUP(Games!E24, Data!$B$2:$L$134, 10, FALSE))*'Coefficients - Win Probability'!$I$2</f>
        <v>-0.1578637797</v>
      </c>
      <c r="J24" s="5" t="n">
        <f>(IF(AND(VLOOKUP(Games!B24, Data!$B$2:$L$134, 11, FALSE)=1, VLOOKUP(Games!E24, Data!$B$2:$L$134, 11, FALSE)&lt;&gt;1), 1,0))*'Coefficients - Win Probability'!$J$2</f>
        <v>0</v>
      </c>
      <c r="K24" s="5" t="n">
        <f>(IF(AND(VLOOKUP(Games!B24, Data!$B$2:$L$134, 11, FALSE)&lt;&gt;1, VLOOKUP(Games!E24, Data!$B$2:$L$134, 11, FALSE)=1), 1,0))*'Coefficients - Win Probability'!$K$2</f>
        <v>0</v>
      </c>
      <c r="L24" s="5" t="n">
        <f>(VLOOKUP(Games!B24, Data!$B$2:$L$134, 3, FALSE)-VLOOKUP(Games!E24, Data!$B$2:$L$134, 3, FALSE))*'Coefficients - Win Probability'!$L$2</f>
        <v>-0.3948111063</v>
      </c>
      <c r="N24" s="5" t="n">
        <f t="shared" si="1"/>
        <v>0.253827</v>
      </c>
    </row>
    <row r="25" ht="14.25" customHeight="1">
      <c r="A25" s="5" t="n">
        <f>'Coefficients - Win Probability'!$A$2</f>
        <v>0</v>
      </c>
      <c r="B25" s="5" t="n">
        <f>(Games!G25)*'Coefficients - Win Probability'!$B$2</f>
        <v>-0.5436002771</v>
      </c>
      <c r="C25" s="5" t="n">
        <f>(VLOOKUP(Games!B25, Data!$B$2:$L$134, 4, FALSE)-VLOOKUP(Games!E25, Data!$B$2:$L$134, 4, FALSE))*'Coefficients - Win Probability'!$C$2</f>
        <v>0</v>
      </c>
      <c r="D25" s="5" t="n">
        <f>(VLOOKUP(Games!B25, Data!$B$2:$L$134, 5, FALSE)-VLOOKUP(Games!E25, Data!$B$2:$L$134, 5, FALSE))*'Coefficients - Win Probability'!$D$2</f>
        <v>-0.1986971482</v>
      </c>
      <c r="E25" s="5" t="n">
        <f>(VLOOKUP(Games!B25, Data!$B$2:$L$134, 6, FALSE)-VLOOKUP(Games!E25, Data!$B$2:$L$134, 6, FALSE))*'Coefficients - Win Probability'!$E$2</f>
        <v>-0.07824278789</v>
      </c>
      <c r="F25" s="5" t="n">
        <f>(VLOOKUP(Games!B25, Data!$B$2:$L$134, 7, FALSE)-VLOOKUP(Games!E25, Data!$B$2:$L$134, 7, FALSE))*'Coefficients - Win Probability'!$F$2</f>
        <v>1.133347466</v>
      </c>
      <c r="G25" s="5" t="n">
        <f>(VLOOKUP(Games!B25, Data!$B$2:$L$134, 8, FALSE)-VLOOKUP(Games!E25, Data!$B$2:$L$134, 8, FALSE))*'Coefficients - Win Probability'!$G$2</f>
        <v>-0.1888680418</v>
      </c>
      <c r="H25" s="5" t="n">
        <f>(VLOOKUP(Games!B25, Data!$B$2:$L$134, 9, FALSE)-VLOOKUP(Games!E25, Data!$B$2:$L$134, 9, FALSE))*'Coefficients - Win Probability'!$H$2</f>
        <v>0.02191268893</v>
      </c>
      <c r="I25" s="5" t="n">
        <f>(VLOOKUP(Games!B25, Data!$B$2:$L$134, 10, FALSE)-VLOOKUP(Games!E25, Data!$B$2:$L$134, 10, FALSE))*'Coefficients - Win Probability'!$I$2</f>
        <v>-0.5723117873</v>
      </c>
      <c r="J25" s="5" t="n">
        <f>(IF(AND(VLOOKUP(Games!B25, Data!$B$2:$L$134, 11, FALSE)=1, VLOOKUP(Games!E25, Data!$B$2:$L$134, 11, FALSE)&lt;&gt;1), 1,0))*'Coefficients - Win Probability'!$J$2</f>
        <v>0</v>
      </c>
      <c r="K25" s="5" t="n">
        <f>(IF(AND(VLOOKUP(Games!B25, Data!$B$2:$L$134, 11, FALSE)&lt;&gt;1, VLOOKUP(Games!E25, Data!$B$2:$L$134, 11, FALSE)=1), 1,0))*'Coefficients - Win Probability'!$K$2</f>
        <v>0</v>
      </c>
      <c r="L25" s="5" t="n">
        <f>(VLOOKUP(Games!B25, Data!$B$2:$L$134, 3, FALSE)-VLOOKUP(Games!E25, Data!$B$2:$L$134, 3, FALSE))*'Coefficients - Win Probability'!$L$2</f>
        <v>0.2586693455</v>
      </c>
      <c r="N25" s="5" t="n">
        <f t="shared" si="1"/>
        <v>0.458151</v>
      </c>
    </row>
    <row r="26" ht="14.25" customHeight="1">
      <c r="A26" s="5" t="n">
        <f>'Coefficients - Win Probability'!$A$2</f>
        <v>0</v>
      </c>
      <c r="B26" s="5" t="n">
        <f>(Games!G26)*'Coefficients - Win Probability'!$B$2</f>
        <v>0.8542290069</v>
      </c>
      <c r="C26" s="5" t="n">
        <f>(VLOOKUP(Games!B26, Data!$B$2:$L$134, 4, FALSE)-VLOOKUP(Games!E26, Data!$B$2:$L$134, 4, FALSE))*'Coefficients - Win Probability'!$C$2</f>
        <v>-0.7345818108</v>
      </c>
      <c r="D26" s="5" t="n">
        <f>(VLOOKUP(Games!B26, Data!$B$2:$L$134, 5, FALSE)-VLOOKUP(Games!E26, Data!$B$2:$L$134, 5, FALSE))*'Coefficients - Win Probability'!$D$2</f>
        <v>-0.3690089895</v>
      </c>
      <c r="E26" s="5" t="n">
        <f>(VLOOKUP(Games!B26, Data!$B$2:$L$134, 6, FALSE)-VLOOKUP(Games!E26, Data!$B$2:$L$134, 6, FALSE))*'Coefficients - Win Probability'!$E$2</f>
        <v>-0.5597368672</v>
      </c>
      <c r="F26" s="5" t="n">
        <f>(VLOOKUP(Games!B26, Data!$B$2:$L$134, 7, FALSE)-VLOOKUP(Games!E26, Data!$B$2:$L$134, 7, FALSE))*'Coefficients - Win Probability'!$F$2</f>
        <v>-1.580721465</v>
      </c>
      <c r="G26" s="5" t="n">
        <f>(VLOOKUP(Games!B26, Data!$B$2:$L$134, 8, FALSE)-VLOOKUP(Games!E26, Data!$B$2:$L$134, 8, FALSE))*'Coefficients - Win Probability'!$G$2</f>
        <v>-0.7554721672</v>
      </c>
      <c r="H26" s="5" t="n">
        <f>(VLOOKUP(Games!B26, Data!$B$2:$L$134, 9, FALSE)-VLOOKUP(Games!E26, Data!$B$2:$L$134, 9, FALSE))*'Coefficients - Win Probability'!$H$2</f>
        <v>-0.1328456766</v>
      </c>
      <c r="I26" s="5" t="n">
        <f>(VLOOKUP(Games!B26, Data!$B$2:$L$134, 10, FALSE)-VLOOKUP(Games!E26, Data!$B$2:$L$134, 10, FALSE))*'Coefficients - Win Probability'!$I$2</f>
        <v>0.3070561687</v>
      </c>
      <c r="J26" s="5" t="n">
        <f>(IF(AND(VLOOKUP(Games!B26, Data!$B$2:$L$134, 11, FALSE)=1, VLOOKUP(Games!E26, Data!$B$2:$L$134, 11, FALSE)&lt;&gt;1), 1,0))*'Coefficients - Win Probability'!$J$2</f>
        <v>0</v>
      </c>
      <c r="K26" s="5" t="n">
        <f>(IF(AND(VLOOKUP(Games!B26, Data!$B$2:$L$134, 11, FALSE)&lt;&gt;1, VLOOKUP(Games!E26, Data!$B$2:$L$134, 11, FALSE)=1), 1,0))*'Coefficients - Win Probability'!$K$2</f>
        <v>0</v>
      </c>
      <c r="L26" s="5" t="n">
        <f>(VLOOKUP(Games!B26, Data!$B$2:$L$134, 3, FALSE)-VLOOKUP(Games!E26, Data!$B$2:$L$134, 3, FALSE))*'Coefficients - Win Probability'!$L$2</f>
        <v>1.552016073</v>
      </c>
      <c r="N26" s="5" t="n">
        <f t="shared" si="1"/>
        <v>0.194808</v>
      </c>
    </row>
    <row r="27" ht="14.25" customHeight="1">
      <c r="A27" s="5" t="n">
        <f>'Coefficients - Win Probability'!$A$2</f>
        <v>0</v>
      </c>
      <c r="B27" s="5" t="n">
        <f>(Games!G27)*'Coefficients - Win Probability'!$B$2</f>
        <v>-2.562687021</v>
      </c>
      <c r="C27" s="5" t="n">
        <f>(VLOOKUP(Games!B27, Data!$B$2:$L$134, 4, FALSE)-VLOOKUP(Games!E27, Data!$B$2:$L$134, 4, FALSE))*'Coefficients - Win Probability'!$C$2</f>
        <v>1.224303018</v>
      </c>
      <c r="D27" s="5" t="n">
        <f>(VLOOKUP(Games!B27, Data!$B$2:$L$134, 5, FALSE)-VLOOKUP(Games!E27, Data!$B$2:$L$134, 5, FALSE))*'Coefficients - Win Probability'!$D$2</f>
        <v>1.267877041</v>
      </c>
      <c r="E27" s="5" t="n">
        <f>(VLOOKUP(Games!B27, Data!$B$2:$L$134, 6, FALSE)-VLOOKUP(Games!E27, Data!$B$2:$L$134, 6, FALSE))*'Coefficients - Win Probability'!$E$2</f>
        <v>0.8013437178</v>
      </c>
      <c r="F27" s="5" t="n">
        <f>(VLOOKUP(Games!B27, Data!$B$2:$L$134, 7, FALSE)-VLOOKUP(Games!E27, Data!$B$2:$L$134, 7, FALSE))*'Coefficients - Win Probability'!$F$2</f>
        <v>2.535119331</v>
      </c>
      <c r="G27" s="5" t="n">
        <f>(VLOOKUP(Games!B27, Data!$B$2:$L$134, 8, FALSE)-VLOOKUP(Games!E27, Data!$B$2:$L$134, 8, FALSE))*'Coefficients - Win Probability'!$G$2</f>
        <v>1.217149603</v>
      </c>
      <c r="H27" s="5" t="n">
        <f>(VLOOKUP(Games!B27, Data!$B$2:$L$134, 9, FALSE)-VLOOKUP(Games!E27, Data!$B$2:$L$134, 9, FALSE))*'Coefficients - Win Probability'!$H$2</f>
        <v>0.187627399</v>
      </c>
      <c r="I27" s="5" t="n">
        <f>(VLOOKUP(Games!B27, Data!$B$2:$L$134, 10, FALSE)-VLOOKUP(Games!E27, Data!$B$2:$L$134, 10, FALSE))*'Coefficients - Win Probability'!$I$2</f>
        <v>-0.8331205389</v>
      </c>
      <c r="J27" s="5" t="n">
        <f>(IF(AND(VLOOKUP(Games!B27, Data!$B$2:$L$134, 11, FALSE)=1, VLOOKUP(Games!E27, Data!$B$2:$L$134, 11, FALSE)&lt;&gt;1), 1,0))*'Coefficients - Win Probability'!$J$2</f>
        <v>0</v>
      </c>
      <c r="K27" s="5" t="n">
        <f>(IF(AND(VLOOKUP(Games!B27, Data!$B$2:$L$134, 11, FALSE)&lt;&gt;1, VLOOKUP(Games!E27, Data!$B$2:$L$134, 11, FALSE)=1), 1,0))*'Coefficients - Win Probability'!$K$2</f>
        <v>0</v>
      </c>
      <c r="L27" s="5" t="n">
        <f>(VLOOKUP(Games!B27, Data!$B$2:$L$134, 3, FALSE)-VLOOKUP(Games!E27, Data!$B$2:$L$134, 3, FALSE))*'Coefficients - Win Probability'!$L$2</f>
        <v>-1.497559369</v>
      </c>
      <c r="N27" s="5" t="n">
        <f t="shared" si="1"/>
        <v>0.91214</v>
      </c>
    </row>
    <row r="28" ht="14.25" customHeight="1">
      <c r="A28" s="5" t="n">
        <f>'Coefficients - Win Probability'!$A$2</f>
        <v>0</v>
      </c>
      <c r="B28" s="5" t="n">
        <f>(Games!G28)*'Coefficients - Win Probability'!$B$2</f>
        <v>-0.8542290069</v>
      </c>
      <c r="C28" s="5" t="n">
        <f>(VLOOKUP(Games!B28, Data!$B$2:$L$134, 4, FALSE)-VLOOKUP(Games!E28, Data!$B$2:$L$134, 4, FALSE))*'Coefficients - Win Probability'!$C$2</f>
        <v>0</v>
      </c>
      <c r="D28" s="5" t="n">
        <f>(VLOOKUP(Games!B28, Data!$B$2:$L$134, 5, FALSE)-VLOOKUP(Games!E28, Data!$B$2:$L$134, 5, FALSE))*'Coefficients - Win Probability'!$D$2</f>
        <v>0.8799445134</v>
      </c>
      <c r="E28" s="5" t="n">
        <f>(VLOOKUP(Games!B28, Data!$B$2:$L$134, 6, FALSE)-VLOOKUP(Games!E28, Data!$B$2:$L$134, 6, FALSE))*'Coefficients - Win Probability'!$E$2</f>
        <v>0.5812321386</v>
      </c>
      <c r="F28" s="5" t="n">
        <f>(VLOOKUP(Games!B28, Data!$B$2:$L$134, 7, FALSE)-VLOOKUP(Games!E28, Data!$B$2:$L$134, 7, FALSE))*'Coefficients - Win Probability'!$F$2</f>
        <v>2.415819598</v>
      </c>
      <c r="G28" s="5" t="n">
        <f>(VLOOKUP(Games!B28, Data!$B$2:$L$134, 8, FALSE)-VLOOKUP(Games!E28, Data!$B$2:$L$134, 8, FALSE))*'Coefficients - Win Probability'!$G$2</f>
        <v>0.6925161533</v>
      </c>
      <c r="H28" s="5" t="n">
        <f>(VLOOKUP(Games!B28, Data!$B$2:$L$134, 9, FALSE)-VLOOKUP(Games!E28, Data!$B$2:$L$134, 9, FALSE))*'Coefficients - Win Probability'!$H$2</f>
        <v>0.0493035501</v>
      </c>
      <c r="I28" s="5" t="n">
        <f>(VLOOKUP(Games!B28, Data!$B$2:$L$134, 10, FALSE)-VLOOKUP(Games!E28, Data!$B$2:$L$134, 10, FALSE))*'Coefficients - Win Probability'!$I$2</f>
        <v>-0.100519408</v>
      </c>
      <c r="J28" s="5" t="n">
        <f>(IF(AND(VLOOKUP(Games!B28, Data!$B$2:$L$134, 11, FALSE)=1, VLOOKUP(Games!E28, Data!$B$2:$L$134, 11, FALSE)&lt;&gt;1), 1,0))*'Coefficients - Win Probability'!$J$2</f>
        <v>0</v>
      </c>
      <c r="K28" s="5" t="n">
        <f>(IF(AND(VLOOKUP(Games!B28, Data!$B$2:$L$134, 11, FALSE)&lt;&gt;1, VLOOKUP(Games!E28, Data!$B$2:$L$134, 11, FALSE)=1), 1,0))*'Coefficients - Win Probability'!$K$2</f>
        <v>0</v>
      </c>
      <c r="L28" s="5" t="n">
        <f>(VLOOKUP(Games!B28, Data!$B$2:$L$134, 3, FALSE)-VLOOKUP(Games!E28, Data!$B$2:$L$134, 3, FALSE))*'Coefficients - Win Probability'!$L$2</f>
        <v>-2.600307631</v>
      </c>
      <c r="N28" s="5" t="n">
        <f t="shared" si="1"/>
        <v>0.743408</v>
      </c>
    </row>
    <row r="29" ht="14.25" customHeight="1">
      <c r="A29" s="5" t="n">
        <f>'Coefficients - Win Probability'!$A$2</f>
        <v>0</v>
      </c>
      <c r="B29" s="5" t="n">
        <f>(Games!G29)*'Coefficients - Win Probability'!$B$2</f>
        <v>-1.164857737</v>
      </c>
      <c r="C29" s="5" t="n">
        <f>(VLOOKUP(Games!B29, Data!$B$2:$L$134, 4, FALSE)-VLOOKUP(Games!E29, Data!$B$2:$L$134, 4, FALSE))*'Coefficients - Win Probability'!$C$2</f>
        <v>1.224303018</v>
      </c>
      <c r="D29" s="5" t="n">
        <f>(VLOOKUP(Games!B29, Data!$B$2:$L$134, 5, FALSE)-VLOOKUP(Games!E29, Data!$B$2:$L$134, 5, FALSE))*'Coefficients - Win Probability'!$D$2</f>
        <v>1.599038954</v>
      </c>
      <c r="E29" s="5" t="n">
        <f>(VLOOKUP(Games!B29, Data!$B$2:$L$134, 6, FALSE)-VLOOKUP(Games!E29, Data!$B$2:$L$134, 6, FALSE))*'Coefficients - Win Probability'!$E$2</f>
        <v>1.473715807</v>
      </c>
      <c r="F29" s="5" t="n">
        <f>(VLOOKUP(Games!B29, Data!$B$2:$L$134, 7, FALSE)-VLOOKUP(Games!E29, Data!$B$2:$L$134, 7, FALSE))*'Coefficients - Win Probability'!$F$2</f>
        <v>4.32461533</v>
      </c>
      <c r="G29" s="5" t="n">
        <f>(VLOOKUP(Games!B29, Data!$B$2:$L$134, 8, FALSE)-VLOOKUP(Games!E29, Data!$B$2:$L$134, 8, FALSE))*'Coefficients - Win Probability'!$G$2</f>
        <v>1.825724404</v>
      </c>
      <c r="H29" s="5" t="n">
        <f>(VLOOKUP(Games!B29, Data!$B$2:$L$134, 9, FALSE)-VLOOKUP(Games!E29, Data!$B$2:$L$134, 9, FALSE))*'Coefficients - Win Probability'!$H$2</f>
        <v>0.2150182601</v>
      </c>
      <c r="I29" s="5" t="n">
        <f>(VLOOKUP(Games!B29, Data!$B$2:$L$134, 10, FALSE)-VLOOKUP(Games!E29, Data!$B$2:$L$134, 10, FALSE))*'Coefficients - Win Probability'!$I$2</f>
        <v>-0.6521330506</v>
      </c>
      <c r="J29" s="5" t="n">
        <f>(IF(AND(VLOOKUP(Games!B29, Data!$B$2:$L$134, 11, FALSE)=1, VLOOKUP(Games!E29, Data!$B$2:$L$134, 11, FALSE)&lt;&gt;1), 1,0))*'Coefficients - Win Probability'!$J$2</f>
        <v>0</v>
      </c>
      <c r="K29" s="5" t="n">
        <f>(IF(AND(VLOOKUP(Games!B29, Data!$B$2:$L$134, 11, FALSE)&lt;&gt;1, VLOOKUP(Games!E29, Data!$B$2:$L$134, 11, FALSE)=1), 1,0))*'Coefficients - Win Probability'!$K$2</f>
        <v>0</v>
      </c>
      <c r="L29" s="5" t="n">
        <f>(VLOOKUP(Games!B29, Data!$B$2:$L$134, 3, FALSE)-VLOOKUP(Games!E29, Data!$B$2:$L$134, 3, FALSE))*'Coefficients - Win Probability'!$L$2</f>
        <v>-3.349087315</v>
      </c>
      <c r="N29" s="5" t="n">
        <f t="shared" si="1"/>
        <v>0.995915</v>
      </c>
    </row>
    <row r="30" ht="14.25" customHeight="1">
      <c r="A30" s="5" t="n">
        <f>'Coefficients - Win Probability'!$A$2</f>
        <v>0</v>
      </c>
      <c r="B30" s="5" t="n">
        <f>(Games!G30)*'Coefficients - Win Probability'!$B$2</f>
        <v>0.3882859122</v>
      </c>
      <c r="C30" s="5" t="n">
        <f>(VLOOKUP(Games!B30, Data!$B$2:$L$134, 4, FALSE)-VLOOKUP(Games!E30, Data!$B$2:$L$134, 4, FALSE))*'Coefficients - Win Probability'!$C$2</f>
        <v>-0.4897212072</v>
      </c>
      <c r="D30" s="5" t="n">
        <f>(VLOOKUP(Games!B30, Data!$B$2:$L$134, 5, FALSE)-VLOOKUP(Games!E30, Data!$B$2:$L$134, 5, FALSE))*'Coefficients - Win Probability'!$D$2</f>
        <v>-0.5535134842</v>
      </c>
      <c r="E30" s="5" t="n">
        <f>(VLOOKUP(Games!B30, Data!$B$2:$L$134, 6, FALSE)-VLOOKUP(Games!E30, Data!$B$2:$L$134, 6, FALSE))*'Coefficients - Win Probability'!$E$2</f>
        <v>-0.5262042439</v>
      </c>
      <c r="F30" s="5" t="n">
        <f>(VLOOKUP(Games!B30, Data!$B$2:$L$134, 7, FALSE)-VLOOKUP(Games!E30, Data!$B$2:$L$134, 7, FALSE))*'Coefficients - Win Probability'!$F$2</f>
        <v>-1.640371332</v>
      </c>
      <c r="G30" s="5" t="n">
        <f>(VLOOKUP(Games!B30, Data!$B$2:$L$134, 8, FALSE)-VLOOKUP(Games!E30, Data!$B$2:$L$134, 8, FALSE))*'Coefficients - Win Probability'!$G$2</f>
        <v>-0.5246334495</v>
      </c>
      <c r="H30" s="5" t="n">
        <f>(VLOOKUP(Games!B30, Data!$B$2:$L$134, 9, FALSE)-VLOOKUP(Games!E30, Data!$B$2:$L$134, 9, FALSE))*'Coefficients - Win Probability'!$H$2</f>
        <v>-0.1711928823</v>
      </c>
      <c r="I30" s="5" t="n">
        <f>(VLOOKUP(Games!B30, Data!$B$2:$L$134, 10, FALSE)-VLOOKUP(Games!E30, Data!$B$2:$L$134, 10, FALSE))*'Coefficients - Win Probability'!$I$2</f>
        <v>-0.009560764124</v>
      </c>
      <c r="J30" s="5" t="n">
        <f>(IF(AND(VLOOKUP(Games!B30, Data!$B$2:$L$134, 11, FALSE)=1, VLOOKUP(Games!E30, Data!$B$2:$L$134, 11, FALSE)&lt;&gt;1), 1,0))*'Coefficients - Win Probability'!$J$2</f>
        <v>0</v>
      </c>
      <c r="K30" s="5" t="n">
        <f>(IF(AND(VLOOKUP(Games!B30, Data!$B$2:$L$134, 11, FALSE)&lt;&gt;1, VLOOKUP(Games!E30, Data!$B$2:$L$134, 11, FALSE)=1), 1,0))*'Coefficients - Win Probability'!$K$2</f>
        <v>0</v>
      </c>
      <c r="L30" s="5" t="n">
        <f>(VLOOKUP(Games!B30, Data!$B$2:$L$134, 3, FALSE)-VLOOKUP(Games!E30, Data!$B$2:$L$134, 3, FALSE))*'Coefficients - Win Probability'!$L$2</f>
        <v>1.00744903</v>
      </c>
      <c r="N30" s="5" t="n">
        <f t="shared" si="1"/>
        <v>0.074505</v>
      </c>
    </row>
    <row r="31" ht="14.25" customHeight="1">
      <c r="A31" s="5" t="n">
        <f>'Coefficients - Win Probability'!$A$2</f>
        <v>0</v>
      </c>
      <c r="B31" s="5" t="n">
        <f>(Games!G31)*'Coefficients - Win Probability'!$B$2</f>
        <v>-0.2329715473</v>
      </c>
      <c r="C31" s="5" t="n">
        <f>(VLOOKUP(Games!B31, Data!$B$2:$L$134, 4, FALSE)-VLOOKUP(Games!E31, Data!$B$2:$L$134, 4, FALSE))*'Coefficients - Win Probability'!$C$2</f>
        <v>0.2448606036</v>
      </c>
      <c r="D31" s="5" t="n">
        <f>(VLOOKUP(Games!B31, Data!$B$2:$L$134, 5, FALSE)-VLOOKUP(Games!E31, Data!$B$2:$L$134, 5, FALSE))*'Coefficients - Win Probability'!$D$2</f>
        <v>-0.03311619136</v>
      </c>
      <c r="E31" s="5" t="n">
        <f>(VLOOKUP(Games!B31, Data!$B$2:$L$134, 6, FALSE)-VLOOKUP(Games!E31, Data!$B$2:$L$134, 6, FALSE))*'Coefficients - Win Probability'!$E$2</f>
        <v>-0.009457919416</v>
      </c>
      <c r="F31" s="5" t="n">
        <f>(VLOOKUP(Games!B31, Data!$B$2:$L$134, 7, FALSE)-VLOOKUP(Games!E31, Data!$B$2:$L$134, 7, FALSE))*'Coefficients - Win Probability'!$F$2</f>
        <v>-0.3578991997</v>
      </c>
      <c r="G31" s="5" t="n">
        <f>(VLOOKUP(Games!B31, Data!$B$2:$L$134, 8, FALSE)-VLOOKUP(Games!E31, Data!$B$2:$L$134, 8, FALSE))*'Coefficients - Win Probability'!$G$2</f>
        <v>0</v>
      </c>
      <c r="H31" s="5" t="n">
        <f>(VLOOKUP(Games!B31, Data!$B$2:$L$134, 9, FALSE)-VLOOKUP(Games!E31, Data!$B$2:$L$134, 9, FALSE))*'Coefficients - Win Probability'!$H$2</f>
        <v>-0.008217258349</v>
      </c>
      <c r="I31" s="5" t="n">
        <f>(VLOOKUP(Games!B31, Data!$B$2:$L$134, 10, FALSE)-VLOOKUP(Games!E31, Data!$B$2:$L$134, 10, FALSE))*'Coefficients - Win Probability'!$I$2</f>
        <v>-0.0664402361</v>
      </c>
      <c r="J31" s="5" t="n">
        <f>(IF(AND(VLOOKUP(Games!B31, Data!$B$2:$L$134, 11, FALSE)=1, VLOOKUP(Games!E31, Data!$B$2:$L$134, 11, FALSE)&lt;&gt;1), 1,0))*'Coefficients - Win Probability'!$J$2</f>
        <v>0</v>
      </c>
      <c r="K31" s="5" t="n">
        <f>(IF(AND(VLOOKUP(Games!B31, Data!$B$2:$L$134, 11, FALSE)&lt;&gt;1, VLOOKUP(Games!E31, Data!$B$2:$L$134, 11, FALSE)=1), 1,0))*'Coefficients - Win Probability'!$K$2</f>
        <v>0</v>
      </c>
      <c r="L31" s="5" t="n">
        <f>(VLOOKUP(Games!B31, Data!$B$2:$L$134, 3, FALSE)-VLOOKUP(Games!E31, Data!$B$2:$L$134, 3, FALSE))*'Coefficients - Win Probability'!$L$2</f>
        <v>0.05445670431</v>
      </c>
      <c r="N31" s="5" t="n">
        <f t="shared" si="1"/>
        <v>0.399203</v>
      </c>
    </row>
    <row r="32" ht="14.25" customHeight="1">
      <c r="A32" s="5" t="n">
        <f>'Coefficients - Win Probability'!$A$2</f>
        <v>0</v>
      </c>
      <c r="B32" s="5" t="n">
        <f>(Games!G32)*'Coefficients - Win Probability'!$B$2</f>
        <v>-1.786115196</v>
      </c>
      <c r="C32" s="5" t="n">
        <f>(VLOOKUP(Games!B32, Data!$B$2:$L$134, 4, FALSE)-VLOOKUP(Games!E32, Data!$B$2:$L$134, 4, FALSE))*'Coefficients - Win Probability'!$C$2</f>
        <v>-0.4897212072</v>
      </c>
      <c r="D32" s="5" t="n">
        <f>(VLOOKUP(Games!B32, Data!$B$2:$L$134, 5, FALSE)-VLOOKUP(Games!E32, Data!$B$2:$L$134, 5, FALSE))*'Coefficients - Win Probability'!$D$2</f>
        <v>0.2270824551</v>
      </c>
      <c r="E32" s="5" t="n">
        <f>(VLOOKUP(Games!B32, Data!$B$2:$L$134, 6, FALSE)-VLOOKUP(Games!E32, Data!$B$2:$L$134, 6, FALSE))*'Coefficients - Win Probability'!$E$2</f>
        <v>0.02321489311</v>
      </c>
      <c r="F32" s="5" t="n">
        <f>(VLOOKUP(Games!B32, Data!$B$2:$L$134, 7, FALSE)-VLOOKUP(Games!E32, Data!$B$2:$L$134, 7, FALSE))*'Coefficients - Win Probability'!$F$2</f>
        <v>0.2982493331</v>
      </c>
      <c r="G32" s="5" t="n">
        <f>(VLOOKUP(Games!B32, Data!$B$2:$L$134, 8, FALSE)-VLOOKUP(Games!E32, Data!$B$2:$L$134, 8, FALSE))*'Coefficients - Win Probability'!$G$2</f>
        <v>-0.1888680418</v>
      </c>
      <c r="H32" s="5" t="n">
        <f>(VLOOKUP(Games!B32, Data!$B$2:$L$134, 9, FALSE)-VLOOKUP(Games!E32, Data!$B$2:$L$134, 9, FALSE))*'Coefficients - Win Probability'!$H$2</f>
        <v>0.02054314587</v>
      </c>
      <c r="I32" s="5" t="n">
        <f>(VLOOKUP(Games!B32, Data!$B$2:$L$134, 10, FALSE)-VLOOKUP(Games!E32, Data!$B$2:$L$134, 10, FALSE))*'Coefficients - Win Probability'!$I$2</f>
        <v>-0.7993243495</v>
      </c>
      <c r="J32" s="5" t="n">
        <f>(IF(AND(VLOOKUP(Games!B32, Data!$B$2:$L$134, 11, FALSE)=1, VLOOKUP(Games!E32, Data!$B$2:$L$134, 11, FALSE)&lt;&gt;1), 1,0))*'Coefficients - Win Probability'!$J$2</f>
        <v>0</v>
      </c>
      <c r="K32" s="5" t="n">
        <f>(IF(AND(VLOOKUP(Games!B32, Data!$B$2:$L$134, 11, FALSE)&lt;&gt;1, VLOOKUP(Games!E32, Data!$B$2:$L$134, 11, FALSE)=1), 1,0))*'Coefficients - Win Probability'!$K$2</f>
        <v>0</v>
      </c>
      <c r="L32" s="5" t="n">
        <f>(VLOOKUP(Games!B32, Data!$B$2:$L$134, 3, FALSE)-VLOOKUP(Games!E32, Data!$B$2:$L$134, 3, FALSE))*'Coefficients - Win Probability'!$L$2</f>
        <v>0.1633701129</v>
      </c>
      <c r="N32" s="5" t="n">
        <f t="shared" si="1"/>
        <v>0.073675</v>
      </c>
    </row>
    <row r="33" ht="14.25" customHeight="1">
      <c r="A33" s="5" t="n">
        <f>'Coefficients - Win Probability'!$A$2</f>
        <v>0</v>
      </c>
      <c r="B33" s="5" t="n">
        <f>(Games!G33)*'Coefficients - Win Probability'!$B$2</f>
        <v>-1.164857737</v>
      </c>
      <c r="C33" s="5" t="n">
        <f>(VLOOKUP(Games!B33, Data!$B$2:$L$134, 4, FALSE)-VLOOKUP(Games!E33, Data!$B$2:$L$134, 4, FALSE))*'Coefficients - Win Probability'!$C$2</f>
        <v>1.224303018</v>
      </c>
      <c r="D33" s="5" t="n">
        <f>(VLOOKUP(Games!B33, Data!$B$2:$L$134, 5, FALSE)-VLOOKUP(Games!E33, Data!$B$2:$L$134, 5, FALSE))*'Coefficients - Win Probability'!$D$2</f>
        <v>1.083372546</v>
      </c>
      <c r="E33" s="5" t="n">
        <f>(VLOOKUP(Games!B33, Data!$B$2:$L$134, 6, FALSE)-VLOOKUP(Games!E33, Data!$B$2:$L$134, 6, FALSE))*'Coefficients - Win Probability'!$E$2</f>
        <v>1.0850813</v>
      </c>
      <c r="F33" s="5" t="n">
        <f>(VLOOKUP(Games!B33, Data!$B$2:$L$134, 7, FALSE)-VLOOKUP(Games!E33, Data!$B$2:$L$134, 7, FALSE))*'Coefficients - Win Probability'!$F$2</f>
        <v>2.714068931</v>
      </c>
      <c r="G33" s="5" t="n">
        <f>(VLOOKUP(Games!B33, Data!$B$2:$L$134, 8, FALSE)-VLOOKUP(Games!E33, Data!$B$2:$L$134, 8, FALSE))*'Coefficients - Win Probability'!$G$2</f>
        <v>1.280105617</v>
      </c>
      <c r="H33" s="5" t="n">
        <f>(VLOOKUP(Games!B33, Data!$B$2:$L$134, 9, FALSE)-VLOOKUP(Games!E33, Data!$B$2:$L$134, 9, FALSE))*'Coefficients - Win Probability'!$H$2</f>
        <v>0.1972142004</v>
      </c>
      <c r="I33" s="5" t="n">
        <f>(VLOOKUP(Games!B33, Data!$B$2:$L$134, 10, FALSE)-VLOOKUP(Games!E33, Data!$B$2:$L$134, 10, FALSE))*'Coefficients - Win Probability'!$I$2</f>
        <v>-0.8504633203</v>
      </c>
      <c r="J33" s="5" t="n">
        <f>(IF(AND(VLOOKUP(Games!B33, Data!$B$2:$L$134, 11, FALSE)=1, VLOOKUP(Games!E33, Data!$B$2:$L$134, 11, FALSE)&lt;&gt;1), 1,0))*'Coefficients - Win Probability'!$J$2</f>
        <v>-0.2451778613</v>
      </c>
      <c r="K33" s="5" t="n">
        <f>(IF(AND(VLOOKUP(Games!B33, Data!$B$2:$L$134, 11, FALSE)&lt;&gt;1, VLOOKUP(Games!E33, Data!$B$2:$L$134, 11, FALSE)=1), 1,0))*'Coefficients - Win Probability'!$K$2</f>
        <v>0</v>
      </c>
      <c r="L33" s="5" t="n">
        <f>(VLOOKUP(Games!B33, Data!$B$2:$L$134, 3, FALSE)-VLOOKUP(Games!E33, Data!$B$2:$L$134, 3, FALSE))*'Coefficients - Win Probability'!$L$2</f>
        <v>-1.620086953</v>
      </c>
      <c r="N33" s="5" t="n">
        <f t="shared" si="1"/>
        <v>0.975957</v>
      </c>
    </row>
    <row r="34" ht="14.25" customHeight="1">
      <c r="A34" s="5" t="n">
        <f>'Coefficients - Win Probability'!$A$2</f>
        <v>0</v>
      </c>
      <c r="B34" s="5" t="n">
        <f>(Games!G34)*'Coefficients - Win Probability'!$B$2</f>
        <v>-1.786115196</v>
      </c>
      <c r="C34" s="5" t="n">
        <f>(VLOOKUP(Games!B34, Data!$B$2:$L$134, 4, FALSE)-VLOOKUP(Games!E34, Data!$B$2:$L$134, 4, FALSE))*'Coefficients - Win Probability'!$C$2</f>
        <v>0</v>
      </c>
      <c r="D34" s="5" t="n">
        <f>(VLOOKUP(Games!B34, Data!$B$2:$L$134, 5, FALSE)-VLOOKUP(Games!E34, Data!$B$2:$L$134, 5, FALSE))*'Coefficients - Win Probability'!$D$2</f>
        <v>0.6292076359</v>
      </c>
      <c r="E34" s="5" t="n">
        <f>(VLOOKUP(Games!B34, Data!$B$2:$L$134, 6, FALSE)-VLOOKUP(Games!E34, Data!$B$2:$L$134, 6, FALSE))*'Coefficients - Win Probability'!$E$2</f>
        <v>0.4668772948</v>
      </c>
      <c r="F34" s="5" t="n">
        <f>(VLOOKUP(Games!B34, Data!$B$2:$L$134, 7, FALSE)-VLOOKUP(Games!E34, Data!$B$2:$L$134, 7, FALSE))*'Coefficients - Win Probability'!$F$2</f>
        <v>2.207045065</v>
      </c>
      <c r="G34" s="5" t="n">
        <f>(VLOOKUP(Games!B34, Data!$B$2:$L$134, 8, FALSE)-VLOOKUP(Games!E34, Data!$B$2:$L$134, 8, FALSE))*'Coefficients - Win Probability'!$G$2</f>
        <v>1.028281561</v>
      </c>
      <c r="H34" s="5" t="n">
        <f>(VLOOKUP(Games!B34, Data!$B$2:$L$134, 9, FALSE)-VLOOKUP(Games!E34, Data!$B$2:$L$134, 9, FALSE))*'Coefficients - Win Probability'!$H$2</f>
        <v>0.03971674869</v>
      </c>
      <c r="I34" s="5" t="n">
        <f>(VLOOKUP(Games!B34, Data!$B$2:$L$134, 10, FALSE)-VLOOKUP(Games!E34, Data!$B$2:$L$134, 10, FALSE))*'Coefficients - Win Probability'!$I$2</f>
        <v>-0.5505221389</v>
      </c>
      <c r="J34" s="5" t="n">
        <f>(IF(AND(VLOOKUP(Games!B34, Data!$B$2:$L$134, 11, FALSE)=1, VLOOKUP(Games!E34, Data!$B$2:$L$134, 11, FALSE)&lt;&gt;1), 1,0))*'Coefficients - Win Probability'!$J$2</f>
        <v>0</v>
      </c>
      <c r="K34" s="5" t="n">
        <f>(IF(AND(VLOOKUP(Games!B34, Data!$B$2:$L$134, 11, FALSE)&lt;&gt;1, VLOOKUP(Games!E34, Data!$B$2:$L$134, 11, FALSE)=1), 1,0))*'Coefficients - Win Probability'!$K$2</f>
        <v>0</v>
      </c>
      <c r="L34" s="5" t="n">
        <f>(VLOOKUP(Games!B34, Data!$B$2:$L$134, 3, FALSE)-VLOOKUP(Games!E34, Data!$B$2:$L$134, 3, FALSE))*'Coefficients - Win Probability'!$L$2</f>
        <v>-1.198047495</v>
      </c>
      <c r="N34" s="5" t="n">
        <f t="shared" si="1"/>
        <v>0.697716</v>
      </c>
    </row>
    <row r="35" ht="14.25" customHeight="1">
      <c r="A35" s="5" t="n">
        <f>'Coefficients - Win Probability'!$A$2</f>
        <v>0</v>
      </c>
      <c r="B35" s="5" t="n">
        <f>(Games!G35)*'Coefficients - Win Probability'!$B$2</f>
        <v>-1.164857737</v>
      </c>
      <c r="C35" s="5" t="n">
        <f>(VLOOKUP(Games!B35, Data!$B$2:$L$134, 4, FALSE)-VLOOKUP(Games!E35, Data!$B$2:$L$134, 4, FALSE))*'Coefficients - Win Probability'!$C$2</f>
        <v>0.809923535</v>
      </c>
      <c r="D35" s="5" t="n">
        <f>(VLOOKUP(Games!B35, Data!$B$2:$L$134, 5, FALSE)-VLOOKUP(Games!E35, Data!$B$2:$L$134, 5, FALSE))*'Coefficients - Win Probability'!$D$2</f>
        <v>1.069179893</v>
      </c>
      <c r="E35" s="5" t="n">
        <f>(VLOOKUP(Games!B35, Data!$B$2:$L$134, 6, FALSE)-VLOOKUP(Games!E35, Data!$B$2:$L$134, 6, FALSE))*'Coefficients - Win Probability'!$E$2</f>
        <v>0.8572314234</v>
      </c>
      <c r="F35" s="5" t="n">
        <f>(VLOOKUP(Games!B35, Data!$B$2:$L$134, 7, FALSE)-VLOOKUP(Games!E35, Data!$B$2:$L$134, 7, FALSE))*'Coefficients - Win Probability'!$F$2</f>
        <v>2.982493331</v>
      </c>
      <c r="G35" s="5" t="n">
        <f>(VLOOKUP(Games!B35, Data!$B$2:$L$134, 8, FALSE)-VLOOKUP(Games!E35, Data!$B$2:$L$134, 8, FALSE))*'Coefficients - Win Probability'!$G$2</f>
        <v>0.9023695331</v>
      </c>
      <c r="H35" s="5" t="n">
        <f>(VLOOKUP(Games!B35, Data!$B$2:$L$134, 9, FALSE)-VLOOKUP(Games!E35, Data!$B$2:$L$134, 9, FALSE))*'Coefficients - Win Probability'!$H$2</f>
        <v>0.1520192795</v>
      </c>
      <c r="I35" s="5" t="n">
        <f>(VLOOKUP(Games!B35, Data!$B$2:$L$134, 10, FALSE)-VLOOKUP(Games!E35, Data!$B$2:$L$134, 10, FALSE))*'Coefficients - Win Probability'!$I$2</f>
        <v>-0.6891104603</v>
      </c>
      <c r="J35" s="5" t="n">
        <f>(IF(AND(VLOOKUP(Games!B35, Data!$B$2:$L$134, 11, FALSE)=1, VLOOKUP(Games!E35, Data!$B$2:$L$134, 11, FALSE)&lt;&gt;1), 1,0))*'Coefficients - Win Probability'!$J$2</f>
        <v>0</v>
      </c>
      <c r="K35" s="5" t="n">
        <f>(IF(AND(VLOOKUP(Games!B35, Data!$B$2:$L$134, 11, FALSE)&lt;&gt;1, VLOOKUP(Games!E35, Data!$B$2:$L$134, 11, FALSE)=1), 1,0))*'Coefficients - Win Probability'!$K$2</f>
        <v>0</v>
      </c>
      <c r="L35" s="5" t="n">
        <f>(VLOOKUP(Games!B35, Data!$B$2:$L$134, 3, FALSE)-VLOOKUP(Games!E35, Data!$B$2:$L$134, 3, FALSE))*'Coefficients - Win Probability'!$L$2</f>
        <v>-2.872591153</v>
      </c>
      <c r="N35" s="5" t="n">
        <f t="shared" si="1"/>
        <v>0.885609</v>
      </c>
    </row>
    <row r="36" ht="14.25" customHeight="1">
      <c r="A36" s="5" t="n">
        <f>'Coefficients - Win Probability'!$A$2</f>
        <v>0</v>
      </c>
      <c r="B36" s="5" t="n">
        <f>(Games!G36)*'Coefficients - Win Probability'!$B$2</f>
        <v>-1.786115196</v>
      </c>
      <c r="C36" s="5" t="n">
        <f>(VLOOKUP(Games!B36, Data!$B$2:$L$134, 4, FALSE)-VLOOKUP(Games!E36, Data!$B$2:$L$134, 4, FALSE))*'Coefficients - Win Probability'!$C$2</f>
        <v>0.4897212072</v>
      </c>
      <c r="D36" s="5" t="n">
        <f>(VLOOKUP(Games!B36, Data!$B$2:$L$134, 5, FALSE)-VLOOKUP(Games!E36, Data!$B$2:$L$134, 5, FALSE))*'Coefficients - Win Probability'!$D$2</f>
        <v>1.381418268</v>
      </c>
      <c r="E36" s="5" t="n">
        <f>(VLOOKUP(Games!B36, Data!$B$2:$L$134, 6, FALSE)-VLOOKUP(Games!E36, Data!$B$2:$L$134, 6, FALSE))*'Coefficients - Win Probability'!$E$2</f>
        <v>0.6414188986</v>
      </c>
      <c r="F36" s="5" t="n">
        <f>(VLOOKUP(Games!B36, Data!$B$2:$L$134, 7, FALSE)-VLOOKUP(Games!E36, Data!$B$2:$L$134, 7, FALSE))*'Coefficients - Win Probability'!$F$2</f>
        <v>2.445644531</v>
      </c>
      <c r="G36" s="5" t="n">
        <f>(VLOOKUP(Games!B36, Data!$B$2:$L$134, 8, FALSE)-VLOOKUP(Games!E36, Data!$B$2:$L$134, 8, FALSE))*'Coefficients - Win Probability'!$G$2</f>
        <v>0.8603988571</v>
      </c>
      <c r="H36" s="5" t="n">
        <f>(VLOOKUP(Games!B36, Data!$B$2:$L$134, 9, FALSE)-VLOOKUP(Games!E36, Data!$B$2:$L$134, 9, FALSE))*'Coefficients - Win Probability'!$H$2</f>
        <v>0.1629756239</v>
      </c>
      <c r="I36" s="5" t="n">
        <f>(VLOOKUP(Games!B36, Data!$B$2:$L$134, 10, FALSE)-VLOOKUP(Games!E36, Data!$B$2:$L$134, 10, FALSE))*'Coefficients - Win Probability'!$I$2</f>
        <v>-0.6917101672</v>
      </c>
      <c r="J36" s="5" t="n">
        <f>(IF(AND(VLOOKUP(Games!B36, Data!$B$2:$L$134, 11, FALSE)=1, VLOOKUP(Games!E36, Data!$B$2:$L$134, 11, FALSE)&lt;&gt;1), 1,0))*'Coefficients - Win Probability'!$J$2</f>
        <v>0</v>
      </c>
      <c r="K36" s="5" t="n">
        <f>(IF(AND(VLOOKUP(Games!B36, Data!$B$2:$L$134, 11, FALSE)&lt;&gt;1, VLOOKUP(Games!E36, Data!$B$2:$L$134, 11, FALSE)=1), 1,0))*'Coefficients - Win Probability'!$K$2</f>
        <v>0</v>
      </c>
      <c r="L36" s="5" t="n">
        <f>(VLOOKUP(Games!B36, Data!$B$2:$L$134, 3, FALSE)-VLOOKUP(Games!E36, Data!$B$2:$L$134, 3, FALSE))*'Coefficients - Win Probability'!$L$2</f>
        <v>-1.524787721</v>
      </c>
      <c r="N36" s="5" t="n">
        <f t="shared" si="1"/>
        <v>0.878571</v>
      </c>
    </row>
    <row r="37" ht="14.25" customHeight="1">
      <c r="A37" s="5" t="n">
        <f>'Coefficients - Win Probability'!$A$2</f>
        <v>0</v>
      </c>
      <c r="B37" s="5" t="n">
        <f>(Games!G37)*'Coefficients - Win Probability'!$B$2</f>
        <v>2.718001385</v>
      </c>
      <c r="C37" s="5" t="n">
        <f>(VLOOKUP(Games!B37, Data!$B$2:$L$134, 4, FALSE)-VLOOKUP(Games!E37, Data!$B$2:$L$134, 4, FALSE))*'Coefficients - Win Probability'!$C$2</f>
        <v>-0.9794424145</v>
      </c>
      <c r="D37" s="5" t="n">
        <f>(VLOOKUP(Games!B37, Data!$B$2:$L$134, 5, FALSE)-VLOOKUP(Games!E37, Data!$B$2:$L$134, 5, FALSE))*'Coefficients - Win Probability'!$D$2</f>
        <v>-1.821390525</v>
      </c>
      <c r="E37" s="5" t="n">
        <f>(VLOOKUP(Games!B37, Data!$B$2:$L$134, 6, FALSE)-VLOOKUP(Games!E37, Data!$B$2:$L$134, 6, FALSE))*'Coefficients - Win Probability'!$E$2</f>
        <v>-0.8924836685</v>
      </c>
      <c r="F37" s="5" t="n">
        <f>(VLOOKUP(Games!B37, Data!$B$2:$L$134, 7, FALSE)-VLOOKUP(Games!E37, Data!$B$2:$L$134, 7, FALSE))*'Coefficients - Win Probability'!$F$2</f>
        <v>-5.040413729</v>
      </c>
      <c r="G37" s="5" t="n">
        <f>(VLOOKUP(Games!B37, Data!$B$2:$L$134, 8, FALSE)-VLOOKUP(Games!E37, Data!$B$2:$L$134, 8, FALSE))*'Coefficients - Win Probability'!$G$2</f>
        <v>-1.259120279</v>
      </c>
      <c r="H37" s="5" t="n">
        <f>(VLOOKUP(Games!B37, Data!$B$2:$L$134, 9, FALSE)-VLOOKUP(Games!E37, Data!$B$2:$L$134, 9, FALSE))*'Coefficients - Win Probability'!$H$2</f>
        <v>-0.2766476978</v>
      </c>
      <c r="I37" s="5" t="n">
        <f>(VLOOKUP(Games!B37, Data!$B$2:$L$134, 10, FALSE)-VLOOKUP(Games!E37, Data!$B$2:$L$134, 10, FALSE))*'Coefficients - Win Probability'!$I$2</f>
        <v>1.139550104</v>
      </c>
      <c r="J37" s="5" t="n">
        <f>(IF(AND(VLOOKUP(Games!B37, Data!$B$2:$L$134, 11, FALSE)=1, VLOOKUP(Games!E37, Data!$B$2:$L$134, 11, FALSE)&lt;&gt;1), 1,0))*'Coefficients - Win Probability'!$J$2</f>
        <v>0</v>
      </c>
      <c r="K37" s="5" t="n">
        <f>(IF(AND(VLOOKUP(Games!B37, Data!$B$2:$L$134, 11, FALSE)&lt;&gt;1, VLOOKUP(Games!E37, Data!$B$2:$L$134, 11, FALSE)=1), 1,0))*'Coefficients - Win Probability'!$K$2</f>
        <v>0</v>
      </c>
      <c r="L37" s="5" t="n">
        <f>(VLOOKUP(Games!B37, Data!$B$2:$L$134, 3, FALSE)-VLOOKUP(Games!E37, Data!$B$2:$L$134, 3, FALSE))*'Coefficients - Win Probability'!$L$2</f>
        <v>3.09041797</v>
      </c>
      <c r="N37" s="5" t="n">
        <f t="shared" si="1"/>
        <v>0.03484</v>
      </c>
    </row>
    <row r="38" ht="14.25" customHeight="1">
      <c r="A38" s="5" t="n">
        <f>'Coefficients - Win Probability'!$A$2</f>
        <v>0</v>
      </c>
      <c r="B38" s="5" t="n">
        <f>(Games!G38)*'Coefficients - Win Probability'!$B$2</f>
        <v>0.3882859122</v>
      </c>
      <c r="C38" s="5" t="n">
        <f>(VLOOKUP(Games!B38, Data!$B$2:$L$134, 4, FALSE)-VLOOKUP(Games!E38, Data!$B$2:$L$134, 4, FALSE))*'Coefficients - Win Probability'!$C$2</f>
        <v>-0.2448606036</v>
      </c>
      <c r="D38" s="5" t="n">
        <f>(VLOOKUP(Games!B38, Data!$B$2:$L$134, 5, FALSE)-VLOOKUP(Games!E38, Data!$B$2:$L$134, 5, FALSE))*'Coefficients - Win Probability'!$D$2</f>
        <v>-0.6623238273</v>
      </c>
      <c r="E38" s="5" t="n">
        <f>(VLOOKUP(Games!B38, Data!$B$2:$L$134, 6, FALSE)-VLOOKUP(Games!E38, Data!$B$2:$L$134, 6, FALSE))*'Coefficients - Win Probability'!$E$2</f>
        <v>-0.5511387587</v>
      </c>
      <c r="F38" s="5" t="n">
        <f>(VLOOKUP(Games!B38, Data!$B$2:$L$134, 7, FALSE)-VLOOKUP(Games!E38, Data!$B$2:$L$134, 7, FALSE))*'Coefficients - Win Probability'!$F$2</f>
        <v>-2.385994665</v>
      </c>
      <c r="G38" s="5" t="n">
        <f>(VLOOKUP(Games!B38, Data!$B$2:$L$134, 8, FALSE)-VLOOKUP(Games!E38, Data!$B$2:$L$134, 8, FALSE))*'Coefficients - Win Probability'!$G$2</f>
        <v>-0.7554721672</v>
      </c>
      <c r="H38" s="5" t="n">
        <f>(VLOOKUP(Games!B38, Data!$B$2:$L$134, 9, FALSE)-VLOOKUP(Games!E38, Data!$B$2:$L$134, 9, FALSE))*'Coefficients - Win Probability'!$H$2</f>
        <v>-0.1013461863</v>
      </c>
      <c r="I38" s="5" t="n">
        <f>(VLOOKUP(Games!B38, Data!$B$2:$L$134, 10, FALSE)-VLOOKUP(Games!E38, Data!$B$2:$L$134, 10, FALSE))*'Coefficients - Win Probability'!$I$2</f>
        <v>0.3568610795</v>
      </c>
      <c r="J38" s="5" t="n">
        <f>(IF(AND(VLOOKUP(Games!B38, Data!$B$2:$L$134, 11, FALSE)=1, VLOOKUP(Games!E38, Data!$B$2:$L$134, 11, FALSE)&lt;&gt;1), 1,0))*'Coefficients - Win Probability'!$J$2</f>
        <v>0</v>
      </c>
      <c r="K38" s="5" t="n">
        <f>(IF(AND(VLOOKUP(Games!B38, Data!$B$2:$L$134, 11, FALSE)&lt;&gt;1, VLOOKUP(Games!E38, Data!$B$2:$L$134, 11, FALSE)=1), 1,0))*'Coefficients - Win Probability'!$K$2</f>
        <v>0</v>
      </c>
      <c r="L38" s="5" t="n">
        <f>(VLOOKUP(Games!B38, Data!$B$2:$L$134, 3, FALSE)-VLOOKUP(Games!E38, Data!$B$2:$L$134, 3, FALSE))*'Coefficients - Win Probability'!$L$2</f>
        <v>4.846646684</v>
      </c>
      <c r="N38" s="5" t="n">
        <f t="shared" si="1"/>
        <v>0.709026</v>
      </c>
    </row>
    <row r="39" ht="14.25" customHeight="1">
      <c r="A39" s="5" t="n">
        <f>'Coefficients - Win Probability'!$A$2</f>
        <v>0</v>
      </c>
      <c r="B39" s="5" t="n">
        <f>(Games!G39)*'Coefficients - Win Probability'!$B$2</f>
        <v>-0.8542290069</v>
      </c>
      <c r="C39" s="5" t="n">
        <f>(VLOOKUP(Games!B39, Data!$B$2:$L$134, 4, FALSE)-VLOOKUP(Games!E39, Data!$B$2:$L$134, 4, FALSE))*'Coefficients - Win Probability'!$C$2</f>
        <v>0.7345818108</v>
      </c>
      <c r="D39" s="5" t="n">
        <f>(VLOOKUP(Games!B39, Data!$B$2:$L$134, 5, FALSE)-VLOOKUP(Games!E39, Data!$B$2:$L$134, 5, FALSE))*'Coefficients - Win Probability'!$D$2</f>
        <v>1.471305073</v>
      </c>
      <c r="E39" s="5" t="n">
        <f>(VLOOKUP(Games!B39, Data!$B$2:$L$134, 6, FALSE)-VLOOKUP(Games!E39, Data!$B$2:$L$134, 6, FALSE))*'Coefficients - Win Probability'!$E$2</f>
        <v>0.7660914727</v>
      </c>
      <c r="F39" s="5" t="n">
        <f>(VLOOKUP(Games!B39, Data!$B$2:$L$134, 7, FALSE)-VLOOKUP(Games!E39, Data!$B$2:$L$134, 7, FALSE))*'Coefficients - Win Probability'!$F$2</f>
        <v>2.773718798</v>
      </c>
      <c r="G39" s="5" t="n">
        <f>(VLOOKUP(Games!B39, Data!$B$2:$L$134, 8, FALSE)-VLOOKUP(Games!E39, Data!$B$2:$L$134, 8, FALSE))*'Coefficients - Win Probability'!$G$2</f>
        <v>1.217149603</v>
      </c>
      <c r="H39" s="5" t="n">
        <f>(VLOOKUP(Games!B39, Data!$B$2:$L$134, 9, FALSE)-VLOOKUP(Games!E39, Data!$B$2:$L$134, 9, FALSE))*'Coefficients - Win Probability'!$H$2</f>
        <v>0.1081939016</v>
      </c>
      <c r="I39" s="5" t="n">
        <f>(VLOOKUP(Games!B39, Data!$B$2:$L$134, 10, FALSE)-VLOOKUP(Games!E39, Data!$B$2:$L$134, 10, FALSE))*'Coefficients - Win Probability'!$I$2</f>
        <v>-0.1563073763</v>
      </c>
      <c r="J39" s="5" t="n">
        <f>(IF(AND(VLOOKUP(Games!B39, Data!$B$2:$L$134, 11, FALSE)=1, VLOOKUP(Games!E39, Data!$B$2:$L$134, 11, FALSE)&lt;&gt;1), 1,0))*'Coefficients - Win Probability'!$J$2</f>
        <v>0</v>
      </c>
      <c r="K39" s="5" t="n">
        <f>(IF(AND(VLOOKUP(Games!B39, Data!$B$2:$L$134, 11, FALSE)&lt;&gt;1, VLOOKUP(Games!E39, Data!$B$2:$L$134, 11, FALSE)=1), 1,0))*'Coefficients - Win Probability'!$K$2</f>
        <v>0</v>
      </c>
      <c r="L39" s="5" t="n">
        <f>(VLOOKUP(Games!B39, Data!$B$2:$L$134, 3, FALSE)-VLOOKUP(Games!E39, Data!$B$2:$L$134, 3, FALSE))*'Coefficients - Win Probability'!$L$2</f>
        <v>-1.76984289</v>
      </c>
      <c r="N39" s="5" t="n">
        <f t="shared" si="1"/>
        <v>0.986489</v>
      </c>
    </row>
    <row r="40" ht="14.25" customHeight="1">
      <c r="A40" s="5" t="n">
        <f>'Coefficients - Win Probability'!$A$2</f>
        <v>0</v>
      </c>
      <c r="B40" s="5" t="n">
        <f>(Games!G40)*'Coefficients - Win Probability'!$B$2</f>
        <v>-0.9318861893</v>
      </c>
      <c r="C40" s="5" t="n">
        <f>(VLOOKUP(Games!B40, Data!$B$2:$L$134, 4, FALSE)-VLOOKUP(Games!E40, Data!$B$2:$L$134, 4, FALSE))*'Coefficients - Win Probability'!$C$2</f>
        <v>-0.2448606036</v>
      </c>
      <c r="D40" s="5" t="n">
        <f>(VLOOKUP(Games!B40, Data!$B$2:$L$134, 5, FALSE)-VLOOKUP(Games!E40, Data!$B$2:$L$134, 5, FALSE))*'Coefficients - Win Probability'!$D$2</f>
        <v>1.423996229</v>
      </c>
      <c r="E40" s="5" t="n">
        <f>(VLOOKUP(Games!B40, Data!$B$2:$L$134, 6, FALSE)-VLOOKUP(Games!E40, Data!$B$2:$L$134, 6, FALSE))*'Coefficients - Win Probability'!$E$2</f>
        <v>0.3568215052</v>
      </c>
      <c r="F40" s="5" t="n">
        <f>(VLOOKUP(Games!B40, Data!$B$2:$L$134, 7, FALSE)-VLOOKUP(Games!E40, Data!$B$2:$L$134, 7, FALSE))*'Coefficients - Win Probability'!$F$2</f>
        <v>2.177220132</v>
      </c>
      <c r="G40" s="5" t="n">
        <f>(VLOOKUP(Games!B40, Data!$B$2:$L$134, 8, FALSE)-VLOOKUP(Games!E40, Data!$B$2:$L$134, 8, FALSE))*'Coefficients - Win Probability'!$G$2</f>
        <v>0.5246334495</v>
      </c>
      <c r="H40" s="5" t="n">
        <f>(VLOOKUP(Games!B40, Data!$B$2:$L$134, 9, FALSE)-VLOOKUP(Games!E40, Data!$B$2:$L$134, 9, FALSE))*'Coefficients - Win Probability'!$H$2</f>
        <v>0.1205197891</v>
      </c>
      <c r="I40" s="5" t="n">
        <f>(VLOOKUP(Games!B40, Data!$B$2:$L$134, 10, FALSE)-VLOOKUP(Games!E40, Data!$B$2:$L$134, 10, FALSE))*'Coefficients - Win Probability'!$I$2</f>
        <v>-0.05558583793</v>
      </c>
      <c r="J40" s="5" t="n">
        <f>(IF(AND(VLOOKUP(Games!B40, Data!$B$2:$L$134, 11, FALSE)=1, VLOOKUP(Games!E40, Data!$B$2:$L$134, 11, FALSE)&lt;&gt;1), 1,0))*'Coefficients - Win Probability'!$J$2</f>
        <v>0</v>
      </c>
      <c r="K40" s="5" t="n">
        <f>(IF(AND(VLOOKUP(Games!B40, Data!$B$2:$L$134, 11, FALSE)&lt;&gt;1, VLOOKUP(Games!E40, Data!$B$2:$L$134, 11, FALSE)=1), 1,0))*'Coefficients - Win Probability'!$K$2</f>
        <v>0</v>
      </c>
      <c r="L40" s="5" t="n">
        <f>(VLOOKUP(Games!B40, Data!$B$2:$L$134, 3, FALSE)-VLOOKUP(Games!E40, Data!$B$2:$L$134, 3, FALSE))*'Coefficients - Win Probability'!$L$2</f>
        <v>-1.797071242</v>
      </c>
      <c r="N40" s="5" t="n">
        <f t="shared" si="1"/>
        <v>0.828323</v>
      </c>
    </row>
    <row r="41" ht="14.25" customHeight="1">
      <c r="A41" s="5" t="n">
        <f>'Coefficients - Win Probability'!$A$2</f>
        <v>0</v>
      </c>
      <c r="B41" s="5" t="n">
        <f>(Games!G41)*'Coefficients - Win Probability'!$B$2</f>
        <v>-0.1553143649</v>
      </c>
      <c r="C41" s="5" t="n">
        <f>(VLOOKUP(Games!B41, Data!$B$2:$L$134, 4, FALSE)-VLOOKUP(Games!E41, Data!$B$2:$L$134, 4, FALSE))*'Coefficients - Win Probability'!$C$2</f>
        <v>-0.7345818108</v>
      </c>
      <c r="D41" s="5" t="n">
        <f>(VLOOKUP(Games!B41, Data!$B$2:$L$134, 5, FALSE)-VLOOKUP(Games!E41, Data!$B$2:$L$134, 5, FALSE))*'Coefficients - Win Probability'!$D$2</f>
        <v>-0.7758650548</v>
      </c>
      <c r="E41" s="5" t="n">
        <f>(VLOOKUP(Games!B41, Data!$B$2:$L$134, 6, FALSE)-VLOOKUP(Games!E41, Data!$B$2:$L$134, 6, FALSE))*'Coefficients - Win Probability'!$E$2</f>
        <v>-0.2441862831</v>
      </c>
      <c r="F41" s="5" t="n">
        <f>(VLOOKUP(Games!B41, Data!$B$2:$L$134, 7, FALSE)-VLOOKUP(Games!E41, Data!$B$2:$L$134, 7, FALSE))*'Coefficients - Win Probability'!$F$2</f>
        <v>-1.789495999</v>
      </c>
      <c r="G41" s="5" t="n">
        <f>(VLOOKUP(Games!B41, Data!$B$2:$L$134, 8, FALSE)-VLOOKUP(Games!E41, Data!$B$2:$L$134, 8, FALSE))*'Coefficients - Win Probability'!$G$2</f>
        <v>-0.3987214216</v>
      </c>
      <c r="H41" s="5" t="n">
        <f>(VLOOKUP(Games!B41, Data!$B$2:$L$134, 9, FALSE)-VLOOKUP(Games!E41, Data!$B$2:$L$134, 9, FALSE))*'Coefficients - Win Probability'!$H$2</f>
        <v>-0.08902029879</v>
      </c>
      <c r="I41" s="5" t="n">
        <f>(VLOOKUP(Games!B41, Data!$B$2:$L$134, 10, FALSE)-VLOOKUP(Games!E41, Data!$B$2:$L$134, 10, FALSE))*'Coefficients - Win Probability'!$I$2</f>
        <v>0.4904894339</v>
      </c>
      <c r="J41" s="5" t="n">
        <f>(IF(AND(VLOOKUP(Games!B41, Data!$B$2:$L$134, 11, FALSE)=1, VLOOKUP(Games!E41, Data!$B$2:$L$134, 11, FALSE)&lt;&gt;1), 1,0))*'Coefficients - Win Probability'!$J$2</f>
        <v>0</v>
      </c>
      <c r="K41" s="5" t="n">
        <f>(IF(AND(VLOOKUP(Games!B41, Data!$B$2:$L$134, 11, FALSE)&lt;&gt;1, VLOOKUP(Games!E41, Data!$B$2:$L$134, 11, FALSE)=1), 1,0))*'Coefficients - Win Probability'!$K$2</f>
        <v>0</v>
      </c>
      <c r="L41" s="5" t="n">
        <f>(VLOOKUP(Games!B41, Data!$B$2:$L$134, 3, FALSE)-VLOOKUP(Games!E41, Data!$B$2:$L$134, 3, FALSE))*'Coefficients - Win Probability'!$L$2</f>
        <v>1.184433319</v>
      </c>
      <c r="N41" s="5" t="n">
        <f t="shared" si="1"/>
        <v>0.075003</v>
      </c>
    </row>
    <row r="42" ht="14.25" customHeight="1">
      <c r="A42" s="5" t="n">
        <f>'Coefficients - Win Probability'!$A$2</f>
        <v>0</v>
      </c>
      <c r="B42" s="5" t="n">
        <f>(Games!G42)*'Coefficients - Win Probability'!$B$2</f>
        <v>1.009543372</v>
      </c>
      <c r="C42" s="5" t="n">
        <f>(VLOOKUP(Games!B42, Data!$B$2:$L$134, 4, FALSE)-VLOOKUP(Games!E42, Data!$B$2:$L$134, 4, FALSE))*'Coefficients - Win Probability'!$C$2</f>
        <v>-0.4897212072</v>
      </c>
      <c r="D42" s="5" t="n">
        <f>(VLOOKUP(Games!B42, Data!$B$2:$L$134, 5, FALSE)-VLOOKUP(Games!E42, Data!$B$2:$L$134, 5, FALSE))*'Coefficients - Win Probability'!$D$2</f>
        <v>-1.41453446</v>
      </c>
      <c r="E42" s="5" t="n">
        <f>(VLOOKUP(Games!B42, Data!$B$2:$L$134, 6, FALSE)-VLOOKUP(Games!E42, Data!$B$2:$L$134, 6, FALSE))*'Coefficients - Win Probability'!$E$2</f>
        <v>-0.8933434794</v>
      </c>
      <c r="F42" s="5" t="n">
        <f>(VLOOKUP(Games!B42, Data!$B$2:$L$134, 7, FALSE)-VLOOKUP(Games!E42, Data!$B$2:$L$134, 7, FALSE))*'Coefficients - Win Probability'!$F$2</f>
        <v>-3.101793064</v>
      </c>
      <c r="G42" s="5" t="n">
        <f>(VLOOKUP(Games!B42, Data!$B$2:$L$134, 8, FALSE)-VLOOKUP(Games!E42, Data!$B$2:$L$134, 8, FALSE))*'Coefficients - Win Probability'!$G$2</f>
        <v>-1.699812376</v>
      </c>
      <c r="H42" s="5" t="n">
        <f>(VLOOKUP(Games!B42, Data!$B$2:$L$134, 9, FALSE)-VLOOKUP(Games!E42, Data!$B$2:$L$134, 9, FALSE))*'Coefficients - Win Probability'!$H$2</f>
        <v>-0.1547583656</v>
      </c>
      <c r="I42" s="5" t="n">
        <f>(VLOOKUP(Games!B42, Data!$B$2:$L$134, 10, FALSE)-VLOOKUP(Games!E42, Data!$B$2:$L$134, 10, FALSE))*'Coefficients - Win Probability'!$I$2</f>
        <v>0.2012207333</v>
      </c>
      <c r="J42" s="5" t="n">
        <f>(IF(AND(VLOOKUP(Games!B42, Data!$B$2:$L$134, 11, FALSE)=1, VLOOKUP(Games!E42, Data!$B$2:$L$134, 11, FALSE)&lt;&gt;1), 1,0))*'Coefficients - Win Probability'!$J$2</f>
        <v>0</v>
      </c>
      <c r="K42" s="5" t="n">
        <f>(IF(AND(VLOOKUP(Games!B42, Data!$B$2:$L$134, 11, FALSE)&lt;&gt;1, VLOOKUP(Games!E42, Data!$B$2:$L$134, 11, FALSE)=1), 1,0))*'Coefficients - Win Probability'!$K$2</f>
        <v>0</v>
      </c>
      <c r="L42" s="5" t="n">
        <f>(VLOOKUP(Games!B42, Data!$B$2:$L$134, 3, FALSE)-VLOOKUP(Games!E42, Data!$B$2:$L$134, 3, FALSE))*'Coefficients - Win Probability'!$L$2</f>
        <v>4.097867</v>
      </c>
      <c r="N42" s="5" t="n">
        <f t="shared" si="1"/>
        <v>0.079781</v>
      </c>
    </row>
    <row r="43" ht="14.25" customHeight="1">
      <c r="A43" s="5" t="n">
        <f>'Coefficients - Win Probability'!$A$2</f>
        <v>0</v>
      </c>
      <c r="B43" s="5" t="n">
        <f>(Games!G43)*'Coefficients - Win Probability'!$B$2</f>
        <v>0.7765718244</v>
      </c>
      <c r="C43" s="5" t="n">
        <f>(VLOOKUP(Games!B43, Data!$B$2:$L$134, 4, FALSE)-VLOOKUP(Games!E43, Data!$B$2:$L$134, 4, FALSE))*'Coefficients - Win Probability'!$C$2</f>
        <v>-0.2448606036</v>
      </c>
      <c r="D43" s="5" t="n">
        <f>(VLOOKUP(Games!B43, Data!$B$2:$L$134, 5, FALSE)-VLOOKUP(Games!E43, Data!$B$2:$L$134, 5, FALSE))*'Coefficients - Win Probability'!$D$2</f>
        <v>0.05677061377</v>
      </c>
      <c r="E43" s="5" t="n">
        <f>(VLOOKUP(Games!B43, Data!$B$2:$L$134, 6, FALSE)-VLOOKUP(Games!E43, Data!$B$2:$L$134, 6, FALSE))*'Coefficients - Win Probability'!$E$2</f>
        <v>0.2252704443</v>
      </c>
      <c r="F43" s="5" t="n">
        <f>(VLOOKUP(Games!B43, Data!$B$2:$L$134, 7, FALSE)-VLOOKUP(Games!E43, Data!$B$2:$L$134, 7, FALSE))*'Coefficients - Win Probability'!$F$2</f>
        <v>0.387724133</v>
      </c>
      <c r="G43" s="5" t="n">
        <f>(VLOOKUP(Games!B43, Data!$B$2:$L$134, 8, FALSE)-VLOOKUP(Games!E43, Data!$B$2:$L$134, 8, FALSE))*'Coefficients - Win Probability'!$G$2</f>
        <v>0</v>
      </c>
      <c r="H43" s="5" t="n">
        <f>(VLOOKUP(Games!B43, Data!$B$2:$L$134, 9, FALSE)-VLOOKUP(Games!E43, Data!$B$2:$L$134, 9, FALSE))*'Coefficients - Win Probability'!$H$2</f>
        <v>0.0588903515</v>
      </c>
      <c r="I43" s="5" t="n">
        <f>(VLOOKUP(Games!B43, Data!$B$2:$L$134, 10, FALSE)-VLOOKUP(Games!E43, Data!$B$2:$L$134, 10, FALSE))*'Coefficients - Win Probability'!$I$2</f>
        <v>-0.4324578191</v>
      </c>
      <c r="J43" s="5" t="n">
        <f>(IF(AND(VLOOKUP(Games!B43, Data!$B$2:$L$134, 11, FALSE)=1, VLOOKUP(Games!E43, Data!$B$2:$L$134, 11, FALSE)&lt;&gt;1), 1,0))*'Coefficients - Win Probability'!$J$2</f>
        <v>0</v>
      </c>
      <c r="K43" s="5" t="n">
        <f>(IF(AND(VLOOKUP(Games!B43, Data!$B$2:$L$134, 11, FALSE)&lt;&gt;1, VLOOKUP(Games!E43, Data!$B$2:$L$134, 11, FALSE)=1), 1,0))*'Coefficients - Win Probability'!$K$2</f>
        <v>0</v>
      </c>
      <c r="L43" s="5" t="n">
        <f>(VLOOKUP(Games!B43, Data!$B$2:$L$134, 3, FALSE)-VLOOKUP(Games!E43, Data!$B$2:$L$134, 3, FALSE))*'Coefficients - Win Probability'!$L$2</f>
        <v>-0.7079371561</v>
      </c>
      <c r="N43" s="5" t="n">
        <f t="shared" si="1"/>
        <v>0.529957</v>
      </c>
    </row>
    <row r="44" ht="14.25" customHeight="1">
      <c r="A44" s="5" t="n">
        <f>'Coefficients - Win Probability'!$A$2</f>
        <v>0</v>
      </c>
      <c r="B44" s="5" t="n">
        <f>(Games!G44)*'Coefficients - Win Probability'!$B$2</f>
        <v>-0.3882859122</v>
      </c>
      <c r="C44" s="5" t="n">
        <f>(VLOOKUP(Games!B44, Data!$B$2:$L$134, 4, FALSE)-VLOOKUP(Games!E44, Data!$B$2:$L$134, 4, FALSE))*'Coefficients - Win Probability'!$C$2</f>
        <v>0</v>
      </c>
      <c r="D44" s="5" t="n">
        <f>(VLOOKUP(Games!B44, Data!$B$2:$L$134, 5, FALSE)-VLOOKUP(Games!E44, Data!$B$2:$L$134, 5, FALSE))*'Coefficients - Win Probability'!$D$2</f>
        <v>0.9840239719</v>
      </c>
      <c r="E44" s="5" t="n">
        <f>(VLOOKUP(Games!B44, Data!$B$2:$L$134, 6, FALSE)-VLOOKUP(Games!E44, Data!$B$2:$L$134, 6, FALSE))*'Coefficients - Win Probability'!$E$2</f>
        <v>0.4617184297</v>
      </c>
      <c r="F44" s="5" t="n">
        <f>(VLOOKUP(Games!B44, Data!$B$2:$L$134, 7, FALSE)-VLOOKUP(Games!E44, Data!$B$2:$L$134, 7, FALSE))*'Coefficients - Win Probability'!$F$2</f>
        <v>0.5070238663</v>
      </c>
      <c r="G44" s="5" t="n">
        <f>(VLOOKUP(Games!B44, Data!$B$2:$L$134, 8, FALSE)-VLOOKUP(Games!E44, Data!$B$2:$L$134, 8, FALSE))*'Coefficients - Win Probability'!$G$2</f>
        <v>0.6505454773</v>
      </c>
      <c r="H44" s="5" t="n">
        <f>(VLOOKUP(Games!B44, Data!$B$2:$L$134, 9, FALSE)-VLOOKUP(Games!E44, Data!$B$2:$L$134, 9, FALSE))*'Coefficients - Win Probability'!$H$2</f>
        <v>0.07806395432</v>
      </c>
      <c r="I44" s="5" t="n">
        <f>(VLOOKUP(Games!B44, Data!$B$2:$L$134, 10, FALSE)-VLOOKUP(Games!E44, Data!$B$2:$L$134, 10, FALSE))*'Coefficients - Win Probability'!$I$2</f>
        <v>-0.03023869583</v>
      </c>
      <c r="J44" s="5" t="n">
        <f>(IF(AND(VLOOKUP(Games!B44, Data!$B$2:$L$134, 11, FALSE)=1, VLOOKUP(Games!E44, Data!$B$2:$L$134, 11, FALSE)&lt;&gt;1), 1,0))*'Coefficients - Win Probability'!$J$2</f>
        <v>0</v>
      </c>
      <c r="K44" s="5" t="n">
        <f>(IF(AND(VLOOKUP(Games!B44, Data!$B$2:$L$134, 11, FALSE)&lt;&gt;1, VLOOKUP(Games!E44, Data!$B$2:$L$134, 11, FALSE)=1), 1,0))*'Coefficients - Win Probability'!$K$2</f>
        <v>0</v>
      </c>
      <c r="L44" s="5" t="n">
        <f>(VLOOKUP(Games!B44, Data!$B$2:$L$134, 3, FALSE)-VLOOKUP(Games!E44, Data!$B$2:$L$134, 3, FALSE))*'Coefficients - Win Probability'!$L$2</f>
        <v>-1.674543658</v>
      </c>
      <c r="N44" s="5" t="n">
        <f t="shared" si="1"/>
        <v>0.642977</v>
      </c>
    </row>
    <row r="45" ht="14.25" customHeight="1">
      <c r="A45" s="5" t="n">
        <f>'Coefficients - Win Probability'!$A$2</f>
        <v>0</v>
      </c>
      <c r="B45" s="5" t="n">
        <f>(Games!G45)*'Coefficients - Win Probability'!$B$2</f>
        <v>3.18394448</v>
      </c>
      <c r="C45" s="5" t="n">
        <f>(VLOOKUP(Games!B45, Data!$B$2:$L$134, 4, FALSE)-VLOOKUP(Games!E45, Data!$B$2:$L$134, 4, FALSE))*'Coefficients - Win Probability'!$C$2</f>
        <v>-1.958884829</v>
      </c>
      <c r="D45" s="5" t="n">
        <f>(VLOOKUP(Games!B45, Data!$B$2:$L$134, 5, FALSE)-VLOOKUP(Games!E45, Data!$B$2:$L$134, 5, FALSE))*'Coefficients - Win Probability'!$D$2</f>
        <v>-2.620910002</v>
      </c>
      <c r="E45" s="5" t="n">
        <f>(VLOOKUP(Games!B45, Data!$B$2:$L$134, 6, FALSE)-VLOOKUP(Games!E45, Data!$B$2:$L$134, 6, FALSE))*'Coefficients - Win Probability'!$E$2</f>
        <v>-1.84859334</v>
      </c>
      <c r="F45" s="5" t="n">
        <f>(VLOOKUP(Games!B45, Data!$B$2:$L$134, 7, FALSE)-VLOOKUP(Games!E45, Data!$B$2:$L$134, 7, FALSE))*'Coefficients - Win Probability'!$F$2</f>
        <v>-6.412360662</v>
      </c>
      <c r="G45" s="5" t="n">
        <f>(VLOOKUP(Games!B45, Data!$B$2:$L$134, 8, FALSE)-VLOOKUP(Games!E45, Data!$B$2:$L$134, 8, FALSE))*'Coefficients - Win Probability'!$G$2</f>
        <v>-2.308387178</v>
      </c>
      <c r="H45" s="5" t="n">
        <f>(VLOOKUP(Games!B45, Data!$B$2:$L$134, 9, FALSE)-VLOOKUP(Games!E45, Data!$B$2:$L$134, 9, FALSE))*'Coefficients - Win Probability'!$H$2</f>
        <v>-0.4272974342</v>
      </c>
      <c r="I45" s="5" t="n">
        <f>(VLOOKUP(Games!B45, Data!$B$2:$L$134, 10, FALSE)-VLOOKUP(Games!E45, Data!$B$2:$L$134, 10, FALSE))*'Coefficients - Win Probability'!$I$2</f>
        <v>1.118222245</v>
      </c>
      <c r="J45" s="5" t="n">
        <f>(IF(AND(VLOOKUP(Games!B45, Data!$B$2:$L$134, 11, FALSE)=1, VLOOKUP(Games!E45, Data!$B$2:$L$134, 11, FALSE)&lt;&gt;1), 1,0))*'Coefficients - Win Probability'!$J$2</f>
        <v>0</v>
      </c>
      <c r="K45" s="5" t="n">
        <f>(IF(AND(VLOOKUP(Games!B45, Data!$B$2:$L$134, 11, FALSE)&lt;&gt;1, VLOOKUP(Games!E45, Data!$B$2:$L$134, 11, FALSE)=1), 1,0))*'Coefficients - Win Probability'!$K$2</f>
        <v>0.3676925434</v>
      </c>
      <c r="L45" s="5" t="n">
        <f>(VLOOKUP(Games!B45, Data!$B$2:$L$134, 3, FALSE)-VLOOKUP(Games!E45, Data!$B$2:$L$134, 3, FALSE))*'Coefficients - Win Probability'!$L$2</f>
        <v>4.138709528</v>
      </c>
      <c r="N45" s="5" t="n">
        <f t="shared" si="1"/>
        <v>0.001149</v>
      </c>
    </row>
    <row r="46" ht="14.25" customHeight="1">
      <c r="A46" s="5" t="n">
        <f>'Coefficients - Win Probability'!$A$2</f>
        <v>0</v>
      </c>
      <c r="B46" s="5" t="n">
        <f>(Games!G46)*'Coefficients - Win Probability'!$B$2</f>
        <v>1.630800831</v>
      </c>
      <c r="C46" s="5" t="n">
        <f>(VLOOKUP(Games!B46, Data!$B$2:$L$134, 4, FALSE)-VLOOKUP(Games!E46, Data!$B$2:$L$134, 4, FALSE))*'Coefficients - Win Probability'!$C$2</f>
        <v>-0.4897212072</v>
      </c>
      <c r="D46" s="5" t="n">
        <f>(VLOOKUP(Games!B46, Data!$B$2:$L$134, 5, FALSE)-VLOOKUP(Games!E46, Data!$B$2:$L$134, 5, FALSE))*'Coefficients - Win Probability'!$D$2</f>
        <v>-1.433457998</v>
      </c>
      <c r="E46" s="5" t="n">
        <f>(VLOOKUP(Games!B46, Data!$B$2:$L$134, 6, FALSE)-VLOOKUP(Games!E46, Data!$B$2:$L$134, 6, FALSE))*'Coefficients - Win Probability'!$E$2</f>
        <v>-0.758353175</v>
      </c>
      <c r="F46" s="5" t="n">
        <f>(VLOOKUP(Games!B46, Data!$B$2:$L$134, 7, FALSE)-VLOOKUP(Games!E46, Data!$B$2:$L$134, 7, FALSE))*'Coefficients - Win Probability'!$F$2</f>
        <v>-3.996541064</v>
      </c>
      <c r="G46" s="5" t="n">
        <f>(VLOOKUP(Games!B46, Data!$B$2:$L$134, 8, FALSE)-VLOOKUP(Games!E46, Data!$B$2:$L$134, 8, FALSE))*'Coefficients - Win Probability'!$G$2</f>
        <v>-0.944340209</v>
      </c>
      <c r="H46" s="5" t="n">
        <f>(VLOOKUP(Games!B46, Data!$B$2:$L$134, 9, FALSE)-VLOOKUP(Games!E46, Data!$B$2:$L$134, 9, FALSE))*'Coefficients - Win Probability'!$H$2</f>
        <v>-0.09723755713</v>
      </c>
      <c r="I46" s="5" t="n">
        <f>(VLOOKUP(Games!B46, Data!$B$2:$L$134, 10, FALSE)-VLOOKUP(Games!E46, Data!$B$2:$L$134, 10, FALSE))*'Coefficients - Win Probability'!$I$2</f>
        <v>0.06759237892</v>
      </c>
      <c r="J46" s="5" t="n">
        <f>(IF(AND(VLOOKUP(Games!B46, Data!$B$2:$L$134, 11, FALSE)=1, VLOOKUP(Games!E46, Data!$B$2:$L$134, 11, FALSE)&lt;&gt;1), 1,0))*'Coefficients - Win Probability'!$J$2</f>
        <v>0</v>
      </c>
      <c r="K46" s="5" t="n">
        <f>(IF(AND(VLOOKUP(Games!B46, Data!$B$2:$L$134, 11, FALSE)&lt;&gt;1, VLOOKUP(Games!E46, Data!$B$2:$L$134, 11, FALSE)=1), 1,0))*'Coefficients - Win Probability'!$K$2</f>
        <v>0.3676925434</v>
      </c>
      <c r="L46" s="5" t="n">
        <f>(VLOOKUP(Games!B46, Data!$B$2:$L$134, 3, FALSE)-VLOOKUP(Games!E46, Data!$B$2:$L$134, 3, FALSE))*'Coefficients - Win Probability'!$L$2</f>
        <v>1.048291558</v>
      </c>
      <c r="N46" s="5" t="n">
        <f t="shared" si="1"/>
        <v>0.0099</v>
      </c>
    </row>
    <row r="47" ht="14.25" customHeight="1">
      <c r="A47" s="5" t="n">
        <f>'Coefficients - Win Probability'!$A$2</f>
        <v>0</v>
      </c>
      <c r="B47" s="5" t="n">
        <f>(Games!G47)*'Coefficients - Win Probability'!$B$2</f>
        <v>2.252058291</v>
      </c>
      <c r="C47" s="5" t="n">
        <f>(VLOOKUP(Games!B47, Data!$B$2:$L$134, 4, FALSE)-VLOOKUP(Games!E47, Data!$B$2:$L$134, 4, FALSE))*'Coefficients - Win Probability'!$C$2</f>
        <v>-1.487999053</v>
      </c>
      <c r="D47" s="5" t="n">
        <f>(VLOOKUP(Games!B47, Data!$B$2:$L$134, 5, FALSE)-VLOOKUP(Games!E47, Data!$B$2:$L$134, 5, FALSE))*'Coefficients - Win Probability'!$D$2</f>
        <v>-2.445867276</v>
      </c>
      <c r="E47" s="5" t="n">
        <f>(VLOOKUP(Games!B47, Data!$B$2:$L$134, 6, FALSE)-VLOOKUP(Games!E47, Data!$B$2:$L$134, 6, FALSE))*'Coefficients - Win Probability'!$E$2</f>
        <v>-1.287136851</v>
      </c>
      <c r="F47" s="5" t="n">
        <f>(VLOOKUP(Games!B47, Data!$B$2:$L$134, 7, FALSE)-VLOOKUP(Games!E47, Data!$B$2:$L$134, 7, FALSE))*'Coefficients - Win Probability'!$F$2</f>
        <v>-5.517612662</v>
      </c>
      <c r="G47" s="5" t="n">
        <f>(VLOOKUP(Games!B47, Data!$B$2:$L$134, 8, FALSE)-VLOOKUP(Games!E47, Data!$B$2:$L$134, 8, FALSE))*'Coefficients - Win Probability'!$G$2</f>
        <v>-1.993607108</v>
      </c>
      <c r="H47" s="5" t="n">
        <f>(VLOOKUP(Games!B47, Data!$B$2:$L$134, 9, FALSE)-VLOOKUP(Games!E47, Data!$B$2:$L$134, 9, FALSE))*'Coefficients - Win Probability'!$H$2</f>
        <v>-0.3232121617</v>
      </c>
      <c r="I47" s="5" t="n">
        <f>(VLOOKUP(Games!B47, Data!$B$2:$L$134, 10, FALSE)-VLOOKUP(Games!E47, Data!$B$2:$L$134, 10, FALSE))*'Coefficients - Win Probability'!$I$2</f>
        <v>1.04966586</v>
      </c>
      <c r="J47" s="5" t="n">
        <f>(IF(AND(VLOOKUP(Games!B47, Data!$B$2:$L$134, 11, FALSE)=1, VLOOKUP(Games!E47, Data!$B$2:$L$134, 11, FALSE)&lt;&gt;1), 1,0))*'Coefficients - Win Probability'!$J$2</f>
        <v>0</v>
      </c>
      <c r="K47" s="5" t="n">
        <f>(IF(AND(VLOOKUP(Games!B47, Data!$B$2:$L$134, 11, FALSE)&lt;&gt;1, VLOOKUP(Games!E47, Data!$B$2:$L$134, 11, FALSE)=1), 1,0))*'Coefficients - Win Probability'!$K$2</f>
        <v>0.3676925434</v>
      </c>
      <c r="L47" s="5" t="n">
        <f>(VLOOKUP(Games!B47, Data!$B$2:$L$134, 3, FALSE)-VLOOKUP(Games!E47, Data!$B$2:$L$134, 3, FALSE))*'Coefficients - Win Probability'!$L$2</f>
        <v>2.028512236</v>
      </c>
      <c r="N47" s="5" t="n">
        <f t="shared" si="1"/>
        <v>0.000637</v>
      </c>
    </row>
    <row r="48" ht="14.25" customHeight="1">
      <c r="A48" s="5" t="n">
        <f>'Coefficients - Win Probability'!$A$2</f>
        <v>0</v>
      </c>
      <c r="B48" s="5" t="n">
        <f>(Games!G48)*'Coefficients - Win Probability'!$B$2</f>
        <v>-2.718001385</v>
      </c>
      <c r="C48" s="5" t="n">
        <f>(VLOOKUP(Games!B48, Data!$B$2:$L$134, 4, FALSE)-VLOOKUP(Games!E48, Data!$B$2:$L$134, 4, FALSE))*'Coefficients - Win Probability'!$C$2</f>
        <v>1.487999053</v>
      </c>
      <c r="D48" s="5" t="n">
        <f>(VLOOKUP(Games!B48, Data!$B$2:$L$134, 5, FALSE)-VLOOKUP(Games!E48, Data!$B$2:$L$134, 5, FALSE))*'Coefficients - Win Probability'!$D$2</f>
        <v>3.245386754</v>
      </c>
      <c r="E48" s="5" t="n">
        <f>(VLOOKUP(Games!B48, Data!$B$2:$L$134, 6, FALSE)-VLOOKUP(Games!E48, Data!$B$2:$L$134, 6, FALSE))*'Coefficients - Win Probability'!$E$2</f>
        <v>1.890724072</v>
      </c>
      <c r="F48" s="5" t="n">
        <f>(VLOOKUP(Games!B48, Data!$B$2:$L$134, 7, FALSE)-VLOOKUP(Games!E48, Data!$B$2:$L$134, 7, FALSE))*'Coefficients - Win Probability'!$F$2</f>
        <v>7.456233328</v>
      </c>
      <c r="G48" s="5" t="n">
        <f>(VLOOKUP(Games!B48, Data!$B$2:$L$134, 8, FALSE)-VLOOKUP(Games!E48, Data!$B$2:$L$134, 8, FALSE))*'Coefficients - Win Probability'!$G$2</f>
        <v>2.476269881</v>
      </c>
      <c r="H48" s="5" t="n">
        <f>(VLOOKUP(Games!B48, Data!$B$2:$L$134, 9, FALSE)-VLOOKUP(Games!E48, Data!$B$2:$L$134, 9, FALSE))*'Coefficients - Win Probability'!$H$2</f>
        <v>0.3875806855</v>
      </c>
      <c r="I48" s="5" t="n">
        <f>(VLOOKUP(Games!B48, Data!$B$2:$L$134, 10, FALSE)-VLOOKUP(Games!E48, Data!$B$2:$L$134, 10, FALSE))*'Coefficients - Win Probability'!$I$2</f>
        <v>-1.468013428</v>
      </c>
      <c r="J48" s="5" t="n">
        <f>(IF(AND(VLOOKUP(Games!B48, Data!$B$2:$L$134, 11, FALSE)=1, VLOOKUP(Games!E48, Data!$B$2:$L$134, 11, FALSE)&lt;&gt;1), 1,0))*'Coefficients - Win Probability'!$J$2</f>
        <v>-0.2451778613</v>
      </c>
      <c r="K48" s="5" t="n">
        <f>(IF(AND(VLOOKUP(Games!B48, Data!$B$2:$L$134, 11, FALSE)&lt;&gt;1, VLOOKUP(Games!E48, Data!$B$2:$L$134, 11, FALSE)=1), 1,0))*'Coefficients - Win Probability'!$K$2</f>
        <v>0</v>
      </c>
      <c r="L48" s="5" t="n">
        <f>(VLOOKUP(Games!B48, Data!$B$2:$L$134, 3, FALSE)-VLOOKUP(Games!E48, Data!$B$2:$L$134, 3, FALSE))*'Coefficients - Win Probability'!$L$2</f>
        <v>-7.596710252</v>
      </c>
      <c r="N48" s="5" t="n">
        <f t="shared" si="1"/>
        <v>0.992727</v>
      </c>
    </row>
    <row r="49" ht="14.25" customHeight="1">
      <c r="A49" s="5" t="n">
        <f>'Coefficients - Win Probability'!$A$2</f>
        <v>0</v>
      </c>
      <c r="B49" s="5" t="n">
        <f>(Games!G49)*'Coefficients - Win Probability'!$B$2</f>
        <v>1.009543372</v>
      </c>
      <c r="C49" s="5" t="n">
        <f>(VLOOKUP(Games!B49, Data!$B$2:$L$134, 4, FALSE)-VLOOKUP(Games!E49, Data!$B$2:$L$134, 4, FALSE))*'Coefficients - Win Probability'!$C$2</f>
        <v>-0.5273920693</v>
      </c>
      <c r="D49" s="5" t="n">
        <f>(VLOOKUP(Games!B49, Data!$B$2:$L$134, 5, FALSE)-VLOOKUP(Games!E49, Data!$B$2:$L$134, 5, FALSE))*'Coefficients - Win Probability'!$D$2</f>
        <v>-1.476035958</v>
      </c>
      <c r="E49" s="5" t="n">
        <f>(VLOOKUP(Games!B49, Data!$B$2:$L$134, 6, FALSE)-VLOOKUP(Games!E49, Data!$B$2:$L$134, 6, FALSE))*'Coefficients - Win Probability'!$E$2</f>
        <v>-0.9690068347</v>
      </c>
      <c r="F49" s="5" t="n">
        <f>(VLOOKUP(Games!B49, Data!$B$2:$L$134, 7, FALSE)-VLOOKUP(Games!E49, Data!$B$2:$L$134, 7, FALSE))*'Coefficients - Win Probability'!$F$2</f>
        <v>-4.23514053</v>
      </c>
      <c r="G49" s="5" t="n">
        <f>(VLOOKUP(Games!B49, Data!$B$2:$L$134, 8, FALSE)-VLOOKUP(Games!E49, Data!$B$2:$L$134, 8, FALSE))*'Coefficients - Win Probability'!$G$2</f>
        <v>-1.951636432</v>
      </c>
      <c r="H49" s="5" t="n">
        <f>(VLOOKUP(Games!B49, Data!$B$2:$L$134, 9, FALSE)-VLOOKUP(Games!E49, Data!$B$2:$L$134, 9, FALSE))*'Coefficients - Win Probability'!$H$2</f>
        <v>-0.2287136907</v>
      </c>
      <c r="I49" s="5" t="n">
        <f>(VLOOKUP(Games!B49, Data!$B$2:$L$134, 10, FALSE)-VLOOKUP(Games!E49, Data!$B$2:$L$134, 10, FALSE))*'Coefficients - Win Probability'!$I$2</f>
        <v>0.5928186857</v>
      </c>
      <c r="J49" s="5" t="n">
        <f>(IF(AND(VLOOKUP(Games!B49, Data!$B$2:$L$134, 11, FALSE)=1, VLOOKUP(Games!E49, Data!$B$2:$L$134, 11, FALSE)&lt;&gt;1), 1,0))*'Coefficients - Win Probability'!$J$2</f>
        <v>0</v>
      </c>
      <c r="K49" s="5" t="n">
        <f>(IF(AND(VLOOKUP(Games!B49, Data!$B$2:$L$134, 11, FALSE)&lt;&gt;1, VLOOKUP(Games!E49, Data!$B$2:$L$134, 11, FALSE)=1), 1,0))*'Coefficients - Win Probability'!$K$2</f>
        <v>0.3676925434</v>
      </c>
      <c r="L49" s="5" t="n">
        <f>(VLOOKUP(Games!B49, Data!$B$2:$L$134, 3, FALSE)-VLOOKUP(Games!E49, Data!$B$2:$L$134, 3, FALSE))*'Coefficients - Win Probability'!$L$2</f>
        <v>1.810685418</v>
      </c>
      <c r="N49" s="5" t="n">
        <f t="shared" si="1"/>
        <v>0.003658</v>
      </c>
    </row>
    <row r="50" ht="14.25" customHeight="1">
      <c r="A50" s="5" t="n">
        <f>'Coefficients - Win Probability'!$A$2</f>
        <v>0</v>
      </c>
      <c r="B50" s="5" t="n">
        <f>(Games!G50)*'Coefficients - Win Probability'!$B$2</f>
        <v>1.786115196</v>
      </c>
      <c r="C50" s="5" t="n">
        <f>(VLOOKUP(Games!B50, Data!$B$2:$L$134, 4, FALSE)-VLOOKUP(Games!E50, Data!$B$2:$L$134, 4, FALSE))*'Coefficients - Win Probability'!$C$2</f>
        <v>-1.017113277</v>
      </c>
      <c r="D50" s="5" t="n">
        <f>(VLOOKUP(Games!B50, Data!$B$2:$L$134, 5, FALSE)-VLOOKUP(Games!E50, Data!$B$2:$L$134, 5, FALSE))*'Coefficients - Win Probability'!$D$2</f>
        <v>-1.371956499</v>
      </c>
      <c r="E50" s="5" t="n">
        <f>(VLOOKUP(Games!B50, Data!$B$2:$L$134, 6, FALSE)-VLOOKUP(Games!E50, Data!$B$2:$L$134, 6, FALSE))*'Coefficients - Win Probability'!$E$2</f>
        <v>-0.656895494</v>
      </c>
      <c r="F50" s="5" t="n">
        <f>(VLOOKUP(Games!B50, Data!$B$2:$L$134, 7, FALSE)-VLOOKUP(Games!E50, Data!$B$2:$L$134, 7, FALSE))*'Coefficients - Win Probability'!$F$2</f>
        <v>-2.057920398</v>
      </c>
      <c r="G50" s="5" t="n">
        <f>(VLOOKUP(Games!B50, Data!$B$2:$L$134, 8, FALSE)-VLOOKUP(Games!E50, Data!$B$2:$L$134, 8, FALSE))*'Coefficients - Win Probability'!$G$2</f>
        <v>-0.9023695331</v>
      </c>
      <c r="H50" s="5" t="n">
        <f>(VLOOKUP(Games!B50, Data!$B$2:$L$134, 9, FALSE)-VLOOKUP(Games!E50, Data!$B$2:$L$134, 9, FALSE))*'Coefficients - Win Probability'!$H$2</f>
        <v>-0.1698233392</v>
      </c>
      <c r="I50" s="5" t="n">
        <f>(VLOOKUP(Games!B50, Data!$B$2:$L$134, 10, FALSE)-VLOOKUP(Games!E50, Data!$B$2:$L$134, 10, FALSE))*'Coefficients - Win Probability'!$I$2</f>
        <v>0.8328126789</v>
      </c>
      <c r="J50" s="5" t="n">
        <f>(IF(AND(VLOOKUP(Games!B50, Data!$B$2:$L$134, 11, FALSE)=1, VLOOKUP(Games!E50, Data!$B$2:$L$134, 11, FALSE)&lt;&gt;1), 1,0))*'Coefficients - Win Probability'!$J$2</f>
        <v>0</v>
      </c>
      <c r="K50" s="5" t="n">
        <f>(IF(AND(VLOOKUP(Games!B50, Data!$B$2:$L$134, 11, FALSE)&lt;&gt;1, VLOOKUP(Games!E50, Data!$B$2:$L$134, 11, FALSE)=1), 1,0))*'Coefficients - Win Probability'!$K$2</f>
        <v>0.3676925434</v>
      </c>
      <c r="L50" s="5" t="n">
        <f>(VLOOKUP(Games!B50, Data!$B$2:$L$134, 3, FALSE)-VLOOKUP(Games!E50, Data!$B$2:$L$134, 3, FALSE))*'Coefficients - Win Probability'!$L$2</f>
        <v>1.497559369</v>
      </c>
      <c r="N50" s="5" t="n">
        <f t="shared" si="1"/>
        <v>0.155526</v>
      </c>
    </row>
    <row r="51" ht="14.25" customHeight="1">
      <c r="A51" s="5" t="n">
        <f>'Coefficients - Win Probability'!$A$2</f>
        <v>0</v>
      </c>
      <c r="B51" s="5" t="n">
        <f>(Games!G51)*'Coefficients - Win Probability'!$B$2</f>
        <v>1.786115196</v>
      </c>
      <c r="C51" s="5" t="n">
        <f>(VLOOKUP(Games!B51, Data!$B$2:$L$134, 4, FALSE)-VLOOKUP(Games!E51, Data!$B$2:$L$134, 4, FALSE))*'Coefficients - Win Probability'!$C$2</f>
        <v>-0.7345818108</v>
      </c>
      <c r="D51" s="5" t="n">
        <f>(VLOOKUP(Games!B51, Data!$B$2:$L$134, 5, FALSE)-VLOOKUP(Games!E51, Data!$B$2:$L$134, 5, FALSE))*'Coefficients - Win Probability'!$D$2</f>
        <v>-1.343571192</v>
      </c>
      <c r="E51" s="5" t="n">
        <f>(VLOOKUP(Games!B51, Data!$B$2:$L$134, 6, FALSE)-VLOOKUP(Games!E51, Data!$B$2:$L$134, 6, FALSE))*'Coefficients - Win Probability'!$E$2</f>
        <v>-0.8202595566</v>
      </c>
      <c r="F51" s="5" t="n">
        <f>(VLOOKUP(Games!B51, Data!$B$2:$L$134, 7, FALSE)-VLOOKUP(Games!E51, Data!$B$2:$L$134, 7, FALSE))*'Coefficients - Win Probability'!$F$2</f>
        <v>-3.400042397</v>
      </c>
      <c r="G51" s="5" t="n">
        <f>(VLOOKUP(Games!B51, Data!$B$2:$L$134, 8, FALSE)-VLOOKUP(Games!E51, Data!$B$2:$L$134, 8, FALSE))*'Coefficients - Win Probability'!$G$2</f>
        <v>-1.028281561</v>
      </c>
      <c r="H51" s="5" t="n">
        <f>(VLOOKUP(Games!B51, Data!$B$2:$L$134, 9, FALSE)-VLOOKUP(Games!E51, Data!$B$2:$L$134, 9, FALSE))*'Coefficients - Win Probability'!$H$2</f>
        <v>-0.1958446573</v>
      </c>
      <c r="I51" s="5" t="n">
        <f>(VLOOKUP(Games!B51, Data!$B$2:$L$134, 10, FALSE)-VLOOKUP(Games!E51, Data!$B$2:$L$134, 10, FALSE))*'Coefficients - Win Probability'!$I$2</f>
        <v>1.143956545</v>
      </c>
      <c r="J51" s="5" t="n">
        <f>(IF(AND(VLOOKUP(Games!B51, Data!$B$2:$L$134, 11, FALSE)=1, VLOOKUP(Games!E51, Data!$B$2:$L$134, 11, FALSE)&lt;&gt;1), 1,0))*'Coefficients - Win Probability'!$J$2</f>
        <v>0</v>
      </c>
      <c r="K51" s="5" t="n">
        <f>(IF(AND(VLOOKUP(Games!B51, Data!$B$2:$L$134, 11, FALSE)&lt;&gt;1, VLOOKUP(Games!E51, Data!$B$2:$L$134, 11, FALSE)=1), 1,0))*'Coefficients - Win Probability'!$K$2</f>
        <v>0</v>
      </c>
      <c r="L51" s="5" t="n">
        <f>(VLOOKUP(Games!B51, Data!$B$2:$L$134, 3, FALSE)-VLOOKUP(Games!E51, Data!$B$2:$L$134, 3, FALSE))*'Coefficients - Win Probability'!$L$2</f>
        <v>2.491394222</v>
      </c>
      <c r="N51" s="5" t="n">
        <f t="shared" si="1"/>
        <v>0.108988</v>
      </c>
    </row>
    <row r="52" ht="14.25" customHeight="1">
      <c r="A52" s="5" t="n">
        <f>'Coefficients - Win Probability'!$A$2</f>
        <v>0</v>
      </c>
      <c r="B52" s="5" t="n">
        <f>(Games!G52)*'Coefficients - Win Probability'!$B$2</f>
        <v>2.252058291</v>
      </c>
      <c r="C52" s="5" t="n">
        <f>(VLOOKUP(Games!B52, Data!$B$2:$L$134, 4, FALSE)-VLOOKUP(Games!E52, Data!$B$2:$L$134, 4, FALSE))*'Coefficients - Win Probability'!$C$2</f>
        <v>-0.9794424145</v>
      </c>
      <c r="D52" s="5" t="n">
        <f>(VLOOKUP(Games!B52, Data!$B$2:$L$134, 5, FALSE)-VLOOKUP(Games!E52, Data!$B$2:$L$134, 5, FALSE))*'Coefficients - Win Probability'!$D$2</f>
        <v>-2.303940742</v>
      </c>
      <c r="E52" s="5" t="n">
        <f>(VLOOKUP(Games!B52, Data!$B$2:$L$134, 6, FALSE)-VLOOKUP(Games!E52, Data!$B$2:$L$134, 6, FALSE))*'Coefficients - Win Probability'!$E$2</f>
        <v>-1.329267583</v>
      </c>
      <c r="F52" s="5" t="n">
        <f>(VLOOKUP(Games!B52, Data!$B$2:$L$134, 7, FALSE)-VLOOKUP(Games!E52, Data!$B$2:$L$134, 7, FALSE))*'Coefficients - Win Probability'!$F$2</f>
        <v>-6.412360662</v>
      </c>
      <c r="G52" s="5" t="n">
        <f>(VLOOKUP(Games!B52, Data!$B$2:$L$134, 8, FALSE)-VLOOKUP(Games!E52, Data!$B$2:$L$134, 8, FALSE))*'Coefficients - Win Probability'!$G$2</f>
        <v>-2.161489812</v>
      </c>
      <c r="H52" s="5" t="n">
        <f>(VLOOKUP(Games!B52, Data!$B$2:$L$134, 9, FALSE)-VLOOKUP(Games!E52, Data!$B$2:$L$134, 9, FALSE))*'Coefficients - Win Probability'!$H$2</f>
        <v>-0.2300832338</v>
      </c>
      <c r="I52" s="5" t="n">
        <f>(VLOOKUP(Games!B52, Data!$B$2:$L$134, 10, FALSE)-VLOOKUP(Games!E52, Data!$B$2:$L$134, 10, FALSE))*'Coefficients - Win Probability'!$I$2</f>
        <v>0.9480720518</v>
      </c>
      <c r="J52" s="5" t="n">
        <f>(IF(AND(VLOOKUP(Games!B52, Data!$B$2:$L$134, 11, FALSE)=1, VLOOKUP(Games!E52, Data!$B$2:$L$134, 11, FALSE)&lt;&gt;1), 1,0))*'Coefficients - Win Probability'!$J$2</f>
        <v>0</v>
      </c>
      <c r="K52" s="5" t="n">
        <f>(IF(AND(VLOOKUP(Games!B52, Data!$B$2:$L$134, 11, FALSE)&lt;&gt;1, VLOOKUP(Games!E52, Data!$B$2:$L$134, 11, FALSE)=1), 1,0))*'Coefficients - Win Probability'!$K$2</f>
        <v>0.3676925434</v>
      </c>
      <c r="L52" s="5" t="n">
        <f>(VLOOKUP(Games!B52, Data!$B$2:$L$134, 3, FALSE)-VLOOKUP(Games!E52, Data!$B$2:$L$134, 3, FALSE))*'Coefficients - Win Probability'!$L$2</f>
        <v>3.063189618</v>
      </c>
      <c r="N52" s="5" t="n">
        <f t="shared" si="1"/>
        <v>0.001129</v>
      </c>
    </row>
    <row r="53" ht="14.25" customHeight="1">
      <c r="A53" s="5" t="n">
        <f>'Coefficients - Win Probability'!$A$2</f>
        <v>0</v>
      </c>
      <c r="B53" s="5" t="n">
        <f>(Games!G53)*'Coefficients - Win Probability'!$B$2</f>
        <v>-3.960516305</v>
      </c>
      <c r="C53" s="5" t="n">
        <f>(VLOOKUP(Games!B53, Data!$B$2:$L$134, 4, FALSE)-VLOOKUP(Games!E53, Data!$B$2:$L$134, 4, FALSE))*'Coefficients - Win Probability'!$C$2</f>
        <v>1.958884829</v>
      </c>
      <c r="D53" s="5" t="n">
        <f>(VLOOKUP(Games!B53, Data!$B$2:$L$134, 5, FALSE)-VLOOKUP(Games!E53, Data!$B$2:$L$134, 5, FALSE))*'Coefficients - Win Probability'!$D$2</f>
        <v>2.36544224</v>
      </c>
      <c r="E53" s="5" t="n">
        <f>(VLOOKUP(Games!B53, Data!$B$2:$L$134, 6, FALSE)-VLOOKUP(Games!E53, Data!$B$2:$L$134, 6, FALSE))*'Coefficients - Win Probability'!$E$2</f>
        <v>1.870088612</v>
      </c>
      <c r="F53" s="5" t="n">
        <f>(VLOOKUP(Games!B53, Data!$B$2:$L$134, 7, FALSE)-VLOOKUP(Games!E53, Data!$B$2:$L$134, 7, FALSE))*'Coefficients - Win Probability'!$F$2</f>
        <v>7.277283728</v>
      </c>
      <c r="G53" s="5" t="n">
        <f>(VLOOKUP(Games!B53, Data!$B$2:$L$134, 8, FALSE)-VLOOKUP(Games!E53, Data!$B$2:$L$134, 8, FALSE))*'Coefficients - Win Probability'!$G$2</f>
        <v>2.098533798</v>
      </c>
      <c r="H53" s="5" t="n">
        <f>(VLOOKUP(Games!B53, Data!$B$2:$L$134, 9, FALSE)-VLOOKUP(Games!E53, Data!$B$2:$L$134, 9, FALSE))*'Coefficients - Win Probability'!$H$2</f>
        <v>0.4067542883</v>
      </c>
      <c r="I53" s="5" t="n">
        <f>(VLOOKUP(Games!B53, Data!$B$2:$L$134, 10, FALSE)-VLOOKUP(Games!E53, Data!$B$2:$L$134, 10, FALSE))*'Coefficients - Win Probability'!$I$2</f>
        <v>-1.545650129</v>
      </c>
      <c r="J53" s="5" t="n">
        <f>(IF(AND(VLOOKUP(Games!B53, Data!$B$2:$L$134, 11, FALSE)=1, VLOOKUP(Games!E53, Data!$B$2:$L$134, 11, FALSE)&lt;&gt;1), 1,0))*'Coefficients - Win Probability'!$J$2</f>
        <v>-0.2451778613</v>
      </c>
      <c r="K53" s="5" t="n">
        <f>(IF(AND(VLOOKUP(Games!B53, Data!$B$2:$L$134, 11, FALSE)&lt;&gt;1, VLOOKUP(Games!E53, Data!$B$2:$L$134, 11, FALSE)=1), 1,0))*'Coefficients - Win Probability'!$K$2</f>
        <v>0</v>
      </c>
      <c r="L53" s="5" t="n">
        <f>(VLOOKUP(Games!B53, Data!$B$2:$L$134, 3, FALSE)-VLOOKUP(Games!E53, Data!$B$2:$L$134, 3, FALSE))*'Coefficients - Win Probability'!$L$2</f>
        <v>-4.955560093</v>
      </c>
      <c r="N53" s="5" t="n">
        <f t="shared" si="1"/>
        <v>0.994883</v>
      </c>
    </row>
    <row r="54" ht="14.25" customHeight="1">
      <c r="A54" s="5" t="n">
        <f>'Coefficients - Win Probability'!$A$2</f>
        <v>0</v>
      </c>
      <c r="B54" s="5" t="n">
        <f>(Games!G54)*'Coefficients - Win Probability'!$B$2</f>
        <v>-2.718001385</v>
      </c>
      <c r="C54" s="5" t="n">
        <f>(VLOOKUP(Games!B54, Data!$B$2:$L$134, 4, FALSE)-VLOOKUP(Games!E54, Data!$B$2:$L$134, 4, FALSE))*'Coefficients - Win Probability'!$C$2</f>
        <v>0.7345818108</v>
      </c>
      <c r="D54" s="5" t="n">
        <f>(VLOOKUP(Games!B54, Data!$B$2:$L$134, 5, FALSE)-VLOOKUP(Games!E54, Data!$B$2:$L$134, 5, FALSE))*'Coefficients - Win Probability'!$D$2</f>
        <v>1.55173011</v>
      </c>
      <c r="E54" s="5" t="n">
        <f>(VLOOKUP(Games!B54, Data!$B$2:$L$134, 6, FALSE)-VLOOKUP(Games!E54, Data!$B$2:$L$134, 6, FALSE))*'Coefficients - Win Probability'!$E$2</f>
        <v>0.3972326155</v>
      </c>
      <c r="F54" s="5" t="n">
        <f>(VLOOKUP(Games!B54, Data!$B$2:$L$134, 7, FALSE)-VLOOKUP(Games!E54, Data!$B$2:$L$134, 7, FALSE))*'Coefficients - Win Probability'!$F$2</f>
        <v>2.743893865</v>
      </c>
      <c r="G54" s="5" t="n">
        <f>(VLOOKUP(Games!B54, Data!$B$2:$L$134, 8, FALSE)-VLOOKUP(Games!E54, Data!$B$2:$L$134, 8, FALSE))*'Coefficients - Win Probability'!$G$2</f>
        <v>0.6925161533</v>
      </c>
      <c r="H54" s="5" t="n">
        <f>(VLOOKUP(Games!B54, Data!$B$2:$L$134, 9, FALSE)-VLOOKUP(Games!E54, Data!$B$2:$L$134, 9, FALSE))*'Coefficients - Win Probability'!$H$2</f>
        <v>0.1821492267</v>
      </c>
      <c r="I54" s="5" t="n">
        <f>(VLOOKUP(Games!B54, Data!$B$2:$L$134, 10, FALSE)-VLOOKUP(Games!E54, Data!$B$2:$L$134, 10, FALSE))*'Coefficients - Win Probability'!$I$2</f>
        <v>-0.9934300955</v>
      </c>
      <c r="J54" s="5" t="n">
        <f>(IF(AND(VLOOKUP(Games!B54, Data!$B$2:$L$134, 11, FALSE)=1, VLOOKUP(Games!E54, Data!$B$2:$L$134, 11, FALSE)&lt;&gt;1), 1,0))*'Coefficients - Win Probability'!$J$2</f>
        <v>0</v>
      </c>
      <c r="K54" s="5" t="n">
        <f>(IF(AND(VLOOKUP(Games!B54, Data!$B$2:$L$134, 11, FALSE)&lt;&gt;1, VLOOKUP(Games!E54, Data!$B$2:$L$134, 11, FALSE)=1), 1,0))*'Coefficients - Win Probability'!$K$2</f>
        <v>0</v>
      </c>
      <c r="L54" s="5" t="n">
        <f>(VLOOKUP(Games!B54, Data!$B$2:$L$134, 3, FALSE)-VLOOKUP(Games!E54, Data!$B$2:$L$134, 3, FALSE))*'Coefficients - Win Probability'!$L$2</f>
        <v>-1.225275847</v>
      </c>
      <c r="N54" s="5" t="n">
        <f t="shared" si="1"/>
        <v>0.796635</v>
      </c>
    </row>
    <row r="55" ht="14.25" customHeight="1">
      <c r="A55" s="5" t="n">
        <f>'Coefficients - Win Probability'!$A$2</f>
        <v>0</v>
      </c>
      <c r="B55" s="5" t="n">
        <f>(Games!G55)*'Coefficients - Win Probability'!$B$2</f>
        <v>0</v>
      </c>
      <c r="C55" s="5" t="n">
        <f>(VLOOKUP(Games!B55, Data!$B$2:$L$134, 4, FALSE)-VLOOKUP(Games!E55, Data!$B$2:$L$134, 4, FALSE))*'Coefficients - Win Probability'!$C$2</f>
        <v>0</v>
      </c>
      <c r="D55" s="5" t="n">
        <f>(VLOOKUP(Games!B55, Data!$B$2:$L$134, 5, FALSE)-VLOOKUP(Games!E55, Data!$B$2:$L$134, 5, FALSE))*'Coefficients - Win Probability'!$D$2</f>
        <v>0.2128898016</v>
      </c>
      <c r="E55" s="5" t="n">
        <f>(VLOOKUP(Games!B55, Data!$B$2:$L$134, 6, FALSE)-VLOOKUP(Games!E55, Data!$B$2:$L$134, 6, FALSE))*'Coefficients - Win Probability'!$E$2</f>
        <v>0.005158865136</v>
      </c>
      <c r="F55" s="5" t="n">
        <f>(VLOOKUP(Games!B55, Data!$B$2:$L$134, 7, FALSE)-VLOOKUP(Games!E55, Data!$B$2:$L$134, 7, FALSE))*'Coefficients - Win Probability'!$F$2</f>
        <v>0.2982493331</v>
      </c>
      <c r="G55" s="5" t="n">
        <f>(VLOOKUP(Games!B55, Data!$B$2:$L$134, 8, FALSE)-VLOOKUP(Games!E55, Data!$B$2:$L$134, 8, FALSE))*'Coefficients - Win Probability'!$G$2</f>
        <v>0</v>
      </c>
      <c r="H55" s="5" t="n">
        <f>(VLOOKUP(Games!B55, Data!$B$2:$L$134, 9, FALSE)-VLOOKUP(Games!E55, Data!$B$2:$L$134, 9, FALSE))*'Coefficients - Win Probability'!$H$2</f>
        <v>0.06847715291</v>
      </c>
      <c r="I55" s="5" t="n">
        <f>(VLOOKUP(Games!B55, Data!$B$2:$L$134, 10, FALSE)-VLOOKUP(Games!E55, Data!$B$2:$L$134, 10, FALSE))*'Coefficients - Win Probability'!$I$2</f>
        <v>0.3490790622</v>
      </c>
      <c r="J55" s="5" t="n">
        <f>(IF(AND(VLOOKUP(Games!B55, Data!$B$2:$L$134, 11, FALSE)=1, VLOOKUP(Games!E55, Data!$B$2:$L$134, 11, FALSE)&lt;&gt;1), 1,0))*'Coefficients - Win Probability'!$J$2</f>
        <v>0</v>
      </c>
      <c r="K55" s="5" t="n">
        <f>(IF(AND(VLOOKUP(Games!B55, Data!$B$2:$L$134, 11, FALSE)&lt;&gt;1, VLOOKUP(Games!E55, Data!$B$2:$L$134, 11, FALSE)=1), 1,0))*'Coefficients - Win Probability'!$K$2</f>
        <v>0</v>
      </c>
      <c r="L55" s="5" t="n">
        <f>(VLOOKUP(Games!B55, Data!$B$2:$L$134, 3, FALSE)-VLOOKUP(Games!E55, Data!$B$2:$L$134, 3, FALSE))*'Coefficients - Win Probability'!$L$2</f>
        <v>-0.3267402259</v>
      </c>
      <c r="N55" s="5" t="n">
        <f t="shared" si="1"/>
        <v>0.647282</v>
      </c>
    </row>
    <row r="56" ht="14.25" customHeight="1">
      <c r="A56" s="5" t="n">
        <f>'Coefficients - Win Probability'!$A$2</f>
        <v>0</v>
      </c>
      <c r="B56" s="5" t="n">
        <f>(Games!G56)*'Coefficients - Win Probability'!$B$2</f>
        <v>0.5436002771</v>
      </c>
      <c r="C56" s="5" t="n">
        <f>(VLOOKUP(Games!B56, Data!$B$2:$L$134, 4, FALSE)-VLOOKUP(Games!E56, Data!$B$2:$L$134, 4, FALSE))*'Coefficients - Win Probability'!$C$2</f>
        <v>-0.2448606036</v>
      </c>
      <c r="D56" s="5" t="n">
        <f>(VLOOKUP(Games!B56, Data!$B$2:$L$134, 5, FALSE)-VLOOKUP(Games!E56, Data!$B$2:$L$134, 5, FALSE))*'Coefficients - Win Probability'!$D$2</f>
        <v>-1.55173011</v>
      </c>
      <c r="E56" s="5" t="n">
        <f>(VLOOKUP(Games!B56, Data!$B$2:$L$134, 6, FALSE)-VLOOKUP(Games!E56, Data!$B$2:$L$134, 6, FALSE))*'Coefficients - Win Probability'!$E$2</f>
        <v>-0.519325757</v>
      </c>
      <c r="F56" s="5" t="n">
        <f>(VLOOKUP(Games!B56, Data!$B$2:$L$134, 7, FALSE)-VLOOKUP(Games!E56, Data!$B$2:$L$134, 7, FALSE))*'Coefficients - Win Probability'!$F$2</f>
        <v>-2.326344798</v>
      </c>
      <c r="G56" s="5" t="n">
        <f>(VLOOKUP(Games!B56, Data!$B$2:$L$134, 8, FALSE)-VLOOKUP(Games!E56, Data!$B$2:$L$134, 8, FALSE))*'Coefficients - Win Probability'!$G$2</f>
        <v>-0.7554721672</v>
      </c>
      <c r="H56" s="5" t="n">
        <f>(VLOOKUP(Games!B56, Data!$B$2:$L$134, 9, FALSE)-VLOOKUP(Games!E56, Data!$B$2:$L$134, 9, FALSE))*'Coefficients - Win Probability'!$H$2</f>
        <v>-0.1670842531</v>
      </c>
      <c r="I56" s="5" t="n">
        <f>(VLOOKUP(Games!B56, Data!$B$2:$L$134, 10, FALSE)-VLOOKUP(Games!E56, Data!$B$2:$L$134, 10, FALSE))*'Coefficients - Win Probability'!$I$2</f>
        <v>0.1523051959</v>
      </c>
      <c r="J56" s="5" t="n">
        <f>(IF(AND(VLOOKUP(Games!B56, Data!$B$2:$L$134, 11, FALSE)=1, VLOOKUP(Games!E56, Data!$B$2:$L$134, 11, FALSE)&lt;&gt;1), 1,0))*'Coefficients - Win Probability'!$J$2</f>
        <v>0</v>
      </c>
      <c r="K56" s="5" t="n">
        <f>(IF(AND(VLOOKUP(Games!B56, Data!$B$2:$L$134, 11, FALSE)&lt;&gt;1, VLOOKUP(Games!E56, Data!$B$2:$L$134, 11, FALSE)=1), 1,0))*'Coefficients - Win Probability'!$K$2</f>
        <v>0</v>
      </c>
      <c r="L56" s="5" t="n">
        <f>(VLOOKUP(Games!B56, Data!$B$2:$L$134, 3, FALSE)-VLOOKUP(Games!E56, Data!$B$2:$L$134, 3, FALSE))*'Coefficients - Win Probability'!$L$2</f>
        <v>1.797071242</v>
      </c>
      <c r="N56" s="5" t="n">
        <f t="shared" si="1"/>
        <v>0.044284</v>
      </c>
    </row>
    <row r="57" ht="14.25" customHeight="1">
      <c r="A57" s="5" t="n">
        <f>'Coefficients - Win Probability'!$A$2</f>
        <v>0</v>
      </c>
      <c r="B57" s="5" t="n">
        <f>(Games!G57)*'Coefficients - Win Probability'!$B$2</f>
        <v>-4.970059676</v>
      </c>
      <c r="C57" s="5" t="n">
        <f>(VLOOKUP(Games!B57, Data!$B$2:$L$134, 4, FALSE)-VLOOKUP(Games!E57, Data!$B$2:$L$134, 4, FALSE))*'Coefficients - Win Probability'!$C$2</f>
        <v>1.714024225</v>
      </c>
      <c r="D57" s="5" t="n">
        <f>(VLOOKUP(Games!B57, Data!$B$2:$L$134, 5, FALSE)-VLOOKUP(Games!E57, Data!$B$2:$L$134, 5, FALSE))*'Coefficients - Win Probability'!$D$2</f>
        <v>3.396775057</v>
      </c>
      <c r="E57" s="5" t="n">
        <f>(VLOOKUP(Games!B57, Data!$B$2:$L$134, 6, FALSE)-VLOOKUP(Games!E57, Data!$B$2:$L$134, 6, FALSE))*'Coefficients - Win Probability'!$E$2</f>
        <v>1.893303505</v>
      </c>
      <c r="F57" s="5" t="n">
        <f>(VLOOKUP(Games!B57, Data!$B$2:$L$134, 7, FALSE)-VLOOKUP(Games!E57, Data!$B$2:$L$134, 7, FALSE))*'Coefficients - Win Probability'!$F$2</f>
        <v>8.440456127</v>
      </c>
      <c r="G57" s="5" t="n">
        <f>(VLOOKUP(Games!B57, Data!$B$2:$L$134, 8, FALSE)-VLOOKUP(Games!E57, Data!$B$2:$L$134, 8, FALSE))*'Coefficients - Win Probability'!$G$2</f>
        <v>2.874991303</v>
      </c>
      <c r="H57" s="5" t="n">
        <f>(VLOOKUP(Games!B57, Data!$B$2:$L$134, 9, FALSE)-VLOOKUP(Games!E57, Data!$B$2:$L$134, 9, FALSE))*'Coefficients - Win Probability'!$H$2</f>
        <v>0.4574273815</v>
      </c>
      <c r="I57" s="5" t="n">
        <f>(VLOOKUP(Games!B57, Data!$B$2:$L$134, 10, FALSE)-VLOOKUP(Games!E57, Data!$B$2:$L$134, 10, FALSE))*'Coefficients - Win Probability'!$I$2</f>
        <v>-1.034341272</v>
      </c>
      <c r="J57" s="5" t="n">
        <f>(IF(AND(VLOOKUP(Games!B57, Data!$B$2:$L$134, 11, FALSE)=1, VLOOKUP(Games!E57, Data!$B$2:$L$134, 11, FALSE)&lt;&gt;1), 1,0))*'Coefficients - Win Probability'!$J$2</f>
        <v>-0.2451778613</v>
      </c>
      <c r="K57" s="5" t="n">
        <f>(IF(AND(VLOOKUP(Games!B57, Data!$B$2:$L$134, 11, FALSE)&lt;&gt;1, VLOOKUP(Games!E57, Data!$B$2:$L$134, 11, FALSE)=1), 1,0))*'Coefficients - Win Probability'!$K$2</f>
        <v>0</v>
      </c>
      <c r="L57" s="5" t="n">
        <f>(VLOOKUP(Games!B57, Data!$B$2:$L$134, 3, FALSE)-VLOOKUP(Games!E57, Data!$B$2:$L$134, 3, FALSE))*'Coefficients - Win Probability'!$L$2</f>
        <v>-4.492678106</v>
      </c>
      <c r="N57" s="5" t="n">
        <f t="shared" si="1"/>
        <v>0.999676</v>
      </c>
    </row>
    <row r="58" ht="14.25" customHeight="1">
      <c r="A58" s="5" t="n">
        <f>'Coefficients - Win Probability'!$A$2</f>
        <v>0</v>
      </c>
      <c r="B58" s="5" t="n">
        <f>(Games!G58)*'Coefficients - Win Probability'!$B$2</f>
        <v>-1.475486466</v>
      </c>
      <c r="C58" s="5" t="n">
        <f>(VLOOKUP(Games!B58, Data!$B$2:$L$134, 4, FALSE)-VLOOKUP(Games!E58, Data!$B$2:$L$134, 4, FALSE))*'Coefficients - Win Probability'!$C$2</f>
        <v>0.7345818108</v>
      </c>
      <c r="D58" s="5" t="n">
        <f>(VLOOKUP(Games!B58, Data!$B$2:$L$134, 5, FALSE)-VLOOKUP(Games!E58, Data!$B$2:$L$134, 5, FALSE))*'Coefficients - Win Probability'!$D$2</f>
        <v>2.00589502</v>
      </c>
      <c r="E58" s="5" t="n">
        <f>(VLOOKUP(Games!B58, Data!$B$2:$L$134, 6, FALSE)-VLOOKUP(Games!E58, Data!$B$2:$L$134, 6, FALSE))*'Coefficients - Win Probability'!$E$2</f>
        <v>0.6620543591</v>
      </c>
      <c r="F58" s="5" t="n">
        <f>(VLOOKUP(Games!B58, Data!$B$2:$L$134, 7, FALSE)-VLOOKUP(Games!E58, Data!$B$2:$L$134, 7, FALSE))*'Coefficients - Win Probability'!$F$2</f>
        <v>2.714068931</v>
      </c>
      <c r="G58" s="5" t="n">
        <f>(VLOOKUP(Games!B58, Data!$B$2:$L$134, 8, FALSE)-VLOOKUP(Games!E58, Data!$B$2:$L$134, 8, FALSE))*'Coefficients - Win Probability'!$G$2</f>
        <v>0.8394135191</v>
      </c>
      <c r="H58" s="5" t="n">
        <f>(VLOOKUP(Games!B58, Data!$B$2:$L$134, 9, FALSE)-VLOOKUP(Games!E58, Data!$B$2:$L$134, 9, FALSE))*'Coefficients - Win Probability'!$H$2</f>
        <v>0.1711928823</v>
      </c>
      <c r="I58" s="5" t="n">
        <f>(VLOOKUP(Games!B58, Data!$B$2:$L$134, 10, FALSE)-VLOOKUP(Games!E58, Data!$B$2:$L$134, 10, FALSE))*'Coefficients - Win Probability'!$I$2</f>
        <v>-0.5038906741</v>
      </c>
      <c r="J58" s="5" t="n">
        <f>(IF(AND(VLOOKUP(Games!B58, Data!$B$2:$L$134, 11, FALSE)=1, VLOOKUP(Games!E58, Data!$B$2:$L$134, 11, FALSE)&lt;&gt;1), 1,0))*'Coefficients - Win Probability'!$J$2</f>
        <v>0</v>
      </c>
      <c r="K58" s="5" t="n">
        <f>(IF(AND(VLOOKUP(Games!B58, Data!$B$2:$L$134, 11, FALSE)&lt;&gt;1, VLOOKUP(Games!E58, Data!$B$2:$L$134, 11, FALSE)=1), 1,0))*'Coefficients - Win Probability'!$K$2</f>
        <v>0</v>
      </c>
      <c r="L58" s="5" t="n">
        <f>(VLOOKUP(Games!B58, Data!$B$2:$L$134, 3, FALSE)-VLOOKUP(Games!E58, Data!$B$2:$L$134, 3, FALSE))*'Coefficients - Win Probability'!$L$2</f>
        <v>-2.069354764</v>
      </c>
      <c r="N58" s="5" t="n">
        <f t="shared" si="1"/>
        <v>0.955996</v>
      </c>
    </row>
    <row r="59" ht="14.25" customHeight="1">
      <c r="A59" s="5" t="n">
        <f>'Coefficients - Win Probability'!$A$2</f>
        <v>0</v>
      </c>
      <c r="B59" s="5" t="n">
        <f>(Games!G59)*'Coefficients - Win Probability'!$B$2</f>
        <v>1.475486466</v>
      </c>
      <c r="C59" s="5" t="n">
        <f>(VLOOKUP(Games!B59, Data!$B$2:$L$134, 4, FALSE)-VLOOKUP(Games!E59, Data!$B$2:$L$134, 4, FALSE))*'Coefficients - Win Probability'!$C$2</f>
        <v>0.2448606036</v>
      </c>
      <c r="D59" s="5" t="n">
        <f>(VLOOKUP(Games!B59, Data!$B$2:$L$134, 5, FALSE)-VLOOKUP(Games!E59, Data!$B$2:$L$134, 5, FALSE))*'Coefficients - Win Probability'!$D$2</f>
        <v>-0.5156664084</v>
      </c>
      <c r="E59" s="5" t="n">
        <f>(VLOOKUP(Games!B59, Data!$B$2:$L$134, 6, FALSE)-VLOOKUP(Games!E59, Data!$B$2:$L$134, 6, FALSE))*'Coefficients - Win Probability'!$E$2</f>
        <v>-0.2003359294</v>
      </c>
      <c r="F59" s="5" t="n">
        <f>(VLOOKUP(Games!B59, Data!$B$2:$L$134, 7, FALSE)-VLOOKUP(Games!E59, Data!$B$2:$L$134, 7, FALSE))*'Coefficients - Win Probability'!$F$2</f>
        <v>-2.087745332</v>
      </c>
      <c r="G59" s="5" t="n">
        <f>(VLOOKUP(Games!B59, Data!$B$2:$L$134, 8, FALSE)-VLOOKUP(Games!E59, Data!$B$2:$L$134, 8, FALSE))*'Coefficients - Win Probability'!$G$2</f>
        <v>-0.3147800697</v>
      </c>
      <c r="H59" s="5" t="n">
        <f>(VLOOKUP(Games!B59, Data!$B$2:$L$134, 9, FALSE)-VLOOKUP(Games!E59, Data!$B$2:$L$134, 9, FALSE))*'Coefficients - Win Probability'!$H$2</f>
        <v>-0.02054314587</v>
      </c>
      <c r="I59" s="5" t="n">
        <f>(VLOOKUP(Games!B59, Data!$B$2:$L$134, 10, FALSE)-VLOOKUP(Games!E59, Data!$B$2:$L$134, 10, FALSE))*'Coefficients - Win Probability'!$I$2</f>
        <v>0.2215550435</v>
      </c>
      <c r="J59" s="5" t="n">
        <f>(IF(AND(VLOOKUP(Games!B59, Data!$B$2:$L$134, 11, FALSE)=1, VLOOKUP(Games!E59, Data!$B$2:$L$134, 11, FALSE)&lt;&gt;1), 1,0))*'Coefficients - Win Probability'!$J$2</f>
        <v>-0.2451778613</v>
      </c>
      <c r="K59" s="5" t="n">
        <f>(IF(AND(VLOOKUP(Games!B59, Data!$B$2:$L$134, 11, FALSE)&lt;&gt;1, VLOOKUP(Games!E59, Data!$B$2:$L$134, 11, FALSE)=1), 1,0))*'Coefficients - Win Probability'!$K$2</f>
        <v>0</v>
      </c>
      <c r="L59" s="5" t="n">
        <f>(VLOOKUP(Games!B59, Data!$B$2:$L$134, 3, FALSE)-VLOOKUP(Games!E59, Data!$B$2:$L$134, 3, FALSE))*'Coefficients - Win Probability'!$L$2</f>
        <v>0.7487796843</v>
      </c>
      <c r="N59" s="5" t="n">
        <f t="shared" si="1"/>
        <v>0.33324</v>
      </c>
    </row>
    <row r="60" ht="14.25" customHeight="1">
      <c r="A60" s="5" t="n">
        <f>'Coefficients - Win Probability'!$A$2</f>
        <v>0</v>
      </c>
      <c r="B60" s="5" t="n">
        <f>(Games!G60)*'Coefficients - Win Probability'!$B$2</f>
        <v>-1.009543372</v>
      </c>
      <c r="C60" s="5" t="n">
        <f>(VLOOKUP(Games!B60, Data!$B$2:$L$134, 4, FALSE)-VLOOKUP(Games!E60, Data!$B$2:$L$134, 4, FALSE))*'Coefficients - Win Probability'!$C$2</f>
        <v>0.5462275004</v>
      </c>
      <c r="D60" s="5" t="n">
        <f>(VLOOKUP(Games!B60, Data!$B$2:$L$134, 5, FALSE)-VLOOKUP(Games!E60, Data!$B$2:$L$134, 5, FALSE))*'Coefficients - Win Probability'!$D$2</f>
        <v>0.4683575636</v>
      </c>
      <c r="E60" s="5" t="n">
        <f>(VLOOKUP(Games!B60, Data!$B$2:$L$134, 6, FALSE)-VLOOKUP(Games!E60, Data!$B$2:$L$134, 6, FALSE))*'Coefficients - Win Probability'!$E$2</f>
        <v>0.2441862831</v>
      </c>
      <c r="F60" s="5" t="n">
        <f>(VLOOKUP(Games!B60, Data!$B$2:$L$134, 7, FALSE)-VLOOKUP(Games!E60, Data!$B$2:$L$134, 7, FALSE))*'Coefficients - Win Probability'!$F$2</f>
        <v>0.7754482661</v>
      </c>
      <c r="G60" s="5" t="n">
        <f>(VLOOKUP(Games!B60, Data!$B$2:$L$134, 8, FALSE)-VLOOKUP(Games!E60, Data!$B$2:$L$134, 8, FALSE))*'Coefficients - Win Probability'!$G$2</f>
        <v>0.2937947317</v>
      </c>
      <c r="H60" s="5" t="n">
        <f>(VLOOKUP(Games!B60, Data!$B$2:$L$134, 9, FALSE)-VLOOKUP(Games!E60, Data!$B$2:$L$134, 9, FALSE))*'Coefficients - Win Probability'!$H$2</f>
        <v>0.01780405976</v>
      </c>
      <c r="I60" s="5" t="n">
        <f>(VLOOKUP(Games!B60, Data!$B$2:$L$134, 10, FALSE)-VLOOKUP(Games!E60, Data!$B$2:$L$134, 10, FALSE))*'Coefficients - Win Probability'!$I$2</f>
        <v>-0.6093405071</v>
      </c>
      <c r="J60" s="5" t="n">
        <f>(IF(AND(VLOOKUP(Games!B60, Data!$B$2:$L$134, 11, FALSE)=1, VLOOKUP(Games!E60, Data!$B$2:$L$134, 11, FALSE)&lt;&gt;1), 1,0))*'Coefficients - Win Probability'!$J$2</f>
        <v>-0.2451778613</v>
      </c>
      <c r="K60" s="5" t="n">
        <f>(IF(AND(VLOOKUP(Games!B60, Data!$B$2:$L$134, 11, FALSE)&lt;&gt;1, VLOOKUP(Games!E60, Data!$B$2:$L$134, 11, FALSE)=1), 1,0))*'Coefficients - Win Probability'!$K$2</f>
        <v>0</v>
      </c>
      <c r="L60" s="5" t="n">
        <f>(VLOOKUP(Games!B60, Data!$B$2:$L$134, 3, FALSE)-VLOOKUP(Games!E60, Data!$B$2:$L$134, 3, FALSE))*'Coefficients - Win Probability'!$L$2</f>
        <v>-0.8440789169</v>
      </c>
      <c r="N60" s="5" t="n">
        <f t="shared" si="1"/>
        <v>0.410398</v>
      </c>
    </row>
    <row r="61" ht="14.25" customHeight="1">
      <c r="A61" s="5" t="n">
        <f>'Coefficients - Win Probability'!$A$2</f>
        <v>0</v>
      </c>
      <c r="B61" s="5" t="n">
        <f>(Games!G61)*'Coefficients - Win Probability'!$B$2</f>
        <v>0.3882859122</v>
      </c>
      <c r="C61" s="5" t="n">
        <f>(VLOOKUP(Games!B61, Data!$B$2:$L$134, 4, FALSE)-VLOOKUP(Games!E61, Data!$B$2:$L$134, 4, FALSE))*'Coefficients - Win Probability'!$C$2</f>
        <v>-0.9794424145</v>
      </c>
      <c r="D61" s="5" t="n">
        <f>(VLOOKUP(Games!B61, Data!$B$2:$L$134, 5, FALSE)-VLOOKUP(Games!E61, Data!$B$2:$L$134, 5, FALSE))*'Coefficients - Win Probability'!$D$2</f>
        <v>-1.504421265</v>
      </c>
      <c r="E61" s="5" t="n">
        <f>(VLOOKUP(Games!B61, Data!$B$2:$L$134, 6, FALSE)-VLOOKUP(Games!E61, Data!$B$2:$L$134, 6, FALSE))*'Coefficients - Win Probability'!$E$2</f>
        <v>-1.137529762</v>
      </c>
      <c r="F61" s="5" t="n">
        <f>(VLOOKUP(Games!B61, Data!$B$2:$L$134, 7, FALSE)-VLOOKUP(Games!E61, Data!$B$2:$L$134, 7, FALSE))*'Coefficients - Win Probability'!$F$2</f>
        <v>-4.115840797</v>
      </c>
      <c r="G61" s="5" t="n">
        <f>(VLOOKUP(Games!B61, Data!$B$2:$L$134, 8, FALSE)-VLOOKUP(Games!E61, Data!$B$2:$L$134, 8, FALSE))*'Coefficients - Win Probability'!$G$2</f>
        <v>-1.531929672</v>
      </c>
      <c r="H61" s="5" t="n">
        <f>(VLOOKUP(Games!B61, Data!$B$2:$L$134, 9, FALSE)-VLOOKUP(Games!E61, Data!$B$2:$L$134, 9, FALSE))*'Coefficients - Win Probability'!$H$2</f>
        <v>-0.2383004921</v>
      </c>
      <c r="I61" s="5" t="n">
        <f>(VLOOKUP(Games!B61, Data!$B$2:$L$134, 10, FALSE)-VLOOKUP(Games!E61, Data!$B$2:$L$134, 10, FALSE))*'Coefficients - Win Probability'!$I$2</f>
        <v>1.243344023</v>
      </c>
      <c r="J61" s="5" t="n">
        <f>(IF(AND(VLOOKUP(Games!B61, Data!$B$2:$L$134, 11, FALSE)=1, VLOOKUP(Games!E61, Data!$B$2:$L$134, 11, FALSE)&lt;&gt;1), 1,0))*'Coefficients - Win Probability'!$J$2</f>
        <v>0</v>
      </c>
      <c r="K61" s="5" t="n">
        <f>(IF(AND(VLOOKUP(Games!B61, Data!$B$2:$L$134, 11, FALSE)&lt;&gt;1, VLOOKUP(Games!E61, Data!$B$2:$L$134, 11, FALSE)=1), 1,0))*'Coefficients - Win Probability'!$K$2</f>
        <v>0</v>
      </c>
      <c r="L61" s="5" t="n">
        <f>(VLOOKUP(Games!B61, Data!$B$2:$L$134, 3, FALSE)-VLOOKUP(Games!E61, Data!$B$2:$L$134, 3, FALSE))*'Coefficients - Win Probability'!$L$2</f>
        <v>3.662213365</v>
      </c>
      <c r="N61" s="5" t="n">
        <f t="shared" si="1"/>
        <v>0.014577</v>
      </c>
    </row>
    <row r="62" ht="14.25" customHeight="1">
      <c r="A62" s="5" t="n">
        <f>'Coefficients - Win Probability'!$A$2</f>
        <v>0</v>
      </c>
      <c r="B62" s="5" t="n">
        <f>(Games!G62)*'Coefficients - Win Probability'!$B$2</f>
        <v>-1.164857737</v>
      </c>
      <c r="C62" s="5" t="n">
        <f>(VLOOKUP(Games!B62, Data!$B$2:$L$134, 4, FALSE)-VLOOKUP(Games!E62, Data!$B$2:$L$134, 4, FALSE))*'Coefficients - Win Probability'!$C$2</f>
        <v>-0.2825314657</v>
      </c>
      <c r="D62" s="5" t="n">
        <f>(VLOOKUP(Games!B62, Data!$B$2:$L$134, 5, FALSE)-VLOOKUP(Games!E62, Data!$B$2:$L$134, 5, FALSE))*'Coefficients - Win Probability'!$D$2</f>
        <v>-0.09934857409</v>
      </c>
      <c r="E62" s="5" t="n">
        <f>(VLOOKUP(Games!B62, Data!$B$2:$L$134, 6, FALSE)-VLOOKUP(Games!E62, Data!$B$2:$L$134, 6, FALSE))*'Coefficients - Win Probability'!$E$2</f>
        <v>-0.3654196138</v>
      </c>
      <c r="F62" s="5" t="n">
        <f>(VLOOKUP(Games!B62, Data!$B$2:$L$134, 7, FALSE)-VLOOKUP(Games!E62, Data!$B$2:$L$134, 7, FALSE))*'Coefficients - Win Probability'!$F$2</f>
        <v>-1.103522532</v>
      </c>
      <c r="G62" s="5" t="n">
        <f>(VLOOKUP(Games!B62, Data!$B$2:$L$134, 8, FALSE)-VLOOKUP(Games!E62, Data!$B$2:$L$134, 8, FALSE))*'Coefficients - Win Probability'!$G$2</f>
        <v>-0.1049266899</v>
      </c>
      <c r="H62" s="5" t="n">
        <f>(VLOOKUP(Games!B62, Data!$B$2:$L$134, 9, FALSE)-VLOOKUP(Games!E62, Data!$B$2:$L$134, 9, FALSE))*'Coefficients - Win Probability'!$H$2</f>
        <v>-0.08080304044</v>
      </c>
      <c r="I62" s="5" t="n">
        <f>(VLOOKUP(Games!B62, Data!$B$2:$L$134, 10, FALSE)-VLOOKUP(Games!E62, Data!$B$2:$L$134, 10, FALSE))*'Coefficients - Win Probability'!$I$2</f>
        <v>-0.02394466865</v>
      </c>
      <c r="J62" s="5" t="n">
        <f>(IF(AND(VLOOKUP(Games!B62, Data!$B$2:$L$134, 11, FALSE)=1, VLOOKUP(Games!E62, Data!$B$2:$L$134, 11, FALSE)&lt;&gt;1), 1,0))*'Coefficients - Win Probability'!$J$2</f>
        <v>0</v>
      </c>
      <c r="K62" s="5" t="n">
        <f>(IF(AND(VLOOKUP(Games!B62, Data!$B$2:$L$134, 11, FALSE)&lt;&gt;1, VLOOKUP(Games!E62, Data!$B$2:$L$134, 11, FALSE)=1), 1,0))*'Coefficients - Win Probability'!$K$2</f>
        <v>0</v>
      </c>
      <c r="L62" s="5" t="n">
        <f>(VLOOKUP(Games!B62, Data!$B$2:$L$134, 3, FALSE)-VLOOKUP(Games!E62, Data!$B$2:$L$134, 3, FALSE))*'Coefficients - Win Probability'!$L$2</f>
        <v>1.306960904</v>
      </c>
      <c r="N62" s="5" t="n">
        <f t="shared" si="1"/>
        <v>0.128041</v>
      </c>
    </row>
    <row r="63" ht="14.25" customHeight="1">
      <c r="A63" s="5" t="n">
        <f>'Coefficients - Win Probability'!$A$2</f>
        <v>0</v>
      </c>
      <c r="B63" s="5" t="n">
        <f>(Games!G63)*'Coefficients - Win Probability'!$B$2</f>
        <v>-0.3882859122</v>
      </c>
      <c r="C63" s="5" t="n">
        <f>(VLOOKUP(Games!B63, Data!$B$2:$L$134, 4, FALSE)-VLOOKUP(Games!E63, Data!$B$2:$L$134, 4, FALSE))*'Coefficients - Win Probability'!$C$2</f>
        <v>0.2448606036</v>
      </c>
      <c r="D63" s="5" t="n">
        <f>(VLOOKUP(Games!B63, Data!$B$2:$L$134, 5, FALSE)-VLOOKUP(Games!E63, Data!$B$2:$L$134, 5, FALSE))*'Coefficients - Win Probability'!$D$2</f>
        <v>0.1040794586</v>
      </c>
      <c r="E63" s="5" t="n">
        <f>(VLOOKUP(Games!B63, Data!$B$2:$L$134, 6, FALSE)-VLOOKUP(Games!E63, Data!$B$2:$L$134, 6, FALSE))*'Coefficients - Win Probability'!$E$2</f>
        <v>0.1977564969</v>
      </c>
      <c r="F63" s="5" t="n">
        <f>(VLOOKUP(Games!B63, Data!$B$2:$L$134, 7, FALSE)-VLOOKUP(Games!E63, Data!$B$2:$L$134, 7, FALSE))*'Coefficients - Win Probability'!$F$2</f>
        <v>0.387724133</v>
      </c>
      <c r="G63" s="5" t="n">
        <f>(VLOOKUP(Games!B63, Data!$B$2:$L$134, 8, FALSE)-VLOOKUP(Games!E63, Data!$B$2:$L$134, 8, FALSE))*'Coefficients - Win Probability'!$G$2</f>
        <v>0.04197067596</v>
      </c>
      <c r="H63" s="5" t="n">
        <f>(VLOOKUP(Games!B63, Data!$B$2:$L$134, 9, FALSE)-VLOOKUP(Games!E63, Data!$B$2:$L$134, 9, FALSE))*'Coefficients - Win Probability'!$H$2</f>
        <v>0.1027157294</v>
      </c>
      <c r="I63" s="5" t="n">
        <f>(VLOOKUP(Games!B63, Data!$B$2:$L$134, 10, FALSE)-VLOOKUP(Games!E63, Data!$B$2:$L$134, 10, FALSE))*'Coefficients - Win Probability'!$I$2</f>
        <v>-0.6472414969</v>
      </c>
      <c r="J63" s="5" t="n">
        <f>(IF(AND(VLOOKUP(Games!B63, Data!$B$2:$L$134, 11, FALSE)=1, VLOOKUP(Games!E63, Data!$B$2:$L$134, 11, FALSE)&lt;&gt;1), 1,0))*'Coefficients - Win Probability'!$J$2</f>
        <v>0</v>
      </c>
      <c r="K63" s="5" t="n">
        <f>(IF(AND(VLOOKUP(Games!B63, Data!$B$2:$L$134, 11, FALSE)&lt;&gt;1, VLOOKUP(Games!E63, Data!$B$2:$L$134, 11, FALSE)=1), 1,0))*'Coefficients - Win Probability'!$K$2</f>
        <v>0</v>
      </c>
      <c r="L63" s="5" t="n">
        <f>(VLOOKUP(Games!B63, Data!$B$2:$L$134, 3, FALSE)-VLOOKUP(Games!E63, Data!$B$2:$L$134, 3, FALSE))*'Coefficients - Win Probability'!$L$2</f>
        <v>-0.176984289</v>
      </c>
      <c r="N63" s="5" t="n">
        <f t="shared" si="1"/>
        <v>0.466698</v>
      </c>
    </row>
    <row r="64" ht="14.25" customHeight="1">
      <c r="A64" s="5" t="n">
        <f>'Coefficients - Win Probability'!$A$2</f>
        <v>0</v>
      </c>
      <c r="B64" s="5" t="n">
        <f>(Games!G64)*'Coefficients - Win Probability'!$B$2</f>
        <v>-0.698914642</v>
      </c>
      <c r="C64" s="5" t="n">
        <f>(VLOOKUP(Games!B64, Data!$B$2:$L$134, 4, FALSE)-VLOOKUP(Games!E64, Data!$B$2:$L$134, 4, FALSE))*'Coefficients - Win Probability'!$C$2</f>
        <v>-0.1506834484</v>
      </c>
      <c r="D64" s="5" t="n">
        <f>(VLOOKUP(Games!B64, Data!$B$2:$L$134, 5, FALSE)-VLOOKUP(Games!E64, Data!$B$2:$L$134, 5, FALSE))*'Coefficients - Win Probability'!$D$2</f>
        <v>1.116488737</v>
      </c>
      <c r="E64" s="5" t="n">
        <f>(VLOOKUP(Games!B64, Data!$B$2:$L$134, 6, FALSE)-VLOOKUP(Games!E64, Data!$B$2:$L$134, 6, FALSE))*'Coefficients - Win Probability'!$E$2</f>
        <v>0.4617184297</v>
      </c>
      <c r="F64" s="5" t="n">
        <f>(VLOOKUP(Games!B64, Data!$B$2:$L$134, 7, FALSE)-VLOOKUP(Games!E64, Data!$B$2:$L$134, 7, FALSE))*'Coefficients - Win Probability'!$F$2</f>
        <v>2.236869998</v>
      </c>
      <c r="G64" s="5" t="n">
        <f>(VLOOKUP(Games!B64, Data!$B$2:$L$134, 8, FALSE)-VLOOKUP(Games!E64, Data!$B$2:$L$134, 8, FALSE))*'Coefficients - Win Probability'!$G$2</f>
        <v>0.6085748014</v>
      </c>
      <c r="H64" s="5" t="n">
        <f>(VLOOKUP(Games!B64, Data!$B$2:$L$134, 9, FALSE)-VLOOKUP(Games!E64, Data!$B$2:$L$134, 9, FALSE))*'Coefficients - Win Probability'!$H$2</f>
        <v>0.1533888225</v>
      </c>
      <c r="I64" s="5" t="n">
        <f>(VLOOKUP(Games!B64, Data!$B$2:$L$134, 10, FALSE)-VLOOKUP(Games!E64, Data!$B$2:$L$134, 10, FALSE))*'Coefficients - Win Probability'!$I$2</f>
        <v>-0.4268650286</v>
      </c>
      <c r="J64" s="5" t="n">
        <f>(IF(AND(VLOOKUP(Games!B64, Data!$B$2:$L$134, 11, FALSE)=1, VLOOKUP(Games!E64, Data!$B$2:$L$134, 11, FALSE)&lt;&gt;1), 1,0))*'Coefficients - Win Probability'!$J$2</f>
        <v>0</v>
      </c>
      <c r="K64" s="5" t="n">
        <f>(IF(AND(VLOOKUP(Games!B64, Data!$B$2:$L$134, 11, FALSE)&lt;&gt;1, VLOOKUP(Games!E64, Data!$B$2:$L$134, 11, FALSE)=1), 1,0))*'Coefficients - Win Probability'!$K$2</f>
        <v>0</v>
      </c>
      <c r="L64" s="5" t="n">
        <f>(VLOOKUP(Games!B64, Data!$B$2:$L$134, 3, FALSE)-VLOOKUP(Games!E64, Data!$B$2:$L$134, 3, FALSE))*'Coefficients - Win Probability'!$L$2</f>
        <v>-1.946827179</v>
      </c>
      <c r="N64" s="5" t="n">
        <f t="shared" si="1"/>
        <v>0.794742</v>
      </c>
    </row>
    <row r="65" ht="14.25" customHeight="1">
      <c r="A65" s="5" t="n">
        <f>'Coefficients - Win Probability'!$A$2</f>
        <v>0</v>
      </c>
      <c r="B65" s="5" t="n">
        <f>(Games!G65)*'Coefficients - Win Probability'!$B$2</f>
        <v>0.5436002771</v>
      </c>
      <c r="C65" s="5" t="n">
        <f>(VLOOKUP(Games!B65, Data!$B$2:$L$134, 4, FALSE)-VLOOKUP(Games!E65, Data!$B$2:$L$134, 4, FALSE))*'Coefficients - Win Probability'!$C$2</f>
        <v>-0.2448606036</v>
      </c>
      <c r="D65" s="5" t="n">
        <f>(VLOOKUP(Games!B65, Data!$B$2:$L$134, 5, FALSE)-VLOOKUP(Games!E65, Data!$B$2:$L$134, 5, FALSE))*'Coefficients - Win Probability'!$D$2</f>
        <v>-0.7096326721</v>
      </c>
      <c r="E65" s="5" t="n">
        <f>(VLOOKUP(Games!B65, Data!$B$2:$L$134, 6, FALSE)-VLOOKUP(Games!E65, Data!$B$2:$L$134, 6, FALSE))*'Coefficients - Win Probability'!$E$2</f>
        <v>-0.3052328539</v>
      </c>
      <c r="F65" s="5" t="n">
        <f>(VLOOKUP(Games!B65, Data!$B$2:$L$134, 7, FALSE)-VLOOKUP(Games!E65, Data!$B$2:$L$134, 7, FALSE))*'Coefficients - Win Probability'!$F$2</f>
        <v>-2.028095465</v>
      </c>
      <c r="G65" s="5" t="n">
        <f>(VLOOKUP(Games!B65, Data!$B$2:$L$134, 8, FALSE)-VLOOKUP(Games!E65, Data!$B$2:$L$134, 8, FALSE))*'Coefficients - Win Probability'!$G$2</f>
        <v>-0.5875894634</v>
      </c>
      <c r="H65" s="5" t="n">
        <f>(VLOOKUP(Games!B65, Data!$B$2:$L$134, 9, FALSE)-VLOOKUP(Games!E65, Data!$B$2:$L$134, 9, FALSE))*'Coefficients - Win Probability'!$H$2</f>
        <v>-0.05067309315</v>
      </c>
      <c r="I65" s="5" t="n">
        <f>(VLOOKUP(Games!B65, Data!$B$2:$L$134, 10, FALSE)-VLOOKUP(Games!E65, Data!$B$2:$L$134, 10, FALSE))*'Coefficients - Win Probability'!$I$2</f>
        <v>0.4333471925</v>
      </c>
      <c r="J65" s="5" t="n">
        <f>(IF(AND(VLOOKUP(Games!B65, Data!$B$2:$L$134, 11, FALSE)=1, VLOOKUP(Games!E65, Data!$B$2:$L$134, 11, FALSE)&lt;&gt;1), 1,0))*'Coefficients - Win Probability'!$J$2</f>
        <v>0</v>
      </c>
      <c r="K65" s="5" t="n">
        <f>(IF(AND(VLOOKUP(Games!B65, Data!$B$2:$L$134, 11, FALSE)&lt;&gt;1, VLOOKUP(Games!E65, Data!$B$2:$L$134, 11, FALSE)=1), 1,0))*'Coefficients - Win Probability'!$K$2</f>
        <v>0.3676925434</v>
      </c>
      <c r="L65" s="5" t="n">
        <f>(VLOOKUP(Games!B65, Data!$B$2:$L$134, 3, FALSE)-VLOOKUP(Games!E65, Data!$B$2:$L$134, 3, FALSE))*'Coefficients - Win Probability'!$L$2</f>
        <v>0.5990237475</v>
      </c>
      <c r="N65" s="5" t="n">
        <f t="shared" si="1"/>
        <v>0.121061</v>
      </c>
    </row>
    <row r="66" ht="14.25" customHeight="1">
      <c r="A66" s="5" t="n">
        <f>'Coefficients - Win Probability'!$A$2</f>
        <v>0</v>
      </c>
      <c r="B66" s="5" t="n">
        <f>(Games!G66)*'Coefficients - Win Probability'!$B$2</f>
        <v>1.009543372</v>
      </c>
      <c r="C66" s="5" t="n">
        <f>(VLOOKUP(Games!B66, Data!$B$2:$L$134, 4, FALSE)-VLOOKUP(Games!E66, Data!$B$2:$L$134, 4, FALSE))*'Coefficients - Win Probability'!$C$2</f>
        <v>-0.7722526729</v>
      </c>
      <c r="D66" s="5" t="n">
        <f>(VLOOKUP(Games!B66, Data!$B$2:$L$134, 5, FALSE)-VLOOKUP(Games!E66, Data!$B$2:$L$134, 5, FALSE))*'Coefficients - Win Probability'!$D$2</f>
        <v>-2.251901013</v>
      </c>
      <c r="E66" s="5" t="n">
        <f>(VLOOKUP(Games!B66, Data!$B$2:$L$134, 6, FALSE)-VLOOKUP(Games!E66, Data!$B$2:$L$134, 6, FALSE))*'Coefficients - Win Probability'!$E$2</f>
        <v>-1.107436382</v>
      </c>
      <c r="F66" s="5" t="n">
        <f>(VLOOKUP(Games!B66, Data!$B$2:$L$134, 7, FALSE)-VLOOKUP(Games!E66, Data!$B$2:$L$134, 7, FALSE))*'Coefficients - Win Probability'!$F$2</f>
        <v>-4.264965463</v>
      </c>
      <c r="G66" s="5" t="n">
        <f>(VLOOKUP(Games!B66, Data!$B$2:$L$134, 8, FALSE)-VLOOKUP(Games!E66, Data!$B$2:$L$134, 8, FALSE))*'Coefficients - Win Probability'!$G$2</f>
        <v>-1.531929672</v>
      </c>
      <c r="H66" s="5" t="n">
        <f>(VLOOKUP(Games!B66, Data!$B$2:$L$134, 9, FALSE)-VLOOKUP(Games!E66, Data!$B$2:$L$134, 9, FALSE))*'Coefficients - Win Probability'!$H$2</f>
        <v>-0.1972142004</v>
      </c>
      <c r="I66" s="5" t="n">
        <f>(VLOOKUP(Games!B66, Data!$B$2:$L$134, 10, FALSE)-VLOOKUP(Games!E66, Data!$B$2:$L$134, 10, FALSE))*'Coefficients - Win Probability'!$I$2</f>
        <v>0.3726132508</v>
      </c>
      <c r="J66" s="5" t="n">
        <f>(IF(AND(VLOOKUP(Games!B66, Data!$B$2:$L$134, 11, FALSE)=1, VLOOKUP(Games!E66, Data!$B$2:$L$134, 11, FALSE)&lt;&gt;1), 1,0))*'Coefficients - Win Probability'!$J$2</f>
        <v>0</v>
      </c>
      <c r="K66" s="5" t="n">
        <f>(IF(AND(VLOOKUP(Games!B66, Data!$B$2:$L$134, 11, FALSE)&lt;&gt;1, VLOOKUP(Games!E66, Data!$B$2:$L$134, 11, FALSE)=1), 1,0))*'Coefficients - Win Probability'!$K$2</f>
        <v>0</v>
      </c>
      <c r="L66" s="5" t="n">
        <f>(VLOOKUP(Games!B66, Data!$B$2:$L$134, 3, FALSE)-VLOOKUP(Games!E66, Data!$B$2:$L$134, 3, FALSE))*'Coefficients - Win Probability'!$L$2</f>
        <v>4.016181943</v>
      </c>
      <c r="N66" s="5" t="n">
        <f t="shared" si="1"/>
        <v>0.008772</v>
      </c>
    </row>
    <row r="67" ht="14.25" customHeight="1">
      <c r="A67" s="5" t="n">
        <f>'Coefficients - Win Probability'!$A$2</f>
        <v>0</v>
      </c>
      <c r="B67" s="5" t="n">
        <f>(Games!G67)*'Coefficients - Win Probability'!$B$2</f>
        <v>0.5436002771</v>
      </c>
      <c r="C67" s="5" t="n">
        <f>(VLOOKUP(Games!B67, Data!$B$2:$L$134, 4, FALSE)-VLOOKUP(Games!E67, Data!$B$2:$L$134, 4, FALSE))*'Coefficients - Win Probability'!$C$2</f>
        <v>0.2448606036</v>
      </c>
      <c r="D67" s="5" t="n">
        <f>(VLOOKUP(Games!B67, Data!$B$2:$L$134, 5, FALSE)-VLOOKUP(Games!E67, Data!$B$2:$L$134, 5, FALSE))*'Coefficients - Win Probability'!$D$2</f>
        <v>-0.05677061377</v>
      </c>
      <c r="E67" s="5" t="n">
        <f>(VLOOKUP(Games!B67, Data!$B$2:$L$134, 6, FALSE)-VLOOKUP(Games!E67, Data!$B$2:$L$134, 6, FALSE))*'Coefficients - Win Probability'!$E$2</f>
        <v>0.1418687912</v>
      </c>
      <c r="F67" s="5" t="n">
        <f>(VLOOKUP(Games!B67, Data!$B$2:$L$134, 7, FALSE)-VLOOKUP(Games!E67, Data!$B$2:$L$134, 7, FALSE))*'Coefficients - Win Probability'!$F$2</f>
        <v>-0.7754482661</v>
      </c>
      <c r="G67" s="5" t="n">
        <f>(VLOOKUP(Games!B67, Data!$B$2:$L$134, 8, FALSE)-VLOOKUP(Games!E67, Data!$B$2:$L$134, 8, FALSE))*'Coefficients - Win Probability'!$G$2</f>
        <v>-0.06295601394</v>
      </c>
      <c r="H67" s="5" t="n">
        <f>(VLOOKUP(Games!B67, Data!$B$2:$L$134, 9, FALSE)-VLOOKUP(Games!E67, Data!$B$2:$L$134, 9, FALSE))*'Coefficients - Win Probability'!$H$2</f>
        <v>-0.03560811951</v>
      </c>
      <c r="I67" s="5" t="n">
        <f>(VLOOKUP(Games!B67, Data!$B$2:$L$134, 10, FALSE)-VLOOKUP(Games!E67, Data!$B$2:$L$134, 10, FALSE))*'Coefficients - Win Probability'!$I$2</f>
        <v>0.1625329901</v>
      </c>
      <c r="J67" s="5" t="n">
        <f>(IF(AND(VLOOKUP(Games!B67, Data!$B$2:$L$134, 11, FALSE)=1, VLOOKUP(Games!E67, Data!$B$2:$L$134, 11, FALSE)&lt;&gt;1), 1,0))*'Coefficients - Win Probability'!$J$2</f>
        <v>0</v>
      </c>
      <c r="K67" s="5" t="n">
        <f>(IF(AND(VLOOKUP(Games!B67, Data!$B$2:$L$134, 11, FALSE)&lt;&gt;1, VLOOKUP(Games!E67, Data!$B$2:$L$134, 11, FALSE)=1), 1,0))*'Coefficients - Win Probability'!$K$2</f>
        <v>0</v>
      </c>
      <c r="L67" s="5" t="n">
        <f>(VLOOKUP(Games!B67, Data!$B$2:$L$134, 3, FALSE)-VLOOKUP(Games!E67, Data!$B$2:$L$134, 3, FALSE))*'Coefficients - Win Probability'!$L$2</f>
        <v>4.383764697</v>
      </c>
      <c r="N67" s="5" t="n">
        <f t="shared" si="1"/>
        <v>0.9895</v>
      </c>
    </row>
    <row r="68" ht="14.25" customHeight="1">
      <c r="A68" s="5" t="n">
        <f>'Coefficients - Win Probability'!$A$2</f>
        <v>0</v>
      </c>
      <c r="B68" s="5" t="n">
        <f>(Games!G68)*'Coefficients - Win Probability'!$B$2</f>
        <v>1.320172102</v>
      </c>
      <c r="C68" s="5" t="n">
        <f>(VLOOKUP(Games!B68, Data!$B$2:$L$134, 4, FALSE)-VLOOKUP(Games!E68, Data!$B$2:$L$134, 4, FALSE))*'Coefficients - Win Probability'!$C$2</f>
        <v>-0.07534172419</v>
      </c>
      <c r="D68" s="5" t="n">
        <f>(VLOOKUP(Games!B68, Data!$B$2:$L$134, 5, FALSE)-VLOOKUP(Games!E68, Data!$B$2:$L$134, 5, FALSE))*'Coefficients - Win Probability'!$D$2</f>
        <v>0.05677061377</v>
      </c>
      <c r="E68" s="5" t="n">
        <f>(VLOOKUP(Games!B68, Data!$B$2:$L$134, 6, FALSE)-VLOOKUP(Games!E68, Data!$B$2:$L$134, 6, FALSE))*'Coefficients - Win Probability'!$E$2</f>
        <v>-0.423886752</v>
      </c>
      <c r="F68" s="5" t="n">
        <f>(VLOOKUP(Games!B68, Data!$B$2:$L$134, 7, FALSE)-VLOOKUP(Games!E68, Data!$B$2:$L$134, 7, FALSE))*'Coefficients - Win Probability'!$F$2</f>
        <v>-0.5070238663</v>
      </c>
      <c r="G68" s="5" t="n">
        <f>(VLOOKUP(Games!B68, Data!$B$2:$L$134, 8, FALSE)-VLOOKUP(Games!E68, Data!$B$2:$L$134, 8, FALSE))*'Coefficients - Win Probability'!$G$2</f>
        <v>-0.1049266899</v>
      </c>
      <c r="H68" s="5" t="n">
        <f>(VLOOKUP(Games!B68, Data!$B$2:$L$134, 9, FALSE)-VLOOKUP(Games!E68, Data!$B$2:$L$134, 9, FALSE))*'Coefficients - Win Probability'!$H$2</f>
        <v>-0.02054314587</v>
      </c>
      <c r="I68" s="5" t="n">
        <f>(VLOOKUP(Games!B68, Data!$B$2:$L$134, 10, FALSE)-VLOOKUP(Games!E68, Data!$B$2:$L$134, 10, FALSE))*'Coefficients - Win Probability'!$I$2</f>
        <v>0.5568161661</v>
      </c>
      <c r="J68" s="5" t="n">
        <f>(IF(AND(VLOOKUP(Games!B68, Data!$B$2:$L$134, 11, FALSE)=1, VLOOKUP(Games!E68, Data!$B$2:$L$134, 11, FALSE)&lt;&gt;1), 1,0))*'Coefficients - Win Probability'!$J$2</f>
        <v>0</v>
      </c>
      <c r="K68" s="5" t="n">
        <f>(IF(AND(VLOOKUP(Games!B68, Data!$B$2:$L$134, 11, FALSE)&lt;&gt;1, VLOOKUP(Games!E68, Data!$B$2:$L$134, 11, FALSE)=1), 1,0))*'Coefficients - Win Probability'!$K$2</f>
        <v>0</v>
      </c>
      <c r="L68" s="5" t="n">
        <f>(VLOOKUP(Games!B68, Data!$B$2:$L$134, 3, FALSE)-VLOOKUP(Games!E68, Data!$B$2:$L$134, 3, FALSE))*'Coefficients - Win Probability'!$L$2</f>
        <v>1.579244425</v>
      </c>
      <c r="N68" s="5" t="n">
        <f t="shared" si="1"/>
        <v>0.915389</v>
      </c>
    </row>
    <row r="69" ht="14.25" customHeight="1">
      <c r="A69" s="5" t="n">
        <f>'Coefficients - Win Probability'!$A$2</f>
        <v>0</v>
      </c>
      <c r="B69" s="5" t="n">
        <f>(Games!G69)*'Coefficients - Win Probability'!$B$2</f>
        <v>-1.087200554</v>
      </c>
      <c r="C69" s="5" t="n">
        <f>(VLOOKUP(Games!B69, Data!$B$2:$L$134, 4, FALSE)-VLOOKUP(Games!E69, Data!$B$2:$L$134, 4, FALSE))*'Coefficients - Win Probability'!$C$2</f>
        <v>-0.4897212072</v>
      </c>
      <c r="D69" s="5" t="n">
        <f>(VLOOKUP(Games!B69, Data!$B$2:$L$134, 5, FALSE)-VLOOKUP(Games!E69, Data!$B$2:$L$134, 5, FALSE))*'Coefficients - Win Probability'!$D$2</f>
        <v>0.5298590618</v>
      </c>
      <c r="E69" s="5" t="n">
        <f>(VLOOKUP(Games!B69, Data!$B$2:$L$134, 6, FALSE)-VLOOKUP(Games!E69, Data!$B$2:$L$134, 6, FALSE))*'Coefficients - Win Probability'!$E$2</f>
        <v>-0.2080742271</v>
      </c>
      <c r="F69" s="5" t="n">
        <f>(VLOOKUP(Games!B69, Data!$B$2:$L$134, 7, FALSE)-VLOOKUP(Games!E69, Data!$B$2:$L$134, 7, FALSE))*'Coefficients - Win Probability'!$F$2</f>
        <v>1.133347466</v>
      </c>
      <c r="G69" s="5" t="n">
        <f>(VLOOKUP(Games!B69, Data!$B$2:$L$134, 8, FALSE)-VLOOKUP(Games!E69, Data!$B$2:$L$134, 8, FALSE))*'Coefficients - Win Probability'!$G$2</f>
        <v>0.04197067596</v>
      </c>
      <c r="H69" s="5" t="n">
        <f>(VLOOKUP(Games!B69, Data!$B$2:$L$134, 9, FALSE)-VLOOKUP(Games!E69, Data!$B$2:$L$134, 9, FALSE))*'Coefficients - Win Probability'!$H$2</f>
        <v>-0.01232588752</v>
      </c>
      <c r="I69" s="5" t="n">
        <f>(VLOOKUP(Games!B69, Data!$B$2:$L$134, 10, FALSE)-VLOOKUP(Games!E69, Data!$B$2:$L$134, 10, FALSE))*'Coefficients - Win Probability'!$I$2</f>
        <v>-0.2692577989</v>
      </c>
      <c r="J69" s="5" t="n">
        <f>(IF(AND(VLOOKUP(Games!B69, Data!$B$2:$L$134, 11, FALSE)=1, VLOOKUP(Games!E69, Data!$B$2:$L$134, 11, FALSE)&lt;&gt;1), 1,0))*'Coefficients - Win Probability'!$J$2</f>
        <v>0</v>
      </c>
      <c r="K69" s="5" t="n">
        <f>(IF(AND(VLOOKUP(Games!B69, Data!$B$2:$L$134, 11, FALSE)&lt;&gt;1, VLOOKUP(Games!E69, Data!$B$2:$L$134, 11, FALSE)=1), 1,0))*'Coefficients - Win Probability'!$K$2</f>
        <v>0</v>
      </c>
      <c r="L69" s="5" t="n">
        <f>(VLOOKUP(Games!B69, Data!$B$2:$L$134, 3, FALSE)-VLOOKUP(Games!E69, Data!$B$2:$L$134, 3, FALSE))*'Coefficients - Win Probability'!$L$2</f>
        <v>-0.2178268173</v>
      </c>
      <c r="N69" s="5" t="n">
        <f t="shared" si="1"/>
        <v>0.35911</v>
      </c>
    </row>
    <row r="70" ht="14.25" customHeight="1">
      <c r="A70" s="5" t="n">
        <f>'Coefficients - Win Probability'!$A$2</f>
        <v>0</v>
      </c>
      <c r="B70" s="5" t="n">
        <f>(Games!G70)*'Coefficients - Win Probability'!$B$2</f>
        <v>-2.562687021</v>
      </c>
      <c r="C70" s="5" t="n">
        <f>(VLOOKUP(Games!B70, Data!$B$2:$L$134, 4, FALSE)-VLOOKUP(Games!E70, Data!$B$2:$L$134, 4, FALSE))*'Coefficients - Win Probability'!$C$2</f>
        <v>0.4897212072</v>
      </c>
      <c r="D70" s="5" t="n">
        <f>(VLOOKUP(Games!B70, Data!$B$2:$L$134, 5, FALSE)-VLOOKUP(Games!E70, Data!$B$2:$L$134, 5, FALSE))*'Coefficients - Win Probability'!$D$2</f>
        <v>1.054987239</v>
      </c>
      <c r="E70" s="5" t="n">
        <f>(VLOOKUP(Games!B70, Data!$B$2:$L$134, 6, FALSE)-VLOOKUP(Games!E70, Data!$B$2:$L$134, 6, FALSE))*'Coefficients - Win Probability'!$E$2</f>
        <v>0.6654936025</v>
      </c>
      <c r="F70" s="5" t="n">
        <f>(VLOOKUP(Games!B70, Data!$B$2:$L$134, 7, FALSE)-VLOOKUP(Games!E70, Data!$B$2:$L$134, 7, FALSE))*'Coefficients - Win Probability'!$F$2</f>
        <v>2.773718798</v>
      </c>
      <c r="G70" s="5" t="n">
        <f>(VLOOKUP(Games!B70, Data!$B$2:$L$134, 8, FALSE)-VLOOKUP(Games!E70, Data!$B$2:$L$134, 8, FALSE))*'Coefficients - Win Probability'!$G$2</f>
        <v>1.112222913</v>
      </c>
      <c r="H70" s="5" t="n">
        <f>(VLOOKUP(Games!B70, Data!$B$2:$L$134, 9, FALSE)-VLOOKUP(Games!E70, Data!$B$2:$L$134, 9, FALSE))*'Coefficients - Win Probability'!$H$2</f>
        <v>0.164345167</v>
      </c>
      <c r="I70" s="5" t="n">
        <f>(VLOOKUP(Games!B70, Data!$B$2:$L$134, 10, FALSE)-VLOOKUP(Games!E70, Data!$B$2:$L$134, 10, FALSE))*'Coefficients - Win Probability'!$I$2</f>
        <v>-0.6107771872</v>
      </c>
      <c r="J70" s="5" t="n">
        <f>(IF(AND(VLOOKUP(Games!B70, Data!$B$2:$L$134, 11, FALSE)=1, VLOOKUP(Games!E70, Data!$B$2:$L$134, 11, FALSE)&lt;&gt;1), 1,0))*'Coefficients - Win Probability'!$J$2</f>
        <v>0</v>
      </c>
      <c r="K70" s="5" t="n">
        <f>(IF(AND(VLOOKUP(Games!B70, Data!$B$2:$L$134, 11, FALSE)&lt;&gt;1, VLOOKUP(Games!E70, Data!$B$2:$L$134, 11, FALSE)=1), 1,0))*'Coefficients - Win Probability'!$K$2</f>
        <v>0</v>
      </c>
      <c r="L70" s="5" t="n">
        <f>(VLOOKUP(Games!B70, Data!$B$2:$L$134, 3, FALSE)-VLOOKUP(Games!E70, Data!$B$2:$L$134, 3, FALSE))*'Coefficients - Win Probability'!$L$2</f>
        <v>-1.375031784</v>
      </c>
      <c r="N70" s="5" t="n">
        <f t="shared" si="1"/>
        <v>0.847095</v>
      </c>
    </row>
    <row r="71" ht="14.25" customHeight="1">
      <c r="A71" s="5" t="n">
        <f>'Coefficients - Win Probability'!$A$2</f>
        <v>0</v>
      </c>
      <c r="B71" s="5" t="n">
        <f>(Games!G71)*'Coefficients - Win Probability'!$B$2</f>
        <v>-4.892402494</v>
      </c>
      <c r="C71" s="5" t="n">
        <f>(VLOOKUP(Games!B71, Data!$B$2:$L$134, 4, FALSE)-VLOOKUP(Games!E71, Data!$B$2:$L$134, 4, FALSE))*'Coefficients - Win Probability'!$C$2</f>
        <v>1.714024225</v>
      </c>
      <c r="D71" s="5" t="n">
        <f>(VLOOKUP(Games!B71, Data!$B$2:$L$134, 5, FALSE)-VLOOKUP(Games!E71, Data!$B$2:$L$134, 5, FALSE))*'Coefficients - Win Probability'!$D$2</f>
        <v>3.396775057</v>
      </c>
      <c r="E71" s="5" t="n">
        <f>(VLOOKUP(Games!B71, Data!$B$2:$L$134, 6, FALSE)-VLOOKUP(Games!E71, Data!$B$2:$L$134, 6, FALSE))*'Coefficients - Win Probability'!$E$2</f>
        <v>1.893303505</v>
      </c>
      <c r="F71" s="5" t="n">
        <f>(VLOOKUP(Games!B71, Data!$B$2:$L$134, 7, FALSE)-VLOOKUP(Games!E71, Data!$B$2:$L$134, 7, FALSE))*'Coefficients - Win Probability'!$F$2</f>
        <v>8.440456127</v>
      </c>
      <c r="G71" s="5" t="n">
        <f>(VLOOKUP(Games!B71, Data!$B$2:$L$134, 8, FALSE)-VLOOKUP(Games!E71, Data!$B$2:$L$134, 8, FALSE))*'Coefficients - Win Probability'!$G$2</f>
        <v>2.874991303</v>
      </c>
      <c r="H71" s="5" t="n">
        <f>(VLOOKUP(Games!B71, Data!$B$2:$L$134, 9, FALSE)-VLOOKUP(Games!E71, Data!$B$2:$L$134, 9, FALSE))*'Coefficients - Win Probability'!$H$2</f>
        <v>0.4574273815</v>
      </c>
      <c r="I71" s="5" t="n">
        <f>(VLOOKUP(Games!B71, Data!$B$2:$L$134, 10, FALSE)-VLOOKUP(Games!E71, Data!$B$2:$L$134, 10, FALSE))*'Coefficients - Win Probability'!$I$2</f>
        <v>-1.034341272</v>
      </c>
      <c r="J71" s="5" t="n">
        <f>(IF(AND(VLOOKUP(Games!B71, Data!$B$2:$L$134, 11, FALSE)=1, VLOOKUP(Games!E71, Data!$B$2:$L$134, 11, FALSE)&lt;&gt;1), 1,0))*'Coefficients - Win Probability'!$J$2</f>
        <v>-0.2451778613</v>
      </c>
      <c r="K71" s="5" t="n">
        <f>(IF(AND(VLOOKUP(Games!B71, Data!$B$2:$L$134, 11, FALSE)&lt;&gt;1, VLOOKUP(Games!E71, Data!$B$2:$L$134, 11, FALSE)=1), 1,0))*'Coefficients - Win Probability'!$K$2</f>
        <v>0</v>
      </c>
      <c r="L71" s="5" t="n">
        <f>(VLOOKUP(Games!B71, Data!$B$2:$L$134, 3, FALSE)-VLOOKUP(Games!E71, Data!$B$2:$L$134, 3, FALSE))*'Coefficients - Win Probability'!$L$2</f>
        <v>-4.492678106</v>
      </c>
      <c r="N71" s="5" t="n">
        <f t="shared" si="1"/>
        <v>0.9997</v>
      </c>
    </row>
    <row r="72" ht="14.25" customHeight="1">
      <c r="A72" s="5" t="n">
        <f>'Coefficients - Win Probability'!$A$2</f>
        <v>0</v>
      </c>
      <c r="B72" s="5" t="n">
        <f>(Games!G72)*'Coefficients - Win Probability'!$B$2</f>
        <v>-3.18394448</v>
      </c>
      <c r="C72" s="5" t="n">
        <f>(VLOOKUP(Games!B72, Data!$B$2:$L$134, 4, FALSE)-VLOOKUP(Games!E72, Data!$B$2:$L$134, 4, FALSE))*'Coefficients - Win Probability'!$C$2</f>
        <v>1.506834484</v>
      </c>
      <c r="D72" s="5" t="n">
        <f>(VLOOKUP(Games!B72, Data!$B$2:$L$134, 5, FALSE)-VLOOKUP(Games!E72, Data!$B$2:$L$134, 5, FALSE))*'Coefficients - Win Probability'!$D$2</f>
        <v>3.496123631</v>
      </c>
      <c r="E72" s="5" t="n">
        <f>(VLOOKUP(Games!B72, Data!$B$2:$L$134, 6, FALSE)-VLOOKUP(Games!E72, Data!$B$2:$L$134, 6, FALSE))*'Coefficients - Win Probability'!$E$2</f>
        <v>1.460818644</v>
      </c>
      <c r="F72" s="5" t="n">
        <f>(VLOOKUP(Games!B72, Data!$B$2:$L$134, 7, FALSE)-VLOOKUP(Games!E72, Data!$B$2:$L$134, 7, FALSE))*'Coefficients - Win Probability'!$F$2</f>
        <v>8.11238186</v>
      </c>
      <c r="G72" s="5" t="n">
        <f>(VLOOKUP(Games!B72, Data!$B$2:$L$134, 8, FALSE)-VLOOKUP(Games!E72, Data!$B$2:$L$134, 8, FALSE))*'Coefficients - Win Probability'!$G$2</f>
        <v>2.455284543</v>
      </c>
      <c r="H72" s="5" t="n">
        <f>(VLOOKUP(Games!B72, Data!$B$2:$L$134, 9, FALSE)-VLOOKUP(Games!E72, Data!$B$2:$L$134, 9, FALSE))*'Coefficients - Win Probability'!$H$2</f>
        <v>0.3382771354</v>
      </c>
      <c r="I72" s="5" t="n">
        <f>(VLOOKUP(Games!B72, Data!$B$2:$L$134, 10, FALSE)-VLOOKUP(Games!E72, Data!$B$2:$L$134, 10, FALSE))*'Coefficients - Win Probability'!$I$2</f>
        <v>-1.000955563</v>
      </c>
      <c r="J72" s="5" t="n">
        <f>(IF(AND(VLOOKUP(Games!B72, Data!$B$2:$L$134, 11, FALSE)=1, VLOOKUP(Games!E72, Data!$B$2:$L$134, 11, FALSE)&lt;&gt;1), 1,0))*'Coefficients - Win Probability'!$J$2</f>
        <v>-0.2451778613</v>
      </c>
      <c r="K72" s="5" t="n">
        <f>(IF(AND(VLOOKUP(Games!B72, Data!$B$2:$L$134, 11, FALSE)&lt;&gt;1, VLOOKUP(Games!E72, Data!$B$2:$L$134, 11, FALSE)=1), 1,0))*'Coefficients - Win Probability'!$K$2</f>
        <v>0</v>
      </c>
      <c r="L72" s="5" t="n">
        <f>(VLOOKUP(Games!B72, Data!$B$2:$L$134, 3, FALSE)-VLOOKUP(Games!E72, Data!$B$2:$L$134, 3, FALSE))*'Coefficients - Win Probability'!$L$2</f>
        <v>-5.717953953</v>
      </c>
      <c r="N72" s="5" t="n">
        <f t="shared" si="1"/>
        <v>0.99927</v>
      </c>
    </row>
    <row r="73" ht="14.25" customHeight="1">
      <c r="A73" s="5" t="n">
        <f>'Coefficients - Win Probability'!$A$2</f>
        <v>0</v>
      </c>
      <c r="B73" s="5" t="n">
        <f>(Games!G73)*'Coefficients - Win Probability'!$B$2</f>
        <v>2.096743926</v>
      </c>
      <c r="C73" s="5" t="n">
        <f>(VLOOKUP(Games!B73, Data!$B$2:$L$134, 4, FALSE)-VLOOKUP(Games!E73, Data!$B$2:$L$134, 4, FALSE))*'Coefficients - Win Probability'!$C$2</f>
        <v>0</v>
      </c>
      <c r="D73" s="5" t="n">
        <f>(VLOOKUP(Games!B73, Data!$B$2:$L$134, 5, FALSE)-VLOOKUP(Games!E73, Data!$B$2:$L$134, 5, FALSE))*'Coefficients - Win Probability'!$D$2</f>
        <v>-0.8799445134</v>
      </c>
      <c r="E73" s="5" t="n">
        <f>(VLOOKUP(Games!B73, Data!$B$2:$L$134, 6, FALSE)-VLOOKUP(Games!E73, Data!$B$2:$L$134, 6, FALSE))*'Coefficients - Win Probability'!$E$2</f>
        <v>-0.6053068426</v>
      </c>
      <c r="F73" s="5" t="n">
        <f>(VLOOKUP(Games!B73, Data!$B$2:$L$134, 7, FALSE)-VLOOKUP(Games!E73, Data!$B$2:$L$134, 7, FALSE))*'Coefficients - Win Probability'!$F$2</f>
        <v>-2.505294398</v>
      </c>
      <c r="G73" s="5" t="n">
        <f>(VLOOKUP(Games!B73, Data!$B$2:$L$134, 8, FALSE)-VLOOKUP(Games!E73, Data!$B$2:$L$134, 8, FALSE))*'Coefficients - Win Probability'!$G$2</f>
        <v>-0.7344868293</v>
      </c>
      <c r="H73" s="5" t="n">
        <f>(VLOOKUP(Games!B73, Data!$B$2:$L$134, 9, FALSE)-VLOOKUP(Games!E73, Data!$B$2:$L$134, 9, FALSE))*'Coefficients - Win Probability'!$H$2</f>
        <v>-0.1451715642</v>
      </c>
      <c r="I73" s="5" t="n">
        <f>(VLOOKUP(Games!B73, Data!$B$2:$L$134, 10, FALSE)-VLOOKUP(Games!E73, Data!$B$2:$L$134, 10, FALSE))*'Coefficients - Win Probability'!$I$2</f>
        <v>0.7079412319</v>
      </c>
      <c r="J73" s="5" t="n">
        <f>(IF(AND(VLOOKUP(Games!B73, Data!$B$2:$L$134, 11, FALSE)=1, VLOOKUP(Games!E73, Data!$B$2:$L$134, 11, FALSE)&lt;&gt;1), 1,0))*'Coefficients - Win Probability'!$J$2</f>
        <v>0</v>
      </c>
      <c r="K73" s="5" t="n">
        <f>(IF(AND(VLOOKUP(Games!B73, Data!$B$2:$L$134, 11, FALSE)&lt;&gt;1, VLOOKUP(Games!E73, Data!$B$2:$L$134, 11, FALSE)=1), 1,0))*'Coefficients - Win Probability'!$K$2</f>
        <v>0</v>
      </c>
      <c r="L73" s="5" t="n">
        <f>(VLOOKUP(Games!B73, Data!$B$2:$L$134, 3, FALSE)-VLOOKUP(Games!E73, Data!$B$2:$L$134, 3, FALSE))*'Coefficients - Win Probability'!$L$2</f>
        <v>1.620086953</v>
      </c>
      <c r="N73" s="5" t="n">
        <f t="shared" si="1"/>
        <v>0.390447</v>
      </c>
    </row>
    <row r="74" ht="14.25" customHeight="1">
      <c r="A74" s="5" t="n">
        <f>'Coefficients - Win Probability'!$A$2</f>
        <v>0</v>
      </c>
      <c r="B74" s="5" t="n">
        <f>(Games!G74)*'Coefficients - Win Probability'!$B$2</f>
        <v>-2.718001385</v>
      </c>
      <c r="C74" s="5" t="n">
        <f>(VLOOKUP(Games!B74, Data!$B$2:$L$134, 4, FALSE)-VLOOKUP(Games!E74, Data!$B$2:$L$134, 4, FALSE))*'Coefficients - Win Probability'!$C$2</f>
        <v>0.9794424145</v>
      </c>
      <c r="D74" s="5" t="n">
        <f>(VLOOKUP(Games!B74, Data!$B$2:$L$134, 5, FALSE)-VLOOKUP(Games!E74, Data!$B$2:$L$134, 5, FALSE))*'Coefficients - Win Probability'!$D$2</f>
        <v>2.464790814</v>
      </c>
      <c r="E74" s="5" t="n">
        <f>(VLOOKUP(Games!B74, Data!$B$2:$L$134, 6, FALSE)-VLOOKUP(Games!E74, Data!$B$2:$L$134, 6, FALSE))*'Coefficients - Win Probability'!$E$2</f>
        <v>1.551958595</v>
      </c>
      <c r="F74" s="5" t="n">
        <f>(VLOOKUP(Games!B74, Data!$B$2:$L$134, 7, FALSE)-VLOOKUP(Games!E74, Data!$B$2:$L$134, 7, FALSE))*'Coefficients - Win Probability'!$F$2</f>
        <v>6.233411062</v>
      </c>
      <c r="G74" s="5" t="n">
        <f>(VLOOKUP(Games!B74, Data!$B$2:$L$134, 8, FALSE)-VLOOKUP(Games!E74, Data!$B$2:$L$134, 8, FALSE))*'Coefficients - Win Probability'!$G$2</f>
        <v>2.371343192</v>
      </c>
      <c r="H74" s="5" t="n">
        <f>(VLOOKUP(Games!B74, Data!$B$2:$L$134, 9, FALSE)-VLOOKUP(Games!E74, Data!$B$2:$L$134, 9, FALSE))*'Coefficients - Win Probability'!$H$2</f>
        <v>0.3245817048</v>
      </c>
      <c r="I74" s="5" t="n">
        <f>(VLOOKUP(Games!B74, Data!$B$2:$L$134, 10, FALSE)-VLOOKUP(Games!E74, Data!$B$2:$L$134, 10, FALSE))*'Coefficients - Win Probability'!$I$2</f>
        <v>-0.9198344461</v>
      </c>
      <c r="J74" s="5" t="n">
        <f>(IF(AND(VLOOKUP(Games!B74, Data!$B$2:$L$134, 11, FALSE)=1, VLOOKUP(Games!E74, Data!$B$2:$L$134, 11, FALSE)&lt;&gt;1), 1,0))*'Coefficients - Win Probability'!$J$2</f>
        <v>0</v>
      </c>
      <c r="K74" s="5" t="n">
        <f>(IF(AND(VLOOKUP(Games!B74, Data!$B$2:$L$134, 11, FALSE)&lt;&gt;1, VLOOKUP(Games!E74, Data!$B$2:$L$134, 11, FALSE)=1), 1,0))*'Coefficients - Win Probability'!$K$2</f>
        <v>0</v>
      </c>
      <c r="L74" s="5" t="n">
        <f>(VLOOKUP(Games!B74, Data!$B$2:$L$134, 3, FALSE)-VLOOKUP(Games!E74, Data!$B$2:$L$134, 3, FALSE))*'Coefficients - Win Probability'!$L$2</f>
        <v>-4.574363162</v>
      </c>
      <c r="N74" s="5" t="n">
        <f t="shared" si="1"/>
        <v>0.996709</v>
      </c>
    </row>
    <row r="75" ht="14.25" customHeight="1">
      <c r="A75" s="5" t="n">
        <f>'Coefficients - Win Probability'!$A$2</f>
        <v>0</v>
      </c>
      <c r="B75" s="5" t="n">
        <f>(Games!G75)*'Coefficients - Win Probability'!$B$2</f>
        <v>-2.252058291</v>
      </c>
      <c r="C75" s="5" t="n">
        <f>(VLOOKUP(Games!B75, Data!$B$2:$L$134, 4, FALSE)-VLOOKUP(Games!E75, Data!$B$2:$L$134, 4, FALSE))*'Coefficients - Win Probability'!$C$2</f>
        <v>0.7345818108</v>
      </c>
      <c r="D75" s="5" t="n">
        <f>(VLOOKUP(Games!B75, Data!$B$2:$L$134, 5, FALSE)-VLOOKUP(Games!E75, Data!$B$2:$L$134, 5, FALSE))*'Coefficients - Win Probability'!$D$2</f>
        <v>0.8184430151</v>
      </c>
      <c r="E75" s="5" t="n">
        <f>(VLOOKUP(Games!B75, Data!$B$2:$L$134, 6, FALSE)-VLOOKUP(Games!E75, Data!$B$2:$L$134, 6, FALSE))*'Coefficients - Win Probability'!$E$2</f>
        <v>0.5236248113</v>
      </c>
      <c r="F75" s="5" t="n">
        <f>(VLOOKUP(Games!B75, Data!$B$2:$L$134, 7, FALSE)-VLOOKUP(Games!E75, Data!$B$2:$L$134, 7, FALSE))*'Coefficients - Win Probability'!$F$2</f>
        <v>3.221092798</v>
      </c>
      <c r="G75" s="5" t="n">
        <f>(VLOOKUP(Games!B75, Data!$B$2:$L$134, 8, FALSE)-VLOOKUP(Games!E75, Data!$B$2:$L$134, 8, FALSE))*'Coefficients - Win Probability'!$G$2</f>
        <v>1.175178927</v>
      </c>
      <c r="H75" s="5" t="n">
        <f>(VLOOKUP(Games!B75, Data!$B$2:$L$134, 9, FALSE)-VLOOKUP(Games!E75, Data!$B$2:$L$134, 9, FALSE))*'Coefficients - Win Probability'!$H$2</f>
        <v>0.1520192795</v>
      </c>
      <c r="I75" s="5" t="n">
        <f>(VLOOKUP(Games!B75, Data!$B$2:$L$134, 10, FALSE)-VLOOKUP(Games!E75, Data!$B$2:$L$134, 10, FALSE))*'Coefficients - Win Probability'!$I$2</f>
        <v>-0.3170616196</v>
      </c>
      <c r="J75" s="5" t="n">
        <f>(IF(AND(VLOOKUP(Games!B75, Data!$B$2:$L$134, 11, FALSE)=1, VLOOKUP(Games!E75, Data!$B$2:$L$134, 11, FALSE)&lt;&gt;1), 1,0))*'Coefficients - Win Probability'!$J$2</f>
        <v>0</v>
      </c>
      <c r="K75" s="5" t="n">
        <f>(IF(AND(VLOOKUP(Games!B75, Data!$B$2:$L$134, 11, FALSE)&lt;&gt;1, VLOOKUP(Games!E75, Data!$B$2:$L$134, 11, FALSE)=1), 1,0))*'Coefficients - Win Probability'!$K$2</f>
        <v>0</v>
      </c>
      <c r="L75" s="5" t="n">
        <f>(VLOOKUP(Games!B75, Data!$B$2:$L$134, 3, FALSE)-VLOOKUP(Games!E75, Data!$B$2:$L$134, 3, FALSE))*'Coefficients - Win Probability'!$L$2</f>
        <v>-2.545850927</v>
      </c>
      <c r="N75" s="5" t="n">
        <f t="shared" si="1"/>
        <v>0.819057</v>
      </c>
    </row>
    <row r="76" ht="14.25" customHeight="1">
      <c r="A76" s="5" t="n">
        <f>'Coefficients - Win Probability'!$A$2</f>
        <v>0</v>
      </c>
      <c r="B76" s="5" t="n">
        <f>(Games!G76)*'Coefficients - Win Probability'!$B$2</f>
        <v>0.3882859122</v>
      </c>
      <c r="C76" s="5" t="n">
        <f>(VLOOKUP(Games!B76, Data!$B$2:$L$134, 4, FALSE)-VLOOKUP(Games!E76, Data!$B$2:$L$134, 4, FALSE))*'Coefficients - Win Probability'!$C$2</f>
        <v>0.4897212072</v>
      </c>
      <c r="D76" s="5" t="n">
        <f>(VLOOKUP(Games!B76, Data!$B$2:$L$134, 5, FALSE)-VLOOKUP(Games!E76, Data!$B$2:$L$134, 5, FALSE))*'Coefficients - Win Probability'!$D$2</f>
        <v>0.2933148378</v>
      </c>
      <c r="E76" s="5" t="n">
        <f>(VLOOKUP(Games!B76, Data!$B$2:$L$134, 6, FALSE)-VLOOKUP(Games!E76, Data!$B$2:$L$134, 6, FALSE))*'Coefficients - Win Probability'!$E$2</f>
        <v>-0.1951770643</v>
      </c>
      <c r="F76" s="5" t="n">
        <f>(VLOOKUP(Games!B76, Data!$B$2:$L$134, 7, FALSE)-VLOOKUP(Games!E76, Data!$B$2:$L$134, 7, FALSE))*'Coefficients - Win Probability'!$F$2</f>
        <v>-0.3578991997</v>
      </c>
      <c r="G76" s="5" t="n">
        <f>(VLOOKUP(Games!B76, Data!$B$2:$L$134, 8, FALSE)-VLOOKUP(Games!E76, Data!$B$2:$L$134, 8, FALSE))*'Coefficients - Win Probability'!$G$2</f>
        <v>-0.3147800697</v>
      </c>
      <c r="H76" s="5" t="n">
        <f>(VLOOKUP(Games!B76, Data!$B$2:$L$134, 9, FALSE)-VLOOKUP(Games!E76, Data!$B$2:$L$134, 9, FALSE))*'Coefficients - Win Probability'!$H$2</f>
        <v>0.08628121267</v>
      </c>
      <c r="I76" s="5" t="n">
        <f>(VLOOKUP(Games!B76, Data!$B$2:$L$134, 10, FALSE)-VLOOKUP(Games!E76, Data!$B$2:$L$134, 10, FALSE))*'Coefficients - Win Probability'!$I$2</f>
        <v>-0.01511934792</v>
      </c>
      <c r="J76" s="5" t="n">
        <f>(IF(AND(VLOOKUP(Games!B76, Data!$B$2:$L$134, 11, FALSE)=1, VLOOKUP(Games!E76, Data!$B$2:$L$134, 11, FALSE)&lt;&gt;1), 1,0))*'Coefficients - Win Probability'!$J$2</f>
        <v>0</v>
      </c>
      <c r="K76" s="5" t="n">
        <f>(IF(AND(VLOOKUP(Games!B76, Data!$B$2:$L$134, 11, FALSE)&lt;&gt;1, VLOOKUP(Games!E76, Data!$B$2:$L$134, 11, FALSE)=1), 1,0))*'Coefficients - Win Probability'!$K$2</f>
        <v>0</v>
      </c>
      <c r="L76" s="5" t="n">
        <f>(VLOOKUP(Games!B76, Data!$B$2:$L$134, 3, FALSE)-VLOOKUP(Games!E76, Data!$B$2:$L$134, 3, FALSE))*'Coefficients - Win Probability'!$L$2</f>
        <v>0.6534804518</v>
      </c>
      <c r="N76" s="5" t="n">
        <f t="shared" si="1"/>
        <v>0.736549</v>
      </c>
    </row>
    <row r="77" ht="14.25" customHeight="1">
      <c r="A77" s="5" t="n">
        <f>'Coefficients - Win Probability'!$A$2</f>
        <v>0</v>
      </c>
      <c r="B77" s="5" t="n">
        <f>(Games!G77)*'Coefficients - Win Probability'!$B$2</f>
        <v>1.009543372</v>
      </c>
      <c r="C77" s="5" t="n">
        <f>(VLOOKUP(Games!B77, Data!$B$2:$L$134, 4, FALSE)-VLOOKUP(Games!E77, Data!$B$2:$L$134, 4, FALSE))*'Coefficients - Win Probability'!$C$2</f>
        <v>-0.9794424145</v>
      </c>
      <c r="D77" s="5" t="n">
        <f>(VLOOKUP(Games!B77, Data!$B$2:$L$134, 5, FALSE)-VLOOKUP(Games!E77, Data!$B$2:$L$134, 5, FALSE))*'Coefficients - Win Probability'!$D$2</f>
        <v>-0.955638665</v>
      </c>
      <c r="E77" s="5" t="n">
        <f>(VLOOKUP(Games!B77, Data!$B$2:$L$134, 6, FALSE)-VLOOKUP(Games!E77, Data!$B$2:$L$134, 6, FALSE))*'Coefficients - Win Probability'!$E$2</f>
        <v>-1.056707542</v>
      </c>
      <c r="F77" s="5" t="n">
        <f>(VLOOKUP(Games!B77, Data!$B$2:$L$134, 7, FALSE)-VLOOKUP(Games!E77, Data!$B$2:$L$134, 7, FALSE))*'Coefficients - Win Probability'!$F$2</f>
        <v>-3.847416397</v>
      </c>
      <c r="G77" s="5" t="n">
        <f>(VLOOKUP(Games!B77, Data!$B$2:$L$134, 8, FALSE)-VLOOKUP(Games!E77, Data!$B$2:$L$134, 8, FALSE))*'Coefficients - Win Probability'!$G$2</f>
        <v>-1.112222913</v>
      </c>
      <c r="H77" s="5" t="n">
        <f>(VLOOKUP(Games!B77, Data!$B$2:$L$134, 9, FALSE)-VLOOKUP(Games!E77, Data!$B$2:$L$134, 9, FALSE))*'Coefficients - Win Probability'!$H$2</f>
        <v>-0.1369543058</v>
      </c>
      <c r="I77" s="5" t="n">
        <f>(VLOOKUP(Games!B77, Data!$B$2:$L$134, 10, FALSE)-VLOOKUP(Games!E77, Data!$B$2:$L$134, 10, FALSE))*'Coefficients - Win Probability'!$I$2</f>
        <v>0.6588033512</v>
      </c>
      <c r="J77" s="5" t="n">
        <f>(IF(AND(VLOOKUP(Games!B77, Data!$B$2:$L$134, 11, FALSE)=1, VLOOKUP(Games!E77, Data!$B$2:$L$134, 11, FALSE)&lt;&gt;1), 1,0))*'Coefficients - Win Probability'!$J$2</f>
        <v>0</v>
      </c>
      <c r="K77" s="5" t="n">
        <f>(IF(AND(VLOOKUP(Games!B77, Data!$B$2:$L$134, 11, FALSE)&lt;&gt;1, VLOOKUP(Games!E77, Data!$B$2:$L$134, 11, FALSE)=1), 1,0))*'Coefficients - Win Probability'!$K$2</f>
        <v>0</v>
      </c>
      <c r="L77" s="5" t="n">
        <f>(VLOOKUP(Games!B77, Data!$B$2:$L$134, 3, FALSE)-VLOOKUP(Games!E77, Data!$B$2:$L$134, 3, FALSE))*'Coefficients - Win Probability'!$L$2</f>
        <v>2.613921807</v>
      </c>
      <c r="N77" s="5" t="n">
        <f t="shared" si="1"/>
        <v>0.021751</v>
      </c>
    </row>
    <row r="78" ht="14.25" customHeight="1">
      <c r="A78" s="5" t="n">
        <f>'Coefficients - Win Probability'!$A$2</f>
        <v>0</v>
      </c>
      <c r="B78" s="5" t="n">
        <f>(Games!G78)*'Coefficients - Win Probability'!$B$2</f>
        <v>-3.18394448</v>
      </c>
      <c r="C78" s="5" t="n">
        <f>(VLOOKUP(Games!B78, Data!$B$2:$L$134, 4, FALSE)-VLOOKUP(Games!E78, Data!$B$2:$L$134, 4, FALSE))*'Coefficients - Win Probability'!$C$2</f>
        <v>1.469163622</v>
      </c>
      <c r="D78" s="5" t="n">
        <f>(VLOOKUP(Games!B78, Data!$B$2:$L$134, 5, FALSE)-VLOOKUP(Games!E78, Data!$B$2:$L$134, 5, FALSE))*'Coefficients - Win Probability'!$D$2</f>
        <v>2.862185111</v>
      </c>
      <c r="E78" s="5" t="n">
        <f>(VLOOKUP(Games!B78, Data!$B$2:$L$134, 6, FALSE)-VLOOKUP(Games!E78, Data!$B$2:$L$134, 6, FALSE))*'Coefficients - Win Probability'!$E$2</f>
        <v>1.598388381</v>
      </c>
      <c r="F78" s="5" t="n">
        <f>(VLOOKUP(Games!B78, Data!$B$2:$L$134, 7, FALSE)-VLOOKUP(Games!E78, Data!$B$2:$L$134, 7, FALSE))*'Coefficients - Win Probability'!$F$2</f>
        <v>6.293060929</v>
      </c>
      <c r="G78" s="5" t="n">
        <f>(VLOOKUP(Games!B78, Data!$B$2:$L$134, 8, FALSE)-VLOOKUP(Games!E78, Data!$B$2:$L$134, 8, FALSE))*'Coefficients - Win Probability'!$G$2</f>
        <v>2.350357854</v>
      </c>
      <c r="H78" s="5" t="n">
        <f>(VLOOKUP(Games!B78, Data!$B$2:$L$134, 9, FALSE)-VLOOKUP(Games!E78, Data!$B$2:$L$134, 9, FALSE))*'Coefficients - Win Probability'!$H$2</f>
        <v>0.3560811951</v>
      </c>
      <c r="I78" s="5" t="n">
        <f>(VLOOKUP(Games!B78, Data!$B$2:$L$134, 10, FALSE)-VLOOKUP(Games!E78, Data!$B$2:$L$134, 10, FALSE))*'Coefficients - Win Probability'!$I$2</f>
        <v>-1.183311318</v>
      </c>
      <c r="J78" s="5" t="n">
        <f>(IF(AND(VLOOKUP(Games!B78, Data!$B$2:$L$134, 11, FALSE)=1, VLOOKUP(Games!E78, Data!$B$2:$L$134, 11, FALSE)&lt;&gt;1), 1,0))*'Coefficients - Win Probability'!$J$2</f>
        <v>-0.2451778613</v>
      </c>
      <c r="K78" s="5" t="n">
        <f>(IF(AND(VLOOKUP(Games!B78, Data!$B$2:$L$134, 11, FALSE)&lt;&gt;1, VLOOKUP(Games!E78, Data!$B$2:$L$134, 11, FALSE)=1), 1,0))*'Coefficients - Win Probability'!$K$2</f>
        <v>0</v>
      </c>
      <c r="L78" s="5" t="n">
        <f>(VLOOKUP(Games!B78, Data!$B$2:$L$134, 3, FALSE)-VLOOKUP(Games!E78, Data!$B$2:$L$134, 3, FALSE))*'Coefficients - Win Probability'!$L$2</f>
        <v>-4.383764697</v>
      </c>
      <c r="N78" s="5" t="n">
        <f t="shared" si="1"/>
        <v>0.997357</v>
      </c>
    </row>
    <row r="79" ht="14.25" customHeight="1">
      <c r="A79" s="5" t="n">
        <f>'Coefficients - Win Probability'!$A$2</f>
        <v>0</v>
      </c>
      <c r="B79" s="5" t="n">
        <f>(Games!G79)*'Coefficients - Win Probability'!$B$2</f>
        <v>-1.009543372</v>
      </c>
      <c r="C79" s="5" t="n">
        <f>(VLOOKUP(Games!B79, Data!$B$2:$L$134, 4, FALSE)-VLOOKUP(Games!E79, Data!$B$2:$L$134, 4, FALSE))*'Coefficients - Win Probability'!$C$2</f>
        <v>0.2448606036</v>
      </c>
      <c r="D79" s="5" t="n">
        <f>(VLOOKUP(Games!B79, Data!$B$2:$L$134, 5, FALSE)-VLOOKUP(Games!E79, Data!$B$2:$L$134, 5, FALSE))*'Coefficients - Win Probability'!$D$2</f>
        <v>0.9934857409</v>
      </c>
      <c r="E79" s="5" t="n">
        <f>(VLOOKUP(Games!B79, Data!$B$2:$L$134, 6, FALSE)-VLOOKUP(Games!E79, Data!$B$2:$L$134, 6, FALSE))*'Coefficients - Win Probability'!$E$2</f>
        <v>0.5124472702</v>
      </c>
      <c r="F79" s="5" t="n">
        <f>(VLOOKUP(Games!B79, Data!$B$2:$L$134, 7, FALSE)-VLOOKUP(Games!E79, Data!$B$2:$L$134, 7, FALSE))*'Coefficients - Win Probability'!$F$2</f>
        <v>2.385994665</v>
      </c>
      <c r="G79" s="5" t="n">
        <f>(VLOOKUP(Games!B79, Data!$B$2:$L$134, 8, FALSE)-VLOOKUP(Games!E79, Data!$B$2:$L$134, 8, FALSE))*'Coefficients - Win Probability'!$G$2</f>
        <v>1.091237575</v>
      </c>
      <c r="H79" s="5" t="n">
        <f>(VLOOKUP(Games!B79, Data!$B$2:$L$134, 9, FALSE)-VLOOKUP(Games!E79, Data!$B$2:$L$134, 9, FALSE))*'Coefficients - Win Probability'!$H$2</f>
        <v>0.11641116</v>
      </c>
      <c r="I79" s="5" t="n">
        <f>(VLOOKUP(Games!B79, Data!$B$2:$L$134, 10, FALSE)-VLOOKUP(Games!E79, Data!$B$2:$L$134, 10, FALSE))*'Coefficients - Win Probability'!$I$2</f>
        <v>-0.3541929593</v>
      </c>
      <c r="J79" s="5" t="n">
        <f>(IF(AND(VLOOKUP(Games!B79, Data!$B$2:$L$134, 11, FALSE)=1, VLOOKUP(Games!E79, Data!$B$2:$L$134, 11, FALSE)&lt;&gt;1), 1,0))*'Coefficients - Win Probability'!$J$2</f>
        <v>0</v>
      </c>
      <c r="K79" s="5" t="n">
        <f>(IF(AND(VLOOKUP(Games!B79, Data!$B$2:$L$134, 11, FALSE)&lt;&gt;1, VLOOKUP(Games!E79, Data!$B$2:$L$134, 11, FALSE)=1), 1,0))*'Coefficients - Win Probability'!$K$2</f>
        <v>0</v>
      </c>
      <c r="L79" s="5" t="n">
        <f>(VLOOKUP(Games!B79, Data!$B$2:$L$134, 3, FALSE)-VLOOKUP(Games!E79, Data!$B$2:$L$134, 3, FALSE))*'Coefficients - Win Probability'!$L$2</f>
        <v>-2.532236751</v>
      </c>
      <c r="N79" s="5" t="n">
        <f t="shared" si="1"/>
        <v>0.809762</v>
      </c>
    </row>
    <row r="80" ht="14.25" customHeight="1">
      <c r="A80" s="5" t="n">
        <f>'Coefficients - Win Probability'!$A$2</f>
        <v>0</v>
      </c>
      <c r="B80" s="5" t="n">
        <f>(Games!G80)*'Coefficients - Win Probability'!$B$2</f>
        <v>-2.87331575</v>
      </c>
      <c r="C80" s="5" t="n">
        <f>(VLOOKUP(Games!B80, Data!$B$2:$L$134, 4, FALSE)-VLOOKUP(Games!E80, Data!$B$2:$L$134, 4, FALSE))*'Coefficients - Win Probability'!$C$2</f>
        <v>0.9794424145</v>
      </c>
      <c r="D80" s="5" t="n">
        <f>(VLOOKUP(Games!B80, Data!$B$2:$L$134, 5, FALSE)-VLOOKUP(Games!E80, Data!$B$2:$L$134, 5, FALSE))*'Coefficients - Win Probability'!$D$2</f>
        <v>1.81665964</v>
      </c>
      <c r="E80" s="5" t="n">
        <f>(VLOOKUP(Games!B80, Data!$B$2:$L$134, 6, FALSE)-VLOOKUP(Games!E80, Data!$B$2:$L$134, 6, FALSE))*'Coefficients - Win Probability'!$E$2</f>
        <v>1.121193356</v>
      </c>
      <c r="F80" s="5" t="n">
        <f>(VLOOKUP(Games!B80, Data!$B$2:$L$134, 7, FALSE)-VLOOKUP(Games!E80, Data!$B$2:$L$134, 7, FALSE))*'Coefficients - Win Probability'!$F$2</f>
        <v>4.921113996</v>
      </c>
      <c r="G80" s="5" t="n">
        <f>(VLOOKUP(Games!B80, Data!$B$2:$L$134, 8, FALSE)-VLOOKUP(Games!E80, Data!$B$2:$L$134, 8, FALSE))*'Coefficients - Win Probability'!$G$2</f>
        <v>1.364046969</v>
      </c>
      <c r="H80" s="5" t="n">
        <f>(VLOOKUP(Games!B80, Data!$B$2:$L$134, 9, FALSE)-VLOOKUP(Games!E80, Data!$B$2:$L$134, 9, FALSE))*'Coefficients - Win Probability'!$H$2</f>
        <v>0.3012994728</v>
      </c>
      <c r="I80" s="5" t="n">
        <f>(VLOOKUP(Games!B80, Data!$B$2:$L$134, 10, FALSE)-VLOOKUP(Games!E80, Data!$B$2:$L$134, 10, FALSE))*'Coefficients - Win Probability'!$I$2</f>
        <v>-0.6436840032</v>
      </c>
      <c r="J80" s="5" t="n">
        <f>(IF(AND(VLOOKUP(Games!B80, Data!$B$2:$L$134, 11, FALSE)=1, VLOOKUP(Games!E80, Data!$B$2:$L$134, 11, FALSE)&lt;&gt;1), 1,0))*'Coefficients - Win Probability'!$J$2</f>
        <v>0</v>
      </c>
      <c r="K80" s="5" t="n">
        <f>(IF(AND(VLOOKUP(Games!B80, Data!$B$2:$L$134, 11, FALSE)&lt;&gt;1, VLOOKUP(Games!E80, Data!$B$2:$L$134, 11, FALSE)=1), 1,0))*'Coefficients - Win Probability'!$K$2</f>
        <v>0</v>
      </c>
      <c r="L80" s="5" t="n">
        <f>(VLOOKUP(Games!B80, Data!$B$2:$L$134, 3, FALSE)-VLOOKUP(Games!E80, Data!$B$2:$L$134, 3, FALSE))*'Coefficients - Win Probability'!$L$2</f>
        <v>-3.226559731</v>
      </c>
      <c r="N80" s="5" t="n">
        <f t="shared" si="1"/>
        <v>0.97725</v>
      </c>
    </row>
    <row r="81" ht="14.25" customHeight="1">
      <c r="A81" s="5" t="n">
        <f>'Coefficients - Win Probability'!$A$2</f>
        <v>0</v>
      </c>
      <c r="B81" s="5" t="n">
        <f>(Games!G81)*'Coefficients - Win Probability'!$B$2</f>
        <v>1.553143649</v>
      </c>
      <c r="C81" s="5" t="n">
        <f>(VLOOKUP(Games!B81, Data!$B$2:$L$134, 4, FALSE)-VLOOKUP(Games!E81, Data!$B$2:$L$134, 4, FALSE))*'Coefficients - Win Probability'!$C$2</f>
        <v>-0.2448606036</v>
      </c>
      <c r="D81" s="5" t="n">
        <f>(VLOOKUP(Games!B81, Data!$B$2:$L$134, 5, FALSE)-VLOOKUP(Games!E81, Data!$B$2:$L$134, 5, FALSE))*'Coefficients - Win Probability'!$D$2</f>
        <v>-0.7096326721</v>
      </c>
      <c r="E81" s="5" t="n">
        <f>(VLOOKUP(Games!B81, Data!$B$2:$L$134, 6, FALSE)-VLOOKUP(Games!E81, Data!$B$2:$L$134, 6, FALSE))*'Coefficients - Win Probability'!$E$2</f>
        <v>-0.4342044823</v>
      </c>
      <c r="F81" s="5" t="n">
        <f>(VLOOKUP(Games!B81, Data!$B$2:$L$134, 7, FALSE)-VLOOKUP(Games!E81, Data!$B$2:$L$134, 7, FALSE))*'Coefficients - Win Probability'!$F$2</f>
        <v>-2.714068931</v>
      </c>
      <c r="G81" s="5" t="n">
        <f>(VLOOKUP(Games!B81, Data!$B$2:$L$134, 8, FALSE)-VLOOKUP(Games!E81, Data!$B$2:$L$134, 8, FALSE))*'Coefficients - Win Probability'!$G$2</f>
        <v>-0.6295601394</v>
      </c>
      <c r="H81" s="5" t="n">
        <f>(VLOOKUP(Games!B81, Data!$B$2:$L$134, 9, FALSE)-VLOOKUP(Games!E81, Data!$B$2:$L$134, 9, FALSE))*'Coefficients - Win Probability'!$H$2</f>
        <v>-0.09312892796</v>
      </c>
      <c r="I81" s="5" t="n">
        <f>(VLOOKUP(Games!B81, Data!$B$2:$L$134, 10, FALSE)-VLOOKUP(Games!E81, Data!$B$2:$L$134, 10, FALSE))*'Coefficients - Win Probability'!$I$2</f>
        <v>-0.1949951195</v>
      </c>
      <c r="J81" s="5" t="n">
        <f>(IF(AND(VLOOKUP(Games!B81, Data!$B$2:$L$134, 11, FALSE)=1, VLOOKUP(Games!E81, Data!$B$2:$L$134, 11, FALSE)&lt;&gt;1), 1,0))*'Coefficients - Win Probability'!$J$2</f>
        <v>0</v>
      </c>
      <c r="K81" s="5" t="n">
        <f>(IF(AND(VLOOKUP(Games!B81, Data!$B$2:$L$134, 11, FALSE)&lt;&gt;1, VLOOKUP(Games!E81, Data!$B$2:$L$134, 11, FALSE)=1), 1,0))*'Coefficients - Win Probability'!$K$2</f>
        <v>0</v>
      </c>
      <c r="L81" s="5" t="n">
        <f>(VLOOKUP(Games!B81, Data!$B$2:$L$134, 3, FALSE)-VLOOKUP(Games!E81, Data!$B$2:$L$134, 3, FALSE))*'Coefficients - Win Probability'!$L$2</f>
        <v>1.07551991</v>
      </c>
      <c r="N81" s="5" t="n">
        <f t="shared" si="1"/>
        <v>0.083801</v>
      </c>
    </row>
    <row r="82" ht="14.25" customHeight="1">
      <c r="A82" s="5" t="n">
        <f>'Coefficients - Win Probability'!$A$2</f>
        <v>0</v>
      </c>
      <c r="B82" s="5" t="n">
        <f>(Games!G82)*'Coefficients - Win Probability'!$B$2</f>
        <v>-1.786115196</v>
      </c>
      <c r="C82" s="5" t="n">
        <f>(VLOOKUP(Games!B82, Data!$B$2:$L$134, 4, FALSE)-VLOOKUP(Games!E82, Data!$B$2:$L$134, 4, FALSE))*'Coefficients - Win Probability'!$C$2</f>
        <v>0</v>
      </c>
      <c r="D82" s="5" t="n">
        <f>(VLOOKUP(Games!B82, Data!$B$2:$L$134, 5, FALSE)-VLOOKUP(Games!E82, Data!$B$2:$L$134, 5, FALSE))*'Coefficients - Win Probability'!$D$2</f>
        <v>0.6150149825</v>
      </c>
      <c r="E82" s="5" t="n">
        <f>(VLOOKUP(Games!B82, Data!$B$2:$L$134, 6, FALSE)-VLOOKUP(Games!E82, Data!$B$2:$L$134, 6, FALSE))*'Coefficients - Win Probability'!$E$2</f>
        <v>0.2949151236</v>
      </c>
      <c r="F82" s="5" t="n">
        <f>(VLOOKUP(Games!B82, Data!$B$2:$L$134, 7, FALSE)-VLOOKUP(Games!E82, Data!$B$2:$L$134, 7, FALSE))*'Coefficients - Win Probability'!$F$2</f>
        <v>1.849145865</v>
      </c>
      <c r="G82" s="5" t="n">
        <f>(VLOOKUP(Games!B82, Data!$B$2:$L$134, 8, FALSE)-VLOOKUP(Games!E82, Data!$B$2:$L$134, 8, FALSE))*'Coefficients - Win Probability'!$G$2</f>
        <v>0.6505454773</v>
      </c>
      <c r="H82" s="5" t="n">
        <f>(VLOOKUP(Games!B82, Data!$B$2:$L$134, 9, FALSE)-VLOOKUP(Games!E82, Data!$B$2:$L$134, 9, FALSE))*'Coefficients - Win Probability'!$H$2</f>
        <v>0.03697766257</v>
      </c>
      <c r="I82" s="5" t="n">
        <f>(VLOOKUP(Games!B82, Data!$B$2:$L$134, 10, FALSE)-VLOOKUP(Games!E82, Data!$B$2:$L$134, 10, FALSE))*'Coefficients - Win Probability'!$I$2</f>
        <v>-0.04024414666</v>
      </c>
      <c r="J82" s="5" t="n">
        <f>(IF(AND(VLOOKUP(Games!B82, Data!$B$2:$L$134, 11, FALSE)=1, VLOOKUP(Games!E82, Data!$B$2:$L$134, 11, FALSE)&lt;&gt;1), 1,0))*'Coefficients - Win Probability'!$J$2</f>
        <v>0</v>
      </c>
      <c r="K82" s="5" t="n">
        <f>(IF(AND(VLOOKUP(Games!B82, Data!$B$2:$L$134, 11, FALSE)&lt;&gt;1, VLOOKUP(Games!E82, Data!$B$2:$L$134, 11, FALSE)=1), 1,0))*'Coefficients - Win Probability'!$K$2</f>
        <v>0</v>
      </c>
      <c r="L82" s="5" t="n">
        <f>(VLOOKUP(Games!B82, Data!$B$2:$L$134, 3, FALSE)-VLOOKUP(Games!E82, Data!$B$2:$L$134, 3, FALSE))*'Coefficients - Win Probability'!$L$2</f>
        <v>-1.620086953</v>
      </c>
      <c r="N82" s="5" t="n">
        <f t="shared" si="1"/>
        <v>0.500038</v>
      </c>
    </row>
    <row r="83" ht="14.25" customHeight="1">
      <c r="A83" s="5" t="n">
        <f>'Coefficients - Win Probability'!$A$2</f>
        <v>0</v>
      </c>
      <c r="B83" s="5" t="n">
        <f>(Games!G83)*'Coefficients - Win Probability'!$B$2</f>
        <v>-0.3106287298</v>
      </c>
      <c r="C83" s="5" t="n">
        <f>(VLOOKUP(Games!B83, Data!$B$2:$L$134, 4, FALSE)-VLOOKUP(Games!E83, Data!$B$2:$L$134, 4, FALSE))*'Coefficients - Win Probability'!$C$2</f>
        <v>-0.9794424145</v>
      </c>
      <c r="D83" s="5" t="n">
        <f>(VLOOKUP(Games!B83, Data!$B$2:$L$134, 5, FALSE)-VLOOKUP(Games!E83, Data!$B$2:$L$134, 5, FALSE))*'Coefficients - Win Probability'!$D$2</f>
        <v>-1.778812565</v>
      </c>
      <c r="E83" s="5" t="n">
        <f>(VLOOKUP(Games!B83, Data!$B$2:$L$134, 6, FALSE)-VLOOKUP(Games!E83, Data!$B$2:$L$134, 6, FALSE))*'Coefficients - Win Probability'!$E$2</f>
        <v>-0.9939413495</v>
      </c>
      <c r="F83" s="5" t="n">
        <f>(VLOOKUP(Games!B83, Data!$B$2:$L$134, 7, FALSE)-VLOOKUP(Games!E83, Data!$B$2:$L$134, 7, FALSE))*'Coefficients - Win Probability'!$F$2</f>
        <v>-3.191267864</v>
      </c>
      <c r="G83" s="5" t="n">
        <f>(VLOOKUP(Games!B83, Data!$B$2:$L$134, 8, FALSE)-VLOOKUP(Games!E83, Data!$B$2:$L$134, 8, FALSE))*'Coefficients - Win Probability'!$G$2</f>
        <v>-1.070252237</v>
      </c>
      <c r="H83" s="5" t="n">
        <f>(VLOOKUP(Games!B83, Data!$B$2:$L$134, 9, FALSE)-VLOOKUP(Games!E83, Data!$B$2:$L$134, 9, FALSE))*'Coefficients - Win Probability'!$H$2</f>
        <v>-0.2054314587</v>
      </c>
      <c r="I83" s="5" t="n">
        <f>(VLOOKUP(Games!B83, Data!$B$2:$L$134, 10, FALSE)-VLOOKUP(Games!E83, Data!$B$2:$L$134, 10, FALSE))*'Coefficients - Win Probability'!$I$2</f>
        <v>0.9427358113</v>
      </c>
      <c r="J83" s="5" t="n">
        <f>(IF(AND(VLOOKUP(Games!B83, Data!$B$2:$L$134, 11, FALSE)=1, VLOOKUP(Games!E83, Data!$B$2:$L$134, 11, FALSE)&lt;&gt;1), 1,0))*'Coefficients - Win Probability'!$J$2</f>
        <v>0</v>
      </c>
      <c r="K83" s="5" t="n">
        <f>(IF(AND(VLOOKUP(Games!B83, Data!$B$2:$L$134, 11, FALSE)&lt;&gt;1, VLOOKUP(Games!E83, Data!$B$2:$L$134, 11, FALSE)=1), 1,0))*'Coefficients - Win Probability'!$K$2</f>
        <v>0</v>
      </c>
      <c r="L83" s="5" t="n">
        <f>(VLOOKUP(Games!B83, Data!$B$2:$L$134, 3, FALSE)-VLOOKUP(Games!E83, Data!$B$2:$L$134, 3, FALSE))*'Coefficients - Win Probability'!$L$2</f>
        <v>2.259953229</v>
      </c>
      <c r="N83" s="5" t="n">
        <f t="shared" si="1"/>
        <v>0.004835</v>
      </c>
    </row>
    <row r="84" ht="14.25" customHeight="1">
      <c r="A84" s="5" t="n">
        <f>'Coefficients - Win Probability'!$A$2</f>
        <v>0</v>
      </c>
      <c r="B84" s="5" t="n">
        <f>(Games!G84)*'Coefficients - Win Probability'!$B$2</f>
        <v>0.5436002771</v>
      </c>
      <c r="C84" s="5" t="n">
        <f>(VLOOKUP(Games!B84, Data!$B$2:$L$134, 4, FALSE)-VLOOKUP(Games!E84, Data!$B$2:$L$134, 4, FALSE))*'Coefficients - Win Probability'!$C$2</f>
        <v>0.2448606036</v>
      </c>
      <c r="D84" s="5" t="n">
        <f>(VLOOKUP(Games!B84, Data!$B$2:$L$134, 5, FALSE)-VLOOKUP(Games!E84, Data!$B$2:$L$134, 5, FALSE))*'Coefficients - Win Probability'!$D$2</f>
        <v>0.09461768961</v>
      </c>
      <c r="E84" s="5" t="n">
        <f>(VLOOKUP(Games!B84, Data!$B$2:$L$134, 6, FALSE)-VLOOKUP(Games!E84, Data!$B$2:$L$134, 6, FALSE))*'Coefficients - Win Probability'!$E$2</f>
        <v>0.4410829691</v>
      </c>
      <c r="F84" s="5" t="n">
        <f>(VLOOKUP(Games!B84, Data!$B$2:$L$134, 7, FALSE)-VLOOKUP(Games!E84, Data!$B$2:$L$134, 7, FALSE))*'Coefficients - Win Probability'!$F$2</f>
        <v>0.864923066</v>
      </c>
      <c r="G84" s="5" t="n">
        <f>(VLOOKUP(Games!B84, Data!$B$2:$L$134, 8, FALSE)-VLOOKUP(Games!E84, Data!$B$2:$L$134, 8, FALSE))*'Coefficients - Win Probability'!$G$2</f>
        <v>0.1259120279</v>
      </c>
      <c r="H84" s="5" t="n">
        <f>(VLOOKUP(Games!B84, Data!$B$2:$L$134, 9, FALSE)-VLOOKUP(Games!E84, Data!$B$2:$L$134, 9, FALSE))*'Coefficients - Win Probability'!$H$2</f>
        <v>0.07258578209</v>
      </c>
      <c r="I84" s="5" t="n">
        <f>(VLOOKUP(Games!B84, Data!$B$2:$L$134, 10, FALSE)-VLOOKUP(Games!E84, Data!$B$2:$L$134, 10, FALSE))*'Coefficients - Win Probability'!$I$2</f>
        <v>-0.168758604</v>
      </c>
      <c r="J84" s="5" t="n">
        <f>(IF(AND(VLOOKUP(Games!B84, Data!$B$2:$L$134, 11, FALSE)=1, VLOOKUP(Games!E84, Data!$B$2:$L$134, 11, FALSE)&lt;&gt;1), 1,0))*'Coefficients - Win Probability'!$J$2</f>
        <v>0</v>
      </c>
      <c r="K84" s="5" t="n">
        <f>(IF(AND(VLOOKUP(Games!B84, Data!$B$2:$L$134, 11, FALSE)&lt;&gt;1, VLOOKUP(Games!E84, Data!$B$2:$L$134, 11, FALSE)=1), 1,0))*'Coefficients - Win Probability'!$K$2</f>
        <v>0</v>
      </c>
      <c r="L84" s="5" t="n">
        <f>(VLOOKUP(Games!B84, Data!$B$2:$L$134, 3, FALSE)-VLOOKUP(Games!E84, Data!$B$2:$L$134, 3, FALSE))*'Coefficients - Win Probability'!$L$2</f>
        <v>-1.021063206</v>
      </c>
      <c r="N84" s="5" t="n">
        <f t="shared" si="1"/>
        <v>0.768126</v>
      </c>
    </row>
    <row r="85" ht="14.25" customHeight="1">
      <c r="A85" s="5" t="n">
        <f>'Coefficients - Win Probability'!$A$2</f>
        <v>0</v>
      </c>
      <c r="B85" s="5" t="n">
        <f>(Games!G85)*'Coefficients - Win Probability'!$B$2</f>
        <v>4.115830669</v>
      </c>
      <c r="C85" s="5" t="n">
        <f>(VLOOKUP(Games!B85, Data!$B$2:$L$134, 4, FALSE)-VLOOKUP(Games!E85, Data!$B$2:$L$134, 4, FALSE))*'Coefficients - Win Probability'!$C$2</f>
        <v>-2.203745433</v>
      </c>
      <c r="D85" s="5" t="n">
        <f>(VLOOKUP(Games!B85, Data!$B$2:$L$134, 5, FALSE)-VLOOKUP(Games!E85, Data!$B$2:$L$134, 5, FALSE))*'Coefficients - Win Probability'!$D$2</f>
        <v>-3.32581179</v>
      </c>
      <c r="E85" s="5" t="n">
        <f>(VLOOKUP(Games!B85, Data!$B$2:$L$134, 6, FALSE)-VLOOKUP(Games!E85, Data!$B$2:$L$134, 6, FALSE))*'Coefficients - Win Probability'!$E$2</f>
        <v>-1.99906024</v>
      </c>
      <c r="F85" s="5" t="n">
        <f>(VLOOKUP(Games!B85, Data!$B$2:$L$134, 7, FALSE)-VLOOKUP(Games!E85, Data!$B$2:$L$134, 7, FALSE))*'Coefficients - Win Probability'!$F$2</f>
        <v>-8.142206794</v>
      </c>
      <c r="G85" s="5" t="n">
        <f>(VLOOKUP(Games!B85, Data!$B$2:$L$134, 8, FALSE)-VLOOKUP(Games!E85, Data!$B$2:$L$134, 8, FALSE))*'Coefficients - Win Probability'!$G$2</f>
        <v>-2.665137923</v>
      </c>
      <c r="H85" s="5" t="n">
        <f>(VLOOKUP(Games!B85, Data!$B$2:$L$134, 9, FALSE)-VLOOKUP(Games!E85, Data!$B$2:$L$134, 9, FALSE))*'Coefficients - Win Probability'!$H$2</f>
        <v>-0.423188805</v>
      </c>
      <c r="I85" s="5" t="n">
        <f>(VLOOKUP(Games!B85, Data!$B$2:$L$134, 10, FALSE)-VLOOKUP(Games!E85, Data!$B$2:$L$134, 10, FALSE))*'Coefficients - Win Probability'!$I$2</f>
        <v>1.432855191</v>
      </c>
      <c r="J85" s="5" t="n">
        <f>(IF(AND(VLOOKUP(Games!B85, Data!$B$2:$L$134, 11, FALSE)=1, VLOOKUP(Games!E85, Data!$B$2:$L$134, 11, FALSE)&lt;&gt;1), 1,0))*'Coefficients - Win Probability'!$J$2</f>
        <v>0</v>
      </c>
      <c r="K85" s="5" t="n">
        <f>(IF(AND(VLOOKUP(Games!B85, Data!$B$2:$L$134, 11, FALSE)&lt;&gt;1, VLOOKUP(Games!E85, Data!$B$2:$L$134, 11, FALSE)=1), 1,0))*'Coefficients - Win Probability'!$K$2</f>
        <v>0.3676925434</v>
      </c>
      <c r="L85" s="5" t="n">
        <f>(VLOOKUP(Games!B85, Data!$B$2:$L$134, 3, FALSE)-VLOOKUP(Games!E85, Data!$B$2:$L$134, 3, FALSE))*'Coefficients - Win Probability'!$L$2</f>
        <v>5.55458384</v>
      </c>
      <c r="N85" s="5" t="n">
        <f t="shared" si="1"/>
        <v>0.000683</v>
      </c>
    </row>
    <row r="86" ht="14.25" customHeight="1">
      <c r="A86" s="5" t="n">
        <f>'Coefficients - Win Probability'!$A$2</f>
        <v>0</v>
      </c>
      <c r="B86" s="5" t="n">
        <f>(Games!G86)*'Coefficients - Win Probability'!$B$2</f>
        <v>-3.18394448</v>
      </c>
      <c r="C86" s="5" t="n">
        <f>(VLOOKUP(Games!B86, Data!$B$2:$L$134, 4, FALSE)-VLOOKUP(Games!E86, Data!$B$2:$L$134, 4, FALSE))*'Coefficients - Win Probability'!$C$2</f>
        <v>1.224303018</v>
      </c>
      <c r="D86" s="5" t="n">
        <f>(VLOOKUP(Games!B86, Data!$B$2:$L$134, 5, FALSE)-VLOOKUP(Games!E86, Data!$B$2:$L$134, 5, FALSE))*'Coefficients - Win Probability'!$D$2</f>
        <v>2.270824551</v>
      </c>
      <c r="E86" s="5" t="n">
        <f>(VLOOKUP(Games!B86, Data!$B$2:$L$134, 6, FALSE)-VLOOKUP(Games!E86, Data!$B$2:$L$134, 6, FALSE))*'Coefficients - Win Probability'!$E$2</f>
        <v>1.199436144</v>
      </c>
      <c r="F86" s="5" t="n">
        <f>(VLOOKUP(Games!B86, Data!$B$2:$L$134, 7, FALSE)-VLOOKUP(Games!E86, Data!$B$2:$L$134, 7, FALSE))*'Coefficients - Win Probability'!$F$2</f>
        <v>4.77198933</v>
      </c>
      <c r="G86" s="5" t="n">
        <f>(VLOOKUP(Games!B86, Data!$B$2:$L$134, 8, FALSE)-VLOOKUP(Games!E86, Data!$B$2:$L$134, 8, FALSE))*'Coefficients - Win Probability'!$G$2</f>
        <v>1.427002983</v>
      </c>
      <c r="H86" s="5" t="n">
        <f>(VLOOKUP(Games!B86, Data!$B$2:$L$134, 9, FALSE)-VLOOKUP(Games!E86, Data!$B$2:$L$134, 9, FALSE))*'Coefficients - Win Probability'!$H$2</f>
        <v>0.3218426187</v>
      </c>
      <c r="I86" s="5" t="n">
        <f>(VLOOKUP(Games!B86, Data!$B$2:$L$134, 10, FALSE)-VLOOKUP(Games!E86, Data!$B$2:$L$134, 10, FALSE))*'Coefficients - Win Probability'!$I$2</f>
        <v>-1.122611583</v>
      </c>
      <c r="J86" s="5" t="n">
        <f>(IF(AND(VLOOKUP(Games!B86, Data!$B$2:$L$134, 11, FALSE)=1, VLOOKUP(Games!E86, Data!$B$2:$L$134, 11, FALSE)&lt;&gt;1), 1,0))*'Coefficients - Win Probability'!$J$2</f>
        <v>-0.2451778613</v>
      </c>
      <c r="K86" s="5" t="n">
        <f>(IF(AND(VLOOKUP(Games!B86, Data!$B$2:$L$134, 11, FALSE)&lt;&gt;1, VLOOKUP(Games!E86, Data!$B$2:$L$134, 11, FALSE)=1), 1,0))*'Coefficients - Win Probability'!$K$2</f>
        <v>0</v>
      </c>
      <c r="L86" s="5" t="n">
        <f>(VLOOKUP(Games!B86, Data!$B$2:$L$134, 3, FALSE)-VLOOKUP(Games!E86, Data!$B$2:$L$134, 3, FALSE))*'Coefficients - Win Probability'!$L$2</f>
        <v>-3.621370837</v>
      </c>
      <c r="N86" s="5" t="n">
        <f t="shared" si="1"/>
        <v>0.954449</v>
      </c>
    </row>
    <row r="87" ht="14.25" customHeight="1">
      <c r="A87" s="5" t="n">
        <f>'Coefficients - Win Probability'!$A$2</f>
        <v>0</v>
      </c>
      <c r="B87" s="5" t="n">
        <f>(Games!G87)*'Coefficients - Win Probability'!$B$2</f>
        <v>1.786115196</v>
      </c>
      <c r="C87" s="5" t="n">
        <f>(VLOOKUP(Games!B87, Data!$B$2:$L$134, 4, FALSE)-VLOOKUP(Games!E87, Data!$B$2:$L$134, 4, FALSE))*'Coefficients - Win Probability'!$C$2</f>
        <v>-0.4897212072</v>
      </c>
      <c r="D87" s="5" t="n">
        <f>(VLOOKUP(Games!B87, Data!$B$2:$L$134, 5, FALSE)-VLOOKUP(Games!E87, Data!$B$2:$L$134, 5, FALSE))*'Coefficients - Win Probability'!$D$2</f>
        <v>-0.846828322</v>
      </c>
      <c r="E87" s="5" t="n">
        <f>(VLOOKUP(Games!B87, Data!$B$2:$L$134, 6, FALSE)-VLOOKUP(Games!E87, Data!$B$2:$L$134, 6, FALSE))*'Coefficients - Win Probability'!$E$2</f>
        <v>-0.4187278869</v>
      </c>
      <c r="F87" s="5" t="n">
        <f>(VLOOKUP(Games!B87, Data!$B$2:$L$134, 7, FALSE)-VLOOKUP(Games!E87, Data!$B$2:$L$134, 7, FALSE))*'Coefficients - Win Probability'!$F$2</f>
        <v>-2.147395198</v>
      </c>
      <c r="G87" s="5" t="n">
        <f>(VLOOKUP(Games!B87, Data!$B$2:$L$134, 8, FALSE)-VLOOKUP(Games!E87, Data!$B$2:$L$134, 8, FALSE))*'Coefficients - Win Probability'!$G$2</f>
        <v>-0.5246334495</v>
      </c>
      <c r="H87" s="5" t="n">
        <f>(VLOOKUP(Games!B87, Data!$B$2:$L$134, 9, FALSE)-VLOOKUP(Games!E87, Data!$B$2:$L$134, 9, FALSE))*'Coefficients - Win Probability'!$H$2</f>
        <v>-0.1574974517</v>
      </c>
      <c r="I87" s="5" t="n">
        <f>(VLOOKUP(Games!B87, Data!$B$2:$L$134, 10, FALSE)-VLOOKUP(Games!E87, Data!$B$2:$L$134, 10, FALSE))*'Coefficients - Win Probability'!$I$2</f>
        <v>0.3197095267</v>
      </c>
      <c r="J87" s="5" t="n">
        <f>(IF(AND(VLOOKUP(Games!B87, Data!$B$2:$L$134, 11, FALSE)=1, VLOOKUP(Games!E87, Data!$B$2:$L$134, 11, FALSE)&lt;&gt;1), 1,0))*'Coefficients - Win Probability'!$J$2</f>
        <v>0</v>
      </c>
      <c r="K87" s="5" t="n">
        <f>(IF(AND(VLOOKUP(Games!B87, Data!$B$2:$L$134, 11, FALSE)&lt;&gt;1, VLOOKUP(Games!E87, Data!$B$2:$L$134, 11, FALSE)=1), 1,0))*'Coefficients - Win Probability'!$K$2</f>
        <v>0</v>
      </c>
      <c r="L87" s="5" t="n">
        <f>(VLOOKUP(Games!B87, Data!$B$2:$L$134, 3, FALSE)-VLOOKUP(Games!E87, Data!$B$2:$L$134, 3, FALSE))*'Coefficients - Win Probability'!$L$2</f>
        <v>0.3675827541</v>
      </c>
      <c r="N87" s="5" t="n">
        <f t="shared" si="1"/>
        <v>0.107994</v>
      </c>
    </row>
    <row r="88" ht="14.25" customHeight="1">
      <c r="A88" s="5" t="n">
        <f>'Coefficients - Win Probability'!$A$2</f>
        <v>0</v>
      </c>
      <c r="B88" s="5" t="n">
        <f>(Games!G88)*'Coefficients - Win Probability'!$B$2</f>
        <v>-2.562687021</v>
      </c>
      <c r="C88" s="5" t="n">
        <f>(VLOOKUP(Games!B88, Data!$B$2:$L$134, 4, FALSE)-VLOOKUP(Games!E88, Data!$B$2:$L$134, 4, FALSE))*'Coefficients - Win Probability'!$C$2</f>
        <v>1.07361957</v>
      </c>
      <c r="D88" s="5" t="n">
        <f>(VLOOKUP(Games!B88, Data!$B$2:$L$134, 5, FALSE)-VLOOKUP(Games!E88, Data!$B$2:$L$134, 5, FALSE))*'Coefficients - Win Probability'!$D$2</f>
        <v>2.128898016</v>
      </c>
      <c r="E88" s="5" t="n">
        <f>(VLOOKUP(Games!B88, Data!$B$2:$L$134, 6, FALSE)-VLOOKUP(Games!E88, Data!$B$2:$L$134, 6, FALSE))*'Coefficients - Win Probability'!$E$2</f>
        <v>0.9707264564</v>
      </c>
      <c r="F88" s="5" t="n">
        <f>(VLOOKUP(Games!B88, Data!$B$2:$L$134, 7, FALSE)-VLOOKUP(Games!E88, Data!$B$2:$L$134, 7, FALSE))*'Coefficients - Win Probability'!$F$2</f>
        <v>4.05619093</v>
      </c>
      <c r="G88" s="5" t="n">
        <f>(VLOOKUP(Games!B88, Data!$B$2:$L$134, 8, FALSE)-VLOOKUP(Games!E88, Data!$B$2:$L$134, 8, FALSE))*'Coefficients - Win Probability'!$G$2</f>
        <v>1.427002983</v>
      </c>
      <c r="H88" s="5" t="n">
        <f>(VLOOKUP(Games!B88, Data!$B$2:$L$134, 9, FALSE)-VLOOKUP(Games!E88, Data!$B$2:$L$134, 9, FALSE))*'Coefficients - Win Probability'!$H$2</f>
        <v>0.2492568366</v>
      </c>
      <c r="I88" s="5" t="n">
        <f>(VLOOKUP(Games!B88, Data!$B$2:$L$134, 10, FALSE)-VLOOKUP(Games!E88, Data!$B$2:$L$134, 10, FALSE))*'Coefficients - Win Probability'!$I$2</f>
        <v>-0.9042875148</v>
      </c>
      <c r="J88" s="5" t="n">
        <f>(IF(AND(VLOOKUP(Games!B88, Data!$B$2:$L$134, 11, FALSE)=1, VLOOKUP(Games!E88, Data!$B$2:$L$134, 11, FALSE)&lt;&gt;1), 1,0))*'Coefficients - Win Probability'!$J$2</f>
        <v>0</v>
      </c>
      <c r="K88" s="5" t="n">
        <f>(IF(AND(VLOOKUP(Games!B88, Data!$B$2:$L$134, 11, FALSE)&lt;&gt;1, VLOOKUP(Games!E88, Data!$B$2:$L$134, 11, FALSE)=1), 1,0))*'Coefficients - Win Probability'!$K$2</f>
        <v>0</v>
      </c>
      <c r="L88" s="5" t="n">
        <f>(VLOOKUP(Games!B88, Data!$B$2:$L$134, 3, FALSE)-VLOOKUP(Games!E88, Data!$B$2:$L$134, 3, FALSE))*'Coefficients - Win Probability'!$L$2</f>
        <v>-3.308244787</v>
      </c>
      <c r="N88" s="5" t="n">
        <f t="shared" si="1"/>
        <v>0.958132</v>
      </c>
    </row>
    <row r="89" ht="14.25" customHeight="1">
      <c r="A89" s="5" t="n">
        <f>'Coefficients - Win Probability'!$A$2</f>
        <v>0</v>
      </c>
      <c r="B89" s="5" t="n">
        <f>(Games!G89)*'Coefficients - Win Probability'!$B$2</f>
        <v>-1.164857737</v>
      </c>
      <c r="C89" s="5" t="n">
        <f>(VLOOKUP(Games!B89, Data!$B$2:$L$134, 4, FALSE)-VLOOKUP(Games!E89, Data!$B$2:$L$134, 4, FALSE))*'Coefficients - Win Probability'!$C$2</f>
        <v>1.299644742</v>
      </c>
      <c r="D89" s="5" t="n">
        <f>(VLOOKUP(Games!B89, Data!$B$2:$L$134, 5, FALSE)-VLOOKUP(Games!E89, Data!$B$2:$L$134, 5, FALSE))*'Coefficients - Win Probability'!$D$2</f>
        <v>0.6907091341</v>
      </c>
      <c r="E89" s="5" t="n">
        <f>(VLOOKUP(Games!B89, Data!$B$2:$L$134, 6, FALSE)-VLOOKUP(Games!E89, Data!$B$2:$L$134, 6, FALSE))*'Coefficients - Win Probability'!$E$2</f>
        <v>0.9991002146</v>
      </c>
      <c r="F89" s="5" t="n">
        <f>(VLOOKUP(Games!B89, Data!$B$2:$L$134, 7, FALSE)-VLOOKUP(Games!E89, Data!$B$2:$L$134, 7, FALSE))*'Coefficients - Win Probability'!$F$2</f>
        <v>2.147395198</v>
      </c>
      <c r="G89" s="5" t="n">
        <f>(VLOOKUP(Games!B89, Data!$B$2:$L$134, 8, FALSE)-VLOOKUP(Games!E89, Data!$B$2:$L$134, 8, FALSE))*'Coefficients - Win Probability'!$G$2</f>
        <v>1.280105617</v>
      </c>
      <c r="H89" s="5" t="n">
        <f>(VLOOKUP(Games!B89, Data!$B$2:$L$134, 9, FALSE)-VLOOKUP(Games!E89, Data!$B$2:$L$134, 9, FALSE))*'Coefficients - Win Probability'!$H$2</f>
        <v>0.1794101406</v>
      </c>
      <c r="I89" s="5" t="n">
        <f>(VLOOKUP(Games!B89, Data!$B$2:$L$134, 10, FALSE)-VLOOKUP(Games!E89, Data!$B$2:$L$134, 10, FALSE))*'Coefficients - Win Probability'!$I$2</f>
        <v>0.1176025297</v>
      </c>
      <c r="J89" s="5" t="n">
        <f>(IF(AND(VLOOKUP(Games!B89, Data!$B$2:$L$134, 11, FALSE)=1, VLOOKUP(Games!E89, Data!$B$2:$L$134, 11, FALSE)&lt;&gt;1), 1,0))*'Coefficients - Win Probability'!$J$2</f>
        <v>-0.2451778613</v>
      </c>
      <c r="K89" s="5" t="n">
        <f>(IF(AND(VLOOKUP(Games!B89, Data!$B$2:$L$134, 11, FALSE)&lt;&gt;1, VLOOKUP(Games!E89, Data!$B$2:$L$134, 11, FALSE)=1), 1,0))*'Coefficients - Win Probability'!$K$2</f>
        <v>0</v>
      </c>
      <c r="L89" s="5" t="n">
        <f>(VLOOKUP(Games!B89, Data!$B$2:$L$134, 3, FALSE)-VLOOKUP(Games!E89, Data!$B$2:$L$134, 3, FALSE))*'Coefficients - Win Probability'!$L$2</f>
        <v>-2.613921807</v>
      </c>
      <c r="N89" s="5" t="n">
        <f t="shared" si="1"/>
        <v>0.936435</v>
      </c>
    </row>
    <row r="90" ht="14.25" customHeight="1">
      <c r="A90" s="5" t="n">
        <f>'Coefficients - Win Probability'!$A$2</f>
        <v>0</v>
      </c>
      <c r="B90" s="5" t="n">
        <f>(Games!G90)*'Coefficients - Win Probability'!$B$2</f>
        <v>0.8542290069</v>
      </c>
      <c r="C90" s="5" t="n">
        <f>(VLOOKUP(Games!B90, Data!$B$2:$L$134, 4, FALSE)-VLOOKUP(Games!E90, Data!$B$2:$L$134, 4, FALSE))*'Coefficients - Win Probability'!$C$2</f>
        <v>-0.4897212072</v>
      </c>
      <c r="D90" s="5" t="n">
        <f>(VLOOKUP(Games!B90, Data!$B$2:$L$134, 5, FALSE)-VLOOKUP(Games!E90, Data!$B$2:$L$134, 5, FALSE))*'Coefficients - Win Probability'!$D$2</f>
        <v>-1.244222618</v>
      </c>
      <c r="E90" s="5" t="n">
        <f>(VLOOKUP(Games!B90, Data!$B$2:$L$134, 6, FALSE)-VLOOKUP(Games!E90, Data!$B$2:$L$134, 6, FALSE))*'Coefficients - Win Probability'!$E$2</f>
        <v>-0.7334186601</v>
      </c>
      <c r="F90" s="5" t="n">
        <f>(VLOOKUP(Games!B90, Data!$B$2:$L$134, 7, FALSE)-VLOOKUP(Games!E90, Data!$B$2:$L$134, 7, FALSE))*'Coefficients - Win Probability'!$F$2</f>
        <v>-3.191267864</v>
      </c>
      <c r="G90" s="5" t="n">
        <f>(VLOOKUP(Games!B90, Data!$B$2:$L$134, 8, FALSE)-VLOOKUP(Games!E90, Data!$B$2:$L$134, 8, FALSE))*'Coefficients - Win Probability'!$G$2</f>
        <v>-1.259120279</v>
      </c>
      <c r="H90" s="5" t="n">
        <f>(VLOOKUP(Games!B90, Data!$B$2:$L$134, 9, FALSE)-VLOOKUP(Games!E90, Data!$B$2:$L$134, 9, FALSE))*'Coefficients - Win Probability'!$H$2</f>
        <v>-0.2259746046</v>
      </c>
      <c r="I90" s="5" t="n">
        <f>(VLOOKUP(Games!B90, Data!$B$2:$L$134, 10, FALSE)-VLOOKUP(Games!E90, Data!$B$2:$L$134, 10, FALSE))*'Coefficients - Win Probability'!$I$2</f>
        <v>0.4482441971</v>
      </c>
      <c r="J90" s="5" t="n">
        <f>(IF(AND(VLOOKUP(Games!B90, Data!$B$2:$L$134, 11, FALSE)=1, VLOOKUP(Games!E90, Data!$B$2:$L$134, 11, FALSE)&lt;&gt;1), 1,0))*'Coefficients - Win Probability'!$J$2</f>
        <v>0</v>
      </c>
      <c r="K90" s="5" t="n">
        <f>(IF(AND(VLOOKUP(Games!B90, Data!$B$2:$L$134, 11, FALSE)&lt;&gt;1, VLOOKUP(Games!E90, Data!$B$2:$L$134, 11, FALSE)=1), 1,0))*'Coefficients - Win Probability'!$K$2</f>
        <v>0</v>
      </c>
      <c r="L90" s="5" t="n">
        <f>(VLOOKUP(Games!B90, Data!$B$2:$L$134, 3, FALSE)-VLOOKUP(Games!E90, Data!$B$2:$L$134, 3, FALSE))*'Coefficients - Win Probability'!$L$2</f>
        <v>-1.592858601</v>
      </c>
      <c r="N90" s="5" t="n">
        <f t="shared" si="1"/>
        <v>0.00059</v>
      </c>
    </row>
    <row r="91" ht="14.25" customHeight="1">
      <c r="A91" s="5" t="n">
        <f>'Coefficients - Win Probability'!$A$2</f>
        <v>0</v>
      </c>
      <c r="B91" s="5" t="n">
        <f>(Games!G91)*'Coefficients - Win Probability'!$B$2</f>
        <v>-0.5436002771</v>
      </c>
      <c r="C91" s="5" t="n">
        <f>(VLOOKUP(Games!B91, Data!$B$2:$L$134, 4, FALSE)-VLOOKUP(Games!E91, Data!$B$2:$L$134, 4, FALSE))*'Coefficients - Win Probability'!$C$2</f>
        <v>0.7345818108</v>
      </c>
      <c r="D91" s="5" t="n">
        <f>(VLOOKUP(Games!B91, Data!$B$2:$L$134, 5, FALSE)-VLOOKUP(Games!E91, Data!$B$2:$L$134, 5, FALSE))*'Coefficients - Win Probability'!$D$2</f>
        <v>0.6812473652</v>
      </c>
      <c r="E91" s="5" t="n">
        <f>(VLOOKUP(Games!B91, Data!$B$2:$L$134, 6, FALSE)-VLOOKUP(Games!E91, Data!$B$2:$L$134, 6, FALSE))*'Coefficients - Win Probability'!$E$2</f>
        <v>0.7867269332</v>
      </c>
      <c r="F91" s="5" t="n">
        <f>(VLOOKUP(Games!B91, Data!$B$2:$L$134, 7, FALSE)-VLOOKUP(Games!E91, Data!$B$2:$L$134, 7, FALSE))*'Coefficients - Win Probability'!$F$2</f>
        <v>1.849145865</v>
      </c>
      <c r="G91" s="5" t="n">
        <f>(VLOOKUP(Games!B91, Data!$B$2:$L$134, 8, FALSE)-VLOOKUP(Games!E91, Data!$B$2:$L$134, 8, FALSE))*'Coefficients - Win Probability'!$G$2</f>
        <v>1.238134941</v>
      </c>
      <c r="H91" s="5" t="n">
        <f>(VLOOKUP(Games!B91, Data!$B$2:$L$134, 9, FALSE)-VLOOKUP(Games!E91, Data!$B$2:$L$134, 9, FALSE))*'Coefficients - Win Probability'!$H$2</f>
        <v>0.1232588752</v>
      </c>
      <c r="I91" s="5" t="n">
        <f>(VLOOKUP(Games!B91, Data!$B$2:$L$134, 10, FALSE)-VLOOKUP(Games!E91, Data!$B$2:$L$134, 10, FALSE))*'Coefficients - Win Probability'!$I$2</f>
        <v>-0.2238997552</v>
      </c>
      <c r="J91" s="5" t="n">
        <f>(IF(AND(VLOOKUP(Games!B91, Data!$B$2:$L$134, 11, FALSE)=1, VLOOKUP(Games!E91, Data!$B$2:$L$134, 11, FALSE)&lt;&gt;1), 1,0))*'Coefficients - Win Probability'!$J$2</f>
        <v>0</v>
      </c>
      <c r="K91" s="5" t="n">
        <f>(IF(AND(VLOOKUP(Games!B91, Data!$B$2:$L$134, 11, FALSE)&lt;&gt;1, VLOOKUP(Games!E91, Data!$B$2:$L$134, 11, FALSE)=1), 1,0))*'Coefficients - Win Probability'!$K$2</f>
        <v>0</v>
      </c>
      <c r="L91" s="5" t="n">
        <f>(VLOOKUP(Games!B91, Data!$B$2:$L$134, 3, FALSE)-VLOOKUP(Games!E91, Data!$B$2:$L$134, 3, FALSE))*'Coefficients - Win Probability'!$L$2</f>
        <v>-1.905984651</v>
      </c>
      <c r="N91" s="5" t="n">
        <f t="shared" si="1"/>
        <v>0.939324</v>
      </c>
    </row>
    <row r="92" ht="14.25" customHeight="1">
      <c r="A92" s="5" t="n">
        <f>'Coefficients - Win Probability'!$A$2</f>
        <v>0</v>
      </c>
      <c r="B92" s="5" t="n">
        <f>(Games!G92)*'Coefficients - Win Probability'!$B$2</f>
        <v>-0.6212574595</v>
      </c>
      <c r="C92" s="5" t="n">
        <f>(VLOOKUP(Games!B92, Data!$B$2:$L$134, 4, FALSE)-VLOOKUP(Games!E92, Data!$B$2:$L$134, 4, FALSE))*'Coefficients - Win Probability'!$C$2</f>
        <v>0.2448606036</v>
      </c>
      <c r="D92" s="5" t="n">
        <f>(VLOOKUP(Games!B92, Data!$B$2:$L$134, 5, FALSE)-VLOOKUP(Games!E92, Data!$B$2:$L$134, 5, FALSE))*'Coefficients - Win Probability'!$D$2</f>
        <v>0.3832016429</v>
      </c>
      <c r="E92" s="5" t="n">
        <f>(VLOOKUP(Games!B92, Data!$B$2:$L$134, 6, FALSE)-VLOOKUP(Games!E92, Data!$B$2:$L$134, 6, FALSE))*'Coefficients - Win Probability'!$E$2</f>
        <v>0.3207094493</v>
      </c>
      <c r="F92" s="5" t="n">
        <f>(VLOOKUP(Games!B92, Data!$B$2:$L$134, 7, FALSE)-VLOOKUP(Games!E92, Data!$B$2:$L$134, 7, FALSE))*'Coefficients - Win Probability'!$F$2</f>
        <v>1.192997332</v>
      </c>
      <c r="G92" s="5" t="n">
        <f>(VLOOKUP(Games!B92, Data!$B$2:$L$134, 8, FALSE)-VLOOKUP(Games!E92, Data!$B$2:$L$134, 8, FALSE))*'Coefficients - Win Probability'!$G$2</f>
        <v>0.7554721672</v>
      </c>
      <c r="H92" s="5" t="n">
        <f>(VLOOKUP(Games!B92, Data!$B$2:$L$134, 9, FALSE)-VLOOKUP(Games!E92, Data!$B$2:$L$134, 9, FALSE))*'Coefficients - Win Probability'!$H$2</f>
        <v>0.0657380668</v>
      </c>
      <c r="I92" s="5" t="n">
        <f>(VLOOKUP(Games!B92, Data!$B$2:$L$134, 10, FALSE)-VLOOKUP(Games!E92, Data!$B$2:$L$134, 10, FALSE))*'Coefficients - Win Probability'!$I$2</f>
        <v>-0.3724251141</v>
      </c>
      <c r="J92" s="5" t="n">
        <f>(IF(AND(VLOOKUP(Games!B92, Data!$B$2:$L$134, 11, FALSE)=1, VLOOKUP(Games!E92, Data!$B$2:$L$134, 11, FALSE)&lt;&gt;1), 1,0))*'Coefficients - Win Probability'!$J$2</f>
        <v>0</v>
      </c>
      <c r="K92" s="5" t="n">
        <f>(IF(AND(VLOOKUP(Games!B92, Data!$B$2:$L$134, 11, FALSE)&lt;&gt;1, VLOOKUP(Games!E92, Data!$B$2:$L$134, 11, FALSE)=1), 1,0))*'Coefficients - Win Probability'!$K$2</f>
        <v>0</v>
      </c>
      <c r="L92" s="5" t="n">
        <f>(VLOOKUP(Games!B92, Data!$B$2:$L$134, 3, FALSE)-VLOOKUP(Games!E92, Data!$B$2:$L$134, 3, FALSE))*'Coefficients - Win Probability'!$L$2</f>
        <v>-0.1905984651</v>
      </c>
      <c r="N92" s="5" t="n">
        <f t="shared" si="1"/>
        <v>0.855536</v>
      </c>
    </row>
    <row r="93" ht="14.25" customHeight="1">
      <c r="A93" s="5" t="n">
        <f>'Coefficients - Win Probability'!$A$2</f>
        <v>0</v>
      </c>
      <c r="B93" s="5" t="n">
        <f>(Games!G93)*'Coefficients - Win Probability'!$B$2</f>
        <v>-0.4659430946</v>
      </c>
      <c r="C93" s="5" t="n">
        <f>(VLOOKUP(Games!B93, Data!$B$2:$L$134, 4, FALSE)-VLOOKUP(Games!E93, Data!$B$2:$L$134, 4, FALSE))*'Coefficients - Win Probability'!$C$2</f>
        <v>0.2448606036</v>
      </c>
      <c r="D93" s="5" t="n">
        <f>(VLOOKUP(Games!B93, Data!$B$2:$L$134, 5, FALSE)-VLOOKUP(Games!E93, Data!$B$2:$L$134, 5, FALSE))*'Coefficients - Win Probability'!$D$2</f>
        <v>-0.600822329</v>
      </c>
      <c r="E93" s="5" t="n">
        <f>(VLOOKUP(Games!B93, Data!$B$2:$L$134, 6, FALSE)-VLOOKUP(Games!E93, Data!$B$2:$L$134, 6, FALSE))*'Coefficients - Win Probability'!$E$2</f>
        <v>-0.09028013988</v>
      </c>
      <c r="F93" s="5" t="n">
        <f>(VLOOKUP(Games!B93, Data!$B$2:$L$134, 7, FALSE)-VLOOKUP(Games!E93, Data!$B$2:$L$134, 7, FALSE))*'Coefficients - Win Probability'!$F$2</f>
        <v>-0.9842227992</v>
      </c>
      <c r="G93" s="5" t="n">
        <f>(VLOOKUP(Games!B93, Data!$B$2:$L$134, 8, FALSE)-VLOOKUP(Games!E93, Data!$B$2:$L$134, 8, FALSE))*'Coefficients - Win Probability'!$G$2</f>
        <v>-0.2308387178</v>
      </c>
      <c r="H93" s="5" t="n">
        <f>(VLOOKUP(Games!B93, Data!$B$2:$L$134, 9, FALSE)-VLOOKUP(Games!E93, Data!$B$2:$L$134, 9, FALSE))*'Coefficients - Win Probability'!$H$2</f>
        <v>-0.05204263621</v>
      </c>
      <c r="I93" s="5" t="n">
        <f>(VLOOKUP(Games!B93, Data!$B$2:$L$134, 10, FALSE)-VLOOKUP(Games!E93, Data!$B$2:$L$134, 10, FALSE))*'Coefficients - Win Probability'!$I$2</f>
        <v>0.2198975749</v>
      </c>
      <c r="J93" s="5" t="n">
        <f>(IF(AND(VLOOKUP(Games!B93, Data!$B$2:$L$134, 11, FALSE)=1, VLOOKUP(Games!E93, Data!$B$2:$L$134, 11, FALSE)&lt;&gt;1), 1,0))*'Coefficients - Win Probability'!$J$2</f>
        <v>0</v>
      </c>
      <c r="K93" s="5" t="n">
        <f>(IF(AND(VLOOKUP(Games!B93, Data!$B$2:$L$134, 11, FALSE)&lt;&gt;1, VLOOKUP(Games!E93, Data!$B$2:$L$134, 11, FALSE)=1), 1,0))*'Coefficients - Win Probability'!$K$2</f>
        <v>0</v>
      </c>
      <c r="L93" s="5" t="n">
        <f>(VLOOKUP(Games!B93, Data!$B$2:$L$134, 3, FALSE)-VLOOKUP(Games!E93, Data!$B$2:$L$134, 3, FALSE))*'Coefficients - Win Probability'!$L$2</f>
        <v>0.5717953953</v>
      </c>
      <c r="N93" s="5" t="n">
        <f t="shared" si="1"/>
        <v>0.199792</v>
      </c>
    </row>
    <row r="94" ht="14.25" customHeight="1">
      <c r="A94" s="5" t="n">
        <f>'Coefficients - Win Probability'!$A$2</f>
        <v>0</v>
      </c>
      <c r="B94" s="5" t="n">
        <f>(Games!G94)*'Coefficients - Win Probability'!$B$2</f>
        <v>-1.941429561</v>
      </c>
      <c r="C94" s="5" t="n">
        <f>(VLOOKUP(Games!B94, Data!$B$2:$L$134, 4, FALSE)-VLOOKUP(Games!E94, Data!$B$2:$L$134, 4, FALSE))*'Coefficients - Win Probability'!$C$2</f>
        <v>0.7345818108</v>
      </c>
      <c r="D94" s="5" t="n">
        <f>(VLOOKUP(Games!B94, Data!$B$2:$L$134, 5, FALSE)-VLOOKUP(Games!E94, Data!$B$2:$L$134, 5, FALSE))*'Coefficients - Win Probability'!$D$2</f>
        <v>1.097565199</v>
      </c>
      <c r="E94" s="5" t="n">
        <f>(VLOOKUP(Games!B94, Data!$B$2:$L$134, 6, FALSE)-VLOOKUP(Games!E94, Data!$B$2:$L$134, 6, FALSE))*'Coefficients - Win Probability'!$E$2</f>
        <v>1.018016053</v>
      </c>
      <c r="F94" s="5" t="n">
        <f>(VLOOKUP(Games!B94, Data!$B$2:$L$134, 7, FALSE)-VLOOKUP(Games!E94, Data!$B$2:$L$134, 7, FALSE))*'Coefficients - Win Probability'!$F$2</f>
        <v>3.101793064</v>
      </c>
      <c r="G94" s="5" t="n">
        <f>(VLOOKUP(Games!B94, Data!$B$2:$L$134, 8, FALSE)-VLOOKUP(Games!E94, Data!$B$2:$L$134, 8, FALSE))*'Coefficients - Win Probability'!$G$2</f>
        <v>1.322076293</v>
      </c>
      <c r="H94" s="5" t="n">
        <f>(VLOOKUP(Games!B94, Data!$B$2:$L$134, 9, FALSE)-VLOOKUP(Games!E94, Data!$B$2:$L$134, 9, FALSE))*'Coefficients - Win Probability'!$H$2</f>
        <v>0.2328223199</v>
      </c>
      <c r="I94" s="5" t="n">
        <f>(VLOOKUP(Games!B94, Data!$B$2:$L$134, 10, FALSE)-VLOOKUP(Games!E94, Data!$B$2:$L$134, 10, FALSE))*'Coefficients - Win Probability'!$I$2</f>
        <v>-0.326218123</v>
      </c>
      <c r="J94" s="5" t="n">
        <f>(IF(AND(VLOOKUP(Games!B94, Data!$B$2:$L$134, 11, FALSE)=1, VLOOKUP(Games!E94, Data!$B$2:$L$134, 11, FALSE)&lt;&gt;1), 1,0))*'Coefficients - Win Probability'!$J$2</f>
        <v>0</v>
      </c>
      <c r="K94" s="5" t="n">
        <f>(IF(AND(VLOOKUP(Games!B94, Data!$B$2:$L$134, 11, FALSE)&lt;&gt;1, VLOOKUP(Games!E94, Data!$B$2:$L$134, 11, FALSE)=1), 1,0))*'Coefficients - Win Probability'!$K$2</f>
        <v>0</v>
      </c>
      <c r="L94" s="5" t="n">
        <f>(VLOOKUP(Games!B94, Data!$B$2:$L$134, 3, FALSE)-VLOOKUP(Games!E94, Data!$B$2:$L$134, 3, FALSE))*'Coefficients - Win Probability'!$L$2</f>
        <v>-2.314409933</v>
      </c>
      <c r="N94" s="5" t="n">
        <f t="shared" si="1"/>
        <v>0.949059</v>
      </c>
    </row>
    <row r="95" ht="14.25" customHeight="1">
      <c r="A95" s="5" t="n">
        <f>'Coefficients - Win Probability'!$A$2</f>
        <v>0</v>
      </c>
      <c r="B95" s="5" t="n">
        <f>(Games!G95)*'Coefficients - Win Probability'!$B$2</f>
        <v>-0.7765718244</v>
      </c>
      <c r="C95" s="5" t="n">
        <f>(VLOOKUP(Games!B95, Data!$B$2:$L$134, 4, FALSE)-VLOOKUP(Games!E95, Data!$B$2:$L$134, 4, FALSE))*'Coefficients - Win Probability'!$C$2</f>
        <v>1.017113277</v>
      </c>
      <c r="D95" s="5" t="n">
        <f>(VLOOKUP(Games!B95, Data!$B$2:$L$134, 5, FALSE)-VLOOKUP(Games!E95, Data!$B$2:$L$134, 5, FALSE))*'Coefficients - Win Probability'!$D$2</f>
        <v>0.6623238273</v>
      </c>
      <c r="E95" s="5" t="n">
        <f>(VLOOKUP(Games!B95, Data!$B$2:$L$134, 6, FALSE)-VLOOKUP(Games!E95, Data!$B$2:$L$134, 6, FALSE))*'Coefficients - Win Probability'!$E$2</f>
        <v>0.8365959629</v>
      </c>
      <c r="F95" s="5" t="n">
        <f>(VLOOKUP(Games!B95, Data!$B$2:$L$134, 7, FALSE)-VLOOKUP(Games!E95, Data!$B$2:$L$134, 7, FALSE))*'Coefficients - Win Probability'!$F$2</f>
        <v>1.491246666</v>
      </c>
      <c r="G95" s="5" t="n">
        <f>(VLOOKUP(Games!B95, Data!$B$2:$L$134, 8, FALSE)-VLOOKUP(Games!E95, Data!$B$2:$L$134, 8, FALSE))*'Coefficients - Win Probability'!$G$2</f>
        <v>0.6505454773</v>
      </c>
      <c r="H95" s="5" t="n">
        <f>(VLOOKUP(Games!B95, Data!$B$2:$L$134, 9, FALSE)-VLOOKUP(Games!E95, Data!$B$2:$L$134, 9, FALSE))*'Coefficients - Win Probability'!$H$2</f>
        <v>0.1013461863</v>
      </c>
      <c r="I95" s="5" t="n">
        <f>(VLOOKUP(Games!B95, Data!$B$2:$L$134, 10, FALSE)-VLOOKUP(Games!E95, Data!$B$2:$L$134, 10, FALSE))*'Coefficients - Win Probability'!$I$2</f>
        <v>-0.5335898375</v>
      </c>
      <c r="J95" s="5" t="n">
        <f>(IF(AND(VLOOKUP(Games!B95, Data!$B$2:$L$134, 11, FALSE)=1, VLOOKUP(Games!E95, Data!$B$2:$L$134, 11, FALSE)&lt;&gt;1), 1,0))*'Coefficients - Win Probability'!$J$2</f>
        <v>0</v>
      </c>
      <c r="K95" s="5" t="n">
        <f>(IF(AND(VLOOKUP(Games!B95, Data!$B$2:$L$134, 11, FALSE)&lt;&gt;1, VLOOKUP(Games!E95, Data!$B$2:$L$134, 11, FALSE)=1), 1,0))*'Coefficients - Win Probability'!$K$2</f>
        <v>0</v>
      </c>
      <c r="L95" s="5" t="n">
        <f>(VLOOKUP(Games!B95, Data!$B$2:$L$134, 3, FALSE)-VLOOKUP(Games!E95, Data!$B$2:$L$134, 3, FALSE))*'Coefficients - Win Probability'!$L$2</f>
        <v>-1.715386186</v>
      </c>
      <c r="N95" s="5" t="n">
        <f t="shared" si="1"/>
        <v>0.849875</v>
      </c>
    </row>
    <row r="96" ht="14.25" customHeight="1">
      <c r="A96" s="5" t="n">
        <f>'Coefficients - Win Probability'!$A$2</f>
        <v>0</v>
      </c>
      <c r="B96" s="5" t="n">
        <f>(Games!G96)*'Coefficients - Win Probability'!$B$2</f>
        <v>-0.3882859122</v>
      </c>
      <c r="C96" s="5" t="n">
        <f>(VLOOKUP(Games!B96, Data!$B$2:$L$134, 4, FALSE)-VLOOKUP(Games!E96, Data!$B$2:$L$134, 4, FALSE))*'Coefficients - Win Probability'!$C$2</f>
        <v>0</v>
      </c>
      <c r="D96" s="5" t="n">
        <f>(VLOOKUP(Games!B96, Data!$B$2:$L$134, 5, FALSE)-VLOOKUP(Games!E96, Data!$B$2:$L$134, 5, FALSE))*'Coefficients - Win Probability'!$D$2</f>
        <v>0.6150149825</v>
      </c>
      <c r="E96" s="5" t="n">
        <f>(VLOOKUP(Games!B96, Data!$B$2:$L$134, 6, FALSE)-VLOOKUP(Games!E96, Data!$B$2:$L$134, 6, FALSE))*'Coefficients - Win Probability'!$E$2</f>
        <v>0.2734198522</v>
      </c>
      <c r="F96" s="5" t="n">
        <f>(VLOOKUP(Games!B96, Data!$B$2:$L$134, 7, FALSE)-VLOOKUP(Games!E96, Data!$B$2:$L$134, 7, FALSE))*'Coefficients - Win Probability'!$F$2</f>
        <v>2.236869998</v>
      </c>
      <c r="G96" s="5" t="n">
        <f>(VLOOKUP(Games!B96, Data!$B$2:$L$134, 8, FALSE)-VLOOKUP(Games!E96, Data!$B$2:$L$134, 8, FALSE))*'Coefficients - Win Probability'!$G$2</f>
        <v>0.2308387178</v>
      </c>
      <c r="H96" s="5" t="n">
        <f>(VLOOKUP(Games!B96, Data!$B$2:$L$134, 9, FALSE)-VLOOKUP(Games!E96, Data!$B$2:$L$134, 9, FALSE))*'Coefficients - Win Probability'!$H$2</f>
        <v>0.05341217927</v>
      </c>
      <c r="I96" s="5" t="n">
        <f>(VLOOKUP(Games!B96, Data!$B$2:$L$134, 10, FALSE)-VLOOKUP(Games!E96, Data!$B$2:$L$134, 10, FALSE))*'Coefficients - Win Probability'!$I$2</f>
        <v>-0.2310147424</v>
      </c>
      <c r="J96" s="5" t="n">
        <f>(IF(AND(VLOOKUP(Games!B96, Data!$B$2:$L$134, 11, FALSE)=1, VLOOKUP(Games!E96, Data!$B$2:$L$134, 11, FALSE)&lt;&gt;1), 1,0))*'Coefficients - Win Probability'!$J$2</f>
        <v>0</v>
      </c>
      <c r="K96" s="5" t="n">
        <f>(IF(AND(VLOOKUP(Games!B96, Data!$B$2:$L$134, 11, FALSE)&lt;&gt;1, VLOOKUP(Games!E96, Data!$B$2:$L$134, 11, FALSE)=1), 1,0))*'Coefficients - Win Probability'!$K$2</f>
        <v>0</v>
      </c>
      <c r="L96" s="5" t="n">
        <f>(VLOOKUP(Games!B96, Data!$B$2:$L$134, 3, FALSE)-VLOOKUP(Games!E96, Data!$B$2:$L$134, 3, FALSE))*'Coefficients - Win Probability'!$L$2</f>
        <v>-0.8985356212</v>
      </c>
      <c r="N96" s="5" t="n">
        <f t="shared" si="1"/>
        <v>0.868951</v>
      </c>
    </row>
    <row r="97" ht="14.25" customHeight="1">
      <c r="A97" s="5" t="n">
        <f>'Coefficients - Win Probability'!$A$2</f>
        <v>0</v>
      </c>
      <c r="B97" s="5" t="n">
        <f>(Games!G97)*'Coefficients - Win Probability'!$B$2</f>
        <v>-0.9318861893</v>
      </c>
      <c r="C97" s="5" t="n">
        <f>(VLOOKUP(Games!B97, Data!$B$2:$L$134, 4, FALSE)-VLOOKUP(Games!E97, Data!$B$2:$L$134, 4, FALSE))*'Coefficients - Win Probability'!$C$2</f>
        <v>0.7345818108</v>
      </c>
      <c r="D97" s="5" t="n">
        <f>(VLOOKUP(Games!B97, Data!$B$2:$L$134, 5, FALSE)-VLOOKUP(Games!E97, Data!$B$2:$L$134, 5, FALSE))*'Coefficients - Win Probability'!$D$2</f>
        <v>1.017140163</v>
      </c>
      <c r="E97" s="5" t="n">
        <f>(VLOOKUP(Games!B97, Data!$B$2:$L$134, 6, FALSE)-VLOOKUP(Games!E97, Data!$B$2:$L$134, 6, FALSE))*'Coefficients - Win Probability'!$E$2</f>
        <v>0.6551758723</v>
      </c>
      <c r="F97" s="5" t="n">
        <f>(VLOOKUP(Games!B97, Data!$B$2:$L$134, 7, FALSE)-VLOOKUP(Games!E97, Data!$B$2:$L$134, 7, FALSE))*'Coefficients - Win Probability'!$F$2</f>
        <v>2.833368665</v>
      </c>
      <c r="G97" s="5" t="n">
        <f>(VLOOKUP(Games!B97, Data!$B$2:$L$134, 8, FALSE)-VLOOKUP(Games!E97, Data!$B$2:$L$134, 8, FALSE))*'Coefficients - Win Probability'!$G$2</f>
        <v>0.8184281812</v>
      </c>
      <c r="H97" s="5" t="n">
        <f>(VLOOKUP(Games!B97, Data!$B$2:$L$134, 9, FALSE)-VLOOKUP(Games!E97, Data!$B$2:$L$134, 9, FALSE))*'Coefficients - Win Probability'!$H$2</f>
        <v>0.07258578209</v>
      </c>
      <c r="I97" s="5" t="n">
        <f>(VLOOKUP(Games!B97, Data!$B$2:$L$134, 10, FALSE)-VLOOKUP(Games!E97, Data!$B$2:$L$134, 10, FALSE))*'Coefficients - Win Probability'!$I$2</f>
        <v>-0.3782060413</v>
      </c>
      <c r="J97" s="5" t="n">
        <f>(IF(AND(VLOOKUP(Games!B97, Data!$B$2:$L$134, 11, FALSE)=1, VLOOKUP(Games!E97, Data!$B$2:$L$134, 11, FALSE)&lt;&gt;1), 1,0))*'Coefficients - Win Probability'!$J$2</f>
        <v>0</v>
      </c>
      <c r="K97" s="5" t="n">
        <f>(IF(AND(VLOOKUP(Games!B97, Data!$B$2:$L$134, 11, FALSE)&lt;&gt;1, VLOOKUP(Games!E97, Data!$B$2:$L$134, 11, FALSE)=1), 1,0))*'Coefficients - Win Probability'!$K$2</f>
        <v>0</v>
      </c>
      <c r="L97" s="5" t="n">
        <f>(VLOOKUP(Games!B97, Data!$B$2:$L$134, 3, FALSE)-VLOOKUP(Games!E97, Data!$B$2:$L$134, 3, FALSE))*'Coefficients - Win Probability'!$L$2</f>
        <v>-2.178268173</v>
      </c>
      <c r="N97" s="5" t="n">
        <f t="shared" si="1"/>
        <v>0.933573</v>
      </c>
    </row>
    <row r="98" ht="14.25" customHeight="1">
      <c r="A98" s="5" t="n">
        <f>'Coefficients - Win Probability'!$A$2</f>
        <v>0</v>
      </c>
      <c r="B98" s="5" t="n">
        <f>(Games!G98)*'Coefficients - Win Probability'!$B$2</f>
        <v>2.718001385</v>
      </c>
      <c r="C98" s="5" t="n">
        <f>(VLOOKUP(Games!B98, Data!$B$2:$L$134, 4, FALSE)-VLOOKUP(Games!E98, Data!$B$2:$L$134, 4, FALSE))*'Coefficients - Win Probability'!$C$2</f>
        <v>-1.224303018</v>
      </c>
      <c r="D98" s="5" t="n">
        <f>(VLOOKUP(Games!B98, Data!$B$2:$L$134, 5, FALSE)-VLOOKUP(Games!E98, Data!$B$2:$L$134, 5, FALSE))*'Coefficients - Win Probability'!$D$2</f>
        <v>-3.250117638</v>
      </c>
      <c r="E98" s="5" t="n">
        <f>(VLOOKUP(Games!B98, Data!$B$2:$L$134, 6, FALSE)-VLOOKUP(Games!E98, Data!$B$2:$L$134, 6, FALSE))*'Coefficients - Win Probability'!$E$2</f>
        <v>-1.478874672</v>
      </c>
      <c r="F98" s="5" t="n">
        <f>(VLOOKUP(Games!B98, Data!$B$2:$L$134, 7, FALSE)-VLOOKUP(Games!E98, Data!$B$2:$L$134, 7, FALSE))*'Coefficients - Win Probability'!$F$2</f>
        <v>-7.456233328</v>
      </c>
      <c r="G98" s="5" t="n">
        <f>(VLOOKUP(Games!B98, Data!$B$2:$L$134, 8, FALSE)-VLOOKUP(Games!E98, Data!$B$2:$L$134, 8, FALSE))*'Coefficients - Win Probability'!$G$2</f>
        <v>-2.350357854</v>
      </c>
      <c r="H98" s="5" t="n">
        <f>(VLOOKUP(Games!B98, Data!$B$2:$L$134, 9, FALSE)-VLOOKUP(Games!E98, Data!$B$2:$L$134, 9, FALSE))*'Coefficients - Win Probability'!$H$2</f>
        <v>-0.3341685062</v>
      </c>
      <c r="I98" s="5" t="n">
        <f>(VLOOKUP(Games!B98, Data!$B$2:$L$134, 10, FALSE)-VLOOKUP(Games!E98, Data!$B$2:$L$134, 10, FALSE))*'Coefficients - Win Probability'!$I$2</f>
        <v>1.004547263</v>
      </c>
      <c r="J98" s="5" t="n">
        <f>(IF(AND(VLOOKUP(Games!B98, Data!$B$2:$L$134, 11, FALSE)=1, VLOOKUP(Games!E98, Data!$B$2:$L$134, 11, FALSE)&lt;&gt;1), 1,0))*'Coefficients - Win Probability'!$J$2</f>
        <v>0</v>
      </c>
      <c r="K98" s="5" t="n">
        <f>(IF(AND(VLOOKUP(Games!B98, Data!$B$2:$L$134, 11, FALSE)&lt;&gt;1, VLOOKUP(Games!E98, Data!$B$2:$L$134, 11, FALSE)=1), 1,0))*'Coefficients - Win Probability'!$K$2</f>
        <v>0.3676925434</v>
      </c>
      <c r="L98" s="5" t="n">
        <f>(VLOOKUP(Games!B98, Data!$B$2:$L$134, 3, FALSE)-VLOOKUP(Games!E98, Data!$B$2:$L$134, 3, FALSE))*'Coefficients - Win Probability'!$L$2</f>
        <v>3.09041797</v>
      </c>
      <c r="N98" s="5" t="n">
        <f t="shared" si="1"/>
        <v>0.000135</v>
      </c>
    </row>
    <row r="99" ht="14.25" customHeight="1">
      <c r="A99" s="5" t="n">
        <f>'Coefficients - Win Probability'!$A$2</f>
        <v>0</v>
      </c>
      <c r="B99" s="5" t="n">
        <f>(Games!G99)*'Coefficients - Win Probability'!$B$2</f>
        <v>-0.6212574595</v>
      </c>
      <c r="C99" s="5" t="n">
        <f>(VLOOKUP(Games!B99, Data!$B$2:$L$134, 4, FALSE)-VLOOKUP(Games!E99, Data!$B$2:$L$134, 4, FALSE))*'Coefficients - Win Probability'!$C$2</f>
        <v>0.7534172419</v>
      </c>
      <c r="D99" s="5" t="n">
        <f>(VLOOKUP(Games!B99, Data!$B$2:$L$134, 5, FALSE)-VLOOKUP(Games!E99, Data!$B$2:$L$134, 5, FALSE))*'Coefficients - Win Probability'!$D$2</f>
        <v>0.5109355239</v>
      </c>
      <c r="E99" s="5" t="n">
        <f>(VLOOKUP(Games!B99, Data!$B$2:$L$134, 6, FALSE)-VLOOKUP(Games!E99, Data!$B$2:$L$134, 6, FALSE))*'Coefficients - Win Probability'!$E$2</f>
        <v>0.4832137011</v>
      </c>
      <c r="F99" s="5" t="n">
        <f>(VLOOKUP(Games!B99, Data!$B$2:$L$134, 7, FALSE)-VLOOKUP(Games!E99, Data!$B$2:$L$134, 7, FALSE))*'Coefficients - Win Probability'!$F$2</f>
        <v>1.312297066</v>
      </c>
      <c r="G99" s="5" t="n">
        <f>(VLOOKUP(Games!B99, Data!$B$2:$L$134, 8, FALSE)-VLOOKUP(Games!E99, Data!$B$2:$L$134, 8, FALSE))*'Coefficients - Win Probability'!$G$2</f>
        <v>0.2728093937</v>
      </c>
      <c r="H99" s="5" t="n">
        <f>(VLOOKUP(Games!B99, Data!$B$2:$L$134, 9, FALSE)-VLOOKUP(Games!E99, Data!$B$2:$L$134, 9, FALSE))*'Coefficients - Win Probability'!$H$2</f>
        <v>0.1259979614</v>
      </c>
      <c r="I99" s="5" t="n">
        <f>(VLOOKUP(Games!B99, Data!$B$2:$L$134, 10, FALSE)-VLOOKUP(Games!E99, Data!$B$2:$L$134, 10, FALSE))*'Coefficients - Win Probability'!$I$2</f>
        <v>-0.7349473975</v>
      </c>
      <c r="J99" s="5" t="n">
        <f>(IF(AND(VLOOKUP(Games!B99, Data!$B$2:$L$134, 11, FALSE)=1, VLOOKUP(Games!E99, Data!$B$2:$L$134, 11, FALSE)&lt;&gt;1), 1,0))*'Coefficients - Win Probability'!$J$2</f>
        <v>-0.2451778613</v>
      </c>
      <c r="K99" s="5" t="n">
        <f>(IF(AND(VLOOKUP(Games!B99, Data!$B$2:$L$134, 11, FALSE)&lt;&gt;1, VLOOKUP(Games!E99, Data!$B$2:$L$134, 11, FALSE)=1), 1,0))*'Coefficients - Win Probability'!$K$2</f>
        <v>0</v>
      </c>
      <c r="L99" s="5" t="n">
        <f>(VLOOKUP(Games!B99, Data!$B$2:$L$134, 3, FALSE)-VLOOKUP(Games!E99, Data!$B$2:$L$134, 3, FALSE))*'Coefficients - Win Probability'!$L$2</f>
        <v>-0.4084252824</v>
      </c>
      <c r="N99" s="5" t="n">
        <f t="shared" si="1"/>
        <v>0.809823</v>
      </c>
    </row>
    <row r="100" ht="14.25" customHeight="1">
      <c r="A100" s="5" t="n">
        <f>'Coefficients - Win Probability'!$A$2</f>
        <v>0</v>
      </c>
      <c r="B100" s="5" t="n">
        <f>(Games!G100)*'Coefficients - Win Probability'!$B$2</f>
        <v>-2.407372656</v>
      </c>
      <c r="C100" s="5" t="n">
        <f>(VLOOKUP(Games!B100, Data!$B$2:$L$134, 4, FALSE)-VLOOKUP(Games!E100, Data!$B$2:$L$134, 4, FALSE))*'Coefficients - Win Probability'!$C$2</f>
        <v>-0.7345818108</v>
      </c>
      <c r="D100" s="5" t="n">
        <f>(VLOOKUP(Games!B100, Data!$B$2:$L$134, 5, FALSE)-VLOOKUP(Games!E100, Data!$B$2:$L$134, 5, FALSE))*'Coefficients - Win Probability'!$D$2</f>
        <v>0.1561191879</v>
      </c>
      <c r="E100" s="5" t="n">
        <f>(VLOOKUP(Games!B100, Data!$B$2:$L$134, 6, FALSE)-VLOOKUP(Games!E100, Data!$B$2:$L$134, 6, FALSE))*'Coefficients - Win Probability'!$E$2</f>
        <v>0.08426146389</v>
      </c>
      <c r="F100" s="5" t="n">
        <f>(VLOOKUP(Games!B100, Data!$B$2:$L$134, 7, FALSE)-VLOOKUP(Games!E100, Data!$B$2:$L$134, 7, FALSE))*'Coefficients - Win Probability'!$F$2</f>
        <v>2.922843464</v>
      </c>
      <c r="G100" s="5" t="n">
        <f>(VLOOKUP(Games!B100, Data!$B$2:$L$134, 8, FALSE)-VLOOKUP(Games!E100, Data!$B$2:$L$134, 8, FALSE))*'Coefficients - Win Probability'!$G$2</f>
        <v>0.5875894634</v>
      </c>
      <c r="H100" s="5" t="n">
        <f>(VLOOKUP(Games!B100, Data!$B$2:$L$134, 9, FALSE)-VLOOKUP(Games!E100, Data!$B$2:$L$134, 9, FALSE))*'Coefficients - Win Probability'!$H$2</f>
        <v>0.05615126539</v>
      </c>
      <c r="I100" s="5" t="n">
        <f>(VLOOKUP(Games!B100, Data!$B$2:$L$134, 10, FALSE)-VLOOKUP(Games!E100, Data!$B$2:$L$134, 10, FALSE))*'Coefficients - Win Probability'!$I$2</f>
        <v>0.2359062962</v>
      </c>
      <c r="J100" s="5" t="n">
        <f>(IF(AND(VLOOKUP(Games!B100, Data!$B$2:$L$134, 11, FALSE)=1, VLOOKUP(Games!E100, Data!$B$2:$L$134, 11, FALSE)&lt;&gt;1), 1,0))*'Coefficients - Win Probability'!$J$2</f>
        <v>0</v>
      </c>
      <c r="K100" s="5" t="n">
        <f>(IF(AND(VLOOKUP(Games!B100, Data!$B$2:$L$134, 11, FALSE)&lt;&gt;1, VLOOKUP(Games!E100, Data!$B$2:$L$134, 11, FALSE)=1), 1,0))*'Coefficients - Win Probability'!$K$2</f>
        <v>0</v>
      </c>
      <c r="L100" s="5" t="n">
        <f>(VLOOKUP(Games!B100, Data!$B$2:$L$134, 3, FALSE)-VLOOKUP(Games!E100, Data!$B$2:$L$134, 3, FALSE))*'Coefficients - Win Probability'!$L$2</f>
        <v>-2.654764335</v>
      </c>
      <c r="N100" s="5" t="n">
        <f t="shared" si="1"/>
        <v>0.147563</v>
      </c>
    </row>
    <row r="101" ht="14.25" customHeight="1">
      <c r="A101" s="5" t="n">
        <f>'Coefficients - Win Probability'!$A$2</f>
        <v>0</v>
      </c>
      <c r="B101" s="5" t="n">
        <f>(Games!G101)*'Coefficients - Win Probability'!$B$2</f>
        <v>-0.8542290069</v>
      </c>
      <c r="C101" s="5" t="n">
        <f>(VLOOKUP(Games!B101, Data!$B$2:$L$134, 4, FALSE)-VLOOKUP(Games!E101, Data!$B$2:$L$134, 4, FALSE))*'Coefficients - Win Probability'!$C$2</f>
        <v>0.2448606036</v>
      </c>
      <c r="D101" s="5" t="n">
        <f>(VLOOKUP(Games!B101, Data!$B$2:$L$134, 5, FALSE)-VLOOKUP(Games!E101, Data!$B$2:$L$134, 5, FALSE))*'Coefficients - Win Probability'!$D$2</f>
        <v>0.7711341703</v>
      </c>
      <c r="E101" s="5" t="n">
        <f>(VLOOKUP(Games!B101, Data!$B$2:$L$134, 6, FALSE)-VLOOKUP(Games!E101, Data!$B$2:$L$134, 6, FALSE))*'Coefficients - Win Probability'!$E$2</f>
        <v>0.2424666614</v>
      </c>
      <c r="F101" s="5" t="n">
        <f>(VLOOKUP(Games!B101, Data!$B$2:$L$134, 7, FALSE)-VLOOKUP(Games!E101, Data!$B$2:$L$134, 7, FALSE))*'Coefficients - Win Probability'!$F$2</f>
        <v>1.222822266</v>
      </c>
      <c r="G101" s="5" t="n">
        <f>(VLOOKUP(Games!B101, Data!$B$2:$L$134, 8, FALSE)-VLOOKUP(Games!E101, Data!$B$2:$L$134, 8, FALSE))*'Coefficients - Win Probability'!$G$2</f>
        <v>0.5036481115</v>
      </c>
      <c r="H101" s="5" t="n">
        <f>(VLOOKUP(Games!B101, Data!$B$2:$L$134, 9, FALSE)-VLOOKUP(Games!E101, Data!$B$2:$L$134, 9, FALSE))*'Coefficients - Win Probability'!$H$2</f>
        <v>0.04382537786</v>
      </c>
      <c r="I101" s="5" t="n">
        <f>(VLOOKUP(Games!B101, Data!$B$2:$L$134, 10, FALSE)-VLOOKUP(Games!E101, Data!$B$2:$L$134, 10, FALSE))*'Coefficients - Win Probability'!$I$2</f>
        <v>-0.09960982157</v>
      </c>
      <c r="J101" s="5" t="n">
        <f>(IF(AND(VLOOKUP(Games!B101, Data!$B$2:$L$134, 11, FALSE)=1, VLOOKUP(Games!E101, Data!$B$2:$L$134, 11, FALSE)&lt;&gt;1), 1,0))*'Coefficients - Win Probability'!$J$2</f>
        <v>0</v>
      </c>
      <c r="K101" s="5" t="n">
        <f>(IF(AND(VLOOKUP(Games!B101, Data!$B$2:$L$134, 11, FALSE)&lt;&gt;1, VLOOKUP(Games!E101, Data!$B$2:$L$134, 11, FALSE)=1), 1,0))*'Coefficients - Win Probability'!$K$2</f>
        <v>0</v>
      </c>
      <c r="L101" s="5" t="n">
        <f>(VLOOKUP(Games!B101, Data!$B$2:$L$134, 3, FALSE)-VLOOKUP(Games!E101, Data!$B$2:$L$134, 3, FALSE))*'Coefficients - Win Probability'!$L$2</f>
        <v>-1.660929482</v>
      </c>
      <c r="N101" s="5" t="n">
        <f t="shared" si="1"/>
        <v>0.602044</v>
      </c>
    </row>
    <row r="102" ht="14.25" customHeight="1">
      <c r="A102" s="5" t="n">
        <f>'Coefficients - Win Probability'!$A$2</f>
        <v>0</v>
      </c>
      <c r="B102" s="5" t="n">
        <f>(Games!G102)*'Coefficients - Win Probability'!$B$2</f>
        <v>-0.5436002771</v>
      </c>
      <c r="C102" s="5" t="n">
        <f>(VLOOKUP(Games!B102, Data!$B$2:$L$134, 4, FALSE)-VLOOKUP(Games!E102, Data!$B$2:$L$134, 4, FALSE))*'Coefficients - Win Probability'!$C$2</f>
        <v>0.7345818108</v>
      </c>
      <c r="D102" s="5" t="n">
        <f>(VLOOKUP(Games!B102, Data!$B$2:$L$134, 5, FALSE)-VLOOKUP(Games!E102, Data!$B$2:$L$134, 5, FALSE))*'Coefficients - Win Probability'!$D$2</f>
        <v>-0.6670547117</v>
      </c>
      <c r="E102" s="5" t="n">
        <f>(VLOOKUP(Games!B102, Data!$B$2:$L$134, 6, FALSE)-VLOOKUP(Games!E102, Data!$B$2:$L$134, 6, FALSE))*'Coefficients - Win Probability'!$E$2</f>
        <v>0.1943172535</v>
      </c>
      <c r="F102" s="5" t="n">
        <f>(VLOOKUP(Games!B102, Data!$B$2:$L$134, 7, FALSE)-VLOOKUP(Games!E102, Data!$B$2:$L$134, 7, FALSE))*'Coefficients - Win Probability'!$F$2</f>
        <v>-0.02982493331</v>
      </c>
      <c r="G102" s="5" t="n">
        <f>(VLOOKUP(Games!B102, Data!$B$2:$L$134, 8, FALSE)-VLOOKUP(Games!E102, Data!$B$2:$L$134, 8, FALSE))*'Coefficients - Win Probability'!$G$2</f>
        <v>-0.2728093937</v>
      </c>
      <c r="H102" s="5" t="n">
        <f>(VLOOKUP(Games!B102, Data!$B$2:$L$134, 9, FALSE)-VLOOKUP(Games!E102, Data!$B$2:$L$134, 9, FALSE))*'Coefficients - Win Probability'!$H$2</f>
        <v>0.008217258349</v>
      </c>
      <c r="I102" s="5" t="n">
        <f>(VLOOKUP(Games!B102, Data!$B$2:$L$134, 10, FALSE)-VLOOKUP(Games!E102, Data!$B$2:$L$134, 10, FALSE))*'Coefficients - Win Probability'!$I$2</f>
        <v>0.01386613993</v>
      </c>
      <c r="J102" s="5" t="n">
        <f>(IF(AND(VLOOKUP(Games!B102, Data!$B$2:$L$134, 11, FALSE)=1, VLOOKUP(Games!E102, Data!$B$2:$L$134, 11, FALSE)&lt;&gt;1), 1,0))*'Coefficients - Win Probability'!$J$2</f>
        <v>-0.2451778613</v>
      </c>
      <c r="K102" s="5" t="n">
        <f>(IF(AND(VLOOKUP(Games!B102, Data!$B$2:$L$134, 11, FALSE)&lt;&gt;1, VLOOKUP(Games!E102, Data!$B$2:$L$134, 11, FALSE)=1), 1,0))*'Coefficients - Win Probability'!$K$2</f>
        <v>0</v>
      </c>
      <c r="L102" s="5" t="n">
        <f>(VLOOKUP(Games!B102, Data!$B$2:$L$134, 3, FALSE)-VLOOKUP(Games!E102, Data!$B$2:$L$134, 3, FALSE))*'Coefficients - Win Probability'!$L$2</f>
        <v>0.176984289</v>
      </c>
      <c r="N102" s="5" t="n">
        <f t="shared" si="1"/>
        <v>0.347397</v>
      </c>
    </row>
    <row r="103" ht="14.25" customHeight="1">
      <c r="A103" s="5" t="n">
        <f>'Coefficients - Win Probability'!$A$2</f>
        <v>0</v>
      </c>
      <c r="B103" s="5" t="n">
        <f>(Games!G103)*'Coefficients - Win Probability'!$B$2</f>
        <v>0.4659430946</v>
      </c>
      <c r="C103" s="5" t="n">
        <f>(VLOOKUP(Games!B103, Data!$B$2:$L$134, 4, FALSE)-VLOOKUP(Games!E103, Data!$B$2:$L$134, 4, FALSE))*'Coefficients - Win Probability'!$C$2</f>
        <v>0.4897212072</v>
      </c>
      <c r="D103" s="5" t="n">
        <f>(VLOOKUP(Games!B103, Data!$B$2:$L$134, 5, FALSE)-VLOOKUP(Games!E103, Data!$B$2:$L$134, 5, FALSE))*'Coefficients - Win Probability'!$D$2</f>
        <v>1.007678394</v>
      </c>
      <c r="E103" s="5" t="n">
        <f>(VLOOKUP(Games!B103, Data!$B$2:$L$134, 6, FALSE)-VLOOKUP(Games!E103, Data!$B$2:$L$134, 6, FALSE))*'Coefficients - Win Probability'!$E$2</f>
        <v>0.608746086</v>
      </c>
      <c r="F103" s="5" t="n">
        <f>(VLOOKUP(Games!B103, Data!$B$2:$L$134, 7, FALSE)-VLOOKUP(Games!E103, Data!$B$2:$L$134, 7, FALSE))*'Coefficients - Win Probability'!$F$2</f>
        <v>1.282472132</v>
      </c>
      <c r="G103" s="5" t="n">
        <f>(VLOOKUP(Games!B103, Data!$B$2:$L$134, 8, FALSE)-VLOOKUP(Games!E103, Data!$B$2:$L$134, 8, FALSE))*'Coefficients - Win Probability'!$G$2</f>
        <v>0.8813841951</v>
      </c>
      <c r="H103" s="5" t="n">
        <f>(VLOOKUP(Games!B103, Data!$B$2:$L$134, 9, FALSE)-VLOOKUP(Games!E103, Data!$B$2:$L$134, 9, FALSE))*'Coefficients - Win Probability'!$H$2</f>
        <v>0.05752080845</v>
      </c>
      <c r="I103" s="5" t="n">
        <f>(VLOOKUP(Games!B103, Data!$B$2:$L$134, 10, FALSE)-VLOOKUP(Games!E103, Data!$B$2:$L$134, 10, FALSE))*'Coefficients - Win Probability'!$I$2</f>
        <v>-0.185879042</v>
      </c>
      <c r="J103" s="5" t="n">
        <f>(IF(AND(VLOOKUP(Games!B103, Data!$B$2:$L$134, 11, FALSE)=1, VLOOKUP(Games!E103, Data!$B$2:$L$134, 11, FALSE)&lt;&gt;1), 1,0))*'Coefficients - Win Probability'!$J$2</f>
        <v>-0.2451778613</v>
      </c>
      <c r="K103" s="5" t="n">
        <f>(IF(AND(VLOOKUP(Games!B103, Data!$B$2:$L$134, 11, FALSE)&lt;&gt;1, VLOOKUP(Games!E103, Data!$B$2:$L$134, 11, FALSE)=1), 1,0))*'Coefficients - Win Probability'!$K$2</f>
        <v>0</v>
      </c>
      <c r="L103" s="5" t="n">
        <f>(VLOOKUP(Games!B103, Data!$B$2:$L$134, 3, FALSE)-VLOOKUP(Games!E103, Data!$B$2:$L$134, 3, FALSE))*'Coefficients - Win Probability'!$L$2</f>
        <v>2.505008398</v>
      </c>
      <c r="N103" s="5" t="n">
        <f t="shared" si="1"/>
        <v>0.99896</v>
      </c>
    </row>
    <row r="104" ht="14.25" customHeight="1">
      <c r="A104" s="5" t="n">
        <f>'Coefficients - Win Probability'!$A$2</f>
        <v>0</v>
      </c>
      <c r="B104" s="5" t="n">
        <f>(Games!G104)*'Coefficients - Win Probability'!$B$2</f>
        <v>0.4659430946</v>
      </c>
      <c r="C104" s="5" t="n">
        <f>(VLOOKUP(Games!B104, Data!$B$2:$L$134, 4, FALSE)-VLOOKUP(Games!E104, Data!$B$2:$L$134, 4, FALSE))*'Coefficients - Win Probability'!$C$2</f>
        <v>-0.2448606036</v>
      </c>
      <c r="D104" s="5" t="n">
        <f>(VLOOKUP(Games!B104, Data!$B$2:$L$134, 5, FALSE)-VLOOKUP(Games!E104, Data!$B$2:$L$134, 5, FALSE))*'Coefficients - Win Probability'!$D$2</f>
        <v>-1.135412275</v>
      </c>
      <c r="E104" s="5" t="n">
        <f>(VLOOKUP(Games!B104, Data!$B$2:$L$134, 6, FALSE)-VLOOKUP(Games!E104, Data!$B$2:$L$134, 6, FALSE))*'Coefficients - Win Probability'!$E$2</f>
        <v>-0.4694567274</v>
      </c>
      <c r="F104" s="5" t="n">
        <f>(VLOOKUP(Games!B104, Data!$B$2:$L$134, 7, FALSE)-VLOOKUP(Games!E104, Data!$B$2:$L$134, 7, FALSE))*'Coefficients - Win Probability'!$F$2</f>
        <v>-2.028095465</v>
      </c>
      <c r="G104" s="5" t="n">
        <f>(VLOOKUP(Games!B104, Data!$B$2:$L$134, 8, FALSE)-VLOOKUP(Games!E104, Data!$B$2:$L$134, 8, FALSE))*'Coefficients - Win Probability'!$G$2</f>
        <v>-0.9023695331</v>
      </c>
      <c r="H104" s="5" t="n">
        <f>(VLOOKUP(Games!B104, Data!$B$2:$L$134, 9, FALSE)-VLOOKUP(Games!E104, Data!$B$2:$L$134, 9, FALSE))*'Coefficients - Win Probability'!$H$2</f>
        <v>-0.1123025308</v>
      </c>
      <c r="I104" s="5" t="n">
        <f>(VLOOKUP(Games!B104, Data!$B$2:$L$134, 10, FALSE)-VLOOKUP(Games!E104, Data!$B$2:$L$134, 10, FALSE))*'Coefficients - Win Probability'!$I$2</f>
        <v>0.1863237287</v>
      </c>
      <c r="J104" s="5" t="n">
        <f>(IF(AND(VLOOKUP(Games!B104, Data!$B$2:$L$134, 11, FALSE)=1, VLOOKUP(Games!E104, Data!$B$2:$L$134, 11, FALSE)&lt;&gt;1), 1,0))*'Coefficients - Win Probability'!$J$2</f>
        <v>0</v>
      </c>
      <c r="K104" s="5" t="n">
        <f>(IF(AND(VLOOKUP(Games!B104, Data!$B$2:$L$134, 11, FALSE)&lt;&gt;1, VLOOKUP(Games!E104, Data!$B$2:$L$134, 11, FALSE)=1), 1,0))*'Coefficients - Win Probability'!$K$2</f>
        <v>0.3676925434</v>
      </c>
      <c r="L104" s="5" t="n">
        <f>(VLOOKUP(Games!B104, Data!$B$2:$L$134, 3, FALSE)-VLOOKUP(Games!E104, Data!$B$2:$L$134, 3, FALSE))*'Coefficients - Win Probability'!$L$2</f>
        <v>0.9393781494</v>
      </c>
      <c r="N104" s="5" t="n">
        <f t="shared" si="1"/>
        <v>0.050538</v>
      </c>
    </row>
    <row r="105" ht="14.25" customHeight="1">
      <c r="A105" s="5" t="n">
        <f>'Coefficients - Win Probability'!$A$2</f>
        <v>0</v>
      </c>
      <c r="B105" s="5" t="n">
        <f>(Games!G105)*'Coefficients - Win Probability'!$B$2</f>
        <v>-5.513659953</v>
      </c>
      <c r="C105" s="5" t="n">
        <f>(VLOOKUP(Games!B105, Data!$B$2:$L$134, 4, FALSE)-VLOOKUP(Games!E105, Data!$B$2:$L$134, 4, FALSE))*'Coefficients - Win Probability'!$C$2</f>
        <v>1.224303018</v>
      </c>
      <c r="D105" s="5" t="n">
        <f>(VLOOKUP(Games!B105, Data!$B$2:$L$134, 5, FALSE)-VLOOKUP(Games!E105, Data!$B$2:$L$134, 5, FALSE))*'Coefficients - Win Probability'!$D$2</f>
        <v>3.264310292</v>
      </c>
      <c r="E105" s="5" t="n">
        <f>(VLOOKUP(Games!B105, Data!$B$2:$L$134, 6, FALSE)-VLOOKUP(Games!E105, Data!$B$2:$L$134, 6, FALSE))*'Coefficients - Win Probability'!$E$2</f>
        <v>1.588930462</v>
      </c>
      <c r="F105" s="5" t="n">
        <f>(VLOOKUP(Games!B105, Data!$B$2:$L$134, 7, FALSE)-VLOOKUP(Games!E105, Data!$B$2:$L$134, 7, FALSE))*'Coefficients - Win Probability'!$F$2</f>
        <v>8.947479993</v>
      </c>
      <c r="G105" s="5" t="n">
        <f>(VLOOKUP(Games!B105, Data!$B$2:$L$134, 8, FALSE)-VLOOKUP(Games!E105, Data!$B$2:$L$134, 8, FALSE))*'Coefficients - Win Probability'!$G$2</f>
        <v>2.833020627</v>
      </c>
      <c r="H105" s="5" t="n">
        <f>(VLOOKUP(Games!B105, Data!$B$2:$L$134, 9, FALSE)-VLOOKUP(Games!E105, Data!$B$2:$L$134, 9, FALSE))*'Coefficients - Win Probability'!$H$2</f>
        <v>0.3971674869</v>
      </c>
      <c r="I105" s="5" t="n">
        <f>(VLOOKUP(Games!B105, Data!$B$2:$L$134, 10, FALSE)-VLOOKUP(Games!E105, Data!$B$2:$L$134, 10, FALSE))*'Coefficients - Win Probability'!$I$2</f>
        <v>-0.9340644206</v>
      </c>
      <c r="J105" s="5" t="n">
        <f>(IF(AND(VLOOKUP(Games!B105, Data!$B$2:$L$134, 11, FALSE)=1, VLOOKUP(Games!E105, Data!$B$2:$L$134, 11, FALSE)&lt;&gt;1), 1,0))*'Coefficients - Win Probability'!$J$2</f>
        <v>-0.2451778613</v>
      </c>
      <c r="K105" s="5" t="n">
        <f>(IF(AND(VLOOKUP(Games!B105, Data!$B$2:$L$134, 11, FALSE)&lt;&gt;1, VLOOKUP(Games!E105, Data!$B$2:$L$134, 11, FALSE)=1), 1,0))*'Coefficients - Win Probability'!$K$2</f>
        <v>0</v>
      </c>
      <c r="L105" s="5" t="n">
        <f>(VLOOKUP(Games!B105, Data!$B$2:$L$134, 3, FALSE)-VLOOKUP(Games!E105, Data!$B$2:$L$134, 3, FALSE))*'Coefficients - Win Probability'!$L$2</f>
        <v>-6.357820229</v>
      </c>
      <c r="N105" s="5" t="n">
        <f t="shared" si="1"/>
        <v>0.994538</v>
      </c>
    </row>
    <row r="106" ht="14.25" customHeight="1">
      <c r="A106" s="5" t="n">
        <f>'Coefficients - Win Probability'!$A$2</f>
        <v>0</v>
      </c>
      <c r="B106" s="5" t="n">
        <f>(Games!G106)*'Coefficients - Win Probability'!$B$2</f>
        <v>1.475486466</v>
      </c>
      <c r="C106" s="5" t="n">
        <f>(VLOOKUP(Games!B106, Data!$B$2:$L$134, 4, FALSE)-VLOOKUP(Games!E106, Data!$B$2:$L$134, 4, FALSE))*'Coefficients - Win Probability'!$C$2</f>
        <v>-0.9794424145</v>
      </c>
      <c r="D106" s="5" t="n">
        <f>(VLOOKUP(Games!B106, Data!$B$2:$L$134, 5, FALSE)-VLOOKUP(Games!E106, Data!$B$2:$L$134, 5, FALSE))*'Coefficients - Win Probability'!$D$2</f>
        <v>-1.315185886</v>
      </c>
      <c r="E106" s="5" t="n">
        <f>(VLOOKUP(Games!B106, Data!$B$2:$L$134, 6, FALSE)-VLOOKUP(Games!E106, Data!$B$2:$L$134, 6, FALSE))*'Coefficients - Win Probability'!$E$2</f>
        <v>-0.7093439562</v>
      </c>
      <c r="F106" s="5" t="n">
        <f>(VLOOKUP(Games!B106, Data!$B$2:$L$134, 7, FALSE)-VLOOKUP(Games!E106, Data!$B$2:$L$134, 7, FALSE))*'Coefficients - Win Probability'!$F$2</f>
        <v>-2.624594131</v>
      </c>
      <c r="G106" s="5" t="n">
        <f>(VLOOKUP(Games!B106, Data!$B$2:$L$134, 8, FALSE)-VLOOKUP(Games!E106, Data!$B$2:$L$134, 8, FALSE))*'Coefficients - Win Probability'!$G$2</f>
        <v>-0.944340209</v>
      </c>
      <c r="H106" s="5" t="n">
        <f>(VLOOKUP(Games!B106, Data!$B$2:$L$134, 9, FALSE)-VLOOKUP(Games!E106, Data!$B$2:$L$134, 9, FALSE))*'Coefficients - Win Probability'!$H$2</f>
        <v>-0.2369309491</v>
      </c>
      <c r="I106" s="5" t="n">
        <f>(VLOOKUP(Games!B106, Data!$B$2:$L$134, 10, FALSE)-VLOOKUP(Games!E106, Data!$B$2:$L$134, 10, FALSE))*'Coefficients - Win Probability'!$I$2</f>
        <v>0.3635313801</v>
      </c>
      <c r="J106" s="5" t="n">
        <f>(IF(AND(VLOOKUP(Games!B106, Data!$B$2:$L$134, 11, FALSE)=1, VLOOKUP(Games!E106, Data!$B$2:$L$134, 11, FALSE)&lt;&gt;1), 1,0))*'Coefficients - Win Probability'!$J$2</f>
        <v>0</v>
      </c>
      <c r="K106" s="5" t="n">
        <f>(IF(AND(VLOOKUP(Games!B106, Data!$B$2:$L$134, 11, FALSE)&lt;&gt;1, VLOOKUP(Games!E106, Data!$B$2:$L$134, 11, FALSE)=1), 1,0))*'Coefficients - Win Probability'!$K$2</f>
        <v>0</v>
      </c>
      <c r="L106" s="5" t="n">
        <f>(VLOOKUP(Games!B106, Data!$B$2:$L$134, 3, FALSE)-VLOOKUP(Games!E106, Data!$B$2:$L$134, 3, FALSE))*'Coefficients - Win Probability'!$L$2</f>
        <v>1.579244425</v>
      </c>
      <c r="N106" s="5" t="n">
        <f t="shared" si="1"/>
        <v>0.03256</v>
      </c>
    </row>
    <row r="107" ht="14.25" customHeight="1">
      <c r="A107" s="5" t="n">
        <f>'Coefficients - Win Probability'!$A$2</f>
        <v>0</v>
      </c>
      <c r="B107" s="5" t="n">
        <f>(Games!G107)*'Coefficients - Win Probability'!$B$2</f>
        <v>-1.786115196</v>
      </c>
      <c r="C107" s="5" t="n">
        <f>(VLOOKUP(Games!B107, Data!$B$2:$L$134, 4, FALSE)-VLOOKUP(Games!E107, Data!$B$2:$L$134, 4, FALSE))*'Coefficients - Win Probability'!$C$2</f>
        <v>1.224303018</v>
      </c>
      <c r="D107" s="5" t="n">
        <f>(VLOOKUP(Games!B107, Data!$B$2:$L$134, 5, FALSE)-VLOOKUP(Games!E107, Data!$B$2:$L$134, 5, FALSE))*'Coefficients - Win Probability'!$D$2</f>
        <v>2.062665633</v>
      </c>
      <c r="E107" s="5" t="n">
        <f>(VLOOKUP(Games!B107, Data!$B$2:$L$134, 6, FALSE)-VLOOKUP(Games!E107, Data!$B$2:$L$134, 6, FALSE))*'Coefficients - Win Probability'!$E$2</f>
        <v>1.037791703</v>
      </c>
      <c r="F107" s="5" t="n">
        <f>(VLOOKUP(Games!B107, Data!$B$2:$L$134, 7, FALSE)-VLOOKUP(Games!E107, Data!$B$2:$L$134, 7, FALSE))*'Coefficients - Win Probability'!$F$2</f>
        <v>5.457962796</v>
      </c>
      <c r="G107" s="5" t="n">
        <f>(VLOOKUP(Games!B107, Data!$B$2:$L$134, 8, FALSE)-VLOOKUP(Games!E107, Data!$B$2:$L$134, 8, FALSE))*'Coefficients - Win Probability'!$G$2</f>
        <v>1.6578417</v>
      </c>
      <c r="H107" s="5" t="n">
        <f>(VLOOKUP(Games!B107, Data!$B$2:$L$134, 9, FALSE)-VLOOKUP(Games!E107, Data!$B$2:$L$134, 9, FALSE))*'Coefficients - Win Probability'!$H$2</f>
        <v>0.2766476978</v>
      </c>
      <c r="I107" s="5" t="n">
        <f>(VLOOKUP(Games!B107, Data!$B$2:$L$134, 10, FALSE)-VLOOKUP(Games!E107, Data!$B$2:$L$134, 10, FALSE))*'Coefficients - Win Probability'!$I$2</f>
        <v>-0.9920960354</v>
      </c>
      <c r="J107" s="5" t="n">
        <f>(IF(AND(VLOOKUP(Games!B107, Data!$B$2:$L$134, 11, FALSE)=1, VLOOKUP(Games!E107, Data!$B$2:$L$134, 11, FALSE)&lt;&gt;1), 1,0))*'Coefficients - Win Probability'!$J$2</f>
        <v>0</v>
      </c>
      <c r="K107" s="5" t="n">
        <f>(IF(AND(VLOOKUP(Games!B107, Data!$B$2:$L$134, 11, FALSE)&lt;&gt;1, VLOOKUP(Games!E107, Data!$B$2:$L$134, 11, FALSE)=1), 1,0))*'Coefficients - Win Probability'!$K$2</f>
        <v>0</v>
      </c>
      <c r="L107" s="5" t="n">
        <f>(VLOOKUP(Games!B107, Data!$B$2:$L$134, 3, FALSE)-VLOOKUP(Games!E107, Data!$B$2:$L$134, 3, FALSE))*'Coefficients - Win Probability'!$L$2</f>
        <v>0.5990237475</v>
      </c>
      <c r="N107" s="5" t="n">
        <f t="shared" si="1"/>
        <v>0.999928</v>
      </c>
    </row>
    <row r="108" ht="14.25" customHeight="1">
      <c r="A108" s="5" t="n">
        <f>'Coefficients - Win Probability'!$A$2</f>
        <v>0</v>
      </c>
      <c r="B108" s="5" t="n">
        <f>(Games!G108)*'Coefficients - Win Probability'!$B$2</f>
        <v>-0.3882859122</v>
      </c>
      <c r="C108" s="5" t="n">
        <f>(VLOOKUP(Games!B108, Data!$B$2:$L$134, 4, FALSE)-VLOOKUP(Games!E108, Data!$B$2:$L$134, 4, FALSE))*'Coefficients - Win Probability'!$C$2</f>
        <v>-0.7345818108</v>
      </c>
      <c r="D108" s="5" t="n">
        <f>(VLOOKUP(Games!B108, Data!$B$2:$L$134, 5, FALSE)-VLOOKUP(Games!E108, Data!$B$2:$L$134, 5, FALSE))*'Coefficients - Win Probability'!$D$2</f>
        <v>-1.130681391</v>
      </c>
      <c r="E108" s="5" t="n">
        <f>(VLOOKUP(Games!B108, Data!$B$2:$L$134, 6, FALSE)-VLOOKUP(Games!E108, Data!$B$2:$L$134, 6, FALSE))*'Coefficients - Win Probability'!$E$2</f>
        <v>-0.5838115712</v>
      </c>
      <c r="F108" s="5" t="n">
        <f>(VLOOKUP(Games!B108, Data!$B$2:$L$134, 7, FALSE)-VLOOKUP(Games!E108, Data!$B$2:$L$134, 7, FALSE))*'Coefficients - Win Probability'!$F$2</f>
        <v>-2.475469465</v>
      </c>
      <c r="G108" s="5" t="n">
        <f>(VLOOKUP(Games!B108, Data!$B$2:$L$134, 8, FALSE)-VLOOKUP(Games!E108, Data!$B$2:$L$134, 8, FALSE))*'Coefficients - Win Probability'!$G$2</f>
        <v>-0.5875894634</v>
      </c>
      <c r="H108" s="5" t="n">
        <f>(VLOOKUP(Games!B108, Data!$B$2:$L$134, 9, FALSE)-VLOOKUP(Games!E108, Data!$B$2:$L$134, 9, FALSE))*'Coefficients - Win Probability'!$H$2</f>
        <v>-0.1232588752</v>
      </c>
      <c r="I108" s="5" t="n">
        <f>(VLOOKUP(Games!B108, Data!$B$2:$L$134, 10, FALSE)-VLOOKUP(Games!E108, Data!$B$2:$L$134, 10, FALSE))*'Coefficients - Win Probability'!$I$2</f>
        <v>0.0476016903</v>
      </c>
      <c r="J108" s="5" t="n">
        <f>(IF(AND(VLOOKUP(Games!B108, Data!$B$2:$L$134, 11, FALSE)=1, VLOOKUP(Games!E108, Data!$B$2:$L$134, 11, FALSE)&lt;&gt;1), 1,0))*'Coefficients - Win Probability'!$J$2</f>
        <v>0</v>
      </c>
      <c r="K108" s="5" t="n">
        <f>(IF(AND(VLOOKUP(Games!B108, Data!$B$2:$L$134, 11, FALSE)&lt;&gt;1, VLOOKUP(Games!E108, Data!$B$2:$L$134, 11, FALSE)=1), 1,0))*'Coefficients - Win Probability'!$K$2</f>
        <v>0</v>
      </c>
      <c r="L108" s="5" t="n">
        <f>(VLOOKUP(Games!B108, Data!$B$2:$L$134, 3, FALSE)-VLOOKUP(Games!E108, Data!$B$2:$L$134, 3, FALSE))*'Coefficients - Win Probability'!$L$2</f>
        <v>2.191882349</v>
      </c>
      <c r="N108" s="5" t="n">
        <f t="shared" si="1"/>
        <v>0.022222</v>
      </c>
    </row>
    <row r="109" ht="14.25" customHeight="1">
      <c r="A109" s="5" t="n">
        <f>'Coefficients - Win Probability'!$A$2</f>
        <v>0</v>
      </c>
      <c r="B109" s="5" t="n">
        <f>(Games!G109)*'Coefficients - Win Probability'!$B$2</f>
        <v>1.087200554</v>
      </c>
      <c r="C109" s="5" t="n">
        <f>(VLOOKUP(Games!B109, Data!$B$2:$L$134, 4, FALSE)-VLOOKUP(Games!E109, Data!$B$2:$L$134, 4, FALSE))*'Coefficients - Win Probability'!$C$2</f>
        <v>-0.4897212072</v>
      </c>
      <c r="D109" s="5" t="n">
        <f>(VLOOKUP(Games!B109, Data!$B$2:$L$134, 5, FALSE)-VLOOKUP(Games!E109, Data!$B$2:$L$134, 5, FALSE))*'Coefficients - Win Probability'!$D$2</f>
        <v>-1.357763846</v>
      </c>
      <c r="E109" s="5" t="n">
        <f>(VLOOKUP(Games!B109, Data!$B$2:$L$134, 6, FALSE)-VLOOKUP(Games!E109, Data!$B$2:$L$134, 6, FALSE))*'Coefficients - Win Probability'!$E$2</f>
        <v>-0.7231009299</v>
      </c>
      <c r="F109" s="5" t="n">
        <f>(VLOOKUP(Games!B109, Data!$B$2:$L$134, 7, FALSE)-VLOOKUP(Games!E109, Data!$B$2:$L$134, 7, FALSE))*'Coefficients - Win Probability'!$F$2</f>
        <v>-2.087745332</v>
      </c>
      <c r="G109" s="5" t="n">
        <f>(VLOOKUP(Games!B109, Data!$B$2:$L$134, 8, FALSE)-VLOOKUP(Games!E109, Data!$B$2:$L$134, 8, FALSE))*'Coefficients - Win Probability'!$G$2</f>
        <v>-0.8603988571</v>
      </c>
      <c r="H109" s="5" t="n">
        <f>(VLOOKUP(Games!B109, Data!$B$2:$L$134, 9, FALSE)-VLOOKUP(Games!E109, Data!$B$2:$L$134, 9, FALSE))*'Coefficients - Win Probability'!$H$2</f>
        <v>-0.1081939016</v>
      </c>
      <c r="I109" s="5" t="n">
        <f>(VLOOKUP(Games!B109, Data!$B$2:$L$134, 10, FALSE)-VLOOKUP(Games!E109, Data!$B$2:$L$134, 10, FALSE))*'Coefficients - Win Probability'!$I$2</f>
        <v>0.7081029361</v>
      </c>
      <c r="J109" s="5" t="n">
        <f>(IF(AND(VLOOKUP(Games!B109, Data!$B$2:$L$134, 11, FALSE)=1, VLOOKUP(Games!E109, Data!$B$2:$L$134, 11, FALSE)&lt;&gt;1), 1,0))*'Coefficients - Win Probability'!$J$2</f>
        <v>0</v>
      </c>
      <c r="K109" s="5" t="n">
        <f>(IF(AND(VLOOKUP(Games!B109, Data!$B$2:$L$134, 11, FALSE)&lt;&gt;1, VLOOKUP(Games!E109, Data!$B$2:$L$134, 11, FALSE)=1), 1,0))*'Coefficients - Win Probability'!$K$2</f>
        <v>0</v>
      </c>
      <c r="L109" s="5" t="n">
        <f>(VLOOKUP(Games!B109, Data!$B$2:$L$134, 3, FALSE)-VLOOKUP(Games!E109, Data!$B$2:$L$134, 3, FALSE))*'Coefficients - Win Probability'!$L$2</f>
        <v>1.347803432</v>
      </c>
      <c r="N109" s="5" t="n">
        <f t="shared" si="1"/>
        <v>0.077</v>
      </c>
    </row>
    <row r="110" ht="14.25" customHeight="1">
      <c r="A110" s="5" t="n">
        <f>'Coefficients - Win Probability'!$A$2</f>
        <v>0</v>
      </c>
      <c r="B110" s="5" t="n">
        <f>(Games!G110)*'Coefficients - Win Probability'!$B$2</f>
        <v>1.164857737</v>
      </c>
      <c r="C110" s="5" t="n">
        <f>(VLOOKUP(Games!B110, Data!$B$2:$L$134, 4, FALSE)-VLOOKUP(Games!E110, Data!$B$2:$L$134, 4, FALSE))*'Coefficients - Win Probability'!$C$2</f>
        <v>-0.7345818108</v>
      </c>
      <c r="D110" s="5" t="n">
        <f>(VLOOKUP(Games!B110, Data!$B$2:$L$134, 5, FALSE)-VLOOKUP(Games!E110, Data!$B$2:$L$134, 5, FALSE))*'Coefficients - Win Probability'!$D$2</f>
        <v>-1.263146156</v>
      </c>
      <c r="E110" s="5" t="n">
        <f>(VLOOKUP(Games!B110, Data!$B$2:$L$134, 6, FALSE)-VLOOKUP(Games!E110, Data!$B$2:$L$134, 6, FALSE))*'Coefficients - Win Probability'!$E$2</f>
        <v>-0.8022035286</v>
      </c>
      <c r="F110" s="5" t="n">
        <f>(VLOOKUP(Games!B110, Data!$B$2:$L$134, 7, FALSE)-VLOOKUP(Games!E110, Data!$B$2:$L$134, 7, FALSE))*'Coefficients - Win Probability'!$F$2</f>
        <v>-3.370217464</v>
      </c>
      <c r="G110" s="5" t="n">
        <f>(VLOOKUP(Games!B110, Data!$B$2:$L$134, 8, FALSE)-VLOOKUP(Games!E110, Data!$B$2:$L$134, 8, FALSE))*'Coefficients - Win Probability'!$G$2</f>
        <v>-0.965325547</v>
      </c>
      <c r="H110" s="5" t="n">
        <f>(VLOOKUP(Games!B110, Data!$B$2:$L$134, 9, FALSE)-VLOOKUP(Games!E110, Data!$B$2:$L$134, 9, FALSE))*'Coefficients - Win Probability'!$H$2</f>
        <v>-0.1561279086</v>
      </c>
      <c r="I110" s="5" t="n">
        <f>(VLOOKUP(Games!B110, Data!$B$2:$L$134, 10, FALSE)-VLOOKUP(Games!E110, Data!$B$2:$L$134, 10, FALSE))*'Coefficients - Win Probability'!$I$2</f>
        <v>0.9536306355</v>
      </c>
      <c r="J110" s="5" t="n">
        <f>(IF(AND(VLOOKUP(Games!B110, Data!$B$2:$L$134, 11, FALSE)=1, VLOOKUP(Games!E110, Data!$B$2:$L$134, 11, FALSE)&lt;&gt;1), 1,0))*'Coefficients - Win Probability'!$J$2</f>
        <v>0</v>
      </c>
      <c r="K110" s="5" t="n">
        <f>(IF(AND(VLOOKUP(Games!B110, Data!$B$2:$L$134, 11, FALSE)&lt;&gt;1, VLOOKUP(Games!E110, Data!$B$2:$L$134, 11, FALSE)=1), 1,0))*'Coefficients - Win Probability'!$K$2</f>
        <v>0</v>
      </c>
      <c r="L110" s="5" t="n">
        <f>(VLOOKUP(Games!B110, Data!$B$2:$L$134, 3, FALSE)-VLOOKUP(Games!E110, Data!$B$2:$L$134, 3, FALSE))*'Coefficients - Win Probability'!$L$2</f>
        <v>2.409709166</v>
      </c>
      <c r="N110" s="5" t="n">
        <f t="shared" si="1"/>
        <v>0.059334</v>
      </c>
    </row>
    <row r="111" ht="14.25" customHeight="1">
      <c r="A111" s="5" t="n">
        <f>'Coefficients - Win Probability'!$A$2</f>
        <v>0</v>
      </c>
      <c r="B111" s="5" t="n">
        <f>(Games!G111)*'Coefficients - Win Probability'!$B$2</f>
        <v>1.475486466</v>
      </c>
      <c r="C111" s="5" t="n">
        <f>(VLOOKUP(Games!B111, Data!$B$2:$L$134, 4, FALSE)-VLOOKUP(Games!E111, Data!$B$2:$L$134, 4, FALSE))*'Coefficients - Win Probability'!$C$2</f>
        <v>0</v>
      </c>
      <c r="D111" s="5" t="n">
        <f>(VLOOKUP(Games!B111, Data!$B$2:$L$134, 5, FALSE)-VLOOKUP(Games!E111, Data!$B$2:$L$134, 5, FALSE))*'Coefficients - Win Probability'!$D$2</f>
        <v>-0.6150149825</v>
      </c>
      <c r="E111" s="5" t="n">
        <f>(VLOOKUP(Games!B111, Data!$B$2:$L$134, 6, FALSE)-VLOOKUP(Games!E111, Data!$B$2:$L$134, 6, FALSE))*'Coefficients - Win Probability'!$E$2</f>
        <v>0.04556997537</v>
      </c>
      <c r="F111" s="5" t="n">
        <f>(VLOOKUP(Games!B111, Data!$B$2:$L$134, 7, FALSE)-VLOOKUP(Games!E111, Data!$B$2:$L$134, 7, FALSE))*'Coefficients - Win Probability'!$F$2</f>
        <v>-1.043872666</v>
      </c>
      <c r="G111" s="5" t="n">
        <f>(VLOOKUP(Games!B111, Data!$B$2:$L$134, 8, FALSE)-VLOOKUP(Games!E111, Data!$B$2:$L$134, 8, FALSE))*'Coefficients - Win Probability'!$G$2</f>
        <v>-0.3567507456</v>
      </c>
      <c r="H111" s="5" t="n">
        <f>(VLOOKUP(Games!B111, Data!$B$2:$L$134, 9, FALSE)-VLOOKUP(Games!E111, Data!$B$2:$L$134, 9, FALSE))*'Coefficients - Win Probability'!$H$2</f>
        <v>-0.1068243585</v>
      </c>
      <c r="I111" s="5" t="n">
        <f>(VLOOKUP(Games!B111, Data!$B$2:$L$134, 10, FALSE)-VLOOKUP(Games!E111, Data!$B$2:$L$134, 10, FALSE))*'Coefficients - Win Probability'!$I$2</f>
        <v>0.2325711459</v>
      </c>
      <c r="J111" s="5" t="n">
        <f>(IF(AND(VLOOKUP(Games!B111, Data!$B$2:$L$134, 11, FALSE)=1, VLOOKUP(Games!E111, Data!$B$2:$L$134, 11, FALSE)&lt;&gt;1), 1,0))*'Coefficients - Win Probability'!$J$2</f>
        <v>0</v>
      </c>
      <c r="K111" s="5" t="n">
        <f>(IF(AND(VLOOKUP(Games!B111, Data!$B$2:$L$134, 11, FALSE)&lt;&gt;1, VLOOKUP(Games!E111, Data!$B$2:$L$134, 11, FALSE)=1), 1,0))*'Coefficients - Win Probability'!$K$2</f>
        <v>0</v>
      </c>
      <c r="L111" s="5" t="n">
        <f>(VLOOKUP(Games!B111, Data!$B$2:$L$134, 3, FALSE)-VLOOKUP(Games!E111, Data!$B$2:$L$134, 3, FALSE))*'Coefficients - Win Probability'!$L$2</f>
        <v>0.2178268173</v>
      </c>
      <c r="N111" s="5" t="n">
        <f t="shared" si="1"/>
        <v>0.462319</v>
      </c>
    </row>
    <row r="112" ht="14.25" customHeight="1">
      <c r="A112" s="5" t="n">
        <f>'Coefficients - Win Probability'!$A$2</f>
        <v>0</v>
      </c>
      <c r="B112" s="5" t="n">
        <f>(Games!G112)*'Coefficients - Win Probability'!$B$2</f>
        <v>-2.096743926</v>
      </c>
      <c r="C112" s="5" t="n">
        <f>(VLOOKUP(Games!B112, Data!$B$2:$L$134, 4, FALSE)-VLOOKUP(Games!E112, Data!$B$2:$L$134, 4, FALSE))*'Coefficients - Win Probability'!$C$2</f>
        <v>0.7345818108</v>
      </c>
      <c r="D112" s="5" t="n">
        <f>(VLOOKUP(Games!B112, Data!$B$2:$L$134, 5, FALSE)-VLOOKUP(Games!E112, Data!$B$2:$L$134, 5, FALSE))*'Coefficients - Win Probability'!$D$2</f>
        <v>1.471305073</v>
      </c>
      <c r="E112" s="5" t="n">
        <f>(VLOOKUP(Games!B112, Data!$B$2:$L$134, 6, FALSE)-VLOOKUP(Games!E112, Data!$B$2:$L$134, 6, FALSE))*'Coefficients - Win Probability'!$E$2</f>
        <v>1.0850813</v>
      </c>
      <c r="F112" s="5" t="n">
        <f>(VLOOKUP(Games!B112, Data!$B$2:$L$134, 7, FALSE)-VLOOKUP(Games!E112, Data!$B$2:$L$134, 7, FALSE))*'Coefficients - Win Probability'!$F$2</f>
        <v>3.757941597</v>
      </c>
      <c r="G112" s="5" t="n">
        <f>(VLOOKUP(Games!B112, Data!$B$2:$L$134, 8, FALSE)-VLOOKUP(Games!E112, Data!$B$2:$L$134, 8, FALSE))*'Coefficients - Win Probability'!$G$2</f>
        <v>1.280105617</v>
      </c>
      <c r="H112" s="5" t="n">
        <f>(VLOOKUP(Games!B112, Data!$B$2:$L$134, 9, FALSE)-VLOOKUP(Games!E112, Data!$B$2:$L$134, 9, FALSE))*'Coefficients - Win Probability'!$H$2</f>
        <v>0.1684537962</v>
      </c>
      <c r="I112" s="5" t="n">
        <f>(VLOOKUP(Games!B112, Data!$B$2:$L$134, 10, FALSE)-VLOOKUP(Games!E112, Data!$B$2:$L$134, 10, FALSE))*'Coefficients - Win Probability'!$I$2</f>
        <v>-0.213671961</v>
      </c>
      <c r="J112" s="5" t="n">
        <f>(IF(AND(VLOOKUP(Games!B112, Data!$B$2:$L$134, 11, FALSE)=1, VLOOKUP(Games!E112, Data!$B$2:$L$134, 11, FALSE)&lt;&gt;1), 1,0))*'Coefficients - Win Probability'!$J$2</f>
        <v>0</v>
      </c>
      <c r="K112" s="5" t="n">
        <f>(IF(AND(VLOOKUP(Games!B112, Data!$B$2:$L$134, 11, FALSE)&lt;&gt;1, VLOOKUP(Games!E112, Data!$B$2:$L$134, 11, FALSE)=1), 1,0))*'Coefficients - Win Probability'!$K$2</f>
        <v>0</v>
      </c>
      <c r="L112" s="5" t="n">
        <f>(VLOOKUP(Games!B112, Data!$B$2:$L$134, 3, FALSE)-VLOOKUP(Games!E112, Data!$B$2:$L$134, 3, FALSE))*'Coefficients - Win Probability'!$L$2</f>
        <v>-3.131260498</v>
      </c>
      <c r="N112" s="5" t="n">
        <f t="shared" si="1"/>
        <v>0.955032</v>
      </c>
    </row>
    <row r="113" ht="14.25" customHeight="1">
      <c r="A113" s="5" t="n">
        <f>'Coefficients - Win Probability'!$A$2</f>
        <v>0</v>
      </c>
      <c r="B113" s="5" t="n">
        <f>(Games!G113)*'Coefficients - Win Probability'!$B$2</f>
        <v>0.2329715473</v>
      </c>
      <c r="C113" s="5" t="n">
        <f>(VLOOKUP(Games!B113, Data!$B$2:$L$134, 4, FALSE)-VLOOKUP(Games!E113, Data!$B$2:$L$134, 4, FALSE))*'Coefficients - Win Probability'!$C$2</f>
        <v>0</v>
      </c>
      <c r="D113" s="5" t="n">
        <f>(VLOOKUP(Games!B113, Data!$B$2:$L$134, 5, FALSE)-VLOOKUP(Games!E113, Data!$B$2:$L$134, 5, FALSE))*'Coefficients - Win Probability'!$D$2</f>
        <v>-0.4163178343</v>
      </c>
      <c r="E113" s="5" t="n">
        <f>(VLOOKUP(Games!B113, Data!$B$2:$L$134, 6, FALSE)-VLOOKUP(Games!E113, Data!$B$2:$L$134, 6, FALSE))*'Coefficients - Win Probability'!$E$2</f>
        <v>-0.2605226894</v>
      </c>
      <c r="F113" s="5" t="n">
        <f>(VLOOKUP(Games!B113, Data!$B$2:$L$134, 7, FALSE)-VLOOKUP(Games!E113, Data!$B$2:$L$134, 7, FALSE))*'Coefficients - Win Probability'!$F$2</f>
        <v>-1.103522532</v>
      </c>
      <c r="G113" s="5" t="n">
        <f>(VLOOKUP(Games!B113, Data!$B$2:$L$134, 8, FALSE)-VLOOKUP(Games!E113, Data!$B$2:$L$134, 8, FALSE))*'Coefficients - Win Probability'!$G$2</f>
        <v>-0.3987214216</v>
      </c>
      <c r="H113" s="5" t="n">
        <f>(VLOOKUP(Games!B113, Data!$B$2:$L$134, 9, FALSE)-VLOOKUP(Games!E113, Data!$B$2:$L$134, 9, FALSE))*'Coefficients - Win Probability'!$H$2</f>
        <v>-0.07258578209</v>
      </c>
      <c r="I113" s="5" t="n">
        <f>(VLOOKUP(Games!B113, Data!$B$2:$L$134, 10, FALSE)-VLOOKUP(Games!E113, Data!$B$2:$L$134, 10, FALSE))*'Coefficients - Win Probability'!$I$2</f>
        <v>-0.4896000605</v>
      </c>
      <c r="J113" s="5" t="n">
        <f>(IF(AND(VLOOKUP(Games!B113, Data!$B$2:$L$134, 11, FALSE)=1, VLOOKUP(Games!E113, Data!$B$2:$L$134, 11, FALSE)&lt;&gt;1), 1,0))*'Coefficients - Win Probability'!$J$2</f>
        <v>0</v>
      </c>
      <c r="K113" s="5" t="n">
        <f>(IF(AND(VLOOKUP(Games!B113, Data!$B$2:$L$134, 11, FALSE)&lt;&gt;1, VLOOKUP(Games!E113, Data!$B$2:$L$134, 11, FALSE)=1), 1,0))*'Coefficients - Win Probability'!$K$2</f>
        <v>0</v>
      </c>
      <c r="L113" s="5" t="n">
        <f>(VLOOKUP(Games!B113, Data!$B$2:$L$134, 3, FALSE)-VLOOKUP(Games!E113, Data!$B$2:$L$134, 3, FALSE))*'Coefficients - Win Probability'!$L$2</f>
        <v>1.129976615</v>
      </c>
      <c r="N113" s="5" t="n">
        <f t="shared" si="1"/>
        <v>0.201279</v>
      </c>
    </row>
    <row r="114" ht="14.25" customHeight="1">
      <c r="A114" s="5" t="n">
        <f>'Coefficients - Win Probability'!$A$2</f>
        <v>0</v>
      </c>
      <c r="B114" s="5" t="n">
        <f>(Games!G114)*'Coefficients - Win Probability'!$B$2</f>
        <v>0.8542290069</v>
      </c>
      <c r="C114" s="5" t="n">
        <f>(VLOOKUP(Games!B114, Data!$B$2:$L$134, 4, FALSE)-VLOOKUP(Games!E114, Data!$B$2:$L$134, 4, FALSE))*'Coefficients - Win Probability'!$C$2</f>
        <v>-1.224303018</v>
      </c>
      <c r="D114" s="5" t="n">
        <f>(VLOOKUP(Games!B114, Data!$B$2:$L$134, 5, FALSE)-VLOOKUP(Games!E114, Data!$B$2:$L$134, 5, FALSE))*'Coefficients - Win Probability'!$D$2</f>
        <v>-2.422212854</v>
      </c>
      <c r="E114" s="5" t="n">
        <f>(VLOOKUP(Games!B114, Data!$B$2:$L$134, 6, FALSE)-VLOOKUP(Games!E114, Data!$B$2:$L$134, 6, FALSE))*'Coefficients - Win Probability'!$E$2</f>
        <v>-1.256183661</v>
      </c>
      <c r="F114" s="5" t="n">
        <f>(VLOOKUP(Games!B114, Data!$B$2:$L$134, 7, FALSE)-VLOOKUP(Games!E114, Data!$B$2:$L$134, 7, FALSE))*'Coefficients - Win Probability'!$F$2</f>
        <v>-4.50356493</v>
      </c>
      <c r="G114" s="5" t="n">
        <f>(VLOOKUP(Games!B114, Data!$B$2:$L$134, 8, FALSE)-VLOOKUP(Games!E114, Data!$B$2:$L$134, 8, FALSE))*'Coefficients - Win Probability'!$G$2</f>
        <v>-1.678827038</v>
      </c>
      <c r="H114" s="5" t="n">
        <f>(VLOOKUP(Games!B114, Data!$B$2:$L$134, 9, FALSE)-VLOOKUP(Games!E114, Data!$B$2:$L$134, 9, FALSE))*'Coefficients - Win Probability'!$H$2</f>
        <v>-0.3108862742</v>
      </c>
      <c r="I114" s="5" t="n">
        <f>(VLOOKUP(Games!B114, Data!$B$2:$L$134, 10, FALSE)-VLOOKUP(Games!E114, Data!$B$2:$L$134, 10, FALSE))*'Coefficients - Win Probability'!$I$2</f>
        <v>0.7259510434</v>
      </c>
      <c r="J114" s="5" t="n">
        <f>(IF(AND(VLOOKUP(Games!B114, Data!$B$2:$L$134, 11, FALSE)=1, VLOOKUP(Games!E114, Data!$B$2:$L$134, 11, FALSE)&lt;&gt;1), 1,0))*'Coefficients - Win Probability'!$J$2</f>
        <v>0</v>
      </c>
      <c r="K114" s="5" t="n">
        <f>(IF(AND(VLOOKUP(Games!B114, Data!$B$2:$L$134, 11, FALSE)&lt;&gt;1, VLOOKUP(Games!E114, Data!$B$2:$L$134, 11, FALSE)=1), 1,0))*'Coefficients - Win Probability'!$K$2</f>
        <v>0.3676925434</v>
      </c>
      <c r="L114" s="5" t="n">
        <f>(VLOOKUP(Games!B114, Data!$B$2:$L$134, 3, FALSE)-VLOOKUP(Games!E114, Data!$B$2:$L$134, 3, FALSE))*'Coefficients - Win Probability'!$L$2</f>
        <v>4.370150521</v>
      </c>
      <c r="N114" s="5" t="n">
        <f t="shared" si="1"/>
        <v>0.006194</v>
      </c>
    </row>
    <row r="115" ht="14.25" customHeight="1">
      <c r="A115" s="5" t="n">
        <f>'Coefficients - Win Probability'!$A$2</f>
        <v>0</v>
      </c>
      <c r="B115" s="5" t="n">
        <f>(Games!G115)*'Coefficients - Win Probability'!$B$2</f>
        <v>2.640344203</v>
      </c>
      <c r="C115" s="5" t="n">
        <f>(VLOOKUP(Games!B115, Data!$B$2:$L$134, 4, FALSE)-VLOOKUP(Games!E115, Data!$B$2:$L$134, 4, FALSE))*'Coefficients - Win Probability'!$C$2</f>
        <v>-1.996555691</v>
      </c>
      <c r="D115" s="5" t="n">
        <f>(VLOOKUP(Games!B115, Data!$B$2:$L$134, 5, FALSE)-VLOOKUP(Games!E115, Data!$B$2:$L$134, 5, FALSE))*'Coefficients - Win Probability'!$D$2</f>
        <v>-1.381418268</v>
      </c>
      <c r="E115" s="5" t="n">
        <f>(VLOOKUP(Games!B115, Data!$B$2:$L$134, 6, FALSE)-VLOOKUP(Games!E115, Data!$B$2:$L$134, 6, FALSE))*'Coefficients - Win Probability'!$E$2</f>
        <v>-1.242426687</v>
      </c>
      <c r="F115" s="5" t="n">
        <f>(VLOOKUP(Games!B115, Data!$B$2:$L$134, 7, FALSE)-VLOOKUP(Games!E115, Data!$B$2:$L$134, 7, FALSE))*'Coefficients - Win Probability'!$F$2</f>
        <v>-3.191267864</v>
      </c>
      <c r="G115" s="5" t="n">
        <f>(VLOOKUP(Games!B115, Data!$B$2:$L$134, 8, FALSE)-VLOOKUP(Games!E115, Data!$B$2:$L$134, 8, FALSE))*'Coefficients - Win Probability'!$G$2</f>
        <v>-1.427002983</v>
      </c>
      <c r="H115" s="5" t="n">
        <f>(VLOOKUP(Games!B115, Data!$B$2:$L$134, 9, FALSE)-VLOOKUP(Games!E115, Data!$B$2:$L$134, 9, FALSE))*'Coefficients - Win Probability'!$H$2</f>
        <v>-0.2383004921</v>
      </c>
      <c r="I115" s="5" t="n">
        <f>(VLOOKUP(Games!B115, Data!$B$2:$L$134, 10, FALSE)-VLOOKUP(Games!E115, Data!$B$2:$L$134, 10, FALSE))*'Coefficients - Win Probability'!$I$2</f>
        <v>1.239923356</v>
      </c>
      <c r="J115" s="5" t="n">
        <f>(IF(AND(VLOOKUP(Games!B115, Data!$B$2:$L$134, 11, FALSE)=1, VLOOKUP(Games!E115, Data!$B$2:$L$134, 11, FALSE)&lt;&gt;1), 1,0))*'Coefficients - Win Probability'!$J$2</f>
        <v>0</v>
      </c>
      <c r="K115" s="5" t="n">
        <f>(IF(AND(VLOOKUP(Games!B115, Data!$B$2:$L$134, 11, FALSE)&lt;&gt;1, VLOOKUP(Games!E115, Data!$B$2:$L$134, 11, FALSE)=1), 1,0))*'Coefficients - Win Probability'!$K$2</f>
        <v>0.3676925434</v>
      </c>
      <c r="L115" s="5" t="n">
        <f>(VLOOKUP(Games!B115, Data!$B$2:$L$134, 3, FALSE)-VLOOKUP(Games!E115, Data!$B$2:$L$134, 3, FALSE))*'Coefficients - Win Probability'!$L$2</f>
        <v>2.505008398</v>
      </c>
      <c r="N115" s="5" t="n">
        <f t="shared" si="1"/>
        <v>0.061572</v>
      </c>
    </row>
    <row r="116" ht="14.25" customHeight="1">
      <c r="A116" s="5" t="n">
        <f>'Coefficients - Win Probability'!$A$2</f>
        <v>0</v>
      </c>
      <c r="B116" s="5" t="n">
        <f>(Games!G116)*'Coefficients - Win Probability'!$B$2</f>
        <v>-0.1553143649</v>
      </c>
      <c r="C116" s="5" t="n">
        <f>(VLOOKUP(Games!B116, Data!$B$2:$L$134, 4, FALSE)-VLOOKUP(Games!E116, Data!$B$2:$L$134, 4, FALSE))*'Coefficients - Win Probability'!$C$2</f>
        <v>-0.2448606036</v>
      </c>
      <c r="D116" s="5" t="n">
        <f>(VLOOKUP(Games!B116, Data!$B$2:$L$134, 5, FALSE)-VLOOKUP(Games!E116, Data!$B$2:$L$134, 5, FALSE))*'Coefficients - Win Probability'!$D$2</f>
        <v>-0.1703118413</v>
      </c>
      <c r="E116" s="5" t="n">
        <f>(VLOOKUP(Games!B116, Data!$B$2:$L$134, 6, FALSE)-VLOOKUP(Games!E116, Data!$B$2:$L$134, 6, FALSE))*'Coefficients - Win Probability'!$E$2</f>
        <v>-0.3422047207</v>
      </c>
      <c r="F116" s="5" t="n">
        <f>(VLOOKUP(Games!B116, Data!$B$2:$L$134, 7, FALSE)-VLOOKUP(Games!E116, Data!$B$2:$L$134, 7, FALSE))*'Coefficients - Win Probability'!$F$2</f>
        <v>-1.998270532</v>
      </c>
      <c r="G116" s="5" t="n">
        <f>(VLOOKUP(Games!B116, Data!$B$2:$L$134, 8, FALSE)-VLOOKUP(Games!E116, Data!$B$2:$L$134, 8, FALSE))*'Coefficients - Win Probability'!$G$2</f>
        <v>-0.1259120279</v>
      </c>
      <c r="H116" s="5" t="n">
        <f>(VLOOKUP(Games!B116, Data!$B$2:$L$134, 9, FALSE)-VLOOKUP(Games!E116, Data!$B$2:$L$134, 9, FALSE))*'Coefficients - Win Probability'!$H$2</f>
        <v>-0.09997664325</v>
      </c>
      <c r="I116" s="5" t="n">
        <f>(VLOOKUP(Games!B116, Data!$B$2:$L$134, 10, FALSE)-VLOOKUP(Games!E116, Data!$B$2:$L$134, 10, FALSE))*'Coefficients - Win Probability'!$I$2</f>
        <v>0.5222845332</v>
      </c>
      <c r="J116" s="5" t="n">
        <f>(IF(AND(VLOOKUP(Games!B116, Data!$B$2:$L$134, 11, FALSE)=1, VLOOKUP(Games!E116, Data!$B$2:$L$134, 11, FALSE)&lt;&gt;1), 1,0))*'Coefficients - Win Probability'!$J$2</f>
        <v>0</v>
      </c>
      <c r="K116" s="5" t="n">
        <f>(IF(AND(VLOOKUP(Games!B116, Data!$B$2:$L$134, 11, FALSE)&lt;&gt;1, VLOOKUP(Games!E116, Data!$B$2:$L$134, 11, FALSE)=1), 1,0))*'Coefficients - Win Probability'!$K$2</f>
        <v>0</v>
      </c>
      <c r="L116" s="5" t="n">
        <f>(VLOOKUP(Games!B116, Data!$B$2:$L$134, 3, FALSE)-VLOOKUP(Games!E116, Data!$B$2:$L$134, 3, FALSE))*'Coefficients - Win Probability'!$L$2</f>
        <v>0.6534804518</v>
      </c>
      <c r="N116" s="5" t="n">
        <f t="shared" si="1"/>
        <v>0.12335</v>
      </c>
    </row>
    <row r="117" ht="14.25" customHeight="1">
      <c r="A117" s="5" t="n">
        <f>'Coefficients - Win Probability'!$A$2</f>
        <v>0</v>
      </c>
      <c r="B117" s="5" t="n">
        <f>(Games!G117)*'Coefficients - Win Probability'!$B$2</f>
        <v>2.329715473</v>
      </c>
      <c r="C117" s="5" t="n">
        <f>(VLOOKUP(Games!B117, Data!$B$2:$L$134, 4, FALSE)-VLOOKUP(Games!E117, Data!$B$2:$L$134, 4, FALSE))*'Coefficients - Win Probability'!$C$2</f>
        <v>0.2636960347</v>
      </c>
      <c r="D117" s="5" t="n">
        <f>(VLOOKUP(Games!B117, Data!$B$2:$L$134, 5, FALSE)-VLOOKUP(Games!E117, Data!$B$2:$L$134, 5, FALSE))*'Coefficients - Win Probability'!$D$2</f>
        <v>1.36249473</v>
      </c>
      <c r="E117" s="5" t="n">
        <f>(VLOOKUP(Games!B117, Data!$B$2:$L$134, 6, FALSE)-VLOOKUP(Games!E117, Data!$B$2:$L$134, 6, FALSE))*'Coefficients - Win Probability'!$E$2</f>
        <v>0.2820179608</v>
      </c>
      <c r="F117" s="5" t="n">
        <f>(VLOOKUP(Games!B117, Data!$B$2:$L$134, 7, FALSE)-VLOOKUP(Games!E117, Data!$B$2:$L$134, 7, FALSE))*'Coefficients - Win Probability'!$F$2</f>
        <v>2.863193598</v>
      </c>
      <c r="G117" s="5" t="n">
        <f>(VLOOKUP(Games!B117, Data!$B$2:$L$134, 8, FALSE)-VLOOKUP(Games!E117, Data!$B$2:$L$134, 8, FALSE))*'Coefficients - Win Probability'!$G$2</f>
        <v>0.7554721672</v>
      </c>
      <c r="H117" s="5" t="n">
        <f>(VLOOKUP(Games!B117, Data!$B$2:$L$134, 9, FALSE)-VLOOKUP(Games!E117, Data!$B$2:$L$134, 9, FALSE))*'Coefficients - Win Probability'!$H$2</f>
        <v>0.1602365378</v>
      </c>
      <c r="I117" s="5" t="n">
        <f>(VLOOKUP(Games!B117, Data!$B$2:$L$134, 10, FALSE)-VLOOKUP(Games!E117, Data!$B$2:$L$134, 10, FALSE))*'Coefficients - Win Probability'!$I$2</f>
        <v>-0.2759109962</v>
      </c>
      <c r="J117" s="5" t="n">
        <f>(IF(AND(VLOOKUP(Games!B117, Data!$B$2:$L$134, 11, FALSE)=1, VLOOKUP(Games!E117, Data!$B$2:$L$134, 11, FALSE)&lt;&gt;1), 1,0))*'Coefficients - Win Probability'!$J$2</f>
        <v>0</v>
      </c>
      <c r="K117" s="5" t="n">
        <f>(IF(AND(VLOOKUP(Games!B117, Data!$B$2:$L$134, 11, FALSE)&lt;&gt;1, VLOOKUP(Games!E117, Data!$B$2:$L$134, 11, FALSE)=1), 1,0))*'Coefficients - Win Probability'!$K$2</f>
        <v>0</v>
      </c>
      <c r="L117" s="5" t="n">
        <f>(VLOOKUP(Games!B117, Data!$B$2:$L$134, 3, FALSE)-VLOOKUP(Games!E117, Data!$B$2:$L$134, 3, FALSE))*'Coefficients - Win Probability'!$L$2</f>
        <v>-0.5445670431</v>
      </c>
      <c r="N117" s="5" t="n">
        <f t="shared" si="1"/>
        <v>0.999251</v>
      </c>
    </row>
    <row r="118" ht="14.25" customHeight="1">
      <c r="A118" s="5" t="n">
        <f>'Coefficients - Win Probability'!$A$2</f>
        <v>0</v>
      </c>
      <c r="B118" s="5" t="n">
        <f>(Games!G118)*'Coefficients - Win Probability'!$B$2</f>
        <v>-1.475486466</v>
      </c>
      <c r="C118" s="5" t="n">
        <f>(VLOOKUP(Games!B118, Data!$B$2:$L$134, 4, FALSE)-VLOOKUP(Games!E118, Data!$B$2:$L$134, 4, FALSE))*'Coefficients - Win Probability'!$C$2</f>
        <v>0.791088104</v>
      </c>
      <c r="D118" s="5" t="n">
        <f>(VLOOKUP(Games!B118, Data!$B$2:$L$134, 5, FALSE)-VLOOKUP(Games!E118, Data!$B$2:$L$134, 5, FALSE))*'Coefficients - Win Probability'!$D$2</f>
        <v>0.5724370221</v>
      </c>
      <c r="E118" s="5" t="n">
        <f>(VLOOKUP(Games!B118, Data!$B$2:$L$134, 6, FALSE)-VLOOKUP(Games!E118, Data!$B$2:$L$134, 6, FALSE))*'Coefficients - Win Probability'!$E$2</f>
        <v>0.5769330844</v>
      </c>
      <c r="F118" s="5" t="n">
        <f>(VLOOKUP(Games!B118, Data!$B$2:$L$134, 7, FALSE)-VLOOKUP(Games!E118, Data!$B$2:$L$134, 7, FALSE))*'Coefficients - Win Probability'!$F$2</f>
        <v>2.177220132</v>
      </c>
      <c r="G118" s="5" t="n">
        <f>(VLOOKUP(Games!B118, Data!$B$2:$L$134, 8, FALSE)-VLOOKUP(Games!E118, Data!$B$2:$L$134, 8, FALSE))*'Coefficients - Win Probability'!$G$2</f>
        <v>0.7974428432</v>
      </c>
      <c r="H118" s="5" t="n">
        <f>(VLOOKUP(Games!B118, Data!$B$2:$L$134, 9, FALSE)-VLOOKUP(Games!E118, Data!$B$2:$L$134, 9, FALSE))*'Coefficients - Win Probability'!$H$2</f>
        <v>0.08354212655</v>
      </c>
      <c r="I118" s="5" t="n">
        <f>(VLOOKUP(Games!B118, Data!$B$2:$L$134, 10, FALSE)-VLOOKUP(Games!E118, Data!$B$2:$L$134, 10, FALSE))*'Coefficients - Win Probability'!$I$2</f>
        <v>-0.5793241546</v>
      </c>
      <c r="J118" s="5" t="n">
        <f>(IF(AND(VLOOKUP(Games!B118, Data!$B$2:$L$134, 11, FALSE)=1, VLOOKUP(Games!E118, Data!$B$2:$L$134, 11, FALSE)&lt;&gt;1), 1,0))*'Coefficients - Win Probability'!$J$2</f>
        <v>-0.2451778613</v>
      </c>
      <c r="K118" s="5" t="n">
        <f>(IF(AND(VLOOKUP(Games!B118, Data!$B$2:$L$134, 11, FALSE)&lt;&gt;1, VLOOKUP(Games!E118, Data!$B$2:$L$134, 11, FALSE)=1), 1,0))*'Coefficients - Win Probability'!$K$2</f>
        <v>0</v>
      </c>
      <c r="L118" s="5" t="n">
        <f>(VLOOKUP(Games!B118, Data!$B$2:$L$134, 3, FALSE)-VLOOKUP(Games!E118, Data!$B$2:$L$134, 3, FALSE))*'Coefficients - Win Probability'!$L$2</f>
        <v>-1.293346727</v>
      </c>
      <c r="N118" s="5" t="n">
        <f t="shared" si="1"/>
        <v>0.803028</v>
      </c>
    </row>
    <row r="119" ht="14.25" customHeight="1">
      <c r="A119" s="5" t="n">
        <f>'Coefficients - Win Probability'!$A$2</f>
        <v>0</v>
      </c>
      <c r="B119" s="5" t="n">
        <f>(Games!G119)*'Coefficients - Win Probability'!$B$2</f>
        <v>-0.5436002771</v>
      </c>
      <c r="C119" s="5" t="n">
        <f>(VLOOKUP(Games!B119, Data!$B$2:$L$134, 4, FALSE)-VLOOKUP(Games!E119, Data!$B$2:$L$134, 4, FALSE))*'Coefficients - Win Probability'!$C$2</f>
        <v>-0.2448606036</v>
      </c>
      <c r="D119" s="5" t="n">
        <f>(VLOOKUP(Games!B119, Data!$B$2:$L$134, 5, FALSE)-VLOOKUP(Games!E119, Data!$B$2:$L$134, 5, FALSE))*'Coefficients - Win Probability'!$D$2</f>
        <v>-0.1750427258</v>
      </c>
      <c r="E119" s="5" t="n">
        <f>(VLOOKUP(Games!B119, Data!$B$2:$L$134, 6, FALSE)-VLOOKUP(Games!E119, Data!$B$2:$L$134, 6, FALSE))*'Coefficients - Win Probability'!$E$2</f>
        <v>-0.2037751729</v>
      </c>
      <c r="F119" s="5" t="n">
        <f>(VLOOKUP(Games!B119, Data!$B$2:$L$134, 7, FALSE)-VLOOKUP(Games!E119, Data!$B$2:$L$134, 7, FALSE))*'Coefficients - Win Probability'!$F$2</f>
        <v>-0.8350981327</v>
      </c>
      <c r="G119" s="5" t="n">
        <f>(VLOOKUP(Games!B119, Data!$B$2:$L$134, 8, FALSE)-VLOOKUP(Games!E119, Data!$B$2:$L$134, 8, FALSE))*'Coefficients - Win Probability'!$G$2</f>
        <v>-0.1259120279</v>
      </c>
      <c r="H119" s="5" t="n">
        <f>(VLOOKUP(Games!B119, Data!$B$2:$L$134, 9, FALSE)-VLOOKUP(Games!E119, Data!$B$2:$L$134, 9, FALSE))*'Coefficients - Win Probability'!$H$2</f>
        <v>-0.006847715291</v>
      </c>
      <c r="I119" s="5" t="n">
        <f>(VLOOKUP(Games!B119, Data!$B$2:$L$134, 10, FALSE)-VLOOKUP(Games!E119, Data!$B$2:$L$134, 10, FALSE))*'Coefficients - Win Probability'!$I$2</f>
        <v>0.07959891992</v>
      </c>
      <c r="J119" s="5" t="n">
        <f>(IF(AND(VLOOKUP(Games!B119, Data!$B$2:$L$134, 11, FALSE)=1, VLOOKUP(Games!E119, Data!$B$2:$L$134, 11, FALSE)&lt;&gt;1), 1,0))*'Coefficients - Win Probability'!$J$2</f>
        <v>0</v>
      </c>
      <c r="K119" s="5" t="n">
        <f>(IF(AND(VLOOKUP(Games!B119, Data!$B$2:$L$134, 11, FALSE)&lt;&gt;1, VLOOKUP(Games!E119, Data!$B$2:$L$134, 11, FALSE)=1), 1,0))*'Coefficients - Win Probability'!$K$2</f>
        <v>0</v>
      </c>
      <c r="L119" s="5" t="n">
        <f>(VLOOKUP(Games!B119, Data!$B$2:$L$134, 3, FALSE)-VLOOKUP(Games!E119, Data!$B$2:$L$134, 3, FALSE))*'Coefficients - Win Probability'!$L$2</f>
        <v>0.1497559369</v>
      </c>
      <c r="N119" s="5" t="n">
        <f t="shared" si="1"/>
        <v>0.129455</v>
      </c>
    </row>
    <row r="120" ht="14.25" customHeight="1">
      <c r="A120" s="5" t="n">
        <f>'Coefficients - Win Probability'!$A$2</f>
        <v>0</v>
      </c>
      <c r="B120" s="5" t="n">
        <f>(Games!G120)*'Coefficients - Win Probability'!$B$2</f>
        <v>3.339258845</v>
      </c>
      <c r="C120" s="5" t="n">
        <f>(VLOOKUP(Games!B120, Data!$B$2:$L$134, 4, FALSE)-VLOOKUP(Games!E120, Data!$B$2:$L$134, 4, FALSE))*'Coefficients - Win Probability'!$C$2</f>
        <v>-2.203745433</v>
      </c>
      <c r="D120" s="5" t="n">
        <f>(VLOOKUP(Games!B120, Data!$B$2:$L$134, 5, FALSE)-VLOOKUP(Games!E120, Data!$B$2:$L$134, 5, FALSE))*'Coefficients - Win Probability'!$D$2</f>
        <v>-2.587793811</v>
      </c>
      <c r="E120" s="5" t="n">
        <f>(VLOOKUP(Games!B120, Data!$B$2:$L$134, 6, FALSE)-VLOOKUP(Games!E120, Data!$B$2:$L$134, 6, FALSE))*'Coefficients - Win Probability'!$E$2</f>
        <v>-1.839135421</v>
      </c>
      <c r="F120" s="5" t="n">
        <f>(VLOOKUP(Games!B120, Data!$B$2:$L$134, 7, FALSE)-VLOOKUP(Games!E120, Data!$B$2:$L$134, 7, FALSE))*'Coefficients - Win Probability'!$F$2</f>
        <v>-6.054461462</v>
      </c>
      <c r="G120" s="5" t="n">
        <f>(VLOOKUP(Games!B120, Data!$B$2:$L$134, 8, FALSE)-VLOOKUP(Games!E120, Data!$B$2:$L$134, 8, FALSE))*'Coefficients - Win Probability'!$G$2</f>
        <v>-2.308387178</v>
      </c>
      <c r="H120" s="5" t="n">
        <f>(VLOOKUP(Games!B120, Data!$B$2:$L$134, 9, FALSE)-VLOOKUP(Games!E120, Data!$B$2:$L$134, 9, FALSE))*'Coefficients - Win Probability'!$H$2</f>
        <v>-0.4190801758</v>
      </c>
      <c r="I120" s="5" t="n">
        <f>(VLOOKUP(Games!B120, Data!$B$2:$L$134, 10, FALSE)-VLOOKUP(Games!E120, Data!$B$2:$L$134, 10, FALSE))*'Coefficients - Win Probability'!$I$2</f>
        <v>1.184662481</v>
      </c>
      <c r="J120" s="5" t="n">
        <f>(IF(AND(VLOOKUP(Games!B120, Data!$B$2:$L$134, 11, FALSE)=1, VLOOKUP(Games!E120, Data!$B$2:$L$134, 11, FALSE)&lt;&gt;1), 1,0))*'Coefficients - Win Probability'!$J$2</f>
        <v>0</v>
      </c>
      <c r="K120" s="5" t="n">
        <f>(IF(AND(VLOOKUP(Games!B120, Data!$B$2:$L$134, 11, FALSE)&lt;&gt;1, VLOOKUP(Games!E120, Data!$B$2:$L$134, 11, FALSE)=1), 1,0))*'Coefficients - Win Probability'!$K$2</f>
        <v>0.3676925434</v>
      </c>
      <c r="L120" s="5" t="n">
        <f>(VLOOKUP(Games!B120, Data!$B$2:$L$134, 3, FALSE)-VLOOKUP(Games!E120, Data!$B$2:$L$134, 3, FALSE))*'Coefficients - Win Probability'!$L$2</f>
        <v>4.084252824</v>
      </c>
      <c r="N120" s="5" t="n">
        <f t="shared" si="1"/>
        <v>0.001599</v>
      </c>
    </row>
    <row r="121" ht="14.25" customHeight="1">
      <c r="A121" s="5" t="n">
        <f>'Coefficients - Win Probability'!$A$2</f>
        <v>0</v>
      </c>
      <c r="B121" s="5" t="n">
        <f>(Games!G121)*'Coefficients - Win Probability'!$B$2</f>
        <v>-0.2329715473</v>
      </c>
      <c r="C121" s="5" t="n">
        <f>(VLOOKUP(Games!B121, Data!$B$2:$L$134, 4, FALSE)-VLOOKUP(Games!E121, Data!$B$2:$L$134, 4, FALSE))*'Coefficients - Win Probability'!$C$2</f>
        <v>0</v>
      </c>
      <c r="D121" s="5" t="n">
        <f>(VLOOKUP(Games!B121, Data!$B$2:$L$134, 5, FALSE)-VLOOKUP(Games!E121, Data!$B$2:$L$134, 5, FALSE))*'Coefficients - Win Probability'!$D$2</f>
        <v>-0.118272112</v>
      </c>
      <c r="E121" s="5" t="n">
        <f>(VLOOKUP(Games!B121, Data!$B$2:$L$134, 6, FALSE)-VLOOKUP(Games!E121, Data!$B$2:$L$134, 6, FALSE))*'Coefficients - Win Probability'!$E$2</f>
        <v>0.01547659541</v>
      </c>
      <c r="F121" s="5" t="n">
        <f>(VLOOKUP(Games!B121, Data!$B$2:$L$134, 7, FALSE)-VLOOKUP(Games!E121, Data!$B$2:$L$134, 7, FALSE))*'Coefficients - Win Probability'!$F$2</f>
        <v>-0.3280742664</v>
      </c>
      <c r="G121" s="5" t="n">
        <f>(VLOOKUP(Games!B121, Data!$B$2:$L$134, 8, FALSE)-VLOOKUP(Games!E121, Data!$B$2:$L$134, 8, FALSE))*'Coefficients - Win Probability'!$G$2</f>
        <v>-0.1468973659</v>
      </c>
      <c r="H121" s="5" t="n">
        <f>(VLOOKUP(Games!B121, Data!$B$2:$L$134, 9, FALSE)-VLOOKUP(Games!E121, Data!$B$2:$L$134, 9, FALSE))*'Coefficients - Win Probability'!$H$2</f>
        <v>0.01780405976</v>
      </c>
      <c r="I121" s="5" t="n">
        <f>(VLOOKUP(Games!B121, Data!$B$2:$L$134, 10, FALSE)-VLOOKUP(Games!E121, Data!$B$2:$L$134, 10, FALSE))*'Coefficients - Win Probability'!$I$2</f>
        <v>0.1089482423</v>
      </c>
      <c r="J121" s="5" t="n">
        <f>(IF(AND(VLOOKUP(Games!B121, Data!$B$2:$L$134, 11, FALSE)=1, VLOOKUP(Games!E121, Data!$B$2:$L$134, 11, FALSE)&lt;&gt;1), 1,0))*'Coefficients - Win Probability'!$J$2</f>
        <v>0</v>
      </c>
      <c r="K121" s="5" t="n">
        <f>(IF(AND(VLOOKUP(Games!B121, Data!$B$2:$L$134, 11, FALSE)&lt;&gt;1, VLOOKUP(Games!E121, Data!$B$2:$L$134, 11, FALSE)=1), 1,0))*'Coefficients - Win Probability'!$K$2</f>
        <v>0</v>
      </c>
      <c r="L121" s="5" t="n">
        <f>(VLOOKUP(Games!B121, Data!$B$2:$L$134, 3, FALSE)-VLOOKUP(Games!E121, Data!$B$2:$L$134, 3, FALSE))*'Coefficients - Win Probability'!$L$2</f>
        <v>0.4901103388</v>
      </c>
      <c r="N121" s="5" t="n">
        <f t="shared" si="1"/>
        <v>0.451682</v>
      </c>
    </row>
    <row r="122" ht="14.25" customHeight="1">
      <c r="A122" s="5" t="n">
        <f>'Coefficients - Win Probability'!$A$2</f>
        <v>0</v>
      </c>
      <c r="B122" s="5" t="n">
        <f>(Games!G122)*'Coefficients - Win Probability'!$B$2</f>
        <v>0.5436002771</v>
      </c>
      <c r="C122" s="5" t="n">
        <f>(VLOOKUP(Games!B122, Data!$B$2:$L$134, 4, FALSE)-VLOOKUP(Games!E122, Data!$B$2:$L$134, 4, FALSE))*'Coefficients - Win Probability'!$C$2</f>
        <v>-0.7345818108</v>
      </c>
      <c r="D122" s="5" t="n">
        <f>(VLOOKUP(Games!B122, Data!$B$2:$L$134, 5, FALSE)-VLOOKUP(Games!E122, Data!$B$2:$L$134, 5, FALSE))*'Coefficients - Win Probability'!$D$2</f>
        <v>-1.494959496</v>
      </c>
      <c r="E122" s="5" t="n">
        <f>(VLOOKUP(Games!B122, Data!$B$2:$L$134, 6, FALSE)-VLOOKUP(Games!E122, Data!$B$2:$L$134, 6, FALSE))*'Coefficients - Win Probability'!$E$2</f>
        <v>-0.7781288247</v>
      </c>
      <c r="F122" s="5" t="n">
        <f>(VLOOKUP(Games!B122, Data!$B$2:$L$134, 7, FALSE)-VLOOKUP(Games!E122, Data!$B$2:$L$134, 7, FALSE))*'Coefficients - Win Probability'!$F$2</f>
        <v>-3.221092798</v>
      </c>
      <c r="G122" s="5" t="n">
        <f>(VLOOKUP(Games!B122, Data!$B$2:$L$134, 8, FALSE)-VLOOKUP(Games!E122, Data!$B$2:$L$134, 8, FALSE))*'Coefficients - Win Probability'!$G$2</f>
        <v>-1.343061631</v>
      </c>
      <c r="H122" s="5" t="n">
        <f>(VLOOKUP(Games!B122, Data!$B$2:$L$134, 9, FALSE)-VLOOKUP(Games!E122, Data!$B$2:$L$134, 9, FALSE))*'Coefficients - Win Probability'!$H$2</f>
        <v>-0.1602365378</v>
      </c>
      <c r="I122" s="5" t="n">
        <f>(VLOOKUP(Games!B122, Data!$B$2:$L$134, 10, FALSE)-VLOOKUP(Games!E122, Data!$B$2:$L$134, 10, FALSE))*'Coefficients - Win Probability'!$I$2</f>
        <v>0.9069385317</v>
      </c>
      <c r="J122" s="5" t="n">
        <f>(IF(AND(VLOOKUP(Games!B122, Data!$B$2:$L$134, 11, FALSE)=1, VLOOKUP(Games!E122, Data!$B$2:$L$134, 11, FALSE)&lt;&gt;1), 1,0))*'Coefficients - Win Probability'!$J$2</f>
        <v>0</v>
      </c>
      <c r="K122" s="5" t="n">
        <f>(IF(AND(VLOOKUP(Games!B122, Data!$B$2:$L$134, 11, FALSE)&lt;&gt;1, VLOOKUP(Games!E122, Data!$B$2:$L$134, 11, FALSE)=1), 1,0))*'Coefficients - Win Probability'!$K$2</f>
        <v>0</v>
      </c>
      <c r="L122" s="5" t="n">
        <f>(VLOOKUP(Games!B122, Data!$B$2:$L$134, 3, FALSE)-VLOOKUP(Games!E122, Data!$B$2:$L$134, 3, FALSE))*'Coefficients - Win Probability'!$L$2</f>
        <v>3.335473139</v>
      </c>
      <c r="N122" s="5" t="n">
        <f t="shared" si="1"/>
        <v>0.049924</v>
      </c>
    </row>
    <row r="123" ht="14.25" customHeight="1">
      <c r="A123" s="5" t="n">
        <f>'Coefficients - Win Probability'!$A$2</f>
        <v>0</v>
      </c>
      <c r="B123" s="5" t="n">
        <f>(Games!G123)*'Coefficients - Win Probability'!$B$2</f>
        <v>0.8542290069</v>
      </c>
      <c r="C123" s="5" t="n">
        <f>(VLOOKUP(Games!B123, Data!$B$2:$L$134, 4, FALSE)-VLOOKUP(Games!E123, Data!$B$2:$L$134, 4, FALSE))*'Coefficients - Win Probability'!$C$2</f>
        <v>-0.414379483</v>
      </c>
      <c r="D123" s="5" t="n">
        <f>(VLOOKUP(Games!B123, Data!$B$2:$L$134, 5, FALSE)-VLOOKUP(Games!E123, Data!$B$2:$L$134, 5, FALSE))*'Coefficients - Win Probability'!$D$2</f>
        <v>-2.299209857</v>
      </c>
      <c r="E123" s="5" t="n">
        <f>(VLOOKUP(Games!B123, Data!$B$2:$L$134, 6, FALSE)-VLOOKUP(Games!E123, Data!$B$2:$L$134, 6, FALSE))*'Coefficients - Win Probability'!$E$2</f>
        <v>-1.011137567</v>
      </c>
      <c r="F123" s="5" t="n">
        <f>(VLOOKUP(Games!B123, Data!$B$2:$L$134, 7, FALSE)-VLOOKUP(Games!E123, Data!$B$2:$L$134, 7, FALSE))*'Coefficients - Win Probability'!$F$2</f>
        <v>-4.891289063</v>
      </c>
      <c r="G123" s="5" t="n">
        <f>(VLOOKUP(Games!B123, Data!$B$2:$L$134, 8, FALSE)-VLOOKUP(Games!E123, Data!$B$2:$L$134, 8, FALSE))*'Coefficients - Win Probability'!$G$2</f>
        <v>-1.489958996</v>
      </c>
      <c r="H123" s="5" t="n">
        <f>(VLOOKUP(Games!B123, Data!$B$2:$L$134, 9, FALSE)-VLOOKUP(Games!E123, Data!$B$2:$L$134, 9, FALSE))*'Coefficients - Win Probability'!$H$2</f>
        <v>-0.1438020211</v>
      </c>
      <c r="I123" s="5" t="n">
        <f>(VLOOKUP(Games!B123, Data!$B$2:$L$134, 10, FALSE)-VLOOKUP(Games!E123, Data!$B$2:$L$134, 10, FALSE))*'Coefficients - Win Probability'!$I$2</f>
        <v>1.222426644</v>
      </c>
      <c r="J123" s="5" t="n">
        <f>(IF(AND(VLOOKUP(Games!B123, Data!$B$2:$L$134, 11, FALSE)=1, VLOOKUP(Games!E123, Data!$B$2:$L$134, 11, FALSE)&lt;&gt;1), 1,0))*'Coefficients - Win Probability'!$J$2</f>
        <v>0</v>
      </c>
      <c r="K123" s="5" t="n">
        <f>(IF(AND(VLOOKUP(Games!B123, Data!$B$2:$L$134, 11, FALSE)&lt;&gt;1, VLOOKUP(Games!E123, Data!$B$2:$L$134, 11, FALSE)=1), 1,0))*'Coefficients - Win Probability'!$K$2</f>
        <v>0</v>
      </c>
      <c r="L123" s="5" t="n">
        <f>(VLOOKUP(Games!B123, Data!$B$2:$L$134, 3, FALSE)-VLOOKUP(Games!E123, Data!$B$2:$L$134, 3, FALSE))*'Coefficients - Win Probability'!$L$2</f>
        <v>2.436937518</v>
      </c>
      <c r="N123" s="5" t="n">
        <f t="shared" si="1"/>
        <v>0.003217</v>
      </c>
    </row>
    <row r="124" ht="14.25" customHeight="1">
      <c r="A124" s="5" t="n">
        <f>'Coefficients - Win Probability'!$A$2</f>
        <v>0</v>
      </c>
      <c r="B124" s="5" t="n">
        <f>(Games!G124)*'Coefficients - Win Probability'!$B$2</f>
        <v>1.397829284</v>
      </c>
      <c r="C124" s="5" t="n">
        <f>(VLOOKUP(Games!B124, Data!$B$2:$L$134, 4, FALSE)-VLOOKUP(Games!E124, Data!$B$2:$L$134, 4, FALSE))*'Coefficients - Win Probability'!$C$2</f>
        <v>-0.7345818108</v>
      </c>
      <c r="D124" s="5" t="n">
        <f>(VLOOKUP(Games!B124, Data!$B$2:$L$134, 5, FALSE)-VLOOKUP(Games!E124, Data!$B$2:$L$134, 5, FALSE))*'Coefficients - Win Probability'!$D$2</f>
        <v>-1.949124406</v>
      </c>
      <c r="E124" s="5" t="n">
        <f>(VLOOKUP(Games!B124, Data!$B$2:$L$134, 6, FALSE)-VLOOKUP(Games!E124, Data!$B$2:$L$134, 6, FALSE))*'Coefficients - Win Probability'!$E$2</f>
        <v>-0.9380536439</v>
      </c>
      <c r="F124" s="5" t="n">
        <f>(VLOOKUP(Games!B124, Data!$B$2:$L$134, 7, FALSE)-VLOOKUP(Games!E124, Data!$B$2:$L$134, 7, FALSE))*'Coefficients - Win Probability'!$F$2</f>
        <v>-5.189538396</v>
      </c>
      <c r="G124" s="5" t="n">
        <f>(VLOOKUP(Games!B124, Data!$B$2:$L$134, 8, FALSE)-VLOOKUP(Games!E124, Data!$B$2:$L$134, 8, FALSE))*'Coefficients - Win Probability'!$G$2</f>
        <v>-1.447988321</v>
      </c>
      <c r="H124" s="5" t="n">
        <f>(VLOOKUP(Games!B124, Data!$B$2:$L$134, 9, FALSE)-VLOOKUP(Games!E124, Data!$B$2:$L$134, 9, FALSE))*'Coefficients - Win Probability'!$H$2</f>
        <v>-0.2300832338</v>
      </c>
      <c r="I124" s="5" t="n">
        <f>(VLOOKUP(Games!B124, Data!$B$2:$L$134, 10, FALSE)-VLOOKUP(Games!E124, Data!$B$2:$L$134, 10, FALSE))*'Coefficients - Win Probability'!$I$2</f>
        <v>0.2476904938</v>
      </c>
      <c r="J124" s="5" t="n">
        <f>(IF(AND(VLOOKUP(Games!B124, Data!$B$2:$L$134, 11, FALSE)=1, VLOOKUP(Games!E124, Data!$B$2:$L$134, 11, FALSE)&lt;&gt;1), 1,0))*'Coefficients - Win Probability'!$J$2</f>
        <v>0</v>
      </c>
      <c r="K124" s="5" t="n">
        <f>(IF(AND(VLOOKUP(Games!B124, Data!$B$2:$L$134, 11, FALSE)&lt;&gt;1, VLOOKUP(Games!E124, Data!$B$2:$L$134, 11, FALSE)=1), 1,0))*'Coefficients - Win Probability'!$K$2</f>
        <v>0.3676925434</v>
      </c>
      <c r="L124" s="5" t="n">
        <f>(VLOOKUP(Games!B124, Data!$B$2:$L$134, 3, FALSE)-VLOOKUP(Games!E124, Data!$B$2:$L$134, 3, FALSE))*'Coefficients - Win Probability'!$L$2</f>
        <v>2.028512236</v>
      </c>
      <c r="N124" s="5" t="n">
        <f t="shared" si="1"/>
        <v>0.001582</v>
      </c>
    </row>
    <row r="125" ht="14.25" customHeight="1">
      <c r="A125" s="5" t="n">
        <f>'Coefficients - Win Probability'!$A$2</f>
        <v>0</v>
      </c>
      <c r="B125" s="5" t="n">
        <f>(Games!G125)*'Coefficients - Win Probability'!$B$2</f>
        <v>0.8542290069</v>
      </c>
      <c r="C125" s="5" t="n">
        <f>(VLOOKUP(Games!B125, Data!$B$2:$L$134, 4, FALSE)-VLOOKUP(Games!E125, Data!$B$2:$L$134, 4, FALSE))*'Coefficients - Win Probability'!$C$2</f>
        <v>-0.5462275004</v>
      </c>
      <c r="D125" s="5" t="n">
        <f>(VLOOKUP(Games!B125, Data!$B$2:$L$134, 5, FALSE)-VLOOKUP(Games!E125, Data!$B$2:$L$134, 5, FALSE))*'Coefficients - Win Probability'!$D$2</f>
        <v>-0.9603695495</v>
      </c>
      <c r="E125" s="5" t="n">
        <f>(VLOOKUP(Games!B125, Data!$B$2:$L$134, 6, FALSE)-VLOOKUP(Games!E125, Data!$B$2:$L$134, 6, FALSE))*'Coefficients - Win Probability'!$E$2</f>
        <v>-0.5399612176</v>
      </c>
      <c r="F125" s="5" t="n">
        <f>(VLOOKUP(Games!B125, Data!$B$2:$L$134, 7, FALSE)-VLOOKUP(Games!E125, Data!$B$2:$L$134, 7, FALSE))*'Coefficients - Win Probability'!$F$2</f>
        <v>-1.908795732</v>
      </c>
      <c r="G125" s="5" t="n">
        <f>(VLOOKUP(Games!B125, Data!$B$2:$L$134, 8, FALSE)-VLOOKUP(Games!E125, Data!$B$2:$L$134, 8, FALSE))*'Coefficients - Win Probability'!$G$2</f>
        <v>-0.2937947317</v>
      </c>
      <c r="H125" s="5" t="n">
        <f>(VLOOKUP(Games!B125, Data!$B$2:$L$134, 9, FALSE)-VLOOKUP(Games!E125, Data!$B$2:$L$134, 9, FALSE))*'Coefficients - Win Probability'!$H$2</f>
        <v>-0.1301065905</v>
      </c>
      <c r="I125" s="5" t="n">
        <f>(VLOOKUP(Games!B125, Data!$B$2:$L$134, 10, FALSE)-VLOOKUP(Games!E125, Data!$B$2:$L$134, 10, FALSE))*'Coefficients - Win Probability'!$I$2</f>
        <v>0.5952302559</v>
      </c>
      <c r="J125" s="5" t="n">
        <f>(IF(AND(VLOOKUP(Games!B125, Data!$B$2:$L$134, 11, FALSE)=1, VLOOKUP(Games!E125, Data!$B$2:$L$134, 11, FALSE)&lt;&gt;1), 1,0))*'Coefficients - Win Probability'!$J$2</f>
        <v>0</v>
      </c>
      <c r="K125" s="5" t="n">
        <f>(IF(AND(VLOOKUP(Games!B125, Data!$B$2:$L$134, 11, FALSE)&lt;&gt;1, VLOOKUP(Games!E125, Data!$B$2:$L$134, 11, FALSE)=1), 1,0))*'Coefficients - Win Probability'!$K$2</f>
        <v>0.3676925434</v>
      </c>
      <c r="L125" s="5" t="n">
        <f>(VLOOKUP(Games!B125, Data!$B$2:$L$134, 3, FALSE)-VLOOKUP(Games!E125, Data!$B$2:$L$134, 3, FALSE))*'Coefficients - Win Probability'!$L$2</f>
        <v>1.293346727</v>
      </c>
      <c r="N125" s="5" t="n">
        <f t="shared" si="1"/>
        <v>0.21947</v>
      </c>
    </row>
    <row r="126" ht="14.25" customHeight="1">
      <c r="A126" s="5" t="n">
        <f>'Coefficients - Win Probability'!$A$2</f>
        <v>0</v>
      </c>
      <c r="B126" s="5" t="n">
        <f>(Games!G126)*'Coefficients - Win Probability'!$B$2</f>
        <v>-0.5436002771</v>
      </c>
      <c r="C126" s="5" t="n">
        <f>(VLOOKUP(Games!B126, Data!$B$2:$L$134, 4, FALSE)-VLOOKUP(Games!E126, Data!$B$2:$L$134, 4, FALSE))*'Coefficients - Win Probability'!$C$2</f>
        <v>-0.6404046556</v>
      </c>
      <c r="D126" s="5" t="n">
        <f>(VLOOKUP(Games!B126, Data!$B$2:$L$134, 5, FALSE)-VLOOKUP(Games!E126, Data!$B$2:$L$134, 5, FALSE))*'Coefficients - Win Probability'!$D$2</f>
        <v>-0.03784707584</v>
      </c>
      <c r="E126" s="5" t="n">
        <f>(VLOOKUP(Games!B126, Data!$B$2:$L$134, 6, FALSE)-VLOOKUP(Games!E126, Data!$B$2:$L$134, 6, FALSE))*'Coefficients - Win Probability'!$E$2</f>
        <v>-0.453980132</v>
      </c>
      <c r="F126" s="5" t="n">
        <f>(VLOOKUP(Games!B126, Data!$B$2:$L$134, 7, FALSE)-VLOOKUP(Games!E126, Data!$B$2:$L$134, 7, FALSE))*'Coefficients - Win Probability'!$F$2</f>
        <v>-1.252647199</v>
      </c>
      <c r="G126" s="5" t="n">
        <f>(VLOOKUP(Games!B126, Data!$B$2:$L$134, 8, FALSE)-VLOOKUP(Games!E126, Data!$B$2:$L$134, 8, FALSE))*'Coefficients - Win Probability'!$G$2</f>
        <v>-0.2098533798</v>
      </c>
      <c r="H126" s="5" t="n">
        <f>(VLOOKUP(Games!B126, Data!$B$2:$L$134, 9, FALSE)-VLOOKUP(Games!E126, Data!$B$2:$L$134, 9, FALSE))*'Coefficients - Win Probability'!$H$2</f>
        <v>-0.07806395432</v>
      </c>
      <c r="I126" s="5" t="n">
        <f>(VLOOKUP(Games!B126, Data!$B$2:$L$134, 10, FALSE)-VLOOKUP(Games!E126, Data!$B$2:$L$134, 10, FALSE))*'Coefficients - Win Probability'!$I$2</f>
        <v>0.2529241143</v>
      </c>
      <c r="J126" s="5" t="n">
        <f>(IF(AND(VLOOKUP(Games!B126, Data!$B$2:$L$134, 11, FALSE)=1, VLOOKUP(Games!E126, Data!$B$2:$L$134, 11, FALSE)&lt;&gt;1), 1,0))*'Coefficients - Win Probability'!$J$2</f>
        <v>0</v>
      </c>
      <c r="K126" s="5" t="n">
        <f>(IF(AND(VLOOKUP(Games!B126, Data!$B$2:$L$134, 11, FALSE)&lt;&gt;1, VLOOKUP(Games!E126, Data!$B$2:$L$134, 11, FALSE)=1), 1,0))*'Coefficients - Win Probability'!$K$2</f>
        <v>0</v>
      </c>
      <c r="L126" s="5" t="n">
        <f>(VLOOKUP(Games!B126, Data!$B$2:$L$134, 3, FALSE)-VLOOKUP(Games!E126, Data!$B$2:$L$134, 3, FALSE))*'Coefficients - Win Probability'!$L$2</f>
        <v>0.4492678106</v>
      </c>
      <c r="N126" s="5" t="n">
        <f t="shared" si="1"/>
        <v>0.074868</v>
      </c>
    </row>
    <row r="127" ht="14.25" customHeight="1">
      <c r="A127" s="5" t="n">
        <f>'Coefficients - Win Probability'!$A$2</f>
        <v>0</v>
      </c>
      <c r="B127" s="5" t="n">
        <f>(Games!G127)*'Coefficients - Win Probability'!$B$2</f>
        <v>-0.5436002771</v>
      </c>
      <c r="C127" s="5" t="n">
        <f>(VLOOKUP(Games!B127, Data!$B$2:$L$134, 4, FALSE)-VLOOKUP(Games!E127, Data!$B$2:$L$134, 4, FALSE))*'Coefficients - Win Probability'!$C$2</f>
        <v>0.2448606036</v>
      </c>
      <c r="D127" s="5" t="n">
        <f>(VLOOKUP(Games!B127, Data!$B$2:$L$134, 5, FALSE)-VLOOKUP(Games!E127, Data!$B$2:$L$134, 5, FALSE))*'Coefficients - Win Probability'!$D$2</f>
        <v>0.3169692602</v>
      </c>
      <c r="E127" s="5" t="n">
        <f>(VLOOKUP(Games!B127, Data!$B$2:$L$134, 6, FALSE)-VLOOKUP(Games!E127, Data!$B$2:$L$134, 6, FALSE))*'Coefficients - Win Probability'!$E$2</f>
        <v>0.4625782405</v>
      </c>
      <c r="F127" s="5" t="n">
        <f>(VLOOKUP(Games!B127, Data!$B$2:$L$134, 7, FALSE)-VLOOKUP(Games!E127, Data!$B$2:$L$134, 7, FALSE))*'Coefficients - Win Probability'!$F$2</f>
        <v>0.477198933</v>
      </c>
      <c r="G127" s="5" t="n">
        <f>(VLOOKUP(Games!B127, Data!$B$2:$L$134, 8, FALSE)-VLOOKUP(Games!E127, Data!$B$2:$L$134, 8, FALSE))*'Coefficients - Win Probability'!$G$2</f>
        <v>0.1678827038</v>
      </c>
      <c r="H127" s="5" t="n">
        <f>(VLOOKUP(Games!B127, Data!$B$2:$L$134, 9, FALSE)-VLOOKUP(Games!E127, Data!$B$2:$L$134, 9, FALSE))*'Coefficients - Win Probability'!$H$2</f>
        <v>0.1081939016</v>
      </c>
      <c r="I127" s="5" t="n">
        <f>(VLOOKUP(Games!B127, Data!$B$2:$L$134, 10, FALSE)-VLOOKUP(Games!E127, Data!$B$2:$L$134, 10, FALSE))*'Coefficients - Win Probability'!$I$2</f>
        <v>-0.4727019658</v>
      </c>
      <c r="J127" s="5" t="n">
        <f>(IF(AND(VLOOKUP(Games!B127, Data!$B$2:$L$134, 11, FALSE)=1, VLOOKUP(Games!E127, Data!$B$2:$L$134, 11, FALSE)&lt;&gt;1), 1,0))*'Coefficients - Win Probability'!$J$2</f>
        <v>0</v>
      </c>
      <c r="K127" s="5" t="n">
        <f>(IF(AND(VLOOKUP(Games!B127, Data!$B$2:$L$134, 11, FALSE)&lt;&gt;1, VLOOKUP(Games!E127, Data!$B$2:$L$134, 11, FALSE)=1), 1,0))*'Coefficients - Win Probability'!$K$2</f>
        <v>0</v>
      </c>
      <c r="L127" s="5" t="n">
        <f>(VLOOKUP(Games!B127, Data!$B$2:$L$134, 3, FALSE)-VLOOKUP(Games!E127, Data!$B$2:$L$134, 3, FALSE))*'Coefficients - Win Probability'!$L$2</f>
        <v>-0.5037245149</v>
      </c>
      <c r="N127" s="5" t="n">
        <f t="shared" si="1"/>
        <v>0.56406</v>
      </c>
    </row>
    <row r="128" ht="14.25" customHeight="1">
      <c r="A128" s="5" t="n">
        <f>'Coefficients - Win Probability'!$A$2</f>
        <v>0</v>
      </c>
      <c r="B128" s="5" t="n">
        <f>(Games!G128)*'Coefficients - Win Probability'!$B$2</f>
        <v>-0.3882859122</v>
      </c>
      <c r="C128" s="5" t="n">
        <f>(VLOOKUP(Games!B128, Data!$B$2:$L$134, 4, FALSE)-VLOOKUP(Games!E128, Data!$B$2:$L$134, 4, FALSE))*'Coefficients - Win Probability'!$C$2</f>
        <v>0.2448606036</v>
      </c>
      <c r="D128" s="5" t="n">
        <f>(VLOOKUP(Games!B128, Data!$B$2:$L$134, 5, FALSE)-VLOOKUP(Games!E128, Data!$B$2:$L$134, 5, FALSE))*'Coefficients - Win Probability'!$D$2</f>
        <v>0.846828322</v>
      </c>
      <c r="E128" s="5" t="n">
        <f>(VLOOKUP(Games!B128, Data!$B$2:$L$134, 6, FALSE)-VLOOKUP(Games!E128, Data!$B$2:$L$134, 6, FALSE))*'Coefficients - Win Probability'!$E$2</f>
        <v>0.4290456171</v>
      </c>
      <c r="F128" s="5" t="n">
        <f>(VLOOKUP(Games!B128, Data!$B$2:$L$134, 7, FALSE)-VLOOKUP(Games!E128, Data!$B$2:$L$134, 7, FALSE))*'Coefficients - Win Probability'!$F$2</f>
        <v>1.610546399</v>
      </c>
      <c r="G128" s="5" t="n">
        <f>(VLOOKUP(Games!B128, Data!$B$2:$L$134, 8, FALSE)-VLOOKUP(Games!E128, Data!$B$2:$L$134, 8, FALSE))*'Coefficients - Win Probability'!$G$2</f>
        <v>0.4197067596</v>
      </c>
      <c r="H128" s="5" t="n">
        <f>(VLOOKUP(Games!B128, Data!$B$2:$L$134, 9, FALSE)-VLOOKUP(Games!E128, Data!$B$2:$L$134, 9, FALSE))*'Coefficients - Win Probability'!$H$2</f>
        <v>0.09997664325</v>
      </c>
      <c r="I128" s="5" t="n">
        <f>(VLOOKUP(Games!B128, Data!$B$2:$L$134, 10, FALSE)-VLOOKUP(Games!E128, Data!$B$2:$L$134, 10, FALSE))*'Coefficients - Win Probability'!$I$2</f>
        <v>-0.6307880888</v>
      </c>
      <c r="J128" s="5" t="n">
        <f>(IF(AND(VLOOKUP(Games!B128, Data!$B$2:$L$134, 11, FALSE)=1, VLOOKUP(Games!E128, Data!$B$2:$L$134, 11, FALSE)&lt;&gt;1), 1,0))*'Coefficients - Win Probability'!$J$2</f>
        <v>0</v>
      </c>
      <c r="K128" s="5" t="n">
        <f>(IF(AND(VLOOKUP(Games!B128, Data!$B$2:$L$134, 11, FALSE)&lt;&gt;1, VLOOKUP(Games!E128, Data!$B$2:$L$134, 11, FALSE)=1), 1,0))*'Coefficients - Win Probability'!$K$2</f>
        <v>0</v>
      </c>
      <c r="L128" s="5" t="n">
        <f>(VLOOKUP(Games!B128, Data!$B$2:$L$134, 3, FALSE)-VLOOKUP(Games!E128, Data!$B$2:$L$134, 3, FALSE))*'Coefficients - Win Probability'!$L$2</f>
        <v>-0.9802206777</v>
      </c>
      <c r="N128" s="5" t="n">
        <f t="shared" si="1"/>
        <v>0.839117</v>
      </c>
    </row>
    <row r="129" ht="14.25" customHeight="1">
      <c r="A129" s="5" t="n">
        <f>'Coefficients - Win Probability'!$A$2</f>
        <v>0</v>
      </c>
      <c r="B129" s="5" t="n">
        <f>(Games!G129)*'Coefficients - Win Probability'!$B$2</f>
        <v>1.941429561</v>
      </c>
      <c r="C129" s="5" t="n">
        <f>(VLOOKUP(Games!B129, Data!$B$2:$L$134, 4, FALSE)-VLOOKUP(Games!E129, Data!$B$2:$L$134, 4, FALSE))*'Coefficients - Win Probability'!$C$2</f>
        <v>-0.9794424145</v>
      </c>
      <c r="D129" s="5" t="n">
        <f>(VLOOKUP(Games!B129, Data!$B$2:$L$134, 5, FALSE)-VLOOKUP(Games!E129, Data!$B$2:$L$134, 5, FALSE))*'Coefficients - Win Probability'!$D$2</f>
        <v>-2.152552439</v>
      </c>
      <c r="E129" s="5" t="n">
        <f>(VLOOKUP(Games!B129, Data!$B$2:$L$134, 6, FALSE)-VLOOKUP(Games!E129, Data!$B$2:$L$134, 6, FALSE))*'Coefficients - Win Probability'!$E$2</f>
        <v>-1.276819121</v>
      </c>
      <c r="F129" s="5" t="n">
        <f>(VLOOKUP(Games!B129, Data!$B$2:$L$134, 7, FALSE)-VLOOKUP(Games!E129, Data!$B$2:$L$134, 7, FALSE))*'Coefficients - Win Probability'!$F$2</f>
        <v>-5.368487996</v>
      </c>
      <c r="G129" s="5" t="n">
        <f>(VLOOKUP(Games!B129, Data!$B$2:$L$134, 8, FALSE)-VLOOKUP(Games!E129, Data!$B$2:$L$134, 8, FALSE))*'Coefficients - Win Probability'!$G$2</f>
        <v>-1.720797714</v>
      </c>
      <c r="H129" s="5" t="n">
        <f>(VLOOKUP(Games!B129, Data!$B$2:$L$134, 9, FALSE)-VLOOKUP(Games!E129, Data!$B$2:$L$134, 9, FALSE))*'Coefficients - Win Probability'!$H$2</f>
        <v>-0.2985603867</v>
      </c>
      <c r="I129" s="5" t="n">
        <f>(VLOOKUP(Games!B129, Data!$B$2:$L$134, 10, FALSE)-VLOOKUP(Games!E129, Data!$B$2:$L$134, 10, FALSE))*'Coefficients - Win Probability'!$I$2</f>
        <v>1.122166896</v>
      </c>
      <c r="J129" s="5" t="n">
        <f>(IF(AND(VLOOKUP(Games!B129, Data!$B$2:$L$134, 11, FALSE)=1, VLOOKUP(Games!E129, Data!$B$2:$L$134, 11, FALSE)&lt;&gt;1), 1,0))*'Coefficients - Win Probability'!$J$2</f>
        <v>0</v>
      </c>
      <c r="K129" s="5" t="n">
        <f>(IF(AND(VLOOKUP(Games!B129, Data!$B$2:$L$134, 11, FALSE)&lt;&gt;1, VLOOKUP(Games!E129, Data!$B$2:$L$134, 11, FALSE)=1), 1,0))*'Coefficients - Win Probability'!$K$2</f>
        <v>0</v>
      </c>
      <c r="L129" s="5" t="n">
        <f>(VLOOKUP(Games!B129, Data!$B$2:$L$134, 3, FALSE)-VLOOKUP(Games!E129, Data!$B$2:$L$134, 3, FALSE))*'Coefficients - Win Probability'!$L$2</f>
        <v>4.370150521</v>
      </c>
      <c r="N129" s="5" t="n">
        <f t="shared" si="1"/>
        <v>0.012581</v>
      </c>
    </row>
    <row r="130" ht="14.25" customHeight="1">
      <c r="A130" s="5" t="n">
        <f>'Coefficients - Win Probability'!$A$2</f>
        <v>0</v>
      </c>
      <c r="B130" s="5" t="n">
        <f>(Games!G130)*'Coefficients - Win Probability'!$B$2</f>
        <v>0.3882859122</v>
      </c>
      <c r="C130" s="5" t="n">
        <f>(VLOOKUP(Games!B130, Data!$B$2:$L$134, 4, FALSE)-VLOOKUP(Games!E130, Data!$B$2:$L$134, 4, FALSE))*'Coefficients - Win Probability'!$C$2</f>
        <v>0.2448606036</v>
      </c>
      <c r="D130" s="5" t="n">
        <f>(VLOOKUP(Games!B130, Data!$B$2:$L$134, 5, FALSE)-VLOOKUP(Games!E130, Data!$B$2:$L$134, 5, FALSE))*'Coefficients - Win Probability'!$D$2</f>
        <v>-0.3926634119</v>
      </c>
      <c r="E130" s="5" t="n">
        <f>(VLOOKUP(Games!B130, Data!$B$2:$L$134, 6, FALSE)-VLOOKUP(Games!E130, Data!$B$2:$L$134, 6, FALSE))*'Coefficients - Win Probability'!$E$2</f>
        <v>0.2244106334</v>
      </c>
      <c r="F130" s="5" t="n">
        <f>(VLOOKUP(Games!B130, Data!$B$2:$L$134, 7, FALSE)-VLOOKUP(Games!E130, Data!$B$2:$L$134, 7, FALSE))*'Coefficients - Win Probability'!$F$2</f>
        <v>-0.2684243998</v>
      </c>
      <c r="G130" s="5" t="n">
        <f>(VLOOKUP(Games!B130, Data!$B$2:$L$134, 8, FALSE)-VLOOKUP(Games!E130, Data!$B$2:$L$134, 8, FALSE))*'Coefficients - Win Probability'!$G$2</f>
        <v>0.2098533798</v>
      </c>
      <c r="H130" s="5" t="n">
        <f>(VLOOKUP(Games!B130, Data!$B$2:$L$134, 9, FALSE)-VLOOKUP(Games!E130, Data!$B$2:$L$134, 9, FALSE))*'Coefficients - Win Probability'!$H$2</f>
        <v>0.005478172233</v>
      </c>
      <c r="I130" s="5" t="n">
        <f>(VLOOKUP(Games!B130, Data!$B$2:$L$134, 10, FALSE)-VLOOKUP(Games!E130, Data!$B$2:$L$134, 10, FALSE))*'Coefficients - Win Probability'!$I$2</f>
        <v>-0.587875822</v>
      </c>
      <c r="J130" s="5" t="n">
        <f>(IF(AND(VLOOKUP(Games!B130, Data!$B$2:$L$134, 11, FALSE)=1, VLOOKUP(Games!E130, Data!$B$2:$L$134, 11, FALSE)&lt;&gt;1), 1,0))*'Coefficients - Win Probability'!$J$2</f>
        <v>0</v>
      </c>
      <c r="K130" s="5" t="n">
        <f>(IF(AND(VLOOKUP(Games!B130, Data!$B$2:$L$134, 11, FALSE)&lt;&gt;1, VLOOKUP(Games!E130, Data!$B$2:$L$134, 11, FALSE)=1), 1,0))*'Coefficients - Win Probability'!$K$2</f>
        <v>0</v>
      </c>
      <c r="L130" s="5" t="n">
        <f>(VLOOKUP(Games!B130, Data!$B$2:$L$134, 3, FALSE)-VLOOKUP(Games!E130, Data!$B$2:$L$134, 3, FALSE))*'Coefficients - Win Probability'!$L$2</f>
        <v>0.06807088039</v>
      </c>
      <c r="N130" s="5" t="n">
        <f t="shared" si="1"/>
        <v>0.473025</v>
      </c>
    </row>
    <row r="131" ht="14.25" customHeight="1">
      <c r="A131" s="5" t="n">
        <f>'Coefficients - Win Probability'!$A$2</f>
        <v>0</v>
      </c>
      <c r="B131" s="5" t="n">
        <f>(Games!G131)*'Coefficients - Win Probability'!$B$2</f>
        <v>-3.80520194</v>
      </c>
      <c r="C131" s="5" t="n">
        <f>(VLOOKUP(Games!B131, Data!$B$2:$L$134, 4, FALSE)-VLOOKUP(Games!E131, Data!$B$2:$L$134, 4, FALSE))*'Coefficients - Win Probability'!$C$2</f>
        <v>1.017113277</v>
      </c>
      <c r="D131" s="5" t="n">
        <f>(VLOOKUP(Games!B131, Data!$B$2:$L$134, 5, FALSE)-VLOOKUP(Games!E131, Data!$B$2:$L$134, 5, FALSE))*'Coefficients - Win Probability'!$D$2</f>
        <v>2.355980471</v>
      </c>
      <c r="E131" s="5" t="n">
        <f>(VLOOKUP(Games!B131, Data!$B$2:$L$134, 6, FALSE)-VLOOKUP(Games!E131, Data!$B$2:$L$134, 6, FALSE))*'Coefficients - Win Probability'!$E$2</f>
        <v>1.363660018</v>
      </c>
      <c r="F131" s="5" t="n">
        <f>(VLOOKUP(Games!B131, Data!$B$2:$L$134, 7, FALSE)-VLOOKUP(Games!E131, Data!$B$2:$L$134, 7, FALSE))*'Coefficients - Win Probability'!$F$2</f>
        <v>6.263235995</v>
      </c>
      <c r="G131" s="5" t="n">
        <f>(VLOOKUP(Games!B131, Data!$B$2:$L$134, 8, FALSE)-VLOOKUP(Games!E131, Data!$B$2:$L$134, 8, FALSE))*'Coefficients - Win Probability'!$G$2</f>
        <v>2.455284543</v>
      </c>
      <c r="H131" s="5" t="n">
        <f>(VLOOKUP(Games!B131, Data!$B$2:$L$134, 9, FALSE)-VLOOKUP(Games!E131, Data!$B$2:$L$134, 9, FALSE))*'Coefficients - Win Probability'!$H$2</f>
        <v>0.3273207909</v>
      </c>
      <c r="I131" s="5" t="n">
        <f>(VLOOKUP(Games!B131, Data!$B$2:$L$134, 10, FALSE)-VLOOKUP(Games!E131, Data!$B$2:$L$134, 10, FALSE))*'Coefficients - Win Probability'!$I$2</f>
        <v>-1.006599663</v>
      </c>
      <c r="J131" s="5" t="n">
        <f>(IF(AND(VLOOKUP(Games!B131, Data!$B$2:$L$134, 11, FALSE)=1, VLOOKUP(Games!E131, Data!$B$2:$L$134, 11, FALSE)&lt;&gt;1), 1,0))*'Coefficients - Win Probability'!$J$2</f>
        <v>-0.2451778613</v>
      </c>
      <c r="K131" s="5" t="n">
        <f>(IF(AND(VLOOKUP(Games!B131, Data!$B$2:$L$134, 11, FALSE)&lt;&gt;1, VLOOKUP(Games!E131, Data!$B$2:$L$134, 11, FALSE)=1), 1,0))*'Coefficients - Win Probability'!$K$2</f>
        <v>0</v>
      </c>
      <c r="L131" s="5" t="n">
        <f>(VLOOKUP(Games!B131, Data!$B$2:$L$134, 3, FALSE)-VLOOKUP(Games!E131, Data!$B$2:$L$134, 3, FALSE))*'Coefficients - Win Probability'!$L$2</f>
        <v>-2.763677744</v>
      </c>
      <c r="N131" s="5" t="n">
        <f t="shared" si="1"/>
        <v>0.997432</v>
      </c>
    </row>
    <row r="132" ht="14.25" customHeight="1">
      <c r="A132" s="5" t="n">
        <f>'Coefficients - Win Probability'!$A$2</f>
        <v>0</v>
      </c>
      <c r="B132" s="5" t="n">
        <f>(Games!G132)*'Coefficients - Win Probability'!$B$2</f>
        <v>1.475486466</v>
      </c>
      <c r="C132" s="5" t="n">
        <f>(VLOOKUP(Games!B132, Data!$B$2:$L$134, 4, FALSE)-VLOOKUP(Games!E132, Data!$B$2:$L$134, 4, FALSE))*'Coefficients - Win Probability'!$C$2</f>
        <v>-1.054784139</v>
      </c>
      <c r="D132" s="5" t="n">
        <f>(VLOOKUP(Games!B132, Data!$B$2:$L$134, 5, FALSE)-VLOOKUP(Games!E132, Data!$B$2:$L$134, 5, FALSE))*'Coefficients - Win Probability'!$D$2</f>
        <v>-1.892353792</v>
      </c>
      <c r="E132" s="5" t="n">
        <f>(VLOOKUP(Games!B132, Data!$B$2:$L$134, 6, FALSE)-VLOOKUP(Games!E132, Data!$B$2:$L$134, 6, FALSE))*'Coefficients - Win Probability'!$E$2</f>
        <v>-1.052408488</v>
      </c>
      <c r="F132" s="5" t="n">
        <f>(VLOOKUP(Games!B132, Data!$B$2:$L$134, 7, FALSE)-VLOOKUP(Games!E132, Data!$B$2:$L$134, 7, FALSE))*'Coefficients - Win Probability'!$F$2</f>
        <v>-3.78776653</v>
      </c>
      <c r="G132" s="5" t="n">
        <f>(VLOOKUP(Games!B132, Data!$B$2:$L$134, 8, FALSE)-VLOOKUP(Games!E132, Data!$B$2:$L$134, 8, FALSE))*'Coefficients - Win Probability'!$G$2</f>
        <v>-1.531929672</v>
      </c>
      <c r="H132" s="5" t="n">
        <f>(VLOOKUP(Games!B132, Data!$B$2:$L$134, 9, FALSE)-VLOOKUP(Games!E132, Data!$B$2:$L$134, 9, FALSE))*'Coefficients - Win Probability'!$H$2</f>
        <v>-0.2574740949</v>
      </c>
      <c r="I132" s="5" t="n">
        <f>(VLOOKUP(Games!B132, Data!$B$2:$L$134, 10, FALSE)-VLOOKUP(Games!E132, Data!$B$2:$L$134, 10, FALSE))*'Coefficients - Win Probability'!$I$2</f>
        <v>0.7162363492</v>
      </c>
      <c r="J132" s="5" t="n">
        <f>(IF(AND(VLOOKUP(Games!B132, Data!$B$2:$L$134, 11, FALSE)=1, VLOOKUP(Games!E132, Data!$B$2:$L$134, 11, FALSE)&lt;&gt;1), 1,0))*'Coefficients - Win Probability'!$J$2</f>
        <v>0</v>
      </c>
      <c r="K132" s="5" t="n">
        <f>(IF(AND(VLOOKUP(Games!B132, Data!$B$2:$L$134, 11, FALSE)&lt;&gt;1, VLOOKUP(Games!E132, Data!$B$2:$L$134, 11, FALSE)=1), 1,0))*'Coefficients - Win Probability'!$K$2</f>
        <v>0</v>
      </c>
      <c r="L132" s="5" t="n">
        <f>(VLOOKUP(Games!B132, Data!$B$2:$L$134, 3, FALSE)-VLOOKUP(Games!E132, Data!$B$2:$L$134, 3, FALSE))*'Coefficients - Win Probability'!$L$2</f>
        <v>3.934496887</v>
      </c>
      <c r="N132" s="5" t="n">
        <f t="shared" si="1"/>
        <v>0.030754</v>
      </c>
    </row>
    <row r="133" ht="14.25" customHeight="1">
      <c r="A133" s="5" t="n">
        <f>'Coefficients - Win Probability'!$A$2</f>
        <v>0</v>
      </c>
      <c r="B133" s="5" t="n">
        <f>(Games!G133)*'Coefficients - Win Probability'!$B$2</f>
        <v>-0.4659430946</v>
      </c>
      <c r="C133" s="5" t="n">
        <f>(VLOOKUP(Games!B133, Data!$B$2:$L$134, 4, FALSE)-VLOOKUP(Games!E133, Data!$B$2:$L$134, 4, FALSE))*'Coefficients - Win Probability'!$C$2</f>
        <v>1.119362759</v>
      </c>
      <c r="D133" s="5" t="n">
        <f>(VLOOKUP(Games!B133, Data!$B$2:$L$134, 5, FALSE)-VLOOKUP(Games!E133, Data!$B$2:$L$134, 5, FALSE))*'Coefficients - Win Probability'!$D$2</f>
        <v>0.5771679066</v>
      </c>
      <c r="E133" s="5" t="n">
        <f>(VLOOKUP(Games!B133, Data!$B$2:$L$134, 6, FALSE)-VLOOKUP(Games!E133, Data!$B$2:$L$134, 6, FALSE))*'Coefficients - Win Probability'!$E$2</f>
        <v>0.5416808393</v>
      </c>
      <c r="F133" s="5" t="n">
        <f>(VLOOKUP(Games!B133, Data!$B$2:$L$134, 7, FALSE)-VLOOKUP(Games!E133, Data!$B$2:$L$134, 7, FALSE))*'Coefficients - Win Probability'!$F$2</f>
        <v>1.342121999</v>
      </c>
      <c r="G133" s="5" t="n">
        <f>(VLOOKUP(Games!B133, Data!$B$2:$L$134, 8, FALSE)-VLOOKUP(Games!E133, Data!$B$2:$L$134, 8, FALSE))*'Coefficients - Win Probability'!$G$2</f>
        <v>0.5456187874</v>
      </c>
      <c r="H133" s="5" t="n">
        <f>(VLOOKUP(Games!B133, Data!$B$2:$L$134, 9, FALSE)-VLOOKUP(Games!E133, Data!$B$2:$L$134, 9, FALSE))*'Coefficients - Win Probability'!$H$2</f>
        <v>0.1424324781</v>
      </c>
      <c r="I133" s="5" t="n">
        <f>(VLOOKUP(Games!B133, Data!$B$2:$L$134, 10, FALSE)-VLOOKUP(Games!E133, Data!$B$2:$L$134, 10, FALSE))*'Coefficients - Win Probability'!$I$2</f>
        <v>-0.9420052546</v>
      </c>
      <c r="J133" s="5" t="n">
        <f>(IF(AND(VLOOKUP(Games!B133, Data!$B$2:$L$134, 11, FALSE)=1, VLOOKUP(Games!E133, Data!$B$2:$L$134, 11, FALSE)&lt;&gt;1), 1,0))*'Coefficients - Win Probability'!$J$2</f>
        <v>0</v>
      </c>
      <c r="K133" s="5" t="n">
        <f>(IF(AND(VLOOKUP(Games!B133, Data!$B$2:$L$134, 11, FALSE)&lt;&gt;1, VLOOKUP(Games!E133, Data!$B$2:$L$134, 11, FALSE)=1), 1,0))*'Coefficients - Win Probability'!$K$2</f>
        <v>0</v>
      </c>
      <c r="L133" s="5" t="n">
        <f>(VLOOKUP(Games!B133, Data!$B$2:$L$134, 3, FALSE)-VLOOKUP(Games!E133, Data!$B$2:$L$134, 3, FALSE))*'Coefficients - Win Probability'!$L$2</f>
        <v>-1.170819143</v>
      </c>
      <c r="N133" s="5" t="n">
        <f t="shared" si="1"/>
        <v>0.844174</v>
      </c>
    </row>
    <row r="134" ht="14.25" customHeight="1">
      <c r="A134" s="5" t="n">
        <f>'Coefficients - Win Probability'!$A$2</f>
        <v>0</v>
      </c>
      <c r="B134" s="5" t="n">
        <f>(Games!G134)*'Coefficients - Win Probability'!$B$2</f>
        <v>-0.5436002771</v>
      </c>
      <c r="C134" s="5" t="n">
        <f>(VLOOKUP(Games!B134, Data!$B$2:$L$134, 4, FALSE)-VLOOKUP(Games!E134, Data!$B$2:$L$134, 4, FALSE))*'Coefficients - Win Probability'!$C$2</f>
        <v>0.3390377589</v>
      </c>
      <c r="D134" s="5" t="n">
        <f>(VLOOKUP(Games!B134, Data!$B$2:$L$134, 5, FALSE)-VLOOKUP(Games!E134, Data!$B$2:$L$134, 5, FALSE))*'Coefficients - Win Probability'!$D$2</f>
        <v>1.149604929</v>
      </c>
      <c r="E134" s="5" t="n">
        <f>(VLOOKUP(Games!B134, Data!$B$2:$L$134, 6, FALSE)-VLOOKUP(Games!E134, Data!$B$2:$L$134, 6, FALSE))*'Coefficients - Win Probability'!$E$2</f>
        <v>0.6990262259</v>
      </c>
      <c r="F134" s="5" t="n">
        <f>(VLOOKUP(Games!B134, Data!$B$2:$L$134, 7, FALSE)-VLOOKUP(Games!E134, Data!$B$2:$L$134, 7, FALSE))*'Coefficients - Win Probability'!$F$2</f>
        <v>1.521071599</v>
      </c>
      <c r="G134" s="5" t="n">
        <f>(VLOOKUP(Games!B134, Data!$B$2:$L$134, 8, FALSE)-VLOOKUP(Games!E134, Data!$B$2:$L$134, 8, FALSE))*'Coefficients - Win Probability'!$G$2</f>
        <v>0.6085748014</v>
      </c>
      <c r="H134" s="5" t="n">
        <f>(VLOOKUP(Games!B134, Data!$B$2:$L$134, 9, FALSE)-VLOOKUP(Games!E134, Data!$B$2:$L$134, 9, FALSE))*'Coefficients - Win Probability'!$H$2</f>
        <v>0.1533888225</v>
      </c>
      <c r="I134" s="5" t="n">
        <f>(VLOOKUP(Games!B134, Data!$B$2:$L$134, 10, FALSE)-VLOOKUP(Games!E134, Data!$B$2:$L$134, 10, FALSE))*'Coefficients - Win Probability'!$I$2</f>
        <v>-0.4404792831</v>
      </c>
      <c r="J134" s="5" t="n">
        <f>(IF(AND(VLOOKUP(Games!B134, Data!$B$2:$L$134, 11, FALSE)=1, VLOOKUP(Games!E134, Data!$B$2:$L$134, 11, FALSE)&lt;&gt;1), 1,0))*'Coefficients - Win Probability'!$J$2</f>
        <v>0</v>
      </c>
      <c r="K134" s="5" t="n">
        <f>(IF(AND(VLOOKUP(Games!B134, Data!$B$2:$L$134, 11, FALSE)&lt;&gt;1, VLOOKUP(Games!E134, Data!$B$2:$L$134, 11, FALSE)=1), 1,0))*'Coefficients - Win Probability'!$K$2</f>
        <v>0</v>
      </c>
      <c r="L134" s="5" t="n">
        <f>(VLOOKUP(Games!B134, Data!$B$2:$L$134, 3, FALSE)-VLOOKUP(Games!E134, Data!$B$2:$L$134, 3, FALSE))*'Coefficients - Win Probability'!$L$2</f>
        <v>-2.368866638</v>
      </c>
      <c r="N134" s="5" t="n">
        <f t="shared" si="1"/>
        <v>0.753573</v>
      </c>
    </row>
    <row r="135" ht="14.25" customHeight="1">
      <c r="A135" s="5" t="n">
        <f>'Coefficients - Win Probability'!$A$2</f>
        <v>0</v>
      </c>
      <c r="B135" s="5" t="n">
        <f>(Games!G135)*'Coefficients - Win Probability'!$B$2</f>
        <v>-2.562687021</v>
      </c>
      <c r="C135" s="5" t="n">
        <f>(VLOOKUP(Games!B135, Data!$B$2:$L$134, 4, FALSE)-VLOOKUP(Games!E135, Data!$B$2:$L$134, 4, FALSE))*'Coefficients - Win Probability'!$C$2</f>
        <v>2.203745433</v>
      </c>
      <c r="D135" s="5" t="n">
        <f>(VLOOKUP(Games!B135, Data!$B$2:$L$134, 5, FALSE)-VLOOKUP(Games!E135, Data!$B$2:$L$134, 5, FALSE))*'Coefficients - Win Probability'!$D$2</f>
        <v>2.672949731</v>
      </c>
      <c r="E135" s="5" t="n">
        <f>(VLOOKUP(Games!B135, Data!$B$2:$L$134, 6, FALSE)-VLOOKUP(Games!E135, Data!$B$2:$L$134, 6, FALSE))*'Coefficients - Win Probability'!$E$2</f>
        <v>1.849453151</v>
      </c>
      <c r="F135" s="5" t="n">
        <f>(VLOOKUP(Games!B135, Data!$B$2:$L$134, 7, FALSE)-VLOOKUP(Games!E135, Data!$B$2:$L$134, 7, FALSE))*'Coefficients - Win Probability'!$F$2</f>
        <v>5.666737329</v>
      </c>
      <c r="G135" s="5" t="n">
        <f>(VLOOKUP(Games!B135, Data!$B$2:$L$134, 8, FALSE)-VLOOKUP(Games!E135, Data!$B$2:$L$134, 8, FALSE))*'Coefficients - Win Probability'!$G$2</f>
        <v>2.413313868</v>
      </c>
      <c r="H135" s="5" t="n">
        <f>(VLOOKUP(Games!B135, Data!$B$2:$L$134, 9, FALSE)-VLOOKUP(Games!E135, Data!$B$2:$L$134, 9, FALSE))*'Coefficients - Win Probability'!$H$2</f>
        <v>0.3327989632</v>
      </c>
      <c r="I135" s="5" t="n">
        <f>(VLOOKUP(Games!B135, Data!$B$2:$L$134, 10, FALSE)-VLOOKUP(Games!E135, Data!$B$2:$L$134, 10, FALSE))*'Coefficients - Win Probability'!$I$2</f>
        <v>-1.684490336</v>
      </c>
      <c r="J135" s="5" t="n">
        <f>(IF(AND(VLOOKUP(Games!B135, Data!$B$2:$L$134, 11, FALSE)=1, VLOOKUP(Games!E135, Data!$B$2:$L$134, 11, FALSE)&lt;&gt;1), 1,0))*'Coefficients - Win Probability'!$J$2</f>
        <v>-0.2451778613</v>
      </c>
      <c r="K135" s="5" t="n">
        <f>(IF(AND(VLOOKUP(Games!B135, Data!$B$2:$L$134, 11, FALSE)&lt;&gt;1, VLOOKUP(Games!E135, Data!$B$2:$L$134, 11, FALSE)=1), 1,0))*'Coefficients - Win Probability'!$K$2</f>
        <v>0</v>
      </c>
      <c r="L135" s="5" t="n">
        <f>(VLOOKUP(Games!B135, Data!$B$2:$L$134, 3, FALSE)-VLOOKUP(Games!E135, Data!$B$2:$L$134, 3, FALSE))*'Coefficients - Win Probability'!$L$2</f>
        <v>-4.424607226</v>
      </c>
      <c r="N135" s="5" t="n">
        <f t="shared" si="1"/>
        <v>0.998019</v>
      </c>
    </row>
    <row r="136" ht="14.25" customHeight="1">
      <c r="A136" s="5" t="n">
        <f>'Coefficients - Win Probability'!$A$2</f>
        <v>0</v>
      </c>
      <c r="B136" s="5" t="n">
        <f>(Games!G136)*'Coefficients - Win Probability'!$B$2</f>
        <v>0.3882859122</v>
      </c>
      <c r="C136" s="5" t="n">
        <f>(VLOOKUP(Games!B136, Data!$B$2:$L$134, 4, FALSE)-VLOOKUP(Games!E136, Data!$B$2:$L$134, 4, FALSE))*'Coefficients - Win Probability'!$C$2</f>
        <v>-0.4897212072</v>
      </c>
      <c r="D136" s="5" t="n">
        <f>(VLOOKUP(Games!B136, Data!$B$2:$L$134, 5, FALSE)-VLOOKUP(Games!E136, Data!$B$2:$L$134, 5, FALSE))*'Coefficients - Win Probability'!$D$2</f>
        <v>0.2554677619</v>
      </c>
      <c r="E136" s="5" t="n">
        <f>(VLOOKUP(Games!B136, Data!$B$2:$L$134, 6, FALSE)-VLOOKUP(Games!E136, Data!$B$2:$L$134, 6, FALSE))*'Coefficients - Win Probability'!$E$2</f>
        <v>-0.3903541286</v>
      </c>
      <c r="F136" s="5" t="n">
        <f>(VLOOKUP(Games!B136, Data!$B$2:$L$134, 7, FALSE)-VLOOKUP(Games!E136, Data!$B$2:$L$134, 7, FALSE))*'Coefficients - Win Probability'!$F$2</f>
        <v>-0.9842227992</v>
      </c>
      <c r="G136" s="5" t="n">
        <f>(VLOOKUP(Games!B136, Data!$B$2:$L$134, 8, FALSE)-VLOOKUP(Games!E136, Data!$B$2:$L$134, 8, FALSE))*'Coefficients - Win Probability'!$G$2</f>
        <v>-0.1678827038</v>
      </c>
      <c r="H136" s="5" t="n">
        <f>(VLOOKUP(Games!B136, Data!$B$2:$L$134, 9, FALSE)-VLOOKUP(Games!E136, Data!$B$2:$L$134, 9, FALSE))*'Coefficients - Win Probability'!$H$2</f>
        <v>-0.02739086116</v>
      </c>
      <c r="I136" s="5" t="n">
        <f>(VLOOKUP(Games!B136, Data!$B$2:$L$134, 10, FALSE)-VLOOKUP(Games!E136, Data!$B$2:$L$134, 10, FALSE))*'Coefficients - Win Probability'!$I$2</f>
        <v>0.116285573</v>
      </c>
      <c r="J136" s="5" t="n">
        <f>(IF(AND(VLOOKUP(Games!B136, Data!$B$2:$L$134, 11, FALSE)=1, VLOOKUP(Games!E136, Data!$B$2:$L$134, 11, FALSE)&lt;&gt;1), 1,0))*'Coefficients - Win Probability'!$J$2</f>
        <v>0</v>
      </c>
      <c r="K136" s="5" t="n">
        <f>(IF(AND(VLOOKUP(Games!B136, Data!$B$2:$L$134, 11, FALSE)&lt;&gt;1, VLOOKUP(Games!E136, Data!$B$2:$L$134, 11, FALSE)=1), 1,0))*'Coefficients - Win Probability'!$K$2</f>
        <v>0</v>
      </c>
      <c r="L136" s="5" t="n">
        <f>(VLOOKUP(Games!B136, Data!$B$2:$L$134, 3, FALSE)-VLOOKUP(Games!E136, Data!$B$2:$L$134, 3, FALSE))*'Coefficients - Win Probability'!$L$2</f>
        <v>0.5717953953</v>
      </c>
      <c r="N136" s="5" t="n">
        <f t="shared" si="1"/>
        <v>0.325692</v>
      </c>
    </row>
    <row r="137" ht="14.25" customHeight="1">
      <c r="A137" s="5" t="n">
        <f>'Coefficients - Win Probability'!$A$2</f>
        <v>0</v>
      </c>
      <c r="B137" s="5" t="n">
        <f>(Games!G137)*'Coefficients - Win Probability'!$B$2</f>
        <v>-0.3882859122</v>
      </c>
      <c r="C137" s="5" t="n">
        <f>(VLOOKUP(Games!B137, Data!$B$2:$L$134, 4, FALSE)-VLOOKUP(Games!E137, Data!$B$2:$L$134, 4, FALSE))*'Coefficients - Win Probability'!$C$2</f>
        <v>-0.2448606036</v>
      </c>
      <c r="D137" s="5" t="n">
        <f>(VLOOKUP(Games!B137, Data!$B$2:$L$134, 5, FALSE)-VLOOKUP(Games!E137, Data!$B$2:$L$134, 5, FALSE))*'Coefficients - Win Probability'!$D$2</f>
        <v>0.1466574189</v>
      </c>
      <c r="E137" s="5" t="n">
        <f>(VLOOKUP(Games!B137, Data!$B$2:$L$134, 6, FALSE)-VLOOKUP(Games!E137, Data!$B$2:$L$134, 6, FALSE))*'Coefficients - Win Probability'!$E$2</f>
        <v>-0.03611205595</v>
      </c>
      <c r="F137" s="5" t="n">
        <f>(VLOOKUP(Games!B137, Data!$B$2:$L$134, 7, FALSE)-VLOOKUP(Games!E137, Data!$B$2:$L$134, 7, FALSE))*'Coefficients - Win Probability'!$F$2</f>
        <v>-0.05964986662</v>
      </c>
      <c r="G137" s="5" t="n">
        <f>(VLOOKUP(Games!B137, Data!$B$2:$L$134, 8, FALSE)-VLOOKUP(Games!E137, Data!$B$2:$L$134, 8, FALSE))*'Coefficients - Win Probability'!$G$2</f>
        <v>-0.1049266899</v>
      </c>
      <c r="H137" s="5" t="n">
        <f>(VLOOKUP(Games!B137, Data!$B$2:$L$134, 9, FALSE)-VLOOKUP(Games!E137, Data!$B$2:$L$134, 9, FALSE))*'Coefficients - Win Probability'!$H$2</f>
        <v>-0.009586801408</v>
      </c>
      <c r="I137" s="5" t="n">
        <f>(VLOOKUP(Games!B137, Data!$B$2:$L$134, 10, FALSE)-VLOOKUP(Games!E137, Data!$B$2:$L$134, 10, FALSE))*'Coefficients - Win Probability'!$I$2</f>
        <v>0.3661995003</v>
      </c>
      <c r="J137" s="5" t="n">
        <f>(IF(AND(VLOOKUP(Games!B137, Data!$B$2:$L$134, 11, FALSE)=1, VLOOKUP(Games!E137, Data!$B$2:$L$134, 11, FALSE)&lt;&gt;1), 1,0))*'Coefficients - Win Probability'!$J$2</f>
        <v>0</v>
      </c>
      <c r="K137" s="5" t="n">
        <f>(IF(AND(VLOOKUP(Games!B137, Data!$B$2:$L$134, 11, FALSE)&lt;&gt;1, VLOOKUP(Games!E137, Data!$B$2:$L$134, 11, FALSE)=1), 1,0))*'Coefficients - Win Probability'!$K$2</f>
        <v>0</v>
      </c>
      <c r="L137" s="5" t="n">
        <f>(VLOOKUP(Games!B137, Data!$B$2:$L$134, 3, FALSE)-VLOOKUP(Games!E137, Data!$B$2:$L$134, 3, FALSE))*'Coefficients - Win Probability'!$L$2</f>
        <v>0.08168505647</v>
      </c>
      <c r="N137" s="5" t="n">
        <f t="shared" si="1"/>
        <v>0.438099</v>
      </c>
    </row>
    <row r="138" ht="14.25" customHeight="1">
      <c r="A138" s="5" t="n">
        <f>'Coefficients - Win Probability'!$A$2</f>
        <v>0</v>
      </c>
      <c r="B138" s="5" t="n">
        <f>(Games!G138)*'Coefficients - Win Probability'!$B$2</f>
        <v>-1.553143649</v>
      </c>
      <c r="C138" s="5" t="n">
        <f>(VLOOKUP(Games!B138, Data!$B$2:$L$134, 4, FALSE)-VLOOKUP(Games!E138, Data!$B$2:$L$134, 4, FALSE))*'Coefficients - Win Probability'!$C$2</f>
        <v>0.7345818108</v>
      </c>
      <c r="D138" s="5" t="n">
        <f>(VLOOKUP(Games!B138, Data!$B$2:$L$134, 5, FALSE)-VLOOKUP(Games!E138, Data!$B$2:$L$134, 5, FALSE))*'Coefficients - Win Probability'!$D$2</f>
        <v>0.8610209754</v>
      </c>
      <c r="E138" s="5" t="n">
        <f>(VLOOKUP(Games!B138, Data!$B$2:$L$134, 6, FALSE)-VLOOKUP(Games!E138, Data!$B$2:$L$134, 6, FALSE))*'Coefficients - Win Probability'!$E$2</f>
        <v>0.5597368672</v>
      </c>
      <c r="F138" s="5" t="n">
        <f>(VLOOKUP(Games!B138, Data!$B$2:$L$134, 7, FALSE)-VLOOKUP(Games!E138, Data!$B$2:$L$134, 7, FALSE))*'Coefficients - Win Probability'!$F$2</f>
        <v>2.296519865</v>
      </c>
      <c r="G138" s="5" t="n">
        <f>(VLOOKUP(Games!B138, Data!$B$2:$L$134, 8, FALSE)-VLOOKUP(Games!E138, Data!$B$2:$L$134, 8, FALSE))*'Coefficients - Win Probability'!$G$2</f>
        <v>0.8184281812</v>
      </c>
      <c r="H138" s="5" t="n">
        <f>(VLOOKUP(Games!B138, Data!$B$2:$L$134, 9, FALSE)-VLOOKUP(Games!E138, Data!$B$2:$L$134, 9, FALSE))*'Coefficients - Win Probability'!$H$2</f>
        <v>0.1246284183</v>
      </c>
      <c r="I138" s="5" t="n">
        <f>(VLOOKUP(Games!B138, Data!$B$2:$L$134, 10, FALSE)-VLOOKUP(Games!E138, Data!$B$2:$L$134, 10, FALSE))*'Coefficients - Win Probability'!$I$2</f>
        <v>-0.9436251847</v>
      </c>
      <c r="J138" s="5" t="n">
        <f>(IF(AND(VLOOKUP(Games!B138, Data!$B$2:$L$134, 11, FALSE)=1, VLOOKUP(Games!E138, Data!$B$2:$L$134, 11, FALSE)&lt;&gt;1), 1,0))*'Coefficients - Win Probability'!$J$2</f>
        <v>0</v>
      </c>
      <c r="K138" s="5" t="n">
        <f>(IF(AND(VLOOKUP(Games!B138, Data!$B$2:$L$134, 11, FALSE)&lt;&gt;1, VLOOKUP(Games!E138, Data!$B$2:$L$134, 11, FALSE)=1), 1,0))*'Coefficients - Win Probability'!$K$2</f>
        <v>0</v>
      </c>
      <c r="L138" s="5" t="n">
        <f>(VLOOKUP(Games!B138, Data!$B$2:$L$134, 3, FALSE)-VLOOKUP(Games!E138, Data!$B$2:$L$134, 3, FALSE))*'Coefficients - Win Probability'!$L$2</f>
        <v>-5.323142847</v>
      </c>
      <c r="N138" s="5" t="n">
        <f t="shared" si="1"/>
        <v>0.081286</v>
      </c>
    </row>
    <row r="139" ht="14.25" customHeight="1">
      <c r="A139" s="5" t="n">
        <f>'Coefficients - Win Probability'!$A$2</f>
        <v>0</v>
      </c>
      <c r="B139" s="5" t="n">
        <f>(Games!G139)*'Coefficients - Win Probability'!$B$2</f>
        <v>-2.096743926</v>
      </c>
      <c r="C139" s="5" t="n">
        <f>(VLOOKUP(Games!B139, Data!$B$2:$L$134, 4, FALSE)-VLOOKUP(Games!E139, Data!$B$2:$L$134, 4, FALSE))*'Coefficients - Win Probability'!$C$2</f>
        <v>0.4897212072</v>
      </c>
      <c r="D139" s="5" t="n">
        <f>(VLOOKUP(Games!B139, Data!$B$2:$L$134, 5, FALSE)-VLOOKUP(Games!E139, Data!$B$2:$L$134, 5, FALSE))*'Coefficients - Win Probability'!$D$2</f>
        <v>1.73150372</v>
      </c>
      <c r="E139" s="5" t="n">
        <f>(VLOOKUP(Games!B139, Data!$B$2:$L$134, 6, FALSE)-VLOOKUP(Games!E139, Data!$B$2:$L$134, 6, FALSE))*'Coefficients - Win Probability'!$E$2</f>
        <v>0.7901661766</v>
      </c>
      <c r="F139" s="5" t="n">
        <f>(VLOOKUP(Games!B139, Data!$B$2:$L$134, 7, FALSE)-VLOOKUP(Games!E139, Data!$B$2:$L$134, 7, FALSE))*'Coefficients - Win Probability'!$F$2</f>
        <v>3.87724133</v>
      </c>
      <c r="G139" s="5" t="n">
        <f>(VLOOKUP(Games!B139, Data!$B$2:$L$134, 8, FALSE)-VLOOKUP(Games!E139, Data!$B$2:$L$134, 8, FALSE))*'Coefficients - Win Probability'!$G$2</f>
        <v>1.280105617</v>
      </c>
      <c r="H139" s="5" t="n">
        <f>(VLOOKUP(Games!B139, Data!$B$2:$L$134, 9, FALSE)-VLOOKUP(Games!E139, Data!$B$2:$L$134, 9, FALSE))*'Coefficients - Win Probability'!$H$2</f>
        <v>0.2314527768</v>
      </c>
      <c r="I139" s="5" t="n">
        <f>(VLOOKUP(Games!B139, Data!$B$2:$L$134, 10, FALSE)-VLOOKUP(Games!E139, Data!$B$2:$L$134, 10, FALSE))*'Coefficients - Win Probability'!$I$2</f>
        <v>-0.6668481379</v>
      </c>
      <c r="J139" s="5" t="n">
        <f>(IF(AND(VLOOKUP(Games!B139, Data!$B$2:$L$134, 11, FALSE)=1, VLOOKUP(Games!E139, Data!$B$2:$L$134, 11, FALSE)&lt;&gt;1), 1,0))*'Coefficients - Win Probability'!$J$2</f>
        <v>0</v>
      </c>
      <c r="K139" s="5" t="n">
        <f>(IF(AND(VLOOKUP(Games!B139, Data!$B$2:$L$134, 11, FALSE)&lt;&gt;1, VLOOKUP(Games!E139, Data!$B$2:$L$134, 11, FALSE)=1), 1,0))*'Coefficients - Win Probability'!$K$2</f>
        <v>0</v>
      </c>
      <c r="L139" s="5" t="n">
        <f>(VLOOKUP(Games!B139, Data!$B$2:$L$134, 3, FALSE)-VLOOKUP(Games!E139, Data!$B$2:$L$134, 3, FALSE))*'Coefficients - Win Probability'!$L$2</f>
        <v>-3.321858963</v>
      </c>
      <c r="N139" s="5" t="n">
        <f t="shared" si="1"/>
        <v>0.91009</v>
      </c>
    </row>
    <row r="140" ht="14.25" customHeight="1">
      <c r="A140" s="5" t="n">
        <f>'Coefficients - Win Probability'!$A$2</f>
        <v>0</v>
      </c>
      <c r="B140" s="5" t="n">
        <f>(Games!G140)*'Coefficients - Win Probability'!$B$2</f>
        <v>1.941429561</v>
      </c>
      <c r="C140" s="5" t="n">
        <f>(VLOOKUP(Games!B140, Data!$B$2:$L$134, 4, FALSE)-VLOOKUP(Games!E140, Data!$B$2:$L$134, 4, FALSE))*'Coefficients - Win Probability'!$C$2</f>
        <v>-1.017113277</v>
      </c>
      <c r="D140" s="5" t="n">
        <f>(VLOOKUP(Games!B140, Data!$B$2:$L$134, 5, FALSE)-VLOOKUP(Games!E140, Data!$B$2:$L$134, 5, FALSE))*'Coefficients - Win Probability'!$D$2</f>
        <v>-2.379634894</v>
      </c>
      <c r="E140" s="5" t="n">
        <f>(VLOOKUP(Games!B140, Data!$B$2:$L$134, 6, FALSE)-VLOOKUP(Games!E140, Data!$B$2:$L$134, 6, FALSE))*'Coefficients - Win Probability'!$E$2</f>
        <v>-0.9810441867</v>
      </c>
      <c r="F140" s="5" t="n">
        <f>(VLOOKUP(Games!B140, Data!$B$2:$L$134, 7, FALSE)-VLOOKUP(Games!E140, Data!$B$2:$L$134, 7, FALSE))*'Coefficients - Win Probability'!$F$2</f>
        <v>-5.279013196</v>
      </c>
      <c r="G140" s="5" t="n">
        <f>(VLOOKUP(Games!B140, Data!$B$2:$L$134, 8, FALSE)-VLOOKUP(Games!E140, Data!$B$2:$L$134, 8, FALSE))*'Coefficients - Win Probability'!$G$2</f>
        <v>-1.573900348</v>
      </c>
      <c r="H140" s="5" t="n">
        <f>(VLOOKUP(Games!B140, Data!$B$2:$L$134, 9, FALSE)-VLOOKUP(Games!E140, Data!$B$2:$L$134, 9, FALSE))*'Coefficients - Win Probability'!$H$2</f>
        <v>-0.2574740949</v>
      </c>
      <c r="I140" s="5" t="n">
        <f>(VLOOKUP(Games!B140, Data!$B$2:$L$134, 10, FALSE)-VLOOKUP(Games!E140, Data!$B$2:$L$134, 10, FALSE))*'Coefficients - Win Probability'!$I$2</f>
        <v>1.010961014</v>
      </c>
      <c r="J140" s="5" t="n">
        <f>(IF(AND(VLOOKUP(Games!B140, Data!$B$2:$L$134, 11, FALSE)=1, VLOOKUP(Games!E140, Data!$B$2:$L$134, 11, FALSE)&lt;&gt;1), 1,0))*'Coefficients - Win Probability'!$J$2</f>
        <v>0</v>
      </c>
      <c r="K140" s="5" t="n">
        <f>(IF(AND(VLOOKUP(Games!B140, Data!$B$2:$L$134, 11, FALSE)&lt;&gt;1, VLOOKUP(Games!E140, Data!$B$2:$L$134, 11, FALSE)=1), 1,0))*'Coefficients - Win Probability'!$K$2</f>
        <v>0.3676925434</v>
      </c>
      <c r="L140" s="5" t="n">
        <f>(VLOOKUP(Games!B140, Data!$B$2:$L$134, 3, FALSE)-VLOOKUP(Games!E140, Data!$B$2:$L$134, 3, FALSE))*'Coefficients - Win Probability'!$L$2</f>
        <v>3.417158196</v>
      </c>
      <c r="N140" s="5" t="n">
        <f t="shared" si="1"/>
        <v>0.00857</v>
      </c>
    </row>
    <row r="141" ht="14.25" customHeight="1">
      <c r="A141" s="5" t="n">
        <f>'Coefficients - Win Probability'!$A$2</f>
        <v>0</v>
      </c>
      <c r="B141" s="5" t="n">
        <f>(Games!G141)*'Coefficients - Win Probability'!$B$2</f>
        <v>0.4659430946</v>
      </c>
      <c r="C141" s="5" t="n">
        <f>(VLOOKUP(Games!B141, Data!$B$2:$L$134, 4, FALSE)-VLOOKUP(Games!E141, Data!$B$2:$L$134, 4, FALSE))*'Coefficients - Win Probability'!$C$2</f>
        <v>-1.224303018</v>
      </c>
      <c r="D141" s="5" t="n">
        <f>(VLOOKUP(Games!B141, Data!$B$2:$L$134, 5, FALSE)-VLOOKUP(Games!E141, Data!$B$2:$L$134, 5, FALSE))*'Coefficients - Win Probability'!$D$2</f>
        <v>-0.9461768961</v>
      </c>
      <c r="E141" s="5" t="n">
        <f>(VLOOKUP(Games!B141, Data!$B$2:$L$134, 6, FALSE)-VLOOKUP(Games!E141, Data!$B$2:$L$134, 6, FALSE))*'Coefficients - Win Probability'!$E$2</f>
        <v>-0.8649697211</v>
      </c>
      <c r="F141" s="5" t="n">
        <f>(VLOOKUP(Games!B141, Data!$B$2:$L$134, 7, FALSE)-VLOOKUP(Games!E141, Data!$B$2:$L$134, 7, FALSE))*'Coefficients - Win Probability'!$F$2</f>
        <v>-1.312297066</v>
      </c>
      <c r="G141" s="5" t="n">
        <f>(VLOOKUP(Games!B141, Data!$B$2:$L$134, 8, FALSE)-VLOOKUP(Games!E141, Data!$B$2:$L$134, 8, FALSE))*'Coefficients - Win Probability'!$G$2</f>
        <v>-0.8603988571</v>
      </c>
      <c r="H141" s="5" t="n">
        <f>(VLOOKUP(Games!B141, Data!$B$2:$L$134, 9, FALSE)-VLOOKUP(Games!E141, Data!$B$2:$L$134, 9, FALSE))*'Coefficients - Win Probability'!$H$2</f>
        <v>-0.1465411072</v>
      </c>
      <c r="I141" s="5" t="n">
        <f>(VLOOKUP(Games!B141, Data!$B$2:$L$134, 10, FALSE)-VLOOKUP(Games!E141, Data!$B$2:$L$134, 10, FALSE))*'Coefficients - Win Probability'!$I$2</f>
        <v>0.8309313121</v>
      </c>
      <c r="J141" s="5" t="n">
        <f>(IF(AND(VLOOKUP(Games!B141, Data!$B$2:$L$134, 11, FALSE)=1, VLOOKUP(Games!E141, Data!$B$2:$L$134, 11, FALSE)&lt;&gt;1), 1,0))*'Coefficients - Win Probability'!$J$2</f>
        <v>0</v>
      </c>
      <c r="K141" s="5" t="n">
        <f>(IF(AND(VLOOKUP(Games!B141, Data!$B$2:$L$134, 11, FALSE)&lt;&gt;1, VLOOKUP(Games!E141, Data!$B$2:$L$134, 11, FALSE)=1), 1,0))*'Coefficients - Win Probability'!$K$2</f>
        <v>0.3676925434</v>
      </c>
      <c r="L141" s="5" t="n">
        <f>(VLOOKUP(Games!B141, Data!$B$2:$L$134, 3, FALSE)-VLOOKUP(Games!E141, Data!$B$2:$L$134, 3, FALSE))*'Coefficients - Win Probability'!$L$2</f>
        <v>1.116362438</v>
      </c>
      <c r="N141" s="5" t="n">
        <f t="shared" si="1"/>
        <v>0.070847</v>
      </c>
    </row>
    <row r="142" ht="14.25" customHeight="1">
      <c r="A142" s="5" t="n">
        <f>'Coefficients - Win Probability'!$A$2</f>
        <v>0</v>
      </c>
      <c r="B142" s="5" t="n">
        <f>(Games!G142)*'Coefficients - Win Probability'!$B$2</f>
        <v>0.5436002771</v>
      </c>
      <c r="C142" s="5" t="n">
        <f>(VLOOKUP(Games!B142, Data!$B$2:$L$134, 4, FALSE)-VLOOKUP(Games!E142, Data!$B$2:$L$134, 4, FALSE))*'Coefficients - Win Probability'!$C$2</f>
        <v>-0.4897212072</v>
      </c>
      <c r="D142" s="5" t="n">
        <f>(VLOOKUP(Games!B142, Data!$B$2:$L$134, 5, FALSE)-VLOOKUP(Games!E142, Data!$B$2:$L$134, 5, FALSE))*'Coefficients - Win Probability'!$D$2</f>
        <v>-1.017140163</v>
      </c>
      <c r="E142" s="5" t="n">
        <f>(VLOOKUP(Games!B142, Data!$B$2:$L$134, 6, FALSE)-VLOOKUP(Games!E142, Data!$B$2:$L$134, 6, FALSE))*'Coefficients - Win Probability'!$E$2</f>
        <v>-0.507288405</v>
      </c>
      <c r="F142" s="5" t="n">
        <f>(VLOOKUP(Games!B142, Data!$B$2:$L$134, 7, FALSE)-VLOOKUP(Games!E142, Data!$B$2:$L$134, 7, FALSE))*'Coefficients - Win Probability'!$F$2</f>
        <v>-1.908795732</v>
      </c>
      <c r="G142" s="5" t="n">
        <f>(VLOOKUP(Games!B142, Data!$B$2:$L$134, 8, FALSE)-VLOOKUP(Games!E142, Data!$B$2:$L$134, 8, FALSE))*'Coefficients - Win Probability'!$G$2</f>
        <v>-0.8813841951</v>
      </c>
      <c r="H142" s="5" t="n">
        <f>(VLOOKUP(Games!B142, Data!$B$2:$L$134, 9, FALSE)-VLOOKUP(Games!E142, Data!$B$2:$L$134, 9, FALSE))*'Coefficients - Win Probability'!$H$2</f>
        <v>-0.1328456766</v>
      </c>
      <c r="I142" s="5" t="n">
        <f>(VLOOKUP(Games!B142, Data!$B$2:$L$134, 10, FALSE)-VLOOKUP(Games!E142, Data!$B$2:$L$134, 10, FALSE))*'Coefficients - Win Probability'!$I$2</f>
        <v>0.2403531632</v>
      </c>
      <c r="J142" s="5" t="n">
        <f>(IF(AND(VLOOKUP(Games!B142, Data!$B$2:$L$134, 11, FALSE)=1, VLOOKUP(Games!E142, Data!$B$2:$L$134, 11, FALSE)&lt;&gt;1), 1,0))*'Coefficients - Win Probability'!$J$2</f>
        <v>0</v>
      </c>
      <c r="K142" s="5" t="n">
        <f>(IF(AND(VLOOKUP(Games!B142, Data!$B$2:$L$134, 11, FALSE)&lt;&gt;1, VLOOKUP(Games!E142, Data!$B$2:$L$134, 11, FALSE)=1), 1,0))*'Coefficients - Win Probability'!$K$2</f>
        <v>0</v>
      </c>
      <c r="L142" s="5" t="n">
        <f>(VLOOKUP(Games!B142, Data!$B$2:$L$134, 3, FALSE)-VLOOKUP(Games!E142, Data!$B$2:$L$134, 3, FALSE))*'Coefficients - Win Probability'!$L$2</f>
        <v>1.974055531</v>
      </c>
      <c r="N142" s="5" t="n">
        <f t="shared" si="1"/>
        <v>0.101637</v>
      </c>
    </row>
    <row r="143" ht="14.25" customHeight="1">
      <c r="A143" s="5" t="n">
        <f>'Coefficients - Win Probability'!$A$2</f>
        <v>0</v>
      </c>
      <c r="B143" s="5" t="n">
        <f>(Games!G143)*'Coefficients - Win Probability'!$B$2</f>
        <v>-0.4659430946</v>
      </c>
      <c r="C143" s="5" t="n">
        <f>(VLOOKUP(Games!B143, Data!$B$2:$L$134, 4, FALSE)-VLOOKUP(Games!E143, Data!$B$2:$L$134, 4, FALSE))*'Coefficients - Win Probability'!$C$2</f>
        <v>0.5085566383</v>
      </c>
      <c r="D143" s="5" t="n">
        <f>(VLOOKUP(Games!B143, Data!$B$2:$L$134, 5, FALSE)-VLOOKUP(Games!E143, Data!$B$2:$L$134, 5, FALSE))*'Coefficients - Win Probability'!$D$2</f>
        <v>0.2081589171</v>
      </c>
      <c r="E143" s="5" t="n">
        <f>(VLOOKUP(Games!B143, Data!$B$2:$L$134, 6, FALSE)-VLOOKUP(Games!E143, Data!$B$2:$L$134, 6, FALSE))*'Coefficients - Win Probability'!$E$2</f>
        <v>0.2674011762</v>
      </c>
      <c r="F143" s="5" t="n">
        <f>(VLOOKUP(Games!B143, Data!$B$2:$L$134, 7, FALSE)-VLOOKUP(Games!E143, Data!$B$2:$L$134, 7, FALSE))*'Coefficients - Win Probability'!$F$2</f>
        <v>1.222822266</v>
      </c>
      <c r="G143" s="5" t="n">
        <f>(VLOOKUP(Games!B143, Data!$B$2:$L$134, 8, FALSE)-VLOOKUP(Games!E143, Data!$B$2:$L$134, 8, FALSE))*'Coefficients - Win Probability'!$G$2</f>
        <v>-0.08394135191</v>
      </c>
      <c r="H143" s="5" t="n">
        <f>(VLOOKUP(Games!B143, Data!$B$2:$L$134, 9, FALSE)-VLOOKUP(Games!E143, Data!$B$2:$L$134, 9, FALSE))*'Coefficients - Win Probability'!$H$2</f>
        <v>0.06847715291</v>
      </c>
      <c r="I143" s="5" t="n">
        <f>(VLOOKUP(Games!B143, Data!$B$2:$L$134, 10, FALSE)-VLOOKUP(Games!E143, Data!$B$2:$L$134, 10, FALSE))*'Coefficients - Win Probability'!$I$2</f>
        <v>-0.4159017911</v>
      </c>
      <c r="J143" s="5" t="n">
        <f>(IF(AND(VLOOKUP(Games!B143, Data!$B$2:$L$134, 11, FALSE)=1, VLOOKUP(Games!E143, Data!$B$2:$L$134, 11, FALSE)&lt;&gt;1), 1,0))*'Coefficients - Win Probability'!$J$2</f>
        <v>0</v>
      </c>
      <c r="K143" s="5" t="n">
        <f>(IF(AND(VLOOKUP(Games!B143, Data!$B$2:$L$134, 11, FALSE)&lt;&gt;1, VLOOKUP(Games!E143, Data!$B$2:$L$134, 11, FALSE)=1), 1,0))*'Coefficients - Win Probability'!$K$2</f>
        <v>0</v>
      </c>
      <c r="L143" s="5" t="n">
        <f>(VLOOKUP(Games!B143, Data!$B$2:$L$134, 3, FALSE)-VLOOKUP(Games!E143, Data!$B$2:$L$134, 3, FALSE))*'Coefficients - Win Probability'!$L$2</f>
        <v>0.09529923255</v>
      </c>
      <c r="N143" s="5" t="n">
        <f t="shared" si="1"/>
        <v>0.802965</v>
      </c>
    </row>
    <row r="144" ht="14.25" customHeight="1">
      <c r="A144" s="5" t="n">
        <f>'Coefficients - Win Probability'!$A$2</f>
        <v>0</v>
      </c>
      <c r="B144" s="5" t="n">
        <f>(Games!G144)*'Coefficients - Win Probability'!$B$2</f>
        <v>-5.047716859</v>
      </c>
      <c r="C144" s="5" t="n">
        <f>(VLOOKUP(Games!B144, Data!$B$2:$L$134, 4, FALSE)-VLOOKUP(Games!E144, Data!$B$2:$L$134, 4, FALSE))*'Coefficients - Win Probability'!$C$2</f>
        <v>1.958884829</v>
      </c>
      <c r="D144" s="5" t="n">
        <f>(VLOOKUP(Games!B144, Data!$B$2:$L$134, 5, FALSE)-VLOOKUP(Games!E144, Data!$B$2:$L$134, 5, FALSE))*'Coefficients - Win Probability'!$D$2</f>
        <v>3.240655869</v>
      </c>
      <c r="E144" s="5" t="n">
        <f>(VLOOKUP(Games!B144, Data!$B$2:$L$134, 6, FALSE)-VLOOKUP(Games!E144, Data!$B$2:$L$134, 6, FALSE))*'Coefficients - Win Probability'!$E$2</f>
        <v>2.111695462</v>
      </c>
      <c r="F144" s="5" t="n">
        <f>(VLOOKUP(Games!B144, Data!$B$2:$L$134, 7, FALSE)-VLOOKUP(Games!E144, Data!$B$2:$L$134, 7, FALSE))*'Coefficients - Win Probability'!$F$2</f>
        <v>8.410631194</v>
      </c>
      <c r="G144" s="5" t="n">
        <f>(VLOOKUP(Games!B144, Data!$B$2:$L$134, 8, FALSE)-VLOOKUP(Games!E144, Data!$B$2:$L$134, 8, FALSE))*'Coefficients - Win Probability'!$G$2</f>
        <v>3.084844683</v>
      </c>
      <c r="H144" s="5" t="n">
        <f>(VLOOKUP(Games!B144, Data!$B$2:$L$134, 9, FALSE)-VLOOKUP(Games!E144, Data!$B$2:$L$134, 9, FALSE))*'Coefficients - Win Probability'!$H$2</f>
        <v>0.540969508</v>
      </c>
      <c r="I144" s="5" t="n">
        <f>(VLOOKUP(Games!B144, Data!$B$2:$L$134, 10, FALSE)-VLOOKUP(Games!E144, Data!$B$2:$L$134, 10, FALSE))*'Coefficients - Win Probability'!$I$2</f>
        <v>-1.335325757</v>
      </c>
      <c r="J144" s="5" t="n">
        <f>(IF(AND(VLOOKUP(Games!B144, Data!$B$2:$L$134, 11, FALSE)=1, VLOOKUP(Games!E144, Data!$B$2:$L$134, 11, FALSE)&lt;&gt;1), 1,0))*'Coefficients - Win Probability'!$J$2</f>
        <v>-0.2451778613</v>
      </c>
      <c r="K144" s="5" t="n">
        <f>(IF(AND(VLOOKUP(Games!B144, Data!$B$2:$L$134, 11, FALSE)&lt;&gt;1, VLOOKUP(Games!E144, Data!$B$2:$L$134, 11, FALSE)=1), 1,0))*'Coefficients - Win Probability'!$K$2</f>
        <v>0</v>
      </c>
      <c r="L144" s="5" t="n">
        <f>(VLOOKUP(Games!B144, Data!$B$2:$L$134, 3, FALSE)-VLOOKUP(Games!E144, Data!$B$2:$L$134, 3, FALSE))*'Coefficients - Win Probability'!$L$2</f>
        <v>-4.16593788</v>
      </c>
      <c r="N144" s="5" t="n">
        <f t="shared" si="1"/>
        <v>0.999807</v>
      </c>
    </row>
    <row r="145" ht="14.25" customHeight="1">
      <c r="A145" s="5" t="n">
        <f>'Coefficients - Win Probability'!$A$2</f>
        <v>0</v>
      </c>
      <c r="B145" s="5" t="n">
        <f>(Games!G145)*'Coefficients - Win Probability'!$B$2</f>
        <v>0.698914642</v>
      </c>
      <c r="C145" s="5" t="n">
        <f>(VLOOKUP(Games!B145, Data!$B$2:$L$134, 4, FALSE)-VLOOKUP(Games!E145, Data!$B$2:$L$134, 4, FALSE))*'Coefficients - Win Probability'!$C$2</f>
        <v>0.4897212072</v>
      </c>
      <c r="D145" s="5" t="n">
        <f>(VLOOKUP(Games!B145, Data!$B$2:$L$134, 5, FALSE)-VLOOKUP(Games!E145, Data!$B$2:$L$134, 5, FALSE))*'Coefficients - Win Probability'!$D$2</f>
        <v>0.2838530688</v>
      </c>
      <c r="E145" s="5" t="n">
        <f>(VLOOKUP(Games!B145, Data!$B$2:$L$134, 6, FALSE)-VLOOKUP(Games!E145, Data!$B$2:$L$134, 6, FALSE))*'Coefficients - Win Probability'!$E$2</f>
        <v>-0.1306912501</v>
      </c>
      <c r="F145" s="5" t="n">
        <f>(VLOOKUP(Games!B145, Data!$B$2:$L$134, 7, FALSE)-VLOOKUP(Games!E145, Data!$B$2:$L$134, 7, FALSE))*'Coefficients - Win Probability'!$F$2</f>
        <v>-1.282472132</v>
      </c>
      <c r="G145" s="5" t="n">
        <f>(VLOOKUP(Games!B145, Data!$B$2:$L$134, 8, FALSE)-VLOOKUP(Games!E145, Data!$B$2:$L$134, 8, FALSE))*'Coefficients - Win Probability'!$G$2</f>
        <v>-0.2728093937</v>
      </c>
      <c r="H145" s="5" t="n">
        <f>(VLOOKUP(Games!B145, Data!$B$2:$L$134, 9, FALSE)-VLOOKUP(Games!E145, Data!$B$2:$L$134, 9, FALSE))*'Coefficients - Win Probability'!$H$2</f>
        <v>-0.03149949034</v>
      </c>
      <c r="I145" s="5" t="n">
        <f>(VLOOKUP(Games!B145, Data!$B$2:$L$134, 10, FALSE)-VLOOKUP(Games!E145, Data!$B$2:$L$134, 10, FALSE))*'Coefficients - Win Probability'!$I$2</f>
        <v>0.08259044865</v>
      </c>
      <c r="J145" s="5" t="n">
        <f>(IF(AND(VLOOKUP(Games!B145, Data!$B$2:$L$134, 11, FALSE)=1, VLOOKUP(Games!E145, Data!$B$2:$L$134, 11, FALSE)&lt;&gt;1), 1,0))*'Coefficients - Win Probability'!$J$2</f>
        <v>-0.2451778613</v>
      </c>
      <c r="K145" s="5" t="n">
        <f>(IF(AND(VLOOKUP(Games!B145, Data!$B$2:$L$134, 11, FALSE)&lt;&gt;1, VLOOKUP(Games!E145, Data!$B$2:$L$134, 11, FALSE)=1), 1,0))*'Coefficients - Win Probability'!$K$2</f>
        <v>0</v>
      </c>
      <c r="L145" s="5" t="n">
        <f>(VLOOKUP(Games!B145, Data!$B$2:$L$134, 3, FALSE)-VLOOKUP(Games!E145, Data!$B$2:$L$134, 3, FALSE))*'Coefficients - Win Probability'!$L$2</f>
        <v>0.176984289</v>
      </c>
      <c r="N145" s="5" t="n">
        <f t="shared" si="1"/>
        <v>0.442607</v>
      </c>
    </row>
    <row r="146" ht="14.25" customHeight="1">
      <c r="A146" s="5" t="n">
        <f>'Coefficients - Win Probability'!$A$2</f>
        <v>0</v>
      </c>
      <c r="B146" s="5" t="n">
        <f>(Games!G146)*'Coefficients - Win Probability'!$B$2</f>
        <v>1.320172102</v>
      </c>
      <c r="C146" s="5" t="n">
        <f>(VLOOKUP(Games!B146, Data!$B$2:$L$134, 4, FALSE)-VLOOKUP(Games!E146, Data!$B$2:$L$134, 4, FALSE))*'Coefficients - Win Probability'!$C$2</f>
        <v>-0.9794424145</v>
      </c>
      <c r="D146" s="5" t="n">
        <f>(VLOOKUP(Games!B146, Data!$B$2:$L$134, 5, FALSE)-VLOOKUP(Games!E146, Data!$B$2:$L$134, 5, FALSE))*'Coefficients - Win Probability'!$D$2</f>
        <v>-1.220568196</v>
      </c>
      <c r="E146" s="5" t="n">
        <f>(VLOOKUP(Games!B146, Data!$B$2:$L$134, 6, FALSE)-VLOOKUP(Games!E146, Data!$B$2:$L$134, 6, FALSE))*'Coefficients - Win Probability'!$E$2</f>
        <v>-0.955249861</v>
      </c>
      <c r="F146" s="5" t="n">
        <f>(VLOOKUP(Games!B146, Data!$B$2:$L$134, 7, FALSE)-VLOOKUP(Games!E146, Data!$B$2:$L$134, 7, FALSE))*'Coefficients - Win Probability'!$F$2</f>
        <v>-2.833368665</v>
      </c>
      <c r="G146" s="5" t="n">
        <f>(VLOOKUP(Games!B146, Data!$B$2:$L$134, 8, FALSE)-VLOOKUP(Games!E146, Data!$B$2:$L$134, 8, FALSE))*'Coefficients - Win Probability'!$G$2</f>
        <v>-0.944340209</v>
      </c>
      <c r="H146" s="5" t="n">
        <f>(VLOOKUP(Games!B146, Data!$B$2:$L$134, 9, FALSE)-VLOOKUP(Games!E146, Data!$B$2:$L$134, 9, FALSE))*'Coefficients - Win Probability'!$H$2</f>
        <v>-0.1972142004</v>
      </c>
      <c r="I146" s="5" t="n">
        <f>(VLOOKUP(Games!B146, Data!$B$2:$L$134, 10, FALSE)-VLOOKUP(Games!E146, Data!$B$2:$L$134, 10, FALSE))*'Coefficients - Win Probability'!$I$2</f>
        <v>0.2908251041</v>
      </c>
      <c r="J146" s="5" t="n">
        <f>(IF(AND(VLOOKUP(Games!B146, Data!$B$2:$L$134, 11, FALSE)=1, VLOOKUP(Games!E146, Data!$B$2:$L$134, 11, FALSE)&lt;&gt;1), 1,0))*'Coefficients - Win Probability'!$J$2</f>
        <v>0</v>
      </c>
      <c r="K146" s="5" t="n">
        <f>(IF(AND(VLOOKUP(Games!B146, Data!$B$2:$L$134, 11, FALSE)&lt;&gt;1, VLOOKUP(Games!E146, Data!$B$2:$L$134, 11, FALSE)=1), 1,0))*'Coefficients - Win Probability'!$K$2</f>
        <v>0</v>
      </c>
      <c r="L146" s="5" t="n">
        <f>(VLOOKUP(Games!B146, Data!$B$2:$L$134, 3, FALSE)-VLOOKUP(Games!E146, Data!$B$2:$L$134, 3, FALSE))*'Coefficients - Win Probability'!$L$2</f>
        <v>1.878756299</v>
      </c>
      <c r="N146" s="5" t="n">
        <f t="shared" si="1"/>
        <v>0.02557</v>
      </c>
    </row>
    <row r="147" ht="14.25" customHeight="1">
      <c r="A147" s="5" t="n">
        <f>'Coefficients - Win Probability'!$A$2</f>
        <v>0</v>
      </c>
      <c r="B147" s="5" t="n">
        <f>(Games!G147)*'Coefficients - Win Probability'!$B$2</f>
        <v>-0.4659430946</v>
      </c>
      <c r="C147" s="5" t="n">
        <f>(VLOOKUP(Games!B147, Data!$B$2:$L$134, 4, FALSE)-VLOOKUP(Games!E147, Data!$B$2:$L$134, 4, FALSE))*'Coefficients - Win Probability'!$C$2</f>
        <v>0.1506834484</v>
      </c>
      <c r="D147" s="5" t="n">
        <f>(VLOOKUP(Games!B147, Data!$B$2:$L$134, 5, FALSE)-VLOOKUP(Games!E147, Data!$B$2:$L$134, 5, FALSE))*'Coefficients - Win Probability'!$D$2</f>
        <v>-1.007678394</v>
      </c>
      <c r="E147" s="5" t="n">
        <f>(VLOOKUP(Games!B147, Data!$B$2:$L$134, 6, FALSE)-VLOOKUP(Games!E147, Data!$B$2:$L$134, 6, FALSE))*'Coefficients - Win Probability'!$E$2</f>
        <v>-0.6835496305</v>
      </c>
      <c r="F147" s="5" t="n">
        <f>(VLOOKUP(Games!B147, Data!$B$2:$L$134, 7, FALSE)-VLOOKUP(Games!E147, Data!$B$2:$L$134, 7, FALSE))*'Coefficients - Win Probability'!$F$2</f>
        <v>-2.594769198</v>
      </c>
      <c r="G147" s="5" t="n">
        <f>(VLOOKUP(Games!B147, Data!$B$2:$L$134, 8, FALSE)-VLOOKUP(Games!E147, Data!$B$2:$L$134, 8, FALSE))*'Coefficients - Win Probability'!$G$2</f>
        <v>-0.6295601394</v>
      </c>
      <c r="H147" s="5" t="n">
        <f>(VLOOKUP(Games!B147, Data!$B$2:$L$134, 9, FALSE)-VLOOKUP(Games!E147, Data!$B$2:$L$134, 9, FALSE))*'Coefficients - Win Probability'!$H$2</f>
        <v>-0.09449847102</v>
      </c>
      <c r="I147" s="5" t="n">
        <f>(VLOOKUP(Games!B147, Data!$B$2:$L$134, 10, FALSE)-VLOOKUP(Games!E147, Data!$B$2:$L$134, 10, FALSE))*'Coefficients - Win Probability'!$I$2</f>
        <v>0.6727767757</v>
      </c>
      <c r="J147" s="5" t="n">
        <f>(IF(AND(VLOOKUP(Games!B147, Data!$B$2:$L$134, 11, FALSE)=1, VLOOKUP(Games!E147, Data!$B$2:$L$134, 11, FALSE)&lt;&gt;1), 1,0))*'Coefficients - Win Probability'!$J$2</f>
        <v>0</v>
      </c>
      <c r="K147" s="5" t="n">
        <f>(IF(AND(VLOOKUP(Games!B147, Data!$B$2:$L$134, 11, FALSE)&lt;&gt;1, VLOOKUP(Games!E147, Data!$B$2:$L$134, 11, FALSE)=1), 1,0))*'Coefficients - Win Probability'!$K$2</f>
        <v>0</v>
      </c>
      <c r="L147" s="5" t="n">
        <f>(VLOOKUP(Games!B147, Data!$B$2:$L$134, 3, FALSE)-VLOOKUP(Games!E147, Data!$B$2:$L$134, 3, FALSE))*'Coefficients - Win Probability'!$L$2</f>
        <v>2.831748624</v>
      </c>
      <c r="N147" s="5" t="n">
        <f t="shared" si="1"/>
        <v>0.139339</v>
      </c>
    </row>
    <row r="148" ht="14.25" customHeight="1">
      <c r="A148" s="5" t="n">
        <f>'Coefficients - Win Probability'!$A$2</f>
        <v>0</v>
      </c>
      <c r="B148" s="5" t="n">
        <f>(Games!G148)*'Coefficients - Win Probability'!$B$2</f>
        <v>2.096743926</v>
      </c>
      <c r="C148" s="5" t="n">
        <f>(VLOOKUP(Games!B148, Data!$B$2:$L$134, 4, FALSE)-VLOOKUP(Games!E148, Data!$B$2:$L$134, 4, FALSE))*'Coefficients - Win Probability'!$C$2</f>
        <v>-0.9794424145</v>
      </c>
      <c r="D148" s="5" t="n">
        <f>(VLOOKUP(Games!B148, Data!$B$2:$L$134, 5, FALSE)-VLOOKUP(Games!E148, Data!$B$2:$L$134, 5, FALSE))*'Coefficients - Win Probability'!$D$2</f>
        <v>-2.616179118</v>
      </c>
      <c r="E148" s="5" t="n">
        <f>(VLOOKUP(Games!B148, Data!$B$2:$L$134, 6, FALSE)-VLOOKUP(Games!E148, Data!$B$2:$L$134, 6, FALSE))*'Coefficients - Win Probability'!$E$2</f>
        <v>-0.8641099103</v>
      </c>
      <c r="F148" s="5" t="n">
        <f>(VLOOKUP(Games!B148, Data!$B$2:$L$134, 7, FALSE)-VLOOKUP(Games!E148, Data!$B$2:$L$134, 7, FALSE))*'Coefficients - Win Probability'!$F$2</f>
        <v>-4.801814263</v>
      </c>
      <c r="G148" s="5" t="n">
        <f>(VLOOKUP(Games!B148, Data!$B$2:$L$134, 8, FALSE)-VLOOKUP(Games!E148, Data!$B$2:$L$134, 8, FALSE))*'Coefficients - Win Probability'!$G$2</f>
        <v>-1.636856362</v>
      </c>
      <c r="H148" s="5" t="n">
        <f>(VLOOKUP(Games!B148, Data!$B$2:$L$134, 9, FALSE)-VLOOKUP(Games!E148, Data!$B$2:$L$134, 9, FALSE))*'Coefficients - Win Probability'!$H$2</f>
        <v>-0.2752781547</v>
      </c>
      <c r="I148" s="5" t="n">
        <f>(VLOOKUP(Games!B148, Data!$B$2:$L$134, 10, FALSE)-VLOOKUP(Games!E148, Data!$B$2:$L$134, 10, FALSE))*'Coefficients - Win Probability'!$I$2</f>
        <v>1.341842128</v>
      </c>
      <c r="J148" s="5" t="n">
        <f>(IF(AND(VLOOKUP(Games!B148, Data!$B$2:$L$134, 11, FALSE)=1, VLOOKUP(Games!E148, Data!$B$2:$L$134, 11, FALSE)&lt;&gt;1), 1,0))*'Coefficients - Win Probability'!$J$2</f>
        <v>0</v>
      </c>
      <c r="K148" s="5" t="n">
        <f>(IF(AND(VLOOKUP(Games!B148, Data!$B$2:$L$134, 11, FALSE)&lt;&gt;1, VLOOKUP(Games!E148, Data!$B$2:$L$134, 11, FALSE)=1), 1,0))*'Coefficients - Win Probability'!$K$2</f>
        <v>0.3676925434</v>
      </c>
      <c r="L148" s="5" t="n">
        <f>(VLOOKUP(Games!B148, Data!$B$2:$L$134, 3, FALSE)-VLOOKUP(Games!E148, Data!$B$2:$L$134, 3, FALSE))*'Coefficients - Win Probability'!$L$2</f>
        <v>3.104032146</v>
      </c>
      <c r="N148" s="5" t="n">
        <f t="shared" si="1"/>
        <v>0.013879</v>
      </c>
    </row>
    <row r="149" ht="14.25" customHeight="1">
      <c r="A149" s="5" t="n">
        <f>'Coefficients - Win Probability'!$A$2</f>
        <v>0</v>
      </c>
      <c r="B149" s="5" t="n">
        <f>(Games!G103)*'Coefficients - Win Probability'!$B$2</f>
        <v>0.4659430946</v>
      </c>
      <c r="C149" s="5" t="n">
        <f>(VLOOKUP(Games!B103, Data!$B$2:$L$134, 4, FALSE)-VLOOKUP(Games!E103, Data!$B$2:$L$134, 4, FALSE))*'Coefficients - Win Probability'!$C$2</f>
        <v>0.4897212072</v>
      </c>
      <c r="D149" s="5" t="n">
        <f>(VLOOKUP(Games!B103, Data!$B$2:$L$134, 5, FALSE)-VLOOKUP(Games!E103, Data!$B$2:$L$134, 5, FALSE))*'Coefficients - Win Probability'!$D$2</f>
        <v>1.007678394</v>
      </c>
      <c r="E149" s="5" t="n">
        <f>(VLOOKUP(Games!B103, Data!$B$2:$L$134, 6, FALSE)-VLOOKUP(Games!E103, Data!$B$2:$L$134, 6, FALSE))*'Coefficients - Win Probability'!$E$2</f>
        <v>0.608746086</v>
      </c>
      <c r="F149" s="5" t="n">
        <f>(VLOOKUP(Games!B103, Data!$B$2:$L$134, 7, FALSE)-VLOOKUP(Games!E103, Data!$B$2:$L$134, 7, FALSE))*'Coefficients - Win Probability'!$F$2</f>
        <v>1.282472132</v>
      </c>
      <c r="G149" s="5" t="n">
        <f>(VLOOKUP(Games!B103, Data!$B$2:$L$134, 8, FALSE)-VLOOKUP(Games!E103, Data!$B$2:$L$134, 8, FALSE))*'Coefficients - Win Probability'!$G$2</f>
        <v>0.8813841951</v>
      </c>
      <c r="H149" s="5" t="n">
        <f>(VLOOKUP(Games!B103, Data!$B$2:$L$134, 9, FALSE)-VLOOKUP(Games!E103, Data!$B$2:$L$134, 9, FALSE))*'Coefficients - Win Probability'!$H$2</f>
        <v>0.05752080845</v>
      </c>
      <c r="I149" s="5" t="n">
        <f>(VLOOKUP(Games!B103, Data!$B$2:$L$134, 10, FALSE)-VLOOKUP(Games!E103, Data!$B$2:$L$134, 10, FALSE))*'Coefficients - Win Probability'!$I$2</f>
        <v>-0.185879042</v>
      </c>
      <c r="J149" s="5" t="n">
        <f>(IF(AND(VLOOKUP(Games!B103, Data!$B$2:$L$134, 11, FALSE)=1, VLOOKUP(Games!E103, Data!$B$2:$L$134, 11, FALSE)&lt;&gt;1), 1,0))*'Coefficients - Win Probability'!$J$2</f>
        <v>-0.2451778613</v>
      </c>
      <c r="K149" s="5" t="n">
        <f>(IF(AND(VLOOKUP(Games!B103, Data!$B$2:$L$134, 11, FALSE)&lt;&gt;1, VLOOKUP(Games!E103, Data!$B$2:$L$134, 11, FALSE)=1), 1,0))*'Coefficients - Win Probability'!$K$2</f>
        <v>0</v>
      </c>
      <c r="L149" s="5" t="n">
        <f>(VLOOKUP(Games!B103, Data!$B$2:$L$134, 3, FALSE)-VLOOKUP(Games!E103, Data!$B$2:$L$134, 3, FALSE))*'Coefficients - Win Probability'!$L$2</f>
        <v>2.505008398</v>
      </c>
      <c r="N149" s="5" t="n">
        <f t="shared" si="1"/>
        <v>0.99896</v>
      </c>
    </row>
    <row r="150" ht="14.25" customHeight="1">
      <c r="A150" s="5" t="n">
        <f>'Coefficients - Win Probability'!$A$2</f>
        <v>0</v>
      </c>
      <c r="B150" s="5" t="n">
        <f>(Games!G150)*'Coefficients - Win Probability'!$B$2</f>
        <v>0</v>
      </c>
      <c r="C150" s="5" t="n">
        <f>(VLOOKUP(Games!B150, Data!$B$2:$L$134, 4, FALSE)-VLOOKUP(Games!E150, Data!$B$2:$L$134, 4, FALSE))*'Coefficients - Win Probability'!$C$2</f>
        <v>1.996555691</v>
      </c>
      <c r="D150" s="5" t="n">
        <f>(VLOOKUP(Games!B150, Data!$B$2:$L$134, 5, FALSE)-VLOOKUP(Games!E150, Data!$B$2:$L$134, 5, FALSE))*'Coefficients - Win Probability'!$D$2</f>
        <v>2.100512709</v>
      </c>
      <c r="E150" s="5" t="n">
        <f>(VLOOKUP(Games!B150, Data!$B$2:$L$134, 6, FALSE)-VLOOKUP(Games!E150, Data!$B$2:$L$134, 6, FALSE))*'Coefficients - Win Probability'!$E$2</f>
        <v>1.819359771</v>
      </c>
      <c r="F150" s="5" t="n">
        <f>(VLOOKUP(Games!B150, Data!$B$2:$L$134, 7, FALSE)-VLOOKUP(Games!E150, Data!$B$2:$L$134, 7, FALSE))*'Coefficients - Win Probability'!$F$2</f>
        <v>5.577262529</v>
      </c>
      <c r="G150" s="5" t="n">
        <f>(VLOOKUP(Games!B150, Data!$B$2:$L$134, 8, FALSE)-VLOOKUP(Games!E150, Data!$B$2:$L$134, 8, FALSE))*'Coefficients - Win Probability'!$G$2</f>
        <v>1.951636432</v>
      </c>
      <c r="H150" s="5" t="n">
        <f>(VLOOKUP(Games!B150, Data!$B$2:$L$134, 9, FALSE)-VLOOKUP(Games!E150, Data!$B$2:$L$134, 9, FALSE))*'Coefficients - Win Probability'!$H$2</f>
        <v>0.3464943937</v>
      </c>
      <c r="I150" s="5" t="n">
        <f>(VLOOKUP(Games!B150, Data!$B$2:$L$134, 10, FALSE)-VLOOKUP(Games!E150, Data!$B$2:$L$134, 10, FALSE))*'Coefficients - Win Probability'!$I$2</f>
        <v>-0.9619257529</v>
      </c>
      <c r="J150" s="5" t="n">
        <f>(IF(AND(VLOOKUP(Games!B150, Data!$B$2:$L$134, 11, FALSE)=1, VLOOKUP(Games!E150, Data!$B$2:$L$134, 11, FALSE)&lt;&gt;1), 1,0))*'Coefficients - Win Probability'!$J$2</f>
        <v>0</v>
      </c>
      <c r="K150" s="5" t="n">
        <f>(IF(AND(VLOOKUP(Games!B150, Data!$B$2:$L$134, 11, FALSE)&lt;&gt;1, VLOOKUP(Games!E150, Data!$B$2:$L$134, 11, FALSE)=1), 1,0))*'Coefficients - Win Probability'!$K$2</f>
        <v>0</v>
      </c>
      <c r="L150" s="5" t="n">
        <f>(VLOOKUP(Games!B150, Data!$B$2:$L$134, 3, FALSE)-VLOOKUP(Games!E150, Data!$B$2:$L$134, 3, FALSE))*'Coefficients - Win Probability'!$L$2</f>
        <v>-3.907268535</v>
      </c>
      <c r="N150" s="5" t="n">
        <f t="shared" si="1"/>
        <v>0.999867</v>
      </c>
    </row>
    <row r="151" ht="14.25" customHeight="1">
      <c r="A151" s="5" t="n">
        <f>'Coefficients - Win Probability'!$A$2</f>
        <v>0</v>
      </c>
      <c r="B151" s="5" t="n">
        <f>(Games!G151)*'Coefficients - Win Probability'!$B$2</f>
        <v>0</v>
      </c>
      <c r="C151" s="5" t="n">
        <f>(VLOOKUP(Games!B151, Data!$B$2:$L$134, 4, FALSE)-VLOOKUP(Games!E151, Data!$B$2:$L$134, 4, FALSE))*'Coefficients - Win Probability'!$C$2</f>
        <v>1.017113277</v>
      </c>
      <c r="D151" s="5" t="n">
        <f>(VLOOKUP(Games!B151, Data!$B$2:$L$134, 5, FALSE)-VLOOKUP(Games!E151, Data!$B$2:$L$134, 5, FALSE))*'Coefficients - Win Probability'!$D$2</f>
        <v>1.215837311</v>
      </c>
      <c r="E151" s="5" t="n">
        <f>(VLOOKUP(Games!B151, Data!$B$2:$L$134, 6, FALSE)-VLOOKUP(Games!E151, Data!$B$2:$L$134, 6, FALSE))*'Coefficients - Win Probability'!$E$2</f>
        <v>1.418687912</v>
      </c>
      <c r="F151" s="5" t="n">
        <f>(VLOOKUP(Games!B151, Data!$B$2:$L$134, 7, FALSE)-VLOOKUP(Games!E151, Data!$B$2:$L$134, 7, FALSE))*'Coefficients - Win Probability'!$F$2</f>
        <v>4.533389863</v>
      </c>
      <c r="G151" s="5" t="n">
        <f>(VLOOKUP(Games!B151, Data!$B$2:$L$134, 8, FALSE)-VLOOKUP(Games!E151, Data!$B$2:$L$134, 8, FALSE))*'Coefficients - Win Probability'!$G$2</f>
        <v>1.825724404</v>
      </c>
      <c r="H151" s="5" t="n">
        <f>(VLOOKUP(Games!B151, Data!$B$2:$L$134, 9, FALSE)-VLOOKUP(Games!E151, Data!$B$2:$L$134, 9, FALSE))*'Coefficients - Win Probability'!$H$2</f>
        <v>0.1862578559</v>
      </c>
      <c r="I151" s="5" t="n">
        <f>(VLOOKUP(Games!B151, Data!$B$2:$L$134, 10, FALSE)-VLOOKUP(Games!E151, Data!$B$2:$L$134, 10, FALSE))*'Coefficients - Win Probability'!$I$2</f>
        <v>-1.177650114</v>
      </c>
      <c r="J151" s="5" t="n">
        <f>(IF(AND(VLOOKUP(Games!B151, Data!$B$2:$L$134, 11, FALSE)=1, VLOOKUP(Games!E151, Data!$B$2:$L$134, 11, FALSE)&lt;&gt;1), 1,0))*'Coefficients - Win Probability'!$J$2</f>
        <v>0</v>
      </c>
      <c r="K151" s="5" t="n">
        <f>(IF(AND(VLOOKUP(Games!B151, Data!$B$2:$L$134, 11, FALSE)&lt;&gt;1, VLOOKUP(Games!E151, Data!$B$2:$L$134, 11, FALSE)=1), 1,0))*'Coefficients - Win Probability'!$K$2</f>
        <v>0</v>
      </c>
      <c r="L151" s="5" t="n">
        <f>(VLOOKUP(Games!B151, Data!$B$2:$L$134, 3, FALSE)-VLOOKUP(Games!E151, Data!$B$2:$L$134, 3, FALSE))*'Coefficients - Win Probability'!$L$2</f>
        <v>-3.866426006</v>
      </c>
      <c r="N151" s="5" t="n">
        <f t="shared" si="1"/>
        <v>0.994251</v>
      </c>
    </row>
    <row r="152" ht="14.25" customHeight="1">
      <c r="A152" s="5" t="n">
        <f>'Coefficients - Win Probability'!$A$2</f>
        <v>0</v>
      </c>
      <c r="B152" s="5" t="n">
        <f>(Games!G152)*'Coefficients - Win Probability'!$B$2</f>
        <v>0</v>
      </c>
      <c r="C152" s="5" t="n">
        <f>(VLOOKUP(Games!B152, Data!$B$2:$L$134, 4, FALSE)-VLOOKUP(Games!E152, Data!$B$2:$L$134, 4, FALSE))*'Coefficients - Win Probability'!$C$2</f>
        <v>-1.469163622</v>
      </c>
      <c r="D152" s="5" t="n">
        <f>(VLOOKUP(Games!B152, Data!$B$2:$L$134, 5, FALSE)-VLOOKUP(Games!E152, Data!$B$2:$L$134, 5, FALSE))*'Coefficients - Win Probability'!$D$2</f>
        <v>-1.982240597</v>
      </c>
      <c r="E152" s="5" t="n">
        <f>(VLOOKUP(Games!B152, Data!$B$2:$L$134, 6, FALSE)-VLOOKUP(Games!E152, Data!$B$2:$L$134, 6, FALSE))*'Coefficients - Win Probability'!$E$2</f>
        <v>-1.794425256</v>
      </c>
      <c r="F152" s="5" t="n">
        <f>(VLOOKUP(Games!B152, Data!$B$2:$L$134, 7, FALSE)-VLOOKUP(Games!E152, Data!$B$2:$L$134, 7, FALSE))*'Coefficients - Win Probability'!$F$2</f>
        <v>-5.517612662</v>
      </c>
      <c r="G152" s="5" t="n">
        <f>(VLOOKUP(Games!B152, Data!$B$2:$L$134, 8, FALSE)-VLOOKUP(Games!E152, Data!$B$2:$L$134, 8, FALSE))*'Coefficients - Win Probability'!$G$2</f>
        <v>-2.581196571</v>
      </c>
      <c r="H152" s="5" t="n">
        <f>(VLOOKUP(Games!B152, Data!$B$2:$L$134, 9, FALSE)-VLOOKUP(Games!E152, Data!$B$2:$L$134, 9, FALSE))*'Coefficients - Win Probability'!$H$2</f>
        <v>-0.2807563269</v>
      </c>
      <c r="I152" s="5" t="n">
        <f>(VLOOKUP(Games!B152, Data!$B$2:$L$134, 10, FALSE)-VLOOKUP(Games!E152, Data!$B$2:$L$134, 10, FALSE))*'Coefficients - Win Probability'!$I$2</f>
        <v>1.024558165</v>
      </c>
      <c r="J152" s="5" t="n">
        <f>(IF(AND(VLOOKUP(Games!B152, Data!$B$2:$L$134, 11, FALSE)=1, VLOOKUP(Games!E152, Data!$B$2:$L$134, 11, FALSE)&lt;&gt;1), 1,0))*'Coefficients - Win Probability'!$J$2</f>
        <v>0</v>
      </c>
      <c r="K152" s="5" t="n">
        <f>(IF(AND(VLOOKUP(Games!B152, Data!$B$2:$L$134, 11, FALSE)&lt;&gt;1, VLOOKUP(Games!E152, Data!$B$2:$L$134, 11, FALSE)=1), 1,0))*'Coefficients - Win Probability'!$K$2</f>
        <v>0</v>
      </c>
      <c r="L152" s="5" t="n">
        <f>(VLOOKUP(Games!B152, Data!$B$2:$L$134, 3, FALSE)-VLOOKUP(Games!E152, Data!$B$2:$L$134, 3, FALSE))*'Coefficients - Win Probability'!$L$2</f>
        <v>3.53968578</v>
      </c>
      <c r="N152" s="5" t="n">
        <f t="shared" si="1"/>
        <v>0.000116</v>
      </c>
    </row>
    <row r="153" ht="14.25" customHeight="1">
      <c r="A153" s="5" t="n">
        <f>'Coefficients - Win Probability'!$A$2</f>
        <v>0</v>
      </c>
      <c r="B153" s="5" t="n">
        <f>(Games!G153)*'Coefficients - Win Probability'!$B$2</f>
        <v>-1.630800831</v>
      </c>
      <c r="C153" s="5" t="n">
        <f>(VLOOKUP(Games!B153, Data!$B$2:$L$134, 4, FALSE)-VLOOKUP(Games!E153, Data!$B$2:$L$134, 4, FALSE))*'Coefficients - Win Probability'!$C$2</f>
        <v>0.7345818108</v>
      </c>
      <c r="D153" s="5" t="n">
        <f>(VLOOKUP(Games!B153, Data!$B$2:$L$134, 5, FALSE)-VLOOKUP(Games!E153, Data!$B$2:$L$134, 5, FALSE))*'Coefficients - Win Probability'!$D$2</f>
        <v>1.546999225</v>
      </c>
      <c r="E153" s="5" t="n">
        <f>(VLOOKUP(Games!B153, Data!$B$2:$L$134, 6, FALSE)-VLOOKUP(Games!E153, Data!$B$2:$L$134, 6, FALSE))*'Coefficients - Win Probability'!$E$2</f>
        <v>0.519325757</v>
      </c>
      <c r="F153" s="5" t="n">
        <f>(VLOOKUP(Games!B153, Data!$B$2:$L$134, 7, FALSE)-VLOOKUP(Games!E153, Data!$B$2:$L$134, 7, FALSE))*'Coefficients - Win Probability'!$F$2</f>
        <v>2.624594131</v>
      </c>
      <c r="G153" s="5" t="n">
        <f>(VLOOKUP(Games!B153, Data!$B$2:$L$134, 8, FALSE)-VLOOKUP(Games!E153, Data!$B$2:$L$134, 8, FALSE))*'Coefficients - Win Probability'!$G$2</f>
        <v>1.007296223</v>
      </c>
      <c r="H153" s="5" t="n">
        <f>(VLOOKUP(Games!B153, Data!$B$2:$L$134, 9, FALSE)-VLOOKUP(Games!E153, Data!$B$2:$L$134, 9, FALSE))*'Coefficients - Win Probability'!$H$2</f>
        <v>0.212279174</v>
      </c>
      <c r="I153" s="5" t="n">
        <f>(VLOOKUP(Games!B153, Data!$B$2:$L$134, 10, FALSE)-VLOOKUP(Games!E153, Data!$B$2:$L$134, 10, FALSE))*'Coefficients - Win Probability'!$I$2</f>
        <v>-0.5445188684</v>
      </c>
      <c r="J153" s="5" t="n">
        <f>(IF(AND(VLOOKUP(Games!B153, Data!$B$2:$L$134, 11, FALSE)=1, VLOOKUP(Games!E153, Data!$B$2:$L$134, 11, FALSE)&lt;&gt;1), 1,0))*'Coefficients - Win Probability'!$J$2</f>
        <v>0</v>
      </c>
      <c r="K153" s="5" t="n">
        <f>(IF(AND(VLOOKUP(Games!B153, Data!$B$2:$L$134, 11, FALSE)&lt;&gt;1, VLOOKUP(Games!E153, Data!$B$2:$L$134, 11, FALSE)=1), 1,0))*'Coefficients - Win Probability'!$K$2</f>
        <v>0</v>
      </c>
      <c r="L153" s="5" t="n">
        <f>(VLOOKUP(Games!B153, Data!$B$2:$L$134, 3, FALSE)-VLOOKUP(Games!E153, Data!$B$2:$L$134, 3, FALSE))*'Coefficients - Win Probability'!$L$2</f>
        <v>-1.497559369</v>
      </c>
      <c r="N153" s="5" t="n">
        <f t="shared" si="1"/>
        <v>0.951302</v>
      </c>
    </row>
    <row r="154" ht="14.25" customHeight="1">
      <c r="A154" s="5" t="n">
        <f>'Coefficients - Win Probability'!$A$2</f>
        <v>0</v>
      </c>
      <c r="B154" s="5" t="n">
        <f>(Games!G154)*'Coefficients - Win Probability'!$B$2</f>
        <v>-3.18394448</v>
      </c>
      <c r="C154" s="5" t="n">
        <f>(VLOOKUP(Games!B154, Data!$B$2:$L$134, 4, FALSE)-VLOOKUP(Games!E154, Data!$B$2:$L$134, 4, FALSE))*'Coefficients - Win Probability'!$C$2</f>
        <v>1.525669915</v>
      </c>
      <c r="D154" s="5" t="n">
        <f>(VLOOKUP(Games!B154, Data!$B$2:$L$134, 5, FALSE)-VLOOKUP(Games!E154, Data!$B$2:$L$134, 5, FALSE))*'Coefficients - Win Probability'!$D$2</f>
        <v>2.422212854</v>
      </c>
      <c r="E154" s="5" t="n">
        <f>(VLOOKUP(Games!B154, Data!$B$2:$L$134, 6, FALSE)-VLOOKUP(Games!E154, Data!$B$2:$L$134, 6, FALSE))*'Coefficients - Win Probability'!$E$2</f>
        <v>1.314650799</v>
      </c>
      <c r="F154" s="5" t="n">
        <f>(VLOOKUP(Games!B154, Data!$B$2:$L$134, 7, FALSE)-VLOOKUP(Games!E154, Data!$B$2:$L$134, 7, FALSE))*'Coefficients - Win Probability'!$F$2</f>
        <v>4.980763863</v>
      </c>
      <c r="G154" s="5" t="n">
        <f>(VLOOKUP(Games!B154, Data!$B$2:$L$134, 8, FALSE)-VLOOKUP(Games!E154, Data!$B$2:$L$134, 8, FALSE))*'Coefficients - Win Probability'!$G$2</f>
        <v>1.573900348</v>
      </c>
      <c r="H154" s="5" t="n">
        <f>(VLOOKUP(Games!B154, Data!$B$2:$L$134, 9, FALSE)-VLOOKUP(Games!E154, Data!$B$2:$L$134, 9, FALSE))*'Coefficients - Win Probability'!$H$2</f>
        <v>0.2889735853</v>
      </c>
      <c r="I154" s="5" t="n">
        <f>(VLOOKUP(Games!B154, Data!$B$2:$L$134, 10, FALSE)-VLOOKUP(Games!E154, Data!$B$2:$L$134, 10, FALSE))*'Coefficients - Win Probability'!$I$2</f>
        <v>-0.7876598752</v>
      </c>
      <c r="J154" s="5" t="n">
        <f>(IF(AND(VLOOKUP(Games!B154, Data!$B$2:$L$134, 11, FALSE)=1, VLOOKUP(Games!E154, Data!$B$2:$L$134, 11, FALSE)&lt;&gt;1), 1,0))*'Coefficients - Win Probability'!$J$2</f>
        <v>-0.2451778613</v>
      </c>
      <c r="K154" s="5" t="n">
        <f>(IF(AND(VLOOKUP(Games!B154, Data!$B$2:$L$134, 11, FALSE)&lt;&gt;1, VLOOKUP(Games!E154, Data!$B$2:$L$134, 11, FALSE)=1), 1,0))*'Coefficients - Win Probability'!$K$2</f>
        <v>0</v>
      </c>
      <c r="L154" s="5" t="n">
        <f>(VLOOKUP(Games!B154, Data!$B$2:$L$134, 3, FALSE)-VLOOKUP(Games!E154, Data!$B$2:$L$134, 3, FALSE))*'Coefficients - Win Probability'!$L$2</f>
        <v>-3.458000724</v>
      </c>
      <c r="N154" s="5" t="n">
        <f t="shared" si="1"/>
        <v>0.988242</v>
      </c>
    </row>
    <row r="155" ht="14.25" customHeight="1">
      <c r="A155" s="5" t="n">
        <f>'Coefficients - Win Probability'!$A$2</f>
        <v>0</v>
      </c>
      <c r="B155" s="5" t="n">
        <f>(Games!G155)*'Coefficients - Win Probability'!$B$2</f>
        <v>-2.562687021</v>
      </c>
      <c r="C155" s="5" t="n">
        <f>(VLOOKUP(Games!B155, Data!$B$2:$L$134, 4, FALSE)-VLOOKUP(Games!E155, Data!$B$2:$L$134, 4, FALSE))*'Coefficients - Win Probability'!$C$2</f>
        <v>1.26197388</v>
      </c>
      <c r="D155" s="5" t="n">
        <f>(VLOOKUP(Games!B155, Data!$B$2:$L$134, 5, FALSE)-VLOOKUP(Games!E155, Data!$B$2:$L$134, 5, FALSE))*'Coefficients - Win Probability'!$D$2</f>
        <v>2.327595164</v>
      </c>
      <c r="E155" s="5" t="n">
        <f>(VLOOKUP(Games!B155, Data!$B$2:$L$134, 6, FALSE)-VLOOKUP(Games!E155, Data!$B$2:$L$134, 6, FALSE))*'Coefficients - Win Probability'!$E$2</f>
        <v>1.389454343</v>
      </c>
      <c r="F155" s="5" t="n">
        <f>(VLOOKUP(Games!B155, Data!$B$2:$L$134, 7, FALSE)-VLOOKUP(Games!E155, Data!$B$2:$L$134, 7, FALSE))*'Coefficients - Win Probability'!$F$2</f>
        <v>7.157983995</v>
      </c>
      <c r="G155" s="5" t="n">
        <f>(VLOOKUP(Games!B155, Data!$B$2:$L$134, 8, FALSE)-VLOOKUP(Games!E155, Data!$B$2:$L$134, 8, FALSE))*'Coefficients - Win Probability'!$G$2</f>
        <v>1.97262177</v>
      </c>
      <c r="H155" s="5" t="n">
        <f>(VLOOKUP(Games!B155, Data!$B$2:$L$134, 9, FALSE)-VLOOKUP(Games!E155, Data!$B$2:$L$134, 9, FALSE))*'Coefficients - Win Probability'!$H$2</f>
        <v>0.2424091213</v>
      </c>
      <c r="I155" s="5" t="n">
        <f>(VLOOKUP(Games!B155, Data!$B$2:$L$134, 10, FALSE)-VLOOKUP(Games!E155, Data!$B$2:$L$134, 10, FALSE))*'Coefficients - Win Probability'!$I$2</f>
        <v>-1.343586668</v>
      </c>
      <c r="J155" s="5" t="n">
        <f>(IF(AND(VLOOKUP(Games!B155, Data!$B$2:$L$134, 11, FALSE)=1, VLOOKUP(Games!E155, Data!$B$2:$L$134, 11, FALSE)&lt;&gt;1), 1,0))*'Coefficients - Win Probability'!$J$2</f>
        <v>-0.2451778613</v>
      </c>
      <c r="K155" s="5" t="n">
        <f>(IF(AND(VLOOKUP(Games!B155, Data!$B$2:$L$134, 11, FALSE)&lt;&gt;1, VLOOKUP(Games!E155, Data!$B$2:$L$134, 11, FALSE)=1), 1,0))*'Coefficients - Win Probability'!$K$2</f>
        <v>0</v>
      </c>
      <c r="L155" s="5" t="n">
        <f>(VLOOKUP(Games!B155, Data!$B$2:$L$134, 3, FALSE)-VLOOKUP(Games!E155, Data!$B$2:$L$134, 3, FALSE))*'Coefficients - Win Probability'!$L$2</f>
        <v>-4.710504923</v>
      </c>
      <c r="N155" s="5" t="n">
        <f t="shared" si="1"/>
        <v>0.995889</v>
      </c>
    </row>
    <row r="156" ht="14.25" customHeight="1">
      <c r="A156" s="5" t="n">
        <f>'Coefficients - Win Probability'!$A$2</f>
        <v>0</v>
      </c>
      <c r="B156" s="5" t="n">
        <f>(Games!G156)*'Coefficients - Win Probability'!$B$2</f>
        <v>-0.8542290069</v>
      </c>
      <c r="C156" s="5" t="n">
        <f>(VLOOKUP(Games!B156, Data!$B$2:$L$134, 4, FALSE)-VLOOKUP(Games!E156, Data!$B$2:$L$134, 4, FALSE))*'Coefficients - Win Probability'!$C$2</f>
        <v>0.07534172419</v>
      </c>
      <c r="D156" s="5" t="n">
        <f>(VLOOKUP(Games!B156, Data!$B$2:$L$134, 5, FALSE)-VLOOKUP(Games!E156, Data!$B$2:$L$134, 5, FALSE))*'Coefficients - Win Probability'!$D$2</f>
        <v>0.05203972928</v>
      </c>
      <c r="E156" s="5" t="n">
        <f>(VLOOKUP(Games!B156, Data!$B$2:$L$134, 6, FALSE)-VLOOKUP(Games!E156, Data!$B$2:$L$134, 6, FALSE))*'Coefficients - Win Probability'!$E$2</f>
        <v>0.2020555512</v>
      </c>
      <c r="F156" s="5" t="n">
        <f>(VLOOKUP(Games!B156, Data!$B$2:$L$134, 7, FALSE)-VLOOKUP(Games!E156, Data!$B$2:$L$134, 7, FALSE))*'Coefficients - Win Probability'!$F$2</f>
        <v>0.1491246666</v>
      </c>
      <c r="G156" s="5" t="n">
        <f>(VLOOKUP(Games!B156, Data!$B$2:$L$134, 8, FALSE)-VLOOKUP(Games!E156, Data!$B$2:$L$134, 8, FALSE))*'Coefficients - Win Probability'!$G$2</f>
        <v>0.08394135191</v>
      </c>
      <c r="H156" s="5" t="n">
        <f>(VLOOKUP(Games!B156, Data!$B$2:$L$134, 9, FALSE)-VLOOKUP(Games!E156, Data!$B$2:$L$134, 9, FALSE))*'Coefficients - Win Probability'!$H$2</f>
        <v>0.07943349738</v>
      </c>
      <c r="I156" s="5" t="n">
        <f>(VLOOKUP(Games!B156, Data!$B$2:$L$134, 10, FALSE)-VLOOKUP(Games!E156, Data!$B$2:$L$134, 10, FALSE))*'Coefficients - Win Probability'!$I$2</f>
        <v>-0.3109044191</v>
      </c>
      <c r="J156" s="5" t="n">
        <f>(IF(AND(VLOOKUP(Games!B156, Data!$B$2:$L$134, 11, FALSE)=1, VLOOKUP(Games!E156, Data!$B$2:$L$134, 11, FALSE)&lt;&gt;1), 1,0))*'Coefficients - Win Probability'!$J$2</f>
        <v>0</v>
      </c>
      <c r="K156" s="5" t="n">
        <f>(IF(AND(VLOOKUP(Games!B156, Data!$B$2:$L$134, 11, FALSE)&lt;&gt;1, VLOOKUP(Games!E156, Data!$B$2:$L$134, 11, FALSE)=1), 1,0))*'Coefficients - Win Probability'!$K$2</f>
        <v>0</v>
      </c>
      <c r="L156" s="5" t="n">
        <f>(VLOOKUP(Games!B156, Data!$B$2:$L$134, 3, FALSE)-VLOOKUP(Games!E156, Data!$B$2:$L$134, 3, FALSE))*'Coefficients - Win Probability'!$L$2</f>
        <v>-0.69432298</v>
      </c>
      <c r="N156" s="5" t="n">
        <f t="shared" si="1"/>
        <v>0.228373</v>
      </c>
    </row>
    <row r="157" ht="14.25" customHeight="1">
      <c r="A157" s="5" t="n">
        <f>'Coefficients - Win Probability'!$A$2</f>
        <v>0</v>
      </c>
      <c r="B157" s="5" t="n">
        <f>(Games!G157)*'Coefficients - Win Probability'!$B$2</f>
        <v>1.630800831</v>
      </c>
      <c r="C157" s="5" t="n">
        <f>(VLOOKUP(Games!B157, Data!$B$2:$L$134, 4, FALSE)-VLOOKUP(Games!E157, Data!$B$2:$L$134, 4, FALSE))*'Coefficients - Win Probability'!$C$2</f>
        <v>-0.9982778455</v>
      </c>
      <c r="D157" s="5" t="n">
        <f>(VLOOKUP(Games!B157, Data!$B$2:$L$134, 5, FALSE)-VLOOKUP(Games!E157, Data!$B$2:$L$134, 5, FALSE))*'Coefficients - Win Probability'!$D$2</f>
        <v>-1.906546446</v>
      </c>
      <c r="E157" s="5" t="n">
        <f>(VLOOKUP(Games!B157, Data!$B$2:$L$134, 6, FALSE)-VLOOKUP(Games!E157, Data!$B$2:$L$134, 6, FALSE))*'Coefficients - Win Probability'!$E$2</f>
        <v>-1.096258841</v>
      </c>
      <c r="F157" s="5" t="n">
        <f>(VLOOKUP(Games!B157, Data!$B$2:$L$134, 7, FALSE)-VLOOKUP(Games!E157, Data!$B$2:$L$134, 7, FALSE))*'Coefficients - Win Probability'!$F$2</f>
        <v>-5.249188263</v>
      </c>
      <c r="G157" s="5" t="n">
        <f>(VLOOKUP(Games!B157, Data!$B$2:$L$134, 8, FALSE)-VLOOKUP(Games!E157, Data!$B$2:$L$134, 8, FALSE))*'Coefficients - Win Probability'!$G$2</f>
        <v>-1.343061631</v>
      </c>
      <c r="H157" s="5" t="n">
        <f>(VLOOKUP(Games!B157, Data!$B$2:$L$134, 9, FALSE)-VLOOKUP(Games!E157, Data!$B$2:$L$134, 9, FALSE))*'Coefficients - Win Probability'!$H$2</f>
        <v>-0.1972142004</v>
      </c>
      <c r="I157" s="5" t="n">
        <f>(VLOOKUP(Games!B157, Data!$B$2:$L$134, 10, FALSE)-VLOOKUP(Games!E157, Data!$B$2:$L$134, 10, FALSE))*'Coefficients - Win Probability'!$I$2</f>
        <v>1.006445733</v>
      </c>
      <c r="J157" s="5" t="n">
        <f>(IF(AND(VLOOKUP(Games!B157, Data!$B$2:$L$134, 11, FALSE)=1, VLOOKUP(Games!E157, Data!$B$2:$L$134, 11, FALSE)&lt;&gt;1), 1,0))*'Coefficients - Win Probability'!$J$2</f>
        <v>0</v>
      </c>
      <c r="K157" s="5" t="n">
        <f>(IF(AND(VLOOKUP(Games!B157, Data!$B$2:$L$134, 11, FALSE)&lt;&gt;1, VLOOKUP(Games!E157, Data!$B$2:$L$134, 11, FALSE)=1), 1,0))*'Coefficients - Win Probability'!$K$2</f>
        <v>0.3676925434</v>
      </c>
      <c r="L157" s="5" t="n">
        <f>(VLOOKUP(Games!B157, Data!$B$2:$L$134, 3, FALSE)-VLOOKUP(Games!E157, Data!$B$2:$L$134, 3, FALSE))*'Coefficients - Win Probability'!$L$2</f>
        <v>2.01489806</v>
      </c>
      <c r="N157" s="5" t="n">
        <f t="shared" si="1"/>
        <v>0.003108</v>
      </c>
    </row>
    <row r="158" ht="14.25" customHeight="1">
      <c r="A158" s="5" t="n">
        <f>'Coefficients - Win Probability'!$A$2</f>
        <v>0</v>
      </c>
      <c r="B158" s="5" t="n">
        <f>(Games!G158)*'Coefficients - Win Probability'!$B$2</f>
        <v>0.698914642</v>
      </c>
      <c r="C158" s="5" t="n">
        <f>(VLOOKUP(Games!B158, Data!$B$2:$L$134, 4, FALSE)-VLOOKUP(Games!E158, Data!$B$2:$L$134, 4, FALSE))*'Coefficients - Win Probability'!$C$2</f>
        <v>-0.4897212072</v>
      </c>
      <c r="D158" s="5" t="n">
        <f>(VLOOKUP(Games!B158, Data!$B$2:$L$134, 5, FALSE)-VLOOKUP(Games!E158, Data!$B$2:$L$134, 5, FALSE))*'Coefficients - Win Probability'!$D$2</f>
        <v>-0.5345899463</v>
      </c>
      <c r="E158" s="5" t="n">
        <f>(VLOOKUP(Games!B158, Data!$B$2:$L$134, 6, FALSE)-VLOOKUP(Games!E158, Data!$B$2:$L$134, 6, FALSE))*'Coefficients - Win Probability'!$E$2</f>
        <v>-0.393793372</v>
      </c>
      <c r="F158" s="5" t="n">
        <f>(VLOOKUP(Games!B158, Data!$B$2:$L$134, 7, FALSE)-VLOOKUP(Games!E158, Data!$B$2:$L$134, 7, FALSE))*'Coefficients - Win Probability'!$F$2</f>
        <v>-0.6263235995</v>
      </c>
      <c r="G158" s="5" t="n">
        <f>(VLOOKUP(Games!B158, Data!$B$2:$L$134, 8, FALSE)-VLOOKUP(Games!E158, Data!$B$2:$L$134, 8, FALSE))*'Coefficients - Win Probability'!$G$2</f>
        <v>-0.6715308153</v>
      </c>
      <c r="H158" s="5" t="n">
        <f>(VLOOKUP(Games!B158, Data!$B$2:$L$134, 9, FALSE)-VLOOKUP(Games!E158, Data!$B$2:$L$134, 9, FALSE))*'Coefficients - Win Probability'!$H$2</f>
        <v>-0.08354212655</v>
      </c>
      <c r="I158" s="5" t="n">
        <f>(VLOOKUP(Games!B158, Data!$B$2:$L$134, 10, FALSE)-VLOOKUP(Games!E158, Data!$B$2:$L$134, 10, FALSE))*'Coefficients - Win Probability'!$I$2</f>
        <v>0.531776884</v>
      </c>
      <c r="J158" s="5" t="n">
        <f>(IF(AND(VLOOKUP(Games!B158, Data!$B$2:$L$134, 11, FALSE)=1, VLOOKUP(Games!E158, Data!$B$2:$L$134, 11, FALSE)&lt;&gt;1), 1,0))*'Coefficients - Win Probability'!$J$2</f>
        <v>0</v>
      </c>
      <c r="K158" s="5" t="n">
        <f>(IF(AND(VLOOKUP(Games!B158, Data!$B$2:$L$134, 11, FALSE)&lt;&gt;1, VLOOKUP(Games!E158, Data!$B$2:$L$134, 11, FALSE)=1), 1,0))*'Coefficients - Win Probability'!$K$2</f>
        <v>0</v>
      </c>
      <c r="L158" s="5" t="n">
        <f>(VLOOKUP(Games!B158, Data!$B$2:$L$134, 3, FALSE)-VLOOKUP(Games!E158, Data!$B$2:$L$134, 3, FALSE))*'Coefficients - Win Probability'!$L$2</f>
        <v>0.176984289</v>
      </c>
      <c r="N158" s="5" t="n">
        <f t="shared" si="1"/>
        <v>0.199117</v>
      </c>
    </row>
    <row r="159" ht="14.25" customHeight="1">
      <c r="A159" s="5" t="n">
        <f>'Coefficients - Win Probability'!$A$2</f>
        <v>0</v>
      </c>
      <c r="B159" s="5" t="n">
        <f>(Games!G159)*'Coefficients - Win Probability'!$B$2</f>
        <v>0.3882859122</v>
      </c>
      <c r="C159" s="5" t="n">
        <f>(VLOOKUP(Games!B159, Data!$B$2:$L$134, 4, FALSE)-VLOOKUP(Games!E159, Data!$B$2:$L$134, 4, FALSE))*'Coefficients - Win Probability'!$C$2</f>
        <v>-0.4897212072</v>
      </c>
      <c r="D159" s="5" t="n">
        <f>(VLOOKUP(Games!B159, Data!$B$2:$L$134, 5, FALSE)-VLOOKUP(Games!E159, Data!$B$2:$L$134, 5, FALSE))*'Coefficients - Win Probability'!$D$2</f>
        <v>-0.6528620583</v>
      </c>
      <c r="E159" s="5" t="n">
        <f>(VLOOKUP(Games!B159, Data!$B$2:$L$134, 6, FALSE)-VLOOKUP(Games!E159, Data!$B$2:$L$134, 6, FALSE))*'Coefficients - Win Probability'!$E$2</f>
        <v>-0.5820919495</v>
      </c>
      <c r="F159" s="5" t="n">
        <f>(VLOOKUP(Games!B159, Data!$B$2:$L$134, 7, FALSE)-VLOOKUP(Games!E159, Data!$B$2:$L$134, 7, FALSE))*'Coefficients - Win Probability'!$F$2</f>
        <v>-2.207045065</v>
      </c>
      <c r="G159" s="5" t="n">
        <f>(VLOOKUP(Games!B159, Data!$B$2:$L$134, 8, FALSE)-VLOOKUP(Games!E159, Data!$B$2:$L$134, 8, FALSE))*'Coefficients - Win Probability'!$G$2</f>
        <v>-0.9233548711</v>
      </c>
      <c r="H159" s="5" t="n">
        <f>(VLOOKUP(Games!B159, Data!$B$2:$L$134, 9, FALSE)-VLOOKUP(Games!E159, Data!$B$2:$L$134, 9, FALSE))*'Coefficients - Win Probability'!$H$2</f>
        <v>-0.1246284183</v>
      </c>
      <c r="I159" s="5" t="n">
        <f>(VLOOKUP(Games!B159, Data!$B$2:$L$134, 10, FALSE)-VLOOKUP(Games!E159, Data!$B$2:$L$134, 10, FALSE))*'Coefficients - Win Probability'!$I$2</f>
        <v>-0.09138311756</v>
      </c>
      <c r="J159" s="5" t="n">
        <f>(IF(AND(VLOOKUP(Games!B159, Data!$B$2:$L$134, 11, FALSE)=1, VLOOKUP(Games!E159, Data!$B$2:$L$134, 11, FALSE)&lt;&gt;1), 1,0))*'Coefficients - Win Probability'!$J$2</f>
        <v>0</v>
      </c>
      <c r="K159" s="5" t="n">
        <f>(IF(AND(VLOOKUP(Games!B159, Data!$B$2:$L$134, 11, FALSE)&lt;&gt;1, VLOOKUP(Games!E159, Data!$B$2:$L$134, 11, FALSE)=1), 1,0))*'Coefficients - Win Probability'!$K$2</f>
        <v>0</v>
      </c>
      <c r="L159" s="5" t="n">
        <f>(VLOOKUP(Games!B159, Data!$B$2:$L$134, 3, FALSE)-VLOOKUP(Games!E159, Data!$B$2:$L$134, 3, FALSE))*'Coefficients - Win Probability'!$L$2</f>
        <v>1.783457066</v>
      </c>
      <c r="N159" s="5" t="n">
        <f t="shared" si="1"/>
        <v>0.052186</v>
      </c>
    </row>
    <row r="160" ht="14.25" customHeight="1">
      <c r="A160" s="5" t="n">
        <f>'Coefficients - Win Probability'!$A$2</f>
        <v>0</v>
      </c>
      <c r="B160" s="5" t="n">
        <f>(Games!G160)*'Coefficients - Win Probability'!$B$2</f>
        <v>-1.009543372</v>
      </c>
      <c r="C160" s="5" t="n">
        <f>(VLOOKUP(Games!B160, Data!$B$2:$L$134, 4, FALSE)-VLOOKUP(Games!E160, Data!$B$2:$L$134, 4, FALSE))*'Coefficients - Win Probability'!$C$2</f>
        <v>0.7345818108</v>
      </c>
      <c r="D160" s="5" t="n">
        <f>(VLOOKUP(Games!B160, Data!$B$2:$L$134, 5, FALSE)-VLOOKUP(Games!E160, Data!$B$2:$L$134, 5, FALSE))*'Coefficients - Win Probability'!$D$2</f>
        <v>1.149604929</v>
      </c>
      <c r="E160" s="5" t="n">
        <f>(VLOOKUP(Games!B160, Data!$B$2:$L$134, 6, FALSE)-VLOOKUP(Games!E160, Data!$B$2:$L$134, 6, FALSE))*'Coefficients - Win Probability'!$E$2</f>
        <v>0.6319609791</v>
      </c>
      <c r="F160" s="5" t="n">
        <f>(VLOOKUP(Games!B160, Data!$B$2:$L$134, 7, FALSE)-VLOOKUP(Games!E160, Data!$B$2:$L$134, 7, FALSE))*'Coefficients - Win Probability'!$F$2</f>
        <v>2.833368665</v>
      </c>
      <c r="G160" s="5" t="n">
        <f>(VLOOKUP(Games!B160, Data!$B$2:$L$134, 8, FALSE)-VLOOKUP(Games!E160, Data!$B$2:$L$134, 8, FALSE))*'Coefficients - Win Probability'!$G$2</f>
        <v>0.986310885</v>
      </c>
      <c r="H160" s="5" t="n">
        <f>(VLOOKUP(Games!B160, Data!$B$2:$L$134, 9, FALSE)-VLOOKUP(Games!E160, Data!$B$2:$L$134, 9, FALSE))*'Coefficients - Win Probability'!$H$2</f>
        <v>0.1684537962</v>
      </c>
      <c r="I160" s="5" t="n">
        <f>(VLOOKUP(Games!B160, Data!$B$2:$L$134, 10, FALSE)-VLOOKUP(Games!E160, Data!$B$2:$L$134, 10, FALSE))*'Coefficients - Win Probability'!$I$2</f>
        <v>-0.6619161581</v>
      </c>
      <c r="J160" s="5" t="n">
        <f>(IF(AND(VLOOKUP(Games!B160, Data!$B$2:$L$134, 11, FALSE)=1, VLOOKUP(Games!E160, Data!$B$2:$L$134, 11, FALSE)&lt;&gt;1), 1,0))*'Coefficients - Win Probability'!$J$2</f>
        <v>0</v>
      </c>
      <c r="K160" s="5" t="n">
        <f>(IF(AND(VLOOKUP(Games!B160, Data!$B$2:$L$134, 11, FALSE)&lt;&gt;1, VLOOKUP(Games!E160, Data!$B$2:$L$134, 11, FALSE)=1), 1,0))*'Coefficients - Win Probability'!$K$2</f>
        <v>0</v>
      </c>
      <c r="L160" s="5" t="n">
        <f>(VLOOKUP(Games!B160, Data!$B$2:$L$134, 3, FALSE)-VLOOKUP(Games!E160, Data!$B$2:$L$134, 3, FALSE))*'Coefficients - Win Probability'!$L$2</f>
        <v>-1.470331016</v>
      </c>
      <c r="N160" s="5" t="n">
        <f t="shared" si="1"/>
        <v>0.966511</v>
      </c>
    </row>
    <row r="161" ht="14.25" customHeight="1">
      <c r="A161" s="5" t="n">
        <f>'Coefficients - Win Probability'!$A$2</f>
        <v>0</v>
      </c>
      <c r="B161" s="5" t="n">
        <f>(Games!G161)*'Coefficients - Win Probability'!$B$2</f>
        <v>-0.5436002771</v>
      </c>
      <c r="C161" s="5" t="n">
        <f>(VLOOKUP(Games!B161, Data!$B$2:$L$134, 4, FALSE)-VLOOKUP(Games!E161, Data!$B$2:$L$134, 4, FALSE))*'Coefficients - Win Probability'!$C$2</f>
        <v>0.4897212072</v>
      </c>
      <c r="D161" s="5" t="n">
        <f>(VLOOKUP(Games!B161, Data!$B$2:$L$134, 5, FALSE)-VLOOKUP(Games!E161, Data!$B$2:$L$134, 5, FALSE))*'Coefficients - Win Probability'!$D$2</f>
        <v>0.7900577082</v>
      </c>
      <c r="E161" s="5" t="n">
        <f>(VLOOKUP(Games!B161, Data!$B$2:$L$134, 6, FALSE)-VLOOKUP(Games!E161, Data!$B$2:$L$134, 6, FALSE))*'Coefficients - Win Probability'!$E$2</f>
        <v>0.2742796631</v>
      </c>
      <c r="F161" s="5" t="n">
        <f>(VLOOKUP(Games!B161, Data!$B$2:$L$134, 7, FALSE)-VLOOKUP(Games!E161, Data!$B$2:$L$134, 7, FALSE))*'Coefficients - Win Probability'!$F$2</f>
        <v>0.864923066</v>
      </c>
      <c r="G161" s="5" t="n">
        <f>(VLOOKUP(Games!B161, Data!$B$2:$L$134, 8, FALSE)-VLOOKUP(Games!E161, Data!$B$2:$L$134, 8, FALSE))*'Coefficients - Win Probability'!$G$2</f>
        <v>0.5875894634</v>
      </c>
      <c r="H161" s="5" t="n">
        <f>(VLOOKUP(Games!B161, Data!$B$2:$L$134, 9, FALSE)-VLOOKUP(Games!E161, Data!$B$2:$L$134, 9, FALSE))*'Coefficients - Win Probability'!$H$2</f>
        <v>0.07669441126</v>
      </c>
      <c r="I161" s="5" t="n">
        <f>(VLOOKUP(Games!B161, Data!$B$2:$L$134, 10, FALSE)-VLOOKUP(Games!E161, Data!$B$2:$L$134, 10, FALSE))*'Coefficients - Win Probability'!$I$2</f>
        <v>-0.9863151083</v>
      </c>
      <c r="J161" s="5" t="n">
        <f>(IF(AND(VLOOKUP(Games!B161, Data!$B$2:$L$134, 11, FALSE)=1, VLOOKUP(Games!E161, Data!$B$2:$L$134, 11, FALSE)&lt;&gt;1), 1,0))*'Coefficients - Win Probability'!$J$2</f>
        <v>0</v>
      </c>
      <c r="K161" s="5" t="n">
        <f>(IF(AND(VLOOKUP(Games!B161, Data!$B$2:$L$134, 11, FALSE)&lt;&gt;1, VLOOKUP(Games!E161, Data!$B$2:$L$134, 11, FALSE)=1), 1,0))*'Coefficients - Win Probability'!$K$2</f>
        <v>0</v>
      </c>
      <c r="L161" s="5" t="n">
        <f>(VLOOKUP(Games!B161, Data!$B$2:$L$134, 3, FALSE)-VLOOKUP(Games!E161, Data!$B$2:$L$134, 3, FALSE))*'Coefficients - Win Probability'!$L$2</f>
        <v>-1.361417608</v>
      </c>
      <c r="N161" s="5" t="n">
        <f t="shared" si="1"/>
        <v>0.547836</v>
      </c>
    </row>
    <row r="162" ht="14.25" customHeight="1">
      <c r="A162" s="5" t="n">
        <f>'Coefficients - Win Probability'!$A$2</f>
        <v>0</v>
      </c>
      <c r="B162" s="5" t="n">
        <f>(Games!G162)*'Coefficients - Win Probability'!$B$2</f>
        <v>-1.009543372</v>
      </c>
      <c r="C162" s="5" t="n">
        <f>(VLOOKUP(Games!B162, Data!$B$2:$L$134, 4, FALSE)-VLOOKUP(Games!E162, Data!$B$2:$L$134, 4, FALSE))*'Coefficients - Win Probability'!$C$2</f>
        <v>0.4897212072</v>
      </c>
      <c r="D162" s="5" t="n">
        <f>(VLOOKUP(Games!B162, Data!$B$2:$L$134, 5, FALSE)-VLOOKUP(Games!E162, Data!$B$2:$L$134, 5, FALSE))*'Coefficients - Win Probability'!$D$2</f>
        <v>0.7616724014</v>
      </c>
      <c r="E162" s="5" t="n">
        <f>(VLOOKUP(Games!B162, Data!$B$2:$L$134, 6, FALSE)-VLOOKUP(Games!E162, Data!$B$2:$L$134, 6, FALSE))*'Coefficients - Win Probability'!$E$2</f>
        <v>0.1831397123</v>
      </c>
      <c r="F162" s="5" t="n">
        <f>(VLOOKUP(Games!B162, Data!$B$2:$L$134, 7, FALSE)-VLOOKUP(Games!E162, Data!$B$2:$L$134, 7, FALSE))*'Coefficients - Win Probability'!$F$2</f>
        <v>0.9842227992</v>
      </c>
      <c r="G162" s="5" t="n">
        <f>(VLOOKUP(Games!B162, Data!$B$2:$L$134, 8, FALSE)-VLOOKUP(Games!E162, Data!$B$2:$L$134, 8, FALSE))*'Coefficients - Win Probability'!$G$2</f>
        <v>0.4197067596</v>
      </c>
      <c r="H162" s="5" t="n">
        <f>(VLOOKUP(Games!B162, Data!$B$2:$L$134, 9, FALSE)-VLOOKUP(Games!E162, Data!$B$2:$L$134, 9, FALSE))*'Coefficients - Win Probability'!$H$2</f>
        <v>0.0657380668</v>
      </c>
      <c r="I162" s="5" t="n">
        <f>(VLOOKUP(Games!B162, Data!$B$2:$L$134, 10, FALSE)-VLOOKUP(Games!E162, Data!$B$2:$L$134, 10, FALSE))*'Coefficients - Win Probability'!$I$2</f>
        <v>-0.3730921442</v>
      </c>
      <c r="J162" s="5" t="n">
        <f>(IF(AND(VLOOKUP(Games!B162, Data!$B$2:$L$134, 11, FALSE)=1, VLOOKUP(Games!E162, Data!$B$2:$L$134, 11, FALSE)&lt;&gt;1), 1,0))*'Coefficients - Win Probability'!$J$2</f>
        <v>0</v>
      </c>
      <c r="K162" s="5" t="n">
        <f>(IF(AND(VLOOKUP(Games!B162, Data!$B$2:$L$134, 11, FALSE)&lt;&gt;1, VLOOKUP(Games!E162, Data!$B$2:$L$134, 11, FALSE)=1), 1,0))*'Coefficients - Win Probability'!$K$2</f>
        <v>0</v>
      </c>
      <c r="L162" s="5" t="n">
        <f>(VLOOKUP(Games!B162, Data!$B$2:$L$134, 3, FALSE)-VLOOKUP(Games!E162, Data!$B$2:$L$134, 3, FALSE))*'Coefficients - Win Probability'!$L$2</f>
        <v>-0.5717953953</v>
      </c>
      <c r="N162" s="5" t="n">
        <f t="shared" si="1"/>
        <v>0.721069</v>
      </c>
    </row>
    <row r="163" ht="14.25" customHeight="1">
      <c r="A163" s="5" t="n">
        <f>'Coefficients - Win Probability'!$A$2</f>
        <v>0</v>
      </c>
      <c r="B163" s="5" t="n">
        <f>(Games!G163)*'Coefficients - Win Probability'!$B$2</f>
        <v>0.2329715473</v>
      </c>
      <c r="C163" s="5" t="n">
        <f>(VLOOKUP(Games!B163, Data!$B$2:$L$134, 4, FALSE)-VLOOKUP(Games!E163, Data!$B$2:$L$134, 4, FALSE))*'Coefficients - Win Probability'!$C$2</f>
        <v>0</v>
      </c>
      <c r="D163" s="5" t="n">
        <f>(VLOOKUP(Games!B163, Data!$B$2:$L$134, 5, FALSE)-VLOOKUP(Games!E163, Data!$B$2:$L$134, 5, FALSE))*'Coefficients - Win Probability'!$D$2</f>
        <v>-1.599038954</v>
      </c>
      <c r="E163" s="5" t="n">
        <f>(VLOOKUP(Games!B163, Data!$B$2:$L$134, 6, FALSE)-VLOOKUP(Games!E163, Data!$B$2:$L$134, 6, FALSE))*'Coefficients - Win Probability'!$E$2</f>
        <v>-0.7351382819</v>
      </c>
      <c r="F163" s="5" t="n">
        <f>(VLOOKUP(Games!B163, Data!$B$2:$L$134, 7, FALSE)-VLOOKUP(Games!E163, Data!$B$2:$L$134, 7, FALSE))*'Coefficients - Win Probability'!$F$2</f>
        <v>-2.743893865</v>
      </c>
      <c r="G163" s="5" t="n">
        <f>(VLOOKUP(Games!B163, Data!$B$2:$L$134, 8, FALSE)-VLOOKUP(Games!E163, Data!$B$2:$L$134, 8, FALSE))*'Coefficients - Win Probability'!$G$2</f>
        <v>-0.8813841951</v>
      </c>
      <c r="H163" s="5" t="n">
        <f>(VLOOKUP(Games!B163, Data!$B$2:$L$134, 9, FALSE)-VLOOKUP(Games!E163, Data!$B$2:$L$134, 9, FALSE))*'Coefficients - Win Probability'!$H$2</f>
        <v>-0.1314761336</v>
      </c>
      <c r="I163" s="5" t="n">
        <f>(VLOOKUP(Games!B163, Data!$B$2:$L$134, 10, FALSE)-VLOOKUP(Games!E163, Data!$B$2:$L$134, 10, FALSE))*'Coefficients - Win Probability'!$I$2</f>
        <v>0.2612534383</v>
      </c>
      <c r="J163" s="5" t="n">
        <f>(IF(AND(VLOOKUP(Games!B163, Data!$B$2:$L$134, 11, FALSE)=1, VLOOKUP(Games!E163, Data!$B$2:$L$134, 11, FALSE)&lt;&gt;1), 1,0))*'Coefficients - Win Probability'!$J$2</f>
        <v>0</v>
      </c>
      <c r="K163" s="5" t="n">
        <f>(IF(AND(VLOOKUP(Games!B163, Data!$B$2:$L$134, 11, FALSE)&lt;&gt;1, VLOOKUP(Games!E163, Data!$B$2:$L$134, 11, FALSE)=1), 1,0))*'Coefficients - Win Probability'!$K$2</f>
        <v>0</v>
      </c>
      <c r="L163" s="5" t="n">
        <f>(VLOOKUP(Games!B163, Data!$B$2:$L$134, 3, FALSE)-VLOOKUP(Games!E163, Data!$B$2:$L$134, 3, FALSE))*'Coefficients - Win Probability'!$L$2</f>
        <v>2.573079279</v>
      </c>
      <c r="N163" s="5" t="n">
        <f t="shared" si="1"/>
        <v>0.04637</v>
      </c>
    </row>
    <row r="164" ht="14.25" customHeight="1">
      <c r="A164" s="5" t="n">
        <f>'Coefficients - Win Probability'!$A$2</f>
        <v>0</v>
      </c>
      <c r="B164" s="5" t="n">
        <f>(Games!G164)*'Coefficients - Win Probability'!$B$2</f>
        <v>-2.252058291</v>
      </c>
      <c r="C164" s="5" t="n">
        <f>(VLOOKUP(Games!B164, Data!$B$2:$L$134, 4, FALSE)-VLOOKUP(Games!E164, Data!$B$2:$L$134, 4, FALSE))*'Coefficients - Win Probability'!$C$2</f>
        <v>0.4897212072</v>
      </c>
      <c r="D164" s="5" t="n">
        <f>(VLOOKUP(Games!B164, Data!$B$2:$L$134, 5, FALSE)-VLOOKUP(Games!E164, Data!$B$2:$L$134, 5, FALSE))*'Coefficients - Win Probability'!$D$2</f>
        <v>1.485497727</v>
      </c>
      <c r="E164" s="5" t="n">
        <f>(VLOOKUP(Games!B164, Data!$B$2:$L$134, 6, FALSE)-VLOOKUP(Games!E164, Data!$B$2:$L$134, 6, FALSE))*'Coefficients - Win Probability'!$E$2</f>
        <v>0.6070264643</v>
      </c>
      <c r="F164" s="5" t="n">
        <f>(VLOOKUP(Games!B164, Data!$B$2:$L$134, 7, FALSE)-VLOOKUP(Games!E164, Data!$B$2:$L$134, 7, FALSE))*'Coefficients - Win Probability'!$F$2</f>
        <v>3.250917731</v>
      </c>
      <c r="G164" s="5" t="n">
        <f>(VLOOKUP(Games!B164, Data!$B$2:$L$134, 8, FALSE)-VLOOKUP(Games!E164, Data!$B$2:$L$134, 8, FALSE))*'Coefficients - Win Probability'!$G$2</f>
        <v>0.8184281812</v>
      </c>
      <c r="H164" s="5" t="n">
        <f>(VLOOKUP(Games!B164, Data!$B$2:$L$134, 9, FALSE)-VLOOKUP(Games!E164, Data!$B$2:$L$134, 9, FALSE))*'Coefficients - Win Probability'!$H$2</f>
        <v>0.1670842531</v>
      </c>
      <c r="I164" s="5" t="n">
        <f>(VLOOKUP(Games!B164, Data!$B$2:$L$134, 10, FALSE)-VLOOKUP(Games!E164, Data!$B$2:$L$134, 10, FALSE))*'Coefficients - Win Probability'!$I$2</f>
        <v>-0.7350469078</v>
      </c>
      <c r="J164" s="5" t="n">
        <f>(IF(AND(VLOOKUP(Games!B164, Data!$B$2:$L$134, 11, FALSE)=1, VLOOKUP(Games!E164, Data!$B$2:$L$134, 11, FALSE)&lt;&gt;1), 1,0))*'Coefficients - Win Probability'!$J$2</f>
        <v>0</v>
      </c>
      <c r="K164" s="5" t="n">
        <f>(IF(AND(VLOOKUP(Games!B164, Data!$B$2:$L$134, 11, FALSE)&lt;&gt;1, VLOOKUP(Games!E164, Data!$B$2:$L$134, 11, FALSE)=1), 1,0))*'Coefficients - Win Probability'!$K$2</f>
        <v>0</v>
      </c>
      <c r="L164" s="5" t="n">
        <f>(VLOOKUP(Games!B164, Data!$B$2:$L$134, 3, FALSE)-VLOOKUP(Games!E164, Data!$B$2:$L$134, 3, FALSE))*'Coefficients - Win Probability'!$L$2</f>
        <v>-1.606472777</v>
      </c>
      <c r="N164" s="5" t="n">
        <f t="shared" si="1"/>
        <v>0.902481</v>
      </c>
    </row>
    <row r="165" ht="14.25" customHeight="1">
      <c r="A165" s="5" t="n">
        <f>'Coefficients - Win Probability'!$A$2</f>
        <v>0</v>
      </c>
      <c r="B165" s="5" t="n">
        <f>(Games!G165)*'Coefficients - Win Probability'!$B$2</f>
        <v>-3.49457321</v>
      </c>
      <c r="C165" s="5" t="n">
        <f>(VLOOKUP(Games!B165, Data!$B$2:$L$134, 4, FALSE)-VLOOKUP(Games!E165, Data!$B$2:$L$134, 4, FALSE))*'Coefficients - Win Probability'!$C$2</f>
        <v>1.506834484</v>
      </c>
      <c r="D165" s="5" t="n">
        <f>(VLOOKUP(Games!B165, Data!$B$2:$L$134, 5, FALSE)-VLOOKUP(Games!E165, Data!$B$2:$L$134, 5, FALSE))*'Coefficients - Win Probability'!$D$2</f>
        <v>2.488445237</v>
      </c>
      <c r="E165" s="5" t="n">
        <f>(VLOOKUP(Games!B165, Data!$B$2:$L$134, 6, FALSE)-VLOOKUP(Games!E165, Data!$B$2:$L$134, 6, FALSE))*'Coefficients - Win Probability'!$E$2</f>
        <v>1.136669952</v>
      </c>
      <c r="F165" s="5" t="n">
        <f>(VLOOKUP(Games!B165, Data!$B$2:$L$134, 7, FALSE)-VLOOKUP(Games!E165, Data!$B$2:$L$134, 7, FALSE))*'Coefficients - Win Probability'!$F$2</f>
        <v>4.891289063</v>
      </c>
      <c r="G165" s="5" t="n">
        <f>(VLOOKUP(Games!B165, Data!$B$2:$L$134, 8, FALSE)-VLOOKUP(Games!E165, Data!$B$2:$L$134, 8, FALSE))*'Coefficients - Win Probability'!$G$2</f>
        <v>1.783753728</v>
      </c>
      <c r="H165" s="5" t="n">
        <f>(VLOOKUP(Games!B165, Data!$B$2:$L$134, 9, FALSE)-VLOOKUP(Games!E165, Data!$B$2:$L$134, 9, FALSE))*'Coefficients - Win Probability'!$H$2</f>
        <v>0.2506263797</v>
      </c>
      <c r="I165" s="5" t="n">
        <f>(VLOOKUP(Games!B165, Data!$B$2:$L$134, 10, FALSE)-VLOOKUP(Games!E165, Data!$B$2:$L$134, 10, FALSE))*'Coefficients - Win Probability'!$I$2</f>
        <v>-0.8228072281</v>
      </c>
      <c r="J165" s="5" t="n">
        <f>(IF(AND(VLOOKUP(Games!B165, Data!$B$2:$L$134, 11, FALSE)=1, VLOOKUP(Games!E165, Data!$B$2:$L$134, 11, FALSE)&lt;&gt;1), 1,0))*'Coefficients - Win Probability'!$J$2</f>
        <v>-0.2451778613</v>
      </c>
      <c r="K165" s="5" t="n">
        <f>(IF(AND(VLOOKUP(Games!B165, Data!$B$2:$L$134, 11, FALSE)&lt;&gt;1, VLOOKUP(Games!E165, Data!$B$2:$L$134, 11, FALSE)=1), 1,0))*'Coefficients - Win Probability'!$K$2</f>
        <v>0</v>
      </c>
      <c r="L165" s="5" t="n">
        <f>(VLOOKUP(Games!B165, Data!$B$2:$L$134, 3, FALSE)-VLOOKUP(Games!E165, Data!$B$2:$L$134, 3, FALSE))*'Coefficients - Win Probability'!$L$2</f>
        <v>-3.798355126</v>
      </c>
      <c r="N165" s="5" t="n">
        <f t="shared" si="1"/>
        <v>0.975795</v>
      </c>
    </row>
    <row r="166" ht="14.25" customHeight="1">
      <c r="A166" s="5" t="n">
        <f>'Coefficients - Win Probability'!$A$2</f>
        <v>0</v>
      </c>
      <c r="B166" s="5" t="n">
        <f>(Games!G166)*'Coefficients - Win Probability'!$B$2</f>
        <v>-2.096743926</v>
      </c>
      <c r="C166" s="5" t="n">
        <f>(VLOOKUP(Games!B166, Data!$B$2:$L$134, 4, FALSE)-VLOOKUP(Games!E166, Data!$B$2:$L$134, 4, FALSE))*'Coefficients - Win Probability'!$C$2</f>
        <v>0.7345818108</v>
      </c>
      <c r="D166" s="5" t="n">
        <f>(VLOOKUP(Games!B166, Data!$B$2:$L$134, 5, FALSE)-VLOOKUP(Games!E166, Data!$B$2:$L$134, 5, FALSE))*'Coefficients - Win Probability'!$D$2</f>
        <v>1.977509713</v>
      </c>
      <c r="E166" s="5" t="n">
        <f>(VLOOKUP(Games!B166, Data!$B$2:$L$134, 6, FALSE)-VLOOKUP(Games!E166, Data!$B$2:$L$134, 6, FALSE))*'Coefficients - Win Probability'!$E$2</f>
        <v>1.010277756</v>
      </c>
      <c r="F166" s="5" t="n">
        <f>(VLOOKUP(Games!B166, Data!$B$2:$L$134, 7, FALSE)-VLOOKUP(Games!E166, Data!$B$2:$L$134, 7, FALSE))*'Coefficients - Win Probability'!$F$2</f>
        <v>4.533389863</v>
      </c>
      <c r="G166" s="5" t="n">
        <f>(VLOOKUP(Games!B166, Data!$B$2:$L$134, 8, FALSE)-VLOOKUP(Games!E166, Data!$B$2:$L$134, 8, FALSE))*'Coefficients - Win Probability'!$G$2</f>
        <v>1.259120279</v>
      </c>
      <c r="H166" s="5" t="n">
        <f>(VLOOKUP(Games!B166, Data!$B$2:$L$134, 9, FALSE)-VLOOKUP(Games!E166, Data!$B$2:$L$134, 9, FALSE))*'Coefficients - Win Probability'!$H$2</f>
        <v>0.234191863</v>
      </c>
      <c r="I166" s="5" t="n">
        <f>(VLOOKUP(Games!B166, Data!$B$2:$L$134, 10, FALSE)-VLOOKUP(Games!E166, Data!$B$2:$L$134, 10, FALSE))*'Coefficients - Win Probability'!$I$2</f>
        <v>-0.9487390818</v>
      </c>
      <c r="J166" s="5" t="n">
        <f>(IF(AND(VLOOKUP(Games!B166, Data!$B$2:$L$134, 11, FALSE)=1, VLOOKUP(Games!E166, Data!$B$2:$L$134, 11, FALSE)&lt;&gt;1), 1,0))*'Coefficients - Win Probability'!$J$2</f>
        <v>0</v>
      </c>
      <c r="K166" s="5" t="n">
        <f>(IF(AND(VLOOKUP(Games!B166, Data!$B$2:$L$134, 11, FALSE)&lt;&gt;1, VLOOKUP(Games!E166, Data!$B$2:$L$134, 11, FALSE)=1), 1,0))*'Coefficients - Win Probability'!$K$2</f>
        <v>0</v>
      </c>
      <c r="L166" s="5" t="n">
        <f>(VLOOKUP(Games!B166, Data!$B$2:$L$134, 3, FALSE)-VLOOKUP(Games!E166, Data!$B$2:$L$134, 3, FALSE))*'Coefficients - Win Probability'!$L$2</f>
        <v>-3.757512598</v>
      </c>
      <c r="N166" s="5" t="n">
        <f t="shared" si="1"/>
        <v>0.950078</v>
      </c>
    </row>
    <row r="167" ht="14.25" customHeight="1">
      <c r="A167" s="5" t="n">
        <f>'Coefficients - Win Probability'!$A$2</f>
        <v>0</v>
      </c>
      <c r="B167" s="5" t="n">
        <f>(Games!G167)*'Coefficients - Win Probability'!$B$2</f>
        <v>-2.096743926</v>
      </c>
      <c r="C167" s="5" t="n">
        <f>(VLOOKUP(Games!B167, Data!$B$2:$L$134, 4, FALSE)-VLOOKUP(Games!E167, Data!$B$2:$L$134, 4, FALSE))*'Coefficients - Win Probability'!$C$2</f>
        <v>1.469163622</v>
      </c>
      <c r="D167" s="5" t="n">
        <f>(VLOOKUP(Games!B167, Data!$B$2:$L$134, 5, FALSE)-VLOOKUP(Games!E167, Data!$B$2:$L$134, 5, FALSE))*'Coefficients - Win Probability'!$D$2</f>
        <v>1.556460994</v>
      </c>
      <c r="E167" s="5" t="n">
        <f>(VLOOKUP(Games!B167, Data!$B$2:$L$134, 6, FALSE)-VLOOKUP(Games!E167, Data!$B$2:$L$134, 6, FALSE))*'Coefficients - Win Probability'!$E$2</f>
        <v>1.28541723</v>
      </c>
      <c r="F167" s="5" t="n">
        <f>(VLOOKUP(Games!B167, Data!$B$2:$L$134, 7, FALSE)-VLOOKUP(Games!E167, Data!$B$2:$L$134, 7, FALSE))*'Coefficients - Win Probability'!$F$2</f>
        <v>3.96671613</v>
      </c>
      <c r="G167" s="5" t="n">
        <f>(VLOOKUP(Games!B167, Data!$B$2:$L$134, 8, FALSE)-VLOOKUP(Games!E167, Data!$B$2:$L$134, 8, FALSE))*'Coefficients - Win Probability'!$G$2</f>
        <v>1.636856362</v>
      </c>
      <c r="H167" s="5" t="n">
        <f>(VLOOKUP(Games!B167, Data!$B$2:$L$134, 9, FALSE)-VLOOKUP(Games!E167, Data!$B$2:$L$134, 9, FALSE))*'Coefficients - Win Probability'!$H$2</f>
        <v>0.3012994728</v>
      </c>
      <c r="I167" s="5" t="n">
        <f>(VLOOKUP(Games!B167, Data!$B$2:$L$134, 10, FALSE)-VLOOKUP(Games!E167, Data!$B$2:$L$134, 10, FALSE))*'Coefficients - Win Probability'!$I$2</f>
        <v>-1.589105038</v>
      </c>
      <c r="J167" s="5" t="n">
        <f>(IF(AND(VLOOKUP(Games!B167, Data!$B$2:$L$134, 11, FALSE)=1, VLOOKUP(Games!E167, Data!$B$2:$L$134, 11, FALSE)&lt;&gt;1), 1,0))*'Coefficients - Win Probability'!$J$2</f>
        <v>-0.2451778613</v>
      </c>
      <c r="K167" s="5" t="n">
        <f>(IF(AND(VLOOKUP(Games!B167, Data!$B$2:$L$134, 11, FALSE)&lt;&gt;1, VLOOKUP(Games!E167, Data!$B$2:$L$134, 11, FALSE)=1), 1,0))*'Coefficients - Win Probability'!$K$2</f>
        <v>0</v>
      </c>
      <c r="L167" s="5" t="n">
        <f>(VLOOKUP(Games!B167, Data!$B$2:$L$134, 3, FALSE)-VLOOKUP(Games!E167, Data!$B$2:$L$134, 3, FALSE))*'Coefficients - Win Probability'!$L$2</f>
        <v>-2.532236751</v>
      </c>
      <c r="N167" s="5" t="n">
        <f t="shared" si="1"/>
        <v>0.977082</v>
      </c>
    </row>
    <row r="168" ht="14.25" customHeight="1">
      <c r="A168" s="5" t="n">
        <f>'Coefficients - Win Probability'!$A$2</f>
        <v>0</v>
      </c>
      <c r="B168" s="5" t="n">
        <f>(Games!G168)*'Coefficients - Win Probability'!$B$2</f>
        <v>3.339258845</v>
      </c>
      <c r="C168" s="5" t="n">
        <f>(VLOOKUP(Games!B168, Data!$B$2:$L$134, 4, FALSE)-VLOOKUP(Games!E168, Data!$B$2:$L$134, 4, FALSE))*'Coefficients - Win Probability'!$C$2</f>
        <v>-1.996555691</v>
      </c>
      <c r="D168" s="5" t="n">
        <f>(VLOOKUP(Games!B168, Data!$B$2:$L$134, 5, FALSE)-VLOOKUP(Games!E168, Data!$B$2:$L$134, 5, FALSE))*'Coefficients - Win Probability'!$D$2</f>
        <v>-3.671166357</v>
      </c>
      <c r="E168" s="5" t="n">
        <f>(VLOOKUP(Games!B168, Data!$B$2:$L$134, 6, FALSE)-VLOOKUP(Games!E168, Data!$B$2:$L$134, 6, FALSE))*'Coefficients - Win Probability'!$E$2</f>
        <v>-2.079882461</v>
      </c>
      <c r="F168" s="5" t="n">
        <f>(VLOOKUP(Games!B168, Data!$B$2:$L$134, 7, FALSE)-VLOOKUP(Games!E168, Data!$B$2:$L$134, 7, FALSE))*'Coefficients - Win Probability'!$F$2</f>
        <v>-7.575533061</v>
      </c>
      <c r="G168" s="5" t="n">
        <f>(VLOOKUP(Games!B168, Data!$B$2:$L$134, 8, FALSE)-VLOOKUP(Games!E168, Data!$B$2:$L$134, 8, FALSE))*'Coefficients - Win Probability'!$G$2</f>
        <v>-2.728093937</v>
      </c>
      <c r="H168" s="5" t="n">
        <f>(VLOOKUP(Games!B168, Data!$B$2:$L$134, 9, FALSE)-VLOOKUP(Games!E168, Data!$B$2:$L$134, 9, FALSE))*'Coefficients - Win Probability'!$H$2</f>
        <v>-0.4505796662</v>
      </c>
      <c r="I168" s="5" t="n">
        <f>(VLOOKUP(Games!B168, Data!$B$2:$L$134, 10, FALSE)-VLOOKUP(Games!E168, Data!$B$2:$L$134, 10, FALSE))*'Coefficients - Win Probability'!$I$2</f>
        <v>1.749140941</v>
      </c>
      <c r="J168" s="5" t="n">
        <f>(IF(AND(VLOOKUP(Games!B168, Data!$B$2:$L$134, 11, FALSE)=1, VLOOKUP(Games!E168, Data!$B$2:$L$134, 11, FALSE)&lt;&gt;1), 1,0))*'Coefficients - Win Probability'!$J$2</f>
        <v>0</v>
      </c>
      <c r="K168" s="5" t="n">
        <f>(IF(AND(VLOOKUP(Games!B168, Data!$B$2:$L$134, 11, FALSE)&lt;&gt;1, VLOOKUP(Games!E168, Data!$B$2:$L$134, 11, FALSE)=1), 1,0))*'Coefficients - Win Probability'!$K$2</f>
        <v>0</v>
      </c>
      <c r="L168" s="5" t="n">
        <f>(VLOOKUP(Games!B168, Data!$B$2:$L$134, 3, FALSE)-VLOOKUP(Games!E168, Data!$B$2:$L$134, 3, FALSE))*'Coefficients - Win Probability'!$L$2</f>
        <v>5.813253186</v>
      </c>
      <c r="N168" s="5" t="n">
        <f t="shared" si="1"/>
        <v>0.0005</v>
      </c>
    </row>
    <row r="169" ht="14.25" customHeight="1">
      <c r="A169" s="5" t="n">
        <f>'Coefficients - Win Probability'!$A$2</f>
        <v>0</v>
      </c>
      <c r="B169" s="5" t="n">
        <f>(Games!G169)*'Coefficients - Win Probability'!$B$2</f>
        <v>1.630800831</v>
      </c>
      <c r="C169" s="5" t="n">
        <f>(VLOOKUP(Games!B169, Data!$B$2:$L$134, 4, FALSE)-VLOOKUP(Games!E169, Data!$B$2:$L$134, 4, FALSE))*'Coefficients - Win Probability'!$C$2</f>
        <v>-1.224303018</v>
      </c>
      <c r="D169" s="5" t="n">
        <f>(VLOOKUP(Games!B169, Data!$B$2:$L$134, 5, FALSE)-VLOOKUP(Games!E169, Data!$B$2:$L$134, 5, FALSE))*'Coefficients - Win Probability'!$D$2</f>
        <v>-2.559408504</v>
      </c>
      <c r="E169" s="5" t="n">
        <f>(VLOOKUP(Games!B169, Data!$B$2:$L$134, 6, FALSE)-VLOOKUP(Games!E169, Data!$B$2:$L$134, 6, FALSE))*'Coefficients - Win Probability'!$E$2</f>
        <v>-1.005978701</v>
      </c>
      <c r="F169" s="5" t="n">
        <f>(VLOOKUP(Games!B169, Data!$B$2:$L$134, 7, FALSE)-VLOOKUP(Games!E169, Data!$B$2:$L$134, 7, FALSE))*'Coefficients - Win Probability'!$F$2</f>
        <v>-4.026365997</v>
      </c>
      <c r="G169" s="5" t="n">
        <f>(VLOOKUP(Games!B169, Data!$B$2:$L$134, 8, FALSE)-VLOOKUP(Games!E169, Data!$B$2:$L$134, 8, FALSE))*'Coefficients - Win Probability'!$G$2</f>
        <v>-1.573900348</v>
      </c>
      <c r="H169" s="5" t="n">
        <f>(VLOOKUP(Games!B169, Data!$B$2:$L$134, 9, FALSE)-VLOOKUP(Games!E169, Data!$B$2:$L$134, 9, FALSE))*'Coefficients - Win Probability'!$H$2</f>
        <v>-0.2396700352</v>
      </c>
      <c r="I169" s="5" t="n">
        <f>(VLOOKUP(Games!B169, Data!$B$2:$L$134, 10, FALSE)-VLOOKUP(Games!E169, Data!$B$2:$L$134, 10, FALSE))*'Coefficients - Win Probability'!$I$2</f>
        <v>1.179309138</v>
      </c>
      <c r="J169" s="5" t="n">
        <f>(IF(AND(VLOOKUP(Games!B169, Data!$B$2:$L$134, 11, FALSE)=1, VLOOKUP(Games!E169, Data!$B$2:$L$134, 11, FALSE)&lt;&gt;1), 1,0))*'Coefficients - Win Probability'!$J$2</f>
        <v>0</v>
      </c>
      <c r="K169" s="5" t="n">
        <f>(IF(AND(VLOOKUP(Games!B169, Data!$B$2:$L$134, 11, FALSE)&lt;&gt;1, VLOOKUP(Games!E169, Data!$B$2:$L$134, 11, FALSE)=1), 1,0))*'Coefficients - Win Probability'!$K$2</f>
        <v>0.3676925434</v>
      </c>
      <c r="L169" s="5" t="n">
        <f>(VLOOKUP(Games!B169, Data!$B$2:$L$134, 3, FALSE)-VLOOKUP(Games!E169, Data!$B$2:$L$134, 3, FALSE))*'Coefficients - Win Probability'!$L$2</f>
        <v>-1.279732551</v>
      </c>
      <c r="N169" s="5" t="n">
        <f t="shared" si="1"/>
        <v>0.000161</v>
      </c>
    </row>
    <row r="170" ht="14.25" customHeight="1">
      <c r="A170" s="5" t="n">
        <f>'Coefficients - Win Probability'!$A$2</f>
        <v>0</v>
      </c>
      <c r="B170" s="5" t="n">
        <f>(Games!G170)*'Coefficients - Win Probability'!$B$2</f>
        <v>-3.80520194</v>
      </c>
      <c r="C170" s="5" t="n">
        <f>(VLOOKUP(Games!B170, Data!$B$2:$L$134, 4, FALSE)-VLOOKUP(Games!E170, Data!$B$2:$L$134, 4, FALSE))*'Coefficients - Win Probability'!$C$2</f>
        <v>1.958884829</v>
      </c>
      <c r="D170" s="5" t="n">
        <f>(VLOOKUP(Games!B170, Data!$B$2:$L$134, 5, FALSE)-VLOOKUP(Games!E170, Data!$B$2:$L$134, 5, FALSE))*'Coefficients - Win Probability'!$D$2</f>
        <v>3.496123631</v>
      </c>
      <c r="E170" s="5" t="n">
        <f>(VLOOKUP(Games!B170, Data!$B$2:$L$134, 6, FALSE)-VLOOKUP(Games!E170, Data!$B$2:$L$134, 6, FALSE))*'Coefficients - Win Probability'!$E$2</f>
        <v>1.715322658</v>
      </c>
      <c r="F170" s="5" t="n">
        <f>(VLOOKUP(Games!B170, Data!$B$2:$L$134, 7, FALSE)-VLOOKUP(Games!E170, Data!$B$2:$L$134, 7, FALSE))*'Coefficients - Win Probability'!$F$2</f>
        <v>6.680785062</v>
      </c>
      <c r="G170" s="5" t="n">
        <f>(VLOOKUP(Games!B170, Data!$B$2:$L$134, 8, FALSE)-VLOOKUP(Games!E170, Data!$B$2:$L$134, 8, FALSE))*'Coefficients - Win Probability'!$G$2</f>
        <v>2.434299206</v>
      </c>
      <c r="H170" s="5" t="n">
        <f>(VLOOKUP(Games!B170, Data!$B$2:$L$134, 9, FALSE)-VLOOKUP(Games!E170, Data!$B$2:$L$134, 9, FALSE))*'Coefficients - Win Probability'!$H$2</f>
        <v>0.4012761161</v>
      </c>
      <c r="I170" s="5" t="n">
        <f>(VLOOKUP(Games!B170, Data!$B$2:$L$134, 10, FALSE)-VLOOKUP(Games!E170, Data!$B$2:$L$134, 10, FALSE))*'Coefficients - Win Probability'!$I$2</f>
        <v>-1.348734772</v>
      </c>
      <c r="J170" s="5" t="n">
        <f>(IF(AND(VLOOKUP(Games!B170, Data!$B$2:$L$134, 11, FALSE)=1, VLOOKUP(Games!E170, Data!$B$2:$L$134, 11, FALSE)&lt;&gt;1), 1,0))*'Coefficients - Win Probability'!$J$2</f>
        <v>-0.2451778613</v>
      </c>
      <c r="K170" s="5" t="n">
        <f>(IF(AND(VLOOKUP(Games!B170, Data!$B$2:$L$134, 11, FALSE)&lt;&gt;1, VLOOKUP(Games!E170, Data!$B$2:$L$134, 11, FALSE)=1), 1,0))*'Coefficients - Win Probability'!$K$2</f>
        <v>0</v>
      </c>
      <c r="L170" s="5" t="n">
        <f>(VLOOKUP(Games!B170, Data!$B$2:$L$134, 3, FALSE)-VLOOKUP(Games!E170, Data!$B$2:$L$134, 3, FALSE))*'Coefficients - Win Probability'!$L$2</f>
        <v>-5.581812192</v>
      </c>
      <c r="N170" s="5" t="n">
        <f t="shared" si="1"/>
        <v>0.996684</v>
      </c>
    </row>
    <row r="171" ht="14.25" customHeight="1">
      <c r="A171" s="5" t="n">
        <f>'Coefficients - Win Probability'!$A$2</f>
        <v>0</v>
      </c>
      <c r="B171" s="5" t="n">
        <f>(Games!G171)*'Coefficients - Win Probability'!$B$2</f>
        <v>-0.3882859122</v>
      </c>
      <c r="C171" s="5" t="n">
        <f>(VLOOKUP(Games!B171, Data!$B$2:$L$134, 4, FALSE)-VLOOKUP(Games!E171, Data!$B$2:$L$134, 4, FALSE))*'Coefficients - Win Probability'!$C$2</f>
        <v>-0.3390377589</v>
      </c>
      <c r="D171" s="5" t="n">
        <f>(VLOOKUP(Games!B171, Data!$B$2:$L$134, 5, FALSE)-VLOOKUP(Games!E171, Data!$B$2:$L$134, 5, FALSE))*'Coefficients - Win Probability'!$D$2</f>
        <v>-1.376687384</v>
      </c>
      <c r="E171" s="5" t="n">
        <f>(VLOOKUP(Games!B171, Data!$B$2:$L$134, 6, FALSE)-VLOOKUP(Games!E171, Data!$B$2:$L$134, 6, FALSE))*'Coefficients - Win Probability'!$E$2</f>
        <v>-0.656895494</v>
      </c>
      <c r="F171" s="5" t="n">
        <f>(VLOOKUP(Games!B171, Data!$B$2:$L$134, 7, FALSE)-VLOOKUP(Games!E171, Data!$B$2:$L$134, 7, FALSE))*'Coefficients - Win Probability'!$F$2</f>
        <v>-2.385994665</v>
      </c>
      <c r="G171" s="5" t="n">
        <f>(VLOOKUP(Games!B171, Data!$B$2:$L$134, 8, FALSE)-VLOOKUP(Games!E171, Data!$B$2:$L$134, 8, FALSE))*'Coefficients - Win Probability'!$G$2</f>
        <v>-0.8603988571</v>
      </c>
      <c r="H171" s="5" t="n">
        <f>(VLOOKUP(Games!B171, Data!$B$2:$L$134, 9, FALSE)-VLOOKUP(Games!E171, Data!$B$2:$L$134, 9, FALSE))*'Coefficients - Win Probability'!$H$2</f>
        <v>-0.1698233392</v>
      </c>
      <c r="I171" s="5" t="n">
        <f>(VLOOKUP(Games!B171, Data!$B$2:$L$134, 10, FALSE)-VLOOKUP(Games!E171, Data!$B$2:$L$134, 10, FALSE))*'Coefficients - Win Probability'!$I$2</f>
        <v>0.3973446729</v>
      </c>
      <c r="J171" s="5" t="n">
        <f>(IF(AND(VLOOKUP(Games!B171, Data!$B$2:$L$134, 11, FALSE)=1, VLOOKUP(Games!E171, Data!$B$2:$L$134, 11, FALSE)&lt;&gt;1), 1,0))*'Coefficients - Win Probability'!$J$2</f>
        <v>0</v>
      </c>
      <c r="K171" s="5" t="n">
        <f>(IF(AND(VLOOKUP(Games!B171, Data!$B$2:$L$134, 11, FALSE)&lt;&gt;1, VLOOKUP(Games!E171, Data!$B$2:$L$134, 11, FALSE)=1), 1,0))*'Coefficients - Win Probability'!$K$2</f>
        <v>0</v>
      </c>
      <c r="L171" s="5" t="n">
        <f>(VLOOKUP(Games!B171, Data!$B$2:$L$134, 3, FALSE)-VLOOKUP(Games!E171, Data!$B$2:$L$134, 3, FALSE))*'Coefficients - Win Probability'!$L$2</f>
        <v>2.750063568</v>
      </c>
      <c r="N171" s="5" t="n">
        <f t="shared" si="1"/>
        <v>0.046101</v>
      </c>
    </row>
    <row r="172" ht="14.25" customHeight="1">
      <c r="A172" s="5" t="n">
        <f>'Coefficients - Win Probability'!$A$2</f>
        <v>0</v>
      </c>
      <c r="B172" s="5" t="n">
        <f>(Games!G172)*'Coefficients - Win Probability'!$B$2</f>
        <v>1.475486466</v>
      </c>
      <c r="C172" s="5" t="n">
        <f>(VLOOKUP(Games!B172, Data!$B$2:$L$134, 4, FALSE)-VLOOKUP(Games!E172, Data!$B$2:$L$134, 4, FALSE))*'Coefficients - Win Probability'!$C$2</f>
        <v>-1.469163622</v>
      </c>
      <c r="D172" s="5" t="n">
        <f>(VLOOKUP(Games!B172, Data!$B$2:$L$134, 5, FALSE)-VLOOKUP(Games!E172, Data!$B$2:$L$134, 5, FALSE))*'Coefficients - Win Probability'!$D$2</f>
        <v>-2.441136392</v>
      </c>
      <c r="E172" s="5" t="n">
        <f>(VLOOKUP(Games!B172, Data!$B$2:$L$134, 6, FALSE)-VLOOKUP(Games!E172, Data!$B$2:$L$134, 6, FALSE))*'Coefficients - Win Probability'!$E$2</f>
        <v>-1.590650084</v>
      </c>
      <c r="F172" s="5" t="n">
        <f>(VLOOKUP(Games!B172, Data!$B$2:$L$134, 7, FALSE)-VLOOKUP(Games!E172, Data!$B$2:$L$134, 7, FALSE))*'Coefficients - Win Probability'!$F$2</f>
        <v>-5.279013196</v>
      </c>
      <c r="G172" s="5" t="n">
        <f>(VLOOKUP(Games!B172, Data!$B$2:$L$134, 8, FALSE)-VLOOKUP(Games!E172, Data!$B$2:$L$134, 8, FALSE))*'Coefficients - Win Probability'!$G$2</f>
        <v>-1.76276839</v>
      </c>
      <c r="H172" s="5" t="n">
        <f>(VLOOKUP(Games!B172, Data!$B$2:$L$134, 9, FALSE)-VLOOKUP(Games!E172, Data!$B$2:$L$134, 9, FALSE))*'Coefficients - Win Probability'!$H$2</f>
        <v>-0.3410162215</v>
      </c>
      <c r="I172" s="5" t="n">
        <f>(VLOOKUP(Games!B172, Data!$B$2:$L$134, 10, FALSE)-VLOOKUP(Games!E172, Data!$B$2:$L$134, 10, FALSE))*'Coefficients - Win Probability'!$I$2</f>
        <v>0.7888742119</v>
      </c>
      <c r="J172" s="5" t="n">
        <f>(IF(AND(VLOOKUP(Games!B172, Data!$B$2:$L$134, 11, FALSE)=1, VLOOKUP(Games!E172, Data!$B$2:$L$134, 11, FALSE)&lt;&gt;1), 1,0))*'Coefficients - Win Probability'!$J$2</f>
        <v>0</v>
      </c>
      <c r="K172" s="5" t="n">
        <f>(IF(AND(VLOOKUP(Games!B172, Data!$B$2:$L$134, 11, FALSE)&lt;&gt;1, VLOOKUP(Games!E172, Data!$B$2:$L$134, 11, FALSE)=1), 1,0))*'Coefficients - Win Probability'!$K$2</f>
        <v>0</v>
      </c>
      <c r="L172" s="5" t="n">
        <f>(VLOOKUP(Games!B172, Data!$B$2:$L$134, 3, FALSE)-VLOOKUP(Games!E172, Data!$B$2:$L$134, 3, FALSE))*'Coefficients - Win Probability'!$L$2</f>
        <v>4.125095352</v>
      </c>
      <c r="N172" s="5" t="n">
        <f t="shared" si="1"/>
        <v>0.00151</v>
      </c>
    </row>
    <row r="173" ht="14.25" customHeight="1">
      <c r="A173" s="5" t="n">
        <f>'Coefficients - Win Probability'!$A$2</f>
        <v>0</v>
      </c>
      <c r="B173" s="5" t="n">
        <f>(Games!G173)*'Coefficients - Win Probability'!$B$2</f>
        <v>-3.18394448</v>
      </c>
      <c r="C173" s="5" t="n">
        <f>(VLOOKUP(Games!B173, Data!$B$2:$L$134, 4, FALSE)-VLOOKUP(Games!E173, Data!$B$2:$L$134, 4, FALSE))*'Coefficients - Win Probability'!$C$2</f>
        <v>1.224303018</v>
      </c>
      <c r="D173" s="5" t="n">
        <f>(VLOOKUP(Games!B173, Data!$B$2:$L$134, 5, FALSE)-VLOOKUP(Games!E173, Data!$B$2:$L$134, 5, FALSE))*'Coefficients - Win Probability'!$D$2</f>
        <v>2.63983354</v>
      </c>
      <c r="E173" s="5" t="n">
        <f>(VLOOKUP(Games!B173, Data!$B$2:$L$134, 6, FALSE)-VLOOKUP(Games!E173, Data!$B$2:$L$134, 6, FALSE))*'Coefficients - Win Probability'!$E$2</f>
        <v>1.755733768</v>
      </c>
      <c r="F173" s="5" t="n">
        <f>(VLOOKUP(Games!B173, Data!$B$2:$L$134, 7, FALSE)-VLOOKUP(Games!E173, Data!$B$2:$L$134, 7, FALSE))*'Coefficients - Win Probability'!$F$2</f>
        <v>7.068509195</v>
      </c>
      <c r="G173" s="5" t="n">
        <f>(VLOOKUP(Games!B173, Data!$B$2:$L$134, 8, FALSE)-VLOOKUP(Games!E173, Data!$B$2:$L$134, 8, FALSE))*'Coefficients - Win Probability'!$G$2</f>
        <v>2.497255219</v>
      </c>
      <c r="H173" s="5" t="n">
        <f>(VLOOKUP(Games!B173, Data!$B$2:$L$134, 9, FALSE)-VLOOKUP(Games!E173, Data!$B$2:$L$134, 9, FALSE))*'Coefficients - Win Probability'!$H$2</f>
        <v>0.3314294201</v>
      </c>
      <c r="I173" s="5" t="n">
        <f>(VLOOKUP(Games!B173, Data!$B$2:$L$134, 10, FALSE)-VLOOKUP(Games!E173, Data!$B$2:$L$134, 10, FALSE))*'Coefficients - Win Probability'!$I$2</f>
        <v>-0.999433366</v>
      </c>
      <c r="J173" s="5" t="n">
        <f>(IF(AND(VLOOKUP(Games!B173, Data!$B$2:$L$134, 11, FALSE)=1, VLOOKUP(Games!E173, Data!$B$2:$L$134, 11, FALSE)&lt;&gt;1), 1,0))*'Coefficients - Win Probability'!$J$2</f>
        <v>0</v>
      </c>
      <c r="K173" s="5" t="n">
        <f>(IF(AND(VLOOKUP(Games!B173, Data!$B$2:$L$134, 11, FALSE)&lt;&gt;1, VLOOKUP(Games!E173, Data!$B$2:$L$134, 11, FALSE)=1), 1,0))*'Coefficients - Win Probability'!$K$2</f>
        <v>0</v>
      </c>
      <c r="L173" s="5" t="n">
        <f>(VLOOKUP(Games!B173, Data!$B$2:$L$134, 3, FALSE)-VLOOKUP(Games!E173, Data!$B$2:$L$134, 3, FALSE))*'Coefficients - Win Probability'!$L$2</f>
        <v>-4.724119099</v>
      </c>
      <c r="N173" s="5" t="n">
        <f t="shared" si="1"/>
        <v>0.998654</v>
      </c>
    </row>
    <row r="174" ht="14.25" customHeight="1">
      <c r="A174" s="5" t="n">
        <f>'Coefficients - Win Probability'!$A$2</f>
        <v>0</v>
      </c>
      <c r="B174" s="5" t="n">
        <f>(Games!G174)*'Coefficients - Win Probability'!$B$2</f>
        <v>-1.164857737</v>
      </c>
      <c r="C174" s="5" t="n">
        <f>(VLOOKUP(Games!B174, Data!$B$2:$L$134, 4, FALSE)-VLOOKUP(Games!E174, Data!$B$2:$L$134, 4, FALSE))*'Coefficients - Win Probability'!$C$2</f>
        <v>0</v>
      </c>
      <c r="D174" s="5" t="n">
        <f>(VLOOKUP(Games!B174, Data!$B$2:$L$134, 5, FALSE)-VLOOKUP(Games!E174, Data!$B$2:$L$134, 5, FALSE))*'Coefficients - Win Probability'!$D$2</f>
        <v>-1.007678394</v>
      </c>
      <c r="E174" s="5" t="n">
        <f>(VLOOKUP(Games!B174, Data!$B$2:$L$134, 6, FALSE)-VLOOKUP(Games!E174, Data!$B$2:$L$134, 6, FALSE))*'Coefficients - Win Probability'!$E$2</f>
        <v>-0.07480354447</v>
      </c>
      <c r="F174" s="5" t="n">
        <f>(VLOOKUP(Games!B174, Data!$B$2:$L$134, 7, FALSE)-VLOOKUP(Games!E174, Data!$B$2:$L$134, 7, FALSE))*'Coefficients - Win Probability'!$F$2</f>
        <v>-0.3280742664</v>
      </c>
      <c r="G174" s="5" t="n">
        <f>(VLOOKUP(Games!B174, Data!$B$2:$L$134, 8, FALSE)-VLOOKUP(Games!E174, Data!$B$2:$L$134, 8, FALSE))*'Coefficients - Win Probability'!$G$2</f>
        <v>-0.3147800697</v>
      </c>
      <c r="H174" s="5" t="n">
        <f>(VLOOKUP(Games!B174, Data!$B$2:$L$134, 9, FALSE)-VLOOKUP(Games!E174, Data!$B$2:$L$134, 9, FALSE))*'Coefficients - Win Probability'!$H$2</f>
        <v>0.01369543058</v>
      </c>
      <c r="I174" s="5" t="n">
        <f>(VLOOKUP(Games!B174, Data!$B$2:$L$134, 10, FALSE)-VLOOKUP(Games!E174, Data!$B$2:$L$134, 10, FALSE))*'Coefficients - Win Probability'!$I$2</f>
        <v>-0.1498594191</v>
      </c>
      <c r="J174" s="5" t="n">
        <f>(IF(AND(VLOOKUP(Games!B174, Data!$B$2:$L$134, 11, FALSE)=1, VLOOKUP(Games!E174, Data!$B$2:$L$134, 11, FALSE)&lt;&gt;1), 1,0))*'Coefficients - Win Probability'!$J$2</f>
        <v>0</v>
      </c>
      <c r="K174" s="5" t="n">
        <f>(IF(AND(VLOOKUP(Games!B174, Data!$B$2:$L$134, 11, FALSE)&lt;&gt;1, VLOOKUP(Games!E174, Data!$B$2:$L$134, 11, FALSE)=1), 1,0))*'Coefficients - Win Probability'!$K$2</f>
        <v>0</v>
      </c>
      <c r="L174" s="5" t="n">
        <f>(VLOOKUP(Games!B174, Data!$B$2:$L$134, 3, FALSE)-VLOOKUP(Games!E174, Data!$B$2:$L$134, 3, FALSE))*'Coefficients - Win Probability'!$L$2</f>
        <v>0.4220394584</v>
      </c>
      <c r="N174" s="5" t="n">
        <f t="shared" si="1"/>
        <v>0.068861</v>
      </c>
    </row>
    <row r="175" ht="14.25" customHeight="1">
      <c r="A175" s="5" t="n">
        <f>'Coefficients - Win Probability'!$A$2</f>
        <v>0</v>
      </c>
      <c r="B175" s="5" t="n">
        <f>(Games!G175)*'Coefficients - Win Probability'!$B$2</f>
        <v>-2.407372656</v>
      </c>
      <c r="C175" s="5" t="n">
        <f>(VLOOKUP(Games!B175, Data!$B$2:$L$134, 4, FALSE)-VLOOKUP(Games!E175, Data!$B$2:$L$134, 4, FALSE))*'Coefficients - Win Probability'!$C$2</f>
        <v>0.9794424145</v>
      </c>
      <c r="D175" s="5" t="n">
        <f>(VLOOKUP(Games!B175, Data!$B$2:$L$134, 5, FALSE)-VLOOKUP(Games!E175, Data!$B$2:$L$134, 5, FALSE))*'Coefficients - Win Probability'!$D$2</f>
        <v>1.125950506</v>
      </c>
      <c r="E175" s="5" t="n">
        <f>(VLOOKUP(Games!B175, Data!$B$2:$L$134, 6, FALSE)-VLOOKUP(Games!E175, Data!$B$2:$L$134, 6, FALSE))*'Coefficients - Win Probability'!$E$2</f>
        <v>1.031773027</v>
      </c>
      <c r="F175" s="5" t="n">
        <f>(VLOOKUP(Games!B175, Data!$B$2:$L$134, 7, FALSE)-VLOOKUP(Games!E175, Data!$B$2:$L$134, 7, FALSE))*'Coefficients - Win Probability'!$F$2</f>
        <v>3.429867331</v>
      </c>
      <c r="G175" s="5" t="n">
        <f>(VLOOKUP(Games!B175, Data!$B$2:$L$134, 8, FALSE)-VLOOKUP(Games!E175, Data!$B$2:$L$134, 8, FALSE))*'Coefficients - Win Probability'!$G$2</f>
        <v>1.028281561</v>
      </c>
      <c r="H175" s="5" t="n">
        <f>(VLOOKUP(Games!B175, Data!$B$2:$L$134, 9, FALSE)-VLOOKUP(Games!E175, Data!$B$2:$L$134, 9, FALSE))*'Coefficients - Win Probability'!$H$2</f>
        <v>0.1903664851</v>
      </c>
      <c r="I175" s="5" t="n">
        <f>(VLOOKUP(Games!B175, Data!$B$2:$L$134, 10, FALSE)-VLOOKUP(Games!E175, Data!$B$2:$L$134, 10, FALSE))*'Coefficients - Win Probability'!$I$2</f>
        <v>-0.8079957402</v>
      </c>
      <c r="J175" s="5" t="n">
        <f>(IF(AND(VLOOKUP(Games!B175, Data!$B$2:$L$134, 11, FALSE)=1, VLOOKUP(Games!E175, Data!$B$2:$L$134, 11, FALSE)&lt;&gt;1), 1,0))*'Coefficients - Win Probability'!$J$2</f>
        <v>0</v>
      </c>
      <c r="K175" s="5" t="n">
        <f>(IF(AND(VLOOKUP(Games!B175, Data!$B$2:$L$134, 11, FALSE)&lt;&gt;1, VLOOKUP(Games!E175, Data!$B$2:$L$134, 11, FALSE)=1), 1,0))*'Coefficients - Win Probability'!$K$2</f>
        <v>0</v>
      </c>
      <c r="L175" s="5" t="n">
        <f>(VLOOKUP(Games!B175, Data!$B$2:$L$134, 3, FALSE)-VLOOKUP(Games!E175, Data!$B$2:$L$134, 3, FALSE))*'Coefficients - Win Probability'!$L$2</f>
        <v>-2.096583116</v>
      </c>
      <c r="N175" s="5" t="n">
        <f t="shared" si="1"/>
        <v>0.92228</v>
      </c>
    </row>
    <row r="176" ht="14.25" customHeight="1">
      <c r="A176" s="5" t="n">
        <f>'Coefficients - Win Probability'!$A$2</f>
        <v>0</v>
      </c>
      <c r="B176" s="5" t="n">
        <f>(Games!G176)*'Coefficients - Win Probability'!$B$2</f>
        <v>0.2329715473</v>
      </c>
      <c r="C176" s="5" t="n">
        <f>(VLOOKUP(Games!B176, Data!$B$2:$L$134, 4, FALSE)-VLOOKUP(Games!E176, Data!$B$2:$L$134, 4, FALSE))*'Coefficients - Win Probability'!$C$2</f>
        <v>0.4897212072</v>
      </c>
      <c r="D176" s="5" t="n">
        <f>(VLOOKUP(Games!B176, Data!$B$2:$L$134, 5, FALSE)-VLOOKUP(Games!E176, Data!$B$2:$L$134, 5, FALSE))*'Coefficients - Win Probability'!$D$2</f>
        <v>0.1750427258</v>
      </c>
      <c r="E176" s="5" t="n">
        <f>(VLOOKUP(Games!B176, Data!$B$2:$L$134, 6, FALSE)-VLOOKUP(Games!E176, Data!$B$2:$L$134, 6, FALSE))*'Coefficients - Win Probability'!$E$2</f>
        <v>0.5184659462</v>
      </c>
      <c r="F176" s="5" t="n">
        <f>(VLOOKUP(Games!B176, Data!$B$2:$L$134, 7, FALSE)-VLOOKUP(Games!E176, Data!$B$2:$L$134, 7, FALSE))*'Coefficients - Win Probability'!$F$2</f>
        <v>0.3280742664</v>
      </c>
      <c r="G176" s="5" t="n">
        <f>(VLOOKUP(Games!B176, Data!$B$2:$L$134, 8, FALSE)-VLOOKUP(Games!E176, Data!$B$2:$L$134, 8, FALSE))*'Coefficients - Win Probability'!$G$2</f>
        <v>0.4406920976</v>
      </c>
      <c r="H176" s="5" t="n">
        <f>(VLOOKUP(Games!B176, Data!$B$2:$L$134, 9, FALSE)-VLOOKUP(Games!E176, Data!$B$2:$L$134, 9, FALSE))*'Coefficients - Win Probability'!$H$2</f>
        <v>0.0657380668</v>
      </c>
      <c r="I176" s="5" t="n">
        <f>(VLOOKUP(Games!B176, Data!$B$2:$L$134, 10, FALSE)-VLOOKUP(Games!E176, Data!$B$2:$L$134, 10, FALSE))*'Coefficients - Win Probability'!$I$2</f>
        <v>-0.3575281096</v>
      </c>
      <c r="J176" s="5" t="n">
        <f>(IF(AND(VLOOKUP(Games!B176, Data!$B$2:$L$134, 11, FALSE)=1, VLOOKUP(Games!E176, Data!$B$2:$L$134, 11, FALSE)&lt;&gt;1), 1,0))*'Coefficients - Win Probability'!$J$2</f>
        <v>0</v>
      </c>
      <c r="K176" s="5" t="n">
        <f>(IF(AND(VLOOKUP(Games!B176, Data!$B$2:$L$134, 11, FALSE)&lt;&gt;1, VLOOKUP(Games!E176, Data!$B$2:$L$134, 11, FALSE)=1), 1,0))*'Coefficients - Win Probability'!$K$2</f>
        <v>0</v>
      </c>
      <c r="L176" s="5" t="n">
        <f>(VLOOKUP(Games!B176, Data!$B$2:$L$134, 3, FALSE)-VLOOKUP(Games!E176, Data!$B$2:$L$134, 3, FALSE))*'Coefficients - Win Probability'!$L$2</f>
        <v>-0.9666065016</v>
      </c>
      <c r="N176" s="5" t="n">
        <f t="shared" si="1"/>
        <v>0.716379</v>
      </c>
    </row>
    <row r="177" ht="14.25" customHeight="1">
      <c r="A177" s="5" t="n">
        <f>'Coefficients - Win Probability'!$A$2</f>
        <v>0</v>
      </c>
      <c r="B177" s="5" t="n">
        <f>(Games!G177)*'Coefficients - Win Probability'!$B$2</f>
        <v>-1.475486466</v>
      </c>
      <c r="C177" s="5" t="n">
        <f>(VLOOKUP(Games!B177, Data!$B$2:$L$134, 4, FALSE)-VLOOKUP(Games!E177, Data!$B$2:$L$134, 4, FALSE))*'Coefficients - Win Probability'!$C$2</f>
        <v>0.9794424145</v>
      </c>
      <c r="D177" s="5" t="n">
        <f>(VLOOKUP(Games!B177, Data!$B$2:$L$134, 5, FALSE)-VLOOKUP(Games!E177, Data!$B$2:$L$134, 5, FALSE))*'Coefficients - Win Probability'!$D$2</f>
        <v>0.7758650548</v>
      </c>
      <c r="E177" s="5" t="n">
        <f>(VLOOKUP(Games!B177, Data!$B$2:$L$134, 6, FALSE)-VLOOKUP(Games!E177, Data!$B$2:$L$134, 6, FALSE))*'Coefficients - Win Probability'!$E$2</f>
        <v>0.9045210205</v>
      </c>
      <c r="F177" s="5" t="n">
        <f>(VLOOKUP(Games!B177, Data!$B$2:$L$134, 7, FALSE)-VLOOKUP(Games!E177, Data!$B$2:$L$134, 7, FALSE))*'Coefficients - Win Probability'!$F$2</f>
        <v>1.998270532</v>
      </c>
      <c r="G177" s="5" t="n">
        <f>(VLOOKUP(Games!B177, Data!$B$2:$L$134, 8, FALSE)-VLOOKUP(Games!E177, Data!$B$2:$L$134, 8, FALSE))*'Coefficients - Win Probability'!$G$2</f>
        <v>0.986310885</v>
      </c>
      <c r="H177" s="5" t="n">
        <f>(VLOOKUP(Games!B177, Data!$B$2:$L$134, 9, FALSE)-VLOOKUP(Games!E177, Data!$B$2:$L$134, 9, FALSE))*'Coefficients - Win Probability'!$H$2</f>
        <v>0.141062935</v>
      </c>
      <c r="I177" s="5" t="n">
        <f>(VLOOKUP(Games!B177, Data!$B$2:$L$134, 10, FALSE)-VLOOKUP(Games!E177, Data!$B$2:$L$134, 10, FALSE))*'Coefficients - Win Probability'!$I$2</f>
        <v>-0.222155215</v>
      </c>
      <c r="J177" s="5" t="n">
        <f>(IF(AND(VLOOKUP(Games!B177, Data!$B$2:$L$134, 11, FALSE)=1, VLOOKUP(Games!E177, Data!$B$2:$L$134, 11, FALSE)&lt;&gt;1), 1,0))*'Coefficients - Win Probability'!$J$2</f>
        <v>-0.2451778613</v>
      </c>
      <c r="K177" s="5" t="n">
        <f>(IF(AND(VLOOKUP(Games!B177, Data!$B$2:$L$134, 11, FALSE)&lt;&gt;1, VLOOKUP(Games!E177, Data!$B$2:$L$134, 11, FALSE)=1), 1,0))*'Coefficients - Win Probability'!$K$2</f>
        <v>0</v>
      </c>
      <c r="L177" s="5" t="n">
        <f>(VLOOKUP(Games!B177, Data!$B$2:$L$134, 3, FALSE)-VLOOKUP(Games!E177, Data!$B$2:$L$134, 3, FALSE))*'Coefficients - Win Probability'!$L$2</f>
        <v>-1.238890023</v>
      </c>
      <c r="N177" s="5" t="n">
        <f t="shared" si="1"/>
        <v>0.931103</v>
      </c>
    </row>
    <row r="178" ht="14.25" customHeight="1">
      <c r="A178" s="5" t="n">
        <f>'Coefficients - Win Probability'!$A$2</f>
        <v>0</v>
      </c>
      <c r="B178" s="5" t="n">
        <f>(Games!G178)*'Coefficients - Win Probability'!$B$2</f>
        <v>0.3882859122</v>
      </c>
      <c r="C178" s="5" t="n">
        <f>(VLOOKUP(Games!B178, Data!$B$2:$L$134, 4, FALSE)-VLOOKUP(Games!E178, Data!$B$2:$L$134, 4, FALSE))*'Coefficients - Win Probability'!$C$2</f>
        <v>-0.5650629314</v>
      </c>
      <c r="D178" s="5" t="n">
        <f>(VLOOKUP(Games!B178, Data!$B$2:$L$134, 5, FALSE)-VLOOKUP(Games!E178, Data!$B$2:$L$134, 5, FALSE))*'Coefficients - Win Probability'!$D$2</f>
        <v>0.8042503617</v>
      </c>
      <c r="E178" s="5" t="n">
        <f>(VLOOKUP(Games!B178, Data!$B$2:$L$134, 6, FALSE)-VLOOKUP(Games!E178, Data!$B$2:$L$134, 6, FALSE))*'Coefficients - Win Probability'!$E$2</f>
        <v>-0.22097139</v>
      </c>
      <c r="F178" s="5" t="n">
        <f>(VLOOKUP(Games!B178, Data!$B$2:$L$134, 7, FALSE)-VLOOKUP(Games!E178, Data!$B$2:$L$134, 7, FALSE))*'Coefficients - Win Probability'!$F$2</f>
        <v>1.073697599</v>
      </c>
      <c r="G178" s="5" t="n">
        <f>(VLOOKUP(Games!B178, Data!$B$2:$L$134, 8, FALSE)-VLOOKUP(Games!E178, Data!$B$2:$L$134, 8, FALSE))*'Coefficients - Win Probability'!$G$2</f>
        <v>0.06295601394</v>
      </c>
      <c r="H178" s="5" t="n">
        <f>(VLOOKUP(Games!B178, Data!$B$2:$L$134, 9, FALSE)-VLOOKUP(Games!E178, Data!$B$2:$L$134, 9, FALSE))*'Coefficients - Win Probability'!$H$2</f>
        <v>-0.01917360282</v>
      </c>
      <c r="I178" s="5" t="n">
        <f>(VLOOKUP(Games!B178, Data!$B$2:$L$134, 10, FALSE)-VLOOKUP(Games!E178, Data!$B$2:$L$134, 10, FALSE))*'Coefficients - Win Probability'!$I$2</f>
        <v>-1.024541061</v>
      </c>
      <c r="J178" s="5" t="n">
        <f>(IF(AND(VLOOKUP(Games!B178, Data!$B$2:$L$134, 11, FALSE)=1, VLOOKUP(Games!E178, Data!$B$2:$L$134, 11, FALSE)&lt;&gt;1), 1,0))*'Coefficients - Win Probability'!$J$2</f>
        <v>0</v>
      </c>
      <c r="K178" s="5" t="n">
        <f>(IF(AND(VLOOKUP(Games!B178, Data!$B$2:$L$134, 11, FALSE)&lt;&gt;1, VLOOKUP(Games!E178, Data!$B$2:$L$134, 11, FALSE)=1), 1,0))*'Coefficients - Win Probability'!$K$2</f>
        <v>0.3676925434</v>
      </c>
      <c r="L178" s="5" t="n">
        <f>(VLOOKUP(Games!B178, Data!$B$2:$L$134, 3, FALSE)-VLOOKUP(Games!E178, Data!$B$2:$L$134, 3, FALSE))*'Coefficients - Win Probability'!$L$2</f>
        <v>-0.7215513322</v>
      </c>
      <c r="N178" s="5" t="n">
        <f t="shared" si="1"/>
        <v>0.536331</v>
      </c>
    </row>
    <row r="179" ht="14.25" customHeight="1">
      <c r="A179" s="5" t="n">
        <f>'Coefficients - Win Probability'!$A$2</f>
        <v>0</v>
      </c>
      <c r="B179" s="5" t="n">
        <f>(Games!G179)*'Coefficients - Win Probability'!$B$2</f>
        <v>-1.630800831</v>
      </c>
      <c r="C179" s="5" t="n">
        <f>(VLOOKUP(Games!B179, Data!$B$2:$L$134, 4, FALSE)-VLOOKUP(Games!E179, Data!$B$2:$L$134, 4, FALSE))*'Coefficients - Win Probability'!$C$2</f>
        <v>0</v>
      </c>
      <c r="D179" s="5" t="n">
        <f>(VLOOKUP(Games!B179, Data!$B$2:$L$134, 5, FALSE)-VLOOKUP(Games!E179, Data!$B$2:$L$134, 5, FALSE))*'Coefficients - Win Probability'!$D$2</f>
        <v>0.7474797479</v>
      </c>
      <c r="E179" s="5" t="n">
        <f>(VLOOKUP(Games!B179, Data!$B$2:$L$134, 6, FALSE)-VLOOKUP(Games!E179, Data!$B$2:$L$134, 6, FALSE))*'Coefficients - Win Probability'!$E$2</f>
        <v>0.3594009378</v>
      </c>
      <c r="F179" s="5" t="n">
        <f>(VLOOKUP(Games!B179, Data!$B$2:$L$134, 7, FALSE)-VLOOKUP(Games!E179, Data!$B$2:$L$134, 7, FALSE))*'Coefficients - Win Probability'!$F$2</f>
        <v>1.878970799</v>
      </c>
      <c r="G179" s="5" t="n">
        <f>(VLOOKUP(Games!B179, Data!$B$2:$L$134, 8, FALSE)-VLOOKUP(Games!E179, Data!$B$2:$L$134, 8, FALSE))*'Coefficients - Win Probability'!$G$2</f>
        <v>0.2518240557</v>
      </c>
      <c r="H179" s="5" t="n">
        <f>(VLOOKUP(Games!B179, Data!$B$2:$L$134, 9, FALSE)-VLOOKUP(Games!E179, Data!$B$2:$L$134, 9, FALSE))*'Coefficients - Win Probability'!$H$2</f>
        <v>0.1547583656</v>
      </c>
      <c r="I179" s="5" t="n">
        <f>(VLOOKUP(Games!B179, Data!$B$2:$L$134, 10, FALSE)-VLOOKUP(Games!E179, Data!$B$2:$L$134, 10, FALSE))*'Coefficients - Win Probability'!$I$2</f>
        <v>-0.2848218336</v>
      </c>
      <c r="J179" s="5" t="n">
        <f>(IF(AND(VLOOKUP(Games!B179, Data!$B$2:$L$134, 11, FALSE)=1, VLOOKUP(Games!E179, Data!$B$2:$L$134, 11, FALSE)&lt;&gt;1), 1,0))*'Coefficients - Win Probability'!$J$2</f>
        <v>0</v>
      </c>
      <c r="K179" s="5" t="n">
        <f>(IF(AND(VLOOKUP(Games!B179, Data!$B$2:$L$134, 11, FALSE)&lt;&gt;1, VLOOKUP(Games!E179, Data!$B$2:$L$134, 11, FALSE)=1), 1,0))*'Coefficients - Win Probability'!$K$2</f>
        <v>0</v>
      </c>
      <c r="L179" s="5" t="n">
        <f>(VLOOKUP(Games!B179, Data!$B$2:$L$134, 3, FALSE)-VLOOKUP(Games!E179, Data!$B$2:$L$134, 3, FALSE))*'Coefficients - Win Probability'!$L$2</f>
        <v>-0.7351655082</v>
      </c>
      <c r="N179" s="5" t="n">
        <f t="shared" si="1"/>
        <v>0.677356</v>
      </c>
    </row>
    <row r="180" ht="14.25" customHeight="1">
      <c r="A180" s="5" t="n">
        <f>'Coefficients - Win Probability'!$A$2</f>
        <v>0</v>
      </c>
      <c r="B180" s="5" t="n">
        <f>(Games!G180)*'Coefficients - Win Probability'!$B$2</f>
        <v>-0.2329715473</v>
      </c>
      <c r="C180" s="5" t="n">
        <f>(VLOOKUP(Games!B180, Data!$B$2:$L$134, 4, FALSE)-VLOOKUP(Games!E180, Data!$B$2:$L$134, 4, FALSE))*'Coefficients - Win Probability'!$C$2</f>
        <v>-0.2448606036</v>
      </c>
      <c r="D180" s="5" t="n">
        <f>(VLOOKUP(Games!B180, Data!$B$2:$L$134, 5, FALSE)-VLOOKUP(Games!E180, Data!$B$2:$L$134, 5, FALSE))*'Coefficients - Win Probability'!$D$2</f>
        <v>0.0473088448</v>
      </c>
      <c r="E180" s="5" t="n">
        <f>(VLOOKUP(Games!B180, Data!$B$2:$L$134, 6, FALSE)-VLOOKUP(Games!E180, Data!$B$2:$L$134, 6, FALSE))*'Coefficients - Win Probability'!$E$2</f>
        <v>-0.02321489311</v>
      </c>
      <c r="F180" s="5" t="n">
        <f>(VLOOKUP(Games!B180, Data!$B$2:$L$134, 7, FALSE)-VLOOKUP(Games!E180, Data!$B$2:$L$134, 7, FALSE))*'Coefficients - Win Probability'!$F$2</f>
        <v>0</v>
      </c>
      <c r="G180" s="5" t="n">
        <f>(VLOOKUP(Games!B180, Data!$B$2:$L$134, 8, FALSE)-VLOOKUP(Games!E180, Data!$B$2:$L$134, 8, FALSE))*'Coefficients - Win Probability'!$G$2</f>
        <v>0.1888680418</v>
      </c>
      <c r="H180" s="5" t="n">
        <f>(VLOOKUP(Games!B180, Data!$B$2:$L$134, 9, FALSE)-VLOOKUP(Games!E180, Data!$B$2:$L$134, 9, FALSE))*'Coefficients - Win Probability'!$H$2</f>
        <v>-0.08354212655</v>
      </c>
      <c r="I180" s="5" t="n">
        <f>(VLOOKUP(Games!B180, Data!$B$2:$L$134, 10, FALSE)-VLOOKUP(Games!E180, Data!$B$2:$L$134, 10, FALSE))*'Coefficients - Win Probability'!$I$2</f>
        <v>0.03335150276</v>
      </c>
      <c r="J180" s="5" t="n">
        <f>(IF(AND(VLOOKUP(Games!B180, Data!$B$2:$L$134, 11, FALSE)=1, VLOOKUP(Games!E180, Data!$B$2:$L$134, 11, FALSE)&lt;&gt;1), 1,0))*'Coefficients - Win Probability'!$J$2</f>
        <v>0</v>
      </c>
      <c r="K180" s="5" t="n">
        <f>(IF(AND(VLOOKUP(Games!B180, Data!$B$2:$L$134, 11, FALSE)&lt;&gt;1, VLOOKUP(Games!E180, Data!$B$2:$L$134, 11, FALSE)=1), 1,0))*'Coefficients - Win Probability'!$K$2</f>
        <v>0</v>
      </c>
      <c r="L180" s="5" t="n">
        <f>(VLOOKUP(Games!B180, Data!$B$2:$L$134, 3, FALSE)-VLOOKUP(Games!E180, Data!$B$2:$L$134, 3, FALSE))*'Coefficients - Win Probability'!$L$2</f>
        <v>-0.4220394584</v>
      </c>
      <c r="N180" s="5" t="n">
        <f t="shared" si="1"/>
        <v>0.323639</v>
      </c>
    </row>
    <row r="181" ht="14.25" customHeight="1">
      <c r="A181" s="5" t="n">
        <f>'Coefficients - Win Probability'!$A$2</f>
        <v>0</v>
      </c>
      <c r="B181" s="5" t="n">
        <f>(Games!G181)*'Coefficients - Win Probability'!$B$2</f>
        <v>-2.096743926</v>
      </c>
      <c r="C181" s="5" t="n">
        <f>(VLOOKUP(Games!B181, Data!$B$2:$L$134, 4, FALSE)-VLOOKUP(Games!E181, Data!$B$2:$L$134, 4, FALSE))*'Coefficients - Win Probability'!$C$2</f>
        <v>1.224303018</v>
      </c>
      <c r="D181" s="5" t="n">
        <f>(VLOOKUP(Games!B181, Data!$B$2:$L$134, 5, FALSE)-VLOOKUP(Games!E181, Data!$B$2:$L$134, 5, FALSE))*'Coefficients - Win Probability'!$D$2</f>
        <v>1.660540453</v>
      </c>
      <c r="E181" s="5" t="n">
        <f>(VLOOKUP(Games!B181, Data!$B$2:$L$134, 6, FALSE)-VLOOKUP(Games!E181, Data!$B$2:$L$134, 6, FALSE))*'Coefficients - Win Probability'!$E$2</f>
        <v>0.7798484464</v>
      </c>
      <c r="F181" s="5" t="n">
        <f>(VLOOKUP(Games!B181, Data!$B$2:$L$134, 7, FALSE)-VLOOKUP(Games!E181, Data!$B$2:$L$134, 7, FALSE))*'Coefficients - Win Probability'!$F$2</f>
        <v>2.594769198</v>
      </c>
      <c r="G181" s="5" t="n">
        <f>(VLOOKUP(Games!B181, Data!$B$2:$L$134, 8, FALSE)-VLOOKUP(Games!E181, Data!$B$2:$L$134, 8, FALSE))*'Coefficients - Win Probability'!$G$2</f>
        <v>0.9023695331</v>
      </c>
      <c r="H181" s="5" t="n">
        <f>(VLOOKUP(Games!B181, Data!$B$2:$L$134, 9, FALSE)-VLOOKUP(Games!E181, Data!$B$2:$L$134, 9, FALSE))*'Coefficients - Win Probability'!$H$2</f>
        <v>0.164345167</v>
      </c>
      <c r="I181" s="5" t="n">
        <f>(VLOOKUP(Games!B181, Data!$B$2:$L$134, 10, FALSE)-VLOOKUP(Games!E181, Data!$B$2:$L$134, 10, FALSE))*'Coefficients - Win Probability'!$I$2</f>
        <v>-0.326639487</v>
      </c>
      <c r="J181" s="5" t="n">
        <f>(IF(AND(VLOOKUP(Games!B181, Data!$B$2:$L$134, 11, FALSE)=1, VLOOKUP(Games!E181, Data!$B$2:$L$134, 11, FALSE)&lt;&gt;1), 1,0))*'Coefficients - Win Probability'!$J$2</f>
        <v>-0.2451778613</v>
      </c>
      <c r="K181" s="5" t="n">
        <f>(IF(AND(VLOOKUP(Games!B181, Data!$B$2:$L$134, 11, FALSE)&lt;&gt;1, VLOOKUP(Games!E181, Data!$B$2:$L$134, 11, FALSE)=1), 1,0))*'Coefficients - Win Probability'!$K$2</f>
        <v>0</v>
      </c>
      <c r="L181" s="5" t="n">
        <f>(VLOOKUP(Games!B181, Data!$B$2:$L$134, 3, FALSE)-VLOOKUP(Games!E181, Data!$B$2:$L$134, 3, FALSE))*'Coefficients - Win Probability'!$L$2</f>
        <v>-1.211661671</v>
      </c>
      <c r="N181" s="5" t="n">
        <f t="shared" si="1"/>
        <v>0.96911</v>
      </c>
    </row>
    <row r="182" ht="14.25" customHeight="1">
      <c r="A182" s="5" t="n">
        <f>'Coefficients - Win Probability'!$A$2</f>
        <v>0</v>
      </c>
      <c r="B182" s="5" t="n">
        <f>(Games!G182)*'Coefficients - Win Probability'!$B$2</f>
        <v>-0.2329715473</v>
      </c>
      <c r="C182" s="5" t="n">
        <f>(VLOOKUP(Games!B182, Data!$B$2:$L$134, 4, FALSE)-VLOOKUP(Games!E182, Data!$B$2:$L$134, 4, FALSE))*'Coefficients - Win Probability'!$C$2</f>
        <v>0.791088104</v>
      </c>
      <c r="D182" s="5" t="n">
        <f>(VLOOKUP(Games!B182, Data!$B$2:$L$134, 5, FALSE)-VLOOKUP(Games!E182, Data!$B$2:$L$134, 5, FALSE))*'Coefficients - Win Probability'!$D$2</f>
        <v>1.159066698</v>
      </c>
      <c r="E182" s="5" t="n">
        <f>(VLOOKUP(Games!B182, Data!$B$2:$L$134, 6, FALSE)-VLOOKUP(Games!E182, Data!$B$2:$L$134, 6, FALSE))*'Coefficients - Win Probability'!$E$2</f>
        <v>0.3301673687</v>
      </c>
      <c r="F182" s="5" t="n">
        <f>(VLOOKUP(Games!B182, Data!$B$2:$L$134, 7, FALSE)-VLOOKUP(Games!E182, Data!$B$2:$L$134, 7, FALSE))*'Coefficients - Win Probability'!$F$2</f>
        <v>1.073697599</v>
      </c>
      <c r="G182" s="5" t="n">
        <f>(VLOOKUP(Games!B182, Data!$B$2:$L$134, 8, FALSE)-VLOOKUP(Games!E182, Data!$B$2:$L$134, 8, FALSE))*'Coefficients - Win Probability'!$G$2</f>
        <v>0.2308387178</v>
      </c>
      <c r="H182" s="5" t="n">
        <f>(VLOOKUP(Games!B182, Data!$B$2:$L$134, 9, FALSE)-VLOOKUP(Games!E182, Data!$B$2:$L$134, 9, FALSE))*'Coefficients - Win Probability'!$H$2</f>
        <v>0.07943349738</v>
      </c>
      <c r="I182" s="5" t="n">
        <f>(VLOOKUP(Games!B182, Data!$B$2:$L$134, 10, FALSE)-VLOOKUP(Games!E182, Data!$B$2:$L$134, 10, FALSE))*'Coefficients - Win Probability'!$I$2</f>
        <v>-0.3668836337</v>
      </c>
      <c r="J182" s="5" t="n">
        <f>(IF(AND(VLOOKUP(Games!B182, Data!$B$2:$L$134, 11, FALSE)=1, VLOOKUP(Games!E182, Data!$B$2:$L$134, 11, FALSE)&lt;&gt;1), 1,0))*'Coefficients - Win Probability'!$J$2</f>
        <v>-0.2451778613</v>
      </c>
      <c r="K182" s="5" t="n">
        <f>(IF(AND(VLOOKUP(Games!B182, Data!$B$2:$L$134, 11, FALSE)&lt;&gt;1, VLOOKUP(Games!E182, Data!$B$2:$L$134, 11, FALSE)=1), 1,0))*'Coefficients - Win Probability'!$K$2</f>
        <v>0</v>
      </c>
      <c r="L182" s="5" t="n">
        <f>(VLOOKUP(Games!B182, Data!$B$2:$L$134, 3, FALSE)-VLOOKUP(Games!E182, Data!$B$2:$L$134, 3, FALSE))*'Coefficients - Win Probability'!$L$2</f>
        <v>-0.5854095714</v>
      </c>
      <c r="N182" s="5" t="n">
        <f t="shared" si="1"/>
        <v>0.903248</v>
      </c>
    </row>
    <row r="183" ht="14.25" customHeight="1">
      <c r="A183" s="5" t="n">
        <f>'Coefficients - Win Probability'!$A$2</f>
        <v>0</v>
      </c>
      <c r="B183" s="5" t="n">
        <f>(Games!G183)*'Coefficients - Win Probability'!$B$2</f>
        <v>0.3882859122</v>
      </c>
      <c r="C183" s="5" t="n">
        <f>(VLOOKUP(Games!B183, Data!$B$2:$L$134, 4, FALSE)-VLOOKUP(Games!E183, Data!$B$2:$L$134, 4, FALSE))*'Coefficients - Win Probability'!$C$2</f>
        <v>-1.224303018</v>
      </c>
      <c r="D183" s="5" t="n">
        <f>(VLOOKUP(Games!B183, Data!$B$2:$L$134, 5, FALSE)-VLOOKUP(Games!E183, Data!$B$2:$L$134, 5, FALSE))*'Coefficients - Win Probability'!$D$2</f>
        <v>-1.244222618</v>
      </c>
      <c r="E183" s="5" t="n">
        <f>(VLOOKUP(Games!B183, Data!$B$2:$L$134, 6, FALSE)-VLOOKUP(Games!E183, Data!$B$2:$L$134, 6, FALSE))*'Coefficients - Win Probability'!$E$2</f>
        <v>-0.9380536439</v>
      </c>
      <c r="F183" s="5" t="n">
        <f>(VLOOKUP(Games!B183, Data!$B$2:$L$134, 7, FALSE)-VLOOKUP(Games!E183, Data!$B$2:$L$134, 7, FALSE))*'Coefficients - Win Probability'!$F$2</f>
        <v>-2.535119331</v>
      </c>
      <c r="G183" s="5" t="n">
        <f>(VLOOKUP(Games!B183, Data!$B$2:$L$134, 8, FALSE)-VLOOKUP(Games!E183, Data!$B$2:$L$134, 8, FALSE))*'Coefficients - Win Probability'!$G$2</f>
        <v>-1.133208251</v>
      </c>
      <c r="H183" s="5" t="n">
        <f>(VLOOKUP(Games!B183, Data!$B$2:$L$134, 9, FALSE)-VLOOKUP(Games!E183, Data!$B$2:$L$134, 9, FALSE))*'Coefficients - Win Probability'!$H$2</f>
        <v>-0.2314527768</v>
      </c>
      <c r="I183" s="5" t="n">
        <f>(VLOOKUP(Games!B183, Data!$B$2:$L$134, 10, FALSE)-VLOOKUP(Games!E183, Data!$B$2:$L$134, 10, FALSE))*'Coefficients - Win Probability'!$I$2</f>
        <v>0.7089923096</v>
      </c>
      <c r="J183" s="5" t="n">
        <f>(IF(AND(VLOOKUP(Games!B183, Data!$B$2:$L$134, 11, FALSE)=1, VLOOKUP(Games!E183, Data!$B$2:$L$134, 11, FALSE)&lt;&gt;1), 1,0))*'Coefficients - Win Probability'!$J$2</f>
        <v>0</v>
      </c>
      <c r="K183" s="5" t="n">
        <f>(IF(AND(VLOOKUP(Games!B183, Data!$B$2:$L$134, 11, FALSE)&lt;&gt;1, VLOOKUP(Games!E183, Data!$B$2:$L$134, 11, FALSE)=1), 1,0))*'Coefficients - Win Probability'!$K$2</f>
        <v>0.3676925434</v>
      </c>
      <c r="L183" s="5" t="n">
        <f>(VLOOKUP(Games!B183, Data!$B$2:$L$134, 3, FALSE)-VLOOKUP(Games!E183, Data!$B$2:$L$134, 3, FALSE))*'Coefficients - Win Probability'!$L$2</f>
        <v>2.750063568</v>
      </c>
      <c r="N183" s="5" t="n">
        <f t="shared" si="1"/>
        <v>0.043466</v>
      </c>
    </row>
    <row r="184" ht="14.25" customHeight="1">
      <c r="A184" s="5" t="n">
        <f>'Coefficients - Win Probability'!$A$2</f>
        <v>0</v>
      </c>
      <c r="B184" s="5" t="n">
        <f>(Games!G184)*'Coefficients - Win Probability'!$B$2</f>
        <v>-1.630800831</v>
      </c>
      <c r="C184" s="5" t="n">
        <f>(VLOOKUP(Games!B184, Data!$B$2:$L$134, 4, FALSE)-VLOOKUP(Games!E184, Data!$B$2:$L$134, 4, FALSE))*'Coefficients - Win Probability'!$C$2</f>
        <v>0</v>
      </c>
      <c r="D184" s="5" t="n">
        <f>(VLOOKUP(Games!B184, Data!$B$2:$L$134, 5, FALSE)-VLOOKUP(Games!E184, Data!$B$2:$L$134, 5, FALSE))*'Coefficients - Win Probability'!$D$2</f>
        <v>1.674733106</v>
      </c>
      <c r="E184" s="5" t="n">
        <f>(VLOOKUP(Games!B184, Data!$B$2:$L$134, 6, FALSE)-VLOOKUP(Games!E184, Data!$B$2:$L$134, 6, FALSE))*'Coefficients - Win Probability'!$E$2</f>
        <v>0.8185399349</v>
      </c>
      <c r="F184" s="5" t="n">
        <f>(VLOOKUP(Games!B184, Data!$B$2:$L$134, 7, FALSE)-VLOOKUP(Games!E184, Data!$B$2:$L$134, 7, FALSE))*'Coefficients - Win Probability'!$F$2</f>
        <v>3.310567597</v>
      </c>
      <c r="G184" s="5" t="n">
        <f>(VLOOKUP(Games!B184, Data!$B$2:$L$134, 8, FALSE)-VLOOKUP(Games!E184, Data!$B$2:$L$134, 8, FALSE))*'Coefficients - Win Probability'!$G$2</f>
        <v>0.9023695331</v>
      </c>
      <c r="H184" s="5" t="n">
        <f>(VLOOKUP(Games!B184, Data!$B$2:$L$134, 9, FALSE)-VLOOKUP(Games!E184, Data!$B$2:$L$134, 9, FALSE))*'Coefficients - Win Probability'!$H$2</f>
        <v>0.1574974517</v>
      </c>
      <c r="I184" s="5" t="n">
        <f>(VLOOKUP(Games!B184, Data!$B$2:$L$134, 10, FALSE)-VLOOKUP(Games!E184, Data!$B$2:$L$134, 10, FALSE))*'Coefficients - Win Probability'!$I$2</f>
        <v>-0.3221755166</v>
      </c>
      <c r="J184" s="5" t="n">
        <f>(IF(AND(VLOOKUP(Games!B184, Data!$B$2:$L$134, 11, FALSE)=1, VLOOKUP(Games!E184, Data!$B$2:$L$134, 11, FALSE)&lt;&gt;1), 1,0))*'Coefficients - Win Probability'!$J$2</f>
        <v>0</v>
      </c>
      <c r="K184" s="5" t="n">
        <f>(IF(AND(VLOOKUP(Games!B184, Data!$B$2:$L$134, 11, FALSE)&lt;&gt;1, VLOOKUP(Games!E184, Data!$B$2:$L$134, 11, FALSE)=1), 1,0))*'Coefficients - Win Probability'!$K$2</f>
        <v>0</v>
      </c>
      <c r="L184" s="5" t="n">
        <f>(VLOOKUP(Games!B184, Data!$B$2:$L$134, 3, FALSE)-VLOOKUP(Games!E184, Data!$B$2:$L$134, 3, FALSE))*'Coefficients - Win Probability'!$L$2</f>
        <v>-2.110197292</v>
      </c>
      <c r="N184" s="5" t="n">
        <f t="shared" si="1"/>
        <v>0.942705</v>
      </c>
    </row>
    <row r="185" ht="14.25" customHeight="1">
      <c r="A185" s="5" t="n">
        <f>'Coefficients - Win Probability'!$A$2</f>
        <v>0</v>
      </c>
      <c r="B185" s="5" t="n">
        <f>(Games!G185)*'Coefficients - Win Probability'!$B$2</f>
        <v>0.3882859122</v>
      </c>
      <c r="C185" s="5" t="n">
        <f>(VLOOKUP(Games!B185, Data!$B$2:$L$134, 4, FALSE)-VLOOKUP(Games!E185, Data!$B$2:$L$134, 4, FALSE))*'Coefficients - Win Probability'!$C$2</f>
        <v>0</v>
      </c>
      <c r="D185" s="5" t="n">
        <f>(VLOOKUP(Games!B185, Data!$B$2:$L$134, 5, FALSE)-VLOOKUP(Games!E185, Data!$B$2:$L$134, 5, FALSE))*'Coefficients - Win Probability'!$D$2</f>
        <v>0.5014737549</v>
      </c>
      <c r="E185" s="5" t="n">
        <f>(VLOOKUP(Games!B185, Data!$B$2:$L$134, 6, FALSE)-VLOOKUP(Games!E185, Data!$B$2:$L$134, 6, FALSE))*'Coefficients - Win Probability'!$E$2</f>
        <v>0.1693827386</v>
      </c>
      <c r="F185" s="5" t="n">
        <f>(VLOOKUP(Games!B185, Data!$B$2:$L$134, 7, FALSE)-VLOOKUP(Games!E185, Data!$B$2:$L$134, 7, FALSE))*'Coefficients - Win Probability'!$F$2</f>
        <v>1.700021199</v>
      </c>
      <c r="G185" s="5" t="n">
        <f>(VLOOKUP(Games!B185, Data!$B$2:$L$134, 8, FALSE)-VLOOKUP(Games!E185, Data!$B$2:$L$134, 8, FALSE))*'Coefficients - Win Probability'!$G$2</f>
        <v>0.1678827038</v>
      </c>
      <c r="H185" s="5" t="n">
        <f>(VLOOKUP(Games!B185, Data!$B$2:$L$134, 9, FALSE)-VLOOKUP(Games!E185, Data!$B$2:$L$134, 9, FALSE))*'Coefficients - Win Probability'!$H$2</f>
        <v>0.01506497364</v>
      </c>
      <c r="I185" s="5" t="n">
        <f>(VLOOKUP(Games!B185, Data!$B$2:$L$134, 10, FALSE)-VLOOKUP(Games!E185, Data!$B$2:$L$134, 10, FALSE))*'Coefficients - Win Probability'!$I$2</f>
        <v>0.113172766</v>
      </c>
      <c r="J185" s="5" t="n">
        <f>(IF(AND(VLOOKUP(Games!B185, Data!$B$2:$L$134, 11, FALSE)=1, VLOOKUP(Games!E185, Data!$B$2:$L$134, 11, FALSE)&lt;&gt;1), 1,0))*'Coefficients - Win Probability'!$J$2</f>
        <v>0</v>
      </c>
      <c r="K185" s="5" t="n">
        <f>(IF(AND(VLOOKUP(Games!B185, Data!$B$2:$L$134, 11, FALSE)&lt;&gt;1, VLOOKUP(Games!E185, Data!$B$2:$L$134, 11, FALSE)=1), 1,0))*'Coefficients - Win Probability'!$K$2</f>
        <v>0</v>
      </c>
      <c r="L185" s="5" t="n">
        <f>(VLOOKUP(Games!B185, Data!$B$2:$L$134, 3, FALSE)-VLOOKUP(Games!E185, Data!$B$2:$L$134, 3, FALSE))*'Coefficients - Win Probability'!$L$2</f>
        <v>-1.143590791</v>
      </c>
      <c r="N185" s="5" t="n">
        <f t="shared" si="1"/>
        <v>0.871209</v>
      </c>
    </row>
    <row r="186" ht="14.25" customHeight="1">
      <c r="A186" s="5" t="n">
        <f>'Coefficients - Win Probability'!$A$2</f>
        <v>0</v>
      </c>
      <c r="B186" s="5" t="n">
        <f>(Games!G186)*'Coefficients - Win Probability'!$B$2</f>
        <v>0.3882859122</v>
      </c>
      <c r="C186" s="5" t="n">
        <f>(VLOOKUP(Games!B186, Data!$B$2:$L$134, 4, FALSE)-VLOOKUP(Games!E186, Data!$B$2:$L$134, 4, FALSE))*'Coefficients - Win Probability'!$C$2</f>
        <v>0.2448606036</v>
      </c>
      <c r="D186" s="5" t="n">
        <f>(VLOOKUP(Games!B186, Data!$B$2:$L$134, 5, FALSE)-VLOOKUP(Games!E186, Data!$B$2:$L$134, 5, FALSE))*'Coefficients - Win Probability'!$D$2</f>
        <v>0.04257796032</v>
      </c>
      <c r="E186" s="5" t="n">
        <f>(VLOOKUP(Games!B186, Data!$B$2:$L$134, 6, FALSE)-VLOOKUP(Games!E186, Data!$B$2:$L$134, 6, FALSE))*'Coefficients - Win Probability'!$E$2</f>
        <v>0.3379056664</v>
      </c>
      <c r="F186" s="5" t="n">
        <f>(VLOOKUP(Games!B186, Data!$B$2:$L$134, 7, FALSE)-VLOOKUP(Games!E186, Data!$B$2:$L$134, 7, FALSE))*'Coefficients - Win Probability'!$F$2</f>
        <v>-0.4473739997</v>
      </c>
      <c r="G186" s="5" t="n">
        <f>(VLOOKUP(Games!B186, Data!$B$2:$L$134, 8, FALSE)-VLOOKUP(Games!E186, Data!$B$2:$L$134, 8, FALSE))*'Coefficients - Win Probability'!$G$2</f>
        <v>0</v>
      </c>
      <c r="H186" s="5" t="n">
        <f>(VLOOKUP(Games!B186, Data!$B$2:$L$134, 9, FALSE)-VLOOKUP(Games!E186, Data!$B$2:$L$134, 9, FALSE))*'Coefficients - Win Probability'!$H$2</f>
        <v>0.01780405976</v>
      </c>
      <c r="I186" s="5" t="n">
        <f>(VLOOKUP(Games!B186, Data!$B$2:$L$134, 10, FALSE)-VLOOKUP(Games!E186, Data!$B$2:$L$134, 10, FALSE))*'Coefficients - Win Probability'!$I$2</f>
        <v>0.02051622745</v>
      </c>
      <c r="J186" s="5" t="n">
        <f>(IF(AND(VLOOKUP(Games!B186, Data!$B$2:$L$134, 11, FALSE)=1, VLOOKUP(Games!E186, Data!$B$2:$L$134, 11, FALSE)&lt;&gt;1), 1,0))*'Coefficients - Win Probability'!$J$2</f>
        <v>0</v>
      </c>
      <c r="K186" s="5" t="n">
        <f>(IF(AND(VLOOKUP(Games!B186, Data!$B$2:$L$134, 11, FALSE)&lt;&gt;1, VLOOKUP(Games!E186, Data!$B$2:$L$134, 11, FALSE)=1), 1,0))*'Coefficients - Win Probability'!$K$2</f>
        <v>0</v>
      </c>
      <c r="L186" s="5" t="n">
        <f>(VLOOKUP(Games!B186, Data!$B$2:$L$134, 3, FALSE)-VLOOKUP(Games!E186, Data!$B$2:$L$134, 3, FALSE))*'Coefficients - Win Probability'!$L$2</f>
        <v>-0.2042126412</v>
      </c>
      <c r="N186" s="5" t="n">
        <f t="shared" si="1"/>
        <v>0.598775</v>
      </c>
    </row>
    <row r="187" ht="14.25" customHeight="1">
      <c r="A187" s="5" t="n">
        <f>'Coefficients - Win Probability'!$A$2</f>
        <v>0</v>
      </c>
      <c r="B187" s="5" t="n">
        <f>(Games!G187)*'Coefficients - Win Probability'!$B$2</f>
        <v>-0.2329715473</v>
      </c>
      <c r="C187" s="5" t="n">
        <f>(VLOOKUP(Games!B187, Data!$B$2:$L$134, 4, FALSE)-VLOOKUP(Games!E187, Data!$B$2:$L$134, 4, FALSE))*'Coefficients - Win Probability'!$C$2</f>
        <v>0.2448606036</v>
      </c>
      <c r="D187" s="5" t="n">
        <f>(VLOOKUP(Games!B187, Data!$B$2:$L$134, 5, FALSE)-VLOOKUP(Games!E187, Data!$B$2:$L$134, 5, FALSE))*'Coefficients - Win Probability'!$D$2</f>
        <v>-0.06150149825</v>
      </c>
      <c r="E187" s="5" t="n">
        <f>(VLOOKUP(Games!B187, Data!$B$2:$L$134, 6, FALSE)-VLOOKUP(Games!E187, Data!$B$2:$L$134, 6, FALSE))*'Coefficients - Win Probability'!$E$2</f>
        <v>-0.09028013988</v>
      </c>
      <c r="F187" s="5" t="n">
        <f>(VLOOKUP(Games!B187, Data!$B$2:$L$134, 7, FALSE)-VLOOKUP(Games!E187, Data!$B$2:$L$134, 7, FALSE))*'Coefficients - Win Probability'!$F$2</f>
        <v>0.2385994665</v>
      </c>
      <c r="G187" s="5" t="n">
        <f>(VLOOKUP(Games!B187, Data!$B$2:$L$134, 8, FALSE)-VLOOKUP(Games!E187, Data!$B$2:$L$134, 8, FALSE))*'Coefficients - Win Probability'!$G$2</f>
        <v>-0.1049266899</v>
      </c>
      <c r="H187" s="5" t="n">
        <f>(VLOOKUP(Games!B187, Data!$B$2:$L$134, 9, FALSE)-VLOOKUP(Games!E187, Data!$B$2:$L$134, 9, FALSE))*'Coefficients - Win Probability'!$H$2</f>
        <v>-0.04793400704</v>
      </c>
      <c r="I187" s="5" t="n">
        <f>(VLOOKUP(Games!B187, Data!$B$2:$L$134, 10, FALSE)-VLOOKUP(Games!E187, Data!$B$2:$L$134, 10, FALSE))*'Coefficients - Win Probability'!$I$2</f>
        <v>-0.1300708608</v>
      </c>
      <c r="J187" s="5" t="n">
        <f>(IF(AND(VLOOKUP(Games!B187, Data!$B$2:$L$134, 11, FALSE)=1, VLOOKUP(Games!E187, Data!$B$2:$L$134, 11, FALSE)&lt;&gt;1), 1,0))*'Coefficients - Win Probability'!$J$2</f>
        <v>0</v>
      </c>
      <c r="K187" s="5" t="n">
        <f>(IF(AND(VLOOKUP(Games!B187, Data!$B$2:$L$134, 11, FALSE)&lt;&gt;1, VLOOKUP(Games!E187, Data!$B$2:$L$134, 11, FALSE)=1), 1,0))*'Coefficients - Win Probability'!$K$2</f>
        <v>0</v>
      </c>
      <c r="L187" s="5" t="n">
        <f>(VLOOKUP(Games!B187, Data!$B$2:$L$134, 3, FALSE)-VLOOKUP(Games!E187, Data!$B$2:$L$134, 3, FALSE))*'Coefficients - Win Probability'!$L$2</f>
        <v>-0.04084252824</v>
      </c>
      <c r="N187" s="5" t="n">
        <f t="shared" si="1"/>
        <v>0.44397</v>
      </c>
    </row>
    <row r="188" ht="14.25" customHeight="1">
      <c r="A188" s="5" t="n">
        <f>'Coefficients - Win Probability'!$A$2</f>
        <v>0</v>
      </c>
      <c r="B188" s="5" t="n">
        <f>(Games!G188)*'Coefficients - Win Probability'!$B$2</f>
        <v>-0.3882859122</v>
      </c>
      <c r="C188" s="5" t="n">
        <f>(VLOOKUP(Games!B188, Data!$B$2:$L$134, 4, FALSE)-VLOOKUP(Games!E188, Data!$B$2:$L$134, 4, FALSE))*'Coefficients - Win Probability'!$C$2</f>
        <v>-0.4897212072</v>
      </c>
      <c r="D188" s="5" t="n">
        <f>(VLOOKUP(Games!B188, Data!$B$2:$L$134, 5, FALSE)-VLOOKUP(Games!E188, Data!$B$2:$L$134, 5, FALSE))*'Coefficients - Win Probability'!$D$2</f>
        <v>-0.9461768961</v>
      </c>
      <c r="E188" s="5" t="n">
        <f>(VLOOKUP(Games!B188, Data!$B$2:$L$134, 6, FALSE)-VLOOKUP(Games!E188, Data!$B$2:$L$134, 6, FALSE))*'Coefficients - Win Probability'!$E$2</f>
        <v>-0.4290456171</v>
      </c>
      <c r="F188" s="5" t="n">
        <f>(VLOOKUP(Games!B188, Data!$B$2:$L$134, 7, FALSE)-VLOOKUP(Games!E188, Data!$B$2:$L$134, 7, FALSE))*'Coefficients - Win Probability'!$F$2</f>
        <v>-1.998270532</v>
      </c>
      <c r="G188" s="5" t="n">
        <f>(VLOOKUP(Games!B188, Data!$B$2:$L$134, 8, FALSE)-VLOOKUP(Games!E188, Data!$B$2:$L$134, 8, FALSE))*'Coefficients - Win Probability'!$G$2</f>
        <v>-0.9233548711</v>
      </c>
      <c r="H188" s="5" t="n">
        <f>(VLOOKUP(Games!B188, Data!$B$2:$L$134, 9, FALSE)-VLOOKUP(Games!E188, Data!$B$2:$L$134, 9, FALSE))*'Coefficients - Win Probability'!$H$2</f>
        <v>-0.07395532514</v>
      </c>
      <c r="I188" s="5" t="n">
        <f>(VLOOKUP(Games!B188, Data!$B$2:$L$134, 10, FALSE)-VLOOKUP(Games!E188, Data!$B$2:$L$134, 10, FALSE))*'Coefficients - Win Probability'!$I$2</f>
        <v>0.1963291796</v>
      </c>
      <c r="J188" s="5" t="n">
        <f>(IF(AND(VLOOKUP(Games!B188, Data!$B$2:$L$134, 11, FALSE)=1, VLOOKUP(Games!E188, Data!$B$2:$L$134, 11, FALSE)&lt;&gt;1), 1,0))*'Coefficients - Win Probability'!$J$2</f>
        <v>0</v>
      </c>
      <c r="K188" s="5" t="n">
        <f>(IF(AND(VLOOKUP(Games!B188, Data!$B$2:$L$134, 11, FALSE)&lt;&gt;1, VLOOKUP(Games!E188, Data!$B$2:$L$134, 11, FALSE)=1), 1,0))*'Coefficients - Win Probability'!$K$2</f>
        <v>0</v>
      </c>
      <c r="L188" s="5" t="n">
        <f>(VLOOKUP(Games!B188, Data!$B$2:$L$134, 3, FALSE)-VLOOKUP(Games!E188, Data!$B$2:$L$134, 3, FALSE))*'Coefficients - Win Probability'!$L$2</f>
        <v>2.137425644</v>
      </c>
      <c r="N188" s="5" t="n">
        <f t="shared" si="1"/>
        <v>0.051414</v>
      </c>
    </row>
    <row r="189" ht="14.25" customHeight="1">
      <c r="A189" s="5" t="n">
        <f>'Coefficients - Win Probability'!$A$2</f>
        <v>0</v>
      </c>
      <c r="B189" s="5" t="n">
        <f>(Games!G189)*'Coefficients - Win Probability'!$B$2</f>
        <v>-1.164857737</v>
      </c>
      <c r="C189" s="5" t="n">
        <f>(VLOOKUP(Games!B189, Data!$B$2:$L$134, 4, FALSE)-VLOOKUP(Games!E189, Data!$B$2:$L$134, 4, FALSE))*'Coefficients - Win Probability'!$C$2</f>
        <v>0.4897212072</v>
      </c>
      <c r="D189" s="5" t="n">
        <f>(VLOOKUP(Games!B189, Data!$B$2:$L$134, 5, FALSE)-VLOOKUP(Games!E189, Data!$B$2:$L$134, 5, FALSE))*'Coefficients - Win Probability'!$D$2</f>
        <v>0.127733881</v>
      </c>
      <c r="E189" s="5" t="n">
        <f>(VLOOKUP(Games!B189, Data!$B$2:$L$134, 6, FALSE)-VLOOKUP(Games!E189, Data!$B$2:$L$134, 6, FALSE))*'Coefficients - Win Probability'!$E$2</f>
        <v>0.1625042518</v>
      </c>
      <c r="F189" s="5" t="n">
        <f>(VLOOKUP(Games!B189, Data!$B$2:$L$134, 7, FALSE)-VLOOKUP(Games!E189, Data!$B$2:$L$134, 7, FALSE))*'Coefficients - Win Probability'!$F$2</f>
        <v>0.1491246666</v>
      </c>
      <c r="G189" s="5" t="n">
        <f>(VLOOKUP(Games!B189, Data!$B$2:$L$134, 8, FALSE)-VLOOKUP(Games!E189, Data!$B$2:$L$134, 8, FALSE))*'Coefficients - Win Probability'!$G$2</f>
        <v>0.2308387178</v>
      </c>
      <c r="H189" s="5" t="n">
        <f>(VLOOKUP(Games!B189, Data!$B$2:$L$134, 9, FALSE)-VLOOKUP(Games!E189, Data!$B$2:$L$134, 9, FALSE))*'Coefficients - Win Probability'!$H$2</f>
        <v>0.04656446398</v>
      </c>
      <c r="I189" s="5" t="n">
        <f>(VLOOKUP(Games!B189, Data!$B$2:$L$134, 10, FALSE)-VLOOKUP(Games!E189, Data!$B$2:$L$134, 10, FALSE))*'Coefficients - Win Probability'!$I$2</f>
        <v>-0.096719358</v>
      </c>
      <c r="J189" s="5" t="n">
        <f>(IF(AND(VLOOKUP(Games!B189, Data!$B$2:$L$134, 11, FALSE)=1, VLOOKUP(Games!E189, Data!$B$2:$L$134, 11, FALSE)&lt;&gt;1), 1,0))*'Coefficients - Win Probability'!$J$2</f>
        <v>0</v>
      </c>
      <c r="K189" s="5" t="n">
        <f>(IF(AND(VLOOKUP(Games!B189, Data!$B$2:$L$134, 11, FALSE)&lt;&gt;1, VLOOKUP(Games!E189, Data!$B$2:$L$134, 11, FALSE)=1), 1,0))*'Coefficients - Win Probability'!$K$2</f>
        <v>0</v>
      </c>
      <c r="L189" s="5" t="n">
        <f>(VLOOKUP(Games!B189, Data!$B$2:$L$134, 3, FALSE)-VLOOKUP(Games!E189, Data!$B$2:$L$134, 3, FALSE))*'Coefficients - Win Probability'!$L$2</f>
        <v>0</v>
      </c>
      <c r="N189" s="5" t="n">
        <f t="shared" si="1"/>
        <v>0.486231</v>
      </c>
    </row>
    <row r="190" ht="14.25" customHeight="1">
      <c r="A190" s="5" t="n">
        <f>'Coefficients - Win Probability'!$A$2</f>
        <v>0</v>
      </c>
      <c r="B190" s="5" t="n">
        <f>(Games!G190)*'Coefficients - Win Probability'!$B$2</f>
        <v>-1.786115196</v>
      </c>
      <c r="C190" s="5" t="n">
        <f>(VLOOKUP(Games!B190, Data!$B$2:$L$134, 4, FALSE)-VLOOKUP(Games!E190, Data!$B$2:$L$134, 4, FALSE))*'Coefficients - Win Probability'!$C$2</f>
        <v>0</v>
      </c>
      <c r="D190" s="5" t="n">
        <f>(VLOOKUP(Games!B190, Data!$B$2:$L$134, 5, FALSE)-VLOOKUP(Games!E190, Data!$B$2:$L$134, 5, FALSE))*'Coefficients - Win Probability'!$D$2</f>
        <v>1.230029965</v>
      </c>
      <c r="E190" s="5" t="n">
        <f>(VLOOKUP(Games!B190, Data!$B$2:$L$134, 6, FALSE)-VLOOKUP(Games!E190, Data!$B$2:$L$134, 6, FALSE))*'Coefficients - Win Probability'!$E$2</f>
        <v>0.2493451482</v>
      </c>
      <c r="F190" s="5" t="n">
        <f>(VLOOKUP(Games!B190, Data!$B$2:$L$134, 7, FALSE)-VLOOKUP(Games!E190, Data!$B$2:$L$134, 7, FALSE))*'Coefficients - Win Probability'!$F$2</f>
        <v>2.893018531</v>
      </c>
      <c r="G190" s="5" t="n">
        <f>(VLOOKUP(Games!B190, Data!$B$2:$L$134, 8, FALSE)-VLOOKUP(Games!E190, Data!$B$2:$L$134, 8, FALSE))*'Coefficients - Win Probability'!$G$2</f>
        <v>1.007296223</v>
      </c>
      <c r="H190" s="5" t="n">
        <f>(VLOOKUP(Games!B190, Data!$B$2:$L$134, 9, FALSE)-VLOOKUP(Games!E190, Data!$B$2:$L$134, 9, FALSE))*'Coefficients - Win Probability'!$H$2</f>
        <v>0.1438020211</v>
      </c>
      <c r="I190" s="5" t="n">
        <f>(VLOOKUP(Games!B190, Data!$B$2:$L$134, 10, FALSE)-VLOOKUP(Games!E190, Data!$B$2:$L$134, 10, FALSE))*'Coefficients - Win Probability'!$I$2</f>
        <v>-0.2728152926</v>
      </c>
      <c r="J190" s="5" t="n">
        <f>(IF(AND(VLOOKUP(Games!B190, Data!$B$2:$L$134, 11, FALSE)=1, VLOOKUP(Games!E190, Data!$B$2:$L$134, 11, FALSE)&lt;&gt;1), 1,0))*'Coefficients - Win Probability'!$J$2</f>
        <v>0</v>
      </c>
      <c r="K190" s="5" t="n">
        <f>(IF(AND(VLOOKUP(Games!B190, Data!$B$2:$L$134, 11, FALSE)&lt;&gt;1, VLOOKUP(Games!E190, Data!$B$2:$L$134, 11, FALSE)=1), 1,0))*'Coefficients - Win Probability'!$K$2</f>
        <v>0</v>
      </c>
      <c r="L190" s="5" t="n">
        <f>(VLOOKUP(Games!B190, Data!$B$2:$L$134, 3, FALSE)-VLOOKUP(Games!E190, Data!$B$2:$L$134, 3, FALSE))*'Coefficients - Win Probability'!$L$2</f>
        <v>-1.837913771</v>
      </c>
      <c r="N190" s="5" t="n">
        <f t="shared" si="1"/>
        <v>0.83571</v>
      </c>
    </row>
    <row r="191" ht="14.25" customHeight="1">
      <c r="A191" s="5" t="n">
        <f>'Coefficients - Win Probability'!$A$2</f>
        <v>0</v>
      </c>
      <c r="B191" s="5" t="n">
        <f>(Games!G191)*'Coefficients - Win Probability'!$B$2</f>
        <v>-3.18394448</v>
      </c>
      <c r="C191" s="5" t="n">
        <f>(VLOOKUP(Games!B191, Data!$B$2:$L$134, 4, FALSE)-VLOOKUP(Games!E191, Data!$B$2:$L$134, 4, FALSE))*'Coefficients - Win Probability'!$C$2</f>
        <v>1.224303018</v>
      </c>
      <c r="D191" s="5" t="n">
        <f>(VLOOKUP(Games!B191, Data!$B$2:$L$134, 5, FALSE)-VLOOKUP(Games!E191, Data!$B$2:$L$134, 5, FALSE))*'Coefficients - Win Probability'!$D$2</f>
        <v>2.885839533</v>
      </c>
      <c r="E191" s="5" t="n">
        <f>(VLOOKUP(Games!B191, Data!$B$2:$L$134, 6, FALSE)-VLOOKUP(Games!E191, Data!$B$2:$L$134, 6, FALSE))*'Coefficients - Win Probability'!$E$2</f>
        <v>1.359360963</v>
      </c>
      <c r="F191" s="5" t="n">
        <f>(VLOOKUP(Games!B191, Data!$B$2:$L$134, 7, FALSE)-VLOOKUP(Games!E191, Data!$B$2:$L$134, 7, FALSE))*'Coefficients - Win Probability'!$F$2</f>
        <v>7.098334128</v>
      </c>
      <c r="G191" s="5" t="n">
        <f>(VLOOKUP(Games!B191, Data!$B$2:$L$134, 8, FALSE)-VLOOKUP(Games!E191, Data!$B$2:$L$134, 8, FALSE))*'Coefficients - Win Probability'!$G$2</f>
        <v>2.203460488</v>
      </c>
      <c r="H191" s="5" t="n">
        <f>(VLOOKUP(Games!B191, Data!$B$2:$L$134, 9, FALSE)-VLOOKUP(Games!E191, Data!$B$2:$L$134, 9, FALSE))*'Coefficients - Win Probability'!$H$2</f>
        <v>0.3697766257</v>
      </c>
      <c r="I191" s="5" t="n">
        <f>(VLOOKUP(Games!B191, Data!$B$2:$L$134, 10, FALSE)-VLOOKUP(Games!E191, Data!$B$2:$L$134, 10, FALSE))*'Coefficients - Win Probability'!$I$2</f>
        <v>-1.487962136</v>
      </c>
      <c r="J191" s="5" t="n">
        <f>(IF(AND(VLOOKUP(Games!B191, Data!$B$2:$L$134, 11, FALSE)=1, VLOOKUP(Games!E191, Data!$B$2:$L$134, 11, FALSE)&lt;&gt;1), 1,0))*'Coefficients - Win Probability'!$J$2</f>
        <v>-0.2451778613</v>
      </c>
      <c r="K191" s="5" t="n">
        <f>(IF(AND(VLOOKUP(Games!B191, Data!$B$2:$L$134, 11, FALSE)&lt;&gt;1, VLOOKUP(Games!E191, Data!$B$2:$L$134, 11, FALSE)=1), 1,0))*'Coefficients - Win Probability'!$K$2</f>
        <v>0</v>
      </c>
      <c r="L191" s="5" t="n">
        <f>(VLOOKUP(Games!B191, Data!$B$2:$L$134, 3, FALSE)-VLOOKUP(Games!E191, Data!$B$2:$L$134, 3, FALSE))*'Coefficients - Win Probability'!$L$2</f>
        <v>-4.969174269</v>
      </c>
      <c r="N191" s="5" t="n">
        <f t="shared" si="1"/>
        <v>0.994805</v>
      </c>
    </row>
    <row r="192" ht="14.25" customHeight="1">
      <c r="A192" s="5" t="n">
        <f>'Coefficients - Win Probability'!$A$2</f>
        <v>0</v>
      </c>
      <c r="B192" s="5" t="n">
        <f>(Games!G192)*'Coefficients - Win Probability'!$B$2</f>
        <v>-1.630800831</v>
      </c>
      <c r="C192" s="5" t="n">
        <f>(VLOOKUP(Games!B192, Data!$B$2:$L$134, 4, FALSE)-VLOOKUP(Games!E192, Data!$B$2:$L$134, 4, FALSE))*'Coefficients - Win Probability'!$C$2</f>
        <v>0.2636960347</v>
      </c>
      <c r="D192" s="5" t="n">
        <f>(VLOOKUP(Games!B192, Data!$B$2:$L$134, 5, FALSE)-VLOOKUP(Games!E192, Data!$B$2:$L$134, 5, FALSE))*'Coefficients - Win Probability'!$D$2</f>
        <v>2.057934749</v>
      </c>
      <c r="E192" s="5" t="n">
        <f>(VLOOKUP(Games!B192, Data!$B$2:$L$134, 6, FALSE)-VLOOKUP(Games!E192, Data!$B$2:$L$134, 6, FALSE))*'Coefficients - Win Probability'!$E$2</f>
        <v>0.507288405</v>
      </c>
      <c r="F192" s="5" t="n">
        <f>(VLOOKUP(Games!B192, Data!$B$2:$L$134, 7, FALSE)-VLOOKUP(Games!E192, Data!$B$2:$L$134, 7, FALSE))*'Coefficients - Win Probability'!$F$2</f>
        <v>2.833368665</v>
      </c>
      <c r="G192" s="5" t="n">
        <f>(VLOOKUP(Games!B192, Data!$B$2:$L$134, 8, FALSE)-VLOOKUP(Games!E192, Data!$B$2:$L$134, 8, FALSE))*'Coefficients - Win Probability'!$G$2</f>
        <v>1.196164265</v>
      </c>
      <c r="H192" s="5" t="n">
        <f>(VLOOKUP(Games!B192, Data!$B$2:$L$134, 9, FALSE)-VLOOKUP(Games!E192, Data!$B$2:$L$134, 9, FALSE))*'Coefficients - Win Probability'!$H$2</f>
        <v>0.1848883129</v>
      </c>
      <c r="I192" s="5" t="n">
        <f>(VLOOKUP(Games!B192, Data!$B$2:$L$134, 10, FALSE)-VLOOKUP(Games!E192, Data!$B$2:$L$134, 10, FALSE))*'Coefficients - Win Probability'!$I$2</f>
        <v>-0.5294632693</v>
      </c>
      <c r="J192" s="5" t="n">
        <f>(IF(AND(VLOOKUP(Games!B192, Data!$B$2:$L$134, 11, FALSE)=1, VLOOKUP(Games!E192, Data!$B$2:$L$134, 11, FALSE)&lt;&gt;1), 1,0))*'Coefficients - Win Probability'!$J$2</f>
        <v>0</v>
      </c>
      <c r="K192" s="5" t="n">
        <f>(IF(AND(VLOOKUP(Games!B192, Data!$B$2:$L$134, 11, FALSE)&lt;&gt;1, VLOOKUP(Games!E192, Data!$B$2:$L$134, 11, FALSE)=1), 1,0))*'Coefficients - Win Probability'!$K$2</f>
        <v>0</v>
      </c>
      <c r="L192" s="5" t="n">
        <f>(VLOOKUP(Games!B192, Data!$B$2:$L$134, 3, FALSE)-VLOOKUP(Games!E192, Data!$B$2:$L$134, 3, FALSE))*'Coefficients - Win Probability'!$L$2</f>
        <v>-0.9666065016</v>
      </c>
      <c r="N192" s="5" t="n">
        <f t="shared" si="1"/>
        <v>0.980477</v>
      </c>
    </row>
    <row r="193" ht="14.25" customHeight="1">
      <c r="A193" s="5" t="n">
        <f>'Coefficients - Win Probability'!$A$2</f>
        <v>0</v>
      </c>
      <c r="B193" s="5" t="n">
        <f>(Games!G193)*'Coefficients - Win Probability'!$B$2</f>
        <v>-0.3882859122</v>
      </c>
      <c r="C193" s="5" t="n">
        <f>(VLOOKUP(Games!B193, Data!$B$2:$L$134, 4, FALSE)-VLOOKUP(Games!E193, Data!$B$2:$L$134, 4, FALSE))*'Coefficients - Win Probability'!$C$2</f>
        <v>0.2448606036</v>
      </c>
      <c r="D193" s="5" t="n">
        <f>(VLOOKUP(Games!B193, Data!$B$2:$L$134, 5, FALSE)-VLOOKUP(Games!E193, Data!$B$2:$L$134, 5, FALSE))*'Coefficients - Win Probability'!$D$2</f>
        <v>0.373739874</v>
      </c>
      <c r="E193" s="5" t="n">
        <f>(VLOOKUP(Games!B193, Data!$B$2:$L$134, 6, FALSE)-VLOOKUP(Games!E193, Data!$B$2:$L$134, 6, FALSE))*'Coefficients - Win Probability'!$E$2</f>
        <v>0.2820179608</v>
      </c>
      <c r="F193" s="5" t="n">
        <f>(VLOOKUP(Games!B193, Data!$B$2:$L$134, 7, FALSE)-VLOOKUP(Games!E193, Data!$B$2:$L$134, 7, FALSE))*'Coefficients - Win Probability'!$F$2</f>
        <v>-0.2982493331</v>
      </c>
      <c r="G193" s="5" t="n">
        <f>(VLOOKUP(Games!B193, Data!$B$2:$L$134, 8, FALSE)-VLOOKUP(Games!E193, Data!$B$2:$L$134, 8, FALSE))*'Coefficients - Win Probability'!$G$2</f>
        <v>0.3147800697</v>
      </c>
      <c r="H193" s="5" t="n">
        <f>(VLOOKUP(Games!B193, Data!$B$2:$L$134, 9, FALSE)-VLOOKUP(Games!E193, Data!$B$2:$L$134, 9, FALSE))*'Coefficients - Win Probability'!$H$2</f>
        <v>-0.01506497364</v>
      </c>
      <c r="I193" s="5" t="n">
        <f>(VLOOKUP(Games!B193, Data!$B$2:$L$134, 10, FALSE)-VLOOKUP(Games!E193, Data!$B$2:$L$134, 10, FALSE))*'Coefficients - Win Probability'!$I$2</f>
        <v>0.4927128674</v>
      </c>
      <c r="J193" s="5" t="n">
        <f>(IF(AND(VLOOKUP(Games!B193, Data!$B$2:$L$134, 11, FALSE)=1, VLOOKUP(Games!E193, Data!$B$2:$L$134, 11, FALSE)&lt;&gt;1), 1,0))*'Coefficients - Win Probability'!$J$2</f>
        <v>0</v>
      </c>
      <c r="K193" s="5" t="n">
        <f>(IF(AND(VLOOKUP(Games!B193, Data!$B$2:$L$134, 11, FALSE)&lt;&gt;1, VLOOKUP(Games!E193, Data!$B$2:$L$134, 11, FALSE)=1), 1,0))*'Coefficients - Win Probability'!$K$2</f>
        <v>0</v>
      </c>
      <c r="L193" s="5" t="n">
        <f>(VLOOKUP(Games!B193, Data!$B$2:$L$134, 3, FALSE)-VLOOKUP(Games!E193, Data!$B$2:$L$134, 3, FALSE))*'Coefficients - Win Probability'!$L$2</f>
        <v>-0.4084252824</v>
      </c>
      <c r="N193" s="5" t="n">
        <f t="shared" si="1"/>
        <v>0.645218</v>
      </c>
    </row>
    <row r="194" ht="14.25" customHeight="1">
      <c r="A194" s="5" t="n">
        <f>'Coefficients - Win Probability'!$A$2</f>
        <v>0</v>
      </c>
      <c r="B194" s="5" t="n">
        <f>(Games!G194)*'Coefficients - Win Probability'!$B$2</f>
        <v>-2.096743926</v>
      </c>
      <c r="C194" s="5" t="n">
        <f>(VLOOKUP(Games!B194, Data!$B$2:$L$134, 4, FALSE)-VLOOKUP(Games!E194, Data!$B$2:$L$134, 4, FALSE))*'Coefficients - Win Probability'!$C$2</f>
        <v>0.4897212072</v>
      </c>
      <c r="D194" s="5" t="n">
        <f>(VLOOKUP(Games!B194, Data!$B$2:$L$134, 5, FALSE)-VLOOKUP(Games!E194, Data!$B$2:$L$134, 5, FALSE))*'Coefficients - Win Probability'!$D$2</f>
        <v>2.024818558</v>
      </c>
      <c r="E194" s="5" t="n">
        <f>(VLOOKUP(Games!B194, Data!$B$2:$L$134, 6, FALSE)-VLOOKUP(Games!E194, Data!$B$2:$L$134, 6, FALSE))*'Coefficients - Win Probability'!$E$2</f>
        <v>1.024034729</v>
      </c>
      <c r="F194" s="5" t="n">
        <f>(VLOOKUP(Games!B194, Data!$B$2:$L$134, 7, FALSE)-VLOOKUP(Games!E194, Data!$B$2:$L$134, 7, FALSE))*'Coefficients - Win Probability'!$F$2</f>
        <v>4.95093893</v>
      </c>
      <c r="G194" s="5" t="n">
        <f>(VLOOKUP(Games!B194, Data!$B$2:$L$134, 8, FALSE)-VLOOKUP(Games!E194, Data!$B$2:$L$134, 8, FALSE))*'Coefficients - Win Probability'!$G$2</f>
        <v>1.468973659</v>
      </c>
      <c r="H194" s="5" t="n">
        <f>(VLOOKUP(Games!B194, Data!$B$2:$L$134, 9, FALSE)-VLOOKUP(Games!E194, Data!$B$2:$L$134, 9, FALSE))*'Coefficients - Win Probability'!$H$2</f>
        <v>0.1506497364</v>
      </c>
      <c r="I194" s="5" t="n">
        <f>(VLOOKUP(Games!B194, Data!$B$2:$L$134, 10, FALSE)-VLOOKUP(Games!E194, Data!$B$2:$L$134, 10, FALSE))*'Coefficients - Win Probability'!$I$2</f>
        <v>-0.467143382</v>
      </c>
      <c r="J194" s="5" t="n">
        <f>(IF(AND(VLOOKUP(Games!B194, Data!$B$2:$L$134, 11, FALSE)=1, VLOOKUP(Games!E194, Data!$B$2:$L$134, 11, FALSE)&lt;&gt;1), 1,0))*'Coefficients - Win Probability'!$J$2</f>
        <v>-0.2451778613</v>
      </c>
      <c r="K194" s="5" t="n">
        <f>(IF(AND(VLOOKUP(Games!B194, Data!$B$2:$L$134, 11, FALSE)&lt;&gt;1, VLOOKUP(Games!E194, Data!$B$2:$L$134, 11, FALSE)=1), 1,0))*'Coefficients - Win Probability'!$K$2</f>
        <v>0</v>
      </c>
      <c r="L194" s="5" t="n">
        <f>(VLOOKUP(Games!B194, Data!$B$2:$L$134, 3, FALSE)-VLOOKUP(Games!E194, Data!$B$2:$L$134, 3, FALSE))*'Coefficients - Win Probability'!$L$2</f>
        <v>-1.933213003</v>
      </c>
      <c r="N194" s="5" t="n">
        <f t="shared" si="1"/>
        <v>0.995353</v>
      </c>
    </row>
    <row r="195" ht="14.25" customHeight="1">
      <c r="A195" s="5" t="n">
        <f>'Coefficients - Win Probability'!$A$2</f>
        <v>0</v>
      </c>
      <c r="B195" s="5" t="n">
        <f>(Games!G195)*'Coefficients - Win Probability'!$B$2</f>
        <v>-0.5436002771</v>
      </c>
      <c r="C195" s="5" t="n">
        <f>(VLOOKUP(Games!B195, Data!$B$2:$L$134, 4, FALSE)-VLOOKUP(Games!E195, Data!$B$2:$L$134, 4, FALSE))*'Coefficients - Win Probability'!$C$2</f>
        <v>0.2448606036</v>
      </c>
      <c r="D195" s="5" t="n">
        <f>(VLOOKUP(Games!B195, Data!$B$2:$L$134, 5, FALSE)-VLOOKUP(Games!E195, Data!$B$2:$L$134, 5, FALSE))*'Coefficients - Win Probability'!$D$2</f>
        <v>-0.4683575636</v>
      </c>
      <c r="E195" s="5" t="n">
        <f>(VLOOKUP(Games!B195, Data!$B$2:$L$134, 6, FALSE)-VLOOKUP(Games!E195, Data!$B$2:$L$134, 6, FALSE))*'Coefficients - Win Probability'!$E$2</f>
        <v>0.1152146547</v>
      </c>
      <c r="F195" s="5" t="n">
        <f>(VLOOKUP(Games!B195, Data!$B$2:$L$134, 7, FALSE)-VLOOKUP(Games!E195, Data!$B$2:$L$134, 7, FALSE))*'Coefficients - Win Probability'!$F$2</f>
        <v>-0.2684243998</v>
      </c>
      <c r="G195" s="5" t="n">
        <f>(VLOOKUP(Games!B195, Data!$B$2:$L$134, 8, FALSE)-VLOOKUP(Games!E195, Data!$B$2:$L$134, 8, FALSE))*'Coefficients - Win Probability'!$G$2</f>
        <v>0.02098533798</v>
      </c>
      <c r="H195" s="5" t="n">
        <f>(VLOOKUP(Games!B195, Data!$B$2:$L$134, 9, FALSE)-VLOOKUP(Games!E195, Data!$B$2:$L$134, 9, FALSE))*'Coefficients - Win Probability'!$H$2</f>
        <v>0.01917360282</v>
      </c>
      <c r="I195" s="5" t="n">
        <f>(VLOOKUP(Games!B195, Data!$B$2:$L$134, 10, FALSE)-VLOOKUP(Games!E195, Data!$B$2:$L$134, 10, FALSE))*'Coefficients - Win Probability'!$I$2</f>
        <v>0.2281242789</v>
      </c>
      <c r="J195" s="5" t="n">
        <f>(IF(AND(VLOOKUP(Games!B195, Data!$B$2:$L$134, 11, FALSE)=1, VLOOKUP(Games!E195, Data!$B$2:$L$134, 11, FALSE)&lt;&gt;1), 1,0))*'Coefficients - Win Probability'!$J$2</f>
        <v>0</v>
      </c>
      <c r="K195" s="5" t="n">
        <f>(IF(AND(VLOOKUP(Games!B195, Data!$B$2:$L$134, 11, FALSE)&lt;&gt;1, VLOOKUP(Games!E195, Data!$B$2:$L$134, 11, FALSE)=1), 1,0))*'Coefficients - Win Probability'!$K$2</f>
        <v>0</v>
      </c>
      <c r="L195" s="5" t="n">
        <f>(VLOOKUP(Games!B195, Data!$B$2:$L$134, 3, FALSE)-VLOOKUP(Games!E195, Data!$B$2:$L$134, 3, FALSE))*'Coefficients - Win Probability'!$L$2</f>
        <v>0.1497559369</v>
      </c>
      <c r="N195" s="5" t="n">
        <f t="shared" si="1"/>
        <v>0.377008</v>
      </c>
    </row>
    <row r="196" ht="14.25" customHeight="1">
      <c r="A196" s="5" t="n">
        <f>'Coefficients - Win Probability'!$A$2</f>
        <v>0</v>
      </c>
      <c r="B196" s="5" t="n">
        <f>(Games!G196)*'Coefficients - Win Probability'!$B$2</f>
        <v>0.3882859122</v>
      </c>
      <c r="C196" s="5" t="n">
        <f>(VLOOKUP(Games!B196, Data!$B$2:$L$134, 4, FALSE)-VLOOKUP(Games!E196, Data!$B$2:$L$134, 4, FALSE))*'Coefficients - Win Probability'!$C$2</f>
        <v>0</v>
      </c>
      <c r="D196" s="5" t="n">
        <f>(VLOOKUP(Games!B196, Data!$B$2:$L$134, 5, FALSE)-VLOOKUP(Games!E196, Data!$B$2:$L$134, 5, FALSE))*'Coefficients - Win Probability'!$D$2</f>
        <v>0.01419265344</v>
      </c>
      <c r="E196" s="5" t="n">
        <f>(VLOOKUP(Games!B196, Data!$B$2:$L$134, 6, FALSE)-VLOOKUP(Games!E196, Data!$B$2:$L$134, 6, FALSE))*'Coefficients - Win Probability'!$E$2</f>
        <v>-0.04728959708</v>
      </c>
      <c r="F196" s="5" t="n">
        <f>(VLOOKUP(Games!B196, Data!$B$2:$L$134, 7, FALSE)-VLOOKUP(Games!E196, Data!$B$2:$L$134, 7, FALSE))*'Coefficients - Win Probability'!$F$2</f>
        <v>0.5666737329</v>
      </c>
      <c r="G196" s="5" t="n">
        <f>(VLOOKUP(Games!B196, Data!$B$2:$L$134, 8, FALSE)-VLOOKUP(Games!E196, Data!$B$2:$L$134, 8, FALSE))*'Coefficients - Win Probability'!$G$2</f>
        <v>0.2518240557</v>
      </c>
      <c r="H196" s="5" t="n">
        <f>(VLOOKUP(Games!B196, Data!$B$2:$L$134, 9, FALSE)-VLOOKUP(Games!E196, Data!$B$2:$L$134, 9, FALSE))*'Coefficients - Win Probability'!$H$2</f>
        <v>-0.05204263621</v>
      </c>
      <c r="I196" s="5" t="n">
        <f>(VLOOKUP(Games!B196, Data!$B$2:$L$134, 10, FALSE)-VLOOKUP(Games!E196, Data!$B$2:$L$134, 10, FALSE))*'Coefficients - Win Probability'!$I$2</f>
        <v>-0.305944452</v>
      </c>
      <c r="J196" s="5" t="n">
        <f>(IF(AND(VLOOKUP(Games!B196, Data!$B$2:$L$134, 11, FALSE)=1, VLOOKUP(Games!E196, Data!$B$2:$L$134, 11, FALSE)&lt;&gt;1), 1,0))*'Coefficients - Win Probability'!$J$2</f>
        <v>0</v>
      </c>
      <c r="K196" s="5" t="n">
        <f>(IF(AND(VLOOKUP(Games!B196, Data!$B$2:$L$134, 11, FALSE)&lt;&gt;1, VLOOKUP(Games!E196, Data!$B$2:$L$134, 11, FALSE)=1), 1,0))*'Coefficients - Win Probability'!$K$2</f>
        <v>0</v>
      </c>
      <c r="L196" s="5" t="n">
        <f>(VLOOKUP(Games!B196, Data!$B$2:$L$134, 3, FALSE)-VLOOKUP(Games!E196, Data!$B$2:$L$134, 3, FALSE))*'Coefficients - Win Probability'!$L$2</f>
        <v>-0.05445670431</v>
      </c>
      <c r="N196" s="5" t="n">
        <f t="shared" si="1"/>
        <v>0.681624</v>
      </c>
    </row>
    <row r="197" ht="14.25" customHeight="1">
      <c r="A197" s="5" t="n">
        <f>'Coefficients - Win Probability'!$A$2</f>
        <v>0</v>
      </c>
      <c r="B197" s="5" t="n">
        <f>(Games!G197)*'Coefficients - Win Probability'!$B$2</f>
        <v>1.630800831</v>
      </c>
      <c r="C197" s="5" t="n">
        <f>(VLOOKUP(Games!B197, Data!$B$2:$L$134, 4, FALSE)-VLOOKUP(Games!E197, Data!$B$2:$L$134, 4, FALSE))*'Coefficients - Win Probability'!$C$2</f>
        <v>-1.487999053</v>
      </c>
      <c r="D197" s="5" t="n">
        <f>(VLOOKUP(Games!B197, Data!$B$2:$L$134, 5, FALSE)-VLOOKUP(Games!E197, Data!$B$2:$L$134, 5, FALSE))*'Coefficients - Win Probability'!$D$2</f>
        <v>-1.982240597</v>
      </c>
      <c r="E197" s="5" t="n">
        <f>(VLOOKUP(Games!B197, Data!$B$2:$L$134, 6, FALSE)-VLOOKUP(Games!E197, Data!$B$2:$L$134, 6, FALSE))*'Coefficients - Win Probability'!$E$2</f>
        <v>-1.249305174</v>
      </c>
      <c r="F197" s="5" t="n">
        <f>(VLOOKUP(Games!B197, Data!$B$2:$L$134, 7, FALSE)-VLOOKUP(Games!E197, Data!$B$2:$L$134, 7, FALSE))*'Coefficients - Win Probability'!$F$2</f>
        <v>-4.086015864</v>
      </c>
      <c r="G197" s="5" t="n">
        <f>(VLOOKUP(Games!B197, Data!$B$2:$L$134, 8, FALSE)-VLOOKUP(Games!E197, Data!$B$2:$L$134, 8, FALSE))*'Coefficients - Win Probability'!$G$2</f>
        <v>-1.489958996</v>
      </c>
      <c r="H197" s="5" t="n">
        <f>(VLOOKUP(Games!B197, Data!$B$2:$L$134, 9, FALSE)-VLOOKUP(Games!E197, Data!$B$2:$L$134, 9, FALSE))*'Coefficients - Win Probability'!$H$2</f>
        <v>-0.234191863</v>
      </c>
      <c r="I197" s="5" t="n">
        <f>(VLOOKUP(Games!B197, Data!$B$2:$L$134, 10, FALSE)-VLOOKUP(Games!E197, Data!$B$2:$L$134, 10, FALSE))*'Coefficients - Win Probability'!$I$2</f>
        <v>0.8912547737</v>
      </c>
      <c r="J197" s="5" t="n">
        <f>(IF(AND(VLOOKUP(Games!B197, Data!$B$2:$L$134, 11, FALSE)=1, VLOOKUP(Games!E197, Data!$B$2:$L$134, 11, FALSE)&lt;&gt;1), 1,0))*'Coefficients - Win Probability'!$J$2</f>
        <v>0</v>
      </c>
      <c r="K197" s="5" t="n">
        <f>(IF(AND(VLOOKUP(Games!B197, Data!$B$2:$L$134, 11, FALSE)&lt;&gt;1, VLOOKUP(Games!E197, Data!$B$2:$L$134, 11, FALSE)=1), 1,0))*'Coefficients - Win Probability'!$K$2</f>
        <v>0.3676925434</v>
      </c>
      <c r="L197" s="5" t="n">
        <f>(VLOOKUP(Games!B197, Data!$B$2:$L$134, 3, FALSE)-VLOOKUP(Games!E197, Data!$B$2:$L$134, 3, FALSE))*'Coefficients - Win Probability'!$L$2</f>
        <v>2.178268173</v>
      </c>
      <c r="N197" s="5" t="n">
        <f t="shared" si="1"/>
        <v>0.004228</v>
      </c>
    </row>
    <row r="198" ht="14.25" customHeight="1">
      <c r="A198" s="5" t="n">
        <f>'Coefficients - Win Probability'!$A$2</f>
        <v>0</v>
      </c>
      <c r="B198" s="5" t="n">
        <f>(Games!G198)*'Coefficients - Win Probability'!$B$2</f>
        <v>-3.028630115</v>
      </c>
      <c r="C198" s="5" t="n">
        <f>(VLOOKUP(Games!B198, Data!$B$2:$L$134, 4, FALSE)-VLOOKUP(Games!E198, Data!$B$2:$L$134, 4, FALSE))*'Coefficients - Win Probability'!$C$2</f>
        <v>0.4897212072</v>
      </c>
      <c r="D198" s="5" t="n">
        <f>(VLOOKUP(Games!B198, Data!$B$2:$L$134, 5, FALSE)-VLOOKUP(Games!E198, Data!$B$2:$L$134, 5, FALSE))*'Coefficients - Win Probability'!$D$2</f>
        <v>1.873430254</v>
      </c>
      <c r="E198" s="5" t="n">
        <f>(VLOOKUP(Games!B198, Data!$B$2:$L$134, 6, FALSE)-VLOOKUP(Games!E198, Data!$B$2:$L$134, 6, FALSE))*'Coefficients - Win Probability'!$E$2</f>
        <v>0.9113995073</v>
      </c>
      <c r="F198" s="5" t="n">
        <f>(VLOOKUP(Games!B198, Data!$B$2:$L$134, 7, FALSE)-VLOOKUP(Games!E198, Data!$B$2:$L$134, 7, FALSE))*'Coefficients - Win Probability'!$F$2</f>
        <v>4.32461533</v>
      </c>
      <c r="G198" s="5" t="n">
        <f>(VLOOKUP(Games!B198, Data!$B$2:$L$134, 8, FALSE)-VLOOKUP(Games!E198, Data!$B$2:$L$134, 8, FALSE))*'Coefficients - Win Probability'!$G$2</f>
        <v>1.741783052</v>
      </c>
      <c r="H198" s="5" t="n">
        <f>(VLOOKUP(Games!B198, Data!$B$2:$L$134, 9, FALSE)-VLOOKUP(Games!E198, Data!$B$2:$L$134, 9, FALSE))*'Coefficients - Win Probability'!$H$2</f>
        <v>0.2163878032</v>
      </c>
      <c r="I198" s="5" t="n">
        <f>(VLOOKUP(Games!B198, Data!$B$2:$L$134, 10, FALSE)-VLOOKUP(Games!E198, Data!$B$2:$L$134, 10, FALSE))*'Coefficients - Win Probability'!$I$2</f>
        <v>-0.7915423321</v>
      </c>
      <c r="J198" s="5" t="n">
        <f>(IF(AND(VLOOKUP(Games!B198, Data!$B$2:$L$134, 11, FALSE)=1, VLOOKUP(Games!E198, Data!$B$2:$L$134, 11, FALSE)&lt;&gt;1), 1,0))*'Coefficients - Win Probability'!$J$2</f>
        <v>0</v>
      </c>
      <c r="K198" s="5" t="n">
        <f>(IF(AND(VLOOKUP(Games!B198, Data!$B$2:$L$134, 11, FALSE)&lt;&gt;1, VLOOKUP(Games!E198, Data!$B$2:$L$134, 11, FALSE)=1), 1,0))*'Coefficients - Win Probability'!$K$2</f>
        <v>0</v>
      </c>
      <c r="L198" s="5" t="n">
        <f>(VLOOKUP(Games!B198, Data!$B$2:$L$134, 3, FALSE)-VLOOKUP(Games!E198, Data!$B$2:$L$134, 3, FALSE))*'Coefficients - Win Probability'!$L$2</f>
        <v>-3.294630611</v>
      </c>
      <c r="N198" s="5" t="n">
        <f t="shared" si="1"/>
        <v>0.920014</v>
      </c>
    </row>
    <row r="199" ht="14.25" customHeight="1">
      <c r="A199" s="5" t="n">
        <f>'Coefficients - Win Probability'!$A$2</f>
        <v>0</v>
      </c>
      <c r="B199" s="5" t="n">
        <f>(Games!G199)*'Coefficients - Win Probability'!$B$2</f>
        <v>-4.892402494</v>
      </c>
      <c r="C199" s="5" t="n">
        <f>(VLOOKUP(Games!B199, Data!$B$2:$L$134, 4, FALSE)-VLOOKUP(Games!E199, Data!$B$2:$L$134, 4, FALSE))*'Coefficients - Win Probability'!$C$2</f>
        <v>1.714024225</v>
      </c>
      <c r="D199" s="5" t="n">
        <f>(VLOOKUP(Games!B199, Data!$B$2:$L$134, 5, FALSE)-VLOOKUP(Games!E199, Data!$B$2:$L$134, 5, FALSE))*'Coefficients - Win Probability'!$D$2</f>
        <v>3.64278105</v>
      </c>
      <c r="E199" s="5" t="n">
        <f>(VLOOKUP(Games!B199, Data!$B$2:$L$134, 6, FALSE)-VLOOKUP(Games!E199, Data!$B$2:$L$134, 6, FALSE))*'Coefficients - Win Probability'!$E$2</f>
        <v>1.955209886</v>
      </c>
      <c r="F199" s="5" t="n">
        <f>(VLOOKUP(Games!B199, Data!$B$2:$L$134, 7, FALSE)-VLOOKUP(Games!E199, Data!$B$2:$L$134, 7, FALSE))*'Coefficients - Win Probability'!$F$2</f>
        <v>9.245729326</v>
      </c>
      <c r="G199" s="5" t="n">
        <f>(VLOOKUP(Games!B199, Data!$B$2:$L$134, 8, FALSE)-VLOOKUP(Games!E199, Data!$B$2:$L$134, 8, FALSE))*'Coefficients - Win Probability'!$G$2</f>
        <v>3.357654077</v>
      </c>
      <c r="H199" s="5" t="n">
        <f>(VLOOKUP(Games!B199, Data!$B$2:$L$134, 9, FALSE)-VLOOKUP(Games!E199, Data!$B$2:$L$134, 9, FALSE))*'Coefficients - Win Probability'!$H$2</f>
        <v>0.4601664676</v>
      </c>
      <c r="I199" s="5" t="n">
        <f>(VLOOKUP(Games!B199, Data!$B$2:$L$134, 10, FALSE)-VLOOKUP(Games!E199, Data!$B$2:$L$134, 10, FALSE))*'Coefficients - Win Probability'!$I$2</f>
        <v>-1.284699886</v>
      </c>
      <c r="J199" s="5" t="n">
        <f>(IF(AND(VLOOKUP(Games!B199, Data!$B$2:$L$134, 11, FALSE)=1, VLOOKUP(Games!E199, Data!$B$2:$L$134, 11, FALSE)&lt;&gt;1), 1,0))*'Coefficients - Win Probability'!$J$2</f>
        <v>-0.2451778613</v>
      </c>
      <c r="K199" s="5" t="n">
        <f>(IF(AND(VLOOKUP(Games!B199, Data!$B$2:$L$134, 11, FALSE)&lt;&gt;1, VLOOKUP(Games!E199, Data!$B$2:$L$134, 11, FALSE)=1), 1,0))*'Coefficients - Win Probability'!$K$2</f>
        <v>0</v>
      </c>
      <c r="L199" s="5" t="n">
        <f>(VLOOKUP(Games!B199, Data!$B$2:$L$134, 3, FALSE)-VLOOKUP(Games!E199, Data!$B$2:$L$134, 3, FALSE))*'Coefficients - Win Probability'!$L$2</f>
        <v>-5.200615262</v>
      </c>
      <c r="N199" s="5" t="n">
        <f t="shared" si="1"/>
        <v>0.999842</v>
      </c>
    </row>
    <row r="200" ht="14.25" customHeight="1">
      <c r="A200" s="5" t="n">
        <f>'Coefficients - Win Probability'!$A$2</f>
        <v>0</v>
      </c>
      <c r="B200" s="5" t="n">
        <f>(Games!G200)*'Coefficients - Win Probability'!$B$2</f>
        <v>-2.096743926</v>
      </c>
      <c r="C200" s="5" t="n">
        <f>(VLOOKUP(Games!B200, Data!$B$2:$L$134, 4, FALSE)-VLOOKUP(Games!E200, Data!$B$2:$L$134, 4, FALSE))*'Coefficients - Win Probability'!$C$2</f>
        <v>0.9794424145</v>
      </c>
      <c r="D200" s="5" t="n">
        <f>(VLOOKUP(Games!B200, Data!$B$2:$L$134, 5, FALSE)-VLOOKUP(Games!E200, Data!$B$2:$L$134, 5, FALSE))*'Coefficients - Win Probability'!$D$2</f>
        <v>1.897084677</v>
      </c>
      <c r="E200" s="5" t="n">
        <f>(VLOOKUP(Games!B200, Data!$B$2:$L$134, 6, FALSE)-VLOOKUP(Games!E200, Data!$B$2:$L$134, 6, FALSE))*'Coefficients - Win Probability'!$E$2</f>
        <v>1.010277756</v>
      </c>
      <c r="F200" s="5" t="n">
        <f>(VLOOKUP(Games!B200, Data!$B$2:$L$134, 7, FALSE)-VLOOKUP(Games!E200, Data!$B$2:$L$134, 7, FALSE))*'Coefficients - Win Probability'!$F$2</f>
        <v>4.32461533</v>
      </c>
      <c r="G200" s="5" t="n">
        <f>(VLOOKUP(Games!B200, Data!$B$2:$L$134, 8, FALSE)-VLOOKUP(Games!E200, Data!$B$2:$L$134, 8, FALSE))*'Coefficients - Win Probability'!$G$2</f>
        <v>1.636856362</v>
      </c>
      <c r="H200" s="5" t="n">
        <f>(VLOOKUP(Games!B200, Data!$B$2:$L$134, 9, FALSE)-VLOOKUP(Games!E200, Data!$B$2:$L$134, 9, FALSE))*'Coefficients - Win Probability'!$H$2</f>
        <v>0.1753015115</v>
      </c>
      <c r="I200" s="5" t="n">
        <f>(VLOOKUP(Games!B200, Data!$B$2:$L$134, 10, FALSE)-VLOOKUP(Games!E200, Data!$B$2:$L$134, 10, FALSE))*'Coefficients - Win Probability'!$I$2</f>
        <v>-0.5734235041</v>
      </c>
      <c r="J200" s="5" t="n">
        <f>(IF(AND(VLOOKUP(Games!B200, Data!$B$2:$L$134, 11, FALSE)=1, VLOOKUP(Games!E200, Data!$B$2:$L$134, 11, FALSE)&lt;&gt;1), 1,0))*'Coefficients - Win Probability'!$J$2</f>
        <v>-0.2451778613</v>
      </c>
      <c r="K200" s="5" t="n">
        <f>(IF(AND(VLOOKUP(Games!B200, Data!$B$2:$L$134, 11, FALSE)&lt;&gt;1, VLOOKUP(Games!E200, Data!$B$2:$L$134, 11, FALSE)=1), 1,0))*'Coefficients - Win Probability'!$K$2</f>
        <v>0</v>
      </c>
      <c r="L200" s="5" t="n">
        <f>(VLOOKUP(Games!B200, Data!$B$2:$L$134, 3, FALSE)-VLOOKUP(Games!E200, Data!$B$2:$L$134, 3, FALSE))*'Coefficients - Win Probability'!$L$2</f>
        <v>-2.028512236</v>
      </c>
      <c r="N200" s="5" t="n">
        <f t="shared" si="1"/>
        <v>0.993817</v>
      </c>
    </row>
    <row r="201" ht="14.25" customHeight="1">
      <c r="A201" s="5" t="n">
        <f>'Coefficients - Win Probability'!$A$2</f>
        <v>0</v>
      </c>
      <c r="B201" s="5" t="n">
        <f>(Games!G201)*'Coefficients - Win Probability'!$B$2</f>
        <v>-2.252058291</v>
      </c>
      <c r="C201" s="5" t="n">
        <f>(VLOOKUP(Games!B201, Data!$B$2:$L$134, 4, FALSE)-VLOOKUP(Games!E201, Data!$B$2:$L$134, 4, FALSE))*'Coefficients - Win Probability'!$C$2</f>
        <v>0.4897212072</v>
      </c>
      <c r="D201" s="5" t="n">
        <f>(VLOOKUP(Games!B201, Data!$B$2:$L$134, 5, FALSE)-VLOOKUP(Games!E201, Data!$B$2:$L$134, 5, FALSE))*'Coefficients - Win Probability'!$D$2</f>
        <v>1.315185886</v>
      </c>
      <c r="E201" s="5" t="n">
        <f>(VLOOKUP(Games!B201, Data!$B$2:$L$134, 6, FALSE)-VLOOKUP(Games!E201, Data!$B$2:$L$134, 6, FALSE))*'Coefficients - Win Probability'!$E$2</f>
        <v>0.393793372</v>
      </c>
      <c r="F201" s="5" t="n">
        <f>(VLOOKUP(Games!B201, Data!$B$2:$L$134, 7, FALSE)-VLOOKUP(Games!E201, Data!$B$2:$L$134, 7, FALSE))*'Coefficients - Win Probability'!$F$2</f>
        <v>1.491246666</v>
      </c>
      <c r="G201" s="5" t="n">
        <f>(VLOOKUP(Games!B201, Data!$B$2:$L$134, 8, FALSE)-VLOOKUP(Games!E201, Data!$B$2:$L$134, 8, FALSE))*'Coefficients - Win Probability'!$G$2</f>
        <v>0.5666041254</v>
      </c>
      <c r="H201" s="5" t="n">
        <f>(VLOOKUP(Games!B201, Data!$B$2:$L$134, 9, FALSE)-VLOOKUP(Games!E201, Data!$B$2:$L$134, 9, FALSE))*'Coefficients - Win Probability'!$H$2</f>
        <v>0.1711928823</v>
      </c>
      <c r="I201" s="5" t="n">
        <f>(VLOOKUP(Games!B201, Data!$B$2:$L$134, 10, FALSE)-VLOOKUP(Games!E201, Data!$B$2:$L$134, 10, FALSE))*'Coefficients - Win Probability'!$I$2</f>
        <v>-0.6210049814</v>
      </c>
      <c r="J201" s="5" t="n">
        <f>(IF(AND(VLOOKUP(Games!B201, Data!$B$2:$L$134, 11, FALSE)=1, VLOOKUP(Games!E201, Data!$B$2:$L$134, 11, FALSE)&lt;&gt;1), 1,0))*'Coefficients - Win Probability'!$J$2</f>
        <v>0</v>
      </c>
      <c r="K201" s="5" t="n">
        <f>(IF(AND(VLOOKUP(Games!B201, Data!$B$2:$L$134, 11, FALSE)&lt;&gt;1, VLOOKUP(Games!E201, Data!$B$2:$L$134, 11, FALSE)=1), 1,0))*'Coefficients - Win Probability'!$K$2</f>
        <v>0</v>
      </c>
      <c r="L201" s="5" t="n">
        <f>(VLOOKUP(Games!B201, Data!$B$2:$L$134, 3, FALSE)-VLOOKUP(Games!E201, Data!$B$2:$L$134, 3, FALSE))*'Coefficients - Win Probability'!$L$2</f>
        <v>-1.116362438</v>
      </c>
      <c r="N201" s="5" t="n">
        <f t="shared" si="1"/>
        <v>0.607858</v>
      </c>
    </row>
    <row r="202" ht="14.25" customHeight="1">
      <c r="A202" s="5" t="n">
        <f>'Coefficients - Win Probability'!$A$2</f>
        <v>0</v>
      </c>
      <c r="B202" s="5" t="n">
        <f>(Games!G202)*'Coefficients - Win Probability'!$B$2</f>
        <v>-2.252058291</v>
      </c>
      <c r="C202" s="5" t="n">
        <f>(VLOOKUP(Games!B202, Data!$B$2:$L$134, 4, FALSE)-VLOOKUP(Games!E202, Data!$B$2:$L$134, 4, FALSE))*'Coefficients - Win Probability'!$C$2</f>
        <v>0.2448606036</v>
      </c>
      <c r="D202" s="5" t="n">
        <f>(VLOOKUP(Games!B202, Data!$B$2:$L$134, 5, FALSE)-VLOOKUP(Games!E202, Data!$B$2:$L$134, 5, FALSE))*'Coefficients - Win Probability'!$D$2</f>
        <v>0.0236544224</v>
      </c>
      <c r="E202" s="5" t="n">
        <f>(VLOOKUP(Games!B202, Data!$B$2:$L$134, 6, FALSE)-VLOOKUP(Games!E202, Data!$B$2:$L$134, 6, FALSE))*'Coefficients - Win Probability'!$E$2</f>
        <v>-0.06792505762</v>
      </c>
      <c r="F202" s="5" t="n">
        <f>(VLOOKUP(Games!B202, Data!$B$2:$L$134, 7, FALSE)-VLOOKUP(Games!E202, Data!$B$2:$L$134, 7, FALSE))*'Coefficients - Win Probability'!$F$2</f>
        <v>0.4175490663</v>
      </c>
      <c r="G202" s="5" t="n">
        <f>(VLOOKUP(Games!B202, Data!$B$2:$L$134, 8, FALSE)-VLOOKUP(Games!E202, Data!$B$2:$L$134, 8, FALSE))*'Coefficients - Win Probability'!$G$2</f>
        <v>-0.1678827038</v>
      </c>
      <c r="H202" s="5" t="n">
        <f>(VLOOKUP(Games!B202, Data!$B$2:$L$134, 9, FALSE)-VLOOKUP(Games!E202, Data!$B$2:$L$134, 9, FALSE))*'Coefficients - Win Probability'!$H$2</f>
        <v>0.009586801408</v>
      </c>
      <c r="I202" s="5" t="n">
        <f>(VLOOKUP(Games!B202, Data!$B$2:$L$134, 10, FALSE)-VLOOKUP(Games!E202, Data!$B$2:$L$134, 10, FALSE))*'Coefficients - Win Probability'!$I$2</f>
        <v>-0.188991849</v>
      </c>
      <c r="J202" s="5" t="n">
        <f>(IF(AND(VLOOKUP(Games!B202, Data!$B$2:$L$134, 11, FALSE)=1, VLOOKUP(Games!E202, Data!$B$2:$L$134, 11, FALSE)&lt;&gt;1), 1,0))*'Coefficients - Win Probability'!$J$2</f>
        <v>0</v>
      </c>
      <c r="K202" s="5" t="n">
        <f>(IF(AND(VLOOKUP(Games!B202, Data!$B$2:$L$134, 11, FALSE)&lt;&gt;1, VLOOKUP(Games!E202, Data!$B$2:$L$134, 11, FALSE)=1), 1,0))*'Coefficients - Win Probability'!$K$2</f>
        <v>0</v>
      </c>
      <c r="L202" s="5" t="n">
        <f>(VLOOKUP(Games!B202, Data!$B$2:$L$134, 3, FALSE)-VLOOKUP(Games!E202, Data!$B$2:$L$134, 3, FALSE))*'Coefficients - Win Probability'!$L$2</f>
        <v>0.05445670431</v>
      </c>
      <c r="N202" s="5" t="n">
        <f t="shared" si="1"/>
        <v>0.127111</v>
      </c>
    </row>
    <row r="203" ht="14.25" customHeight="1">
      <c r="A203" s="5" t="n">
        <f>'Coefficients - Win Probability'!$A$2</f>
        <v>0</v>
      </c>
      <c r="B203" s="5" t="n">
        <f>(Games!G203)*'Coefficients - Win Probability'!$B$2</f>
        <v>-2.87331575</v>
      </c>
      <c r="C203" s="5" t="n">
        <f>(VLOOKUP(Games!B203, Data!$B$2:$L$134, 4, FALSE)-VLOOKUP(Games!E203, Data!$B$2:$L$134, 4, FALSE))*'Coefficients - Win Probability'!$C$2</f>
        <v>0.9794424145</v>
      </c>
      <c r="D203" s="5" t="n">
        <f>(VLOOKUP(Games!B203, Data!$B$2:$L$134, 5, FALSE)-VLOOKUP(Games!E203, Data!$B$2:$L$134, 5, FALSE))*'Coefficients - Win Probability'!$D$2</f>
        <v>1.334109423</v>
      </c>
      <c r="E203" s="5" t="n">
        <f>(VLOOKUP(Games!B203, Data!$B$2:$L$134, 6, FALSE)-VLOOKUP(Games!E203, Data!$B$2:$L$134, 6, FALSE))*'Coefficients - Win Probability'!$E$2</f>
        <v>0.835736152</v>
      </c>
      <c r="F203" s="5" t="n">
        <f>(VLOOKUP(Games!B203, Data!$B$2:$L$134, 7, FALSE)-VLOOKUP(Games!E203, Data!$B$2:$L$134, 7, FALSE))*'Coefficients - Win Probability'!$F$2</f>
        <v>4.354440263</v>
      </c>
      <c r="G203" s="5" t="n">
        <f>(VLOOKUP(Games!B203, Data!$B$2:$L$134, 8, FALSE)-VLOOKUP(Games!E203, Data!$B$2:$L$134, 8, FALSE))*'Coefficients - Win Probability'!$G$2</f>
        <v>1.238134941</v>
      </c>
      <c r="H203" s="5" t="n">
        <f>(VLOOKUP(Games!B203, Data!$B$2:$L$134, 9, FALSE)-VLOOKUP(Games!E203, Data!$B$2:$L$134, 9, FALSE))*'Coefficients - Win Probability'!$H$2</f>
        <v>0.2711695255</v>
      </c>
      <c r="I203" s="5" t="n">
        <f>(VLOOKUP(Games!B203, Data!$B$2:$L$134, 10, FALSE)-VLOOKUP(Games!E203, Data!$B$2:$L$134, 10, FALSE))*'Coefficients - Win Probability'!$I$2</f>
        <v>-0.9209461628</v>
      </c>
      <c r="J203" s="5" t="n">
        <f>(IF(AND(VLOOKUP(Games!B203, Data!$B$2:$L$134, 11, FALSE)=1, VLOOKUP(Games!E203, Data!$B$2:$L$134, 11, FALSE)&lt;&gt;1), 1,0))*'Coefficients - Win Probability'!$J$2</f>
        <v>0</v>
      </c>
      <c r="K203" s="5" t="n">
        <f>(IF(AND(VLOOKUP(Games!B203, Data!$B$2:$L$134, 11, FALSE)&lt;&gt;1, VLOOKUP(Games!E203, Data!$B$2:$L$134, 11, FALSE)=1), 1,0))*'Coefficients - Win Probability'!$K$2</f>
        <v>0</v>
      </c>
      <c r="L203" s="5" t="n">
        <f>(VLOOKUP(Games!B203, Data!$B$2:$L$134, 3, FALSE)-VLOOKUP(Games!E203, Data!$B$2:$L$134, 3, FALSE))*'Coefficients - Win Probability'!$L$2</f>
        <v>1.824299595</v>
      </c>
      <c r="N203" s="5" t="n">
        <f t="shared" si="1"/>
        <v>0.999127</v>
      </c>
    </row>
    <row r="204" ht="14.25" customHeight="1">
      <c r="A204" s="5" t="n">
        <f>'Coefficients - Win Probability'!$A$2</f>
        <v>0</v>
      </c>
      <c r="B204" s="5" t="n">
        <f>(Games!G204)*'Coefficients - Win Probability'!$B$2</f>
        <v>-4.115830669</v>
      </c>
      <c r="C204" s="5" t="n">
        <f>(VLOOKUP(Games!B204, Data!$B$2:$L$134, 4, FALSE)-VLOOKUP(Games!E204, Data!$B$2:$L$134, 4, FALSE))*'Coefficients - Win Probability'!$C$2</f>
        <v>0.8287589661</v>
      </c>
      <c r="D204" s="5" t="n">
        <f>(VLOOKUP(Games!B204, Data!$B$2:$L$134, 5, FALSE)-VLOOKUP(Games!E204, Data!$B$2:$L$134, 5, FALSE))*'Coefficients - Win Probability'!$D$2</f>
        <v>2.9568028</v>
      </c>
      <c r="E204" s="5" t="n">
        <f>(VLOOKUP(Games!B204, Data!$B$2:$L$134, 6, FALSE)-VLOOKUP(Games!E204, Data!$B$2:$L$134, 6, FALSE))*'Coefficients - Win Probability'!$E$2</f>
        <v>1.312071366</v>
      </c>
      <c r="F204" s="5" t="n">
        <f>(VLOOKUP(Games!B204, Data!$B$2:$L$134, 7, FALSE)-VLOOKUP(Games!E204, Data!$B$2:$L$134, 7, FALSE))*'Coefficients - Win Probability'!$F$2</f>
        <v>5.875511862</v>
      </c>
      <c r="G204" s="5" t="n">
        <f>(VLOOKUP(Games!B204, Data!$B$2:$L$134, 8, FALSE)-VLOOKUP(Games!E204, Data!$B$2:$L$134, 8, FALSE))*'Coefficients - Win Probability'!$G$2</f>
        <v>2.056563122</v>
      </c>
      <c r="H204" s="5" t="n">
        <f>(VLOOKUP(Games!B204, Data!$B$2:$L$134, 9, FALSE)-VLOOKUP(Games!E204, Data!$B$2:$L$134, 9, FALSE))*'Coefficients - Win Probability'!$H$2</f>
        <v>0.3314294201</v>
      </c>
      <c r="I204" s="5" t="n">
        <f>(VLOOKUP(Games!B204, Data!$B$2:$L$134, 10, FALSE)-VLOOKUP(Games!E204, Data!$B$2:$L$134, 10, FALSE))*'Coefficients - Win Probability'!$I$2</f>
        <v>-0.8321969588</v>
      </c>
      <c r="J204" s="5" t="n">
        <f>(IF(AND(VLOOKUP(Games!B204, Data!$B$2:$L$134, 11, FALSE)=1, VLOOKUP(Games!E204, Data!$B$2:$L$134, 11, FALSE)&lt;&gt;1), 1,0))*'Coefficients - Win Probability'!$J$2</f>
        <v>0</v>
      </c>
      <c r="K204" s="5" t="n">
        <f>(IF(AND(VLOOKUP(Games!B204, Data!$B$2:$L$134, 11, FALSE)&lt;&gt;1, VLOOKUP(Games!E204, Data!$B$2:$L$134, 11, FALSE)=1), 1,0))*'Coefficients - Win Probability'!$K$2</f>
        <v>0</v>
      </c>
      <c r="L204" s="5" t="n">
        <f>(VLOOKUP(Games!B204, Data!$B$2:$L$134, 3, FALSE)-VLOOKUP(Games!E204, Data!$B$2:$L$134, 3, FALSE))*'Coefficients - Win Probability'!$L$2</f>
        <v>-5.187001086</v>
      </c>
      <c r="N204" s="5" t="n">
        <f t="shared" si="1"/>
        <v>0.961805</v>
      </c>
    </row>
    <row r="205" ht="14.25" customHeight="1">
      <c r="A205" s="5" t="n">
        <f>'Coefficients - Win Probability'!$A$2</f>
        <v>0</v>
      </c>
      <c r="B205" s="5" t="n">
        <f>(Games!G205)*'Coefficients - Win Probability'!$B$2</f>
        <v>1.164857737</v>
      </c>
      <c r="C205" s="5" t="n">
        <f>(VLOOKUP(Games!B205, Data!$B$2:$L$134, 4, FALSE)-VLOOKUP(Games!E205, Data!$B$2:$L$134, 4, FALSE))*'Coefficients - Win Probability'!$C$2</f>
        <v>-0.4897212072</v>
      </c>
      <c r="D205" s="5" t="n">
        <f>(VLOOKUP(Games!B205, Data!$B$2:$L$134, 5, FALSE)-VLOOKUP(Games!E205, Data!$B$2:$L$134, 5, FALSE))*'Coefficients - Win Probability'!$D$2</f>
        <v>-1.599038954</v>
      </c>
      <c r="E205" s="5" t="n">
        <f>(VLOOKUP(Games!B205, Data!$B$2:$L$134, 6, FALSE)-VLOOKUP(Games!E205, Data!$B$2:$L$134, 6, FALSE))*'Coefficients - Win Probability'!$E$2</f>
        <v>-0.7893063658</v>
      </c>
      <c r="F205" s="5" t="n">
        <f>(VLOOKUP(Games!B205, Data!$B$2:$L$134, 7, FALSE)-VLOOKUP(Games!E205, Data!$B$2:$L$134, 7, FALSE))*'Coefficients - Win Probability'!$F$2</f>
        <v>-3.191267864</v>
      </c>
      <c r="G205" s="5" t="n">
        <f>(VLOOKUP(Games!B205, Data!$B$2:$L$134, 8, FALSE)-VLOOKUP(Games!E205, Data!$B$2:$L$134, 8, FALSE))*'Coefficients - Win Probability'!$G$2</f>
        <v>-1.238134941</v>
      </c>
      <c r="H205" s="5" t="n">
        <f>(VLOOKUP(Games!B205, Data!$B$2:$L$134, 9, FALSE)-VLOOKUP(Games!E205, Data!$B$2:$L$134, 9, FALSE))*'Coefficients - Win Probability'!$H$2</f>
        <v>-0.1684537962</v>
      </c>
      <c r="I205" s="5" t="n">
        <f>(VLOOKUP(Games!B205, Data!$B$2:$L$134, 10, FALSE)-VLOOKUP(Games!E205, Data!$B$2:$L$134, 10, FALSE))*'Coefficients - Win Probability'!$I$2</f>
        <v>0.9769766875</v>
      </c>
      <c r="J205" s="5" t="n">
        <f>(IF(AND(VLOOKUP(Games!B205, Data!$B$2:$L$134, 11, FALSE)=1, VLOOKUP(Games!E205, Data!$B$2:$L$134, 11, FALSE)&lt;&gt;1), 1,0))*'Coefficients - Win Probability'!$J$2</f>
        <v>0</v>
      </c>
      <c r="K205" s="5" t="n">
        <f>(IF(AND(VLOOKUP(Games!B205, Data!$B$2:$L$134, 11, FALSE)&lt;&gt;1, VLOOKUP(Games!E205, Data!$B$2:$L$134, 11, FALSE)=1), 1,0))*'Coefficients - Win Probability'!$K$2</f>
        <v>0</v>
      </c>
      <c r="L205" s="5" t="n">
        <f>(VLOOKUP(Games!B205, Data!$B$2:$L$134, 3, FALSE)-VLOOKUP(Games!E205, Data!$B$2:$L$134, 3, FALSE))*'Coefficients - Win Probability'!$L$2</f>
        <v>6.126379235</v>
      </c>
      <c r="N205" s="5" t="n">
        <f t="shared" si="1"/>
        <v>0.688323</v>
      </c>
    </row>
    <row r="206" ht="14.25" customHeight="1">
      <c r="A206" s="5" t="n">
        <f>'Coefficients - Win Probability'!$A$2</f>
        <v>0</v>
      </c>
      <c r="B206" s="5" t="n">
        <f>(Games!G206)*'Coefficients - Win Probability'!$B$2</f>
        <v>-0.2329715473</v>
      </c>
      <c r="C206" s="5" t="n">
        <f>(VLOOKUP(Games!B206, Data!$B$2:$L$134, 4, FALSE)-VLOOKUP(Games!E206, Data!$B$2:$L$134, 4, FALSE))*'Coefficients - Win Probability'!$C$2</f>
        <v>-0.2448606036</v>
      </c>
      <c r="D206" s="5" t="n">
        <f>(VLOOKUP(Games!B206, Data!$B$2:$L$134, 5, FALSE)-VLOOKUP(Games!E206, Data!$B$2:$L$134, 5, FALSE))*'Coefficients - Win Probability'!$D$2</f>
        <v>0.3973942964</v>
      </c>
      <c r="E206" s="5" t="n">
        <f>(VLOOKUP(Games!B206, Data!$B$2:$L$134, 6, FALSE)-VLOOKUP(Games!E206, Data!$B$2:$L$134, 6, FALSE))*'Coefficients - Win Probability'!$E$2</f>
        <v>0.3791765875</v>
      </c>
      <c r="F206" s="5" t="n">
        <f>(VLOOKUP(Games!B206, Data!$B$2:$L$134, 7, FALSE)-VLOOKUP(Games!E206, Data!$B$2:$L$134, 7, FALSE))*'Coefficients - Win Probability'!$F$2</f>
        <v>1.103522532</v>
      </c>
      <c r="G206" s="5" t="n">
        <f>(VLOOKUP(Games!B206, Data!$B$2:$L$134, 8, FALSE)-VLOOKUP(Games!E206, Data!$B$2:$L$134, 8, FALSE))*'Coefficients - Win Probability'!$G$2</f>
        <v>0.2728093937</v>
      </c>
      <c r="H206" s="5" t="n">
        <f>(VLOOKUP(Games!B206, Data!$B$2:$L$134, 9, FALSE)-VLOOKUP(Games!E206, Data!$B$2:$L$134, 9, FALSE))*'Coefficients - Win Probability'!$H$2</f>
        <v>-0.0328690334</v>
      </c>
      <c r="I206" s="5" t="n">
        <f>(VLOOKUP(Games!B206, Data!$B$2:$L$134, 10, FALSE)-VLOOKUP(Games!E206, Data!$B$2:$L$134, 10, FALSE))*'Coefficients - Win Probability'!$I$2</f>
        <v>-0.3557493628</v>
      </c>
      <c r="J206" s="5" t="n">
        <f>(IF(AND(VLOOKUP(Games!B206, Data!$B$2:$L$134, 11, FALSE)=1, VLOOKUP(Games!E206, Data!$B$2:$L$134, 11, FALSE)&lt;&gt;1), 1,0))*'Coefficients - Win Probability'!$J$2</f>
        <v>0</v>
      </c>
      <c r="K206" s="5" t="n">
        <f>(IF(AND(VLOOKUP(Games!B206, Data!$B$2:$L$134, 11, FALSE)&lt;&gt;1, VLOOKUP(Games!E206, Data!$B$2:$L$134, 11, FALSE)=1), 1,0))*'Coefficients - Win Probability'!$K$2</f>
        <v>0</v>
      </c>
      <c r="L206" s="5" t="n">
        <f>(VLOOKUP(Games!B206, Data!$B$2:$L$134, 3, FALSE)-VLOOKUP(Games!E206, Data!$B$2:$L$134, 3, FALSE))*'Coefficients - Win Probability'!$L$2</f>
        <v>-2.39609499</v>
      </c>
      <c r="N206" s="5" t="n">
        <f t="shared" si="1"/>
        <v>0.247938</v>
      </c>
    </row>
    <row r="207" ht="14.25" customHeight="1">
      <c r="A207" s="5" t="n">
        <f>'Coefficients - Win Probability'!$A$2</f>
        <v>0</v>
      </c>
      <c r="B207" s="5" t="n">
        <f>(Games!G207)*'Coefficients - Win Probability'!$B$2</f>
        <v>-2.252058291</v>
      </c>
      <c r="C207" s="5" t="n">
        <f>(VLOOKUP(Games!B207, Data!$B$2:$L$134, 4, FALSE)-VLOOKUP(Games!E207, Data!$B$2:$L$134, 4, FALSE))*'Coefficients - Win Probability'!$C$2</f>
        <v>0.7722526729</v>
      </c>
      <c r="D207" s="5" t="n">
        <f>(VLOOKUP(Games!B207, Data!$B$2:$L$134, 5, FALSE)-VLOOKUP(Games!E207, Data!$B$2:$L$134, 5, FALSE))*'Coefficients - Win Probability'!$D$2</f>
        <v>1.646347799</v>
      </c>
      <c r="E207" s="5" t="n">
        <f>(VLOOKUP(Games!B207, Data!$B$2:$L$134, 6, FALSE)-VLOOKUP(Games!E207, Data!$B$2:$L$134, 6, FALSE))*'Coefficients - Win Probability'!$E$2</f>
        <v>0.9294555353</v>
      </c>
      <c r="F207" s="5" t="n">
        <f>(VLOOKUP(Games!B207, Data!$B$2:$L$134, 7, FALSE)-VLOOKUP(Games!E207, Data!$B$2:$L$134, 7, FALSE))*'Coefficients - Win Probability'!$F$2</f>
        <v>3.549167064</v>
      </c>
      <c r="G207" s="5" t="n">
        <f>(VLOOKUP(Games!B207, Data!$B$2:$L$134, 8, FALSE)-VLOOKUP(Games!E207, Data!$B$2:$L$134, 8, FALSE))*'Coefficients - Win Probability'!$G$2</f>
        <v>1.825724404</v>
      </c>
      <c r="H207" s="5" t="n">
        <f>(VLOOKUP(Games!B207, Data!$B$2:$L$134, 9, FALSE)-VLOOKUP(Games!E207, Data!$B$2:$L$134, 9, FALSE))*'Coefficients - Win Probability'!$H$2</f>
        <v>0.234191863</v>
      </c>
      <c r="I207" s="5" t="n">
        <f>(VLOOKUP(Games!B207, Data!$B$2:$L$134, 10, FALSE)-VLOOKUP(Games!E207, Data!$B$2:$L$134, 10, FALSE))*'Coefficients - Win Probability'!$I$2</f>
        <v>-1.201594783</v>
      </c>
      <c r="J207" s="5" t="n">
        <f>(IF(AND(VLOOKUP(Games!B207, Data!$B$2:$L$134, 11, FALSE)=1, VLOOKUP(Games!E207, Data!$B$2:$L$134, 11, FALSE)&lt;&gt;1), 1,0))*'Coefficients - Win Probability'!$J$2</f>
        <v>-0.2451778613</v>
      </c>
      <c r="K207" s="5" t="n">
        <f>(IF(AND(VLOOKUP(Games!B207, Data!$B$2:$L$134, 11, FALSE)&lt;&gt;1, VLOOKUP(Games!E207, Data!$B$2:$L$134, 11, FALSE)=1), 1,0))*'Coefficients - Win Probability'!$K$2</f>
        <v>0</v>
      </c>
      <c r="L207" s="5" t="n">
        <f>(VLOOKUP(Games!B207, Data!$B$2:$L$134, 3, FALSE)-VLOOKUP(Games!E207, Data!$B$2:$L$134, 3, FALSE))*'Coefficients - Win Probability'!$L$2</f>
        <v>-1.688157834</v>
      </c>
      <c r="N207" s="5" t="n">
        <f t="shared" si="1"/>
        <v>0.972619</v>
      </c>
    </row>
    <row r="208" ht="14.25" customHeight="1">
      <c r="A208" s="5" t="n">
        <f>'Coefficients - Win Probability'!$A$2</f>
        <v>0</v>
      </c>
      <c r="B208" s="5" t="n">
        <f>(Games!G208)*'Coefficients - Win Probability'!$B$2</f>
        <v>2.87331575</v>
      </c>
      <c r="C208" s="5" t="n">
        <f>(VLOOKUP(Games!B208, Data!$B$2:$L$134, 4, FALSE)-VLOOKUP(Games!E208, Data!$B$2:$L$134, 4, FALSE))*'Coefficients - Win Probability'!$C$2</f>
        <v>-0.8287589661</v>
      </c>
      <c r="D208" s="5" t="n">
        <f>(VLOOKUP(Games!B208, Data!$B$2:$L$134, 5, FALSE)-VLOOKUP(Games!E208, Data!$B$2:$L$134, 5, FALSE))*'Coefficients - Win Probability'!$D$2</f>
        <v>-2.218784821</v>
      </c>
      <c r="E208" s="5" t="n">
        <f>(VLOOKUP(Games!B208, Data!$B$2:$L$134, 6, FALSE)-VLOOKUP(Games!E208, Data!$B$2:$L$134, 6, FALSE))*'Coefficients - Win Probability'!$E$2</f>
        <v>-1.122912978</v>
      </c>
      <c r="F208" s="5" t="n">
        <f>(VLOOKUP(Games!B208, Data!$B$2:$L$134, 7, FALSE)-VLOOKUP(Games!E208, Data!$B$2:$L$134, 7, FALSE))*'Coefficients - Win Probability'!$F$2</f>
        <v>-4.32461533</v>
      </c>
      <c r="G208" s="5" t="n">
        <f>(VLOOKUP(Games!B208, Data!$B$2:$L$134, 8, FALSE)-VLOOKUP(Games!E208, Data!$B$2:$L$134, 8, FALSE))*'Coefficients - Win Probability'!$G$2</f>
        <v>-1.699812376</v>
      </c>
      <c r="H208" s="5" t="n">
        <f>(VLOOKUP(Games!B208, Data!$B$2:$L$134, 9, FALSE)-VLOOKUP(Games!E208, Data!$B$2:$L$134, 9, FALSE))*'Coefficients - Win Probability'!$H$2</f>
        <v>-0.2999299298</v>
      </c>
      <c r="I208" s="5" t="n">
        <f>(VLOOKUP(Games!B208, Data!$B$2:$L$134, 10, FALSE)-VLOOKUP(Games!E208, Data!$B$2:$L$134, 10, FALSE))*'Coefficients - Win Probability'!$I$2</f>
        <v>1.354618319</v>
      </c>
      <c r="J208" s="5" t="n">
        <f>(IF(AND(VLOOKUP(Games!B208, Data!$B$2:$L$134, 11, FALSE)=1, VLOOKUP(Games!E208, Data!$B$2:$L$134, 11, FALSE)&lt;&gt;1), 1,0))*'Coefficients - Win Probability'!$J$2</f>
        <v>0</v>
      </c>
      <c r="K208" s="5" t="n">
        <f>(IF(AND(VLOOKUP(Games!B208, Data!$B$2:$L$134, 11, FALSE)&lt;&gt;1, VLOOKUP(Games!E208, Data!$B$2:$L$134, 11, FALSE)=1), 1,0))*'Coefficients - Win Probability'!$K$2</f>
        <v>0</v>
      </c>
      <c r="L208" s="5" t="n">
        <f>(VLOOKUP(Games!B208, Data!$B$2:$L$134, 3, FALSE)-VLOOKUP(Games!E208, Data!$B$2:$L$134, 3, FALSE))*'Coefficients - Win Probability'!$L$2</f>
        <v>3.417158196</v>
      </c>
      <c r="N208" s="5" t="n">
        <f t="shared" si="1"/>
        <v>0.054696</v>
      </c>
    </row>
    <row r="209" ht="14.25" customHeight="1">
      <c r="A209" s="5" t="n">
        <f>'Coefficients - Win Probability'!$A$2</f>
        <v>0</v>
      </c>
      <c r="B209" s="5" t="n">
        <f>(Games!G209)*'Coefficients - Win Probability'!$B$2</f>
        <v>-0.698914642</v>
      </c>
      <c r="C209" s="5" t="n">
        <f>(VLOOKUP(Games!B209, Data!$B$2:$L$134, 4, FALSE)-VLOOKUP(Games!E209, Data!$B$2:$L$134, 4, FALSE))*'Coefficients - Win Probability'!$C$2</f>
        <v>-0.3847809485</v>
      </c>
      <c r="D209" s="5" t="n">
        <f>(VLOOKUP(Games!B209, Data!$B$2:$L$134, 5, FALSE)-VLOOKUP(Games!E209, Data!$B$2:$L$134, 5, FALSE))*'Coefficients - Win Probability'!$D$2</f>
        <v>-0.09461768961</v>
      </c>
      <c r="E209" s="5" t="n">
        <f>(VLOOKUP(Games!B209, Data!$B$2:$L$134, 6, FALSE)-VLOOKUP(Games!E209, Data!$B$2:$L$134, 6, FALSE))*'Coefficients - Win Probability'!$E$2</f>
        <v>-0.05760732735</v>
      </c>
      <c r="F209" s="5" t="n">
        <f>(VLOOKUP(Games!B209, Data!$B$2:$L$134, 7, FALSE)-VLOOKUP(Games!E209, Data!$B$2:$L$134, 7, FALSE))*'Coefficients - Win Probability'!$F$2</f>
        <v>0.1192997332</v>
      </c>
      <c r="G209" s="5" t="n">
        <f>(VLOOKUP(Games!B209, Data!$B$2:$L$134, 8, FALSE)-VLOOKUP(Games!E209, Data!$B$2:$L$134, 8, FALSE))*'Coefficients - Win Probability'!$G$2</f>
        <v>-0.1888680418</v>
      </c>
      <c r="H209" s="5" t="n">
        <f>(VLOOKUP(Games!B209, Data!$B$2:$L$134, 9, FALSE)-VLOOKUP(Games!E209, Data!$B$2:$L$134, 9, FALSE))*'Coefficients - Win Probability'!$H$2</f>
        <v>-0.03423857646</v>
      </c>
      <c r="I209" s="5" t="n">
        <f>(VLOOKUP(Games!B209, Data!$B$2:$L$134, 10, FALSE)-VLOOKUP(Games!E209, Data!$B$2:$L$134, 10, FALSE))*'Coefficients - Win Probability'!$I$2</f>
        <v>0.6440651633</v>
      </c>
      <c r="J209" s="5" t="n">
        <f>(IF(AND(VLOOKUP(Games!B209, Data!$B$2:$L$134, 11, FALSE)=1, VLOOKUP(Games!E209, Data!$B$2:$L$134, 11, FALSE)&lt;&gt;1), 1,0))*'Coefficients - Win Probability'!$J$2</f>
        <v>0</v>
      </c>
      <c r="K209" s="5" t="n">
        <f>(IF(AND(VLOOKUP(Games!B209, Data!$B$2:$L$134, 11, FALSE)&lt;&gt;1, VLOOKUP(Games!E209, Data!$B$2:$L$134, 11, FALSE)=1), 1,0))*'Coefficients - Win Probability'!$K$2</f>
        <v>0</v>
      </c>
      <c r="L209" s="5" t="n">
        <f>(VLOOKUP(Games!B209, Data!$B$2:$L$134, 3, FALSE)-VLOOKUP(Games!E209, Data!$B$2:$L$134, 3, FALSE))*'Coefficients - Win Probability'!$L$2</f>
        <v>0.5717953953</v>
      </c>
      <c r="N209" s="5" t="n">
        <f t="shared" si="1"/>
        <v>0.469073</v>
      </c>
    </row>
    <row r="210" ht="14.25" customHeight="1">
      <c r="A210" s="5" t="n">
        <f>'Coefficients - Win Probability'!$A$2</f>
        <v>0</v>
      </c>
      <c r="B210" s="5" t="n">
        <f>(Games!G210)*'Coefficients - Win Probability'!$B$2</f>
        <v>3.339258845</v>
      </c>
      <c r="C210" s="5" t="n">
        <f>(VLOOKUP(Games!B210, Data!$B$2:$L$134, 4, FALSE)-VLOOKUP(Games!E210, Data!$B$2:$L$134, 4, FALSE))*'Coefficients - Win Probability'!$C$2</f>
        <v>-1.224303018</v>
      </c>
      <c r="D210" s="5" t="n">
        <f>(VLOOKUP(Games!B210, Data!$B$2:$L$134, 5, FALSE)-VLOOKUP(Games!E210, Data!$B$2:$L$134, 5, FALSE))*'Coefficients - Win Probability'!$D$2</f>
        <v>-2.483714352</v>
      </c>
      <c r="E210" s="5" t="n">
        <f>(VLOOKUP(Games!B210, Data!$B$2:$L$134, 6, FALSE)-VLOOKUP(Games!E210, Data!$B$2:$L$134, 6, FALSE))*'Coefficients - Win Probability'!$E$2</f>
        <v>-1.331847016</v>
      </c>
      <c r="F210" s="5" t="n">
        <f>(VLOOKUP(Games!B210, Data!$B$2:$L$134, 7, FALSE)-VLOOKUP(Games!E210, Data!$B$2:$L$134, 7, FALSE))*'Coefficients - Win Probability'!$F$2</f>
        <v>-5.815861996</v>
      </c>
      <c r="G210" s="5" t="n">
        <f>(VLOOKUP(Games!B210, Data!$B$2:$L$134, 8, FALSE)-VLOOKUP(Games!E210, Data!$B$2:$L$134, 8, FALSE))*'Coefficients - Win Probability'!$G$2</f>
        <v>-2.119519136</v>
      </c>
      <c r="H210" s="5" t="n">
        <f>(VLOOKUP(Games!B210, Data!$B$2:$L$134, 9, FALSE)-VLOOKUP(Games!E210, Data!$B$2:$L$134, 9, FALSE))*'Coefficients - Win Probability'!$H$2</f>
        <v>-0.3136253603</v>
      </c>
      <c r="I210" s="5" t="n">
        <f>(VLOOKUP(Games!B210, Data!$B$2:$L$134, 10, FALSE)-VLOOKUP(Games!E210, Data!$B$2:$L$134, 10, FALSE))*'Coefficients - Win Probability'!$I$2</f>
        <v>0.7794673778</v>
      </c>
      <c r="J210" s="5" t="n">
        <f>(IF(AND(VLOOKUP(Games!B210, Data!$B$2:$L$134, 11, FALSE)=1, VLOOKUP(Games!E210, Data!$B$2:$L$134, 11, FALSE)&lt;&gt;1), 1,0))*'Coefficients - Win Probability'!$J$2</f>
        <v>0</v>
      </c>
      <c r="K210" s="5" t="n">
        <f>(IF(AND(VLOOKUP(Games!B210, Data!$B$2:$L$134, 11, FALSE)&lt;&gt;1, VLOOKUP(Games!E210, Data!$B$2:$L$134, 11, FALSE)=1), 1,0))*'Coefficients - Win Probability'!$K$2</f>
        <v>0.3676925434</v>
      </c>
      <c r="L210" s="5" t="n">
        <f>(VLOOKUP(Games!B210, Data!$B$2:$L$134, 3, FALSE)-VLOOKUP(Games!E210, Data!$B$2:$L$134, 3, FALSE))*'Coefficients - Win Probability'!$L$2</f>
        <v>2.205496525</v>
      </c>
      <c r="N210" s="5" t="n">
        <f t="shared" si="1"/>
        <v>0.001363</v>
      </c>
    </row>
    <row r="211" ht="14.25" customHeight="1">
      <c r="A211" s="5" t="n">
        <f>'Coefficients - Win Probability'!$A$2</f>
        <v>0</v>
      </c>
      <c r="B211" s="5" t="n">
        <f>(Games!G211)*'Coefficients - Win Probability'!$B$2</f>
        <v>-0.4659430946</v>
      </c>
      <c r="C211" s="5" t="n">
        <f>(VLOOKUP(Games!B211, Data!$B$2:$L$134, 4, FALSE)-VLOOKUP(Games!E211, Data!$B$2:$L$134, 4, FALSE))*'Coefficients - Win Probability'!$C$2</f>
        <v>-0.7345818108</v>
      </c>
      <c r="D211" s="5" t="n">
        <f>(VLOOKUP(Games!B211, Data!$B$2:$L$134, 5, FALSE)-VLOOKUP(Games!E211, Data!$B$2:$L$134, 5, FALSE))*'Coefficients - Win Probability'!$D$2</f>
        <v>0.6386694049</v>
      </c>
      <c r="E211" s="5" t="n">
        <f>(VLOOKUP(Games!B211, Data!$B$2:$L$134, 6, FALSE)-VLOOKUP(Games!E211, Data!$B$2:$L$134, 6, FALSE))*'Coefficients - Win Probability'!$E$2</f>
        <v>0.05932694906</v>
      </c>
      <c r="F211" s="5" t="n">
        <f>(VLOOKUP(Games!B211, Data!$B$2:$L$134, 7, FALSE)-VLOOKUP(Games!E211, Data!$B$2:$L$134, 7, FALSE))*'Coefficients - Win Probability'!$F$2</f>
        <v>1.401771866</v>
      </c>
      <c r="G211" s="5" t="n">
        <f>(VLOOKUP(Games!B211, Data!$B$2:$L$134, 8, FALSE)-VLOOKUP(Games!E211, Data!$B$2:$L$134, 8, FALSE))*'Coefficients - Win Probability'!$G$2</f>
        <v>0.06295601394</v>
      </c>
      <c r="H211" s="5" t="n">
        <f>(VLOOKUP(Games!B211, Data!$B$2:$L$134, 9, FALSE)-VLOOKUP(Games!E211, Data!$B$2:$L$134, 9, FALSE))*'Coefficients - Win Probability'!$H$2</f>
        <v>-0.02739086116</v>
      </c>
      <c r="I211" s="5" t="n">
        <f>(VLOOKUP(Games!B211, Data!$B$2:$L$134, 10, FALSE)-VLOOKUP(Games!E211, Data!$B$2:$L$134, 10, FALSE))*'Coefficients - Win Probability'!$I$2</f>
        <v>0.1614212734</v>
      </c>
      <c r="J211" s="5" t="n">
        <f>(IF(AND(VLOOKUP(Games!B211, Data!$B$2:$L$134, 11, FALSE)=1, VLOOKUP(Games!E211, Data!$B$2:$L$134, 11, FALSE)&lt;&gt;1), 1,0))*'Coefficients - Win Probability'!$J$2</f>
        <v>0</v>
      </c>
      <c r="K211" s="5" t="n">
        <f>(IF(AND(VLOOKUP(Games!B211, Data!$B$2:$L$134, 11, FALSE)&lt;&gt;1, VLOOKUP(Games!E211, Data!$B$2:$L$134, 11, FALSE)=1), 1,0))*'Coefficients - Win Probability'!$K$2</f>
        <v>0</v>
      </c>
      <c r="L211" s="5" t="n">
        <f>(VLOOKUP(Games!B211, Data!$B$2:$L$134, 3, FALSE)-VLOOKUP(Games!E211, Data!$B$2:$L$134, 3, FALSE))*'Coefficients - Win Probability'!$L$2</f>
        <v>-0.7623938604</v>
      </c>
      <c r="N211" s="5" t="n">
        <f t="shared" si="1"/>
        <v>0.582692</v>
      </c>
    </row>
    <row r="212" ht="14.25" customHeight="1">
      <c r="A212" s="5" t="n">
        <f>'Coefficients - Win Probability'!$A$2</f>
        <v>0</v>
      </c>
      <c r="B212" s="5" t="n">
        <f>(Games!G212)*'Coefficients - Win Probability'!$B$2</f>
        <v>-2.562687021</v>
      </c>
      <c r="C212" s="5" t="n">
        <f>(VLOOKUP(Games!B212, Data!$B$2:$L$134, 4, FALSE)-VLOOKUP(Games!E212, Data!$B$2:$L$134, 4, FALSE))*'Coefficients - Win Probability'!$C$2</f>
        <v>0.4897212072</v>
      </c>
      <c r="D212" s="5" t="n">
        <f>(VLOOKUP(Games!B212, Data!$B$2:$L$134, 5, FALSE)-VLOOKUP(Games!E212, Data!$B$2:$L$134, 5, FALSE))*'Coefficients - Win Probability'!$D$2</f>
        <v>1.778812565</v>
      </c>
      <c r="E212" s="5" t="n">
        <f>(VLOOKUP(Games!B212, Data!$B$2:$L$134, 6, FALSE)-VLOOKUP(Games!E212, Data!$B$2:$L$134, 6, FALSE))*'Coefficients - Win Probability'!$E$2</f>
        <v>0.8305772869</v>
      </c>
      <c r="F212" s="5" t="n">
        <f>(VLOOKUP(Games!B212, Data!$B$2:$L$134, 7, FALSE)-VLOOKUP(Games!E212, Data!$B$2:$L$134, 7, FALSE))*'Coefficients - Win Probability'!$F$2</f>
        <v>3.280742664</v>
      </c>
      <c r="G212" s="5" t="n">
        <f>(VLOOKUP(Games!B212, Data!$B$2:$L$134, 8, FALSE)-VLOOKUP(Games!E212, Data!$B$2:$L$134, 8, FALSE))*'Coefficients - Win Probability'!$G$2</f>
        <v>1.133208251</v>
      </c>
      <c r="H212" s="5" t="n">
        <f>(VLOOKUP(Games!B212, Data!$B$2:$L$134, 9, FALSE)-VLOOKUP(Games!E212, Data!$B$2:$L$134, 9, FALSE))*'Coefficients - Win Probability'!$H$2</f>
        <v>0.187627399</v>
      </c>
      <c r="I212" s="5" t="n">
        <f>(VLOOKUP(Games!B212, Data!$B$2:$L$134, 10, FALSE)-VLOOKUP(Games!E212, Data!$B$2:$L$134, 10, FALSE))*'Coefficients - Win Probability'!$I$2</f>
        <v>-0.5084992454</v>
      </c>
      <c r="J212" s="5" t="n">
        <f>(IF(AND(VLOOKUP(Games!B212, Data!$B$2:$L$134, 11, FALSE)=1, VLOOKUP(Games!E212, Data!$B$2:$L$134, 11, FALSE)&lt;&gt;1), 1,0))*'Coefficients - Win Probability'!$J$2</f>
        <v>0</v>
      </c>
      <c r="K212" s="5" t="n">
        <f>(IF(AND(VLOOKUP(Games!B212, Data!$B$2:$L$134, 11, FALSE)&lt;&gt;1, VLOOKUP(Games!E212, Data!$B$2:$L$134, 11, FALSE)=1), 1,0))*'Coefficients - Win Probability'!$K$2</f>
        <v>0</v>
      </c>
      <c r="L212" s="5" t="n">
        <f>(VLOOKUP(Games!B212, Data!$B$2:$L$134, 3, FALSE)-VLOOKUP(Games!E212, Data!$B$2:$L$134, 3, FALSE))*'Coefficients - Win Probability'!$L$2</f>
        <v>-2.927047857</v>
      </c>
      <c r="N212" s="5" t="n">
        <f t="shared" si="1"/>
        <v>0.845855</v>
      </c>
    </row>
    <row r="213" ht="14.25" customHeight="1">
      <c r="A213" s="5" t="n">
        <f>'Coefficients - Win Probability'!$A$2</f>
        <v>0</v>
      </c>
      <c r="B213" s="5" t="n">
        <f>(Games!G213)*'Coefficients - Win Probability'!$B$2</f>
        <v>-0.698914642</v>
      </c>
      <c r="C213" s="5" t="n">
        <f>(VLOOKUP(Games!B213, Data!$B$2:$L$134, 4, FALSE)-VLOOKUP(Games!E213, Data!$B$2:$L$134, 4, FALSE))*'Coefficients - Win Probability'!$C$2</f>
        <v>0.2448606036</v>
      </c>
      <c r="D213" s="5" t="n">
        <f>(VLOOKUP(Games!B213, Data!$B$2:$L$134, 5, FALSE)-VLOOKUP(Games!E213, Data!$B$2:$L$134, 5, FALSE))*'Coefficients - Win Probability'!$D$2</f>
        <v>1.461843304</v>
      </c>
      <c r="E213" s="5" t="n">
        <f>(VLOOKUP(Games!B213, Data!$B$2:$L$134, 6, FALSE)-VLOOKUP(Games!E213, Data!$B$2:$L$134, 6, FALSE))*'Coefficients - Win Probability'!$E$2</f>
        <v>0.2949151236</v>
      </c>
      <c r="F213" s="5" t="n">
        <f>(VLOOKUP(Games!B213, Data!$B$2:$L$134, 7, FALSE)-VLOOKUP(Games!E213, Data!$B$2:$L$134, 7, FALSE))*'Coefficients - Win Probability'!$F$2</f>
        <v>1.580721465</v>
      </c>
      <c r="G213" s="5" t="n">
        <f>(VLOOKUP(Games!B213, Data!$B$2:$L$134, 8, FALSE)-VLOOKUP(Games!E213, Data!$B$2:$L$134, 8, FALSE))*'Coefficients - Win Probability'!$G$2</f>
        <v>0.7135014913</v>
      </c>
      <c r="H213" s="5" t="n">
        <f>(VLOOKUP(Games!B213, Data!$B$2:$L$134, 9, FALSE)-VLOOKUP(Games!E213, Data!$B$2:$L$134, 9, FALSE))*'Coefficients - Win Probability'!$H$2</f>
        <v>0.1369543058</v>
      </c>
      <c r="I213" s="5" t="n">
        <f>(VLOOKUP(Games!B213, Data!$B$2:$L$134, 10, FALSE)-VLOOKUP(Games!E213, Data!$B$2:$L$134, 10, FALSE))*'Coefficients - Win Probability'!$I$2</f>
        <v>-0.5207281297</v>
      </c>
      <c r="J213" s="5" t="n">
        <f>(IF(AND(VLOOKUP(Games!B213, Data!$B$2:$L$134, 11, FALSE)=1, VLOOKUP(Games!E213, Data!$B$2:$L$134, 11, FALSE)&lt;&gt;1), 1,0))*'Coefficients - Win Probability'!$J$2</f>
        <v>0</v>
      </c>
      <c r="K213" s="5" t="n">
        <f>(IF(AND(VLOOKUP(Games!B213, Data!$B$2:$L$134, 11, FALSE)&lt;&gt;1, VLOOKUP(Games!E213, Data!$B$2:$L$134, 11, FALSE)=1), 1,0))*'Coefficients - Win Probability'!$K$2</f>
        <v>0</v>
      </c>
      <c r="L213" s="5" t="n">
        <f>(VLOOKUP(Games!B213, Data!$B$2:$L$134, 3, FALSE)-VLOOKUP(Games!E213, Data!$B$2:$L$134, 3, FALSE))*'Coefficients - Win Probability'!$L$2</f>
        <v>-1.45671684</v>
      </c>
      <c r="N213" s="5" t="n">
        <f t="shared" si="1"/>
        <v>0.852763</v>
      </c>
    </row>
    <row r="214" ht="14.25" customHeight="1">
      <c r="A214" s="5" t="n">
        <f>'Coefficients - Win Probability'!$A$2</f>
        <v>0</v>
      </c>
      <c r="B214" s="5" t="n">
        <f>(Games!G214)*'Coefficients - Win Probability'!$B$2</f>
        <v>-3.18394448</v>
      </c>
      <c r="C214" s="5" t="n">
        <f>(VLOOKUP(Games!B214, Data!$B$2:$L$134, 4, FALSE)-VLOOKUP(Games!E214, Data!$B$2:$L$134, 4, FALSE))*'Coefficients - Win Probability'!$C$2</f>
        <v>0.9794424145</v>
      </c>
      <c r="D214" s="5" t="n">
        <f>(VLOOKUP(Games!B214, Data!$B$2:$L$134, 5, FALSE)-VLOOKUP(Games!E214, Data!$B$2:$L$134, 5, FALSE))*'Coefficients - Win Probability'!$D$2</f>
        <v>3.027766067</v>
      </c>
      <c r="E214" s="5" t="n">
        <f>(VLOOKUP(Games!B214, Data!$B$2:$L$134, 6, FALSE)-VLOOKUP(Games!E214, Data!$B$2:$L$134, 6, FALSE))*'Coefficients - Win Probability'!$E$2</f>
        <v>1.333566638</v>
      </c>
      <c r="F214" s="5" t="n">
        <f>(VLOOKUP(Games!B214, Data!$B$2:$L$134, 7, FALSE)-VLOOKUP(Games!E214, Data!$B$2:$L$134, 7, FALSE))*'Coefficients - Win Probability'!$F$2</f>
        <v>6.859734661</v>
      </c>
      <c r="G214" s="5" t="n">
        <f>(VLOOKUP(Games!B214, Data!$B$2:$L$134, 8, FALSE)-VLOOKUP(Games!E214, Data!$B$2:$L$134, 8, FALSE))*'Coefficients - Win Probability'!$G$2</f>
        <v>2.119519136</v>
      </c>
      <c r="H214" s="5" t="n">
        <f>(VLOOKUP(Games!B214, Data!$B$2:$L$134, 9, FALSE)-VLOOKUP(Games!E214, Data!$B$2:$L$134, 9, FALSE))*'Coefficients - Win Probability'!$H$2</f>
        <v>0.3245817048</v>
      </c>
      <c r="I214" s="5" t="n">
        <f>(VLOOKUP(Games!B214, Data!$B$2:$L$134, 10, FALSE)-VLOOKUP(Games!E214, Data!$B$2:$L$134, 10, FALSE))*'Coefficients - Win Probability'!$I$2</f>
        <v>-0.7272851035</v>
      </c>
      <c r="J214" s="5" t="n">
        <f>(IF(AND(VLOOKUP(Games!B214, Data!$B$2:$L$134, 11, FALSE)=1, VLOOKUP(Games!E214, Data!$B$2:$L$134, 11, FALSE)&lt;&gt;1), 1,0))*'Coefficients - Win Probability'!$J$2</f>
        <v>-0.2451778613</v>
      </c>
      <c r="K214" s="5" t="n">
        <f>(IF(AND(VLOOKUP(Games!B214, Data!$B$2:$L$134, 11, FALSE)&lt;&gt;1, VLOOKUP(Games!E214, Data!$B$2:$L$134, 11, FALSE)=1), 1,0))*'Coefficients - Win Probability'!$K$2</f>
        <v>0</v>
      </c>
      <c r="L214" s="5" t="n">
        <f>(VLOOKUP(Games!B214, Data!$B$2:$L$134, 3, FALSE)-VLOOKUP(Games!E214, Data!$B$2:$L$134, 3, FALSE))*'Coefficients - Win Probability'!$L$2</f>
        <v>-2.940662033</v>
      </c>
      <c r="N214" s="5" t="n">
        <f t="shared" si="1"/>
        <v>0.999473</v>
      </c>
    </row>
    <row r="215" ht="14.25" customHeight="1">
      <c r="A215" s="5" t="n">
        <f>'Coefficients - Win Probability'!$A$2</f>
        <v>0</v>
      </c>
      <c r="B215" s="5" t="n">
        <f>(Games!G215)*'Coefficients - Win Probability'!$B$2</f>
        <v>-0.698914642</v>
      </c>
      <c r="C215" s="5" t="n">
        <f>(VLOOKUP(Games!B215, Data!$B$2:$L$134, 4, FALSE)-VLOOKUP(Games!E215, Data!$B$2:$L$134, 4, FALSE))*'Coefficients - Win Probability'!$C$2</f>
        <v>-0.2448606036</v>
      </c>
      <c r="D215" s="5" t="n">
        <f>(VLOOKUP(Games!B215, Data!$B$2:$L$134, 5, FALSE)-VLOOKUP(Games!E215, Data!$B$2:$L$134, 5, FALSE))*'Coefficients - Win Probability'!$D$2</f>
        <v>0.0236544224</v>
      </c>
      <c r="E215" s="5" t="n">
        <f>(VLOOKUP(Games!B215, Data!$B$2:$L$134, 6, FALSE)-VLOOKUP(Games!E215, Data!$B$2:$L$134, 6, FALSE))*'Coefficients - Win Probability'!$E$2</f>
        <v>-0.08340165303</v>
      </c>
      <c r="F215" s="5" t="n">
        <f>(VLOOKUP(Games!B215, Data!$B$2:$L$134, 7, FALSE)-VLOOKUP(Games!E215, Data!$B$2:$L$134, 7, FALSE))*'Coefficients - Win Probability'!$F$2</f>
        <v>0.2087745332</v>
      </c>
      <c r="G215" s="5" t="n">
        <f>(VLOOKUP(Games!B215, Data!$B$2:$L$134, 8, FALSE)-VLOOKUP(Games!E215, Data!$B$2:$L$134, 8, FALSE))*'Coefficients - Win Probability'!$G$2</f>
        <v>0.2518240557</v>
      </c>
      <c r="H215" s="5" t="n">
        <f>(VLOOKUP(Games!B215, Data!$B$2:$L$134, 9, FALSE)-VLOOKUP(Games!E215, Data!$B$2:$L$134, 9, FALSE))*'Coefficients - Win Probability'!$H$2</f>
        <v>-0.006847715291</v>
      </c>
      <c r="I215" s="5" t="n">
        <f>(VLOOKUP(Games!B215, Data!$B$2:$L$134, 10, FALSE)-VLOOKUP(Games!E215, Data!$B$2:$L$134, 10, FALSE))*'Coefficients - Win Probability'!$I$2</f>
        <v>0.02690354556</v>
      </c>
      <c r="J215" s="5" t="n">
        <f>(IF(AND(VLOOKUP(Games!B215, Data!$B$2:$L$134, 11, FALSE)=1, VLOOKUP(Games!E215, Data!$B$2:$L$134, 11, FALSE)&lt;&gt;1), 1,0))*'Coefficients - Win Probability'!$J$2</f>
        <v>0</v>
      </c>
      <c r="K215" s="5" t="n">
        <f>(IF(AND(VLOOKUP(Games!B215, Data!$B$2:$L$134, 11, FALSE)&lt;&gt;1, VLOOKUP(Games!E215, Data!$B$2:$L$134, 11, FALSE)=1), 1,0))*'Coefficients - Win Probability'!$K$2</f>
        <v>0</v>
      </c>
      <c r="L215" s="5" t="n">
        <f>(VLOOKUP(Games!B215, Data!$B$2:$L$134, 3, FALSE)-VLOOKUP(Games!E215, Data!$B$2:$L$134, 3, FALSE))*'Coefficients - Win Probability'!$L$2</f>
        <v>-0.5581812192</v>
      </c>
      <c r="N215" s="5" t="n">
        <f t="shared" si="1"/>
        <v>0.253308</v>
      </c>
    </row>
    <row r="216" ht="14.25" customHeight="1">
      <c r="A216" s="5" t="n">
        <f>'Coefficients - Win Probability'!$A$2</f>
        <v>0</v>
      </c>
      <c r="B216" s="5" t="n">
        <f>(Games!G216)*'Coefficients - Win Probability'!$B$2</f>
        <v>0.2329715473</v>
      </c>
      <c r="C216" s="5" t="n">
        <f>(VLOOKUP(Games!B216, Data!$B$2:$L$134, 4, FALSE)-VLOOKUP(Games!E216, Data!$B$2:$L$134, 4, FALSE))*'Coefficients - Win Probability'!$C$2</f>
        <v>-0.5462275004</v>
      </c>
      <c r="D216" s="5" t="n">
        <f>(VLOOKUP(Games!B216, Data!$B$2:$L$134, 5, FALSE)-VLOOKUP(Games!E216, Data!$B$2:$L$134, 5, FALSE))*'Coefficients - Win Probability'!$D$2</f>
        <v>-0.6055532135</v>
      </c>
      <c r="E216" s="5" t="n">
        <f>(VLOOKUP(Games!B216, Data!$B$2:$L$134, 6, FALSE)-VLOOKUP(Games!E216, Data!$B$2:$L$134, 6, FALSE))*'Coefficients - Win Probability'!$E$2</f>
        <v>-0.1934574426</v>
      </c>
      <c r="F216" s="5" t="n">
        <f>(VLOOKUP(Games!B216, Data!$B$2:$L$134, 7, FALSE)-VLOOKUP(Games!E216, Data!$B$2:$L$134, 7, FALSE))*'Coefficients - Win Probability'!$F$2</f>
        <v>-0.05964986662</v>
      </c>
      <c r="G216" s="5" t="n">
        <f>(VLOOKUP(Games!B216, Data!$B$2:$L$134, 8, FALSE)-VLOOKUP(Games!E216, Data!$B$2:$L$134, 8, FALSE))*'Coefficients - Win Probability'!$G$2</f>
        <v>-0.2098533798</v>
      </c>
      <c r="H216" s="5" t="n">
        <f>(VLOOKUP(Games!B216, Data!$B$2:$L$134, 9, FALSE)-VLOOKUP(Games!E216, Data!$B$2:$L$134, 9, FALSE))*'Coefficients - Win Probability'!$H$2</f>
        <v>0.01232588752</v>
      </c>
      <c r="I216" s="5" t="n">
        <f>(VLOOKUP(Games!B216, Data!$B$2:$L$134, 10, FALSE)-VLOOKUP(Games!E216, Data!$B$2:$L$134, 10, FALSE))*'Coefficients - Win Probability'!$I$2</f>
        <v>0.1439758719</v>
      </c>
      <c r="J216" s="5" t="n">
        <f>(IF(AND(VLOOKUP(Games!B216, Data!$B$2:$L$134, 11, FALSE)=1, VLOOKUP(Games!E216, Data!$B$2:$L$134, 11, FALSE)&lt;&gt;1), 1,0))*'Coefficients - Win Probability'!$J$2</f>
        <v>0</v>
      </c>
      <c r="K216" s="5" t="n">
        <f>(IF(AND(VLOOKUP(Games!B216, Data!$B$2:$L$134, 11, FALSE)&lt;&gt;1, VLOOKUP(Games!E216, Data!$B$2:$L$134, 11, FALSE)=1), 1,0))*'Coefficients - Win Probability'!$K$2</f>
        <v>0.3676925434</v>
      </c>
      <c r="L216" s="5" t="n">
        <f>(VLOOKUP(Games!B216, Data!$B$2:$L$134, 3, FALSE)-VLOOKUP(Games!E216, Data!$B$2:$L$134, 3, FALSE))*'Coefficients - Win Probability'!$L$2</f>
        <v>0.2314409933</v>
      </c>
      <c r="N216" s="5" t="n">
        <f t="shared" si="1"/>
        <v>0.348342</v>
      </c>
    </row>
    <row r="217" ht="14.25" customHeight="1">
      <c r="A217" s="5" t="n">
        <f>'Coefficients - Win Probability'!$A$2</f>
        <v>0</v>
      </c>
      <c r="B217" s="5" t="n">
        <f>(Games!G217)*'Coefficients - Win Probability'!$B$2</f>
        <v>-1.009543372</v>
      </c>
      <c r="C217" s="5" t="n">
        <f>(VLOOKUP(Games!B217, Data!$B$2:$L$134, 4, FALSE)-VLOOKUP(Games!E217, Data!$B$2:$L$134, 4, FALSE))*'Coefficients - Win Probability'!$C$2</f>
        <v>0</v>
      </c>
      <c r="D217" s="5" t="n">
        <f>(VLOOKUP(Games!B217, Data!$B$2:$L$134, 5, FALSE)-VLOOKUP(Games!E217, Data!$B$2:$L$134, 5, FALSE))*'Coefficients - Win Probability'!$D$2</f>
        <v>0.2649295309</v>
      </c>
      <c r="E217" s="5" t="n">
        <f>(VLOOKUP(Games!B217, Data!$B$2:$L$134, 6, FALSE)-VLOOKUP(Games!E217, Data!$B$2:$L$134, 6, FALSE))*'Coefficients - Win Probability'!$E$2</f>
        <v>0.3078122864</v>
      </c>
      <c r="F217" s="5" t="n">
        <f>(VLOOKUP(Games!B217, Data!$B$2:$L$134, 7, FALSE)-VLOOKUP(Games!E217, Data!$B$2:$L$134, 7, FALSE))*'Coefficients - Win Probability'!$F$2</f>
        <v>0.1789495999</v>
      </c>
      <c r="G217" s="5" t="n">
        <f>(VLOOKUP(Games!B217, Data!$B$2:$L$134, 8, FALSE)-VLOOKUP(Games!E217, Data!$B$2:$L$134, 8, FALSE))*'Coefficients - Win Probability'!$G$2</f>
        <v>0.4616774355</v>
      </c>
      <c r="H217" s="5" t="n">
        <f>(VLOOKUP(Games!B217, Data!$B$2:$L$134, 9, FALSE)-VLOOKUP(Games!E217, Data!$B$2:$L$134, 9, FALSE))*'Coefficients - Win Probability'!$H$2</f>
        <v>-0.004108629175</v>
      </c>
      <c r="I217" s="5" t="n">
        <f>(VLOOKUP(Games!B217, Data!$B$2:$L$134, 10, FALSE)-VLOOKUP(Games!E217, Data!$B$2:$L$134, 10, FALSE))*'Coefficients - Win Probability'!$I$2</f>
        <v>0.1304953344</v>
      </c>
      <c r="J217" s="5" t="n">
        <f>(IF(AND(VLOOKUP(Games!B217, Data!$B$2:$L$134, 11, FALSE)=1, VLOOKUP(Games!E217, Data!$B$2:$L$134, 11, FALSE)&lt;&gt;1), 1,0))*'Coefficients - Win Probability'!$J$2</f>
        <v>0</v>
      </c>
      <c r="K217" s="5" t="n">
        <f>(IF(AND(VLOOKUP(Games!B217, Data!$B$2:$L$134, 11, FALSE)&lt;&gt;1, VLOOKUP(Games!E217, Data!$B$2:$L$134, 11, FALSE)=1), 1,0))*'Coefficients - Win Probability'!$K$2</f>
        <v>0</v>
      </c>
      <c r="L217" s="5" t="n">
        <f>(VLOOKUP(Games!B217, Data!$B$2:$L$134, 3, FALSE)-VLOOKUP(Games!E217, Data!$B$2:$L$134, 3, FALSE))*'Coefficients - Win Probability'!$L$2</f>
        <v>-1.70177201</v>
      </c>
      <c r="N217" s="5" t="n">
        <f t="shared" si="1"/>
        <v>0.202368</v>
      </c>
    </row>
    <row r="218" ht="14.25" customHeight="1">
      <c r="A218" s="5" t="n">
        <f>'Coefficients - Win Probability'!$A$2</f>
        <v>0</v>
      </c>
      <c r="B218" s="5" t="n">
        <f>(Games!G218)*'Coefficients - Win Probability'!$B$2</f>
        <v>3.80520194</v>
      </c>
      <c r="C218" s="5" t="n">
        <f>(VLOOKUP(Games!B218, Data!$B$2:$L$134, 4, FALSE)-VLOOKUP(Games!E218, Data!$B$2:$L$134, 4, FALSE))*'Coefficients - Win Probability'!$C$2</f>
        <v>-1.224303018</v>
      </c>
      <c r="D218" s="5" t="n">
        <f>(VLOOKUP(Games!B218, Data!$B$2:$L$134, 5, FALSE)-VLOOKUP(Games!E218, Data!$B$2:$L$134, 5, FALSE))*'Coefficients - Win Probability'!$D$2</f>
        <v>-2.885839533</v>
      </c>
      <c r="E218" s="5" t="n">
        <f>(VLOOKUP(Games!B218, Data!$B$2:$L$134, 6, FALSE)-VLOOKUP(Games!E218, Data!$B$2:$L$134, 6, FALSE))*'Coefficients - Win Probability'!$E$2</f>
        <v>-1.583771597</v>
      </c>
      <c r="F218" s="5" t="n">
        <f>(VLOOKUP(Games!B218, Data!$B$2:$L$134, 7, FALSE)-VLOOKUP(Games!E218, Data!$B$2:$L$134, 7, FALSE))*'Coefficients - Win Probability'!$F$2</f>
        <v>-7.247458794</v>
      </c>
      <c r="G218" s="5" t="n">
        <f>(VLOOKUP(Games!B218, Data!$B$2:$L$134, 8, FALSE)-VLOOKUP(Games!E218, Data!$B$2:$L$134, 8, FALSE))*'Coefficients - Win Probability'!$G$2</f>
        <v>-2.28740184</v>
      </c>
      <c r="H218" s="5" t="n">
        <f>(VLOOKUP(Games!B218, Data!$B$2:$L$134, 9, FALSE)-VLOOKUP(Games!E218, Data!$B$2:$L$134, 9, FALSE))*'Coefficients - Win Probability'!$H$2</f>
        <v>-0.2752781547</v>
      </c>
      <c r="I218" s="5" t="n">
        <f>(VLOOKUP(Games!B218, Data!$B$2:$L$134, 10, FALSE)-VLOOKUP(Games!E218, Data!$B$2:$L$134, 10, FALSE))*'Coefficients - Win Probability'!$I$2</f>
        <v>1.410768567</v>
      </c>
      <c r="J218" s="5" t="n">
        <f>(IF(AND(VLOOKUP(Games!B218, Data!$B$2:$L$134, 11, FALSE)=1, VLOOKUP(Games!E218, Data!$B$2:$L$134, 11, FALSE)&lt;&gt;1), 1,0))*'Coefficients - Win Probability'!$J$2</f>
        <v>0</v>
      </c>
      <c r="K218" s="5" t="n">
        <f>(IF(AND(VLOOKUP(Games!B218, Data!$B$2:$L$134, 11, FALSE)&lt;&gt;1, VLOOKUP(Games!E218, Data!$B$2:$L$134, 11, FALSE)=1), 1,0))*'Coefficients - Win Probability'!$K$2</f>
        <v>0.3676925434</v>
      </c>
      <c r="L218" s="5" t="n">
        <f>(VLOOKUP(Games!B218, Data!$B$2:$L$134, 3, FALSE)-VLOOKUP(Games!E218, Data!$B$2:$L$134, 3, FALSE))*'Coefficients - Win Probability'!$L$2</f>
        <v>7.25635585</v>
      </c>
      <c r="N218" s="5" t="n">
        <f t="shared" si="1"/>
        <v>0.065129</v>
      </c>
    </row>
    <row r="219" ht="14.25" customHeight="1">
      <c r="A219" s="5" t="n">
        <f>'Coefficients - Win Probability'!$A$2</f>
        <v>0</v>
      </c>
      <c r="B219" s="5" t="n">
        <f>(Games!G219)*'Coefficients - Win Probability'!$B$2</f>
        <v>-0.3882859122</v>
      </c>
      <c r="C219" s="5" t="n">
        <f>(VLOOKUP(Games!B219, Data!$B$2:$L$134, 4, FALSE)-VLOOKUP(Games!E219, Data!$B$2:$L$134, 4, FALSE))*'Coefficients - Win Probability'!$C$2</f>
        <v>0.7345818108</v>
      </c>
      <c r="D219" s="5" t="n">
        <f>(VLOOKUP(Games!B219, Data!$B$2:$L$134, 5, FALSE)-VLOOKUP(Games!E219, Data!$B$2:$L$134, 5, FALSE))*'Coefficients - Win Probability'!$D$2</f>
        <v>-0.246005993</v>
      </c>
      <c r="E219" s="5" t="n">
        <f>(VLOOKUP(Games!B219, Data!$B$2:$L$134, 6, FALSE)-VLOOKUP(Games!E219, Data!$B$2:$L$134, 6, FALSE))*'Coefficients - Win Probability'!$E$2</f>
        <v>0.2398872288</v>
      </c>
      <c r="F219" s="5" t="n">
        <f>(VLOOKUP(Games!B219, Data!$B$2:$L$134, 7, FALSE)-VLOOKUP(Games!E219, Data!$B$2:$L$134, 7, FALSE))*'Coefficients - Win Probability'!$F$2</f>
        <v>-1.401771866</v>
      </c>
      <c r="G219" s="5" t="n">
        <f>(VLOOKUP(Games!B219, Data!$B$2:$L$134, 8, FALSE)-VLOOKUP(Games!E219, Data!$B$2:$L$134, 8, FALSE))*'Coefficients - Win Probability'!$G$2</f>
        <v>-0.1678827038</v>
      </c>
      <c r="H219" s="5" t="n">
        <f>(VLOOKUP(Games!B219, Data!$B$2:$L$134, 9, FALSE)-VLOOKUP(Games!E219, Data!$B$2:$L$134, 9, FALSE))*'Coefficients - Win Probability'!$H$2</f>
        <v>-0.008217258349</v>
      </c>
      <c r="I219" s="5" t="n">
        <f>(VLOOKUP(Games!B219, Data!$B$2:$L$134, 10, FALSE)-VLOOKUP(Games!E219, Data!$B$2:$L$134, 10, FALSE))*'Coefficients - Win Probability'!$I$2</f>
        <v>-0.565803191</v>
      </c>
      <c r="J219" s="5" t="n">
        <f>(IF(AND(VLOOKUP(Games!B219, Data!$B$2:$L$134, 11, FALSE)=1, VLOOKUP(Games!E219, Data!$B$2:$L$134, 11, FALSE)&lt;&gt;1), 1,0))*'Coefficients - Win Probability'!$J$2</f>
        <v>0</v>
      </c>
      <c r="K219" s="5" t="n">
        <f>(IF(AND(VLOOKUP(Games!B219, Data!$B$2:$L$134, 11, FALSE)&lt;&gt;1, VLOOKUP(Games!E219, Data!$B$2:$L$134, 11, FALSE)=1), 1,0))*'Coefficients - Win Probability'!$K$2</f>
        <v>0</v>
      </c>
      <c r="L219" s="5" t="n">
        <f>(VLOOKUP(Games!B219, Data!$B$2:$L$134, 3, FALSE)-VLOOKUP(Games!E219, Data!$B$2:$L$134, 3, FALSE))*'Coefficients - Win Probability'!$L$2</f>
        <v>0.9257639733</v>
      </c>
      <c r="N219" s="5" t="n">
        <f t="shared" si="1"/>
        <v>0.293648</v>
      </c>
    </row>
    <row r="220" ht="14.25" customHeight="1">
      <c r="A220" s="5" t="n">
        <f>'Coefficients - Win Probability'!$A$2</f>
        <v>0</v>
      </c>
      <c r="B220" s="5" t="n">
        <f>(Games!G220)*'Coefficients - Win Probability'!$B$2</f>
        <v>0.4659430946</v>
      </c>
      <c r="C220" s="5" t="n">
        <f>(VLOOKUP(Games!B220, Data!$B$2:$L$134, 4, FALSE)-VLOOKUP(Games!E220, Data!$B$2:$L$134, 4, FALSE))*'Coefficients - Win Probability'!$C$2</f>
        <v>0.7345818108</v>
      </c>
      <c r="D220" s="5" t="n">
        <f>(VLOOKUP(Games!B220, Data!$B$2:$L$134, 5, FALSE)-VLOOKUP(Games!E220, Data!$B$2:$L$134, 5, FALSE))*'Coefficients - Win Probability'!$D$2</f>
        <v>-0.1230029965</v>
      </c>
      <c r="E220" s="5" t="n">
        <f>(VLOOKUP(Games!B220, Data!$B$2:$L$134, 6, FALSE)-VLOOKUP(Games!E220, Data!$B$2:$L$134, 6, FALSE))*'Coefficients - Win Probability'!$E$2</f>
        <v>0.1745416038</v>
      </c>
      <c r="F220" s="5" t="n">
        <f>(VLOOKUP(Games!B220, Data!$B$2:$L$134, 7, FALSE)-VLOOKUP(Games!E220, Data!$B$2:$L$134, 7, FALSE))*'Coefficients - Win Probability'!$F$2</f>
        <v>0.08947479993</v>
      </c>
      <c r="G220" s="5" t="n">
        <f>(VLOOKUP(Games!B220, Data!$B$2:$L$134, 8, FALSE)-VLOOKUP(Games!E220, Data!$B$2:$L$134, 8, FALSE))*'Coefficients - Win Probability'!$G$2</f>
        <v>0.2308387178</v>
      </c>
      <c r="H220" s="5" t="n">
        <f>(VLOOKUP(Games!B220, Data!$B$2:$L$134, 9, FALSE)-VLOOKUP(Games!E220, Data!$B$2:$L$134, 9, FALSE))*'Coefficients - Win Probability'!$H$2</f>
        <v>0.08217258349</v>
      </c>
      <c r="I220" s="5" t="n">
        <f>(VLOOKUP(Games!B220, Data!$B$2:$L$134, 10, FALSE)-VLOOKUP(Games!E220, Data!$B$2:$L$134, 10, FALSE))*'Coefficients - Win Probability'!$I$2</f>
        <v>0.1520828526</v>
      </c>
      <c r="J220" s="5" t="n">
        <f>(IF(AND(VLOOKUP(Games!B220, Data!$B$2:$L$134, 11, FALSE)=1, VLOOKUP(Games!E220, Data!$B$2:$L$134, 11, FALSE)&lt;&gt;1), 1,0))*'Coefficients - Win Probability'!$J$2</f>
        <v>0</v>
      </c>
      <c r="K220" s="5" t="n">
        <f>(IF(AND(VLOOKUP(Games!B220, Data!$B$2:$L$134, 11, FALSE)&lt;&gt;1, VLOOKUP(Games!E220, Data!$B$2:$L$134, 11, FALSE)=1), 1,0))*'Coefficients - Win Probability'!$K$2</f>
        <v>0</v>
      </c>
      <c r="L220" s="5" t="n">
        <f>(VLOOKUP(Games!B220, Data!$B$2:$L$134, 3, FALSE)-VLOOKUP(Games!E220, Data!$B$2:$L$134, 3, FALSE))*'Coefficients - Win Probability'!$L$2</f>
        <v>-0.340354402</v>
      </c>
      <c r="N220" s="5" t="n">
        <f t="shared" si="1"/>
        <v>0.812491</v>
      </c>
    </row>
    <row r="221" ht="14.25" customHeight="1">
      <c r="A221" s="5" t="n">
        <f>'Coefficients - Win Probability'!$A$2</f>
        <v>0</v>
      </c>
      <c r="B221" s="5" t="n">
        <f>(Games!G221)*'Coefficients - Win Probability'!$B$2</f>
        <v>-5.824288683</v>
      </c>
      <c r="C221" s="5" t="n">
        <f>(VLOOKUP(Games!B221, Data!$B$2:$L$134, 4, FALSE)-VLOOKUP(Games!E221, Data!$B$2:$L$134, 4, FALSE))*'Coefficients - Win Probability'!$C$2</f>
        <v>1.958884829</v>
      </c>
      <c r="D221" s="5" t="n">
        <f>(VLOOKUP(Games!B221, Data!$B$2:$L$134, 5, FALSE)-VLOOKUP(Games!E221, Data!$B$2:$L$134, 5, FALSE))*'Coefficients - Win Probability'!$D$2</f>
        <v>3.269041176</v>
      </c>
      <c r="E221" s="5" t="n">
        <f>(VLOOKUP(Games!B221, Data!$B$2:$L$134, 6, FALSE)-VLOOKUP(Games!E221, Data!$B$2:$L$134, 6, FALSE))*'Coefficients - Win Probability'!$E$2</f>
        <v>2.165863546</v>
      </c>
      <c r="F221" s="5" t="n">
        <f>(VLOOKUP(Games!B221, Data!$B$2:$L$134, 7, FALSE)-VLOOKUP(Games!E221, Data!$B$2:$L$134, 7, FALSE))*'Coefficients - Win Probability'!$F$2</f>
        <v>10.40890173</v>
      </c>
      <c r="G221" s="5" t="n">
        <f>(VLOOKUP(Games!B221, Data!$B$2:$L$134, 8, FALSE)-VLOOKUP(Games!E221, Data!$B$2:$L$134, 8, FALSE))*'Coefficients - Win Probability'!$G$2</f>
        <v>3.063859345</v>
      </c>
      <c r="H221" s="5" t="n">
        <f>(VLOOKUP(Games!B221, Data!$B$2:$L$134, 9, FALSE)-VLOOKUP(Games!E221, Data!$B$2:$L$134, 9, FALSE))*'Coefficients - Win Probability'!$H$2</f>
        <v>0.5272740774</v>
      </c>
      <c r="I221" s="5" t="n">
        <f>(VLOOKUP(Games!B221, Data!$B$2:$L$134, 10, FALSE)-VLOOKUP(Games!E221, Data!$B$2:$L$134, 10, FALSE))*'Coefficients - Win Probability'!$I$2</f>
        <v>-1.55298746</v>
      </c>
      <c r="J221" s="5" t="n">
        <f>(IF(AND(VLOOKUP(Games!B221, Data!$B$2:$L$134, 11, FALSE)=1, VLOOKUP(Games!E221, Data!$B$2:$L$134, 11, FALSE)&lt;&gt;1), 1,0))*'Coefficients - Win Probability'!$J$2</f>
        <v>-0.2451778613</v>
      </c>
      <c r="K221" s="5" t="n">
        <f>(IF(AND(VLOOKUP(Games!B221, Data!$B$2:$L$134, 11, FALSE)&lt;&gt;1, VLOOKUP(Games!E221, Data!$B$2:$L$134, 11, FALSE)=1), 1,0))*'Coefficients - Win Probability'!$K$2</f>
        <v>0</v>
      </c>
      <c r="L221" s="5" t="n">
        <f>(VLOOKUP(Games!B221, Data!$B$2:$L$134, 3, FALSE)-VLOOKUP(Games!E221, Data!$B$2:$L$134, 3, FALSE))*'Coefficients - Win Probability'!$L$2</f>
        <v>-7.229127498</v>
      </c>
      <c r="N221" s="5" t="n">
        <f t="shared" si="1"/>
        <v>0.998561</v>
      </c>
    </row>
    <row r="222" ht="14.25" customHeight="1">
      <c r="A222" s="5" t="n">
        <f>'Coefficients - Win Probability'!$A$2</f>
        <v>0</v>
      </c>
      <c r="B222" s="5" t="n">
        <f>(Games!G222)*'Coefficients - Win Probability'!$B$2</f>
        <v>1.475486466</v>
      </c>
      <c r="C222" s="5" t="n">
        <f>(VLOOKUP(Games!B222, Data!$B$2:$L$134, 4, FALSE)-VLOOKUP(Games!E222, Data!$B$2:$L$134, 4, FALSE))*'Coefficients - Win Probability'!$C$2</f>
        <v>-1.506834484</v>
      </c>
      <c r="D222" s="5" t="n">
        <f>(VLOOKUP(Games!B222, Data!$B$2:$L$134, 5, FALSE)-VLOOKUP(Games!E222, Data!$B$2:$L$134, 5, FALSE))*'Coefficients - Win Probability'!$D$2</f>
        <v>-1.253684387</v>
      </c>
      <c r="E222" s="5" t="n">
        <f>(VLOOKUP(Games!B222, Data!$B$2:$L$134, 6, FALSE)-VLOOKUP(Games!E222, Data!$B$2:$L$134, 6, FALSE))*'Coefficients - Win Probability'!$E$2</f>
        <v>-1.079922435</v>
      </c>
      <c r="F222" s="5" t="n">
        <f>(VLOOKUP(Games!B222, Data!$B$2:$L$134, 7, FALSE)-VLOOKUP(Games!E222, Data!$B$2:$L$134, 7, FALSE))*'Coefficients - Win Probability'!$F$2</f>
        <v>-3.042143198</v>
      </c>
      <c r="G222" s="5" t="n">
        <f>(VLOOKUP(Games!B222, Data!$B$2:$L$134, 8, FALSE)-VLOOKUP(Games!E222, Data!$B$2:$L$134, 8, FALSE))*'Coefficients - Win Probability'!$G$2</f>
        <v>-1.196164265</v>
      </c>
      <c r="H222" s="5" t="n">
        <f>(VLOOKUP(Games!B222, Data!$B$2:$L$134, 9, FALSE)-VLOOKUP(Games!E222, Data!$B$2:$L$134, 9, FALSE))*'Coefficients - Win Probability'!$H$2</f>
        <v>-0.1917360282</v>
      </c>
      <c r="I222" s="5" t="n">
        <f>(VLOOKUP(Games!B222, Data!$B$2:$L$134, 10, FALSE)-VLOOKUP(Games!E222, Data!$B$2:$L$134, 10, FALSE))*'Coefficients - Win Probability'!$I$2</f>
        <v>1.143203998</v>
      </c>
      <c r="J222" s="5" t="n">
        <f>(IF(AND(VLOOKUP(Games!B222, Data!$B$2:$L$134, 11, FALSE)=1, VLOOKUP(Games!E222, Data!$B$2:$L$134, 11, FALSE)&lt;&gt;1), 1,0))*'Coefficients - Win Probability'!$J$2</f>
        <v>0</v>
      </c>
      <c r="K222" s="5" t="n">
        <f>(IF(AND(VLOOKUP(Games!B222, Data!$B$2:$L$134, 11, FALSE)&lt;&gt;1, VLOOKUP(Games!E222, Data!$B$2:$L$134, 11, FALSE)=1), 1,0))*'Coefficients - Win Probability'!$K$2</f>
        <v>0.3676925434</v>
      </c>
      <c r="L222" s="5" t="n">
        <f>(VLOOKUP(Games!B222, Data!$B$2:$L$134, 3, FALSE)-VLOOKUP(Games!E222, Data!$B$2:$L$134, 3, FALSE))*'Coefficients - Win Probability'!$L$2</f>
        <v>2.505008398</v>
      </c>
      <c r="N222" s="5" t="n">
        <f t="shared" si="1"/>
        <v>0.058464</v>
      </c>
    </row>
    <row r="223" ht="14.25" customHeight="1">
      <c r="A223" s="5" t="n">
        <f>'Coefficients - Win Probability'!$A$2</f>
        <v>0</v>
      </c>
      <c r="B223" s="5" t="n">
        <f>(Games!G223)*'Coefficients - Win Probability'!$B$2</f>
        <v>-2.252058291</v>
      </c>
      <c r="C223" s="5" t="n">
        <f>(VLOOKUP(Games!B223, Data!$B$2:$L$134, 4, FALSE)-VLOOKUP(Games!E223, Data!$B$2:$L$134, 4, FALSE))*'Coefficients - Win Probability'!$C$2</f>
        <v>0.4897212072</v>
      </c>
      <c r="D223" s="5" t="n">
        <f>(VLOOKUP(Games!B223, Data!$B$2:$L$134, 5, FALSE)-VLOOKUP(Games!E223, Data!$B$2:$L$134, 5, FALSE))*'Coefficients - Win Probability'!$D$2</f>
        <v>1.215837311</v>
      </c>
      <c r="E223" s="5" t="n">
        <f>(VLOOKUP(Games!B223, Data!$B$2:$L$134, 6, FALSE)-VLOOKUP(Games!E223, Data!$B$2:$L$134, 6, FALSE))*'Coefficients - Win Probability'!$E$2</f>
        <v>0.6311011683</v>
      </c>
      <c r="F223" s="5" t="n">
        <f>(VLOOKUP(Games!B223, Data!$B$2:$L$134, 7, FALSE)-VLOOKUP(Games!E223, Data!$B$2:$L$134, 7, FALSE))*'Coefficients - Win Probability'!$F$2</f>
        <v>4.50356493</v>
      </c>
      <c r="G223" s="5" t="n">
        <f>(VLOOKUP(Games!B223, Data!$B$2:$L$134, 8, FALSE)-VLOOKUP(Games!E223, Data!$B$2:$L$134, 8, FALSE))*'Coefficients - Win Probability'!$G$2</f>
        <v>1.175178927</v>
      </c>
      <c r="H223" s="5" t="n">
        <f>(VLOOKUP(Games!B223, Data!$B$2:$L$134, 9, FALSE)-VLOOKUP(Games!E223, Data!$B$2:$L$134, 9, FALSE))*'Coefficients - Win Probability'!$H$2</f>
        <v>0.2026923726</v>
      </c>
      <c r="I223" s="5" t="n">
        <f>(VLOOKUP(Games!B223, Data!$B$2:$L$134, 10, FALSE)-VLOOKUP(Games!E223, Data!$B$2:$L$134, 10, FALSE))*'Coefficients - Win Probability'!$I$2</f>
        <v>-0.1445231786</v>
      </c>
      <c r="J223" s="5" t="n">
        <f>(IF(AND(VLOOKUP(Games!B223, Data!$B$2:$L$134, 11, FALSE)=1, VLOOKUP(Games!E223, Data!$B$2:$L$134, 11, FALSE)&lt;&gt;1), 1,0))*'Coefficients - Win Probability'!$J$2</f>
        <v>0</v>
      </c>
      <c r="K223" s="5" t="n">
        <f>(IF(AND(VLOOKUP(Games!B223, Data!$B$2:$L$134, 11, FALSE)&lt;&gt;1, VLOOKUP(Games!E223, Data!$B$2:$L$134, 11, FALSE)=1), 1,0))*'Coefficients - Win Probability'!$K$2</f>
        <v>0</v>
      </c>
      <c r="L223" s="5" t="n">
        <f>(VLOOKUP(Games!B223, Data!$B$2:$L$134, 3, FALSE)-VLOOKUP(Games!E223, Data!$B$2:$L$134, 3, FALSE))*'Coefficients - Win Probability'!$L$2</f>
        <v>-3.131260498</v>
      </c>
      <c r="N223" s="5" t="n">
        <f t="shared" si="1"/>
        <v>0.936449</v>
      </c>
    </row>
    <row r="224" ht="14.25" customHeight="1">
      <c r="A224" s="5" t="n">
        <f>'Coefficients - Win Probability'!$A$2</f>
        <v>0</v>
      </c>
      <c r="B224" s="5" t="n">
        <f>(Games!G224)*'Coefficients - Win Probability'!$B$2</f>
        <v>1.320172102</v>
      </c>
      <c r="C224" s="5" t="n">
        <f>(VLOOKUP(Games!B224, Data!$B$2:$L$134, 4, FALSE)-VLOOKUP(Games!E224, Data!$B$2:$L$134, 4, FALSE))*'Coefficients - Win Probability'!$C$2</f>
        <v>-0.2825314657</v>
      </c>
      <c r="D224" s="5" t="n">
        <f>(VLOOKUP(Games!B224, Data!$B$2:$L$134, 5, FALSE)-VLOOKUP(Games!E224, Data!$B$2:$L$134, 5, FALSE))*'Coefficients - Win Probability'!$D$2</f>
        <v>-1.371956499</v>
      </c>
      <c r="E224" s="5" t="n">
        <f>(VLOOKUP(Games!B224, Data!$B$2:$L$134, 6, FALSE)-VLOOKUP(Games!E224, Data!$B$2:$L$134, 6, FALSE))*'Coefficients - Win Probability'!$E$2</f>
        <v>-0.3327468013</v>
      </c>
      <c r="F224" s="5" t="n">
        <f>(VLOOKUP(Games!B224, Data!$B$2:$L$134, 7, FALSE)-VLOOKUP(Games!E224, Data!$B$2:$L$134, 7, FALSE))*'Coefficients - Win Probability'!$F$2</f>
        <v>-3.310567597</v>
      </c>
      <c r="G224" s="5" t="n">
        <f>(VLOOKUP(Games!B224, Data!$B$2:$L$134, 8, FALSE)-VLOOKUP(Games!E224, Data!$B$2:$L$134, 8, FALSE))*'Coefficients - Win Probability'!$G$2</f>
        <v>-0.8603988571</v>
      </c>
      <c r="H224" s="5" t="n">
        <f>(VLOOKUP(Games!B224, Data!$B$2:$L$134, 9, FALSE)-VLOOKUP(Games!E224, Data!$B$2:$L$134, 9, FALSE))*'Coefficients - Win Probability'!$H$2</f>
        <v>-0.1054548155</v>
      </c>
      <c r="I224" s="5" t="n">
        <f>(VLOOKUP(Games!B224, Data!$B$2:$L$134, 10, FALSE)-VLOOKUP(Games!E224, Data!$B$2:$L$134, 10, FALSE))*'Coefficients - Win Probability'!$I$2</f>
        <v>0.6847833166</v>
      </c>
      <c r="J224" s="5" t="n">
        <f>(IF(AND(VLOOKUP(Games!B224, Data!$B$2:$L$134, 11, FALSE)=1, VLOOKUP(Games!E224, Data!$B$2:$L$134, 11, FALSE)&lt;&gt;1), 1,0))*'Coefficients - Win Probability'!$J$2</f>
        <v>0</v>
      </c>
      <c r="K224" s="5" t="n">
        <f>(IF(AND(VLOOKUP(Games!B224, Data!$B$2:$L$134, 11, FALSE)&lt;&gt;1, VLOOKUP(Games!E224, Data!$B$2:$L$134, 11, FALSE)=1), 1,0))*'Coefficients - Win Probability'!$K$2</f>
        <v>0.3676925434</v>
      </c>
      <c r="L224" s="5" t="n">
        <f>(VLOOKUP(Games!B224, Data!$B$2:$L$134, 3, FALSE)-VLOOKUP(Games!E224, Data!$B$2:$L$134, 3, FALSE))*'Coefficients - Win Probability'!$L$2</f>
        <v>2.096583116</v>
      </c>
      <c r="N224" s="5" t="n">
        <f t="shared" si="1"/>
        <v>0.142531</v>
      </c>
    </row>
    <row r="225" ht="14.25" customHeight="1">
      <c r="A225" s="5" t="n">
        <f>'Coefficients - Win Probability'!$A$2</f>
        <v>0</v>
      </c>
      <c r="B225" s="5" t="n">
        <f>(Games!G225)*'Coefficients - Win Probability'!$B$2</f>
        <v>-4.271145034</v>
      </c>
      <c r="C225" s="5" t="n">
        <f>(VLOOKUP(Games!B225, Data!$B$2:$L$134, 4, FALSE)-VLOOKUP(Games!E225, Data!$B$2:$L$134, 4, FALSE))*'Coefficients - Win Probability'!$C$2</f>
        <v>2.203745433</v>
      </c>
      <c r="D225" s="5" t="n">
        <f>(VLOOKUP(Games!B225, Data!$B$2:$L$134, 5, FALSE)-VLOOKUP(Games!E225, Data!$B$2:$L$134, 5, FALSE))*'Coefficients - Win Probability'!$D$2</f>
        <v>3.415698595</v>
      </c>
      <c r="E225" s="5" t="n">
        <f>(VLOOKUP(Games!B225, Data!$B$2:$L$134, 6, FALSE)-VLOOKUP(Games!E225, Data!$B$2:$L$134, 6, FALSE))*'Coefficients - Win Probability'!$E$2</f>
        <v>1.947471589</v>
      </c>
      <c r="F225" s="5" t="n">
        <f>(VLOOKUP(Games!B225, Data!$B$2:$L$134, 7, FALSE)-VLOOKUP(Games!E225, Data!$B$2:$L$134, 7, FALSE))*'Coefficients - Win Probability'!$F$2</f>
        <v>6.442185595</v>
      </c>
      <c r="G225" s="5" t="n">
        <f>(VLOOKUP(Games!B225, Data!$B$2:$L$134, 8, FALSE)-VLOOKUP(Games!E225, Data!$B$2:$L$134, 8, FALSE))*'Coefficients - Win Probability'!$G$2</f>
        <v>2.770064613</v>
      </c>
      <c r="H225" s="5" t="n">
        <f>(VLOOKUP(Games!B225, Data!$B$2:$L$134, 9, FALSE)-VLOOKUP(Games!E225, Data!$B$2:$L$134, 9, FALSE))*'Coefficients - Win Probability'!$H$2</f>
        <v>0.4040152022</v>
      </c>
      <c r="I225" s="5" t="n">
        <f>(VLOOKUP(Games!B225, Data!$B$2:$L$134, 10, FALSE)-VLOOKUP(Games!E225, Data!$B$2:$L$134, 10, FALSE))*'Coefficients - Win Probability'!$I$2</f>
        <v>-1.684935023</v>
      </c>
      <c r="J225" s="5" t="n">
        <f>(IF(AND(VLOOKUP(Games!B225, Data!$B$2:$L$134, 11, FALSE)=1, VLOOKUP(Games!E225, Data!$B$2:$L$134, 11, FALSE)&lt;&gt;1), 1,0))*'Coefficients - Win Probability'!$J$2</f>
        <v>-0.2451778613</v>
      </c>
      <c r="K225" s="5" t="n">
        <f>(IF(AND(VLOOKUP(Games!B225, Data!$B$2:$L$134, 11, FALSE)&lt;&gt;1, VLOOKUP(Games!E225, Data!$B$2:$L$134, 11, FALSE)=1), 1,0))*'Coefficients - Win Probability'!$K$2</f>
        <v>0</v>
      </c>
      <c r="L225" s="5" t="n">
        <f>(VLOOKUP(Games!B225, Data!$B$2:$L$134, 3, FALSE)-VLOOKUP(Games!E225, Data!$B$2:$L$134, 3, FALSE))*'Coefficients - Win Probability'!$L$2</f>
        <v>-4.79218998</v>
      </c>
      <c r="N225" s="5" t="n">
        <f t="shared" si="1"/>
        <v>0.997954</v>
      </c>
    </row>
    <row r="226" ht="14.25" customHeight="1">
      <c r="A226" s="5" t="n">
        <f>'Coefficients - Win Probability'!$A$2</f>
        <v>0</v>
      </c>
      <c r="B226" s="5" t="n">
        <f>(Games!G226)*'Coefficients - Win Probability'!$B$2</f>
        <v>-1.475486466</v>
      </c>
      <c r="C226" s="5" t="n">
        <f>(VLOOKUP(Games!B226, Data!$B$2:$L$134, 4, FALSE)-VLOOKUP(Games!E226, Data!$B$2:$L$134, 4, FALSE))*'Coefficients - Win Probability'!$C$2</f>
        <v>0.8852652592</v>
      </c>
      <c r="D226" s="5" t="n">
        <f>(VLOOKUP(Games!B226, Data!$B$2:$L$134, 5, FALSE)-VLOOKUP(Games!E226, Data!$B$2:$L$134, 5, FALSE))*'Coefficients - Win Probability'!$D$2</f>
        <v>1.04552547</v>
      </c>
      <c r="E226" s="5" t="n">
        <f>(VLOOKUP(Games!B226, Data!$B$2:$L$134, 6, FALSE)-VLOOKUP(Games!E226, Data!$B$2:$L$134, 6, FALSE))*'Coefficients - Win Probability'!$E$2</f>
        <v>0.5992881666</v>
      </c>
      <c r="F226" s="5" t="n">
        <f>(VLOOKUP(Games!B226, Data!$B$2:$L$134, 7, FALSE)-VLOOKUP(Games!E226, Data!$B$2:$L$134, 7, FALSE))*'Coefficients - Win Probability'!$F$2</f>
        <v>2.117570265</v>
      </c>
      <c r="G226" s="5" t="n">
        <f>(VLOOKUP(Games!B226, Data!$B$2:$L$134, 8, FALSE)-VLOOKUP(Games!E226, Data!$B$2:$L$134, 8, FALSE))*'Coefficients - Win Probability'!$G$2</f>
        <v>0.8184281812</v>
      </c>
      <c r="H226" s="5" t="n">
        <f>(VLOOKUP(Games!B226, Data!$B$2:$L$134, 9, FALSE)-VLOOKUP(Games!E226, Data!$B$2:$L$134, 9, FALSE))*'Coefficients - Win Probability'!$H$2</f>
        <v>0.141062935</v>
      </c>
      <c r="I226" s="5" t="n">
        <f>(VLOOKUP(Games!B226, Data!$B$2:$L$134, 10, FALSE)-VLOOKUP(Games!E226, Data!$B$2:$L$134, 10, FALSE))*'Coefficients - Win Probability'!$I$2</f>
        <v>-0.3286063705</v>
      </c>
      <c r="J226" s="5" t="n">
        <f>(IF(AND(VLOOKUP(Games!B226, Data!$B$2:$L$134, 11, FALSE)=1, VLOOKUP(Games!E226, Data!$B$2:$L$134, 11, FALSE)&lt;&gt;1), 1,0))*'Coefficients - Win Probability'!$J$2</f>
        <v>-0.2451778613</v>
      </c>
      <c r="K226" s="5" t="n">
        <f>(IF(AND(VLOOKUP(Games!B226, Data!$B$2:$L$134, 11, FALSE)&lt;&gt;1, VLOOKUP(Games!E226, Data!$B$2:$L$134, 11, FALSE)=1), 1,0))*'Coefficients - Win Probability'!$K$2</f>
        <v>0</v>
      </c>
      <c r="L226" s="5" t="n">
        <f>(VLOOKUP(Games!B226, Data!$B$2:$L$134, 3, FALSE)-VLOOKUP(Games!E226, Data!$B$2:$L$134, 3, FALSE))*'Coefficients - Win Probability'!$L$2</f>
        <v>-1.620086953</v>
      </c>
      <c r="N226" s="5" t="n">
        <f t="shared" si="1"/>
        <v>0.874108</v>
      </c>
    </row>
    <row r="227" ht="14.25" customHeight="1">
      <c r="A227" s="5" t="n">
        <f>'Coefficients - Win Probability'!$A$2</f>
        <v>0</v>
      </c>
      <c r="B227" s="5" t="n">
        <f>(Games!G227)*'Coefficients - Win Probability'!$B$2</f>
        <v>-1.320172102</v>
      </c>
      <c r="C227" s="5" t="n">
        <f>(VLOOKUP(Games!B227, Data!$B$2:$L$134, 4, FALSE)-VLOOKUP(Games!E227, Data!$B$2:$L$134, 4, FALSE))*'Coefficients - Win Probability'!$C$2</f>
        <v>1.224303018</v>
      </c>
      <c r="D227" s="5" t="n">
        <f>(VLOOKUP(Games!B227, Data!$B$2:$L$134, 5, FALSE)-VLOOKUP(Games!E227, Data!$B$2:$L$134, 5, FALSE))*'Coefficients - Win Probability'!$D$2</f>
        <v>2.09105094</v>
      </c>
      <c r="E227" s="5" t="n">
        <f>(VLOOKUP(Games!B227, Data!$B$2:$L$134, 6, FALSE)-VLOOKUP(Games!E227, Data!$B$2:$L$134, 6, FALSE))*'Coefficients - Win Probability'!$E$2</f>
        <v>0.9862030518</v>
      </c>
      <c r="F227" s="5" t="n">
        <f>(VLOOKUP(Games!B227, Data!$B$2:$L$134, 7, FALSE)-VLOOKUP(Games!E227, Data!$B$2:$L$134, 7, FALSE))*'Coefficients - Win Probability'!$F$2</f>
        <v>3.429867331</v>
      </c>
      <c r="G227" s="5" t="n">
        <f>(VLOOKUP(Games!B227, Data!$B$2:$L$134, 8, FALSE)-VLOOKUP(Games!E227, Data!$B$2:$L$134, 8, FALSE))*'Coefficients - Win Probability'!$G$2</f>
        <v>1.175178927</v>
      </c>
      <c r="H227" s="5" t="n">
        <f>(VLOOKUP(Games!B227, Data!$B$2:$L$134, 9, FALSE)-VLOOKUP(Games!E227, Data!$B$2:$L$134, 9, FALSE))*'Coefficients - Win Probability'!$H$2</f>
        <v>0.1616060809</v>
      </c>
      <c r="I227" s="5" t="n">
        <f>(VLOOKUP(Games!B227, Data!$B$2:$L$134, 10, FALSE)-VLOOKUP(Games!E227, Data!$B$2:$L$134, 10, FALSE))*'Coefficients - Win Probability'!$I$2</f>
        <v>-0.5462976152</v>
      </c>
      <c r="J227" s="5" t="n">
        <f>(IF(AND(VLOOKUP(Games!B227, Data!$B$2:$L$134, 11, FALSE)=1, VLOOKUP(Games!E227, Data!$B$2:$L$134, 11, FALSE)&lt;&gt;1), 1,0))*'Coefficients - Win Probability'!$J$2</f>
        <v>0</v>
      </c>
      <c r="K227" s="5" t="n">
        <f>(IF(AND(VLOOKUP(Games!B227, Data!$B$2:$L$134, 11, FALSE)&lt;&gt;1, VLOOKUP(Games!E227, Data!$B$2:$L$134, 11, FALSE)=1), 1,0))*'Coefficients - Win Probability'!$K$2</f>
        <v>0</v>
      </c>
      <c r="L227" s="5" t="n">
        <f>(VLOOKUP(Games!B227, Data!$B$2:$L$134, 3, FALSE)-VLOOKUP(Games!E227, Data!$B$2:$L$134, 3, FALSE))*'Coefficients - Win Probability'!$L$2</f>
        <v>-2.981504561</v>
      </c>
      <c r="N227" s="5" t="n">
        <f t="shared" si="1"/>
        <v>0.985518</v>
      </c>
    </row>
    <row r="228" ht="14.25" customHeight="1">
      <c r="A228" s="5" t="n">
        <f>'Coefficients - Win Probability'!$A$2</f>
        <v>0</v>
      </c>
      <c r="B228" s="5" t="n">
        <f>(Games!G228)*'Coefficients - Win Probability'!$B$2</f>
        <v>-2.096743926</v>
      </c>
      <c r="C228" s="5" t="n">
        <f>(VLOOKUP(Games!B228, Data!$B$2:$L$134, 4, FALSE)-VLOOKUP(Games!E228, Data!$B$2:$L$134, 4, FALSE))*'Coefficients - Win Probability'!$C$2</f>
        <v>0.8287589661</v>
      </c>
      <c r="D228" s="5" t="n">
        <f>(VLOOKUP(Games!B228, Data!$B$2:$L$134, 5, FALSE)-VLOOKUP(Games!E228, Data!$B$2:$L$134, 5, FALSE))*'Coefficients - Win Probability'!$D$2</f>
        <v>1.892353792</v>
      </c>
      <c r="E228" s="5" t="n">
        <f>(VLOOKUP(Games!B228, Data!$B$2:$L$134, 6, FALSE)-VLOOKUP(Games!E228, Data!$B$2:$L$134, 6, FALSE))*'Coefficients - Win Probability'!$E$2</f>
        <v>0.9578292936</v>
      </c>
      <c r="F228" s="5" t="n">
        <f>(VLOOKUP(Games!B228, Data!$B$2:$L$134, 7, FALSE)-VLOOKUP(Games!E228, Data!$B$2:$L$134, 7, FALSE))*'Coefficients - Win Probability'!$F$2</f>
        <v>3.757941597</v>
      </c>
      <c r="G228" s="5" t="n">
        <f>(VLOOKUP(Games!B228, Data!$B$2:$L$134, 8, FALSE)-VLOOKUP(Games!E228, Data!$B$2:$L$134, 8, FALSE))*'Coefficients - Win Probability'!$G$2</f>
        <v>1.489958996</v>
      </c>
      <c r="H228" s="5" t="n">
        <f>(VLOOKUP(Games!B228, Data!$B$2:$L$134, 9, FALSE)-VLOOKUP(Games!E228, Data!$B$2:$L$134, 9, FALSE))*'Coefficients - Win Probability'!$H$2</f>
        <v>0.1766710545</v>
      </c>
      <c r="I228" s="5" t="n">
        <f>(VLOOKUP(Games!B228, Data!$B$2:$L$134, 10, FALSE)-VLOOKUP(Games!E228, Data!$B$2:$L$134, 10, FALSE))*'Coefficients - Win Probability'!$I$2</f>
        <v>-0.5888678154</v>
      </c>
      <c r="J228" s="5" t="n">
        <f>(IF(AND(VLOOKUP(Games!B228, Data!$B$2:$L$134, 11, FALSE)=1, VLOOKUP(Games!E228, Data!$B$2:$L$134, 11, FALSE)&lt;&gt;1), 1,0))*'Coefficients - Win Probability'!$J$2</f>
        <v>0</v>
      </c>
      <c r="K228" s="5" t="n">
        <f>(IF(AND(VLOOKUP(Games!B228, Data!$B$2:$L$134, 11, FALSE)&lt;&gt;1, VLOOKUP(Games!E228, Data!$B$2:$L$134, 11, FALSE)=1), 1,0))*'Coefficients - Win Probability'!$K$2</f>
        <v>0</v>
      </c>
      <c r="L228" s="5" t="n">
        <f>(VLOOKUP(Games!B228, Data!$B$2:$L$134, 3, FALSE)-VLOOKUP(Games!E228, Data!$B$2:$L$134, 3, FALSE))*'Coefficients - Win Probability'!$L$2</f>
        <v>-3.104032146</v>
      </c>
      <c r="N228" s="5" t="n">
        <f t="shared" si="1"/>
        <v>0.964902</v>
      </c>
    </row>
    <row r="229" ht="14.25" customHeight="1">
      <c r="A229" s="5" t="n">
        <f>'Coefficients - Win Probability'!$A$2</f>
        <v>0</v>
      </c>
      <c r="B229" s="5" t="n">
        <f>(Games!G229)*'Coefficients - Win Probability'!$B$2</f>
        <v>-1.164857737</v>
      </c>
      <c r="C229" s="5" t="n">
        <f>(VLOOKUP(Games!B229, Data!$B$2:$L$134, 4, FALSE)-VLOOKUP(Games!E229, Data!$B$2:$L$134, 4, FALSE))*'Coefficients - Win Probability'!$C$2</f>
        <v>0.2448606036</v>
      </c>
      <c r="D229" s="5" t="n">
        <f>(VLOOKUP(Games!B229, Data!$B$2:$L$134, 5, FALSE)-VLOOKUP(Games!E229, Data!$B$2:$L$134, 5, FALSE))*'Coefficients - Win Probability'!$D$2</f>
        <v>0.7380179789</v>
      </c>
      <c r="E229" s="5" t="n">
        <f>(VLOOKUP(Games!B229, Data!$B$2:$L$134, 6, FALSE)-VLOOKUP(Games!E229, Data!$B$2:$L$134, 6, FALSE))*'Coefficients - Win Probability'!$E$2</f>
        <v>0.4711763491</v>
      </c>
      <c r="F229" s="5" t="n">
        <f>(VLOOKUP(Games!B229, Data!$B$2:$L$134, 7, FALSE)-VLOOKUP(Games!E229, Data!$B$2:$L$134, 7, FALSE))*'Coefficients - Win Probability'!$F$2</f>
        <v>1.371946932</v>
      </c>
      <c r="G229" s="5" t="n">
        <f>(VLOOKUP(Games!B229, Data!$B$2:$L$134, 8, FALSE)-VLOOKUP(Games!E229, Data!$B$2:$L$134, 8, FALSE))*'Coefficients - Win Probability'!$G$2</f>
        <v>0.5875894634</v>
      </c>
      <c r="H229" s="5" t="n">
        <f>(VLOOKUP(Games!B229, Data!$B$2:$L$134, 9, FALSE)-VLOOKUP(Games!E229, Data!$B$2:$L$134, 9, FALSE))*'Coefficients - Win Probability'!$H$2</f>
        <v>0.08902029879</v>
      </c>
      <c r="I229" s="5" t="n">
        <f>(VLOOKUP(Games!B229, Data!$B$2:$L$134, 10, FALSE)-VLOOKUP(Games!E229, Data!$B$2:$L$134, 10, FALSE))*'Coefficients - Win Probability'!$I$2</f>
        <v>0.007114987255</v>
      </c>
      <c r="J229" s="5" t="n">
        <f>(IF(AND(VLOOKUP(Games!B229, Data!$B$2:$L$134, 11, FALSE)=1, VLOOKUP(Games!E229, Data!$B$2:$L$134, 11, FALSE)&lt;&gt;1), 1,0))*'Coefficients - Win Probability'!$J$2</f>
        <v>0</v>
      </c>
      <c r="K229" s="5" t="n">
        <f>(IF(AND(VLOOKUP(Games!B229, Data!$B$2:$L$134, 11, FALSE)&lt;&gt;1, VLOOKUP(Games!E229, Data!$B$2:$L$134, 11, FALSE)=1), 1,0))*'Coefficients - Win Probability'!$K$2</f>
        <v>0</v>
      </c>
      <c r="L229" s="5" t="n">
        <f>(VLOOKUP(Games!B229, Data!$B$2:$L$134, 3, FALSE)-VLOOKUP(Games!E229, Data!$B$2:$L$134, 3, FALSE))*'Coefficients - Win Probability'!$L$2</f>
        <v>-1.279732551</v>
      </c>
      <c r="N229" s="5" t="n">
        <f t="shared" si="1"/>
        <v>0.743671</v>
      </c>
    </row>
    <row r="230" ht="14.25" customHeight="1">
      <c r="A230" s="5" t="n">
        <f>'Coefficients - Win Probability'!$A$2</f>
        <v>0</v>
      </c>
      <c r="B230" s="5" t="n">
        <f>(Games!G230)*'Coefficients - Win Probability'!$B$2</f>
        <v>0.3882859122</v>
      </c>
      <c r="C230" s="5" t="n">
        <f>(VLOOKUP(Games!B230, Data!$B$2:$L$134, 4, FALSE)-VLOOKUP(Games!E230, Data!$B$2:$L$134, 4, FALSE))*'Coefficients - Win Probability'!$C$2</f>
        <v>-0.7345818108</v>
      </c>
      <c r="D230" s="5" t="n">
        <f>(VLOOKUP(Games!B230, Data!$B$2:$L$134, 5, FALSE)-VLOOKUP(Games!E230, Data!$B$2:$L$134, 5, FALSE))*'Coefficients - Win Probability'!$D$2</f>
        <v>-1.433457998</v>
      </c>
      <c r="E230" s="5" t="n">
        <f>(VLOOKUP(Games!B230, Data!$B$2:$L$134, 6, FALSE)-VLOOKUP(Games!E230, Data!$B$2:$L$134, 6, FALSE))*'Coefficients - Win Probability'!$E$2</f>
        <v>-0.9423526982</v>
      </c>
      <c r="F230" s="5" t="n">
        <f>(VLOOKUP(Games!B230, Data!$B$2:$L$134, 7, FALSE)-VLOOKUP(Games!E230, Data!$B$2:$L$134, 7, FALSE))*'Coefficients - Win Probability'!$F$2</f>
        <v>-3.310567597</v>
      </c>
      <c r="G230" s="5" t="n">
        <f>(VLOOKUP(Games!B230, Data!$B$2:$L$134, 8, FALSE)-VLOOKUP(Games!E230, Data!$B$2:$L$134, 8, FALSE))*'Coefficients - Win Probability'!$G$2</f>
        <v>-1.049266899</v>
      </c>
      <c r="H230" s="5" t="n">
        <f>(VLOOKUP(Games!B230, Data!$B$2:$L$134, 9, FALSE)-VLOOKUP(Games!E230, Data!$B$2:$L$134, 9, FALSE))*'Coefficients - Win Probability'!$H$2</f>
        <v>-0.188996942</v>
      </c>
      <c r="I230" s="5" t="n">
        <f>(VLOOKUP(Games!B230, Data!$B$2:$L$134, 10, FALSE)-VLOOKUP(Games!E230, Data!$B$2:$L$134, 10, FALSE))*'Coefficients - Win Probability'!$I$2</f>
        <v>0.4626965149</v>
      </c>
      <c r="J230" s="5" t="n">
        <f>(IF(AND(VLOOKUP(Games!B230, Data!$B$2:$L$134, 11, FALSE)=1, VLOOKUP(Games!E230, Data!$B$2:$L$134, 11, FALSE)&lt;&gt;1), 1,0))*'Coefficients - Win Probability'!$J$2</f>
        <v>0</v>
      </c>
      <c r="K230" s="5" t="n">
        <f>(IF(AND(VLOOKUP(Games!B230, Data!$B$2:$L$134, 11, FALSE)&lt;&gt;1, VLOOKUP(Games!E230, Data!$B$2:$L$134, 11, FALSE)=1), 1,0))*'Coefficients - Win Probability'!$K$2</f>
        <v>0</v>
      </c>
      <c r="L230" s="5" t="n">
        <f>(VLOOKUP(Games!B230, Data!$B$2:$L$134, 3, FALSE)-VLOOKUP(Games!E230, Data!$B$2:$L$134, 3, FALSE))*'Coefficients - Win Probability'!$L$2</f>
        <v>2.804520272</v>
      </c>
      <c r="N230" s="5" t="n">
        <f t="shared" si="1"/>
        <v>0.017921</v>
      </c>
    </row>
    <row r="231" ht="14.25" customHeight="1">
      <c r="A231" s="5" t="n">
        <f>'Coefficients - Win Probability'!$A$2</f>
        <v>0</v>
      </c>
      <c r="B231" s="5" t="n">
        <f>(Games!G231)*'Coefficients - Win Probability'!$B$2</f>
        <v>-1.941429561</v>
      </c>
      <c r="C231" s="5" t="n">
        <f>(VLOOKUP(Games!B231, Data!$B$2:$L$134, 4, FALSE)-VLOOKUP(Games!E231, Data!$B$2:$L$134, 4, FALSE))*'Coefficients - Win Probability'!$C$2</f>
        <v>0.7345818108</v>
      </c>
      <c r="D231" s="5" t="n">
        <f>(VLOOKUP(Games!B231, Data!$B$2:$L$134, 5, FALSE)-VLOOKUP(Games!E231, Data!$B$2:$L$134, 5, FALSE))*'Coefficients - Win Probability'!$D$2</f>
        <v>1.300993232</v>
      </c>
      <c r="E231" s="5" t="n">
        <f>(VLOOKUP(Games!B231, Data!$B$2:$L$134, 6, FALSE)-VLOOKUP(Games!E231, Data!$B$2:$L$134, 6, FALSE))*'Coefficients - Win Probability'!$E$2</f>
        <v>1.007698323</v>
      </c>
      <c r="F231" s="5" t="n">
        <f>(VLOOKUP(Games!B231, Data!$B$2:$L$134, 7, FALSE)-VLOOKUP(Games!E231, Data!$B$2:$L$134, 7, FALSE))*'Coefficients - Win Probability'!$F$2</f>
        <v>3.668466797</v>
      </c>
      <c r="G231" s="5" t="n">
        <f>(VLOOKUP(Games!B231, Data!$B$2:$L$134, 8, FALSE)-VLOOKUP(Games!E231, Data!$B$2:$L$134, 8, FALSE))*'Coefficients - Win Probability'!$G$2</f>
        <v>1.343061631</v>
      </c>
      <c r="H231" s="5" t="n">
        <f>(VLOOKUP(Games!B231, Data!$B$2:$L$134, 9, FALSE)-VLOOKUP(Games!E231, Data!$B$2:$L$134, 9, FALSE))*'Coefficients - Win Probability'!$H$2</f>
        <v>0.1574974517</v>
      </c>
      <c r="I231" s="5" t="n">
        <f>(VLOOKUP(Games!B231, Data!$B$2:$L$134, 10, FALSE)-VLOOKUP(Games!E231, Data!$B$2:$L$134, 10, FALSE))*'Coefficients - Win Probability'!$I$2</f>
        <v>-0.8006584096</v>
      </c>
      <c r="J231" s="5" t="n">
        <f>(IF(AND(VLOOKUP(Games!B231, Data!$B$2:$L$134, 11, FALSE)=1, VLOOKUP(Games!E231, Data!$B$2:$L$134, 11, FALSE)&lt;&gt;1), 1,0))*'Coefficients - Win Probability'!$J$2</f>
        <v>0</v>
      </c>
      <c r="K231" s="5" t="n">
        <f>(IF(AND(VLOOKUP(Games!B231, Data!$B$2:$L$134, 11, FALSE)&lt;&gt;1, VLOOKUP(Games!E231, Data!$B$2:$L$134, 11, FALSE)=1), 1,0))*'Coefficients - Win Probability'!$K$2</f>
        <v>0</v>
      </c>
      <c r="L231" s="5" t="n">
        <f>(VLOOKUP(Games!B231, Data!$B$2:$L$134, 3, FALSE)-VLOOKUP(Games!E231, Data!$B$2:$L$134, 3, FALSE))*'Coefficients - Win Probability'!$L$2</f>
        <v>-1.633701129</v>
      </c>
      <c r="N231" s="5" t="n">
        <f t="shared" si="1"/>
        <v>0.978887</v>
      </c>
    </row>
    <row r="232" ht="14.25" customHeight="1">
      <c r="A232" s="5" t="n">
        <f>'Coefficients - Win Probability'!$A$2</f>
        <v>0</v>
      </c>
      <c r="B232" s="5" t="n">
        <f>(Games!G232)*'Coefficients - Win Probability'!$B$2</f>
        <v>0.2329715473</v>
      </c>
      <c r="C232" s="5" t="n">
        <f>(VLOOKUP(Games!B232, Data!$B$2:$L$134, 4, FALSE)-VLOOKUP(Games!E232, Data!$B$2:$L$134, 4, FALSE))*'Coefficients - Win Probability'!$C$2</f>
        <v>0.2448606036</v>
      </c>
      <c r="D232" s="5" t="n">
        <f>(VLOOKUP(Games!B232, Data!$B$2:$L$134, 5, FALSE)-VLOOKUP(Games!E232, Data!$B$2:$L$134, 5, FALSE))*'Coefficients - Win Probability'!$D$2</f>
        <v>0.2791221843</v>
      </c>
      <c r="E232" s="5" t="n">
        <f>(VLOOKUP(Games!B232, Data!$B$2:$L$134, 6, FALSE)-VLOOKUP(Games!E232, Data!$B$2:$L$134, 6, FALSE))*'Coefficients - Win Probability'!$E$2</f>
        <v>0.4066905349</v>
      </c>
      <c r="F232" s="5" t="n">
        <f>(VLOOKUP(Games!B232, Data!$B$2:$L$134, 7, FALSE)-VLOOKUP(Games!E232, Data!$B$2:$L$134, 7, FALSE))*'Coefficients - Win Probability'!$F$2</f>
        <v>0.1789495999</v>
      </c>
      <c r="G232" s="5" t="n">
        <f>(VLOOKUP(Games!B232, Data!$B$2:$L$134, 8, FALSE)-VLOOKUP(Games!E232, Data!$B$2:$L$134, 8, FALSE))*'Coefficients - Win Probability'!$G$2</f>
        <v>0.4616774355</v>
      </c>
      <c r="H232" s="5" t="n">
        <f>(VLOOKUP(Games!B232, Data!$B$2:$L$134, 9, FALSE)-VLOOKUP(Games!E232, Data!$B$2:$L$134, 9, FALSE))*'Coefficients - Win Probability'!$H$2</f>
        <v>0.05204263621</v>
      </c>
      <c r="I232" s="5" t="n">
        <f>(VLOOKUP(Games!B232, Data!$B$2:$L$134, 10, FALSE)-VLOOKUP(Games!E232, Data!$B$2:$L$134, 10, FALSE))*'Coefficients - Win Probability'!$I$2</f>
        <v>-0.1147291695</v>
      </c>
      <c r="J232" s="5" t="n">
        <f>(IF(AND(VLOOKUP(Games!B232, Data!$B$2:$L$134, 11, FALSE)=1, VLOOKUP(Games!E232, Data!$B$2:$L$134, 11, FALSE)&lt;&gt;1), 1,0))*'Coefficients - Win Probability'!$J$2</f>
        <v>-0.2451778613</v>
      </c>
      <c r="K232" s="5" t="n">
        <f>(IF(AND(VLOOKUP(Games!B232, Data!$B$2:$L$134, 11, FALSE)&lt;&gt;1, VLOOKUP(Games!E232, Data!$B$2:$L$134, 11, FALSE)=1), 1,0))*'Coefficients - Win Probability'!$K$2</f>
        <v>0</v>
      </c>
      <c r="L232" s="5" t="n">
        <f>(VLOOKUP(Games!B232, Data!$B$2:$L$134, 3, FALSE)-VLOOKUP(Games!E232, Data!$B$2:$L$134, 3, FALSE))*'Coefficients - Win Probability'!$L$2</f>
        <v>3.730284246</v>
      </c>
      <c r="N232" s="5" t="n">
        <f t="shared" si="1"/>
        <v>0.994657</v>
      </c>
    </row>
    <row r="233" ht="14.25" customHeight="1">
      <c r="A233" s="5" t="n">
        <f>'Coefficients - Win Probability'!$A$2</f>
        <v>0</v>
      </c>
      <c r="B233" s="5" t="n">
        <f>(Games!G233)*'Coefficients - Win Probability'!$B$2</f>
        <v>-1.009543372</v>
      </c>
      <c r="C233" s="5" t="n">
        <f>(VLOOKUP(Games!B233, Data!$B$2:$L$134, 4, FALSE)-VLOOKUP(Games!E233, Data!$B$2:$L$134, 4, FALSE))*'Coefficients - Win Probability'!$C$2</f>
        <v>1.224303018</v>
      </c>
      <c r="D233" s="5" t="n">
        <f>(VLOOKUP(Games!B233, Data!$B$2:$L$134, 5, FALSE)-VLOOKUP(Games!E233, Data!$B$2:$L$134, 5, FALSE))*'Coefficients - Win Probability'!$D$2</f>
        <v>0.965100434</v>
      </c>
      <c r="E233" s="5" t="n">
        <f>(VLOOKUP(Games!B233, Data!$B$2:$L$134, 6, FALSE)-VLOOKUP(Games!E233, Data!$B$2:$L$134, 6, FALSE))*'Coefficients - Win Probability'!$E$2</f>
        <v>0.9862030518</v>
      </c>
      <c r="F233" s="5" t="n">
        <f>(VLOOKUP(Games!B233, Data!$B$2:$L$134, 7, FALSE)-VLOOKUP(Games!E233, Data!$B$2:$L$134, 7, FALSE))*'Coefficients - Win Probability'!$F$2</f>
        <v>2.087745332</v>
      </c>
      <c r="G233" s="5" t="n">
        <f>(VLOOKUP(Games!B233, Data!$B$2:$L$134, 8, FALSE)-VLOOKUP(Games!E233, Data!$B$2:$L$134, 8, FALSE))*'Coefficients - Win Probability'!$G$2</f>
        <v>1.301090955</v>
      </c>
      <c r="H233" s="5" t="n">
        <f>(VLOOKUP(Games!B233, Data!$B$2:$L$134, 9, FALSE)-VLOOKUP(Games!E233, Data!$B$2:$L$134, 9, FALSE))*'Coefficients - Win Probability'!$H$2</f>
        <v>0.1725624253</v>
      </c>
      <c r="I233" s="5" t="n">
        <f>(VLOOKUP(Games!B233, Data!$B$2:$L$134, 10, FALSE)-VLOOKUP(Games!E233, Data!$B$2:$L$134, 10, FALSE))*'Coefficients - Win Probability'!$I$2</f>
        <v>-0.6376807327</v>
      </c>
      <c r="J233" s="5" t="n">
        <f>(IF(AND(VLOOKUP(Games!B233, Data!$B$2:$L$134, 11, FALSE)=1, VLOOKUP(Games!E233, Data!$B$2:$L$134, 11, FALSE)&lt;&gt;1), 1,0))*'Coefficients - Win Probability'!$J$2</f>
        <v>0</v>
      </c>
      <c r="K233" s="5" t="n">
        <f>(IF(AND(VLOOKUP(Games!B233, Data!$B$2:$L$134, 11, FALSE)&lt;&gt;1, VLOOKUP(Games!E233, Data!$B$2:$L$134, 11, FALSE)=1), 1,0))*'Coefficients - Win Probability'!$K$2</f>
        <v>0</v>
      </c>
      <c r="L233" s="5" t="n">
        <f>(VLOOKUP(Games!B233, Data!$B$2:$L$134, 3, FALSE)-VLOOKUP(Games!E233, Data!$B$2:$L$134, 3, FALSE))*'Coefficients - Win Probability'!$L$2</f>
        <v>-3.117646322</v>
      </c>
      <c r="N233" s="5" t="n">
        <f t="shared" si="1"/>
        <v>0.87784</v>
      </c>
    </row>
    <row r="234" ht="14.25" customHeight="1">
      <c r="A234" s="5" t="n">
        <f>'Coefficients - Win Probability'!$A$2</f>
        <v>0</v>
      </c>
      <c r="B234" s="5" t="n">
        <f>(Games!G234)*'Coefficients - Win Probability'!$B$2</f>
        <v>0.5436002771</v>
      </c>
      <c r="C234" s="5" t="n">
        <f>(VLOOKUP(Games!B234, Data!$B$2:$L$134, 4, FALSE)-VLOOKUP(Games!E234, Data!$B$2:$L$134, 4, FALSE))*'Coefficients - Win Probability'!$C$2</f>
        <v>-0.9794424145</v>
      </c>
      <c r="D234" s="5" t="n">
        <f>(VLOOKUP(Games!B234, Data!$B$2:$L$134, 5, FALSE)-VLOOKUP(Games!E234, Data!$B$2:$L$134, 5, FALSE))*'Coefficients - Win Probability'!$D$2</f>
        <v>-1.95385529</v>
      </c>
      <c r="E234" s="5" t="n">
        <f>(VLOOKUP(Games!B234, Data!$B$2:$L$134, 6, FALSE)-VLOOKUP(Games!E234, Data!$B$2:$L$134, 6, FALSE))*'Coefficients - Win Probability'!$E$2</f>
        <v>-1.070464516</v>
      </c>
      <c r="F234" s="5" t="n">
        <f>(VLOOKUP(Games!B234, Data!$B$2:$L$134, 7, FALSE)-VLOOKUP(Games!E234, Data!$B$2:$L$134, 7, FALSE))*'Coefficients - Win Probability'!$F$2</f>
        <v>-4.205315597</v>
      </c>
      <c r="G234" s="5" t="n">
        <f>(VLOOKUP(Games!B234, Data!$B$2:$L$134, 8, FALSE)-VLOOKUP(Games!E234, Data!$B$2:$L$134, 8, FALSE))*'Coefficients - Win Probability'!$G$2</f>
        <v>-1.280105617</v>
      </c>
      <c r="H234" s="5" t="n">
        <f>(VLOOKUP(Games!B234, Data!$B$2:$L$134, 9, FALSE)-VLOOKUP(Games!E234, Data!$B$2:$L$134, 9, FALSE))*'Coefficients - Win Probability'!$H$2</f>
        <v>-0.2711695255</v>
      </c>
      <c r="I234" s="5" t="n">
        <f>(VLOOKUP(Games!B234, Data!$B$2:$L$134, 10, FALSE)-VLOOKUP(Games!E234, Data!$B$2:$L$134, 10, FALSE))*'Coefficients - Win Probability'!$I$2</f>
        <v>0.1783193681</v>
      </c>
      <c r="J234" s="5" t="n">
        <f>(IF(AND(VLOOKUP(Games!B234, Data!$B$2:$L$134, 11, FALSE)=1, VLOOKUP(Games!E234, Data!$B$2:$L$134, 11, FALSE)&lt;&gt;1), 1,0))*'Coefficients - Win Probability'!$J$2</f>
        <v>0</v>
      </c>
      <c r="K234" s="5" t="n">
        <f>(IF(AND(VLOOKUP(Games!B234, Data!$B$2:$L$134, 11, FALSE)&lt;&gt;1, VLOOKUP(Games!E234, Data!$B$2:$L$134, 11, FALSE)=1), 1,0))*'Coefficients - Win Probability'!$K$2</f>
        <v>0</v>
      </c>
      <c r="L234" s="5" t="n">
        <f>(VLOOKUP(Games!B234, Data!$B$2:$L$134, 3, FALSE)-VLOOKUP(Games!E234, Data!$B$2:$L$134, 3, FALSE))*'Coefficients - Win Probability'!$L$2</f>
        <v>2.613921807</v>
      </c>
      <c r="N234" s="5" t="n">
        <f t="shared" si="1"/>
        <v>0.001619</v>
      </c>
    </row>
    <row r="235" ht="14.25" customHeight="1">
      <c r="A235" s="5" t="n">
        <f>'Coefficients - Win Probability'!$A$2</f>
        <v>0</v>
      </c>
      <c r="B235" s="5" t="n">
        <f>(Games!G235)*'Coefficients - Win Probability'!$B$2</f>
        <v>0.3882859122</v>
      </c>
      <c r="C235" s="5" t="n">
        <f>(VLOOKUP(Games!B235, Data!$B$2:$L$134, 4, FALSE)-VLOOKUP(Games!E235, Data!$B$2:$L$134, 4, FALSE))*'Coefficients - Win Probability'!$C$2</f>
        <v>-0.2448606036</v>
      </c>
      <c r="D235" s="5" t="n">
        <f>(VLOOKUP(Games!B235, Data!$B$2:$L$134, 5, FALSE)-VLOOKUP(Games!E235, Data!$B$2:$L$134, 5, FALSE))*'Coefficients - Win Probability'!$D$2</f>
        <v>-1.168528467</v>
      </c>
      <c r="E235" s="5" t="n">
        <f>(VLOOKUP(Games!B235, Data!$B$2:$L$134, 6, FALSE)-VLOOKUP(Games!E235, Data!$B$2:$L$134, 6, FALSE))*'Coefficients - Win Probability'!$E$2</f>
        <v>-0.07136430105</v>
      </c>
      <c r="F235" s="5" t="n">
        <f>(VLOOKUP(Games!B235, Data!$B$2:$L$134, 7, FALSE)-VLOOKUP(Games!E235, Data!$B$2:$L$134, 7, FALSE))*'Coefficients - Win Probability'!$F$2</f>
        <v>-0.9543978659</v>
      </c>
      <c r="G235" s="5" t="n">
        <f>(VLOOKUP(Games!B235, Data!$B$2:$L$134, 8, FALSE)-VLOOKUP(Games!E235, Data!$B$2:$L$134, 8, FALSE))*'Coefficients - Win Probability'!$G$2</f>
        <v>-0.4826627735</v>
      </c>
      <c r="H235" s="5" t="n">
        <f>(VLOOKUP(Games!B235, Data!$B$2:$L$134, 9, FALSE)-VLOOKUP(Games!E235, Data!$B$2:$L$134, 9, FALSE))*'Coefficients - Win Probability'!$H$2</f>
        <v>-0.09586801408</v>
      </c>
      <c r="I235" s="5" t="n">
        <f>(VLOOKUP(Games!B235, Data!$B$2:$L$134, 10, FALSE)-VLOOKUP(Games!E235, Data!$B$2:$L$134, 10, FALSE))*'Coefficients - Win Probability'!$I$2</f>
        <v>-0.342631105</v>
      </c>
      <c r="J235" s="5" t="n">
        <f>(IF(AND(VLOOKUP(Games!B235, Data!$B$2:$L$134, 11, FALSE)=1, VLOOKUP(Games!E235, Data!$B$2:$L$134, 11, FALSE)&lt;&gt;1), 1,0))*'Coefficients - Win Probability'!$J$2</f>
        <v>0</v>
      </c>
      <c r="K235" s="5" t="n">
        <f>(IF(AND(VLOOKUP(Games!B235, Data!$B$2:$L$134, 11, FALSE)&lt;&gt;1, VLOOKUP(Games!E235, Data!$B$2:$L$134, 11, FALSE)=1), 1,0))*'Coefficients - Win Probability'!$K$2</f>
        <v>0</v>
      </c>
      <c r="L235" s="5" t="n">
        <f>(VLOOKUP(Games!B235, Data!$B$2:$L$134, 3, FALSE)-VLOOKUP(Games!E235, Data!$B$2:$L$134, 3, FALSE))*'Coefficients - Win Probability'!$L$2</f>
        <v>1.00744903</v>
      </c>
      <c r="N235" s="5" t="n">
        <f t="shared" si="1"/>
        <v>0.122972</v>
      </c>
    </row>
    <row r="236" ht="14.25" customHeight="1">
      <c r="A236" s="5" t="n">
        <f>'Coefficients - Win Probability'!$A$2</f>
        <v>0</v>
      </c>
      <c r="B236" s="5" t="n">
        <f>(Games!G236)*'Coefficients - Win Probability'!$B$2</f>
        <v>-1.164857737</v>
      </c>
      <c r="C236" s="5" t="n">
        <f>(VLOOKUP(Games!B236, Data!$B$2:$L$134, 4, FALSE)-VLOOKUP(Games!E236, Data!$B$2:$L$134, 4, FALSE))*'Coefficients - Win Probability'!$C$2</f>
        <v>0.2448606036</v>
      </c>
      <c r="D236" s="5" t="n">
        <f>(VLOOKUP(Games!B236, Data!$B$2:$L$134, 5, FALSE)-VLOOKUP(Games!E236, Data!$B$2:$L$134, 5, FALSE))*'Coefficients - Win Probability'!$D$2</f>
        <v>1.315185886</v>
      </c>
      <c r="E236" s="5" t="n">
        <f>(VLOOKUP(Games!B236, Data!$B$2:$L$134, 6, FALSE)-VLOOKUP(Games!E236, Data!$B$2:$L$134, 6, FALSE))*'Coefficients - Win Probability'!$E$2</f>
        <v>0.3851952635</v>
      </c>
      <c r="F236" s="5" t="n">
        <f>(VLOOKUP(Games!B236, Data!$B$2:$L$134, 7, FALSE)-VLOOKUP(Games!E236, Data!$B$2:$L$134, 7, FALSE))*'Coefficients - Win Probability'!$F$2</f>
        <v>2.535119331</v>
      </c>
      <c r="G236" s="5" t="n">
        <f>(VLOOKUP(Games!B236, Data!$B$2:$L$134, 8, FALSE)-VLOOKUP(Games!E236, Data!$B$2:$L$134, 8, FALSE))*'Coefficients - Win Probability'!$G$2</f>
        <v>0.8603988571</v>
      </c>
      <c r="H236" s="5" t="n">
        <f>(VLOOKUP(Games!B236, Data!$B$2:$L$134, 9, FALSE)-VLOOKUP(Games!E236, Data!$B$2:$L$134, 9, FALSE))*'Coefficients - Win Probability'!$H$2</f>
        <v>0.09038984184</v>
      </c>
      <c r="I236" s="5" t="n">
        <f>(VLOOKUP(Games!B236, Data!$B$2:$L$134, 10, FALSE)-VLOOKUP(Games!E236, Data!$B$2:$L$134, 10, FALSE))*'Coefficients - Win Probability'!$I$2</f>
        <v>-0.7286191636</v>
      </c>
      <c r="J236" s="5" t="n">
        <f>(IF(AND(VLOOKUP(Games!B236, Data!$B$2:$L$134, 11, FALSE)=1, VLOOKUP(Games!E236, Data!$B$2:$L$134, 11, FALSE)&lt;&gt;1), 1,0))*'Coefficients - Win Probability'!$J$2</f>
        <v>0</v>
      </c>
      <c r="K236" s="5" t="n">
        <f>(IF(AND(VLOOKUP(Games!B236, Data!$B$2:$L$134, 11, FALSE)&lt;&gt;1, VLOOKUP(Games!E236, Data!$B$2:$L$134, 11, FALSE)=1), 1,0))*'Coefficients - Win Probability'!$K$2</f>
        <v>0</v>
      </c>
      <c r="L236" s="5" t="n">
        <f>(VLOOKUP(Games!B236, Data!$B$2:$L$134, 3, FALSE)-VLOOKUP(Games!E236, Data!$B$2:$L$134, 3, FALSE))*'Coefficients - Win Probability'!$L$2</f>
        <v>-1.143590791</v>
      </c>
      <c r="N236" s="5" t="n">
        <f t="shared" si="1"/>
        <v>0.916375</v>
      </c>
    </row>
    <row r="237" ht="14.25" customHeight="1">
      <c r="A237" s="5" t="n">
        <f>'Coefficients - Win Probability'!$A$2</f>
        <v>0</v>
      </c>
      <c r="B237" s="5" t="n">
        <f>(Games!G237)*'Coefficients - Win Probability'!$B$2</f>
        <v>0.5436002771</v>
      </c>
      <c r="C237" s="5" t="n">
        <f>(VLOOKUP(Games!B237, Data!$B$2:$L$134, 4, FALSE)-VLOOKUP(Games!E237, Data!$B$2:$L$134, 4, FALSE))*'Coefficients - Win Probability'!$C$2</f>
        <v>-0.2448606036</v>
      </c>
      <c r="D237" s="5" t="n">
        <f>(VLOOKUP(Games!B237, Data!$B$2:$L$134, 5, FALSE)-VLOOKUP(Games!E237, Data!$B$2:$L$134, 5, FALSE))*'Coefficients - Win Probability'!$D$2</f>
        <v>0.3595472205</v>
      </c>
      <c r="E237" s="5" t="n">
        <f>(VLOOKUP(Games!B237, Data!$B$2:$L$134, 6, FALSE)-VLOOKUP(Games!E237, Data!$B$2:$L$134, 6, FALSE))*'Coefficients - Win Probability'!$E$2</f>
        <v>0.0214952714</v>
      </c>
      <c r="F237" s="5" t="n">
        <f>(VLOOKUP(Games!B237, Data!$B$2:$L$134, 7, FALSE)-VLOOKUP(Games!E237, Data!$B$2:$L$134, 7, FALSE))*'Coefficients - Win Probability'!$F$2</f>
        <v>-0.1192997332</v>
      </c>
      <c r="G237" s="5" t="n">
        <f>(VLOOKUP(Games!B237, Data!$B$2:$L$134, 8, FALSE)-VLOOKUP(Games!E237, Data!$B$2:$L$134, 8, FALSE))*'Coefficients - Win Probability'!$G$2</f>
        <v>-0.1259120279</v>
      </c>
      <c r="H237" s="5" t="n">
        <f>(VLOOKUP(Games!B237, Data!$B$2:$L$134, 9, FALSE)-VLOOKUP(Games!E237, Data!$B$2:$L$134, 9, FALSE))*'Coefficients - Win Probability'!$H$2</f>
        <v>-0.04793400704</v>
      </c>
      <c r="I237" s="5" t="n">
        <f>(VLOOKUP(Games!B237, Data!$B$2:$L$134, 10, FALSE)-VLOOKUP(Games!E237, Data!$B$2:$L$134, 10, FALSE))*'Coefficients - Win Probability'!$I$2</f>
        <v>0.4337918792</v>
      </c>
      <c r="J237" s="5" t="n">
        <f>(IF(AND(VLOOKUP(Games!B237, Data!$B$2:$L$134, 11, FALSE)=1, VLOOKUP(Games!E237, Data!$B$2:$L$134, 11, FALSE)&lt;&gt;1), 1,0))*'Coefficients - Win Probability'!$J$2</f>
        <v>0</v>
      </c>
      <c r="K237" s="5" t="n">
        <f>(IF(AND(VLOOKUP(Games!B237, Data!$B$2:$L$134, 11, FALSE)&lt;&gt;1, VLOOKUP(Games!E237, Data!$B$2:$L$134, 11, FALSE)=1), 1,0))*'Coefficients - Win Probability'!$K$2</f>
        <v>0</v>
      </c>
      <c r="L237" s="5" t="n">
        <f>(VLOOKUP(Games!B237, Data!$B$2:$L$134, 3, FALSE)-VLOOKUP(Games!E237, Data!$B$2:$L$134, 3, FALSE))*'Coefficients - Win Probability'!$L$2</f>
        <v>-0.4628819867</v>
      </c>
      <c r="N237" s="5" t="n">
        <f t="shared" si="1"/>
        <v>0.588446</v>
      </c>
    </row>
    <row r="238" ht="14.25" customHeight="1">
      <c r="A238" s="5" t="n">
        <f>'Coefficients - Win Probability'!$A$2</f>
        <v>0</v>
      </c>
      <c r="B238" s="5" t="n">
        <f>(Games!G238)*'Coefficients - Win Probability'!$B$2</f>
        <v>-1.941429561</v>
      </c>
      <c r="C238" s="5" t="n">
        <f>(VLOOKUP(Games!B238, Data!$B$2:$L$134, 4, FALSE)-VLOOKUP(Games!E238, Data!$B$2:$L$134, 4, FALSE))*'Coefficients - Win Probability'!$C$2</f>
        <v>0.7345818108</v>
      </c>
      <c r="D238" s="5" t="n">
        <f>(VLOOKUP(Games!B238, Data!$B$2:$L$134, 5, FALSE)-VLOOKUP(Games!E238, Data!$B$2:$L$134, 5, FALSE))*'Coefficients - Win Probability'!$D$2</f>
        <v>0.9130607047</v>
      </c>
      <c r="E238" s="5" t="n">
        <f>(VLOOKUP(Games!B238, Data!$B$2:$L$134, 6, FALSE)-VLOOKUP(Games!E238, Data!$B$2:$L$134, 6, FALSE))*'Coefficients - Win Probability'!$E$2</f>
        <v>0.7566335533</v>
      </c>
      <c r="F238" s="5" t="n">
        <f>(VLOOKUP(Games!B238, Data!$B$2:$L$134, 7, FALSE)-VLOOKUP(Games!E238, Data!$B$2:$L$134, 7, FALSE))*'Coefficients - Win Probability'!$F$2</f>
        <v>2.177220132</v>
      </c>
      <c r="G238" s="5" t="n">
        <f>(VLOOKUP(Games!B238, Data!$B$2:$L$134, 8, FALSE)-VLOOKUP(Games!E238, Data!$B$2:$L$134, 8, FALSE))*'Coefficients - Win Probability'!$G$2</f>
        <v>0.8813841951</v>
      </c>
      <c r="H238" s="5" t="n">
        <f>(VLOOKUP(Games!B238, Data!$B$2:$L$134, 9, FALSE)-VLOOKUP(Games!E238, Data!$B$2:$L$134, 9, FALSE))*'Coefficients - Win Probability'!$H$2</f>
        <v>0.1821492267</v>
      </c>
      <c r="I238" s="5" t="n">
        <f>(VLOOKUP(Games!B238, Data!$B$2:$L$134, 10, FALSE)-VLOOKUP(Games!E238, Data!$B$2:$L$134, 10, FALSE))*'Coefficients - Win Probability'!$I$2</f>
        <v>-0.4635858883</v>
      </c>
      <c r="J238" s="5" t="n">
        <f>(IF(AND(VLOOKUP(Games!B238, Data!$B$2:$L$134, 11, FALSE)=1, VLOOKUP(Games!E238, Data!$B$2:$L$134, 11, FALSE)&lt;&gt;1), 1,0))*'Coefficients - Win Probability'!$J$2</f>
        <v>0</v>
      </c>
      <c r="K238" s="5" t="n">
        <f>(IF(AND(VLOOKUP(Games!B238, Data!$B$2:$L$134, 11, FALSE)&lt;&gt;1, VLOOKUP(Games!E238, Data!$B$2:$L$134, 11, FALSE)=1), 1,0))*'Coefficients - Win Probability'!$K$2</f>
        <v>0</v>
      </c>
      <c r="L238" s="5" t="n">
        <f>(VLOOKUP(Games!B238, Data!$B$2:$L$134, 3, FALSE)-VLOOKUP(Games!E238, Data!$B$2:$L$134, 3, FALSE))*'Coefficients - Win Probability'!$L$2</f>
        <v>-1.375031784</v>
      </c>
      <c r="N238" s="5" t="n">
        <f t="shared" si="1"/>
        <v>0.865877</v>
      </c>
    </row>
    <row r="239" ht="14.25" customHeight="1">
      <c r="A239" s="5" t="n">
        <f>'Coefficients - Win Probability'!$A$2</f>
        <v>0</v>
      </c>
      <c r="B239" s="5" t="n">
        <f>(Games!G239)*'Coefficients - Win Probability'!$B$2</f>
        <v>-1.009543372</v>
      </c>
      <c r="C239" s="5" t="n">
        <f>(VLOOKUP(Games!B239, Data!$B$2:$L$134, 4, FALSE)-VLOOKUP(Games!E239, Data!$B$2:$L$134, 4, FALSE))*'Coefficients - Win Probability'!$C$2</f>
        <v>0</v>
      </c>
      <c r="D239" s="5" t="n">
        <f>(VLOOKUP(Games!B239, Data!$B$2:$L$134, 5, FALSE)-VLOOKUP(Games!E239, Data!$B$2:$L$134, 5, FALSE))*'Coefficients - Win Probability'!$D$2</f>
        <v>0.5582443687</v>
      </c>
      <c r="E239" s="5" t="n">
        <f>(VLOOKUP(Games!B239, Data!$B$2:$L$134, 6, FALSE)-VLOOKUP(Games!E239, Data!$B$2:$L$134, 6, FALSE))*'Coefficients - Win Probability'!$E$2</f>
        <v>0.2416068505</v>
      </c>
      <c r="F239" s="5" t="n">
        <f>(VLOOKUP(Games!B239, Data!$B$2:$L$134, 7, FALSE)-VLOOKUP(Games!E239, Data!$B$2:$L$134, 7, FALSE))*'Coefficients - Win Probability'!$F$2</f>
        <v>1.789495999</v>
      </c>
      <c r="G239" s="5" t="n">
        <f>(VLOOKUP(Games!B239, Data!$B$2:$L$134, 8, FALSE)-VLOOKUP(Games!E239, Data!$B$2:$L$134, 8, FALSE))*'Coefficients - Win Probability'!$G$2</f>
        <v>0.5456187874</v>
      </c>
      <c r="H239" s="5" t="n">
        <f>(VLOOKUP(Games!B239, Data!$B$2:$L$134, 9, FALSE)-VLOOKUP(Games!E239, Data!$B$2:$L$134, 9, FALSE))*'Coefficients - Win Probability'!$H$2</f>
        <v>0</v>
      </c>
      <c r="I239" s="5" t="n">
        <f>(VLOOKUP(Games!B239, Data!$B$2:$L$134, 10, FALSE)-VLOOKUP(Games!E239, Data!$B$2:$L$134, 10, FALSE))*'Coefficients - Win Probability'!$I$2</f>
        <v>0.5376262245</v>
      </c>
      <c r="J239" s="5" t="n">
        <f>(IF(AND(VLOOKUP(Games!B239, Data!$B$2:$L$134, 11, FALSE)=1, VLOOKUP(Games!E239, Data!$B$2:$L$134, 11, FALSE)&lt;&gt;1), 1,0))*'Coefficients - Win Probability'!$J$2</f>
        <v>0</v>
      </c>
      <c r="K239" s="5" t="n">
        <f>(IF(AND(VLOOKUP(Games!B239, Data!$B$2:$L$134, 11, FALSE)&lt;&gt;1, VLOOKUP(Games!E239, Data!$B$2:$L$134, 11, FALSE)=1), 1,0))*'Coefficients - Win Probability'!$K$2</f>
        <v>0</v>
      </c>
      <c r="L239" s="5" t="n">
        <f>(VLOOKUP(Games!B239, Data!$B$2:$L$134, 3, FALSE)-VLOOKUP(Games!E239, Data!$B$2:$L$134, 3, FALSE))*'Coefficients - Win Probability'!$L$2</f>
        <v>-1.347803432</v>
      </c>
      <c r="N239" s="5" t="n">
        <f t="shared" si="1"/>
        <v>0.78839</v>
      </c>
    </row>
    <row r="240" ht="14.25" customHeight="1">
      <c r="A240" s="5" t="n">
        <f>'Coefficients - Win Probability'!$A$2</f>
        <v>0</v>
      </c>
      <c r="B240" s="5" t="n">
        <f>(Games!G240)*'Coefficients - Win Probability'!$B$2</f>
        <v>-3.80520194</v>
      </c>
      <c r="C240" s="5" t="n">
        <f>(VLOOKUP(Games!B240, Data!$B$2:$L$134, 4, FALSE)-VLOOKUP(Games!E240, Data!$B$2:$L$134, 4, FALSE))*'Coefficients - Win Probability'!$C$2</f>
        <v>1.224303018</v>
      </c>
      <c r="D240" s="5" t="n">
        <f>(VLOOKUP(Games!B240, Data!$B$2:$L$134, 5, FALSE)-VLOOKUP(Games!E240, Data!$B$2:$L$134, 5, FALSE))*'Coefficients - Win Probability'!$D$2</f>
        <v>2.895301302</v>
      </c>
      <c r="E240" s="5" t="n">
        <f>(VLOOKUP(Games!B240, Data!$B$2:$L$134, 6, FALSE)-VLOOKUP(Games!E240, Data!$B$2:$L$134, 6, FALSE))*'Coefficients - Win Probability'!$E$2</f>
        <v>1.607846301</v>
      </c>
      <c r="F240" s="5" t="n">
        <f>(VLOOKUP(Games!B240, Data!$B$2:$L$134, 7, FALSE)-VLOOKUP(Games!E240, Data!$B$2:$L$134, 7, FALSE))*'Coefficients - Win Probability'!$F$2</f>
        <v>6.650960128</v>
      </c>
      <c r="G240" s="5" t="n">
        <f>(VLOOKUP(Games!B240, Data!$B$2:$L$134, 8, FALSE)-VLOOKUP(Games!E240, Data!$B$2:$L$134, 8, FALSE))*'Coefficients - Win Probability'!$G$2</f>
        <v>2.350357854</v>
      </c>
      <c r="H240" s="5" t="n">
        <f>(VLOOKUP(Games!B240, Data!$B$2:$L$134, 9, FALSE)-VLOOKUP(Games!E240, Data!$B$2:$L$134, 9, FALSE))*'Coefficients - Win Probability'!$H$2</f>
        <v>0.3642984535</v>
      </c>
      <c r="I240" s="5" t="n">
        <f>(VLOOKUP(Games!B240, Data!$B$2:$L$134, 10, FALSE)-VLOOKUP(Games!E240, Data!$B$2:$L$134, 10, FALSE))*'Coefficients - Win Probability'!$I$2</f>
        <v>-1.116871082</v>
      </c>
      <c r="J240" s="5" t="n">
        <f>(IF(AND(VLOOKUP(Games!B240, Data!$B$2:$L$134, 11, FALSE)=1, VLOOKUP(Games!E240, Data!$B$2:$L$134, 11, FALSE)&lt;&gt;1), 1,0))*'Coefficients - Win Probability'!$J$2</f>
        <v>-0.2451778613</v>
      </c>
      <c r="K240" s="5" t="n">
        <f>(IF(AND(VLOOKUP(Games!B240, Data!$B$2:$L$134, 11, FALSE)&lt;&gt;1, VLOOKUP(Games!E240, Data!$B$2:$L$134, 11, FALSE)=1), 1,0))*'Coefficients - Win Probability'!$K$2</f>
        <v>0</v>
      </c>
      <c r="L240" s="5" t="n">
        <f>(VLOOKUP(Games!B240, Data!$B$2:$L$134, 3, FALSE)-VLOOKUP(Games!E240, Data!$B$2:$L$134, 3, FALSE))*'Coefficients - Win Probability'!$L$2</f>
        <v>-4.438221402</v>
      </c>
      <c r="N240" s="5" t="n">
        <f t="shared" si="1"/>
        <v>0.995879</v>
      </c>
    </row>
    <row r="241" ht="14.25" customHeight="1">
      <c r="A241" s="5" t="n">
        <f>'Coefficients - Win Probability'!$A$2</f>
        <v>0</v>
      </c>
      <c r="B241" s="5" t="n">
        <f>(Games!G241)*'Coefficients - Win Probability'!$B$2</f>
        <v>-0.5436002771</v>
      </c>
      <c r="C241" s="5" t="n">
        <f>(VLOOKUP(Games!B241, Data!$B$2:$L$134, 4, FALSE)-VLOOKUP(Games!E241, Data!$B$2:$L$134, 4, FALSE))*'Coefficients - Win Probability'!$C$2</f>
        <v>1.035948708</v>
      </c>
      <c r="D241" s="5" t="n">
        <f>(VLOOKUP(Games!B241, Data!$B$2:$L$134, 5, FALSE)-VLOOKUP(Games!E241, Data!$B$2:$L$134, 5, FALSE))*'Coefficients - Win Probability'!$D$2</f>
        <v>0.7664032858</v>
      </c>
      <c r="E241" s="5" t="n">
        <f>(VLOOKUP(Games!B241, Data!$B$2:$L$134, 6, FALSE)-VLOOKUP(Games!E241, Data!$B$2:$L$134, 6, FALSE))*'Coefficients - Win Probability'!$E$2</f>
        <v>0.7067645236</v>
      </c>
      <c r="F241" s="5" t="n">
        <f>(VLOOKUP(Games!B241, Data!$B$2:$L$134, 7, FALSE)-VLOOKUP(Games!E241, Data!$B$2:$L$134, 7, FALSE))*'Coefficients - Win Probability'!$F$2</f>
        <v>1.670196265</v>
      </c>
      <c r="G241" s="5" t="n">
        <f>(VLOOKUP(Games!B241, Data!$B$2:$L$134, 8, FALSE)-VLOOKUP(Games!E241, Data!$B$2:$L$134, 8, FALSE))*'Coefficients - Win Probability'!$G$2</f>
        <v>0.5666041254</v>
      </c>
      <c r="H241" s="5" t="n">
        <f>(VLOOKUP(Games!B241, Data!$B$2:$L$134, 9, FALSE)-VLOOKUP(Games!E241, Data!$B$2:$L$134, 9, FALSE))*'Coefficients - Win Probability'!$H$2</f>
        <v>0.1465411072</v>
      </c>
      <c r="I241" s="5" t="n">
        <f>(VLOOKUP(Games!B241, Data!$B$2:$L$134, 10, FALSE)-VLOOKUP(Games!E241, Data!$B$2:$L$134, 10, FALSE))*'Coefficients - Win Probability'!$I$2</f>
        <v>-0.3008476582</v>
      </c>
      <c r="J241" s="5" t="n">
        <f>(IF(AND(VLOOKUP(Games!B241, Data!$B$2:$L$134, 11, FALSE)=1, VLOOKUP(Games!E241, Data!$B$2:$L$134, 11, FALSE)&lt;&gt;1), 1,0))*'Coefficients - Win Probability'!$J$2</f>
        <v>-0.2451778613</v>
      </c>
      <c r="K241" s="5" t="n">
        <f>(IF(AND(VLOOKUP(Games!B241, Data!$B$2:$L$134, 11, FALSE)&lt;&gt;1, VLOOKUP(Games!E241, Data!$B$2:$L$134, 11, FALSE)=1), 1,0))*'Coefficients - Win Probability'!$K$2</f>
        <v>0</v>
      </c>
      <c r="L241" s="5" t="n">
        <f>(VLOOKUP(Games!B241, Data!$B$2:$L$134, 3, FALSE)-VLOOKUP(Games!E241, Data!$B$2:$L$134, 3, FALSE))*'Coefficients - Win Probability'!$L$2</f>
        <v>-1.565630249</v>
      </c>
      <c r="N241" s="5" t="n">
        <f t="shared" si="1"/>
        <v>0.903541</v>
      </c>
    </row>
    <row r="242" ht="14.25" customHeight="1">
      <c r="A242" s="5" t="n">
        <f>'Coefficients - Win Probability'!$A$2</f>
        <v>0</v>
      </c>
      <c r="B242" s="5" t="n">
        <f>(Games!G242)*'Coefficients - Win Probability'!$B$2</f>
        <v>-1.164857737</v>
      </c>
      <c r="C242" s="5" t="n">
        <f>(VLOOKUP(Games!B242, Data!$B$2:$L$134, 4, FALSE)-VLOOKUP(Games!E242, Data!$B$2:$L$134, 4, FALSE))*'Coefficients - Win Probability'!$C$2</f>
        <v>0</v>
      </c>
      <c r="D242" s="5" t="n">
        <f>(VLOOKUP(Games!B242, Data!$B$2:$L$134, 5, FALSE)-VLOOKUP(Games!E242, Data!$B$2:$L$134, 5, FALSE))*'Coefficients - Win Probability'!$D$2</f>
        <v>0.6386694049</v>
      </c>
      <c r="E242" s="5" t="n">
        <f>(VLOOKUP(Games!B242, Data!$B$2:$L$134, 6, FALSE)-VLOOKUP(Games!E242, Data!$B$2:$L$134, 6, FALSE))*'Coefficients - Win Probability'!$E$2</f>
        <v>0.1882985775</v>
      </c>
      <c r="F242" s="5" t="n">
        <f>(VLOOKUP(Games!B242, Data!$B$2:$L$134, 7, FALSE)-VLOOKUP(Games!E242, Data!$B$2:$L$134, 7, FALSE))*'Coefficients - Win Probability'!$F$2</f>
        <v>1.103522532</v>
      </c>
      <c r="G242" s="5" t="n">
        <f>(VLOOKUP(Games!B242, Data!$B$2:$L$134, 8, FALSE)-VLOOKUP(Games!E242, Data!$B$2:$L$134, 8, FALSE))*'Coefficients - Win Probability'!$G$2</f>
        <v>0.2937947317</v>
      </c>
      <c r="H242" s="5" t="n">
        <f>(VLOOKUP(Games!B242, Data!$B$2:$L$134, 9, FALSE)-VLOOKUP(Games!E242, Data!$B$2:$L$134, 9, FALSE))*'Coefficients - Win Probability'!$H$2</f>
        <v>0.009586801408</v>
      </c>
      <c r="I242" s="5" t="n">
        <f>(VLOOKUP(Games!B242, Data!$B$2:$L$134, 10, FALSE)-VLOOKUP(Games!E242, Data!$B$2:$L$134, 10, FALSE))*'Coefficients - Win Probability'!$I$2</f>
        <v>-0.415337381</v>
      </c>
      <c r="J242" s="5" t="n">
        <f>(IF(AND(VLOOKUP(Games!B242, Data!$B$2:$L$134, 11, FALSE)=1, VLOOKUP(Games!E242, Data!$B$2:$L$134, 11, FALSE)&lt;&gt;1), 1,0))*'Coefficients - Win Probability'!$J$2</f>
        <v>0</v>
      </c>
      <c r="K242" s="5" t="n">
        <f>(IF(AND(VLOOKUP(Games!B242, Data!$B$2:$L$134, 11, FALSE)&lt;&gt;1, VLOOKUP(Games!E242, Data!$B$2:$L$134, 11, FALSE)=1), 1,0))*'Coefficients - Win Probability'!$K$2</f>
        <v>0</v>
      </c>
      <c r="L242" s="5" t="n">
        <f>(VLOOKUP(Games!B242, Data!$B$2:$L$134, 3, FALSE)-VLOOKUP(Games!E242, Data!$B$2:$L$134, 3, FALSE))*'Coefficients - Win Probability'!$L$2</f>
        <v>-1.238890023</v>
      </c>
      <c r="N242" s="5" t="n">
        <f t="shared" si="1"/>
        <v>0.357734</v>
      </c>
    </row>
    <row r="243" ht="14.25" customHeight="1">
      <c r="A243" s="5" t="n">
        <f>'Coefficients - Win Probability'!$A$2</f>
        <v>0</v>
      </c>
      <c r="B243" s="5" t="n">
        <f>(Games!G243)*'Coefficients - Win Probability'!$B$2</f>
        <v>1.630800831</v>
      </c>
      <c r="C243" s="5" t="n">
        <f>(VLOOKUP(Games!B243, Data!$B$2:$L$134, 4, FALSE)-VLOOKUP(Games!E243, Data!$B$2:$L$134, 4, FALSE))*'Coefficients - Win Probability'!$C$2</f>
        <v>-0.7534172419</v>
      </c>
      <c r="D243" s="5" t="n">
        <f>(VLOOKUP(Games!B243, Data!$B$2:$L$134, 5, FALSE)-VLOOKUP(Games!E243, Data!$B$2:$L$134, 5, FALSE))*'Coefficients - Win Probability'!$D$2</f>
        <v>-1.537537456</v>
      </c>
      <c r="E243" s="5" t="n">
        <f>(VLOOKUP(Games!B243, Data!$B$2:$L$134, 6, FALSE)-VLOOKUP(Games!E243, Data!$B$2:$L$134, 6, FALSE))*'Coefficients - Win Probability'!$E$2</f>
        <v>-0.8004839069</v>
      </c>
      <c r="F243" s="5" t="n">
        <f>(VLOOKUP(Games!B243, Data!$B$2:$L$134, 7, FALSE)-VLOOKUP(Games!E243, Data!$B$2:$L$134, 7, FALSE))*'Coefficients - Win Probability'!$F$2</f>
        <v>-3.191267864</v>
      </c>
      <c r="G243" s="5" t="n">
        <f>(VLOOKUP(Games!B243, Data!$B$2:$L$134, 8, FALSE)-VLOOKUP(Games!E243, Data!$B$2:$L$134, 8, FALSE))*'Coefficients - Win Probability'!$G$2</f>
        <v>-1.196164265</v>
      </c>
      <c r="H243" s="5" t="n">
        <f>(VLOOKUP(Games!B243, Data!$B$2:$L$134, 9, FALSE)-VLOOKUP(Games!E243, Data!$B$2:$L$134, 9, FALSE))*'Coefficients - Win Probability'!$H$2</f>
        <v>-0.2259746046</v>
      </c>
      <c r="I243" s="5" t="n">
        <f>(VLOOKUP(Games!B243, Data!$B$2:$L$134, 10, FALSE)-VLOOKUP(Games!E243, Data!$B$2:$L$134, 10, FALSE))*'Coefficients - Win Probability'!$I$2</f>
        <v>0.6334391057</v>
      </c>
      <c r="J243" s="5" t="n">
        <f>(IF(AND(VLOOKUP(Games!B243, Data!$B$2:$L$134, 11, FALSE)=1, VLOOKUP(Games!E243, Data!$B$2:$L$134, 11, FALSE)&lt;&gt;1), 1,0))*'Coefficients - Win Probability'!$J$2</f>
        <v>0</v>
      </c>
      <c r="K243" s="5" t="n">
        <f>(IF(AND(VLOOKUP(Games!B243, Data!$B$2:$L$134, 11, FALSE)&lt;&gt;1, VLOOKUP(Games!E243, Data!$B$2:$L$134, 11, FALSE)=1), 1,0))*'Coefficients - Win Probability'!$K$2</f>
        <v>0</v>
      </c>
      <c r="L243" s="5" t="n">
        <f>(VLOOKUP(Games!B243, Data!$B$2:$L$134, 3, FALSE)-VLOOKUP(Games!E243, Data!$B$2:$L$134, 3, FALSE))*'Coefficients - Win Probability'!$L$2</f>
        <v>1.511173545</v>
      </c>
      <c r="N243" s="5" t="n">
        <f t="shared" si="1"/>
        <v>0.019276</v>
      </c>
    </row>
    <row r="244" ht="14.25" customHeight="1">
      <c r="A244" s="5" t="n">
        <f>'Coefficients - Win Probability'!$A$2</f>
        <v>0</v>
      </c>
      <c r="B244" s="5" t="n">
        <f>(Games!G244)*'Coefficients - Win Probability'!$B$2</f>
        <v>-0.3882859122</v>
      </c>
      <c r="C244" s="5" t="n">
        <f>(VLOOKUP(Games!B244, Data!$B$2:$L$134, 4, FALSE)-VLOOKUP(Games!E244, Data!$B$2:$L$134, 4, FALSE))*'Coefficients - Win Probability'!$C$2</f>
        <v>-0.7345818108</v>
      </c>
      <c r="D244" s="5" t="n">
        <f>(VLOOKUP(Games!B244, Data!$B$2:$L$134, 5, FALSE)-VLOOKUP(Games!E244, Data!$B$2:$L$134, 5, FALSE))*'Coefficients - Win Probability'!$D$2</f>
        <v>-0.2507368775</v>
      </c>
      <c r="E244" s="5" t="n">
        <f>(VLOOKUP(Games!B244, Data!$B$2:$L$134, 6, FALSE)-VLOOKUP(Games!E244, Data!$B$2:$L$134, 6, FALSE))*'Coefficients - Win Probability'!$E$2</f>
        <v>-0.2527843917</v>
      </c>
      <c r="F244" s="5" t="n">
        <f>(VLOOKUP(Games!B244, Data!$B$2:$L$134, 7, FALSE)-VLOOKUP(Games!E244, Data!$B$2:$L$134, 7, FALSE))*'Coefficients - Win Probability'!$F$2</f>
        <v>-0.8350981327</v>
      </c>
      <c r="G244" s="5" t="n">
        <f>(VLOOKUP(Games!B244, Data!$B$2:$L$134, 8, FALSE)-VLOOKUP(Games!E244, Data!$B$2:$L$134, 8, FALSE))*'Coefficients - Win Probability'!$G$2</f>
        <v>-0.3147800697</v>
      </c>
      <c r="H244" s="5" t="n">
        <f>(VLOOKUP(Games!B244, Data!$B$2:$L$134, 9, FALSE)-VLOOKUP(Games!E244, Data!$B$2:$L$134, 9, FALSE))*'Coefficients - Win Probability'!$H$2</f>
        <v>-0.06436852374</v>
      </c>
      <c r="I244" s="5" t="n">
        <f>(VLOOKUP(Games!B244, Data!$B$2:$L$134, 10, FALSE)-VLOOKUP(Games!E244, Data!$B$2:$L$134, 10, FALSE))*'Coefficients - Win Probability'!$I$2</f>
        <v>0.352757834</v>
      </c>
      <c r="J244" s="5" t="n">
        <f>(IF(AND(VLOOKUP(Games!B244, Data!$B$2:$L$134, 11, FALSE)=1, VLOOKUP(Games!E244, Data!$B$2:$L$134, 11, FALSE)&lt;&gt;1), 1,0))*'Coefficients - Win Probability'!$J$2</f>
        <v>0</v>
      </c>
      <c r="K244" s="5" t="n">
        <f>(IF(AND(VLOOKUP(Games!B244, Data!$B$2:$L$134, 11, FALSE)&lt;&gt;1, VLOOKUP(Games!E244, Data!$B$2:$L$134, 11, FALSE)=1), 1,0))*'Coefficients - Win Probability'!$K$2</f>
        <v>0.3676925434</v>
      </c>
      <c r="L244" s="5" t="n">
        <f>(VLOOKUP(Games!B244, Data!$B$2:$L$134, 3, FALSE)-VLOOKUP(Games!E244, Data!$B$2:$L$134, 3, FALSE))*'Coefficients - Win Probability'!$L$2</f>
        <v>0.8849214451</v>
      </c>
      <c r="N244" s="5" t="n">
        <f t="shared" si="1"/>
        <v>0.225261</v>
      </c>
    </row>
    <row r="245" ht="14.25" customHeight="1">
      <c r="A245" s="5" t="n">
        <f>'Coefficients - Win Probability'!$A$2</f>
        <v>0</v>
      </c>
      <c r="B245" s="5" t="n">
        <f>(Games!G245)*'Coefficients - Win Probability'!$B$2</f>
        <v>-1.941429561</v>
      </c>
      <c r="C245" s="5" t="n">
        <f>(VLOOKUP(Games!B245, Data!$B$2:$L$134, 4, FALSE)-VLOOKUP(Games!E245, Data!$B$2:$L$134, 4, FALSE))*'Coefficients - Win Probability'!$C$2</f>
        <v>0.4897212072</v>
      </c>
      <c r="D245" s="5" t="n">
        <f>(VLOOKUP(Games!B245, Data!$B$2:$L$134, 5, FALSE)-VLOOKUP(Games!E245, Data!$B$2:$L$134, 5, FALSE))*'Coefficients - Win Probability'!$D$2</f>
        <v>1.168528467</v>
      </c>
      <c r="E245" s="5" t="n">
        <f>(VLOOKUP(Games!B245, Data!$B$2:$L$134, 6, FALSE)-VLOOKUP(Games!E245, Data!$B$2:$L$134, 6, FALSE))*'Coefficients - Win Probability'!$E$2</f>
        <v>0.9896422952</v>
      </c>
      <c r="F245" s="5" t="n">
        <f>(VLOOKUP(Games!B245, Data!$B$2:$L$134, 7, FALSE)-VLOOKUP(Games!E245, Data!$B$2:$L$134, 7, FALSE))*'Coefficients - Win Probability'!$F$2</f>
        <v>4.294790397</v>
      </c>
      <c r="G245" s="5" t="n">
        <f>(VLOOKUP(Games!B245, Data!$B$2:$L$134, 8, FALSE)-VLOOKUP(Games!E245, Data!$B$2:$L$134, 8, FALSE))*'Coefficients - Win Probability'!$G$2</f>
        <v>1.280105617</v>
      </c>
      <c r="H245" s="5" t="n">
        <f>(VLOOKUP(Games!B245, Data!$B$2:$L$134, 9, FALSE)-VLOOKUP(Games!E245, Data!$B$2:$L$134, 9, FALSE))*'Coefficients - Win Probability'!$H$2</f>
        <v>0.2232355185</v>
      </c>
      <c r="I245" s="5" t="n">
        <f>(VLOOKUP(Games!B245, Data!$B$2:$L$134, 10, FALSE)-VLOOKUP(Games!E245, Data!$B$2:$L$134, 10, FALSE))*'Coefficients - Win Probability'!$I$2</f>
        <v>-0.8431259897</v>
      </c>
      <c r="J245" s="5" t="n">
        <f>(IF(AND(VLOOKUP(Games!B245, Data!$B$2:$L$134, 11, FALSE)=1, VLOOKUP(Games!E245, Data!$B$2:$L$134, 11, FALSE)&lt;&gt;1), 1,0))*'Coefficients - Win Probability'!$J$2</f>
        <v>0</v>
      </c>
      <c r="K245" s="5" t="n">
        <f>(IF(AND(VLOOKUP(Games!B245, Data!$B$2:$L$134, 11, FALSE)&lt;&gt;1, VLOOKUP(Games!E245, Data!$B$2:$L$134, 11, FALSE)=1), 1,0))*'Coefficients - Win Probability'!$K$2</f>
        <v>0</v>
      </c>
      <c r="L245" s="5" t="n">
        <f>(VLOOKUP(Games!B245, Data!$B$2:$L$134, 3, FALSE)-VLOOKUP(Games!E245, Data!$B$2:$L$134, 3, FALSE))*'Coefficients - Win Probability'!$L$2</f>
        <v>-2.954276209</v>
      </c>
      <c r="N245" s="5" t="n">
        <f t="shared" si="1"/>
        <v>0.93745</v>
      </c>
    </row>
    <row r="246" ht="14.25" customHeight="1">
      <c r="A246" s="5" t="n">
        <f>'Coefficients - Win Probability'!$A$2</f>
        <v>0</v>
      </c>
      <c r="B246" s="5" t="n">
        <f>(Games!G246)*'Coefficients - Win Probability'!$B$2</f>
        <v>-2.562687021</v>
      </c>
      <c r="C246" s="5" t="n">
        <f>(VLOOKUP(Games!B246, Data!$B$2:$L$134, 4, FALSE)-VLOOKUP(Games!E246, Data!$B$2:$L$134, 4, FALSE))*'Coefficients - Win Probability'!$C$2</f>
        <v>1.017113277</v>
      </c>
      <c r="D246" s="5" t="n">
        <f>(VLOOKUP(Games!B246, Data!$B$2:$L$134, 5, FALSE)-VLOOKUP(Games!E246, Data!$B$2:$L$134, 5, FALSE))*'Coefficients - Win Probability'!$D$2</f>
        <v>1.27733881</v>
      </c>
      <c r="E246" s="5" t="n">
        <f>(VLOOKUP(Games!B246, Data!$B$2:$L$134, 6, FALSE)-VLOOKUP(Games!E246, Data!$B$2:$L$134, 6, FALSE))*'Coefficients - Win Probability'!$E$2</f>
        <v>1.131511086</v>
      </c>
      <c r="F246" s="5" t="n">
        <f>(VLOOKUP(Games!B246, Data!$B$2:$L$134, 7, FALSE)-VLOOKUP(Games!E246, Data!$B$2:$L$134, 7, FALSE))*'Coefficients - Win Probability'!$F$2</f>
        <v>3.340392531</v>
      </c>
      <c r="G246" s="5" t="n">
        <f>(VLOOKUP(Games!B246, Data!$B$2:$L$134, 8, FALSE)-VLOOKUP(Games!E246, Data!$B$2:$L$134, 8, FALSE))*'Coefficients - Win Probability'!$G$2</f>
        <v>1.301090955</v>
      </c>
      <c r="H246" s="5" t="n">
        <f>(VLOOKUP(Games!B246, Data!$B$2:$L$134, 9, FALSE)-VLOOKUP(Games!E246, Data!$B$2:$L$134, 9, FALSE))*'Coefficients - Win Probability'!$H$2</f>
        <v>0.1383238489</v>
      </c>
      <c r="I246" s="5" t="n">
        <f>(VLOOKUP(Games!B246, Data!$B$2:$L$134, 10, FALSE)-VLOOKUP(Games!E246, Data!$B$2:$L$134, 10, FALSE))*'Coefficients - Win Probability'!$I$2</f>
        <v>-0.5738339841</v>
      </c>
      <c r="J246" s="5" t="n">
        <f>(IF(AND(VLOOKUP(Games!B246, Data!$B$2:$L$134, 11, FALSE)=1, VLOOKUP(Games!E246, Data!$B$2:$L$134, 11, FALSE)&lt;&gt;1), 1,0))*'Coefficients - Win Probability'!$J$2</f>
        <v>0</v>
      </c>
      <c r="K246" s="5" t="n">
        <f>(IF(AND(VLOOKUP(Games!B246, Data!$B$2:$L$134, 11, FALSE)&lt;&gt;1, VLOOKUP(Games!E246, Data!$B$2:$L$134, 11, FALSE)=1), 1,0))*'Coefficients - Win Probability'!$K$2</f>
        <v>0</v>
      </c>
      <c r="L246" s="5" t="n">
        <f>(VLOOKUP(Games!B246, Data!$B$2:$L$134, 3, FALSE)-VLOOKUP(Games!E246, Data!$B$2:$L$134, 3, FALSE))*'Coefficients - Win Probability'!$L$2</f>
        <v>-3.335473139</v>
      </c>
      <c r="N246" s="5" t="n">
        <f t="shared" si="1"/>
        <v>0.849895</v>
      </c>
    </row>
    <row r="247" ht="14.25" customHeight="1">
      <c r="A247" s="5" t="n">
        <f>'Coefficients - Win Probability'!$A$2</f>
        <v>0</v>
      </c>
      <c r="B247" s="5" t="n">
        <f>(Games!G247)*'Coefficients - Win Probability'!$B$2</f>
        <v>-0.4659430946</v>
      </c>
      <c r="C247" s="5" t="n">
        <f>(VLOOKUP(Games!B247, Data!$B$2:$L$134, 4, FALSE)-VLOOKUP(Games!E247, Data!$B$2:$L$134, 4, FALSE))*'Coefficients - Win Probability'!$C$2</f>
        <v>-0.07534172419</v>
      </c>
      <c r="D247" s="5" t="n">
        <f>(VLOOKUP(Games!B247, Data!$B$2:$L$134, 5, FALSE)-VLOOKUP(Games!E247, Data!$B$2:$L$134, 5, FALSE))*'Coefficients - Win Probability'!$D$2</f>
        <v>0.2743912999</v>
      </c>
      <c r="E247" s="5" t="n">
        <f>(VLOOKUP(Games!B247, Data!$B$2:$L$134, 6, FALSE)-VLOOKUP(Games!E247, Data!$B$2:$L$134, 6, FALSE))*'Coefficients - Win Probability'!$E$2</f>
        <v>-0.03697186681</v>
      </c>
      <c r="F247" s="5" t="n">
        <f>(VLOOKUP(Games!B247, Data!$B$2:$L$134, 7, FALSE)-VLOOKUP(Games!E247, Data!$B$2:$L$134, 7, FALSE))*'Coefficients - Win Probability'!$F$2</f>
        <v>0.4175490663</v>
      </c>
      <c r="G247" s="5" t="n">
        <f>(VLOOKUP(Games!B247, Data!$B$2:$L$134, 8, FALSE)-VLOOKUP(Games!E247, Data!$B$2:$L$134, 8, FALSE))*'Coefficients - Win Probability'!$G$2</f>
        <v>0.1259120279</v>
      </c>
      <c r="H247" s="5" t="n">
        <f>(VLOOKUP(Games!B247, Data!$B$2:$L$134, 9, FALSE)-VLOOKUP(Games!E247, Data!$B$2:$L$134, 9, FALSE))*'Coefficients - Win Probability'!$H$2</f>
        <v>0.04382537786</v>
      </c>
      <c r="I247" s="5" t="n">
        <f>(VLOOKUP(Games!B247, Data!$B$2:$L$134, 10, FALSE)-VLOOKUP(Games!E247, Data!$B$2:$L$134, 10, FALSE))*'Coefficients - Win Probability'!$I$2</f>
        <v>-0.4548460843</v>
      </c>
      <c r="J247" s="5" t="n">
        <f>(IF(AND(VLOOKUP(Games!B247, Data!$B$2:$L$134, 11, FALSE)=1, VLOOKUP(Games!E247, Data!$B$2:$L$134, 11, FALSE)&lt;&gt;1), 1,0))*'Coefficients - Win Probability'!$J$2</f>
        <v>0</v>
      </c>
      <c r="K247" s="5" t="n">
        <f>(IF(AND(VLOOKUP(Games!B247, Data!$B$2:$L$134, 11, FALSE)&lt;&gt;1, VLOOKUP(Games!E247, Data!$B$2:$L$134, 11, FALSE)=1), 1,0))*'Coefficients - Win Probability'!$K$2</f>
        <v>0</v>
      </c>
      <c r="L247" s="5" t="n">
        <f>(VLOOKUP(Games!B247, Data!$B$2:$L$134, 3, FALSE)-VLOOKUP(Games!E247, Data!$B$2:$L$134, 3, FALSE))*'Coefficients - Win Probability'!$L$2</f>
        <v>0.3811969302</v>
      </c>
      <c r="N247" s="5" t="n">
        <f t="shared" si="1"/>
        <v>0.552252</v>
      </c>
    </row>
    <row r="248" ht="14.25" customHeight="1">
      <c r="A248" s="5" t="n">
        <f>'Coefficients - Win Probability'!$A$2</f>
        <v>0</v>
      </c>
      <c r="B248" s="5" t="n">
        <f>(Games!G248)*'Coefficients - Win Probability'!$B$2</f>
        <v>-1.941429561</v>
      </c>
      <c r="C248" s="5" t="n">
        <f>(VLOOKUP(Games!B248, Data!$B$2:$L$134, 4, FALSE)-VLOOKUP(Games!E248, Data!$B$2:$L$134, 4, FALSE))*'Coefficients - Win Probability'!$C$2</f>
        <v>0.9794424145</v>
      </c>
      <c r="D248" s="5" t="n">
        <f>(VLOOKUP(Games!B248, Data!$B$2:$L$134, 5, FALSE)-VLOOKUP(Games!E248, Data!$B$2:$L$134, 5, FALSE))*'Coefficients - Win Probability'!$D$2</f>
        <v>0.5724370221</v>
      </c>
      <c r="E248" s="5" t="n">
        <f>(VLOOKUP(Games!B248, Data!$B$2:$L$134, 6, FALSE)-VLOOKUP(Games!E248, Data!$B$2:$L$134, 6, FALSE))*'Coefficients - Win Probability'!$E$2</f>
        <v>0.8684089645</v>
      </c>
      <c r="F248" s="5" t="n">
        <f>(VLOOKUP(Games!B248, Data!$B$2:$L$134, 7, FALSE)-VLOOKUP(Games!E248, Data!$B$2:$L$134, 7, FALSE))*'Coefficients - Win Probability'!$F$2</f>
        <v>2.654419065</v>
      </c>
      <c r="G248" s="5" t="n">
        <f>(VLOOKUP(Games!B248, Data!$B$2:$L$134, 8, FALSE)-VLOOKUP(Games!E248, Data!$B$2:$L$134, 8, FALSE))*'Coefficients - Win Probability'!$G$2</f>
        <v>0.6505454773</v>
      </c>
      <c r="H248" s="5" t="n">
        <f>(VLOOKUP(Games!B248, Data!$B$2:$L$134, 9, FALSE)-VLOOKUP(Games!E248, Data!$B$2:$L$134, 9, FALSE))*'Coefficients - Win Probability'!$H$2</f>
        <v>0.164345167</v>
      </c>
      <c r="I248" s="5" t="n">
        <f>(VLOOKUP(Games!B248, Data!$B$2:$L$134, 10, FALSE)-VLOOKUP(Games!E248, Data!$B$2:$L$134, 10, FALSE))*'Coefficients - Win Probability'!$I$2</f>
        <v>-0.539849658</v>
      </c>
      <c r="J248" s="5" t="n">
        <f>(IF(AND(VLOOKUP(Games!B248, Data!$B$2:$L$134, 11, FALSE)=1, VLOOKUP(Games!E248, Data!$B$2:$L$134, 11, FALSE)&lt;&gt;1), 1,0))*'Coefficients - Win Probability'!$J$2</f>
        <v>0</v>
      </c>
      <c r="K248" s="5" t="n">
        <f>(IF(AND(VLOOKUP(Games!B248, Data!$B$2:$L$134, 11, FALSE)&lt;&gt;1, VLOOKUP(Games!E248, Data!$B$2:$L$134, 11, FALSE)=1), 1,0))*'Coefficients - Win Probability'!$K$2</f>
        <v>0</v>
      </c>
      <c r="L248" s="5" t="n">
        <f>(VLOOKUP(Games!B248, Data!$B$2:$L$134, 3, FALSE)-VLOOKUP(Games!E248, Data!$B$2:$L$134, 3, FALSE))*'Coefficients - Win Probability'!$L$2</f>
        <v>-1.688157834</v>
      </c>
      <c r="N248" s="5" t="n">
        <f t="shared" si="1"/>
        <v>0.84815</v>
      </c>
    </row>
    <row r="249" ht="14.25" customHeight="1">
      <c r="A249" s="5" t="n">
        <f>'Coefficients - Win Probability'!$A$2</f>
        <v>0</v>
      </c>
      <c r="B249" s="5" t="n">
        <f>(Games!G249)*'Coefficients - Win Probability'!$B$2</f>
        <v>-4.271145034</v>
      </c>
      <c r="C249" s="5" t="n">
        <f>(VLOOKUP(Games!B249, Data!$B$2:$L$134, 4, FALSE)-VLOOKUP(Games!E249, Data!$B$2:$L$134, 4, FALSE))*'Coefficients - Win Probability'!$C$2</f>
        <v>1.469163622</v>
      </c>
      <c r="D249" s="5" t="n">
        <f>(VLOOKUP(Games!B249, Data!$B$2:$L$134, 5, FALSE)-VLOOKUP(Games!E249, Data!$B$2:$L$134, 5, FALSE))*'Coefficients - Win Probability'!$D$2</f>
        <v>2.975726338</v>
      </c>
      <c r="E249" s="5" t="n">
        <f>(VLOOKUP(Games!B249, Data!$B$2:$L$134, 6, FALSE)-VLOOKUP(Games!E249, Data!$B$2:$L$134, 6, FALSE))*'Coefficients - Win Probability'!$E$2</f>
        <v>1.839995232</v>
      </c>
      <c r="F249" s="5" t="n">
        <f>(VLOOKUP(Games!B249, Data!$B$2:$L$134, 7, FALSE)-VLOOKUP(Games!E249, Data!$B$2:$L$134, 7, FALSE))*'Coefficients - Win Probability'!$F$2</f>
        <v>8.38080626</v>
      </c>
      <c r="G249" s="5" t="n">
        <f>(VLOOKUP(Games!B249, Data!$B$2:$L$134, 8, FALSE)-VLOOKUP(Games!E249, Data!$B$2:$L$134, 8, FALSE))*'Coefficients - Win Probability'!$G$2</f>
        <v>2.833020627</v>
      </c>
      <c r="H249" s="5" t="n">
        <f>(VLOOKUP(Games!B249, Data!$B$2:$L$134, 9, FALSE)-VLOOKUP(Games!E249, Data!$B$2:$L$134, 9, FALSE))*'Coefficients - Win Probability'!$H$2</f>
        <v>0.3834720563</v>
      </c>
      <c r="I249" s="5" t="n">
        <f>(VLOOKUP(Games!B249, Data!$B$2:$L$134, 10, FALSE)-VLOOKUP(Games!E249, Data!$B$2:$L$134, 10, FALSE))*'Coefficients - Win Probability'!$I$2</f>
        <v>-1.04745953</v>
      </c>
      <c r="J249" s="5" t="n">
        <f>(IF(AND(VLOOKUP(Games!B249, Data!$B$2:$L$134, 11, FALSE)=1, VLOOKUP(Games!E249, Data!$B$2:$L$134, 11, FALSE)&lt;&gt;1), 1,0))*'Coefficients - Win Probability'!$J$2</f>
        <v>-0.2451778613</v>
      </c>
      <c r="K249" s="5" t="n">
        <f>(IF(AND(VLOOKUP(Games!B249, Data!$B$2:$L$134, 11, FALSE)&lt;&gt;1, VLOOKUP(Games!E249, Data!$B$2:$L$134, 11, FALSE)=1), 1,0))*'Coefficients - Win Probability'!$K$2</f>
        <v>0</v>
      </c>
      <c r="L249" s="5" t="n">
        <f>(VLOOKUP(Games!B249, Data!$B$2:$L$134, 3, FALSE)-VLOOKUP(Games!E249, Data!$B$2:$L$134, 3, FALSE))*'Coefficients - Win Probability'!$L$2</f>
        <v>-4.560748986</v>
      </c>
      <c r="N249" s="5" t="n">
        <f t="shared" si="1"/>
        <v>0.999573</v>
      </c>
    </row>
    <row r="250" ht="14.25" customHeight="1">
      <c r="A250" s="5" t="n">
        <f>'Coefficients - Win Probability'!$A$2</f>
        <v>0</v>
      </c>
      <c r="B250" s="5" t="n">
        <f>(Games!G250)*'Coefficients - Win Probability'!$B$2</f>
        <v>3.649887575</v>
      </c>
      <c r="C250" s="5" t="n">
        <f>(VLOOKUP(Games!B250, Data!$B$2:$L$134, 4, FALSE)-VLOOKUP(Games!E250, Data!$B$2:$L$134, 4, FALSE))*'Coefficients - Win Probability'!$C$2</f>
        <v>-1.751695087</v>
      </c>
      <c r="D250" s="5" t="n">
        <f>(VLOOKUP(Games!B250, Data!$B$2:$L$134, 5, FALSE)-VLOOKUP(Games!E250, Data!$B$2:$L$134, 5, FALSE))*'Coefficients - Win Probability'!$D$2</f>
        <v>-3.538701591</v>
      </c>
      <c r="E250" s="5" t="n">
        <f>(VLOOKUP(Games!B250, Data!$B$2:$L$134, 6, FALSE)-VLOOKUP(Games!E250, Data!$B$2:$L$134, 6, FALSE))*'Coefficients - Win Probability'!$E$2</f>
        <v>-2.006798538</v>
      </c>
      <c r="F250" s="5" t="n">
        <f>(VLOOKUP(Games!B250, Data!$B$2:$L$134, 7, FALSE)-VLOOKUP(Games!E250, Data!$B$2:$L$134, 7, FALSE))*'Coefficients - Win Probability'!$F$2</f>
        <v>-9.693103326</v>
      </c>
      <c r="G250" s="5" t="n">
        <f>(VLOOKUP(Games!B250, Data!$B$2:$L$134, 8, FALSE)-VLOOKUP(Games!E250, Data!$B$2:$L$134, 8, FALSE))*'Coefficients - Win Probability'!$G$2</f>
        <v>-3.609478132</v>
      </c>
      <c r="H250" s="5" t="n">
        <f>(VLOOKUP(Games!B250, Data!$B$2:$L$134, 9, FALSE)-VLOOKUP(Games!E250, Data!$B$2:$L$134, 9, FALSE))*'Coefficients - Win Probability'!$H$2</f>
        <v>-0.5053613885</v>
      </c>
      <c r="I250" s="5" t="n">
        <f>(VLOOKUP(Games!B250, Data!$B$2:$L$134, 10, FALSE)-VLOOKUP(Games!E250, Data!$B$2:$L$134, 10, FALSE))*'Coefficients - Win Probability'!$I$2</f>
        <v>1.584914721</v>
      </c>
      <c r="J250" s="5" t="n">
        <f>(IF(AND(VLOOKUP(Games!B250, Data!$B$2:$L$134, 11, FALSE)=1, VLOOKUP(Games!E250, Data!$B$2:$L$134, 11, FALSE)&lt;&gt;1), 1,0))*'Coefficients - Win Probability'!$J$2</f>
        <v>0</v>
      </c>
      <c r="K250" s="5" t="n">
        <f>(IF(AND(VLOOKUP(Games!B250, Data!$B$2:$L$134, 11, FALSE)&lt;&gt;1, VLOOKUP(Games!E250, Data!$B$2:$L$134, 11, FALSE)=1), 1,0))*'Coefficients - Win Probability'!$K$2</f>
        <v>0.3676925434</v>
      </c>
      <c r="L250" s="5" t="n">
        <f>(VLOOKUP(Games!B250, Data!$B$2:$L$134, 3, FALSE)-VLOOKUP(Games!E250, Data!$B$2:$L$134, 3, FALSE))*'Coefficients - Win Probability'!$L$2</f>
        <v>1.211661671</v>
      </c>
      <c r="N250" s="5" t="n">
        <f t="shared" si="1"/>
        <v>0.000001</v>
      </c>
    </row>
    <row r="251" ht="14.25" customHeight="1">
      <c r="A251" s="5" t="n">
        <f>'Coefficients - Win Probability'!$A$2</f>
        <v>0</v>
      </c>
      <c r="B251" s="5" t="n">
        <f>(Games!G251)*'Coefficients - Win Probability'!$B$2</f>
        <v>1.009543372</v>
      </c>
      <c r="C251" s="5" t="n">
        <f>(VLOOKUP(Games!B251, Data!$B$2:$L$134, 4, FALSE)-VLOOKUP(Games!E251, Data!$B$2:$L$134, 4, FALSE))*'Coefficients - Win Probability'!$C$2</f>
        <v>-1.054784139</v>
      </c>
      <c r="D251" s="5" t="n">
        <f>(VLOOKUP(Games!B251, Data!$B$2:$L$134, 5, FALSE)-VLOOKUP(Games!E251, Data!$B$2:$L$134, 5, FALSE))*'Coefficients - Win Probability'!$D$2</f>
        <v>-0.3169692602</v>
      </c>
      <c r="E251" s="5" t="n">
        <f>(VLOOKUP(Games!B251, Data!$B$2:$L$134, 6, FALSE)-VLOOKUP(Games!E251, Data!$B$2:$L$134, 6, FALSE))*'Coefficients - Win Probability'!$E$2</f>
        <v>-0.7170822539</v>
      </c>
      <c r="F251" s="5" t="n">
        <f>(VLOOKUP(Games!B251, Data!$B$2:$L$134, 7, FALSE)-VLOOKUP(Games!E251, Data!$B$2:$L$134, 7, FALSE))*'Coefficients - Win Probability'!$F$2</f>
        <v>-2.445644531</v>
      </c>
      <c r="G251" s="5" t="n">
        <f>(VLOOKUP(Games!B251, Data!$B$2:$L$134, 8, FALSE)-VLOOKUP(Games!E251, Data!$B$2:$L$134, 8, FALSE))*'Coefficients - Win Probability'!$G$2</f>
        <v>-0.965325547</v>
      </c>
      <c r="H251" s="5" t="n">
        <f>(VLOOKUP(Games!B251, Data!$B$2:$L$134, 9, FALSE)-VLOOKUP(Games!E251, Data!$B$2:$L$134, 9, FALSE))*'Coefficients - Win Probability'!$H$2</f>
        <v>-0.1944751143</v>
      </c>
      <c r="I251" s="5" t="n">
        <f>(VLOOKUP(Games!B251, Data!$B$2:$L$134, 10, FALSE)-VLOOKUP(Games!E251, Data!$B$2:$L$134, 10, FALSE))*'Coefficients - Win Probability'!$I$2</f>
        <v>0.3751103377</v>
      </c>
      <c r="J251" s="5" t="n">
        <f>(IF(AND(VLOOKUP(Games!B251, Data!$B$2:$L$134, 11, FALSE)=1, VLOOKUP(Games!E251, Data!$B$2:$L$134, 11, FALSE)&lt;&gt;1), 1,0))*'Coefficients - Win Probability'!$J$2</f>
        <v>0</v>
      </c>
      <c r="K251" s="5" t="n">
        <f>(IF(AND(VLOOKUP(Games!B251, Data!$B$2:$L$134, 11, FALSE)&lt;&gt;1, VLOOKUP(Games!E251, Data!$B$2:$L$134, 11, FALSE)=1), 1,0))*'Coefficients - Win Probability'!$K$2</f>
        <v>0.3676925434</v>
      </c>
      <c r="L251" s="5" t="n">
        <f>(VLOOKUP(Games!B251, Data!$B$2:$L$134, 3, FALSE)-VLOOKUP(Games!E251, Data!$B$2:$L$134, 3, FALSE))*'Coefficients - Win Probability'!$L$2</f>
        <v>2.205496525</v>
      </c>
      <c r="N251" s="5" t="n">
        <f t="shared" si="1"/>
        <v>0.149766</v>
      </c>
    </row>
    <row r="252" ht="14.25" customHeight="1">
      <c r="A252" s="5" t="n">
        <f>'Coefficients - Win Probability'!$A$2</f>
        <v>0</v>
      </c>
      <c r="B252" s="5" t="n">
        <f>(Games!G252)*'Coefficients - Win Probability'!$B$2</f>
        <v>-3.960516305</v>
      </c>
      <c r="C252" s="5" t="n">
        <f>(VLOOKUP(Games!B252, Data!$B$2:$L$134, 4, FALSE)-VLOOKUP(Games!E252, Data!$B$2:$L$134, 4, FALSE))*'Coefficients - Win Probability'!$C$2</f>
        <v>-0.6296415522</v>
      </c>
      <c r="D252" s="5" t="n">
        <f>(VLOOKUP(Games!B252, Data!$B$2:$L$134, 5, FALSE)-VLOOKUP(Games!E252, Data!$B$2:$L$134, 5, FALSE))*'Coefficients - Win Probability'!$D$2</f>
        <v>0.7474797479</v>
      </c>
      <c r="E252" s="5" t="n">
        <f>(VLOOKUP(Games!B252, Data!$B$2:$L$134, 6, FALSE)-VLOOKUP(Games!E252, Data!$B$2:$L$134, 6, FALSE))*'Coefficients - Win Probability'!$E$2</f>
        <v>0.3361860447</v>
      </c>
      <c r="F252" s="5" t="n">
        <f>(VLOOKUP(Games!B252, Data!$B$2:$L$134, 7, FALSE)-VLOOKUP(Games!E252, Data!$B$2:$L$134, 7, FALSE))*'Coefficients - Win Probability'!$F$2</f>
        <v>4.32461533</v>
      </c>
      <c r="G252" s="5" t="n">
        <f>(VLOOKUP(Games!B252, Data!$B$2:$L$134, 8, FALSE)-VLOOKUP(Games!E252, Data!$B$2:$L$134, 8, FALSE))*'Coefficients - Win Probability'!$G$2</f>
        <v>1.070252237</v>
      </c>
      <c r="H252" s="5" t="n">
        <f>(VLOOKUP(Games!B252, Data!$B$2:$L$134, 9, FALSE)-VLOOKUP(Games!E252, Data!$B$2:$L$134, 9, FALSE))*'Coefficients - Win Probability'!$H$2</f>
        <v>0.09723755713</v>
      </c>
      <c r="I252" s="5" t="n">
        <f>(VLOOKUP(Games!B252, Data!$B$2:$L$134, 10, FALSE)-VLOOKUP(Games!E252, Data!$B$2:$L$134, 10, FALSE))*'Coefficients - Win Probability'!$I$2</f>
        <v>0.5502362688</v>
      </c>
      <c r="J252" s="5" t="n">
        <f>(IF(AND(VLOOKUP(Games!B252, Data!$B$2:$L$134, 11, FALSE)=1, VLOOKUP(Games!E252, Data!$B$2:$L$134, 11, FALSE)&lt;&gt;1), 1,0))*'Coefficients - Win Probability'!$J$2</f>
        <v>0</v>
      </c>
      <c r="K252" s="5" t="n">
        <f>(IF(AND(VLOOKUP(Games!B252, Data!$B$2:$L$134, 11, FALSE)&lt;&gt;1, VLOOKUP(Games!E252, Data!$B$2:$L$134, 11, FALSE)=1), 1,0))*'Coefficients - Win Probability'!$K$2</f>
        <v>0</v>
      </c>
      <c r="L252" s="5" t="n">
        <f>(VLOOKUP(Games!B252, Data!$B$2:$L$134, 3, FALSE)-VLOOKUP(Games!E252, Data!$B$2:$L$134, 3, FALSE))*'Coefficients - Win Probability'!$L$2</f>
        <v>-3.566914133</v>
      </c>
      <c r="N252" s="5" t="n">
        <f t="shared" si="1"/>
        <v>0.262878</v>
      </c>
    </row>
    <row r="253" ht="14.25" customHeight="1">
      <c r="A253" s="5" t="n">
        <f>'Coefficients - Win Probability'!$A$2</f>
        <v>0</v>
      </c>
      <c r="B253" s="5" t="n">
        <f>(Games!G253)*'Coefficients - Win Probability'!$B$2</f>
        <v>-0.3882859122</v>
      </c>
      <c r="C253" s="5" t="n">
        <f>(VLOOKUP(Games!B253, Data!$B$2:$L$134, 4, FALSE)-VLOOKUP(Games!E253, Data!$B$2:$L$134, 4, FALSE))*'Coefficients - Win Probability'!$C$2</f>
        <v>0</v>
      </c>
      <c r="D253" s="5" t="n">
        <f>(VLOOKUP(Games!B253, Data!$B$2:$L$134, 5, FALSE)-VLOOKUP(Games!E253, Data!$B$2:$L$134, 5, FALSE))*'Coefficients - Win Probability'!$D$2</f>
        <v>-0.72855621</v>
      </c>
      <c r="E253" s="5" t="n">
        <f>(VLOOKUP(Games!B253, Data!$B$2:$L$134, 6, FALSE)-VLOOKUP(Games!E253, Data!$B$2:$L$134, 6, FALSE))*'Coefficients - Win Probability'!$E$2</f>
        <v>0.1994761186</v>
      </c>
      <c r="F253" s="5" t="n">
        <f>(VLOOKUP(Games!B253, Data!$B$2:$L$134, 7, FALSE)-VLOOKUP(Games!E253, Data!$B$2:$L$134, 7, FALSE))*'Coefficients - Win Probability'!$F$2</f>
        <v>-1.043872666</v>
      </c>
      <c r="G253" s="5" t="n">
        <f>(VLOOKUP(Games!B253, Data!$B$2:$L$134, 8, FALSE)-VLOOKUP(Games!E253, Data!$B$2:$L$134, 8, FALSE))*'Coefficients - Win Probability'!$G$2</f>
        <v>-0.1049266899</v>
      </c>
      <c r="H253" s="5" t="n">
        <f>(VLOOKUP(Games!B253, Data!$B$2:$L$134, 9, FALSE)-VLOOKUP(Games!E253, Data!$B$2:$L$134, 9, FALSE))*'Coefficients - Win Probability'!$H$2</f>
        <v>-0.01095634447</v>
      </c>
      <c r="I253" s="5" t="n">
        <f>(VLOOKUP(Games!B253, Data!$B$2:$L$134, 10, FALSE)-VLOOKUP(Games!E253, Data!$B$2:$L$134, 10, FALSE))*'Coefficients - Win Probability'!$I$2</f>
        <v>0.8560219041</v>
      </c>
      <c r="J253" s="5" t="n">
        <f>(IF(AND(VLOOKUP(Games!B253, Data!$B$2:$L$134, 11, FALSE)=1, VLOOKUP(Games!E253, Data!$B$2:$L$134, 11, FALSE)&lt;&gt;1), 1,0))*'Coefficients - Win Probability'!$J$2</f>
        <v>0</v>
      </c>
      <c r="K253" s="5" t="n">
        <f>(IF(AND(VLOOKUP(Games!B253, Data!$B$2:$L$134, 11, FALSE)&lt;&gt;1, VLOOKUP(Games!E253, Data!$B$2:$L$134, 11, FALSE)=1), 1,0))*'Coefficients - Win Probability'!$K$2</f>
        <v>0</v>
      </c>
      <c r="L253" s="5" t="n">
        <f>(VLOOKUP(Games!B253, Data!$B$2:$L$134, 3, FALSE)-VLOOKUP(Games!E253, Data!$B$2:$L$134, 3, FALSE))*'Coefficients - Win Probability'!$L$2</f>
        <v>0.69432298</v>
      </c>
      <c r="N253" s="5" t="n">
        <f t="shared" si="1"/>
        <v>0.371269</v>
      </c>
    </row>
    <row r="254" ht="14.25" customHeight="1">
      <c r="A254" s="5" t="n">
        <f>'Coefficients - Win Probability'!$A$2</f>
        <v>0</v>
      </c>
      <c r="B254" s="5" t="n">
        <f>(Games!G254)*'Coefficients - Win Probability'!$B$2</f>
        <v>-1.630800831</v>
      </c>
      <c r="C254" s="5" t="n">
        <f>(VLOOKUP(Games!B254, Data!$B$2:$L$134, 4, FALSE)-VLOOKUP(Games!E254, Data!$B$2:$L$134, 4, FALSE))*'Coefficients - Win Probability'!$C$2</f>
        <v>0</v>
      </c>
      <c r="D254" s="5" t="n">
        <f>(VLOOKUP(Games!B254, Data!$B$2:$L$134, 5, FALSE)-VLOOKUP(Games!E254, Data!$B$2:$L$134, 5, FALSE))*'Coefficients - Win Probability'!$D$2</f>
        <v>1.18272112</v>
      </c>
      <c r="E254" s="5" t="n">
        <f>(VLOOKUP(Games!B254, Data!$B$2:$L$134, 6, FALSE)-VLOOKUP(Games!E254, Data!$B$2:$L$134, 6, FALSE))*'Coefficients - Win Probability'!$E$2</f>
        <v>0.5425406501</v>
      </c>
      <c r="F254" s="5" t="n">
        <f>(VLOOKUP(Games!B254, Data!$B$2:$L$134, 7, FALSE)-VLOOKUP(Games!E254, Data!$B$2:$L$134, 7, FALSE))*'Coefficients - Win Probability'!$F$2</f>
        <v>1.938620665</v>
      </c>
      <c r="G254" s="5" t="n">
        <f>(VLOOKUP(Games!B254, Data!$B$2:$L$134, 8, FALSE)-VLOOKUP(Games!E254, Data!$B$2:$L$134, 8, FALSE))*'Coefficients - Win Probability'!$G$2</f>
        <v>0.8394135191</v>
      </c>
      <c r="H254" s="5" t="n">
        <f>(VLOOKUP(Games!B254, Data!$B$2:$L$134, 9, FALSE)-VLOOKUP(Games!E254, Data!$B$2:$L$134, 9, FALSE))*'Coefficients - Win Probability'!$H$2</f>
        <v>0.1533888225</v>
      </c>
      <c r="I254" s="5" t="n">
        <f>(VLOOKUP(Games!B254, Data!$B$2:$L$134, 10, FALSE)-VLOOKUP(Games!E254, Data!$B$2:$L$134, 10, FALSE))*'Coefficients - Win Probability'!$I$2</f>
        <v>-0.1209547833</v>
      </c>
      <c r="J254" s="5" t="n">
        <f>(IF(AND(VLOOKUP(Games!B254, Data!$B$2:$L$134, 11, FALSE)=1, VLOOKUP(Games!E254, Data!$B$2:$L$134, 11, FALSE)&lt;&gt;1), 1,0))*'Coefficients - Win Probability'!$J$2</f>
        <v>0</v>
      </c>
      <c r="K254" s="5" t="n">
        <f>(IF(AND(VLOOKUP(Games!B254, Data!$B$2:$L$134, 11, FALSE)&lt;&gt;1, VLOOKUP(Games!E254, Data!$B$2:$L$134, 11, FALSE)=1), 1,0))*'Coefficients - Win Probability'!$K$2</f>
        <v>0</v>
      </c>
      <c r="L254" s="5" t="n">
        <f>(VLOOKUP(Games!B254, Data!$B$2:$L$134, 3, FALSE)-VLOOKUP(Games!E254, Data!$B$2:$L$134, 3, FALSE))*'Coefficients - Win Probability'!$L$2</f>
        <v>-2.178268173</v>
      </c>
      <c r="N254" s="5" t="n">
        <f t="shared" si="1"/>
        <v>0.674072</v>
      </c>
    </row>
    <row r="255" ht="14.25" customHeight="1">
      <c r="A255" s="5" t="n">
        <f>'Coefficients - Win Probability'!$A$2</f>
        <v>0</v>
      </c>
      <c r="B255" s="5" t="n">
        <f>(Games!G255)*'Coefficients - Win Probability'!$B$2</f>
        <v>-0.8542290069</v>
      </c>
      <c r="C255" s="5" t="n">
        <f>(VLOOKUP(Games!B255, Data!$B$2:$L$134, 4, FALSE)-VLOOKUP(Games!E255, Data!$B$2:$L$134, 4, FALSE))*'Coefficients - Win Probability'!$C$2</f>
        <v>0</v>
      </c>
      <c r="D255" s="5" t="n">
        <f>(VLOOKUP(Games!B255, Data!$B$2:$L$134, 5, FALSE)-VLOOKUP(Games!E255, Data!$B$2:$L$134, 5, FALSE))*'Coefficients - Win Probability'!$D$2</f>
        <v>0.06150149825</v>
      </c>
      <c r="E255" s="5" t="n">
        <f>(VLOOKUP(Games!B255, Data!$B$2:$L$134, 6, FALSE)-VLOOKUP(Games!E255, Data!$B$2:$L$134, 6, FALSE))*'Coefficients - Win Probability'!$E$2</f>
        <v>-0.05158865136</v>
      </c>
      <c r="F255" s="5" t="n">
        <f>(VLOOKUP(Games!B255, Data!$B$2:$L$134, 7, FALSE)-VLOOKUP(Games!E255, Data!$B$2:$L$134, 7, FALSE))*'Coefficients - Win Probability'!$F$2</f>
        <v>0.5666737329</v>
      </c>
      <c r="G255" s="5" t="n">
        <f>(VLOOKUP(Games!B255, Data!$B$2:$L$134, 8, FALSE)-VLOOKUP(Games!E255, Data!$B$2:$L$134, 8, FALSE))*'Coefficients - Win Probability'!$G$2</f>
        <v>-0.2518240557</v>
      </c>
      <c r="H255" s="5" t="n">
        <f>(VLOOKUP(Games!B255, Data!$B$2:$L$134, 9, FALSE)-VLOOKUP(Games!E255, Data!$B$2:$L$134, 9, FALSE))*'Coefficients - Win Probability'!$H$2</f>
        <v>0.07943349738</v>
      </c>
      <c r="I255" s="5" t="n">
        <f>(VLOOKUP(Games!B255, Data!$B$2:$L$134, 10, FALSE)-VLOOKUP(Games!E255, Data!$B$2:$L$134, 10, FALSE))*'Coefficients - Win Probability'!$I$2</f>
        <v>-0.04758147727</v>
      </c>
      <c r="J255" s="5" t="n">
        <f>(IF(AND(VLOOKUP(Games!B255, Data!$B$2:$L$134, 11, FALSE)=1, VLOOKUP(Games!E255, Data!$B$2:$L$134, 11, FALSE)&lt;&gt;1), 1,0))*'Coefficients - Win Probability'!$J$2</f>
        <v>0</v>
      </c>
      <c r="K255" s="5" t="n">
        <f>(IF(AND(VLOOKUP(Games!B255, Data!$B$2:$L$134, 11, FALSE)&lt;&gt;1, VLOOKUP(Games!E255, Data!$B$2:$L$134, 11, FALSE)=1), 1,0))*'Coefficients - Win Probability'!$K$2</f>
        <v>0</v>
      </c>
      <c r="L255" s="5" t="n">
        <f>(VLOOKUP(Games!B255, Data!$B$2:$L$134, 3, FALSE)-VLOOKUP(Games!E255, Data!$B$2:$L$134, 3, FALSE))*'Coefficients - Win Probability'!$L$2</f>
        <v>0.4220394584</v>
      </c>
      <c r="N255" s="5" t="n">
        <f t="shared" si="1"/>
        <v>0.481115</v>
      </c>
    </row>
    <row r="256" ht="14.25" customHeight="1">
      <c r="A256" s="5" t="n">
        <f>'Coefficients - Win Probability'!$A$2</f>
        <v>0</v>
      </c>
      <c r="B256" s="5" t="n">
        <f>(Games!G256)*'Coefficients - Win Probability'!$B$2</f>
        <v>1.009543372</v>
      </c>
      <c r="C256" s="5" t="n">
        <f>(VLOOKUP(Games!B256, Data!$B$2:$L$134, 4, FALSE)-VLOOKUP(Games!E256, Data!$B$2:$L$134, 4, FALSE))*'Coefficients - Win Probability'!$C$2</f>
        <v>-0.7345818108</v>
      </c>
      <c r="D256" s="5" t="n">
        <f>(VLOOKUP(Games!B256, Data!$B$2:$L$134, 5, FALSE)-VLOOKUP(Games!E256, Data!$B$2:$L$134, 5, FALSE))*'Coefficients - Win Probability'!$D$2</f>
        <v>-1.670002222</v>
      </c>
      <c r="E256" s="5" t="n">
        <f>(VLOOKUP(Games!B256, Data!$B$2:$L$134, 6, FALSE)-VLOOKUP(Games!E256, Data!$B$2:$L$134, 6, FALSE))*'Coefficients - Win Probability'!$E$2</f>
        <v>-0.6998860368</v>
      </c>
      <c r="F256" s="5" t="n">
        <f>(VLOOKUP(Games!B256, Data!$B$2:$L$134, 7, FALSE)-VLOOKUP(Games!E256, Data!$B$2:$L$134, 7, FALSE))*'Coefficients - Win Probability'!$F$2</f>
        <v>-4.115840797</v>
      </c>
      <c r="G256" s="5" t="n">
        <f>(VLOOKUP(Games!B256, Data!$B$2:$L$134, 8, FALSE)-VLOOKUP(Games!E256, Data!$B$2:$L$134, 8, FALSE))*'Coefficients - Win Probability'!$G$2</f>
        <v>-1.175178927</v>
      </c>
      <c r="H256" s="5" t="n">
        <f>(VLOOKUP(Games!B256, Data!$B$2:$L$134, 9, FALSE)-VLOOKUP(Games!E256, Data!$B$2:$L$134, 9, FALSE))*'Coefficients - Win Probability'!$H$2</f>
        <v>-0.1835187698</v>
      </c>
      <c r="I256" s="5" t="n">
        <f>(VLOOKUP(Games!B256, Data!$B$2:$L$134, 10, FALSE)-VLOOKUP(Games!E256, Data!$B$2:$L$134, 10, FALSE))*'Coefficients - Win Probability'!$I$2</f>
        <v>0.7969189986</v>
      </c>
      <c r="J256" s="5" t="n">
        <f>(IF(AND(VLOOKUP(Games!B256, Data!$B$2:$L$134, 11, FALSE)=1, VLOOKUP(Games!E256, Data!$B$2:$L$134, 11, FALSE)&lt;&gt;1), 1,0))*'Coefficients - Win Probability'!$J$2</f>
        <v>0</v>
      </c>
      <c r="K256" s="5" t="n">
        <f>(IF(AND(VLOOKUP(Games!B256, Data!$B$2:$L$134, 11, FALSE)&lt;&gt;1, VLOOKUP(Games!E256, Data!$B$2:$L$134, 11, FALSE)=1), 1,0))*'Coefficients - Win Probability'!$K$2</f>
        <v>0</v>
      </c>
      <c r="L256" s="5" t="n">
        <f>(VLOOKUP(Games!B256, Data!$B$2:$L$134, 3, FALSE)-VLOOKUP(Games!E256, Data!$B$2:$L$134, 3, FALSE))*'Coefficients - Win Probability'!$L$2</f>
        <v>3.362701491</v>
      </c>
      <c r="N256" s="5" t="n">
        <f t="shared" si="1"/>
        <v>0.031989</v>
      </c>
    </row>
    <row r="257" ht="14.25" customHeight="1">
      <c r="A257" s="5" t="n">
        <f>'Coefficients - Win Probability'!$A$2</f>
        <v>0</v>
      </c>
      <c r="B257" s="5" t="n">
        <f>(Games!G257)*'Coefficients - Win Probability'!$B$2</f>
        <v>1.475486466</v>
      </c>
      <c r="C257" s="5" t="n">
        <f>(VLOOKUP(Games!B257, Data!$B$2:$L$134, 4, FALSE)-VLOOKUP(Games!E257, Data!$B$2:$L$134, 4, FALSE))*'Coefficients - Win Probability'!$C$2</f>
        <v>0</v>
      </c>
      <c r="D257" s="5" t="n">
        <f>(VLOOKUP(Games!B257, Data!$B$2:$L$134, 5, FALSE)-VLOOKUP(Games!E257, Data!$B$2:$L$134, 5, FALSE))*'Coefficients - Win Probability'!$D$2</f>
        <v>-1.282069694</v>
      </c>
      <c r="E257" s="5" t="n">
        <f>(VLOOKUP(Games!B257, Data!$B$2:$L$134, 6, FALSE)-VLOOKUP(Games!E257, Data!$B$2:$L$134, 6, FALSE))*'Coefficients - Win Probability'!$E$2</f>
        <v>-0.5820919495</v>
      </c>
      <c r="F257" s="5" t="n">
        <f>(VLOOKUP(Games!B257, Data!$B$2:$L$134, 7, FALSE)-VLOOKUP(Games!E257, Data!$B$2:$L$134, 7, FALSE))*'Coefficients - Win Probability'!$F$2</f>
        <v>-2.893018531</v>
      </c>
      <c r="G257" s="5" t="n">
        <f>(VLOOKUP(Games!B257, Data!$B$2:$L$134, 8, FALSE)-VLOOKUP(Games!E257, Data!$B$2:$L$134, 8, FALSE))*'Coefficients - Win Probability'!$G$2</f>
        <v>-0.8603988571</v>
      </c>
      <c r="H257" s="5" t="n">
        <f>(VLOOKUP(Games!B257, Data!$B$2:$L$134, 9, FALSE)-VLOOKUP(Games!E257, Data!$B$2:$L$134, 9, FALSE))*'Coefficients - Win Probability'!$H$2</f>
        <v>-0.08354212655</v>
      </c>
      <c r="I257" s="5" t="n">
        <f>(VLOOKUP(Games!B257, Data!$B$2:$L$134, 10, FALSE)-VLOOKUP(Games!E257, Data!$B$2:$L$134, 10, FALSE))*'Coefficients - Win Probability'!$I$2</f>
        <v>-0.6101101571</v>
      </c>
      <c r="J257" s="5" t="n">
        <f>(IF(AND(VLOOKUP(Games!B257, Data!$B$2:$L$134, 11, FALSE)=1, VLOOKUP(Games!E257, Data!$B$2:$L$134, 11, FALSE)&lt;&gt;1), 1,0))*'Coefficients - Win Probability'!$J$2</f>
        <v>0</v>
      </c>
      <c r="K257" s="5" t="n">
        <f>(IF(AND(VLOOKUP(Games!B257, Data!$B$2:$L$134, 11, FALSE)&lt;&gt;1, VLOOKUP(Games!E257, Data!$B$2:$L$134, 11, FALSE)=1), 1,0))*'Coefficients - Win Probability'!$K$2</f>
        <v>0</v>
      </c>
      <c r="L257" s="5" t="n">
        <f>(VLOOKUP(Games!B257, Data!$B$2:$L$134, 3, FALSE)-VLOOKUP(Games!E257, Data!$B$2:$L$134, 3, FALSE))*'Coefficients - Win Probability'!$L$2</f>
        <v>0.9802206777</v>
      </c>
      <c r="N257" s="5" t="n">
        <f t="shared" si="1"/>
        <v>0.020724</v>
      </c>
    </row>
    <row r="258" ht="14.25" customHeight="1">
      <c r="A258" s="5" t="n">
        <f>'Coefficients - Win Probability'!$A$2</f>
        <v>0</v>
      </c>
      <c r="B258" s="5" t="n">
        <f>(Games!G258)*'Coefficients - Win Probability'!$B$2</f>
        <v>0.5436002771</v>
      </c>
      <c r="C258" s="5" t="n">
        <f>(VLOOKUP(Games!B258, Data!$B$2:$L$134, 4, FALSE)-VLOOKUP(Games!E258, Data!$B$2:$L$134, 4, FALSE))*'Coefficients - Win Probability'!$C$2</f>
        <v>-0.3390377589</v>
      </c>
      <c r="D258" s="5" t="n">
        <f>(VLOOKUP(Games!B258, Data!$B$2:$L$134, 5, FALSE)-VLOOKUP(Games!E258, Data!$B$2:$L$134, 5, FALSE))*'Coefficients - Win Probability'!$D$2</f>
        <v>-1.920739099</v>
      </c>
      <c r="E258" s="5" t="n">
        <f>(VLOOKUP(Games!B258, Data!$B$2:$L$134, 6, FALSE)-VLOOKUP(Games!E258, Data!$B$2:$L$134, 6, FALSE))*'Coefficients - Win Probability'!$E$2</f>
        <v>-0.841754828</v>
      </c>
      <c r="F258" s="5" t="n">
        <f>(VLOOKUP(Games!B258, Data!$B$2:$L$134, 7, FALSE)-VLOOKUP(Games!E258, Data!$B$2:$L$134, 7, FALSE))*'Coefficients - Win Probability'!$F$2</f>
        <v>-3.817591464</v>
      </c>
      <c r="G258" s="5" t="n">
        <f>(VLOOKUP(Games!B258, Data!$B$2:$L$134, 8, FALSE)-VLOOKUP(Games!E258, Data!$B$2:$L$134, 8, FALSE))*'Coefficients - Win Probability'!$G$2</f>
        <v>-1.280105617</v>
      </c>
      <c r="H258" s="5" t="n">
        <f>(VLOOKUP(Games!B258, Data!$B$2:$L$134, 9, FALSE)-VLOOKUP(Games!E258, Data!$B$2:$L$134, 9, FALSE))*'Coefficients - Win Probability'!$H$2</f>
        <v>-0.2177573463</v>
      </c>
      <c r="I258" s="5" t="n">
        <f>(VLOOKUP(Games!B258, Data!$B$2:$L$134, 10, FALSE)-VLOOKUP(Games!E258, Data!$B$2:$L$134, 10, FALSE))*'Coefficients - Win Probability'!$I$2</f>
        <v>0.4606612181</v>
      </c>
      <c r="J258" s="5" t="n">
        <f>(IF(AND(VLOOKUP(Games!B258, Data!$B$2:$L$134, 11, FALSE)=1, VLOOKUP(Games!E258, Data!$B$2:$L$134, 11, FALSE)&lt;&gt;1), 1,0))*'Coefficients - Win Probability'!$J$2</f>
        <v>0</v>
      </c>
      <c r="K258" s="5" t="n">
        <f>(IF(AND(VLOOKUP(Games!B258, Data!$B$2:$L$134, 11, FALSE)&lt;&gt;1, VLOOKUP(Games!E258, Data!$B$2:$L$134, 11, FALSE)=1), 1,0))*'Coefficients - Win Probability'!$K$2</f>
        <v>0</v>
      </c>
      <c r="L258" s="5" t="n">
        <f>(VLOOKUP(Games!B258, Data!$B$2:$L$134, 3, FALSE)-VLOOKUP(Games!E258, Data!$B$2:$L$134, 3, FALSE))*'Coefficients - Win Probability'!$L$2</f>
        <v>3.40354402</v>
      </c>
      <c r="N258" s="5" t="n">
        <f t="shared" si="1"/>
        <v>0.017825</v>
      </c>
    </row>
    <row r="259" ht="14.25" customHeight="1">
      <c r="A259" s="5" t="n">
        <f>'Coefficients - Win Probability'!$A$2</f>
        <v>0</v>
      </c>
      <c r="B259" s="5" t="n">
        <f>(Games!G259)*'Coefficients - Win Probability'!$B$2</f>
        <v>-0.2329715473</v>
      </c>
      <c r="C259" s="5" t="n">
        <f>(VLOOKUP(Games!B259, Data!$B$2:$L$134, 4, FALSE)-VLOOKUP(Games!E259, Data!$B$2:$L$134, 4, FALSE))*'Coefficients - Win Probability'!$C$2</f>
        <v>-0.9794424145</v>
      </c>
      <c r="D259" s="5" t="n">
        <f>(VLOOKUP(Games!B259, Data!$B$2:$L$134, 5, FALSE)-VLOOKUP(Games!E259, Data!$B$2:$L$134, 5, FALSE))*'Coefficients - Win Probability'!$D$2</f>
        <v>-0.4399722567</v>
      </c>
      <c r="E259" s="5" t="n">
        <f>(VLOOKUP(Games!B259, Data!$B$2:$L$134, 6, FALSE)-VLOOKUP(Games!E259, Data!$B$2:$L$134, 6, FALSE))*'Coefficients - Win Probability'!$E$2</f>
        <v>-0.6396992768</v>
      </c>
      <c r="F259" s="5" t="n">
        <f>(VLOOKUP(Games!B259, Data!$B$2:$L$134, 7, FALSE)-VLOOKUP(Games!E259, Data!$B$2:$L$134, 7, FALSE))*'Coefficients - Win Probability'!$F$2</f>
        <v>-1.043872666</v>
      </c>
      <c r="G259" s="5" t="n">
        <f>(VLOOKUP(Games!B259, Data!$B$2:$L$134, 8, FALSE)-VLOOKUP(Games!E259, Data!$B$2:$L$134, 8, FALSE))*'Coefficients - Win Probability'!$G$2</f>
        <v>-0.4616774355</v>
      </c>
      <c r="H259" s="5" t="n">
        <f>(VLOOKUP(Games!B259, Data!$B$2:$L$134, 9, FALSE)-VLOOKUP(Games!E259, Data!$B$2:$L$134, 9, FALSE))*'Coefficients - Win Probability'!$H$2</f>
        <v>-0.05341217927</v>
      </c>
      <c r="I259" s="5" t="n">
        <f>(VLOOKUP(Games!B259, Data!$B$2:$L$134, 10, FALSE)-VLOOKUP(Games!E259, Data!$B$2:$L$134, 10, FALSE))*'Coefficients - Win Probability'!$I$2</f>
        <v>-0.05510694456</v>
      </c>
      <c r="J259" s="5" t="n">
        <f>(IF(AND(VLOOKUP(Games!B259, Data!$B$2:$L$134, 11, FALSE)=1, VLOOKUP(Games!E259, Data!$B$2:$L$134, 11, FALSE)&lt;&gt;1), 1,0))*'Coefficients - Win Probability'!$J$2</f>
        <v>0</v>
      </c>
      <c r="K259" s="5" t="n">
        <f>(IF(AND(VLOOKUP(Games!B259, Data!$B$2:$L$134, 11, FALSE)&lt;&gt;1, VLOOKUP(Games!E259, Data!$B$2:$L$134, 11, FALSE)=1), 1,0))*'Coefficients - Win Probability'!$K$2</f>
        <v>0</v>
      </c>
      <c r="L259" s="5" t="n">
        <f>(VLOOKUP(Games!B259, Data!$B$2:$L$134, 3, FALSE)-VLOOKUP(Games!E259, Data!$B$2:$L$134, 3, FALSE))*'Coefficients - Win Probability'!$L$2</f>
        <v>0.5854095714</v>
      </c>
      <c r="N259" s="5" t="n">
        <f t="shared" si="1"/>
        <v>0.034866</v>
      </c>
    </row>
    <row r="260" ht="14.25" customHeight="1">
      <c r="A260" s="5" t="n">
        <f>'Coefficients - Win Probability'!$A$2</f>
        <v>0</v>
      </c>
      <c r="B260" s="5" t="n">
        <f>(Games!G260)*'Coefficients - Win Probability'!$B$2</f>
        <v>-1.630800831</v>
      </c>
      <c r="C260" s="5" t="n">
        <f>(VLOOKUP(Games!B260, Data!$B$2:$L$134, 4, FALSE)-VLOOKUP(Games!E260, Data!$B$2:$L$134, 4, FALSE))*'Coefficients - Win Probability'!$C$2</f>
        <v>1.224303018</v>
      </c>
      <c r="D260" s="5" t="n">
        <f>(VLOOKUP(Games!B260, Data!$B$2:$L$134, 5, FALSE)-VLOOKUP(Games!E260, Data!$B$2:$L$134, 5, FALSE))*'Coefficients - Win Probability'!$D$2</f>
        <v>1.083372546</v>
      </c>
      <c r="E260" s="5" t="n">
        <f>(VLOOKUP(Games!B260, Data!$B$2:$L$134, 6, FALSE)-VLOOKUP(Games!E260, Data!$B$2:$L$134, 6, FALSE))*'Coefficients - Win Probability'!$E$2</f>
        <v>1.005118891</v>
      </c>
      <c r="F260" s="5" t="n">
        <f>(VLOOKUP(Games!B260, Data!$B$2:$L$134, 7, FALSE)-VLOOKUP(Games!E260, Data!$B$2:$L$134, 7, FALSE))*'Coefficients - Win Probability'!$F$2</f>
        <v>2.654419065</v>
      </c>
      <c r="G260" s="5" t="n">
        <f>(VLOOKUP(Games!B260, Data!$B$2:$L$134, 8, FALSE)-VLOOKUP(Games!E260, Data!$B$2:$L$134, 8, FALSE))*'Coefficients - Win Probability'!$G$2</f>
        <v>1.238134941</v>
      </c>
      <c r="H260" s="5" t="n">
        <f>(VLOOKUP(Games!B260, Data!$B$2:$L$134, 9, FALSE)-VLOOKUP(Games!E260, Data!$B$2:$L$134, 9, FALSE))*'Coefficients - Win Probability'!$H$2</f>
        <v>0.1629756239</v>
      </c>
      <c r="I260" s="5" t="n">
        <f>(VLOOKUP(Games!B260, Data!$B$2:$L$134, 10, FALSE)-VLOOKUP(Games!E260, Data!$B$2:$L$134, 10, FALSE))*'Coefficients - Win Probability'!$I$2</f>
        <v>-0.773754864</v>
      </c>
      <c r="J260" s="5" t="n">
        <f>(IF(AND(VLOOKUP(Games!B260, Data!$B$2:$L$134, 11, FALSE)=1, VLOOKUP(Games!E260, Data!$B$2:$L$134, 11, FALSE)&lt;&gt;1), 1,0))*'Coefficients - Win Probability'!$J$2</f>
        <v>-0.2451778613</v>
      </c>
      <c r="K260" s="5" t="n">
        <f>(IF(AND(VLOOKUP(Games!B260, Data!$B$2:$L$134, 11, FALSE)&lt;&gt;1, VLOOKUP(Games!E260, Data!$B$2:$L$134, 11, FALSE)=1), 1,0))*'Coefficients - Win Probability'!$K$2</f>
        <v>0</v>
      </c>
      <c r="L260" s="5" t="n">
        <f>(VLOOKUP(Games!B260, Data!$B$2:$L$134, 3, FALSE)-VLOOKUP(Games!E260, Data!$B$2:$L$134, 3, FALSE))*'Coefficients - Win Probability'!$L$2</f>
        <v>-1.483945193</v>
      </c>
      <c r="N260" s="5" t="n">
        <f t="shared" si="1"/>
        <v>0.962117</v>
      </c>
    </row>
    <row r="261" ht="14.25" customHeight="1">
      <c r="A261" s="5" t="n">
        <f>'Coefficients - Win Probability'!$A$2</f>
        <v>0</v>
      </c>
      <c r="B261" s="5" t="n">
        <f>(Games!G261)*'Coefficients - Win Probability'!$B$2</f>
        <v>-0.8542290069</v>
      </c>
      <c r="C261" s="5" t="n">
        <f>(VLOOKUP(Games!B261, Data!$B$2:$L$134, 4, FALSE)-VLOOKUP(Games!E261, Data!$B$2:$L$134, 4, FALSE))*'Coefficients - Win Probability'!$C$2</f>
        <v>0.4897212072</v>
      </c>
      <c r="D261" s="5" t="n">
        <f>(VLOOKUP(Games!B261, Data!$B$2:$L$134, 5, FALSE)-VLOOKUP(Games!E261, Data!$B$2:$L$134, 5, FALSE))*'Coefficients - Win Probability'!$D$2</f>
        <v>0.5203972928</v>
      </c>
      <c r="E261" s="5" t="n">
        <f>(VLOOKUP(Games!B261, Data!$B$2:$L$134, 6, FALSE)-VLOOKUP(Games!E261, Data!$B$2:$L$134, 6, FALSE))*'Coefficients - Win Probability'!$E$2</f>
        <v>0.3361860447</v>
      </c>
      <c r="F261" s="5" t="n">
        <f>(VLOOKUP(Games!B261, Data!$B$2:$L$134, 7, FALSE)-VLOOKUP(Games!E261, Data!$B$2:$L$134, 7, FALSE))*'Coefficients - Win Probability'!$F$2</f>
        <v>1.580721465</v>
      </c>
      <c r="G261" s="5" t="n">
        <f>(VLOOKUP(Games!B261, Data!$B$2:$L$134, 8, FALSE)-VLOOKUP(Games!E261, Data!$B$2:$L$134, 8, FALSE))*'Coefficients - Win Probability'!$G$2</f>
        <v>0.4406920976</v>
      </c>
      <c r="H261" s="5" t="n">
        <f>(VLOOKUP(Games!B261, Data!$B$2:$L$134, 9, FALSE)-VLOOKUP(Games!E261, Data!$B$2:$L$134, 9, FALSE))*'Coefficients - Win Probability'!$H$2</f>
        <v>0.1342152197</v>
      </c>
      <c r="I261" s="5" t="n">
        <f>(VLOOKUP(Games!B261, Data!$B$2:$L$134, 10, FALSE)-VLOOKUP(Games!E261, Data!$B$2:$L$134, 10, FALSE))*'Coefficients - Win Probability'!$I$2</f>
        <v>0.5145025159</v>
      </c>
      <c r="J261" s="5" t="n">
        <f>(IF(AND(VLOOKUP(Games!B261, Data!$B$2:$L$134, 11, FALSE)=1, VLOOKUP(Games!E261, Data!$B$2:$L$134, 11, FALSE)&lt;&gt;1), 1,0))*'Coefficients - Win Probability'!$J$2</f>
        <v>0</v>
      </c>
      <c r="K261" s="5" t="n">
        <f>(IF(AND(VLOOKUP(Games!B261, Data!$B$2:$L$134, 11, FALSE)&lt;&gt;1, VLOOKUP(Games!E261, Data!$B$2:$L$134, 11, FALSE)=1), 1,0))*'Coefficients - Win Probability'!$K$2</f>
        <v>0</v>
      </c>
      <c r="L261" s="5" t="n">
        <f>(VLOOKUP(Games!B261, Data!$B$2:$L$134, 3, FALSE)-VLOOKUP(Games!E261, Data!$B$2:$L$134, 3, FALSE))*'Coefficients - Win Probability'!$L$2</f>
        <v>-0.8985356212</v>
      </c>
      <c r="N261" s="5" t="n">
        <f t="shared" si="1"/>
        <v>0.905823</v>
      </c>
    </row>
    <row r="262" ht="14.25" customHeight="1">
      <c r="A262" s="5" t="n">
        <f>'Coefficients - Win Probability'!$A$2</f>
        <v>0</v>
      </c>
      <c r="B262" s="5" t="n">
        <f>(Games!G262)*'Coefficients - Win Probability'!$B$2</f>
        <v>0.2329715473</v>
      </c>
      <c r="C262" s="5" t="n">
        <f>(VLOOKUP(Games!B262, Data!$B$2:$L$134, 4, FALSE)-VLOOKUP(Games!E262, Data!$B$2:$L$134, 4, FALSE))*'Coefficients - Win Probability'!$C$2</f>
        <v>-0.4897212072</v>
      </c>
      <c r="D262" s="5" t="n">
        <f>(VLOOKUP(Games!B262, Data!$B$2:$L$134, 5, FALSE)-VLOOKUP(Games!E262, Data!$B$2:$L$134, 5, FALSE))*'Coefficients - Win Probability'!$D$2</f>
        <v>-0.1986971482</v>
      </c>
      <c r="E262" s="5" t="n">
        <f>(VLOOKUP(Games!B262, Data!$B$2:$L$134, 6, FALSE)-VLOOKUP(Games!E262, Data!$B$2:$L$134, 6, FALSE))*'Coefficients - Win Probability'!$E$2</f>
        <v>-0.2613825002</v>
      </c>
      <c r="F262" s="5" t="n">
        <f>(VLOOKUP(Games!B262, Data!$B$2:$L$134, 7, FALSE)-VLOOKUP(Games!E262, Data!$B$2:$L$134, 7, FALSE))*'Coefficients - Win Probability'!$F$2</f>
        <v>-0.3578991997</v>
      </c>
      <c r="G262" s="5" t="n">
        <f>(VLOOKUP(Games!B262, Data!$B$2:$L$134, 8, FALSE)-VLOOKUP(Games!E262, Data!$B$2:$L$134, 8, FALSE))*'Coefficients - Win Probability'!$G$2</f>
        <v>-0.2518240557</v>
      </c>
      <c r="H262" s="5" t="n">
        <f>(VLOOKUP(Games!B262, Data!$B$2:$L$134, 9, FALSE)-VLOOKUP(Games!E262, Data!$B$2:$L$134, 9, FALSE))*'Coefficients - Win Probability'!$H$2</f>
        <v>-0.08080304044</v>
      </c>
      <c r="I262" s="5" t="n">
        <f>(VLOOKUP(Games!B262, Data!$B$2:$L$134, 10, FALSE)-VLOOKUP(Games!E262, Data!$B$2:$L$134, 10, FALSE))*'Coefficients - Win Probability'!$I$2</f>
        <v>0.05958801826</v>
      </c>
      <c r="J262" s="5" t="n">
        <f>(IF(AND(VLOOKUP(Games!B262, Data!$B$2:$L$134, 11, FALSE)=1, VLOOKUP(Games!E262, Data!$B$2:$L$134, 11, FALSE)&lt;&gt;1), 1,0))*'Coefficients - Win Probability'!$J$2</f>
        <v>0</v>
      </c>
      <c r="K262" s="5" t="n">
        <f>(IF(AND(VLOOKUP(Games!B262, Data!$B$2:$L$134, 11, FALSE)&lt;&gt;1, VLOOKUP(Games!E262, Data!$B$2:$L$134, 11, FALSE)=1), 1,0))*'Coefficients - Win Probability'!$K$2</f>
        <v>0</v>
      </c>
      <c r="L262" s="5" t="n">
        <f>(VLOOKUP(Games!B262, Data!$B$2:$L$134, 3, FALSE)-VLOOKUP(Games!E262, Data!$B$2:$L$134, 3, FALSE))*'Coefficients - Win Probability'!$L$2</f>
        <v>0.05445670431</v>
      </c>
      <c r="N262" s="5" t="n">
        <f t="shared" si="1"/>
        <v>0.215293</v>
      </c>
    </row>
    <row r="263" ht="14.25" customHeight="1">
      <c r="A263" s="5" t="n">
        <f>'Coefficients - Win Probability'!$A$2</f>
        <v>0</v>
      </c>
      <c r="B263" s="5" t="n">
        <f>(Games!G263)*'Coefficients - Win Probability'!$B$2</f>
        <v>-4.581773764</v>
      </c>
      <c r="C263" s="5" t="n">
        <f>(VLOOKUP(Games!B263, Data!$B$2:$L$134, 4, FALSE)-VLOOKUP(Games!E263, Data!$B$2:$L$134, 4, FALSE))*'Coefficients - Win Probability'!$C$2</f>
        <v>0</v>
      </c>
      <c r="D263" s="5" t="n">
        <f>(VLOOKUP(Games!B263, Data!$B$2:$L$134, 5, FALSE)-VLOOKUP(Games!E263, Data!$B$2:$L$134, 5, FALSE))*'Coefficients - Win Probability'!$D$2</f>
        <v>2.053203865</v>
      </c>
      <c r="E263" s="5" t="n">
        <f>(VLOOKUP(Games!B263, Data!$B$2:$L$134, 6, FALSE)-VLOOKUP(Games!E263, Data!$B$2:$L$134, 6, FALSE))*'Coefficients - Win Probability'!$E$2</f>
        <v>1.267361202</v>
      </c>
      <c r="F263" s="5" t="n">
        <f>(VLOOKUP(Games!B263, Data!$B$2:$L$134, 7, FALSE)-VLOOKUP(Games!E263, Data!$B$2:$L$134, 7, FALSE))*'Coefficients - Win Probability'!$F$2</f>
        <v>6.979034395</v>
      </c>
      <c r="G263" s="5" t="n">
        <f>(VLOOKUP(Games!B263, Data!$B$2:$L$134, 8, FALSE)-VLOOKUP(Games!E263, Data!$B$2:$L$134, 8, FALSE))*'Coefficients - Win Probability'!$G$2</f>
        <v>1.594885686</v>
      </c>
      <c r="H263" s="5" t="n">
        <f>(VLOOKUP(Games!B263, Data!$B$2:$L$134, 9, FALSE)-VLOOKUP(Games!E263, Data!$B$2:$L$134, 9, FALSE))*'Coefficients - Win Probability'!$H$2</f>
        <v>0.3232121617</v>
      </c>
      <c r="I263" s="5" t="n">
        <f>(VLOOKUP(Games!B263, Data!$B$2:$L$134, 10, FALSE)-VLOOKUP(Games!E263, Data!$B$2:$L$134, 10, FALSE))*'Coefficients - Win Probability'!$I$2</f>
        <v>-0.5176153228</v>
      </c>
      <c r="J263" s="5" t="n">
        <f>(IF(AND(VLOOKUP(Games!B263, Data!$B$2:$L$134, 11, FALSE)=1, VLOOKUP(Games!E263, Data!$B$2:$L$134, 11, FALSE)&lt;&gt;1), 1,0))*'Coefficients - Win Probability'!$J$2</f>
        <v>0</v>
      </c>
      <c r="K263" s="5" t="n">
        <f>(IF(AND(VLOOKUP(Games!B263, Data!$B$2:$L$134, 11, FALSE)&lt;&gt;1, VLOOKUP(Games!E263, Data!$B$2:$L$134, 11, FALSE)=1), 1,0))*'Coefficients - Win Probability'!$K$2</f>
        <v>0</v>
      </c>
      <c r="L263" s="5" t="n">
        <f>(VLOOKUP(Games!B263, Data!$B$2:$L$134, 3, FALSE)-VLOOKUP(Games!E263, Data!$B$2:$L$134, 3, FALSE))*'Coefficients - Win Probability'!$L$2</f>
        <v>-4.710504923</v>
      </c>
      <c r="N263" s="5" t="n">
        <f t="shared" si="1"/>
        <v>0.91742</v>
      </c>
    </row>
    <row r="264" ht="14.25" customHeight="1">
      <c r="A264" s="5" t="n">
        <f>'Coefficients - Win Probability'!$A$2</f>
        <v>0</v>
      </c>
      <c r="B264" s="5" t="n">
        <f>(Games!G264)*'Coefficients - Win Probability'!$B$2</f>
        <v>1.164857737</v>
      </c>
      <c r="C264" s="5" t="n">
        <f>(VLOOKUP(Games!B264, Data!$B$2:$L$134, 4, FALSE)-VLOOKUP(Games!E264, Data!$B$2:$L$134, 4, FALSE))*'Coefficients - Win Probability'!$C$2</f>
        <v>-0.9982778455</v>
      </c>
      <c r="D264" s="5" t="n">
        <f>(VLOOKUP(Games!B264, Data!$B$2:$L$134, 5, FALSE)-VLOOKUP(Games!E264, Data!$B$2:$L$134, 5, FALSE))*'Coefficients - Win Probability'!$D$2</f>
        <v>-1.646347799</v>
      </c>
      <c r="E264" s="5" t="n">
        <f>(VLOOKUP(Games!B264, Data!$B$2:$L$134, 6, FALSE)-VLOOKUP(Games!E264, Data!$B$2:$L$134, 6, FALSE))*'Coefficients - Win Probability'!$E$2</f>
        <v>-1.101417707</v>
      </c>
      <c r="F264" s="5" t="n">
        <f>(VLOOKUP(Games!B264, Data!$B$2:$L$134, 7, FALSE)-VLOOKUP(Games!E264, Data!$B$2:$L$134, 7, FALSE))*'Coefficients - Win Probability'!$F$2</f>
        <v>-4.264965463</v>
      </c>
      <c r="G264" s="5" t="n">
        <f>(VLOOKUP(Games!B264, Data!$B$2:$L$134, 8, FALSE)-VLOOKUP(Games!E264, Data!$B$2:$L$134, 8, FALSE))*'Coefficients - Win Probability'!$G$2</f>
        <v>-1.238134941</v>
      </c>
      <c r="H264" s="5" t="n">
        <f>(VLOOKUP(Games!B264, Data!$B$2:$L$134, 9, FALSE)-VLOOKUP(Games!E264, Data!$B$2:$L$134, 9, FALSE))*'Coefficients - Win Probability'!$H$2</f>
        <v>-0.2191268893</v>
      </c>
      <c r="I264" s="5" t="n">
        <f>(VLOOKUP(Games!B264, Data!$B$2:$L$134, 10, FALSE)-VLOOKUP(Games!E264, Data!$B$2:$L$134, 10, FALSE))*'Coefficients - Win Probability'!$I$2</f>
        <v>0.4910367406</v>
      </c>
      <c r="J264" s="5" t="n">
        <f>(IF(AND(VLOOKUP(Games!B264, Data!$B$2:$L$134, 11, FALSE)=1, VLOOKUP(Games!E264, Data!$B$2:$L$134, 11, FALSE)&lt;&gt;1), 1,0))*'Coefficients - Win Probability'!$J$2</f>
        <v>0</v>
      </c>
      <c r="K264" s="5" t="n">
        <f>(IF(AND(VLOOKUP(Games!B264, Data!$B$2:$L$134, 11, FALSE)&lt;&gt;1, VLOOKUP(Games!E264, Data!$B$2:$L$134, 11, FALSE)=1), 1,0))*'Coefficients - Win Probability'!$K$2</f>
        <v>0.3676925434</v>
      </c>
      <c r="L264" s="5" t="n">
        <f>(VLOOKUP(Games!B264, Data!$B$2:$L$134, 3, FALSE)-VLOOKUP(Games!E264, Data!$B$2:$L$134, 3, FALSE))*'Coefficients - Win Probability'!$L$2</f>
        <v>1.470331016</v>
      </c>
      <c r="N264" s="5" t="n">
        <f t="shared" si="1"/>
        <v>0.002537</v>
      </c>
    </row>
    <row r="265" ht="14.25" customHeight="1">
      <c r="A265" s="5" t="n">
        <f>'Coefficients - Win Probability'!$A$2</f>
        <v>0</v>
      </c>
      <c r="B265" s="5" t="n">
        <f>(Games!G265)*'Coefficients - Win Probability'!$B$2</f>
        <v>-4.892402494</v>
      </c>
      <c r="C265" s="5" t="n">
        <f>(VLOOKUP(Games!B265, Data!$B$2:$L$134, 4, FALSE)-VLOOKUP(Games!E265, Data!$B$2:$L$134, 4, FALSE))*'Coefficients - Win Probability'!$C$2</f>
        <v>0.7345818108</v>
      </c>
      <c r="D265" s="5" t="n">
        <f>(VLOOKUP(Games!B265, Data!$B$2:$L$134, 5, FALSE)-VLOOKUP(Games!E265, Data!$B$2:$L$134, 5, FALSE))*'Coefficients - Win Probability'!$D$2</f>
        <v>3.179154371</v>
      </c>
      <c r="E265" s="5" t="n">
        <f>(VLOOKUP(Games!B265, Data!$B$2:$L$134, 6, FALSE)-VLOOKUP(Games!E265, Data!$B$2:$L$134, 6, FALSE))*'Coefficients - Win Probability'!$E$2</f>
        <v>1.653416276</v>
      </c>
      <c r="F265" s="5" t="n">
        <f>(VLOOKUP(Games!B265, Data!$B$2:$L$134, 7, FALSE)-VLOOKUP(Games!E265, Data!$B$2:$L$134, 7, FALSE))*'Coefficients - Win Probability'!$F$2</f>
        <v>8.768530393</v>
      </c>
      <c r="G265" s="5" t="n">
        <f>(VLOOKUP(Games!B265, Data!$B$2:$L$134, 8, FALSE)-VLOOKUP(Games!E265, Data!$B$2:$L$134, 8, FALSE))*'Coefficients - Win Probability'!$G$2</f>
        <v>2.916961979</v>
      </c>
      <c r="H265" s="5" t="n">
        <f>(VLOOKUP(Games!B265, Data!$B$2:$L$134, 9, FALSE)-VLOOKUP(Games!E265, Data!$B$2:$L$134, 9, FALSE))*'Coefficients - Win Probability'!$H$2</f>
        <v>0.3848415994</v>
      </c>
      <c r="I265" s="5" t="n">
        <f>(VLOOKUP(Games!B265, Data!$B$2:$L$134, 10, FALSE)-VLOOKUP(Games!E265, Data!$B$2:$L$134, 10, FALSE))*'Coefficients - Win Probability'!$I$2</f>
        <v>-0.4684774421</v>
      </c>
      <c r="J265" s="5" t="n">
        <f>(IF(AND(VLOOKUP(Games!B265, Data!$B$2:$L$134, 11, FALSE)=1, VLOOKUP(Games!E265, Data!$B$2:$L$134, 11, FALSE)&lt;&gt;1), 1,0))*'Coefficients - Win Probability'!$J$2</f>
        <v>-0.2451778613</v>
      </c>
      <c r="K265" s="5" t="n">
        <f>(IF(AND(VLOOKUP(Games!B265, Data!$B$2:$L$134, 11, FALSE)&lt;&gt;1, VLOOKUP(Games!E265, Data!$B$2:$L$134, 11, FALSE)=1), 1,0))*'Coefficients - Win Probability'!$K$2</f>
        <v>0</v>
      </c>
      <c r="L265" s="5" t="n">
        <f>(VLOOKUP(Games!B265, Data!$B$2:$L$134, 3, FALSE)-VLOOKUP(Games!E265, Data!$B$2:$L$134, 3, FALSE))*'Coefficients - Win Probability'!$L$2</f>
        <v>-6.657332102</v>
      </c>
      <c r="N265" s="5" t="n">
        <f t="shared" si="1"/>
        <v>0.995386</v>
      </c>
    </row>
    <row r="266" ht="14.25" customHeight="1">
      <c r="A266" s="5" t="n">
        <f>'Coefficients - Win Probability'!$A$2</f>
        <v>0</v>
      </c>
      <c r="B266" s="5" t="n">
        <f>(Games!G266)*'Coefficients - Win Probability'!$B$2</f>
        <v>-2.252058291</v>
      </c>
      <c r="C266" s="5" t="n">
        <f>(VLOOKUP(Games!B266, Data!$B$2:$L$134, 4, FALSE)-VLOOKUP(Games!E266, Data!$B$2:$L$134, 4, FALSE))*'Coefficients - Win Probability'!$C$2</f>
        <v>0.7345818108</v>
      </c>
      <c r="D266" s="5" t="n">
        <f>(VLOOKUP(Games!B266, Data!$B$2:$L$134, 5, FALSE)-VLOOKUP(Games!E266, Data!$B$2:$L$134, 5, FALSE))*'Coefficients - Win Probability'!$D$2</f>
        <v>1.054987239</v>
      </c>
      <c r="E266" s="5" t="n">
        <f>(VLOOKUP(Games!B266, Data!$B$2:$L$134, 6, FALSE)-VLOOKUP(Games!E266, Data!$B$2:$L$134, 6, FALSE))*'Coefficients - Win Probability'!$E$2</f>
        <v>0.9277359136</v>
      </c>
      <c r="F266" s="5" t="n">
        <f>(VLOOKUP(Games!B266, Data!$B$2:$L$134, 7, FALSE)-VLOOKUP(Games!E266, Data!$B$2:$L$134, 7, FALSE))*'Coefficients - Win Probability'!$F$2</f>
        <v>3.310567597</v>
      </c>
      <c r="G266" s="5" t="n">
        <f>(VLOOKUP(Games!B266, Data!$B$2:$L$134, 8, FALSE)-VLOOKUP(Games!E266, Data!$B$2:$L$134, 8, FALSE))*'Coefficients - Win Probability'!$G$2</f>
        <v>1.091237575</v>
      </c>
      <c r="H266" s="5" t="n">
        <f>(VLOOKUP(Games!B266, Data!$B$2:$L$134, 9, FALSE)-VLOOKUP(Games!E266, Data!$B$2:$L$134, 9, FALSE))*'Coefficients - Win Probability'!$H$2</f>
        <v>0.117780703</v>
      </c>
      <c r="I266" s="5" t="n">
        <f>(VLOOKUP(Games!B266, Data!$B$2:$L$134, 10, FALSE)-VLOOKUP(Games!E266, Data!$B$2:$L$134, 10, FALSE))*'Coefficients - Win Probability'!$I$2</f>
        <v>-0.2599193782</v>
      </c>
      <c r="J266" s="5" t="n">
        <f>(IF(AND(VLOOKUP(Games!B266, Data!$B$2:$L$134, 11, FALSE)=1, VLOOKUP(Games!E266, Data!$B$2:$L$134, 11, FALSE)&lt;&gt;1), 1,0))*'Coefficients - Win Probability'!$J$2</f>
        <v>0</v>
      </c>
      <c r="K266" s="5" t="n">
        <f>(IF(AND(VLOOKUP(Games!B266, Data!$B$2:$L$134, 11, FALSE)&lt;&gt;1, VLOOKUP(Games!E266, Data!$B$2:$L$134, 11, FALSE)=1), 1,0))*'Coefficients - Win Probability'!$K$2</f>
        <v>0</v>
      </c>
      <c r="L266" s="5" t="n">
        <f>(VLOOKUP(Games!B266, Data!$B$2:$L$134, 3, FALSE)-VLOOKUP(Games!E266, Data!$B$2:$L$134, 3, FALSE))*'Coefficients - Win Probability'!$L$2</f>
        <v>-3.53968578</v>
      </c>
      <c r="N266" s="5" t="n">
        <f t="shared" si="1"/>
        <v>0.765886</v>
      </c>
    </row>
    <row r="267" ht="14.25" customHeight="1">
      <c r="A267" s="5" t="n">
        <f>'Coefficients - Win Probability'!$A$2</f>
        <v>0</v>
      </c>
      <c r="B267" s="5" t="n">
        <f>(Games!G267)*'Coefficients - Win Probability'!$B$2</f>
        <v>-3.49457321</v>
      </c>
      <c r="C267" s="5" t="n">
        <f>(VLOOKUP(Games!B267, Data!$B$2:$L$134, 4, FALSE)-VLOOKUP(Games!E267, Data!$B$2:$L$134, 4, FALSE))*'Coefficients - Win Probability'!$C$2</f>
        <v>0.9794424145</v>
      </c>
      <c r="D267" s="5" t="n">
        <f>(VLOOKUP(Games!B267, Data!$B$2:$L$134, 5, FALSE)-VLOOKUP(Games!E267, Data!$B$2:$L$134, 5, FALSE))*'Coefficients - Win Probability'!$D$2</f>
        <v>1.949124406</v>
      </c>
      <c r="E267" s="5" t="n">
        <f>(VLOOKUP(Games!B267, Data!$B$2:$L$134, 6, FALSE)-VLOOKUP(Games!E267, Data!$B$2:$L$134, 6, FALSE))*'Coefficients - Win Probability'!$E$2</f>
        <v>0.6285217357</v>
      </c>
      <c r="F267" s="5" t="n">
        <f>(VLOOKUP(Games!B267, Data!$B$2:$L$134, 7, FALSE)-VLOOKUP(Games!E267, Data!$B$2:$L$134, 7, FALSE))*'Coefficients - Win Probability'!$F$2</f>
        <v>3.280742664</v>
      </c>
      <c r="G267" s="5" t="n">
        <f>(VLOOKUP(Games!B267, Data!$B$2:$L$134, 8, FALSE)-VLOOKUP(Games!E267, Data!$B$2:$L$134, 8, FALSE))*'Coefficients - Win Probability'!$G$2</f>
        <v>1.427002983</v>
      </c>
      <c r="H267" s="5" t="n">
        <f>(VLOOKUP(Games!B267, Data!$B$2:$L$134, 9, FALSE)-VLOOKUP(Games!E267, Data!$B$2:$L$134, 9, FALSE))*'Coefficients - Win Probability'!$H$2</f>
        <v>0.2369309491</v>
      </c>
      <c r="I267" s="5" t="n">
        <f>(VLOOKUP(Games!B267, Data!$B$2:$L$134, 10, FALSE)-VLOOKUP(Games!E267, Data!$B$2:$L$134, 10, FALSE))*'Coefficients - Win Probability'!$I$2</f>
        <v>-0.1594201832</v>
      </c>
      <c r="J267" s="5" t="n">
        <f>(IF(AND(VLOOKUP(Games!B267, Data!$B$2:$L$134, 11, FALSE)=1, VLOOKUP(Games!E267, Data!$B$2:$L$134, 11, FALSE)&lt;&gt;1), 1,0))*'Coefficients - Win Probability'!$J$2</f>
        <v>0</v>
      </c>
      <c r="K267" s="5" t="n">
        <f>(IF(AND(VLOOKUP(Games!B267, Data!$B$2:$L$134, 11, FALSE)&lt;&gt;1, VLOOKUP(Games!E267, Data!$B$2:$L$134, 11, FALSE)=1), 1,0))*'Coefficients - Win Probability'!$K$2</f>
        <v>0</v>
      </c>
      <c r="L267" s="5" t="n">
        <f>(VLOOKUP(Games!B267, Data!$B$2:$L$134, 3, FALSE)-VLOOKUP(Games!E267, Data!$B$2:$L$134, 3, FALSE))*'Coefficients - Win Probability'!$L$2</f>
        <v>-2.355252462</v>
      </c>
      <c r="N267" s="5" t="n">
        <f t="shared" si="1"/>
        <v>0.923616</v>
      </c>
    </row>
    <row r="268" ht="14.25" customHeight="1">
      <c r="A268" s="5" t="n">
        <f>'Coefficients - Win Probability'!$A$2</f>
        <v>0</v>
      </c>
      <c r="B268" s="5" t="n">
        <f>(Games!G268)*'Coefficients - Win Probability'!$B$2</f>
        <v>1.630800831</v>
      </c>
      <c r="C268" s="5" t="n">
        <f>(VLOOKUP(Games!B268, Data!$B$2:$L$134, 4, FALSE)-VLOOKUP(Games!E268, Data!$B$2:$L$134, 4, FALSE))*'Coefficients - Win Probability'!$C$2</f>
        <v>-1.224303018</v>
      </c>
      <c r="D268" s="5" t="n">
        <f>(VLOOKUP(Games!B268, Data!$B$2:$L$134, 5, FALSE)-VLOOKUP(Games!E268, Data!$B$2:$L$134, 5, FALSE))*'Coefficients - Win Probability'!$D$2</f>
        <v>-1.206375543</v>
      </c>
      <c r="E268" s="5" t="n">
        <f>(VLOOKUP(Games!B268, Data!$B$2:$L$134, 6, FALSE)-VLOOKUP(Games!E268, Data!$B$2:$L$134, 6, FALSE))*'Coefficients - Win Probability'!$E$2</f>
        <v>-1.105716761</v>
      </c>
      <c r="F268" s="5" t="n">
        <f>(VLOOKUP(Games!B268, Data!$B$2:$L$134, 7, FALSE)-VLOOKUP(Games!E268, Data!$B$2:$L$134, 7, FALSE))*'Coefficients - Win Probability'!$F$2</f>
        <v>-4.294790397</v>
      </c>
      <c r="G268" s="5" t="n">
        <f>(VLOOKUP(Games!B268, Data!$B$2:$L$134, 8, FALSE)-VLOOKUP(Games!E268, Data!$B$2:$L$134, 8, FALSE))*'Coefficients - Win Probability'!$G$2</f>
        <v>-1.468973659</v>
      </c>
      <c r="H268" s="5" t="n">
        <f>(VLOOKUP(Games!B268, Data!$B$2:$L$134, 9, FALSE)-VLOOKUP(Games!E268, Data!$B$2:$L$134, 9, FALSE))*'Coefficients - Win Probability'!$H$2</f>
        <v>-0.2246050616</v>
      </c>
      <c r="I268" s="5" t="n">
        <f>(VLOOKUP(Games!B268, Data!$B$2:$L$134, 10, FALSE)-VLOOKUP(Games!E268, Data!$B$2:$L$134, 10, FALSE))*'Coefficients - Win Probability'!$I$2</f>
        <v>0.7776761922</v>
      </c>
      <c r="J268" s="5" t="n">
        <f>(IF(AND(VLOOKUP(Games!B268, Data!$B$2:$L$134, 11, FALSE)=1, VLOOKUP(Games!E268, Data!$B$2:$L$134, 11, FALSE)&lt;&gt;1), 1,0))*'Coefficients - Win Probability'!$J$2</f>
        <v>0</v>
      </c>
      <c r="K268" s="5" t="n">
        <f>(IF(AND(VLOOKUP(Games!B268, Data!$B$2:$L$134, 11, FALSE)&lt;&gt;1, VLOOKUP(Games!E268, Data!$B$2:$L$134, 11, FALSE)=1), 1,0))*'Coefficients - Win Probability'!$K$2</f>
        <v>0.3676925434</v>
      </c>
      <c r="L268" s="5" t="n">
        <f>(VLOOKUP(Games!B268, Data!$B$2:$L$134, 3, FALSE)-VLOOKUP(Games!E268, Data!$B$2:$L$134, 3, FALSE))*'Coefficients - Win Probability'!$L$2</f>
        <v>3.117646322</v>
      </c>
      <c r="N268" s="5" t="n">
        <f t="shared" si="1"/>
        <v>0.025807</v>
      </c>
    </row>
    <row r="269" ht="14.25" customHeight="1">
      <c r="A269" s="5" t="n">
        <f>'Coefficients - Win Probability'!$A$2</f>
        <v>0</v>
      </c>
      <c r="B269" s="5" t="n">
        <f>(Games!G269)*'Coefficients - Win Probability'!$B$2</f>
        <v>-1.475486466</v>
      </c>
      <c r="C269" s="5" t="n">
        <f>(VLOOKUP(Games!B269, Data!$B$2:$L$134, 4, FALSE)-VLOOKUP(Games!E269, Data!$B$2:$L$134, 4, FALSE))*'Coefficients - Win Probability'!$C$2</f>
        <v>1.224303018</v>
      </c>
      <c r="D269" s="5" t="n">
        <f>(VLOOKUP(Games!B269, Data!$B$2:$L$134, 5, FALSE)-VLOOKUP(Games!E269, Data!$B$2:$L$134, 5, FALSE))*'Coefficients - Win Probability'!$D$2</f>
        <v>1.622693377</v>
      </c>
      <c r="E269" s="5" t="n">
        <f>(VLOOKUP(Games!B269, Data!$B$2:$L$134, 6, FALSE)-VLOOKUP(Games!E269, Data!$B$2:$L$134, 6, FALSE))*'Coefficients - Win Probability'!$E$2</f>
        <v>0.9423526982</v>
      </c>
      <c r="F269" s="5" t="n">
        <f>(VLOOKUP(Games!B269, Data!$B$2:$L$134, 7, FALSE)-VLOOKUP(Games!E269, Data!$B$2:$L$134, 7, FALSE))*'Coefficients - Win Probability'!$F$2</f>
        <v>3.87724133</v>
      </c>
      <c r="G269" s="5" t="n">
        <f>(VLOOKUP(Games!B269, Data!$B$2:$L$134, 8, FALSE)-VLOOKUP(Games!E269, Data!$B$2:$L$134, 8, FALSE))*'Coefficients - Win Probability'!$G$2</f>
        <v>1.301090955</v>
      </c>
      <c r="H269" s="5" t="n">
        <f>(VLOOKUP(Games!B269, Data!$B$2:$L$134, 9, FALSE)-VLOOKUP(Games!E269, Data!$B$2:$L$134, 9, FALSE))*'Coefficients - Win Probability'!$H$2</f>
        <v>0.1218893322</v>
      </c>
      <c r="I269" s="5" t="n">
        <f>(VLOOKUP(Games!B269, Data!$B$2:$L$134, 10, FALSE)-VLOOKUP(Games!E269, Data!$B$2:$L$134, 10, FALSE))*'Coefficients - Win Probability'!$I$2</f>
        <v>-0.8340099123</v>
      </c>
      <c r="J269" s="5" t="n">
        <f>(IF(AND(VLOOKUP(Games!B269, Data!$B$2:$L$134, 11, FALSE)=1, VLOOKUP(Games!E269, Data!$B$2:$L$134, 11, FALSE)&lt;&gt;1), 1,0))*'Coefficients - Win Probability'!$J$2</f>
        <v>-0.2451778613</v>
      </c>
      <c r="K269" s="5" t="n">
        <f>(IF(AND(VLOOKUP(Games!B269, Data!$B$2:$L$134, 11, FALSE)&lt;&gt;1, VLOOKUP(Games!E269, Data!$B$2:$L$134, 11, FALSE)=1), 1,0))*'Coefficients - Win Probability'!$K$2</f>
        <v>0</v>
      </c>
      <c r="L269" s="5" t="n">
        <f>(VLOOKUP(Games!B269, Data!$B$2:$L$134, 3, FALSE)-VLOOKUP(Games!E269, Data!$B$2:$L$134, 3, FALSE))*'Coefficients - Win Probability'!$L$2</f>
        <v>-1.837913771</v>
      </c>
      <c r="N269" s="5" t="n">
        <f t="shared" si="1"/>
        <v>0.99096</v>
      </c>
    </row>
    <row r="270" ht="14.25" customHeight="1">
      <c r="A270" s="5" t="n">
        <f>'Coefficients - Win Probability'!$A$2</f>
        <v>0</v>
      </c>
      <c r="B270" s="5" t="n">
        <f>(Games!G270)*'Coefficients - Win Probability'!$B$2</f>
        <v>1.630800831</v>
      </c>
      <c r="C270" s="5" t="n">
        <f>(VLOOKUP(Games!B270, Data!$B$2:$L$134, 4, FALSE)-VLOOKUP(Games!E270, Data!$B$2:$L$134, 4, FALSE))*'Coefficients - Win Probability'!$C$2</f>
        <v>-1.26197388</v>
      </c>
      <c r="D270" s="5" t="n">
        <f>(VLOOKUP(Games!B270, Data!$B$2:$L$134, 5, FALSE)-VLOOKUP(Games!E270, Data!$B$2:$L$134, 5, FALSE))*'Coefficients - Win Probability'!$D$2</f>
        <v>-1.381418268</v>
      </c>
      <c r="E270" s="5" t="n">
        <f>(VLOOKUP(Games!B270, Data!$B$2:$L$134, 6, FALSE)-VLOOKUP(Games!E270, Data!$B$2:$L$134, 6, FALSE))*'Coefficients - Win Probability'!$E$2</f>
        <v>-1.414388858</v>
      </c>
      <c r="F270" s="5" t="n">
        <f>(VLOOKUP(Games!B270, Data!$B$2:$L$134, 7, FALSE)-VLOOKUP(Games!E270, Data!$B$2:$L$134, 7, FALSE))*'Coefficients - Win Probability'!$F$2</f>
        <v>-4.026365997</v>
      </c>
      <c r="G270" s="5" t="n">
        <f>(VLOOKUP(Games!B270, Data!$B$2:$L$134, 8, FALSE)-VLOOKUP(Games!E270, Data!$B$2:$L$134, 8, FALSE))*'Coefficients - Win Probability'!$G$2</f>
        <v>-1.55291501</v>
      </c>
      <c r="H270" s="5" t="n">
        <f>(VLOOKUP(Games!B270, Data!$B$2:$L$134, 9, FALSE)-VLOOKUP(Games!E270, Data!$B$2:$L$134, 9, FALSE))*'Coefficients - Win Probability'!$H$2</f>
        <v>-0.3177339895</v>
      </c>
      <c r="I270" s="5" t="n">
        <f>(VLOOKUP(Games!B270, Data!$B$2:$L$134, 10, FALSE)-VLOOKUP(Games!E270, Data!$B$2:$L$134, 10, FALSE))*'Coefficients - Win Probability'!$I$2</f>
        <v>1.349743868</v>
      </c>
      <c r="J270" s="5" t="n">
        <f>(IF(AND(VLOOKUP(Games!B270, Data!$B$2:$L$134, 11, FALSE)=1, VLOOKUP(Games!E270, Data!$B$2:$L$134, 11, FALSE)&lt;&gt;1), 1,0))*'Coefficients - Win Probability'!$J$2</f>
        <v>0</v>
      </c>
      <c r="K270" s="5" t="n">
        <f>(IF(AND(VLOOKUP(Games!B270, Data!$B$2:$L$134, 11, FALSE)&lt;&gt;1, VLOOKUP(Games!E270, Data!$B$2:$L$134, 11, FALSE)=1), 1,0))*'Coefficients - Win Probability'!$K$2</f>
        <v>0</v>
      </c>
      <c r="L270" s="5" t="n">
        <f>(VLOOKUP(Games!B270, Data!$B$2:$L$134, 3, FALSE)-VLOOKUP(Games!E270, Data!$B$2:$L$134, 3, FALSE))*'Coefficients - Win Probability'!$L$2</f>
        <v>3.580528309</v>
      </c>
      <c r="N270" s="5" t="n">
        <f t="shared" si="1"/>
        <v>0.032492</v>
      </c>
    </row>
    <row r="271" ht="14.25" customHeight="1">
      <c r="A271" s="5" t="n">
        <f>'Coefficients - Win Probability'!$A$2</f>
        <v>0</v>
      </c>
      <c r="B271" s="5" t="n">
        <f>(Games!G271)*'Coefficients - Win Probability'!$B$2</f>
        <v>1.941429561</v>
      </c>
      <c r="C271" s="5" t="n">
        <f>(VLOOKUP(Games!B271, Data!$B$2:$L$134, 4, FALSE)-VLOOKUP(Games!E271, Data!$B$2:$L$134, 4, FALSE))*'Coefficients - Win Probability'!$C$2</f>
        <v>-1.469163622</v>
      </c>
      <c r="D271" s="5" t="n">
        <f>(VLOOKUP(Games!B271, Data!$B$2:$L$134, 5, FALSE)-VLOOKUP(Games!E271, Data!$B$2:$L$134, 5, FALSE))*'Coefficients - Win Probability'!$D$2</f>
        <v>-2.620910002</v>
      </c>
      <c r="E271" s="5" t="n">
        <f>(VLOOKUP(Games!B271, Data!$B$2:$L$134, 6, FALSE)-VLOOKUP(Games!E271, Data!$B$2:$L$134, 6, FALSE))*'Coefficients - Win Probability'!$E$2</f>
        <v>-1.717042279</v>
      </c>
      <c r="F271" s="5" t="n">
        <f>(VLOOKUP(Games!B271, Data!$B$2:$L$134, 7, FALSE)-VLOOKUP(Games!E271, Data!$B$2:$L$134, 7, FALSE))*'Coefficients - Win Probability'!$F$2</f>
        <v>-6.591310262</v>
      </c>
      <c r="G271" s="5" t="n">
        <f>(VLOOKUP(Games!B271, Data!$B$2:$L$134, 8, FALSE)-VLOOKUP(Games!E271, Data!$B$2:$L$134, 8, FALSE))*'Coefficients - Win Probability'!$G$2</f>
        <v>-2.266416502</v>
      </c>
      <c r="H271" s="5" t="n">
        <f>(VLOOKUP(Games!B271, Data!$B$2:$L$134, 9, FALSE)-VLOOKUP(Games!E271, Data!$B$2:$L$134, 9, FALSE))*'Coefficients - Win Probability'!$H$2</f>
        <v>-0.3369075923</v>
      </c>
      <c r="I271" s="5" t="n">
        <f>(VLOOKUP(Games!B271, Data!$B$2:$L$134, 10, FALSE)-VLOOKUP(Games!E271, Data!$B$2:$L$134, 10, FALSE))*'Coefficients - Win Probability'!$I$2</f>
        <v>0.8755881191</v>
      </c>
      <c r="J271" s="5" t="n">
        <f>(IF(AND(VLOOKUP(Games!B271, Data!$B$2:$L$134, 11, FALSE)=1, VLOOKUP(Games!E271, Data!$B$2:$L$134, 11, FALSE)&lt;&gt;1), 1,0))*'Coefficients - Win Probability'!$J$2</f>
        <v>0</v>
      </c>
      <c r="K271" s="5" t="n">
        <f>(IF(AND(VLOOKUP(Games!B271, Data!$B$2:$L$134, 11, FALSE)&lt;&gt;1, VLOOKUP(Games!E271, Data!$B$2:$L$134, 11, FALSE)=1), 1,0))*'Coefficients - Win Probability'!$K$2</f>
        <v>0</v>
      </c>
      <c r="L271" s="5" t="n">
        <f>(VLOOKUP(Games!B271, Data!$B$2:$L$134, 3, FALSE)-VLOOKUP(Games!E271, Data!$B$2:$L$134, 3, FALSE))*'Coefficients - Win Probability'!$L$2</f>
        <v>4.601591515</v>
      </c>
      <c r="N271" s="5" t="n">
        <f t="shared" si="1"/>
        <v>0.000509</v>
      </c>
    </row>
    <row r="272" ht="14.25" customHeight="1">
      <c r="A272" s="5" t="n">
        <f>'Coefficients - Win Probability'!$A$2</f>
        <v>0</v>
      </c>
      <c r="B272" s="5" t="n">
        <f>(Games!G272)*'Coefficients - Win Probability'!$B$2</f>
        <v>1.475486466</v>
      </c>
      <c r="C272" s="5" t="n">
        <f>(VLOOKUP(Games!B272, Data!$B$2:$L$134, 4, FALSE)-VLOOKUP(Games!E272, Data!$B$2:$L$134, 4, FALSE))*'Coefficients - Win Probability'!$C$2</f>
        <v>-0.2448606036</v>
      </c>
      <c r="D272" s="5" t="n">
        <f>(VLOOKUP(Games!B272, Data!$B$2:$L$134, 5, FALSE)-VLOOKUP(Games!E272, Data!$B$2:$L$134, 5, FALSE))*'Coefficients - Win Probability'!$D$2</f>
        <v>-1.565922763</v>
      </c>
      <c r="E272" s="5" t="n">
        <f>(VLOOKUP(Games!B272, Data!$B$2:$L$134, 6, FALSE)-VLOOKUP(Games!E272, Data!$B$2:$L$134, 6, FALSE))*'Coefficients - Win Probability'!$E$2</f>
        <v>-1.118613924</v>
      </c>
      <c r="F272" s="5" t="n">
        <f>(VLOOKUP(Games!B272, Data!$B$2:$L$134, 7, FALSE)-VLOOKUP(Games!E272, Data!$B$2:$L$134, 7, FALSE))*'Coefficients - Win Probability'!$F$2</f>
        <v>-4.86146413</v>
      </c>
      <c r="G272" s="5" t="n">
        <f>(VLOOKUP(Games!B272, Data!$B$2:$L$134, 8, FALSE)-VLOOKUP(Games!E272, Data!$B$2:$L$134, 8, FALSE))*'Coefficients - Win Probability'!$G$2</f>
        <v>-1.468973659</v>
      </c>
      <c r="H272" s="5" t="n">
        <f>(VLOOKUP(Games!B272, Data!$B$2:$L$134, 9, FALSE)-VLOOKUP(Games!E272, Data!$B$2:$L$134, 9, FALSE))*'Coefficients - Win Probability'!$H$2</f>
        <v>-0.2273441477</v>
      </c>
      <c r="I272" s="5" t="n">
        <f>(VLOOKUP(Games!B272, Data!$B$2:$L$134, 10, FALSE)-VLOOKUP(Games!E272, Data!$B$2:$L$134, 10, FALSE))*'Coefficients - Win Probability'!$I$2</f>
        <v>0.696601721</v>
      </c>
      <c r="J272" s="5" t="n">
        <f>(IF(AND(VLOOKUP(Games!B272, Data!$B$2:$L$134, 11, FALSE)=1, VLOOKUP(Games!E272, Data!$B$2:$L$134, 11, FALSE)&lt;&gt;1), 1,0))*'Coefficients - Win Probability'!$J$2</f>
        <v>0</v>
      </c>
      <c r="K272" s="5" t="n">
        <f>(IF(AND(VLOOKUP(Games!B272, Data!$B$2:$L$134, 11, FALSE)&lt;&gt;1, VLOOKUP(Games!E272, Data!$B$2:$L$134, 11, FALSE)=1), 1,0))*'Coefficients - Win Probability'!$K$2</f>
        <v>0</v>
      </c>
      <c r="L272" s="5" t="n">
        <f>(VLOOKUP(Games!B272, Data!$B$2:$L$134, 3, FALSE)-VLOOKUP(Games!E272, Data!$B$2:$L$134, 3, FALSE))*'Coefficients - Win Probability'!$L$2</f>
        <v>3.634985013</v>
      </c>
      <c r="N272" s="5" t="n">
        <f t="shared" si="1"/>
        <v>0.0246</v>
      </c>
    </row>
    <row r="273" ht="14.25" customHeight="1">
      <c r="A273" s="5" t="n">
        <f>'Coefficients - Win Probability'!$A$2</f>
        <v>0</v>
      </c>
      <c r="B273" s="5" t="n">
        <f>(Games!G273)*'Coefficients - Win Probability'!$B$2</f>
        <v>-0.3882859122</v>
      </c>
      <c r="C273" s="5" t="n">
        <f>(VLOOKUP(Games!B273, Data!$B$2:$L$134, 4, FALSE)-VLOOKUP(Games!E273, Data!$B$2:$L$134, 4, FALSE))*'Coefficients - Win Probability'!$C$2</f>
        <v>-1.035948708</v>
      </c>
      <c r="D273" s="5" t="n">
        <f>(VLOOKUP(Games!B273, Data!$B$2:$L$134, 5, FALSE)-VLOOKUP(Games!E273, Data!$B$2:$L$134, 5, FALSE))*'Coefficients - Win Probability'!$D$2</f>
        <v>-0.7332870945</v>
      </c>
      <c r="E273" s="5" t="n">
        <f>(VLOOKUP(Games!B273, Data!$B$2:$L$134, 6, FALSE)-VLOOKUP(Games!E273, Data!$B$2:$L$134, 6, FALSE))*'Coefficients - Win Probability'!$E$2</f>
        <v>-0.5167463244</v>
      </c>
      <c r="F273" s="5" t="n">
        <f>(VLOOKUP(Games!B273, Data!$B$2:$L$134, 7, FALSE)-VLOOKUP(Games!E273, Data!$B$2:$L$134, 7, FALSE))*'Coefficients - Win Probability'!$F$2</f>
        <v>-1.610546399</v>
      </c>
      <c r="G273" s="5" t="n">
        <f>(VLOOKUP(Games!B273, Data!$B$2:$L$134, 8, FALSE)-VLOOKUP(Games!E273, Data!$B$2:$L$134, 8, FALSE))*'Coefficients - Win Probability'!$G$2</f>
        <v>-0.4826627735</v>
      </c>
      <c r="H273" s="5" t="n">
        <f>(VLOOKUP(Games!B273, Data!$B$2:$L$134, 9, FALSE)-VLOOKUP(Games!E273, Data!$B$2:$L$134, 9, FALSE))*'Coefficients - Win Probability'!$H$2</f>
        <v>-0.1095634447</v>
      </c>
      <c r="I273" s="5" t="n">
        <f>(VLOOKUP(Games!B273, Data!$B$2:$L$134, 10, FALSE)-VLOOKUP(Games!E273, Data!$B$2:$L$134, 10, FALSE))*'Coefficients - Win Probability'!$I$2</f>
        <v>-0.2040940935</v>
      </c>
      <c r="J273" s="5" t="n">
        <f>(IF(AND(VLOOKUP(Games!B273, Data!$B$2:$L$134, 11, FALSE)=1, VLOOKUP(Games!E273, Data!$B$2:$L$134, 11, FALSE)&lt;&gt;1), 1,0))*'Coefficients - Win Probability'!$J$2</f>
        <v>0</v>
      </c>
      <c r="K273" s="5" t="n">
        <f>(IF(AND(VLOOKUP(Games!B273, Data!$B$2:$L$134, 11, FALSE)&lt;&gt;1, VLOOKUP(Games!E273, Data!$B$2:$L$134, 11, FALSE)=1), 1,0))*'Coefficients - Win Probability'!$K$2</f>
        <v>0.3676925434</v>
      </c>
      <c r="L273" s="5" t="n">
        <f>(VLOOKUP(Games!B273, Data!$B$2:$L$134, 3, FALSE)-VLOOKUP(Games!E273, Data!$B$2:$L$134, 3, FALSE))*'Coefficients - Win Probability'!$L$2</f>
        <v>1.45671684</v>
      </c>
      <c r="N273" s="5" t="n">
        <f t="shared" si="1"/>
        <v>0.037086</v>
      </c>
    </row>
    <row r="274" ht="14.25" customHeight="1">
      <c r="A274" s="5" t="n">
        <f>'Coefficients - Win Probability'!$A$2</f>
        <v>0</v>
      </c>
      <c r="B274" s="5" t="n">
        <f>(Games!G274)*'Coefficients - Win Probability'!$B$2</f>
        <v>2.096743926</v>
      </c>
      <c r="C274" s="5" t="n">
        <f>(VLOOKUP(Games!B274, Data!$B$2:$L$134, 4, FALSE)-VLOOKUP(Games!E274, Data!$B$2:$L$134, 4, FALSE))*'Coefficients - Win Probability'!$C$2</f>
        <v>-1.714024225</v>
      </c>
      <c r="D274" s="5" t="n">
        <f>(VLOOKUP(Games!B274, Data!$B$2:$L$134, 5, FALSE)-VLOOKUP(Games!E274, Data!$B$2:$L$134, 5, FALSE))*'Coefficients - Win Probability'!$D$2</f>
        <v>-2.001164135</v>
      </c>
      <c r="E274" s="5" t="n">
        <f>(VLOOKUP(Games!B274, Data!$B$2:$L$134, 6, FALSE)-VLOOKUP(Games!E274, Data!$B$2:$L$134, 6, FALSE))*'Coefficients - Win Probability'!$E$2</f>
        <v>-1.453940157</v>
      </c>
      <c r="F274" s="5" t="n">
        <f>(VLOOKUP(Games!B274, Data!$B$2:$L$134, 7, FALSE)-VLOOKUP(Games!E274, Data!$B$2:$L$134, 7, FALSE))*'Coefficients - Win Probability'!$F$2</f>
        <v>-4.473739997</v>
      </c>
      <c r="G274" s="5" t="n">
        <f>(VLOOKUP(Games!B274, Data!$B$2:$L$134, 8, FALSE)-VLOOKUP(Games!E274, Data!$B$2:$L$134, 8, FALSE))*'Coefficients - Win Probability'!$G$2</f>
        <v>-1.846709742</v>
      </c>
      <c r="H274" s="5" t="n">
        <f>(VLOOKUP(Games!B274, Data!$B$2:$L$134, 9, FALSE)-VLOOKUP(Games!E274, Data!$B$2:$L$134, 9, FALSE))*'Coefficients - Win Probability'!$H$2</f>
        <v>-0.2656913533</v>
      </c>
      <c r="I274" s="5" t="n">
        <f>(VLOOKUP(Games!B274, Data!$B$2:$L$134, 10, FALSE)-VLOOKUP(Games!E274, Data!$B$2:$L$134, 10, FALSE))*'Coefficients - Win Probability'!$I$2</f>
        <v>0.9858704216</v>
      </c>
      <c r="J274" s="5" t="n">
        <f>(IF(AND(VLOOKUP(Games!B274, Data!$B$2:$L$134, 11, FALSE)=1, VLOOKUP(Games!E274, Data!$B$2:$L$134, 11, FALSE)&lt;&gt;1), 1,0))*'Coefficients - Win Probability'!$J$2</f>
        <v>0</v>
      </c>
      <c r="K274" s="5" t="n">
        <f>(IF(AND(VLOOKUP(Games!B274, Data!$B$2:$L$134, 11, FALSE)&lt;&gt;1, VLOOKUP(Games!E274, Data!$B$2:$L$134, 11, FALSE)=1), 1,0))*'Coefficients - Win Probability'!$K$2</f>
        <v>0</v>
      </c>
      <c r="L274" s="5" t="n">
        <f>(VLOOKUP(Games!B274, Data!$B$2:$L$134, 3, FALSE)-VLOOKUP(Games!E274, Data!$B$2:$L$134, 3, FALSE))*'Coefficients - Win Probability'!$L$2</f>
        <v>2.600307631</v>
      </c>
      <c r="N274" s="5" t="n">
        <f t="shared" si="1"/>
        <v>0.0023</v>
      </c>
    </row>
    <row r="275" ht="14.25" customHeight="1">
      <c r="A275" s="5" t="n">
        <f>'Coefficients - Win Probability'!$A$2</f>
        <v>0</v>
      </c>
      <c r="B275" s="5" t="n">
        <f>(Games!G275)*'Coefficients - Win Probability'!$B$2</f>
        <v>1.009543372</v>
      </c>
      <c r="C275" s="5" t="n">
        <f>(VLOOKUP(Games!B275, Data!$B$2:$L$134, 4, FALSE)-VLOOKUP(Games!E275, Data!$B$2:$L$134, 4, FALSE))*'Coefficients - Win Probability'!$C$2</f>
        <v>-0.4897212072</v>
      </c>
      <c r="D275" s="5" t="n">
        <f>(VLOOKUP(Games!B275, Data!$B$2:$L$134, 5, FALSE)-VLOOKUP(Games!E275, Data!$B$2:$L$134, 5, FALSE))*'Coefficients - Win Probability'!$D$2</f>
        <v>-1.036063701</v>
      </c>
      <c r="E275" s="5" t="n">
        <f>(VLOOKUP(Games!B275, Data!$B$2:$L$134, 6, FALSE)-VLOOKUP(Games!E275, Data!$B$2:$L$134, 6, FALSE))*'Coefficients - Win Probability'!$E$2</f>
        <v>-0.4703165382</v>
      </c>
      <c r="F275" s="5" t="n">
        <f>(VLOOKUP(Games!B275, Data!$B$2:$L$134, 7, FALSE)-VLOOKUP(Games!E275, Data!$B$2:$L$134, 7, FALSE))*'Coefficients - Win Probability'!$F$2</f>
        <v>-2.057920398</v>
      </c>
      <c r="G275" s="5" t="n">
        <f>(VLOOKUP(Games!B275, Data!$B$2:$L$134, 8, FALSE)-VLOOKUP(Games!E275, Data!$B$2:$L$134, 8, FALSE))*'Coefficients - Win Probability'!$G$2</f>
        <v>-0.7764575052</v>
      </c>
      <c r="H275" s="5" t="n">
        <f>(VLOOKUP(Games!B275, Data!$B$2:$L$134, 9, FALSE)-VLOOKUP(Games!E275, Data!$B$2:$L$134, 9, FALSE))*'Coefficients - Win Probability'!$H$2</f>
        <v>-0.1136720738</v>
      </c>
      <c r="I275" s="5" t="n">
        <f>(VLOOKUP(Games!B275, Data!$B$2:$L$134, 10, FALSE)-VLOOKUP(Games!E275, Data!$B$2:$L$134, 10, FALSE))*'Coefficients - Win Probability'!$I$2</f>
        <v>0.3715357407</v>
      </c>
      <c r="J275" s="5" t="n">
        <f>(IF(AND(VLOOKUP(Games!B275, Data!$B$2:$L$134, 11, FALSE)=1, VLOOKUP(Games!E275, Data!$B$2:$L$134, 11, FALSE)&lt;&gt;1), 1,0))*'Coefficients - Win Probability'!$J$2</f>
        <v>0</v>
      </c>
      <c r="K275" s="5" t="n">
        <f>(IF(AND(VLOOKUP(Games!B275, Data!$B$2:$L$134, 11, FALSE)&lt;&gt;1, VLOOKUP(Games!E275, Data!$B$2:$L$134, 11, FALSE)=1), 1,0))*'Coefficients - Win Probability'!$K$2</f>
        <v>0</v>
      </c>
      <c r="L275" s="5" t="n">
        <f>(VLOOKUP(Games!B275, Data!$B$2:$L$134, 3, FALSE)-VLOOKUP(Games!E275, Data!$B$2:$L$134, 3, FALSE))*'Coefficients - Win Probability'!$L$2</f>
        <v>1.783457066</v>
      </c>
      <c r="N275" s="5" t="n">
        <f t="shared" si="1"/>
        <v>0.144351</v>
      </c>
    </row>
    <row r="276" ht="14.25" customHeight="1">
      <c r="A276" s="5" t="n">
        <f>'Coefficients - Win Probability'!$A$2</f>
        <v>0</v>
      </c>
      <c r="B276" s="5" t="n">
        <f>(Games!G276)*'Coefficients - Win Probability'!$B$2</f>
        <v>-0.5436002771</v>
      </c>
      <c r="C276" s="5" t="n">
        <f>(VLOOKUP(Games!B276, Data!$B$2:$L$134, 4, FALSE)-VLOOKUP(Games!E276, Data!$B$2:$L$134, 4, FALSE))*'Coefficients - Win Probability'!$C$2</f>
        <v>0.5273920693</v>
      </c>
      <c r="D276" s="5" t="n">
        <f>(VLOOKUP(Games!B276, Data!$B$2:$L$134, 5, FALSE)-VLOOKUP(Games!E276, Data!$B$2:$L$134, 5, FALSE))*'Coefficients - Win Probability'!$D$2</f>
        <v>0.05677061377</v>
      </c>
      <c r="E276" s="5" t="n">
        <f>(VLOOKUP(Games!B276, Data!$B$2:$L$134, 6, FALSE)-VLOOKUP(Games!E276, Data!$B$2:$L$134, 6, FALSE))*'Coefficients - Win Probability'!$E$2</f>
        <v>0.2631021219</v>
      </c>
      <c r="F276" s="5" t="n">
        <f>(VLOOKUP(Games!B276, Data!$B$2:$L$134, 7, FALSE)-VLOOKUP(Games!E276, Data!$B$2:$L$134, 7, FALSE))*'Coefficients - Win Probability'!$F$2</f>
        <v>0.5666737329</v>
      </c>
      <c r="G276" s="5" t="n">
        <f>(VLOOKUP(Games!B276, Data!$B$2:$L$134, 8, FALSE)-VLOOKUP(Games!E276, Data!$B$2:$L$134, 8, FALSE))*'Coefficients - Win Probability'!$G$2</f>
        <v>0.3357654077</v>
      </c>
      <c r="H276" s="5" t="n">
        <f>(VLOOKUP(Games!B276, Data!$B$2:$L$134, 9, FALSE)-VLOOKUP(Games!E276, Data!$B$2:$L$134, 9, FALSE))*'Coefficients - Win Probability'!$H$2</f>
        <v>-0.001369543058</v>
      </c>
      <c r="I276" s="5" t="n">
        <f>(VLOOKUP(Games!B276, Data!$B$2:$L$134, 10, FALSE)-VLOOKUP(Games!E276, Data!$B$2:$L$134, 10, FALSE))*'Coefficients - Win Probability'!$I$2</f>
        <v>-0.2118076975</v>
      </c>
      <c r="J276" s="5" t="n">
        <f>(IF(AND(VLOOKUP(Games!B276, Data!$B$2:$L$134, 11, FALSE)=1, VLOOKUP(Games!E276, Data!$B$2:$L$134, 11, FALSE)&lt;&gt;1), 1,0))*'Coefficients - Win Probability'!$J$2</f>
        <v>-0.2451778613</v>
      </c>
      <c r="K276" s="5" t="n">
        <f>(IF(AND(VLOOKUP(Games!B276, Data!$B$2:$L$134, 11, FALSE)&lt;&gt;1, VLOOKUP(Games!E276, Data!$B$2:$L$134, 11, FALSE)=1), 1,0))*'Coefficients - Win Probability'!$K$2</f>
        <v>0</v>
      </c>
      <c r="L276" s="5" t="n">
        <f>(VLOOKUP(Games!B276, Data!$B$2:$L$134, 3, FALSE)-VLOOKUP(Games!E276, Data!$B$2:$L$134, 3, FALSE))*'Coefficients - Win Probability'!$L$2</f>
        <v>-0.3811969302</v>
      </c>
      <c r="N276" s="5" t="n">
        <f t="shared" si="1"/>
        <v>0.590625</v>
      </c>
    </row>
    <row r="277" ht="14.25" customHeight="1">
      <c r="A277" s="5" t="n">
        <f>'Coefficients - Win Probability'!$A$2</f>
        <v>0</v>
      </c>
      <c r="B277" s="5" t="n">
        <f>(Games!G277)*'Coefficients - Win Probability'!$B$2</f>
        <v>1.320172102</v>
      </c>
      <c r="C277" s="5" t="n">
        <f>(VLOOKUP(Games!B277, Data!$B$2:$L$134, 4, FALSE)-VLOOKUP(Games!E277, Data!$B$2:$L$134, 4, FALSE))*'Coefficients - Win Probability'!$C$2</f>
        <v>-1.469163622</v>
      </c>
      <c r="D277" s="5" t="n">
        <f>(VLOOKUP(Games!B277, Data!$B$2:$L$134, 5, FALSE)-VLOOKUP(Games!E277, Data!$B$2:$L$134, 5, FALSE))*'Coefficients - Win Probability'!$D$2</f>
        <v>-1.854506716</v>
      </c>
      <c r="E277" s="5" t="n">
        <f>(VLOOKUP(Games!B277, Data!$B$2:$L$134, 6, FALSE)-VLOOKUP(Games!E277, Data!$B$2:$L$134, 6, FALSE))*'Coefficients - Win Probability'!$E$2</f>
        <v>-1.247585552</v>
      </c>
      <c r="F277" s="5" t="n">
        <f>(VLOOKUP(Games!B277, Data!$B$2:$L$134, 7, FALSE)-VLOOKUP(Games!E277, Data!$B$2:$L$134, 7, FALSE))*'Coefficients - Win Probability'!$F$2</f>
        <v>-3.87724133</v>
      </c>
      <c r="G277" s="5" t="n">
        <f>(VLOOKUP(Games!B277, Data!$B$2:$L$134, 8, FALSE)-VLOOKUP(Games!E277, Data!$B$2:$L$134, 8, FALSE))*'Coefficients - Win Probability'!$G$2</f>
        <v>-1.741783052</v>
      </c>
      <c r="H277" s="5" t="n">
        <f>(VLOOKUP(Games!B277, Data!$B$2:$L$134, 9, FALSE)-VLOOKUP(Games!E277, Data!$B$2:$L$134, 9, FALSE))*'Coefficients - Win Probability'!$H$2</f>
        <v>-0.2068010018</v>
      </c>
      <c r="I277" s="5" t="n">
        <f>(VLOOKUP(Games!B277, Data!$B$2:$L$134, 10, FALSE)-VLOOKUP(Games!E277, Data!$B$2:$L$134, 10, FALSE))*'Coefficients - Win Probability'!$I$2</f>
        <v>0.8733646856</v>
      </c>
      <c r="J277" s="5" t="n">
        <f>(IF(AND(VLOOKUP(Games!B277, Data!$B$2:$L$134, 11, FALSE)=1, VLOOKUP(Games!E277, Data!$B$2:$L$134, 11, FALSE)&lt;&gt;1), 1,0))*'Coefficients - Win Probability'!$J$2</f>
        <v>0</v>
      </c>
      <c r="K277" s="5" t="n">
        <f>(IF(AND(VLOOKUP(Games!B277, Data!$B$2:$L$134, 11, FALSE)&lt;&gt;1, VLOOKUP(Games!E277, Data!$B$2:$L$134, 11, FALSE)=1), 1,0))*'Coefficients - Win Probability'!$K$2</f>
        <v>0.3676925434</v>
      </c>
      <c r="L277" s="5" t="n">
        <f>(VLOOKUP(Games!B277, Data!$B$2:$L$134, 3, FALSE)-VLOOKUP(Games!E277, Data!$B$2:$L$134, 3, FALSE))*'Coefficients - Win Probability'!$L$2</f>
        <v>3.144874674</v>
      </c>
      <c r="N277" s="5" t="n">
        <f t="shared" si="1"/>
        <v>0.009094</v>
      </c>
    </row>
    <row r="278" ht="14.25" customHeight="1">
      <c r="A278" s="5" t="n">
        <f>'Coefficients - Win Probability'!$A$2</f>
        <v>0</v>
      </c>
      <c r="B278" s="5" t="n">
        <f>(Games!G278)*'Coefficients - Win Probability'!$B$2</f>
        <v>-1.164857737</v>
      </c>
      <c r="C278" s="5" t="n">
        <f>(VLOOKUP(Games!B278, Data!$B$2:$L$134, 4, FALSE)-VLOOKUP(Games!E278, Data!$B$2:$L$134, 4, FALSE))*'Coefficients - Win Probability'!$C$2</f>
        <v>-0.1506834484</v>
      </c>
      <c r="D278" s="5" t="n">
        <f>(VLOOKUP(Games!B278, Data!$B$2:$L$134, 5, FALSE)-VLOOKUP(Games!E278, Data!$B$2:$L$134, 5, FALSE))*'Coefficients - Win Probability'!$D$2</f>
        <v>0.7900577082</v>
      </c>
      <c r="E278" s="5" t="n">
        <f>(VLOOKUP(Games!B278, Data!$B$2:$L$134, 6, FALSE)-VLOOKUP(Games!E278, Data!$B$2:$L$134, 6, FALSE))*'Coefficients - Win Probability'!$E$2</f>
        <v>0.2966347453</v>
      </c>
      <c r="F278" s="5" t="n">
        <f>(VLOOKUP(Games!B278, Data!$B$2:$L$134, 7, FALSE)-VLOOKUP(Games!E278, Data!$B$2:$L$134, 7, FALSE))*'Coefficients - Win Probability'!$F$2</f>
        <v>1.670196265</v>
      </c>
      <c r="G278" s="5" t="n">
        <f>(VLOOKUP(Games!B278, Data!$B$2:$L$134, 8, FALSE)-VLOOKUP(Games!E278, Data!$B$2:$L$134, 8, FALSE))*'Coefficients - Win Probability'!$G$2</f>
        <v>0.3987214216</v>
      </c>
      <c r="H278" s="5" t="n">
        <f>(VLOOKUP(Games!B278, Data!$B$2:$L$134, 9, FALSE)-VLOOKUP(Games!E278, Data!$B$2:$L$134, 9, FALSE))*'Coefficients - Win Probability'!$H$2</f>
        <v>0.03012994728</v>
      </c>
      <c r="I278" s="5" t="n">
        <f>(VLOOKUP(Games!B278, Data!$B$2:$L$134, 10, FALSE)-VLOOKUP(Games!E278, Data!$B$2:$L$134, 10, FALSE))*'Coefficients - Win Probability'!$I$2</f>
        <v>0.3388854747</v>
      </c>
      <c r="J278" s="5" t="n">
        <f>(IF(AND(VLOOKUP(Games!B278, Data!$B$2:$L$134, 11, FALSE)=1, VLOOKUP(Games!E278, Data!$B$2:$L$134, 11, FALSE)&lt;&gt;1), 1,0))*'Coefficients - Win Probability'!$J$2</f>
        <v>0</v>
      </c>
      <c r="K278" s="5" t="n">
        <f>(IF(AND(VLOOKUP(Games!B278, Data!$B$2:$L$134, 11, FALSE)&lt;&gt;1, VLOOKUP(Games!E278, Data!$B$2:$L$134, 11, FALSE)=1), 1,0))*'Coefficients - Win Probability'!$K$2</f>
        <v>0</v>
      </c>
      <c r="L278" s="5" t="n">
        <f>(VLOOKUP(Games!B278, Data!$B$2:$L$134, 3, FALSE)-VLOOKUP(Games!E278, Data!$B$2:$L$134, 3, FALSE))*'Coefficients - Win Probability'!$L$2</f>
        <v>-1.633701129</v>
      </c>
      <c r="N278" s="5" t="n">
        <f t="shared" si="1"/>
        <v>0.640004</v>
      </c>
    </row>
    <row r="279" ht="14.25" customHeight="1">
      <c r="A279" s="5" t="n">
        <f>'Coefficients - Win Probability'!$A$2</f>
        <v>0</v>
      </c>
      <c r="B279" s="5" t="n">
        <f>(Games!G279)*'Coefficients - Win Probability'!$B$2</f>
        <v>-2.096743926</v>
      </c>
      <c r="C279" s="5" t="n">
        <f>(VLOOKUP(Games!B279, Data!$B$2:$L$134, 4, FALSE)-VLOOKUP(Games!E279, Data!$B$2:$L$134, 4, FALSE))*'Coefficients - Win Probability'!$C$2</f>
        <v>1.243138449</v>
      </c>
      <c r="D279" s="5" t="n">
        <f>(VLOOKUP(Games!B279, Data!$B$2:$L$134, 5, FALSE)-VLOOKUP(Games!E279, Data!$B$2:$L$134, 5, FALSE))*'Coefficients - Win Probability'!$D$2</f>
        <v>2.583062926</v>
      </c>
      <c r="E279" s="5" t="n">
        <f>(VLOOKUP(Games!B279, Data!$B$2:$L$134, 6, FALSE)-VLOOKUP(Games!E279, Data!$B$2:$L$134, 6, FALSE))*'Coefficients - Win Probability'!$E$2</f>
        <v>1.339585314</v>
      </c>
      <c r="F279" s="5" t="n">
        <f>(VLOOKUP(Games!B279, Data!$B$2:$L$134, 7, FALSE)-VLOOKUP(Games!E279, Data!$B$2:$L$134, 7, FALSE))*'Coefficients - Win Probability'!$F$2</f>
        <v>5.070238663</v>
      </c>
      <c r="G279" s="5" t="n">
        <f>(VLOOKUP(Games!B279, Data!$B$2:$L$134, 8, FALSE)-VLOOKUP(Games!E279, Data!$B$2:$L$134, 8, FALSE))*'Coefficients - Win Probability'!$G$2</f>
        <v>1.720797714</v>
      </c>
      <c r="H279" s="5" t="n">
        <f>(VLOOKUP(Games!B279, Data!$B$2:$L$134, 9, FALSE)-VLOOKUP(Games!E279, Data!$B$2:$L$134, 9, FALSE))*'Coefficients - Win Probability'!$H$2</f>
        <v>0.2862344992</v>
      </c>
      <c r="I279" s="5" t="n">
        <f>(VLOOKUP(Games!B279, Data!$B$2:$L$134, 10, FALSE)-VLOOKUP(Games!E279, Data!$B$2:$L$134, 10, FALSE))*'Coefficients - Win Probability'!$I$2</f>
        <v>-1.111152349</v>
      </c>
      <c r="J279" s="5" t="n">
        <f>(IF(AND(VLOOKUP(Games!B279, Data!$B$2:$L$134, 11, FALSE)=1, VLOOKUP(Games!E279, Data!$B$2:$L$134, 11, FALSE)&lt;&gt;1), 1,0))*'Coefficients - Win Probability'!$J$2</f>
        <v>-0.2451778613</v>
      </c>
      <c r="K279" s="5" t="n">
        <f>(IF(AND(VLOOKUP(Games!B279, Data!$B$2:$L$134, 11, FALSE)&lt;&gt;1, VLOOKUP(Games!E279, Data!$B$2:$L$134, 11, FALSE)=1), 1,0))*'Coefficients - Win Probability'!$K$2</f>
        <v>0</v>
      </c>
      <c r="L279" s="5" t="n">
        <f>(VLOOKUP(Games!B279, Data!$B$2:$L$134, 3, FALSE)-VLOOKUP(Games!E279, Data!$B$2:$L$134, 3, FALSE))*'Coefficients - Win Probability'!$L$2</f>
        <v>-2.750063568</v>
      </c>
      <c r="N279" s="5" t="n">
        <f t="shared" si="1"/>
        <v>0.997624</v>
      </c>
    </row>
    <row r="280" ht="14.25" customHeight="1">
      <c r="A280" s="5" t="n">
        <f>'Coefficients - Win Probability'!$A$2</f>
        <v>0</v>
      </c>
      <c r="B280" s="5" t="n">
        <f>(Games!G280)*'Coefficients - Win Probability'!$B$2</f>
        <v>3.18394448</v>
      </c>
      <c r="C280" s="5" t="n">
        <f>(VLOOKUP(Games!B280, Data!$B$2:$L$134, 4, FALSE)-VLOOKUP(Games!E280, Data!$B$2:$L$134, 4, FALSE))*'Coefficients - Win Probability'!$C$2</f>
        <v>-1.469163622</v>
      </c>
      <c r="D280" s="5" t="n">
        <f>(VLOOKUP(Games!B280, Data!$B$2:$L$134, 5, FALSE)-VLOOKUP(Games!E280, Data!$B$2:$L$134, 5, FALSE))*'Coefficients - Win Probability'!$D$2</f>
        <v>-3.420429479</v>
      </c>
      <c r="E280" s="5" t="n">
        <f>(VLOOKUP(Games!B280, Data!$B$2:$L$134, 6, FALSE)-VLOOKUP(Games!E280, Data!$B$2:$L$134, 6, FALSE))*'Coefficients - Win Probability'!$E$2</f>
        <v>-1.809901852</v>
      </c>
      <c r="F280" s="5" t="n">
        <f>(VLOOKUP(Games!B280, Data!$B$2:$L$134, 7, FALSE)-VLOOKUP(Games!E280, Data!$B$2:$L$134, 7, FALSE))*'Coefficients - Win Probability'!$F$2</f>
        <v>-8.64923066</v>
      </c>
      <c r="G280" s="5" t="n">
        <f>(VLOOKUP(Games!B280, Data!$B$2:$L$134, 8, FALSE)-VLOOKUP(Games!E280, Data!$B$2:$L$134, 8, FALSE))*'Coefficients - Win Probability'!$G$2</f>
        <v>-3.126815359</v>
      </c>
      <c r="H280" s="5" t="n">
        <f>(VLOOKUP(Games!B280, Data!$B$2:$L$134, 9, FALSE)-VLOOKUP(Games!E280, Data!$B$2:$L$134, 9, FALSE))*'Coefficients - Win Probability'!$H$2</f>
        <v>-0.4505796662</v>
      </c>
      <c r="I280" s="5" t="n">
        <f>(VLOOKUP(Games!B280, Data!$B$2:$L$134, 10, FALSE)-VLOOKUP(Games!E280, Data!$B$2:$L$134, 10, FALSE))*'Coefficients - Win Probability'!$I$2</f>
        <v>1.007437727</v>
      </c>
      <c r="J280" s="5" t="n">
        <f>(IF(AND(VLOOKUP(Games!B280, Data!$B$2:$L$134, 11, FALSE)=1, VLOOKUP(Games!E280, Data!$B$2:$L$134, 11, FALSE)&lt;&gt;1), 1,0))*'Coefficients - Win Probability'!$J$2</f>
        <v>0</v>
      </c>
      <c r="K280" s="5" t="n">
        <f>(IF(AND(VLOOKUP(Games!B280, Data!$B$2:$L$134, 11, FALSE)&lt;&gt;1, VLOOKUP(Games!E280, Data!$B$2:$L$134, 11, FALSE)=1), 1,0))*'Coefficients - Win Probability'!$K$2</f>
        <v>0.3676925434</v>
      </c>
      <c r="L280" s="5" t="n">
        <f>(VLOOKUP(Games!B280, Data!$B$2:$L$134, 3, FALSE)-VLOOKUP(Games!E280, Data!$B$2:$L$134, 3, FALSE))*'Coefficients - Win Probability'!$L$2</f>
        <v>5.050859325</v>
      </c>
      <c r="N280" s="5" t="n">
        <f t="shared" si="1"/>
        <v>0.00009</v>
      </c>
    </row>
    <row r="281" ht="14.25" customHeight="1">
      <c r="A281" s="5" t="n">
        <f>'Coefficients - Win Probability'!$A$2</f>
        <v>0</v>
      </c>
      <c r="B281" s="5" t="n">
        <f>(Games!G281)*'Coefficients - Win Probability'!$B$2</f>
        <v>-2.096743926</v>
      </c>
      <c r="C281" s="5" t="n">
        <f>(VLOOKUP(Games!B281, Data!$B$2:$L$134, 4, FALSE)-VLOOKUP(Games!E281, Data!$B$2:$L$134, 4, FALSE))*'Coefficients - Win Probability'!$C$2</f>
        <v>0.5273920693</v>
      </c>
      <c r="D281" s="5" t="n">
        <f>(VLOOKUP(Games!B281, Data!$B$2:$L$134, 5, FALSE)-VLOOKUP(Games!E281, Data!$B$2:$L$134, 5, FALSE))*'Coefficients - Win Probability'!$D$2</f>
        <v>1.14014316</v>
      </c>
      <c r="E281" s="5" t="n">
        <f>(VLOOKUP(Games!B281, Data!$B$2:$L$134, 6, FALSE)-VLOOKUP(Games!E281, Data!$B$2:$L$134, 6, FALSE))*'Coefficients - Win Probability'!$E$2</f>
        <v>0.704185091</v>
      </c>
      <c r="F281" s="5" t="n">
        <f>(VLOOKUP(Games!B281, Data!$B$2:$L$134, 7, FALSE)-VLOOKUP(Games!E281, Data!$B$2:$L$134, 7, FALSE))*'Coefficients - Win Probability'!$F$2</f>
        <v>3.280742664</v>
      </c>
      <c r="G281" s="5" t="n">
        <f>(VLOOKUP(Games!B281, Data!$B$2:$L$134, 8, FALSE)-VLOOKUP(Games!E281, Data!$B$2:$L$134, 8, FALSE))*'Coefficients - Win Probability'!$G$2</f>
        <v>1.427002983</v>
      </c>
      <c r="H281" s="5" t="n">
        <f>(VLOOKUP(Games!B281, Data!$B$2:$L$134, 9, FALSE)-VLOOKUP(Games!E281, Data!$B$2:$L$134, 9, FALSE))*'Coefficients - Win Probability'!$H$2</f>
        <v>0.141062935</v>
      </c>
      <c r="I281" s="5" t="n">
        <f>(VLOOKUP(Games!B281, Data!$B$2:$L$134, 10, FALSE)-VLOOKUP(Games!E281, Data!$B$2:$L$134, 10, FALSE))*'Coefficients - Win Probability'!$I$2</f>
        <v>-0.3155565261</v>
      </c>
      <c r="J281" s="5" t="n">
        <f>(IF(AND(VLOOKUP(Games!B281, Data!$B$2:$L$134, 11, FALSE)=1, VLOOKUP(Games!E281, Data!$B$2:$L$134, 11, FALSE)&lt;&gt;1), 1,0))*'Coefficients - Win Probability'!$J$2</f>
        <v>0</v>
      </c>
      <c r="K281" s="5" t="n">
        <f>(IF(AND(VLOOKUP(Games!B281, Data!$B$2:$L$134, 11, FALSE)&lt;&gt;1, VLOOKUP(Games!E281, Data!$B$2:$L$134, 11, FALSE)=1), 1,0))*'Coefficients - Win Probability'!$K$2</f>
        <v>0</v>
      </c>
      <c r="L281" s="5" t="n">
        <f>(VLOOKUP(Games!B281, Data!$B$2:$L$134, 3, FALSE)-VLOOKUP(Games!E281, Data!$B$2:$L$134, 3, FALSE))*'Coefficients - Win Probability'!$L$2</f>
        <v>-1.157204967</v>
      </c>
      <c r="N281" s="5" t="n">
        <f t="shared" si="1"/>
        <v>0.974693</v>
      </c>
    </row>
    <row r="282" ht="14.25" customHeight="1">
      <c r="A282" s="5" t="n">
        <f>'Coefficients - Win Probability'!$A$2</f>
        <v>0</v>
      </c>
      <c r="B282" s="5" t="n">
        <f>(Games!G282)*'Coefficients - Win Probability'!$B$2</f>
        <v>-0.5436002771</v>
      </c>
      <c r="C282" s="5" t="n">
        <f>(VLOOKUP(Games!B282, Data!$B$2:$L$134, 4, FALSE)-VLOOKUP(Games!E282, Data!$B$2:$L$134, 4, FALSE))*'Coefficients - Win Probability'!$C$2</f>
        <v>0.2448606036</v>
      </c>
      <c r="D282" s="5" t="n">
        <f>(VLOOKUP(Games!B282, Data!$B$2:$L$134, 5, FALSE)-VLOOKUP(Games!E282, Data!$B$2:$L$134, 5, FALSE))*'Coefficients - Win Probability'!$D$2</f>
        <v>0.3122383757</v>
      </c>
      <c r="E282" s="5" t="n">
        <f>(VLOOKUP(Games!B282, Data!$B$2:$L$134, 6, FALSE)-VLOOKUP(Games!E282, Data!$B$2:$L$134, 6, FALSE))*'Coefficients - Win Probability'!$E$2</f>
        <v>0.2484853374</v>
      </c>
      <c r="F282" s="5" t="n">
        <f>(VLOOKUP(Games!B282, Data!$B$2:$L$134, 7, FALSE)-VLOOKUP(Games!E282, Data!$B$2:$L$134, 7, FALSE))*'Coefficients - Win Probability'!$F$2</f>
        <v>0.02982493331</v>
      </c>
      <c r="G282" s="5" t="n">
        <f>(VLOOKUP(Games!B282, Data!$B$2:$L$134, 8, FALSE)-VLOOKUP(Games!E282, Data!$B$2:$L$134, 8, FALSE))*'Coefficients - Win Probability'!$G$2</f>
        <v>0.4406920976</v>
      </c>
      <c r="H282" s="5" t="n">
        <f>(VLOOKUP(Games!B282, Data!$B$2:$L$134, 9, FALSE)-VLOOKUP(Games!E282, Data!$B$2:$L$134, 9, FALSE))*'Coefficients - Win Probability'!$H$2</f>
        <v>0.07395532514</v>
      </c>
      <c r="I282" s="5" t="n">
        <f>(VLOOKUP(Games!B282, Data!$B$2:$L$134, 10, FALSE)-VLOOKUP(Games!E282, Data!$B$2:$L$134, 10, FALSE))*'Coefficients - Win Probability'!$I$2</f>
        <v>-0.2545147244</v>
      </c>
      <c r="J282" s="5" t="n">
        <f>(IF(AND(VLOOKUP(Games!B282, Data!$B$2:$L$134, 11, FALSE)=1, VLOOKUP(Games!E282, Data!$B$2:$L$134, 11, FALSE)&lt;&gt;1), 1,0))*'Coefficients - Win Probability'!$J$2</f>
        <v>0</v>
      </c>
      <c r="K282" s="5" t="n">
        <f>(IF(AND(VLOOKUP(Games!B282, Data!$B$2:$L$134, 11, FALSE)&lt;&gt;1, VLOOKUP(Games!E282, Data!$B$2:$L$134, 11, FALSE)=1), 1,0))*'Coefficients - Win Probability'!$K$2</f>
        <v>0</v>
      </c>
      <c r="L282" s="5" t="n">
        <f>(VLOOKUP(Games!B282, Data!$B$2:$L$134, 3, FALSE)-VLOOKUP(Games!E282, Data!$B$2:$L$134, 3, FALSE))*'Coefficients - Win Probability'!$L$2</f>
        <v>-0.02722835216</v>
      </c>
      <c r="N282" s="5" t="n">
        <f t="shared" si="1"/>
        <v>0.628249</v>
      </c>
    </row>
    <row r="283" ht="14.25" customHeight="1">
      <c r="A283" s="5" t="n">
        <f>'Coefficients - Win Probability'!$A$2</f>
        <v>0</v>
      </c>
      <c r="B283" s="5" t="n">
        <f>(Games!G283)*'Coefficients - Win Probability'!$B$2</f>
        <v>-2.096743926</v>
      </c>
      <c r="C283" s="5" t="n">
        <f>(VLOOKUP(Games!B283, Data!$B$2:$L$134, 4, FALSE)-VLOOKUP(Games!E283, Data!$B$2:$L$134, 4, FALSE))*'Coefficients - Win Probability'!$C$2</f>
        <v>0.4897212072</v>
      </c>
      <c r="D283" s="5" t="n">
        <f>(VLOOKUP(Games!B283, Data!$B$2:$L$134, 5, FALSE)-VLOOKUP(Games!E283, Data!$B$2:$L$134, 5, FALSE))*'Coefficients - Win Probability'!$D$2</f>
        <v>1.121219622</v>
      </c>
      <c r="E283" s="5" t="n">
        <f>(VLOOKUP(Games!B283, Data!$B$2:$L$134, 6, FALSE)-VLOOKUP(Games!E283, Data!$B$2:$L$134, 6, FALSE))*'Coefficients - Win Probability'!$E$2</f>
        <v>0.4961108639</v>
      </c>
      <c r="F283" s="5" t="n">
        <f>(VLOOKUP(Games!B283, Data!$B$2:$L$134, 7, FALSE)-VLOOKUP(Games!E283, Data!$B$2:$L$134, 7, FALSE))*'Coefficients - Win Probability'!$F$2</f>
        <v>3.519342131</v>
      </c>
      <c r="G283" s="5" t="n">
        <f>(VLOOKUP(Games!B283, Data!$B$2:$L$134, 8, FALSE)-VLOOKUP(Games!E283, Data!$B$2:$L$134, 8, FALSE))*'Coefficients - Win Probability'!$G$2</f>
        <v>1.028281561</v>
      </c>
      <c r="H283" s="5" t="n">
        <f>(VLOOKUP(Games!B283, Data!$B$2:$L$134, 9, FALSE)-VLOOKUP(Games!E283, Data!$B$2:$L$134, 9, FALSE))*'Coefficients - Win Probability'!$H$2</f>
        <v>0.1753015115</v>
      </c>
      <c r="I283" s="5" t="n">
        <f>(VLOOKUP(Games!B283, Data!$B$2:$L$134, 10, FALSE)-VLOOKUP(Games!E283, Data!$B$2:$L$134, 10, FALSE))*'Coefficients - Win Probability'!$I$2</f>
        <v>-1.399651399</v>
      </c>
      <c r="J283" s="5" t="n">
        <f>(IF(AND(VLOOKUP(Games!B283, Data!$B$2:$L$134, 11, FALSE)=1, VLOOKUP(Games!E283, Data!$B$2:$L$134, 11, FALSE)&lt;&gt;1), 1,0))*'Coefficients - Win Probability'!$J$2</f>
        <v>0</v>
      </c>
      <c r="K283" s="5" t="n">
        <f>(IF(AND(VLOOKUP(Games!B283, Data!$B$2:$L$134, 11, FALSE)&lt;&gt;1, VLOOKUP(Games!E283, Data!$B$2:$L$134, 11, FALSE)=1), 1,0))*'Coefficients - Win Probability'!$K$2</f>
        <v>0</v>
      </c>
      <c r="L283" s="5" t="n">
        <f>(VLOOKUP(Games!B283, Data!$B$2:$L$134, 3, FALSE)-VLOOKUP(Games!E283, Data!$B$2:$L$134, 3, FALSE))*'Coefficients - Win Probability'!$L$2</f>
        <v>-2.927047857</v>
      </c>
      <c r="N283" s="5" t="n">
        <f t="shared" si="1"/>
        <v>0.600256</v>
      </c>
    </row>
    <row r="284" ht="14.25" customHeight="1">
      <c r="A284" s="5" t="n">
        <f>'Coefficients - Win Probability'!$A$2</f>
        <v>0</v>
      </c>
      <c r="B284" s="5" t="n">
        <f>(Games!G284)*'Coefficients - Win Probability'!$B$2</f>
        <v>-2.87331575</v>
      </c>
      <c r="C284" s="5" t="n">
        <f>(VLOOKUP(Games!B284, Data!$B$2:$L$134, 4, FALSE)-VLOOKUP(Games!E284, Data!$B$2:$L$134, 4, FALSE))*'Coefficients - Win Probability'!$C$2</f>
        <v>1.26197388</v>
      </c>
      <c r="D284" s="5" t="n">
        <f>(VLOOKUP(Games!B284, Data!$B$2:$L$134, 5, FALSE)-VLOOKUP(Games!E284, Data!$B$2:$L$134, 5, FALSE))*'Coefficients - Win Probability'!$D$2</f>
        <v>2.635102656</v>
      </c>
      <c r="E284" s="5" t="n">
        <f>(VLOOKUP(Games!B284, Data!$B$2:$L$134, 6, FALSE)-VLOOKUP(Games!E284, Data!$B$2:$L$134, 6, FALSE))*'Coefficients - Win Probability'!$E$2</f>
        <v>1.326688151</v>
      </c>
      <c r="F284" s="5" t="n">
        <f>(VLOOKUP(Games!B284, Data!$B$2:$L$134, 7, FALSE)-VLOOKUP(Games!E284, Data!$B$2:$L$134, 7, FALSE))*'Coefficients - Win Probability'!$F$2</f>
        <v>7.814132527</v>
      </c>
      <c r="G284" s="5" t="n">
        <f>(VLOOKUP(Games!B284, Data!$B$2:$L$134, 8, FALSE)-VLOOKUP(Games!E284, Data!$B$2:$L$134, 8, FALSE))*'Coefficients - Win Probability'!$G$2</f>
        <v>2.266416502</v>
      </c>
      <c r="H284" s="5" t="n">
        <f>(VLOOKUP(Games!B284, Data!$B$2:$L$134, 9, FALSE)-VLOOKUP(Games!E284, Data!$B$2:$L$134, 9, FALSE))*'Coefficients - Win Probability'!$H$2</f>
        <v>0.3341685062</v>
      </c>
      <c r="I284" s="5" t="n">
        <f>(VLOOKUP(Games!B284, Data!$B$2:$L$134, 10, FALSE)-VLOOKUP(Games!E284, Data!$B$2:$L$134, 10, FALSE))*'Coefficients - Win Probability'!$I$2</f>
        <v>-0.8522684996</v>
      </c>
      <c r="J284" s="5" t="n">
        <f>(IF(AND(VLOOKUP(Games!B284, Data!$B$2:$L$134, 11, FALSE)=1, VLOOKUP(Games!E284, Data!$B$2:$L$134, 11, FALSE)&lt;&gt;1), 1,0))*'Coefficients - Win Probability'!$J$2</f>
        <v>-0.2451778613</v>
      </c>
      <c r="K284" s="5" t="n">
        <f>(IF(AND(VLOOKUP(Games!B284, Data!$B$2:$L$134, 11, FALSE)&lt;&gt;1, VLOOKUP(Games!E284, Data!$B$2:$L$134, 11, FALSE)=1), 1,0))*'Coefficients - Win Probability'!$K$2</f>
        <v>0</v>
      </c>
      <c r="L284" s="5" t="n">
        <f>(VLOOKUP(Games!B284, Data!$B$2:$L$134, 3, FALSE)-VLOOKUP(Games!E284, Data!$B$2:$L$134, 3, FALSE))*'Coefficients - Win Probability'!$L$2</f>
        <v>-5.350371199</v>
      </c>
      <c r="N284" s="5" t="n">
        <f t="shared" si="1"/>
        <v>0.998199</v>
      </c>
    </row>
    <row r="285" ht="14.25" customHeight="1">
      <c r="A285" s="5" t="n">
        <f>'Coefficients - Win Probability'!$A$2</f>
        <v>0</v>
      </c>
      <c r="B285" s="5" t="n">
        <f>(Games!G285)*'Coefficients - Win Probability'!$B$2</f>
        <v>-1.164857737</v>
      </c>
      <c r="C285" s="5" t="n">
        <f>(VLOOKUP(Games!B285, Data!$B$2:$L$134, 4, FALSE)-VLOOKUP(Games!E285, Data!$B$2:$L$134, 4, FALSE))*'Coefficients - Win Probability'!$C$2</f>
        <v>0.5462275004</v>
      </c>
      <c r="D285" s="5" t="n">
        <f>(VLOOKUP(Games!B285, Data!$B$2:$L$134, 5, FALSE)-VLOOKUP(Games!E285, Data!$B$2:$L$134, 5, FALSE))*'Coefficients - Win Probability'!$D$2</f>
        <v>0.4352413722</v>
      </c>
      <c r="E285" s="5" t="n">
        <f>(VLOOKUP(Games!B285, Data!$B$2:$L$134, 6, FALSE)-VLOOKUP(Games!E285, Data!$B$2:$L$134, 6, FALSE))*'Coefficients - Win Probability'!$E$2</f>
        <v>0.5519985695</v>
      </c>
      <c r="F285" s="5" t="n">
        <f>(VLOOKUP(Games!B285, Data!$B$2:$L$134, 7, FALSE)-VLOOKUP(Games!E285, Data!$B$2:$L$134, 7, FALSE))*'Coefficients - Win Probability'!$F$2</f>
        <v>1.222822266</v>
      </c>
      <c r="G285" s="5" t="n">
        <f>(VLOOKUP(Games!B285, Data!$B$2:$L$134, 8, FALSE)-VLOOKUP(Games!E285, Data!$B$2:$L$134, 8, FALSE))*'Coefficients - Win Probability'!$G$2</f>
        <v>0.6085748014</v>
      </c>
      <c r="H285" s="5" t="n">
        <f>(VLOOKUP(Games!B285, Data!$B$2:$L$134, 9, FALSE)-VLOOKUP(Games!E285, Data!$B$2:$L$134, 9, FALSE))*'Coefficients - Win Probability'!$H$2</f>
        <v>0.02054314587</v>
      </c>
      <c r="I285" s="5" t="n">
        <f>(VLOOKUP(Games!B285, Data!$B$2:$L$134, 10, FALSE)-VLOOKUP(Games!E285, Data!$B$2:$L$134, 10, FALSE))*'Coefficients - Win Probability'!$I$2</f>
        <v>-0.6569219843</v>
      </c>
      <c r="J285" s="5" t="n">
        <f>(IF(AND(VLOOKUP(Games!B285, Data!$B$2:$L$134, 11, FALSE)=1, VLOOKUP(Games!E285, Data!$B$2:$L$134, 11, FALSE)&lt;&gt;1), 1,0))*'Coefficients - Win Probability'!$J$2</f>
        <v>-0.2451778613</v>
      </c>
      <c r="K285" s="5" t="n">
        <f>(IF(AND(VLOOKUP(Games!B285, Data!$B$2:$L$134, 11, FALSE)&lt;&gt;1, VLOOKUP(Games!E285, Data!$B$2:$L$134, 11, FALSE)=1), 1,0))*'Coefficients - Win Probability'!$K$2</f>
        <v>0</v>
      </c>
      <c r="L285" s="5" t="n">
        <f>(VLOOKUP(Games!B285, Data!$B$2:$L$134, 3, FALSE)-VLOOKUP(Games!E285, Data!$B$2:$L$134, 3, FALSE))*'Coefficients - Win Probability'!$L$2</f>
        <v>-0.6534804518</v>
      </c>
      <c r="N285" s="5" t="n">
        <f t="shared" si="1"/>
        <v>0.660376</v>
      </c>
    </row>
    <row r="286" ht="14.25" customHeight="1">
      <c r="A286" s="5" t="n">
        <f>'Coefficients - Win Probability'!$A$2</f>
        <v>0</v>
      </c>
      <c r="B286" s="5" t="n">
        <f>(Games!G286)*'Coefficients - Win Probability'!$B$2</f>
        <v>2.87331575</v>
      </c>
      <c r="C286" s="5" t="n">
        <f>(VLOOKUP(Games!B286, Data!$B$2:$L$134, 4, FALSE)-VLOOKUP(Games!E286, Data!$B$2:$L$134, 4, FALSE))*'Coefficients - Win Probability'!$C$2</f>
        <v>-1.224303018</v>
      </c>
      <c r="D286" s="5" t="n">
        <f>(VLOOKUP(Games!B286, Data!$B$2:$L$134, 5, FALSE)-VLOOKUP(Games!E286, Data!$B$2:$L$134, 5, FALSE))*'Coefficients - Win Probability'!$D$2</f>
        <v>-2.039011211</v>
      </c>
      <c r="E286" s="5" t="n">
        <f>(VLOOKUP(Games!B286, Data!$B$2:$L$134, 6, FALSE)-VLOOKUP(Games!E286, Data!$B$2:$L$134, 6, FALSE))*'Coefficients - Win Probability'!$E$2</f>
        <v>-1.245006119</v>
      </c>
      <c r="F286" s="5" t="n">
        <f>(VLOOKUP(Games!B286, Data!$B$2:$L$134, 7, FALSE)-VLOOKUP(Games!E286, Data!$B$2:$L$134, 7, FALSE))*'Coefficients - Win Probability'!$F$2</f>
        <v>-4.980763863</v>
      </c>
      <c r="G286" s="5" t="n">
        <f>(VLOOKUP(Games!B286, Data!$B$2:$L$134, 8, FALSE)-VLOOKUP(Games!E286, Data!$B$2:$L$134, 8, FALSE))*'Coefficients - Win Probability'!$G$2</f>
        <v>-2.098533798</v>
      </c>
      <c r="H286" s="5" t="n">
        <f>(VLOOKUP(Games!B286, Data!$B$2:$L$134, 9, FALSE)-VLOOKUP(Games!E286, Data!$B$2:$L$134, 9, FALSE))*'Coefficients - Win Probability'!$H$2</f>
        <v>-0.2697999825</v>
      </c>
      <c r="I286" s="5" t="n">
        <f>(VLOOKUP(Games!B286, Data!$B$2:$L$134, 10, FALSE)-VLOOKUP(Games!E286, Data!$B$2:$L$134, 10, FALSE))*'Coefficients - Win Probability'!$I$2</f>
        <v>1.090816484</v>
      </c>
      <c r="J286" s="5" t="n">
        <f>(IF(AND(VLOOKUP(Games!B286, Data!$B$2:$L$134, 11, FALSE)=1, VLOOKUP(Games!E286, Data!$B$2:$L$134, 11, FALSE)&lt;&gt;1), 1,0))*'Coefficients - Win Probability'!$J$2</f>
        <v>0</v>
      </c>
      <c r="K286" s="5" t="n">
        <f>(IF(AND(VLOOKUP(Games!B286, Data!$B$2:$L$134, 11, FALSE)&lt;&gt;1, VLOOKUP(Games!E286, Data!$B$2:$L$134, 11, FALSE)=1), 1,0))*'Coefficients - Win Probability'!$K$2</f>
        <v>0</v>
      </c>
      <c r="L286" s="5" t="n">
        <f>(VLOOKUP(Games!B286, Data!$B$2:$L$134, 3, FALSE)-VLOOKUP(Games!E286, Data!$B$2:$L$134, 3, FALSE))*'Coefficients - Win Probability'!$L$2</f>
        <v>1.837913771</v>
      </c>
      <c r="N286" s="5" t="n">
        <f t="shared" si="1"/>
        <v>0.00234</v>
      </c>
    </row>
    <row r="287" ht="14.25" customHeight="1">
      <c r="A287" s="5" t="n">
        <f>'Coefficients - Win Probability'!$A$2</f>
        <v>0</v>
      </c>
      <c r="B287" s="5" t="n">
        <f>(Games!G287)*'Coefficients - Win Probability'!$B$2</f>
        <v>-1.009543372</v>
      </c>
      <c r="C287" s="5" t="n">
        <f>(VLOOKUP(Games!B287, Data!$B$2:$L$134, 4, FALSE)-VLOOKUP(Games!E287, Data!$B$2:$L$134, 4, FALSE))*'Coefficients - Win Probability'!$C$2</f>
        <v>0.9794424145</v>
      </c>
      <c r="D287" s="5" t="n">
        <f>(VLOOKUP(Games!B287, Data!$B$2:$L$134, 5, FALSE)-VLOOKUP(Games!E287, Data!$B$2:$L$134, 5, FALSE))*'Coefficients - Win Probability'!$D$2</f>
        <v>1.064449008</v>
      </c>
      <c r="E287" s="5" t="n">
        <f>(VLOOKUP(Games!B287, Data!$B$2:$L$134, 6, FALSE)-VLOOKUP(Games!E287, Data!$B$2:$L$134, 6, FALSE))*'Coefficients - Win Probability'!$E$2</f>
        <v>1.008558134</v>
      </c>
      <c r="F287" s="5" t="n">
        <f>(VLOOKUP(Games!B287, Data!$B$2:$L$134, 7, FALSE)-VLOOKUP(Games!E287, Data!$B$2:$L$134, 7, FALSE))*'Coefficients - Win Probability'!$F$2</f>
        <v>2.743893865</v>
      </c>
      <c r="G287" s="5" t="n">
        <f>(VLOOKUP(Games!B287, Data!$B$2:$L$134, 8, FALSE)-VLOOKUP(Games!E287, Data!$B$2:$L$134, 8, FALSE))*'Coefficients - Win Probability'!$G$2</f>
        <v>1.322076293</v>
      </c>
      <c r="H287" s="5" t="n">
        <f>(VLOOKUP(Games!B287, Data!$B$2:$L$134, 9, FALSE)-VLOOKUP(Games!E287, Data!$B$2:$L$134, 9, FALSE))*'Coefficients - Win Probability'!$H$2</f>
        <v>0.2246050616</v>
      </c>
      <c r="I287" s="5" t="n">
        <f>(VLOOKUP(Games!B287, Data!$B$2:$L$134, 10, FALSE)-VLOOKUP(Games!E287, Data!$B$2:$L$134, 10, FALSE))*'Coefficients - Win Probability'!$I$2</f>
        <v>-0.3926583591</v>
      </c>
      <c r="J287" s="5" t="n">
        <f>(IF(AND(VLOOKUP(Games!B287, Data!$B$2:$L$134, 11, FALSE)=1, VLOOKUP(Games!E287, Data!$B$2:$L$134, 11, FALSE)&lt;&gt;1), 1,0))*'Coefficients - Win Probability'!$J$2</f>
        <v>0</v>
      </c>
      <c r="K287" s="5" t="n">
        <f>(IF(AND(VLOOKUP(Games!B287, Data!$B$2:$L$134, 11, FALSE)&lt;&gt;1, VLOOKUP(Games!E287, Data!$B$2:$L$134, 11, FALSE)=1), 1,0))*'Coefficients - Win Probability'!$K$2</f>
        <v>0</v>
      </c>
      <c r="L287" s="5" t="n">
        <f>(VLOOKUP(Games!B287, Data!$B$2:$L$134, 3, FALSE)-VLOOKUP(Games!E287, Data!$B$2:$L$134, 3, FALSE))*'Coefficients - Win Probability'!$L$2</f>
        <v>-2.259953229</v>
      </c>
      <c r="N287" s="5" t="n">
        <f t="shared" si="1"/>
        <v>0.975418</v>
      </c>
    </row>
    <row r="288" ht="14.25" customHeight="1">
      <c r="A288" s="5" t="n">
        <f>'Coefficients - Win Probability'!$A$2</f>
        <v>0</v>
      </c>
      <c r="B288" s="5" t="n">
        <f>(Games!G288)*'Coefficients - Win Probability'!$B$2</f>
        <v>-1.786115196</v>
      </c>
      <c r="C288" s="5" t="n">
        <f>(VLOOKUP(Games!B288, Data!$B$2:$L$134, 4, FALSE)-VLOOKUP(Games!E288, Data!$B$2:$L$134, 4, FALSE))*'Coefficients - Win Probability'!$C$2</f>
        <v>0.4897212072</v>
      </c>
      <c r="D288" s="5" t="n">
        <f>(VLOOKUP(Games!B288, Data!$B$2:$L$134, 5, FALSE)-VLOOKUP(Games!E288, Data!$B$2:$L$134, 5, FALSE))*'Coefficients - Win Probability'!$D$2</f>
        <v>0.8420974375</v>
      </c>
      <c r="E288" s="5" t="n">
        <f>(VLOOKUP(Games!B288, Data!$B$2:$L$134, 6, FALSE)-VLOOKUP(Games!E288, Data!$B$2:$L$134, 6, FALSE))*'Coefficients - Win Probability'!$E$2</f>
        <v>0.4247465629</v>
      </c>
      <c r="F288" s="5" t="n">
        <f>(VLOOKUP(Games!B288, Data!$B$2:$L$134, 7, FALSE)-VLOOKUP(Games!E288, Data!$B$2:$L$134, 7, FALSE))*'Coefficients - Win Probability'!$F$2</f>
        <v>1.610546399</v>
      </c>
      <c r="G288" s="5" t="n">
        <f>(VLOOKUP(Games!B288, Data!$B$2:$L$134, 8, FALSE)-VLOOKUP(Games!E288, Data!$B$2:$L$134, 8, FALSE))*'Coefficients - Win Probability'!$G$2</f>
        <v>0.5666041254</v>
      </c>
      <c r="H288" s="5" t="n">
        <f>(VLOOKUP(Games!B288, Data!$B$2:$L$134, 9, FALSE)-VLOOKUP(Games!E288, Data!$B$2:$L$134, 9, FALSE))*'Coefficients - Win Probability'!$H$2</f>
        <v>0.04519492092</v>
      </c>
      <c r="I288" s="5" t="n">
        <f>(VLOOKUP(Games!B288, Data!$B$2:$L$134, 10, FALSE)-VLOOKUP(Games!E288, Data!$B$2:$L$134, 10, FALSE))*'Coefficients - Win Probability'!$I$2</f>
        <v>-0.03935477326</v>
      </c>
      <c r="J288" s="5" t="n">
        <f>(IF(AND(VLOOKUP(Games!B288, Data!$B$2:$L$134, 11, FALSE)=1, VLOOKUP(Games!E288, Data!$B$2:$L$134, 11, FALSE)&lt;&gt;1), 1,0))*'Coefficients - Win Probability'!$J$2</f>
        <v>-0.2451778613</v>
      </c>
      <c r="K288" s="5" t="n">
        <f>(IF(AND(VLOOKUP(Games!B288, Data!$B$2:$L$134, 11, FALSE)&lt;&gt;1, VLOOKUP(Games!E288, Data!$B$2:$L$134, 11, FALSE)=1), 1,0))*'Coefficients - Win Probability'!$K$2</f>
        <v>0</v>
      </c>
      <c r="L288" s="5" t="n">
        <f>(VLOOKUP(Games!B288, Data!$B$2:$L$134, 3, FALSE)-VLOOKUP(Games!E288, Data!$B$2:$L$134, 3, FALSE))*'Coefficients - Win Probability'!$L$2</f>
        <v>-0.7896222126</v>
      </c>
      <c r="N288" s="5" t="n">
        <f t="shared" si="1"/>
        <v>0.753736</v>
      </c>
    </row>
    <row r="289" ht="14.25" customHeight="1">
      <c r="A289" s="5" t="n">
        <f>'Coefficients - Win Probability'!$A$2</f>
        <v>0</v>
      </c>
      <c r="B289" s="5" t="n">
        <f>(Games!G289)*'Coefficients - Win Probability'!$B$2</f>
        <v>-0.5436002771</v>
      </c>
      <c r="C289" s="5" t="n">
        <f>(VLOOKUP(Games!B289, Data!$B$2:$L$134, 4, FALSE)-VLOOKUP(Games!E289, Data!$B$2:$L$134, 4, FALSE))*'Coefficients - Win Probability'!$C$2</f>
        <v>0.2448606036</v>
      </c>
      <c r="D289" s="5" t="n">
        <f>(VLOOKUP(Games!B289, Data!$B$2:$L$134, 5, FALSE)-VLOOKUP(Games!E289, Data!$B$2:$L$134, 5, FALSE))*'Coefficients - Win Probability'!$D$2</f>
        <v>0.6907091341</v>
      </c>
      <c r="E289" s="5" t="n">
        <f>(VLOOKUP(Games!B289, Data!$B$2:$L$134, 6, FALSE)-VLOOKUP(Games!E289, Data!$B$2:$L$134, 6, FALSE))*'Coefficients - Win Probability'!$E$2</f>
        <v>0.1754014146</v>
      </c>
      <c r="F289" s="5" t="n">
        <f>(VLOOKUP(Games!B289, Data!$B$2:$L$134, 7, FALSE)-VLOOKUP(Games!E289, Data!$B$2:$L$134, 7, FALSE))*'Coefficients - Win Probability'!$F$2</f>
        <v>0.6561485328</v>
      </c>
      <c r="G289" s="5" t="n">
        <f>(VLOOKUP(Games!B289, Data!$B$2:$L$134, 8, FALSE)-VLOOKUP(Games!E289, Data!$B$2:$L$134, 8, FALSE))*'Coefficients - Win Probability'!$G$2</f>
        <v>0.4616774355</v>
      </c>
      <c r="H289" s="5" t="n">
        <f>(VLOOKUP(Games!B289, Data!$B$2:$L$134, 9, FALSE)-VLOOKUP(Games!E289, Data!$B$2:$L$134, 9, FALSE))*'Coefficients - Win Probability'!$H$2</f>
        <v>0</v>
      </c>
      <c r="I289" s="5" t="n">
        <f>(VLOOKUP(Games!B289, Data!$B$2:$L$134, 10, FALSE)-VLOOKUP(Games!E289, Data!$B$2:$L$134, 10, FALSE))*'Coefficients - Win Probability'!$I$2</f>
        <v>-0.2307923991</v>
      </c>
      <c r="J289" s="5" t="n">
        <f>(IF(AND(VLOOKUP(Games!B289, Data!$B$2:$L$134, 11, FALSE)=1, VLOOKUP(Games!E289, Data!$B$2:$L$134, 11, FALSE)&lt;&gt;1), 1,0))*'Coefficients - Win Probability'!$J$2</f>
        <v>0</v>
      </c>
      <c r="K289" s="5" t="n">
        <f>(IF(AND(VLOOKUP(Games!B289, Data!$B$2:$L$134, 11, FALSE)&lt;&gt;1, VLOOKUP(Games!E289, Data!$B$2:$L$134, 11, FALSE)=1), 1,0))*'Coefficients - Win Probability'!$K$2</f>
        <v>0</v>
      </c>
      <c r="L289" s="5" t="n">
        <f>(VLOOKUP(Games!B289, Data!$B$2:$L$134, 3, FALSE)-VLOOKUP(Games!E289, Data!$B$2:$L$134, 3, FALSE))*'Coefficients - Win Probability'!$L$2</f>
        <v>-0.5037245149</v>
      </c>
      <c r="N289" s="5" t="n">
        <f t="shared" si="1"/>
        <v>0.721252</v>
      </c>
    </row>
    <row r="290" ht="14.25" customHeight="1">
      <c r="A290" s="5" t="n">
        <f>'Coefficients - Win Probability'!$A$2</f>
        <v>0</v>
      </c>
      <c r="B290" s="5" t="n">
        <f>(Games!G290)*'Coefficients - Win Probability'!$B$2</f>
        <v>1.009543372</v>
      </c>
      <c r="C290" s="5" t="n">
        <f>(VLOOKUP(Games!B290, Data!$B$2:$L$134, 4, FALSE)-VLOOKUP(Games!E290, Data!$B$2:$L$134, 4, FALSE))*'Coefficients - Win Probability'!$C$2</f>
        <v>-1.506834484</v>
      </c>
      <c r="D290" s="5" t="n">
        <f>(VLOOKUP(Games!B290, Data!$B$2:$L$134, 5, FALSE)-VLOOKUP(Games!E290, Data!$B$2:$L$134, 5, FALSE))*'Coefficients - Win Probability'!$D$2</f>
        <v>-1.18272112</v>
      </c>
      <c r="E290" s="5" t="n">
        <f>(VLOOKUP(Games!B290, Data!$B$2:$L$134, 6, FALSE)-VLOOKUP(Games!E290, Data!$B$2:$L$134, 6, FALSE))*'Coefficients - Win Probability'!$E$2</f>
        <v>-1.132370897</v>
      </c>
      <c r="F290" s="5" t="n">
        <f>(VLOOKUP(Games!B290, Data!$B$2:$L$134, 7, FALSE)-VLOOKUP(Games!E290, Data!$B$2:$L$134, 7, FALSE))*'Coefficients - Win Probability'!$F$2</f>
        <v>-3.101793064</v>
      </c>
      <c r="G290" s="5" t="n">
        <f>(VLOOKUP(Games!B290, Data!$B$2:$L$134, 8, FALSE)-VLOOKUP(Games!E290, Data!$B$2:$L$134, 8, FALSE))*'Coefficients - Win Probability'!$G$2</f>
        <v>-1.364046969</v>
      </c>
      <c r="H290" s="5" t="n">
        <f>(VLOOKUP(Games!B290, Data!$B$2:$L$134, 9, FALSE)-VLOOKUP(Games!E290, Data!$B$2:$L$134, 9, FALSE))*'Coefficients - Win Probability'!$H$2</f>
        <v>-0.2547350088</v>
      </c>
      <c r="I290" s="5" t="n">
        <f>(VLOOKUP(Games!B290, Data!$B$2:$L$134, 10, FALSE)-VLOOKUP(Games!E290, Data!$B$2:$L$134, 10, FALSE))*'Coefficients - Win Probability'!$I$2</f>
        <v>0.5336924575</v>
      </c>
      <c r="J290" s="5" t="n">
        <f>(IF(AND(VLOOKUP(Games!B290, Data!$B$2:$L$134, 11, FALSE)=1, VLOOKUP(Games!E290, Data!$B$2:$L$134, 11, FALSE)&lt;&gt;1), 1,0))*'Coefficients - Win Probability'!$J$2</f>
        <v>0</v>
      </c>
      <c r="K290" s="5" t="n">
        <f>(IF(AND(VLOOKUP(Games!B290, Data!$B$2:$L$134, 11, FALSE)&lt;&gt;1, VLOOKUP(Games!E290, Data!$B$2:$L$134, 11, FALSE)=1), 1,0))*'Coefficients - Win Probability'!$K$2</f>
        <v>0</v>
      </c>
      <c r="L290" s="5" t="n">
        <f>(VLOOKUP(Games!B290, Data!$B$2:$L$134, 3, FALSE)-VLOOKUP(Games!E290, Data!$B$2:$L$134, 3, FALSE))*'Coefficients - Win Probability'!$L$2</f>
        <v>2.46416587</v>
      </c>
      <c r="N290" s="5" t="n">
        <f t="shared" si="1"/>
        <v>0.010612</v>
      </c>
    </row>
    <row r="291" ht="14.25" customHeight="1">
      <c r="A291" s="5" t="n">
        <f>'Coefficients - Win Probability'!$A$2</f>
        <v>0</v>
      </c>
      <c r="B291" s="5" t="n">
        <f>(Games!G291)*'Coefficients - Win Probability'!$B$2</f>
        <v>0.3882859122</v>
      </c>
      <c r="C291" s="5" t="n">
        <f>(VLOOKUP(Games!B291, Data!$B$2:$L$134, 4, FALSE)-VLOOKUP(Games!E291, Data!$B$2:$L$134, 4, FALSE))*'Coefficients - Win Probability'!$C$2</f>
        <v>0</v>
      </c>
      <c r="D291" s="5" t="n">
        <f>(VLOOKUP(Games!B291, Data!$B$2:$L$134, 5, FALSE)-VLOOKUP(Games!E291, Data!$B$2:$L$134, 5, FALSE))*'Coefficients - Win Probability'!$D$2</f>
        <v>-0.6339385204</v>
      </c>
      <c r="E291" s="5" t="n">
        <f>(VLOOKUP(Games!B291, Data!$B$2:$L$134, 6, FALSE)-VLOOKUP(Games!E291, Data!$B$2:$L$134, 6, FALSE))*'Coefficients - Win Probability'!$E$2</f>
        <v>-0.1461678455</v>
      </c>
      <c r="F291" s="5" t="n">
        <f>(VLOOKUP(Games!B291, Data!$B$2:$L$134, 7, FALSE)-VLOOKUP(Games!E291, Data!$B$2:$L$134, 7, FALSE))*'Coefficients - Win Probability'!$F$2</f>
        <v>-0.5666737329</v>
      </c>
      <c r="G291" s="5" t="n">
        <f>(VLOOKUP(Games!B291, Data!$B$2:$L$134, 8, FALSE)-VLOOKUP(Games!E291, Data!$B$2:$L$134, 8, FALSE))*'Coefficients - Win Probability'!$G$2</f>
        <v>-0.1259120279</v>
      </c>
      <c r="H291" s="5" t="n">
        <f>(VLOOKUP(Games!B291, Data!$B$2:$L$134, 9, FALSE)-VLOOKUP(Games!E291, Data!$B$2:$L$134, 9, FALSE))*'Coefficients - Win Probability'!$H$2</f>
        <v>-0.02328223199</v>
      </c>
      <c r="I291" s="5" t="n">
        <f>(VLOOKUP(Games!B291, Data!$B$2:$L$134, 10, FALSE)-VLOOKUP(Games!E291, Data!$B$2:$L$134, 10, FALSE))*'Coefficients - Win Probability'!$I$2</f>
        <v>-0.1302932041</v>
      </c>
      <c r="J291" s="5" t="n">
        <f>(IF(AND(VLOOKUP(Games!B291, Data!$B$2:$L$134, 11, FALSE)=1, VLOOKUP(Games!E291, Data!$B$2:$L$134, 11, FALSE)&lt;&gt;1), 1,0))*'Coefficients - Win Probability'!$J$2</f>
        <v>0</v>
      </c>
      <c r="K291" s="5" t="n">
        <f>(IF(AND(VLOOKUP(Games!B291, Data!$B$2:$L$134, 11, FALSE)&lt;&gt;1, VLOOKUP(Games!E291, Data!$B$2:$L$134, 11, FALSE)=1), 1,0))*'Coefficients - Win Probability'!$K$2</f>
        <v>0</v>
      </c>
      <c r="L291" s="5" t="n">
        <f>(VLOOKUP(Games!B291, Data!$B$2:$L$134, 3, FALSE)-VLOOKUP(Games!E291, Data!$B$2:$L$134, 3, FALSE))*'Coefficients - Win Probability'!$L$2</f>
        <v>0.2995118737</v>
      </c>
      <c r="N291" s="5" t="n">
        <f t="shared" si="1"/>
        <v>0.28121</v>
      </c>
    </row>
    <row r="292" ht="14.25" customHeight="1">
      <c r="A292" s="5" t="n">
        <f>'Coefficients - Win Probability'!$A$2</f>
        <v>0</v>
      </c>
      <c r="B292" s="5" t="n">
        <f>(Games!G292)*'Coefficients - Win Probability'!$B$2</f>
        <v>2.562687021</v>
      </c>
      <c r="C292" s="5" t="n">
        <f>(VLOOKUP(Games!B292, Data!$B$2:$L$134, 4, FALSE)-VLOOKUP(Games!E292, Data!$B$2:$L$134, 4, FALSE))*'Coefficients - Win Probability'!$C$2</f>
        <v>-1.751695087</v>
      </c>
      <c r="D292" s="5" t="n">
        <f>(VLOOKUP(Games!B292, Data!$B$2:$L$134, 5, FALSE)-VLOOKUP(Games!E292, Data!$B$2:$L$134, 5, FALSE))*'Coefficients - Win Probability'!$D$2</f>
        <v>-2.824338035</v>
      </c>
      <c r="E292" s="5" t="n">
        <f>(VLOOKUP(Games!B292, Data!$B$2:$L$134, 6, FALSE)-VLOOKUP(Games!E292, Data!$B$2:$L$134, 6, FALSE))*'Coefficients - Win Probability'!$E$2</f>
        <v>-1.650836843</v>
      </c>
      <c r="F292" s="5" t="n">
        <f>(VLOOKUP(Games!B292, Data!$B$2:$L$134, 7, FALSE)-VLOOKUP(Games!E292, Data!$B$2:$L$134, 7, FALSE))*'Coefficients - Win Probability'!$F$2</f>
        <v>-5.964986662</v>
      </c>
      <c r="G292" s="5" t="n">
        <f>(VLOOKUP(Games!B292, Data!$B$2:$L$134, 8, FALSE)-VLOOKUP(Games!E292, Data!$B$2:$L$134, 8, FALSE))*'Coefficients - Win Probability'!$G$2</f>
        <v>-2.308387178</v>
      </c>
      <c r="H292" s="5" t="n">
        <f>(VLOOKUP(Games!B292, Data!$B$2:$L$134, 9, FALSE)-VLOOKUP(Games!E292, Data!$B$2:$L$134, 9, FALSE))*'Coefficients - Win Probability'!$H$2</f>
        <v>-0.3506030229</v>
      </c>
      <c r="I292" s="5" t="n">
        <f>(VLOOKUP(Games!B292, Data!$B$2:$L$134, 10, FALSE)-VLOOKUP(Games!E292, Data!$B$2:$L$134, 10, FALSE))*'Coefficients - Win Probability'!$I$2</f>
        <v>1.118352853</v>
      </c>
      <c r="J292" s="5" t="n">
        <f>(IF(AND(VLOOKUP(Games!B292, Data!$B$2:$L$134, 11, FALSE)=1, VLOOKUP(Games!E292, Data!$B$2:$L$134, 11, FALSE)&lt;&gt;1), 1,0))*'Coefficients - Win Probability'!$J$2</f>
        <v>0</v>
      </c>
      <c r="K292" s="5" t="n">
        <f>(IF(AND(VLOOKUP(Games!B292, Data!$B$2:$L$134, 11, FALSE)&lt;&gt;1, VLOOKUP(Games!E292, Data!$B$2:$L$134, 11, FALSE)=1), 1,0))*'Coefficients - Win Probability'!$K$2</f>
        <v>0</v>
      </c>
      <c r="L292" s="5" t="n">
        <f>(VLOOKUP(Games!B292, Data!$B$2:$L$134, 3, FALSE)-VLOOKUP(Games!E292, Data!$B$2:$L$134, 3, FALSE))*'Coefficients - Win Probability'!$L$2</f>
        <v>4.833032508</v>
      </c>
      <c r="N292" s="5" t="n">
        <f t="shared" si="1"/>
        <v>0.001767</v>
      </c>
    </row>
    <row r="293" ht="14.25" customHeight="1">
      <c r="A293" s="5" t="n">
        <f>'Coefficients - Win Probability'!$A$2</f>
        <v>0</v>
      </c>
      <c r="B293" s="5" t="n">
        <f>(Games!G293)*'Coefficients - Win Probability'!$B$2</f>
        <v>0.5436002771</v>
      </c>
      <c r="C293" s="5" t="n">
        <f>(VLOOKUP(Games!B293, Data!$B$2:$L$134, 4, FALSE)-VLOOKUP(Games!E293, Data!$B$2:$L$134, 4, FALSE))*'Coefficients - Win Probability'!$C$2</f>
        <v>-0.2448606036</v>
      </c>
      <c r="D293" s="5" t="n">
        <f>(VLOOKUP(Games!B293, Data!$B$2:$L$134, 5, FALSE)-VLOOKUP(Games!E293, Data!$B$2:$L$134, 5, FALSE))*'Coefficients - Win Probability'!$D$2</f>
        <v>-0.08988680513</v>
      </c>
      <c r="E293" s="5" t="n">
        <f>(VLOOKUP(Games!B293, Data!$B$2:$L$134, 6, FALSE)-VLOOKUP(Games!E293, Data!$B$2:$L$134, 6, FALSE))*'Coefficients - Win Probability'!$E$2</f>
        <v>-0.3843354526</v>
      </c>
      <c r="F293" s="5" t="n">
        <f>(VLOOKUP(Games!B293, Data!$B$2:$L$134, 7, FALSE)-VLOOKUP(Games!E293, Data!$B$2:$L$134, 7, FALSE))*'Coefficients - Win Probability'!$F$2</f>
        <v>-1.192997332</v>
      </c>
      <c r="G293" s="5" t="n">
        <f>(VLOOKUP(Games!B293, Data!$B$2:$L$134, 8, FALSE)-VLOOKUP(Games!E293, Data!$B$2:$L$134, 8, FALSE))*'Coefficients - Win Probability'!$G$2</f>
        <v>-0.2937947317</v>
      </c>
      <c r="H293" s="5" t="n">
        <f>(VLOOKUP(Games!B293, Data!$B$2:$L$134, 9, FALSE)-VLOOKUP(Games!E293, Data!$B$2:$L$134, 9, FALSE))*'Coefficients - Win Probability'!$H$2</f>
        <v>-0.05615126539</v>
      </c>
      <c r="I293" s="5" t="n">
        <f>(VLOOKUP(Games!B293, Data!$B$2:$L$134, 10, FALSE)-VLOOKUP(Games!E293, Data!$B$2:$L$134, 10, FALSE))*'Coefficients - Win Probability'!$I$2</f>
        <v>0.2419095667</v>
      </c>
      <c r="J293" s="5" t="n">
        <f>(IF(AND(VLOOKUP(Games!B293, Data!$B$2:$L$134, 11, FALSE)=1, VLOOKUP(Games!E293, Data!$B$2:$L$134, 11, FALSE)&lt;&gt;1), 1,0))*'Coefficients - Win Probability'!$J$2</f>
        <v>0</v>
      </c>
      <c r="K293" s="5" t="n">
        <f>(IF(AND(VLOOKUP(Games!B293, Data!$B$2:$L$134, 11, FALSE)&lt;&gt;1, VLOOKUP(Games!E293, Data!$B$2:$L$134, 11, FALSE)=1), 1,0))*'Coefficients - Win Probability'!$K$2</f>
        <v>0</v>
      </c>
      <c r="L293" s="5" t="n">
        <f>(VLOOKUP(Games!B293, Data!$B$2:$L$134, 3, FALSE)-VLOOKUP(Games!E293, Data!$B$2:$L$134, 3, FALSE))*'Coefficients - Win Probability'!$L$2</f>
        <v>1.089134086</v>
      </c>
      <c r="N293" s="5" t="n">
        <f t="shared" si="1"/>
        <v>0.404348</v>
      </c>
    </row>
    <row r="294" ht="14.25" customHeight="1">
      <c r="A294" s="5" t="n">
        <f>'Coefficients - Win Probability'!$A$2</f>
        <v>0</v>
      </c>
      <c r="B294" s="5" t="n">
        <f>(Games!G294)*'Coefficients - Win Probability'!$B$2</f>
        <v>-0.5436002771</v>
      </c>
      <c r="C294" s="5" t="n">
        <f>(VLOOKUP(Games!B294, Data!$B$2:$L$134, 4, FALSE)-VLOOKUP(Games!E294, Data!$B$2:$L$134, 4, FALSE))*'Coefficients - Win Probability'!$C$2</f>
        <v>0.4897212072</v>
      </c>
      <c r="D294" s="5" t="n">
        <f>(VLOOKUP(Games!B294, Data!$B$2:$L$134, 5, FALSE)-VLOOKUP(Games!E294, Data!$B$2:$L$134, 5, FALSE))*'Coefficients - Win Probability'!$D$2</f>
        <v>-0.118272112</v>
      </c>
      <c r="E294" s="5" t="n">
        <f>(VLOOKUP(Games!B294, Data!$B$2:$L$134, 6, FALSE)-VLOOKUP(Games!E294, Data!$B$2:$L$134, 6, FALSE))*'Coefficients - Win Probability'!$E$2</f>
        <v>0.4230269411</v>
      </c>
      <c r="F294" s="5" t="n">
        <f>(VLOOKUP(Games!B294, Data!$B$2:$L$134, 7, FALSE)-VLOOKUP(Games!E294, Data!$B$2:$L$134, 7, FALSE))*'Coefficients - Win Probability'!$F$2</f>
        <v>0.9842227992</v>
      </c>
      <c r="G294" s="5" t="n">
        <f>(VLOOKUP(Games!B294, Data!$B$2:$L$134, 8, FALSE)-VLOOKUP(Games!E294, Data!$B$2:$L$134, 8, FALSE))*'Coefficients - Win Probability'!$G$2</f>
        <v>0.2937947317</v>
      </c>
      <c r="H294" s="5" t="n">
        <f>(VLOOKUP(Games!B294, Data!$B$2:$L$134, 9, FALSE)-VLOOKUP(Games!E294, Data!$B$2:$L$134, 9, FALSE))*'Coefficients - Win Probability'!$H$2</f>
        <v>0.02191268893</v>
      </c>
      <c r="I294" s="5" t="n">
        <f>(VLOOKUP(Games!B294, Data!$B$2:$L$134, 10, FALSE)-VLOOKUP(Games!E294, Data!$B$2:$L$134, 10, FALSE))*'Coefficients - Win Probability'!$I$2</f>
        <v>-0.310391319</v>
      </c>
      <c r="J294" s="5" t="n">
        <f>(IF(AND(VLOOKUP(Games!B294, Data!$B$2:$L$134, 11, FALSE)=1, VLOOKUP(Games!E294, Data!$B$2:$L$134, 11, FALSE)&lt;&gt;1), 1,0))*'Coefficients - Win Probability'!$J$2</f>
        <v>0</v>
      </c>
      <c r="K294" s="5" t="n">
        <f>(IF(AND(VLOOKUP(Games!B294, Data!$B$2:$L$134, 11, FALSE)&lt;&gt;1, VLOOKUP(Games!E294, Data!$B$2:$L$134, 11, FALSE)=1), 1,0))*'Coefficients - Win Probability'!$K$2</f>
        <v>0</v>
      </c>
      <c r="L294" s="5" t="n">
        <f>(VLOOKUP(Games!B294, Data!$B$2:$L$134, 3, FALSE)-VLOOKUP(Games!E294, Data!$B$2:$L$134, 3, FALSE))*'Coefficients - Win Probability'!$L$2</f>
        <v>-1.00744903</v>
      </c>
      <c r="N294" s="5" t="n">
        <f t="shared" si="1"/>
        <v>0.557979</v>
      </c>
    </row>
    <row r="295" ht="14.25" customHeight="1">
      <c r="A295" s="5" t="n">
        <f>'Coefficients - Win Probability'!$A$2</f>
        <v>0</v>
      </c>
      <c r="B295" s="5" t="n">
        <f>(Games!G295)*'Coefficients - Win Probability'!$B$2</f>
        <v>-0.3882859122</v>
      </c>
      <c r="C295" s="5" t="n">
        <f>(VLOOKUP(Games!B295, Data!$B$2:$L$134, 4, FALSE)-VLOOKUP(Games!E295, Data!$B$2:$L$134, 4, FALSE))*'Coefficients - Win Probability'!$C$2</f>
        <v>0</v>
      </c>
      <c r="D295" s="5" t="n">
        <f>(VLOOKUP(Games!B295, Data!$B$2:$L$134, 5, FALSE)-VLOOKUP(Games!E295, Data!$B$2:$L$134, 5, FALSE))*'Coefficients - Win Probability'!$D$2</f>
        <v>0.1513883034</v>
      </c>
      <c r="E295" s="5" t="n">
        <f>(VLOOKUP(Games!B295, Data!$B$2:$L$134, 6, FALSE)-VLOOKUP(Games!E295, Data!$B$2:$L$134, 6, FALSE))*'Coefficients - Win Probability'!$E$2</f>
        <v>0.05674751649</v>
      </c>
      <c r="F295" s="5" t="n">
        <f>(VLOOKUP(Games!B295, Data!$B$2:$L$134, 7, FALSE)-VLOOKUP(Games!E295, Data!$B$2:$L$134, 7, FALSE))*'Coefficients - Win Probability'!$F$2</f>
        <v>-0.2684243998</v>
      </c>
      <c r="G295" s="5" t="n">
        <f>(VLOOKUP(Games!B295, Data!$B$2:$L$134, 8, FALSE)-VLOOKUP(Games!E295, Data!$B$2:$L$134, 8, FALSE))*'Coefficients - Win Probability'!$G$2</f>
        <v>0.2518240557</v>
      </c>
      <c r="H295" s="5" t="n">
        <f>(VLOOKUP(Games!B295, Data!$B$2:$L$134, 9, FALSE)-VLOOKUP(Games!E295, Data!$B$2:$L$134, 9, FALSE))*'Coefficients - Win Probability'!$H$2</f>
        <v>-0.01095634447</v>
      </c>
      <c r="I295" s="5" t="n">
        <f>(VLOOKUP(Games!B295, Data!$B$2:$L$134, 10, FALSE)-VLOOKUP(Games!E295, Data!$B$2:$L$134, 10, FALSE))*'Coefficients - Win Probability'!$I$2</f>
        <v>0.3966605395</v>
      </c>
      <c r="J295" s="5" t="n">
        <f>(IF(AND(VLOOKUP(Games!B295, Data!$B$2:$L$134, 11, FALSE)=1, VLOOKUP(Games!E295, Data!$B$2:$L$134, 11, FALSE)&lt;&gt;1), 1,0))*'Coefficients - Win Probability'!$J$2</f>
        <v>0</v>
      </c>
      <c r="K295" s="5" t="n">
        <f>(IF(AND(VLOOKUP(Games!B295, Data!$B$2:$L$134, 11, FALSE)&lt;&gt;1, VLOOKUP(Games!E295, Data!$B$2:$L$134, 11, FALSE)=1), 1,0))*'Coefficients - Win Probability'!$K$2</f>
        <v>0</v>
      </c>
      <c r="L295" s="5" t="n">
        <f>(VLOOKUP(Games!B295, Data!$B$2:$L$134, 3, FALSE)-VLOOKUP(Games!E295, Data!$B$2:$L$134, 3, FALSE))*'Coefficients - Win Probability'!$L$2</f>
        <v>-0.7487796843</v>
      </c>
      <c r="N295" s="5" t="n">
        <f t="shared" si="1"/>
        <v>0.363588</v>
      </c>
    </row>
    <row r="296" ht="14.25" customHeight="1">
      <c r="A296" s="5" t="n">
        <f>'Coefficients - Win Probability'!$A$2</f>
        <v>0</v>
      </c>
      <c r="B296" s="5" t="n">
        <f>(Games!G296)*'Coefficients - Win Probability'!$B$2</f>
        <v>-0.3882859122</v>
      </c>
      <c r="C296" s="5" t="n">
        <f>(VLOOKUP(Games!B296, Data!$B$2:$L$134, 4, FALSE)-VLOOKUP(Games!E296, Data!$B$2:$L$134, 4, FALSE))*'Coefficients - Win Probability'!$C$2</f>
        <v>-0.4897212072</v>
      </c>
      <c r="D296" s="5" t="n">
        <f>(VLOOKUP(Games!B296, Data!$B$2:$L$134, 5, FALSE)-VLOOKUP(Games!E296, Data!$B$2:$L$134, 5, FALSE))*'Coefficients - Win Probability'!$D$2</f>
        <v>1.107026968</v>
      </c>
      <c r="E296" s="5" t="n">
        <f>(VLOOKUP(Games!B296, Data!$B$2:$L$134, 6, FALSE)-VLOOKUP(Games!E296, Data!$B$2:$L$134, 6, FALSE))*'Coefficients - Win Probability'!$E$2</f>
        <v>-0.1057567353</v>
      </c>
      <c r="F296" s="5" t="n">
        <f>(VLOOKUP(Games!B296, Data!$B$2:$L$134, 7, FALSE)-VLOOKUP(Games!E296, Data!$B$2:$L$134, 7, FALSE))*'Coefficients - Win Probability'!$F$2</f>
        <v>1.700021199</v>
      </c>
      <c r="G296" s="5" t="n">
        <f>(VLOOKUP(Games!B296, Data!$B$2:$L$134, 8, FALSE)-VLOOKUP(Games!E296, Data!$B$2:$L$134, 8, FALSE))*'Coefficients - Win Probability'!$G$2</f>
        <v>0.3567507456</v>
      </c>
      <c r="H296" s="5" t="n">
        <f>(VLOOKUP(Games!B296, Data!$B$2:$L$134, 9, FALSE)-VLOOKUP(Games!E296, Data!$B$2:$L$134, 9, FALSE))*'Coefficients - Win Probability'!$H$2</f>
        <v>0.01232588752</v>
      </c>
      <c r="I296" s="5" t="n">
        <f>(VLOOKUP(Games!B296, Data!$B$2:$L$134, 10, FALSE)-VLOOKUP(Games!E296, Data!$B$2:$L$134, 10, FALSE))*'Coefficients - Win Probability'!$I$2</f>
        <v>0.4171161278</v>
      </c>
      <c r="J296" s="5" t="n">
        <f>(IF(AND(VLOOKUP(Games!B296, Data!$B$2:$L$134, 11, FALSE)=1, VLOOKUP(Games!E296, Data!$B$2:$L$134, 11, FALSE)&lt;&gt;1), 1,0))*'Coefficients - Win Probability'!$J$2</f>
        <v>0</v>
      </c>
      <c r="K296" s="5" t="n">
        <f>(IF(AND(VLOOKUP(Games!B296, Data!$B$2:$L$134, 11, FALSE)&lt;&gt;1, VLOOKUP(Games!E296, Data!$B$2:$L$134, 11, FALSE)=1), 1,0))*'Coefficients - Win Probability'!$K$2</f>
        <v>0</v>
      </c>
      <c r="L296" s="5" t="n">
        <f>(VLOOKUP(Games!B296, Data!$B$2:$L$134, 3, FALSE)-VLOOKUP(Games!E296, Data!$B$2:$L$134, 3, FALSE))*'Coefficients - Win Probability'!$L$2</f>
        <v>-1.293346727</v>
      </c>
      <c r="N296" s="5" t="n">
        <f t="shared" si="1"/>
        <v>0.788537</v>
      </c>
    </row>
    <row r="297" ht="14.25" customHeight="1">
      <c r="A297" s="5" t="n">
        <f>'Coefficients - Win Probability'!$A$2</f>
        <v>0</v>
      </c>
      <c r="B297" s="5" t="n">
        <f>(Games!G297)*'Coefficients - Win Probability'!$B$2</f>
        <v>-0.4659430946</v>
      </c>
      <c r="C297" s="5" t="n">
        <f>(VLOOKUP(Games!B297, Data!$B$2:$L$134, 4, FALSE)-VLOOKUP(Games!E297, Data!$B$2:$L$134, 4, FALSE))*'Coefficients - Win Probability'!$C$2</f>
        <v>0.2448606036</v>
      </c>
      <c r="D297" s="5" t="n">
        <f>(VLOOKUP(Games!B297, Data!$B$2:$L$134, 5, FALSE)-VLOOKUP(Games!E297, Data!$B$2:$L$134, 5, FALSE))*'Coefficients - Win Probability'!$D$2</f>
        <v>0.3500854516</v>
      </c>
      <c r="E297" s="5" t="n">
        <f>(VLOOKUP(Games!B297, Data!$B$2:$L$134, 6, FALSE)-VLOOKUP(Games!E297, Data!$B$2:$L$134, 6, FALSE))*'Coefficients - Win Probability'!$E$2</f>
        <v>0.2751394739</v>
      </c>
      <c r="F297" s="5" t="n">
        <f>(VLOOKUP(Games!B297, Data!$B$2:$L$134, 7, FALSE)-VLOOKUP(Games!E297, Data!$B$2:$L$134, 7, FALSE))*'Coefficients - Win Probability'!$F$2</f>
        <v>0.2087745332</v>
      </c>
      <c r="G297" s="5" t="n">
        <f>(VLOOKUP(Games!B297, Data!$B$2:$L$134, 8, FALSE)-VLOOKUP(Games!E297, Data!$B$2:$L$134, 8, FALSE))*'Coefficients - Win Probability'!$G$2</f>
        <v>0.2937947317</v>
      </c>
      <c r="H297" s="5" t="n">
        <f>(VLOOKUP(Games!B297, Data!$B$2:$L$134, 9, FALSE)-VLOOKUP(Games!E297, Data!$B$2:$L$134, 9, FALSE))*'Coefficients - Win Probability'!$H$2</f>
        <v>0.1095634447</v>
      </c>
      <c r="I297" s="5" t="n">
        <f>(VLOOKUP(Games!B297, Data!$B$2:$L$134, 10, FALSE)-VLOOKUP(Games!E297, Data!$B$2:$L$134, 10, FALSE))*'Coefficients - Win Probability'!$I$2</f>
        <v>0.5118343957</v>
      </c>
      <c r="J297" s="5" t="n">
        <f>(IF(AND(VLOOKUP(Games!B297, Data!$B$2:$L$134, 11, FALSE)=1, VLOOKUP(Games!E297, Data!$B$2:$L$134, 11, FALSE)&lt;&gt;1), 1,0))*'Coefficients - Win Probability'!$J$2</f>
        <v>0</v>
      </c>
      <c r="K297" s="5" t="n">
        <f>(IF(AND(VLOOKUP(Games!B297, Data!$B$2:$L$134, 11, FALSE)&lt;&gt;1, VLOOKUP(Games!E297, Data!$B$2:$L$134, 11, FALSE)=1), 1,0))*'Coefficients - Win Probability'!$K$2</f>
        <v>0</v>
      </c>
      <c r="L297" s="5" t="n">
        <f>(VLOOKUP(Games!B297, Data!$B$2:$L$134, 3, FALSE)-VLOOKUP(Games!E297, Data!$B$2:$L$134, 3, FALSE))*'Coefficients - Win Probability'!$L$2</f>
        <v>-0.8440789169</v>
      </c>
      <c r="N297" s="5" t="n">
        <f t="shared" si="1"/>
        <v>0.664638</v>
      </c>
    </row>
    <row r="298" ht="14.25" customHeight="1">
      <c r="A298" s="5" t="n">
        <f>'Coefficients - Win Probability'!$A$2</f>
        <v>0</v>
      </c>
      <c r="B298" s="5" t="n">
        <f>(Games!G298)*'Coefficients - Win Probability'!$B$2</f>
        <v>-3.339258845</v>
      </c>
      <c r="C298" s="5" t="n">
        <f>(VLOOKUP(Games!B298, Data!$B$2:$L$134, 4, FALSE)-VLOOKUP(Games!E298, Data!$B$2:$L$134, 4, FALSE))*'Coefficients - Win Probability'!$C$2</f>
        <v>0.9794424145</v>
      </c>
      <c r="D298" s="5" t="n">
        <f>(VLOOKUP(Games!B298, Data!$B$2:$L$134, 5, FALSE)-VLOOKUP(Games!E298, Data!$B$2:$L$134, 5, FALSE))*'Coefficients - Win Probability'!$D$2</f>
        <v>2.28028632</v>
      </c>
      <c r="E298" s="5" t="n">
        <f>(VLOOKUP(Games!B298, Data!$B$2:$L$134, 6, FALSE)-VLOOKUP(Games!E298, Data!$B$2:$L$134, 6, FALSE))*'Coefficients - Win Probability'!$E$2</f>
        <v>0.5992881666</v>
      </c>
      <c r="F298" s="5" t="n">
        <f>(VLOOKUP(Games!B298, Data!$B$2:$L$134, 7, FALSE)-VLOOKUP(Games!E298, Data!$B$2:$L$134, 7, FALSE))*'Coefficients - Win Probability'!$F$2</f>
        <v>3.847416397</v>
      </c>
      <c r="G298" s="5" t="n">
        <f>(VLOOKUP(Games!B298, Data!$B$2:$L$134, 8, FALSE)-VLOOKUP(Games!E298, Data!$B$2:$L$134, 8, FALSE))*'Coefficients - Win Probability'!$G$2</f>
        <v>1.112222913</v>
      </c>
      <c r="H298" s="5" t="n">
        <f>(VLOOKUP(Games!B298, Data!$B$2:$L$134, 9, FALSE)-VLOOKUP(Games!E298, Data!$B$2:$L$134, 9, FALSE))*'Coefficients - Win Probability'!$H$2</f>
        <v>0.187627399</v>
      </c>
      <c r="I298" s="5" t="n">
        <f>(VLOOKUP(Games!B298, Data!$B$2:$L$134, 10, FALSE)-VLOOKUP(Games!E298, Data!$B$2:$L$134, 10, FALSE))*'Coefficients - Win Probability'!$I$2</f>
        <v>-1.064579968</v>
      </c>
      <c r="J298" s="5" t="n">
        <f>(IF(AND(VLOOKUP(Games!B298, Data!$B$2:$L$134, 11, FALSE)=1, VLOOKUP(Games!E298, Data!$B$2:$L$134, 11, FALSE)&lt;&gt;1), 1,0))*'Coefficients - Win Probability'!$J$2</f>
        <v>0</v>
      </c>
      <c r="K298" s="5" t="n">
        <f>(IF(AND(VLOOKUP(Games!B298, Data!$B$2:$L$134, 11, FALSE)&lt;&gt;1, VLOOKUP(Games!E298, Data!$B$2:$L$134, 11, FALSE)=1), 1,0))*'Coefficients - Win Probability'!$K$2</f>
        <v>0</v>
      </c>
      <c r="L298" s="5" t="n">
        <f>(VLOOKUP(Games!B298, Data!$B$2:$L$134, 3, FALSE)-VLOOKUP(Games!E298, Data!$B$2:$L$134, 3, FALSE))*'Coefficients - Win Probability'!$L$2</f>
        <v>-2.450551694</v>
      </c>
      <c r="N298" s="5" t="n">
        <f t="shared" si="1"/>
        <v>0.895846</v>
      </c>
    </row>
    <row r="299" ht="14.25" customHeight="1">
      <c r="A299" s="5" t="n">
        <f>'Coefficients - Win Probability'!$A$2</f>
        <v>0</v>
      </c>
      <c r="B299" s="5" t="n">
        <f>(Games!G299)*'Coefficients - Win Probability'!$B$2</f>
        <v>-0.3882859122</v>
      </c>
      <c r="C299" s="5" t="n">
        <f>(VLOOKUP(Games!B299, Data!$B$2:$L$134, 4, FALSE)-VLOOKUP(Games!E299, Data!$B$2:$L$134, 4, FALSE))*'Coefficients - Win Probability'!$C$2</f>
        <v>0.3202023278</v>
      </c>
      <c r="D299" s="5" t="n">
        <f>(VLOOKUP(Games!B299, Data!$B$2:$L$134, 5, FALSE)-VLOOKUP(Games!E299, Data!$B$2:$L$134, 5, FALSE))*'Coefficients - Win Probability'!$D$2</f>
        <v>-0.4541649101</v>
      </c>
      <c r="E299" s="5" t="n">
        <f>(VLOOKUP(Games!B299, Data!$B$2:$L$134, 6, FALSE)-VLOOKUP(Games!E299, Data!$B$2:$L$134, 6, FALSE))*'Coefficients - Win Probability'!$E$2</f>
        <v>0.04471016451</v>
      </c>
      <c r="F299" s="5" t="n">
        <f>(VLOOKUP(Games!B299, Data!$B$2:$L$134, 7, FALSE)-VLOOKUP(Games!E299, Data!$B$2:$L$134, 7, FALSE))*'Coefficients - Win Probability'!$F$2</f>
        <v>-0.5964986662</v>
      </c>
      <c r="G299" s="5" t="n">
        <f>(VLOOKUP(Games!B299, Data!$B$2:$L$134, 8, FALSE)-VLOOKUP(Games!E299, Data!$B$2:$L$134, 8, FALSE))*'Coefficients - Win Probability'!$G$2</f>
        <v>-0.1678827038</v>
      </c>
      <c r="H299" s="5" t="n">
        <f>(VLOOKUP(Games!B299, Data!$B$2:$L$134, 9, FALSE)-VLOOKUP(Games!E299, Data!$B$2:$L$134, 9, FALSE))*'Coefficients - Win Probability'!$H$2</f>
        <v>0.05341217927</v>
      </c>
      <c r="I299" s="5" t="n">
        <f>(VLOOKUP(Games!B299, Data!$B$2:$L$134, 10, FALSE)-VLOOKUP(Games!E299, Data!$B$2:$L$134, 10, FALSE))*'Coefficients - Win Probability'!$I$2</f>
        <v>-0.2010668033</v>
      </c>
      <c r="J299" s="5" t="n">
        <f>(IF(AND(VLOOKUP(Games!B299, Data!$B$2:$L$134, 11, FALSE)=1, VLOOKUP(Games!E299, Data!$B$2:$L$134, 11, FALSE)&lt;&gt;1), 1,0))*'Coefficients - Win Probability'!$J$2</f>
        <v>0</v>
      </c>
      <c r="K299" s="5" t="n">
        <f>(IF(AND(VLOOKUP(Games!B299, Data!$B$2:$L$134, 11, FALSE)&lt;&gt;1, VLOOKUP(Games!E299, Data!$B$2:$L$134, 11, FALSE)=1), 1,0))*'Coefficients - Win Probability'!$K$2</f>
        <v>0</v>
      </c>
      <c r="L299" s="5" t="n">
        <f>(VLOOKUP(Games!B299, Data!$B$2:$L$134, 3, FALSE)-VLOOKUP(Games!E299, Data!$B$2:$L$134, 3, FALSE))*'Coefficients - Win Probability'!$L$2</f>
        <v>0.8168505647</v>
      </c>
      <c r="N299" s="5" t="n">
        <f t="shared" si="1"/>
        <v>0.360609</v>
      </c>
    </row>
    <row r="300" ht="14.25" customHeight="1">
      <c r="A300" s="5" t="n">
        <f>'Coefficients - Win Probability'!$A$2</f>
        <v>0</v>
      </c>
      <c r="B300" s="5" t="n">
        <f>(Games!G300)*'Coefficients - Win Probability'!$B$2</f>
        <v>-1.941429561</v>
      </c>
      <c r="C300" s="5" t="n">
        <f>(VLOOKUP(Games!B300, Data!$B$2:$L$134, 4, FALSE)-VLOOKUP(Games!E300, Data!$B$2:$L$134, 4, FALSE))*'Coefficients - Win Probability'!$C$2</f>
        <v>0.9794424145</v>
      </c>
      <c r="D300" s="5" t="n">
        <f>(VLOOKUP(Games!B300, Data!$B$2:$L$134, 5, FALSE)-VLOOKUP(Games!E300, Data!$B$2:$L$134, 5, FALSE))*'Coefficients - Win Probability'!$D$2</f>
        <v>2.393827547</v>
      </c>
      <c r="E300" s="5" t="n">
        <f>(VLOOKUP(Games!B300, Data!$B$2:$L$134, 6, FALSE)-VLOOKUP(Games!E300, Data!$B$2:$L$134, 6, FALSE))*'Coefficients - Win Probability'!$E$2</f>
        <v>0.9483713741</v>
      </c>
      <c r="F300" s="5" t="n">
        <f>(VLOOKUP(Games!B300, Data!$B$2:$L$134, 7, FALSE)-VLOOKUP(Games!E300, Data!$B$2:$L$134, 7, FALSE))*'Coefficients - Win Probability'!$F$2</f>
        <v>4.23514053</v>
      </c>
      <c r="G300" s="5" t="n">
        <f>(VLOOKUP(Games!B300, Data!$B$2:$L$134, 8, FALSE)-VLOOKUP(Games!E300, Data!$B$2:$L$134, 8, FALSE))*'Coefficients - Win Probability'!$G$2</f>
        <v>1.427002983</v>
      </c>
      <c r="H300" s="5" t="n">
        <f>(VLOOKUP(Games!B300, Data!$B$2:$L$134, 9, FALSE)-VLOOKUP(Games!E300, Data!$B$2:$L$134, 9, FALSE))*'Coefficients - Win Probability'!$H$2</f>
        <v>0.3122558173</v>
      </c>
      <c r="I300" s="5" t="n">
        <f>(VLOOKUP(Games!B300, Data!$B$2:$L$134, 10, FALSE)-VLOOKUP(Games!E300, Data!$B$2:$L$134, 10, FALSE))*'Coefficients - Win Probability'!$I$2</f>
        <v>-1.175306957</v>
      </c>
      <c r="J300" s="5" t="n">
        <f>(IF(AND(VLOOKUP(Games!B300, Data!$B$2:$L$134, 11, FALSE)=1, VLOOKUP(Games!E300, Data!$B$2:$L$134, 11, FALSE)&lt;&gt;1), 1,0))*'Coefficients - Win Probability'!$J$2</f>
        <v>0</v>
      </c>
      <c r="K300" s="5" t="n">
        <f>(IF(AND(VLOOKUP(Games!B300, Data!$B$2:$L$134, 11, FALSE)&lt;&gt;1, VLOOKUP(Games!E300, Data!$B$2:$L$134, 11, FALSE)=1), 1,0))*'Coefficients - Win Probability'!$K$2</f>
        <v>0</v>
      </c>
      <c r="L300" s="5" t="n">
        <f>(VLOOKUP(Games!B300, Data!$B$2:$L$134, 3, FALSE)-VLOOKUP(Games!E300, Data!$B$2:$L$134, 3, FALSE))*'Coefficients - Win Probability'!$L$2</f>
        <v>-2.477780046</v>
      </c>
      <c r="N300" s="5" t="n">
        <f t="shared" si="1"/>
        <v>0.991</v>
      </c>
    </row>
    <row r="301" ht="14.25" customHeight="1">
      <c r="A301" s="5" t="n">
        <f>'Coefficients - Win Probability'!$A$2</f>
        <v>0</v>
      </c>
      <c r="B301" s="5" t="n">
        <f>(Games!G301)*'Coefficients - Win Probability'!$B$2</f>
        <v>1.475486466</v>
      </c>
      <c r="C301" s="5" t="n">
        <f>(VLOOKUP(Games!B301, Data!$B$2:$L$134, 4, FALSE)-VLOOKUP(Games!E301, Data!$B$2:$L$134, 4, FALSE))*'Coefficients - Win Probability'!$C$2</f>
        <v>-0.7345818108</v>
      </c>
      <c r="D301" s="5" t="n">
        <f>(VLOOKUP(Games!B301, Data!$B$2:$L$134, 5, FALSE)-VLOOKUP(Games!E301, Data!$B$2:$L$134, 5, FALSE))*'Coefficients - Win Probability'!$D$2</f>
        <v>-2.157283323</v>
      </c>
      <c r="E301" s="5" t="n">
        <f>(VLOOKUP(Games!B301, Data!$B$2:$L$134, 6, FALSE)-VLOOKUP(Games!E301, Data!$B$2:$L$134, 6, FALSE))*'Coefficients - Win Probability'!$E$2</f>
        <v>-1.302613447</v>
      </c>
      <c r="F301" s="5" t="n">
        <f>(VLOOKUP(Games!B301, Data!$B$2:$L$134, 7, FALSE)-VLOOKUP(Games!E301, Data!$B$2:$L$134, 7, FALSE))*'Coefficients - Win Probability'!$F$2</f>
        <v>-4.77198933</v>
      </c>
      <c r="G301" s="5" t="n">
        <f>(VLOOKUP(Games!B301, Data!$B$2:$L$134, 8, FALSE)-VLOOKUP(Games!E301, Data!$B$2:$L$134, 8, FALSE))*'Coefficients - Win Probability'!$G$2</f>
        <v>-1.259120279</v>
      </c>
      <c r="H301" s="5" t="n">
        <f>(VLOOKUP(Games!B301, Data!$B$2:$L$134, 9, FALSE)-VLOOKUP(Games!E301, Data!$B$2:$L$134, 9, FALSE))*'Coefficients - Win Probability'!$H$2</f>
        <v>-0.2656913533</v>
      </c>
      <c r="I301" s="5" t="n">
        <f>(VLOOKUP(Games!B301, Data!$B$2:$L$134, 10, FALSE)-VLOOKUP(Games!E301, Data!$B$2:$L$134, 10, FALSE))*'Coefficients - Win Probability'!$I$2</f>
        <v>0.620115608</v>
      </c>
      <c r="J301" s="5" t="n">
        <f>(IF(AND(VLOOKUP(Games!B301, Data!$B$2:$L$134, 11, FALSE)=1, VLOOKUP(Games!E301, Data!$B$2:$L$134, 11, FALSE)&lt;&gt;1), 1,0))*'Coefficients - Win Probability'!$J$2</f>
        <v>0</v>
      </c>
      <c r="K301" s="5" t="n">
        <f>(IF(AND(VLOOKUP(Games!B301, Data!$B$2:$L$134, 11, FALSE)&lt;&gt;1, VLOOKUP(Games!E301, Data!$B$2:$L$134, 11, FALSE)=1), 1,0))*'Coefficients - Win Probability'!$K$2</f>
        <v>0</v>
      </c>
      <c r="L301" s="5" t="n">
        <f>(VLOOKUP(Games!B301, Data!$B$2:$L$134, 3, FALSE)-VLOOKUP(Games!E301, Data!$B$2:$L$134, 3, FALSE))*'Coefficients - Win Probability'!$L$2</f>
        <v>2.70922104</v>
      </c>
      <c r="N301" s="5" t="n">
        <f t="shared" si="1"/>
        <v>0.00338</v>
      </c>
    </row>
    <row r="302" ht="14.25" customHeight="1">
      <c r="A302" s="5" t="n">
        <f>'Coefficients - Win Probability'!$A$2</f>
        <v>0</v>
      </c>
      <c r="B302" s="5" t="n">
        <f>(Games!G302)*'Coefficients - Win Probability'!$B$2</f>
        <v>0.4659430946</v>
      </c>
      <c r="C302" s="5" t="n">
        <f>(VLOOKUP(Games!B302, Data!$B$2:$L$134, 4, FALSE)-VLOOKUP(Games!E302, Data!$B$2:$L$134, 4, FALSE))*'Coefficients - Win Probability'!$C$2</f>
        <v>-0.7345818108</v>
      </c>
      <c r="D302" s="5" t="n">
        <f>(VLOOKUP(Games!B302, Data!$B$2:$L$134, 5, FALSE)-VLOOKUP(Games!E302, Data!$B$2:$L$134, 5, FALSE))*'Coefficients - Win Probability'!$D$2</f>
        <v>-1.849775832</v>
      </c>
      <c r="E302" s="5" t="n">
        <f>(VLOOKUP(Games!B302, Data!$B$2:$L$134, 6, FALSE)-VLOOKUP(Games!E302, Data!$B$2:$L$134, 6, FALSE))*'Coefficients - Win Probability'!$E$2</f>
        <v>-0.7377177144</v>
      </c>
      <c r="F302" s="5" t="n">
        <f>(VLOOKUP(Games!B302, Data!$B$2:$L$134, 7, FALSE)-VLOOKUP(Games!E302, Data!$B$2:$L$134, 7, FALSE))*'Coefficients - Win Probability'!$F$2</f>
        <v>-2.803543731</v>
      </c>
      <c r="G302" s="5" t="n">
        <f>(VLOOKUP(Games!B302, Data!$B$2:$L$134, 8, FALSE)-VLOOKUP(Games!E302, Data!$B$2:$L$134, 8, FALSE))*'Coefficients - Win Probability'!$G$2</f>
        <v>-0.7764575052</v>
      </c>
      <c r="H302" s="5" t="n">
        <f>(VLOOKUP(Games!B302, Data!$B$2:$L$134, 9, FALSE)-VLOOKUP(Games!E302, Data!$B$2:$L$134, 9, FALSE))*'Coefficients - Win Probability'!$H$2</f>
        <v>-0.2054314587</v>
      </c>
      <c r="I302" s="5" t="n">
        <f>(VLOOKUP(Games!B302, Data!$B$2:$L$134, 10, FALSE)-VLOOKUP(Games!E302, Data!$B$2:$L$134, 10, FALSE))*'Coefficients - Win Probability'!$I$2</f>
        <v>0.2083357206</v>
      </c>
      <c r="J302" s="5" t="n">
        <f>(IF(AND(VLOOKUP(Games!B302, Data!$B$2:$L$134, 11, FALSE)=1, VLOOKUP(Games!E302, Data!$B$2:$L$134, 11, FALSE)&lt;&gt;1), 1,0))*'Coefficients - Win Probability'!$J$2</f>
        <v>0</v>
      </c>
      <c r="K302" s="5" t="n">
        <f>(IF(AND(VLOOKUP(Games!B302, Data!$B$2:$L$134, 11, FALSE)&lt;&gt;1, VLOOKUP(Games!E302, Data!$B$2:$L$134, 11, FALSE)=1), 1,0))*'Coefficients - Win Probability'!$K$2</f>
        <v>0</v>
      </c>
      <c r="L302" s="5" t="n">
        <f>(VLOOKUP(Games!B302, Data!$B$2:$L$134, 3, FALSE)-VLOOKUP(Games!E302, Data!$B$2:$L$134, 3, FALSE))*'Coefficients - Win Probability'!$L$2</f>
        <v>2.164653996</v>
      </c>
      <c r="N302" s="5" t="n">
        <f t="shared" si="1"/>
        <v>0.013808</v>
      </c>
    </row>
    <row r="303" ht="14.25" customHeight="1">
      <c r="A303" s="5" t="n">
        <f>'Coefficients - Win Probability'!$A$2</f>
        <v>0</v>
      </c>
      <c r="B303" s="5" t="n">
        <f>(Games!G303)*'Coefficients - Win Probability'!$B$2</f>
        <v>-0.8542290069</v>
      </c>
      <c r="C303" s="5" t="n">
        <f>(VLOOKUP(Games!B303, Data!$B$2:$L$134, 4, FALSE)-VLOOKUP(Games!E303, Data!$B$2:$L$134, 4, FALSE))*'Coefficients - Win Probability'!$C$2</f>
        <v>-0.4897212072</v>
      </c>
      <c r="D303" s="5" t="n">
        <f>(VLOOKUP(Games!B303, Data!$B$2:$L$134, 5, FALSE)-VLOOKUP(Games!E303, Data!$B$2:$L$134, 5, FALSE))*'Coefficients - Win Probability'!$D$2</f>
        <v>0.1939662637</v>
      </c>
      <c r="E303" s="5" t="n">
        <f>(VLOOKUP(Games!B303, Data!$B$2:$L$134, 6, FALSE)-VLOOKUP(Games!E303, Data!$B$2:$L$134, 6, FALSE))*'Coefficients - Win Probability'!$E$2</f>
        <v>-0.1668033061</v>
      </c>
      <c r="F303" s="5" t="n">
        <f>(VLOOKUP(Games!B303, Data!$B$2:$L$134, 7, FALSE)-VLOOKUP(Games!E303, Data!$B$2:$L$134, 7, FALSE))*'Coefficients - Win Probability'!$F$2</f>
        <v>0.2385994665</v>
      </c>
      <c r="G303" s="5" t="n">
        <f>(VLOOKUP(Games!B303, Data!$B$2:$L$134, 8, FALSE)-VLOOKUP(Games!E303, Data!$B$2:$L$134, 8, FALSE))*'Coefficients - Win Probability'!$G$2</f>
        <v>-0.2728093937</v>
      </c>
      <c r="H303" s="5" t="n">
        <f>(VLOOKUP(Games!B303, Data!$B$2:$L$134, 9, FALSE)-VLOOKUP(Games!E303, Data!$B$2:$L$134, 9, FALSE))*'Coefficients - Win Probability'!$H$2</f>
        <v>-0.0164345167</v>
      </c>
      <c r="I303" s="5" t="n">
        <f>(VLOOKUP(Games!B303, Data!$B$2:$L$134, 10, FALSE)-VLOOKUP(Games!E303, Data!$B$2:$L$134, 10, FALSE))*'Coefficients - Win Probability'!$I$2</f>
        <v>-0.2943825977</v>
      </c>
      <c r="J303" s="5" t="n">
        <f>(IF(AND(VLOOKUP(Games!B303, Data!$B$2:$L$134, 11, FALSE)=1, VLOOKUP(Games!E303, Data!$B$2:$L$134, 11, FALSE)&lt;&gt;1), 1,0))*'Coefficients - Win Probability'!$J$2</f>
        <v>0</v>
      </c>
      <c r="K303" s="5" t="n">
        <f>(IF(AND(VLOOKUP(Games!B303, Data!$B$2:$L$134, 11, FALSE)&lt;&gt;1, VLOOKUP(Games!E303, Data!$B$2:$L$134, 11, FALSE)=1), 1,0))*'Coefficients - Win Probability'!$K$2</f>
        <v>0</v>
      </c>
      <c r="L303" s="5" t="n">
        <f>(VLOOKUP(Games!B303, Data!$B$2:$L$134, 3, FALSE)-VLOOKUP(Games!E303, Data!$B$2:$L$134, 3, FALSE))*'Coefficients - Win Probability'!$L$2</f>
        <v>0.2722835216</v>
      </c>
      <c r="N303" s="5" t="n">
        <f t="shared" si="1"/>
        <v>0.199483</v>
      </c>
    </row>
    <row r="304" ht="14.25" customHeight="1">
      <c r="A304" s="5" t="n">
        <f>'Coefficients - Win Probability'!$A$2</f>
        <v>0</v>
      </c>
      <c r="B304" s="5" t="n">
        <f>(Games!G304)*'Coefficients - Win Probability'!$B$2</f>
        <v>-2.562687021</v>
      </c>
      <c r="C304" s="5" t="n">
        <f>(VLOOKUP(Games!B304, Data!$B$2:$L$134, 4, FALSE)-VLOOKUP(Games!E304, Data!$B$2:$L$134, 4, FALSE))*'Coefficients - Win Probability'!$C$2</f>
        <v>0.809923535</v>
      </c>
      <c r="D304" s="5" t="n">
        <f>(VLOOKUP(Games!B304, Data!$B$2:$L$134, 5, FALSE)-VLOOKUP(Games!E304, Data!$B$2:$L$134, 5, FALSE))*'Coefficients - Win Probability'!$D$2</f>
        <v>0.5866296756</v>
      </c>
      <c r="E304" s="5" t="n">
        <f>(VLOOKUP(Games!B304, Data!$B$2:$L$134, 6, FALSE)-VLOOKUP(Games!E304, Data!$B$2:$L$134, 6, FALSE))*'Coefficients - Win Probability'!$E$2</f>
        <v>0.5726340301</v>
      </c>
      <c r="F304" s="5" t="n">
        <f>(VLOOKUP(Games!B304, Data!$B$2:$L$134, 7, FALSE)-VLOOKUP(Games!E304, Data!$B$2:$L$134, 7, FALSE))*'Coefficients - Win Probability'!$F$2</f>
        <v>2.356169732</v>
      </c>
      <c r="G304" s="5" t="n">
        <f>(VLOOKUP(Games!B304, Data!$B$2:$L$134, 8, FALSE)-VLOOKUP(Games!E304, Data!$B$2:$L$134, 8, FALSE))*'Coefficients - Win Probability'!$G$2</f>
        <v>0.7974428432</v>
      </c>
      <c r="H304" s="5" t="n">
        <f>(VLOOKUP(Games!B304, Data!$B$2:$L$134, 9, FALSE)-VLOOKUP(Games!E304, Data!$B$2:$L$134, 9, FALSE))*'Coefficients - Win Probability'!$H$2</f>
        <v>0.1314761336</v>
      </c>
      <c r="I304" s="5" t="n">
        <f>(VLOOKUP(Games!B304, Data!$B$2:$L$134, 10, FALSE)-VLOOKUP(Games!E304, Data!$B$2:$L$134, 10, FALSE))*'Coefficients - Win Probability'!$I$2</f>
        <v>-0.1883419222</v>
      </c>
      <c r="J304" s="5" t="n">
        <f>(IF(AND(VLOOKUP(Games!B304, Data!$B$2:$L$134, 11, FALSE)=1, VLOOKUP(Games!E304, Data!$B$2:$L$134, 11, FALSE)&lt;&gt;1), 1,0))*'Coefficients - Win Probability'!$J$2</f>
        <v>-0.2451778613</v>
      </c>
      <c r="K304" s="5" t="n">
        <f>(IF(AND(VLOOKUP(Games!B304, Data!$B$2:$L$134, 11, FALSE)&lt;&gt;1, VLOOKUP(Games!E304, Data!$B$2:$L$134, 11, FALSE)=1), 1,0))*'Coefficients - Win Probability'!$K$2</f>
        <v>0</v>
      </c>
      <c r="L304" s="5" t="n">
        <f>(VLOOKUP(Games!B304, Data!$B$2:$L$134, 3, FALSE)-VLOOKUP(Games!E304, Data!$B$2:$L$134, 3, FALSE))*'Coefficients - Win Probability'!$L$2</f>
        <v>-4.819418332</v>
      </c>
      <c r="N304" s="5" t="n">
        <f t="shared" si="1"/>
        <v>0.071668</v>
      </c>
    </row>
    <row r="305" ht="14.25" customHeight="1">
      <c r="A305" s="5" t="n">
        <f>'Coefficients - Win Probability'!$A$2</f>
        <v>0</v>
      </c>
      <c r="B305" s="5" t="n">
        <f>(Games!G305)*'Coefficients - Win Probability'!$B$2</f>
        <v>2.252058291</v>
      </c>
      <c r="C305" s="5" t="n">
        <f>(VLOOKUP(Games!B305, Data!$B$2:$L$134, 4, FALSE)-VLOOKUP(Games!E305, Data!$B$2:$L$134, 4, FALSE))*'Coefficients - Win Probability'!$C$2</f>
        <v>-1.243138449</v>
      </c>
      <c r="D305" s="5" t="n">
        <f>(VLOOKUP(Games!B305, Data!$B$2:$L$134, 5, FALSE)-VLOOKUP(Games!E305, Data!$B$2:$L$134, 5, FALSE))*'Coefficients - Win Probability'!$D$2</f>
        <v>-1.930200868</v>
      </c>
      <c r="E305" s="5" t="n">
        <f>(VLOOKUP(Games!B305, Data!$B$2:$L$134, 6, FALSE)-VLOOKUP(Games!E305, Data!$B$2:$L$134, 6, FALSE))*'Coefficients - Win Probability'!$E$2</f>
        <v>-1.091099976</v>
      </c>
      <c r="F305" s="5" t="n">
        <f>(VLOOKUP(Games!B305, Data!$B$2:$L$134, 7, FALSE)-VLOOKUP(Games!E305, Data!$B$2:$L$134, 7, FALSE))*'Coefficients - Win Probability'!$F$2</f>
        <v>-4.77198933</v>
      </c>
      <c r="G305" s="5" t="n">
        <f>(VLOOKUP(Games!B305, Data!$B$2:$L$134, 8, FALSE)-VLOOKUP(Games!E305, Data!$B$2:$L$134, 8, FALSE))*'Coefficients - Win Probability'!$G$2</f>
        <v>-1.133208251</v>
      </c>
      <c r="H305" s="5" t="n">
        <f>(VLOOKUP(Games!B305, Data!$B$2:$L$134, 9, FALSE)-VLOOKUP(Games!E305, Data!$B$2:$L$134, 9, FALSE))*'Coefficients - Win Probability'!$H$2</f>
        <v>-0.2136487171</v>
      </c>
      <c r="I305" s="5" t="n">
        <f>(VLOOKUP(Games!B305, Data!$B$2:$L$134, 10, FALSE)-VLOOKUP(Games!E305, Data!$B$2:$L$134, 10, FALSE))*'Coefficients - Win Probability'!$I$2</f>
        <v>0.8926059372</v>
      </c>
      <c r="J305" s="5" t="n">
        <f>(IF(AND(VLOOKUP(Games!B305, Data!$B$2:$L$134, 11, FALSE)=1, VLOOKUP(Games!E305, Data!$B$2:$L$134, 11, FALSE)&lt;&gt;1), 1,0))*'Coefficients - Win Probability'!$J$2</f>
        <v>0</v>
      </c>
      <c r="K305" s="5" t="n">
        <f>(IF(AND(VLOOKUP(Games!B305, Data!$B$2:$L$134, 11, FALSE)&lt;&gt;1, VLOOKUP(Games!E305, Data!$B$2:$L$134, 11, FALSE)=1), 1,0))*'Coefficients - Win Probability'!$K$2</f>
        <v>0.3676925434</v>
      </c>
      <c r="L305" s="5" t="n">
        <f>(VLOOKUP(Games!B305, Data!$B$2:$L$134, 3, FALSE)-VLOOKUP(Games!E305, Data!$B$2:$L$134, 3, FALSE))*'Coefficients - Win Probability'!$L$2</f>
        <v>1.45671684</v>
      </c>
      <c r="N305" s="5" t="n">
        <f t="shared" si="1"/>
        <v>0.004433</v>
      </c>
    </row>
    <row r="306" ht="14.25" customHeight="1">
      <c r="A306" s="5" t="n">
        <f>'Coefficients - Win Probability'!$A$2</f>
        <v>0</v>
      </c>
      <c r="B306" s="5" t="n">
        <f>(Games!G306)*'Coefficients - Win Probability'!$B$2</f>
        <v>1.630800831</v>
      </c>
      <c r="C306" s="5" t="n">
        <f>(VLOOKUP(Games!B306, Data!$B$2:$L$134, 4, FALSE)-VLOOKUP(Games!E306, Data!$B$2:$L$134, 4, FALSE))*'Coefficients - Win Probability'!$C$2</f>
        <v>-1.469163622</v>
      </c>
      <c r="D306" s="5" t="n">
        <f>(VLOOKUP(Games!B306, Data!$B$2:$L$134, 5, FALSE)-VLOOKUP(Games!E306, Data!$B$2:$L$134, 5, FALSE))*'Coefficients - Win Probability'!$D$2</f>
        <v>-2.341787818</v>
      </c>
      <c r="E306" s="5" t="n">
        <f>(VLOOKUP(Games!B306, Data!$B$2:$L$134, 6, FALSE)-VLOOKUP(Games!E306, Data!$B$2:$L$134, 6, FALSE))*'Coefficients - Win Probability'!$E$2</f>
        <v>-1.444482238</v>
      </c>
      <c r="F306" s="5" t="n">
        <f>(VLOOKUP(Games!B306, Data!$B$2:$L$134, 7, FALSE)-VLOOKUP(Games!E306, Data!$B$2:$L$134, 7, FALSE))*'Coefficients - Win Probability'!$F$2</f>
        <v>-5.636912396</v>
      </c>
      <c r="G306" s="5" t="n">
        <f>(VLOOKUP(Games!B306, Data!$B$2:$L$134, 8, FALSE)-VLOOKUP(Games!E306, Data!$B$2:$L$134, 8, FALSE))*'Coefficients - Win Probability'!$G$2</f>
        <v>-2.119519136</v>
      </c>
      <c r="H306" s="5" t="n">
        <f>(VLOOKUP(Games!B306, Data!$B$2:$L$134, 9, FALSE)-VLOOKUP(Games!E306, Data!$B$2:$L$134, 9, FALSE))*'Coefficients - Win Probability'!$H$2</f>
        <v>-0.328690334</v>
      </c>
      <c r="I306" s="5" t="n">
        <f>(VLOOKUP(Games!B306, Data!$B$2:$L$134, 10, FALSE)-VLOOKUP(Games!E306, Data!$B$2:$L$134, 10, FALSE))*'Coefficients - Win Probability'!$I$2</f>
        <v>1.106825205</v>
      </c>
      <c r="J306" s="5" t="n">
        <f>(IF(AND(VLOOKUP(Games!B306, Data!$B$2:$L$134, 11, FALSE)=1, VLOOKUP(Games!E306, Data!$B$2:$L$134, 11, FALSE)&lt;&gt;1), 1,0))*'Coefficients - Win Probability'!$J$2</f>
        <v>0</v>
      </c>
      <c r="K306" s="5" t="n">
        <f>(IF(AND(VLOOKUP(Games!B306, Data!$B$2:$L$134, 11, FALSE)&lt;&gt;1, VLOOKUP(Games!E306, Data!$B$2:$L$134, 11, FALSE)=1), 1,0))*'Coefficients - Win Probability'!$K$2</f>
        <v>0.3676925434</v>
      </c>
      <c r="L306" s="5" t="n">
        <f>(VLOOKUP(Games!B306, Data!$B$2:$L$134, 3, FALSE)-VLOOKUP(Games!E306, Data!$B$2:$L$134, 3, FALSE))*'Coefficients - Win Probability'!$L$2</f>
        <v>-4.329307993</v>
      </c>
      <c r="N306" s="5" t="n">
        <f t="shared" si="1"/>
        <v>0</v>
      </c>
    </row>
    <row r="307" ht="14.25" customHeight="1">
      <c r="A307" s="5" t="n">
        <f>'Coefficients - Win Probability'!$A$2</f>
        <v>0</v>
      </c>
      <c r="B307" s="5" t="n">
        <f>(Games!G307)*'Coefficients - Win Probability'!$B$2</f>
        <v>-4.271145034</v>
      </c>
      <c r="C307" s="5" t="n">
        <f>(VLOOKUP(Games!B307, Data!$B$2:$L$134, 4, FALSE)-VLOOKUP(Games!E307, Data!$B$2:$L$134, 4, FALSE))*'Coefficients - Win Probability'!$C$2</f>
        <v>1.469163622</v>
      </c>
      <c r="D307" s="5" t="n">
        <f>(VLOOKUP(Games!B307, Data!$B$2:$L$134, 5, FALSE)-VLOOKUP(Games!E307, Data!$B$2:$L$134, 5, FALSE))*'Coefficients - Win Probability'!$D$2</f>
        <v>2.885839533</v>
      </c>
      <c r="E307" s="5" t="n">
        <f>(VLOOKUP(Games!B307, Data!$B$2:$L$134, 6, FALSE)-VLOOKUP(Games!E307, Data!$B$2:$L$134, 6, FALSE))*'Coefficients - Win Probability'!$E$2</f>
        <v>1.57689311</v>
      </c>
      <c r="F307" s="5" t="n">
        <f>(VLOOKUP(Games!B307, Data!$B$2:$L$134, 7, FALSE)-VLOOKUP(Games!E307, Data!$B$2:$L$134, 7, FALSE))*'Coefficients - Win Probability'!$F$2</f>
        <v>6.919384528</v>
      </c>
      <c r="G307" s="5" t="n">
        <f>(VLOOKUP(Games!B307, Data!$B$2:$L$134, 8, FALSE)-VLOOKUP(Games!E307, Data!$B$2:$L$134, 8, FALSE))*'Coefficients - Win Probability'!$G$2</f>
        <v>2.098533798</v>
      </c>
      <c r="H307" s="5" t="n">
        <f>(VLOOKUP(Games!B307, Data!$B$2:$L$134, 9, FALSE)-VLOOKUP(Games!E307, Data!$B$2:$L$134, 9, FALSE))*'Coefficients - Win Probability'!$H$2</f>
        <v>0.3656679965</v>
      </c>
      <c r="I307" s="5" t="n">
        <f>(VLOOKUP(Games!B307, Data!$B$2:$L$134, 10, FALSE)-VLOOKUP(Games!E307, Data!$B$2:$L$134, 10, FALSE))*'Coefficients - Win Probability'!$I$2</f>
        <v>-1.441674293</v>
      </c>
      <c r="J307" s="5" t="n">
        <f>(IF(AND(VLOOKUP(Games!B307, Data!$B$2:$L$134, 11, FALSE)=1, VLOOKUP(Games!E307, Data!$B$2:$L$134, 11, FALSE)&lt;&gt;1), 1,0))*'Coefficients - Win Probability'!$J$2</f>
        <v>-0.2451778613</v>
      </c>
      <c r="K307" s="5" t="n">
        <f>(IF(AND(VLOOKUP(Games!B307, Data!$B$2:$L$134, 11, FALSE)&lt;&gt;1, VLOOKUP(Games!E307, Data!$B$2:$L$134, 11, FALSE)=1), 1,0))*'Coefficients - Win Probability'!$K$2</f>
        <v>0</v>
      </c>
      <c r="L307" s="5" t="n">
        <f>(VLOOKUP(Games!B307, Data!$B$2:$L$134, 3, FALSE)-VLOOKUP(Games!E307, Data!$B$2:$L$134, 3, FALSE))*'Coefficients - Win Probability'!$L$2</f>
        <v>-4.410993049</v>
      </c>
      <c r="N307" s="5" t="n">
        <f t="shared" si="1"/>
        <v>0.992942</v>
      </c>
    </row>
    <row r="308" ht="14.25" customHeight="1">
      <c r="A308" s="5" t="n">
        <f>'Coefficients - Win Probability'!$A$2</f>
        <v>0</v>
      </c>
      <c r="B308" s="5" t="n">
        <f>(Games!G308)*'Coefficients - Win Probability'!$B$2</f>
        <v>1.320172102</v>
      </c>
      <c r="C308" s="5" t="n">
        <f>(VLOOKUP(Games!B308, Data!$B$2:$L$134, 4, FALSE)-VLOOKUP(Games!E308, Data!$B$2:$L$134, 4, FALSE))*'Coefficients - Win Probability'!$C$2</f>
        <v>-0.9794424145</v>
      </c>
      <c r="D308" s="5" t="n">
        <f>(VLOOKUP(Games!B308, Data!$B$2:$L$134, 5, FALSE)-VLOOKUP(Games!E308, Data!$B$2:$L$134, 5, FALSE))*'Coefficients - Win Probability'!$D$2</f>
        <v>-2.100512709</v>
      </c>
      <c r="E308" s="5" t="n">
        <f>(VLOOKUP(Games!B308, Data!$B$2:$L$134, 6, FALSE)-VLOOKUP(Games!E308, Data!$B$2:$L$134, 6, FALSE))*'Coefficients - Win Probability'!$E$2</f>
        <v>-0.8572314234</v>
      </c>
      <c r="F308" s="5" t="n">
        <f>(VLOOKUP(Games!B308, Data!$B$2:$L$134, 7, FALSE)-VLOOKUP(Games!E308, Data!$B$2:$L$134, 7, FALSE))*'Coefficients - Win Probability'!$F$2</f>
        <v>-2.773718798</v>
      </c>
      <c r="G308" s="5" t="n">
        <f>(VLOOKUP(Games!B308, Data!$B$2:$L$134, 8, FALSE)-VLOOKUP(Games!E308, Data!$B$2:$L$134, 8, FALSE))*'Coefficients - Win Probability'!$G$2</f>
        <v>-1.301090955</v>
      </c>
      <c r="H308" s="5" t="n">
        <f>(VLOOKUP(Games!B308, Data!$B$2:$L$134, 9, FALSE)-VLOOKUP(Games!E308, Data!$B$2:$L$134, 9, FALSE))*'Coefficients - Win Probability'!$H$2</f>
        <v>-0.2218659754</v>
      </c>
      <c r="I308" s="5" t="n">
        <f>(VLOOKUP(Games!B308, Data!$B$2:$L$134, 10, FALSE)-VLOOKUP(Games!E308, Data!$B$2:$L$134, 10, FALSE))*'Coefficients - Win Probability'!$I$2</f>
        <v>0.6003270497</v>
      </c>
      <c r="J308" s="5" t="n">
        <f>(IF(AND(VLOOKUP(Games!B308, Data!$B$2:$L$134, 11, FALSE)=1, VLOOKUP(Games!E308, Data!$B$2:$L$134, 11, FALSE)&lt;&gt;1), 1,0))*'Coefficients - Win Probability'!$J$2</f>
        <v>0</v>
      </c>
      <c r="K308" s="5" t="n">
        <f>(IF(AND(VLOOKUP(Games!B308, Data!$B$2:$L$134, 11, FALSE)&lt;&gt;1, VLOOKUP(Games!E308, Data!$B$2:$L$134, 11, FALSE)=1), 1,0))*'Coefficients - Win Probability'!$K$2</f>
        <v>0.3676925434</v>
      </c>
      <c r="L308" s="5" t="n">
        <f>(VLOOKUP(Games!B308, Data!$B$2:$L$134, 3, FALSE)-VLOOKUP(Games!E308, Data!$B$2:$L$134, 3, FALSE))*'Coefficients - Win Probability'!$L$2</f>
        <v>2.967890385</v>
      </c>
      <c r="N308" s="5" t="n">
        <f t="shared" si="1"/>
        <v>0.04844</v>
      </c>
    </row>
    <row r="309" ht="14.25" customHeight="1">
      <c r="A309" s="5" t="n">
        <f>'Coefficients - Win Probability'!$A$2</f>
        <v>0</v>
      </c>
      <c r="B309" s="5" t="n">
        <f>(Games!G309)*'Coefficients - Win Probability'!$B$2</f>
        <v>0.2329715473</v>
      </c>
      <c r="C309" s="5" t="n">
        <f>(VLOOKUP(Games!B309, Data!$B$2:$L$134, 4, FALSE)-VLOOKUP(Games!E309, Data!$B$2:$L$134, 4, FALSE))*'Coefficients - Win Probability'!$C$2</f>
        <v>-0.2448606036</v>
      </c>
      <c r="D309" s="5" t="n">
        <f>(VLOOKUP(Games!B309, Data!$B$2:$L$134, 5, FALSE)-VLOOKUP(Games!E309, Data!$B$2:$L$134, 5, FALSE))*'Coefficients - Win Probability'!$D$2</f>
        <v>-1.078641662</v>
      </c>
      <c r="E309" s="5" t="n">
        <f>(VLOOKUP(Games!B309, Data!$B$2:$L$134, 6, FALSE)-VLOOKUP(Games!E309, Data!$B$2:$L$134, 6, FALSE))*'Coefficients - Win Probability'!$E$2</f>
        <v>-0.3955129937</v>
      </c>
      <c r="F309" s="5" t="n">
        <f>(VLOOKUP(Games!B309, Data!$B$2:$L$134, 7, FALSE)-VLOOKUP(Games!E309, Data!$B$2:$L$134, 7, FALSE))*'Coefficients - Win Probability'!$F$2</f>
        <v>-1.670196265</v>
      </c>
      <c r="G309" s="5" t="n">
        <f>(VLOOKUP(Games!B309, Data!$B$2:$L$134, 8, FALSE)-VLOOKUP(Games!E309, Data!$B$2:$L$134, 8, FALSE))*'Coefficients - Win Probability'!$G$2</f>
        <v>-0.6715308153</v>
      </c>
      <c r="H309" s="5" t="n">
        <f>(VLOOKUP(Games!B309, Data!$B$2:$L$134, 9, FALSE)-VLOOKUP(Games!E309, Data!$B$2:$L$134, 9, FALSE))*'Coefficients - Win Probability'!$H$2</f>
        <v>-0.09449847102</v>
      </c>
      <c r="I309" s="5" t="n">
        <f>(VLOOKUP(Games!B309, Data!$B$2:$L$134, 10, FALSE)-VLOOKUP(Games!E309, Data!$B$2:$L$134, 10, FALSE))*'Coefficients - Win Probability'!$I$2</f>
        <v>0.4795946097</v>
      </c>
      <c r="J309" s="5" t="n">
        <f>(IF(AND(VLOOKUP(Games!B309, Data!$B$2:$L$134, 11, FALSE)=1, VLOOKUP(Games!E309, Data!$B$2:$L$134, 11, FALSE)&lt;&gt;1), 1,0))*'Coefficients - Win Probability'!$J$2</f>
        <v>0</v>
      </c>
      <c r="K309" s="5" t="n">
        <f>(IF(AND(VLOOKUP(Games!B309, Data!$B$2:$L$134, 11, FALSE)&lt;&gt;1, VLOOKUP(Games!E309, Data!$B$2:$L$134, 11, FALSE)=1), 1,0))*'Coefficients - Win Probability'!$K$2</f>
        <v>0</v>
      </c>
      <c r="L309" s="5" t="n">
        <f>(VLOOKUP(Games!B309, Data!$B$2:$L$134, 3, FALSE)-VLOOKUP(Games!E309, Data!$B$2:$L$134, 3, FALSE))*'Coefficients - Win Probability'!$L$2</f>
        <v>0.9121497973</v>
      </c>
      <c r="N309" s="5" t="n">
        <f t="shared" si="1"/>
        <v>0.073746</v>
      </c>
    </row>
    <row r="310" ht="14.25" customHeight="1">
      <c r="A310" s="5" t="n">
        <f>'Coefficients - Win Probability'!$A$2</f>
        <v>0</v>
      </c>
      <c r="B310" s="5" t="n">
        <f>(Games!G310)*'Coefficients - Win Probability'!$B$2</f>
        <v>0.3882859122</v>
      </c>
      <c r="C310" s="5" t="n">
        <f>(VLOOKUP(Games!B310, Data!$B$2:$L$134, 4, FALSE)-VLOOKUP(Games!E310, Data!$B$2:$L$134, 4, FALSE))*'Coefficients - Win Probability'!$C$2</f>
        <v>-0.4897212072</v>
      </c>
      <c r="D310" s="5" t="n">
        <f>(VLOOKUP(Games!B310, Data!$B$2:$L$134, 5, FALSE)-VLOOKUP(Games!E310, Data!$B$2:$L$134, 5, FALSE))*'Coefficients - Win Probability'!$D$2</f>
        <v>-0.6717855962</v>
      </c>
      <c r="E310" s="5" t="n">
        <f>(VLOOKUP(Games!B310, Data!$B$2:$L$134, 6, FALSE)-VLOOKUP(Games!E310, Data!$B$2:$L$134, 6, FALSE))*'Coefficients - Win Probability'!$E$2</f>
        <v>-0.5107276485</v>
      </c>
      <c r="F310" s="5" t="n">
        <f>(VLOOKUP(Games!B310, Data!$B$2:$L$134, 7, FALSE)-VLOOKUP(Games!E310, Data!$B$2:$L$134, 7, FALSE))*'Coefficients - Win Probability'!$F$2</f>
        <v>-1.968445598</v>
      </c>
      <c r="G310" s="5" t="n">
        <f>(VLOOKUP(Games!B310, Data!$B$2:$L$134, 8, FALSE)-VLOOKUP(Games!E310, Data!$B$2:$L$134, 8, FALSE))*'Coefficients - Win Probability'!$G$2</f>
        <v>-0.6715308153</v>
      </c>
      <c r="H310" s="5" t="n">
        <f>(VLOOKUP(Games!B310, Data!$B$2:$L$134, 9, FALSE)-VLOOKUP(Games!E310, Data!$B$2:$L$134, 9, FALSE))*'Coefficients - Win Probability'!$H$2</f>
        <v>-0.1533888225</v>
      </c>
      <c r="I310" s="5" t="n">
        <f>(VLOOKUP(Games!B310, Data!$B$2:$L$134, 10, FALSE)-VLOOKUP(Games!E310, Data!$B$2:$L$134, 10, FALSE))*'Coefficients - Win Probability'!$I$2</f>
        <v>0.09938747822</v>
      </c>
      <c r="J310" s="5" t="n">
        <f>(IF(AND(VLOOKUP(Games!B310, Data!$B$2:$L$134, 11, FALSE)=1, VLOOKUP(Games!E310, Data!$B$2:$L$134, 11, FALSE)&lt;&gt;1), 1,0))*'Coefficients - Win Probability'!$J$2</f>
        <v>0</v>
      </c>
      <c r="K310" s="5" t="n">
        <f>(IF(AND(VLOOKUP(Games!B310, Data!$B$2:$L$134, 11, FALSE)&lt;&gt;1, VLOOKUP(Games!E310, Data!$B$2:$L$134, 11, FALSE)=1), 1,0))*'Coefficients - Win Probability'!$K$2</f>
        <v>0</v>
      </c>
      <c r="L310" s="5" t="n">
        <f>(VLOOKUP(Games!B310, Data!$B$2:$L$134, 3, FALSE)-VLOOKUP(Games!E310, Data!$B$2:$L$134, 3, FALSE))*'Coefficients - Win Probability'!$L$2</f>
        <v>1.497559369</v>
      </c>
      <c r="N310" s="5" t="n">
        <f t="shared" si="1"/>
        <v>0.077246</v>
      </c>
    </row>
    <row r="311" ht="14.25" customHeight="1">
      <c r="A311" s="5" t="n">
        <f>'Coefficients - Win Probability'!$A$2</f>
        <v>0</v>
      </c>
      <c r="B311" s="5" t="n">
        <f>(Games!G311)*'Coefficients - Win Probability'!$B$2</f>
        <v>-0.3882859122</v>
      </c>
      <c r="C311" s="5" t="n">
        <f>(VLOOKUP(Games!B311, Data!$B$2:$L$134, 4, FALSE)-VLOOKUP(Games!E311, Data!$B$2:$L$134, 4, FALSE))*'Coefficients - Win Probability'!$C$2</f>
        <v>0</v>
      </c>
      <c r="D311" s="5" t="n">
        <f>(VLOOKUP(Games!B311, Data!$B$2:$L$134, 5, FALSE)-VLOOKUP(Games!E311, Data!$B$2:$L$134, 5, FALSE))*'Coefficients - Win Probability'!$D$2</f>
        <v>0.0473088448</v>
      </c>
      <c r="E311" s="5" t="n">
        <f>(VLOOKUP(Games!B311, Data!$B$2:$L$134, 6, FALSE)-VLOOKUP(Games!E311, Data!$B$2:$L$134, 6, FALSE))*'Coefficients - Win Probability'!$E$2</f>
        <v>-0.2931955019</v>
      </c>
      <c r="F311" s="5" t="n">
        <f>(VLOOKUP(Games!B311, Data!$B$2:$L$134, 7, FALSE)-VLOOKUP(Games!E311, Data!$B$2:$L$134, 7, FALSE))*'Coefficients - Win Probability'!$F$2</f>
        <v>0.9543978659</v>
      </c>
      <c r="G311" s="5" t="n">
        <f>(VLOOKUP(Games!B311, Data!$B$2:$L$134, 8, FALSE)-VLOOKUP(Games!E311, Data!$B$2:$L$134, 8, FALSE))*'Coefficients - Win Probability'!$G$2</f>
        <v>0.1678827038</v>
      </c>
      <c r="H311" s="5" t="n">
        <f>(VLOOKUP(Games!B311, Data!$B$2:$L$134, 9, FALSE)-VLOOKUP(Games!E311, Data!$B$2:$L$134, 9, FALSE))*'Coefficients - Win Probability'!$H$2</f>
        <v>-0.009586801408</v>
      </c>
      <c r="I311" s="5" t="n">
        <f>(VLOOKUP(Games!B311, Data!$B$2:$L$134, 10, FALSE)-VLOOKUP(Games!E311, Data!$B$2:$L$134, 10, FALSE))*'Coefficients - Win Probability'!$I$2</f>
        <v>-0.1518605092</v>
      </c>
      <c r="J311" s="5" t="n">
        <f>(IF(AND(VLOOKUP(Games!B311, Data!$B$2:$L$134, 11, FALSE)=1, VLOOKUP(Games!E311, Data!$B$2:$L$134, 11, FALSE)&lt;&gt;1), 1,0))*'Coefficients - Win Probability'!$J$2</f>
        <v>0</v>
      </c>
      <c r="K311" s="5" t="n">
        <f>(IF(AND(VLOOKUP(Games!B311, Data!$B$2:$L$134, 11, FALSE)&lt;&gt;1, VLOOKUP(Games!E311, Data!$B$2:$L$134, 11, FALSE)=1), 1,0))*'Coefficients - Win Probability'!$K$2</f>
        <v>0</v>
      </c>
      <c r="L311" s="5" t="n">
        <f>(VLOOKUP(Games!B311, Data!$B$2:$L$134, 3, FALSE)-VLOOKUP(Games!E311, Data!$B$2:$L$134, 3, FALSE))*'Coefficients - Win Probability'!$L$2</f>
        <v>0.340354402</v>
      </c>
      <c r="N311" s="5" t="n">
        <f t="shared" si="1"/>
        <v>0.660834</v>
      </c>
    </row>
    <row r="312" ht="14.25" customHeight="1">
      <c r="A312" s="5" t="n">
        <f>'Coefficients - Win Probability'!$A$2</f>
        <v>0</v>
      </c>
      <c r="B312" s="5" t="n">
        <f>(Games!G312)*'Coefficients - Win Probability'!$B$2</f>
        <v>-1.320172102</v>
      </c>
      <c r="C312" s="5" t="n">
        <f>(VLOOKUP(Games!B312, Data!$B$2:$L$134, 4, FALSE)-VLOOKUP(Games!E312, Data!$B$2:$L$134, 4, FALSE))*'Coefficients - Win Probability'!$C$2</f>
        <v>0.3390377589</v>
      </c>
      <c r="D312" s="5" t="n">
        <f>(VLOOKUP(Games!B312, Data!$B$2:$L$134, 5, FALSE)-VLOOKUP(Games!E312, Data!$B$2:$L$134, 5, FALSE))*'Coefficients - Win Probability'!$D$2</f>
        <v>1.163797582</v>
      </c>
      <c r="E312" s="5" t="n">
        <f>(VLOOKUP(Games!B312, Data!$B$2:$L$134, 6, FALSE)-VLOOKUP(Games!E312, Data!$B$2:$L$134, 6, FALSE))*'Coefficients - Win Probability'!$E$2</f>
        <v>0.6517366288</v>
      </c>
      <c r="F312" s="5" t="n">
        <f>(VLOOKUP(Games!B312, Data!$B$2:$L$134, 7, FALSE)-VLOOKUP(Games!E312, Data!$B$2:$L$134, 7, FALSE))*'Coefficients - Win Probability'!$F$2</f>
        <v>2.087745332</v>
      </c>
      <c r="G312" s="5" t="n">
        <f>(VLOOKUP(Games!B312, Data!$B$2:$L$134, 8, FALSE)-VLOOKUP(Games!E312, Data!$B$2:$L$134, 8, FALSE))*'Coefficients - Win Probability'!$G$2</f>
        <v>0.8603988571</v>
      </c>
      <c r="H312" s="5" t="n">
        <f>(VLOOKUP(Games!B312, Data!$B$2:$L$134, 9, FALSE)-VLOOKUP(Games!E312, Data!$B$2:$L$134, 9, FALSE))*'Coefficients - Win Probability'!$H$2</f>
        <v>0.1013461863</v>
      </c>
      <c r="I312" s="5" t="n">
        <f>(VLOOKUP(Games!B312, Data!$B$2:$L$134, 10, FALSE)-VLOOKUP(Games!E312, Data!$B$2:$L$134, 10, FALSE))*'Coefficients - Win Probability'!$I$2</f>
        <v>-0.7464237351</v>
      </c>
      <c r="J312" s="5" t="n">
        <f>(IF(AND(VLOOKUP(Games!B312, Data!$B$2:$L$134, 11, FALSE)=1, VLOOKUP(Games!E312, Data!$B$2:$L$134, 11, FALSE)&lt;&gt;1), 1,0))*'Coefficients - Win Probability'!$J$2</f>
        <v>0</v>
      </c>
      <c r="K312" s="5" t="n">
        <f>(IF(AND(VLOOKUP(Games!B312, Data!$B$2:$L$134, 11, FALSE)&lt;&gt;1, VLOOKUP(Games!E312, Data!$B$2:$L$134, 11, FALSE)=1), 1,0))*'Coefficients - Win Probability'!$K$2</f>
        <v>0</v>
      </c>
      <c r="L312" s="5" t="n">
        <f>(VLOOKUP(Games!B312, Data!$B$2:$L$134, 3, FALSE)-VLOOKUP(Games!E312, Data!$B$2:$L$134, 3, FALSE))*'Coefficients - Win Probability'!$L$2</f>
        <v>-2.423323342</v>
      </c>
      <c r="N312" s="5" t="n">
        <f t="shared" si="1"/>
        <v>0.671316</v>
      </c>
    </row>
    <row r="313" ht="14.25" customHeight="1">
      <c r="A313" s="5" t="n">
        <f>'Coefficients - Win Probability'!$A$2</f>
        <v>0</v>
      </c>
      <c r="B313" s="5" t="n">
        <f>(Games!G313)*'Coefficients - Win Probability'!$B$2</f>
        <v>2.562687021</v>
      </c>
      <c r="C313" s="5" t="n">
        <f>(VLOOKUP(Games!B313, Data!$B$2:$L$134, 4, FALSE)-VLOOKUP(Games!E313, Data!$B$2:$L$134, 4, FALSE))*'Coefficients - Win Probability'!$C$2</f>
        <v>-2.203745433</v>
      </c>
      <c r="D313" s="5" t="n">
        <f>(VLOOKUP(Games!B313, Data!$B$2:$L$134, 5, FALSE)-VLOOKUP(Games!E313, Data!$B$2:$L$134, 5, FALSE))*'Coefficients - Win Probability'!$D$2</f>
        <v>-2.313402511</v>
      </c>
      <c r="E313" s="5" t="n">
        <f>(VLOOKUP(Games!B313, Data!$B$2:$L$134, 6, FALSE)-VLOOKUP(Games!E313, Data!$B$2:$L$134, 6, FALSE))*'Coefficients - Win Probability'!$E$2</f>
        <v>-1.861490503</v>
      </c>
      <c r="F313" s="5" t="n">
        <f>(VLOOKUP(Games!B313, Data!$B$2:$L$134, 7, FALSE)-VLOOKUP(Games!E313, Data!$B$2:$L$134, 7, FALSE))*'Coefficients - Win Probability'!$F$2</f>
        <v>-5.517612662</v>
      </c>
      <c r="G313" s="5" t="n">
        <f>(VLOOKUP(Games!B313, Data!$B$2:$L$134, 8, FALSE)-VLOOKUP(Games!E313, Data!$B$2:$L$134, 8, FALSE))*'Coefficients - Win Probability'!$G$2</f>
        <v>-2.39232853</v>
      </c>
      <c r="H313" s="5" t="n">
        <f>(VLOOKUP(Games!B313, Data!$B$2:$L$134, 9, FALSE)-VLOOKUP(Games!E313, Data!$B$2:$L$134, 9, FALSE))*'Coefficients - Win Probability'!$H$2</f>
        <v>-0.3793634271</v>
      </c>
      <c r="I313" s="5" t="n">
        <f>(VLOOKUP(Games!B313, Data!$B$2:$L$134, 10, FALSE)-VLOOKUP(Games!E313, Data!$B$2:$L$134, 10, FALSE))*'Coefficients - Win Probability'!$I$2</f>
        <v>1.585325201</v>
      </c>
      <c r="J313" s="5" t="n">
        <f>(IF(AND(VLOOKUP(Games!B313, Data!$B$2:$L$134, 11, FALSE)=1, VLOOKUP(Games!E313, Data!$B$2:$L$134, 11, FALSE)&lt;&gt;1), 1,0))*'Coefficients - Win Probability'!$J$2</f>
        <v>0</v>
      </c>
      <c r="K313" s="5" t="n">
        <f>(IF(AND(VLOOKUP(Games!B313, Data!$B$2:$L$134, 11, FALSE)&lt;&gt;1, VLOOKUP(Games!E313, Data!$B$2:$L$134, 11, FALSE)=1), 1,0))*'Coefficients - Win Probability'!$K$2</f>
        <v>0.3676925434</v>
      </c>
      <c r="L313" s="5" t="n">
        <f>(VLOOKUP(Games!B313, Data!$B$2:$L$134, 3, FALSE)-VLOOKUP(Games!E313, Data!$B$2:$L$134, 3, FALSE))*'Coefficients - Win Probability'!$L$2</f>
        <v>4.193166232</v>
      </c>
      <c r="N313" s="5" t="n">
        <f t="shared" si="1"/>
        <v>0.002576</v>
      </c>
    </row>
    <row r="314" ht="14.25" customHeight="1">
      <c r="A314" s="5" t="n">
        <f>'Coefficients - Win Probability'!$A$2</f>
        <v>0</v>
      </c>
      <c r="B314" s="5" t="n">
        <f>(Games!G314)*'Coefficients - Win Probability'!$B$2</f>
        <v>-2.562687021</v>
      </c>
      <c r="C314" s="5" t="n">
        <f>(VLOOKUP(Games!B314, Data!$B$2:$L$134, 4, FALSE)-VLOOKUP(Games!E314, Data!$B$2:$L$134, 4, FALSE))*'Coefficients - Win Probability'!$C$2</f>
        <v>1.714024225</v>
      </c>
      <c r="D314" s="5" t="n">
        <f>(VLOOKUP(Games!B314, Data!$B$2:$L$134, 5, FALSE)-VLOOKUP(Games!E314, Data!$B$2:$L$134, 5, FALSE))*'Coefficients - Win Probability'!$D$2</f>
        <v>1.59430807</v>
      </c>
      <c r="E314" s="5" t="n">
        <f>(VLOOKUP(Games!B314, Data!$B$2:$L$134, 6, FALSE)-VLOOKUP(Games!E314, Data!$B$2:$L$134, 6, FALSE))*'Coefficients - Win Probability'!$E$2</f>
        <v>1.208894064</v>
      </c>
      <c r="F314" s="5" t="n">
        <f>(VLOOKUP(Games!B314, Data!$B$2:$L$134, 7, FALSE)-VLOOKUP(Games!E314, Data!$B$2:$L$134, 7, FALSE))*'Coefficients - Win Probability'!$F$2</f>
        <v>4.264965463</v>
      </c>
      <c r="G314" s="5" t="n">
        <f>(VLOOKUP(Games!B314, Data!$B$2:$L$134, 8, FALSE)-VLOOKUP(Games!E314, Data!$B$2:$L$134, 8, FALSE))*'Coefficients - Win Probability'!$G$2</f>
        <v>1.385032307</v>
      </c>
      <c r="H314" s="5" t="n">
        <f>(VLOOKUP(Games!B314, Data!$B$2:$L$134, 9, FALSE)-VLOOKUP(Games!E314, Data!$B$2:$L$134, 9, FALSE))*'Coefficients - Win Probability'!$H$2</f>
        <v>0.1917360282</v>
      </c>
      <c r="I314" s="5" t="n">
        <f>(VLOOKUP(Games!B314, Data!$B$2:$L$134, 10, FALSE)-VLOOKUP(Games!E314, Data!$B$2:$L$134, 10, FALSE))*'Coefficients - Win Probability'!$I$2</f>
        <v>-0.7660070534</v>
      </c>
      <c r="J314" s="5" t="n">
        <f>(IF(AND(VLOOKUP(Games!B314, Data!$B$2:$L$134, 11, FALSE)=1, VLOOKUP(Games!E314, Data!$B$2:$L$134, 11, FALSE)&lt;&gt;1), 1,0))*'Coefficients - Win Probability'!$J$2</f>
        <v>-0.2451778613</v>
      </c>
      <c r="K314" s="5" t="n">
        <f>(IF(AND(VLOOKUP(Games!B314, Data!$B$2:$L$134, 11, FALSE)&lt;&gt;1, VLOOKUP(Games!E314, Data!$B$2:$L$134, 11, FALSE)=1), 1,0))*'Coefficients - Win Probability'!$K$2</f>
        <v>0</v>
      </c>
      <c r="L314" s="5" t="n">
        <f>(VLOOKUP(Games!B314, Data!$B$2:$L$134, 3, FALSE)-VLOOKUP(Games!E314, Data!$B$2:$L$134, 3, FALSE))*'Coefficients - Win Probability'!$L$2</f>
        <v>-2.232724877</v>
      </c>
      <c r="N314" s="5" t="n">
        <f t="shared" si="1"/>
        <v>0.989568</v>
      </c>
    </row>
    <row r="315" ht="14.25" customHeight="1">
      <c r="A315" s="5" t="n">
        <f>'Coefficients - Win Probability'!$A$2</f>
        <v>0</v>
      </c>
      <c r="B315" s="5" t="n">
        <f>(Games!G315)*'Coefficients - Win Probability'!$B$2</f>
        <v>0.3882859122</v>
      </c>
      <c r="C315" s="5" t="n">
        <f>(VLOOKUP(Games!B315, Data!$B$2:$L$134, 4, FALSE)-VLOOKUP(Games!E315, Data!$B$2:$L$134, 4, FALSE))*'Coefficients - Win Probability'!$C$2</f>
        <v>0.1399203449</v>
      </c>
      <c r="D315" s="5" t="n">
        <f>(VLOOKUP(Games!B315, Data!$B$2:$L$134, 5, FALSE)-VLOOKUP(Games!E315, Data!$B$2:$L$134, 5, FALSE))*'Coefficients - Win Probability'!$D$2</f>
        <v>-0.4163178343</v>
      </c>
      <c r="E315" s="5" t="n">
        <f>(VLOOKUP(Games!B315, Data!$B$2:$L$134, 6, FALSE)-VLOOKUP(Games!E315, Data!$B$2:$L$134, 6, FALSE))*'Coefficients - Win Probability'!$E$2</f>
        <v>0.01461678455</v>
      </c>
      <c r="F315" s="5" t="n">
        <f>(VLOOKUP(Games!B315, Data!$B$2:$L$134, 7, FALSE)-VLOOKUP(Games!E315, Data!$B$2:$L$134, 7, FALSE))*'Coefficients - Win Probability'!$F$2</f>
        <v>-0.5666737329</v>
      </c>
      <c r="G315" s="5" t="n">
        <f>(VLOOKUP(Games!B315, Data!$B$2:$L$134, 8, FALSE)-VLOOKUP(Games!E315, Data!$B$2:$L$134, 8, FALSE))*'Coefficients - Win Probability'!$G$2</f>
        <v>-0.02098533798</v>
      </c>
      <c r="H315" s="5" t="n">
        <f>(VLOOKUP(Games!B315, Data!$B$2:$L$134, 9, FALSE)-VLOOKUP(Games!E315, Data!$B$2:$L$134, 9, FALSE))*'Coefficients - Win Probability'!$H$2</f>
        <v>0.02328223199</v>
      </c>
      <c r="I315" s="5" t="n">
        <f>(VLOOKUP(Games!B315, Data!$B$2:$L$134, 10, FALSE)-VLOOKUP(Games!E315, Data!$B$2:$L$134, 10, FALSE))*'Coefficients - Win Probability'!$I$2</f>
        <v>-0.487757787</v>
      </c>
      <c r="J315" s="5" t="n">
        <f>(IF(AND(VLOOKUP(Games!B315, Data!$B$2:$L$134, 11, FALSE)=1, VLOOKUP(Games!E315, Data!$B$2:$L$134, 11, FALSE)&lt;&gt;1), 1,0))*'Coefficients - Win Probability'!$J$2</f>
        <v>0</v>
      </c>
      <c r="K315" s="5" t="n">
        <f>(IF(AND(VLOOKUP(Games!B315, Data!$B$2:$L$134, 11, FALSE)&lt;&gt;1, VLOOKUP(Games!E315, Data!$B$2:$L$134, 11, FALSE)=1), 1,0))*'Coefficients - Win Probability'!$K$2</f>
        <v>0</v>
      </c>
      <c r="L315" s="5" t="n">
        <f>(VLOOKUP(Games!B315, Data!$B$2:$L$134, 3, FALSE)-VLOOKUP(Games!E315, Data!$B$2:$L$134, 3, FALSE))*'Coefficients - Win Probability'!$L$2</f>
        <v>0.2995118737</v>
      </c>
      <c r="N315" s="5" t="n">
        <f t="shared" si="1"/>
        <v>0.348391</v>
      </c>
    </row>
    <row r="316" ht="14.25" customHeight="1">
      <c r="A316" s="5" t="n">
        <f>'Coefficients - Win Probability'!$A$2</f>
        <v>0</v>
      </c>
      <c r="B316" s="5" t="n">
        <f>(Games!G316)*'Coefficients - Win Probability'!$B$2</f>
        <v>3.960516305</v>
      </c>
      <c r="C316" s="5" t="n">
        <f>(VLOOKUP(Games!B316, Data!$B$2:$L$134, 4, FALSE)-VLOOKUP(Games!E316, Data!$B$2:$L$134, 4, FALSE))*'Coefficients - Win Probability'!$C$2</f>
        <v>-1.469163622</v>
      </c>
      <c r="D316" s="5" t="n">
        <f>(VLOOKUP(Games!B316, Data!$B$2:$L$134, 5, FALSE)-VLOOKUP(Games!E316, Data!$B$2:$L$134, 5, FALSE))*'Coefficients - Win Probability'!$D$2</f>
        <v>-3.921903234</v>
      </c>
      <c r="E316" s="5" t="n">
        <f>(VLOOKUP(Games!B316, Data!$B$2:$L$134, 6, FALSE)-VLOOKUP(Games!E316, Data!$B$2:$L$134, 6, FALSE))*'Coefficients - Win Probability'!$E$2</f>
        <v>-1.764331876</v>
      </c>
      <c r="F316" s="5" t="n">
        <f>(VLOOKUP(Games!B316, Data!$B$2:$L$134, 7, FALSE)-VLOOKUP(Games!E316, Data!$B$2:$L$134, 7, FALSE))*'Coefficients - Win Probability'!$F$2</f>
        <v>-9.09660466</v>
      </c>
      <c r="G316" s="5" t="n">
        <f>(VLOOKUP(Games!B316, Data!$B$2:$L$134, 8, FALSE)-VLOOKUP(Games!E316, Data!$B$2:$L$134, 8, FALSE))*'Coefficients - Win Probability'!$G$2</f>
        <v>-2.644152585</v>
      </c>
      <c r="H316" s="5" t="n">
        <f>(VLOOKUP(Games!B316, Data!$B$2:$L$134, 9, FALSE)-VLOOKUP(Games!E316, Data!$B$2:$L$134, 9, FALSE))*'Coefficients - Win Probability'!$H$2</f>
        <v>-0.4300365203</v>
      </c>
      <c r="I316" s="5" t="n">
        <f>(VLOOKUP(Games!B316, Data!$B$2:$L$134, 10, FALSE)-VLOOKUP(Games!E316, Data!$B$2:$L$134, 10, FALSE))*'Coefficients - Win Probability'!$I$2</f>
        <v>1.554442798</v>
      </c>
      <c r="J316" s="5" t="n">
        <f>(IF(AND(VLOOKUP(Games!B316, Data!$B$2:$L$134, 11, FALSE)=1, VLOOKUP(Games!E316, Data!$B$2:$L$134, 11, FALSE)&lt;&gt;1), 1,0))*'Coefficients - Win Probability'!$J$2</f>
        <v>0</v>
      </c>
      <c r="K316" s="5" t="n">
        <f>(IF(AND(VLOOKUP(Games!B316, Data!$B$2:$L$134, 11, FALSE)&lt;&gt;1, VLOOKUP(Games!E316, Data!$B$2:$L$134, 11, FALSE)=1), 1,0))*'Coefficients - Win Probability'!$K$2</f>
        <v>0.3676925434</v>
      </c>
      <c r="L316" s="5" t="n">
        <f>(VLOOKUP(Games!B316, Data!$B$2:$L$134, 3, FALSE)-VLOOKUP(Games!E316, Data!$B$2:$L$134, 3, FALSE))*'Coefficients - Win Probability'!$L$2</f>
        <v>5.854095714</v>
      </c>
      <c r="N316" s="5" t="n">
        <f t="shared" si="1"/>
        <v>0.000506</v>
      </c>
    </row>
    <row r="317" ht="14.25" customHeight="1">
      <c r="A317" s="5" t="n">
        <f>'Coefficients - Win Probability'!$A$2</f>
        <v>0</v>
      </c>
      <c r="B317" s="5" t="n">
        <f>(Games!G317)*'Coefficients - Win Probability'!$B$2</f>
        <v>1.009543372</v>
      </c>
      <c r="C317" s="5" t="n">
        <f>(VLOOKUP(Games!B317, Data!$B$2:$L$134, 4, FALSE)-VLOOKUP(Games!E317, Data!$B$2:$L$134, 4, FALSE))*'Coefficients - Win Probability'!$C$2</f>
        <v>-1.714024225</v>
      </c>
      <c r="D317" s="5" t="n">
        <f>(VLOOKUP(Games!B317, Data!$B$2:$L$134, 5, FALSE)-VLOOKUP(Games!E317, Data!$B$2:$L$134, 5, FALSE))*'Coefficients - Win Probability'!$D$2</f>
        <v>-1.68892576</v>
      </c>
      <c r="E317" s="5" t="n">
        <f>(VLOOKUP(Games!B317, Data!$B$2:$L$134, 6, FALSE)-VLOOKUP(Games!E317, Data!$B$2:$L$134, 6, FALSE))*'Coefficients - Win Probability'!$E$2</f>
        <v>-1.319809664</v>
      </c>
      <c r="F317" s="5" t="n">
        <f>(VLOOKUP(Games!B317, Data!$B$2:$L$134, 7, FALSE)-VLOOKUP(Games!E317, Data!$B$2:$L$134, 7, FALSE))*'Coefficients - Win Probability'!$F$2</f>
        <v>-4.05619093</v>
      </c>
      <c r="G317" s="5" t="n">
        <f>(VLOOKUP(Games!B317, Data!$B$2:$L$134, 8, FALSE)-VLOOKUP(Games!E317, Data!$B$2:$L$134, 8, FALSE))*'Coefficients - Win Probability'!$G$2</f>
        <v>-1.510944334</v>
      </c>
      <c r="H317" s="5" t="n">
        <f>(VLOOKUP(Games!B317, Data!$B$2:$L$134, 9, FALSE)-VLOOKUP(Games!E317, Data!$B$2:$L$134, 9, FALSE))*'Coefficients - Win Probability'!$H$2</f>
        <v>-0.2437786644</v>
      </c>
      <c r="I317" s="5" t="n">
        <f>(VLOOKUP(Games!B317, Data!$B$2:$L$134, 10, FALSE)-VLOOKUP(Games!E317, Data!$B$2:$L$134, 10, FALSE))*'Coefficients - Win Probability'!$I$2</f>
        <v>0.8224651614</v>
      </c>
      <c r="J317" s="5" t="n">
        <f>(IF(AND(VLOOKUP(Games!B317, Data!$B$2:$L$134, 11, FALSE)=1, VLOOKUP(Games!E317, Data!$B$2:$L$134, 11, FALSE)&lt;&gt;1), 1,0))*'Coefficients - Win Probability'!$J$2</f>
        <v>0</v>
      </c>
      <c r="K317" s="5" t="n">
        <f>(IF(AND(VLOOKUP(Games!B317, Data!$B$2:$L$134, 11, FALSE)&lt;&gt;1, VLOOKUP(Games!E317, Data!$B$2:$L$134, 11, FALSE)=1), 1,0))*'Coefficients - Win Probability'!$K$2</f>
        <v>0.3676925434</v>
      </c>
      <c r="L317" s="5" t="n">
        <f>(VLOOKUP(Games!B317, Data!$B$2:$L$134, 3, FALSE)-VLOOKUP(Games!E317, Data!$B$2:$L$134, 3, FALSE))*'Coefficients - Win Probability'!$L$2</f>
        <v>1.552016073</v>
      </c>
      <c r="N317" s="5" t="n">
        <f t="shared" si="1"/>
        <v>0.001133</v>
      </c>
    </row>
    <row r="318" ht="14.25" customHeight="1">
      <c r="A318" s="5" t="n">
        <f>'Coefficients - Win Probability'!$A$2</f>
        <v>0</v>
      </c>
      <c r="B318" s="5" t="n">
        <f>(Games!G318)*'Coefficients - Win Probability'!$B$2</f>
        <v>1.320172102</v>
      </c>
      <c r="C318" s="5" t="n">
        <f>(VLOOKUP(Games!B318, Data!$B$2:$L$134, 4, FALSE)-VLOOKUP(Games!E318, Data!$B$2:$L$134, 4, FALSE))*'Coefficients - Win Probability'!$C$2</f>
        <v>-1.224303018</v>
      </c>
      <c r="D318" s="5" t="n">
        <f>(VLOOKUP(Games!B318, Data!$B$2:$L$134, 5, FALSE)-VLOOKUP(Games!E318, Data!$B$2:$L$134, 5, FALSE))*'Coefficients - Win Probability'!$D$2</f>
        <v>-0.7664032858</v>
      </c>
      <c r="E318" s="5" t="n">
        <f>(VLOOKUP(Games!B318, Data!$B$2:$L$134, 6, FALSE)-VLOOKUP(Games!E318, Data!$B$2:$L$134, 6, FALSE))*'Coefficients - Win Probability'!$E$2</f>
        <v>-0.9079602639</v>
      </c>
      <c r="F318" s="5" t="n">
        <f>(VLOOKUP(Games!B318, Data!$B$2:$L$134, 7, FALSE)-VLOOKUP(Games!E318, Data!$B$2:$L$134, 7, FALSE))*'Coefficients - Win Probability'!$F$2</f>
        <v>-3.221092798</v>
      </c>
      <c r="G318" s="5" t="n">
        <f>(VLOOKUP(Games!B318, Data!$B$2:$L$134, 8, FALSE)-VLOOKUP(Games!E318, Data!$B$2:$L$134, 8, FALSE))*'Coefficients - Win Probability'!$G$2</f>
        <v>-1.112222913</v>
      </c>
      <c r="H318" s="5" t="n">
        <f>(VLOOKUP(Games!B318, Data!$B$2:$L$134, 9, FALSE)-VLOOKUP(Games!E318, Data!$B$2:$L$134, 9, FALSE))*'Coefficients - Win Probability'!$H$2</f>
        <v>-0.1944751143</v>
      </c>
      <c r="I318" s="5" t="n">
        <f>(VLOOKUP(Games!B318, Data!$B$2:$L$134, 10, FALSE)-VLOOKUP(Games!E318, Data!$B$2:$L$134, 10, FALSE))*'Coefficients - Win Probability'!$I$2</f>
        <v>1.20999252</v>
      </c>
      <c r="J318" s="5" t="n">
        <f>(IF(AND(VLOOKUP(Games!B318, Data!$B$2:$L$134, 11, FALSE)=1, VLOOKUP(Games!E318, Data!$B$2:$L$134, 11, FALSE)&lt;&gt;1), 1,0))*'Coefficients - Win Probability'!$J$2</f>
        <v>0</v>
      </c>
      <c r="K318" s="5" t="n">
        <f>(IF(AND(VLOOKUP(Games!B318, Data!$B$2:$L$134, 11, FALSE)&lt;&gt;1, VLOOKUP(Games!E318, Data!$B$2:$L$134, 11, FALSE)=1), 1,0))*'Coefficients - Win Probability'!$K$2</f>
        <v>0</v>
      </c>
      <c r="L318" s="5" t="n">
        <f>(VLOOKUP(Games!B318, Data!$B$2:$L$134, 3, FALSE)-VLOOKUP(Games!E318, Data!$B$2:$L$134, 3, FALSE))*'Coefficients - Win Probability'!$L$2</f>
        <v>2.858976976</v>
      </c>
      <c r="N318" s="5" t="n">
        <f t="shared" si="1"/>
        <v>0.11534</v>
      </c>
    </row>
    <row r="319" ht="14.25" customHeight="1">
      <c r="A319" s="5" t="n">
        <f>'Coefficients - Win Probability'!$A$2</f>
        <v>0</v>
      </c>
      <c r="B319" s="5" t="n">
        <f>(Games!G319)*'Coefficients - Win Probability'!$B$2</f>
        <v>0.8542290069</v>
      </c>
      <c r="C319" s="5" t="n">
        <f>(VLOOKUP(Games!B319, Data!$B$2:$L$134, 4, FALSE)-VLOOKUP(Games!E319, Data!$B$2:$L$134, 4, FALSE))*'Coefficients - Win Probability'!$C$2</f>
        <v>0.2448606036</v>
      </c>
      <c r="D319" s="5" t="n">
        <f>(VLOOKUP(Games!B319, Data!$B$2:$L$134, 5, FALSE)-VLOOKUP(Games!E319, Data!$B$2:$L$134, 5, FALSE))*'Coefficients - Win Probability'!$D$2</f>
        <v>-1.589577185</v>
      </c>
      <c r="E319" s="5" t="n">
        <f>(VLOOKUP(Games!B319, Data!$B$2:$L$134, 6, FALSE)-VLOOKUP(Games!E319, Data!$B$2:$L$134, 6, FALSE))*'Coefficients - Win Probability'!$E$2</f>
        <v>-0.2708404196</v>
      </c>
      <c r="F319" s="5" t="n">
        <f>(VLOOKUP(Games!B319, Data!$B$2:$L$134, 7, FALSE)-VLOOKUP(Games!E319, Data!$B$2:$L$134, 7, FALSE))*'Coefficients - Win Probability'!$F$2</f>
        <v>-2.773718798</v>
      </c>
      <c r="G319" s="5" t="n">
        <f>(VLOOKUP(Games!B319, Data!$B$2:$L$134, 8, FALSE)-VLOOKUP(Games!E319, Data!$B$2:$L$134, 8, FALSE))*'Coefficients - Win Probability'!$G$2</f>
        <v>-0.8813841951</v>
      </c>
      <c r="H319" s="5" t="n">
        <f>(VLOOKUP(Games!B319, Data!$B$2:$L$134, 9, FALSE)-VLOOKUP(Games!E319, Data!$B$2:$L$134, 9, FALSE))*'Coefficients - Win Probability'!$H$2</f>
        <v>-0.09586801408</v>
      </c>
      <c r="I319" s="5" t="n">
        <f>(VLOOKUP(Games!B319, Data!$B$2:$L$134, 10, FALSE)-VLOOKUP(Games!E319, Data!$B$2:$L$134, 10, FALSE))*'Coefficients - Win Probability'!$I$2</f>
        <v>-0.1609765866</v>
      </c>
      <c r="J319" s="5" t="n">
        <f>(IF(AND(VLOOKUP(Games!B319, Data!$B$2:$L$134, 11, FALSE)=1, VLOOKUP(Games!E319, Data!$B$2:$L$134, 11, FALSE)&lt;&gt;1), 1,0))*'Coefficients - Win Probability'!$J$2</f>
        <v>0</v>
      </c>
      <c r="K319" s="5" t="n">
        <f>(IF(AND(VLOOKUP(Games!B319, Data!$B$2:$L$134, 11, FALSE)&lt;&gt;1, VLOOKUP(Games!E319, Data!$B$2:$L$134, 11, FALSE)=1), 1,0))*'Coefficients - Win Probability'!$K$2</f>
        <v>0</v>
      </c>
      <c r="L319" s="5" t="n">
        <f>(VLOOKUP(Games!B319, Data!$B$2:$L$134, 3, FALSE)-VLOOKUP(Games!E319, Data!$B$2:$L$134, 3, FALSE))*'Coefficients - Win Probability'!$L$2</f>
        <v>2.300795757</v>
      </c>
      <c r="N319" s="5" t="n">
        <f t="shared" si="1"/>
        <v>0.085295</v>
      </c>
    </row>
    <row r="320" ht="14.25" customHeight="1">
      <c r="A320" s="5" t="n">
        <f>'Coefficients - Win Probability'!$A$2</f>
        <v>0</v>
      </c>
      <c r="B320" s="5" t="n">
        <f>(Games!G320)*'Coefficients - Win Probability'!$B$2</f>
        <v>1.009543372</v>
      </c>
      <c r="C320" s="5" t="n">
        <f>(VLOOKUP(Games!B320, Data!$B$2:$L$134, 4, FALSE)-VLOOKUP(Games!E320, Data!$B$2:$L$134, 4, FALSE))*'Coefficients - Win Probability'!$C$2</f>
        <v>-1.224303018</v>
      </c>
      <c r="D320" s="5" t="n">
        <f>(VLOOKUP(Games!B320, Data!$B$2:$L$134, 5, FALSE)-VLOOKUP(Games!E320, Data!$B$2:$L$134, 5, FALSE))*'Coefficients - Win Probability'!$D$2</f>
        <v>-1.556460994</v>
      </c>
      <c r="E320" s="5" t="n">
        <f>(VLOOKUP(Games!B320, Data!$B$2:$L$134, 6, FALSE)-VLOOKUP(Games!E320, Data!$B$2:$L$134, 6, FALSE))*'Coefficients - Win Probability'!$E$2</f>
        <v>-1.251884606</v>
      </c>
      <c r="F320" s="5" t="n">
        <f>(VLOOKUP(Games!B320, Data!$B$2:$L$134, 7, FALSE)-VLOOKUP(Games!E320, Data!$B$2:$L$134, 7, FALSE))*'Coefficients - Win Probability'!$F$2</f>
        <v>-3.042143198</v>
      </c>
      <c r="G320" s="5" t="n">
        <f>(VLOOKUP(Games!B320, Data!$B$2:$L$134, 8, FALSE)-VLOOKUP(Games!E320, Data!$B$2:$L$134, 8, FALSE))*'Coefficients - Win Probability'!$G$2</f>
        <v>-1.825724404</v>
      </c>
      <c r="H320" s="5" t="n">
        <f>(VLOOKUP(Games!B320, Data!$B$2:$L$134, 9, FALSE)-VLOOKUP(Games!E320, Data!$B$2:$L$134, 9, FALSE))*'Coefficients - Win Probability'!$H$2</f>
        <v>-0.2259746046</v>
      </c>
      <c r="I320" s="5" t="n">
        <f>(VLOOKUP(Games!B320, Data!$B$2:$L$134, 10, FALSE)-VLOOKUP(Games!E320, Data!$B$2:$L$134, 10, FALSE))*'Coefficients - Win Probability'!$I$2</f>
        <v>1.037231736</v>
      </c>
      <c r="J320" s="5" t="n">
        <f>(IF(AND(VLOOKUP(Games!B320, Data!$B$2:$L$134, 11, FALSE)=1, VLOOKUP(Games!E320, Data!$B$2:$L$134, 11, FALSE)&lt;&gt;1), 1,0))*'Coefficients - Win Probability'!$J$2</f>
        <v>0</v>
      </c>
      <c r="K320" s="5" t="n">
        <f>(IF(AND(VLOOKUP(Games!B320, Data!$B$2:$L$134, 11, FALSE)&lt;&gt;1, VLOOKUP(Games!E320, Data!$B$2:$L$134, 11, FALSE)=1), 1,0))*'Coefficients - Win Probability'!$K$2</f>
        <v>0</v>
      </c>
      <c r="L320" s="5" t="n">
        <f>(VLOOKUP(Games!B320, Data!$B$2:$L$134, 3, FALSE)-VLOOKUP(Games!E320, Data!$B$2:$L$134, 3, FALSE))*'Coefficients - Win Probability'!$L$2</f>
        <v>4.002567767</v>
      </c>
      <c r="N320" s="5" t="n">
        <f t="shared" si="1"/>
        <v>0.04406</v>
      </c>
    </row>
    <row r="321" ht="14.25" customHeight="1">
      <c r="A321" s="5" t="n">
        <f>'Coefficients - Win Probability'!$A$2</f>
        <v>0</v>
      </c>
      <c r="B321" s="5" t="n">
        <f>(Games!G321)*'Coefficients - Win Probability'!$B$2</f>
        <v>1.164857737</v>
      </c>
      <c r="C321" s="5" t="n">
        <f>(VLOOKUP(Games!B321, Data!$B$2:$L$134, 4, FALSE)-VLOOKUP(Games!E321, Data!$B$2:$L$134, 4, FALSE))*'Coefficients - Win Probability'!$C$2</f>
        <v>-0.7345818108</v>
      </c>
      <c r="D321" s="5" t="n">
        <f>(VLOOKUP(Games!B321, Data!$B$2:$L$134, 5, FALSE)-VLOOKUP(Games!E321, Data!$B$2:$L$134, 5, FALSE))*'Coefficients - Win Probability'!$D$2</f>
        <v>-0.8279047841</v>
      </c>
      <c r="E321" s="5" t="n">
        <f>(VLOOKUP(Games!B321, Data!$B$2:$L$134, 6, FALSE)-VLOOKUP(Games!E321, Data!$B$2:$L$134, 6, FALSE))*'Coefficients - Win Probability'!$E$2</f>
        <v>-0.6895683065</v>
      </c>
      <c r="F321" s="5" t="n">
        <f>(VLOOKUP(Games!B321, Data!$B$2:$L$134, 7, FALSE)-VLOOKUP(Games!E321, Data!$B$2:$L$134, 7, FALSE))*'Coefficients - Win Probability'!$F$2</f>
        <v>-2.326344798</v>
      </c>
      <c r="G321" s="5" t="n">
        <f>(VLOOKUP(Games!B321, Data!$B$2:$L$134, 8, FALSE)-VLOOKUP(Games!E321, Data!$B$2:$L$134, 8, FALSE))*'Coefficients - Win Probability'!$G$2</f>
        <v>-0.6925161533</v>
      </c>
      <c r="H321" s="5" t="n">
        <f>(VLOOKUP(Games!B321, Data!$B$2:$L$134, 9, FALSE)-VLOOKUP(Games!E321, Data!$B$2:$L$134, 9, FALSE))*'Coefficients - Win Probability'!$H$2</f>
        <v>-0.1027157294</v>
      </c>
      <c r="I321" s="5" t="n">
        <f>(VLOOKUP(Games!B321, Data!$B$2:$L$134, 10, FALSE)-VLOOKUP(Games!E321, Data!$B$2:$L$134, 10, FALSE))*'Coefficients - Win Probability'!$I$2</f>
        <v>0.7114987255</v>
      </c>
      <c r="J321" s="5" t="n">
        <f>(IF(AND(VLOOKUP(Games!B321, Data!$B$2:$L$134, 11, FALSE)=1, VLOOKUP(Games!E321, Data!$B$2:$L$134, 11, FALSE)&lt;&gt;1), 1,0))*'Coefficients - Win Probability'!$J$2</f>
        <v>0</v>
      </c>
      <c r="K321" s="5" t="n">
        <f>(IF(AND(VLOOKUP(Games!B321, Data!$B$2:$L$134, 11, FALSE)&lt;&gt;1, VLOOKUP(Games!E321, Data!$B$2:$L$134, 11, FALSE)=1), 1,0))*'Coefficients - Win Probability'!$K$2</f>
        <v>0</v>
      </c>
      <c r="L321" s="5" t="n">
        <f>(VLOOKUP(Games!B321, Data!$B$2:$L$134, 3, FALSE)-VLOOKUP(Games!E321, Data!$B$2:$L$134, 3, FALSE))*'Coefficients - Win Probability'!$L$2</f>
        <v>1.048291558</v>
      </c>
      <c r="N321" s="5" t="n">
        <f t="shared" si="1"/>
        <v>0.079513</v>
      </c>
    </row>
    <row r="322" ht="14.25" customHeight="1">
      <c r="A322" s="5" t="n">
        <f>'Coefficients - Win Probability'!$A$2</f>
        <v>0</v>
      </c>
      <c r="B322" s="5" t="n">
        <f>(Games!G322)*'Coefficients - Win Probability'!$B$2</f>
        <v>-1.009543372</v>
      </c>
      <c r="C322" s="5" t="n">
        <f>(VLOOKUP(Games!B322, Data!$B$2:$L$134, 4, FALSE)-VLOOKUP(Games!E322, Data!$B$2:$L$134, 4, FALSE))*'Coefficients - Win Probability'!$C$2</f>
        <v>0.7345818108</v>
      </c>
      <c r="D322" s="5" t="n">
        <f>(VLOOKUP(Games!B322, Data!$B$2:$L$134, 5, FALSE)-VLOOKUP(Games!E322, Data!$B$2:$L$134, 5, FALSE))*'Coefficients - Win Probability'!$D$2</f>
        <v>0.9698313185</v>
      </c>
      <c r="E322" s="5" t="n">
        <f>(VLOOKUP(Games!B322, Data!$B$2:$L$134, 6, FALSE)-VLOOKUP(Games!E322, Data!$B$2:$L$134, 6, FALSE))*'Coefficients - Win Probability'!$E$2</f>
        <v>0.5055687833</v>
      </c>
      <c r="F322" s="5" t="n">
        <f>(VLOOKUP(Games!B322, Data!$B$2:$L$134, 7, FALSE)-VLOOKUP(Games!E322, Data!$B$2:$L$134, 7, FALSE))*'Coefficients - Win Probability'!$F$2</f>
        <v>1.521071599</v>
      </c>
      <c r="G322" s="5" t="n">
        <f>(VLOOKUP(Games!B322, Data!$B$2:$L$134, 8, FALSE)-VLOOKUP(Games!E322, Data!$B$2:$L$134, 8, FALSE))*'Coefficients - Win Probability'!$G$2</f>
        <v>0.4826627735</v>
      </c>
      <c r="H322" s="5" t="n">
        <f>(VLOOKUP(Games!B322, Data!$B$2:$L$134, 9, FALSE)-VLOOKUP(Games!E322, Data!$B$2:$L$134, 9, FALSE))*'Coefficients - Win Probability'!$H$2</f>
        <v>0.1725624253</v>
      </c>
      <c r="I322" s="5" t="n">
        <f>(VLOOKUP(Games!B322, Data!$B$2:$L$134, 10, FALSE)-VLOOKUP(Games!E322, Data!$B$2:$L$134, 10, FALSE))*'Coefficients - Win Probability'!$I$2</f>
        <v>-0.5752022509</v>
      </c>
      <c r="J322" s="5" t="n">
        <f>(IF(AND(VLOOKUP(Games!B322, Data!$B$2:$L$134, 11, FALSE)=1, VLOOKUP(Games!E322, Data!$B$2:$L$134, 11, FALSE)&lt;&gt;1), 1,0))*'Coefficients - Win Probability'!$J$2</f>
        <v>0</v>
      </c>
      <c r="K322" s="5" t="n">
        <f>(IF(AND(VLOOKUP(Games!B322, Data!$B$2:$L$134, 11, FALSE)&lt;&gt;1, VLOOKUP(Games!E322, Data!$B$2:$L$134, 11, FALSE)=1), 1,0))*'Coefficients - Win Probability'!$K$2</f>
        <v>0</v>
      </c>
      <c r="L322" s="5" t="n">
        <f>(VLOOKUP(Games!B322, Data!$B$2:$L$134, 3, FALSE)-VLOOKUP(Games!E322, Data!$B$2:$L$134, 3, FALSE))*'Coefficients - Win Probability'!$L$2</f>
        <v>-0.9938348537</v>
      </c>
      <c r="N322" s="5" t="n">
        <f t="shared" si="1"/>
        <v>0.859083</v>
      </c>
    </row>
    <row r="323" ht="14.25" customHeight="1">
      <c r="A323" s="5" t="n">
        <f>'Coefficients - Win Probability'!$A$2</f>
        <v>0</v>
      </c>
      <c r="B323" s="5" t="n">
        <f>(Games!G323)*'Coefficients - Win Probability'!$B$2</f>
        <v>3.80520194</v>
      </c>
      <c r="C323" s="5" t="n">
        <f>(VLOOKUP(Games!B323, Data!$B$2:$L$134, 4, FALSE)-VLOOKUP(Games!E323, Data!$B$2:$L$134, 4, FALSE))*'Coefficients - Win Probability'!$C$2</f>
        <v>-1.243138449</v>
      </c>
      <c r="D323" s="5" t="n">
        <f>(VLOOKUP(Games!B323, Data!$B$2:$L$134, 5, FALSE)-VLOOKUP(Games!E323, Data!$B$2:$L$134, 5, FALSE))*'Coefficients - Win Probability'!$D$2</f>
        <v>-3.103460219</v>
      </c>
      <c r="E323" s="5" t="n">
        <f>(VLOOKUP(Games!B323, Data!$B$2:$L$134, 6, FALSE)-VLOOKUP(Games!E323, Data!$B$2:$L$134, 6, FALSE))*'Coefficients - Win Probability'!$E$2</f>
        <v>-1.284557419</v>
      </c>
      <c r="F323" s="5" t="n">
        <f>(VLOOKUP(Games!B323, Data!$B$2:$L$134, 7, FALSE)-VLOOKUP(Games!E323, Data!$B$2:$L$134, 7, FALSE))*'Coefficients - Win Probability'!$F$2</f>
        <v>-6.501835462</v>
      </c>
      <c r="G323" s="5" t="n">
        <f>(VLOOKUP(Games!B323, Data!$B$2:$L$134, 8, FALSE)-VLOOKUP(Games!E323, Data!$B$2:$L$134, 8, FALSE))*'Coefficients - Win Probability'!$G$2</f>
        <v>-2.161489812</v>
      </c>
      <c r="H323" s="5" t="n">
        <f>(VLOOKUP(Games!B323, Data!$B$2:$L$134, 9, FALSE)-VLOOKUP(Games!E323, Data!$B$2:$L$134, 9, FALSE))*'Coefficients - Win Probability'!$H$2</f>
        <v>-0.4218192619</v>
      </c>
      <c r="I323" s="5" t="n">
        <f>(VLOOKUP(Games!B323, Data!$B$2:$L$134, 10, FALSE)-VLOOKUP(Games!E323, Data!$B$2:$L$134, 10, FALSE))*'Coefficients - Win Probability'!$I$2</f>
        <v>1.149922499</v>
      </c>
      <c r="J323" s="5" t="n">
        <f>(IF(AND(VLOOKUP(Games!B323, Data!$B$2:$L$134, 11, FALSE)=1, VLOOKUP(Games!E323, Data!$B$2:$L$134, 11, FALSE)&lt;&gt;1), 1,0))*'Coefficients - Win Probability'!$J$2</f>
        <v>0</v>
      </c>
      <c r="K323" s="5" t="n">
        <f>(IF(AND(VLOOKUP(Games!B323, Data!$B$2:$L$134, 11, FALSE)&lt;&gt;1, VLOOKUP(Games!E323, Data!$B$2:$L$134, 11, FALSE)=1), 1,0))*'Coefficients - Win Probability'!$K$2</f>
        <v>0.3676925434</v>
      </c>
      <c r="L323" s="5" t="n">
        <f>(VLOOKUP(Games!B323, Data!$B$2:$L$134, 3, FALSE)-VLOOKUP(Games!E323, Data!$B$2:$L$134, 3, FALSE))*'Coefficients - Win Probability'!$L$2</f>
        <v>2.722835216</v>
      </c>
      <c r="N323" s="5" t="n">
        <f t="shared" si="1"/>
        <v>0.001266</v>
      </c>
    </row>
    <row r="324" ht="14.25" customHeight="1">
      <c r="A324" s="5" t="n">
        <f>'Coefficients - Win Probability'!$A$2</f>
        <v>0</v>
      </c>
      <c r="B324" s="5" t="n">
        <f>(Games!G324)*'Coefficients - Win Probability'!$B$2</f>
        <v>0.3882859122</v>
      </c>
      <c r="C324" s="5" t="n">
        <f>(VLOOKUP(Games!B324, Data!$B$2:$L$134, 4, FALSE)-VLOOKUP(Games!E324, Data!$B$2:$L$134, 4, FALSE))*'Coefficients - Win Probability'!$C$2</f>
        <v>0.2448606036</v>
      </c>
      <c r="D324" s="5" t="n">
        <f>(VLOOKUP(Games!B324, Data!$B$2:$L$134, 5, FALSE)-VLOOKUP(Games!E324, Data!$B$2:$L$134, 5, FALSE))*'Coefficients - Win Probability'!$D$2</f>
        <v>0.1230029965</v>
      </c>
      <c r="E324" s="5" t="n">
        <f>(VLOOKUP(Games!B324, Data!$B$2:$L$134, 6, FALSE)-VLOOKUP(Games!E324, Data!$B$2:$L$134, 6, FALSE))*'Coefficients - Win Probability'!$E$2</f>
        <v>-0.01203735198</v>
      </c>
      <c r="F324" s="5" t="n">
        <f>(VLOOKUP(Games!B324, Data!$B$2:$L$134, 7, FALSE)-VLOOKUP(Games!E324, Data!$B$2:$L$134, 7, FALSE))*'Coefficients - Win Probability'!$F$2</f>
        <v>-0.9842227992</v>
      </c>
      <c r="G324" s="5" t="n">
        <f>(VLOOKUP(Games!B324, Data!$B$2:$L$134, 8, FALSE)-VLOOKUP(Games!E324, Data!$B$2:$L$134, 8, FALSE))*'Coefficients - Win Probability'!$G$2</f>
        <v>-0.02098533798</v>
      </c>
      <c r="H324" s="5" t="n">
        <f>(VLOOKUP(Games!B324, Data!$B$2:$L$134, 9, FALSE)-VLOOKUP(Games!E324, Data!$B$2:$L$134, 9, FALSE))*'Coefficients - Win Probability'!$H$2</f>
        <v>-0.01095634447</v>
      </c>
      <c r="I324" s="5" t="n">
        <f>(VLOOKUP(Games!B324, Data!$B$2:$L$134, 10, FALSE)-VLOOKUP(Games!E324, Data!$B$2:$L$134, 10, FALSE))*'Coefficients - Win Probability'!$I$2</f>
        <v>-0.1937823375</v>
      </c>
      <c r="J324" s="5" t="n">
        <f>(IF(AND(VLOOKUP(Games!B324, Data!$B$2:$L$134, 11, FALSE)=1, VLOOKUP(Games!E324, Data!$B$2:$L$134, 11, FALSE)&lt;&gt;1), 1,0))*'Coefficients - Win Probability'!$J$2</f>
        <v>-0.2451778613</v>
      </c>
      <c r="K324" s="5" t="n">
        <f>(IF(AND(VLOOKUP(Games!B324, Data!$B$2:$L$134, 11, FALSE)&lt;&gt;1, VLOOKUP(Games!E324, Data!$B$2:$L$134, 11, FALSE)=1), 1,0))*'Coefficients - Win Probability'!$K$2</f>
        <v>0</v>
      </c>
      <c r="L324" s="5" t="n">
        <f>(VLOOKUP(Games!B324, Data!$B$2:$L$134, 3, FALSE)-VLOOKUP(Games!E324, Data!$B$2:$L$134, 3, FALSE))*'Coefficients - Win Probability'!$L$2</f>
        <v>-0.4901103388</v>
      </c>
      <c r="N324" s="5" t="n">
        <f t="shared" si="1"/>
        <v>0.231276</v>
      </c>
    </row>
    <row r="325" ht="14.25" customHeight="1">
      <c r="A325" s="5" t="n">
        <f>'Coefficients - Win Probability'!$A$2</f>
        <v>0</v>
      </c>
      <c r="B325" s="5" t="n">
        <f>(Games!G325)*'Coefficients - Win Probability'!$B$2</f>
        <v>-1.475486466</v>
      </c>
      <c r="C325" s="5" t="n">
        <f>(VLOOKUP(Games!B325, Data!$B$2:$L$134, 4, FALSE)-VLOOKUP(Games!E325, Data!$B$2:$L$134, 4, FALSE))*'Coefficients - Win Probability'!$C$2</f>
        <v>0.2448606036</v>
      </c>
      <c r="D325" s="5" t="n">
        <f>(VLOOKUP(Games!B325, Data!$B$2:$L$134, 5, FALSE)-VLOOKUP(Games!E325, Data!$B$2:$L$134, 5, FALSE))*'Coefficients - Win Probability'!$D$2</f>
        <v>1.135412275</v>
      </c>
      <c r="E325" s="5" t="n">
        <f>(VLOOKUP(Games!B325, Data!$B$2:$L$134, 6, FALSE)-VLOOKUP(Games!E325, Data!$B$2:$L$134, 6, FALSE))*'Coefficients - Win Probability'!$E$2</f>
        <v>0.6182040054</v>
      </c>
      <c r="F325" s="5" t="n">
        <f>(VLOOKUP(Games!B325, Data!$B$2:$L$134, 7, FALSE)-VLOOKUP(Games!E325, Data!$B$2:$L$134, 7, FALSE))*'Coefficients - Win Probability'!$F$2</f>
        <v>2.952668398</v>
      </c>
      <c r="G325" s="5" t="n">
        <f>(VLOOKUP(Games!B325, Data!$B$2:$L$134, 8, FALSE)-VLOOKUP(Games!E325, Data!$B$2:$L$134, 8, FALSE))*'Coefficients - Win Probability'!$G$2</f>
        <v>0.965325547</v>
      </c>
      <c r="H325" s="5" t="n">
        <f>(VLOOKUP(Games!B325, Data!$B$2:$L$134, 9, FALSE)-VLOOKUP(Games!E325, Data!$B$2:$L$134, 9, FALSE))*'Coefficients - Win Probability'!$H$2</f>
        <v>0.09312892796</v>
      </c>
      <c r="I325" s="5" t="n">
        <f>(VLOOKUP(Games!B325, Data!$B$2:$L$134, 10, FALSE)-VLOOKUP(Games!E325, Data!$B$2:$L$134, 10, FALSE))*'Coefficients - Win Probability'!$I$2</f>
        <v>0.2439106568</v>
      </c>
      <c r="J325" s="5" t="n">
        <f>(IF(AND(VLOOKUP(Games!B325, Data!$B$2:$L$134, 11, FALSE)=1, VLOOKUP(Games!E325, Data!$B$2:$L$134, 11, FALSE)&lt;&gt;1), 1,0))*'Coefficients - Win Probability'!$J$2</f>
        <v>0</v>
      </c>
      <c r="K325" s="5" t="n">
        <f>(IF(AND(VLOOKUP(Games!B325, Data!$B$2:$L$134, 11, FALSE)&lt;&gt;1, VLOOKUP(Games!E325, Data!$B$2:$L$134, 11, FALSE)=1), 1,0))*'Coefficients - Win Probability'!$K$2</f>
        <v>0</v>
      </c>
      <c r="L325" s="5" t="n">
        <f>(VLOOKUP(Games!B325, Data!$B$2:$L$134, 3, FALSE)-VLOOKUP(Games!E325, Data!$B$2:$L$134, 3, FALSE))*'Coefficients - Win Probability'!$L$2</f>
        <v>-1.061905734</v>
      </c>
      <c r="N325" s="5" t="n">
        <f t="shared" si="1"/>
        <v>0.97625</v>
      </c>
    </row>
    <row r="326" ht="14.25" customHeight="1">
      <c r="A326" s="5" t="n">
        <f>'Coefficients - Win Probability'!$A$2</f>
        <v>0</v>
      </c>
      <c r="B326" s="5" t="n">
        <f>(Games!G326)*'Coefficients - Win Probability'!$B$2</f>
        <v>1.630800831</v>
      </c>
      <c r="C326" s="5" t="n">
        <f>(VLOOKUP(Games!B326, Data!$B$2:$L$134, 4, FALSE)-VLOOKUP(Games!E326, Data!$B$2:$L$134, 4, FALSE))*'Coefficients - Win Probability'!$C$2</f>
        <v>-1.469163622</v>
      </c>
      <c r="D326" s="5" t="n">
        <f>(VLOOKUP(Games!B326, Data!$B$2:$L$134, 5, FALSE)-VLOOKUP(Games!E326, Data!$B$2:$L$134, 5, FALSE))*'Coefficients - Win Probability'!$D$2</f>
        <v>-1.930200868</v>
      </c>
      <c r="E326" s="5" t="n">
        <f>(VLOOKUP(Games!B326, Data!$B$2:$L$134, 6, FALSE)-VLOOKUP(Games!E326, Data!$B$2:$L$134, 6, FALSE))*'Coefficients - Win Probability'!$E$2</f>
        <v>-1.411809426</v>
      </c>
      <c r="F326" s="5" t="n">
        <f>(VLOOKUP(Games!B326, Data!$B$2:$L$134, 7, FALSE)-VLOOKUP(Games!E326, Data!$B$2:$L$134, 7, FALSE))*'Coefficients - Win Probability'!$F$2</f>
        <v>-5.010588796</v>
      </c>
      <c r="G326" s="5" t="n">
        <f>(VLOOKUP(Games!B326, Data!$B$2:$L$134, 8, FALSE)-VLOOKUP(Games!E326, Data!$B$2:$L$134, 8, FALSE))*'Coefficients - Win Probability'!$G$2</f>
        <v>-1.699812376</v>
      </c>
      <c r="H326" s="5" t="n">
        <f>(VLOOKUP(Games!B326, Data!$B$2:$L$134, 9, FALSE)-VLOOKUP(Games!E326, Data!$B$2:$L$134, 9, FALSE))*'Coefficients - Win Probability'!$H$2</f>
        <v>-0.2547350088</v>
      </c>
      <c r="I326" s="5" t="n">
        <f>(VLOOKUP(Games!B326, Data!$B$2:$L$134, 10, FALSE)-VLOOKUP(Games!E326, Data!$B$2:$L$134, 10, FALSE))*'Coefficients - Win Probability'!$I$2</f>
        <v>0.8417919296</v>
      </c>
      <c r="J326" s="5" t="n">
        <f>(IF(AND(VLOOKUP(Games!B326, Data!$B$2:$L$134, 11, FALSE)=1, VLOOKUP(Games!E326, Data!$B$2:$L$134, 11, FALSE)&lt;&gt;1), 1,0))*'Coefficients - Win Probability'!$J$2</f>
        <v>0</v>
      </c>
      <c r="K326" s="5" t="n">
        <f>(IF(AND(VLOOKUP(Games!B326, Data!$B$2:$L$134, 11, FALSE)&lt;&gt;1, VLOOKUP(Games!E326, Data!$B$2:$L$134, 11, FALSE)=1), 1,0))*'Coefficients - Win Probability'!$K$2</f>
        <v>0</v>
      </c>
      <c r="L326" s="5" t="n">
        <f>(VLOOKUP(Games!B326, Data!$B$2:$L$134, 3, FALSE)-VLOOKUP(Games!E326, Data!$B$2:$L$134, 3, FALSE))*'Coefficients - Win Probability'!$L$2</f>
        <v>3.553299956</v>
      </c>
      <c r="N326" s="5" t="n">
        <f t="shared" si="1"/>
        <v>0.003171</v>
      </c>
    </row>
    <row r="327" ht="14.25" customHeight="1">
      <c r="A327" s="5" t="n">
        <f>'Coefficients - Win Probability'!$A$2</f>
        <v>0</v>
      </c>
      <c r="B327" s="5" t="n">
        <f>(Games!G327)*'Coefficients - Win Probability'!$B$2</f>
        <v>0.8542290069</v>
      </c>
      <c r="C327" s="5" t="n">
        <f>(VLOOKUP(Games!B327, Data!$B$2:$L$134, 4, FALSE)-VLOOKUP(Games!E327, Data!$B$2:$L$134, 4, FALSE))*'Coefficients - Win Probability'!$C$2</f>
        <v>-0.9794424145</v>
      </c>
      <c r="D327" s="5" t="n">
        <f>(VLOOKUP(Games!B327, Data!$B$2:$L$134, 5, FALSE)-VLOOKUP(Games!E327, Data!$B$2:$L$134, 5, FALSE))*'Coefficients - Win Probability'!$D$2</f>
        <v>-0.6575929428</v>
      </c>
      <c r="E327" s="5" t="n">
        <f>(VLOOKUP(Games!B327, Data!$B$2:$L$134, 6, FALSE)-VLOOKUP(Games!E327, Data!$B$2:$L$134, 6, FALSE))*'Coefficients - Win Probability'!$E$2</f>
        <v>-0.5485593261</v>
      </c>
      <c r="F327" s="5" t="n">
        <f>(VLOOKUP(Games!B327, Data!$B$2:$L$134, 7, FALSE)-VLOOKUP(Games!E327, Data!$B$2:$L$134, 7, FALSE))*'Coefficients - Win Probability'!$F$2</f>
        <v>-2.207045065</v>
      </c>
      <c r="G327" s="5" t="n">
        <f>(VLOOKUP(Games!B327, Data!$B$2:$L$134, 8, FALSE)-VLOOKUP(Games!E327, Data!$B$2:$L$134, 8, FALSE))*'Coefficients - Win Probability'!$G$2</f>
        <v>-0.8184281812</v>
      </c>
      <c r="H327" s="5" t="n">
        <f>(VLOOKUP(Games!B327, Data!$B$2:$L$134, 9, FALSE)-VLOOKUP(Games!E327, Data!$B$2:$L$134, 9, FALSE))*'Coefficients - Win Probability'!$H$2</f>
        <v>-0.1506497364</v>
      </c>
      <c r="I327" s="5" t="n">
        <f>(VLOOKUP(Games!B327, Data!$B$2:$L$134, 10, FALSE)-VLOOKUP(Games!E327, Data!$B$2:$L$134, 10, FALSE))*'Coefficients - Win Probability'!$I$2</f>
        <v>-0.09582998459</v>
      </c>
      <c r="J327" s="5" t="n">
        <f>(IF(AND(VLOOKUP(Games!B327, Data!$B$2:$L$134, 11, FALSE)=1, VLOOKUP(Games!E327, Data!$B$2:$L$134, 11, FALSE)&lt;&gt;1), 1,0))*'Coefficients - Win Probability'!$J$2</f>
        <v>0</v>
      </c>
      <c r="K327" s="5" t="n">
        <f>(IF(AND(VLOOKUP(Games!B327, Data!$B$2:$L$134, 11, FALSE)&lt;&gt;1, VLOOKUP(Games!E327, Data!$B$2:$L$134, 11, FALSE)=1), 1,0))*'Coefficients - Win Probability'!$K$2</f>
        <v>0</v>
      </c>
      <c r="L327" s="5" t="n">
        <f>(VLOOKUP(Games!B327, Data!$B$2:$L$134, 3, FALSE)-VLOOKUP(Games!E327, Data!$B$2:$L$134, 3, FALSE))*'Coefficients - Win Probability'!$L$2</f>
        <v>1.143590791</v>
      </c>
      <c r="N327" s="5" t="n">
        <f t="shared" si="1"/>
        <v>0.03048</v>
      </c>
    </row>
    <row r="328" ht="14.25" customHeight="1">
      <c r="A328" s="5" t="n">
        <f>'Coefficients - Win Probability'!$A$2</f>
        <v>0</v>
      </c>
      <c r="B328" s="5" t="n">
        <f>(Games!G328)*'Coefficients - Win Probability'!$B$2</f>
        <v>-1.475486466</v>
      </c>
      <c r="C328" s="5" t="n">
        <f>(VLOOKUP(Games!B328, Data!$B$2:$L$134, 4, FALSE)-VLOOKUP(Games!E328, Data!$B$2:$L$134, 4, FALSE))*'Coefficients - Win Probability'!$C$2</f>
        <v>0.2448606036</v>
      </c>
      <c r="D328" s="5" t="n">
        <f>(VLOOKUP(Games!B328, Data!$B$2:$L$134, 5, FALSE)-VLOOKUP(Games!E328, Data!$B$2:$L$134, 5, FALSE))*'Coefficients - Win Probability'!$D$2</f>
        <v>0.1513883034</v>
      </c>
      <c r="E328" s="5" t="n">
        <f>(VLOOKUP(Games!B328, Data!$B$2:$L$134, 6, FALSE)-VLOOKUP(Games!E328, Data!$B$2:$L$134, 6, FALSE))*'Coefficients - Win Probability'!$E$2</f>
        <v>0.1925976317</v>
      </c>
      <c r="F328" s="5" t="n">
        <f>(VLOOKUP(Games!B328, Data!$B$2:$L$134, 7, FALSE)-VLOOKUP(Games!E328, Data!$B$2:$L$134, 7, FALSE))*'Coefficients - Win Probability'!$F$2</f>
        <v>0.9245729326</v>
      </c>
      <c r="G328" s="5" t="n">
        <f>(VLOOKUP(Games!B328, Data!$B$2:$L$134, 8, FALSE)-VLOOKUP(Games!E328, Data!$B$2:$L$134, 8, FALSE))*'Coefficients - Win Probability'!$G$2</f>
        <v>0.08394135191</v>
      </c>
      <c r="H328" s="5" t="n">
        <f>(VLOOKUP(Games!B328, Data!$B$2:$L$134, 9, FALSE)-VLOOKUP(Games!E328, Data!$B$2:$L$134, 9, FALSE))*'Coefficients - Win Probability'!$H$2</f>
        <v>0.09312892796</v>
      </c>
      <c r="I328" s="5" t="n">
        <f>(VLOOKUP(Games!B328, Data!$B$2:$L$134, 10, FALSE)-VLOOKUP(Games!E328, Data!$B$2:$L$134, 10, FALSE))*'Coefficients - Win Probability'!$I$2</f>
        <v>-0.342631105</v>
      </c>
      <c r="J328" s="5" t="n">
        <f>(IF(AND(VLOOKUP(Games!B328, Data!$B$2:$L$134, 11, FALSE)=1, VLOOKUP(Games!E328, Data!$B$2:$L$134, 11, FALSE)&lt;&gt;1), 1,0))*'Coefficients - Win Probability'!$J$2</f>
        <v>0</v>
      </c>
      <c r="K328" s="5" t="n">
        <f>(IF(AND(VLOOKUP(Games!B328, Data!$B$2:$L$134, 11, FALSE)&lt;&gt;1, VLOOKUP(Games!E328, Data!$B$2:$L$134, 11, FALSE)=1), 1,0))*'Coefficients - Win Probability'!$K$2</f>
        <v>0</v>
      </c>
      <c r="L328" s="5" t="n">
        <f>(VLOOKUP(Games!B328, Data!$B$2:$L$134, 3, FALSE)-VLOOKUP(Games!E328, Data!$B$2:$L$134, 3, FALSE))*'Coefficients - Win Probability'!$L$2</f>
        <v>0.2722835216</v>
      </c>
      <c r="N328" s="5" t="n">
        <f t="shared" si="1"/>
        <v>0.536101</v>
      </c>
    </row>
    <row r="329" ht="14.25" customHeight="1">
      <c r="A329" s="5" t="n">
        <f>'Coefficients - Win Probability'!$A$2</f>
        <v>0</v>
      </c>
      <c r="B329" s="5" t="n">
        <f>(Games!G329)*'Coefficients - Win Probability'!$B$2</f>
        <v>0.8542290069</v>
      </c>
      <c r="C329" s="5" t="n">
        <f>(VLOOKUP(Games!B329, Data!$B$2:$L$134, 4, FALSE)-VLOOKUP(Games!E329, Data!$B$2:$L$134, 4, FALSE))*'Coefficients - Win Probability'!$C$2</f>
        <v>-0.09417715524</v>
      </c>
      <c r="D329" s="5" t="n">
        <f>(VLOOKUP(Games!B329, Data!$B$2:$L$134, 5, FALSE)-VLOOKUP(Games!E329, Data!$B$2:$L$134, 5, FALSE))*'Coefficients - Win Probability'!$D$2</f>
        <v>-0.8752136289</v>
      </c>
      <c r="E329" s="5" t="n">
        <f>(VLOOKUP(Games!B329, Data!$B$2:$L$134, 6, FALSE)-VLOOKUP(Games!E329, Data!$B$2:$L$134, 6, FALSE))*'Coefficients - Win Probability'!$E$2</f>
        <v>-0.3026534213</v>
      </c>
      <c r="F329" s="5" t="n">
        <f>(VLOOKUP(Games!B329, Data!$B$2:$L$134, 7, FALSE)-VLOOKUP(Games!E329, Data!$B$2:$L$134, 7, FALSE))*'Coefficients - Win Probability'!$F$2</f>
        <v>-0.9245729326</v>
      </c>
      <c r="G329" s="5" t="n">
        <f>(VLOOKUP(Games!B329, Data!$B$2:$L$134, 8, FALSE)-VLOOKUP(Games!E329, Data!$B$2:$L$134, 8, FALSE))*'Coefficients - Win Probability'!$G$2</f>
        <v>-0.6715308153</v>
      </c>
      <c r="H329" s="5" t="n">
        <f>(VLOOKUP(Games!B329, Data!$B$2:$L$134, 9, FALSE)-VLOOKUP(Games!E329, Data!$B$2:$L$134, 9, FALSE))*'Coefficients - Win Probability'!$H$2</f>
        <v>-0.1040852724</v>
      </c>
      <c r="I329" s="5" t="n">
        <f>(VLOOKUP(Games!B329, Data!$B$2:$L$134, 10, FALSE)-VLOOKUP(Games!E329, Data!$B$2:$L$134, 10, FALSE))*'Coefficients - Win Probability'!$I$2</f>
        <v>0.2106617741</v>
      </c>
      <c r="J329" s="5" t="n">
        <f>(IF(AND(VLOOKUP(Games!B329, Data!$B$2:$L$134, 11, FALSE)=1, VLOOKUP(Games!E329, Data!$B$2:$L$134, 11, FALSE)&lt;&gt;1), 1,0))*'Coefficients - Win Probability'!$J$2</f>
        <v>0</v>
      </c>
      <c r="K329" s="5" t="n">
        <f>(IF(AND(VLOOKUP(Games!B329, Data!$B$2:$L$134, 11, FALSE)&lt;&gt;1, VLOOKUP(Games!E329, Data!$B$2:$L$134, 11, FALSE)=1), 1,0))*'Coefficients - Win Probability'!$K$2</f>
        <v>0</v>
      </c>
      <c r="L329" s="5" t="n">
        <f>(VLOOKUP(Games!B329, Data!$B$2:$L$134, 3, FALSE)-VLOOKUP(Games!E329, Data!$B$2:$L$134, 3, FALSE))*'Coefficients - Win Probability'!$L$2</f>
        <v>0.9257639733</v>
      </c>
      <c r="N329" s="5" t="n">
        <f t="shared" si="1"/>
        <v>0.272579</v>
      </c>
    </row>
    <row r="330" ht="14.25" customHeight="1">
      <c r="A330" s="5" t="n">
        <f>'Coefficients - Win Probability'!$A$2</f>
        <v>0</v>
      </c>
      <c r="B330" s="5" t="n">
        <f>(Games!G330)*'Coefficients - Win Probability'!$B$2</f>
        <v>-1.630800831</v>
      </c>
      <c r="C330" s="5" t="n">
        <f>(VLOOKUP(Games!B330, Data!$B$2:$L$134, 4, FALSE)-VLOOKUP(Games!E330, Data!$B$2:$L$134, 4, FALSE))*'Coefficients - Win Probability'!$C$2</f>
        <v>0.8395220695</v>
      </c>
      <c r="D330" s="5" t="n">
        <f>(VLOOKUP(Games!B330, Data!$B$2:$L$134, 5, FALSE)-VLOOKUP(Games!E330, Data!$B$2:$L$134, 5, FALSE))*'Coefficients - Win Probability'!$D$2</f>
        <v>0.9982166254</v>
      </c>
      <c r="E330" s="5" t="n">
        <f>(VLOOKUP(Games!B330, Data!$B$2:$L$134, 6, FALSE)-VLOOKUP(Games!E330, Data!$B$2:$L$134, 6, FALSE))*'Coefficients - Win Probability'!$E$2</f>
        <v>0.8486333148</v>
      </c>
      <c r="F330" s="5" t="n">
        <f>(VLOOKUP(Games!B330, Data!$B$2:$L$134, 7, FALSE)-VLOOKUP(Games!E330, Data!$B$2:$L$134, 7, FALSE))*'Coefficients - Win Probability'!$F$2</f>
        <v>2.803543731</v>
      </c>
      <c r="G330" s="5" t="n">
        <f>(VLOOKUP(Games!B330, Data!$B$2:$L$134, 8, FALSE)-VLOOKUP(Games!E330, Data!$B$2:$L$134, 8, FALSE))*'Coefficients - Win Probability'!$G$2</f>
        <v>1.259120279</v>
      </c>
      <c r="H330" s="5" t="n">
        <f>(VLOOKUP(Games!B330, Data!$B$2:$L$134, 9, FALSE)-VLOOKUP(Games!E330, Data!$B$2:$L$134, 9, FALSE))*'Coefficients - Win Probability'!$H$2</f>
        <v>0.1479106503</v>
      </c>
      <c r="I330" s="5" t="n">
        <f>(VLOOKUP(Games!B330, Data!$B$2:$L$134, 10, FALSE)-VLOOKUP(Games!E330, Data!$B$2:$L$134, 10, FALSE))*'Coefficients - Win Probability'!$I$2</f>
        <v>-0.6504349338</v>
      </c>
      <c r="J330" s="5" t="n">
        <f>(IF(AND(VLOOKUP(Games!B330, Data!$B$2:$L$134, 11, FALSE)=1, VLOOKUP(Games!E330, Data!$B$2:$L$134, 11, FALSE)&lt;&gt;1), 1,0))*'Coefficients - Win Probability'!$J$2</f>
        <v>-0.2451778613</v>
      </c>
      <c r="K330" s="5" t="n">
        <f>(IF(AND(VLOOKUP(Games!B330, Data!$B$2:$L$134, 11, FALSE)&lt;&gt;1, VLOOKUP(Games!E330, Data!$B$2:$L$134, 11, FALSE)=1), 1,0))*'Coefficients - Win Probability'!$K$2</f>
        <v>0</v>
      </c>
      <c r="L330" s="5" t="n">
        <f>(VLOOKUP(Games!B330, Data!$B$2:$L$134, 3, FALSE)-VLOOKUP(Games!E330, Data!$B$2:$L$134, 3, FALSE))*'Coefficients - Win Probability'!$L$2</f>
        <v>-1.742614538</v>
      </c>
      <c r="N330" s="5" t="n">
        <f t="shared" si="1"/>
        <v>0.932637</v>
      </c>
    </row>
    <row r="331" ht="14.25" customHeight="1">
      <c r="A331" s="5" t="n">
        <f>'Coefficients - Win Probability'!$A$2</f>
        <v>0</v>
      </c>
      <c r="B331" s="5" t="n">
        <f>(Games!G331)*'Coefficients - Win Probability'!$B$2</f>
        <v>1.475486466</v>
      </c>
      <c r="C331" s="5" t="n">
        <f>(VLOOKUP(Games!B331, Data!$B$2:$L$134, 4, FALSE)-VLOOKUP(Games!E331, Data!$B$2:$L$134, 4, FALSE))*'Coefficients - Win Probability'!$C$2</f>
        <v>0.4520503451</v>
      </c>
      <c r="D331" s="5" t="n">
        <f>(VLOOKUP(Games!B331, Data!$B$2:$L$134, 5, FALSE)-VLOOKUP(Games!E331, Data!$B$2:$L$134, 5, FALSE))*'Coefficients - Win Probability'!$D$2</f>
        <v>-0.7001709031</v>
      </c>
      <c r="E331" s="5" t="n">
        <f>(VLOOKUP(Games!B331, Data!$B$2:$L$134, 6, FALSE)-VLOOKUP(Games!E331, Data!$B$2:$L$134, 6, FALSE))*'Coefficients - Win Probability'!$E$2</f>
        <v>-0.0644858142</v>
      </c>
      <c r="F331" s="5" t="n">
        <f>(VLOOKUP(Games!B331, Data!$B$2:$L$134, 7, FALSE)-VLOOKUP(Games!E331, Data!$B$2:$L$134, 7, FALSE))*'Coefficients - Win Probability'!$F$2</f>
        <v>-2.236869998</v>
      </c>
      <c r="G331" s="5" t="n">
        <f>(VLOOKUP(Games!B331, Data!$B$2:$L$134, 8, FALSE)-VLOOKUP(Games!E331, Data!$B$2:$L$134, 8, FALSE))*'Coefficients - Win Probability'!$G$2</f>
        <v>-0.965325547</v>
      </c>
      <c r="H331" s="5" t="n">
        <f>(VLOOKUP(Games!B331, Data!$B$2:$L$134, 9, FALSE)-VLOOKUP(Games!E331, Data!$B$2:$L$134, 9, FALSE))*'Coefficients - Win Probability'!$H$2</f>
        <v>-0.08765075573</v>
      </c>
      <c r="I331" s="5" t="n">
        <f>(VLOOKUP(Games!B331, Data!$B$2:$L$134, 10, FALSE)-VLOOKUP(Games!E331, Data!$B$2:$L$134, 10, FALSE))*'Coefficients - Win Probability'!$I$2</f>
        <v>0.3706634707</v>
      </c>
      <c r="J331" s="5" t="n">
        <f>(IF(AND(VLOOKUP(Games!B331, Data!$B$2:$L$134, 11, FALSE)=1, VLOOKUP(Games!E331, Data!$B$2:$L$134, 11, FALSE)&lt;&gt;1), 1,0))*'Coefficients - Win Probability'!$J$2</f>
        <v>0</v>
      </c>
      <c r="K331" s="5" t="n">
        <f>(IF(AND(VLOOKUP(Games!B331, Data!$B$2:$L$134, 11, FALSE)&lt;&gt;1, VLOOKUP(Games!E331, Data!$B$2:$L$134, 11, FALSE)=1), 1,0))*'Coefficients - Win Probability'!$K$2</f>
        <v>0</v>
      </c>
      <c r="L331" s="5" t="n">
        <f>(VLOOKUP(Games!B331, Data!$B$2:$L$134, 3, FALSE)-VLOOKUP(Games!E331, Data!$B$2:$L$134, 3, FALSE))*'Coefficients - Win Probability'!$L$2</f>
        <v>0.5717953953</v>
      </c>
      <c r="N331" s="5" t="n">
        <f t="shared" si="1"/>
        <v>0.234243</v>
      </c>
    </row>
    <row r="332" ht="14.25" customHeight="1">
      <c r="A332" s="5" t="n">
        <f>'Coefficients - Win Probability'!$A$2</f>
        <v>0</v>
      </c>
      <c r="B332" s="5" t="n">
        <f>(Games!G332)*'Coefficients - Win Probability'!$B$2</f>
        <v>-1.164857737</v>
      </c>
      <c r="C332" s="5" t="n">
        <f>(VLOOKUP(Games!B332, Data!$B$2:$L$134, 4, FALSE)-VLOOKUP(Games!E332, Data!$B$2:$L$134, 4, FALSE))*'Coefficients - Win Probability'!$C$2</f>
        <v>0</v>
      </c>
      <c r="D332" s="5" t="n">
        <f>(VLOOKUP(Games!B332, Data!$B$2:$L$134, 5, FALSE)-VLOOKUP(Games!E332, Data!$B$2:$L$134, 5, FALSE))*'Coefficients - Win Probability'!$D$2</f>
        <v>0.1419265344</v>
      </c>
      <c r="E332" s="5" t="n">
        <f>(VLOOKUP(Games!B332, Data!$B$2:$L$134, 6, FALSE)-VLOOKUP(Games!E332, Data!$B$2:$L$134, 6, FALSE))*'Coefficients - Win Probability'!$E$2</f>
        <v>0.05674751649</v>
      </c>
      <c r="F332" s="5" t="n">
        <f>(VLOOKUP(Games!B332, Data!$B$2:$L$134, 7, FALSE)-VLOOKUP(Games!E332, Data!$B$2:$L$134, 7, FALSE))*'Coefficients - Win Probability'!$F$2</f>
        <v>0.5368487996</v>
      </c>
      <c r="G332" s="5" t="n">
        <f>(VLOOKUP(Games!B332, Data!$B$2:$L$134, 8, FALSE)-VLOOKUP(Games!E332, Data!$B$2:$L$134, 8, FALSE))*'Coefficients - Win Probability'!$G$2</f>
        <v>0.1888680418</v>
      </c>
      <c r="H332" s="5" t="n">
        <f>(VLOOKUP(Games!B332, Data!$B$2:$L$134, 9, FALSE)-VLOOKUP(Games!E332, Data!$B$2:$L$134, 9, FALSE))*'Coefficients - Win Probability'!$H$2</f>
        <v>0.004108629175</v>
      </c>
      <c r="I332" s="5" t="n">
        <f>(VLOOKUP(Games!B332, Data!$B$2:$L$134, 10, FALSE)-VLOOKUP(Games!E332, Data!$B$2:$L$134, 10, FALSE))*'Coefficients - Win Probability'!$I$2</f>
        <v>-0.3835935917</v>
      </c>
      <c r="J332" s="5" t="n">
        <f>(IF(AND(VLOOKUP(Games!B332, Data!$B$2:$L$134, 11, FALSE)=1, VLOOKUP(Games!E332, Data!$B$2:$L$134, 11, FALSE)&lt;&gt;1), 1,0))*'Coefficients - Win Probability'!$J$2</f>
        <v>0</v>
      </c>
      <c r="K332" s="5" t="n">
        <f>(IF(AND(VLOOKUP(Games!B332, Data!$B$2:$L$134, 11, FALSE)&lt;&gt;1, VLOOKUP(Games!E332, Data!$B$2:$L$134, 11, FALSE)=1), 1,0))*'Coefficients - Win Probability'!$K$2</f>
        <v>0</v>
      </c>
      <c r="L332" s="5" t="n">
        <f>(VLOOKUP(Games!B332, Data!$B$2:$L$134, 3, FALSE)-VLOOKUP(Games!E332, Data!$B$2:$L$134, 3, FALSE))*'Coefficients - Win Probability'!$L$2</f>
        <v>-0.4084252824</v>
      </c>
      <c r="N332" s="5" t="n">
        <f t="shared" si="1"/>
        <v>0.263399</v>
      </c>
    </row>
    <row r="333" ht="14.25" customHeight="1">
      <c r="A333" s="5" t="n">
        <f>'Coefficients - Win Probability'!$A$2</f>
        <v>0</v>
      </c>
      <c r="B333" s="5" t="n">
        <f>(Games!G333)*'Coefficients - Win Probability'!$B$2</f>
        <v>-2.252058291</v>
      </c>
      <c r="C333" s="5" t="n">
        <f>(VLOOKUP(Games!B333, Data!$B$2:$L$134, 4, FALSE)-VLOOKUP(Games!E333, Data!$B$2:$L$134, 4, FALSE))*'Coefficients - Win Probability'!$C$2</f>
        <v>0.6780755177</v>
      </c>
      <c r="D333" s="5" t="n">
        <f>(VLOOKUP(Games!B333, Data!$B$2:$L$134, 5, FALSE)-VLOOKUP(Games!E333, Data!$B$2:$L$134, 5, FALSE))*'Coefficients - Win Probability'!$D$2</f>
        <v>2.658757078</v>
      </c>
      <c r="E333" s="5" t="n">
        <f>(VLOOKUP(Games!B333, Data!$B$2:$L$134, 6, FALSE)-VLOOKUP(Games!E333, Data!$B$2:$L$134, 6, FALSE))*'Coefficients - Win Probability'!$E$2</f>
        <v>1.318090042</v>
      </c>
      <c r="F333" s="5" t="n">
        <f>(VLOOKUP(Games!B333, Data!$B$2:$L$134, 7, FALSE)-VLOOKUP(Games!E333, Data!$B$2:$L$134, 7, FALSE))*'Coefficients - Win Probability'!$F$2</f>
        <v>5.100063596</v>
      </c>
      <c r="G333" s="5" t="n">
        <f>(VLOOKUP(Games!B333, Data!$B$2:$L$134, 8, FALSE)-VLOOKUP(Games!E333, Data!$B$2:$L$134, 8, FALSE))*'Coefficients - Win Probability'!$G$2</f>
        <v>1.678827038</v>
      </c>
      <c r="H333" s="5" t="n">
        <f>(VLOOKUP(Games!B333, Data!$B$2:$L$134, 9, FALSE)-VLOOKUP(Games!E333, Data!$B$2:$L$134, 9, FALSE))*'Coefficients - Win Probability'!$H$2</f>
        <v>0.2561045519</v>
      </c>
      <c r="I333" s="5" t="n">
        <f>(VLOOKUP(Games!B333, Data!$B$2:$L$134, 10, FALSE)-VLOOKUP(Games!E333, Data!$B$2:$L$134, 10, FALSE))*'Coefficients - Win Probability'!$I$2</f>
        <v>-1.279671506</v>
      </c>
      <c r="J333" s="5" t="n">
        <f>(IF(AND(VLOOKUP(Games!B333, Data!$B$2:$L$134, 11, FALSE)=1, VLOOKUP(Games!E333, Data!$B$2:$L$134, 11, FALSE)&lt;&gt;1), 1,0))*'Coefficients - Win Probability'!$J$2</f>
        <v>0</v>
      </c>
      <c r="K333" s="5" t="n">
        <f>(IF(AND(VLOOKUP(Games!B333, Data!$B$2:$L$134, 11, FALSE)&lt;&gt;1, VLOOKUP(Games!E333, Data!$B$2:$L$134, 11, FALSE)=1), 1,0))*'Coefficients - Win Probability'!$K$2</f>
        <v>0</v>
      </c>
      <c r="L333" s="5" t="n">
        <f>(VLOOKUP(Games!B333, Data!$B$2:$L$134, 3, FALSE)-VLOOKUP(Games!E333, Data!$B$2:$L$134, 3, FALSE))*'Coefficients - Win Probability'!$L$2</f>
        <v>-2.77729192</v>
      </c>
      <c r="N333" s="5" t="n">
        <f t="shared" si="1"/>
        <v>0.995417</v>
      </c>
    </row>
    <row r="334" ht="14.25" customHeight="1">
      <c r="A334" s="5" t="n">
        <f>'Coefficients - Win Probability'!$A$2</f>
        <v>0</v>
      </c>
      <c r="B334" s="5" t="n">
        <f>(Games!G334)*'Coefficients - Win Probability'!$B$2</f>
        <v>0.3882859122</v>
      </c>
      <c r="C334" s="5" t="n">
        <f>(VLOOKUP(Games!B334, Data!$B$2:$L$134, 4, FALSE)-VLOOKUP(Games!E334, Data!$B$2:$L$134, 4, FALSE))*'Coefficients - Win Probability'!$C$2</f>
        <v>0.2260251726</v>
      </c>
      <c r="D334" s="5" t="n">
        <f>(VLOOKUP(Games!B334, Data!$B$2:$L$134, 5, FALSE)-VLOOKUP(Games!E334, Data!$B$2:$L$134, 5, FALSE))*'Coefficients - Win Probability'!$D$2</f>
        <v>-1.064449008</v>
      </c>
      <c r="E334" s="5" t="n">
        <f>(VLOOKUP(Games!B334, Data!$B$2:$L$134, 6, FALSE)-VLOOKUP(Games!E334, Data!$B$2:$L$134, 6, FALSE))*'Coefficients - Win Probability'!$E$2</f>
        <v>-0.2596628785</v>
      </c>
      <c r="F334" s="5" t="n">
        <f>(VLOOKUP(Games!B334, Data!$B$2:$L$134, 7, FALSE)-VLOOKUP(Games!E334, Data!$B$2:$L$134, 7, FALSE))*'Coefficients - Win Probability'!$F$2</f>
        <v>-2.087745332</v>
      </c>
      <c r="G334" s="5" t="n">
        <f>(VLOOKUP(Games!B334, Data!$B$2:$L$134, 8, FALSE)-VLOOKUP(Games!E334, Data!$B$2:$L$134, 8, FALSE))*'Coefficients - Win Probability'!$G$2</f>
        <v>-0.5246334495</v>
      </c>
      <c r="H334" s="5" t="n">
        <f>(VLOOKUP(Games!B334, Data!$B$2:$L$134, 9, FALSE)-VLOOKUP(Games!E334, Data!$B$2:$L$134, 9, FALSE))*'Coefficients - Win Probability'!$H$2</f>
        <v>-0.07395532514</v>
      </c>
      <c r="I334" s="5" t="n">
        <f>(VLOOKUP(Games!B334, Data!$B$2:$L$134, 10, FALSE)-VLOOKUP(Games!E334, Data!$B$2:$L$134, 10, FALSE))*'Coefficients - Win Probability'!$I$2</f>
        <v>0.1159606096</v>
      </c>
      <c r="J334" s="5" t="n">
        <f>(IF(AND(VLOOKUP(Games!B334, Data!$B$2:$L$134, 11, FALSE)=1, VLOOKUP(Games!E334, Data!$B$2:$L$134, 11, FALSE)&lt;&gt;1), 1,0))*'Coefficients - Win Probability'!$J$2</f>
        <v>0</v>
      </c>
      <c r="K334" s="5" t="n">
        <f>(IF(AND(VLOOKUP(Games!B334, Data!$B$2:$L$134, 11, FALSE)&lt;&gt;1, VLOOKUP(Games!E334, Data!$B$2:$L$134, 11, FALSE)=1), 1,0))*'Coefficients - Win Probability'!$K$2</f>
        <v>0</v>
      </c>
      <c r="L334" s="5" t="n">
        <f>(VLOOKUP(Games!B334, Data!$B$2:$L$134, 3, FALSE)-VLOOKUP(Games!E334, Data!$B$2:$L$134, 3, FALSE))*'Coefficients - Win Probability'!$L$2</f>
        <v>1.252504199</v>
      </c>
      <c r="N334" s="5" t="n">
        <f t="shared" si="1"/>
        <v>0.116328</v>
      </c>
    </row>
    <row r="335" ht="14.25" customHeight="1">
      <c r="A335" s="5" t="n">
        <f>'Coefficients - Win Probability'!$A$2</f>
        <v>0</v>
      </c>
      <c r="B335" s="5" t="n">
        <f>(Games!G335)*'Coefficients - Win Probability'!$B$2</f>
        <v>0.8542290069</v>
      </c>
      <c r="C335" s="5" t="n">
        <f>(VLOOKUP(Games!B335, Data!$B$2:$L$134, 4, FALSE)-VLOOKUP(Games!E335, Data!$B$2:$L$134, 4, FALSE))*'Coefficients - Win Probability'!$C$2</f>
        <v>0</v>
      </c>
      <c r="D335" s="5" t="n">
        <f>(VLOOKUP(Games!B335, Data!$B$2:$L$134, 5, FALSE)-VLOOKUP(Games!E335, Data!$B$2:$L$134, 5, FALSE))*'Coefficients - Win Probability'!$D$2</f>
        <v>-0.3406236826</v>
      </c>
      <c r="E335" s="5" t="n">
        <f>(VLOOKUP(Games!B335, Data!$B$2:$L$134, 6, FALSE)-VLOOKUP(Games!E335, Data!$B$2:$L$134, 6, FALSE))*'Coefficients - Win Probability'!$E$2</f>
        <v>-0.009457919416</v>
      </c>
      <c r="F335" s="5" t="n">
        <f>(VLOOKUP(Games!B335, Data!$B$2:$L$134, 7, FALSE)-VLOOKUP(Games!E335, Data!$B$2:$L$134, 7, FALSE))*'Coefficients - Win Probability'!$F$2</f>
        <v>0.02982493331</v>
      </c>
      <c r="G335" s="5" t="n">
        <f>(VLOOKUP(Games!B335, Data!$B$2:$L$134, 8, FALSE)-VLOOKUP(Games!E335, Data!$B$2:$L$134, 8, FALSE))*'Coefficients - Win Probability'!$G$2</f>
        <v>-0.4406920976</v>
      </c>
      <c r="H335" s="5" t="n">
        <f>(VLOOKUP(Games!B335, Data!$B$2:$L$134, 9, FALSE)-VLOOKUP(Games!E335, Data!$B$2:$L$134, 9, FALSE))*'Coefficients - Win Probability'!$H$2</f>
        <v>-0.07943349738</v>
      </c>
      <c r="I335" s="5" t="n">
        <f>(VLOOKUP(Games!B335, Data!$B$2:$L$134, 10, FALSE)-VLOOKUP(Games!E335, Data!$B$2:$L$134, 10, FALSE))*'Coefficients - Win Probability'!$I$2</f>
        <v>0.06034056499</v>
      </c>
      <c r="J335" s="5" t="n">
        <f>(IF(AND(VLOOKUP(Games!B335, Data!$B$2:$L$134, 11, FALSE)=1, VLOOKUP(Games!E335, Data!$B$2:$L$134, 11, FALSE)&lt;&gt;1), 1,0))*'Coefficients - Win Probability'!$J$2</f>
        <v>0</v>
      </c>
      <c r="K335" s="5" t="n">
        <f>(IF(AND(VLOOKUP(Games!B335, Data!$B$2:$L$134, 11, FALSE)&lt;&gt;1, VLOOKUP(Games!E335, Data!$B$2:$L$134, 11, FALSE)=1), 1,0))*'Coefficients - Win Probability'!$K$2</f>
        <v>0</v>
      </c>
      <c r="L335" s="5" t="n">
        <f>(VLOOKUP(Games!B335, Data!$B$2:$L$134, 3, FALSE)-VLOOKUP(Games!E335, Data!$B$2:$L$134, 3, FALSE))*'Coefficients - Win Probability'!$L$2</f>
        <v>0.09529923255</v>
      </c>
      <c r="N335" s="5" t="n">
        <f t="shared" si="1"/>
        <v>0.54227</v>
      </c>
    </row>
    <row r="336" ht="14.25" customHeight="1">
      <c r="A336" s="5" t="n">
        <f>'Coefficients - Win Probability'!$A$2</f>
        <v>0</v>
      </c>
      <c r="B336" s="5" t="n">
        <f>(Games!G336)*'Coefficients - Win Probability'!$B$2</f>
        <v>-0.5436002771</v>
      </c>
      <c r="C336" s="5" t="n">
        <f>(VLOOKUP(Games!B336, Data!$B$2:$L$134, 4, FALSE)-VLOOKUP(Games!E336, Data!$B$2:$L$134, 4, FALSE))*'Coefficients - Win Probability'!$C$2</f>
        <v>0</v>
      </c>
      <c r="D336" s="5" t="n">
        <f>(VLOOKUP(Games!B336, Data!$B$2:$L$134, 5, FALSE)-VLOOKUP(Games!E336, Data!$B$2:$L$134, 5, FALSE))*'Coefficients - Win Probability'!$D$2</f>
        <v>-1.007678394</v>
      </c>
      <c r="E336" s="5" t="n">
        <f>(VLOOKUP(Games!B336, Data!$B$2:$L$134, 6, FALSE)-VLOOKUP(Games!E336, Data!$B$2:$L$134, 6, FALSE))*'Coefficients - Win Probability'!$E$2</f>
        <v>-0.3241486927</v>
      </c>
      <c r="F336" s="5" t="n">
        <f>(VLOOKUP(Games!B336, Data!$B$2:$L$134, 7, FALSE)-VLOOKUP(Games!E336, Data!$B$2:$L$134, 7, FALSE))*'Coefficients - Win Probability'!$F$2</f>
        <v>-3.221092798</v>
      </c>
      <c r="G336" s="5" t="n">
        <f>(VLOOKUP(Games!B336, Data!$B$2:$L$134, 8, FALSE)-VLOOKUP(Games!E336, Data!$B$2:$L$134, 8, FALSE))*'Coefficients - Win Probability'!$G$2</f>
        <v>-0.6715308153</v>
      </c>
      <c r="H336" s="5" t="n">
        <f>(VLOOKUP(Games!B336, Data!$B$2:$L$134, 9, FALSE)-VLOOKUP(Games!E336, Data!$B$2:$L$134, 9, FALSE))*'Coefficients - Win Probability'!$H$2</f>
        <v>-0.08765075573</v>
      </c>
      <c r="I336" s="5" t="n">
        <f>(VLOOKUP(Games!B336, Data!$B$2:$L$134, 10, FALSE)-VLOOKUP(Games!E336, Data!$B$2:$L$134, 10, FALSE))*'Coefficients - Win Probability'!$I$2</f>
        <v>0.1781483347</v>
      </c>
      <c r="J336" s="5" t="n">
        <f>(IF(AND(VLOOKUP(Games!B336, Data!$B$2:$L$134, 11, FALSE)=1, VLOOKUP(Games!E336, Data!$B$2:$L$134, 11, FALSE)&lt;&gt;1), 1,0))*'Coefficients - Win Probability'!$J$2</f>
        <v>0</v>
      </c>
      <c r="K336" s="5" t="n">
        <f>(IF(AND(VLOOKUP(Games!B336, Data!$B$2:$L$134, 11, FALSE)&lt;&gt;1, VLOOKUP(Games!E336, Data!$B$2:$L$134, 11, FALSE)=1), 1,0))*'Coefficients - Win Probability'!$K$2</f>
        <v>0</v>
      </c>
      <c r="L336" s="5" t="n">
        <f>(VLOOKUP(Games!B336, Data!$B$2:$L$134, 3, FALSE)-VLOOKUP(Games!E336, Data!$B$2:$L$134, 3, FALSE))*'Coefficients - Win Probability'!$L$2</f>
        <v>1.919598827</v>
      </c>
      <c r="N336" s="5" t="n">
        <f t="shared" si="1"/>
        <v>0.022799</v>
      </c>
    </row>
    <row r="337" ht="14.25" customHeight="1">
      <c r="A337" s="5" t="n">
        <f>'Coefficients - Win Probability'!$A$2</f>
        <v>0</v>
      </c>
      <c r="B337" s="5" t="n">
        <f>(Games!G337)*'Coefficients - Win Probability'!$B$2</f>
        <v>-0.8542290069</v>
      </c>
      <c r="C337" s="5" t="n">
        <f>(VLOOKUP(Games!B337, Data!$B$2:$L$134, 4, FALSE)-VLOOKUP(Games!E337, Data!$B$2:$L$134, 4, FALSE))*'Coefficients - Win Probability'!$C$2</f>
        <v>0.6780755177</v>
      </c>
      <c r="D337" s="5" t="n">
        <f>(VLOOKUP(Games!B337, Data!$B$2:$L$134, 5, FALSE)-VLOOKUP(Games!E337, Data!$B$2:$L$134, 5, FALSE))*'Coefficients - Win Probability'!$D$2</f>
        <v>0.6954400186</v>
      </c>
      <c r="E337" s="5" t="n">
        <f>(VLOOKUP(Games!B337, Data!$B$2:$L$134, 6, FALSE)-VLOOKUP(Games!E337, Data!$B$2:$L$134, 6, FALSE))*'Coefficients - Win Probability'!$E$2</f>
        <v>0.6801103871</v>
      </c>
      <c r="F337" s="5" t="n">
        <f>(VLOOKUP(Games!B337, Data!$B$2:$L$134, 7, FALSE)-VLOOKUP(Games!E337, Data!$B$2:$L$134, 7, FALSE))*'Coefficients - Win Probability'!$F$2</f>
        <v>1.908795732</v>
      </c>
      <c r="G337" s="5" t="n">
        <f>(VLOOKUP(Games!B337, Data!$B$2:$L$134, 8, FALSE)-VLOOKUP(Games!E337, Data!$B$2:$L$134, 8, FALSE))*'Coefficients - Win Probability'!$G$2</f>
        <v>0.8813841951</v>
      </c>
      <c r="H337" s="5" t="n">
        <f>(VLOOKUP(Games!B337, Data!$B$2:$L$134, 9, FALSE)-VLOOKUP(Games!E337, Data!$B$2:$L$134, 9, FALSE))*'Coefficients - Win Probability'!$H$2</f>
        <v>0.1013461863</v>
      </c>
      <c r="I337" s="5" t="n">
        <f>(VLOOKUP(Games!B337, Data!$B$2:$L$134, 10, FALSE)-VLOOKUP(Games!E337, Data!$B$2:$L$134, 10, FALSE))*'Coefficients - Win Probability'!$I$2</f>
        <v>-0.2140653377</v>
      </c>
      <c r="J337" s="5" t="n">
        <f>(IF(AND(VLOOKUP(Games!B337, Data!$B$2:$L$134, 11, FALSE)=1, VLOOKUP(Games!E337, Data!$B$2:$L$134, 11, FALSE)&lt;&gt;1), 1,0))*'Coefficients - Win Probability'!$J$2</f>
        <v>0</v>
      </c>
      <c r="K337" s="5" t="n">
        <f>(IF(AND(VLOOKUP(Games!B337, Data!$B$2:$L$134, 11, FALSE)&lt;&gt;1, VLOOKUP(Games!E337, Data!$B$2:$L$134, 11, FALSE)=1), 1,0))*'Coefficients - Win Probability'!$K$2</f>
        <v>0</v>
      </c>
      <c r="L337" s="5" t="n">
        <f>(VLOOKUP(Games!B337, Data!$B$2:$L$134, 3, FALSE)-VLOOKUP(Games!E337, Data!$B$2:$L$134, 3, FALSE))*'Coefficients - Win Probability'!$L$2</f>
        <v>-1.524787721</v>
      </c>
      <c r="N337" s="5" t="n">
        <f t="shared" si="1"/>
        <v>0.913099</v>
      </c>
    </row>
    <row r="338" ht="14.25" customHeight="1">
      <c r="A338" s="5" t="n">
        <f>'Coefficients - Win Probability'!$A$2</f>
        <v>0</v>
      </c>
      <c r="B338" s="5" t="n">
        <f>(Games!G338)*'Coefficients - Win Probability'!$B$2</f>
        <v>-0.3882859122</v>
      </c>
      <c r="C338" s="5" t="n">
        <f>(VLOOKUP(Games!B338, Data!$B$2:$L$134, 4, FALSE)-VLOOKUP(Games!E338, Data!$B$2:$L$134, 4, FALSE))*'Coefficients - Win Probability'!$C$2</f>
        <v>0.6780755177</v>
      </c>
      <c r="D338" s="5" t="n">
        <f>(VLOOKUP(Games!B338, Data!$B$2:$L$134, 5, FALSE)-VLOOKUP(Games!E338, Data!$B$2:$L$134, 5, FALSE))*'Coefficients - Win Probability'!$D$2</f>
        <v>1.054987239</v>
      </c>
      <c r="E338" s="5" t="n">
        <f>(VLOOKUP(Games!B338, Data!$B$2:$L$134, 6, FALSE)-VLOOKUP(Games!E338, Data!$B$2:$L$134, 6, FALSE))*'Coefficients - Win Probability'!$E$2</f>
        <v>0.5863910038</v>
      </c>
      <c r="F338" s="5" t="n">
        <f>(VLOOKUP(Games!B338, Data!$B$2:$L$134, 7, FALSE)-VLOOKUP(Games!E338, Data!$B$2:$L$134, 7, FALSE))*'Coefficients - Win Probability'!$F$2</f>
        <v>2.535119331</v>
      </c>
      <c r="G338" s="5" t="n">
        <f>(VLOOKUP(Games!B338, Data!$B$2:$L$134, 8, FALSE)-VLOOKUP(Games!E338, Data!$B$2:$L$134, 8, FALSE))*'Coefficients - Win Probability'!$G$2</f>
        <v>0.6925161533</v>
      </c>
      <c r="H338" s="5" t="n">
        <f>(VLOOKUP(Games!B338, Data!$B$2:$L$134, 9, FALSE)-VLOOKUP(Games!E338, Data!$B$2:$L$134, 9, FALSE))*'Coefficients - Win Probability'!$H$2</f>
        <v>0.1766710545</v>
      </c>
      <c r="I338" s="5" t="n">
        <f>(VLOOKUP(Games!B338, Data!$B$2:$L$134, 10, FALSE)-VLOOKUP(Games!E338, Data!$B$2:$L$134, 10, FALSE))*'Coefficients - Win Probability'!$I$2</f>
        <v>-0.1826636151</v>
      </c>
      <c r="J338" s="5" t="n">
        <f>(IF(AND(VLOOKUP(Games!B338, Data!$B$2:$L$134, 11, FALSE)=1, VLOOKUP(Games!E338, Data!$B$2:$L$134, 11, FALSE)&lt;&gt;1), 1,0))*'Coefficients - Win Probability'!$J$2</f>
        <v>0</v>
      </c>
      <c r="K338" s="5" t="n">
        <f>(IF(AND(VLOOKUP(Games!B338, Data!$B$2:$L$134, 11, FALSE)&lt;&gt;1, VLOOKUP(Games!E338, Data!$B$2:$L$134, 11, FALSE)=1), 1,0))*'Coefficients - Win Probability'!$K$2</f>
        <v>0</v>
      </c>
      <c r="L338" s="5" t="n">
        <f>(VLOOKUP(Games!B338, Data!$B$2:$L$134, 3, FALSE)-VLOOKUP(Games!E338, Data!$B$2:$L$134, 3, FALSE))*'Coefficients - Win Probability'!$L$2</f>
        <v>-0.9802206777</v>
      </c>
      <c r="N338" s="5" t="n">
        <f t="shared" si="1"/>
        <v>0.984822</v>
      </c>
    </row>
    <row r="339" ht="14.25" customHeight="1">
      <c r="A339" s="5" t="n">
        <f>'Coefficients - Win Probability'!$A$2</f>
        <v>0</v>
      </c>
      <c r="B339" s="5" t="n">
        <f>(Games!G339)*'Coefficients - Win Probability'!$B$2</f>
        <v>-3.339258845</v>
      </c>
      <c r="C339" s="5" t="n">
        <f>(VLOOKUP(Games!B339, Data!$B$2:$L$134, 4, FALSE)-VLOOKUP(Games!E339, Data!$B$2:$L$134, 4, FALSE))*'Coefficients - Win Probability'!$C$2</f>
        <v>0.6780755177</v>
      </c>
      <c r="D339" s="5" t="n">
        <f>(VLOOKUP(Games!B339, Data!$B$2:$L$134, 5, FALSE)-VLOOKUP(Games!E339, Data!$B$2:$L$134, 5, FALSE))*'Coefficients - Win Probability'!$D$2</f>
        <v>2.403289316</v>
      </c>
      <c r="E339" s="5" t="n">
        <f>(VLOOKUP(Games!B339, Data!$B$2:$L$134, 6, FALSE)-VLOOKUP(Games!E339, Data!$B$2:$L$134, 6, FALSE))*'Coefficients - Win Probability'!$E$2</f>
        <v>1.397192641</v>
      </c>
      <c r="F339" s="5" t="n">
        <f>(VLOOKUP(Games!B339, Data!$B$2:$L$134, 7, FALSE)-VLOOKUP(Games!E339, Data!$B$2:$L$134, 7, FALSE))*'Coefficients - Win Probability'!$F$2</f>
        <v>6.412360662</v>
      </c>
      <c r="G339" s="5" t="n">
        <f>(VLOOKUP(Games!B339, Data!$B$2:$L$134, 8, FALSE)-VLOOKUP(Games!E339, Data!$B$2:$L$134, 8, FALSE))*'Coefficients - Win Probability'!$G$2</f>
        <v>2.560211233</v>
      </c>
      <c r="H339" s="5" t="n">
        <f>(VLOOKUP(Games!B339, Data!$B$2:$L$134, 9, FALSE)-VLOOKUP(Games!E339, Data!$B$2:$L$134, 9, FALSE))*'Coefficients - Win Probability'!$H$2</f>
        <v>0.328690334</v>
      </c>
      <c r="I339" s="5" t="n">
        <f>(VLOOKUP(Games!B339, Data!$B$2:$L$134, 10, FALSE)-VLOOKUP(Games!E339, Data!$B$2:$L$134, 10, FALSE))*'Coefficients - Win Probability'!$I$2</f>
        <v>-0.8921783538</v>
      </c>
      <c r="J339" s="5" t="n">
        <f>(IF(AND(VLOOKUP(Games!B339, Data!$B$2:$L$134, 11, FALSE)=1, VLOOKUP(Games!E339, Data!$B$2:$L$134, 11, FALSE)&lt;&gt;1), 1,0))*'Coefficients - Win Probability'!$J$2</f>
        <v>0</v>
      </c>
      <c r="K339" s="5" t="n">
        <f>(IF(AND(VLOOKUP(Games!B339, Data!$B$2:$L$134, 11, FALSE)&lt;&gt;1, VLOOKUP(Games!E339, Data!$B$2:$L$134, 11, FALSE)=1), 1,0))*'Coefficients - Win Probability'!$K$2</f>
        <v>0</v>
      </c>
      <c r="L339" s="5" t="n">
        <f>(VLOOKUP(Games!B339, Data!$B$2:$L$134, 3, FALSE)-VLOOKUP(Games!E339, Data!$B$2:$L$134, 3, FALSE))*'Coefficients - Win Probability'!$L$2</f>
        <v>-2.532236751</v>
      </c>
      <c r="N339" s="5" t="n">
        <f t="shared" si="1"/>
        <v>0.999104</v>
      </c>
    </row>
    <row r="340" ht="14.25" customHeight="1">
      <c r="A340" s="5" t="n">
        <f>'Coefficients - Win Probability'!$A$2</f>
        <v>0</v>
      </c>
      <c r="B340" s="5" t="n">
        <f>(Games!G340)*'Coefficients - Win Probability'!$B$2</f>
        <v>-0.4659430946</v>
      </c>
      <c r="C340" s="5" t="n">
        <f>(VLOOKUP(Games!B340, Data!$B$2:$L$134, 4, FALSE)-VLOOKUP(Games!E340, Data!$B$2:$L$134, 4, FALSE))*'Coefficients - Win Probability'!$C$2</f>
        <v>-0.7345818108</v>
      </c>
      <c r="D340" s="5" t="n">
        <f>(VLOOKUP(Games!B340, Data!$B$2:$L$134, 5, FALSE)-VLOOKUP(Games!E340, Data!$B$2:$L$134, 5, FALSE))*'Coefficients - Win Probability'!$D$2</f>
        <v>-0.5818987911</v>
      </c>
      <c r="E340" s="5" t="n">
        <f>(VLOOKUP(Games!B340, Data!$B$2:$L$134, 6, FALSE)-VLOOKUP(Games!E340, Data!$B$2:$L$134, 6, FALSE))*'Coefficients - Win Probability'!$E$2</f>
        <v>-0.2476255265</v>
      </c>
      <c r="F340" s="5" t="n">
        <f>(VLOOKUP(Games!B340, Data!$B$2:$L$134, 7, FALSE)-VLOOKUP(Games!E340, Data!$B$2:$L$134, 7, FALSE))*'Coefficients - Win Probability'!$F$2</f>
        <v>-0.7754482661</v>
      </c>
      <c r="G340" s="5" t="n">
        <f>(VLOOKUP(Games!B340, Data!$B$2:$L$134, 8, FALSE)-VLOOKUP(Games!E340, Data!$B$2:$L$134, 8, FALSE))*'Coefficients - Win Probability'!$G$2</f>
        <v>-0.5875894634</v>
      </c>
      <c r="H340" s="5" t="n">
        <f>(VLOOKUP(Games!B340, Data!$B$2:$L$134, 9, FALSE)-VLOOKUP(Games!E340, Data!$B$2:$L$134, 9, FALSE))*'Coefficients - Win Probability'!$H$2</f>
        <v>-0.03012994728</v>
      </c>
      <c r="I340" s="5" t="n">
        <f>(VLOOKUP(Games!B340, Data!$B$2:$L$134, 10, FALSE)-VLOOKUP(Games!E340, Data!$B$2:$L$134, 10, FALSE))*'Coefficients - Win Probability'!$I$2</f>
        <v>0.7484077219</v>
      </c>
      <c r="J340" s="5" t="n">
        <f>(IF(AND(VLOOKUP(Games!B340, Data!$B$2:$L$134, 11, FALSE)=1, VLOOKUP(Games!E340, Data!$B$2:$L$134, 11, FALSE)&lt;&gt;1), 1,0))*'Coefficients - Win Probability'!$J$2</f>
        <v>0</v>
      </c>
      <c r="K340" s="5" t="n">
        <f>(IF(AND(VLOOKUP(Games!B340, Data!$B$2:$L$134, 11, FALSE)&lt;&gt;1, VLOOKUP(Games!E340, Data!$B$2:$L$134, 11, FALSE)=1), 1,0))*'Coefficients - Win Probability'!$K$2</f>
        <v>0</v>
      </c>
      <c r="L340" s="5" t="n">
        <f>(VLOOKUP(Games!B340, Data!$B$2:$L$134, 3, FALSE)-VLOOKUP(Games!E340, Data!$B$2:$L$134, 3, FALSE))*'Coefficients - Win Probability'!$L$2</f>
        <v>0.4492678106</v>
      </c>
      <c r="N340" s="5" t="n">
        <f t="shared" si="1"/>
        <v>0.09748</v>
      </c>
    </row>
    <row r="341" ht="14.25" customHeight="1">
      <c r="A341" s="5" t="n">
        <f>'Coefficients - Win Probability'!$A$2</f>
        <v>0</v>
      </c>
      <c r="B341" s="5" t="n">
        <f>(Games!G341)*'Coefficients - Win Probability'!$B$2</f>
        <v>-0.3882859122</v>
      </c>
      <c r="C341" s="5" t="n">
        <f>(VLOOKUP(Games!B341, Data!$B$2:$L$134, 4, FALSE)-VLOOKUP(Games!E341, Data!$B$2:$L$134, 4, FALSE))*'Coefficients - Win Probability'!$C$2</f>
        <v>0.4897212072</v>
      </c>
      <c r="D341" s="5" t="n">
        <f>(VLOOKUP(Games!B341, Data!$B$2:$L$134, 5, FALSE)-VLOOKUP(Games!E341, Data!$B$2:$L$134, 5, FALSE))*'Coefficients - Win Probability'!$D$2</f>
        <v>0.3311619136</v>
      </c>
      <c r="E341" s="5" t="n">
        <f>(VLOOKUP(Games!B341, Data!$B$2:$L$134, 6, FALSE)-VLOOKUP(Games!E341, Data!$B$2:$L$134, 6, FALSE))*'Coefficients - Win Probability'!$E$2</f>
        <v>0.2734198522</v>
      </c>
      <c r="F341" s="5" t="n">
        <f>(VLOOKUP(Games!B341, Data!$B$2:$L$134, 7, FALSE)-VLOOKUP(Games!E341, Data!$B$2:$L$134, 7, FALSE))*'Coefficients - Win Probability'!$F$2</f>
        <v>0.5070238663</v>
      </c>
      <c r="G341" s="5" t="n">
        <f>(VLOOKUP(Games!B341, Data!$B$2:$L$134, 8, FALSE)-VLOOKUP(Games!E341, Data!$B$2:$L$134, 8, FALSE))*'Coefficients - Win Probability'!$G$2</f>
        <v>0.2098533798</v>
      </c>
      <c r="H341" s="5" t="n">
        <f>(VLOOKUP(Games!B341, Data!$B$2:$L$134, 9, FALSE)-VLOOKUP(Games!E341, Data!$B$2:$L$134, 9, FALSE))*'Coefficients - Win Probability'!$H$2</f>
        <v>-0.01369543058</v>
      </c>
      <c r="I341" s="5" t="n">
        <f>(VLOOKUP(Games!B341, Data!$B$2:$L$134, 10, FALSE)-VLOOKUP(Games!E341, Data!$B$2:$L$134, 10, FALSE))*'Coefficients - Win Probability'!$I$2</f>
        <v>-0.01667575138</v>
      </c>
      <c r="J341" s="5" t="n">
        <f>(IF(AND(VLOOKUP(Games!B341, Data!$B$2:$L$134, 11, FALSE)=1, VLOOKUP(Games!E341, Data!$B$2:$L$134, 11, FALSE)&lt;&gt;1), 1,0))*'Coefficients - Win Probability'!$J$2</f>
        <v>0</v>
      </c>
      <c r="K341" s="5" t="n">
        <f>(IF(AND(VLOOKUP(Games!B341, Data!$B$2:$L$134, 11, FALSE)&lt;&gt;1, VLOOKUP(Games!E341, Data!$B$2:$L$134, 11, FALSE)=1), 1,0))*'Coefficients - Win Probability'!$K$2</f>
        <v>0</v>
      </c>
      <c r="L341" s="5" t="n">
        <f>(VLOOKUP(Games!B341, Data!$B$2:$L$134, 3, FALSE)-VLOOKUP(Games!E341, Data!$B$2:$L$134, 3, FALSE))*'Coefficients - Win Probability'!$L$2</f>
        <v>-0.8985356212</v>
      </c>
      <c r="N341" s="5" t="n">
        <f t="shared" si="1"/>
        <v>0.621045</v>
      </c>
    </row>
    <row r="342" ht="14.25" customHeight="1">
      <c r="A342" s="5" t="n">
        <f>'Coefficients - Win Probability'!$A$2</f>
        <v>0</v>
      </c>
      <c r="B342" s="5" t="n">
        <f>(Games!G342)*'Coefficients - Win Probability'!$B$2</f>
        <v>0.698914642</v>
      </c>
      <c r="C342" s="5" t="n">
        <f>(VLOOKUP(Games!B342, Data!$B$2:$L$134, 4, FALSE)-VLOOKUP(Games!E342, Data!$B$2:$L$134, 4, FALSE))*'Coefficients - Win Probability'!$C$2</f>
        <v>0.6780755177</v>
      </c>
      <c r="D342" s="5" t="n">
        <f>(VLOOKUP(Games!B342, Data!$B$2:$L$134, 5, FALSE)-VLOOKUP(Games!E342, Data!$B$2:$L$134, 5, FALSE))*'Coefficients - Win Probability'!$D$2</f>
        <v>-0.482550217</v>
      </c>
      <c r="E342" s="5" t="n">
        <f>(VLOOKUP(Games!B342, Data!$B$2:$L$134, 6, FALSE)-VLOOKUP(Games!E342, Data!$B$2:$L$134, 6, FALSE))*'Coefficients - Win Probability'!$E$2</f>
        <v>-0.03869148852</v>
      </c>
      <c r="F342" s="5" t="n">
        <f>(VLOOKUP(Games!B342, Data!$B$2:$L$134, 7, FALSE)-VLOOKUP(Games!E342, Data!$B$2:$L$134, 7, FALSE))*'Coefficients - Win Probability'!$F$2</f>
        <v>-0.2087745332</v>
      </c>
      <c r="G342" s="5" t="n">
        <f>(VLOOKUP(Games!B342, Data!$B$2:$L$134, 8, FALSE)-VLOOKUP(Games!E342, Data!$B$2:$L$134, 8, FALSE))*'Coefficients - Win Probability'!$G$2</f>
        <v>-0.1678827038</v>
      </c>
      <c r="H342" s="5" t="n">
        <f>(VLOOKUP(Games!B342, Data!$B$2:$L$134, 9, FALSE)-VLOOKUP(Games!E342, Data!$B$2:$L$134, 9, FALSE))*'Coefficients - Win Probability'!$H$2</f>
        <v>0.009586801408</v>
      </c>
      <c r="I342" s="5" t="n">
        <f>(VLOOKUP(Games!B342, Data!$B$2:$L$134, 10, FALSE)-VLOOKUP(Games!E342, Data!$B$2:$L$134, 10, FALSE))*'Coefficients - Win Probability'!$I$2</f>
        <v>0.02196068182</v>
      </c>
      <c r="J342" s="5" t="n">
        <f>(IF(AND(VLOOKUP(Games!B342, Data!$B$2:$L$134, 11, FALSE)=1, VLOOKUP(Games!E342, Data!$B$2:$L$134, 11, FALSE)&lt;&gt;1), 1,0))*'Coefficients - Win Probability'!$J$2</f>
        <v>0</v>
      </c>
      <c r="K342" s="5" t="n">
        <f>(IF(AND(VLOOKUP(Games!B342, Data!$B$2:$L$134, 11, FALSE)&lt;&gt;1, VLOOKUP(Games!E342, Data!$B$2:$L$134, 11, FALSE)=1), 1,0))*'Coefficients - Win Probability'!$K$2</f>
        <v>0</v>
      </c>
      <c r="L342" s="5" t="n">
        <f>(VLOOKUP(Games!B342, Data!$B$2:$L$134, 3, FALSE)-VLOOKUP(Games!E342, Data!$B$2:$L$134, 3, FALSE))*'Coefficients - Win Probability'!$L$2</f>
        <v>0.6670946278</v>
      </c>
      <c r="N342" s="5" t="n">
        <f t="shared" si="1"/>
        <v>0.76454</v>
      </c>
    </row>
    <row r="343" ht="14.25" customHeight="1">
      <c r="A343" s="5" t="n">
        <f>'Coefficients - Win Probability'!$A$2</f>
        <v>0</v>
      </c>
      <c r="B343" s="5" t="n">
        <f>(Games!G343)*'Coefficients - Win Probability'!$B$2</f>
        <v>-0.3882859122</v>
      </c>
      <c r="C343" s="5" t="n">
        <f>(VLOOKUP(Games!B343, Data!$B$2:$L$134, 4, FALSE)-VLOOKUP(Games!E343, Data!$B$2:$L$134, 4, FALSE))*'Coefficients - Win Probability'!$C$2</f>
        <v>0.1399203449</v>
      </c>
      <c r="D343" s="5" t="n">
        <f>(VLOOKUP(Games!B343, Data!$B$2:$L$134, 5, FALSE)-VLOOKUP(Games!E343, Data!$B$2:$L$134, 5, FALSE))*'Coefficients - Win Probability'!$D$2</f>
        <v>-0.1939662637</v>
      </c>
      <c r="E343" s="5" t="n">
        <f>(VLOOKUP(Games!B343, Data!$B$2:$L$134, 6, FALSE)-VLOOKUP(Games!E343, Data!$B$2:$L$134, 6, FALSE))*'Coefficients - Win Probability'!$E$2</f>
        <v>0.2845973933</v>
      </c>
      <c r="F343" s="5" t="n">
        <f>(VLOOKUP(Games!B343, Data!$B$2:$L$134, 7, FALSE)-VLOOKUP(Games!E343, Data!$B$2:$L$134, 7, FALSE))*'Coefficients - Win Probability'!$F$2</f>
        <v>-0.6263235995</v>
      </c>
      <c r="G343" s="5" t="n">
        <f>(VLOOKUP(Games!B343, Data!$B$2:$L$134, 8, FALSE)-VLOOKUP(Games!E343, Data!$B$2:$L$134, 8, FALSE))*'Coefficients - Win Probability'!$G$2</f>
        <v>-0.1049266899</v>
      </c>
      <c r="H343" s="5" t="n">
        <f>(VLOOKUP(Games!B343, Data!$B$2:$L$134, 9, FALSE)-VLOOKUP(Games!E343, Data!$B$2:$L$134, 9, FALSE))*'Coefficients - Win Probability'!$H$2</f>
        <v>0.006847715291</v>
      </c>
      <c r="I343" s="5" t="n">
        <f>(VLOOKUP(Games!B343, Data!$B$2:$L$134, 10, FALSE)-VLOOKUP(Games!E343, Data!$B$2:$L$134, 10, FALSE))*'Coefficients - Win Probability'!$I$2</f>
        <v>-0.8114897071</v>
      </c>
      <c r="J343" s="5" t="n">
        <f>(IF(AND(VLOOKUP(Games!B343, Data!$B$2:$L$134, 11, FALSE)=1, VLOOKUP(Games!E343, Data!$B$2:$L$134, 11, FALSE)&lt;&gt;1), 1,0))*'Coefficients - Win Probability'!$J$2</f>
        <v>0</v>
      </c>
      <c r="K343" s="5" t="n">
        <f>(IF(AND(VLOOKUP(Games!B343, Data!$B$2:$L$134, 11, FALSE)&lt;&gt;1, VLOOKUP(Games!E343, Data!$B$2:$L$134, 11, FALSE)=1), 1,0))*'Coefficients - Win Probability'!$K$2</f>
        <v>0</v>
      </c>
      <c r="L343" s="5" t="n">
        <f>(VLOOKUP(Games!B343, Data!$B$2:$L$134, 3, FALSE)-VLOOKUP(Games!E343, Data!$B$2:$L$134, 3, FALSE))*'Coefficients - Win Probability'!$L$2</f>
        <v>-0.5717953953</v>
      </c>
      <c r="N343" s="5" t="n">
        <f t="shared" si="1"/>
        <v>0.094027</v>
      </c>
    </row>
    <row r="344" ht="14.25" customHeight="1">
      <c r="A344" s="5" t="n">
        <f>'Coefficients - Win Probability'!$A$2</f>
        <v>0</v>
      </c>
      <c r="B344" s="5" t="n">
        <f>(Games!G344)*'Coefficients - Win Probability'!$B$2</f>
        <v>0.8542290069</v>
      </c>
      <c r="C344" s="5" t="n">
        <f>(VLOOKUP(Games!B344, Data!$B$2:$L$134, 4, FALSE)-VLOOKUP(Games!E344, Data!$B$2:$L$134, 4, FALSE))*'Coefficients - Win Probability'!$C$2</f>
        <v>-0.09417715524</v>
      </c>
      <c r="D344" s="5" t="n">
        <f>(VLOOKUP(Games!B344, Data!$B$2:$L$134, 5, FALSE)-VLOOKUP(Games!E344, Data!$B$2:$L$134, 5, FALSE))*'Coefficients - Win Probability'!$D$2</f>
        <v>-0.7664032858</v>
      </c>
      <c r="E344" s="5" t="n">
        <f>(VLOOKUP(Games!B344, Data!$B$2:$L$134, 6, FALSE)-VLOOKUP(Games!E344, Data!$B$2:$L$134, 6, FALSE))*'Coefficients - Win Probability'!$E$2</f>
        <v>-0.04213073194</v>
      </c>
      <c r="F344" s="5" t="n">
        <f>(VLOOKUP(Games!B344, Data!$B$2:$L$134, 7, FALSE)-VLOOKUP(Games!E344, Data!$B$2:$L$134, 7, FALSE))*'Coefficients - Win Probability'!$F$2</f>
        <v>0.5666737329</v>
      </c>
      <c r="G344" s="5" t="n">
        <f>(VLOOKUP(Games!B344, Data!$B$2:$L$134, 8, FALSE)-VLOOKUP(Games!E344, Data!$B$2:$L$134, 8, FALSE))*'Coefficients - Win Probability'!$G$2</f>
        <v>0.08394135191</v>
      </c>
      <c r="H344" s="5" t="n">
        <f>(VLOOKUP(Games!B344, Data!$B$2:$L$134, 9, FALSE)-VLOOKUP(Games!E344, Data!$B$2:$L$134, 9, FALSE))*'Coefficients - Win Probability'!$H$2</f>
        <v>0.006847715291</v>
      </c>
      <c r="I344" s="5" t="n">
        <f>(VLOOKUP(Games!B344, Data!$B$2:$L$134, 10, FALSE)-VLOOKUP(Games!E344, Data!$B$2:$L$134, 10, FALSE))*'Coefficients - Win Probability'!$I$2</f>
        <v>0.1020213918</v>
      </c>
      <c r="J344" s="5" t="n">
        <f>(IF(AND(VLOOKUP(Games!B344, Data!$B$2:$L$134, 11, FALSE)=1, VLOOKUP(Games!E344, Data!$B$2:$L$134, 11, FALSE)&lt;&gt;1), 1,0))*'Coefficients - Win Probability'!$J$2</f>
        <v>0</v>
      </c>
      <c r="K344" s="5" t="n">
        <f>(IF(AND(VLOOKUP(Games!B344, Data!$B$2:$L$134, 11, FALSE)&lt;&gt;1, VLOOKUP(Games!E344, Data!$B$2:$L$134, 11, FALSE)=1), 1,0))*'Coefficients - Win Probability'!$K$2</f>
        <v>0</v>
      </c>
      <c r="L344" s="5" t="n">
        <f>(VLOOKUP(Games!B344, Data!$B$2:$L$134, 3, FALSE)-VLOOKUP(Games!E344, Data!$B$2:$L$134, 3, FALSE))*'Coefficients - Win Probability'!$L$2</f>
        <v>0.08168505647</v>
      </c>
      <c r="N344" s="5" t="n">
        <f t="shared" si="1"/>
        <v>0.688408</v>
      </c>
    </row>
    <row r="345" ht="14.25" customHeight="1">
      <c r="A345" s="5" t="n">
        <f>'Coefficients - Win Probability'!$A$2</f>
        <v>0</v>
      </c>
      <c r="B345" s="5" t="n">
        <f>(Games!G345)*'Coefficients - Win Probability'!$B$2</f>
        <v>0.5436002771</v>
      </c>
      <c r="C345" s="5" t="n">
        <f>(VLOOKUP(Games!B345, Data!$B$2:$L$134, 4, FALSE)-VLOOKUP(Games!E345, Data!$B$2:$L$134, 4, FALSE))*'Coefficients - Win Probability'!$C$2</f>
        <v>0</v>
      </c>
      <c r="D345" s="5" t="n">
        <f>(VLOOKUP(Games!B345, Data!$B$2:$L$134, 5, FALSE)-VLOOKUP(Games!E345, Data!$B$2:$L$134, 5, FALSE))*'Coefficients - Win Probability'!$D$2</f>
        <v>0.1371956499</v>
      </c>
      <c r="E345" s="5" t="n">
        <f>(VLOOKUP(Games!B345, Data!$B$2:$L$134, 6, FALSE)-VLOOKUP(Games!E345, Data!$B$2:$L$134, 6, FALSE))*'Coefficients - Win Probability'!$E$2</f>
        <v>-0.2192517683</v>
      </c>
      <c r="F345" s="5" t="n">
        <f>(VLOOKUP(Games!B345, Data!$B$2:$L$134, 7, FALSE)-VLOOKUP(Games!E345, Data!$B$2:$L$134, 7, FALSE))*'Coefficients - Win Probability'!$F$2</f>
        <v>-0.6561485328</v>
      </c>
      <c r="G345" s="5" t="n">
        <f>(VLOOKUP(Games!B345, Data!$B$2:$L$134, 8, FALSE)-VLOOKUP(Games!E345, Data!$B$2:$L$134, 8, FALSE))*'Coefficients - Win Probability'!$G$2</f>
        <v>0.04197067596</v>
      </c>
      <c r="H345" s="5" t="n">
        <f>(VLOOKUP(Games!B345, Data!$B$2:$L$134, 9, FALSE)-VLOOKUP(Games!E345, Data!$B$2:$L$134, 9, FALSE))*'Coefficients - Win Probability'!$H$2</f>
        <v>-0.03560811951</v>
      </c>
      <c r="I345" s="5" t="n">
        <f>(VLOOKUP(Games!B345, Data!$B$2:$L$134, 10, FALSE)-VLOOKUP(Games!E345, Data!$B$2:$L$134, 10, FALSE))*'Coefficients - Win Probability'!$I$2</f>
        <v>-0.2252338153</v>
      </c>
      <c r="J345" s="5" t="n">
        <f>(IF(AND(VLOOKUP(Games!B345, Data!$B$2:$L$134, 11, FALSE)=1, VLOOKUP(Games!E345, Data!$B$2:$L$134, 11, FALSE)&lt;&gt;1), 1,0))*'Coefficients - Win Probability'!$J$2</f>
        <v>0</v>
      </c>
      <c r="K345" s="5" t="n">
        <f>(IF(AND(VLOOKUP(Games!B345, Data!$B$2:$L$134, 11, FALSE)&lt;&gt;1, VLOOKUP(Games!E345, Data!$B$2:$L$134, 11, FALSE)=1), 1,0))*'Coefficients - Win Probability'!$K$2</f>
        <v>0</v>
      </c>
      <c r="L345" s="5" t="n">
        <f>(VLOOKUP(Games!B345, Data!$B$2:$L$134, 3, FALSE)-VLOOKUP(Games!E345, Data!$B$2:$L$134, 3, FALSE))*'Coefficients - Win Probability'!$L$2</f>
        <v>-0.1361417608</v>
      </c>
      <c r="N345" s="5" t="n">
        <f t="shared" si="1"/>
        <v>0.365953</v>
      </c>
    </row>
    <row r="346" ht="14.25" customHeight="1">
      <c r="A346" s="5" t="n">
        <f>'Coefficients - Win Probability'!$A$2</f>
        <v>0</v>
      </c>
      <c r="B346" s="5" t="n">
        <f>(Games!G346)*'Coefficients - Win Probability'!$B$2</f>
        <v>-0.5436002771</v>
      </c>
      <c r="C346" s="5" t="n">
        <f>(VLOOKUP(Games!B346, Data!$B$2:$L$134, 4, FALSE)-VLOOKUP(Games!E346, Data!$B$2:$L$134, 4, FALSE))*'Coefficients - Win Probability'!$C$2</f>
        <v>0.2448606036</v>
      </c>
      <c r="D346" s="5" t="n">
        <f>(VLOOKUP(Games!B346, Data!$B$2:$L$134, 5, FALSE)-VLOOKUP(Games!E346, Data!$B$2:$L$134, 5, FALSE))*'Coefficients - Win Probability'!$D$2</f>
        <v>0.4636266791</v>
      </c>
      <c r="E346" s="5" t="n">
        <f>(VLOOKUP(Games!B346, Data!$B$2:$L$134, 6, FALSE)-VLOOKUP(Games!E346, Data!$B$2:$L$134, 6, FALSE))*'Coefficients - Win Probability'!$E$2</f>
        <v>0.3791765875</v>
      </c>
      <c r="F346" s="5" t="n">
        <f>(VLOOKUP(Games!B346, Data!$B$2:$L$134, 7, FALSE)-VLOOKUP(Games!E346, Data!$B$2:$L$134, 7, FALSE))*'Coefficients - Win Probability'!$F$2</f>
        <v>1.282472132</v>
      </c>
      <c r="G346" s="5" t="n">
        <f>(VLOOKUP(Games!B346, Data!$B$2:$L$134, 8, FALSE)-VLOOKUP(Games!E346, Data!$B$2:$L$134, 8, FALSE))*'Coefficients - Win Probability'!$G$2</f>
        <v>0.1888680418</v>
      </c>
      <c r="H346" s="5" t="n">
        <f>(VLOOKUP(Games!B346, Data!$B$2:$L$134, 9, FALSE)-VLOOKUP(Games!E346, Data!$B$2:$L$134, 9, FALSE))*'Coefficients - Win Probability'!$H$2</f>
        <v>0.1191502461</v>
      </c>
      <c r="I346" s="5" t="n">
        <f>(VLOOKUP(Games!B346, Data!$B$2:$L$134, 10, FALSE)-VLOOKUP(Games!E346, Data!$B$2:$L$134, 10, FALSE))*'Coefficients - Win Probability'!$I$2</f>
        <v>-0.294604941</v>
      </c>
      <c r="J346" s="5" t="n">
        <f>(IF(AND(VLOOKUP(Games!B346, Data!$B$2:$L$134, 11, FALSE)=1, VLOOKUP(Games!E346, Data!$B$2:$L$134, 11, FALSE)&lt;&gt;1), 1,0))*'Coefficients - Win Probability'!$J$2</f>
        <v>0</v>
      </c>
      <c r="K346" s="5" t="n">
        <f>(IF(AND(VLOOKUP(Games!B346, Data!$B$2:$L$134, 11, FALSE)&lt;&gt;1, VLOOKUP(Games!E346, Data!$B$2:$L$134, 11, FALSE)=1), 1,0))*'Coefficients - Win Probability'!$K$2</f>
        <v>0</v>
      </c>
      <c r="L346" s="5" t="n">
        <f>(VLOOKUP(Games!B346, Data!$B$2:$L$134, 3, FALSE)-VLOOKUP(Games!E346, Data!$B$2:$L$134, 3, FALSE))*'Coefficients - Win Probability'!$L$2</f>
        <v>-0.2178268173</v>
      </c>
      <c r="N346" s="5" t="n">
        <f t="shared" si="1"/>
        <v>0.835088</v>
      </c>
    </row>
    <row r="347" ht="14.25" customHeight="1">
      <c r="A347" s="5" t="n">
        <f>'Coefficients - Win Probability'!$A$2</f>
        <v>0</v>
      </c>
      <c r="B347" s="5" t="n">
        <f>(Games!G347)*'Coefficients - Win Probability'!$B$2</f>
        <v>-1.863772379</v>
      </c>
      <c r="C347" s="5" t="n">
        <f>(VLOOKUP(Games!B347, Data!$B$2:$L$134, 4, FALSE)-VLOOKUP(Games!E347, Data!$B$2:$L$134, 4, FALSE))*'Coefficients - Win Probability'!$C$2</f>
        <v>0.4897212072</v>
      </c>
      <c r="D347" s="5" t="n">
        <f>(VLOOKUP(Games!B347, Data!$B$2:$L$134, 5, FALSE)-VLOOKUP(Games!E347, Data!$B$2:$L$134, 5, FALSE))*'Coefficients - Win Probability'!$D$2</f>
        <v>1.253684387</v>
      </c>
      <c r="E347" s="5" t="n">
        <f>(VLOOKUP(Games!B347, Data!$B$2:$L$134, 6, FALSE)-VLOOKUP(Games!E347, Data!$B$2:$L$134, 6, FALSE))*'Coefficients - Win Probability'!$E$2</f>
        <v>0.6577553048</v>
      </c>
      <c r="F347" s="5" t="n">
        <f>(VLOOKUP(Games!B347, Data!$B$2:$L$134, 7, FALSE)-VLOOKUP(Games!E347, Data!$B$2:$L$134, 7, FALSE))*'Coefficients - Win Probability'!$F$2</f>
        <v>2.028095465</v>
      </c>
      <c r="G347" s="5" t="n">
        <f>(VLOOKUP(Games!B347, Data!$B$2:$L$134, 8, FALSE)-VLOOKUP(Games!E347, Data!$B$2:$L$134, 8, FALSE))*'Coefficients - Win Probability'!$G$2</f>
        <v>0.5246334495</v>
      </c>
      <c r="H347" s="5" t="n">
        <f>(VLOOKUP(Games!B347, Data!$B$2:$L$134, 9, FALSE)-VLOOKUP(Games!E347, Data!$B$2:$L$134, 9, FALSE))*'Coefficients - Win Probability'!$H$2</f>
        <v>0.1698233392</v>
      </c>
      <c r="I347" s="5" t="n">
        <f>(VLOOKUP(Games!B347, Data!$B$2:$L$134, 10, FALSE)-VLOOKUP(Games!E347, Data!$B$2:$L$134, 10, FALSE))*'Coefficients - Win Probability'!$I$2</f>
        <v>-0.4193395614</v>
      </c>
      <c r="J347" s="5" t="n">
        <f>(IF(AND(VLOOKUP(Games!B347, Data!$B$2:$L$134, 11, FALSE)=1, VLOOKUP(Games!E347, Data!$B$2:$L$134, 11, FALSE)&lt;&gt;1), 1,0))*'Coefficients - Win Probability'!$J$2</f>
        <v>0</v>
      </c>
      <c r="K347" s="5" t="n">
        <f>(IF(AND(VLOOKUP(Games!B347, Data!$B$2:$L$134, 11, FALSE)&lt;&gt;1, VLOOKUP(Games!E347, Data!$B$2:$L$134, 11, FALSE)=1), 1,0))*'Coefficients - Win Probability'!$K$2</f>
        <v>0</v>
      </c>
      <c r="L347" s="5" t="n">
        <f>(VLOOKUP(Games!B347, Data!$B$2:$L$134, 3, FALSE)-VLOOKUP(Games!E347, Data!$B$2:$L$134, 3, FALSE))*'Coefficients - Win Probability'!$L$2</f>
        <v>-2.518622575</v>
      </c>
      <c r="N347" s="5" t="n">
        <f t="shared" si="1"/>
        <v>0.579806</v>
      </c>
    </row>
    <row r="348" ht="14.25" customHeight="1">
      <c r="A348" s="5" t="n">
        <f>'Coefficients - Win Probability'!$A$2</f>
        <v>0</v>
      </c>
      <c r="B348" s="5" t="n">
        <f>(Games!G348)*'Coefficients - Win Probability'!$B$2</f>
        <v>-0.698914642</v>
      </c>
      <c r="C348" s="5" t="n">
        <f>(VLOOKUP(Games!B348, Data!$B$2:$L$134, 4, FALSE)-VLOOKUP(Games!E348, Data!$B$2:$L$134, 4, FALSE))*'Coefficients - Win Probability'!$C$2</f>
        <v>0</v>
      </c>
      <c r="D348" s="5" t="n">
        <f>(VLOOKUP(Games!B348, Data!$B$2:$L$134, 5, FALSE)-VLOOKUP(Games!E348, Data!$B$2:$L$134, 5, FALSE))*'Coefficients - Win Probability'!$D$2</f>
        <v>0.6575929428</v>
      </c>
      <c r="E348" s="5" t="n">
        <f>(VLOOKUP(Games!B348, Data!$B$2:$L$134, 6, FALSE)-VLOOKUP(Games!E348, Data!$B$2:$L$134, 6, FALSE))*'Coefficients - Win Probability'!$E$2</f>
        <v>0.5528583804</v>
      </c>
      <c r="F348" s="5" t="n">
        <f>(VLOOKUP(Games!B348, Data!$B$2:$L$134, 7, FALSE)-VLOOKUP(Games!E348, Data!$B$2:$L$134, 7, FALSE))*'Coefficients - Win Probability'!$F$2</f>
        <v>3.668466797</v>
      </c>
      <c r="G348" s="5" t="n">
        <f>(VLOOKUP(Games!B348, Data!$B$2:$L$134, 8, FALSE)-VLOOKUP(Games!E348, Data!$B$2:$L$134, 8, FALSE))*'Coefficients - Win Probability'!$G$2</f>
        <v>1.007296223</v>
      </c>
      <c r="H348" s="5" t="n">
        <f>(VLOOKUP(Games!B348, Data!$B$2:$L$134, 9, FALSE)-VLOOKUP(Games!E348, Data!$B$2:$L$134, 9, FALSE))*'Coefficients - Win Probability'!$H$2</f>
        <v>0.11641116</v>
      </c>
      <c r="I348" s="5" t="n">
        <f>(VLOOKUP(Games!B348, Data!$B$2:$L$134, 10, FALSE)-VLOOKUP(Games!E348, Data!$B$2:$L$134, 10, FALSE))*'Coefficients - Win Probability'!$I$2</f>
        <v>-0.0575869281</v>
      </c>
      <c r="J348" s="5" t="n">
        <f>(IF(AND(VLOOKUP(Games!B348, Data!$B$2:$L$134, 11, FALSE)=1, VLOOKUP(Games!E348, Data!$B$2:$L$134, 11, FALSE)&lt;&gt;1), 1,0))*'Coefficients - Win Probability'!$J$2</f>
        <v>0</v>
      </c>
      <c r="K348" s="5" t="n">
        <f>(IF(AND(VLOOKUP(Games!B348, Data!$B$2:$L$134, 11, FALSE)&lt;&gt;1, VLOOKUP(Games!E348, Data!$B$2:$L$134, 11, FALSE)=1), 1,0))*'Coefficients - Win Probability'!$K$2</f>
        <v>0</v>
      </c>
      <c r="L348" s="5" t="n">
        <f>(VLOOKUP(Games!B348, Data!$B$2:$L$134, 3, FALSE)-VLOOKUP(Games!E348, Data!$B$2:$L$134, 3, FALSE))*'Coefficients - Win Probability'!$L$2</f>
        <v>-2.259953229</v>
      </c>
      <c r="N348" s="5" t="n">
        <f t="shared" si="1"/>
        <v>0.951945</v>
      </c>
    </row>
    <row r="349" ht="14.25" customHeight="1">
      <c r="A349" s="5" t="n">
        <f>'Coefficients - Win Probability'!$A$2</f>
        <v>0</v>
      </c>
      <c r="B349" s="5" t="n">
        <f>(Games!G349)*'Coefficients - Win Probability'!$B$2</f>
        <v>0.698914642</v>
      </c>
      <c r="C349" s="5" t="n">
        <f>(VLOOKUP(Games!B349, Data!$B$2:$L$134, 4, FALSE)-VLOOKUP(Games!E349, Data!$B$2:$L$134, 4, FALSE))*'Coefficients - Win Probability'!$C$2</f>
        <v>0</v>
      </c>
      <c r="D349" s="5" t="n">
        <f>(VLOOKUP(Games!B349, Data!$B$2:$L$134, 5, FALSE)-VLOOKUP(Games!E349, Data!$B$2:$L$134, 5, FALSE))*'Coefficients - Win Probability'!$D$2</f>
        <v>-0.9603695495</v>
      </c>
      <c r="E349" s="5" t="n">
        <f>(VLOOKUP(Games!B349, Data!$B$2:$L$134, 6, FALSE)-VLOOKUP(Games!E349, Data!$B$2:$L$134, 6, FALSE))*'Coefficients - Win Probability'!$E$2</f>
        <v>-0.03181300167</v>
      </c>
      <c r="F349" s="5" t="n">
        <f>(VLOOKUP(Games!B349, Data!$B$2:$L$134, 7, FALSE)-VLOOKUP(Games!E349, Data!$B$2:$L$134, 7, FALSE))*'Coefficients - Win Probability'!$F$2</f>
        <v>-1.998270532</v>
      </c>
      <c r="G349" s="5" t="n">
        <f>(VLOOKUP(Games!B349, Data!$B$2:$L$134, 8, FALSE)-VLOOKUP(Games!E349, Data!$B$2:$L$134, 8, FALSE))*'Coefficients - Win Probability'!$G$2</f>
        <v>-0.3147800697</v>
      </c>
      <c r="H349" s="5" t="n">
        <f>(VLOOKUP(Games!B349, Data!$B$2:$L$134, 9, FALSE)-VLOOKUP(Games!E349, Data!$B$2:$L$134, 9, FALSE))*'Coefficients - Win Probability'!$H$2</f>
        <v>-0.07943349738</v>
      </c>
      <c r="I349" s="5" t="n">
        <f>(VLOOKUP(Games!B349, Data!$B$2:$L$134, 10, FALSE)-VLOOKUP(Games!E349, Data!$B$2:$L$134, 10, FALSE))*'Coefficients - Win Probability'!$I$2</f>
        <v>0.794634926</v>
      </c>
      <c r="J349" s="5" t="n">
        <f>(IF(AND(VLOOKUP(Games!B349, Data!$B$2:$L$134, 11, FALSE)=1, VLOOKUP(Games!E349, Data!$B$2:$L$134, 11, FALSE)&lt;&gt;1), 1,0))*'Coefficients - Win Probability'!$J$2</f>
        <v>0</v>
      </c>
      <c r="K349" s="5" t="n">
        <f>(IF(AND(VLOOKUP(Games!B349, Data!$B$2:$L$134, 11, FALSE)&lt;&gt;1, VLOOKUP(Games!E349, Data!$B$2:$L$134, 11, FALSE)=1), 1,0))*'Coefficients - Win Probability'!$K$2</f>
        <v>0</v>
      </c>
      <c r="L349" s="5" t="n">
        <f>(VLOOKUP(Games!B349, Data!$B$2:$L$134, 3, FALSE)-VLOOKUP(Games!E349, Data!$B$2:$L$134, 3, FALSE))*'Coefficients - Win Probability'!$L$2</f>
        <v>0.6126379235</v>
      </c>
      <c r="N349" s="5" t="n">
        <f t="shared" si="1"/>
        <v>0.217809</v>
      </c>
    </row>
    <row r="350" ht="14.25" customHeight="1">
      <c r="A350" s="5" t="n">
        <f>'Coefficients - Win Probability'!$A$2</f>
        <v>0</v>
      </c>
      <c r="B350" s="5" t="n">
        <f>(Games!G350)*'Coefficients - Win Probability'!$B$2</f>
        <v>-0.2329715473</v>
      </c>
      <c r="C350" s="5" t="n">
        <f>(VLOOKUP(Games!B350, Data!$B$2:$L$134, 4, FALSE)-VLOOKUP(Games!E350, Data!$B$2:$L$134, 4, FALSE))*'Coefficients - Win Probability'!$C$2</f>
        <v>0</v>
      </c>
      <c r="D350" s="5" t="n">
        <f>(VLOOKUP(Games!B350, Data!$B$2:$L$134, 5, FALSE)-VLOOKUP(Games!E350, Data!$B$2:$L$134, 5, FALSE))*'Coefficients - Win Probability'!$D$2</f>
        <v>-0.2696604154</v>
      </c>
      <c r="E350" s="5" t="n">
        <f>(VLOOKUP(Games!B350, Data!$B$2:$L$134, 6, FALSE)-VLOOKUP(Games!E350, Data!$B$2:$L$134, 6, FALSE))*'Coefficients - Win Probability'!$E$2</f>
        <v>0.5279238656</v>
      </c>
      <c r="F350" s="5" t="n">
        <f>(VLOOKUP(Games!B350, Data!$B$2:$L$134, 7, FALSE)-VLOOKUP(Games!E350, Data!$B$2:$L$134, 7, FALSE))*'Coefficients - Win Probability'!$F$2</f>
        <v>-0.477198933</v>
      </c>
      <c r="G350" s="5" t="n">
        <f>(VLOOKUP(Games!B350, Data!$B$2:$L$134, 8, FALSE)-VLOOKUP(Games!E350, Data!$B$2:$L$134, 8, FALSE))*'Coefficients - Win Probability'!$G$2</f>
        <v>0</v>
      </c>
      <c r="H350" s="5" t="n">
        <f>(VLOOKUP(Games!B350, Data!$B$2:$L$134, 9, FALSE)-VLOOKUP(Games!E350, Data!$B$2:$L$134, 9, FALSE))*'Coefficients - Win Probability'!$H$2</f>
        <v>-0.01095634447</v>
      </c>
      <c r="I350" s="5" t="n">
        <f>(VLOOKUP(Games!B350, Data!$B$2:$L$134, 10, FALSE)-VLOOKUP(Games!E350, Data!$B$2:$L$134, 10, FALSE))*'Coefficients - Win Probability'!$I$2</f>
        <v>0.326844727</v>
      </c>
      <c r="J350" s="5" t="n">
        <f>(IF(AND(VLOOKUP(Games!B350, Data!$B$2:$L$134, 11, FALSE)=1, VLOOKUP(Games!E350, Data!$B$2:$L$134, 11, FALSE)&lt;&gt;1), 1,0))*'Coefficients - Win Probability'!$J$2</f>
        <v>0</v>
      </c>
      <c r="K350" s="5" t="n">
        <f>(IF(AND(VLOOKUP(Games!B350, Data!$B$2:$L$134, 11, FALSE)&lt;&gt;1, VLOOKUP(Games!E350, Data!$B$2:$L$134, 11, FALSE)=1), 1,0))*'Coefficients - Win Probability'!$K$2</f>
        <v>0</v>
      </c>
      <c r="L350" s="5" t="n">
        <f>(VLOOKUP(Games!B350, Data!$B$2:$L$134, 3, FALSE)-VLOOKUP(Games!E350, Data!$B$2:$L$134, 3, FALSE))*'Coefficients - Win Probability'!$L$2</f>
        <v>-0.8985356212</v>
      </c>
      <c r="N350" s="5" t="n">
        <f t="shared" si="1"/>
        <v>0.262202</v>
      </c>
    </row>
    <row r="351" ht="14.25" customHeight="1">
      <c r="A351" s="5" t="n">
        <f>'Coefficients - Win Probability'!$A$2</f>
        <v>0</v>
      </c>
      <c r="B351" s="5" t="n">
        <f>(Games!G351)*'Coefficients - Win Probability'!$B$2</f>
        <v>-0.698914642</v>
      </c>
      <c r="C351" s="5" t="n">
        <f>(VLOOKUP(Games!B351, Data!$B$2:$L$134, 4, FALSE)-VLOOKUP(Games!E351, Data!$B$2:$L$134, 4, FALSE))*'Coefficients - Win Probability'!$C$2</f>
        <v>0.7722526729</v>
      </c>
      <c r="D351" s="5" t="n">
        <f>(VLOOKUP(Games!B351, Data!$B$2:$L$134, 5, FALSE)-VLOOKUP(Games!E351, Data!$B$2:$L$134, 5, FALSE))*'Coefficients - Win Probability'!$D$2</f>
        <v>0.6244767514</v>
      </c>
      <c r="E351" s="5" t="n">
        <f>(VLOOKUP(Games!B351, Data!$B$2:$L$134, 6, FALSE)-VLOOKUP(Games!E351, Data!$B$2:$L$134, 6, FALSE))*'Coefficients - Win Probability'!$E$2</f>
        <v>0.2046349837</v>
      </c>
      <c r="F351" s="5" t="n">
        <f>(VLOOKUP(Games!B351, Data!$B$2:$L$134, 7, FALSE)-VLOOKUP(Games!E351, Data!$B$2:$L$134, 7, FALSE))*'Coefficients - Win Probability'!$F$2</f>
        <v>-0.8947479993</v>
      </c>
      <c r="G351" s="5" t="n">
        <f>(VLOOKUP(Games!B351, Data!$B$2:$L$134, 8, FALSE)-VLOOKUP(Games!E351, Data!$B$2:$L$134, 8, FALSE))*'Coefficients - Win Probability'!$G$2</f>
        <v>-0.06295601394</v>
      </c>
      <c r="H351" s="5" t="n">
        <f>(VLOOKUP(Games!B351, Data!$B$2:$L$134, 9, FALSE)-VLOOKUP(Games!E351, Data!$B$2:$L$134, 9, FALSE))*'Coefficients - Win Probability'!$H$2</f>
        <v>0.01232588752</v>
      </c>
      <c r="I351" s="5" t="n">
        <f>(VLOOKUP(Games!B351, Data!$B$2:$L$134, 10, FALSE)-VLOOKUP(Games!E351, Data!$B$2:$L$134, 10, FALSE))*'Coefficients - Win Probability'!$I$2</f>
        <v>-0.6858950334</v>
      </c>
      <c r="J351" s="5" t="n">
        <f>(IF(AND(VLOOKUP(Games!B351, Data!$B$2:$L$134, 11, FALSE)=1, VLOOKUP(Games!E351, Data!$B$2:$L$134, 11, FALSE)&lt;&gt;1), 1,0))*'Coefficients - Win Probability'!$J$2</f>
        <v>0</v>
      </c>
      <c r="K351" s="5" t="n">
        <f>(IF(AND(VLOOKUP(Games!B351, Data!$B$2:$L$134, 11, FALSE)&lt;&gt;1, VLOOKUP(Games!E351, Data!$B$2:$L$134, 11, FALSE)=1), 1,0))*'Coefficients - Win Probability'!$K$2</f>
        <v>0</v>
      </c>
      <c r="L351" s="5" t="n">
        <f>(VLOOKUP(Games!B351, Data!$B$2:$L$134, 3, FALSE)-VLOOKUP(Games!E351, Data!$B$2:$L$134, 3, FALSE))*'Coefficients - Win Probability'!$L$2</f>
        <v>0.08168505647</v>
      </c>
      <c r="N351" s="5" t="n">
        <f t="shared" si="1"/>
        <v>0.343635</v>
      </c>
    </row>
    <row r="352" ht="14.25" customHeight="1">
      <c r="A352" s="5" t="n">
        <f>'Coefficients - Win Probability'!$A$2</f>
        <v>0</v>
      </c>
      <c r="B352" s="5" t="n">
        <f>(Games!G352)*'Coefficients - Win Probability'!$B$2</f>
        <v>-0.698914642</v>
      </c>
      <c r="C352" s="5" t="n">
        <f>(VLOOKUP(Games!B352, Data!$B$2:$L$134, 4, FALSE)-VLOOKUP(Games!E352, Data!$B$2:$L$134, 4, FALSE))*'Coefficients - Win Probability'!$C$2</f>
        <v>0.7345818108</v>
      </c>
      <c r="D352" s="5" t="n">
        <f>(VLOOKUP(Games!B352, Data!$B$2:$L$134, 5, FALSE)-VLOOKUP(Games!E352, Data!$B$2:$L$134, 5, FALSE))*'Coefficients - Win Probability'!$D$2</f>
        <v>1.300993232</v>
      </c>
      <c r="E352" s="5" t="n">
        <f>(VLOOKUP(Games!B352, Data!$B$2:$L$134, 6, FALSE)-VLOOKUP(Games!E352, Data!$B$2:$L$134, 6, FALSE))*'Coefficients - Win Probability'!$E$2</f>
        <v>0.6603347374</v>
      </c>
      <c r="F352" s="5" t="n">
        <f>(VLOOKUP(Games!B352, Data!$B$2:$L$134, 7, FALSE)-VLOOKUP(Games!E352, Data!$B$2:$L$134, 7, FALSE))*'Coefficients - Win Probability'!$F$2</f>
        <v>2.057920398</v>
      </c>
      <c r="G352" s="5" t="n">
        <f>(VLOOKUP(Games!B352, Data!$B$2:$L$134, 8, FALSE)-VLOOKUP(Games!E352, Data!$B$2:$L$134, 8, FALSE))*'Coefficients - Win Probability'!$G$2</f>
        <v>0.7135014913</v>
      </c>
      <c r="H352" s="5" t="n">
        <f>(VLOOKUP(Games!B352, Data!$B$2:$L$134, 9, FALSE)-VLOOKUP(Games!E352, Data!$B$2:$L$134, 9, FALSE))*'Coefficients - Win Probability'!$H$2</f>
        <v>0.1109329877</v>
      </c>
      <c r="I352" s="5" t="n">
        <f>(VLOOKUP(Games!B352, Data!$B$2:$L$134, 10, FALSE)-VLOOKUP(Games!E352, Data!$B$2:$L$134, 10, FALSE))*'Coefficients - Win Probability'!$I$2</f>
        <v>0.01623106468</v>
      </c>
      <c r="J352" s="5" t="n">
        <f>(IF(AND(VLOOKUP(Games!B352, Data!$B$2:$L$134, 11, FALSE)=1, VLOOKUP(Games!E352, Data!$B$2:$L$134, 11, FALSE)&lt;&gt;1), 1,0))*'Coefficients - Win Probability'!$J$2</f>
        <v>-0.2451778613</v>
      </c>
      <c r="K352" s="5" t="n">
        <f>(IF(AND(VLOOKUP(Games!B352, Data!$B$2:$L$134, 11, FALSE)&lt;&gt;1, VLOOKUP(Games!E352, Data!$B$2:$L$134, 11, FALSE)=1), 1,0))*'Coefficients - Win Probability'!$K$2</f>
        <v>0</v>
      </c>
      <c r="L352" s="5" t="n">
        <f>(VLOOKUP(Games!B352, Data!$B$2:$L$134, 3, FALSE)-VLOOKUP(Games!E352, Data!$B$2:$L$134, 3, FALSE))*'Coefficients - Win Probability'!$L$2</f>
        <v>-2.205496525</v>
      </c>
      <c r="N352" s="5" t="n">
        <f t="shared" si="1"/>
        <v>0.920188</v>
      </c>
    </row>
    <row r="353" ht="14.25" customHeight="1">
      <c r="A353" s="5" t="n">
        <f>'Coefficients - Win Probability'!$A$2</f>
        <v>0</v>
      </c>
      <c r="B353" s="5" t="n">
        <f>(Games!G353)*'Coefficients - Win Probability'!$B$2</f>
        <v>-0.5436002771</v>
      </c>
      <c r="C353" s="5" t="n">
        <f>(VLOOKUP(Games!B353, Data!$B$2:$L$134, 4, FALSE)-VLOOKUP(Games!E353, Data!$B$2:$L$134, 4, FALSE))*'Coefficients - Win Probability'!$C$2</f>
        <v>0</v>
      </c>
      <c r="D353" s="5" t="n">
        <f>(VLOOKUP(Games!B353, Data!$B$2:$L$134, 5, FALSE)-VLOOKUP(Games!E353, Data!$B$2:$L$134, 5, FALSE))*'Coefficients - Win Probability'!$D$2</f>
        <v>0.009461768961</v>
      </c>
      <c r="E353" s="5" t="n">
        <f>(VLOOKUP(Games!B353, Data!$B$2:$L$134, 6, FALSE)-VLOOKUP(Games!E353, Data!$B$2:$L$134, 6, FALSE))*'Coefficients - Win Probability'!$E$2</f>
        <v>-0.0507288405</v>
      </c>
      <c r="F353" s="5" t="n">
        <f>(VLOOKUP(Games!B353, Data!$B$2:$L$134, 7, FALSE)-VLOOKUP(Games!E353, Data!$B$2:$L$134, 7, FALSE))*'Coefficients - Win Probability'!$F$2</f>
        <v>-0.2982493331</v>
      </c>
      <c r="G353" s="5" t="n">
        <f>(VLOOKUP(Games!B353, Data!$B$2:$L$134, 8, FALSE)-VLOOKUP(Games!E353, Data!$B$2:$L$134, 8, FALSE))*'Coefficients - Win Probability'!$G$2</f>
        <v>-0.08394135191</v>
      </c>
      <c r="H353" s="5" t="n">
        <f>(VLOOKUP(Games!B353, Data!$B$2:$L$134, 9, FALSE)-VLOOKUP(Games!E353, Data!$B$2:$L$134, 9, FALSE))*'Coefficients - Win Probability'!$H$2</f>
        <v>-0.01232588752</v>
      </c>
      <c r="I353" s="5" t="n">
        <f>(VLOOKUP(Games!B353, Data!$B$2:$L$134, 10, FALSE)-VLOOKUP(Games!E353, Data!$B$2:$L$134, 10, FALSE))*'Coefficients - Win Probability'!$I$2</f>
        <v>-0.05736458475</v>
      </c>
      <c r="J353" s="5" t="n">
        <f>(IF(AND(VLOOKUP(Games!B353, Data!$B$2:$L$134, 11, FALSE)=1, VLOOKUP(Games!E353, Data!$B$2:$L$134, 11, FALSE)&lt;&gt;1), 1,0))*'Coefficients - Win Probability'!$J$2</f>
        <v>0</v>
      </c>
      <c r="K353" s="5" t="n">
        <f>(IF(AND(VLOOKUP(Games!B353, Data!$B$2:$L$134, 11, FALSE)&lt;&gt;1, VLOOKUP(Games!E353, Data!$B$2:$L$134, 11, FALSE)=1), 1,0))*'Coefficients - Win Probability'!$K$2</f>
        <v>0</v>
      </c>
      <c r="L353" s="5" t="n">
        <f>(VLOOKUP(Games!B353, Data!$B$2:$L$134, 3, FALSE)-VLOOKUP(Games!E353, Data!$B$2:$L$134, 3, FALSE))*'Coefficients - Win Probability'!$L$2</f>
        <v>0.3948111063</v>
      </c>
      <c r="N353" s="5" t="n">
        <f t="shared" si="1"/>
        <v>0.344809</v>
      </c>
    </row>
    <row r="354" ht="14.25" customHeight="1">
      <c r="A354" s="5" t="n">
        <f>'Coefficients - Win Probability'!$A$2</f>
        <v>0</v>
      </c>
      <c r="B354" s="5" t="n">
        <f>(Games!G354)*'Coefficients - Win Probability'!$B$2</f>
        <v>-2.096743926</v>
      </c>
      <c r="C354" s="5" t="n">
        <f>(VLOOKUP(Games!B354, Data!$B$2:$L$134, 4, FALSE)-VLOOKUP(Games!E354, Data!$B$2:$L$134, 4, FALSE))*'Coefficients - Win Probability'!$C$2</f>
        <v>0</v>
      </c>
      <c r="D354" s="5" t="n">
        <f>(VLOOKUP(Games!B354, Data!$B$2:$L$134, 5, FALSE)-VLOOKUP(Games!E354, Data!$B$2:$L$134, 5, FALSE))*'Coefficients - Win Probability'!$D$2</f>
        <v>1.589577185</v>
      </c>
      <c r="E354" s="5" t="n">
        <f>(VLOOKUP(Games!B354, Data!$B$2:$L$134, 6, FALSE)-VLOOKUP(Games!E354, Data!$B$2:$L$134, 6, FALSE))*'Coefficients - Win Probability'!$E$2</f>
        <v>1.244146309</v>
      </c>
      <c r="F354" s="5" t="n">
        <f>(VLOOKUP(Games!B354, Data!$B$2:$L$134, 7, FALSE)-VLOOKUP(Games!E354, Data!$B$2:$L$134, 7, FALSE))*'Coefficients - Win Probability'!$F$2</f>
        <v>4.622864663</v>
      </c>
      <c r="G354" s="5" t="n">
        <f>(VLOOKUP(Games!B354, Data!$B$2:$L$134, 8, FALSE)-VLOOKUP(Games!E354, Data!$B$2:$L$134, 8, FALSE))*'Coefficients - Win Probability'!$G$2</f>
        <v>2.035577784</v>
      </c>
      <c r="H354" s="5" t="n">
        <f>(VLOOKUP(Games!B354, Data!$B$2:$L$134, 9, FALSE)-VLOOKUP(Games!E354, Data!$B$2:$L$134, 9, FALSE))*'Coefficients - Win Probability'!$H$2</f>
        <v>0.1725624253</v>
      </c>
      <c r="I354" s="5" t="n">
        <f>(VLOOKUP(Games!B354, Data!$B$2:$L$134, 10, FALSE)-VLOOKUP(Games!E354, Data!$B$2:$L$134, 10, FALSE))*'Coefficients - Win Probability'!$I$2</f>
        <v>-0.4964927044</v>
      </c>
      <c r="J354" s="5" t="n">
        <f>(IF(AND(VLOOKUP(Games!B354, Data!$B$2:$L$134, 11, FALSE)=1, VLOOKUP(Games!E354, Data!$B$2:$L$134, 11, FALSE)&lt;&gt;1), 1,0))*'Coefficients - Win Probability'!$J$2</f>
        <v>0</v>
      </c>
      <c r="K354" s="5" t="n">
        <f>(IF(AND(VLOOKUP(Games!B354, Data!$B$2:$L$134, 11, FALSE)&lt;&gt;1, VLOOKUP(Games!E354, Data!$B$2:$L$134, 11, FALSE)=1), 1,0))*'Coefficients - Win Probability'!$K$2</f>
        <v>0</v>
      </c>
      <c r="L354" s="5" t="n">
        <f>(VLOOKUP(Games!B354, Data!$B$2:$L$134, 3, FALSE)-VLOOKUP(Games!E354, Data!$B$2:$L$134, 3, FALSE))*'Coefficients - Win Probability'!$L$2</f>
        <v>-3.934496887</v>
      </c>
      <c r="N354" s="5" t="n">
        <f t="shared" si="1"/>
        <v>0.958393</v>
      </c>
    </row>
    <row r="355" ht="14.25" customHeight="1">
      <c r="A355" s="5" t="n">
        <f>'Coefficients - Win Probability'!$A$2</f>
        <v>0</v>
      </c>
      <c r="B355" s="5" t="n">
        <f>(Games!G355)*'Coefficients - Win Probability'!$B$2</f>
        <v>-1.475486466</v>
      </c>
      <c r="C355" s="5" t="n">
        <f>(VLOOKUP(Games!B355, Data!$B$2:$L$134, 4, FALSE)-VLOOKUP(Games!E355, Data!$B$2:$L$134, 4, FALSE))*'Coefficients - Win Probability'!$C$2</f>
        <v>0.2448606036</v>
      </c>
      <c r="D355" s="5" t="n">
        <f>(VLOOKUP(Games!B355, Data!$B$2:$L$134, 5, FALSE)-VLOOKUP(Games!E355, Data!$B$2:$L$134, 5, FALSE))*'Coefficients - Win Probability'!$D$2</f>
        <v>1.211106427</v>
      </c>
      <c r="E355" s="5" t="n">
        <f>(VLOOKUP(Games!B355, Data!$B$2:$L$134, 6, FALSE)-VLOOKUP(Games!E355, Data!$B$2:$L$134, 6, FALSE))*'Coefficients - Win Probability'!$E$2</f>
        <v>0.5055687833</v>
      </c>
      <c r="F355" s="5" t="n">
        <f>(VLOOKUP(Games!B355, Data!$B$2:$L$134, 7, FALSE)-VLOOKUP(Games!E355, Data!$B$2:$L$134, 7, FALSE))*'Coefficients - Win Probability'!$F$2</f>
        <v>3.310567597</v>
      </c>
      <c r="G355" s="5" t="n">
        <f>(VLOOKUP(Games!B355, Data!$B$2:$L$134, 8, FALSE)-VLOOKUP(Games!E355, Data!$B$2:$L$134, 8, FALSE))*'Coefficients - Win Probability'!$G$2</f>
        <v>0.8184281812</v>
      </c>
      <c r="H355" s="5" t="n">
        <f>(VLOOKUP(Games!B355, Data!$B$2:$L$134, 9, FALSE)-VLOOKUP(Games!E355, Data!$B$2:$L$134, 9, FALSE))*'Coefficients - Win Probability'!$H$2</f>
        <v>0.1328456766</v>
      </c>
      <c r="I355" s="5" t="n">
        <f>(VLOOKUP(Games!B355, Data!$B$2:$L$134, 10, FALSE)-VLOOKUP(Games!E355, Data!$B$2:$L$134, 10, FALSE))*'Coefficients - Win Probability'!$I$2</f>
        <v>-0.7944327957</v>
      </c>
      <c r="J355" s="5" t="n">
        <f>(IF(AND(VLOOKUP(Games!B355, Data!$B$2:$L$134, 11, FALSE)=1, VLOOKUP(Games!E355, Data!$B$2:$L$134, 11, FALSE)&lt;&gt;1), 1,0))*'Coefficients - Win Probability'!$J$2</f>
        <v>0</v>
      </c>
      <c r="K355" s="5" t="n">
        <f>(IF(AND(VLOOKUP(Games!B355, Data!$B$2:$L$134, 11, FALSE)&lt;&gt;1, VLOOKUP(Games!E355, Data!$B$2:$L$134, 11, FALSE)=1), 1,0))*'Coefficients - Win Probability'!$K$2</f>
        <v>0</v>
      </c>
      <c r="L355" s="5" t="n">
        <f>(VLOOKUP(Games!B355, Data!$B$2:$L$134, 3, FALSE)-VLOOKUP(Games!E355, Data!$B$2:$L$134, 3, FALSE))*'Coefficients - Win Probability'!$L$2</f>
        <v>-2.01489806</v>
      </c>
      <c r="N355" s="5" t="n">
        <f t="shared" si="1"/>
        <v>0.874194</v>
      </c>
    </row>
    <row r="356" ht="14.25" customHeight="1">
      <c r="A356" s="5" t="n">
        <f>'Coefficients - Win Probability'!$A$2</f>
        <v>0</v>
      </c>
      <c r="B356" s="5" t="n">
        <f>(Games!G356)*'Coefficients - Win Probability'!$B$2</f>
        <v>1.164857737</v>
      </c>
      <c r="C356" s="5" t="n">
        <f>(VLOOKUP(Games!B356, Data!$B$2:$L$134, 4, FALSE)-VLOOKUP(Games!E356, Data!$B$2:$L$134, 4, FALSE))*'Coefficients - Win Probability'!$C$2</f>
        <v>0</v>
      </c>
      <c r="D356" s="5" t="n">
        <f>(VLOOKUP(Games!B356, Data!$B$2:$L$134, 5, FALSE)-VLOOKUP(Games!E356, Data!$B$2:$L$134, 5, FALSE))*'Coefficients - Win Probability'!$D$2</f>
        <v>-0.9792930875</v>
      </c>
      <c r="E356" s="5" t="n">
        <f>(VLOOKUP(Games!B356, Data!$B$2:$L$134, 6, FALSE)-VLOOKUP(Games!E356, Data!$B$2:$L$134, 6, FALSE))*'Coefficients - Win Probability'!$E$2</f>
        <v>-0.1891583883</v>
      </c>
      <c r="F356" s="5" t="n">
        <f>(VLOOKUP(Games!B356, Data!$B$2:$L$134, 7, FALSE)-VLOOKUP(Games!E356, Data!$B$2:$L$134, 7, FALSE))*'Coefficients - Win Probability'!$F$2</f>
        <v>-0.8947479993</v>
      </c>
      <c r="G356" s="5" t="n">
        <f>(VLOOKUP(Games!B356, Data!$B$2:$L$134, 8, FALSE)-VLOOKUP(Games!E356, Data!$B$2:$L$134, 8, FALSE))*'Coefficients - Win Probability'!$G$2</f>
        <v>-0.6295601394</v>
      </c>
      <c r="H356" s="5" t="n">
        <f>(VLOOKUP(Games!B356, Data!$B$2:$L$134, 9, FALSE)-VLOOKUP(Games!E356, Data!$B$2:$L$134, 9, FALSE))*'Coefficients - Win Probability'!$H$2</f>
        <v>-0.01369543058</v>
      </c>
      <c r="I356" s="5" t="n">
        <f>(VLOOKUP(Games!B356, Data!$B$2:$L$134, 10, FALSE)-VLOOKUP(Games!E356, Data!$B$2:$L$134, 10, FALSE))*'Coefficients - Win Probability'!$I$2</f>
        <v>-0.03935477326</v>
      </c>
      <c r="J356" s="5" t="n">
        <f>(IF(AND(VLOOKUP(Games!B356, Data!$B$2:$L$134, 11, FALSE)=1, VLOOKUP(Games!E356, Data!$B$2:$L$134, 11, FALSE)&lt;&gt;1), 1,0))*'Coefficients - Win Probability'!$J$2</f>
        <v>0</v>
      </c>
      <c r="K356" s="5" t="n">
        <f>(IF(AND(VLOOKUP(Games!B356, Data!$B$2:$L$134, 11, FALSE)&lt;&gt;1, VLOOKUP(Games!E356, Data!$B$2:$L$134, 11, FALSE)=1), 1,0))*'Coefficients - Win Probability'!$K$2</f>
        <v>0</v>
      </c>
      <c r="L356" s="5" t="n">
        <f>(VLOOKUP(Games!B356, Data!$B$2:$L$134, 3, FALSE)-VLOOKUP(Games!E356, Data!$B$2:$L$134, 3, FALSE))*'Coefficients - Win Probability'!$L$2</f>
        <v>1.960441355</v>
      </c>
      <c r="N356" s="5" t="n">
        <f t="shared" si="1"/>
        <v>0.59375</v>
      </c>
    </row>
    <row r="357" ht="14.25" customHeight="1">
      <c r="A357" s="5" t="n">
        <f>'Coefficients - Win Probability'!$A$2</f>
        <v>0</v>
      </c>
      <c r="B357" s="5" t="n">
        <f>(Games!G357)*'Coefficients - Win Probability'!$B$2</f>
        <v>0.8542290069</v>
      </c>
      <c r="C357" s="5" t="n">
        <f>(VLOOKUP(Games!B357, Data!$B$2:$L$134, 4, FALSE)-VLOOKUP(Games!E357, Data!$B$2:$L$134, 4, FALSE))*'Coefficients - Win Probability'!$C$2</f>
        <v>0.4897212072</v>
      </c>
      <c r="D357" s="5" t="n">
        <f>(VLOOKUP(Games!B357, Data!$B$2:$L$134, 5, FALSE)-VLOOKUP(Games!E357, Data!$B$2:$L$134, 5, FALSE))*'Coefficients - Win Probability'!$D$2</f>
        <v>-0.3453545671</v>
      </c>
      <c r="E357" s="5" t="n">
        <f>(VLOOKUP(Games!B357, Data!$B$2:$L$134, 6, FALSE)-VLOOKUP(Games!E357, Data!$B$2:$L$134, 6, FALSE))*'Coefficients - Win Probability'!$E$2</f>
        <v>-0.1229529524</v>
      </c>
      <c r="F357" s="5" t="n">
        <f>(VLOOKUP(Games!B357, Data!$B$2:$L$134, 7, FALSE)-VLOOKUP(Games!E357, Data!$B$2:$L$134, 7, FALSE))*'Coefficients - Win Probability'!$F$2</f>
        <v>-1.461421732</v>
      </c>
      <c r="G357" s="5" t="n">
        <f>(VLOOKUP(Games!B357, Data!$B$2:$L$134, 8, FALSE)-VLOOKUP(Games!E357, Data!$B$2:$L$134, 8, FALSE))*'Coefficients - Win Probability'!$G$2</f>
        <v>-0.06295601394</v>
      </c>
      <c r="H357" s="5" t="n">
        <f>(VLOOKUP(Games!B357, Data!$B$2:$L$134, 9, FALSE)-VLOOKUP(Games!E357, Data!$B$2:$L$134, 9, FALSE))*'Coefficients - Win Probability'!$H$2</f>
        <v>-0.06299898068</v>
      </c>
      <c r="I357" s="5" t="n">
        <f>(VLOOKUP(Games!B357, Data!$B$2:$L$134, 10, FALSE)-VLOOKUP(Games!E357, Data!$B$2:$L$134, 10, FALSE))*'Coefficients - Win Probability'!$I$2</f>
        <v>-0.302164615</v>
      </c>
      <c r="J357" s="5" t="n">
        <f>(IF(AND(VLOOKUP(Games!B357, Data!$B$2:$L$134, 11, FALSE)=1, VLOOKUP(Games!E357, Data!$B$2:$L$134, 11, FALSE)&lt;&gt;1), 1,0))*'Coefficients - Win Probability'!$J$2</f>
        <v>0</v>
      </c>
      <c r="K357" s="5" t="n">
        <f>(IF(AND(VLOOKUP(Games!B357, Data!$B$2:$L$134, 11, FALSE)&lt;&gt;1, VLOOKUP(Games!E357, Data!$B$2:$L$134, 11, FALSE)=1), 1,0))*'Coefficients - Win Probability'!$K$2</f>
        <v>0</v>
      </c>
      <c r="L357" s="5" t="n">
        <f>(VLOOKUP(Games!B357, Data!$B$2:$L$134, 3, FALSE)-VLOOKUP(Games!E357, Data!$B$2:$L$134, 3, FALSE))*'Coefficients - Win Probability'!$L$2</f>
        <v>0.6398662757</v>
      </c>
      <c r="N357" s="5" t="n">
        <f t="shared" si="1"/>
        <v>0.407567</v>
      </c>
    </row>
    <row r="358" ht="14.25" customHeight="1">
      <c r="A358" s="5" t="n">
        <f>'Coefficients - Win Probability'!$A$2</f>
        <v>0</v>
      </c>
      <c r="B358" s="5" t="n">
        <f>(Games!G358)*'Coefficients - Win Probability'!$B$2</f>
        <v>-1.009543372</v>
      </c>
      <c r="C358" s="5" t="n">
        <f>(VLOOKUP(Games!B358, Data!$B$2:$L$134, 4, FALSE)-VLOOKUP(Games!E358, Data!$B$2:$L$134, 4, FALSE))*'Coefficients - Win Probability'!$C$2</f>
        <v>0.2448606036</v>
      </c>
      <c r="D358" s="5" t="n">
        <f>(VLOOKUP(Games!B358, Data!$B$2:$L$134, 5, FALSE)-VLOOKUP(Games!E358, Data!$B$2:$L$134, 5, FALSE))*'Coefficients - Win Probability'!$D$2</f>
        <v>-0.3453545671</v>
      </c>
      <c r="E358" s="5" t="n">
        <f>(VLOOKUP(Games!B358, Data!$B$2:$L$134, 6, FALSE)-VLOOKUP(Games!E358, Data!$B$2:$L$134, 6, FALSE))*'Coefficients - Win Probability'!$E$2</f>
        <v>0.007738297704</v>
      </c>
      <c r="F358" s="5" t="n">
        <f>(VLOOKUP(Games!B358, Data!$B$2:$L$134, 7, FALSE)-VLOOKUP(Games!E358, Data!$B$2:$L$134, 7, FALSE))*'Coefficients - Win Probability'!$F$2</f>
        <v>-1.371946932</v>
      </c>
      <c r="G358" s="5" t="n">
        <f>(VLOOKUP(Games!B358, Data!$B$2:$L$134, 8, FALSE)-VLOOKUP(Games!E358, Data!$B$2:$L$134, 8, FALSE))*'Coefficients - Win Probability'!$G$2</f>
        <v>0</v>
      </c>
      <c r="H358" s="5" t="n">
        <f>(VLOOKUP(Games!B358, Data!$B$2:$L$134, 9, FALSE)-VLOOKUP(Games!E358, Data!$B$2:$L$134, 9, FALSE))*'Coefficients - Win Probability'!$H$2</f>
        <v>0.0588903515</v>
      </c>
      <c r="I358" s="5" t="n">
        <f>(VLOOKUP(Games!B358, Data!$B$2:$L$134, 10, FALSE)-VLOOKUP(Games!E358, Data!$B$2:$L$134, 10, FALSE))*'Coefficients - Win Probability'!$I$2</f>
        <v>-0.48359679</v>
      </c>
      <c r="J358" s="5" t="n">
        <f>(IF(AND(VLOOKUP(Games!B358, Data!$B$2:$L$134, 11, FALSE)=1, VLOOKUP(Games!E358, Data!$B$2:$L$134, 11, FALSE)&lt;&gt;1), 1,0))*'Coefficients - Win Probability'!$J$2</f>
        <v>0</v>
      </c>
      <c r="K358" s="5" t="n">
        <f>(IF(AND(VLOOKUP(Games!B358, Data!$B$2:$L$134, 11, FALSE)&lt;&gt;1, VLOOKUP(Games!E358, Data!$B$2:$L$134, 11, FALSE)=1), 1,0))*'Coefficients - Win Probability'!$K$2</f>
        <v>0</v>
      </c>
      <c r="L358" s="5" t="n">
        <f>(VLOOKUP(Games!B358, Data!$B$2:$L$134, 3, FALSE)-VLOOKUP(Games!E358, Data!$B$2:$L$134, 3, FALSE))*'Coefficients - Win Probability'!$L$2</f>
        <v>1.524787721</v>
      </c>
      <c r="N358" s="5" t="n">
        <f t="shared" si="1"/>
        <v>0.201948</v>
      </c>
    </row>
    <row r="359" ht="14.25" customHeight="1">
      <c r="A359" s="5" t="n">
        <f>'Coefficients - Win Probability'!$A$2</f>
        <v>0</v>
      </c>
      <c r="B359" s="5" t="n">
        <f>(Games!G359)*'Coefficients - Win Probability'!$B$2</f>
        <v>-1.941429561</v>
      </c>
      <c r="C359" s="5" t="n">
        <f>(VLOOKUP(Games!B359, Data!$B$2:$L$134, 4, FALSE)-VLOOKUP(Games!E359, Data!$B$2:$L$134, 4, FALSE))*'Coefficients - Win Probability'!$C$2</f>
        <v>-0.07534172419</v>
      </c>
      <c r="D359" s="5" t="n">
        <f>(VLOOKUP(Games!B359, Data!$B$2:$L$134, 5, FALSE)-VLOOKUP(Games!E359, Data!$B$2:$L$134, 5, FALSE))*'Coefficients - Win Probability'!$D$2</f>
        <v>0.7995194772</v>
      </c>
      <c r="E359" s="5" t="n">
        <f>(VLOOKUP(Games!B359, Data!$B$2:$L$134, 6, FALSE)-VLOOKUP(Games!E359, Data!$B$2:$L$134, 6, FALSE))*'Coefficients - Win Probability'!$E$2</f>
        <v>0.5184659462</v>
      </c>
      <c r="F359" s="5" t="n">
        <f>(VLOOKUP(Games!B359, Data!$B$2:$L$134, 7, FALSE)-VLOOKUP(Games!E359, Data!$B$2:$L$134, 7, FALSE))*'Coefficients - Win Probability'!$F$2</f>
        <v>3.250917731</v>
      </c>
      <c r="G359" s="5" t="n">
        <f>(VLOOKUP(Games!B359, Data!$B$2:$L$134, 8, FALSE)-VLOOKUP(Games!E359, Data!$B$2:$L$134, 8, FALSE))*'Coefficients - Win Probability'!$G$2</f>
        <v>1.070252237</v>
      </c>
      <c r="H359" s="5" t="n">
        <f>(VLOOKUP(Games!B359, Data!$B$2:$L$134, 9, FALSE)-VLOOKUP(Games!E359, Data!$B$2:$L$134, 9, FALSE))*'Coefficients - Win Probability'!$H$2</f>
        <v>0.09997664325</v>
      </c>
      <c r="I359" s="5" t="n">
        <f>(VLOOKUP(Games!B359, Data!$B$2:$L$134, 10, FALSE)-VLOOKUP(Games!E359, Data!$B$2:$L$134, 10, FALSE))*'Coefficients - Win Probability'!$I$2</f>
        <v>-0.4323894058</v>
      </c>
      <c r="J359" s="5" t="n">
        <f>(IF(AND(VLOOKUP(Games!B359, Data!$B$2:$L$134, 11, FALSE)=1, VLOOKUP(Games!E359, Data!$B$2:$L$134, 11, FALSE)&lt;&gt;1), 1,0))*'Coefficients - Win Probability'!$J$2</f>
        <v>0</v>
      </c>
      <c r="K359" s="5" t="n">
        <f>(IF(AND(VLOOKUP(Games!B359, Data!$B$2:$L$134, 11, FALSE)&lt;&gt;1, VLOOKUP(Games!E359, Data!$B$2:$L$134, 11, FALSE)=1), 1,0))*'Coefficients - Win Probability'!$K$2</f>
        <v>0</v>
      </c>
      <c r="L359" s="5" t="n">
        <f>(VLOOKUP(Games!B359, Data!$B$2:$L$134, 3, FALSE)-VLOOKUP(Games!E359, Data!$B$2:$L$134, 3, FALSE))*'Coefficients - Win Probability'!$L$2</f>
        <v>-2.668378511</v>
      </c>
      <c r="N359" s="5" t="n">
        <f t="shared" si="1"/>
        <v>0.650581</v>
      </c>
    </row>
    <row r="360" ht="14.25" customHeight="1">
      <c r="A360" s="5" t="n">
        <f>'Coefficients - Win Probability'!$A$2</f>
        <v>0</v>
      </c>
      <c r="B360" s="5" t="n">
        <f>(Games!G360)*'Coefficients - Win Probability'!$B$2</f>
        <v>-0.698914642</v>
      </c>
      <c r="C360" s="5" t="n">
        <f>(VLOOKUP(Games!B360, Data!$B$2:$L$134, 4, FALSE)-VLOOKUP(Games!E360, Data!$B$2:$L$134, 4, FALSE))*'Coefficients - Win Probability'!$C$2</f>
        <v>-1.017113277</v>
      </c>
      <c r="D360" s="5" t="n">
        <f>(VLOOKUP(Games!B360, Data!$B$2:$L$134, 5, FALSE)-VLOOKUP(Games!E360, Data!$B$2:$L$134, 5, FALSE))*'Coefficients - Win Probability'!$D$2</f>
        <v>-0.1939662637</v>
      </c>
      <c r="E360" s="5" t="n">
        <f>(VLOOKUP(Games!B360, Data!$B$2:$L$134, 6, FALSE)-VLOOKUP(Games!E360, Data!$B$2:$L$134, 6, FALSE))*'Coefficients - Win Probability'!$E$2</f>
        <v>-0.07910259875</v>
      </c>
      <c r="F360" s="5" t="n">
        <f>(VLOOKUP(Games!B360, Data!$B$2:$L$134, 7, FALSE)-VLOOKUP(Games!E360, Data!$B$2:$L$134, 7, FALSE))*'Coefficients - Win Probability'!$F$2</f>
        <v>0.3280742664</v>
      </c>
      <c r="G360" s="5" t="n">
        <f>(VLOOKUP(Games!B360, Data!$B$2:$L$134, 8, FALSE)-VLOOKUP(Games!E360, Data!$B$2:$L$134, 8, FALSE))*'Coefficients - Win Probability'!$G$2</f>
        <v>0.1888680418</v>
      </c>
      <c r="H360" s="5" t="n">
        <f>(VLOOKUP(Games!B360, Data!$B$2:$L$134, 9, FALSE)-VLOOKUP(Games!E360, Data!$B$2:$L$134, 9, FALSE))*'Coefficients - Win Probability'!$H$2</f>
        <v>0.008217258349</v>
      </c>
      <c r="I360" s="5" t="n">
        <f>(VLOOKUP(Games!B360, Data!$B$2:$L$134, 10, FALSE)-VLOOKUP(Games!E360, Data!$B$2:$L$134, 10, FALSE))*'Coefficients - Win Probability'!$I$2</f>
        <v>0.632481319</v>
      </c>
      <c r="J360" s="5" t="n">
        <f>(IF(AND(VLOOKUP(Games!B360, Data!$B$2:$L$134, 11, FALSE)=1, VLOOKUP(Games!E360, Data!$B$2:$L$134, 11, FALSE)&lt;&gt;1), 1,0))*'Coefficients - Win Probability'!$J$2</f>
        <v>0</v>
      </c>
      <c r="K360" s="5" t="n">
        <f>(IF(AND(VLOOKUP(Games!B360, Data!$B$2:$L$134, 11, FALSE)&lt;&gt;1, VLOOKUP(Games!E360, Data!$B$2:$L$134, 11, FALSE)=1), 1,0))*'Coefficients - Win Probability'!$K$2</f>
        <v>0.3676925434</v>
      </c>
      <c r="L360" s="5" t="n">
        <f>(VLOOKUP(Games!B360, Data!$B$2:$L$134, 3, FALSE)-VLOOKUP(Games!E360, Data!$B$2:$L$134, 3, FALSE))*'Coefficients - Win Probability'!$L$2</f>
        <v>-0.6262520996</v>
      </c>
      <c r="N360" s="5" t="n">
        <f t="shared" si="1"/>
        <v>0.251615</v>
      </c>
    </row>
    <row r="361" ht="14.25" customHeight="1">
      <c r="A361" s="5" t="n">
        <f>'Coefficients - Win Probability'!$A$2</f>
        <v>0</v>
      </c>
      <c r="B361" s="5" t="n">
        <f>(Games!G361)*'Coefficients - Win Probability'!$B$2</f>
        <v>0.5436002771</v>
      </c>
      <c r="C361" s="5" t="n">
        <f>(VLOOKUP(Games!B361, Data!$B$2:$L$134, 4, FALSE)-VLOOKUP(Games!E361, Data!$B$2:$L$134, 4, FALSE))*'Coefficients - Win Probability'!$C$2</f>
        <v>0</v>
      </c>
      <c r="D361" s="5" t="n">
        <f>(VLOOKUP(Games!B361, Data!$B$2:$L$134, 5, FALSE)-VLOOKUP(Games!E361, Data!$B$2:$L$134, 5, FALSE))*'Coefficients - Win Probability'!$D$2</f>
        <v>0.4163178343</v>
      </c>
      <c r="E361" s="5" t="n">
        <f>(VLOOKUP(Games!B361, Data!$B$2:$L$134, 6, FALSE)-VLOOKUP(Games!E361, Data!$B$2:$L$134, 6, FALSE))*'Coefficients - Win Probability'!$E$2</f>
        <v>0.178840658</v>
      </c>
      <c r="F361" s="5" t="n">
        <f>(VLOOKUP(Games!B361, Data!$B$2:$L$134, 7, FALSE)-VLOOKUP(Games!E361, Data!$B$2:$L$134, 7, FALSE))*'Coefficients - Win Probability'!$F$2</f>
        <v>1.282472132</v>
      </c>
      <c r="G361" s="5" t="n">
        <f>(VLOOKUP(Games!B361, Data!$B$2:$L$134, 8, FALSE)-VLOOKUP(Games!E361, Data!$B$2:$L$134, 8, FALSE))*'Coefficients - Win Probability'!$G$2</f>
        <v>0.2518240557</v>
      </c>
      <c r="H361" s="5" t="n">
        <f>(VLOOKUP(Games!B361, Data!$B$2:$L$134, 9, FALSE)-VLOOKUP(Games!E361, Data!$B$2:$L$134, 9, FALSE))*'Coefficients - Win Probability'!$H$2</f>
        <v>0.0657380668</v>
      </c>
      <c r="I361" s="5" t="n">
        <f>(VLOOKUP(Games!B361, Data!$B$2:$L$134, 10, FALSE)-VLOOKUP(Games!E361, Data!$B$2:$L$134, 10, FALSE))*'Coefficients - Win Probability'!$I$2</f>
        <v>0.2056676003</v>
      </c>
      <c r="J361" s="5" t="n">
        <f>(IF(AND(VLOOKUP(Games!B361, Data!$B$2:$L$134, 11, FALSE)=1, VLOOKUP(Games!E361, Data!$B$2:$L$134, 11, FALSE)&lt;&gt;1), 1,0))*'Coefficients - Win Probability'!$J$2</f>
        <v>0</v>
      </c>
      <c r="K361" s="5" t="n">
        <f>(IF(AND(VLOOKUP(Games!B361, Data!$B$2:$L$134, 11, FALSE)&lt;&gt;1, VLOOKUP(Games!E361, Data!$B$2:$L$134, 11, FALSE)=1), 1,0))*'Coefficients - Win Probability'!$K$2</f>
        <v>0</v>
      </c>
      <c r="L361" s="5" t="n">
        <f>(VLOOKUP(Games!B361, Data!$B$2:$L$134, 3, FALSE)-VLOOKUP(Games!E361, Data!$B$2:$L$134, 3, FALSE))*'Coefficients - Win Probability'!$L$2</f>
        <v>0.02722835216</v>
      </c>
      <c r="N361" s="5" t="n">
        <f t="shared" si="1"/>
        <v>0.951279</v>
      </c>
    </row>
    <row r="362" ht="14.25" customHeight="1">
      <c r="A362" s="5" t="n">
        <f>'Coefficients - Win Probability'!$A$2</f>
        <v>0</v>
      </c>
      <c r="B362" s="5" t="n">
        <f>(Games!G362)*'Coefficients - Win Probability'!$B$2</f>
        <v>-1.009543372</v>
      </c>
      <c r="C362" s="5" t="n">
        <f>(VLOOKUP(Games!B362, Data!$B$2:$L$134, 4, FALSE)-VLOOKUP(Games!E362, Data!$B$2:$L$134, 4, FALSE))*'Coefficients - Win Probability'!$C$2</f>
        <v>0.5462275004</v>
      </c>
      <c r="D362" s="5" t="n">
        <f>(VLOOKUP(Games!B362, Data!$B$2:$L$134, 5, FALSE)-VLOOKUP(Games!E362, Data!$B$2:$L$134, 5, FALSE))*'Coefficients - Win Probability'!$D$2</f>
        <v>0.2128898016</v>
      </c>
      <c r="E362" s="5" t="n">
        <f>(VLOOKUP(Games!B362, Data!$B$2:$L$134, 6, FALSE)-VLOOKUP(Games!E362, Data!$B$2:$L$134, 6, FALSE))*'Coefficients - Win Probability'!$E$2</f>
        <v>0.2845973933</v>
      </c>
      <c r="F362" s="5" t="n">
        <f>(VLOOKUP(Games!B362, Data!$B$2:$L$134, 7, FALSE)-VLOOKUP(Games!E362, Data!$B$2:$L$134, 7, FALSE))*'Coefficients - Win Probability'!$F$2</f>
        <v>-0.5070238663</v>
      </c>
      <c r="G362" s="5" t="n">
        <f>(VLOOKUP(Games!B362, Data!$B$2:$L$134, 8, FALSE)-VLOOKUP(Games!E362, Data!$B$2:$L$134, 8, FALSE))*'Coefficients - Win Probability'!$G$2</f>
        <v>0.1049266899</v>
      </c>
      <c r="H362" s="5" t="n">
        <f>(VLOOKUP(Games!B362, Data!$B$2:$L$134, 9, FALSE)-VLOOKUP(Games!E362, Data!$B$2:$L$134, 9, FALSE))*'Coefficients - Win Probability'!$H$2</f>
        <v>0.03971674869</v>
      </c>
      <c r="I362" s="5" t="n">
        <f>(VLOOKUP(Games!B362, Data!$B$2:$L$134, 10, FALSE)-VLOOKUP(Games!E362, Data!$B$2:$L$134, 10, FALSE))*'Coefficients - Win Probability'!$I$2</f>
        <v>-0.7712064671</v>
      </c>
      <c r="J362" s="5" t="n">
        <f>(IF(AND(VLOOKUP(Games!B362, Data!$B$2:$L$134, 11, FALSE)=1, VLOOKUP(Games!E362, Data!$B$2:$L$134, 11, FALSE)&lt;&gt;1), 1,0))*'Coefficients - Win Probability'!$J$2</f>
        <v>-0.2451778613</v>
      </c>
      <c r="K362" s="5" t="n">
        <f>(IF(AND(VLOOKUP(Games!B362, Data!$B$2:$L$134, 11, FALSE)&lt;&gt;1, VLOOKUP(Games!E362, Data!$B$2:$L$134, 11, FALSE)=1), 1,0))*'Coefficients - Win Probability'!$K$2</f>
        <v>0</v>
      </c>
      <c r="L362" s="5" t="n">
        <f>(VLOOKUP(Games!B362, Data!$B$2:$L$134, 3, FALSE)-VLOOKUP(Games!E362, Data!$B$2:$L$134, 3, FALSE))*'Coefficients - Win Probability'!$L$2</f>
        <v>-0.1361417608</v>
      </c>
      <c r="N362" s="5" t="n">
        <f t="shared" si="1"/>
        <v>0.185316</v>
      </c>
    </row>
    <row r="363" ht="14.25" customHeight="1">
      <c r="A363" s="5" t="n">
        <f>'Coefficients - Win Probability'!$A$2</f>
        <v>0</v>
      </c>
      <c r="B363" s="5" t="n">
        <f>(Games!G363)*'Coefficients - Win Probability'!$B$2</f>
        <v>-0.698914642</v>
      </c>
      <c r="C363" s="5" t="n">
        <f>(VLOOKUP(Games!B363, Data!$B$2:$L$134, 4, FALSE)-VLOOKUP(Games!E363, Data!$B$2:$L$134, 4, FALSE))*'Coefficients - Win Probability'!$C$2</f>
        <v>-0.3202023278</v>
      </c>
      <c r="D363" s="5" t="n">
        <f>(VLOOKUP(Games!B363, Data!$B$2:$L$134, 5, FALSE)-VLOOKUP(Games!E363, Data!$B$2:$L$134, 5, FALSE))*'Coefficients - Win Probability'!$D$2</f>
        <v>1.556460994</v>
      </c>
      <c r="E363" s="5" t="n">
        <f>(VLOOKUP(Games!B363, Data!$B$2:$L$134, 6, FALSE)-VLOOKUP(Games!E363, Data!$B$2:$L$134, 6, FALSE))*'Coefficients - Win Probability'!$E$2</f>
        <v>0.3301673687</v>
      </c>
      <c r="F363" s="5" t="n">
        <f>(VLOOKUP(Games!B363, Data!$B$2:$L$134, 7, FALSE)-VLOOKUP(Games!E363, Data!$B$2:$L$134, 7, FALSE))*'Coefficients - Win Probability'!$F$2</f>
        <v>2.773718798</v>
      </c>
      <c r="G363" s="5" t="n">
        <f>(VLOOKUP(Games!B363, Data!$B$2:$L$134, 8, FALSE)-VLOOKUP(Games!E363, Data!$B$2:$L$134, 8, FALSE))*'Coefficients - Win Probability'!$G$2</f>
        <v>0.986310885</v>
      </c>
      <c r="H363" s="5" t="n">
        <f>(VLOOKUP(Games!B363, Data!$B$2:$L$134, 9, FALSE)-VLOOKUP(Games!E363, Data!$B$2:$L$134, 9, FALSE))*'Coefficients - Win Probability'!$H$2</f>
        <v>0.1301065905</v>
      </c>
      <c r="I363" s="5" t="n">
        <f>(VLOOKUP(Games!B363, Data!$B$2:$L$134, 10, FALSE)-VLOOKUP(Games!E363, Data!$B$2:$L$134, 10, FALSE))*'Coefficients - Win Probability'!$I$2</f>
        <v>-0.8642315048</v>
      </c>
      <c r="J363" s="5" t="n">
        <f>(IF(AND(VLOOKUP(Games!B363, Data!$B$2:$L$134, 11, FALSE)=1, VLOOKUP(Games!E363, Data!$B$2:$L$134, 11, FALSE)&lt;&gt;1), 1,0))*'Coefficients - Win Probability'!$J$2</f>
        <v>0</v>
      </c>
      <c r="K363" s="5" t="n">
        <f>(IF(AND(VLOOKUP(Games!B363, Data!$B$2:$L$134, 11, FALSE)&lt;&gt;1, VLOOKUP(Games!E363, Data!$B$2:$L$134, 11, FALSE)=1), 1,0))*'Coefficients - Win Probability'!$K$2</f>
        <v>0.3676925434</v>
      </c>
      <c r="L363" s="5" t="n">
        <f>(VLOOKUP(Games!B363, Data!$B$2:$L$134, 3, FALSE)-VLOOKUP(Games!E363, Data!$B$2:$L$134, 3, FALSE))*'Coefficients - Win Probability'!$L$2</f>
        <v>-2.042126412</v>
      </c>
      <c r="N363" s="5" t="n">
        <f t="shared" si="1"/>
        <v>0.901941</v>
      </c>
    </row>
    <row r="364" ht="14.25" customHeight="1">
      <c r="A364" s="5" t="n">
        <f>'Coefficients - Win Probability'!$A$2</f>
        <v>0</v>
      </c>
      <c r="B364" s="5" t="n">
        <f>(Games!G364)*'Coefficients - Win Probability'!$B$2</f>
        <v>-1.475486466</v>
      </c>
      <c r="C364" s="5" t="n">
        <f>(VLOOKUP(Games!B364, Data!$B$2:$L$134, 4, FALSE)-VLOOKUP(Games!E364, Data!$B$2:$L$134, 4, FALSE))*'Coefficients - Win Probability'!$C$2</f>
        <v>1.017113277</v>
      </c>
      <c r="D364" s="5" t="n">
        <f>(VLOOKUP(Games!B364, Data!$B$2:$L$134, 5, FALSE)-VLOOKUP(Games!E364, Data!$B$2:$L$134, 5, FALSE))*'Coefficients - Win Probability'!$D$2</f>
        <v>2.800683612</v>
      </c>
      <c r="E364" s="5" t="n">
        <f>(VLOOKUP(Games!B364, Data!$B$2:$L$134, 6, FALSE)-VLOOKUP(Games!E364, Data!$B$2:$L$134, 6, FALSE))*'Coefficients - Win Probability'!$E$2</f>
        <v>1.138389573</v>
      </c>
      <c r="F364" s="5" t="n">
        <f>(VLOOKUP(Games!B364, Data!$B$2:$L$134, 7, FALSE)-VLOOKUP(Games!E364, Data!$B$2:$L$134, 7, FALSE))*'Coefficients - Win Probability'!$F$2</f>
        <v>5.636912396</v>
      </c>
      <c r="G364" s="5" t="n">
        <f>(VLOOKUP(Games!B364, Data!$B$2:$L$134, 8, FALSE)-VLOOKUP(Games!E364, Data!$B$2:$L$134, 8, FALSE))*'Coefficients - Win Probability'!$G$2</f>
        <v>1.364046969</v>
      </c>
      <c r="H364" s="5" t="n">
        <f>(VLOOKUP(Games!B364, Data!$B$2:$L$134, 9, FALSE)-VLOOKUP(Games!E364, Data!$B$2:$L$134, 9, FALSE))*'Coefficients - Win Probability'!$H$2</f>
        <v>0.210909631</v>
      </c>
      <c r="I364" s="5" t="n">
        <f>(VLOOKUP(Games!B364, Data!$B$2:$L$134, 10, FALSE)-VLOOKUP(Games!E364, Data!$B$2:$L$134, 10, FALSE))*'Coefficients - Win Probability'!$I$2</f>
        <v>-1.071883092</v>
      </c>
      <c r="J364" s="5" t="n">
        <f>(IF(AND(VLOOKUP(Games!B364, Data!$B$2:$L$134, 11, FALSE)=1, VLOOKUP(Games!E364, Data!$B$2:$L$134, 11, FALSE)&lt;&gt;1), 1,0))*'Coefficients - Win Probability'!$J$2</f>
        <v>-0.2451778613</v>
      </c>
      <c r="K364" s="5" t="n">
        <f>(IF(AND(VLOOKUP(Games!B364, Data!$B$2:$L$134, 11, FALSE)&lt;&gt;1, VLOOKUP(Games!E364, Data!$B$2:$L$134, 11, FALSE)=1), 1,0))*'Coefficients - Win Probability'!$K$2</f>
        <v>0</v>
      </c>
      <c r="L364" s="5" t="n">
        <f>(VLOOKUP(Games!B364, Data!$B$2:$L$134, 3, FALSE)-VLOOKUP(Games!E364, Data!$B$2:$L$134, 3, FALSE))*'Coefficients - Win Probability'!$L$2</f>
        <v>-3.866426006</v>
      </c>
      <c r="N364" s="5" t="n">
        <f t="shared" si="1"/>
        <v>0.995967</v>
      </c>
    </row>
    <row r="365" ht="14.25" customHeight="1">
      <c r="A365" s="5" t="n">
        <f>'Coefficients - Win Probability'!$A$2</f>
        <v>0</v>
      </c>
      <c r="B365" s="5" t="n">
        <f>(Games!G365)*'Coefficients - Win Probability'!$B$2</f>
        <v>0.698914642</v>
      </c>
      <c r="C365" s="5" t="n">
        <f>(VLOOKUP(Games!B365, Data!$B$2:$L$134, 4, FALSE)-VLOOKUP(Games!E365, Data!$B$2:$L$134, 4, FALSE))*'Coefficients - Win Probability'!$C$2</f>
        <v>-0.2448606036</v>
      </c>
      <c r="D365" s="5" t="n">
        <f>(VLOOKUP(Games!B365, Data!$B$2:$L$134, 5, FALSE)-VLOOKUP(Games!E365, Data!$B$2:$L$134, 5, FALSE))*'Coefficients - Win Probability'!$D$2</f>
        <v>-0.846828322</v>
      </c>
      <c r="E365" s="5" t="n">
        <f>(VLOOKUP(Games!B365, Data!$B$2:$L$134, 6, FALSE)-VLOOKUP(Games!E365, Data!$B$2:$L$134, 6, FALSE))*'Coefficients - Win Probability'!$E$2</f>
        <v>-0.4264661846</v>
      </c>
      <c r="F365" s="5" t="n">
        <f>(VLOOKUP(Games!B365, Data!$B$2:$L$134, 7, FALSE)-VLOOKUP(Games!E365, Data!$B$2:$L$134, 7, FALSE))*'Coefficients - Win Probability'!$F$2</f>
        <v>-2.594769198</v>
      </c>
      <c r="G365" s="5" t="n">
        <f>(VLOOKUP(Games!B365, Data!$B$2:$L$134, 8, FALSE)-VLOOKUP(Games!E365, Data!$B$2:$L$134, 8, FALSE))*'Coefficients - Win Probability'!$G$2</f>
        <v>-0.7764575052</v>
      </c>
      <c r="H365" s="5" t="n">
        <f>(VLOOKUP(Games!B365, Data!$B$2:$L$134, 9, FALSE)-VLOOKUP(Games!E365, Data!$B$2:$L$134, 9, FALSE))*'Coefficients - Win Probability'!$H$2</f>
        <v>-0.1287370475</v>
      </c>
      <c r="I365" s="5" t="n">
        <f>(VLOOKUP(Games!B365, Data!$B$2:$L$134, 10, FALSE)-VLOOKUP(Games!E365, Data!$B$2:$L$134, 10, FALSE))*'Coefficients - Win Probability'!$I$2</f>
        <v>0.5845406717</v>
      </c>
      <c r="J365" s="5" t="n">
        <f>(IF(AND(VLOOKUP(Games!B365, Data!$B$2:$L$134, 11, FALSE)=1, VLOOKUP(Games!E365, Data!$B$2:$L$134, 11, FALSE)&lt;&gt;1), 1,0))*'Coefficients - Win Probability'!$J$2</f>
        <v>0</v>
      </c>
      <c r="K365" s="5" t="n">
        <f>(IF(AND(VLOOKUP(Games!B365, Data!$B$2:$L$134, 11, FALSE)&lt;&gt;1, VLOOKUP(Games!E365, Data!$B$2:$L$134, 11, FALSE)=1), 1,0))*'Coefficients - Win Probability'!$K$2</f>
        <v>0</v>
      </c>
      <c r="L365" s="5" t="n">
        <f>(VLOOKUP(Games!B365, Data!$B$2:$L$134, 3, FALSE)-VLOOKUP(Games!E365, Data!$B$2:$L$134, 3, FALSE))*'Coefficients - Win Probability'!$L$2</f>
        <v>1.334189256</v>
      </c>
      <c r="N365" s="5" t="n">
        <f t="shared" si="1"/>
        <v>0.083137</v>
      </c>
    </row>
    <row r="366" ht="14.25" customHeight="1">
      <c r="A366" s="5" t="n">
        <f>'Coefficients - Win Probability'!$A$2</f>
        <v>0</v>
      </c>
      <c r="B366" s="5" t="n">
        <f>(Games!G366)*'Coefficients - Win Probability'!$B$2</f>
        <v>0.698914642</v>
      </c>
      <c r="C366" s="5" t="n">
        <f>(VLOOKUP(Games!B366, Data!$B$2:$L$134, 4, FALSE)-VLOOKUP(Games!E366, Data!$B$2:$L$134, 4, FALSE))*'Coefficients - Win Probability'!$C$2</f>
        <v>0.2448606036</v>
      </c>
      <c r="D366" s="5" t="n">
        <f>(VLOOKUP(Games!B366, Data!$B$2:$L$134, 5, FALSE)-VLOOKUP(Games!E366, Data!$B$2:$L$134, 5, FALSE))*'Coefficients - Win Probability'!$D$2</f>
        <v>-1.334109423</v>
      </c>
      <c r="E366" s="5" t="n">
        <f>(VLOOKUP(Games!B366, Data!$B$2:$L$134, 6, FALSE)-VLOOKUP(Games!E366, Data!$B$2:$L$134, 6, FALSE))*'Coefficients - Win Probability'!$E$2</f>
        <v>-0.6809701979</v>
      </c>
      <c r="F366" s="5" t="n">
        <f>(VLOOKUP(Games!B366, Data!$B$2:$L$134, 7, FALSE)-VLOOKUP(Games!E366, Data!$B$2:$L$134, 7, FALSE))*'Coefficients - Win Probability'!$F$2</f>
        <v>-3.549167064</v>
      </c>
      <c r="G366" s="5" t="n">
        <f>(VLOOKUP(Games!B366, Data!$B$2:$L$134, 8, FALSE)-VLOOKUP(Games!E366, Data!$B$2:$L$134, 8, FALSE))*'Coefficients - Win Probability'!$G$2</f>
        <v>-1.154193589</v>
      </c>
      <c r="H366" s="5" t="n">
        <f>(VLOOKUP(Games!B366, Data!$B$2:$L$134, 9, FALSE)-VLOOKUP(Games!E366, Data!$B$2:$L$134, 9, FALSE))*'Coefficients - Win Probability'!$H$2</f>
        <v>-0.08217258349</v>
      </c>
      <c r="I366" s="5" t="n">
        <f>(VLOOKUP(Games!B366, Data!$B$2:$L$134, 10, FALSE)-VLOOKUP(Games!E366, Data!$B$2:$L$134, 10, FALSE))*'Coefficients - Win Probability'!$I$2</f>
        <v>-0.1986738913</v>
      </c>
      <c r="J366" s="5" t="n">
        <f>(IF(AND(VLOOKUP(Games!B366, Data!$B$2:$L$134, 11, FALSE)=1, VLOOKUP(Games!E366, Data!$B$2:$L$134, 11, FALSE)&lt;&gt;1), 1,0))*'Coefficients - Win Probability'!$J$2</f>
        <v>-0.2451778613</v>
      </c>
      <c r="K366" s="5" t="n">
        <f>(IF(AND(VLOOKUP(Games!B366, Data!$B$2:$L$134, 11, FALSE)&lt;&gt;1, VLOOKUP(Games!E366, Data!$B$2:$L$134, 11, FALSE)=1), 1,0))*'Coefficients - Win Probability'!$K$2</f>
        <v>0</v>
      </c>
      <c r="L366" s="5" t="n">
        <f>(VLOOKUP(Games!B366, Data!$B$2:$L$134, 3, FALSE)-VLOOKUP(Games!E366, Data!$B$2:$L$134, 3, FALSE))*'Coefficients - Win Probability'!$L$2</f>
        <v>1.402260136</v>
      </c>
      <c r="N366" s="5" t="n">
        <f t="shared" si="1"/>
        <v>0.007403</v>
      </c>
    </row>
    <row r="367" ht="14.25" customHeight="1">
      <c r="A367" s="5" t="n">
        <f>'Coefficients - Win Probability'!$A$2</f>
        <v>0</v>
      </c>
      <c r="B367" s="5" t="n">
        <f>(Games!G367)*'Coefficients - Win Probability'!$B$2</f>
        <v>-0.2329715473</v>
      </c>
      <c r="C367" s="5" t="n">
        <f>(VLOOKUP(Games!B367, Data!$B$2:$L$134, 4, FALSE)-VLOOKUP(Games!E367, Data!$B$2:$L$134, 4, FALSE))*'Coefficients - Win Probability'!$C$2</f>
        <v>-0.2448606036</v>
      </c>
      <c r="D367" s="5" t="n">
        <f>(VLOOKUP(Games!B367, Data!$B$2:$L$134, 5, FALSE)-VLOOKUP(Games!E367, Data!$B$2:$L$134, 5, FALSE))*'Coefficients - Win Probability'!$D$2</f>
        <v>-0.9272533582</v>
      </c>
      <c r="E367" s="5" t="n">
        <f>(VLOOKUP(Games!B367, Data!$B$2:$L$134, 6, FALSE)-VLOOKUP(Games!E367, Data!$B$2:$L$134, 6, FALSE))*'Coefficients - Win Probability'!$E$2</f>
        <v>-0.4505408885</v>
      </c>
      <c r="F367" s="5" t="n">
        <f>(VLOOKUP(Games!B367, Data!$B$2:$L$134, 7, FALSE)-VLOOKUP(Games!E367, Data!$B$2:$L$134, 7, FALSE))*'Coefficients - Win Probability'!$F$2</f>
        <v>-3.310567597</v>
      </c>
      <c r="G367" s="5" t="n">
        <f>(VLOOKUP(Games!B367, Data!$B$2:$L$134, 8, FALSE)-VLOOKUP(Games!E367, Data!$B$2:$L$134, 8, FALSE))*'Coefficients - Win Probability'!$G$2</f>
        <v>-0.5246334495</v>
      </c>
      <c r="H367" s="5" t="n">
        <f>(VLOOKUP(Games!B367, Data!$B$2:$L$134, 9, FALSE)-VLOOKUP(Games!E367, Data!$B$2:$L$134, 9, FALSE))*'Coefficients - Win Probability'!$H$2</f>
        <v>-0.0588903515</v>
      </c>
      <c r="I367" s="5" t="n">
        <f>(VLOOKUP(Games!B367, Data!$B$2:$L$134, 10, FALSE)-VLOOKUP(Games!E367, Data!$B$2:$L$134, 10, FALSE))*'Coefficients - Win Probability'!$I$2</f>
        <v>0.3001635248</v>
      </c>
      <c r="J367" s="5" t="n">
        <f>(IF(AND(VLOOKUP(Games!B367, Data!$B$2:$L$134, 11, FALSE)=1, VLOOKUP(Games!E367, Data!$B$2:$L$134, 11, FALSE)&lt;&gt;1), 1,0))*'Coefficients - Win Probability'!$J$2</f>
        <v>0</v>
      </c>
      <c r="K367" s="5" t="n">
        <f>(IF(AND(VLOOKUP(Games!B367, Data!$B$2:$L$134, 11, FALSE)&lt;&gt;1, VLOOKUP(Games!E367, Data!$B$2:$L$134, 11, FALSE)=1), 1,0))*'Coefficients - Win Probability'!$K$2</f>
        <v>0</v>
      </c>
      <c r="L367" s="5" t="n">
        <f>(VLOOKUP(Games!B367, Data!$B$2:$L$134, 3, FALSE)-VLOOKUP(Games!E367, Data!$B$2:$L$134, 3, FALSE))*'Coefficients - Win Probability'!$L$2</f>
        <v>5.050859325</v>
      </c>
      <c r="N367" s="5" t="n">
        <f t="shared" si="1"/>
        <v>0.401626</v>
      </c>
    </row>
    <row r="368" ht="14.25" customHeight="1">
      <c r="A368" s="5" t="n">
        <f>'Coefficients - Win Probability'!$A$2</f>
        <v>0</v>
      </c>
      <c r="B368" s="5" t="n">
        <f>(Games!G368)*'Coefficients - Win Probability'!$B$2</f>
        <v>-1.164857737</v>
      </c>
      <c r="C368" s="5" t="n">
        <f>(VLOOKUP(Games!B368, Data!$B$2:$L$134, 4, FALSE)-VLOOKUP(Games!E368, Data!$B$2:$L$134, 4, FALSE))*'Coefficients - Win Probability'!$C$2</f>
        <v>0.2448606036</v>
      </c>
      <c r="D368" s="5" t="n">
        <f>(VLOOKUP(Games!B368, Data!$B$2:$L$134, 5, FALSE)-VLOOKUP(Games!E368, Data!$B$2:$L$134, 5, FALSE))*'Coefficients - Win Probability'!$D$2</f>
        <v>0.6292076359</v>
      </c>
      <c r="E368" s="5" t="n">
        <f>(VLOOKUP(Games!B368, Data!$B$2:$L$134, 6, FALSE)-VLOOKUP(Games!E368, Data!$B$2:$L$134, 6, FALSE))*'Coefficients - Win Probability'!$E$2</f>
        <v>0.4281858063</v>
      </c>
      <c r="F368" s="5" t="n">
        <f>(VLOOKUP(Games!B368, Data!$B$2:$L$134, 7, FALSE)-VLOOKUP(Games!E368, Data!$B$2:$L$134, 7, FALSE))*'Coefficients - Win Probability'!$F$2</f>
        <v>1.968445598</v>
      </c>
      <c r="G368" s="5" t="n">
        <f>(VLOOKUP(Games!B368, Data!$B$2:$L$134, 8, FALSE)-VLOOKUP(Games!E368, Data!$B$2:$L$134, 8, FALSE))*'Coefficients - Win Probability'!$G$2</f>
        <v>0.4406920976</v>
      </c>
      <c r="H368" s="5" t="n">
        <f>(VLOOKUP(Games!B368, Data!$B$2:$L$134, 9, FALSE)-VLOOKUP(Games!E368, Data!$B$2:$L$134, 9, FALSE))*'Coefficients - Win Probability'!$H$2</f>
        <v>0.02191268893</v>
      </c>
      <c r="I368" s="5" t="n">
        <f>(VLOOKUP(Games!B368, Data!$B$2:$L$134, 10, FALSE)-VLOOKUP(Games!E368, Data!$B$2:$L$134, 10, FALSE))*'Coefficients - Win Probability'!$I$2</f>
        <v>-0.6519107073</v>
      </c>
      <c r="J368" s="5" t="n">
        <f>(IF(AND(VLOOKUP(Games!B368, Data!$B$2:$L$134, 11, FALSE)=1, VLOOKUP(Games!E368, Data!$B$2:$L$134, 11, FALSE)&lt;&gt;1), 1,0))*'Coefficients - Win Probability'!$J$2</f>
        <v>0</v>
      </c>
      <c r="K368" s="5" t="n">
        <f>(IF(AND(VLOOKUP(Games!B368, Data!$B$2:$L$134, 11, FALSE)&lt;&gt;1, VLOOKUP(Games!E368, Data!$B$2:$L$134, 11, FALSE)=1), 1,0))*'Coefficients - Win Probability'!$K$2</f>
        <v>0</v>
      </c>
      <c r="L368" s="5" t="n">
        <f>(VLOOKUP(Games!B368, Data!$B$2:$L$134, 3, FALSE)-VLOOKUP(Games!E368, Data!$B$2:$L$134, 3, FALSE))*'Coefficients - Win Probability'!$L$2</f>
        <v>-0.9938348537</v>
      </c>
      <c r="N368" s="5" t="n">
        <f t="shared" si="1"/>
        <v>0.715592</v>
      </c>
    </row>
    <row r="369" ht="14.25" customHeight="1">
      <c r="A369" s="5" t="n">
        <f>'Coefficients - Win Probability'!$A$2</f>
        <v>0</v>
      </c>
      <c r="B369" s="5" t="n">
        <f>(Games!G369)*'Coefficients - Win Probability'!$B$2</f>
        <v>1.630800831</v>
      </c>
      <c r="C369" s="5" t="n">
        <f>(VLOOKUP(Games!B369, Data!$B$2:$L$134, 4, FALSE)-VLOOKUP(Games!E369, Data!$B$2:$L$134, 4, FALSE))*'Coefficients - Win Probability'!$C$2</f>
        <v>-0.2448606036</v>
      </c>
      <c r="D369" s="5" t="n">
        <f>(VLOOKUP(Games!B369, Data!$B$2:$L$134, 5, FALSE)-VLOOKUP(Games!E369, Data!$B$2:$L$134, 5, FALSE))*'Coefficients - Win Probability'!$D$2</f>
        <v>-1.036063701</v>
      </c>
      <c r="E369" s="5" t="n">
        <f>(VLOOKUP(Games!B369, Data!$B$2:$L$134, 6, FALSE)-VLOOKUP(Games!E369, Data!$B$2:$L$134, 6, FALSE))*'Coefficients - Win Probability'!$E$2</f>
        <v>-0.4049709132</v>
      </c>
      <c r="F369" s="5" t="n">
        <f>(VLOOKUP(Games!B369, Data!$B$2:$L$134, 7, FALSE)-VLOOKUP(Games!E369, Data!$B$2:$L$134, 7, FALSE))*'Coefficients - Win Probability'!$F$2</f>
        <v>-1.998270532</v>
      </c>
      <c r="G369" s="5" t="n">
        <f>(VLOOKUP(Games!B369, Data!$B$2:$L$134, 8, FALSE)-VLOOKUP(Games!E369, Data!$B$2:$L$134, 8, FALSE))*'Coefficients - Win Probability'!$G$2</f>
        <v>-0.4406920976</v>
      </c>
      <c r="H369" s="5" t="n">
        <f>(VLOOKUP(Games!B369, Data!$B$2:$L$134, 9, FALSE)-VLOOKUP(Games!E369, Data!$B$2:$L$134, 9, FALSE))*'Coefficients - Win Probability'!$H$2</f>
        <v>-0.06025989456</v>
      </c>
      <c r="I369" s="5" t="n">
        <f>(VLOOKUP(Games!B369, Data!$B$2:$L$134, 10, FALSE)-VLOOKUP(Games!E369, Data!$B$2:$L$134, 10, FALSE))*'Coefficients - Win Probability'!$I$2</f>
        <v>0.06648066217</v>
      </c>
      <c r="J369" s="5" t="n">
        <f>(IF(AND(VLOOKUP(Games!B369, Data!$B$2:$L$134, 11, FALSE)=1, VLOOKUP(Games!E369, Data!$B$2:$L$134, 11, FALSE)&lt;&gt;1), 1,0))*'Coefficients - Win Probability'!$J$2</f>
        <v>0</v>
      </c>
      <c r="K369" s="5" t="n">
        <f>(IF(AND(VLOOKUP(Games!B369, Data!$B$2:$L$134, 11, FALSE)&lt;&gt;1, VLOOKUP(Games!E369, Data!$B$2:$L$134, 11, FALSE)=1), 1,0))*'Coefficients - Win Probability'!$K$2</f>
        <v>0</v>
      </c>
      <c r="L369" s="5" t="n">
        <f>(VLOOKUP(Games!B369, Data!$B$2:$L$134, 3, FALSE)-VLOOKUP(Games!E369, Data!$B$2:$L$134, 3, FALSE))*'Coefficients - Win Probability'!$L$2</f>
        <v>0.8849214451</v>
      </c>
      <c r="N369" s="5" t="n">
        <f t="shared" si="1"/>
        <v>0.167575</v>
      </c>
    </row>
    <row r="370" ht="14.25" customHeight="1">
      <c r="A370" s="5" t="n">
        <f>'Coefficients - Win Probability'!$A$2</f>
        <v>0</v>
      </c>
      <c r="B370" s="5" t="n">
        <f>(Games!G370)*'Coefficients - Win Probability'!$B$2</f>
        <v>1.009543372</v>
      </c>
      <c r="C370" s="5" t="n">
        <f>(VLOOKUP(Games!B370, Data!$B$2:$L$134, 4, FALSE)-VLOOKUP(Games!E370, Data!$B$2:$L$134, 4, FALSE))*'Coefficients - Win Probability'!$C$2</f>
        <v>0.4897212072</v>
      </c>
      <c r="D370" s="5" t="n">
        <f>(VLOOKUP(Games!B370, Data!$B$2:$L$134, 5, FALSE)-VLOOKUP(Games!E370, Data!$B$2:$L$134, 5, FALSE))*'Coefficients - Win Probability'!$D$2</f>
        <v>-0.6197458669</v>
      </c>
      <c r="E370" s="5" t="n">
        <f>(VLOOKUP(Games!B370, Data!$B$2:$L$134, 6, FALSE)-VLOOKUP(Games!E370, Data!$B$2:$L$134, 6, FALSE))*'Coefficients - Win Probability'!$E$2</f>
        <v>-0.245046094</v>
      </c>
      <c r="F370" s="5" t="n">
        <f>(VLOOKUP(Games!B370, Data!$B$2:$L$134, 7, FALSE)-VLOOKUP(Games!E370, Data!$B$2:$L$134, 7, FALSE))*'Coefficients - Win Probability'!$F$2</f>
        <v>-1.849145865</v>
      </c>
      <c r="G370" s="5" t="n">
        <f>(VLOOKUP(Games!B370, Data!$B$2:$L$134, 8, FALSE)-VLOOKUP(Games!E370, Data!$B$2:$L$134, 8, FALSE))*'Coefficients - Win Probability'!$G$2</f>
        <v>-0.8813841951</v>
      </c>
      <c r="H370" s="5" t="n">
        <f>(VLOOKUP(Games!B370, Data!$B$2:$L$134, 9, FALSE)-VLOOKUP(Games!E370, Data!$B$2:$L$134, 9, FALSE))*'Coefficients - Win Probability'!$H$2</f>
        <v>-0.07943349738</v>
      </c>
      <c r="I370" s="5" t="n">
        <f>(VLOOKUP(Games!B370, Data!$B$2:$L$134, 10, FALSE)-VLOOKUP(Games!E370, Data!$B$2:$L$134, 10, FALSE))*'Coefficients - Win Probability'!$I$2</f>
        <v>0.2721482625</v>
      </c>
      <c r="J370" s="5" t="n">
        <f>(IF(AND(VLOOKUP(Games!B370, Data!$B$2:$L$134, 11, FALSE)=1, VLOOKUP(Games!E370, Data!$B$2:$L$134, 11, FALSE)&lt;&gt;1), 1,0))*'Coefficients - Win Probability'!$J$2</f>
        <v>0</v>
      </c>
      <c r="K370" s="5" t="n">
        <f>(IF(AND(VLOOKUP(Games!B370, Data!$B$2:$L$134, 11, FALSE)&lt;&gt;1, VLOOKUP(Games!E370, Data!$B$2:$L$134, 11, FALSE)=1), 1,0))*'Coefficients - Win Probability'!$K$2</f>
        <v>0</v>
      </c>
      <c r="L370" s="5" t="n">
        <f>(VLOOKUP(Games!B370, Data!$B$2:$L$134, 3, FALSE)-VLOOKUP(Games!E370, Data!$B$2:$L$134, 3, FALSE))*'Coefficients - Win Probability'!$L$2</f>
        <v>2.028512236</v>
      </c>
      <c r="N370" s="5" t="n">
        <f t="shared" si="1"/>
        <v>0.531252</v>
      </c>
    </row>
    <row r="371" ht="14.25" customHeight="1">
      <c r="A371" s="5" t="n">
        <f>'Coefficients - Win Probability'!$A$2</f>
        <v>0</v>
      </c>
      <c r="B371" s="5" t="n">
        <f>(Games!G371)*'Coefficients - Win Probability'!$B$2</f>
        <v>1.009543372</v>
      </c>
      <c r="C371" s="5" t="n">
        <f>(VLOOKUP(Games!B371, Data!$B$2:$L$134, 4, FALSE)-VLOOKUP(Games!E371, Data!$B$2:$L$134, 4, FALSE))*'Coefficients - Win Probability'!$C$2</f>
        <v>-0.2448606036</v>
      </c>
      <c r="D371" s="5" t="n">
        <f>(VLOOKUP(Games!B371, Data!$B$2:$L$134, 5, FALSE)-VLOOKUP(Games!E371, Data!$B$2:$L$134, 5, FALSE))*'Coefficients - Win Probability'!$D$2</f>
        <v>-1.348302077</v>
      </c>
      <c r="E371" s="5" t="n">
        <f>(VLOOKUP(Games!B371, Data!$B$2:$L$134, 6, FALSE)-VLOOKUP(Games!E371, Data!$B$2:$L$134, 6, FALSE))*'Coefficients - Win Probability'!$E$2</f>
        <v>-0.5872508146</v>
      </c>
      <c r="F371" s="5" t="n">
        <f>(VLOOKUP(Games!B371, Data!$B$2:$L$134, 7, FALSE)-VLOOKUP(Games!E371, Data!$B$2:$L$134, 7, FALSE))*'Coefficients - Win Probability'!$F$2</f>
        <v>-3.668466797</v>
      </c>
      <c r="G371" s="5" t="n">
        <f>(VLOOKUP(Games!B371, Data!$B$2:$L$134, 8, FALSE)-VLOOKUP(Games!E371, Data!$B$2:$L$134, 8, FALSE))*'Coefficients - Win Probability'!$G$2</f>
        <v>-0.944340209</v>
      </c>
      <c r="H371" s="5" t="n">
        <f>(VLOOKUP(Games!B371, Data!$B$2:$L$134, 9, FALSE)-VLOOKUP(Games!E371, Data!$B$2:$L$134, 9, FALSE))*'Coefficients - Win Probability'!$H$2</f>
        <v>-0.1218893322</v>
      </c>
      <c r="I371" s="5" t="n">
        <f>(VLOOKUP(Games!B371, Data!$B$2:$L$134, 10, FALSE)-VLOOKUP(Games!E371, Data!$B$2:$L$134, 10, FALSE))*'Coefficients - Win Probability'!$I$2</f>
        <v>0.1420774018</v>
      </c>
      <c r="J371" s="5" t="n">
        <f>(IF(AND(VLOOKUP(Games!B371, Data!$B$2:$L$134, 11, FALSE)=1, VLOOKUP(Games!E371, Data!$B$2:$L$134, 11, FALSE)&lt;&gt;1), 1,0))*'Coefficients - Win Probability'!$J$2</f>
        <v>0</v>
      </c>
      <c r="K371" s="5" t="n">
        <f>(IF(AND(VLOOKUP(Games!B371, Data!$B$2:$L$134, 11, FALSE)&lt;&gt;1, VLOOKUP(Games!E371, Data!$B$2:$L$134, 11, FALSE)=1), 1,0))*'Coefficients - Win Probability'!$K$2</f>
        <v>0</v>
      </c>
      <c r="L371" s="5" t="n">
        <f>(VLOOKUP(Games!B371, Data!$B$2:$L$134, 3, FALSE)-VLOOKUP(Games!E371, Data!$B$2:$L$134, 3, FALSE))*'Coefficients - Win Probability'!$L$2</f>
        <v>0.6126379235</v>
      </c>
      <c r="N371" s="5" t="n">
        <f t="shared" si="1"/>
        <v>0.005761</v>
      </c>
    </row>
    <row r="372" ht="14.25" customHeight="1">
      <c r="A372" s="5" t="n">
        <f>'Coefficients - Win Probability'!$A$2</f>
        <v>0</v>
      </c>
      <c r="B372" s="5" t="n">
        <f>(Games!G372)*'Coefficients - Win Probability'!$B$2</f>
        <v>0.5436002771</v>
      </c>
      <c r="C372" s="5" t="n">
        <f>(VLOOKUP(Games!B372, Data!$B$2:$L$134, 4, FALSE)-VLOOKUP(Games!E372, Data!$B$2:$L$134, 4, FALSE))*'Coefficients - Win Probability'!$C$2</f>
        <v>0</v>
      </c>
      <c r="D372" s="5" t="n">
        <f>(VLOOKUP(Games!B372, Data!$B$2:$L$134, 5, FALSE)-VLOOKUP(Games!E372, Data!$B$2:$L$134, 5, FALSE))*'Coefficients - Win Probability'!$D$2</f>
        <v>-1.821390525</v>
      </c>
      <c r="E372" s="5" t="n">
        <f>(VLOOKUP(Games!B372, Data!$B$2:$L$134, 6, FALSE)-VLOOKUP(Games!E372, Data!$B$2:$L$134, 6, FALSE))*'Coefficients - Win Probability'!$E$2</f>
        <v>-0.6672132242</v>
      </c>
      <c r="F372" s="5" t="n">
        <f>(VLOOKUP(Games!B372, Data!$B$2:$L$134, 7, FALSE)-VLOOKUP(Games!E372, Data!$B$2:$L$134, 7, FALSE))*'Coefficients - Win Probability'!$F$2</f>
        <v>-3.042143198</v>
      </c>
      <c r="G372" s="5" t="n">
        <f>(VLOOKUP(Games!B372, Data!$B$2:$L$134, 8, FALSE)-VLOOKUP(Games!E372, Data!$B$2:$L$134, 8, FALSE))*'Coefficients - Win Probability'!$G$2</f>
        <v>-1.154193589</v>
      </c>
      <c r="H372" s="5" t="n">
        <f>(VLOOKUP(Games!B372, Data!$B$2:$L$134, 9, FALSE)-VLOOKUP(Games!E372, Data!$B$2:$L$134, 9, FALSE))*'Coefficients - Win Probability'!$H$2</f>
        <v>-0.1369543058</v>
      </c>
      <c r="I372" s="5" t="n">
        <f>(VLOOKUP(Games!B372, Data!$B$2:$L$134, 10, FALSE)-VLOOKUP(Games!E372, Data!$B$2:$L$134, 10, FALSE))*'Coefficients - Win Probability'!$I$2</f>
        <v>0.1183675152</v>
      </c>
      <c r="J372" s="5" t="n">
        <f>(IF(AND(VLOOKUP(Games!B372, Data!$B$2:$L$134, 11, FALSE)=1, VLOOKUP(Games!E372, Data!$B$2:$L$134, 11, FALSE)&lt;&gt;1), 1,0))*'Coefficients - Win Probability'!$J$2</f>
        <v>0</v>
      </c>
      <c r="K372" s="5" t="n">
        <f>(IF(AND(VLOOKUP(Games!B372, Data!$B$2:$L$134, 11, FALSE)&lt;&gt;1, VLOOKUP(Games!E372, Data!$B$2:$L$134, 11, FALSE)=1), 1,0))*'Coefficients - Win Probability'!$K$2</f>
        <v>0</v>
      </c>
      <c r="L372" s="5" t="n">
        <f>(VLOOKUP(Games!B372, Data!$B$2:$L$134, 3, FALSE)-VLOOKUP(Games!E372, Data!$B$2:$L$134, 3, FALSE))*'Coefficients - Win Probability'!$L$2</f>
        <v>0.8849214451</v>
      </c>
      <c r="N372" s="5" t="n">
        <f t="shared" si="1"/>
        <v>0.005092</v>
      </c>
    </row>
    <row r="373" ht="14.25" customHeight="1">
      <c r="A373" s="5" t="n">
        <f>'Coefficients - Win Probability'!$A$2</f>
        <v>0</v>
      </c>
      <c r="B373" s="5" t="n">
        <f>(Games!G373)*'Coefficients - Win Probability'!$B$2</f>
        <v>-0.3882859122</v>
      </c>
      <c r="C373" s="5" t="n">
        <f>(VLOOKUP(Games!B373, Data!$B$2:$L$134, 4, FALSE)-VLOOKUP(Games!E373, Data!$B$2:$L$134, 4, FALSE))*'Coefficients - Win Probability'!$C$2</f>
        <v>-0.2448606036</v>
      </c>
      <c r="D373" s="5" t="n">
        <f>(VLOOKUP(Games!B373, Data!$B$2:$L$134, 5, FALSE)-VLOOKUP(Games!E373, Data!$B$2:$L$134, 5, FALSE))*'Coefficients - Win Probability'!$D$2</f>
        <v>-0.08515592065</v>
      </c>
      <c r="E373" s="5" t="n">
        <f>(VLOOKUP(Games!B373, Data!$B$2:$L$134, 6, FALSE)-VLOOKUP(Games!E373, Data!$B$2:$L$134, 6, FALSE))*'Coefficients - Win Probability'!$E$2</f>
        <v>-0.322429071</v>
      </c>
      <c r="F373" s="5" t="n">
        <f>(VLOOKUP(Games!B373, Data!$B$2:$L$134, 7, FALSE)-VLOOKUP(Games!E373, Data!$B$2:$L$134, 7, FALSE))*'Coefficients - Win Probability'!$F$2</f>
        <v>0.2385994665</v>
      </c>
      <c r="G373" s="5" t="n">
        <f>(VLOOKUP(Games!B373, Data!$B$2:$L$134, 8, FALSE)-VLOOKUP(Games!E373, Data!$B$2:$L$134, 8, FALSE))*'Coefficients - Win Probability'!$G$2</f>
        <v>-0.08394135191</v>
      </c>
      <c r="H373" s="5" t="n">
        <f>(VLOOKUP(Games!B373, Data!$B$2:$L$134, 9, FALSE)-VLOOKUP(Games!E373, Data!$B$2:$L$134, 9, FALSE))*'Coefficients - Win Probability'!$H$2</f>
        <v>-0.01506497364</v>
      </c>
      <c r="I373" s="5" t="n">
        <f>(VLOOKUP(Games!B373, Data!$B$2:$L$134, 10, FALSE)-VLOOKUP(Games!E373, Data!$B$2:$L$134, 10, FALSE))*'Coefficients - Win Probability'!$I$2</f>
        <v>0.2941602543</v>
      </c>
      <c r="J373" s="5" t="n">
        <f>(IF(AND(VLOOKUP(Games!B373, Data!$B$2:$L$134, 11, FALSE)=1, VLOOKUP(Games!E373, Data!$B$2:$L$134, 11, FALSE)&lt;&gt;1), 1,0))*'Coefficients - Win Probability'!$J$2</f>
        <v>0</v>
      </c>
      <c r="K373" s="5" t="n">
        <f>(IF(AND(VLOOKUP(Games!B373, Data!$B$2:$L$134, 11, FALSE)&lt;&gt;1, VLOOKUP(Games!E373, Data!$B$2:$L$134, 11, FALSE)=1), 1,0))*'Coefficients - Win Probability'!$K$2</f>
        <v>0</v>
      </c>
      <c r="L373" s="5" t="n">
        <f>(VLOOKUP(Games!B373, Data!$B$2:$L$134, 3, FALSE)-VLOOKUP(Games!E373, Data!$B$2:$L$134, 3, FALSE))*'Coefficients - Win Probability'!$L$2</f>
        <v>-0.5581812192</v>
      </c>
      <c r="N373" s="5" t="n">
        <f t="shared" si="1"/>
        <v>0.237731</v>
      </c>
    </row>
    <row r="374" ht="14.25" customHeight="1">
      <c r="A374" s="5" t="n">
        <f>'Coefficients - Win Probability'!$A$2</f>
        <v>0</v>
      </c>
      <c r="B374" s="5" t="n">
        <f>(Games!G374)*'Coefficients - Win Probability'!$B$2</f>
        <v>-2.096743926</v>
      </c>
      <c r="C374" s="5" t="n">
        <f>(VLOOKUP(Games!B374, Data!$B$2:$L$134, 4, FALSE)-VLOOKUP(Games!E374, Data!$B$2:$L$134, 4, FALSE))*'Coefficients - Win Probability'!$C$2</f>
        <v>-0.2260251726</v>
      </c>
      <c r="D374" s="5" t="n">
        <f>(VLOOKUP(Games!B374, Data!$B$2:$L$134, 5, FALSE)-VLOOKUP(Games!E374, Data!$B$2:$L$134, 5, FALSE))*'Coefficients - Win Probability'!$D$2</f>
        <v>0.7569415169</v>
      </c>
      <c r="E374" s="5" t="n">
        <f>(VLOOKUP(Games!B374, Data!$B$2:$L$134, 6, FALSE)-VLOOKUP(Games!E374, Data!$B$2:$L$134, 6, FALSE))*'Coefficients - Win Probability'!$E$2</f>
        <v>-0.03267281253</v>
      </c>
      <c r="F374" s="5" t="n">
        <f>(VLOOKUP(Games!B374, Data!$B$2:$L$134, 7, FALSE)-VLOOKUP(Games!E374, Data!$B$2:$L$134, 7, FALSE))*'Coefficients - Win Probability'!$F$2</f>
        <v>1.461421732</v>
      </c>
      <c r="G374" s="5" t="n">
        <f>(VLOOKUP(Games!B374, Data!$B$2:$L$134, 8, FALSE)-VLOOKUP(Games!E374, Data!$B$2:$L$134, 8, FALSE))*'Coefficients - Win Probability'!$G$2</f>
        <v>0.4826627735</v>
      </c>
      <c r="H374" s="5" t="n">
        <f>(VLOOKUP(Games!B374, Data!$B$2:$L$134, 9, FALSE)-VLOOKUP(Games!E374, Data!$B$2:$L$134, 9, FALSE))*'Coefficients - Win Probability'!$H$2</f>
        <v>0.07943349738</v>
      </c>
      <c r="I374" s="5" t="n">
        <f>(VLOOKUP(Games!B374, Data!$B$2:$L$134, 10, FALSE)-VLOOKUP(Games!E374, Data!$B$2:$L$134, 10, FALSE))*'Coefficients - Win Probability'!$I$2</f>
        <v>-0.2272006988</v>
      </c>
      <c r="J374" s="5" t="n">
        <f>(IF(AND(VLOOKUP(Games!B374, Data!$B$2:$L$134, 11, FALSE)=1, VLOOKUP(Games!E374, Data!$B$2:$L$134, 11, FALSE)&lt;&gt;1), 1,0))*'Coefficients - Win Probability'!$J$2</f>
        <v>0</v>
      </c>
      <c r="K374" s="5" t="n">
        <f>(IF(AND(VLOOKUP(Games!B374, Data!$B$2:$L$134, 11, FALSE)&lt;&gt;1, VLOOKUP(Games!E374, Data!$B$2:$L$134, 11, FALSE)=1), 1,0))*'Coefficients - Win Probability'!$K$2</f>
        <v>0</v>
      </c>
      <c r="L374" s="5" t="n">
        <f>(VLOOKUP(Games!B374, Data!$B$2:$L$134, 3, FALSE)-VLOOKUP(Games!E374, Data!$B$2:$L$134, 3, FALSE))*'Coefficients - Win Probability'!$L$2</f>
        <v>-0.4764961627</v>
      </c>
      <c r="N374" s="5" t="n">
        <f t="shared" si="1"/>
        <v>0.430778</v>
      </c>
    </row>
    <row r="375" ht="14.25" customHeight="1">
      <c r="A375" s="5" t="n">
        <f>'Coefficients - Win Probability'!$A$2</f>
        <v>0</v>
      </c>
      <c r="B375" s="5" t="n">
        <f>(Games!G375)*'Coefficients - Win Probability'!$B$2</f>
        <v>-0.3882859122</v>
      </c>
      <c r="C375" s="5" t="n">
        <f>(VLOOKUP(Games!B375, Data!$B$2:$L$134, 4, FALSE)-VLOOKUP(Games!E375, Data!$B$2:$L$134, 4, FALSE))*'Coefficients - Win Probability'!$C$2</f>
        <v>0.5273920693</v>
      </c>
      <c r="D375" s="5" t="n">
        <f>(VLOOKUP(Games!B375, Data!$B$2:$L$134, 5, FALSE)-VLOOKUP(Games!E375, Data!$B$2:$L$134, 5, FALSE))*'Coefficients - Win Probability'!$D$2</f>
        <v>0.2412751085</v>
      </c>
      <c r="E375" s="5" t="n">
        <f>(VLOOKUP(Games!B375, Data!$B$2:$L$134, 6, FALSE)-VLOOKUP(Games!E375, Data!$B$2:$L$134, 6, FALSE))*'Coefficients - Win Probability'!$E$2</f>
        <v>0.2441862831</v>
      </c>
      <c r="F375" s="5" t="n">
        <f>(VLOOKUP(Games!B375, Data!$B$2:$L$134, 7, FALSE)-VLOOKUP(Games!E375, Data!$B$2:$L$134, 7, FALSE))*'Coefficients - Win Probability'!$F$2</f>
        <v>0.8350981327</v>
      </c>
      <c r="G375" s="5" t="n">
        <f>(VLOOKUP(Games!B375, Data!$B$2:$L$134, 8, FALSE)-VLOOKUP(Games!E375, Data!$B$2:$L$134, 8, FALSE))*'Coefficients - Win Probability'!$G$2</f>
        <v>0.1259120279</v>
      </c>
      <c r="H375" s="5" t="n">
        <f>(VLOOKUP(Games!B375, Data!$B$2:$L$134, 9, FALSE)-VLOOKUP(Games!E375, Data!$B$2:$L$134, 9, FALSE))*'Coefficients - Win Probability'!$H$2</f>
        <v>0.1068243585</v>
      </c>
      <c r="I375" s="5" t="n">
        <f>(VLOOKUP(Games!B375, Data!$B$2:$L$134, 10, FALSE)-VLOOKUP(Games!E375, Data!$B$2:$L$134, 10, FALSE))*'Coefficients - Win Probability'!$I$2</f>
        <v>-0.7825459781</v>
      </c>
      <c r="J375" s="5" t="n">
        <f>(IF(AND(VLOOKUP(Games!B375, Data!$B$2:$L$134, 11, FALSE)=1, VLOOKUP(Games!E375, Data!$B$2:$L$134, 11, FALSE)&lt;&gt;1), 1,0))*'Coefficients - Win Probability'!$J$2</f>
        <v>0</v>
      </c>
      <c r="K375" s="5" t="n">
        <f>(IF(AND(VLOOKUP(Games!B375, Data!$B$2:$L$134, 11, FALSE)&lt;&gt;1, VLOOKUP(Games!E375, Data!$B$2:$L$134, 11, FALSE)=1), 1,0))*'Coefficients - Win Probability'!$K$2</f>
        <v>0</v>
      </c>
      <c r="L375" s="5" t="n">
        <f>(VLOOKUP(Games!B375, Data!$B$2:$L$134, 3, FALSE)-VLOOKUP(Games!E375, Data!$B$2:$L$134, 3, FALSE))*'Coefficients - Win Probability'!$L$2</f>
        <v>-0.6398662757</v>
      </c>
      <c r="N375" s="5" t="n">
        <f t="shared" si="1"/>
        <v>0.56709</v>
      </c>
    </row>
    <row r="376" ht="14.25" customHeight="1">
      <c r="A376" s="5" t="n">
        <f>'Coefficients - Win Probability'!$A$2</f>
        <v>0</v>
      </c>
      <c r="B376" s="5" t="n">
        <f>(Games!G376)*'Coefficients - Win Probability'!$B$2</f>
        <v>1.630800831</v>
      </c>
      <c r="C376" s="5" t="n">
        <f>(VLOOKUP(Games!B376, Data!$B$2:$L$134, 4, FALSE)-VLOOKUP(Games!E376, Data!$B$2:$L$134, 4, FALSE))*'Coefficients - Win Probability'!$C$2</f>
        <v>-0.4897212072</v>
      </c>
      <c r="D376" s="5" t="n">
        <f>(VLOOKUP(Games!B376, Data!$B$2:$L$134, 5, FALSE)-VLOOKUP(Games!E376, Data!$B$2:$L$134, 5, FALSE))*'Coefficients - Win Probability'!$D$2</f>
        <v>-1.769350796</v>
      </c>
      <c r="E376" s="5" t="n">
        <f>(VLOOKUP(Games!B376, Data!$B$2:$L$134, 6, FALSE)-VLOOKUP(Games!E376, Data!$B$2:$L$134, 6, FALSE))*'Coefficients - Win Probability'!$E$2</f>
        <v>-0.7471756338</v>
      </c>
      <c r="F376" s="5" t="n">
        <f>(VLOOKUP(Games!B376, Data!$B$2:$L$134, 7, FALSE)-VLOOKUP(Games!E376, Data!$B$2:$L$134, 7, FALSE))*'Coefficients - Win Probability'!$F$2</f>
        <v>-4.41409013</v>
      </c>
      <c r="G376" s="5" t="n">
        <f>(VLOOKUP(Games!B376, Data!$B$2:$L$134, 8, FALSE)-VLOOKUP(Games!E376, Data!$B$2:$L$134, 8, FALSE))*'Coefficients - Win Probability'!$G$2</f>
        <v>-1.615871024</v>
      </c>
      <c r="H376" s="5" t="n">
        <f>(VLOOKUP(Games!B376, Data!$B$2:$L$134, 9, FALSE)-VLOOKUP(Games!E376, Data!$B$2:$L$134, 9, FALSE))*'Coefficients - Win Probability'!$H$2</f>
        <v>-0.1205197891</v>
      </c>
      <c r="I376" s="5" t="n">
        <f>(VLOOKUP(Games!B376, Data!$B$2:$L$134, 10, FALSE)-VLOOKUP(Games!E376, Data!$B$2:$L$134, 10, FALSE))*'Coefficients - Win Probability'!$I$2</f>
        <v>0.6056632901</v>
      </c>
      <c r="J376" s="5" t="n">
        <f>(IF(AND(VLOOKUP(Games!B376, Data!$B$2:$L$134, 11, FALSE)=1, VLOOKUP(Games!E376, Data!$B$2:$L$134, 11, FALSE)&lt;&gt;1), 1,0))*'Coefficients - Win Probability'!$J$2</f>
        <v>0</v>
      </c>
      <c r="K376" s="5" t="n">
        <f>(IF(AND(VLOOKUP(Games!B376, Data!$B$2:$L$134, 11, FALSE)&lt;&gt;1, VLOOKUP(Games!E376, Data!$B$2:$L$134, 11, FALSE)=1), 1,0))*'Coefficients - Win Probability'!$K$2</f>
        <v>0.3676925434</v>
      </c>
      <c r="L376" s="5" t="n">
        <f>(VLOOKUP(Games!B376, Data!$B$2:$L$134, 3, FALSE)-VLOOKUP(Games!E376, Data!$B$2:$L$134, 3, FALSE))*'Coefficients - Win Probability'!$L$2</f>
        <v>2.995118737</v>
      </c>
      <c r="N376" s="5" t="n">
        <f t="shared" si="1"/>
        <v>0.027721</v>
      </c>
    </row>
    <row r="377" ht="14.25" customHeight="1">
      <c r="A377" s="5" t="n">
        <f>'Coefficients - Win Probability'!$A$2</f>
        <v>0</v>
      </c>
      <c r="B377" s="5" t="n">
        <f>(Games!G377)*'Coefficients - Win Probability'!$B$2</f>
        <v>2.252058291</v>
      </c>
      <c r="C377" s="5" t="n">
        <f>(VLOOKUP(Games!B377, Data!$B$2:$L$134, 4, FALSE)-VLOOKUP(Games!E377, Data!$B$2:$L$134, 4, FALSE))*'Coefficients - Win Probability'!$C$2</f>
        <v>0.4520503451</v>
      </c>
      <c r="D377" s="5" t="n">
        <f>(VLOOKUP(Games!B377, Data!$B$2:$L$134, 5, FALSE)-VLOOKUP(Games!E377, Data!$B$2:$L$134, 5, FALSE))*'Coefficients - Win Probability'!$D$2</f>
        <v>-1.641616915</v>
      </c>
      <c r="E377" s="5" t="n">
        <f>(VLOOKUP(Games!B377, Data!$B$2:$L$134, 6, FALSE)-VLOOKUP(Games!E377, Data!$B$2:$L$134, 6, FALSE))*'Coefficients - Win Probability'!$E$2</f>
        <v>-0.6792505762</v>
      </c>
      <c r="F377" s="5" t="n">
        <f>(VLOOKUP(Games!B377, Data!$B$2:$L$134, 7, FALSE)-VLOOKUP(Games!E377, Data!$B$2:$L$134, 7, FALSE))*'Coefficients - Win Probability'!$F$2</f>
        <v>-6.322885862</v>
      </c>
      <c r="G377" s="5" t="n">
        <f>(VLOOKUP(Games!B377, Data!$B$2:$L$134, 8, FALSE)-VLOOKUP(Games!E377, Data!$B$2:$L$134, 8, FALSE))*'Coefficients - Win Probability'!$G$2</f>
        <v>-1.930651094</v>
      </c>
      <c r="H377" s="5" t="n">
        <f>(VLOOKUP(Games!B377, Data!$B$2:$L$134, 9, FALSE)-VLOOKUP(Games!E377, Data!$B$2:$L$134, 9, FALSE))*'Coefficients - Win Probability'!$H$2</f>
        <v>-0.1807796837</v>
      </c>
      <c r="I377" s="5" t="n">
        <f>(VLOOKUP(Games!B377, Data!$B$2:$L$134, 10, FALSE)-VLOOKUP(Games!E377, Data!$B$2:$L$134, 10, FALSE))*'Coefficients - Win Probability'!$I$2</f>
        <v>-0.2272006988</v>
      </c>
      <c r="J377" s="5" t="n">
        <f>(IF(AND(VLOOKUP(Games!B377, Data!$B$2:$L$134, 11, FALSE)=1, VLOOKUP(Games!E377, Data!$B$2:$L$134, 11, FALSE)&lt;&gt;1), 1,0))*'Coefficients - Win Probability'!$J$2</f>
        <v>0</v>
      </c>
      <c r="K377" s="5" t="n">
        <f>(IF(AND(VLOOKUP(Games!B377, Data!$B$2:$L$134, 11, FALSE)&lt;&gt;1, VLOOKUP(Games!E377, Data!$B$2:$L$134, 11, FALSE)=1), 1,0))*'Coefficients - Win Probability'!$K$2</f>
        <v>0</v>
      </c>
      <c r="L377" s="5" t="n">
        <f>(VLOOKUP(Games!B377, Data!$B$2:$L$134, 3, FALSE)-VLOOKUP(Games!E377, Data!$B$2:$L$134, 3, FALSE))*'Coefficients - Win Probability'!$L$2</f>
        <v>3.4716149</v>
      </c>
      <c r="N377" s="5" t="n">
        <f t="shared" si="1"/>
        <v>0.008109</v>
      </c>
    </row>
    <row r="378" ht="14.25" customHeight="1">
      <c r="A378" s="5" t="n">
        <f>'Coefficients - Win Probability'!$A$2</f>
        <v>0</v>
      </c>
      <c r="B378" s="5" t="n">
        <f>(Games!G378)*'Coefficients - Win Probability'!$B$2</f>
        <v>1.164857737</v>
      </c>
      <c r="C378" s="5" t="n">
        <f>(VLOOKUP(Games!B378, Data!$B$2:$L$134, 4, FALSE)-VLOOKUP(Games!E378, Data!$B$2:$L$134, 4, FALSE))*'Coefficients - Win Probability'!$C$2</f>
        <v>0.3013668968</v>
      </c>
      <c r="D378" s="5" t="n">
        <f>(VLOOKUP(Games!B378, Data!$B$2:$L$134, 5, FALSE)-VLOOKUP(Games!E378, Data!$B$2:$L$134, 5, FALSE))*'Coefficients - Win Probability'!$D$2</f>
        <v>-0.5677061377</v>
      </c>
      <c r="E378" s="5" t="n">
        <f>(VLOOKUP(Games!B378, Data!$B$2:$L$134, 6, FALSE)-VLOOKUP(Games!E378, Data!$B$2:$L$134, 6, FALSE))*'Coefficients - Win Probability'!$E$2</f>
        <v>-0.0429905428</v>
      </c>
      <c r="F378" s="5" t="n">
        <f>(VLOOKUP(Games!B378, Data!$B$2:$L$134, 7, FALSE)-VLOOKUP(Games!E378, Data!$B$2:$L$134, 7, FALSE))*'Coefficients - Win Probability'!$F$2</f>
        <v>-2.385994665</v>
      </c>
      <c r="G378" s="5" t="n">
        <f>(VLOOKUP(Games!B378, Data!$B$2:$L$134, 8, FALSE)-VLOOKUP(Games!E378, Data!$B$2:$L$134, 8, FALSE))*'Coefficients - Win Probability'!$G$2</f>
        <v>-0.7344868293</v>
      </c>
      <c r="H378" s="5" t="n">
        <f>(VLOOKUP(Games!B378, Data!$B$2:$L$134, 9, FALSE)-VLOOKUP(Games!E378, Data!$B$2:$L$134, 9, FALSE))*'Coefficients - Win Probability'!$H$2</f>
        <v>-0.06710760985</v>
      </c>
      <c r="I378" s="5" t="n">
        <f>(VLOOKUP(Games!B378, Data!$B$2:$L$134, 10, FALSE)-VLOOKUP(Games!E378, Data!$B$2:$L$134, 10, FALSE))*'Coefficients - Win Probability'!$I$2</f>
        <v>0.1380581181</v>
      </c>
      <c r="J378" s="5" t="n">
        <f>(IF(AND(VLOOKUP(Games!B378, Data!$B$2:$L$134, 11, FALSE)=1, VLOOKUP(Games!E378, Data!$B$2:$L$134, 11, FALSE)&lt;&gt;1), 1,0))*'Coefficients - Win Probability'!$J$2</f>
        <v>0</v>
      </c>
      <c r="K378" s="5" t="n">
        <f>(IF(AND(VLOOKUP(Games!B378, Data!$B$2:$L$134, 11, FALSE)&lt;&gt;1, VLOOKUP(Games!E378, Data!$B$2:$L$134, 11, FALSE)=1), 1,0))*'Coefficients - Win Probability'!$K$2</f>
        <v>0</v>
      </c>
      <c r="L378" s="5" t="n">
        <f>(VLOOKUP(Games!B378, Data!$B$2:$L$134, 3, FALSE)-VLOOKUP(Games!E378, Data!$B$2:$L$134, 3, FALSE))*'Coefficients - Win Probability'!$L$2</f>
        <v>0.9257639733</v>
      </c>
      <c r="N378" s="5" t="n">
        <f t="shared" si="1"/>
        <v>0.219559</v>
      </c>
    </row>
    <row r="379" ht="14.25" customHeight="1">
      <c r="A379" s="5" t="n">
        <f>'Coefficients - Win Probability'!$A$2</f>
        <v>0</v>
      </c>
      <c r="B379" s="5" t="n">
        <f>(Games!G379)*'Coefficients - Win Probability'!$B$2</f>
        <v>0.2329715473</v>
      </c>
      <c r="C379" s="5" t="n">
        <f>(VLOOKUP(Games!B379, Data!$B$2:$L$134, 4, FALSE)-VLOOKUP(Games!E379, Data!$B$2:$L$134, 4, FALSE))*'Coefficients - Win Probability'!$C$2</f>
        <v>-0.2260251726</v>
      </c>
      <c r="D379" s="5" t="n">
        <f>(VLOOKUP(Games!B379, Data!$B$2:$L$134, 5, FALSE)-VLOOKUP(Games!E379, Data!$B$2:$L$134, 5, FALSE))*'Coefficients - Win Probability'!$D$2</f>
        <v>-0.6386694049</v>
      </c>
      <c r="E379" s="5" t="n">
        <f>(VLOOKUP(Games!B379, Data!$B$2:$L$134, 6, FALSE)-VLOOKUP(Games!E379, Data!$B$2:$L$134, 6, FALSE))*'Coefficients - Win Probability'!$E$2</f>
        <v>-0.5631761107</v>
      </c>
      <c r="F379" s="5" t="n">
        <f>(VLOOKUP(Games!B379, Data!$B$2:$L$134, 7, FALSE)-VLOOKUP(Games!E379, Data!$B$2:$L$134, 7, FALSE))*'Coefficients - Win Probability'!$F$2</f>
        <v>-0.8052731994</v>
      </c>
      <c r="G379" s="5" t="n">
        <f>(VLOOKUP(Games!B379, Data!$B$2:$L$134, 8, FALSE)-VLOOKUP(Games!E379, Data!$B$2:$L$134, 8, FALSE))*'Coefficients - Win Probability'!$G$2</f>
        <v>-1.070252237</v>
      </c>
      <c r="H379" s="5" t="n">
        <f>(VLOOKUP(Games!B379, Data!$B$2:$L$134, 9, FALSE)-VLOOKUP(Games!E379, Data!$B$2:$L$134, 9, FALSE))*'Coefficients - Win Probability'!$H$2</f>
        <v>-0.1150416169</v>
      </c>
      <c r="I379" s="5" t="n">
        <f>(VLOOKUP(Games!B379, Data!$B$2:$L$134, 10, FALSE)-VLOOKUP(Games!E379, Data!$B$2:$L$134, 10, FALSE))*'Coefficients - Win Probability'!$I$2</f>
        <v>0.181021695</v>
      </c>
      <c r="J379" s="5" t="n">
        <f>(IF(AND(VLOOKUP(Games!B379, Data!$B$2:$L$134, 11, FALSE)=1, VLOOKUP(Games!E379, Data!$B$2:$L$134, 11, FALSE)&lt;&gt;1), 1,0))*'Coefficients - Win Probability'!$J$2</f>
        <v>0</v>
      </c>
      <c r="K379" s="5" t="n">
        <f>(IF(AND(VLOOKUP(Games!B379, Data!$B$2:$L$134, 11, FALSE)&lt;&gt;1, VLOOKUP(Games!E379, Data!$B$2:$L$134, 11, FALSE)=1), 1,0))*'Coefficients - Win Probability'!$K$2</f>
        <v>0</v>
      </c>
      <c r="L379" s="5" t="n">
        <f>(VLOOKUP(Games!B379, Data!$B$2:$L$134, 3, FALSE)-VLOOKUP(Games!E379, Data!$B$2:$L$134, 3, FALSE))*'Coefficients - Win Probability'!$L$2</f>
        <v>0.1905984651</v>
      </c>
      <c r="N379" s="5" t="n">
        <f t="shared" si="1"/>
        <v>0.056581</v>
      </c>
    </row>
    <row r="380" ht="14.25" customHeight="1">
      <c r="A380" s="5" t="n">
        <f>'Coefficients - Win Probability'!$A$2</f>
        <v>0</v>
      </c>
      <c r="B380" s="5" t="n">
        <f>(Games!G380)*'Coefficients - Win Probability'!$B$2</f>
        <v>-0.698914642</v>
      </c>
      <c r="C380" s="5" t="n">
        <f>(VLOOKUP(Games!B380, Data!$B$2:$L$134, 4, FALSE)-VLOOKUP(Games!E380, Data!$B$2:$L$134, 4, FALSE))*'Coefficients - Win Probability'!$C$2</f>
        <v>-0.2260251726</v>
      </c>
      <c r="D380" s="5" t="n">
        <f>(VLOOKUP(Games!B380, Data!$B$2:$L$134, 5, FALSE)-VLOOKUP(Games!E380, Data!$B$2:$L$134, 5, FALSE))*'Coefficients - Win Probability'!$D$2</f>
        <v>0.7900577082</v>
      </c>
      <c r="E380" s="5" t="n">
        <f>(VLOOKUP(Games!B380, Data!$B$2:$L$134, 6, FALSE)-VLOOKUP(Games!E380, Data!$B$2:$L$134, 6, FALSE))*'Coefficients - Win Probability'!$E$2</f>
        <v>0.2596628785</v>
      </c>
      <c r="F380" s="5" t="n">
        <f>(VLOOKUP(Games!B380, Data!$B$2:$L$134, 7, FALSE)-VLOOKUP(Games!E380, Data!$B$2:$L$134, 7, FALSE))*'Coefficients - Win Probability'!$F$2</f>
        <v>1.700021199</v>
      </c>
      <c r="G380" s="5" t="n">
        <f>(VLOOKUP(Games!B380, Data!$B$2:$L$134, 8, FALSE)-VLOOKUP(Games!E380, Data!$B$2:$L$134, 8, FALSE))*'Coefficients - Win Probability'!$G$2</f>
        <v>0.1888680418</v>
      </c>
      <c r="H380" s="5" t="n">
        <f>(VLOOKUP(Games!B380, Data!$B$2:$L$134, 9, FALSE)-VLOOKUP(Games!E380, Data!$B$2:$L$134, 9, FALSE))*'Coefficients - Win Probability'!$H$2</f>
        <v>0.08217258349</v>
      </c>
      <c r="I380" s="5" t="n">
        <f>(VLOOKUP(Games!B380, Data!$B$2:$L$134, 10, FALSE)-VLOOKUP(Games!E380, Data!$B$2:$L$134, 10, FALSE))*'Coefficients - Win Probability'!$I$2</f>
        <v>-0.2499823407</v>
      </c>
      <c r="J380" s="5" t="n">
        <f>(IF(AND(VLOOKUP(Games!B380, Data!$B$2:$L$134, 11, FALSE)=1, VLOOKUP(Games!E380, Data!$B$2:$L$134, 11, FALSE)&lt;&gt;1), 1,0))*'Coefficients - Win Probability'!$J$2</f>
        <v>0</v>
      </c>
      <c r="K380" s="5" t="n">
        <f>(IF(AND(VLOOKUP(Games!B380, Data!$B$2:$L$134, 11, FALSE)&lt;&gt;1, VLOOKUP(Games!E380, Data!$B$2:$L$134, 11, FALSE)=1), 1,0))*'Coefficients - Win Probability'!$K$2</f>
        <v>0</v>
      </c>
      <c r="L380" s="5" t="n">
        <f>(VLOOKUP(Games!B380, Data!$B$2:$L$134, 3, FALSE)-VLOOKUP(Games!E380, Data!$B$2:$L$134, 3, FALSE))*'Coefficients - Win Probability'!$L$2</f>
        <v>-0.4220394584</v>
      </c>
      <c r="N380" s="5" t="n">
        <f t="shared" si="1"/>
        <v>0.805937</v>
      </c>
    </row>
    <row r="381" ht="14.25" customHeight="1">
      <c r="A381" s="5" t="n">
        <f>'Coefficients - Win Probability'!$A$2</f>
        <v>0</v>
      </c>
      <c r="B381" s="5" t="n">
        <f>(Games!G381)*'Coefficients - Win Probability'!$B$2</f>
        <v>-0.698914642</v>
      </c>
      <c r="C381" s="5" t="n">
        <f>(VLOOKUP(Games!B381, Data!$B$2:$L$134, 4, FALSE)-VLOOKUP(Games!E381, Data!$B$2:$L$134, 4, FALSE))*'Coefficients - Win Probability'!$C$2</f>
        <v>0</v>
      </c>
      <c r="D381" s="5" t="n">
        <f>(VLOOKUP(Games!B381, Data!$B$2:$L$134, 5, FALSE)-VLOOKUP(Games!E381, Data!$B$2:$L$134, 5, FALSE))*'Coefficients - Win Probability'!$D$2</f>
        <v>1.376687384</v>
      </c>
      <c r="E381" s="5" t="n">
        <f>(VLOOKUP(Games!B381, Data!$B$2:$L$134, 6, FALSE)-VLOOKUP(Games!E381, Data!$B$2:$L$134, 6, FALSE))*'Coefficients - Win Probability'!$E$2</f>
        <v>0.5270640547</v>
      </c>
      <c r="F381" s="5" t="n">
        <f>(VLOOKUP(Games!B381, Data!$B$2:$L$134, 7, FALSE)-VLOOKUP(Games!E381, Data!$B$2:$L$134, 7, FALSE))*'Coefficients - Win Probability'!$F$2</f>
        <v>3.012318264</v>
      </c>
      <c r="G381" s="5" t="n">
        <f>(VLOOKUP(Games!B381, Data!$B$2:$L$134, 8, FALSE)-VLOOKUP(Games!E381, Data!$B$2:$L$134, 8, FALSE))*'Coefficients - Win Probability'!$G$2</f>
        <v>1.049266899</v>
      </c>
      <c r="H381" s="5" t="n">
        <f>(VLOOKUP(Games!B381, Data!$B$2:$L$134, 9, FALSE)-VLOOKUP(Games!E381, Data!$B$2:$L$134, 9, FALSE))*'Coefficients - Win Probability'!$H$2</f>
        <v>0.1848883129</v>
      </c>
      <c r="I381" s="5" t="n">
        <f>(VLOOKUP(Games!B381, Data!$B$2:$L$134, 10, FALSE)-VLOOKUP(Games!E381, Data!$B$2:$L$134, 10, FALSE))*'Coefficients - Win Probability'!$I$2</f>
        <v>-0.4708205989</v>
      </c>
      <c r="J381" s="5" t="n">
        <f>(IF(AND(VLOOKUP(Games!B381, Data!$B$2:$L$134, 11, FALSE)=1, VLOOKUP(Games!E381, Data!$B$2:$L$134, 11, FALSE)&lt;&gt;1), 1,0))*'Coefficients - Win Probability'!$J$2</f>
        <v>0</v>
      </c>
      <c r="K381" s="5" t="n">
        <f>(IF(AND(VLOOKUP(Games!B381, Data!$B$2:$L$134, 11, FALSE)&lt;&gt;1, VLOOKUP(Games!E381, Data!$B$2:$L$134, 11, FALSE)=1), 1,0))*'Coefficients - Win Probability'!$K$2</f>
        <v>0</v>
      </c>
      <c r="L381" s="5" t="n">
        <f>(VLOOKUP(Games!B381, Data!$B$2:$L$134, 3, FALSE)-VLOOKUP(Games!E381, Data!$B$2:$L$134, 3, FALSE))*'Coefficients - Win Probability'!$L$2</f>
        <v>-0.5717953953</v>
      </c>
      <c r="N381" s="5" t="n">
        <f t="shared" si="1"/>
        <v>0.987975</v>
      </c>
    </row>
    <row r="382" ht="14.25" customHeight="1">
      <c r="A382" s="5" t="n">
        <f>'Coefficients - Win Probability'!$A$2</f>
        <v>0</v>
      </c>
      <c r="B382" s="5" t="n">
        <f>(Games!G382)*'Coefficients - Win Probability'!$B$2</f>
        <v>0</v>
      </c>
      <c r="C382" s="5" t="str">
        <f>(VLOOKUP(Games!B382, Data!$B$2:$L$134, 4, FALSE)-VLOOKUP(Games!E382, Data!$B$2:$L$134, 4, FALSE))*'Coefficients - Win Probability'!$C$2</f>
        <v>#N/A</v>
      </c>
      <c r="D382" s="5" t="str">
        <f>(VLOOKUP(Games!B382, Data!$B$2:$L$134, 5, FALSE)-VLOOKUP(Games!E382, Data!$B$2:$L$134, 5, FALSE))*'Coefficients - Win Probability'!$D$2</f>
        <v>#N/A</v>
      </c>
      <c r="E382" s="5" t="str">
        <f>(VLOOKUP(Games!B382, Data!$B$2:$L$134, 6, FALSE)-VLOOKUP(Games!E382, Data!$B$2:$L$134, 6, FALSE))*'Coefficients - Win Probability'!$E$2</f>
        <v>#N/A</v>
      </c>
      <c r="F382" s="5" t="str">
        <f>(VLOOKUP(Games!B382, Data!$B$2:$L$134, 7, FALSE)-VLOOKUP(Games!E382, Data!$B$2:$L$134, 7, FALSE))*'Coefficients - Win Probability'!$F$2</f>
        <v>#N/A</v>
      </c>
      <c r="G382" s="5" t="str">
        <f>(VLOOKUP(Games!B382, Data!$B$2:$L$134, 8, FALSE)-VLOOKUP(Games!E382, Data!$B$2:$L$134, 8, FALSE))*'Coefficients - Win Probability'!$G$2</f>
        <v>#N/A</v>
      </c>
      <c r="H382" s="5" t="str">
        <f>(VLOOKUP(Games!B382, Data!$B$2:$L$134, 9, FALSE)-VLOOKUP(Games!E382, Data!$B$2:$L$134, 9, FALSE))*'Coefficients - Win Probability'!$H$2</f>
        <v>#N/A</v>
      </c>
      <c r="I382" s="5" t="str">
        <f>(VLOOKUP(Games!B382, Data!$B$2:$L$134, 10, FALSE)-VLOOKUP(Games!E382, Data!$B$2:$L$134, 10, FALSE))*'Coefficients - Win Probability'!$I$2</f>
        <v>#N/A</v>
      </c>
      <c r="J382" s="5" t="str">
        <f>(IF(AND(VLOOKUP(Games!B382, Data!$B$2:$L$134, 11, FALSE)=1, VLOOKUP(Games!E382, Data!$B$2:$L$134, 11, FALSE)&lt;&gt;1), 1,0))*'Coefficients - Win Probability'!$J$2</f>
        <v>#N/A</v>
      </c>
      <c r="K382" s="5" t="str">
        <f>(IF(AND(VLOOKUP(Games!B382, Data!$B$2:$L$134, 11, FALSE)&lt;&gt;1, VLOOKUP(Games!E382, Data!$B$2:$L$134, 11, FALSE)=1), 1,0))*'Coefficients - Win Probability'!$K$2</f>
        <v>#N/A</v>
      </c>
      <c r="L382" s="5" t="str">
        <f>(VLOOKUP(Games!B382, Data!$B$2:$L$134, 3, FALSE)-VLOOKUP(Games!E382, Data!$B$2:$L$134, 3, FALSE))*'Coefficients - Win Probability'!$L$2</f>
        <v>#N/A</v>
      </c>
      <c r="N382" s="5" t="str">
        <f t="shared" si="1"/>
        <v>#N/A</v>
      </c>
    </row>
    <row r="383" ht="14.25" customHeight="1">
      <c r="A383" s="5" t="n">
        <f>'Coefficients - Win Probability'!$A$2</f>
        <v>0</v>
      </c>
      <c r="B383" s="5" t="n">
        <f>(Games!G383)*'Coefficients - Win Probability'!$B$2</f>
        <v>0</v>
      </c>
      <c r="C383" s="5" t="str">
        <f>(VLOOKUP(Games!B383, Data!$B$2:$L$134, 4, FALSE)-VLOOKUP(Games!E383, Data!$B$2:$L$134, 4, FALSE))*'Coefficients - Win Probability'!$C$2</f>
        <v>#N/A</v>
      </c>
      <c r="D383" s="5" t="str">
        <f>(VLOOKUP(Games!B383, Data!$B$2:$L$134, 5, FALSE)-VLOOKUP(Games!E383, Data!$B$2:$L$134, 5, FALSE))*'Coefficients - Win Probability'!$D$2</f>
        <v>#N/A</v>
      </c>
      <c r="E383" s="5" t="str">
        <f>(VLOOKUP(Games!B383, Data!$B$2:$L$134, 6, FALSE)-VLOOKUP(Games!E383, Data!$B$2:$L$134, 6, FALSE))*'Coefficients - Win Probability'!$E$2</f>
        <v>#N/A</v>
      </c>
      <c r="F383" s="5" t="str">
        <f>(VLOOKUP(Games!B383, Data!$B$2:$L$134, 7, FALSE)-VLOOKUP(Games!E383, Data!$B$2:$L$134, 7, FALSE))*'Coefficients - Win Probability'!$F$2</f>
        <v>#N/A</v>
      </c>
      <c r="G383" s="5" t="str">
        <f>(VLOOKUP(Games!B383, Data!$B$2:$L$134, 8, FALSE)-VLOOKUP(Games!E383, Data!$B$2:$L$134, 8, FALSE))*'Coefficients - Win Probability'!$G$2</f>
        <v>#N/A</v>
      </c>
      <c r="H383" s="5" t="str">
        <f>(VLOOKUP(Games!B383, Data!$B$2:$L$134, 9, FALSE)-VLOOKUP(Games!E383, Data!$B$2:$L$134, 9, FALSE))*'Coefficients - Win Probability'!$H$2</f>
        <v>#N/A</v>
      </c>
      <c r="I383" s="5" t="str">
        <f>(VLOOKUP(Games!B383, Data!$B$2:$L$134, 10, FALSE)-VLOOKUP(Games!E383, Data!$B$2:$L$134, 10, FALSE))*'Coefficients - Win Probability'!$I$2</f>
        <v>#N/A</v>
      </c>
      <c r="J383" s="5" t="str">
        <f>(IF(AND(VLOOKUP(Games!B383, Data!$B$2:$L$134, 11, FALSE)=1, VLOOKUP(Games!E383, Data!$B$2:$L$134, 11, FALSE)&lt;&gt;1), 1,0))*'Coefficients - Win Probability'!$J$2</f>
        <v>#N/A</v>
      </c>
      <c r="K383" s="5" t="str">
        <f>(IF(AND(VLOOKUP(Games!B383, Data!$B$2:$L$134, 11, FALSE)&lt;&gt;1, VLOOKUP(Games!E383, Data!$B$2:$L$134, 11, FALSE)=1), 1,0))*'Coefficients - Win Probability'!$K$2</f>
        <v>#N/A</v>
      </c>
      <c r="L383" s="5" t="str">
        <f>(VLOOKUP(Games!B383, Data!$B$2:$L$134, 3, FALSE)-VLOOKUP(Games!E383, Data!$B$2:$L$134, 3, FALSE))*'Coefficients - Win Probability'!$L$2</f>
        <v>#N/A</v>
      </c>
      <c r="N383" s="5" t="str">
        <f t="shared" si="1"/>
        <v>#N/A</v>
      </c>
    </row>
    <row r="384" ht="14.25" customHeight="1">
      <c r="A384" s="5" t="n">
        <f>'Coefficients - Win Probability'!$A$2</f>
        <v>0</v>
      </c>
      <c r="B384" s="5" t="n">
        <f>(Games!G384)*'Coefficients - Win Probability'!$B$2</f>
        <v>0</v>
      </c>
      <c r="C384" s="5" t="str">
        <f>(VLOOKUP(Games!B384, Data!$B$2:$L$134, 4, FALSE)-VLOOKUP(Games!E384, Data!$B$2:$L$134, 4, FALSE))*'Coefficients - Win Probability'!$C$2</f>
        <v>#N/A</v>
      </c>
      <c r="D384" s="5" t="str">
        <f>(VLOOKUP(Games!B384, Data!$B$2:$L$134, 5, FALSE)-VLOOKUP(Games!E384, Data!$B$2:$L$134, 5, FALSE))*'Coefficients - Win Probability'!$D$2</f>
        <v>#N/A</v>
      </c>
      <c r="E384" s="5" t="str">
        <f>(VLOOKUP(Games!B384, Data!$B$2:$L$134, 6, FALSE)-VLOOKUP(Games!E384, Data!$B$2:$L$134, 6, FALSE))*'Coefficients - Win Probability'!$E$2</f>
        <v>#N/A</v>
      </c>
      <c r="F384" s="5" t="str">
        <f>(VLOOKUP(Games!B384, Data!$B$2:$L$134, 7, FALSE)-VLOOKUP(Games!E384, Data!$B$2:$L$134, 7, FALSE))*'Coefficients - Win Probability'!$F$2</f>
        <v>#N/A</v>
      </c>
      <c r="G384" s="5" t="str">
        <f>(VLOOKUP(Games!B384, Data!$B$2:$L$134, 8, FALSE)-VLOOKUP(Games!E384, Data!$B$2:$L$134, 8, FALSE))*'Coefficients - Win Probability'!$G$2</f>
        <v>#N/A</v>
      </c>
      <c r="H384" s="5" t="str">
        <f>(VLOOKUP(Games!B384, Data!$B$2:$L$134, 9, FALSE)-VLOOKUP(Games!E384, Data!$B$2:$L$134, 9, FALSE))*'Coefficients - Win Probability'!$H$2</f>
        <v>#N/A</v>
      </c>
      <c r="I384" s="5" t="str">
        <f>(VLOOKUP(Games!B384, Data!$B$2:$L$134, 10, FALSE)-VLOOKUP(Games!E384, Data!$B$2:$L$134, 10, FALSE))*'Coefficients - Win Probability'!$I$2</f>
        <v>#N/A</v>
      </c>
      <c r="J384" s="5" t="str">
        <f>(IF(AND(VLOOKUP(Games!B384, Data!$B$2:$L$134, 11, FALSE)=1, VLOOKUP(Games!E384, Data!$B$2:$L$134, 11, FALSE)&lt;&gt;1), 1,0))*'Coefficients - Win Probability'!$J$2</f>
        <v>#N/A</v>
      </c>
      <c r="K384" s="5" t="str">
        <f>(IF(AND(VLOOKUP(Games!B384, Data!$B$2:$L$134, 11, FALSE)&lt;&gt;1, VLOOKUP(Games!E384, Data!$B$2:$L$134, 11, FALSE)=1), 1,0))*'Coefficients - Win Probability'!$K$2</f>
        <v>#N/A</v>
      </c>
      <c r="L384" s="5" t="str">
        <f>(VLOOKUP(Games!B384, Data!$B$2:$L$134, 3, FALSE)-VLOOKUP(Games!E384, Data!$B$2:$L$134, 3, FALSE))*'Coefficients - Win Probability'!$L$2</f>
        <v>#N/A</v>
      </c>
      <c r="N384" s="5" t="str">
        <f t="shared" si="1"/>
        <v>#N/A</v>
      </c>
    </row>
    <row r="385" ht="14.25" customHeight="1">
      <c r="A385" s="5" t="n">
        <f>'Coefficients - Win Probability'!$A$2</f>
        <v>0</v>
      </c>
      <c r="B385" s="5" t="n">
        <f>(Games!G385)*'Coefficients - Win Probability'!$B$2</f>
        <v>0</v>
      </c>
      <c r="C385" s="5" t="str">
        <f>(VLOOKUP(Games!B385, Data!$B$2:$L$134, 4, FALSE)-VLOOKUP(Games!E385, Data!$B$2:$L$134, 4, FALSE))*'Coefficients - Win Probability'!$C$2</f>
        <v>#N/A</v>
      </c>
      <c r="D385" s="5" t="str">
        <f>(VLOOKUP(Games!B385, Data!$B$2:$L$134, 5, FALSE)-VLOOKUP(Games!E385, Data!$B$2:$L$134, 5, FALSE))*'Coefficients - Win Probability'!$D$2</f>
        <v>#N/A</v>
      </c>
      <c r="E385" s="5" t="str">
        <f>(VLOOKUP(Games!B385, Data!$B$2:$L$134, 6, FALSE)-VLOOKUP(Games!E385, Data!$B$2:$L$134, 6, FALSE))*'Coefficients - Win Probability'!$E$2</f>
        <v>#N/A</v>
      </c>
      <c r="F385" s="5" t="str">
        <f>(VLOOKUP(Games!B385, Data!$B$2:$L$134, 7, FALSE)-VLOOKUP(Games!E385, Data!$B$2:$L$134, 7, FALSE))*'Coefficients - Win Probability'!$F$2</f>
        <v>#N/A</v>
      </c>
      <c r="G385" s="5" t="str">
        <f>(VLOOKUP(Games!B385, Data!$B$2:$L$134, 8, FALSE)-VLOOKUP(Games!E385, Data!$B$2:$L$134, 8, FALSE))*'Coefficients - Win Probability'!$G$2</f>
        <v>#N/A</v>
      </c>
      <c r="H385" s="5" t="str">
        <f>(VLOOKUP(Games!B385, Data!$B$2:$L$134, 9, FALSE)-VLOOKUP(Games!E385, Data!$B$2:$L$134, 9, FALSE))*'Coefficients - Win Probability'!$H$2</f>
        <v>#N/A</v>
      </c>
      <c r="I385" s="5" t="str">
        <f>(VLOOKUP(Games!B385, Data!$B$2:$L$134, 10, FALSE)-VLOOKUP(Games!E385, Data!$B$2:$L$134, 10, FALSE))*'Coefficients - Win Probability'!$I$2</f>
        <v>#N/A</v>
      </c>
      <c r="J385" s="5" t="str">
        <f>(IF(AND(VLOOKUP(Games!B385, Data!$B$2:$L$134, 11, FALSE)=1, VLOOKUP(Games!E385, Data!$B$2:$L$134, 11, FALSE)&lt;&gt;1), 1,0))*'Coefficients - Win Probability'!$J$2</f>
        <v>#N/A</v>
      </c>
      <c r="K385" s="5" t="str">
        <f>(IF(AND(VLOOKUP(Games!B385, Data!$B$2:$L$134, 11, FALSE)&lt;&gt;1, VLOOKUP(Games!E385, Data!$B$2:$L$134, 11, FALSE)=1), 1,0))*'Coefficients - Win Probability'!$K$2</f>
        <v>#N/A</v>
      </c>
      <c r="L385" s="5" t="str">
        <f>(VLOOKUP(Games!B385, Data!$B$2:$L$134, 3, FALSE)-VLOOKUP(Games!E385, Data!$B$2:$L$134, 3, FALSE))*'Coefficients - Win Probability'!$L$2</f>
        <v>#N/A</v>
      </c>
      <c r="N385" s="5" t="str">
        <f t="shared" si="1"/>
        <v>#N/A</v>
      </c>
    </row>
    <row r="386" ht="14.25" customHeight="1">
      <c r="A386" s="5" t="n">
        <f>'Coefficients - Win Probability'!$A$2</f>
        <v>0</v>
      </c>
      <c r="B386" s="5" t="n">
        <f>(Games!G386)*'Coefficients - Win Probability'!$B$2</f>
        <v>0</v>
      </c>
      <c r="C386" s="5" t="str">
        <f>(VLOOKUP(Games!B386, Data!$B$2:$L$134, 4, FALSE)-VLOOKUP(Games!E386, Data!$B$2:$L$134, 4, FALSE))*'Coefficients - Win Probability'!$C$2</f>
        <v>#N/A</v>
      </c>
      <c r="D386" s="5" t="str">
        <f>(VLOOKUP(Games!B386, Data!$B$2:$L$134, 5, FALSE)-VLOOKUP(Games!E386, Data!$B$2:$L$134, 5, FALSE))*'Coefficients - Win Probability'!$D$2</f>
        <v>#N/A</v>
      </c>
      <c r="E386" s="5" t="str">
        <f>(VLOOKUP(Games!B386, Data!$B$2:$L$134, 6, FALSE)-VLOOKUP(Games!E386, Data!$B$2:$L$134, 6, FALSE))*'Coefficients - Win Probability'!$E$2</f>
        <v>#N/A</v>
      </c>
      <c r="F386" s="5" t="str">
        <f>(VLOOKUP(Games!B386, Data!$B$2:$L$134, 7, FALSE)-VLOOKUP(Games!E386, Data!$B$2:$L$134, 7, FALSE))*'Coefficients - Win Probability'!$F$2</f>
        <v>#N/A</v>
      </c>
      <c r="G386" s="5" t="str">
        <f>(VLOOKUP(Games!B386, Data!$B$2:$L$134, 8, FALSE)-VLOOKUP(Games!E386, Data!$B$2:$L$134, 8, FALSE))*'Coefficients - Win Probability'!$G$2</f>
        <v>#N/A</v>
      </c>
      <c r="H386" s="5" t="str">
        <f>(VLOOKUP(Games!B386, Data!$B$2:$L$134, 9, FALSE)-VLOOKUP(Games!E386, Data!$B$2:$L$134, 9, FALSE))*'Coefficients - Win Probability'!$H$2</f>
        <v>#N/A</v>
      </c>
      <c r="I386" s="5" t="str">
        <f>(VLOOKUP(Games!B386, Data!$B$2:$L$134, 10, FALSE)-VLOOKUP(Games!E386, Data!$B$2:$L$134, 10, FALSE))*'Coefficients - Win Probability'!$I$2</f>
        <v>#N/A</v>
      </c>
      <c r="J386" s="5" t="str">
        <f>(IF(AND(VLOOKUP(Games!B386, Data!$B$2:$L$134, 11, FALSE)=1, VLOOKUP(Games!E386, Data!$B$2:$L$134, 11, FALSE)&lt;&gt;1), 1,0))*'Coefficients - Win Probability'!$J$2</f>
        <v>#N/A</v>
      </c>
      <c r="K386" s="5" t="str">
        <f>(IF(AND(VLOOKUP(Games!B386, Data!$B$2:$L$134, 11, FALSE)&lt;&gt;1, VLOOKUP(Games!E386, Data!$B$2:$L$134, 11, FALSE)=1), 1,0))*'Coefficients - Win Probability'!$K$2</f>
        <v>#N/A</v>
      </c>
      <c r="L386" s="5" t="str">
        <f>(VLOOKUP(Games!B386, Data!$B$2:$L$134, 3, FALSE)-VLOOKUP(Games!E386, Data!$B$2:$L$134, 3, FALSE))*'Coefficients - Win Probability'!$L$2</f>
        <v>#N/A</v>
      </c>
      <c r="N386" s="5" t="str">
        <f t="shared" si="1"/>
        <v>#N/A</v>
      </c>
    </row>
    <row r="387" ht="14.25" customHeight="1">
      <c r="A387" s="5" t="n">
        <f>'Coefficients - Win Probability'!$A$2</f>
        <v>0</v>
      </c>
      <c r="B387" s="5" t="n">
        <f>(Games!G387)*'Coefficients - Win Probability'!$B$2</f>
        <v>0</v>
      </c>
      <c r="C387" s="5" t="str">
        <f>(VLOOKUP(Games!B387, Data!$B$2:$L$134, 4, FALSE)-VLOOKUP(Games!E387, Data!$B$2:$L$134, 4, FALSE))*'Coefficients - Win Probability'!$C$2</f>
        <v>#N/A</v>
      </c>
      <c r="D387" s="5" t="str">
        <f>(VLOOKUP(Games!B387, Data!$B$2:$L$134, 5, FALSE)-VLOOKUP(Games!E387, Data!$B$2:$L$134, 5, FALSE))*'Coefficients - Win Probability'!$D$2</f>
        <v>#N/A</v>
      </c>
      <c r="E387" s="5" t="str">
        <f>(VLOOKUP(Games!B387, Data!$B$2:$L$134, 6, FALSE)-VLOOKUP(Games!E387, Data!$B$2:$L$134, 6, FALSE))*'Coefficients - Win Probability'!$E$2</f>
        <v>#N/A</v>
      </c>
      <c r="F387" s="5" t="str">
        <f>(VLOOKUP(Games!B387, Data!$B$2:$L$134, 7, FALSE)-VLOOKUP(Games!E387, Data!$B$2:$L$134, 7, FALSE))*'Coefficients - Win Probability'!$F$2</f>
        <v>#N/A</v>
      </c>
      <c r="G387" s="5" t="str">
        <f>(VLOOKUP(Games!B387, Data!$B$2:$L$134, 8, FALSE)-VLOOKUP(Games!E387, Data!$B$2:$L$134, 8, FALSE))*'Coefficients - Win Probability'!$G$2</f>
        <v>#N/A</v>
      </c>
      <c r="H387" s="5" t="str">
        <f>(VLOOKUP(Games!B387, Data!$B$2:$L$134, 9, FALSE)-VLOOKUP(Games!E387, Data!$B$2:$L$134, 9, FALSE))*'Coefficients - Win Probability'!$H$2</f>
        <v>#N/A</v>
      </c>
      <c r="I387" s="5" t="str">
        <f>(VLOOKUP(Games!B387, Data!$B$2:$L$134, 10, FALSE)-VLOOKUP(Games!E387, Data!$B$2:$L$134, 10, FALSE))*'Coefficients - Win Probability'!$I$2</f>
        <v>#N/A</v>
      </c>
      <c r="J387" s="5" t="str">
        <f>(IF(AND(VLOOKUP(Games!B387, Data!$B$2:$L$134, 11, FALSE)=1, VLOOKUP(Games!E387, Data!$B$2:$L$134, 11, FALSE)&lt;&gt;1), 1,0))*'Coefficients - Win Probability'!$J$2</f>
        <v>#N/A</v>
      </c>
      <c r="K387" s="5" t="str">
        <f>(IF(AND(VLOOKUP(Games!B387, Data!$B$2:$L$134, 11, FALSE)&lt;&gt;1, VLOOKUP(Games!E387, Data!$B$2:$L$134, 11, FALSE)=1), 1,0))*'Coefficients - Win Probability'!$K$2</f>
        <v>#N/A</v>
      </c>
      <c r="L387" s="5" t="str">
        <f>(VLOOKUP(Games!B387, Data!$B$2:$L$134, 3, FALSE)-VLOOKUP(Games!E387, Data!$B$2:$L$134, 3, FALSE))*'Coefficients - Win Probability'!$L$2</f>
        <v>#N/A</v>
      </c>
      <c r="N387" s="5" t="str">
        <f t="shared" si="1"/>
        <v>#N/A</v>
      </c>
    </row>
    <row r="388" ht="14.25" customHeight="1">
      <c r="A388" s="5" t="n">
        <f>'Coefficients - Win Probability'!$A$2</f>
        <v>0</v>
      </c>
      <c r="B388" s="5" t="n">
        <f>(Games!G388)*'Coefficients - Win Probability'!$B$2</f>
        <v>0</v>
      </c>
      <c r="C388" s="5" t="str">
        <f>(VLOOKUP(Games!B388, Data!$B$2:$L$134, 4, FALSE)-VLOOKUP(Games!E388, Data!$B$2:$L$134, 4, FALSE))*'Coefficients - Win Probability'!$C$2</f>
        <v>#N/A</v>
      </c>
      <c r="D388" s="5" t="str">
        <f>(VLOOKUP(Games!B388, Data!$B$2:$L$134, 5, FALSE)-VLOOKUP(Games!E388, Data!$B$2:$L$134, 5, FALSE))*'Coefficients - Win Probability'!$D$2</f>
        <v>#N/A</v>
      </c>
      <c r="E388" s="5" t="str">
        <f>(VLOOKUP(Games!B388, Data!$B$2:$L$134, 6, FALSE)-VLOOKUP(Games!E388, Data!$B$2:$L$134, 6, FALSE))*'Coefficients - Win Probability'!$E$2</f>
        <v>#N/A</v>
      </c>
      <c r="F388" s="5" t="str">
        <f>(VLOOKUP(Games!B388, Data!$B$2:$L$134, 7, FALSE)-VLOOKUP(Games!E388, Data!$B$2:$L$134, 7, FALSE))*'Coefficients - Win Probability'!$F$2</f>
        <v>#N/A</v>
      </c>
      <c r="G388" s="5" t="str">
        <f>(VLOOKUP(Games!B388, Data!$B$2:$L$134, 8, FALSE)-VLOOKUP(Games!E388, Data!$B$2:$L$134, 8, FALSE))*'Coefficients - Win Probability'!$G$2</f>
        <v>#N/A</v>
      </c>
      <c r="H388" s="5" t="str">
        <f>(VLOOKUP(Games!B388, Data!$B$2:$L$134, 9, FALSE)-VLOOKUP(Games!E388, Data!$B$2:$L$134, 9, FALSE))*'Coefficients - Win Probability'!$H$2</f>
        <v>#N/A</v>
      </c>
      <c r="I388" s="5" t="str">
        <f>(VLOOKUP(Games!B388, Data!$B$2:$L$134, 10, FALSE)-VLOOKUP(Games!E388, Data!$B$2:$L$134, 10, FALSE))*'Coefficients - Win Probability'!$I$2</f>
        <v>#N/A</v>
      </c>
      <c r="J388" s="5" t="str">
        <f>(IF(AND(VLOOKUP(Games!B388, Data!$B$2:$L$134, 11, FALSE)=1, VLOOKUP(Games!E388, Data!$B$2:$L$134, 11, FALSE)&lt;&gt;1), 1,0))*'Coefficients - Win Probability'!$J$2</f>
        <v>#N/A</v>
      </c>
      <c r="K388" s="5" t="str">
        <f>(IF(AND(VLOOKUP(Games!B388, Data!$B$2:$L$134, 11, FALSE)&lt;&gt;1, VLOOKUP(Games!E388, Data!$B$2:$L$134, 11, FALSE)=1), 1,0))*'Coefficients - Win Probability'!$K$2</f>
        <v>#N/A</v>
      </c>
      <c r="L388" s="5" t="str">
        <f>(VLOOKUP(Games!B388, Data!$B$2:$L$134, 3, FALSE)-VLOOKUP(Games!E388, Data!$B$2:$L$134, 3, FALSE))*'Coefficients - Win Probability'!$L$2</f>
        <v>#N/A</v>
      </c>
      <c r="N388" s="5" t="str">
        <f t="shared" si="1"/>
        <v>#N/A</v>
      </c>
    </row>
    <row r="389" ht="14.25" customHeight="1">
      <c r="A389" s="5" t="n">
        <f>'Coefficients - Win Probability'!$A$2</f>
        <v>0</v>
      </c>
      <c r="B389" s="5" t="n">
        <f>(Games!G389)*'Coefficients - Win Probability'!$B$2</f>
        <v>0</v>
      </c>
      <c r="C389" s="5" t="str">
        <f>(VLOOKUP(Games!B389, Data!$B$2:$L$134, 4, FALSE)-VLOOKUP(Games!E389, Data!$B$2:$L$134, 4, FALSE))*'Coefficients - Win Probability'!$C$2</f>
        <v>#N/A</v>
      </c>
      <c r="D389" s="5" t="str">
        <f>(VLOOKUP(Games!B389, Data!$B$2:$L$134, 5, FALSE)-VLOOKUP(Games!E389, Data!$B$2:$L$134, 5, FALSE))*'Coefficients - Win Probability'!$D$2</f>
        <v>#N/A</v>
      </c>
      <c r="E389" s="5" t="str">
        <f>(VLOOKUP(Games!B389, Data!$B$2:$L$134, 6, FALSE)-VLOOKUP(Games!E389, Data!$B$2:$L$134, 6, FALSE))*'Coefficients - Win Probability'!$E$2</f>
        <v>#N/A</v>
      </c>
      <c r="F389" s="5" t="str">
        <f>(VLOOKUP(Games!B389, Data!$B$2:$L$134, 7, FALSE)-VLOOKUP(Games!E389, Data!$B$2:$L$134, 7, FALSE))*'Coefficients - Win Probability'!$F$2</f>
        <v>#N/A</v>
      </c>
      <c r="G389" s="5" t="str">
        <f>(VLOOKUP(Games!B389, Data!$B$2:$L$134, 8, FALSE)-VLOOKUP(Games!E389, Data!$B$2:$L$134, 8, FALSE))*'Coefficients - Win Probability'!$G$2</f>
        <v>#N/A</v>
      </c>
      <c r="H389" s="5" t="str">
        <f>(VLOOKUP(Games!B389, Data!$B$2:$L$134, 9, FALSE)-VLOOKUP(Games!E389, Data!$B$2:$L$134, 9, FALSE))*'Coefficients - Win Probability'!$H$2</f>
        <v>#N/A</v>
      </c>
      <c r="I389" s="5" t="str">
        <f>(VLOOKUP(Games!B389, Data!$B$2:$L$134, 10, FALSE)-VLOOKUP(Games!E389, Data!$B$2:$L$134, 10, FALSE))*'Coefficients - Win Probability'!$I$2</f>
        <v>#N/A</v>
      </c>
      <c r="J389" s="5" t="str">
        <f>(IF(AND(VLOOKUP(Games!B389, Data!$B$2:$L$134, 11, FALSE)=1, VLOOKUP(Games!E389, Data!$B$2:$L$134, 11, FALSE)&lt;&gt;1), 1,0))*'Coefficients - Win Probability'!$J$2</f>
        <v>#N/A</v>
      </c>
      <c r="K389" s="5" t="str">
        <f>(IF(AND(VLOOKUP(Games!B389, Data!$B$2:$L$134, 11, FALSE)&lt;&gt;1, VLOOKUP(Games!E389, Data!$B$2:$L$134, 11, FALSE)=1), 1,0))*'Coefficients - Win Probability'!$K$2</f>
        <v>#N/A</v>
      </c>
      <c r="L389" s="5" t="str">
        <f>(VLOOKUP(Games!B389, Data!$B$2:$L$134, 3, FALSE)-VLOOKUP(Games!E389, Data!$B$2:$L$134, 3, FALSE))*'Coefficients - Win Probability'!$L$2</f>
        <v>#N/A</v>
      </c>
      <c r="N389" s="5" t="str">
        <f t="shared" si="1"/>
        <v>#N/A</v>
      </c>
    </row>
    <row r="390" ht="14.25" customHeight="1">
      <c r="A390" s="5" t="n">
        <f>'Coefficients - Win Probability'!$A$2</f>
        <v>0</v>
      </c>
      <c r="B390" s="5" t="n">
        <f>(Games!G390)*'Coefficients - Win Probability'!$B$2</f>
        <v>0</v>
      </c>
      <c r="C390" s="5" t="str">
        <f>(VLOOKUP(Games!B390, Data!$B$2:$L$134, 4, FALSE)-VLOOKUP(Games!E390, Data!$B$2:$L$134, 4, FALSE))*'Coefficients - Win Probability'!$C$2</f>
        <v>#N/A</v>
      </c>
      <c r="D390" s="5" t="str">
        <f>(VLOOKUP(Games!B390, Data!$B$2:$L$134, 5, FALSE)-VLOOKUP(Games!E390, Data!$B$2:$L$134, 5, FALSE))*'Coefficients - Win Probability'!$D$2</f>
        <v>#N/A</v>
      </c>
      <c r="E390" s="5" t="str">
        <f>(VLOOKUP(Games!B390, Data!$B$2:$L$134, 6, FALSE)-VLOOKUP(Games!E390, Data!$B$2:$L$134, 6, FALSE))*'Coefficients - Win Probability'!$E$2</f>
        <v>#N/A</v>
      </c>
      <c r="F390" s="5" t="str">
        <f>(VLOOKUP(Games!B390, Data!$B$2:$L$134, 7, FALSE)-VLOOKUP(Games!E390, Data!$B$2:$L$134, 7, FALSE))*'Coefficients - Win Probability'!$F$2</f>
        <v>#N/A</v>
      </c>
      <c r="G390" s="5" t="str">
        <f>(VLOOKUP(Games!B390, Data!$B$2:$L$134, 8, FALSE)-VLOOKUP(Games!E390, Data!$B$2:$L$134, 8, FALSE))*'Coefficients - Win Probability'!$G$2</f>
        <v>#N/A</v>
      </c>
      <c r="H390" s="5" t="str">
        <f>(VLOOKUP(Games!B390, Data!$B$2:$L$134, 9, FALSE)-VLOOKUP(Games!E390, Data!$B$2:$L$134, 9, FALSE))*'Coefficients - Win Probability'!$H$2</f>
        <v>#N/A</v>
      </c>
      <c r="I390" s="5" t="str">
        <f>(VLOOKUP(Games!B390, Data!$B$2:$L$134, 10, FALSE)-VLOOKUP(Games!E390, Data!$B$2:$L$134, 10, FALSE))*'Coefficients - Win Probability'!$I$2</f>
        <v>#N/A</v>
      </c>
      <c r="J390" s="5" t="str">
        <f>(IF(AND(VLOOKUP(Games!B390, Data!$B$2:$L$134, 11, FALSE)=1, VLOOKUP(Games!E390, Data!$B$2:$L$134, 11, FALSE)&lt;&gt;1), 1,0))*'Coefficients - Win Probability'!$J$2</f>
        <v>#N/A</v>
      </c>
      <c r="K390" s="5" t="str">
        <f>(IF(AND(VLOOKUP(Games!B390, Data!$B$2:$L$134, 11, FALSE)&lt;&gt;1, VLOOKUP(Games!E390, Data!$B$2:$L$134, 11, FALSE)=1), 1,0))*'Coefficients - Win Probability'!$K$2</f>
        <v>#N/A</v>
      </c>
      <c r="L390" s="5" t="str">
        <f>(VLOOKUP(Games!B390, Data!$B$2:$L$134, 3, FALSE)-VLOOKUP(Games!E390, Data!$B$2:$L$134, 3, FALSE))*'Coefficients - Win Probability'!$L$2</f>
        <v>#N/A</v>
      </c>
      <c r="N390" s="5" t="str">
        <f t="shared" si="1"/>
        <v>#N/A</v>
      </c>
    </row>
    <row r="391" ht="14.25" customHeight="1">
      <c r="A391" s="5" t="n">
        <f>'Coefficients - Win Probability'!$A$2</f>
        <v>0</v>
      </c>
      <c r="B391" s="5" t="n">
        <f>(Games!G391)*'Coefficients - Win Probability'!$B$2</f>
        <v>0</v>
      </c>
      <c r="C391" s="5" t="str">
        <f>(VLOOKUP(Games!B391, Data!$B$2:$L$134, 4, FALSE)-VLOOKUP(Games!E391, Data!$B$2:$L$134, 4, FALSE))*'Coefficients - Win Probability'!$C$2</f>
        <v>#N/A</v>
      </c>
      <c r="D391" s="5" t="str">
        <f>(VLOOKUP(Games!B391, Data!$B$2:$L$134, 5, FALSE)-VLOOKUP(Games!E391, Data!$B$2:$L$134, 5, FALSE))*'Coefficients - Win Probability'!$D$2</f>
        <v>#N/A</v>
      </c>
      <c r="E391" s="5" t="str">
        <f>(VLOOKUP(Games!B391, Data!$B$2:$L$134, 6, FALSE)-VLOOKUP(Games!E391, Data!$B$2:$L$134, 6, FALSE))*'Coefficients - Win Probability'!$E$2</f>
        <v>#N/A</v>
      </c>
      <c r="F391" s="5" t="str">
        <f>(VLOOKUP(Games!B391, Data!$B$2:$L$134, 7, FALSE)-VLOOKUP(Games!E391, Data!$B$2:$L$134, 7, FALSE))*'Coefficients - Win Probability'!$F$2</f>
        <v>#N/A</v>
      </c>
      <c r="G391" s="5" t="str">
        <f>(VLOOKUP(Games!B391, Data!$B$2:$L$134, 8, FALSE)-VLOOKUP(Games!E391, Data!$B$2:$L$134, 8, FALSE))*'Coefficients - Win Probability'!$G$2</f>
        <v>#N/A</v>
      </c>
      <c r="H391" s="5" t="str">
        <f>(VLOOKUP(Games!B391, Data!$B$2:$L$134, 9, FALSE)-VLOOKUP(Games!E391, Data!$B$2:$L$134, 9, FALSE))*'Coefficients - Win Probability'!$H$2</f>
        <v>#N/A</v>
      </c>
      <c r="I391" s="5" t="str">
        <f>(VLOOKUP(Games!B391, Data!$B$2:$L$134, 10, FALSE)-VLOOKUP(Games!E391, Data!$B$2:$L$134, 10, FALSE))*'Coefficients - Win Probability'!$I$2</f>
        <v>#N/A</v>
      </c>
      <c r="J391" s="5" t="str">
        <f>(IF(AND(VLOOKUP(Games!B391, Data!$B$2:$L$134, 11, FALSE)=1, VLOOKUP(Games!E391, Data!$B$2:$L$134, 11, FALSE)&lt;&gt;1), 1,0))*'Coefficients - Win Probability'!$J$2</f>
        <v>#N/A</v>
      </c>
      <c r="K391" s="5" t="str">
        <f>(IF(AND(VLOOKUP(Games!B391, Data!$B$2:$L$134, 11, FALSE)&lt;&gt;1, VLOOKUP(Games!E391, Data!$B$2:$L$134, 11, FALSE)=1), 1,0))*'Coefficients - Win Probability'!$K$2</f>
        <v>#N/A</v>
      </c>
      <c r="L391" s="5" t="str">
        <f>(VLOOKUP(Games!B391, Data!$B$2:$L$134, 3, FALSE)-VLOOKUP(Games!E391, Data!$B$2:$L$134, 3, FALSE))*'Coefficients - Win Probability'!$L$2</f>
        <v>#N/A</v>
      </c>
      <c r="N391" s="5" t="str">
        <f t="shared" si="1"/>
        <v>#N/A</v>
      </c>
    </row>
    <row r="392" ht="14.25" customHeight="1">
      <c r="A392" s="5" t="n">
        <f>'Coefficients - Win Probability'!$A$2</f>
        <v>0</v>
      </c>
      <c r="B392" s="5" t="n">
        <f>(Games!G392)*'Coefficients - Win Probability'!$B$2</f>
        <v>0</v>
      </c>
      <c r="C392" s="5" t="str">
        <f>(VLOOKUP(Games!B392, Data!$B$2:$L$134, 4, FALSE)-VLOOKUP(Games!E392, Data!$B$2:$L$134, 4, FALSE))*'Coefficients - Win Probability'!$C$2</f>
        <v>#N/A</v>
      </c>
      <c r="D392" s="5" t="str">
        <f>(VLOOKUP(Games!B392, Data!$B$2:$L$134, 5, FALSE)-VLOOKUP(Games!E392, Data!$B$2:$L$134, 5, FALSE))*'Coefficients - Win Probability'!$D$2</f>
        <v>#N/A</v>
      </c>
      <c r="E392" s="5" t="str">
        <f>(VLOOKUP(Games!B392, Data!$B$2:$L$134, 6, FALSE)-VLOOKUP(Games!E392, Data!$B$2:$L$134, 6, FALSE))*'Coefficients - Win Probability'!$E$2</f>
        <v>#N/A</v>
      </c>
      <c r="F392" s="5" t="str">
        <f>(VLOOKUP(Games!B392, Data!$B$2:$L$134, 7, FALSE)-VLOOKUP(Games!E392, Data!$B$2:$L$134, 7, FALSE))*'Coefficients - Win Probability'!$F$2</f>
        <v>#N/A</v>
      </c>
      <c r="G392" s="5" t="str">
        <f>(VLOOKUP(Games!B392, Data!$B$2:$L$134, 8, FALSE)-VLOOKUP(Games!E392, Data!$B$2:$L$134, 8, FALSE))*'Coefficients - Win Probability'!$G$2</f>
        <v>#N/A</v>
      </c>
      <c r="H392" s="5" t="str">
        <f>(VLOOKUP(Games!B392, Data!$B$2:$L$134, 9, FALSE)-VLOOKUP(Games!E392, Data!$B$2:$L$134, 9, FALSE))*'Coefficients - Win Probability'!$H$2</f>
        <v>#N/A</v>
      </c>
      <c r="I392" s="5" t="str">
        <f>(VLOOKUP(Games!B392, Data!$B$2:$L$134, 10, FALSE)-VLOOKUP(Games!E392, Data!$B$2:$L$134, 10, FALSE))*'Coefficients - Win Probability'!$I$2</f>
        <v>#N/A</v>
      </c>
      <c r="J392" s="5" t="str">
        <f>(IF(AND(VLOOKUP(Games!B392, Data!$B$2:$L$134, 11, FALSE)=1, VLOOKUP(Games!E392, Data!$B$2:$L$134, 11, FALSE)&lt;&gt;1), 1,0))*'Coefficients - Win Probability'!$J$2</f>
        <v>#N/A</v>
      </c>
      <c r="K392" s="5" t="str">
        <f>(IF(AND(VLOOKUP(Games!B392, Data!$B$2:$L$134, 11, FALSE)&lt;&gt;1, VLOOKUP(Games!E392, Data!$B$2:$L$134, 11, FALSE)=1), 1,0))*'Coefficients - Win Probability'!$K$2</f>
        <v>#N/A</v>
      </c>
      <c r="L392" s="5" t="str">
        <f>(VLOOKUP(Games!B392, Data!$B$2:$L$134, 3, FALSE)-VLOOKUP(Games!E392, Data!$B$2:$L$134, 3, FALSE))*'Coefficients - Win Probability'!$L$2</f>
        <v>#N/A</v>
      </c>
      <c r="N392" s="5" t="str">
        <f t="shared" si="1"/>
        <v>#N/A</v>
      </c>
    </row>
    <row r="393" ht="14.25" customHeight="1">
      <c r="A393" s="5" t="n">
        <f>'Coefficients - Win Probability'!$A$2</f>
        <v>0</v>
      </c>
      <c r="B393" s="5" t="n">
        <f>(Games!G393)*'Coefficients - Win Probability'!$B$2</f>
        <v>0</v>
      </c>
      <c r="C393" s="5" t="str">
        <f>(VLOOKUP(Games!B393, Data!$B$2:$L$134, 4, FALSE)-VLOOKUP(Games!E393, Data!$B$2:$L$134, 4, FALSE))*'Coefficients - Win Probability'!$C$2</f>
        <v>#N/A</v>
      </c>
      <c r="D393" s="5" t="str">
        <f>(VLOOKUP(Games!B393, Data!$B$2:$L$134, 5, FALSE)-VLOOKUP(Games!E393, Data!$B$2:$L$134, 5, FALSE))*'Coefficients - Win Probability'!$D$2</f>
        <v>#N/A</v>
      </c>
      <c r="E393" s="5" t="str">
        <f>(VLOOKUP(Games!B393, Data!$B$2:$L$134, 6, FALSE)-VLOOKUP(Games!E393, Data!$B$2:$L$134, 6, FALSE))*'Coefficients - Win Probability'!$E$2</f>
        <v>#N/A</v>
      </c>
      <c r="F393" s="5" t="str">
        <f>(VLOOKUP(Games!B393, Data!$B$2:$L$134, 7, FALSE)-VLOOKUP(Games!E393, Data!$B$2:$L$134, 7, FALSE))*'Coefficients - Win Probability'!$F$2</f>
        <v>#N/A</v>
      </c>
      <c r="G393" s="5" t="str">
        <f>(VLOOKUP(Games!B393, Data!$B$2:$L$134, 8, FALSE)-VLOOKUP(Games!E393, Data!$B$2:$L$134, 8, FALSE))*'Coefficients - Win Probability'!$G$2</f>
        <v>#N/A</v>
      </c>
      <c r="H393" s="5" t="str">
        <f>(VLOOKUP(Games!B393, Data!$B$2:$L$134, 9, FALSE)-VLOOKUP(Games!E393, Data!$B$2:$L$134, 9, FALSE))*'Coefficients - Win Probability'!$H$2</f>
        <v>#N/A</v>
      </c>
      <c r="I393" s="5" t="str">
        <f>(VLOOKUP(Games!B393, Data!$B$2:$L$134, 10, FALSE)-VLOOKUP(Games!E393, Data!$B$2:$L$134, 10, FALSE))*'Coefficients - Win Probability'!$I$2</f>
        <v>#N/A</v>
      </c>
      <c r="J393" s="5" t="str">
        <f>(IF(AND(VLOOKUP(Games!B393, Data!$B$2:$L$134, 11, FALSE)=1, VLOOKUP(Games!E393, Data!$B$2:$L$134, 11, FALSE)&lt;&gt;1), 1,0))*'Coefficients - Win Probability'!$J$2</f>
        <v>#N/A</v>
      </c>
      <c r="K393" s="5" t="str">
        <f>(IF(AND(VLOOKUP(Games!B393, Data!$B$2:$L$134, 11, FALSE)&lt;&gt;1, VLOOKUP(Games!E393, Data!$B$2:$L$134, 11, FALSE)=1), 1,0))*'Coefficients - Win Probability'!$K$2</f>
        <v>#N/A</v>
      </c>
      <c r="L393" s="5" t="str">
        <f>(VLOOKUP(Games!B393, Data!$B$2:$L$134, 3, FALSE)-VLOOKUP(Games!E393, Data!$B$2:$L$134, 3, FALSE))*'Coefficients - Win Probability'!$L$2</f>
        <v>#N/A</v>
      </c>
      <c r="N393" s="5" t="str">
        <f t="shared" si="1"/>
        <v>#N/A</v>
      </c>
    </row>
    <row r="394" ht="14.25" customHeight="1">
      <c r="A394" s="5" t="n">
        <f>'Coefficients - Win Probability'!$A$2</f>
        <v>0</v>
      </c>
      <c r="B394" s="5" t="n">
        <f>(Games!G394)*'Coefficients - Win Probability'!$B$2</f>
        <v>0</v>
      </c>
      <c r="C394" s="5" t="str">
        <f>(VLOOKUP(Games!B394, Data!$B$2:$L$134, 4, FALSE)-VLOOKUP(Games!E394, Data!$B$2:$L$134, 4, FALSE))*'Coefficients - Win Probability'!$C$2</f>
        <v>#N/A</v>
      </c>
      <c r="D394" s="5" t="str">
        <f>(VLOOKUP(Games!B394, Data!$B$2:$L$134, 5, FALSE)-VLOOKUP(Games!E394, Data!$B$2:$L$134, 5, FALSE))*'Coefficients - Win Probability'!$D$2</f>
        <v>#N/A</v>
      </c>
      <c r="E394" s="5" t="str">
        <f>(VLOOKUP(Games!B394, Data!$B$2:$L$134, 6, FALSE)-VLOOKUP(Games!E394, Data!$B$2:$L$134, 6, FALSE))*'Coefficients - Win Probability'!$E$2</f>
        <v>#N/A</v>
      </c>
      <c r="F394" s="5" t="str">
        <f>(VLOOKUP(Games!B394, Data!$B$2:$L$134, 7, FALSE)-VLOOKUP(Games!E394, Data!$B$2:$L$134, 7, FALSE))*'Coefficients - Win Probability'!$F$2</f>
        <v>#N/A</v>
      </c>
      <c r="G394" s="5" t="str">
        <f>(VLOOKUP(Games!B394, Data!$B$2:$L$134, 8, FALSE)-VLOOKUP(Games!E394, Data!$B$2:$L$134, 8, FALSE))*'Coefficients - Win Probability'!$G$2</f>
        <v>#N/A</v>
      </c>
      <c r="H394" s="5" t="str">
        <f>(VLOOKUP(Games!B394, Data!$B$2:$L$134, 9, FALSE)-VLOOKUP(Games!E394, Data!$B$2:$L$134, 9, FALSE))*'Coefficients - Win Probability'!$H$2</f>
        <v>#N/A</v>
      </c>
      <c r="I394" s="5" t="str">
        <f>(VLOOKUP(Games!B394, Data!$B$2:$L$134, 10, FALSE)-VLOOKUP(Games!E394, Data!$B$2:$L$134, 10, FALSE))*'Coefficients - Win Probability'!$I$2</f>
        <v>#N/A</v>
      </c>
      <c r="J394" s="5" t="str">
        <f>(IF(AND(VLOOKUP(Games!B394, Data!$B$2:$L$134, 11, FALSE)=1, VLOOKUP(Games!E394, Data!$B$2:$L$134, 11, FALSE)&lt;&gt;1), 1,0))*'Coefficients - Win Probability'!$J$2</f>
        <v>#N/A</v>
      </c>
      <c r="K394" s="5" t="str">
        <f>(IF(AND(VLOOKUP(Games!B394, Data!$B$2:$L$134, 11, FALSE)&lt;&gt;1, VLOOKUP(Games!E394, Data!$B$2:$L$134, 11, FALSE)=1), 1,0))*'Coefficients - Win Probability'!$K$2</f>
        <v>#N/A</v>
      </c>
      <c r="L394" s="5" t="str">
        <f>(VLOOKUP(Games!B394, Data!$B$2:$L$134, 3, FALSE)-VLOOKUP(Games!E394, Data!$B$2:$L$134, 3, FALSE))*'Coefficients - Win Probability'!$L$2</f>
        <v>#N/A</v>
      </c>
      <c r="N394" s="5" t="str">
        <f t="shared" si="1"/>
        <v>#N/A</v>
      </c>
    </row>
    <row r="395" ht="14.25" customHeight="1">
      <c r="A395" s="5" t="n">
        <f>'Coefficients - Win Probability'!$A$2</f>
        <v>0</v>
      </c>
      <c r="B395" s="5" t="n">
        <f>(Games!G395)*'Coefficients - Win Probability'!$B$2</f>
        <v>0</v>
      </c>
      <c r="C395" s="5" t="str">
        <f>(VLOOKUP(Games!B395, Data!$B$2:$L$134, 4, FALSE)-VLOOKUP(Games!E395, Data!$B$2:$L$134, 4, FALSE))*'Coefficients - Win Probability'!$C$2</f>
        <v>#N/A</v>
      </c>
      <c r="D395" s="5" t="str">
        <f>(VLOOKUP(Games!B395, Data!$B$2:$L$134, 5, FALSE)-VLOOKUP(Games!E395, Data!$B$2:$L$134, 5, FALSE))*'Coefficients - Win Probability'!$D$2</f>
        <v>#N/A</v>
      </c>
      <c r="E395" s="5" t="str">
        <f>(VLOOKUP(Games!B395, Data!$B$2:$L$134, 6, FALSE)-VLOOKUP(Games!E395, Data!$B$2:$L$134, 6, FALSE))*'Coefficients - Win Probability'!$E$2</f>
        <v>#N/A</v>
      </c>
      <c r="F395" s="5" t="str">
        <f>(VLOOKUP(Games!B395, Data!$B$2:$L$134, 7, FALSE)-VLOOKUP(Games!E395, Data!$B$2:$L$134, 7, FALSE))*'Coefficients - Win Probability'!$F$2</f>
        <v>#N/A</v>
      </c>
      <c r="G395" s="5" t="str">
        <f>(VLOOKUP(Games!B395, Data!$B$2:$L$134, 8, FALSE)-VLOOKUP(Games!E395, Data!$B$2:$L$134, 8, FALSE))*'Coefficients - Win Probability'!$G$2</f>
        <v>#N/A</v>
      </c>
      <c r="H395" s="5" t="str">
        <f>(VLOOKUP(Games!B395, Data!$B$2:$L$134, 9, FALSE)-VLOOKUP(Games!E395, Data!$B$2:$L$134, 9, FALSE))*'Coefficients - Win Probability'!$H$2</f>
        <v>#N/A</v>
      </c>
      <c r="I395" s="5" t="str">
        <f>(VLOOKUP(Games!B395, Data!$B$2:$L$134, 10, FALSE)-VLOOKUP(Games!E395, Data!$B$2:$L$134, 10, FALSE))*'Coefficients - Win Probability'!$I$2</f>
        <v>#N/A</v>
      </c>
      <c r="J395" s="5" t="str">
        <f>(IF(AND(VLOOKUP(Games!B395, Data!$B$2:$L$134, 11, FALSE)=1, VLOOKUP(Games!E395, Data!$B$2:$L$134, 11, FALSE)&lt;&gt;1), 1,0))*'Coefficients - Win Probability'!$J$2</f>
        <v>#N/A</v>
      </c>
      <c r="K395" s="5" t="str">
        <f>(IF(AND(VLOOKUP(Games!B395, Data!$B$2:$L$134, 11, FALSE)&lt;&gt;1, VLOOKUP(Games!E395, Data!$B$2:$L$134, 11, FALSE)=1), 1,0))*'Coefficients - Win Probability'!$K$2</f>
        <v>#N/A</v>
      </c>
      <c r="L395" s="5" t="str">
        <f>(VLOOKUP(Games!B395, Data!$B$2:$L$134, 3, FALSE)-VLOOKUP(Games!E395, Data!$B$2:$L$134, 3, FALSE))*'Coefficients - Win Probability'!$L$2</f>
        <v>#N/A</v>
      </c>
      <c r="N395" s="5" t="str">
        <f t="shared" si="1"/>
        <v>#N/A</v>
      </c>
    </row>
    <row r="396" ht="14.25" customHeight="1">
      <c r="A396" s="5" t="n">
        <f>'Coefficients - Win Probability'!$A$2</f>
        <v>0</v>
      </c>
      <c r="B396" s="5" t="n">
        <f>(Games!G396)*'Coefficients - Win Probability'!$B$2</f>
        <v>0</v>
      </c>
      <c r="C396" s="5" t="str">
        <f>(VLOOKUP(Games!B396, Data!$B$2:$L$134, 4, FALSE)-VLOOKUP(Games!E396, Data!$B$2:$L$134, 4, FALSE))*'Coefficients - Win Probability'!$C$2</f>
        <v>#N/A</v>
      </c>
      <c r="D396" s="5" t="str">
        <f>(VLOOKUP(Games!B396, Data!$B$2:$L$134, 5, FALSE)-VLOOKUP(Games!E396, Data!$B$2:$L$134, 5, FALSE))*'Coefficients - Win Probability'!$D$2</f>
        <v>#N/A</v>
      </c>
      <c r="E396" s="5" t="str">
        <f>(VLOOKUP(Games!B396, Data!$B$2:$L$134, 6, FALSE)-VLOOKUP(Games!E396, Data!$B$2:$L$134, 6, FALSE))*'Coefficients - Win Probability'!$E$2</f>
        <v>#N/A</v>
      </c>
      <c r="F396" s="5" t="str">
        <f>(VLOOKUP(Games!B396, Data!$B$2:$L$134, 7, FALSE)-VLOOKUP(Games!E396, Data!$B$2:$L$134, 7, FALSE))*'Coefficients - Win Probability'!$F$2</f>
        <v>#N/A</v>
      </c>
      <c r="G396" s="5" t="str">
        <f>(VLOOKUP(Games!B396, Data!$B$2:$L$134, 8, FALSE)-VLOOKUP(Games!E396, Data!$B$2:$L$134, 8, FALSE))*'Coefficients - Win Probability'!$G$2</f>
        <v>#N/A</v>
      </c>
      <c r="H396" s="5" t="str">
        <f>(VLOOKUP(Games!B396, Data!$B$2:$L$134, 9, FALSE)-VLOOKUP(Games!E396, Data!$B$2:$L$134, 9, FALSE))*'Coefficients - Win Probability'!$H$2</f>
        <v>#N/A</v>
      </c>
      <c r="I396" s="5" t="str">
        <f>(VLOOKUP(Games!B396, Data!$B$2:$L$134, 10, FALSE)-VLOOKUP(Games!E396, Data!$B$2:$L$134, 10, FALSE))*'Coefficients - Win Probability'!$I$2</f>
        <v>#N/A</v>
      </c>
      <c r="J396" s="5" t="str">
        <f>(IF(AND(VLOOKUP(Games!B396, Data!$B$2:$L$134, 11, FALSE)=1, VLOOKUP(Games!E396, Data!$B$2:$L$134, 11, FALSE)&lt;&gt;1), 1,0))*'Coefficients - Win Probability'!$J$2</f>
        <v>#N/A</v>
      </c>
      <c r="K396" s="5" t="str">
        <f>(IF(AND(VLOOKUP(Games!B396, Data!$B$2:$L$134, 11, FALSE)&lt;&gt;1, VLOOKUP(Games!E396, Data!$B$2:$L$134, 11, FALSE)=1), 1,0))*'Coefficients - Win Probability'!$K$2</f>
        <v>#N/A</v>
      </c>
      <c r="L396" s="5" t="str">
        <f>(VLOOKUP(Games!B396, Data!$B$2:$L$134, 3, FALSE)-VLOOKUP(Games!E396, Data!$B$2:$L$134, 3, FALSE))*'Coefficients - Win Probability'!$L$2</f>
        <v>#N/A</v>
      </c>
      <c r="N396" s="5" t="str">
        <f t="shared" si="1"/>
        <v>#N/A</v>
      </c>
    </row>
    <row r="397" ht="14.25" customHeight="1">
      <c r="A397" s="5" t="n">
        <f>'Coefficients - Win Probability'!$A$2</f>
        <v>0</v>
      </c>
      <c r="B397" s="5" t="n">
        <f>(Games!G397)*'Coefficients - Win Probability'!$B$2</f>
        <v>0</v>
      </c>
      <c r="C397" s="5" t="str">
        <f>(VLOOKUP(Games!B397, Data!$B$2:$L$134, 4, FALSE)-VLOOKUP(Games!E397, Data!$B$2:$L$134, 4, FALSE))*'Coefficients - Win Probability'!$C$2</f>
        <v>#N/A</v>
      </c>
      <c r="D397" s="5" t="str">
        <f>(VLOOKUP(Games!B397, Data!$B$2:$L$134, 5, FALSE)-VLOOKUP(Games!E397, Data!$B$2:$L$134, 5, FALSE))*'Coefficients - Win Probability'!$D$2</f>
        <v>#N/A</v>
      </c>
      <c r="E397" s="5" t="str">
        <f>(VLOOKUP(Games!B397, Data!$B$2:$L$134, 6, FALSE)-VLOOKUP(Games!E397, Data!$B$2:$L$134, 6, FALSE))*'Coefficients - Win Probability'!$E$2</f>
        <v>#N/A</v>
      </c>
      <c r="F397" s="5" t="str">
        <f>(VLOOKUP(Games!B397, Data!$B$2:$L$134, 7, FALSE)-VLOOKUP(Games!E397, Data!$B$2:$L$134, 7, FALSE))*'Coefficients - Win Probability'!$F$2</f>
        <v>#N/A</v>
      </c>
      <c r="G397" s="5" t="str">
        <f>(VLOOKUP(Games!B397, Data!$B$2:$L$134, 8, FALSE)-VLOOKUP(Games!E397, Data!$B$2:$L$134, 8, FALSE))*'Coefficients - Win Probability'!$G$2</f>
        <v>#N/A</v>
      </c>
      <c r="H397" s="5" t="str">
        <f>(VLOOKUP(Games!B397, Data!$B$2:$L$134, 9, FALSE)-VLOOKUP(Games!E397, Data!$B$2:$L$134, 9, FALSE))*'Coefficients - Win Probability'!$H$2</f>
        <v>#N/A</v>
      </c>
      <c r="I397" s="5" t="str">
        <f>(VLOOKUP(Games!B397, Data!$B$2:$L$134, 10, FALSE)-VLOOKUP(Games!E397, Data!$B$2:$L$134, 10, FALSE))*'Coefficients - Win Probability'!$I$2</f>
        <v>#N/A</v>
      </c>
      <c r="J397" s="5" t="str">
        <f>(IF(AND(VLOOKUP(Games!B397, Data!$B$2:$L$134, 11, FALSE)=1, VLOOKUP(Games!E397, Data!$B$2:$L$134, 11, FALSE)&lt;&gt;1), 1,0))*'Coefficients - Win Probability'!$J$2</f>
        <v>#N/A</v>
      </c>
      <c r="K397" s="5" t="str">
        <f>(IF(AND(VLOOKUP(Games!B397, Data!$B$2:$L$134, 11, FALSE)&lt;&gt;1, VLOOKUP(Games!E397, Data!$B$2:$L$134, 11, FALSE)=1), 1,0))*'Coefficients - Win Probability'!$K$2</f>
        <v>#N/A</v>
      </c>
      <c r="L397" s="5" t="str">
        <f>(VLOOKUP(Games!B397, Data!$B$2:$L$134, 3, FALSE)-VLOOKUP(Games!E397, Data!$B$2:$L$134, 3, FALSE))*'Coefficients - Win Probability'!$L$2</f>
        <v>#N/A</v>
      </c>
      <c r="N397" s="5" t="str">
        <f t="shared" si="1"/>
        <v>#N/A</v>
      </c>
    </row>
    <row r="398" ht="14.25" customHeight="1">
      <c r="A398" s="5" t="n">
        <f>'Coefficients - Win Probability'!$A$2</f>
        <v>0</v>
      </c>
      <c r="B398" s="5" t="n">
        <f>(Games!G399)*'Coefficients - Win Probability'!$B$2</f>
        <v>0</v>
      </c>
      <c r="C398" s="5" t="str">
        <f>(VLOOKUP(Games!B399, Data!$B$2:$L$134, 4, FALSE)-VLOOKUP(Games!E399, Data!$B$2:$L$134, 4, FALSE))*'Coefficients - Win Probability'!$C$2</f>
        <v>#N/A</v>
      </c>
      <c r="D398" s="5" t="str">
        <f>(VLOOKUP(Games!B399, Data!$B$2:$L$134, 5, FALSE)-VLOOKUP(Games!E399, Data!$B$2:$L$134, 5, FALSE))*'Coefficients - Win Probability'!$D$2</f>
        <v>#N/A</v>
      </c>
      <c r="E398" s="5" t="str">
        <f>(VLOOKUP(Games!B399, Data!$B$2:$L$134, 6, FALSE)-VLOOKUP(Games!E399, Data!$B$2:$L$134, 6, FALSE))*'Coefficients - Win Probability'!$E$2</f>
        <v>#N/A</v>
      </c>
      <c r="F398" s="5" t="str">
        <f>(VLOOKUP(Games!B399, Data!$B$2:$L$134, 7, FALSE)-VLOOKUP(Games!E399, Data!$B$2:$L$134, 7, FALSE))*'Coefficients - Win Probability'!$F$2</f>
        <v>#N/A</v>
      </c>
      <c r="G398" s="5" t="str">
        <f>(VLOOKUP(Games!B399, Data!$B$2:$L$134, 8, FALSE)-VLOOKUP(Games!E399, Data!$B$2:$L$134, 8, FALSE))*'Coefficients - Win Probability'!$G$2</f>
        <v>#N/A</v>
      </c>
      <c r="H398" s="5" t="str">
        <f>(VLOOKUP(Games!B399, Data!$B$2:$L$134, 9, FALSE)-VLOOKUP(Games!E399, Data!$B$2:$L$134, 9, FALSE))*'Coefficients - Win Probability'!$H$2</f>
        <v>#N/A</v>
      </c>
      <c r="I398" s="5" t="str">
        <f>(VLOOKUP(Games!B399, Data!$B$2:$L$134, 10, FALSE)-VLOOKUP(Games!E399, Data!$B$2:$L$134, 10, FALSE))*'Coefficients - Win Probability'!$I$2</f>
        <v>#N/A</v>
      </c>
      <c r="J398" s="5" t="str">
        <f>(IF(AND(VLOOKUP(Games!B399, Data!$B$2:$L$134, 11, FALSE)=1, VLOOKUP(Games!E399, Data!$B$2:$L$134, 11, FALSE)&lt;&gt;1), 1,0))*'Coefficients - Win Probability'!$J$2</f>
        <v>#N/A</v>
      </c>
      <c r="K398" s="5" t="str">
        <f>(IF(AND(VLOOKUP(Games!B399, Data!$B$2:$L$134, 11, FALSE)&lt;&gt;1, VLOOKUP(Games!E399, Data!$B$2:$L$134, 11, FALSE)=1), 1,0))*'Coefficients - Win Probability'!$K$2</f>
        <v>#N/A</v>
      </c>
      <c r="L398" s="5" t="str">
        <f>(VLOOKUP(Games!B399, Data!$B$2:$L$134, 3, FALSE)-VLOOKUP(Games!E399, Data!$B$2:$L$134, 3, FALSE))*'Coefficients - Win Probability'!$L$2</f>
        <v>#N/A</v>
      </c>
      <c r="N398" s="5" t="str">
        <f t="shared" si="1"/>
        <v>#N/A</v>
      </c>
    </row>
    <row r="399" ht="14.25" customHeight="1">
      <c r="A399" s="5" t="n">
        <f>'Coefficients - Win Probability'!$A$2</f>
        <v>0</v>
      </c>
      <c r="B399" s="5" t="n">
        <f>(Games!G400)*'Coefficients - Win Probability'!$B$2</f>
        <v>0</v>
      </c>
      <c r="C399" s="5" t="str">
        <f>(VLOOKUP(Games!B400, Data!$B$2:$L$134, 4, FALSE)-VLOOKUP(Games!E400, Data!$B$2:$L$134, 4, FALSE))*'Coefficients - Win Probability'!$C$2</f>
        <v>#N/A</v>
      </c>
      <c r="D399" s="5" t="str">
        <f>(VLOOKUP(Games!B400, Data!$B$2:$L$134, 5, FALSE)-VLOOKUP(Games!E400, Data!$B$2:$L$134, 5, FALSE))*'Coefficients - Win Probability'!$D$2</f>
        <v>#N/A</v>
      </c>
      <c r="E399" s="5" t="str">
        <f>(VLOOKUP(Games!B400, Data!$B$2:$L$134, 6, FALSE)-VLOOKUP(Games!E400, Data!$B$2:$L$134, 6, FALSE))*'Coefficients - Win Probability'!$E$2</f>
        <v>#N/A</v>
      </c>
      <c r="F399" s="5" t="str">
        <f>(VLOOKUP(Games!B400, Data!$B$2:$L$134, 7, FALSE)-VLOOKUP(Games!E400, Data!$B$2:$L$134, 7, FALSE))*'Coefficients - Win Probability'!$F$2</f>
        <v>#N/A</v>
      </c>
      <c r="G399" s="5" t="str">
        <f>(VLOOKUP(Games!B400, Data!$B$2:$L$134, 8, FALSE)-VLOOKUP(Games!E400, Data!$B$2:$L$134, 8, FALSE))*'Coefficients - Win Probability'!$G$2</f>
        <v>#N/A</v>
      </c>
      <c r="H399" s="5" t="str">
        <f>(VLOOKUP(Games!B400, Data!$B$2:$L$134, 9, FALSE)-VLOOKUP(Games!E400, Data!$B$2:$L$134, 9, FALSE))*'Coefficients - Win Probability'!$H$2</f>
        <v>#N/A</v>
      </c>
      <c r="I399" s="5" t="str">
        <f>(VLOOKUP(Games!B400, Data!$B$2:$L$134, 10, FALSE)-VLOOKUP(Games!E400, Data!$B$2:$L$134, 10, FALSE))*'Coefficients - Win Probability'!$I$2</f>
        <v>#N/A</v>
      </c>
      <c r="J399" s="5" t="str">
        <f>(IF(AND(VLOOKUP(Games!B400, Data!$B$2:$L$134, 11, FALSE)=1, VLOOKUP(Games!E400, Data!$B$2:$L$134, 11, FALSE)&lt;&gt;1), 1,0))*'Coefficients - Win Probability'!$J$2</f>
        <v>#N/A</v>
      </c>
      <c r="K399" s="5" t="str">
        <f>(IF(AND(VLOOKUP(Games!B400, Data!$B$2:$L$134, 11, FALSE)&lt;&gt;1, VLOOKUP(Games!E400, Data!$B$2:$L$134, 11, FALSE)=1), 1,0))*'Coefficients - Win Probability'!$K$2</f>
        <v>#N/A</v>
      </c>
      <c r="L399" s="5" t="str">
        <f>(VLOOKUP(Games!B400, Data!$B$2:$L$134, 3, FALSE)-VLOOKUP(Games!E400, Data!$B$2:$L$134, 3, FALSE))*'Coefficients - Win Probability'!$L$2</f>
        <v>#N/A</v>
      </c>
      <c r="N399" s="5" t="str">
        <f t="shared" si="1"/>
        <v>#N/A</v>
      </c>
    </row>
    <row r="400" ht="14.25" customHeight="1">
      <c r="A400" s="5" t="n">
        <f>'Coefficients - Win Probability'!$A$2</f>
        <v>0</v>
      </c>
      <c r="B400" s="5" t="n">
        <f>(Games!G401)*'Coefficients - Win Probability'!$B$2</f>
        <v>0</v>
      </c>
      <c r="C400" s="5" t="str">
        <f>(VLOOKUP(Games!B401, Data!$B$2:$L$134, 4, FALSE)-VLOOKUP(Games!E401, Data!$B$2:$L$134, 4, FALSE))*'Coefficients - Win Probability'!$C$2</f>
        <v>#N/A</v>
      </c>
      <c r="D400" s="5" t="str">
        <f>(VLOOKUP(Games!B401, Data!$B$2:$L$134, 5, FALSE)-VLOOKUP(Games!E401, Data!$B$2:$L$134, 5, FALSE))*'Coefficients - Win Probability'!$D$2</f>
        <v>#N/A</v>
      </c>
      <c r="E400" s="5" t="str">
        <f>(VLOOKUP(Games!B401, Data!$B$2:$L$134, 6, FALSE)-VLOOKUP(Games!E401, Data!$B$2:$L$134, 6, FALSE))*'Coefficients - Win Probability'!$E$2</f>
        <v>#N/A</v>
      </c>
      <c r="F400" s="5" t="str">
        <f>(VLOOKUP(Games!B401, Data!$B$2:$L$134, 7, FALSE)-VLOOKUP(Games!E401, Data!$B$2:$L$134, 7, FALSE))*'Coefficients - Win Probability'!$F$2</f>
        <v>#N/A</v>
      </c>
      <c r="G400" s="5" t="str">
        <f>(VLOOKUP(Games!B401, Data!$B$2:$L$134, 8, FALSE)-VLOOKUP(Games!E401, Data!$B$2:$L$134, 8, FALSE))*'Coefficients - Win Probability'!$G$2</f>
        <v>#N/A</v>
      </c>
      <c r="H400" s="5" t="str">
        <f>(VLOOKUP(Games!B401, Data!$B$2:$L$134, 9, FALSE)-VLOOKUP(Games!E401, Data!$B$2:$L$134, 9, FALSE))*'Coefficients - Win Probability'!$H$2</f>
        <v>#N/A</v>
      </c>
      <c r="I400" s="5" t="str">
        <f>(VLOOKUP(Games!B401, Data!$B$2:$L$134, 10, FALSE)-VLOOKUP(Games!E401, Data!$B$2:$L$134, 10, FALSE))*'Coefficients - Win Probability'!$I$2</f>
        <v>#N/A</v>
      </c>
      <c r="J400" s="5" t="str">
        <f>(IF(AND(VLOOKUP(Games!B401, Data!$B$2:$L$134, 11, FALSE)=1, VLOOKUP(Games!E401, Data!$B$2:$L$134, 11, FALSE)&lt;&gt;1), 1,0))*'Coefficients - Win Probability'!$J$2</f>
        <v>#N/A</v>
      </c>
      <c r="K400" s="5" t="str">
        <f>(IF(AND(VLOOKUP(Games!B401, Data!$B$2:$L$134, 11, FALSE)&lt;&gt;1, VLOOKUP(Games!E401, Data!$B$2:$L$134, 11, FALSE)=1), 1,0))*'Coefficients - Win Probability'!$K$2</f>
        <v>#N/A</v>
      </c>
      <c r="L400" s="5" t="str">
        <f>(VLOOKUP(Games!B401, Data!$B$2:$L$134, 3, FALSE)-VLOOKUP(Games!E401, Data!$B$2:$L$134, 3, FALSE))*'Coefficients - Win Probability'!$L$2</f>
        <v>#N/A</v>
      </c>
      <c r="N400" s="5" t="str">
        <f t="shared" si="1"/>
        <v>#N/A</v>
      </c>
    </row>
    <row r="401" ht="14.25" customHeight="1">
      <c r="A401" s="5" t="n">
        <f>'Coefficients - Win Probability'!$A$2</f>
        <v>0</v>
      </c>
      <c r="B401" s="5" t="n">
        <f>(Games!G402)*'Coefficients - Win Probability'!$B$2</f>
        <v>0</v>
      </c>
      <c r="C401" s="5" t="str">
        <f>(VLOOKUP(Games!B402, Data!$B$2:$L$134, 4, FALSE)-VLOOKUP(Games!E402, Data!$B$2:$L$134, 4, FALSE))*'Coefficients - Win Probability'!$C$2</f>
        <v>#N/A</v>
      </c>
      <c r="D401" s="5" t="str">
        <f>(VLOOKUP(Games!B402, Data!$B$2:$L$134, 5, FALSE)-VLOOKUP(Games!E402, Data!$B$2:$L$134, 5, FALSE))*'Coefficients - Win Probability'!$D$2</f>
        <v>#N/A</v>
      </c>
      <c r="E401" s="5" t="str">
        <f>(VLOOKUP(Games!B402, Data!$B$2:$L$134, 6, FALSE)-VLOOKUP(Games!E402, Data!$B$2:$L$134, 6, FALSE))*'Coefficients - Win Probability'!$E$2</f>
        <v>#N/A</v>
      </c>
      <c r="F401" s="5" t="str">
        <f>(VLOOKUP(Games!B402, Data!$B$2:$L$134, 7, FALSE)-VLOOKUP(Games!E402, Data!$B$2:$L$134, 7, FALSE))*'Coefficients - Win Probability'!$F$2</f>
        <v>#N/A</v>
      </c>
      <c r="G401" s="5" t="str">
        <f>(VLOOKUP(Games!B402, Data!$B$2:$L$134, 8, FALSE)-VLOOKUP(Games!E402, Data!$B$2:$L$134, 8, FALSE))*'Coefficients - Win Probability'!$G$2</f>
        <v>#N/A</v>
      </c>
      <c r="H401" s="5" t="str">
        <f>(VLOOKUP(Games!B402, Data!$B$2:$L$134, 9, FALSE)-VLOOKUP(Games!E402, Data!$B$2:$L$134, 9, FALSE))*'Coefficients - Win Probability'!$H$2</f>
        <v>#N/A</v>
      </c>
      <c r="I401" s="5" t="str">
        <f>(VLOOKUP(Games!B402, Data!$B$2:$L$134, 10, FALSE)-VLOOKUP(Games!E402, Data!$B$2:$L$134, 10, FALSE))*'Coefficients - Win Probability'!$I$2</f>
        <v>#N/A</v>
      </c>
      <c r="J401" s="5" t="str">
        <f>(IF(AND(VLOOKUP(Games!B402, Data!$B$2:$L$134, 11, FALSE)=1, VLOOKUP(Games!E402, Data!$B$2:$L$134, 11, FALSE)&lt;&gt;1), 1,0))*'Coefficients - Win Probability'!$J$2</f>
        <v>#N/A</v>
      </c>
      <c r="K401" s="5" t="str">
        <f>(IF(AND(VLOOKUP(Games!B402, Data!$B$2:$L$134, 11, FALSE)&lt;&gt;1, VLOOKUP(Games!E402, Data!$B$2:$L$134, 11, FALSE)=1), 1,0))*'Coefficients - Win Probability'!$K$2</f>
        <v>#N/A</v>
      </c>
      <c r="L401" s="5" t="str">
        <f>(VLOOKUP(Games!B402, Data!$B$2:$L$134, 3, FALSE)-VLOOKUP(Games!E402, Data!$B$2:$L$134, 3, FALSE))*'Coefficients - Win Probability'!$L$2</f>
        <v>#N/A</v>
      </c>
      <c r="N401" s="5" t="str">
        <f t="shared" si="1"/>
        <v>#N/A</v>
      </c>
    </row>
    <row r="402" ht="14.25" customHeight="1">
      <c r="A402" s="5" t="n">
        <f>'Coefficients - Win Probability'!$A$2</f>
        <v>0</v>
      </c>
      <c r="B402" s="5" t="n">
        <f>(Games!G403)*'Coefficients - Win Probability'!$B$2</f>
        <v>0</v>
      </c>
      <c r="C402" s="5" t="str">
        <f>(VLOOKUP(Games!B403, Data!$B$2:$L$134, 4, FALSE)-VLOOKUP(Games!E403, Data!$B$2:$L$134, 4, FALSE))*'Coefficients - Win Probability'!$C$2</f>
        <v>#N/A</v>
      </c>
      <c r="D402" s="5" t="str">
        <f>(VLOOKUP(Games!B403, Data!$B$2:$L$134, 5, FALSE)-VLOOKUP(Games!E403, Data!$B$2:$L$134, 5, FALSE))*'Coefficients - Win Probability'!$D$2</f>
        <v>#N/A</v>
      </c>
      <c r="E402" s="5" t="str">
        <f>(VLOOKUP(Games!B403, Data!$B$2:$L$134, 6, FALSE)-VLOOKUP(Games!E403, Data!$B$2:$L$134, 6, FALSE))*'Coefficients - Win Probability'!$E$2</f>
        <v>#N/A</v>
      </c>
      <c r="F402" s="5" t="str">
        <f>(VLOOKUP(Games!B403, Data!$B$2:$L$134, 7, FALSE)-VLOOKUP(Games!E403, Data!$B$2:$L$134, 7, FALSE))*'Coefficients - Win Probability'!$F$2</f>
        <v>#N/A</v>
      </c>
      <c r="G402" s="5" t="str">
        <f>(VLOOKUP(Games!B403, Data!$B$2:$L$134, 8, FALSE)-VLOOKUP(Games!E403, Data!$B$2:$L$134, 8, FALSE))*'Coefficients - Win Probability'!$G$2</f>
        <v>#N/A</v>
      </c>
      <c r="H402" s="5" t="str">
        <f>(VLOOKUP(Games!B403, Data!$B$2:$L$134, 9, FALSE)-VLOOKUP(Games!E403, Data!$B$2:$L$134, 9, FALSE))*'Coefficients - Win Probability'!$H$2</f>
        <v>#N/A</v>
      </c>
      <c r="I402" s="5" t="str">
        <f>(VLOOKUP(Games!B403, Data!$B$2:$L$134, 10, FALSE)-VLOOKUP(Games!E403, Data!$B$2:$L$134, 10, FALSE))*'Coefficients - Win Probability'!$I$2</f>
        <v>#N/A</v>
      </c>
      <c r="J402" s="5" t="str">
        <f>(IF(AND(VLOOKUP(Games!B403, Data!$B$2:$L$134, 11, FALSE)=1, VLOOKUP(Games!E403, Data!$B$2:$L$134, 11, FALSE)&lt;&gt;1), 1,0))*'Coefficients - Win Probability'!$J$2</f>
        <v>#N/A</v>
      </c>
      <c r="K402" s="5" t="str">
        <f>(IF(AND(VLOOKUP(Games!B403, Data!$B$2:$L$134, 11, FALSE)&lt;&gt;1, VLOOKUP(Games!E403, Data!$B$2:$L$134, 11, FALSE)=1), 1,0))*'Coefficients - Win Probability'!$K$2</f>
        <v>#N/A</v>
      </c>
      <c r="L402" s="5" t="str">
        <f>(VLOOKUP(Games!B403, Data!$B$2:$L$134, 3, FALSE)-VLOOKUP(Games!E403, Data!$B$2:$L$134, 3, FALSE))*'Coefficients - Win Probability'!$L$2</f>
        <v>#N/A</v>
      </c>
      <c r="N402" s="5" t="str">
        <f t="shared" si="1"/>
        <v>#N/A</v>
      </c>
    </row>
    <row r="403" ht="14.25" customHeight="1">
      <c r="A403" s="5" t="n">
        <f>'Coefficients - Win Probability'!$A$2</f>
        <v>0</v>
      </c>
      <c r="B403" s="5" t="n">
        <f>(Games!G404)*'Coefficients - Win Probability'!$B$2</f>
        <v>0</v>
      </c>
      <c r="C403" s="5" t="str">
        <f>(VLOOKUP(Games!B404, Data!$B$2:$L$134, 4, FALSE)-VLOOKUP(Games!E404, Data!$B$2:$L$134, 4, FALSE))*'Coefficients - Win Probability'!$C$2</f>
        <v>#N/A</v>
      </c>
      <c r="D403" s="5" t="str">
        <f>(VLOOKUP(Games!B404, Data!$B$2:$L$134, 5, FALSE)-VLOOKUP(Games!E404, Data!$B$2:$L$134, 5, FALSE))*'Coefficients - Win Probability'!$D$2</f>
        <v>#N/A</v>
      </c>
      <c r="E403" s="5" t="str">
        <f>(VLOOKUP(Games!B404, Data!$B$2:$L$134, 6, FALSE)-VLOOKUP(Games!E404, Data!$B$2:$L$134, 6, FALSE))*'Coefficients - Win Probability'!$E$2</f>
        <v>#N/A</v>
      </c>
      <c r="F403" s="5" t="str">
        <f>(VLOOKUP(Games!B404, Data!$B$2:$L$134, 7, FALSE)-VLOOKUP(Games!E404, Data!$B$2:$L$134, 7, FALSE))*'Coefficients - Win Probability'!$F$2</f>
        <v>#N/A</v>
      </c>
      <c r="G403" s="5" t="str">
        <f>(VLOOKUP(Games!B404, Data!$B$2:$L$134, 8, FALSE)-VLOOKUP(Games!E404, Data!$B$2:$L$134, 8, FALSE))*'Coefficients - Win Probability'!$G$2</f>
        <v>#N/A</v>
      </c>
      <c r="H403" s="5" t="str">
        <f>(VLOOKUP(Games!B404, Data!$B$2:$L$134, 9, FALSE)-VLOOKUP(Games!E404, Data!$B$2:$L$134, 9, FALSE))*'Coefficients - Win Probability'!$H$2</f>
        <v>#N/A</v>
      </c>
      <c r="I403" s="5" t="str">
        <f>(VLOOKUP(Games!B404, Data!$B$2:$L$134, 10, FALSE)-VLOOKUP(Games!E404, Data!$B$2:$L$134, 10, FALSE))*'Coefficients - Win Probability'!$I$2</f>
        <v>#N/A</v>
      </c>
      <c r="J403" s="5" t="str">
        <f>(IF(AND(VLOOKUP(Games!B404, Data!$B$2:$L$134, 11, FALSE)=1, VLOOKUP(Games!E404, Data!$B$2:$L$134, 11, FALSE)&lt;&gt;1), 1,0))*'Coefficients - Win Probability'!$J$2</f>
        <v>#N/A</v>
      </c>
      <c r="K403" s="5" t="str">
        <f>(IF(AND(VLOOKUP(Games!B404, Data!$B$2:$L$134, 11, FALSE)&lt;&gt;1, VLOOKUP(Games!E404, Data!$B$2:$L$134, 11, FALSE)=1), 1,0))*'Coefficients - Win Probability'!$K$2</f>
        <v>#N/A</v>
      </c>
      <c r="L403" s="5" t="str">
        <f>(VLOOKUP(Games!B404, Data!$B$2:$L$134, 3, FALSE)-VLOOKUP(Games!E404, Data!$B$2:$L$134, 3, FALSE))*'Coefficients - Win Probability'!$L$2</f>
        <v>#N/A</v>
      </c>
      <c r="N403" s="5" t="str">
        <f t="shared" si="1"/>
        <v>#N/A</v>
      </c>
    </row>
    <row r="404" ht="14.25" customHeight="1">
      <c r="A404" s="5" t="n">
        <f>'Coefficients - Win Probability'!$A$2</f>
        <v>0</v>
      </c>
      <c r="B404" s="5" t="n">
        <f>(Games!G405)*'Coefficients - Win Probability'!$B$2</f>
        <v>0</v>
      </c>
      <c r="C404" s="5" t="str">
        <f>(VLOOKUP(Games!B405, Data!$B$2:$L$134, 4, FALSE)-VLOOKUP(Games!E405, Data!$B$2:$L$134, 4, FALSE))*'Coefficients - Win Probability'!$C$2</f>
        <v>#N/A</v>
      </c>
      <c r="D404" s="5" t="str">
        <f>(VLOOKUP(Games!B405, Data!$B$2:$L$134, 5, FALSE)-VLOOKUP(Games!E405, Data!$B$2:$L$134, 5, FALSE))*'Coefficients - Win Probability'!$D$2</f>
        <v>#N/A</v>
      </c>
      <c r="E404" s="5" t="str">
        <f>(VLOOKUP(Games!B405, Data!$B$2:$L$134, 6, FALSE)-VLOOKUP(Games!E405, Data!$B$2:$L$134, 6, FALSE))*'Coefficients - Win Probability'!$E$2</f>
        <v>#N/A</v>
      </c>
      <c r="F404" s="5" t="str">
        <f>(VLOOKUP(Games!B405, Data!$B$2:$L$134, 7, FALSE)-VLOOKUP(Games!E405, Data!$B$2:$L$134, 7, FALSE))*'Coefficients - Win Probability'!$F$2</f>
        <v>#N/A</v>
      </c>
      <c r="G404" s="5" t="str">
        <f>(VLOOKUP(Games!B405, Data!$B$2:$L$134, 8, FALSE)-VLOOKUP(Games!E405, Data!$B$2:$L$134, 8, FALSE))*'Coefficients - Win Probability'!$G$2</f>
        <v>#N/A</v>
      </c>
      <c r="H404" s="5" t="str">
        <f>(VLOOKUP(Games!B405, Data!$B$2:$L$134, 9, FALSE)-VLOOKUP(Games!E405, Data!$B$2:$L$134, 9, FALSE))*'Coefficients - Win Probability'!$H$2</f>
        <v>#N/A</v>
      </c>
      <c r="I404" s="5" t="str">
        <f>(VLOOKUP(Games!B405, Data!$B$2:$L$134, 10, FALSE)-VLOOKUP(Games!E405, Data!$B$2:$L$134, 10, FALSE))*'Coefficients - Win Probability'!$I$2</f>
        <v>#N/A</v>
      </c>
      <c r="J404" s="5" t="str">
        <f>(IF(AND(VLOOKUP(Games!B405, Data!$B$2:$L$134, 11, FALSE)=1, VLOOKUP(Games!E405, Data!$B$2:$L$134, 11, FALSE)&lt;&gt;1), 1,0))*'Coefficients - Win Probability'!$J$2</f>
        <v>#N/A</v>
      </c>
      <c r="K404" s="5" t="str">
        <f>(IF(AND(VLOOKUP(Games!B405, Data!$B$2:$L$134, 11, FALSE)&lt;&gt;1, VLOOKUP(Games!E405, Data!$B$2:$L$134, 11, FALSE)=1), 1,0))*'Coefficients - Win Probability'!$K$2</f>
        <v>#N/A</v>
      </c>
      <c r="L404" s="5" t="str">
        <f>(VLOOKUP(Games!B405, Data!$B$2:$L$134, 3, FALSE)-VLOOKUP(Games!E405, Data!$B$2:$L$134, 3, FALSE))*'Coefficients - Win Probability'!$L$2</f>
        <v>#N/A</v>
      </c>
      <c r="N404" s="5" t="str">
        <f t="shared" si="1"/>
        <v>#N/A</v>
      </c>
    </row>
    <row r="405" ht="14.25" customHeight="1">
      <c r="A405" s="5" t="n">
        <f>'Coefficients - Win Probability'!$A$2</f>
        <v>0</v>
      </c>
      <c r="B405" s="5" t="n">
        <f>(Games!G406)*'Coefficients - Win Probability'!$B$2</f>
        <v>0</v>
      </c>
      <c r="C405" s="5" t="str">
        <f>(VLOOKUP(Games!B406, Data!$B$2:$L$134, 4, FALSE)-VLOOKUP(Games!E406, Data!$B$2:$L$134, 4, FALSE))*'Coefficients - Win Probability'!$C$2</f>
        <v>#N/A</v>
      </c>
      <c r="D405" s="5" t="str">
        <f>(VLOOKUP(Games!B406, Data!$B$2:$L$134, 5, FALSE)-VLOOKUP(Games!E406, Data!$B$2:$L$134, 5, FALSE))*'Coefficients - Win Probability'!$D$2</f>
        <v>#N/A</v>
      </c>
      <c r="E405" s="5" t="str">
        <f>(VLOOKUP(Games!B406, Data!$B$2:$L$134, 6, FALSE)-VLOOKUP(Games!E406, Data!$B$2:$L$134, 6, FALSE))*'Coefficients - Win Probability'!$E$2</f>
        <v>#N/A</v>
      </c>
      <c r="F405" s="5" t="str">
        <f>(VLOOKUP(Games!B406, Data!$B$2:$L$134, 7, FALSE)-VLOOKUP(Games!E406, Data!$B$2:$L$134, 7, FALSE))*'Coefficients - Win Probability'!$F$2</f>
        <v>#N/A</v>
      </c>
      <c r="G405" s="5" t="str">
        <f>(VLOOKUP(Games!B406, Data!$B$2:$L$134, 8, FALSE)-VLOOKUP(Games!E406, Data!$B$2:$L$134, 8, FALSE))*'Coefficients - Win Probability'!$G$2</f>
        <v>#N/A</v>
      </c>
      <c r="H405" s="5" t="str">
        <f>(VLOOKUP(Games!B406, Data!$B$2:$L$134, 9, FALSE)-VLOOKUP(Games!E406, Data!$B$2:$L$134, 9, FALSE))*'Coefficients - Win Probability'!$H$2</f>
        <v>#N/A</v>
      </c>
      <c r="I405" s="5" t="str">
        <f>(VLOOKUP(Games!B406, Data!$B$2:$L$134, 10, FALSE)-VLOOKUP(Games!E406, Data!$B$2:$L$134, 10, FALSE))*'Coefficients - Win Probability'!$I$2</f>
        <v>#N/A</v>
      </c>
      <c r="J405" s="5" t="str">
        <f>(IF(AND(VLOOKUP(Games!B406, Data!$B$2:$L$134, 11, FALSE)=1, VLOOKUP(Games!E406, Data!$B$2:$L$134, 11, FALSE)&lt;&gt;1), 1,0))*'Coefficients - Win Probability'!$J$2</f>
        <v>#N/A</v>
      </c>
      <c r="K405" s="5" t="str">
        <f>(IF(AND(VLOOKUP(Games!B406, Data!$B$2:$L$134, 11, FALSE)&lt;&gt;1, VLOOKUP(Games!E406, Data!$B$2:$L$134, 11, FALSE)=1), 1,0))*'Coefficients - Win Probability'!$K$2</f>
        <v>#N/A</v>
      </c>
      <c r="L405" s="5" t="str">
        <f>(VLOOKUP(Games!B406, Data!$B$2:$L$134, 3, FALSE)-VLOOKUP(Games!E406, Data!$B$2:$L$134, 3, FALSE))*'Coefficients - Win Probability'!$L$2</f>
        <v>#N/A</v>
      </c>
      <c r="N405" s="5" t="str">
        <f t="shared" si="1"/>
        <v>#N/A</v>
      </c>
    </row>
    <row r="406" ht="14.25" customHeight="1">
      <c r="A406" s="5" t="n">
        <f>'Coefficients - Win Probability'!$A$2</f>
        <v>0</v>
      </c>
      <c r="B406" s="5" t="n">
        <f>(Games!G407)*'Coefficients - Win Probability'!$B$2</f>
        <v>0</v>
      </c>
      <c r="C406" s="5" t="str">
        <f>(VLOOKUP(Games!B407, Data!$B$2:$L$134, 4, FALSE)-VLOOKUP(Games!E407, Data!$B$2:$L$134, 4, FALSE))*'Coefficients - Win Probability'!$C$2</f>
        <v>#N/A</v>
      </c>
      <c r="D406" s="5" t="str">
        <f>(VLOOKUP(Games!B407, Data!$B$2:$L$134, 5, FALSE)-VLOOKUP(Games!E407, Data!$B$2:$L$134, 5, FALSE))*'Coefficients - Win Probability'!$D$2</f>
        <v>#N/A</v>
      </c>
      <c r="E406" s="5" t="str">
        <f>(VLOOKUP(Games!B407, Data!$B$2:$L$134, 6, FALSE)-VLOOKUP(Games!E407, Data!$B$2:$L$134, 6, FALSE))*'Coefficients - Win Probability'!$E$2</f>
        <v>#N/A</v>
      </c>
      <c r="F406" s="5" t="str">
        <f>(VLOOKUP(Games!B407, Data!$B$2:$L$134, 7, FALSE)-VLOOKUP(Games!E407, Data!$B$2:$L$134, 7, FALSE))*'Coefficients - Win Probability'!$F$2</f>
        <v>#N/A</v>
      </c>
      <c r="G406" s="5" t="str">
        <f>(VLOOKUP(Games!B407, Data!$B$2:$L$134, 8, FALSE)-VLOOKUP(Games!E407, Data!$B$2:$L$134, 8, FALSE))*'Coefficients - Win Probability'!$G$2</f>
        <v>#N/A</v>
      </c>
      <c r="H406" s="5" t="str">
        <f>(VLOOKUP(Games!B407, Data!$B$2:$L$134, 9, FALSE)-VLOOKUP(Games!E407, Data!$B$2:$L$134, 9, FALSE))*'Coefficients - Win Probability'!$H$2</f>
        <v>#N/A</v>
      </c>
      <c r="I406" s="5" t="str">
        <f>(VLOOKUP(Games!B407, Data!$B$2:$L$134, 10, FALSE)-VLOOKUP(Games!E407, Data!$B$2:$L$134, 10, FALSE))*'Coefficients - Win Probability'!$I$2</f>
        <v>#N/A</v>
      </c>
      <c r="J406" s="5" t="str">
        <f>(IF(AND(VLOOKUP(Games!B407, Data!$B$2:$L$134, 11, FALSE)=1, VLOOKUP(Games!E407, Data!$B$2:$L$134, 11, FALSE)&lt;&gt;1), 1,0))*'Coefficients - Win Probability'!$J$2</f>
        <v>#N/A</v>
      </c>
      <c r="K406" s="5" t="str">
        <f>(IF(AND(VLOOKUP(Games!B407, Data!$B$2:$L$134, 11, FALSE)&lt;&gt;1, VLOOKUP(Games!E407, Data!$B$2:$L$134, 11, FALSE)=1), 1,0))*'Coefficients - Win Probability'!$K$2</f>
        <v>#N/A</v>
      </c>
      <c r="L406" s="5" t="str">
        <f>(VLOOKUP(Games!B407, Data!$B$2:$L$134, 3, FALSE)-VLOOKUP(Games!E407, Data!$B$2:$L$134, 3, FALSE))*'Coefficients - Win Probability'!$L$2</f>
        <v>#N/A</v>
      </c>
      <c r="N406" s="5" t="str">
        <f t="shared" si="1"/>
        <v>#N/A</v>
      </c>
    </row>
    <row r="407" ht="14.25" customHeight="1">
      <c r="A407" s="5" t="n">
        <f>'Coefficients - Win Probability'!$A$2</f>
        <v>0</v>
      </c>
      <c r="B407" s="5" t="n">
        <f>(Games!G408)*'Coefficients - Win Probability'!$B$2</f>
        <v>0</v>
      </c>
      <c r="C407" s="5" t="str">
        <f>(VLOOKUP(Games!B408, Data!$B$2:$L$134, 4, FALSE)-VLOOKUP(Games!E408, Data!$B$2:$L$134, 4, FALSE))*'Coefficients - Win Probability'!$C$2</f>
        <v>#N/A</v>
      </c>
      <c r="D407" s="5" t="str">
        <f>(VLOOKUP(Games!B408, Data!$B$2:$L$134, 5, FALSE)-VLOOKUP(Games!E408, Data!$B$2:$L$134, 5, FALSE))*'Coefficients - Win Probability'!$D$2</f>
        <v>#N/A</v>
      </c>
      <c r="E407" s="5" t="str">
        <f>(VLOOKUP(Games!B408, Data!$B$2:$L$134, 6, FALSE)-VLOOKUP(Games!E408, Data!$B$2:$L$134, 6, FALSE))*'Coefficients - Win Probability'!$E$2</f>
        <v>#N/A</v>
      </c>
      <c r="F407" s="5" t="str">
        <f>(VLOOKUP(Games!B408, Data!$B$2:$L$134, 7, FALSE)-VLOOKUP(Games!E408, Data!$B$2:$L$134, 7, FALSE))*'Coefficients - Win Probability'!$F$2</f>
        <v>#N/A</v>
      </c>
      <c r="G407" s="5" t="str">
        <f>(VLOOKUP(Games!B408, Data!$B$2:$L$134, 8, FALSE)-VLOOKUP(Games!E408, Data!$B$2:$L$134, 8, FALSE))*'Coefficients - Win Probability'!$G$2</f>
        <v>#N/A</v>
      </c>
      <c r="H407" s="5" t="str">
        <f>(VLOOKUP(Games!B408, Data!$B$2:$L$134, 9, FALSE)-VLOOKUP(Games!E408, Data!$B$2:$L$134, 9, FALSE))*'Coefficients - Win Probability'!$H$2</f>
        <v>#N/A</v>
      </c>
      <c r="I407" s="5" t="str">
        <f>(VLOOKUP(Games!B408, Data!$B$2:$L$134, 10, FALSE)-VLOOKUP(Games!E408, Data!$B$2:$L$134, 10, FALSE))*'Coefficients - Win Probability'!$I$2</f>
        <v>#N/A</v>
      </c>
      <c r="J407" s="5" t="str">
        <f>(IF(AND(VLOOKUP(Games!B408, Data!$B$2:$L$134, 11, FALSE)=1, VLOOKUP(Games!E408, Data!$B$2:$L$134, 11, FALSE)&lt;&gt;1), 1,0))*'Coefficients - Win Probability'!$J$2</f>
        <v>#N/A</v>
      </c>
      <c r="K407" s="5" t="str">
        <f>(IF(AND(VLOOKUP(Games!B408, Data!$B$2:$L$134, 11, FALSE)&lt;&gt;1, VLOOKUP(Games!E408, Data!$B$2:$L$134, 11, FALSE)=1), 1,0))*'Coefficients - Win Probability'!$K$2</f>
        <v>#N/A</v>
      </c>
      <c r="L407" s="5" t="str">
        <f>(VLOOKUP(Games!B408, Data!$B$2:$L$134, 3, FALSE)-VLOOKUP(Games!E408, Data!$B$2:$L$134, 3, FALSE))*'Coefficients - Win Probability'!$L$2</f>
        <v>#N/A</v>
      </c>
      <c r="N407" s="5" t="str">
        <f t="shared" si="1"/>
        <v>#N/A</v>
      </c>
    </row>
    <row r="408" ht="14.25" customHeight="1">
      <c r="A408" s="5" t="n">
        <f>'Coefficients - Win Probability'!$A$2</f>
        <v>0</v>
      </c>
      <c r="B408" s="5" t="n">
        <f>(Games!G409)*'Coefficients - Win Probability'!$B$2</f>
        <v>0</v>
      </c>
      <c r="C408" s="5" t="str">
        <f>(VLOOKUP(Games!B409, Data!$B$2:$L$134, 4, FALSE)-VLOOKUP(Games!E409, Data!$B$2:$L$134, 4, FALSE))*'Coefficients - Win Probability'!$C$2</f>
        <v>#N/A</v>
      </c>
      <c r="D408" s="5" t="str">
        <f>(VLOOKUP(Games!B409, Data!$B$2:$L$134, 5, FALSE)-VLOOKUP(Games!E409, Data!$B$2:$L$134, 5, FALSE))*'Coefficients - Win Probability'!$D$2</f>
        <v>#N/A</v>
      </c>
      <c r="E408" s="5" t="str">
        <f>(VLOOKUP(Games!B409, Data!$B$2:$L$134, 6, FALSE)-VLOOKUP(Games!E409, Data!$B$2:$L$134, 6, FALSE))*'Coefficients - Win Probability'!$E$2</f>
        <v>#N/A</v>
      </c>
      <c r="F408" s="5" t="str">
        <f>(VLOOKUP(Games!B409, Data!$B$2:$L$134, 7, FALSE)-VLOOKUP(Games!E409, Data!$B$2:$L$134, 7, FALSE))*'Coefficients - Win Probability'!$F$2</f>
        <v>#N/A</v>
      </c>
      <c r="G408" s="5" t="str">
        <f>(VLOOKUP(Games!B409, Data!$B$2:$L$134, 8, FALSE)-VLOOKUP(Games!E409, Data!$B$2:$L$134, 8, FALSE))*'Coefficients - Win Probability'!$G$2</f>
        <v>#N/A</v>
      </c>
      <c r="H408" s="5" t="str">
        <f>(VLOOKUP(Games!B409, Data!$B$2:$L$134, 9, FALSE)-VLOOKUP(Games!E409, Data!$B$2:$L$134, 9, FALSE))*'Coefficients - Win Probability'!$H$2</f>
        <v>#N/A</v>
      </c>
      <c r="I408" s="5" t="str">
        <f>(VLOOKUP(Games!B409, Data!$B$2:$L$134, 10, FALSE)-VLOOKUP(Games!E409, Data!$B$2:$L$134, 10, FALSE))*'Coefficients - Win Probability'!$I$2</f>
        <v>#N/A</v>
      </c>
      <c r="J408" s="5" t="str">
        <f>(IF(AND(VLOOKUP(Games!B409, Data!$B$2:$L$134, 11, FALSE)=1, VLOOKUP(Games!E409, Data!$B$2:$L$134, 11, FALSE)&lt;&gt;1), 1,0))*'Coefficients - Win Probability'!$J$2</f>
        <v>#N/A</v>
      </c>
      <c r="K408" s="5" t="str">
        <f>(IF(AND(VLOOKUP(Games!B409, Data!$B$2:$L$134, 11, FALSE)&lt;&gt;1, VLOOKUP(Games!E409, Data!$B$2:$L$134, 11, FALSE)=1), 1,0))*'Coefficients - Win Probability'!$K$2</f>
        <v>#N/A</v>
      </c>
      <c r="L408" s="5" t="str">
        <f>(VLOOKUP(Games!B409, Data!$B$2:$L$134, 3, FALSE)-VLOOKUP(Games!E409, Data!$B$2:$L$134, 3, FALSE))*'Coefficients - Win Probability'!$L$2</f>
        <v>#N/A</v>
      </c>
      <c r="N408" s="5" t="str">
        <f t="shared" si="1"/>
        <v>#N/A</v>
      </c>
    </row>
    <row r="409" ht="14.25" customHeight="1">
      <c r="A409" s="5" t="n">
        <f>'Coefficients - Win Probability'!$A$2</f>
        <v>0</v>
      </c>
      <c r="B409" s="5" t="n">
        <f>(Games!G410)*'Coefficients - Win Probability'!$B$2</f>
        <v>0</v>
      </c>
      <c r="C409" s="5" t="str">
        <f>(VLOOKUP(Games!B410, Data!$B$2:$L$134, 4, FALSE)-VLOOKUP(Games!E410, Data!$B$2:$L$134, 4, FALSE))*'Coefficients - Win Probability'!$C$2</f>
        <v>#N/A</v>
      </c>
      <c r="D409" s="5" t="str">
        <f>(VLOOKUP(Games!B410, Data!$B$2:$L$134, 5, FALSE)-VLOOKUP(Games!E410, Data!$B$2:$L$134, 5, FALSE))*'Coefficients - Win Probability'!$D$2</f>
        <v>#N/A</v>
      </c>
      <c r="E409" s="5" t="str">
        <f>(VLOOKUP(Games!B410, Data!$B$2:$L$134, 6, FALSE)-VLOOKUP(Games!E410, Data!$B$2:$L$134, 6, FALSE))*'Coefficients - Win Probability'!$E$2</f>
        <v>#N/A</v>
      </c>
      <c r="F409" s="5" t="str">
        <f>(VLOOKUP(Games!B410, Data!$B$2:$L$134, 7, FALSE)-VLOOKUP(Games!E410, Data!$B$2:$L$134, 7, FALSE))*'Coefficients - Win Probability'!$F$2</f>
        <v>#N/A</v>
      </c>
      <c r="G409" s="5" t="str">
        <f>(VLOOKUP(Games!B410, Data!$B$2:$L$134, 8, FALSE)-VLOOKUP(Games!E410, Data!$B$2:$L$134, 8, FALSE))*'Coefficients - Win Probability'!$G$2</f>
        <v>#N/A</v>
      </c>
      <c r="H409" s="5" t="str">
        <f>(VLOOKUP(Games!B410, Data!$B$2:$L$134, 9, FALSE)-VLOOKUP(Games!E410, Data!$B$2:$L$134, 9, FALSE))*'Coefficients - Win Probability'!$H$2</f>
        <v>#N/A</v>
      </c>
      <c r="I409" s="5" t="str">
        <f>(VLOOKUP(Games!B410, Data!$B$2:$L$134, 10, FALSE)-VLOOKUP(Games!E410, Data!$B$2:$L$134, 10, FALSE))*'Coefficients - Win Probability'!$I$2</f>
        <v>#N/A</v>
      </c>
      <c r="J409" s="5" t="str">
        <f>(IF(AND(VLOOKUP(Games!B410, Data!$B$2:$L$134, 11, FALSE)=1, VLOOKUP(Games!E410, Data!$B$2:$L$134, 11, FALSE)&lt;&gt;1), 1,0))*'Coefficients - Win Probability'!$J$2</f>
        <v>#N/A</v>
      </c>
      <c r="K409" s="5" t="str">
        <f>(IF(AND(VLOOKUP(Games!B410, Data!$B$2:$L$134, 11, FALSE)&lt;&gt;1, VLOOKUP(Games!E410, Data!$B$2:$L$134, 11, FALSE)=1), 1,0))*'Coefficients - Win Probability'!$K$2</f>
        <v>#N/A</v>
      </c>
      <c r="L409" s="5" t="str">
        <f>(VLOOKUP(Games!B410, Data!$B$2:$L$134, 3, FALSE)-VLOOKUP(Games!E410, Data!$B$2:$L$134, 3, FALSE))*'Coefficients - Win Probability'!$L$2</f>
        <v>#N/A</v>
      </c>
      <c r="N409" s="5" t="str">
        <f t="shared" si="1"/>
        <v>#N/A</v>
      </c>
    </row>
    <row r="410" ht="14.25" customHeight="1">
      <c r="A410" s="5" t="n">
        <f>'Coefficients - Win Probability'!$A$2</f>
        <v>0</v>
      </c>
      <c r="B410" s="5" t="n">
        <f>(Games!G411)*'Coefficients - Win Probability'!$B$2</f>
        <v>0</v>
      </c>
      <c r="C410" s="5" t="str">
        <f>(VLOOKUP(Games!B411, Data!$B$2:$L$134, 4, FALSE)-VLOOKUP(Games!E411, Data!$B$2:$L$134, 4, FALSE))*'Coefficients - Win Probability'!$C$2</f>
        <v>#N/A</v>
      </c>
      <c r="D410" s="5" t="str">
        <f>(VLOOKUP(Games!B411, Data!$B$2:$L$134, 5, FALSE)-VLOOKUP(Games!E411, Data!$B$2:$L$134, 5, FALSE))*'Coefficients - Win Probability'!$D$2</f>
        <v>#N/A</v>
      </c>
      <c r="E410" s="5" t="str">
        <f>(VLOOKUP(Games!B411, Data!$B$2:$L$134, 6, FALSE)-VLOOKUP(Games!E411, Data!$B$2:$L$134, 6, FALSE))*'Coefficients - Win Probability'!$E$2</f>
        <v>#N/A</v>
      </c>
      <c r="F410" s="5" t="str">
        <f>(VLOOKUP(Games!B411, Data!$B$2:$L$134, 7, FALSE)-VLOOKUP(Games!E411, Data!$B$2:$L$134, 7, FALSE))*'Coefficients - Win Probability'!$F$2</f>
        <v>#N/A</v>
      </c>
      <c r="G410" s="5" t="str">
        <f>(VLOOKUP(Games!B411, Data!$B$2:$L$134, 8, FALSE)-VLOOKUP(Games!E411, Data!$B$2:$L$134, 8, FALSE))*'Coefficients - Win Probability'!$G$2</f>
        <v>#N/A</v>
      </c>
      <c r="H410" s="5" t="str">
        <f>(VLOOKUP(Games!B411, Data!$B$2:$L$134, 9, FALSE)-VLOOKUP(Games!E411, Data!$B$2:$L$134, 9, FALSE))*'Coefficients - Win Probability'!$H$2</f>
        <v>#N/A</v>
      </c>
      <c r="I410" s="5" t="str">
        <f>(VLOOKUP(Games!B411, Data!$B$2:$L$134, 10, FALSE)-VLOOKUP(Games!E411, Data!$B$2:$L$134, 10, FALSE))*'Coefficients - Win Probability'!$I$2</f>
        <v>#N/A</v>
      </c>
      <c r="J410" s="5" t="str">
        <f>(IF(AND(VLOOKUP(Games!B411, Data!$B$2:$L$134, 11, FALSE)=1, VLOOKUP(Games!E411, Data!$B$2:$L$134, 11, FALSE)&lt;&gt;1), 1,0))*'Coefficients - Win Probability'!$J$2</f>
        <v>#N/A</v>
      </c>
      <c r="K410" s="5" t="str">
        <f>(IF(AND(VLOOKUP(Games!B411, Data!$B$2:$L$134, 11, FALSE)&lt;&gt;1, VLOOKUP(Games!E411, Data!$B$2:$L$134, 11, FALSE)=1), 1,0))*'Coefficients - Win Probability'!$K$2</f>
        <v>#N/A</v>
      </c>
      <c r="L410" s="5" t="str">
        <f>(VLOOKUP(Games!B411, Data!$B$2:$L$134, 3, FALSE)-VLOOKUP(Games!E411, Data!$B$2:$L$134, 3, FALSE))*'Coefficients - Win Probability'!$L$2</f>
        <v>#N/A</v>
      </c>
      <c r="N410" s="5" t="str">
        <f t="shared" si="1"/>
        <v>#N/A</v>
      </c>
    </row>
    <row r="411" ht="14.25" customHeight="1">
      <c r="A411" s="5" t="n">
        <f>'Coefficients - Win Probability'!$A$2</f>
        <v>0</v>
      </c>
      <c r="B411" s="5" t="n">
        <f>(Games!G412)*'Coefficients - Win Probability'!$B$2</f>
        <v>0</v>
      </c>
      <c r="C411" s="5" t="str">
        <f>(VLOOKUP(Games!B412, Data!$B$2:$L$134, 4, FALSE)-VLOOKUP(Games!E412, Data!$B$2:$L$134, 4, FALSE))*'Coefficients - Win Probability'!$C$2</f>
        <v>#N/A</v>
      </c>
      <c r="D411" s="5" t="str">
        <f>(VLOOKUP(Games!B412, Data!$B$2:$L$134, 5, FALSE)-VLOOKUP(Games!E412, Data!$B$2:$L$134, 5, FALSE))*'Coefficients - Win Probability'!$D$2</f>
        <v>#N/A</v>
      </c>
      <c r="E411" s="5" t="str">
        <f>(VLOOKUP(Games!B412, Data!$B$2:$L$134, 6, FALSE)-VLOOKUP(Games!E412, Data!$B$2:$L$134, 6, FALSE))*'Coefficients - Win Probability'!$E$2</f>
        <v>#N/A</v>
      </c>
      <c r="F411" s="5" t="str">
        <f>(VLOOKUP(Games!B412, Data!$B$2:$L$134, 7, FALSE)-VLOOKUP(Games!E412, Data!$B$2:$L$134, 7, FALSE))*'Coefficients - Win Probability'!$F$2</f>
        <v>#N/A</v>
      </c>
      <c r="G411" s="5" t="str">
        <f>(VLOOKUP(Games!B412, Data!$B$2:$L$134, 8, FALSE)-VLOOKUP(Games!E412, Data!$B$2:$L$134, 8, FALSE))*'Coefficients - Win Probability'!$G$2</f>
        <v>#N/A</v>
      </c>
      <c r="H411" s="5" t="str">
        <f>(VLOOKUP(Games!B412, Data!$B$2:$L$134, 9, FALSE)-VLOOKUP(Games!E412, Data!$B$2:$L$134, 9, FALSE))*'Coefficients - Win Probability'!$H$2</f>
        <v>#N/A</v>
      </c>
      <c r="I411" s="5" t="str">
        <f>(VLOOKUP(Games!B412, Data!$B$2:$L$134, 10, FALSE)-VLOOKUP(Games!E412, Data!$B$2:$L$134, 10, FALSE))*'Coefficients - Win Probability'!$I$2</f>
        <v>#N/A</v>
      </c>
      <c r="J411" s="5" t="str">
        <f>(IF(AND(VLOOKUP(Games!B412, Data!$B$2:$L$134, 11, FALSE)=1, VLOOKUP(Games!E412, Data!$B$2:$L$134, 11, FALSE)&lt;&gt;1), 1,0))*'Coefficients - Win Probability'!$J$2</f>
        <v>#N/A</v>
      </c>
      <c r="K411" s="5" t="str">
        <f>(IF(AND(VLOOKUP(Games!B412, Data!$B$2:$L$134, 11, FALSE)&lt;&gt;1, VLOOKUP(Games!E412, Data!$B$2:$L$134, 11, FALSE)=1), 1,0))*'Coefficients - Win Probability'!$K$2</f>
        <v>#N/A</v>
      </c>
      <c r="L411" s="5" t="str">
        <f>(VLOOKUP(Games!B412, Data!$B$2:$L$134, 3, FALSE)-VLOOKUP(Games!E412, Data!$B$2:$L$134, 3, FALSE))*'Coefficients - Win Probability'!$L$2</f>
        <v>#N/A</v>
      </c>
      <c r="N411" s="5" t="str">
        <f t="shared" si="1"/>
        <v>#N/A</v>
      </c>
    </row>
    <row r="412" ht="14.25" customHeight="1">
      <c r="A412" s="5" t="n">
        <f>'Coefficients - Win Probability'!$A$2</f>
        <v>0</v>
      </c>
      <c r="B412" s="5" t="n">
        <f>(Games!G413)*'Coefficients - Win Probability'!$B$2</f>
        <v>0</v>
      </c>
      <c r="C412" s="5" t="str">
        <f>(VLOOKUP(Games!B413, Data!$B$2:$L$134, 4, FALSE)-VLOOKUP(Games!E413, Data!$B$2:$L$134, 4, FALSE))*'Coefficients - Win Probability'!$C$2</f>
        <v>#N/A</v>
      </c>
      <c r="D412" s="5" t="str">
        <f>(VLOOKUP(Games!B413, Data!$B$2:$L$134, 5, FALSE)-VLOOKUP(Games!E413, Data!$B$2:$L$134, 5, FALSE))*'Coefficients - Win Probability'!$D$2</f>
        <v>#N/A</v>
      </c>
      <c r="E412" s="5" t="str">
        <f>(VLOOKUP(Games!B413, Data!$B$2:$L$134, 6, FALSE)-VLOOKUP(Games!E413, Data!$B$2:$L$134, 6, FALSE))*'Coefficients - Win Probability'!$E$2</f>
        <v>#N/A</v>
      </c>
      <c r="F412" s="5" t="str">
        <f>(VLOOKUP(Games!B413, Data!$B$2:$L$134, 7, FALSE)-VLOOKUP(Games!E413, Data!$B$2:$L$134, 7, FALSE))*'Coefficients - Win Probability'!$F$2</f>
        <v>#N/A</v>
      </c>
      <c r="G412" s="5" t="str">
        <f>(VLOOKUP(Games!B413, Data!$B$2:$L$134, 8, FALSE)-VLOOKUP(Games!E413, Data!$B$2:$L$134, 8, FALSE))*'Coefficients - Win Probability'!$G$2</f>
        <v>#N/A</v>
      </c>
      <c r="H412" s="5" t="str">
        <f>(VLOOKUP(Games!B413, Data!$B$2:$L$134, 9, FALSE)-VLOOKUP(Games!E413, Data!$B$2:$L$134, 9, FALSE))*'Coefficients - Win Probability'!$H$2</f>
        <v>#N/A</v>
      </c>
      <c r="I412" s="5" t="str">
        <f>(VLOOKUP(Games!B413, Data!$B$2:$L$134, 10, FALSE)-VLOOKUP(Games!E413, Data!$B$2:$L$134, 10, FALSE))*'Coefficients - Win Probability'!$I$2</f>
        <v>#N/A</v>
      </c>
      <c r="J412" s="5" t="str">
        <f>(IF(AND(VLOOKUP(Games!B413, Data!$B$2:$L$134, 11, FALSE)=1, VLOOKUP(Games!E413, Data!$B$2:$L$134, 11, FALSE)&lt;&gt;1), 1,0))*'Coefficients - Win Probability'!$J$2</f>
        <v>#N/A</v>
      </c>
      <c r="K412" s="5" t="str">
        <f>(IF(AND(VLOOKUP(Games!B413, Data!$B$2:$L$134, 11, FALSE)&lt;&gt;1, VLOOKUP(Games!E413, Data!$B$2:$L$134, 11, FALSE)=1), 1,0))*'Coefficients - Win Probability'!$K$2</f>
        <v>#N/A</v>
      </c>
      <c r="L412" s="5" t="str">
        <f>(VLOOKUP(Games!B413, Data!$B$2:$L$134, 3, FALSE)-VLOOKUP(Games!E413, Data!$B$2:$L$134, 3, FALSE))*'Coefficients - Win Probability'!$L$2</f>
        <v>#N/A</v>
      </c>
      <c r="N412" s="5" t="str">
        <f t="shared" si="1"/>
        <v>#N/A</v>
      </c>
    </row>
    <row r="413" ht="14.25" customHeight="1">
      <c r="A413" s="5" t="n">
        <f>'Coefficients - Win Probability'!$A$2</f>
        <v>0</v>
      </c>
      <c r="B413" s="5" t="n">
        <f>(Games!G414)*'Coefficients - Win Probability'!$B$2</f>
        <v>0</v>
      </c>
      <c r="C413" s="5" t="str">
        <f>(VLOOKUP(Games!B414, Data!$B$2:$L$134, 4, FALSE)-VLOOKUP(Games!E414, Data!$B$2:$L$134, 4, FALSE))*'Coefficients - Win Probability'!$C$2</f>
        <v>#N/A</v>
      </c>
      <c r="D413" s="5" t="str">
        <f>(VLOOKUP(Games!B414, Data!$B$2:$L$134, 5, FALSE)-VLOOKUP(Games!E414, Data!$B$2:$L$134, 5, FALSE))*'Coefficients - Win Probability'!$D$2</f>
        <v>#N/A</v>
      </c>
      <c r="E413" s="5" t="str">
        <f>(VLOOKUP(Games!B414, Data!$B$2:$L$134, 6, FALSE)-VLOOKUP(Games!E414, Data!$B$2:$L$134, 6, FALSE))*'Coefficients - Win Probability'!$E$2</f>
        <v>#N/A</v>
      </c>
      <c r="F413" s="5" t="str">
        <f>(VLOOKUP(Games!B414, Data!$B$2:$L$134, 7, FALSE)-VLOOKUP(Games!E414, Data!$B$2:$L$134, 7, FALSE))*'Coefficients - Win Probability'!$F$2</f>
        <v>#N/A</v>
      </c>
      <c r="G413" s="5" t="str">
        <f>(VLOOKUP(Games!B414, Data!$B$2:$L$134, 8, FALSE)-VLOOKUP(Games!E414, Data!$B$2:$L$134, 8, FALSE))*'Coefficients - Win Probability'!$G$2</f>
        <v>#N/A</v>
      </c>
      <c r="H413" s="5" t="str">
        <f>(VLOOKUP(Games!B414, Data!$B$2:$L$134, 9, FALSE)-VLOOKUP(Games!E414, Data!$B$2:$L$134, 9, FALSE))*'Coefficients - Win Probability'!$H$2</f>
        <v>#N/A</v>
      </c>
      <c r="I413" s="5" t="str">
        <f>(VLOOKUP(Games!B414, Data!$B$2:$L$134, 10, FALSE)-VLOOKUP(Games!E414, Data!$B$2:$L$134, 10, FALSE))*'Coefficients - Win Probability'!$I$2</f>
        <v>#N/A</v>
      </c>
      <c r="J413" s="5" t="str">
        <f>(IF(AND(VLOOKUP(Games!B414, Data!$B$2:$L$134, 11, FALSE)=1, VLOOKUP(Games!E414, Data!$B$2:$L$134, 11, FALSE)&lt;&gt;1), 1,0))*'Coefficients - Win Probability'!$J$2</f>
        <v>#N/A</v>
      </c>
      <c r="K413" s="5" t="str">
        <f>(IF(AND(VLOOKUP(Games!B414, Data!$B$2:$L$134, 11, FALSE)&lt;&gt;1, VLOOKUP(Games!E414, Data!$B$2:$L$134, 11, FALSE)=1), 1,0))*'Coefficients - Win Probability'!$K$2</f>
        <v>#N/A</v>
      </c>
      <c r="L413" s="5" t="str">
        <f>(VLOOKUP(Games!B414, Data!$B$2:$L$134, 3, FALSE)-VLOOKUP(Games!E414, Data!$B$2:$L$134, 3, FALSE))*'Coefficients - Win Probability'!$L$2</f>
        <v>#N/A</v>
      </c>
      <c r="N413" s="5" t="str">
        <f t="shared" si="1"/>
        <v>#N/A</v>
      </c>
    </row>
    <row r="414" ht="14.25" customHeight="1">
      <c r="A414" s="5" t="n">
        <f>'Coefficients - Win Probability'!$A$2</f>
        <v>0</v>
      </c>
      <c r="B414" s="5" t="n">
        <f>(Games!G415)*'Coefficients - Win Probability'!$B$2</f>
        <v>0</v>
      </c>
      <c r="C414" s="5" t="str">
        <f>(VLOOKUP(Games!B415, Data!$B$2:$L$134, 4, FALSE)-VLOOKUP(Games!E415, Data!$B$2:$L$134, 4, FALSE))*'Coefficients - Win Probability'!$C$2</f>
        <v>#N/A</v>
      </c>
      <c r="D414" s="5" t="str">
        <f>(VLOOKUP(Games!B415, Data!$B$2:$L$134, 5, FALSE)-VLOOKUP(Games!E415, Data!$B$2:$L$134, 5, FALSE))*'Coefficients - Win Probability'!$D$2</f>
        <v>#N/A</v>
      </c>
      <c r="E414" s="5" t="str">
        <f>(VLOOKUP(Games!B415, Data!$B$2:$L$134, 6, FALSE)-VLOOKUP(Games!E415, Data!$B$2:$L$134, 6, FALSE))*'Coefficients - Win Probability'!$E$2</f>
        <v>#N/A</v>
      </c>
      <c r="F414" s="5" t="str">
        <f>(VLOOKUP(Games!B415, Data!$B$2:$L$134, 7, FALSE)-VLOOKUP(Games!E415, Data!$B$2:$L$134, 7, FALSE))*'Coefficients - Win Probability'!$F$2</f>
        <v>#N/A</v>
      </c>
      <c r="G414" s="5" t="str">
        <f>(VLOOKUP(Games!B415, Data!$B$2:$L$134, 8, FALSE)-VLOOKUP(Games!E415, Data!$B$2:$L$134, 8, FALSE))*'Coefficients - Win Probability'!$G$2</f>
        <v>#N/A</v>
      </c>
      <c r="H414" s="5" t="str">
        <f>(VLOOKUP(Games!B415, Data!$B$2:$L$134, 9, FALSE)-VLOOKUP(Games!E415, Data!$B$2:$L$134, 9, FALSE))*'Coefficients - Win Probability'!$H$2</f>
        <v>#N/A</v>
      </c>
      <c r="I414" s="5" t="str">
        <f>(VLOOKUP(Games!B415, Data!$B$2:$L$134, 10, FALSE)-VLOOKUP(Games!E415, Data!$B$2:$L$134, 10, FALSE))*'Coefficients - Win Probability'!$I$2</f>
        <v>#N/A</v>
      </c>
      <c r="J414" s="5" t="str">
        <f>(IF(AND(VLOOKUP(Games!B415, Data!$B$2:$L$134, 11, FALSE)=1, VLOOKUP(Games!E415, Data!$B$2:$L$134, 11, FALSE)&lt;&gt;1), 1,0))*'Coefficients - Win Probability'!$J$2</f>
        <v>#N/A</v>
      </c>
      <c r="K414" s="5" t="str">
        <f>(IF(AND(VLOOKUP(Games!B415, Data!$B$2:$L$134, 11, FALSE)&lt;&gt;1, VLOOKUP(Games!E415, Data!$B$2:$L$134, 11, FALSE)=1), 1,0))*'Coefficients - Win Probability'!$K$2</f>
        <v>#N/A</v>
      </c>
      <c r="L414" s="5" t="str">
        <f>(VLOOKUP(Games!B415, Data!$B$2:$L$134, 3, FALSE)-VLOOKUP(Games!E415, Data!$B$2:$L$134, 3, FALSE))*'Coefficients - Win Probability'!$L$2</f>
        <v>#N/A</v>
      </c>
      <c r="N414" s="5" t="str">
        <f t="shared" si="1"/>
        <v>#N/A</v>
      </c>
    </row>
    <row r="415" ht="14.25" customHeight="1">
      <c r="A415" s="5" t="n">
        <f>'Coefficients - Win Probability'!$A$2</f>
        <v>0</v>
      </c>
      <c r="B415" s="5" t="n">
        <f>(Games!G416)*'Coefficients - Win Probability'!$B$2</f>
        <v>0</v>
      </c>
      <c r="C415" s="5" t="str">
        <f>(VLOOKUP(Games!B416, Data!$B$2:$L$134, 4, FALSE)-VLOOKUP(Games!E416, Data!$B$2:$L$134, 4, FALSE))*'Coefficients - Win Probability'!$C$2</f>
        <v>#N/A</v>
      </c>
      <c r="D415" s="5" t="str">
        <f>(VLOOKUP(Games!B416, Data!$B$2:$L$134, 5, FALSE)-VLOOKUP(Games!E416, Data!$B$2:$L$134, 5, FALSE))*'Coefficients - Win Probability'!$D$2</f>
        <v>#N/A</v>
      </c>
      <c r="E415" s="5" t="str">
        <f>(VLOOKUP(Games!B416, Data!$B$2:$L$134, 6, FALSE)-VLOOKUP(Games!E416, Data!$B$2:$L$134, 6, FALSE))*'Coefficients - Win Probability'!$E$2</f>
        <v>#N/A</v>
      </c>
      <c r="F415" s="5" t="str">
        <f>(VLOOKUP(Games!B416, Data!$B$2:$L$134, 7, FALSE)-VLOOKUP(Games!E416, Data!$B$2:$L$134, 7, FALSE))*'Coefficients - Win Probability'!$F$2</f>
        <v>#N/A</v>
      </c>
      <c r="G415" s="5" t="str">
        <f>(VLOOKUP(Games!B416, Data!$B$2:$L$134, 8, FALSE)-VLOOKUP(Games!E416, Data!$B$2:$L$134, 8, FALSE))*'Coefficients - Win Probability'!$G$2</f>
        <v>#N/A</v>
      </c>
      <c r="H415" s="5" t="str">
        <f>(VLOOKUP(Games!B416, Data!$B$2:$L$134, 9, FALSE)-VLOOKUP(Games!E416, Data!$B$2:$L$134, 9, FALSE))*'Coefficients - Win Probability'!$H$2</f>
        <v>#N/A</v>
      </c>
      <c r="I415" s="5" t="str">
        <f>(VLOOKUP(Games!B416, Data!$B$2:$L$134, 10, FALSE)-VLOOKUP(Games!E416, Data!$B$2:$L$134, 10, FALSE))*'Coefficients - Win Probability'!$I$2</f>
        <v>#N/A</v>
      </c>
      <c r="J415" s="5" t="str">
        <f>(IF(AND(VLOOKUP(Games!B416, Data!$B$2:$L$134, 11, FALSE)=1, VLOOKUP(Games!E416, Data!$B$2:$L$134, 11, FALSE)&lt;&gt;1), 1,0))*'Coefficients - Win Probability'!$J$2</f>
        <v>#N/A</v>
      </c>
      <c r="K415" s="5" t="str">
        <f>(IF(AND(VLOOKUP(Games!B416, Data!$B$2:$L$134, 11, FALSE)&lt;&gt;1, VLOOKUP(Games!E416, Data!$B$2:$L$134, 11, FALSE)=1), 1,0))*'Coefficients - Win Probability'!$K$2</f>
        <v>#N/A</v>
      </c>
      <c r="L415" s="5" t="str">
        <f>(VLOOKUP(Games!B416, Data!$B$2:$L$134, 3, FALSE)-VLOOKUP(Games!E416, Data!$B$2:$L$134, 3, FALSE))*'Coefficients - Win Probability'!$L$2</f>
        <v>#N/A</v>
      </c>
      <c r="N415" s="5" t="str">
        <f t="shared" si="1"/>
        <v>#N/A</v>
      </c>
    </row>
    <row r="416" ht="14.25" customHeight="1">
      <c r="A416" s="5" t="n">
        <f>'Coefficients - Win Probability'!$A$2</f>
        <v>0</v>
      </c>
      <c r="B416" s="5" t="n">
        <f>(Games!G417)*'Coefficients - Win Probability'!$B$2</f>
        <v>0</v>
      </c>
      <c r="C416" s="5" t="str">
        <f>(VLOOKUP(Games!B417, Data!$B$2:$L$134, 4, FALSE)-VLOOKUP(Games!E417, Data!$B$2:$L$134, 4, FALSE))*'Coefficients - Win Probability'!$C$2</f>
        <v>#N/A</v>
      </c>
      <c r="D416" s="5" t="str">
        <f>(VLOOKUP(Games!B417, Data!$B$2:$L$134, 5, FALSE)-VLOOKUP(Games!E417, Data!$B$2:$L$134, 5, FALSE))*'Coefficients - Win Probability'!$D$2</f>
        <v>#N/A</v>
      </c>
      <c r="E416" s="5" t="str">
        <f>(VLOOKUP(Games!B417, Data!$B$2:$L$134, 6, FALSE)-VLOOKUP(Games!E417, Data!$B$2:$L$134, 6, FALSE))*'Coefficients - Win Probability'!$E$2</f>
        <v>#N/A</v>
      </c>
      <c r="F416" s="5" t="str">
        <f>(VLOOKUP(Games!B417, Data!$B$2:$L$134, 7, FALSE)-VLOOKUP(Games!E417, Data!$B$2:$L$134, 7, FALSE))*'Coefficients - Win Probability'!$F$2</f>
        <v>#N/A</v>
      </c>
      <c r="G416" s="5" t="str">
        <f>(VLOOKUP(Games!B417, Data!$B$2:$L$134, 8, FALSE)-VLOOKUP(Games!E417, Data!$B$2:$L$134, 8, FALSE))*'Coefficients - Win Probability'!$G$2</f>
        <v>#N/A</v>
      </c>
      <c r="H416" s="5" t="str">
        <f>(VLOOKUP(Games!B417, Data!$B$2:$L$134, 9, FALSE)-VLOOKUP(Games!E417, Data!$B$2:$L$134, 9, FALSE))*'Coefficients - Win Probability'!$H$2</f>
        <v>#N/A</v>
      </c>
      <c r="I416" s="5" t="str">
        <f>(VLOOKUP(Games!B417, Data!$B$2:$L$134, 10, FALSE)-VLOOKUP(Games!E417, Data!$B$2:$L$134, 10, FALSE))*'Coefficients - Win Probability'!$I$2</f>
        <v>#N/A</v>
      </c>
      <c r="J416" s="5" t="str">
        <f>(IF(AND(VLOOKUP(Games!B417, Data!$B$2:$L$134, 11, FALSE)=1, VLOOKUP(Games!E417, Data!$B$2:$L$134, 11, FALSE)&lt;&gt;1), 1,0))*'Coefficients - Win Probability'!$J$2</f>
        <v>#N/A</v>
      </c>
      <c r="K416" s="5" t="str">
        <f>(IF(AND(VLOOKUP(Games!B417, Data!$B$2:$L$134, 11, FALSE)&lt;&gt;1, VLOOKUP(Games!E417, Data!$B$2:$L$134, 11, FALSE)=1), 1,0))*'Coefficients - Win Probability'!$K$2</f>
        <v>#N/A</v>
      </c>
      <c r="L416" s="5" t="str">
        <f>(VLOOKUP(Games!B417, Data!$B$2:$L$134, 3, FALSE)-VLOOKUP(Games!E417, Data!$B$2:$L$134, 3, FALSE))*'Coefficients - Win Probability'!$L$2</f>
        <v>#N/A</v>
      </c>
      <c r="N416" s="5" t="str">
        <f t="shared" si="1"/>
        <v>#N/A</v>
      </c>
    </row>
    <row r="417" ht="14.25" customHeight="1">
      <c r="A417" s="5" t="n">
        <f>'Coefficients - Win Probability'!$A$2</f>
        <v>0</v>
      </c>
      <c r="B417" s="5" t="n">
        <f>(Games!G418)*'Coefficients - Win Probability'!$B$2</f>
        <v>0</v>
      </c>
      <c r="C417" s="5" t="str">
        <f>(VLOOKUP(Games!B418, Data!$B$2:$L$134, 4, FALSE)-VLOOKUP(Games!E418, Data!$B$2:$L$134, 4, FALSE))*'Coefficients - Win Probability'!$C$2</f>
        <v>#N/A</v>
      </c>
      <c r="D417" s="5" t="str">
        <f>(VLOOKUP(Games!B418, Data!$B$2:$L$134, 5, FALSE)-VLOOKUP(Games!E418, Data!$B$2:$L$134, 5, FALSE))*'Coefficients - Win Probability'!$D$2</f>
        <v>#N/A</v>
      </c>
      <c r="E417" s="5" t="str">
        <f>(VLOOKUP(Games!B418, Data!$B$2:$L$134, 6, FALSE)-VLOOKUP(Games!E418, Data!$B$2:$L$134, 6, FALSE))*'Coefficients - Win Probability'!$E$2</f>
        <v>#N/A</v>
      </c>
      <c r="F417" s="5" t="str">
        <f>(VLOOKUP(Games!B418, Data!$B$2:$L$134, 7, FALSE)-VLOOKUP(Games!E418, Data!$B$2:$L$134, 7, FALSE))*'Coefficients - Win Probability'!$F$2</f>
        <v>#N/A</v>
      </c>
      <c r="G417" s="5" t="str">
        <f>(VLOOKUP(Games!B418, Data!$B$2:$L$134, 8, FALSE)-VLOOKUP(Games!E418, Data!$B$2:$L$134, 8, FALSE))*'Coefficients - Win Probability'!$G$2</f>
        <v>#N/A</v>
      </c>
      <c r="H417" s="5" t="str">
        <f>(VLOOKUP(Games!B418, Data!$B$2:$L$134, 9, FALSE)-VLOOKUP(Games!E418, Data!$B$2:$L$134, 9, FALSE))*'Coefficients - Win Probability'!$H$2</f>
        <v>#N/A</v>
      </c>
      <c r="I417" s="5" t="str">
        <f>(VLOOKUP(Games!B418, Data!$B$2:$L$134, 10, FALSE)-VLOOKUP(Games!E418, Data!$B$2:$L$134, 10, FALSE))*'Coefficients - Win Probability'!$I$2</f>
        <v>#N/A</v>
      </c>
      <c r="J417" s="5" t="str">
        <f>(IF(AND(VLOOKUP(Games!B418, Data!$B$2:$L$134, 11, FALSE)=1, VLOOKUP(Games!E418, Data!$B$2:$L$134, 11, FALSE)&lt;&gt;1), 1,0))*'Coefficients - Win Probability'!$J$2</f>
        <v>#N/A</v>
      </c>
      <c r="K417" s="5" t="str">
        <f>(IF(AND(VLOOKUP(Games!B418, Data!$B$2:$L$134, 11, FALSE)&lt;&gt;1, VLOOKUP(Games!E418, Data!$B$2:$L$134, 11, FALSE)=1), 1,0))*'Coefficients - Win Probability'!$K$2</f>
        <v>#N/A</v>
      </c>
      <c r="L417" s="5" t="str">
        <f>(VLOOKUP(Games!B418, Data!$B$2:$L$134, 3, FALSE)-VLOOKUP(Games!E418, Data!$B$2:$L$134, 3, FALSE))*'Coefficients - Win Probability'!$L$2</f>
        <v>#N/A</v>
      </c>
      <c r="N417" s="5" t="str">
        <f t="shared" si="1"/>
        <v>#N/A</v>
      </c>
    </row>
    <row r="418" ht="14.25" customHeight="1">
      <c r="A418" s="5" t="n">
        <f>'Coefficients - Win Probability'!$A$2</f>
        <v>0</v>
      </c>
      <c r="B418" s="5" t="n">
        <f>(Games!G419)*'Coefficients - Win Probability'!$B$2</f>
        <v>0</v>
      </c>
      <c r="C418" s="5" t="str">
        <f>(VLOOKUP(Games!B419, Data!$B$2:$L$134, 4, FALSE)-VLOOKUP(Games!E419, Data!$B$2:$L$134, 4, FALSE))*'Coefficients - Win Probability'!$C$2</f>
        <v>#N/A</v>
      </c>
      <c r="D418" s="5" t="str">
        <f>(VLOOKUP(Games!B419, Data!$B$2:$L$134, 5, FALSE)-VLOOKUP(Games!E419, Data!$B$2:$L$134, 5, FALSE))*'Coefficients - Win Probability'!$D$2</f>
        <v>#N/A</v>
      </c>
      <c r="E418" s="5" t="str">
        <f>(VLOOKUP(Games!B419, Data!$B$2:$L$134, 6, FALSE)-VLOOKUP(Games!E419, Data!$B$2:$L$134, 6, FALSE))*'Coefficients - Win Probability'!$E$2</f>
        <v>#N/A</v>
      </c>
      <c r="F418" s="5" t="str">
        <f>(VLOOKUP(Games!B419, Data!$B$2:$L$134, 7, FALSE)-VLOOKUP(Games!E419, Data!$B$2:$L$134, 7, FALSE))*'Coefficients - Win Probability'!$F$2</f>
        <v>#N/A</v>
      </c>
      <c r="G418" s="5" t="str">
        <f>(VLOOKUP(Games!B419, Data!$B$2:$L$134, 8, FALSE)-VLOOKUP(Games!E419, Data!$B$2:$L$134, 8, FALSE))*'Coefficients - Win Probability'!$G$2</f>
        <v>#N/A</v>
      </c>
      <c r="H418" s="5" t="str">
        <f>(VLOOKUP(Games!B419, Data!$B$2:$L$134, 9, FALSE)-VLOOKUP(Games!E419, Data!$B$2:$L$134, 9, FALSE))*'Coefficients - Win Probability'!$H$2</f>
        <v>#N/A</v>
      </c>
      <c r="I418" s="5" t="str">
        <f>(VLOOKUP(Games!B419, Data!$B$2:$L$134, 10, FALSE)-VLOOKUP(Games!E419, Data!$B$2:$L$134, 10, FALSE))*'Coefficients - Win Probability'!$I$2</f>
        <v>#N/A</v>
      </c>
      <c r="J418" s="5" t="str">
        <f>(IF(AND(VLOOKUP(Games!B419, Data!$B$2:$L$134, 11, FALSE)=1, VLOOKUP(Games!E419, Data!$B$2:$L$134, 11, FALSE)&lt;&gt;1), 1,0))*'Coefficients - Win Probability'!$J$2</f>
        <v>#N/A</v>
      </c>
      <c r="K418" s="5" t="str">
        <f>(IF(AND(VLOOKUP(Games!B419, Data!$B$2:$L$134, 11, FALSE)&lt;&gt;1, VLOOKUP(Games!E419, Data!$B$2:$L$134, 11, FALSE)=1), 1,0))*'Coefficients - Win Probability'!$K$2</f>
        <v>#N/A</v>
      </c>
      <c r="L418" s="5" t="str">
        <f>(VLOOKUP(Games!B419, Data!$B$2:$L$134, 3, FALSE)-VLOOKUP(Games!E419, Data!$B$2:$L$134, 3, FALSE))*'Coefficients - Win Probability'!$L$2</f>
        <v>#N/A</v>
      </c>
      <c r="N418" s="5" t="str">
        <f t="shared" si="1"/>
        <v>#N/A</v>
      </c>
    </row>
    <row r="419" ht="14.25" customHeight="1">
      <c r="A419" s="5" t="n">
        <f>'Coefficients - Win Probability'!$A$2</f>
        <v>0</v>
      </c>
      <c r="B419" s="5" t="n">
        <f>(Games!G420)*'Coefficients - Win Probability'!$B$2</f>
        <v>0</v>
      </c>
      <c r="C419" s="5" t="str">
        <f>(VLOOKUP(Games!B420, Data!$B$2:$L$134, 4, FALSE)-VLOOKUP(Games!E420, Data!$B$2:$L$134, 4, FALSE))*'Coefficients - Win Probability'!$C$2</f>
        <v>#N/A</v>
      </c>
      <c r="D419" s="5" t="str">
        <f>(VLOOKUP(Games!B420, Data!$B$2:$L$134, 5, FALSE)-VLOOKUP(Games!E420, Data!$B$2:$L$134, 5, FALSE))*'Coefficients - Win Probability'!$D$2</f>
        <v>#N/A</v>
      </c>
      <c r="E419" s="5" t="str">
        <f>(VLOOKUP(Games!B420, Data!$B$2:$L$134, 6, FALSE)-VLOOKUP(Games!E420, Data!$B$2:$L$134, 6, FALSE))*'Coefficients - Win Probability'!$E$2</f>
        <v>#N/A</v>
      </c>
      <c r="F419" s="5" t="str">
        <f>(VLOOKUP(Games!B420, Data!$B$2:$L$134, 7, FALSE)-VLOOKUP(Games!E420, Data!$B$2:$L$134, 7, FALSE))*'Coefficients - Win Probability'!$F$2</f>
        <v>#N/A</v>
      </c>
      <c r="G419" s="5" t="str">
        <f>(VLOOKUP(Games!B420, Data!$B$2:$L$134, 8, FALSE)-VLOOKUP(Games!E420, Data!$B$2:$L$134, 8, FALSE))*'Coefficients - Win Probability'!$G$2</f>
        <v>#N/A</v>
      </c>
      <c r="H419" s="5" t="str">
        <f>(VLOOKUP(Games!B420, Data!$B$2:$L$134, 9, FALSE)-VLOOKUP(Games!E420, Data!$B$2:$L$134, 9, FALSE))*'Coefficients - Win Probability'!$H$2</f>
        <v>#N/A</v>
      </c>
      <c r="I419" s="5" t="str">
        <f>(VLOOKUP(Games!B420, Data!$B$2:$L$134, 10, FALSE)-VLOOKUP(Games!E420, Data!$B$2:$L$134, 10, FALSE))*'Coefficients - Win Probability'!$I$2</f>
        <v>#N/A</v>
      </c>
      <c r="J419" s="5" t="str">
        <f>(IF(AND(VLOOKUP(Games!B420, Data!$B$2:$L$134, 11, FALSE)=1, VLOOKUP(Games!E420, Data!$B$2:$L$134, 11, FALSE)&lt;&gt;1), 1,0))*'Coefficients - Win Probability'!$J$2</f>
        <v>#N/A</v>
      </c>
      <c r="K419" s="5" t="str">
        <f>(IF(AND(VLOOKUP(Games!B420, Data!$B$2:$L$134, 11, FALSE)&lt;&gt;1, VLOOKUP(Games!E420, Data!$B$2:$L$134, 11, FALSE)=1), 1,0))*'Coefficients - Win Probability'!$K$2</f>
        <v>#N/A</v>
      </c>
      <c r="L419" s="5" t="str">
        <f>(VLOOKUP(Games!B420, Data!$B$2:$L$134, 3, FALSE)-VLOOKUP(Games!E420, Data!$B$2:$L$134, 3, FALSE))*'Coefficients - Win Probability'!$L$2</f>
        <v>#N/A</v>
      </c>
      <c r="N419" s="5" t="str">
        <f t="shared" si="1"/>
        <v>#N/A</v>
      </c>
    </row>
    <row r="420" ht="14.25" customHeight="1">
      <c r="A420" s="5" t="n">
        <f>'Coefficients - Win Probability'!$A$2</f>
        <v>0</v>
      </c>
      <c r="B420" s="5" t="n">
        <f>(Games!G421)*'Coefficients - Win Probability'!$B$2</f>
        <v>0</v>
      </c>
      <c r="C420" s="5" t="str">
        <f>(VLOOKUP(Games!B421, Data!$B$2:$L$134, 4, FALSE)-VLOOKUP(Games!E421, Data!$B$2:$L$134, 4, FALSE))*'Coefficients - Win Probability'!$C$2</f>
        <v>#N/A</v>
      </c>
      <c r="D420" s="5" t="str">
        <f>(VLOOKUP(Games!B421, Data!$B$2:$L$134, 5, FALSE)-VLOOKUP(Games!E421, Data!$B$2:$L$134, 5, FALSE))*'Coefficients - Win Probability'!$D$2</f>
        <v>#N/A</v>
      </c>
      <c r="E420" s="5" t="str">
        <f>(VLOOKUP(Games!B421, Data!$B$2:$L$134, 6, FALSE)-VLOOKUP(Games!E421, Data!$B$2:$L$134, 6, FALSE))*'Coefficients - Win Probability'!$E$2</f>
        <v>#N/A</v>
      </c>
      <c r="F420" s="5" t="str">
        <f>(VLOOKUP(Games!B421, Data!$B$2:$L$134, 7, FALSE)-VLOOKUP(Games!E421, Data!$B$2:$L$134, 7, FALSE))*'Coefficients - Win Probability'!$F$2</f>
        <v>#N/A</v>
      </c>
      <c r="G420" s="5" t="str">
        <f>(VLOOKUP(Games!B421, Data!$B$2:$L$134, 8, FALSE)-VLOOKUP(Games!E421, Data!$B$2:$L$134, 8, FALSE))*'Coefficients - Win Probability'!$G$2</f>
        <v>#N/A</v>
      </c>
      <c r="H420" s="5" t="str">
        <f>(VLOOKUP(Games!B421, Data!$B$2:$L$134, 9, FALSE)-VLOOKUP(Games!E421, Data!$B$2:$L$134, 9, FALSE))*'Coefficients - Win Probability'!$H$2</f>
        <v>#N/A</v>
      </c>
      <c r="I420" s="5" t="str">
        <f>(VLOOKUP(Games!B421, Data!$B$2:$L$134, 10, FALSE)-VLOOKUP(Games!E421, Data!$B$2:$L$134, 10, FALSE))*'Coefficients - Win Probability'!$I$2</f>
        <v>#N/A</v>
      </c>
      <c r="J420" s="5" t="str">
        <f>(IF(AND(VLOOKUP(Games!B421, Data!$B$2:$L$134, 11, FALSE)=1, VLOOKUP(Games!E421, Data!$B$2:$L$134, 11, FALSE)&lt;&gt;1), 1,0))*'Coefficients - Win Probability'!$J$2</f>
        <v>#N/A</v>
      </c>
      <c r="K420" s="5" t="str">
        <f>(IF(AND(VLOOKUP(Games!B421, Data!$B$2:$L$134, 11, FALSE)&lt;&gt;1, VLOOKUP(Games!E421, Data!$B$2:$L$134, 11, FALSE)=1), 1,0))*'Coefficients - Win Probability'!$K$2</f>
        <v>#N/A</v>
      </c>
      <c r="L420" s="5" t="str">
        <f>(VLOOKUP(Games!B421, Data!$B$2:$L$134, 3, FALSE)-VLOOKUP(Games!E421, Data!$B$2:$L$134, 3, FALSE))*'Coefficients - Win Probability'!$L$2</f>
        <v>#N/A</v>
      </c>
      <c r="N420" s="5" t="str">
        <f t="shared" si="1"/>
        <v>#N/A</v>
      </c>
    </row>
    <row r="421" ht="14.25" customHeight="1">
      <c r="A421" s="5" t="n">
        <f>'Coefficients - Win Probability'!$A$2</f>
        <v>0</v>
      </c>
      <c r="B421" s="5" t="n">
        <f>(Games!G422)*'Coefficients - Win Probability'!$B$2</f>
        <v>0</v>
      </c>
      <c r="C421" s="5" t="str">
        <f>(VLOOKUP(Games!B422, Data!$B$2:$L$134, 4, FALSE)-VLOOKUP(Games!E422, Data!$B$2:$L$134, 4, FALSE))*'Coefficients - Win Probability'!$C$2</f>
        <v>#N/A</v>
      </c>
      <c r="D421" s="5" t="str">
        <f>(VLOOKUP(Games!B422, Data!$B$2:$L$134, 5, FALSE)-VLOOKUP(Games!E422, Data!$B$2:$L$134, 5, FALSE))*'Coefficients - Win Probability'!$D$2</f>
        <v>#N/A</v>
      </c>
      <c r="E421" s="5" t="str">
        <f>(VLOOKUP(Games!B422, Data!$B$2:$L$134, 6, FALSE)-VLOOKUP(Games!E422, Data!$B$2:$L$134, 6, FALSE))*'Coefficients - Win Probability'!$E$2</f>
        <v>#N/A</v>
      </c>
      <c r="F421" s="5" t="str">
        <f>(VLOOKUP(Games!B422, Data!$B$2:$L$134, 7, FALSE)-VLOOKUP(Games!E422, Data!$B$2:$L$134, 7, FALSE))*'Coefficients - Win Probability'!$F$2</f>
        <v>#N/A</v>
      </c>
      <c r="G421" s="5" t="str">
        <f>(VLOOKUP(Games!B422, Data!$B$2:$L$134, 8, FALSE)-VLOOKUP(Games!E422, Data!$B$2:$L$134, 8, FALSE))*'Coefficients - Win Probability'!$G$2</f>
        <v>#N/A</v>
      </c>
      <c r="H421" s="5" t="str">
        <f>(VLOOKUP(Games!B422, Data!$B$2:$L$134, 9, FALSE)-VLOOKUP(Games!E422, Data!$B$2:$L$134, 9, FALSE))*'Coefficients - Win Probability'!$H$2</f>
        <v>#N/A</v>
      </c>
      <c r="I421" s="5" t="str">
        <f>(VLOOKUP(Games!B422, Data!$B$2:$L$134, 10, FALSE)-VLOOKUP(Games!E422, Data!$B$2:$L$134, 10, FALSE))*'Coefficients - Win Probability'!$I$2</f>
        <v>#N/A</v>
      </c>
      <c r="J421" s="5" t="str">
        <f>(IF(AND(VLOOKUP(Games!B422, Data!$B$2:$L$134, 11, FALSE)=1, VLOOKUP(Games!E422, Data!$B$2:$L$134, 11, FALSE)&lt;&gt;1), 1,0))*'Coefficients - Win Probability'!$J$2</f>
        <v>#N/A</v>
      </c>
      <c r="K421" s="5" t="str">
        <f>(IF(AND(VLOOKUP(Games!B422, Data!$B$2:$L$134, 11, FALSE)&lt;&gt;1, VLOOKUP(Games!E422, Data!$B$2:$L$134, 11, FALSE)=1), 1,0))*'Coefficients - Win Probability'!$K$2</f>
        <v>#N/A</v>
      </c>
      <c r="L421" s="5" t="str">
        <f>(VLOOKUP(Games!B422, Data!$B$2:$L$134, 3, FALSE)-VLOOKUP(Games!E422, Data!$B$2:$L$134, 3, FALSE))*'Coefficients - Win Probability'!$L$2</f>
        <v>#N/A</v>
      </c>
      <c r="N421" s="5" t="str">
        <f t="shared" si="1"/>
        <v>#N/A</v>
      </c>
    </row>
    <row r="422" ht="14.25" customHeight="1">
      <c r="A422" s="5" t="n">
        <f>'Coefficients - Win Probability'!$A$2</f>
        <v>0</v>
      </c>
      <c r="B422" s="5" t="n">
        <f>(Games!G423)*'Coefficients - Win Probability'!$B$2</f>
        <v>0</v>
      </c>
      <c r="C422" s="5" t="str">
        <f>(VLOOKUP(Games!B423, Data!$B$2:$L$134, 4, FALSE)-VLOOKUP(Games!E423, Data!$B$2:$L$134, 4, FALSE))*'Coefficients - Win Probability'!$C$2</f>
        <v>#N/A</v>
      </c>
      <c r="D422" s="5" t="str">
        <f>(VLOOKUP(Games!B423, Data!$B$2:$L$134, 5, FALSE)-VLOOKUP(Games!E423, Data!$B$2:$L$134, 5, FALSE))*'Coefficients - Win Probability'!$D$2</f>
        <v>#N/A</v>
      </c>
      <c r="E422" s="5" t="str">
        <f>(VLOOKUP(Games!B423, Data!$B$2:$L$134, 6, FALSE)-VLOOKUP(Games!E423, Data!$B$2:$L$134, 6, FALSE))*'Coefficients - Win Probability'!$E$2</f>
        <v>#N/A</v>
      </c>
      <c r="F422" s="5" t="str">
        <f>(VLOOKUP(Games!B423, Data!$B$2:$L$134, 7, FALSE)-VLOOKUP(Games!E423, Data!$B$2:$L$134, 7, FALSE))*'Coefficients - Win Probability'!$F$2</f>
        <v>#N/A</v>
      </c>
      <c r="G422" s="5" t="str">
        <f>(VLOOKUP(Games!B423, Data!$B$2:$L$134, 8, FALSE)-VLOOKUP(Games!E423, Data!$B$2:$L$134, 8, FALSE))*'Coefficients - Win Probability'!$G$2</f>
        <v>#N/A</v>
      </c>
      <c r="H422" s="5" t="str">
        <f>(VLOOKUP(Games!B423, Data!$B$2:$L$134, 9, FALSE)-VLOOKUP(Games!E423, Data!$B$2:$L$134, 9, FALSE))*'Coefficients - Win Probability'!$H$2</f>
        <v>#N/A</v>
      </c>
      <c r="I422" s="5" t="str">
        <f>(VLOOKUP(Games!B423, Data!$B$2:$L$134, 10, FALSE)-VLOOKUP(Games!E423, Data!$B$2:$L$134, 10, FALSE))*'Coefficients - Win Probability'!$I$2</f>
        <v>#N/A</v>
      </c>
      <c r="J422" s="5" t="str">
        <f>(IF(AND(VLOOKUP(Games!B423, Data!$B$2:$L$134, 11, FALSE)=1, VLOOKUP(Games!E423, Data!$B$2:$L$134, 11, FALSE)&lt;&gt;1), 1,0))*'Coefficients - Win Probability'!$J$2</f>
        <v>#N/A</v>
      </c>
      <c r="K422" s="5" t="str">
        <f>(IF(AND(VLOOKUP(Games!B423, Data!$B$2:$L$134, 11, FALSE)&lt;&gt;1, VLOOKUP(Games!E423, Data!$B$2:$L$134, 11, FALSE)=1), 1,0))*'Coefficients - Win Probability'!$K$2</f>
        <v>#N/A</v>
      </c>
      <c r="L422" s="5" t="str">
        <f>(VLOOKUP(Games!B423, Data!$B$2:$L$134, 3, FALSE)-VLOOKUP(Games!E423, Data!$B$2:$L$134, 3, FALSE))*'Coefficients - Win Probability'!$L$2</f>
        <v>#N/A</v>
      </c>
      <c r="N422" s="5" t="str">
        <f t="shared" si="1"/>
        <v>#N/A</v>
      </c>
    </row>
    <row r="423" ht="14.25" customHeight="1">
      <c r="A423" s="5" t="n">
        <f>'Coefficients - Win Probability'!$A$2</f>
        <v>0</v>
      </c>
      <c r="B423" s="5" t="n">
        <f>(Games!G424)*'Coefficients - Win Probability'!$B$2</f>
        <v>0</v>
      </c>
      <c r="C423" s="5" t="str">
        <f>(VLOOKUP(Games!B424, Data!$B$2:$L$134, 4, FALSE)-VLOOKUP(Games!E424, Data!$B$2:$L$134, 4, FALSE))*'Coefficients - Win Probability'!$C$2</f>
        <v>#N/A</v>
      </c>
      <c r="D423" s="5" t="str">
        <f>(VLOOKUP(Games!B424, Data!$B$2:$L$134, 5, FALSE)-VLOOKUP(Games!E424, Data!$B$2:$L$134, 5, FALSE))*'Coefficients - Win Probability'!$D$2</f>
        <v>#N/A</v>
      </c>
      <c r="E423" s="5" t="str">
        <f>(VLOOKUP(Games!B424, Data!$B$2:$L$134, 6, FALSE)-VLOOKUP(Games!E424, Data!$B$2:$L$134, 6, FALSE))*'Coefficients - Win Probability'!$E$2</f>
        <v>#N/A</v>
      </c>
      <c r="F423" s="5" t="str">
        <f>(VLOOKUP(Games!B424, Data!$B$2:$L$134, 7, FALSE)-VLOOKUP(Games!E424, Data!$B$2:$L$134, 7, FALSE))*'Coefficients - Win Probability'!$F$2</f>
        <v>#N/A</v>
      </c>
      <c r="G423" s="5" t="str">
        <f>(VLOOKUP(Games!B424, Data!$B$2:$L$134, 8, FALSE)-VLOOKUP(Games!E424, Data!$B$2:$L$134, 8, FALSE))*'Coefficients - Win Probability'!$G$2</f>
        <v>#N/A</v>
      </c>
      <c r="H423" s="5" t="str">
        <f>(VLOOKUP(Games!B424, Data!$B$2:$L$134, 9, FALSE)-VLOOKUP(Games!E424, Data!$B$2:$L$134, 9, FALSE))*'Coefficients - Win Probability'!$H$2</f>
        <v>#N/A</v>
      </c>
      <c r="I423" s="5" t="str">
        <f>(VLOOKUP(Games!B424, Data!$B$2:$L$134, 10, FALSE)-VLOOKUP(Games!E424, Data!$B$2:$L$134, 10, FALSE))*'Coefficients - Win Probability'!$I$2</f>
        <v>#N/A</v>
      </c>
      <c r="J423" s="5" t="str">
        <f>(IF(AND(VLOOKUP(Games!B424, Data!$B$2:$L$134, 11, FALSE)=1, VLOOKUP(Games!E424, Data!$B$2:$L$134, 11, FALSE)&lt;&gt;1), 1,0))*'Coefficients - Win Probability'!$J$2</f>
        <v>#N/A</v>
      </c>
      <c r="K423" s="5" t="str">
        <f>(IF(AND(VLOOKUP(Games!B424, Data!$B$2:$L$134, 11, FALSE)&lt;&gt;1, VLOOKUP(Games!E424, Data!$B$2:$L$134, 11, FALSE)=1), 1,0))*'Coefficients - Win Probability'!$K$2</f>
        <v>#N/A</v>
      </c>
      <c r="L423" s="5" t="str">
        <f>(VLOOKUP(Games!B424, Data!$B$2:$L$134, 3, FALSE)-VLOOKUP(Games!E424, Data!$B$2:$L$134, 3, FALSE))*'Coefficients - Win Probability'!$L$2</f>
        <v>#N/A</v>
      </c>
      <c r="N423" s="5" t="str">
        <f t="shared" si="1"/>
        <v>#N/A</v>
      </c>
    </row>
    <row r="424" ht="14.25" customHeight="1">
      <c r="A424" s="5" t="n">
        <f>'Coefficients - Win Probability'!$A$2</f>
        <v>0</v>
      </c>
      <c r="B424" s="5" t="n">
        <f>(Games!G425)*'Coefficients - Win Probability'!$B$2</f>
        <v>0</v>
      </c>
      <c r="C424" s="5" t="str">
        <f>(VLOOKUP(Games!B425, Data!$B$2:$L$134, 4, FALSE)-VLOOKUP(Games!E425, Data!$B$2:$L$134, 4, FALSE))*'Coefficients - Win Probability'!$C$2</f>
        <v>#N/A</v>
      </c>
      <c r="D424" s="5" t="str">
        <f>(VLOOKUP(Games!B425, Data!$B$2:$L$134, 5, FALSE)-VLOOKUP(Games!E425, Data!$B$2:$L$134, 5, FALSE))*'Coefficients - Win Probability'!$D$2</f>
        <v>#N/A</v>
      </c>
      <c r="E424" s="5" t="str">
        <f>(VLOOKUP(Games!B425, Data!$B$2:$L$134, 6, FALSE)-VLOOKUP(Games!E425, Data!$B$2:$L$134, 6, FALSE))*'Coefficients - Win Probability'!$E$2</f>
        <v>#N/A</v>
      </c>
      <c r="F424" s="5" t="str">
        <f>(VLOOKUP(Games!B425, Data!$B$2:$L$134, 7, FALSE)-VLOOKUP(Games!E425, Data!$B$2:$L$134, 7, FALSE))*'Coefficients - Win Probability'!$F$2</f>
        <v>#N/A</v>
      </c>
      <c r="G424" s="5" t="str">
        <f>(VLOOKUP(Games!B425, Data!$B$2:$L$134, 8, FALSE)-VLOOKUP(Games!E425, Data!$B$2:$L$134, 8, FALSE))*'Coefficients - Win Probability'!$G$2</f>
        <v>#N/A</v>
      </c>
      <c r="H424" s="5" t="str">
        <f>(VLOOKUP(Games!B425, Data!$B$2:$L$134, 9, FALSE)-VLOOKUP(Games!E425, Data!$B$2:$L$134, 9, FALSE))*'Coefficients - Win Probability'!$H$2</f>
        <v>#N/A</v>
      </c>
      <c r="I424" s="5" t="str">
        <f>(VLOOKUP(Games!B425, Data!$B$2:$L$134, 10, FALSE)-VLOOKUP(Games!E425, Data!$B$2:$L$134, 10, FALSE))*'Coefficients - Win Probability'!$I$2</f>
        <v>#N/A</v>
      </c>
      <c r="J424" s="5" t="str">
        <f>(IF(AND(VLOOKUP(Games!B425, Data!$B$2:$L$134, 11, FALSE)=1, VLOOKUP(Games!E425, Data!$B$2:$L$134, 11, FALSE)&lt;&gt;1), 1,0))*'Coefficients - Win Probability'!$J$2</f>
        <v>#N/A</v>
      </c>
      <c r="K424" s="5" t="str">
        <f>(IF(AND(VLOOKUP(Games!B425, Data!$B$2:$L$134, 11, FALSE)&lt;&gt;1, VLOOKUP(Games!E425, Data!$B$2:$L$134, 11, FALSE)=1), 1,0))*'Coefficients - Win Probability'!$K$2</f>
        <v>#N/A</v>
      </c>
      <c r="L424" s="5" t="str">
        <f>(VLOOKUP(Games!B425, Data!$B$2:$L$134, 3, FALSE)-VLOOKUP(Games!E425, Data!$B$2:$L$134, 3, FALSE))*'Coefficients - Win Probability'!$L$2</f>
        <v>#N/A</v>
      </c>
      <c r="N424" s="5" t="str">
        <f t="shared" si="1"/>
        <v>#N/A</v>
      </c>
    </row>
    <row r="425" ht="14.25" customHeight="1">
      <c r="A425" s="5" t="n">
        <f>'Coefficients - Win Probability'!$A$2</f>
        <v>0</v>
      </c>
      <c r="B425" s="5" t="n">
        <f>(Games!G426)*'Coefficients - Win Probability'!$B$2</f>
        <v>0</v>
      </c>
      <c r="C425" s="5" t="str">
        <f>(VLOOKUP(Games!B426, Data!$B$2:$L$134, 4, FALSE)-VLOOKUP(Games!E426, Data!$B$2:$L$134, 4, FALSE))*'Coefficients - Win Probability'!$C$2</f>
        <v>#N/A</v>
      </c>
      <c r="D425" s="5" t="str">
        <f>(VLOOKUP(Games!B426, Data!$B$2:$L$134, 5, FALSE)-VLOOKUP(Games!E426, Data!$B$2:$L$134, 5, FALSE))*'Coefficients - Win Probability'!$D$2</f>
        <v>#N/A</v>
      </c>
      <c r="E425" s="5" t="str">
        <f>(VLOOKUP(Games!B426, Data!$B$2:$L$134, 6, FALSE)-VLOOKUP(Games!E426, Data!$B$2:$L$134, 6, FALSE))*'Coefficients - Win Probability'!$E$2</f>
        <v>#N/A</v>
      </c>
      <c r="F425" s="5" t="str">
        <f>(VLOOKUP(Games!B426, Data!$B$2:$L$134, 7, FALSE)-VLOOKUP(Games!E426, Data!$B$2:$L$134, 7, FALSE))*'Coefficients - Win Probability'!$F$2</f>
        <v>#N/A</v>
      </c>
      <c r="G425" s="5" t="str">
        <f>(VLOOKUP(Games!B426, Data!$B$2:$L$134, 8, FALSE)-VLOOKUP(Games!E426, Data!$B$2:$L$134, 8, FALSE))*'Coefficients - Win Probability'!$G$2</f>
        <v>#N/A</v>
      </c>
      <c r="H425" s="5" t="str">
        <f>(VLOOKUP(Games!B426, Data!$B$2:$L$134, 9, FALSE)-VLOOKUP(Games!E426, Data!$B$2:$L$134, 9, FALSE))*'Coefficients - Win Probability'!$H$2</f>
        <v>#N/A</v>
      </c>
      <c r="I425" s="5" t="str">
        <f>(VLOOKUP(Games!B426, Data!$B$2:$L$134, 10, FALSE)-VLOOKUP(Games!E426, Data!$B$2:$L$134, 10, FALSE))*'Coefficients - Win Probability'!$I$2</f>
        <v>#N/A</v>
      </c>
      <c r="J425" s="5" t="str">
        <f>(IF(AND(VLOOKUP(Games!B426, Data!$B$2:$L$134, 11, FALSE)=1, VLOOKUP(Games!E426, Data!$B$2:$L$134, 11, FALSE)&lt;&gt;1), 1,0))*'Coefficients - Win Probability'!$J$2</f>
        <v>#N/A</v>
      </c>
      <c r="K425" s="5" t="str">
        <f>(IF(AND(VLOOKUP(Games!B426, Data!$B$2:$L$134, 11, FALSE)&lt;&gt;1, VLOOKUP(Games!E426, Data!$B$2:$L$134, 11, FALSE)=1), 1,0))*'Coefficients - Win Probability'!$K$2</f>
        <v>#N/A</v>
      </c>
      <c r="L425" s="5" t="str">
        <f>(VLOOKUP(Games!B426, Data!$B$2:$L$134, 3, FALSE)-VLOOKUP(Games!E426, Data!$B$2:$L$134, 3, FALSE))*'Coefficients - Win Probability'!$L$2</f>
        <v>#N/A</v>
      </c>
      <c r="N425" s="5" t="str">
        <f t="shared" si="1"/>
        <v>#N/A</v>
      </c>
    </row>
    <row r="426" ht="14.25" customHeight="1">
      <c r="A426" s="5" t="n">
        <f>'Coefficients - Win Probability'!$A$2</f>
        <v>0</v>
      </c>
      <c r="B426" s="5" t="n">
        <f>(Games!G427)*'Coefficients - Win Probability'!$B$2</f>
        <v>0</v>
      </c>
      <c r="C426" s="5" t="str">
        <f>(VLOOKUP(Games!B427, Data!$B$2:$L$134, 4, FALSE)-VLOOKUP(Games!E427, Data!$B$2:$L$134, 4, FALSE))*'Coefficients - Win Probability'!$C$2</f>
        <v>#N/A</v>
      </c>
      <c r="D426" s="5" t="str">
        <f>(VLOOKUP(Games!B427, Data!$B$2:$L$134, 5, FALSE)-VLOOKUP(Games!E427, Data!$B$2:$L$134, 5, FALSE))*'Coefficients - Win Probability'!$D$2</f>
        <v>#N/A</v>
      </c>
      <c r="E426" s="5" t="str">
        <f>(VLOOKUP(Games!B427, Data!$B$2:$L$134, 6, FALSE)-VLOOKUP(Games!E427, Data!$B$2:$L$134, 6, FALSE))*'Coefficients - Win Probability'!$E$2</f>
        <v>#N/A</v>
      </c>
      <c r="F426" s="5" t="str">
        <f>(VLOOKUP(Games!B427, Data!$B$2:$L$134, 7, FALSE)-VLOOKUP(Games!E427, Data!$B$2:$L$134, 7, FALSE))*'Coefficients - Win Probability'!$F$2</f>
        <v>#N/A</v>
      </c>
      <c r="G426" s="5" t="str">
        <f>(VLOOKUP(Games!B427, Data!$B$2:$L$134, 8, FALSE)-VLOOKUP(Games!E427, Data!$B$2:$L$134, 8, FALSE))*'Coefficients - Win Probability'!$G$2</f>
        <v>#N/A</v>
      </c>
      <c r="H426" s="5" t="str">
        <f>(VLOOKUP(Games!B427, Data!$B$2:$L$134, 9, FALSE)-VLOOKUP(Games!E427, Data!$B$2:$L$134, 9, FALSE))*'Coefficients - Win Probability'!$H$2</f>
        <v>#N/A</v>
      </c>
      <c r="I426" s="5" t="str">
        <f>(VLOOKUP(Games!B427, Data!$B$2:$L$134, 10, FALSE)-VLOOKUP(Games!E427, Data!$B$2:$L$134, 10, FALSE))*'Coefficients - Win Probability'!$I$2</f>
        <v>#N/A</v>
      </c>
      <c r="J426" s="5" t="str">
        <f>(IF(AND(VLOOKUP(Games!B427, Data!$B$2:$L$134, 11, FALSE)=1, VLOOKUP(Games!E427, Data!$B$2:$L$134, 11, FALSE)&lt;&gt;1), 1,0))*'Coefficients - Win Probability'!$J$2</f>
        <v>#N/A</v>
      </c>
      <c r="K426" s="5" t="str">
        <f>(IF(AND(VLOOKUP(Games!B427, Data!$B$2:$L$134, 11, FALSE)&lt;&gt;1, VLOOKUP(Games!E427, Data!$B$2:$L$134, 11, FALSE)=1), 1,0))*'Coefficients - Win Probability'!$K$2</f>
        <v>#N/A</v>
      </c>
      <c r="L426" s="5" t="str">
        <f>(VLOOKUP(Games!B427, Data!$B$2:$L$134, 3, FALSE)-VLOOKUP(Games!E427, Data!$B$2:$L$134, 3, FALSE))*'Coefficients - Win Probability'!$L$2</f>
        <v>#N/A</v>
      </c>
      <c r="N426" s="5" t="str">
        <f t="shared" si="1"/>
        <v>#N/A</v>
      </c>
    </row>
    <row r="427" ht="14.25" customHeight="1">
      <c r="A427" s="5" t="n">
        <f>'Coefficients - Win Probability'!$A$2</f>
        <v>0</v>
      </c>
      <c r="B427" s="5" t="n">
        <f>(Games!G428)*'Coefficients - Win Probability'!$B$2</f>
        <v>0</v>
      </c>
      <c r="C427" s="5" t="str">
        <f>(VLOOKUP(Games!B428, Data!$B$2:$L$134, 4, FALSE)-VLOOKUP(Games!E428, Data!$B$2:$L$134, 4, FALSE))*'Coefficients - Win Probability'!$C$2</f>
        <v>#N/A</v>
      </c>
      <c r="D427" s="5" t="str">
        <f>(VLOOKUP(Games!B428, Data!$B$2:$L$134, 5, FALSE)-VLOOKUP(Games!E428, Data!$B$2:$L$134, 5, FALSE))*'Coefficients - Win Probability'!$D$2</f>
        <v>#N/A</v>
      </c>
      <c r="E427" s="5" t="str">
        <f>(VLOOKUP(Games!B428, Data!$B$2:$L$134, 6, FALSE)-VLOOKUP(Games!E428, Data!$B$2:$L$134, 6, FALSE))*'Coefficients - Win Probability'!$E$2</f>
        <v>#N/A</v>
      </c>
      <c r="F427" s="5" t="str">
        <f>(VLOOKUP(Games!B428, Data!$B$2:$L$134, 7, FALSE)-VLOOKUP(Games!E428, Data!$B$2:$L$134, 7, FALSE))*'Coefficients - Win Probability'!$F$2</f>
        <v>#N/A</v>
      </c>
      <c r="G427" s="5" t="str">
        <f>(VLOOKUP(Games!B428, Data!$B$2:$L$134, 8, FALSE)-VLOOKUP(Games!E428, Data!$B$2:$L$134, 8, FALSE))*'Coefficients - Win Probability'!$G$2</f>
        <v>#N/A</v>
      </c>
      <c r="H427" s="5" t="str">
        <f>(VLOOKUP(Games!B428, Data!$B$2:$L$134, 9, FALSE)-VLOOKUP(Games!E428, Data!$B$2:$L$134, 9, FALSE))*'Coefficients - Win Probability'!$H$2</f>
        <v>#N/A</v>
      </c>
      <c r="I427" s="5" t="str">
        <f>(VLOOKUP(Games!B428, Data!$B$2:$L$134, 10, FALSE)-VLOOKUP(Games!E428, Data!$B$2:$L$134, 10, FALSE))*'Coefficients - Win Probability'!$I$2</f>
        <v>#N/A</v>
      </c>
      <c r="J427" s="5" t="str">
        <f>(IF(AND(VLOOKUP(Games!B428, Data!$B$2:$L$134, 11, FALSE)=1, VLOOKUP(Games!E428, Data!$B$2:$L$134, 11, FALSE)&lt;&gt;1), 1,0))*'Coefficients - Win Probability'!$J$2</f>
        <v>#N/A</v>
      </c>
      <c r="K427" s="5" t="str">
        <f>(IF(AND(VLOOKUP(Games!B428, Data!$B$2:$L$134, 11, FALSE)&lt;&gt;1, VLOOKUP(Games!E428, Data!$B$2:$L$134, 11, FALSE)=1), 1,0))*'Coefficients - Win Probability'!$K$2</f>
        <v>#N/A</v>
      </c>
      <c r="L427" s="5" t="str">
        <f>(VLOOKUP(Games!B428, Data!$B$2:$L$134, 3, FALSE)-VLOOKUP(Games!E428, Data!$B$2:$L$134, 3, FALSE))*'Coefficients - Win Probability'!$L$2</f>
        <v>#N/A</v>
      </c>
      <c r="N427" s="5" t="str">
        <f t="shared" si="1"/>
        <v>#N/A</v>
      </c>
    </row>
    <row r="428" ht="14.25" customHeight="1">
      <c r="A428" s="5" t="n">
        <f>'Coefficients - Win Probability'!$A$2</f>
        <v>0</v>
      </c>
      <c r="B428" s="5" t="n">
        <f>(Games!G429)*'Coefficients - Win Probability'!$B$2</f>
        <v>0</v>
      </c>
      <c r="C428" s="5" t="str">
        <f>(VLOOKUP(Games!B429, Data!$B$2:$L$134, 4, FALSE)-VLOOKUP(Games!E429, Data!$B$2:$L$134, 4, FALSE))*'Coefficients - Win Probability'!$C$2</f>
        <v>#N/A</v>
      </c>
      <c r="D428" s="5" t="str">
        <f>(VLOOKUP(Games!B429, Data!$B$2:$L$134, 5, FALSE)-VLOOKUP(Games!E429, Data!$B$2:$L$134, 5, FALSE))*'Coefficients - Win Probability'!$D$2</f>
        <v>#N/A</v>
      </c>
      <c r="E428" s="5" t="str">
        <f>(VLOOKUP(Games!B429, Data!$B$2:$L$134, 6, FALSE)-VLOOKUP(Games!E429, Data!$B$2:$L$134, 6, FALSE))*'Coefficients - Win Probability'!$E$2</f>
        <v>#N/A</v>
      </c>
      <c r="F428" s="5" t="str">
        <f>(VLOOKUP(Games!B429, Data!$B$2:$L$134, 7, FALSE)-VLOOKUP(Games!E429, Data!$B$2:$L$134, 7, FALSE))*'Coefficients - Win Probability'!$F$2</f>
        <v>#N/A</v>
      </c>
      <c r="G428" s="5" t="str">
        <f>(VLOOKUP(Games!B429, Data!$B$2:$L$134, 8, FALSE)-VLOOKUP(Games!E429, Data!$B$2:$L$134, 8, FALSE))*'Coefficients - Win Probability'!$G$2</f>
        <v>#N/A</v>
      </c>
      <c r="H428" s="5" t="str">
        <f>(VLOOKUP(Games!B429, Data!$B$2:$L$134, 9, FALSE)-VLOOKUP(Games!E429, Data!$B$2:$L$134, 9, FALSE))*'Coefficients - Win Probability'!$H$2</f>
        <v>#N/A</v>
      </c>
      <c r="I428" s="5" t="str">
        <f>(VLOOKUP(Games!B429, Data!$B$2:$L$134, 10, FALSE)-VLOOKUP(Games!E429, Data!$B$2:$L$134, 10, FALSE))*'Coefficients - Win Probability'!$I$2</f>
        <v>#N/A</v>
      </c>
      <c r="J428" s="5" t="str">
        <f>(IF(AND(VLOOKUP(Games!B429, Data!$B$2:$L$134, 11, FALSE)=1, VLOOKUP(Games!E429, Data!$B$2:$L$134, 11, FALSE)&lt;&gt;1), 1,0))*'Coefficients - Win Probability'!$J$2</f>
        <v>#N/A</v>
      </c>
      <c r="K428" s="5" t="str">
        <f>(IF(AND(VLOOKUP(Games!B429, Data!$B$2:$L$134, 11, FALSE)&lt;&gt;1, VLOOKUP(Games!E429, Data!$B$2:$L$134, 11, FALSE)=1), 1,0))*'Coefficients - Win Probability'!$K$2</f>
        <v>#N/A</v>
      </c>
      <c r="L428" s="5" t="str">
        <f>(VLOOKUP(Games!B429, Data!$B$2:$L$134, 3, FALSE)-VLOOKUP(Games!E429, Data!$B$2:$L$134, 3, FALSE))*'Coefficients - Win Probability'!$L$2</f>
        <v>#N/A</v>
      </c>
      <c r="N428" s="5" t="str">
        <f t="shared" si="1"/>
        <v>#N/A</v>
      </c>
    </row>
    <row r="429" ht="14.25" customHeight="1">
      <c r="A429" s="5" t="n">
        <f>'Coefficients - Win Probability'!$A$2</f>
        <v>0</v>
      </c>
      <c r="B429" s="5" t="n">
        <f>(Games!G430)*'Coefficients - Win Probability'!$B$2</f>
        <v>0</v>
      </c>
      <c r="C429" s="5" t="str">
        <f>(VLOOKUP(Games!B430, Data!$B$2:$L$134, 4, FALSE)-VLOOKUP(Games!E430, Data!$B$2:$L$134, 4, FALSE))*'Coefficients - Win Probability'!$C$2</f>
        <v>#N/A</v>
      </c>
      <c r="D429" s="5" t="str">
        <f>(VLOOKUP(Games!B430, Data!$B$2:$L$134, 5, FALSE)-VLOOKUP(Games!E430, Data!$B$2:$L$134, 5, FALSE))*'Coefficients - Win Probability'!$D$2</f>
        <v>#N/A</v>
      </c>
      <c r="E429" s="5" t="str">
        <f>(VLOOKUP(Games!B430, Data!$B$2:$L$134, 6, FALSE)-VLOOKUP(Games!E430, Data!$B$2:$L$134, 6, FALSE))*'Coefficients - Win Probability'!$E$2</f>
        <v>#N/A</v>
      </c>
      <c r="F429" s="5" t="str">
        <f>(VLOOKUP(Games!B430, Data!$B$2:$L$134, 7, FALSE)-VLOOKUP(Games!E430, Data!$B$2:$L$134, 7, FALSE))*'Coefficients - Win Probability'!$F$2</f>
        <v>#N/A</v>
      </c>
      <c r="G429" s="5" t="str">
        <f>(VLOOKUP(Games!B430, Data!$B$2:$L$134, 8, FALSE)-VLOOKUP(Games!E430, Data!$B$2:$L$134, 8, FALSE))*'Coefficients - Win Probability'!$G$2</f>
        <v>#N/A</v>
      </c>
      <c r="H429" s="5" t="str">
        <f>(VLOOKUP(Games!B430, Data!$B$2:$L$134, 9, FALSE)-VLOOKUP(Games!E430, Data!$B$2:$L$134, 9, FALSE))*'Coefficients - Win Probability'!$H$2</f>
        <v>#N/A</v>
      </c>
      <c r="I429" s="5" t="str">
        <f>(VLOOKUP(Games!B430, Data!$B$2:$L$134, 10, FALSE)-VLOOKUP(Games!E430, Data!$B$2:$L$134, 10, FALSE))*'Coefficients - Win Probability'!$I$2</f>
        <v>#N/A</v>
      </c>
      <c r="J429" s="5" t="str">
        <f>(IF(AND(VLOOKUP(Games!B430, Data!$B$2:$L$134, 11, FALSE)=1, VLOOKUP(Games!E430, Data!$B$2:$L$134, 11, FALSE)&lt;&gt;1), 1,0))*'Coefficients - Win Probability'!$J$2</f>
        <v>#N/A</v>
      </c>
      <c r="K429" s="5" t="str">
        <f>(IF(AND(VLOOKUP(Games!B430, Data!$B$2:$L$134, 11, FALSE)&lt;&gt;1, VLOOKUP(Games!E430, Data!$B$2:$L$134, 11, FALSE)=1), 1,0))*'Coefficients - Win Probability'!$K$2</f>
        <v>#N/A</v>
      </c>
      <c r="L429" s="5" t="str">
        <f>(VLOOKUP(Games!B430, Data!$B$2:$L$134, 3, FALSE)-VLOOKUP(Games!E430, Data!$B$2:$L$134, 3, FALSE))*'Coefficients - Win Probability'!$L$2</f>
        <v>#N/A</v>
      </c>
      <c r="N429" s="5" t="str">
        <f t="shared" si="1"/>
        <v>#N/A</v>
      </c>
    </row>
    <row r="430" ht="14.25" customHeight="1">
      <c r="A430" s="5" t="n">
        <f>'Coefficients - Win Probability'!$A$2</f>
        <v>0</v>
      </c>
      <c r="B430" s="5" t="n">
        <f>(Games!G431)*'Coefficients - Win Probability'!$B$2</f>
        <v>0</v>
      </c>
      <c r="C430" s="5" t="str">
        <f>(VLOOKUP(Games!B431, Data!$B$2:$L$134, 4, FALSE)-VLOOKUP(Games!E431, Data!$B$2:$L$134, 4, FALSE))*'Coefficients - Win Probability'!$C$2</f>
        <v>#N/A</v>
      </c>
      <c r="D430" s="5" t="str">
        <f>(VLOOKUP(Games!B431, Data!$B$2:$L$134, 5, FALSE)-VLOOKUP(Games!E431, Data!$B$2:$L$134, 5, FALSE))*'Coefficients - Win Probability'!$D$2</f>
        <v>#N/A</v>
      </c>
      <c r="E430" s="5" t="str">
        <f>(VLOOKUP(Games!B431, Data!$B$2:$L$134, 6, FALSE)-VLOOKUP(Games!E431, Data!$B$2:$L$134, 6, FALSE))*'Coefficients - Win Probability'!$E$2</f>
        <v>#N/A</v>
      </c>
      <c r="F430" s="5" t="str">
        <f>(VLOOKUP(Games!B431, Data!$B$2:$L$134, 7, FALSE)-VLOOKUP(Games!E431, Data!$B$2:$L$134, 7, FALSE))*'Coefficients - Win Probability'!$F$2</f>
        <v>#N/A</v>
      </c>
      <c r="G430" s="5" t="str">
        <f>(VLOOKUP(Games!B431, Data!$B$2:$L$134, 8, FALSE)-VLOOKUP(Games!E431, Data!$B$2:$L$134, 8, FALSE))*'Coefficients - Win Probability'!$G$2</f>
        <v>#N/A</v>
      </c>
      <c r="H430" s="5" t="str">
        <f>(VLOOKUP(Games!B431, Data!$B$2:$L$134, 9, FALSE)-VLOOKUP(Games!E431, Data!$B$2:$L$134, 9, FALSE))*'Coefficients - Win Probability'!$H$2</f>
        <v>#N/A</v>
      </c>
      <c r="I430" s="5" t="str">
        <f>(VLOOKUP(Games!B431, Data!$B$2:$L$134, 10, FALSE)-VLOOKUP(Games!E431, Data!$B$2:$L$134, 10, FALSE))*'Coefficients - Win Probability'!$I$2</f>
        <v>#N/A</v>
      </c>
      <c r="J430" s="5" t="str">
        <f>(IF(AND(VLOOKUP(Games!B431, Data!$B$2:$L$134, 11, FALSE)=1, VLOOKUP(Games!E431, Data!$B$2:$L$134, 11, FALSE)&lt;&gt;1), 1,0))*'Coefficients - Win Probability'!$J$2</f>
        <v>#N/A</v>
      </c>
      <c r="K430" s="5" t="str">
        <f>(IF(AND(VLOOKUP(Games!B431, Data!$B$2:$L$134, 11, FALSE)&lt;&gt;1, VLOOKUP(Games!E431, Data!$B$2:$L$134, 11, FALSE)=1), 1,0))*'Coefficients - Win Probability'!$K$2</f>
        <v>#N/A</v>
      </c>
      <c r="L430" s="5" t="str">
        <f>(VLOOKUP(Games!B431, Data!$B$2:$L$134, 3, FALSE)-VLOOKUP(Games!E431, Data!$B$2:$L$134, 3, FALSE))*'Coefficients - Win Probability'!$L$2</f>
        <v>#N/A</v>
      </c>
      <c r="N430" s="5" t="str">
        <f t="shared" si="1"/>
        <v>#N/A</v>
      </c>
    </row>
    <row r="431" ht="14.25" customHeight="1">
      <c r="A431" s="5" t="n">
        <f>'Coefficients - Win Probability'!$A$2</f>
        <v>0</v>
      </c>
      <c r="B431" s="5" t="n">
        <f>(Games!G432)*'Coefficients - Win Probability'!$B$2</f>
        <v>0</v>
      </c>
      <c r="C431" s="5" t="str">
        <f>(VLOOKUP(Games!B432, Data!$B$2:$L$134, 4, FALSE)-VLOOKUP(Games!E432, Data!$B$2:$L$134, 4, FALSE))*'Coefficients - Win Probability'!$C$2</f>
        <v>#N/A</v>
      </c>
      <c r="D431" s="5" t="str">
        <f>(VLOOKUP(Games!B432, Data!$B$2:$L$134, 5, FALSE)-VLOOKUP(Games!E432, Data!$B$2:$L$134, 5, FALSE))*'Coefficients - Win Probability'!$D$2</f>
        <v>#N/A</v>
      </c>
      <c r="E431" s="5" t="str">
        <f>(VLOOKUP(Games!B432, Data!$B$2:$L$134, 6, FALSE)-VLOOKUP(Games!E432, Data!$B$2:$L$134, 6, FALSE))*'Coefficients - Win Probability'!$E$2</f>
        <v>#N/A</v>
      </c>
      <c r="F431" s="5" t="str">
        <f>(VLOOKUP(Games!B432, Data!$B$2:$L$134, 7, FALSE)-VLOOKUP(Games!E432, Data!$B$2:$L$134, 7, FALSE))*'Coefficients - Win Probability'!$F$2</f>
        <v>#N/A</v>
      </c>
      <c r="G431" s="5" t="str">
        <f>(VLOOKUP(Games!B432, Data!$B$2:$L$134, 8, FALSE)-VLOOKUP(Games!E432, Data!$B$2:$L$134, 8, FALSE))*'Coefficients - Win Probability'!$G$2</f>
        <v>#N/A</v>
      </c>
      <c r="H431" s="5" t="str">
        <f>(VLOOKUP(Games!B432, Data!$B$2:$L$134, 9, FALSE)-VLOOKUP(Games!E432, Data!$B$2:$L$134, 9, FALSE))*'Coefficients - Win Probability'!$H$2</f>
        <v>#N/A</v>
      </c>
      <c r="I431" s="5" t="str">
        <f>(VLOOKUP(Games!B432, Data!$B$2:$L$134, 10, FALSE)-VLOOKUP(Games!E432, Data!$B$2:$L$134, 10, FALSE))*'Coefficients - Win Probability'!$I$2</f>
        <v>#N/A</v>
      </c>
      <c r="J431" s="5" t="str">
        <f>(IF(AND(VLOOKUP(Games!B432, Data!$B$2:$L$134, 11, FALSE)=1, VLOOKUP(Games!E432, Data!$B$2:$L$134, 11, FALSE)&lt;&gt;1), 1,0))*'Coefficients - Win Probability'!$J$2</f>
        <v>#N/A</v>
      </c>
      <c r="K431" s="5" t="str">
        <f>(IF(AND(VLOOKUP(Games!B432, Data!$B$2:$L$134, 11, FALSE)&lt;&gt;1, VLOOKUP(Games!E432, Data!$B$2:$L$134, 11, FALSE)=1), 1,0))*'Coefficients - Win Probability'!$K$2</f>
        <v>#N/A</v>
      </c>
      <c r="L431" s="5" t="str">
        <f>(VLOOKUP(Games!B432, Data!$B$2:$L$134, 3, FALSE)-VLOOKUP(Games!E432, Data!$B$2:$L$134, 3, FALSE))*'Coefficients - Win Probability'!$L$2</f>
        <v>#N/A</v>
      </c>
      <c r="N431" s="5" t="str">
        <f t="shared" si="1"/>
        <v>#N/A</v>
      </c>
    </row>
    <row r="432" ht="14.25" customHeight="1">
      <c r="A432" s="5" t="n">
        <f>'Coefficients - Win Probability'!$A$2</f>
        <v>0</v>
      </c>
      <c r="B432" s="5" t="n">
        <f>(Games!G433)*'Coefficients - Win Probability'!$B$2</f>
        <v>0</v>
      </c>
      <c r="C432" s="5" t="str">
        <f>(VLOOKUP(Games!B433, Data!$B$2:$L$134, 4, FALSE)-VLOOKUP(Games!E433, Data!$B$2:$L$134, 4, FALSE))*'Coefficients - Win Probability'!$C$2</f>
        <v>#N/A</v>
      </c>
      <c r="D432" s="5" t="str">
        <f>(VLOOKUP(Games!B433, Data!$B$2:$L$134, 5, FALSE)-VLOOKUP(Games!E433, Data!$B$2:$L$134, 5, FALSE))*'Coefficients - Win Probability'!$D$2</f>
        <v>#N/A</v>
      </c>
      <c r="E432" s="5" t="str">
        <f>(VLOOKUP(Games!B433, Data!$B$2:$L$134, 6, FALSE)-VLOOKUP(Games!E433, Data!$B$2:$L$134, 6, FALSE))*'Coefficients - Win Probability'!$E$2</f>
        <v>#N/A</v>
      </c>
      <c r="F432" s="5" t="str">
        <f>(VLOOKUP(Games!B433, Data!$B$2:$L$134, 7, FALSE)-VLOOKUP(Games!E433, Data!$B$2:$L$134, 7, FALSE))*'Coefficients - Win Probability'!$F$2</f>
        <v>#N/A</v>
      </c>
      <c r="G432" s="5" t="str">
        <f>(VLOOKUP(Games!B433, Data!$B$2:$L$134, 8, FALSE)-VLOOKUP(Games!E433, Data!$B$2:$L$134, 8, FALSE))*'Coefficients - Win Probability'!$G$2</f>
        <v>#N/A</v>
      </c>
      <c r="H432" s="5" t="str">
        <f>(VLOOKUP(Games!B433, Data!$B$2:$L$134, 9, FALSE)-VLOOKUP(Games!E433, Data!$B$2:$L$134, 9, FALSE))*'Coefficients - Win Probability'!$H$2</f>
        <v>#N/A</v>
      </c>
      <c r="I432" s="5" t="str">
        <f>(VLOOKUP(Games!B433, Data!$B$2:$L$134, 10, FALSE)-VLOOKUP(Games!E433, Data!$B$2:$L$134, 10, FALSE))*'Coefficients - Win Probability'!$I$2</f>
        <v>#N/A</v>
      </c>
      <c r="J432" s="5" t="str">
        <f>(IF(AND(VLOOKUP(Games!B433, Data!$B$2:$L$134, 11, FALSE)=1, VLOOKUP(Games!E433, Data!$B$2:$L$134, 11, FALSE)&lt;&gt;1), 1,0))*'Coefficients - Win Probability'!$J$2</f>
        <v>#N/A</v>
      </c>
      <c r="K432" s="5" t="str">
        <f>(IF(AND(VLOOKUP(Games!B433, Data!$B$2:$L$134, 11, FALSE)&lt;&gt;1, VLOOKUP(Games!E433, Data!$B$2:$L$134, 11, FALSE)=1), 1,0))*'Coefficients - Win Probability'!$K$2</f>
        <v>#N/A</v>
      </c>
      <c r="L432" s="5" t="str">
        <f>(VLOOKUP(Games!B433, Data!$B$2:$L$134, 3, FALSE)-VLOOKUP(Games!E433, Data!$B$2:$L$134, 3, FALSE))*'Coefficients - Win Probability'!$L$2</f>
        <v>#N/A</v>
      </c>
      <c r="N432" s="5" t="str">
        <f t="shared" si="1"/>
        <v>#N/A</v>
      </c>
    </row>
    <row r="433" ht="14.25" customHeight="1">
      <c r="A433" s="5" t="n">
        <f>'Coefficients - Win Probability'!$A$2</f>
        <v>0</v>
      </c>
      <c r="B433" s="5" t="n">
        <f>(Games!G434)*'Coefficients - Win Probability'!$B$2</f>
        <v>0</v>
      </c>
      <c r="C433" s="5" t="str">
        <f>(VLOOKUP(Games!B434, Data!$B$2:$L$134, 4, FALSE)-VLOOKUP(Games!E434, Data!$B$2:$L$134, 4, FALSE))*'Coefficients - Win Probability'!$C$2</f>
        <v>#N/A</v>
      </c>
      <c r="D433" s="5" t="str">
        <f>(VLOOKUP(Games!B434, Data!$B$2:$L$134, 5, FALSE)-VLOOKUP(Games!E434, Data!$B$2:$L$134, 5, FALSE))*'Coefficients - Win Probability'!$D$2</f>
        <v>#N/A</v>
      </c>
      <c r="E433" s="5" t="str">
        <f>(VLOOKUP(Games!B434, Data!$B$2:$L$134, 6, FALSE)-VLOOKUP(Games!E434, Data!$B$2:$L$134, 6, FALSE))*'Coefficients - Win Probability'!$E$2</f>
        <v>#N/A</v>
      </c>
      <c r="F433" s="5" t="str">
        <f>(VLOOKUP(Games!B434, Data!$B$2:$L$134, 7, FALSE)-VLOOKUP(Games!E434, Data!$B$2:$L$134, 7, FALSE))*'Coefficients - Win Probability'!$F$2</f>
        <v>#N/A</v>
      </c>
      <c r="G433" s="5" t="str">
        <f>(VLOOKUP(Games!B434, Data!$B$2:$L$134, 8, FALSE)-VLOOKUP(Games!E434, Data!$B$2:$L$134, 8, FALSE))*'Coefficients - Win Probability'!$G$2</f>
        <v>#N/A</v>
      </c>
      <c r="H433" s="5" t="str">
        <f>(VLOOKUP(Games!B434, Data!$B$2:$L$134, 9, FALSE)-VLOOKUP(Games!E434, Data!$B$2:$L$134, 9, FALSE))*'Coefficients - Win Probability'!$H$2</f>
        <v>#N/A</v>
      </c>
      <c r="I433" s="5" t="str">
        <f>(VLOOKUP(Games!B434, Data!$B$2:$L$134, 10, FALSE)-VLOOKUP(Games!E434, Data!$B$2:$L$134, 10, FALSE))*'Coefficients - Win Probability'!$I$2</f>
        <v>#N/A</v>
      </c>
      <c r="J433" s="5" t="str">
        <f>(IF(AND(VLOOKUP(Games!B434, Data!$B$2:$L$134, 11, FALSE)=1, VLOOKUP(Games!E434, Data!$B$2:$L$134, 11, FALSE)&lt;&gt;1), 1,0))*'Coefficients - Win Probability'!$J$2</f>
        <v>#N/A</v>
      </c>
      <c r="K433" s="5" t="str">
        <f>(IF(AND(VLOOKUP(Games!B434, Data!$B$2:$L$134, 11, FALSE)&lt;&gt;1, VLOOKUP(Games!E434, Data!$B$2:$L$134, 11, FALSE)=1), 1,0))*'Coefficients - Win Probability'!$K$2</f>
        <v>#N/A</v>
      </c>
      <c r="L433" s="5" t="str">
        <f>(VLOOKUP(Games!B434, Data!$B$2:$L$134, 3, FALSE)-VLOOKUP(Games!E434, Data!$B$2:$L$134, 3, FALSE))*'Coefficients - Win Probability'!$L$2</f>
        <v>#N/A</v>
      </c>
      <c r="N433" s="5" t="str">
        <f t="shared" si="1"/>
        <v>#N/A</v>
      </c>
    </row>
    <row r="434" ht="14.25" customHeight="1">
      <c r="A434" s="5" t="n">
        <f>'Coefficients - Win Probability'!$A$2</f>
        <v>0</v>
      </c>
      <c r="B434" s="5" t="n">
        <f>(Games!G435)*'Coefficients - Win Probability'!$B$2</f>
        <v>0</v>
      </c>
      <c r="C434" s="5" t="str">
        <f>(VLOOKUP(Games!B435, Data!$B$2:$L$134, 4, FALSE)-VLOOKUP(Games!E435, Data!$B$2:$L$134, 4, FALSE))*'Coefficients - Win Probability'!$C$2</f>
        <v>#N/A</v>
      </c>
      <c r="D434" s="5" t="str">
        <f>(VLOOKUP(Games!B435, Data!$B$2:$L$134, 5, FALSE)-VLOOKUP(Games!E435, Data!$B$2:$L$134, 5, FALSE))*'Coefficients - Win Probability'!$D$2</f>
        <v>#N/A</v>
      </c>
      <c r="E434" s="5" t="str">
        <f>(VLOOKUP(Games!B435, Data!$B$2:$L$134, 6, FALSE)-VLOOKUP(Games!E435, Data!$B$2:$L$134, 6, FALSE))*'Coefficients - Win Probability'!$E$2</f>
        <v>#N/A</v>
      </c>
      <c r="F434" s="5" t="str">
        <f>(VLOOKUP(Games!B435, Data!$B$2:$L$134, 7, FALSE)-VLOOKUP(Games!E435, Data!$B$2:$L$134, 7, FALSE))*'Coefficients - Win Probability'!$F$2</f>
        <v>#N/A</v>
      </c>
      <c r="G434" s="5" t="str">
        <f>(VLOOKUP(Games!B435, Data!$B$2:$L$134, 8, FALSE)-VLOOKUP(Games!E435, Data!$B$2:$L$134, 8, FALSE))*'Coefficients - Win Probability'!$G$2</f>
        <v>#N/A</v>
      </c>
      <c r="H434" s="5" t="str">
        <f>(VLOOKUP(Games!B435, Data!$B$2:$L$134, 9, FALSE)-VLOOKUP(Games!E435, Data!$B$2:$L$134, 9, FALSE))*'Coefficients - Win Probability'!$H$2</f>
        <v>#N/A</v>
      </c>
      <c r="I434" s="5" t="str">
        <f>(VLOOKUP(Games!B435, Data!$B$2:$L$134, 10, FALSE)-VLOOKUP(Games!E435, Data!$B$2:$L$134, 10, FALSE))*'Coefficients - Win Probability'!$I$2</f>
        <v>#N/A</v>
      </c>
      <c r="J434" s="5" t="str">
        <f>(IF(AND(VLOOKUP(Games!B435, Data!$B$2:$L$134, 11, FALSE)=1, VLOOKUP(Games!E435, Data!$B$2:$L$134, 11, FALSE)&lt;&gt;1), 1,0))*'Coefficients - Win Probability'!$J$2</f>
        <v>#N/A</v>
      </c>
      <c r="K434" s="5" t="str">
        <f>(IF(AND(VLOOKUP(Games!B435, Data!$B$2:$L$134, 11, FALSE)&lt;&gt;1, VLOOKUP(Games!E435, Data!$B$2:$L$134, 11, FALSE)=1), 1,0))*'Coefficients - Win Probability'!$K$2</f>
        <v>#N/A</v>
      </c>
      <c r="L434" s="5" t="str">
        <f>(VLOOKUP(Games!B435, Data!$B$2:$L$134, 3, FALSE)-VLOOKUP(Games!E435, Data!$B$2:$L$134, 3, FALSE))*'Coefficients - Win Probability'!$L$2</f>
        <v>#N/A</v>
      </c>
      <c r="N434" s="5" t="str">
        <f t="shared" si="1"/>
        <v>#N/A</v>
      </c>
    </row>
    <row r="435" ht="14.25" customHeight="1">
      <c r="A435" s="5" t="n">
        <f>'Coefficients - Win Probability'!$A$2</f>
        <v>0</v>
      </c>
      <c r="B435" s="5" t="n">
        <f>(Games!G436)*'Coefficients - Win Probability'!$B$2</f>
        <v>0</v>
      </c>
      <c r="C435" s="5" t="str">
        <f>(VLOOKUP(Games!B436, Data!$B$2:$L$134, 4, FALSE)-VLOOKUP(Games!E436, Data!$B$2:$L$134, 4, FALSE))*'Coefficients - Win Probability'!$C$2</f>
        <v>#N/A</v>
      </c>
      <c r="D435" s="5" t="str">
        <f>(VLOOKUP(Games!B436, Data!$B$2:$L$134, 5, FALSE)-VLOOKUP(Games!E436, Data!$B$2:$L$134, 5, FALSE))*'Coefficients - Win Probability'!$D$2</f>
        <v>#N/A</v>
      </c>
      <c r="E435" s="5" t="str">
        <f>(VLOOKUP(Games!B436, Data!$B$2:$L$134, 6, FALSE)-VLOOKUP(Games!E436, Data!$B$2:$L$134, 6, FALSE))*'Coefficients - Win Probability'!$E$2</f>
        <v>#N/A</v>
      </c>
      <c r="F435" s="5" t="str">
        <f>(VLOOKUP(Games!B436, Data!$B$2:$L$134, 7, FALSE)-VLOOKUP(Games!E436, Data!$B$2:$L$134, 7, FALSE))*'Coefficients - Win Probability'!$F$2</f>
        <v>#N/A</v>
      </c>
      <c r="G435" s="5" t="str">
        <f>(VLOOKUP(Games!B436, Data!$B$2:$L$134, 8, FALSE)-VLOOKUP(Games!E436, Data!$B$2:$L$134, 8, FALSE))*'Coefficients - Win Probability'!$G$2</f>
        <v>#N/A</v>
      </c>
      <c r="H435" s="5" t="str">
        <f>(VLOOKUP(Games!B436, Data!$B$2:$L$134, 9, FALSE)-VLOOKUP(Games!E436, Data!$B$2:$L$134, 9, FALSE))*'Coefficients - Win Probability'!$H$2</f>
        <v>#N/A</v>
      </c>
      <c r="I435" s="5" t="str">
        <f>(VLOOKUP(Games!B436, Data!$B$2:$L$134, 10, FALSE)-VLOOKUP(Games!E436, Data!$B$2:$L$134, 10, FALSE))*'Coefficients - Win Probability'!$I$2</f>
        <v>#N/A</v>
      </c>
      <c r="J435" s="5" t="str">
        <f>(IF(AND(VLOOKUP(Games!B436, Data!$B$2:$L$134, 11, FALSE)=1, VLOOKUP(Games!E436, Data!$B$2:$L$134, 11, FALSE)&lt;&gt;1), 1,0))*'Coefficients - Win Probability'!$J$2</f>
        <v>#N/A</v>
      </c>
      <c r="K435" s="5" t="str">
        <f>(IF(AND(VLOOKUP(Games!B436, Data!$B$2:$L$134, 11, FALSE)&lt;&gt;1, VLOOKUP(Games!E436, Data!$B$2:$L$134, 11, FALSE)=1), 1,0))*'Coefficients - Win Probability'!$K$2</f>
        <v>#N/A</v>
      </c>
      <c r="L435" s="5" t="str">
        <f>(VLOOKUP(Games!B436, Data!$B$2:$L$134, 3, FALSE)-VLOOKUP(Games!E436, Data!$B$2:$L$134, 3, FALSE))*'Coefficients - Win Probability'!$L$2</f>
        <v>#N/A</v>
      </c>
      <c r="N435" s="5" t="str">
        <f t="shared" si="1"/>
        <v>#N/A</v>
      </c>
    </row>
    <row r="436" ht="14.25" customHeight="1">
      <c r="A436" s="5" t="n">
        <f>'Coefficients - Win Probability'!$A$2</f>
        <v>0</v>
      </c>
      <c r="B436" s="5" t="n">
        <f>(Games!G437)*'Coefficients - Win Probability'!$B$2</f>
        <v>0</v>
      </c>
      <c r="C436" s="5" t="str">
        <f>(VLOOKUP(Games!B437, Data!$B$2:$L$134, 4, FALSE)-VLOOKUP(Games!E437, Data!$B$2:$L$134, 4, FALSE))*'Coefficients - Win Probability'!$C$2</f>
        <v>#N/A</v>
      </c>
      <c r="D436" s="5" t="str">
        <f>(VLOOKUP(Games!B437, Data!$B$2:$L$134, 5, FALSE)-VLOOKUP(Games!E437, Data!$B$2:$L$134, 5, FALSE))*'Coefficients - Win Probability'!$D$2</f>
        <v>#N/A</v>
      </c>
      <c r="E436" s="5" t="str">
        <f>(VLOOKUP(Games!B437, Data!$B$2:$L$134, 6, FALSE)-VLOOKUP(Games!E437, Data!$B$2:$L$134, 6, FALSE))*'Coefficients - Win Probability'!$E$2</f>
        <v>#N/A</v>
      </c>
      <c r="F436" s="5" t="str">
        <f>(VLOOKUP(Games!B437, Data!$B$2:$L$134, 7, FALSE)-VLOOKUP(Games!E437, Data!$B$2:$L$134, 7, FALSE))*'Coefficients - Win Probability'!$F$2</f>
        <v>#N/A</v>
      </c>
      <c r="G436" s="5" t="str">
        <f>(VLOOKUP(Games!B437, Data!$B$2:$L$134, 8, FALSE)-VLOOKUP(Games!E437, Data!$B$2:$L$134, 8, FALSE))*'Coefficients - Win Probability'!$G$2</f>
        <v>#N/A</v>
      </c>
      <c r="H436" s="5" t="str">
        <f>(VLOOKUP(Games!B437, Data!$B$2:$L$134, 9, FALSE)-VLOOKUP(Games!E437, Data!$B$2:$L$134, 9, FALSE))*'Coefficients - Win Probability'!$H$2</f>
        <v>#N/A</v>
      </c>
      <c r="I436" s="5" t="str">
        <f>(VLOOKUP(Games!B437, Data!$B$2:$L$134, 10, FALSE)-VLOOKUP(Games!E437, Data!$B$2:$L$134, 10, FALSE))*'Coefficients - Win Probability'!$I$2</f>
        <v>#N/A</v>
      </c>
      <c r="J436" s="5" t="str">
        <f>(IF(AND(VLOOKUP(Games!B437, Data!$B$2:$L$134, 11, FALSE)=1, VLOOKUP(Games!E437, Data!$B$2:$L$134, 11, FALSE)&lt;&gt;1), 1,0))*'Coefficients - Win Probability'!$J$2</f>
        <v>#N/A</v>
      </c>
      <c r="K436" s="5" t="str">
        <f>(IF(AND(VLOOKUP(Games!B437, Data!$B$2:$L$134, 11, FALSE)&lt;&gt;1, VLOOKUP(Games!E437, Data!$B$2:$L$134, 11, FALSE)=1), 1,0))*'Coefficients - Win Probability'!$K$2</f>
        <v>#N/A</v>
      </c>
      <c r="L436" s="5" t="str">
        <f>(VLOOKUP(Games!B437, Data!$B$2:$L$134, 3, FALSE)-VLOOKUP(Games!E437, Data!$B$2:$L$134, 3, FALSE))*'Coefficients - Win Probability'!$L$2</f>
        <v>#N/A</v>
      </c>
      <c r="N436" s="5" t="str">
        <f t="shared" si="1"/>
        <v>#N/A</v>
      </c>
    </row>
    <row r="437" ht="14.25" customHeight="1">
      <c r="A437" s="5" t="n">
        <f>'Coefficients - Win Probability'!$A$2</f>
        <v>0</v>
      </c>
      <c r="B437" s="5" t="n">
        <f>(Games!G438)*'Coefficients - Win Probability'!$B$2</f>
        <v>0</v>
      </c>
      <c r="C437" s="5" t="str">
        <f>(VLOOKUP(Games!B438, Data!$B$2:$L$134, 4, FALSE)-VLOOKUP(Games!E438, Data!$B$2:$L$134, 4, FALSE))*'Coefficients - Win Probability'!$C$2</f>
        <v>#N/A</v>
      </c>
      <c r="D437" s="5" t="str">
        <f>(VLOOKUP(Games!B438, Data!$B$2:$L$134, 5, FALSE)-VLOOKUP(Games!E438, Data!$B$2:$L$134, 5, FALSE))*'Coefficients - Win Probability'!$D$2</f>
        <v>#N/A</v>
      </c>
      <c r="E437" s="5" t="str">
        <f>(VLOOKUP(Games!B438, Data!$B$2:$L$134, 6, FALSE)-VLOOKUP(Games!E438, Data!$B$2:$L$134, 6, FALSE))*'Coefficients - Win Probability'!$E$2</f>
        <v>#N/A</v>
      </c>
      <c r="F437" s="5" t="str">
        <f>(VLOOKUP(Games!B438, Data!$B$2:$L$134, 7, FALSE)-VLOOKUP(Games!E438, Data!$B$2:$L$134, 7, FALSE))*'Coefficients - Win Probability'!$F$2</f>
        <v>#N/A</v>
      </c>
      <c r="G437" s="5" t="str">
        <f>(VLOOKUP(Games!B438, Data!$B$2:$L$134, 8, FALSE)-VLOOKUP(Games!E438, Data!$B$2:$L$134, 8, FALSE))*'Coefficients - Win Probability'!$G$2</f>
        <v>#N/A</v>
      </c>
      <c r="H437" s="5" t="str">
        <f>(VLOOKUP(Games!B438, Data!$B$2:$L$134, 9, FALSE)-VLOOKUP(Games!E438, Data!$B$2:$L$134, 9, FALSE))*'Coefficients - Win Probability'!$H$2</f>
        <v>#N/A</v>
      </c>
      <c r="I437" s="5" t="str">
        <f>(VLOOKUP(Games!B438, Data!$B$2:$L$134, 10, FALSE)-VLOOKUP(Games!E438, Data!$B$2:$L$134, 10, FALSE))*'Coefficients - Win Probability'!$I$2</f>
        <v>#N/A</v>
      </c>
      <c r="J437" s="5" t="str">
        <f>(IF(AND(VLOOKUP(Games!B438, Data!$B$2:$L$134, 11, FALSE)=1, VLOOKUP(Games!E438, Data!$B$2:$L$134, 11, FALSE)&lt;&gt;1), 1,0))*'Coefficients - Win Probability'!$J$2</f>
        <v>#N/A</v>
      </c>
      <c r="K437" s="5" t="str">
        <f>(IF(AND(VLOOKUP(Games!B438, Data!$B$2:$L$134, 11, FALSE)&lt;&gt;1, VLOOKUP(Games!E438, Data!$B$2:$L$134, 11, FALSE)=1), 1,0))*'Coefficients - Win Probability'!$K$2</f>
        <v>#N/A</v>
      </c>
      <c r="L437" s="5" t="str">
        <f>(VLOOKUP(Games!B438, Data!$B$2:$L$134, 3, FALSE)-VLOOKUP(Games!E438, Data!$B$2:$L$134, 3, FALSE))*'Coefficients - Win Probability'!$L$2</f>
        <v>#N/A</v>
      </c>
      <c r="N437" s="5" t="str">
        <f t="shared" si="1"/>
        <v>#N/A</v>
      </c>
    </row>
    <row r="438" ht="14.25" customHeight="1">
      <c r="A438" s="5" t="n">
        <f>'Coefficients - Win Probability'!$A$2</f>
        <v>0</v>
      </c>
      <c r="B438" s="5" t="n">
        <f>(Games!G439)*'Coefficients - Win Probability'!$B$2</f>
        <v>0</v>
      </c>
      <c r="C438" s="5" t="str">
        <f>(VLOOKUP(Games!B439, Data!$B$2:$L$134, 4, FALSE)-VLOOKUP(Games!E439, Data!$B$2:$L$134, 4, FALSE))*'Coefficients - Win Probability'!$C$2</f>
        <v>#N/A</v>
      </c>
      <c r="D438" s="5" t="str">
        <f>(VLOOKUP(Games!B439, Data!$B$2:$L$134, 5, FALSE)-VLOOKUP(Games!E439, Data!$B$2:$L$134, 5, FALSE))*'Coefficients - Win Probability'!$D$2</f>
        <v>#N/A</v>
      </c>
      <c r="E438" s="5" t="str">
        <f>(VLOOKUP(Games!B439, Data!$B$2:$L$134, 6, FALSE)-VLOOKUP(Games!E439, Data!$B$2:$L$134, 6, FALSE))*'Coefficients - Win Probability'!$E$2</f>
        <v>#N/A</v>
      </c>
      <c r="F438" s="5" t="str">
        <f>(VLOOKUP(Games!B439, Data!$B$2:$L$134, 7, FALSE)-VLOOKUP(Games!E439, Data!$B$2:$L$134, 7, FALSE))*'Coefficients - Win Probability'!$F$2</f>
        <v>#N/A</v>
      </c>
      <c r="G438" s="5" t="str">
        <f>(VLOOKUP(Games!B439, Data!$B$2:$L$134, 8, FALSE)-VLOOKUP(Games!E439, Data!$B$2:$L$134, 8, FALSE))*'Coefficients - Win Probability'!$G$2</f>
        <v>#N/A</v>
      </c>
      <c r="H438" s="5" t="str">
        <f>(VLOOKUP(Games!B439, Data!$B$2:$L$134, 9, FALSE)-VLOOKUP(Games!E439, Data!$B$2:$L$134, 9, FALSE))*'Coefficients - Win Probability'!$H$2</f>
        <v>#N/A</v>
      </c>
      <c r="I438" s="5" t="str">
        <f>(VLOOKUP(Games!B439, Data!$B$2:$L$134, 10, FALSE)-VLOOKUP(Games!E439, Data!$B$2:$L$134, 10, FALSE))*'Coefficients - Win Probability'!$I$2</f>
        <v>#N/A</v>
      </c>
      <c r="J438" s="5" t="str">
        <f>(IF(AND(VLOOKUP(Games!B439, Data!$B$2:$L$134, 11, FALSE)=1, VLOOKUP(Games!E439, Data!$B$2:$L$134, 11, FALSE)&lt;&gt;1), 1,0))*'Coefficients - Win Probability'!$J$2</f>
        <v>#N/A</v>
      </c>
      <c r="K438" s="5" t="str">
        <f>(IF(AND(VLOOKUP(Games!B439, Data!$B$2:$L$134, 11, FALSE)&lt;&gt;1, VLOOKUP(Games!E439, Data!$B$2:$L$134, 11, FALSE)=1), 1,0))*'Coefficients - Win Probability'!$K$2</f>
        <v>#N/A</v>
      </c>
      <c r="L438" s="5" t="str">
        <f>(VLOOKUP(Games!B439, Data!$B$2:$L$134, 3, FALSE)-VLOOKUP(Games!E439, Data!$B$2:$L$134, 3, FALSE))*'Coefficients - Win Probability'!$L$2</f>
        <v>#N/A</v>
      </c>
      <c r="N438" s="5" t="str">
        <f t="shared" si="1"/>
        <v>#N/A</v>
      </c>
    </row>
    <row r="439" ht="14.25" customHeight="1">
      <c r="A439" s="5" t="n">
        <f>'Coefficients - Win Probability'!$A$2</f>
        <v>0</v>
      </c>
      <c r="B439" s="5" t="n">
        <f>(Games!G440)*'Coefficients - Win Probability'!$B$2</f>
        <v>0</v>
      </c>
      <c r="C439" s="5" t="str">
        <f>(VLOOKUP(Games!B440, Data!$B$2:$L$134, 4, FALSE)-VLOOKUP(Games!E440, Data!$B$2:$L$134, 4, FALSE))*'Coefficients - Win Probability'!$C$2</f>
        <v>#N/A</v>
      </c>
      <c r="D439" s="5" t="str">
        <f>(VLOOKUP(Games!B440, Data!$B$2:$L$134, 5, FALSE)-VLOOKUP(Games!E440, Data!$B$2:$L$134, 5, FALSE))*'Coefficients - Win Probability'!$D$2</f>
        <v>#N/A</v>
      </c>
      <c r="E439" s="5" t="str">
        <f>(VLOOKUP(Games!B440, Data!$B$2:$L$134, 6, FALSE)-VLOOKUP(Games!E440, Data!$B$2:$L$134, 6, FALSE))*'Coefficients - Win Probability'!$E$2</f>
        <v>#N/A</v>
      </c>
      <c r="F439" s="5" t="str">
        <f>(VLOOKUP(Games!B440, Data!$B$2:$L$134, 7, FALSE)-VLOOKUP(Games!E440, Data!$B$2:$L$134, 7, FALSE))*'Coefficients - Win Probability'!$F$2</f>
        <v>#N/A</v>
      </c>
      <c r="G439" s="5" t="str">
        <f>(VLOOKUP(Games!B440, Data!$B$2:$L$134, 8, FALSE)-VLOOKUP(Games!E440, Data!$B$2:$L$134, 8, FALSE))*'Coefficients - Win Probability'!$G$2</f>
        <v>#N/A</v>
      </c>
      <c r="H439" s="5" t="str">
        <f>(VLOOKUP(Games!B440, Data!$B$2:$L$134, 9, FALSE)-VLOOKUP(Games!E440, Data!$B$2:$L$134, 9, FALSE))*'Coefficients - Win Probability'!$H$2</f>
        <v>#N/A</v>
      </c>
      <c r="I439" s="5" t="str">
        <f>(VLOOKUP(Games!B440, Data!$B$2:$L$134, 10, FALSE)-VLOOKUP(Games!E440, Data!$B$2:$L$134, 10, FALSE))*'Coefficients - Win Probability'!$I$2</f>
        <v>#N/A</v>
      </c>
      <c r="J439" s="5" t="str">
        <f>(IF(AND(VLOOKUP(Games!B440, Data!$B$2:$L$134, 11, FALSE)=1, VLOOKUP(Games!E440, Data!$B$2:$L$134, 11, FALSE)&lt;&gt;1), 1,0))*'Coefficients - Win Probability'!$J$2</f>
        <v>#N/A</v>
      </c>
      <c r="K439" s="5" t="str">
        <f>(IF(AND(VLOOKUP(Games!B440, Data!$B$2:$L$134, 11, FALSE)&lt;&gt;1, VLOOKUP(Games!E440, Data!$B$2:$L$134, 11, FALSE)=1), 1,0))*'Coefficients - Win Probability'!$K$2</f>
        <v>#N/A</v>
      </c>
      <c r="L439" s="5" t="str">
        <f>(VLOOKUP(Games!B440, Data!$B$2:$L$134, 3, FALSE)-VLOOKUP(Games!E440, Data!$B$2:$L$134, 3, FALSE))*'Coefficients - Win Probability'!$L$2</f>
        <v>#N/A</v>
      </c>
      <c r="N439" s="5" t="str">
        <f t="shared" si="1"/>
        <v>#N/A</v>
      </c>
    </row>
    <row r="440" ht="14.25" customHeight="1">
      <c r="A440" s="5" t="n">
        <f>'Coefficients - Win Probability'!$A$2</f>
        <v>0</v>
      </c>
      <c r="B440" s="5" t="n">
        <f>(Games!G441)*'Coefficients - Win Probability'!$B$2</f>
        <v>0</v>
      </c>
      <c r="C440" s="5" t="str">
        <f>(VLOOKUP(Games!B441, Data!$B$2:$L$134, 4, FALSE)-VLOOKUP(Games!E441, Data!$B$2:$L$134, 4, FALSE))*'Coefficients - Win Probability'!$C$2</f>
        <v>#N/A</v>
      </c>
      <c r="D440" s="5" t="str">
        <f>(VLOOKUP(Games!B441, Data!$B$2:$L$134, 5, FALSE)-VLOOKUP(Games!E441, Data!$B$2:$L$134, 5, FALSE))*'Coefficients - Win Probability'!$D$2</f>
        <v>#N/A</v>
      </c>
      <c r="E440" s="5" t="str">
        <f>(VLOOKUP(Games!B441, Data!$B$2:$L$134, 6, FALSE)-VLOOKUP(Games!E441, Data!$B$2:$L$134, 6, FALSE))*'Coefficients - Win Probability'!$E$2</f>
        <v>#N/A</v>
      </c>
      <c r="F440" s="5" t="str">
        <f>(VLOOKUP(Games!B441, Data!$B$2:$L$134, 7, FALSE)-VLOOKUP(Games!E441, Data!$B$2:$L$134, 7, FALSE))*'Coefficients - Win Probability'!$F$2</f>
        <v>#N/A</v>
      </c>
      <c r="G440" s="5" t="str">
        <f>(VLOOKUP(Games!B441, Data!$B$2:$L$134, 8, FALSE)-VLOOKUP(Games!E441, Data!$B$2:$L$134, 8, FALSE))*'Coefficients - Win Probability'!$G$2</f>
        <v>#N/A</v>
      </c>
      <c r="H440" s="5" t="str">
        <f>(VLOOKUP(Games!B441, Data!$B$2:$L$134, 9, FALSE)-VLOOKUP(Games!E441, Data!$B$2:$L$134, 9, FALSE))*'Coefficients - Win Probability'!$H$2</f>
        <v>#N/A</v>
      </c>
      <c r="I440" s="5" t="str">
        <f>(VLOOKUP(Games!B441, Data!$B$2:$L$134, 10, FALSE)-VLOOKUP(Games!E441, Data!$B$2:$L$134, 10, FALSE))*'Coefficients - Win Probability'!$I$2</f>
        <v>#N/A</v>
      </c>
      <c r="J440" s="5" t="str">
        <f>(IF(AND(VLOOKUP(Games!B441, Data!$B$2:$L$134, 11, FALSE)=1, VLOOKUP(Games!E441, Data!$B$2:$L$134, 11, FALSE)&lt;&gt;1), 1,0))*'Coefficients - Win Probability'!$J$2</f>
        <v>#N/A</v>
      </c>
      <c r="K440" s="5" t="str">
        <f>(IF(AND(VLOOKUP(Games!B441, Data!$B$2:$L$134, 11, FALSE)&lt;&gt;1, VLOOKUP(Games!E441, Data!$B$2:$L$134, 11, FALSE)=1), 1,0))*'Coefficients - Win Probability'!$K$2</f>
        <v>#N/A</v>
      </c>
      <c r="L440" s="5" t="str">
        <f>(VLOOKUP(Games!B441, Data!$B$2:$L$134, 3, FALSE)-VLOOKUP(Games!E441, Data!$B$2:$L$134, 3, FALSE))*'Coefficients - Win Probability'!$L$2</f>
        <v>#N/A</v>
      </c>
      <c r="N440" s="5" t="str">
        <f t="shared" si="1"/>
        <v>#N/A</v>
      </c>
    </row>
    <row r="441" ht="14.25" customHeight="1">
      <c r="A441" s="5" t="n">
        <f>'Coefficients - Win Probability'!$A$2</f>
        <v>0</v>
      </c>
      <c r="B441" s="5" t="n">
        <f>(Games!G442)*'Coefficients - Win Probability'!$B$2</f>
        <v>0</v>
      </c>
      <c r="C441" s="5" t="str">
        <f>(VLOOKUP(Games!B442, Data!$B$2:$L$134, 4, FALSE)-VLOOKUP(Games!E442, Data!$B$2:$L$134, 4, FALSE))*'Coefficients - Win Probability'!$C$2</f>
        <v>#N/A</v>
      </c>
      <c r="D441" s="5" t="str">
        <f>(VLOOKUP(Games!B442, Data!$B$2:$L$134, 5, FALSE)-VLOOKUP(Games!E442, Data!$B$2:$L$134, 5, FALSE))*'Coefficients - Win Probability'!$D$2</f>
        <v>#N/A</v>
      </c>
      <c r="E441" s="5" t="str">
        <f>(VLOOKUP(Games!B442, Data!$B$2:$L$134, 6, FALSE)-VLOOKUP(Games!E442, Data!$B$2:$L$134, 6, FALSE))*'Coefficients - Win Probability'!$E$2</f>
        <v>#N/A</v>
      </c>
      <c r="F441" s="5" t="str">
        <f>(VLOOKUP(Games!B442, Data!$B$2:$L$134, 7, FALSE)-VLOOKUP(Games!E442, Data!$B$2:$L$134, 7, FALSE))*'Coefficients - Win Probability'!$F$2</f>
        <v>#N/A</v>
      </c>
      <c r="G441" s="5" t="str">
        <f>(VLOOKUP(Games!B442, Data!$B$2:$L$134, 8, FALSE)-VLOOKUP(Games!E442, Data!$B$2:$L$134, 8, FALSE))*'Coefficients - Win Probability'!$G$2</f>
        <v>#N/A</v>
      </c>
      <c r="H441" s="5" t="str">
        <f>(VLOOKUP(Games!B442, Data!$B$2:$L$134, 9, FALSE)-VLOOKUP(Games!E442, Data!$B$2:$L$134, 9, FALSE))*'Coefficients - Win Probability'!$H$2</f>
        <v>#N/A</v>
      </c>
      <c r="I441" s="5" t="str">
        <f>(VLOOKUP(Games!B442, Data!$B$2:$L$134, 10, FALSE)-VLOOKUP(Games!E442, Data!$B$2:$L$134, 10, FALSE))*'Coefficients - Win Probability'!$I$2</f>
        <v>#N/A</v>
      </c>
      <c r="J441" s="5" t="str">
        <f>(IF(AND(VLOOKUP(Games!B442, Data!$B$2:$L$134, 11, FALSE)=1, VLOOKUP(Games!E442, Data!$B$2:$L$134, 11, FALSE)&lt;&gt;1), 1,0))*'Coefficients - Win Probability'!$J$2</f>
        <v>#N/A</v>
      </c>
      <c r="K441" s="5" t="str">
        <f>(IF(AND(VLOOKUP(Games!B442, Data!$B$2:$L$134, 11, FALSE)&lt;&gt;1, VLOOKUP(Games!E442, Data!$B$2:$L$134, 11, FALSE)=1), 1,0))*'Coefficients - Win Probability'!$K$2</f>
        <v>#N/A</v>
      </c>
      <c r="L441" s="5" t="str">
        <f>(VLOOKUP(Games!B442, Data!$B$2:$L$134, 3, FALSE)-VLOOKUP(Games!E442, Data!$B$2:$L$134, 3, FALSE))*'Coefficients - Win Probability'!$L$2</f>
        <v>#N/A</v>
      </c>
      <c r="N441" s="5" t="str">
        <f t="shared" si="1"/>
        <v>#N/A</v>
      </c>
    </row>
    <row r="442" ht="14.25" customHeight="1">
      <c r="A442" s="5" t="n">
        <f>'Coefficients - Win Probability'!$A$2</f>
        <v>0</v>
      </c>
      <c r="B442" s="5" t="n">
        <f>(Games!G443)*'Coefficients - Win Probability'!$B$2</f>
        <v>0</v>
      </c>
      <c r="C442" s="5" t="str">
        <f>(VLOOKUP(Games!B443, Data!$B$2:$L$134, 4, FALSE)-VLOOKUP(Games!E443, Data!$B$2:$L$134, 4, FALSE))*'Coefficients - Win Probability'!$C$2</f>
        <v>#N/A</v>
      </c>
      <c r="D442" s="5" t="str">
        <f>(VLOOKUP(Games!B443, Data!$B$2:$L$134, 5, FALSE)-VLOOKUP(Games!E443, Data!$B$2:$L$134, 5, FALSE))*'Coefficients - Win Probability'!$D$2</f>
        <v>#N/A</v>
      </c>
      <c r="E442" s="5" t="str">
        <f>(VLOOKUP(Games!B443, Data!$B$2:$L$134, 6, FALSE)-VLOOKUP(Games!E443, Data!$B$2:$L$134, 6, FALSE))*'Coefficients - Win Probability'!$E$2</f>
        <v>#N/A</v>
      </c>
      <c r="F442" s="5" t="str">
        <f>(VLOOKUP(Games!B443, Data!$B$2:$L$134, 7, FALSE)-VLOOKUP(Games!E443, Data!$B$2:$L$134, 7, FALSE))*'Coefficients - Win Probability'!$F$2</f>
        <v>#N/A</v>
      </c>
      <c r="G442" s="5" t="str">
        <f>(VLOOKUP(Games!B443, Data!$B$2:$L$134, 8, FALSE)-VLOOKUP(Games!E443, Data!$B$2:$L$134, 8, FALSE))*'Coefficients - Win Probability'!$G$2</f>
        <v>#N/A</v>
      </c>
      <c r="H442" s="5" t="str">
        <f>(VLOOKUP(Games!B443, Data!$B$2:$L$134, 9, FALSE)-VLOOKUP(Games!E443, Data!$B$2:$L$134, 9, FALSE))*'Coefficients - Win Probability'!$H$2</f>
        <v>#N/A</v>
      </c>
      <c r="I442" s="5" t="str">
        <f>(VLOOKUP(Games!B443, Data!$B$2:$L$134, 10, FALSE)-VLOOKUP(Games!E443, Data!$B$2:$L$134, 10, FALSE))*'Coefficients - Win Probability'!$I$2</f>
        <v>#N/A</v>
      </c>
      <c r="J442" s="5" t="str">
        <f>(IF(AND(VLOOKUP(Games!B443, Data!$B$2:$L$134, 11, FALSE)=1, VLOOKUP(Games!E443, Data!$B$2:$L$134, 11, FALSE)&lt;&gt;1), 1,0))*'Coefficients - Win Probability'!$J$2</f>
        <v>#N/A</v>
      </c>
      <c r="K442" s="5" t="str">
        <f>(IF(AND(VLOOKUP(Games!B443, Data!$B$2:$L$134, 11, FALSE)&lt;&gt;1, VLOOKUP(Games!E443, Data!$B$2:$L$134, 11, FALSE)=1), 1,0))*'Coefficients - Win Probability'!$K$2</f>
        <v>#N/A</v>
      </c>
      <c r="L442" s="5" t="str">
        <f>(VLOOKUP(Games!B443, Data!$B$2:$L$134, 3, FALSE)-VLOOKUP(Games!E443, Data!$B$2:$L$134, 3, FALSE))*'Coefficients - Win Probability'!$L$2</f>
        <v>#N/A</v>
      </c>
      <c r="N442" s="5" t="str">
        <f t="shared" si="1"/>
        <v>#N/A</v>
      </c>
    </row>
    <row r="443" ht="14.25" customHeight="1">
      <c r="A443" s="5" t="n">
        <f>'Coefficients - Win Probability'!$A$2</f>
        <v>0</v>
      </c>
      <c r="B443" s="5" t="n">
        <f>(Games!G444)*'Coefficients - Win Probability'!$B$2</f>
        <v>0</v>
      </c>
      <c r="C443" s="5" t="str">
        <f>(VLOOKUP(Games!B444, Data!$B$2:$L$134, 4, FALSE)-VLOOKUP(Games!E444, Data!$B$2:$L$134, 4, FALSE))*'Coefficients - Win Probability'!$C$2</f>
        <v>#N/A</v>
      </c>
      <c r="D443" s="5" t="str">
        <f>(VLOOKUP(Games!B444, Data!$B$2:$L$134, 5, FALSE)-VLOOKUP(Games!E444, Data!$B$2:$L$134, 5, FALSE))*'Coefficients - Win Probability'!$D$2</f>
        <v>#N/A</v>
      </c>
      <c r="E443" s="5" t="str">
        <f>(VLOOKUP(Games!B444, Data!$B$2:$L$134, 6, FALSE)-VLOOKUP(Games!E444, Data!$B$2:$L$134, 6, FALSE))*'Coefficients - Win Probability'!$E$2</f>
        <v>#N/A</v>
      </c>
      <c r="F443" s="5" t="str">
        <f>(VLOOKUP(Games!B444, Data!$B$2:$L$134, 7, FALSE)-VLOOKUP(Games!E444, Data!$B$2:$L$134, 7, FALSE))*'Coefficients - Win Probability'!$F$2</f>
        <v>#N/A</v>
      </c>
      <c r="G443" s="5" t="str">
        <f>(VLOOKUP(Games!B444, Data!$B$2:$L$134, 8, FALSE)-VLOOKUP(Games!E444, Data!$B$2:$L$134, 8, FALSE))*'Coefficients - Win Probability'!$G$2</f>
        <v>#N/A</v>
      </c>
      <c r="H443" s="5" t="str">
        <f>(VLOOKUP(Games!B444, Data!$B$2:$L$134, 9, FALSE)-VLOOKUP(Games!E444, Data!$B$2:$L$134, 9, FALSE))*'Coefficients - Win Probability'!$H$2</f>
        <v>#N/A</v>
      </c>
      <c r="I443" s="5" t="str">
        <f>(VLOOKUP(Games!B444, Data!$B$2:$L$134, 10, FALSE)-VLOOKUP(Games!E444, Data!$B$2:$L$134, 10, FALSE))*'Coefficients - Win Probability'!$I$2</f>
        <v>#N/A</v>
      </c>
      <c r="J443" s="5" t="str">
        <f>(IF(AND(VLOOKUP(Games!B444, Data!$B$2:$L$134, 11, FALSE)=1, VLOOKUP(Games!E444, Data!$B$2:$L$134, 11, FALSE)&lt;&gt;1), 1,0))*'Coefficients - Win Probability'!$J$2</f>
        <v>#N/A</v>
      </c>
      <c r="K443" s="5" t="str">
        <f>(IF(AND(VLOOKUP(Games!B444, Data!$B$2:$L$134, 11, FALSE)&lt;&gt;1, VLOOKUP(Games!E444, Data!$B$2:$L$134, 11, FALSE)=1), 1,0))*'Coefficients - Win Probability'!$K$2</f>
        <v>#N/A</v>
      </c>
      <c r="L443" s="5" t="str">
        <f>(VLOOKUP(Games!B444, Data!$B$2:$L$134, 3, FALSE)-VLOOKUP(Games!E444, Data!$B$2:$L$134, 3, FALSE))*'Coefficients - Win Probability'!$L$2</f>
        <v>#N/A</v>
      </c>
      <c r="N443" s="5" t="str">
        <f t="shared" si="1"/>
        <v>#N/A</v>
      </c>
    </row>
    <row r="444" ht="14.25" customHeight="1">
      <c r="A444" s="5" t="n">
        <f>'Coefficients - Win Probability'!$A$2</f>
        <v>0</v>
      </c>
      <c r="B444" s="5" t="n">
        <f>(Games!G445)*'Coefficients - Win Probability'!$B$2</f>
        <v>0</v>
      </c>
      <c r="C444" s="5" t="str">
        <f>(VLOOKUP(Games!B445, Data!$B$2:$L$134, 4, FALSE)-VLOOKUP(Games!E445, Data!$B$2:$L$134, 4, FALSE))*'Coefficients - Win Probability'!$C$2</f>
        <v>#N/A</v>
      </c>
      <c r="D444" s="5" t="str">
        <f>(VLOOKUP(Games!B445, Data!$B$2:$L$134, 5, FALSE)-VLOOKUP(Games!E445, Data!$B$2:$L$134, 5, FALSE))*'Coefficients - Win Probability'!$D$2</f>
        <v>#N/A</v>
      </c>
      <c r="E444" s="5" t="str">
        <f>(VLOOKUP(Games!B445, Data!$B$2:$L$134, 6, FALSE)-VLOOKUP(Games!E445, Data!$B$2:$L$134, 6, FALSE))*'Coefficients - Win Probability'!$E$2</f>
        <v>#N/A</v>
      </c>
      <c r="F444" s="5" t="str">
        <f>(VLOOKUP(Games!B445, Data!$B$2:$L$134, 7, FALSE)-VLOOKUP(Games!E445, Data!$B$2:$L$134, 7, FALSE))*'Coefficients - Win Probability'!$F$2</f>
        <v>#N/A</v>
      </c>
      <c r="G444" s="5" t="str">
        <f>(VLOOKUP(Games!B445, Data!$B$2:$L$134, 8, FALSE)-VLOOKUP(Games!E445, Data!$B$2:$L$134, 8, FALSE))*'Coefficients - Win Probability'!$G$2</f>
        <v>#N/A</v>
      </c>
      <c r="H444" s="5" t="str">
        <f>(VLOOKUP(Games!B445, Data!$B$2:$L$134, 9, FALSE)-VLOOKUP(Games!E445, Data!$B$2:$L$134, 9, FALSE))*'Coefficients - Win Probability'!$H$2</f>
        <v>#N/A</v>
      </c>
      <c r="I444" s="5" t="str">
        <f>(VLOOKUP(Games!B445, Data!$B$2:$L$134, 10, FALSE)-VLOOKUP(Games!E445, Data!$B$2:$L$134, 10, FALSE))*'Coefficients - Win Probability'!$I$2</f>
        <v>#N/A</v>
      </c>
      <c r="J444" s="5" t="str">
        <f>(IF(AND(VLOOKUP(Games!B445, Data!$B$2:$L$134, 11, FALSE)=1, VLOOKUP(Games!E445, Data!$B$2:$L$134, 11, FALSE)&lt;&gt;1), 1,0))*'Coefficients - Win Probability'!$J$2</f>
        <v>#N/A</v>
      </c>
      <c r="K444" s="5" t="str">
        <f>(IF(AND(VLOOKUP(Games!B445, Data!$B$2:$L$134, 11, FALSE)&lt;&gt;1, VLOOKUP(Games!E445, Data!$B$2:$L$134, 11, FALSE)=1), 1,0))*'Coefficients - Win Probability'!$K$2</f>
        <v>#N/A</v>
      </c>
      <c r="L444" s="5" t="str">
        <f>(VLOOKUP(Games!B445, Data!$B$2:$L$134, 3, FALSE)-VLOOKUP(Games!E445, Data!$B$2:$L$134, 3, FALSE))*'Coefficients - Win Probability'!$L$2</f>
        <v>#N/A</v>
      </c>
      <c r="N444" s="5" t="str">
        <f t="shared" si="1"/>
        <v>#N/A</v>
      </c>
    </row>
    <row r="445" ht="14.25" customHeight="1">
      <c r="A445" s="5" t="n">
        <f>'Coefficients - Win Probability'!$A$2</f>
        <v>0</v>
      </c>
      <c r="B445" s="5" t="n">
        <f>(Games!G446)*'Coefficients - Win Probability'!$B$2</f>
        <v>0</v>
      </c>
      <c r="C445" s="5" t="str">
        <f>(VLOOKUP(Games!B446, Data!$B$2:$L$134, 4, FALSE)-VLOOKUP(Games!E446, Data!$B$2:$L$134, 4, FALSE))*'Coefficients - Win Probability'!$C$2</f>
        <v>#N/A</v>
      </c>
      <c r="D445" s="5" t="str">
        <f>(VLOOKUP(Games!B446, Data!$B$2:$L$134, 5, FALSE)-VLOOKUP(Games!E446, Data!$B$2:$L$134, 5, FALSE))*'Coefficients - Win Probability'!$D$2</f>
        <v>#N/A</v>
      </c>
      <c r="E445" s="5" t="str">
        <f>(VLOOKUP(Games!B446, Data!$B$2:$L$134, 6, FALSE)-VLOOKUP(Games!E446, Data!$B$2:$L$134, 6, FALSE))*'Coefficients - Win Probability'!$E$2</f>
        <v>#N/A</v>
      </c>
      <c r="F445" s="5" t="str">
        <f>(VLOOKUP(Games!B446, Data!$B$2:$L$134, 7, FALSE)-VLOOKUP(Games!E446, Data!$B$2:$L$134, 7, FALSE))*'Coefficients - Win Probability'!$F$2</f>
        <v>#N/A</v>
      </c>
      <c r="G445" s="5" t="str">
        <f>(VLOOKUP(Games!B446, Data!$B$2:$L$134, 8, FALSE)-VLOOKUP(Games!E446, Data!$B$2:$L$134, 8, FALSE))*'Coefficients - Win Probability'!$G$2</f>
        <v>#N/A</v>
      </c>
      <c r="H445" s="5" t="str">
        <f>(VLOOKUP(Games!B446, Data!$B$2:$L$134, 9, FALSE)-VLOOKUP(Games!E446, Data!$B$2:$L$134, 9, FALSE))*'Coefficients - Win Probability'!$H$2</f>
        <v>#N/A</v>
      </c>
      <c r="I445" s="5" t="str">
        <f>(VLOOKUP(Games!B446, Data!$B$2:$L$134, 10, FALSE)-VLOOKUP(Games!E446, Data!$B$2:$L$134, 10, FALSE))*'Coefficients - Win Probability'!$I$2</f>
        <v>#N/A</v>
      </c>
      <c r="J445" s="5" t="str">
        <f>(IF(AND(VLOOKUP(Games!B446, Data!$B$2:$L$134, 11, FALSE)=1, VLOOKUP(Games!E446, Data!$B$2:$L$134, 11, FALSE)&lt;&gt;1), 1,0))*'Coefficients - Win Probability'!$J$2</f>
        <v>#N/A</v>
      </c>
      <c r="K445" s="5" t="str">
        <f>(IF(AND(VLOOKUP(Games!B446, Data!$B$2:$L$134, 11, FALSE)&lt;&gt;1, VLOOKUP(Games!E446, Data!$B$2:$L$134, 11, FALSE)=1), 1,0))*'Coefficients - Win Probability'!$K$2</f>
        <v>#N/A</v>
      </c>
      <c r="L445" s="5" t="str">
        <f>(VLOOKUP(Games!B446, Data!$B$2:$L$134, 3, FALSE)-VLOOKUP(Games!E446, Data!$B$2:$L$134, 3, FALSE))*'Coefficients - Win Probability'!$L$2</f>
        <v>#N/A</v>
      </c>
      <c r="N445" s="5" t="str">
        <f t="shared" si="1"/>
        <v>#N/A</v>
      </c>
    </row>
    <row r="446" ht="14.25" customHeight="1">
      <c r="A446" s="5" t="n">
        <f>'Coefficients - Win Probability'!$A$2</f>
        <v>0</v>
      </c>
      <c r="B446" s="5" t="n">
        <f>(Games!G447)*'Coefficients - Win Probability'!$B$2</f>
        <v>0</v>
      </c>
      <c r="C446" s="5" t="str">
        <f>(VLOOKUP(Games!B447, Data!$B$2:$L$134, 4, FALSE)-VLOOKUP(Games!E447, Data!$B$2:$L$134, 4, FALSE))*'Coefficients - Win Probability'!$C$2</f>
        <v>#N/A</v>
      </c>
      <c r="D446" s="5" t="str">
        <f>(VLOOKUP(Games!B447, Data!$B$2:$L$134, 5, FALSE)-VLOOKUP(Games!E447, Data!$B$2:$L$134, 5, FALSE))*'Coefficients - Win Probability'!$D$2</f>
        <v>#N/A</v>
      </c>
      <c r="E446" s="5" t="str">
        <f>(VLOOKUP(Games!B447, Data!$B$2:$L$134, 6, FALSE)-VLOOKUP(Games!E447, Data!$B$2:$L$134, 6, FALSE))*'Coefficients - Win Probability'!$E$2</f>
        <v>#N/A</v>
      </c>
      <c r="F446" s="5" t="str">
        <f>(VLOOKUP(Games!B447, Data!$B$2:$L$134, 7, FALSE)-VLOOKUP(Games!E447, Data!$B$2:$L$134, 7, FALSE))*'Coefficients - Win Probability'!$F$2</f>
        <v>#N/A</v>
      </c>
      <c r="G446" s="5" t="str">
        <f>(VLOOKUP(Games!B447, Data!$B$2:$L$134, 8, FALSE)-VLOOKUP(Games!E447, Data!$B$2:$L$134, 8, FALSE))*'Coefficients - Win Probability'!$G$2</f>
        <v>#N/A</v>
      </c>
      <c r="H446" s="5" t="str">
        <f>(VLOOKUP(Games!B447, Data!$B$2:$L$134, 9, FALSE)-VLOOKUP(Games!E447, Data!$B$2:$L$134, 9, FALSE))*'Coefficients - Win Probability'!$H$2</f>
        <v>#N/A</v>
      </c>
      <c r="I446" s="5" t="str">
        <f>(VLOOKUP(Games!B447, Data!$B$2:$L$134, 10, FALSE)-VLOOKUP(Games!E447, Data!$B$2:$L$134, 10, FALSE))*'Coefficients - Win Probability'!$I$2</f>
        <v>#N/A</v>
      </c>
      <c r="J446" s="5" t="str">
        <f>(IF(AND(VLOOKUP(Games!B447, Data!$B$2:$L$134, 11, FALSE)=1, VLOOKUP(Games!E447, Data!$B$2:$L$134, 11, FALSE)&lt;&gt;1), 1,0))*'Coefficients - Win Probability'!$J$2</f>
        <v>#N/A</v>
      </c>
      <c r="K446" s="5" t="str">
        <f>(IF(AND(VLOOKUP(Games!B447, Data!$B$2:$L$134, 11, FALSE)&lt;&gt;1, VLOOKUP(Games!E447, Data!$B$2:$L$134, 11, FALSE)=1), 1,0))*'Coefficients - Win Probability'!$K$2</f>
        <v>#N/A</v>
      </c>
      <c r="L446" s="5" t="str">
        <f>(VLOOKUP(Games!B447, Data!$B$2:$L$134, 3, FALSE)-VLOOKUP(Games!E447, Data!$B$2:$L$134, 3, FALSE))*'Coefficients - Win Probability'!$L$2</f>
        <v>#N/A</v>
      </c>
      <c r="N446" s="5" t="str">
        <f t="shared" si="1"/>
        <v>#N/A</v>
      </c>
    </row>
    <row r="447" ht="14.25" customHeight="1">
      <c r="A447" s="5" t="n">
        <f>'Coefficients - Win Probability'!$A$2</f>
        <v>0</v>
      </c>
      <c r="B447" s="5" t="n">
        <f>(Games!G448)*'Coefficients - Win Probability'!$B$2</f>
        <v>0</v>
      </c>
      <c r="C447" s="5" t="str">
        <f>(VLOOKUP(Games!B448, Data!$B$2:$L$134, 4, FALSE)-VLOOKUP(Games!E448, Data!$B$2:$L$134, 4, FALSE))*'Coefficients - Win Probability'!$C$2</f>
        <v>#N/A</v>
      </c>
      <c r="D447" s="5" t="str">
        <f>(VLOOKUP(Games!B448, Data!$B$2:$L$134, 5, FALSE)-VLOOKUP(Games!E448, Data!$B$2:$L$134, 5, FALSE))*'Coefficients - Win Probability'!$D$2</f>
        <v>#N/A</v>
      </c>
      <c r="E447" s="5" t="str">
        <f>(VLOOKUP(Games!B448, Data!$B$2:$L$134, 6, FALSE)-VLOOKUP(Games!E448, Data!$B$2:$L$134, 6, FALSE))*'Coefficients - Win Probability'!$E$2</f>
        <v>#N/A</v>
      </c>
      <c r="F447" s="5" t="str">
        <f>(VLOOKUP(Games!B448, Data!$B$2:$L$134, 7, FALSE)-VLOOKUP(Games!E448, Data!$B$2:$L$134, 7, FALSE))*'Coefficients - Win Probability'!$F$2</f>
        <v>#N/A</v>
      </c>
      <c r="G447" s="5" t="str">
        <f>(VLOOKUP(Games!B448, Data!$B$2:$L$134, 8, FALSE)-VLOOKUP(Games!E448, Data!$B$2:$L$134, 8, FALSE))*'Coefficients - Win Probability'!$G$2</f>
        <v>#N/A</v>
      </c>
      <c r="H447" s="5" t="str">
        <f>(VLOOKUP(Games!B448, Data!$B$2:$L$134, 9, FALSE)-VLOOKUP(Games!E448, Data!$B$2:$L$134, 9, FALSE))*'Coefficients - Win Probability'!$H$2</f>
        <v>#N/A</v>
      </c>
      <c r="I447" s="5" t="str">
        <f>(VLOOKUP(Games!B448, Data!$B$2:$L$134, 10, FALSE)-VLOOKUP(Games!E448, Data!$B$2:$L$134, 10, FALSE))*'Coefficients - Win Probability'!$I$2</f>
        <v>#N/A</v>
      </c>
      <c r="J447" s="5" t="str">
        <f>(IF(AND(VLOOKUP(Games!B448, Data!$B$2:$L$134, 11, FALSE)=1, VLOOKUP(Games!E448, Data!$B$2:$L$134, 11, FALSE)&lt;&gt;1), 1,0))*'Coefficients - Win Probability'!$J$2</f>
        <v>#N/A</v>
      </c>
      <c r="K447" s="5" t="str">
        <f>(IF(AND(VLOOKUP(Games!B448, Data!$B$2:$L$134, 11, FALSE)&lt;&gt;1, VLOOKUP(Games!E448, Data!$B$2:$L$134, 11, FALSE)=1), 1,0))*'Coefficients - Win Probability'!$K$2</f>
        <v>#N/A</v>
      </c>
      <c r="L447" s="5" t="str">
        <f>(VLOOKUP(Games!B448, Data!$B$2:$L$134, 3, FALSE)-VLOOKUP(Games!E448, Data!$B$2:$L$134, 3, FALSE))*'Coefficients - Win Probability'!$L$2</f>
        <v>#N/A</v>
      </c>
      <c r="N447" s="5" t="str">
        <f t="shared" si="1"/>
        <v>#N/A</v>
      </c>
    </row>
    <row r="448" ht="14.25" customHeight="1">
      <c r="A448" s="5" t="n">
        <f>'Coefficients - Win Probability'!$A$2</f>
        <v>0</v>
      </c>
      <c r="B448" s="5" t="n">
        <f>(Games!G449)*'Coefficients - Win Probability'!$B$2</f>
        <v>0</v>
      </c>
      <c r="C448" s="5" t="str">
        <f>(VLOOKUP(Games!B449, Data!$B$2:$L$134, 4, FALSE)-VLOOKUP(Games!E449, Data!$B$2:$L$134, 4, FALSE))*'Coefficients - Win Probability'!$C$2</f>
        <v>#N/A</v>
      </c>
      <c r="D448" s="5" t="str">
        <f>(VLOOKUP(Games!B449, Data!$B$2:$L$134, 5, FALSE)-VLOOKUP(Games!E449, Data!$B$2:$L$134, 5, FALSE))*'Coefficients - Win Probability'!$D$2</f>
        <v>#N/A</v>
      </c>
      <c r="E448" s="5" t="str">
        <f>(VLOOKUP(Games!B449, Data!$B$2:$L$134, 6, FALSE)-VLOOKUP(Games!E449, Data!$B$2:$L$134, 6, FALSE))*'Coefficients - Win Probability'!$E$2</f>
        <v>#N/A</v>
      </c>
      <c r="F448" s="5" t="str">
        <f>(VLOOKUP(Games!B449, Data!$B$2:$L$134, 7, FALSE)-VLOOKUP(Games!E449, Data!$B$2:$L$134, 7, FALSE))*'Coefficients - Win Probability'!$F$2</f>
        <v>#N/A</v>
      </c>
      <c r="G448" s="5" t="str">
        <f>(VLOOKUP(Games!B449, Data!$B$2:$L$134, 8, FALSE)-VLOOKUP(Games!E449, Data!$B$2:$L$134, 8, FALSE))*'Coefficients - Win Probability'!$G$2</f>
        <v>#N/A</v>
      </c>
      <c r="H448" s="5" t="str">
        <f>(VLOOKUP(Games!B449, Data!$B$2:$L$134, 9, FALSE)-VLOOKUP(Games!E449, Data!$B$2:$L$134, 9, FALSE))*'Coefficients - Win Probability'!$H$2</f>
        <v>#N/A</v>
      </c>
      <c r="I448" s="5" t="str">
        <f>(VLOOKUP(Games!B449, Data!$B$2:$L$134, 10, FALSE)-VLOOKUP(Games!E449, Data!$B$2:$L$134, 10, FALSE))*'Coefficients - Win Probability'!$I$2</f>
        <v>#N/A</v>
      </c>
      <c r="J448" s="5" t="str">
        <f>(IF(AND(VLOOKUP(Games!B449, Data!$B$2:$L$134, 11, FALSE)=1, VLOOKUP(Games!E449, Data!$B$2:$L$134, 11, FALSE)&lt;&gt;1), 1,0))*'Coefficients - Win Probability'!$J$2</f>
        <v>#N/A</v>
      </c>
      <c r="K448" s="5" t="str">
        <f>(IF(AND(VLOOKUP(Games!B449, Data!$B$2:$L$134, 11, FALSE)&lt;&gt;1, VLOOKUP(Games!E449, Data!$B$2:$L$134, 11, FALSE)=1), 1,0))*'Coefficients - Win Probability'!$K$2</f>
        <v>#N/A</v>
      </c>
      <c r="L448" s="5" t="str">
        <f>(VLOOKUP(Games!B449, Data!$B$2:$L$134, 3, FALSE)-VLOOKUP(Games!E449, Data!$B$2:$L$134, 3, FALSE))*'Coefficients - Win Probability'!$L$2</f>
        <v>#N/A</v>
      </c>
      <c r="N448" s="5" t="str">
        <f t="shared" si="1"/>
        <v>#N/A</v>
      </c>
    </row>
    <row r="449" ht="14.25" customHeight="1">
      <c r="A449" s="5" t="n">
        <f>'Coefficients - Win Probability'!$A$2</f>
        <v>0</v>
      </c>
      <c r="B449" s="5" t="n">
        <f>(Games!G450)*'Coefficients - Win Probability'!$B$2</f>
        <v>0</v>
      </c>
      <c r="C449" s="5" t="str">
        <f>(VLOOKUP(Games!B450, Data!$B$2:$L$134, 4, FALSE)-VLOOKUP(Games!E450, Data!$B$2:$L$134, 4, FALSE))*'Coefficients - Win Probability'!$C$2</f>
        <v>#N/A</v>
      </c>
      <c r="D449" s="5" t="str">
        <f>(VLOOKUP(Games!B450, Data!$B$2:$L$134, 5, FALSE)-VLOOKUP(Games!E450, Data!$B$2:$L$134, 5, FALSE))*'Coefficients - Win Probability'!$D$2</f>
        <v>#N/A</v>
      </c>
      <c r="E449" s="5" t="str">
        <f>(VLOOKUP(Games!B450, Data!$B$2:$L$134, 6, FALSE)-VLOOKUP(Games!E450, Data!$B$2:$L$134, 6, FALSE))*'Coefficients - Win Probability'!$E$2</f>
        <v>#N/A</v>
      </c>
      <c r="F449" s="5" t="str">
        <f>(VLOOKUP(Games!B450, Data!$B$2:$L$134, 7, FALSE)-VLOOKUP(Games!E450, Data!$B$2:$L$134, 7, FALSE))*'Coefficients - Win Probability'!$F$2</f>
        <v>#N/A</v>
      </c>
      <c r="G449" s="5" t="str">
        <f>(VLOOKUP(Games!B450, Data!$B$2:$L$134, 8, FALSE)-VLOOKUP(Games!E450, Data!$B$2:$L$134, 8, FALSE))*'Coefficients - Win Probability'!$G$2</f>
        <v>#N/A</v>
      </c>
      <c r="H449" s="5" t="str">
        <f>(VLOOKUP(Games!B450, Data!$B$2:$L$134, 9, FALSE)-VLOOKUP(Games!E450, Data!$B$2:$L$134, 9, FALSE))*'Coefficients - Win Probability'!$H$2</f>
        <v>#N/A</v>
      </c>
      <c r="I449" s="5" t="str">
        <f>(VLOOKUP(Games!B450, Data!$B$2:$L$134, 10, FALSE)-VLOOKUP(Games!E450, Data!$B$2:$L$134, 10, FALSE))*'Coefficients - Win Probability'!$I$2</f>
        <v>#N/A</v>
      </c>
      <c r="J449" s="5" t="str">
        <f>(IF(AND(VLOOKUP(Games!B450, Data!$B$2:$L$134, 11, FALSE)=1, VLOOKUP(Games!E450, Data!$B$2:$L$134, 11, FALSE)&lt;&gt;1), 1,0))*'Coefficients - Win Probability'!$J$2</f>
        <v>#N/A</v>
      </c>
      <c r="K449" s="5" t="str">
        <f>(IF(AND(VLOOKUP(Games!B450, Data!$B$2:$L$134, 11, FALSE)&lt;&gt;1, VLOOKUP(Games!E450, Data!$B$2:$L$134, 11, FALSE)=1), 1,0))*'Coefficients - Win Probability'!$K$2</f>
        <v>#N/A</v>
      </c>
      <c r="L449" s="5" t="str">
        <f>(VLOOKUP(Games!B450, Data!$B$2:$L$134, 3, FALSE)-VLOOKUP(Games!E450, Data!$B$2:$L$134, 3, FALSE))*'Coefficients - Win Probability'!$L$2</f>
        <v>#N/A</v>
      </c>
      <c r="N449" s="5" t="str">
        <f t="shared" si="1"/>
        <v>#N/A</v>
      </c>
    </row>
    <row r="450" ht="14.25" customHeight="1">
      <c r="A450" s="5" t="n">
        <f>'Coefficients - Win Probability'!$A$2</f>
        <v>0</v>
      </c>
      <c r="B450" s="5" t="n">
        <f>(Games!G451)*'Coefficients - Win Probability'!$B$2</f>
        <v>0</v>
      </c>
      <c r="C450" s="5" t="str">
        <f>(VLOOKUP(Games!B451, Data!$B$2:$L$134, 4, FALSE)-VLOOKUP(Games!E451, Data!$B$2:$L$134, 4, FALSE))*'Coefficients - Win Probability'!$C$2</f>
        <v>#N/A</v>
      </c>
      <c r="D450" s="5" t="str">
        <f>(VLOOKUP(Games!B451, Data!$B$2:$L$134, 5, FALSE)-VLOOKUP(Games!E451, Data!$B$2:$L$134, 5, FALSE))*'Coefficients - Win Probability'!$D$2</f>
        <v>#N/A</v>
      </c>
      <c r="E450" s="5" t="str">
        <f>(VLOOKUP(Games!B451, Data!$B$2:$L$134, 6, FALSE)-VLOOKUP(Games!E451, Data!$B$2:$L$134, 6, FALSE))*'Coefficients - Win Probability'!$E$2</f>
        <v>#N/A</v>
      </c>
      <c r="F450" s="5" t="str">
        <f>(VLOOKUP(Games!B451, Data!$B$2:$L$134, 7, FALSE)-VLOOKUP(Games!E451, Data!$B$2:$L$134, 7, FALSE))*'Coefficients - Win Probability'!$F$2</f>
        <v>#N/A</v>
      </c>
      <c r="G450" s="5" t="str">
        <f>(VLOOKUP(Games!B451, Data!$B$2:$L$134, 8, FALSE)-VLOOKUP(Games!E451, Data!$B$2:$L$134, 8, FALSE))*'Coefficients - Win Probability'!$G$2</f>
        <v>#N/A</v>
      </c>
      <c r="H450" s="5" t="str">
        <f>(VLOOKUP(Games!B451, Data!$B$2:$L$134, 9, FALSE)-VLOOKUP(Games!E451, Data!$B$2:$L$134, 9, FALSE))*'Coefficients - Win Probability'!$H$2</f>
        <v>#N/A</v>
      </c>
      <c r="I450" s="5" t="str">
        <f>(VLOOKUP(Games!B451, Data!$B$2:$L$134, 10, FALSE)-VLOOKUP(Games!E451, Data!$B$2:$L$134, 10, FALSE))*'Coefficients - Win Probability'!$I$2</f>
        <v>#N/A</v>
      </c>
      <c r="J450" s="5" t="str">
        <f>(IF(AND(VLOOKUP(Games!B451, Data!$B$2:$L$134, 11, FALSE)=1, VLOOKUP(Games!E451, Data!$B$2:$L$134, 11, FALSE)&lt;&gt;1), 1,0))*'Coefficients - Win Probability'!$J$2</f>
        <v>#N/A</v>
      </c>
      <c r="K450" s="5" t="str">
        <f>(IF(AND(VLOOKUP(Games!B451, Data!$B$2:$L$134, 11, FALSE)&lt;&gt;1, VLOOKUP(Games!E451, Data!$B$2:$L$134, 11, FALSE)=1), 1,0))*'Coefficients - Win Probability'!$K$2</f>
        <v>#N/A</v>
      </c>
      <c r="L450" s="5" t="str">
        <f>(VLOOKUP(Games!B451, Data!$B$2:$L$134, 3, FALSE)-VLOOKUP(Games!E451, Data!$B$2:$L$134, 3, FALSE))*'Coefficients - Win Probability'!$L$2</f>
        <v>#N/A</v>
      </c>
      <c r="N450" s="5" t="str">
        <f t="shared" si="1"/>
        <v>#N/A</v>
      </c>
    </row>
    <row r="451" ht="14.25" customHeight="1">
      <c r="A451" s="5" t="n">
        <f>'Coefficients - Win Probability'!$A$2</f>
        <v>0</v>
      </c>
      <c r="B451" s="5" t="n">
        <f>(Games!G452)*'Coefficients - Win Probability'!$B$2</f>
        <v>0</v>
      </c>
      <c r="C451" s="5" t="str">
        <f>(VLOOKUP(Games!B452, Data!$B$2:$L$134, 4, FALSE)-VLOOKUP(Games!E452, Data!$B$2:$L$134, 4, FALSE))*'Coefficients - Win Probability'!$C$2</f>
        <v>#N/A</v>
      </c>
      <c r="D451" s="5" t="str">
        <f>(VLOOKUP(Games!B452, Data!$B$2:$L$134, 5, FALSE)-VLOOKUP(Games!E452, Data!$B$2:$L$134, 5, FALSE))*'Coefficients - Win Probability'!$D$2</f>
        <v>#N/A</v>
      </c>
      <c r="E451" s="5" t="str">
        <f>(VLOOKUP(Games!B452, Data!$B$2:$L$134, 6, FALSE)-VLOOKUP(Games!E452, Data!$B$2:$L$134, 6, FALSE))*'Coefficients - Win Probability'!$E$2</f>
        <v>#N/A</v>
      </c>
      <c r="F451" s="5" t="str">
        <f>(VLOOKUP(Games!B452, Data!$B$2:$L$134, 7, FALSE)-VLOOKUP(Games!E452, Data!$B$2:$L$134, 7, FALSE))*'Coefficients - Win Probability'!$F$2</f>
        <v>#N/A</v>
      </c>
      <c r="G451" s="5" t="str">
        <f>(VLOOKUP(Games!B452, Data!$B$2:$L$134, 8, FALSE)-VLOOKUP(Games!E452, Data!$B$2:$L$134, 8, FALSE))*'Coefficients - Win Probability'!$G$2</f>
        <v>#N/A</v>
      </c>
      <c r="H451" s="5" t="str">
        <f>(VLOOKUP(Games!B452, Data!$B$2:$L$134, 9, FALSE)-VLOOKUP(Games!E452, Data!$B$2:$L$134, 9, FALSE))*'Coefficients - Win Probability'!$H$2</f>
        <v>#N/A</v>
      </c>
      <c r="I451" s="5" t="str">
        <f>(VLOOKUP(Games!B452, Data!$B$2:$L$134, 10, FALSE)-VLOOKUP(Games!E452, Data!$B$2:$L$134, 10, FALSE))*'Coefficients - Win Probability'!$I$2</f>
        <v>#N/A</v>
      </c>
      <c r="J451" s="5" t="str">
        <f>(IF(AND(VLOOKUP(Games!B452, Data!$B$2:$L$134, 11, FALSE)=1, VLOOKUP(Games!E452, Data!$B$2:$L$134, 11, FALSE)&lt;&gt;1), 1,0))*'Coefficients - Win Probability'!$J$2</f>
        <v>#N/A</v>
      </c>
      <c r="K451" s="5" t="str">
        <f>(IF(AND(VLOOKUP(Games!B452, Data!$B$2:$L$134, 11, FALSE)&lt;&gt;1, VLOOKUP(Games!E452, Data!$B$2:$L$134, 11, FALSE)=1), 1,0))*'Coefficients - Win Probability'!$K$2</f>
        <v>#N/A</v>
      </c>
      <c r="L451" s="5" t="str">
        <f>(VLOOKUP(Games!B452, Data!$B$2:$L$134, 3, FALSE)-VLOOKUP(Games!E452, Data!$B$2:$L$134, 3, FALSE))*'Coefficients - Win Probability'!$L$2</f>
        <v>#N/A</v>
      </c>
      <c r="N451" s="5" t="str">
        <f t="shared" si="1"/>
        <v>#N/A</v>
      </c>
    </row>
    <row r="452" ht="14.25" customHeight="1">
      <c r="A452" s="5" t="n">
        <f>'Coefficients - Win Probability'!$A$2</f>
        <v>0</v>
      </c>
      <c r="B452" s="5" t="n">
        <f>(Games!G453)*'Coefficients - Win Probability'!$B$2</f>
        <v>0</v>
      </c>
      <c r="C452" s="5" t="str">
        <f>(VLOOKUP(Games!B453, Data!$B$2:$L$134, 4, FALSE)-VLOOKUP(Games!E453, Data!$B$2:$L$134, 4, FALSE))*'Coefficients - Win Probability'!$C$2</f>
        <v>#N/A</v>
      </c>
      <c r="D452" s="5" t="str">
        <f>(VLOOKUP(Games!B453, Data!$B$2:$L$134, 5, FALSE)-VLOOKUP(Games!E453, Data!$B$2:$L$134, 5, FALSE))*'Coefficients - Win Probability'!$D$2</f>
        <v>#N/A</v>
      </c>
      <c r="E452" s="5" t="str">
        <f>(VLOOKUP(Games!B453, Data!$B$2:$L$134, 6, FALSE)-VLOOKUP(Games!E453, Data!$B$2:$L$134, 6, FALSE))*'Coefficients - Win Probability'!$E$2</f>
        <v>#N/A</v>
      </c>
      <c r="F452" s="5" t="str">
        <f>(VLOOKUP(Games!B453, Data!$B$2:$L$134, 7, FALSE)-VLOOKUP(Games!E453, Data!$B$2:$L$134, 7, FALSE))*'Coefficients - Win Probability'!$F$2</f>
        <v>#N/A</v>
      </c>
      <c r="G452" s="5" t="str">
        <f>(VLOOKUP(Games!B453, Data!$B$2:$L$134, 8, FALSE)-VLOOKUP(Games!E453, Data!$B$2:$L$134, 8, FALSE))*'Coefficients - Win Probability'!$G$2</f>
        <v>#N/A</v>
      </c>
      <c r="H452" s="5" t="str">
        <f>(VLOOKUP(Games!B453, Data!$B$2:$L$134, 9, FALSE)-VLOOKUP(Games!E453, Data!$B$2:$L$134, 9, FALSE))*'Coefficients - Win Probability'!$H$2</f>
        <v>#N/A</v>
      </c>
      <c r="I452" s="5" t="str">
        <f>(VLOOKUP(Games!B453, Data!$B$2:$L$134, 10, FALSE)-VLOOKUP(Games!E453, Data!$B$2:$L$134, 10, FALSE))*'Coefficients - Win Probability'!$I$2</f>
        <v>#N/A</v>
      </c>
      <c r="J452" s="5" t="str">
        <f>(IF(AND(VLOOKUP(Games!B453, Data!$B$2:$L$134, 11, FALSE)=1, VLOOKUP(Games!E453, Data!$B$2:$L$134, 11, FALSE)&lt;&gt;1), 1,0))*'Coefficients - Win Probability'!$J$2</f>
        <v>#N/A</v>
      </c>
      <c r="K452" s="5" t="str">
        <f>(IF(AND(VLOOKUP(Games!B453, Data!$B$2:$L$134, 11, FALSE)&lt;&gt;1, VLOOKUP(Games!E453, Data!$B$2:$L$134, 11, FALSE)=1), 1,0))*'Coefficients - Win Probability'!$K$2</f>
        <v>#N/A</v>
      </c>
      <c r="L452" s="5" t="str">
        <f>(VLOOKUP(Games!B453, Data!$B$2:$L$134, 3, FALSE)-VLOOKUP(Games!E453, Data!$B$2:$L$134, 3, FALSE))*'Coefficients - Win Probability'!$L$2</f>
        <v>#N/A</v>
      </c>
      <c r="N452" s="5" t="str">
        <f t="shared" si="1"/>
        <v>#N/A</v>
      </c>
    </row>
    <row r="453" ht="14.25" customHeight="1">
      <c r="A453" s="5" t="n">
        <f>'Coefficients - Win Probability'!$A$2</f>
        <v>0</v>
      </c>
      <c r="B453" s="5" t="n">
        <f>(Games!G454)*'Coefficients - Win Probability'!$B$2</f>
        <v>0</v>
      </c>
      <c r="C453" s="5" t="str">
        <f>(VLOOKUP(Games!B454, Data!$B$2:$L$134, 4, FALSE)-VLOOKUP(Games!E454, Data!$B$2:$L$134, 4, FALSE))*'Coefficients - Win Probability'!$C$2</f>
        <v>#N/A</v>
      </c>
      <c r="D453" s="5" t="str">
        <f>(VLOOKUP(Games!B454, Data!$B$2:$L$134, 5, FALSE)-VLOOKUP(Games!E454, Data!$B$2:$L$134, 5, FALSE))*'Coefficients - Win Probability'!$D$2</f>
        <v>#N/A</v>
      </c>
      <c r="E453" s="5" t="str">
        <f>(VLOOKUP(Games!B454, Data!$B$2:$L$134, 6, FALSE)-VLOOKUP(Games!E454, Data!$B$2:$L$134, 6, FALSE))*'Coefficients - Win Probability'!$E$2</f>
        <v>#N/A</v>
      </c>
      <c r="F453" s="5" t="str">
        <f>(VLOOKUP(Games!B454, Data!$B$2:$L$134, 7, FALSE)-VLOOKUP(Games!E454, Data!$B$2:$L$134, 7, FALSE))*'Coefficients - Win Probability'!$F$2</f>
        <v>#N/A</v>
      </c>
      <c r="G453" s="5" t="str">
        <f>(VLOOKUP(Games!B454, Data!$B$2:$L$134, 8, FALSE)-VLOOKUP(Games!E454, Data!$B$2:$L$134, 8, FALSE))*'Coefficients - Win Probability'!$G$2</f>
        <v>#N/A</v>
      </c>
      <c r="H453" s="5" t="str">
        <f>(VLOOKUP(Games!B454, Data!$B$2:$L$134, 9, FALSE)-VLOOKUP(Games!E454, Data!$B$2:$L$134, 9, FALSE))*'Coefficients - Win Probability'!$H$2</f>
        <v>#N/A</v>
      </c>
      <c r="I453" s="5" t="str">
        <f>(VLOOKUP(Games!B454, Data!$B$2:$L$134, 10, FALSE)-VLOOKUP(Games!E454, Data!$B$2:$L$134, 10, FALSE))*'Coefficients - Win Probability'!$I$2</f>
        <v>#N/A</v>
      </c>
      <c r="J453" s="5" t="str">
        <f>(IF(AND(VLOOKUP(Games!B454, Data!$B$2:$L$134, 11, FALSE)=1, VLOOKUP(Games!E454, Data!$B$2:$L$134, 11, FALSE)&lt;&gt;1), 1,0))*'Coefficients - Win Probability'!$J$2</f>
        <v>#N/A</v>
      </c>
      <c r="K453" s="5" t="str">
        <f>(IF(AND(VLOOKUP(Games!B454, Data!$B$2:$L$134, 11, FALSE)&lt;&gt;1, VLOOKUP(Games!E454, Data!$B$2:$L$134, 11, FALSE)=1), 1,0))*'Coefficients - Win Probability'!$K$2</f>
        <v>#N/A</v>
      </c>
      <c r="L453" s="5" t="str">
        <f>(VLOOKUP(Games!B454, Data!$B$2:$L$134, 3, FALSE)-VLOOKUP(Games!E454, Data!$B$2:$L$134, 3, FALSE))*'Coefficients - Win Probability'!$L$2</f>
        <v>#N/A</v>
      </c>
      <c r="N453" s="5" t="str">
        <f t="shared" si="1"/>
        <v>#N/A</v>
      </c>
    </row>
    <row r="454" ht="14.25" customHeight="1">
      <c r="A454" s="5" t="n">
        <f>'Coefficients - Win Probability'!$A$2</f>
        <v>0</v>
      </c>
      <c r="B454" s="5" t="n">
        <f>(Games!G455)*'Coefficients - Win Probability'!$B$2</f>
        <v>0</v>
      </c>
      <c r="C454" s="5" t="str">
        <f>(VLOOKUP(Games!B455, Data!$B$2:$L$134, 4, FALSE)-VLOOKUP(Games!E455, Data!$B$2:$L$134, 4, FALSE))*'Coefficients - Win Probability'!$C$2</f>
        <v>#N/A</v>
      </c>
      <c r="D454" s="5" t="str">
        <f>(VLOOKUP(Games!B455, Data!$B$2:$L$134, 5, FALSE)-VLOOKUP(Games!E455, Data!$B$2:$L$134, 5, FALSE))*'Coefficients - Win Probability'!$D$2</f>
        <v>#N/A</v>
      </c>
      <c r="E454" s="5" t="str">
        <f>(VLOOKUP(Games!B455, Data!$B$2:$L$134, 6, FALSE)-VLOOKUP(Games!E455, Data!$B$2:$L$134, 6, FALSE))*'Coefficients - Win Probability'!$E$2</f>
        <v>#N/A</v>
      </c>
      <c r="F454" s="5" t="str">
        <f>(VLOOKUP(Games!B455, Data!$B$2:$L$134, 7, FALSE)-VLOOKUP(Games!E455, Data!$B$2:$L$134, 7, FALSE))*'Coefficients - Win Probability'!$F$2</f>
        <v>#N/A</v>
      </c>
      <c r="G454" s="5" t="str">
        <f>(VLOOKUP(Games!B455, Data!$B$2:$L$134, 8, FALSE)-VLOOKUP(Games!E455, Data!$B$2:$L$134, 8, FALSE))*'Coefficients - Win Probability'!$G$2</f>
        <v>#N/A</v>
      </c>
      <c r="H454" s="5" t="str">
        <f>(VLOOKUP(Games!B455, Data!$B$2:$L$134, 9, FALSE)-VLOOKUP(Games!E455, Data!$B$2:$L$134, 9, FALSE))*'Coefficients - Win Probability'!$H$2</f>
        <v>#N/A</v>
      </c>
      <c r="I454" s="5" t="str">
        <f>(VLOOKUP(Games!B455, Data!$B$2:$L$134, 10, FALSE)-VLOOKUP(Games!E455, Data!$B$2:$L$134, 10, FALSE))*'Coefficients - Win Probability'!$I$2</f>
        <v>#N/A</v>
      </c>
      <c r="J454" s="5" t="str">
        <f>(IF(AND(VLOOKUP(Games!B455, Data!$B$2:$L$134, 11, FALSE)=1, VLOOKUP(Games!E455, Data!$B$2:$L$134, 11, FALSE)&lt;&gt;1), 1,0))*'Coefficients - Win Probability'!$J$2</f>
        <v>#N/A</v>
      </c>
      <c r="K454" s="5" t="str">
        <f>(IF(AND(VLOOKUP(Games!B455, Data!$B$2:$L$134, 11, FALSE)&lt;&gt;1, VLOOKUP(Games!E455, Data!$B$2:$L$134, 11, FALSE)=1), 1,0))*'Coefficients - Win Probability'!$K$2</f>
        <v>#N/A</v>
      </c>
      <c r="L454" s="5" t="str">
        <f>(VLOOKUP(Games!B455, Data!$B$2:$L$134, 3, FALSE)-VLOOKUP(Games!E455, Data!$B$2:$L$134, 3, FALSE))*'Coefficients - Win Probability'!$L$2</f>
        <v>#N/A</v>
      </c>
      <c r="N454" s="5" t="str">
        <f t="shared" si="1"/>
        <v>#N/A</v>
      </c>
    </row>
    <row r="455" ht="14.25" customHeight="1">
      <c r="A455" s="5" t="n">
        <f>'Coefficients - Win Probability'!$A$2</f>
        <v>0</v>
      </c>
      <c r="B455" s="5" t="n">
        <f>(Games!G456)*'Coefficients - Win Probability'!$B$2</f>
        <v>0</v>
      </c>
      <c r="C455" s="5" t="str">
        <f>(VLOOKUP(Games!B456, Data!$B$2:$L$134, 4, FALSE)-VLOOKUP(Games!E456, Data!$B$2:$L$134, 4, FALSE))*'Coefficients - Win Probability'!$C$2</f>
        <v>#N/A</v>
      </c>
      <c r="D455" s="5" t="str">
        <f>(VLOOKUP(Games!B456, Data!$B$2:$L$134, 5, FALSE)-VLOOKUP(Games!E456, Data!$B$2:$L$134, 5, FALSE))*'Coefficients - Win Probability'!$D$2</f>
        <v>#N/A</v>
      </c>
      <c r="E455" s="5" t="str">
        <f>(VLOOKUP(Games!B456, Data!$B$2:$L$134, 6, FALSE)-VLOOKUP(Games!E456, Data!$B$2:$L$134, 6, FALSE))*'Coefficients - Win Probability'!$E$2</f>
        <v>#N/A</v>
      </c>
      <c r="F455" s="5" t="str">
        <f>(VLOOKUP(Games!B456, Data!$B$2:$L$134, 7, FALSE)-VLOOKUP(Games!E456, Data!$B$2:$L$134, 7, FALSE))*'Coefficients - Win Probability'!$F$2</f>
        <v>#N/A</v>
      </c>
      <c r="G455" s="5" t="str">
        <f>(VLOOKUP(Games!B456, Data!$B$2:$L$134, 8, FALSE)-VLOOKUP(Games!E456, Data!$B$2:$L$134, 8, FALSE))*'Coefficients - Win Probability'!$G$2</f>
        <v>#N/A</v>
      </c>
      <c r="H455" s="5" t="str">
        <f>(VLOOKUP(Games!B456, Data!$B$2:$L$134, 9, FALSE)-VLOOKUP(Games!E456, Data!$B$2:$L$134, 9, FALSE))*'Coefficients - Win Probability'!$H$2</f>
        <v>#N/A</v>
      </c>
      <c r="I455" s="5" t="str">
        <f>(VLOOKUP(Games!B456, Data!$B$2:$L$134, 10, FALSE)-VLOOKUP(Games!E456, Data!$B$2:$L$134, 10, FALSE))*'Coefficients - Win Probability'!$I$2</f>
        <v>#N/A</v>
      </c>
      <c r="J455" s="5" t="str">
        <f>(IF(AND(VLOOKUP(Games!B456, Data!$B$2:$L$134, 11, FALSE)=1, VLOOKUP(Games!E456, Data!$B$2:$L$134, 11, FALSE)&lt;&gt;1), 1,0))*'Coefficients - Win Probability'!$J$2</f>
        <v>#N/A</v>
      </c>
      <c r="K455" s="5" t="str">
        <f>(IF(AND(VLOOKUP(Games!B456, Data!$B$2:$L$134, 11, FALSE)&lt;&gt;1, VLOOKUP(Games!E456, Data!$B$2:$L$134, 11, FALSE)=1), 1,0))*'Coefficients - Win Probability'!$K$2</f>
        <v>#N/A</v>
      </c>
      <c r="L455" s="5" t="str">
        <f>(VLOOKUP(Games!B456, Data!$B$2:$L$134, 3, FALSE)-VLOOKUP(Games!E456, Data!$B$2:$L$134, 3, FALSE))*'Coefficients - Win Probability'!$L$2</f>
        <v>#N/A</v>
      </c>
      <c r="N455" s="5" t="str">
        <f t="shared" si="1"/>
        <v>#N/A</v>
      </c>
    </row>
    <row r="456" ht="14.25" customHeight="1">
      <c r="A456" s="5" t="n">
        <f>'Coefficients - Win Probability'!$A$2</f>
        <v>0</v>
      </c>
      <c r="B456" s="5" t="n">
        <f>(Games!G457)*'Coefficients - Win Probability'!$B$2</f>
        <v>0</v>
      </c>
      <c r="C456" s="5" t="str">
        <f>(VLOOKUP(Games!B457, Data!$B$2:$L$134, 4, FALSE)-VLOOKUP(Games!E457, Data!$B$2:$L$134, 4, FALSE))*'Coefficients - Win Probability'!$C$2</f>
        <v>#N/A</v>
      </c>
      <c r="D456" s="5" t="str">
        <f>(VLOOKUP(Games!B457, Data!$B$2:$L$134, 5, FALSE)-VLOOKUP(Games!E457, Data!$B$2:$L$134, 5, FALSE))*'Coefficients - Win Probability'!$D$2</f>
        <v>#N/A</v>
      </c>
      <c r="E456" s="5" t="str">
        <f>(VLOOKUP(Games!B457, Data!$B$2:$L$134, 6, FALSE)-VLOOKUP(Games!E457, Data!$B$2:$L$134, 6, FALSE))*'Coefficients - Win Probability'!$E$2</f>
        <v>#N/A</v>
      </c>
      <c r="F456" s="5" t="str">
        <f>(VLOOKUP(Games!B457, Data!$B$2:$L$134, 7, FALSE)-VLOOKUP(Games!E457, Data!$B$2:$L$134, 7, FALSE))*'Coefficients - Win Probability'!$F$2</f>
        <v>#N/A</v>
      </c>
      <c r="G456" s="5" t="str">
        <f>(VLOOKUP(Games!B457, Data!$B$2:$L$134, 8, FALSE)-VLOOKUP(Games!E457, Data!$B$2:$L$134, 8, FALSE))*'Coefficients - Win Probability'!$G$2</f>
        <v>#N/A</v>
      </c>
      <c r="H456" s="5" t="str">
        <f>(VLOOKUP(Games!B457, Data!$B$2:$L$134, 9, FALSE)-VLOOKUP(Games!E457, Data!$B$2:$L$134, 9, FALSE))*'Coefficients - Win Probability'!$H$2</f>
        <v>#N/A</v>
      </c>
      <c r="I456" s="5" t="str">
        <f>(VLOOKUP(Games!B457, Data!$B$2:$L$134, 10, FALSE)-VLOOKUP(Games!E457, Data!$B$2:$L$134, 10, FALSE))*'Coefficients - Win Probability'!$I$2</f>
        <v>#N/A</v>
      </c>
      <c r="J456" s="5" t="str">
        <f>(IF(AND(VLOOKUP(Games!B457, Data!$B$2:$L$134, 11, FALSE)=1, VLOOKUP(Games!E457, Data!$B$2:$L$134, 11, FALSE)&lt;&gt;1), 1,0))*'Coefficients - Win Probability'!$J$2</f>
        <v>#N/A</v>
      </c>
      <c r="K456" s="5" t="str">
        <f>(IF(AND(VLOOKUP(Games!B457, Data!$B$2:$L$134, 11, FALSE)&lt;&gt;1, VLOOKUP(Games!E457, Data!$B$2:$L$134, 11, FALSE)=1), 1,0))*'Coefficients - Win Probability'!$K$2</f>
        <v>#N/A</v>
      </c>
      <c r="L456" s="5" t="str">
        <f>(VLOOKUP(Games!B457, Data!$B$2:$L$134, 3, FALSE)-VLOOKUP(Games!E457, Data!$B$2:$L$134, 3, FALSE))*'Coefficients - Win Probability'!$L$2</f>
        <v>#N/A</v>
      </c>
      <c r="N456" s="5" t="str">
        <f t="shared" si="1"/>
        <v>#N/A</v>
      </c>
    </row>
    <row r="457" ht="14.25" customHeight="1">
      <c r="A457" s="5" t="n">
        <f>'Coefficients - Win Probability'!$A$2</f>
        <v>0</v>
      </c>
      <c r="B457" s="5" t="n">
        <f>(Games!G458)*'Coefficients - Win Probability'!$B$2</f>
        <v>0</v>
      </c>
      <c r="C457" s="5" t="str">
        <f>(VLOOKUP(Games!B458, Data!$B$2:$L$134, 4, FALSE)-VLOOKUP(Games!E458, Data!$B$2:$L$134, 4, FALSE))*'Coefficients - Win Probability'!$C$2</f>
        <v>#N/A</v>
      </c>
      <c r="D457" s="5" t="str">
        <f>(VLOOKUP(Games!B458, Data!$B$2:$L$134, 5, FALSE)-VLOOKUP(Games!E458, Data!$B$2:$L$134, 5, FALSE))*'Coefficients - Win Probability'!$D$2</f>
        <v>#N/A</v>
      </c>
      <c r="E457" s="5" t="str">
        <f>(VLOOKUP(Games!B458, Data!$B$2:$L$134, 6, FALSE)-VLOOKUP(Games!E458, Data!$B$2:$L$134, 6, FALSE))*'Coefficients - Win Probability'!$E$2</f>
        <v>#N/A</v>
      </c>
      <c r="F457" s="5" t="str">
        <f>(VLOOKUP(Games!B458, Data!$B$2:$L$134, 7, FALSE)-VLOOKUP(Games!E458, Data!$B$2:$L$134, 7, FALSE))*'Coefficients - Win Probability'!$F$2</f>
        <v>#N/A</v>
      </c>
      <c r="G457" s="5" t="str">
        <f>(VLOOKUP(Games!B458, Data!$B$2:$L$134, 8, FALSE)-VLOOKUP(Games!E458, Data!$B$2:$L$134, 8, FALSE))*'Coefficients - Win Probability'!$G$2</f>
        <v>#N/A</v>
      </c>
      <c r="H457" s="5" t="str">
        <f>(VLOOKUP(Games!B458, Data!$B$2:$L$134, 9, FALSE)-VLOOKUP(Games!E458, Data!$B$2:$L$134, 9, FALSE))*'Coefficients - Win Probability'!$H$2</f>
        <v>#N/A</v>
      </c>
      <c r="I457" s="5" t="str">
        <f>(VLOOKUP(Games!B458, Data!$B$2:$L$134, 10, FALSE)-VLOOKUP(Games!E458, Data!$B$2:$L$134, 10, FALSE))*'Coefficients - Win Probability'!$I$2</f>
        <v>#N/A</v>
      </c>
      <c r="J457" s="5" t="str">
        <f>(IF(AND(VLOOKUP(Games!B458, Data!$B$2:$L$134, 11, FALSE)=1, VLOOKUP(Games!E458, Data!$B$2:$L$134, 11, FALSE)&lt;&gt;1), 1,0))*'Coefficients - Win Probability'!$J$2</f>
        <v>#N/A</v>
      </c>
      <c r="K457" s="5" t="str">
        <f>(IF(AND(VLOOKUP(Games!B458, Data!$B$2:$L$134, 11, FALSE)&lt;&gt;1, VLOOKUP(Games!E458, Data!$B$2:$L$134, 11, FALSE)=1), 1,0))*'Coefficients - Win Probability'!$K$2</f>
        <v>#N/A</v>
      </c>
      <c r="L457" s="5" t="str">
        <f>(VLOOKUP(Games!B458, Data!$B$2:$L$134, 3, FALSE)-VLOOKUP(Games!E458, Data!$B$2:$L$134, 3, FALSE))*'Coefficients - Win Probability'!$L$2</f>
        <v>#N/A</v>
      </c>
      <c r="N457" s="5" t="str">
        <f t="shared" si="1"/>
        <v>#N/A</v>
      </c>
    </row>
    <row r="458" ht="14.25" customHeight="1">
      <c r="A458" s="5" t="n">
        <f>'Coefficients - Win Probability'!$A$2</f>
        <v>0</v>
      </c>
      <c r="B458" s="5" t="n">
        <f>(Games!G459)*'Coefficients - Win Probability'!$B$2</f>
        <v>0</v>
      </c>
      <c r="C458" s="5" t="str">
        <f>(VLOOKUP(Games!B459, Data!$B$2:$L$134, 4, FALSE)-VLOOKUP(Games!E459, Data!$B$2:$L$134, 4, FALSE))*'Coefficients - Win Probability'!$C$2</f>
        <v>#N/A</v>
      </c>
      <c r="D458" s="5" t="str">
        <f>(VLOOKUP(Games!B459, Data!$B$2:$L$134, 5, FALSE)-VLOOKUP(Games!E459, Data!$B$2:$L$134, 5, FALSE))*'Coefficients - Win Probability'!$D$2</f>
        <v>#N/A</v>
      </c>
      <c r="E458" s="5" t="str">
        <f>(VLOOKUP(Games!B459, Data!$B$2:$L$134, 6, FALSE)-VLOOKUP(Games!E459, Data!$B$2:$L$134, 6, FALSE))*'Coefficients - Win Probability'!$E$2</f>
        <v>#N/A</v>
      </c>
      <c r="F458" s="5" t="str">
        <f>(VLOOKUP(Games!B459, Data!$B$2:$L$134, 7, FALSE)-VLOOKUP(Games!E459, Data!$B$2:$L$134, 7, FALSE))*'Coefficients - Win Probability'!$F$2</f>
        <v>#N/A</v>
      </c>
      <c r="G458" s="5" t="str">
        <f>(VLOOKUP(Games!B459, Data!$B$2:$L$134, 8, FALSE)-VLOOKUP(Games!E459, Data!$B$2:$L$134, 8, FALSE))*'Coefficients - Win Probability'!$G$2</f>
        <v>#N/A</v>
      </c>
      <c r="H458" s="5" t="str">
        <f>(VLOOKUP(Games!B459, Data!$B$2:$L$134, 9, FALSE)-VLOOKUP(Games!E459, Data!$B$2:$L$134, 9, FALSE))*'Coefficients - Win Probability'!$H$2</f>
        <v>#N/A</v>
      </c>
      <c r="I458" s="5" t="str">
        <f>(VLOOKUP(Games!B459, Data!$B$2:$L$134, 10, FALSE)-VLOOKUP(Games!E459, Data!$B$2:$L$134, 10, FALSE))*'Coefficients - Win Probability'!$I$2</f>
        <v>#N/A</v>
      </c>
      <c r="J458" s="5" t="str">
        <f>(IF(AND(VLOOKUP(Games!B459, Data!$B$2:$L$134, 11, FALSE)=1, VLOOKUP(Games!E459, Data!$B$2:$L$134, 11, FALSE)&lt;&gt;1), 1,0))*'Coefficients - Win Probability'!$J$2</f>
        <v>#N/A</v>
      </c>
      <c r="K458" s="5" t="str">
        <f>(IF(AND(VLOOKUP(Games!B459, Data!$B$2:$L$134, 11, FALSE)&lt;&gt;1, VLOOKUP(Games!E459, Data!$B$2:$L$134, 11, FALSE)=1), 1,0))*'Coefficients - Win Probability'!$K$2</f>
        <v>#N/A</v>
      </c>
      <c r="L458" s="5" t="str">
        <f>(VLOOKUP(Games!B459, Data!$B$2:$L$134, 3, FALSE)-VLOOKUP(Games!E459, Data!$B$2:$L$134, 3, FALSE))*'Coefficients - Win Probability'!$L$2</f>
        <v>#N/A</v>
      </c>
      <c r="N458" s="5" t="str">
        <f t="shared" si="1"/>
        <v>#N/A</v>
      </c>
    </row>
    <row r="459" ht="14.25" customHeight="1">
      <c r="A459" s="5" t="n">
        <f>'Coefficients - Win Probability'!$A$2</f>
        <v>0</v>
      </c>
      <c r="B459" s="5" t="n">
        <f>(Games!G460)*'Coefficients - Win Probability'!$B$2</f>
        <v>0</v>
      </c>
      <c r="C459" s="5" t="str">
        <f>(VLOOKUP(Games!B460, Data!$B$2:$L$134, 4, FALSE)-VLOOKUP(Games!E460, Data!$B$2:$L$134, 4, FALSE))*'Coefficients - Win Probability'!$C$2</f>
        <v>#N/A</v>
      </c>
      <c r="D459" s="5" t="str">
        <f>(VLOOKUP(Games!B460, Data!$B$2:$L$134, 5, FALSE)-VLOOKUP(Games!E460, Data!$B$2:$L$134, 5, FALSE))*'Coefficients - Win Probability'!$D$2</f>
        <v>#N/A</v>
      </c>
      <c r="E459" s="5" t="str">
        <f>(VLOOKUP(Games!B460, Data!$B$2:$L$134, 6, FALSE)-VLOOKUP(Games!E460, Data!$B$2:$L$134, 6, FALSE))*'Coefficients - Win Probability'!$E$2</f>
        <v>#N/A</v>
      </c>
      <c r="F459" s="5" t="str">
        <f>(VLOOKUP(Games!B460, Data!$B$2:$L$134, 7, FALSE)-VLOOKUP(Games!E460, Data!$B$2:$L$134, 7, FALSE))*'Coefficients - Win Probability'!$F$2</f>
        <v>#N/A</v>
      </c>
      <c r="G459" s="5" t="str">
        <f>(VLOOKUP(Games!B460, Data!$B$2:$L$134, 8, FALSE)-VLOOKUP(Games!E460, Data!$B$2:$L$134, 8, FALSE))*'Coefficients - Win Probability'!$G$2</f>
        <v>#N/A</v>
      </c>
      <c r="H459" s="5" t="str">
        <f>(VLOOKUP(Games!B460, Data!$B$2:$L$134, 9, FALSE)-VLOOKUP(Games!E460, Data!$B$2:$L$134, 9, FALSE))*'Coefficients - Win Probability'!$H$2</f>
        <v>#N/A</v>
      </c>
      <c r="I459" s="5" t="str">
        <f>(VLOOKUP(Games!B460, Data!$B$2:$L$134, 10, FALSE)-VLOOKUP(Games!E460, Data!$B$2:$L$134, 10, FALSE))*'Coefficients - Win Probability'!$I$2</f>
        <v>#N/A</v>
      </c>
      <c r="J459" s="5" t="str">
        <f>(IF(AND(VLOOKUP(Games!B460, Data!$B$2:$L$134, 11, FALSE)=1, VLOOKUP(Games!E460, Data!$B$2:$L$134, 11, FALSE)&lt;&gt;1), 1,0))*'Coefficients - Win Probability'!$J$2</f>
        <v>#N/A</v>
      </c>
      <c r="K459" s="5" t="str">
        <f>(IF(AND(VLOOKUP(Games!B460, Data!$B$2:$L$134, 11, FALSE)&lt;&gt;1, VLOOKUP(Games!E460, Data!$B$2:$L$134, 11, FALSE)=1), 1,0))*'Coefficients - Win Probability'!$K$2</f>
        <v>#N/A</v>
      </c>
      <c r="L459" s="5" t="str">
        <f>(VLOOKUP(Games!B460, Data!$B$2:$L$134, 3, FALSE)-VLOOKUP(Games!E460, Data!$B$2:$L$134, 3, FALSE))*'Coefficients - Win Probability'!$L$2</f>
        <v>#N/A</v>
      </c>
      <c r="N459" s="5" t="str">
        <f t="shared" si="1"/>
        <v>#N/A</v>
      </c>
    </row>
    <row r="460" ht="14.25" customHeight="1">
      <c r="A460" s="5" t="n">
        <f>'Coefficients - Win Probability'!$A$2</f>
        <v>0</v>
      </c>
      <c r="B460" s="5" t="n">
        <f>(Games!G461)*'Coefficients - Win Probability'!$B$2</f>
        <v>0</v>
      </c>
      <c r="C460" s="5" t="str">
        <f>(VLOOKUP(Games!B461, Data!$B$2:$L$134, 4, FALSE)-VLOOKUP(Games!E461, Data!$B$2:$L$134, 4, FALSE))*'Coefficients - Win Probability'!$C$2</f>
        <v>#N/A</v>
      </c>
      <c r="D460" s="5" t="str">
        <f>(VLOOKUP(Games!B461, Data!$B$2:$L$134, 5, FALSE)-VLOOKUP(Games!E461, Data!$B$2:$L$134, 5, FALSE))*'Coefficients - Win Probability'!$D$2</f>
        <v>#N/A</v>
      </c>
      <c r="E460" s="5" t="str">
        <f>(VLOOKUP(Games!B461, Data!$B$2:$L$134, 6, FALSE)-VLOOKUP(Games!E461, Data!$B$2:$L$134, 6, FALSE))*'Coefficients - Win Probability'!$E$2</f>
        <v>#N/A</v>
      </c>
      <c r="F460" s="5" t="str">
        <f>(VLOOKUP(Games!B461, Data!$B$2:$L$134, 7, FALSE)-VLOOKUP(Games!E461, Data!$B$2:$L$134, 7, FALSE))*'Coefficients - Win Probability'!$F$2</f>
        <v>#N/A</v>
      </c>
      <c r="G460" s="5" t="str">
        <f>(VLOOKUP(Games!B461, Data!$B$2:$L$134, 8, FALSE)-VLOOKUP(Games!E461, Data!$B$2:$L$134, 8, FALSE))*'Coefficients - Win Probability'!$G$2</f>
        <v>#N/A</v>
      </c>
      <c r="H460" s="5" t="str">
        <f>(VLOOKUP(Games!B461, Data!$B$2:$L$134, 9, FALSE)-VLOOKUP(Games!E461, Data!$B$2:$L$134, 9, FALSE))*'Coefficients - Win Probability'!$H$2</f>
        <v>#N/A</v>
      </c>
      <c r="I460" s="5" t="str">
        <f>(VLOOKUP(Games!B461, Data!$B$2:$L$134, 10, FALSE)-VLOOKUP(Games!E461, Data!$B$2:$L$134, 10, FALSE))*'Coefficients - Win Probability'!$I$2</f>
        <v>#N/A</v>
      </c>
      <c r="J460" s="5" t="str">
        <f>(IF(AND(VLOOKUP(Games!B461, Data!$B$2:$L$134, 11, FALSE)=1, VLOOKUP(Games!E461, Data!$B$2:$L$134, 11, FALSE)&lt;&gt;1), 1,0))*'Coefficients - Win Probability'!$J$2</f>
        <v>#N/A</v>
      </c>
      <c r="K460" s="5" t="str">
        <f>(IF(AND(VLOOKUP(Games!B461, Data!$B$2:$L$134, 11, FALSE)&lt;&gt;1, VLOOKUP(Games!E461, Data!$B$2:$L$134, 11, FALSE)=1), 1,0))*'Coefficients - Win Probability'!$K$2</f>
        <v>#N/A</v>
      </c>
      <c r="L460" s="5" t="str">
        <f>(VLOOKUP(Games!B461, Data!$B$2:$L$134, 3, FALSE)-VLOOKUP(Games!E461, Data!$B$2:$L$134, 3, FALSE))*'Coefficients - Win Probability'!$L$2</f>
        <v>#N/A</v>
      </c>
      <c r="N460" s="5" t="str">
        <f t="shared" si="1"/>
        <v>#N/A</v>
      </c>
    </row>
    <row r="461" ht="14.25" customHeight="1">
      <c r="A461" s="5" t="n">
        <f>'Coefficients - Win Probability'!$A$2</f>
        <v>0</v>
      </c>
      <c r="B461" s="5" t="n">
        <f>(Games!G462)*'Coefficients - Win Probability'!$B$2</f>
        <v>0</v>
      </c>
      <c r="C461" s="5" t="str">
        <f>(VLOOKUP(Games!B462, Data!$B$2:$L$134, 4, FALSE)-VLOOKUP(Games!E462, Data!$B$2:$L$134, 4, FALSE))*'Coefficients - Win Probability'!$C$2</f>
        <v>#N/A</v>
      </c>
      <c r="D461" s="5" t="str">
        <f>(VLOOKUP(Games!B462, Data!$B$2:$L$134, 5, FALSE)-VLOOKUP(Games!E462, Data!$B$2:$L$134, 5, FALSE))*'Coefficients - Win Probability'!$D$2</f>
        <v>#N/A</v>
      </c>
      <c r="E461" s="5" t="str">
        <f>(VLOOKUP(Games!B462, Data!$B$2:$L$134, 6, FALSE)-VLOOKUP(Games!E462, Data!$B$2:$L$134, 6, FALSE))*'Coefficients - Win Probability'!$E$2</f>
        <v>#N/A</v>
      </c>
      <c r="F461" s="5" t="str">
        <f>(VLOOKUP(Games!B462, Data!$B$2:$L$134, 7, FALSE)-VLOOKUP(Games!E462, Data!$B$2:$L$134, 7, FALSE))*'Coefficients - Win Probability'!$F$2</f>
        <v>#N/A</v>
      </c>
      <c r="G461" s="5" t="str">
        <f>(VLOOKUP(Games!B462, Data!$B$2:$L$134, 8, FALSE)-VLOOKUP(Games!E462, Data!$B$2:$L$134, 8, FALSE))*'Coefficients - Win Probability'!$G$2</f>
        <v>#N/A</v>
      </c>
      <c r="H461" s="5" t="str">
        <f>(VLOOKUP(Games!B462, Data!$B$2:$L$134, 9, FALSE)-VLOOKUP(Games!E462, Data!$B$2:$L$134, 9, FALSE))*'Coefficients - Win Probability'!$H$2</f>
        <v>#N/A</v>
      </c>
      <c r="I461" s="5" t="str">
        <f>(VLOOKUP(Games!B462, Data!$B$2:$L$134, 10, FALSE)-VLOOKUP(Games!E462, Data!$B$2:$L$134, 10, FALSE))*'Coefficients - Win Probability'!$I$2</f>
        <v>#N/A</v>
      </c>
      <c r="J461" s="5" t="str">
        <f>(IF(AND(VLOOKUP(Games!B462, Data!$B$2:$L$134, 11, FALSE)=1, VLOOKUP(Games!E462, Data!$B$2:$L$134, 11, FALSE)&lt;&gt;1), 1,0))*'Coefficients - Win Probability'!$J$2</f>
        <v>#N/A</v>
      </c>
      <c r="K461" s="5" t="str">
        <f>(IF(AND(VLOOKUP(Games!B462, Data!$B$2:$L$134, 11, FALSE)&lt;&gt;1, VLOOKUP(Games!E462, Data!$B$2:$L$134, 11, FALSE)=1), 1,0))*'Coefficients - Win Probability'!$K$2</f>
        <v>#N/A</v>
      </c>
      <c r="L461" s="5" t="str">
        <f>(VLOOKUP(Games!B462, Data!$B$2:$L$134, 3, FALSE)-VLOOKUP(Games!E462, Data!$B$2:$L$134, 3, FALSE))*'Coefficients - Win Probability'!$L$2</f>
        <v>#N/A</v>
      </c>
      <c r="N461" s="5" t="str">
        <f t="shared" si="1"/>
        <v>#N/A</v>
      </c>
    </row>
    <row r="462" ht="14.25" customHeight="1">
      <c r="A462" s="5" t="n">
        <f>'Coefficients - Win Probability'!$A$2</f>
        <v>0</v>
      </c>
      <c r="B462" s="5" t="n">
        <f>(Games!G463)*'Coefficients - Win Probability'!$B$2</f>
        <v>0</v>
      </c>
      <c r="C462" s="5" t="str">
        <f>(VLOOKUP(Games!B463, Data!$B$2:$L$134, 4, FALSE)-VLOOKUP(Games!E463, Data!$B$2:$L$134, 4, FALSE))*'Coefficients - Win Probability'!$C$2</f>
        <v>#N/A</v>
      </c>
      <c r="D462" s="5" t="str">
        <f>(VLOOKUP(Games!B463, Data!$B$2:$L$134, 5, FALSE)-VLOOKUP(Games!E463, Data!$B$2:$L$134, 5, FALSE))*'Coefficients - Win Probability'!$D$2</f>
        <v>#N/A</v>
      </c>
      <c r="E462" s="5" t="str">
        <f>(VLOOKUP(Games!B463, Data!$B$2:$L$134, 6, FALSE)-VLOOKUP(Games!E463, Data!$B$2:$L$134, 6, FALSE))*'Coefficients - Win Probability'!$E$2</f>
        <v>#N/A</v>
      </c>
      <c r="F462" s="5" t="str">
        <f>(VLOOKUP(Games!B463, Data!$B$2:$L$134, 7, FALSE)-VLOOKUP(Games!E463, Data!$B$2:$L$134, 7, FALSE))*'Coefficients - Win Probability'!$F$2</f>
        <v>#N/A</v>
      </c>
      <c r="G462" s="5" t="str">
        <f>(VLOOKUP(Games!B463, Data!$B$2:$L$134, 8, FALSE)-VLOOKUP(Games!E463, Data!$B$2:$L$134, 8, FALSE))*'Coefficients - Win Probability'!$G$2</f>
        <v>#N/A</v>
      </c>
      <c r="H462" s="5" t="str">
        <f>(VLOOKUP(Games!B463, Data!$B$2:$L$134, 9, FALSE)-VLOOKUP(Games!E463, Data!$B$2:$L$134, 9, FALSE))*'Coefficients - Win Probability'!$H$2</f>
        <v>#N/A</v>
      </c>
      <c r="I462" s="5" t="str">
        <f>(VLOOKUP(Games!B463, Data!$B$2:$L$134, 10, FALSE)-VLOOKUP(Games!E463, Data!$B$2:$L$134, 10, FALSE))*'Coefficients - Win Probability'!$I$2</f>
        <v>#N/A</v>
      </c>
      <c r="J462" s="5" t="str">
        <f>(IF(AND(VLOOKUP(Games!B463, Data!$B$2:$L$134, 11, FALSE)=1, VLOOKUP(Games!E463, Data!$B$2:$L$134, 11, FALSE)&lt;&gt;1), 1,0))*'Coefficients - Win Probability'!$J$2</f>
        <v>#N/A</v>
      </c>
      <c r="K462" s="5" t="str">
        <f>(IF(AND(VLOOKUP(Games!B463, Data!$B$2:$L$134, 11, FALSE)&lt;&gt;1, VLOOKUP(Games!E463, Data!$B$2:$L$134, 11, FALSE)=1), 1,0))*'Coefficients - Win Probability'!$K$2</f>
        <v>#N/A</v>
      </c>
      <c r="L462" s="5" t="str">
        <f>(VLOOKUP(Games!B463, Data!$B$2:$L$134, 3, FALSE)-VLOOKUP(Games!E463, Data!$B$2:$L$134, 3, FALSE))*'Coefficients - Win Probability'!$L$2</f>
        <v>#N/A</v>
      </c>
      <c r="N462" s="5" t="str">
        <f t="shared" si="1"/>
        <v>#N/A</v>
      </c>
    </row>
    <row r="463" ht="14.25" customHeight="1">
      <c r="A463" s="5" t="n">
        <f>'Coefficients - Win Probability'!$A$2</f>
        <v>0</v>
      </c>
      <c r="B463" s="5" t="n">
        <f>(Games!G464)*'Coefficients - Win Probability'!$B$2</f>
        <v>0</v>
      </c>
      <c r="C463" s="5" t="str">
        <f>(VLOOKUP(Games!B464, Data!$B$2:$L$134, 4, FALSE)-VLOOKUP(Games!E464, Data!$B$2:$L$134, 4, FALSE))*'Coefficients - Win Probability'!$C$2</f>
        <v>#N/A</v>
      </c>
      <c r="D463" s="5" t="str">
        <f>(VLOOKUP(Games!B464, Data!$B$2:$L$134, 5, FALSE)-VLOOKUP(Games!E464, Data!$B$2:$L$134, 5, FALSE))*'Coefficients - Win Probability'!$D$2</f>
        <v>#N/A</v>
      </c>
      <c r="E463" s="5" t="str">
        <f>(VLOOKUP(Games!B464, Data!$B$2:$L$134, 6, FALSE)-VLOOKUP(Games!E464, Data!$B$2:$L$134, 6, FALSE))*'Coefficients - Win Probability'!$E$2</f>
        <v>#N/A</v>
      </c>
      <c r="F463" s="5" t="str">
        <f>(VLOOKUP(Games!B464, Data!$B$2:$L$134, 7, FALSE)-VLOOKUP(Games!E464, Data!$B$2:$L$134, 7, FALSE))*'Coefficients - Win Probability'!$F$2</f>
        <v>#N/A</v>
      </c>
      <c r="G463" s="5" t="str">
        <f>(VLOOKUP(Games!B464, Data!$B$2:$L$134, 8, FALSE)-VLOOKUP(Games!E464, Data!$B$2:$L$134, 8, FALSE))*'Coefficients - Win Probability'!$G$2</f>
        <v>#N/A</v>
      </c>
      <c r="H463" s="5" t="str">
        <f>(VLOOKUP(Games!B464, Data!$B$2:$L$134, 9, FALSE)-VLOOKUP(Games!E464, Data!$B$2:$L$134, 9, FALSE))*'Coefficients - Win Probability'!$H$2</f>
        <v>#N/A</v>
      </c>
      <c r="I463" s="5" t="str">
        <f>(VLOOKUP(Games!B464, Data!$B$2:$L$134, 10, FALSE)-VLOOKUP(Games!E464, Data!$B$2:$L$134, 10, FALSE))*'Coefficients - Win Probability'!$I$2</f>
        <v>#N/A</v>
      </c>
      <c r="J463" s="5" t="str">
        <f>(IF(AND(VLOOKUP(Games!B464, Data!$B$2:$L$134, 11, FALSE)=1, VLOOKUP(Games!E464, Data!$B$2:$L$134, 11, FALSE)&lt;&gt;1), 1,0))*'Coefficients - Win Probability'!$J$2</f>
        <v>#N/A</v>
      </c>
      <c r="K463" s="5" t="str">
        <f>(IF(AND(VLOOKUP(Games!B464, Data!$B$2:$L$134, 11, FALSE)&lt;&gt;1, VLOOKUP(Games!E464, Data!$B$2:$L$134, 11, FALSE)=1), 1,0))*'Coefficients - Win Probability'!$K$2</f>
        <v>#N/A</v>
      </c>
      <c r="L463" s="5" t="str">
        <f>(VLOOKUP(Games!B464, Data!$B$2:$L$134, 3, FALSE)-VLOOKUP(Games!E464, Data!$B$2:$L$134, 3, FALSE))*'Coefficients - Win Probability'!$L$2</f>
        <v>#N/A</v>
      </c>
      <c r="N463" s="5" t="str">
        <f t="shared" si="1"/>
        <v>#N/A</v>
      </c>
    </row>
    <row r="464" ht="14.25" customHeight="1">
      <c r="A464" s="5" t="n">
        <f>'Coefficients - Win Probability'!$A$2</f>
        <v>0</v>
      </c>
      <c r="B464" s="5" t="n">
        <f>(Games!G465)*'Coefficients - Win Probability'!$B$2</f>
        <v>0</v>
      </c>
      <c r="C464" s="5" t="str">
        <f>(VLOOKUP(Games!B465, Data!$B$2:$L$134, 4, FALSE)-VLOOKUP(Games!E465, Data!$B$2:$L$134, 4, FALSE))*'Coefficients - Win Probability'!$C$2</f>
        <v>#N/A</v>
      </c>
      <c r="D464" s="5" t="str">
        <f>(VLOOKUP(Games!B465, Data!$B$2:$L$134, 5, FALSE)-VLOOKUP(Games!E465, Data!$B$2:$L$134, 5, FALSE))*'Coefficients - Win Probability'!$D$2</f>
        <v>#N/A</v>
      </c>
      <c r="E464" s="5" t="str">
        <f>(VLOOKUP(Games!B465, Data!$B$2:$L$134, 6, FALSE)-VLOOKUP(Games!E465, Data!$B$2:$L$134, 6, FALSE))*'Coefficients - Win Probability'!$E$2</f>
        <v>#N/A</v>
      </c>
      <c r="F464" s="5" t="str">
        <f>(VLOOKUP(Games!B465, Data!$B$2:$L$134, 7, FALSE)-VLOOKUP(Games!E465, Data!$B$2:$L$134, 7, FALSE))*'Coefficients - Win Probability'!$F$2</f>
        <v>#N/A</v>
      </c>
      <c r="G464" s="5" t="str">
        <f>(VLOOKUP(Games!B465, Data!$B$2:$L$134, 8, FALSE)-VLOOKUP(Games!E465, Data!$B$2:$L$134, 8, FALSE))*'Coefficients - Win Probability'!$G$2</f>
        <v>#N/A</v>
      </c>
      <c r="H464" s="5" t="str">
        <f>(VLOOKUP(Games!B465, Data!$B$2:$L$134, 9, FALSE)-VLOOKUP(Games!E465, Data!$B$2:$L$134, 9, FALSE))*'Coefficients - Win Probability'!$H$2</f>
        <v>#N/A</v>
      </c>
      <c r="I464" s="5" t="str">
        <f>(VLOOKUP(Games!B465, Data!$B$2:$L$134, 10, FALSE)-VLOOKUP(Games!E465, Data!$B$2:$L$134, 10, FALSE))*'Coefficients - Win Probability'!$I$2</f>
        <v>#N/A</v>
      </c>
      <c r="J464" s="5" t="str">
        <f>(IF(AND(VLOOKUP(Games!B465, Data!$B$2:$L$134, 11, FALSE)=1, VLOOKUP(Games!E465, Data!$B$2:$L$134, 11, FALSE)&lt;&gt;1), 1,0))*'Coefficients - Win Probability'!$J$2</f>
        <v>#N/A</v>
      </c>
      <c r="K464" s="5" t="str">
        <f>(IF(AND(VLOOKUP(Games!B465, Data!$B$2:$L$134, 11, FALSE)&lt;&gt;1, VLOOKUP(Games!E465, Data!$B$2:$L$134, 11, FALSE)=1), 1,0))*'Coefficients - Win Probability'!$K$2</f>
        <v>#N/A</v>
      </c>
      <c r="L464" s="5" t="str">
        <f>(VLOOKUP(Games!B465, Data!$B$2:$L$134, 3, FALSE)-VLOOKUP(Games!E465, Data!$B$2:$L$134, 3, FALSE))*'Coefficients - Win Probability'!$L$2</f>
        <v>#N/A</v>
      </c>
      <c r="N464" s="5" t="str">
        <f t="shared" si="1"/>
        <v>#N/A</v>
      </c>
    </row>
    <row r="465" ht="14.25" customHeight="1">
      <c r="A465" s="5" t="n">
        <f>'Coefficients - Win Probability'!$A$2</f>
        <v>0</v>
      </c>
      <c r="B465" s="5" t="n">
        <f>(Games!G466)*'Coefficients - Win Probability'!$B$2</f>
        <v>0</v>
      </c>
      <c r="C465" s="5" t="str">
        <f>(VLOOKUP(Games!B466, Data!$B$2:$L$134, 4, FALSE)-VLOOKUP(Games!E466, Data!$B$2:$L$134, 4, FALSE))*'Coefficients - Win Probability'!$C$2</f>
        <v>#N/A</v>
      </c>
      <c r="D465" s="5" t="str">
        <f>(VLOOKUP(Games!B466, Data!$B$2:$L$134, 5, FALSE)-VLOOKUP(Games!E466, Data!$B$2:$L$134, 5, FALSE))*'Coefficients - Win Probability'!$D$2</f>
        <v>#N/A</v>
      </c>
      <c r="E465" s="5" t="str">
        <f>(VLOOKUP(Games!B466, Data!$B$2:$L$134, 6, FALSE)-VLOOKUP(Games!E466, Data!$B$2:$L$134, 6, FALSE))*'Coefficients - Win Probability'!$E$2</f>
        <v>#N/A</v>
      </c>
      <c r="F465" s="5" t="str">
        <f>(VLOOKUP(Games!B466, Data!$B$2:$L$134, 7, FALSE)-VLOOKUP(Games!E466, Data!$B$2:$L$134, 7, FALSE))*'Coefficients - Win Probability'!$F$2</f>
        <v>#N/A</v>
      </c>
      <c r="G465" s="5" t="str">
        <f>(VLOOKUP(Games!B466, Data!$B$2:$L$134, 8, FALSE)-VLOOKUP(Games!E466, Data!$B$2:$L$134, 8, FALSE))*'Coefficients - Win Probability'!$G$2</f>
        <v>#N/A</v>
      </c>
      <c r="H465" s="5" t="str">
        <f>(VLOOKUP(Games!B466, Data!$B$2:$L$134, 9, FALSE)-VLOOKUP(Games!E466, Data!$B$2:$L$134, 9, FALSE))*'Coefficients - Win Probability'!$H$2</f>
        <v>#N/A</v>
      </c>
      <c r="I465" s="5" t="str">
        <f>(VLOOKUP(Games!B466, Data!$B$2:$L$134, 10, FALSE)-VLOOKUP(Games!E466, Data!$B$2:$L$134, 10, FALSE))*'Coefficients - Win Probability'!$I$2</f>
        <v>#N/A</v>
      </c>
      <c r="J465" s="5" t="str">
        <f>(IF(AND(VLOOKUP(Games!B466, Data!$B$2:$L$134, 11, FALSE)=1, VLOOKUP(Games!E466, Data!$B$2:$L$134, 11, FALSE)&lt;&gt;1), 1,0))*'Coefficients - Win Probability'!$J$2</f>
        <v>#N/A</v>
      </c>
      <c r="K465" s="5" t="str">
        <f>(IF(AND(VLOOKUP(Games!B466, Data!$B$2:$L$134, 11, FALSE)&lt;&gt;1, VLOOKUP(Games!E466, Data!$B$2:$L$134, 11, FALSE)=1), 1,0))*'Coefficients - Win Probability'!$K$2</f>
        <v>#N/A</v>
      </c>
      <c r="L465" s="5" t="str">
        <f>(VLOOKUP(Games!B466, Data!$B$2:$L$134, 3, FALSE)-VLOOKUP(Games!E466, Data!$B$2:$L$134, 3, FALSE))*'Coefficients - Win Probability'!$L$2</f>
        <v>#N/A</v>
      </c>
      <c r="N465" s="5" t="str">
        <f t="shared" si="1"/>
        <v>#N/A</v>
      </c>
    </row>
    <row r="466" ht="14.25" customHeight="1">
      <c r="A466" s="5" t="n">
        <f>'Coefficients - Win Probability'!$A$2</f>
        <v>0</v>
      </c>
      <c r="B466" s="5" t="n">
        <f>(Games!G467)*'Coefficients - Win Probability'!$B$2</f>
        <v>0</v>
      </c>
      <c r="C466" s="5" t="str">
        <f>(VLOOKUP(Games!B467, Data!$B$2:$L$134, 4, FALSE)-VLOOKUP(Games!E467, Data!$B$2:$L$134, 4, FALSE))*'Coefficients - Win Probability'!$C$2</f>
        <v>#N/A</v>
      </c>
      <c r="D466" s="5" t="str">
        <f>(VLOOKUP(Games!B467, Data!$B$2:$L$134, 5, FALSE)-VLOOKUP(Games!E467, Data!$B$2:$L$134, 5, FALSE))*'Coefficients - Win Probability'!$D$2</f>
        <v>#N/A</v>
      </c>
      <c r="E466" s="5" t="str">
        <f>(VLOOKUP(Games!B467, Data!$B$2:$L$134, 6, FALSE)-VLOOKUP(Games!E467, Data!$B$2:$L$134, 6, FALSE))*'Coefficients - Win Probability'!$E$2</f>
        <v>#N/A</v>
      </c>
      <c r="F466" s="5" t="str">
        <f>(VLOOKUP(Games!B467, Data!$B$2:$L$134, 7, FALSE)-VLOOKUP(Games!E467, Data!$B$2:$L$134, 7, FALSE))*'Coefficients - Win Probability'!$F$2</f>
        <v>#N/A</v>
      </c>
      <c r="G466" s="5" t="str">
        <f>(VLOOKUP(Games!B467, Data!$B$2:$L$134, 8, FALSE)-VLOOKUP(Games!E467, Data!$B$2:$L$134, 8, FALSE))*'Coefficients - Win Probability'!$G$2</f>
        <v>#N/A</v>
      </c>
      <c r="H466" s="5" t="str">
        <f>(VLOOKUP(Games!B467, Data!$B$2:$L$134, 9, FALSE)-VLOOKUP(Games!E467, Data!$B$2:$L$134, 9, FALSE))*'Coefficients - Win Probability'!$H$2</f>
        <v>#N/A</v>
      </c>
      <c r="I466" s="5" t="str">
        <f>(VLOOKUP(Games!B467, Data!$B$2:$L$134, 10, FALSE)-VLOOKUP(Games!E467, Data!$B$2:$L$134, 10, FALSE))*'Coefficients - Win Probability'!$I$2</f>
        <v>#N/A</v>
      </c>
      <c r="J466" s="5" t="str">
        <f>(IF(AND(VLOOKUP(Games!B467, Data!$B$2:$L$134, 11, FALSE)=1, VLOOKUP(Games!E467, Data!$B$2:$L$134, 11, FALSE)&lt;&gt;1), 1,0))*'Coefficients - Win Probability'!$J$2</f>
        <v>#N/A</v>
      </c>
      <c r="K466" s="5" t="str">
        <f>(IF(AND(VLOOKUP(Games!B467, Data!$B$2:$L$134, 11, FALSE)&lt;&gt;1, VLOOKUP(Games!E467, Data!$B$2:$L$134, 11, FALSE)=1), 1,0))*'Coefficients - Win Probability'!$K$2</f>
        <v>#N/A</v>
      </c>
      <c r="L466" s="5" t="str">
        <f>(VLOOKUP(Games!B467, Data!$B$2:$L$134, 3, FALSE)-VLOOKUP(Games!E467, Data!$B$2:$L$134, 3, FALSE))*'Coefficients - Win Probability'!$L$2</f>
        <v>#N/A</v>
      </c>
      <c r="N466" s="5" t="str">
        <f t="shared" si="1"/>
        <v>#N/A</v>
      </c>
    </row>
    <row r="467" ht="14.25" customHeight="1">
      <c r="A467" s="5" t="n">
        <f>'Coefficients - Win Probability'!$A$2</f>
        <v>0</v>
      </c>
      <c r="B467" s="5" t="n">
        <f>(Games!G468)*'Coefficients - Win Probability'!$B$2</f>
        <v>0</v>
      </c>
      <c r="C467" s="5" t="str">
        <f>(VLOOKUP(Games!B468, Data!$B$2:$L$134, 4, FALSE)-VLOOKUP(Games!E468, Data!$B$2:$L$134, 4, FALSE))*'Coefficients - Win Probability'!$C$2</f>
        <v>#N/A</v>
      </c>
      <c r="D467" s="5" t="str">
        <f>(VLOOKUP(Games!B468, Data!$B$2:$L$134, 5, FALSE)-VLOOKUP(Games!E468, Data!$B$2:$L$134, 5, FALSE))*'Coefficients - Win Probability'!$D$2</f>
        <v>#N/A</v>
      </c>
      <c r="E467" s="5" t="str">
        <f>(VLOOKUP(Games!B468, Data!$B$2:$L$134, 6, FALSE)-VLOOKUP(Games!E468, Data!$B$2:$L$134, 6, FALSE))*'Coefficients - Win Probability'!$E$2</f>
        <v>#N/A</v>
      </c>
      <c r="F467" s="5" t="str">
        <f>(VLOOKUP(Games!B468, Data!$B$2:$L$134, 7, FALSE)-VLOOKUP(Games!E468, Data!$B$2:$L$134, 7, FALSE))*'Coefficients - Win Probability'!$F$2</f>
        <v>#N/A</v>
      </c>
      <c r="G467" s="5" t="str">
        <f>(VLOOKUP(Games!B468, Data!$B$2:$L$134, 8, FALSE)-VLOOKUP(Games!E468, Data!$B$2:$L$134, 8, FALSE))*'Coefficients - Win Probability'!$G$2</f>
        <v>#N/A</v>
      </c>
      <c r="H467" s="5" t="str">
        <f>(VLOOKUP(Games!B468, Data!$B$2:$L$134, 9, FALSE)-VLOOKUP(Games!E468, Data!$B$2:$L$134, 9, FALSE))*'Coefficients - Win Probability'!$H$2</f>
        <v>#N/A</v>
      </c>
      <c r="I467" s="5" t="str">
        <f>(VLOOKUP(Games!B468, Data!$B$2:$L$134, 10, FALSE)-VLOOKUP(Games!E468, Data!$B$2:$L$134, 10, FALSE))*'Coefficients - Win Probability'!$I$2</f>
        <v>#N/A</v>
      </c>
      <c r="J467" s="5" t="str">
        <f>(IF(AND(VLOOKUP(Games!B468, Data!$B$2:$L$134, 11, FALSE)=1, VLOOKUP(Games!E468, Data!$B$2:$L$134, 11, FALSE)&lt;&gt;1), 1,0))*'Coefficients - Win Probability'!$J$2</f>
        <v>#N/A</v>
      </c>
      <c r="K467" s="5" t="str">
        <f>(IF(AND(VLOOKUP(Games!B468, Data!$B$2:$L$134, 11, FALSE)&lt;&gt;1, VLOOKUP(Games!E468, Data!$B$2:$L$134, 11, FALSE)=1), 1,0))*'Coefficients - Win Probability'!$K$2</f>
        <v>#N/A</v>
      </c>
      <c r="L467" s="5" t="str">
        <f>(VLOOKUP(Games!B468, Data!$B$2:$L$134, 3, FALSE)-VLOOKUP(Games!E468, Data!$B$2:$L$134, 3, FALSE))*'Coefficients - Win Probability'!$L$2</f>
        <v>#N/A</v>
      </c>
      <c r="N467" s="5" t="str">
        <f t="shared" si="1"/>
        <v>#N/A</v>
      </c>
    </row>
    <row r="468" ht="14.25" customHeight="1">
      <c r="A468" s="5" t="n">
        <f>'Coefficients - Win Probability'!$A$2</f>
        <v>0</v>
      </c>
      <c r="B468" s="5" t="n">
        <f>(Games!G469)*'Coefficients - Win Probability'!$B$2</f>
        <v>0</v>
      </c>
      <c r="C468" s="5" t="str">
        <f>(VLOOKUP(Games!B469, Data!$B$2:$L$134, 4, FALSE)-VLOOKUP(Games!E469, Data!$B$2:$L$134, 4, FALSE))*'Coefficients - Win Probability'!$C$2</f>
        <v>#N/A</v>
      </c>
      <c r="D468" s="5" t="str">
        <f>(VLOOKUP(Games!B469, Data!$B$2:$L$134, 5, FALSE)-VLOOKUP(Games!E469, Data!$B$2:$L$134, 5, FALSE))*'Coefficients - Win Probability'!$D$2</f>
        <v>#N/A</v>
      </c>
      <c r="E468" s="5" t="str">
        <f>(VLOOKUP(Games!B469, Data!$B$2:$L$134, 6, FALSE)-VLOOKUP(Games!E469, Data!$B$2:$L$134, 6, FALSE))*'Coefficients - Win Probability'!$E$2</f>
        <v>#N/A</v>
      </c>
      <c r="F468" s="5" t="str">
        <f>(VLOOKUP(Games!B469, Data!$B$2:$L$134, 7, FALSE)-VLOOKUP(Games!E469, Data!$B$2:$L$134, 7, FALSE))*'Coefficients - Win Probability'!$F$2</f>
        <v>#N/A</v>
      </c>
      <c r="G468" s="5" t="str">
        <f>(VLOOKUP(Games!B469, Data!$B$2:$L$134, 8, FALSE)-VLOOKUP(Games!E469, Data!$B$2:$L$134, 8, FALSE))*'Coefficients - Win Probability'!$G$2</f>
        <v>#N/A</v>
      </c>
      <c r="H468" s="5" t="str">
        <f>(VLOOKUP(Games!B469, Data!$B$2:$L$134, 9, FALSE)-VLOOKUP(Games!E469, Data!$B$2:$L$134, 9, FALSE))*'Coefficients - Win Probability'!$H$2</f>
        <v>#N/A</v>
      </c>
      <c r="I468" s="5" t="str">
        <f>(VLOOKUP(Games!B469, Data!$B$2:$L$134, 10, FALSE)-VLOOKUP(Games!E469, Data!$B$2:$L$134, 10, FALSE))*'Coefficients - Win Probability'!$I$2</f>
        <v>#N/A</v>
      </c>
      <c r="J468" s="5" t="str">
        <f>(IF(AND(VLOOKUP(Games!B469, Data!$B$2:$L$134, 11, FALSE)=1, VLOOKUP(Games!E469, Data!$B$2:$L$134, 11, FALSE)&lt;&gt;1), 1,0))*'Coefficients - Win Probability'!$J$2</f>
        <v>#N/A</v>
      </c>
      <c r="K468" s="5" t="str">
        <f>(IF(AND(VLOOKUP(Games!B469, Data!$B$2:$L$134, 11, FALSE)&lt;&gt;1, VLOOKUP(Games!E469, Data!$B$2:$L$134, 11, FALSE)=1), 1,0))*'Coefficients - Win Probability'!$K$2</f>
        <v>#N/A</v>
      </c>
      <c r="L468" s="5" t="str">
        <f>(VLOOKUP(Games!B469, Data!$B$2:$L$134, 3, FALSE)-VLOOKUP(Games!E469, Data!$B$2:$L$134, 3, FALSE))*'Coefficients - Win Probability'!$L$2</f>
        <v>#N/A</v>
      </c>
      <c r="N468" s="5" t="str">
        <f t="shared" si="1"/>
        <v>#N/A</v>
      </c>
    </row>
    <row r="469" ht="14.25" customHeight="1">
      <c r="A469" s="5" t="n">
        <f>'Coefficients - Win Probability'!$A$2</f>
        <v>0</v>
      </c>
      <c r="B469" s="5" t="n">
        <f>(Games!G470)*'Coefficients - Win Probability'!$B$2</f>
        <v>0</v>
      </c>
      <c r="C469" s="5" t="str">
        <f>(VLOOKUP(Games!B470, Data!$B$2:$L$134, 4, FALSE)-VLOOKUP(Games!E470, Data!$B$2:$L$134, 4, FALSE))*'Coefficients - Win Probability'!$C$2</f>
        <v>#N/A</v>
      </c>
      <c r="D469" s="5" t="str">
        <f>(VLOOKUP(Games!B470, Data!$B$2:$L$134, 5, FALSE)-VLOOKUP(Games!E470, Data!$B$2:$L$134, 5, FALSE))*'Coefficients - Win Probability'!$D$2</f>
        <v>#N/A</v>
      </c>
      <c r="E469" s="5" t="str">
        <f>(VLOOKUP(Games!B470, Data!$B$2:$L$134, 6, FALSE)-VLOOKUP(Games!E470, Data!$B$2:$L$134, 6, FALSE))*'Coefficients - Win Probability'!$E$2</f>
        <v>#N/A</v>
      </c>
      <c r="F469" s="5" t="str">
        <f>(VLOOKUP(Games!B470, Data!$B$2:$L$134, 7, FALSE)-VLOOKUP(Games!E470, Data!$B$2:$L$134, 7, FALSE))*'Coefficients - Win Probability'!$F$2</f>
        <v>#N/A</v>
      </c>
      <c r="G469" s="5" t="str">
        <f>(VLOOKUP(Games!B470, Data!$B$2:$L$134, 8, FALSE)-VLOOKUP(Games!E470, Data!$B$2:$L$134, 8, FALSE))*'Coefficients - Win Probability'!$G$2</f>
        <v>#N/A</v>
      </c>
      <c r="H469" s="5" t="str">
        <f>(VLOOKUP(Games!B470, Data!$B$2:$L$134, 9, FALSE)-VLOOKUP(Games!E470, Data!$B$2:$L$134, 9, FALSE))*'Coefficients - Win Probability'!$H$2</f>
        <v>#N/A</v>
      </c>
      <c r="I469" s="5" t="str">
        <f>(VLOOKUP(Games!B470, Data!$B$2:$L$134, 10, FALSE)-VLOOKUP(Games!E470, Data!$B$2:$L$134, 10, FALSE))*'Coefficients - Win Probability'!$I$2</f>
        <v>#N/A</v>
      </c>
      <c r="J469" s="5" t="str">
        <f>(IF(AND(VLOOKUP(Games!B470, Data!$B$2:$L$134, 11, FALSE)=1, VLOOKUP(Games!E470, Data!$B$2:$L$134, 11, FALSE)&lt;&gt;1), 1,0))*'Coefficients - Win Probability'!$J$2</f>
        <v>#N/A</v>
      </c>
      <c r="K469" s="5" t="str">
        <f>(IF(AND(VLOOKUP(Games!B470, Data!$B$2:$L$134, 11, FALSE)&lt;&gt;1, VLOOKUP(Games!E470, Data!$B$2:$L$134, 11, FALSE)=1), 1,0))*'Coefficients - Win Probability'!$K$2</f>
        <v>#N/A</v>
      </c>
      <c r="L469" s="5" t="str">
        <f>(VLOOKUP(Games!B470, Data!$B$2:$L$134, 3, FALSE)-VLOOKUP(Games!E470, Data!$B$2:$L$134, 3, FALSE))*'Coefficients - Win Probability'!$L$2</f>
        <v>#N/A</v>
      </c>
      <c r="N469" s="5" t="str">
        <f t="shared" si="1"/>
        <v>#N/A</v>
      </c>
    </row>
    <row r="470" ht="14.25" customHeight="1">
      <c r="A470" s="5" t="n">
        <f>'Coefficients - Win Probability'!$A$2</f>
        <v>0</v>
      </c>
      <c r="B470" s="5" t="n">
        <f>(Games!G471)*'Coefficients - Win Probability'!$B$2</f>
        <v>0</v>
      </c>
      <c r="C470" s="5" t="str">
        <f>(VLOOKUP(Games!B471, Data!$B$2:$L$134, 4, FALSE)-VLOOKUP(Games!E471, Data!$B$2:$L$134, 4, FALSE))*'Coefficients - Win Probability'!$C$2</f>
        <v>#N/A</v>
      </c>
      <c r="D470" s="5" t="str">
        <f>(VLOOKUP(Games!B471, Data!$B$2:$L$134, 5, FALSE)-VLOOKUP(Games!E471, Data!$B$2:$L$134, 5, FALSE))*'Coefficients - Win Probability'!$D$2</f>
        <v>#N/A</v>
      </c>
      <c r="E470" s="5" t="str">
        <f>(VLOOKUP(Games!B471, Data!$B$2:$L$134, 6, FALSE)-VLOOKUP(Games!E471, Data!$B$2:$L$134, 6, FALSE))*'Coefficients - Win Probability'!$E$2</f>
        <v>#N/A</v>
      </c>
      <c r="F470" s="5" t="str">
        <f>(VLOOKUP(Games!B471, Data!$B$2:$L$134, 7, FALSE)-VLOOKUP(Games!E471, Data!$B$2:$L$134, 7, FALSE))*'Coefficients - Win Probability'!$F$2</f>
        <v>#N/A</v>
      </c>
      <c r="G470" s="5" t="str">
        <f>(VLOOKUP(Games!B471, Data!$B$2:$L$134, 8, FALSE)-VLOOKUP(Games!E471, Data!$B$2:$L$134, 8, FALSE))*'Coefficients - Win Probability'!$G$2</f>
        <v>#N/A</v>
      </c>
      <c r="H470" s="5" t="str">
        <f>(VLOOKUP(Games!B471, Data!$B$2:$L$134, 9, FALSE)-VLOOKUP(Games!E471, Data!$B$2:$L$134, 9, FALSE))*'Coefficients - Win Probability'!$H$2</f>
        <v>#N/A</v>
      </c>
      <c r="I470" s="5" t="str">
        <f>(VLOOKUP(Games!B471, Data!$B$2:$L$134, 10, FALSE)-VLOOKUP(Games!E471, Data!$B$2:$L$134, 10, FALSE))*'Coefficients - Win Probability'!$I$2</f>
        <v>#N/A</v>
      </c>
      <c r="J470" s="5" t="str">
        <f>(IF(AND(VLOOKUP(Games!B471, Data!$B$2:$L$134, 11, FALSE)=1, VLOOKUP(Games!E471, Data!$B$2:$L$134, 11, FALSE)&lt;&gt;1), 1,0))*'Coefficients - Win Probability'!$J$2</f>
        <v>#N/A</v>
      </c>
      <c r="K470" s="5" t="str">
        <f>(IF(AND(VLOOKUP(Games!B471, Data!$B$2:$L$134, 11, FALSE)&lt;&gt;1, VLOOKUP(Games!E471, Data!$B$2:$L$134, 11, FALSE)=1), 1,0))*'Coefficients - Win Probability'!$K$2</f>
        <v>#N/A</v>
      </c>
      <c r="L470" s="5" t="str">
        <f>(VLOOKUP(Games!B471, Data!$B$2:$L$134, 3, FALSE)-VLOOKUP(Games!E471, Data!$B$2:$L$134, 3, FALSE))*'Coefficients - Win Probability'!$L$2</f>
        <v>#N/A</v>
      </c>
      <c r="N470" s="5" t="str">
        <f t="shared" si="1"/>
        <v>#N/A</v>
      </c>
    </row>
    <row r="471" ht="14.25" customHeight="1">
      <c r="A471" s="5" t="n">
        <f>'Coefficients - Win Probability'!$A$2</f>
        <v>0</v>
      </c>
      <c r="B471" s="5" t="n">
        <f>(Games!G472)*'Coefficients - Win Probability'!$B$2</f>
        <v>0</v>
      </c>
      <c r="C471" s="5" t="str">
        <f>(VLOOKUP(Games!B472, Data!$B$2:$L$134, 4, FALSE)-VLOOKUP(Games!E472, Data!$B$2:$L$134, 4, FALSE))*'Coefficients - Win Probability'!$C$2</f>
        <v>#N/A</v>
      </c>
      <c r="D471" s="5" t="str">
        <f>(VLOOKUP(Games!B472, Data!$B$2:$L$134, 5, FALSE)-VLOOKUP(Games!E472, Data!$B$2:$L$134, 5, FALSE))*'Coefficients - Win Probability'!$D$2</f>
        <v>#N/A</v>
      </c>
      <c r="E471" s="5" t="str">
        <f>(VLOOKUP(Games!B472, Data!$B$2:$L$134, 6, FALSE)-VLOOKUP(Games!E472, Data!$B$2:$L$134, 6, FALSE))*'Coefficients - Win Probability'!$E$2</f>
        <v>#N/A</v>
      </c>
      <c r="F471" s="5" t="str">
        <f>(VLOOKUP(Games!B472, Data!$B$2:$L$134, 7, FALSE)-VLOOKUP(Games!E472, Data!$B$2:$L$134, 7, FALSE))*'Coefficients - Win Probability'!$F$2</f>
        <v>#N/A</v>
      </c>
      <c r="G471" s="5" t="str">
        <f>(VLOOKUP(Games!B472, Data!$B$2:$L$134, 8, FALSE)-VLOOKUP(Games!E472, Data!$B$2:$L$134, 8, FALSE))*'Coefficients - Win Probability'!$G$2</f>
        <v>#N/A</v>
      </c>
      <c r="H471" s="5" t="str">
        <f>(VLOOKUP(Games!B472, Data!$B$2:$L$134, 9, FALSE)-VLOOKUP(Games!E472, Data!$B$2:$L$134, 9, FALSE))*'Coefficients - Win Probability'!$H$2</f>
        <v>#N/A</v>
      </c>
      <c r="I471" s="5" t="str">
        <f>(VLOOKUP(Games!B472, Data!$B$2:$L$134, 10, FALSE)-VLOOKUP(Games!E472, Data!$B$2:$L$134, 10, FALSE))*'Coefficients - Win Probability'!$I$2</f>
        <v>#N/A</v>
      </c>
      <c r="J471" s="5" t="str">
        <f>(IF(AND(VLOOKUP(Games!B472, Data!$B$2:$L$134, 11, FALSE)=1, VLOOKUP(Games!E472, Data!$B$2:$L$134, 11, FALSE)&lt;&gt;1), 1,0))*'Coefficients - Win Probability'!$J$2</f>
        <v>#N/A</v>
      </c>
      <c r="K471" s="5" t="str">
        <f>(IF(AND(VLOOKUP(Games!B472, Data!$B$2:$L$134, 11, FALSE)&lt;&gt;1, VLOOKUP(Games!E472, Data!$B$2:$L$134, 11, FALSE)=1), 1,0))*'Coefficients - Win Probability'!$K$2</f>
        <v>#N/A</v>
      </c>
      <c r="L471" s="5" t="str">
        <f>(VLOOKUP(Games!B472, Data!$B$2:$L$134, 3, FALSE)-VLOOKUP(Games!E472, Data!$B$2:$L$134, 3, FALSE))*'Coefficients - Win Probability'!$L$2</f>
        <v>#N/A</v>
      </c>
      <c r="N471" s="5" t="str">
        <f t="shared" si="1"/>
        <v>#N/A</v>
      </c>
    </row>
    <row r="472" ht="14.25" customHeight="1">
      <c r="A472" s="5" t="n">
        <f>'Coefficients - Win Probability'!$A$2</f>
        <v>0</v>
      </c>
      <c r="B472" s="5" t="n">
        <f>(Games!G473)*'Coefficients - Win Probability'!$B$2</f>
        <v>0</v>
      </c>
      <c r="C472" s="5" t="str">
        <f>(VLOOKUP(Games!B473, Data!$B$2:$L$134, 4, FALSE)-VLOOKUP(Games!E473, Data!$B$2:$L$134, 4, FALSE))*'Coefficients - Win Probability'!$C$2</f>
        <v>#N/A</v>
      </c>
      <c r="D472" s="5" t="str">
        <f>(VLOOKUP(Games!B473, Data!$B$2:$L$134, 5, FALSE)-VLOOKUP(Games!E473, Data!$B$2:$L$134, 5, FALSE))*'Coefficients - Win Probability'!$D$2</f>
        <v>#N/A</v>
      </c>
      <c r="E472" s="5" t="str">
        <f>(VLOOKUP(Games!B473, Data!$B$2:$L$134, 6, FALSE)-VLOOKUP(Games!E473, Data!$B$2:$L$134, 6, FALSE))*'Coefficients - Win Probability'!$E$2</f>
        <v>#N/A</v>
      </c>
      <c r="F472" s="5" t="str">
        <f>(VLOOKUP(Games!B473, Data!$B$2:$L$134, 7, FALSE)-VLOOKUP(Games!E473, Data!$B$2:$L$134, 7, FALSE))*'Coefficients - Win Probability'!$F$2</f>
        <v>#N/A</v>
      </c>
      <c r="G472" s="5" t="str">
        <f>(VLOOKUP(Games!B473, Data!$B$2:$L$134, 8, FALSE)-VLOOKUP(Games!E473, Data!$B$2:$L$134, 8, FALSE))*'Coefficients - Win Probability'!$G$2</f>
        <v>#N/A</v>
      </c>
      <c r="H472" s="5" t="str">
        <f>(VLOOKUP(Games!B473, Data!$B$2:$L$134, 9, FALSE)-VLOOKUP(Games!E473, Data!$B$2:$L$134, 9, FALSE))*'Coefficients - Win Probability'!$H$2</f>
        <v>#N/A</v>
      </c>
      <c r="I472" s="5" t="str">
        <f>(VLOOKUP(Games!B473, Data!$B$2:$L$134, 10, FALSE)-VLOOKUP(Games!E473, Data!$B$2:$L$134, 10, FALSE))*'Coefficients - Win Probability'!$I$2</f>
        <v>#N/A</v>
      </c>
      <c r="J472" s="5" t="str">
        <f>(IF(AND(VLOOKUP(Games!B473, Data!$B$2:$L$134, 11, FALSE)=1, VLOOKUP(Games!E473, Data!$B$2:$L$134, 11, FALSE)&lt;&gt;1), 1,0))*'Coefficients - Win Probability'!$J$2</f>
        <v>#N/A</v>
      </c>
      <c r="K472" s="5" t="str">
        <f>(IF(AND(VLOOKUP(Games!B473, Data!$B$2:$L$134, 11, FALSE)&lt;&gt;1, VLOOKUP(Games!E473, Data!$B$2:$L$134, 11, FALSE)=1), 1,0))*'Coefficients - Win Probability'!$K$2</f>
        <v>#N/A</v>
      </c>
      <c r="L472" s="5" t="str">
        <f>(VLOOKUP(Games!B473, Data!$B$2:$L$134, 3, FALSE)-VLOOKUP(Games!E473, Data!$B$2:$L$134, 3, FALSE))*'Coefficients - Win Probability'!$L$2</f>
        <v>#N/A</v>
      </c>
      <c r="N472" s="5" t="str">
        <f t="shared" si="1"/>
        <v>#N/A</v>
      </c>
    </row>
    <row r="473" ht="14.25" customHeight="1">
      <c r="A473" s="5" t="n">
        <f>'Coefficients - Win Probability'!$A$2</f>
        <v>0</v>
      </c>
      <c r="B473" s="5" t="n">
        <f>(Games!G474)*'Coefficients - Win Probability'!$B$2</f>
        <v>0</v>
      </c>
      <c r="C473" s="5" t="str">
        <f>(VLOOKUP(Games!B474, Data!$B$2:$L$134, 4, FALSE)-VLOOKUP(Games!E474, Data!$B$2:$L$134, 4, FALSE))*'Coefficients - Win Probability'!$C$2</f>
        <v>#N/A</v>
      </c>
      <c r="D473" s="5" t="str">
        <f>(VLOOKUP(Games!B474, Data!$B$2:$L$134, 5, FALSE)-VLOOKUP(Games!E474, Data!$B$2:$L$134, 5, FALSE))*'Coefficients - Win Probability'!$D$2</f>
        <v>#N/A</v>
      </c>
      <c r="E473" s="5" t="str">
        <f>(VLOOKUP(Games!B474, Data!$B$2:$L$134, 6, FALSE)-VLOOKUP(Games!E474, Data!$B$2:$L$134, 6, FALSE))*'Coefficients - Win Probability'!$E$2</f>
        <v>#N/A</v>
      </c>
      <c r="F473" s="5" t="str">
        <f>(VLOOKUP(Games!B474, Data!$B$2:$L$134, 7, FALSE)-VLOOKUP(Games!E474, Data!$B$2:$L$134, 7, FALSE))*'Coefficients - Win Probability'!$F$2</f>
        <v>#N/A</v>
      </c>
      <c r="G473" s="5" t="str">
        <f>(VLOOKUP(Games!B474, Data!$B$2:$L$134, 8, FALSE)-VLOOKUP(Games!E474, Data!$B$2:$L$134, 8, FALSE))*'Coefficients - Win Probability'!$G$2</f>
        <v>#N/A</v>
      </c>
      <c r="H473" s="5" t="str">
        <f>(VLOOKUP(Games!B474, Data!$B$2:$L$134, 9, FALSE)-VLOOKUP(Games!E474, Data!$B$2:$L$134, 9, FALSE))*'Coefficients - Win Probability'!$H$2</f>
        <v>#N/A</v>
      </c>
      <c r="I473" s="5" t="str">
        <f>(VLOOKUP(Games!B474, Data!$B$2:$L$134, 10, FALSE)-VLOOKUP(Games!E474, Data!$B$2:$L$134, 10, FALSE))*'Coefficients - Win Probability'!$I$2</f>
        <v>#N/A</v>
      </c>
      <c r="J473" s="5" t="str">
        <f>(IF(AND(VLOOKUP(Games!B474, Data!$B$2:$L$134, 11, FALSE)=1, VLOOKUP(Games!E474, Data!$B$2:$L$134, 11, FALSE)&lt;&gt;1), 1,0))*'Coefficients - Win Probability'!$J$2</f>
        <v>#N/A</v>
      </c>
      <c r="K473" s="5" t="str">
        <f>(IF(AND(VLOOKUP(Games!B474, Data!$B$2:$L$134, 11, FALSE)&lt;&gt;1, VLOOKUP(Games!E474, Data!$B$2:$L$134, 11, FALSE)=1), 1,0))*'Coefficients - Win Probability'!$K$2</f>
        <v>#N/A</v>
      </c>
      <c r="L473" s="5" t="str">
        <f>(VLOOKUP(Games!B474, Data!$B$2:$L$134, 3, FALSE)-VLOOKUP(Games!E474, Data!$B$2:$L$134, 3, FALSE))*'Coefficients - Win Probability'!$L$2</f>
        <v>#N/A</v>
      </c>
      <c r="N473" s="5" t="str">
        <f t="shared" si="1"/>
        <v>#N/A</v>
      </c>
    </row>
    <row r="474" ht="14.25" customHeight="1">
      <c r="A474" s="5" t="n">
        <f>'Coefficients - Win Probability'!$A$2</f>
        <v>0</v>
      </c>
      <c r="B474" s="5" t="n">
        <f>(Games!G475)*'Coefficients - Win Probability'!$B$2</f>
        <v>0</v>
      </c>
      <c r="C474" s="5" t="str">
        <f>(VLOOKUP(Games!B475, Data!$B$2:$L$134, 4, FALSE)-VLOOKUP(Games!E475, Data!$B$2:$L$134, 4, FALSE))*'Coefficients - Win Probability'!$C$2</f>
        <v>#N/A</v>
      </c>
      <c r="D474" s="5" t="str">
        <f>(VLOOKUP(Games!B475, Data!$B$2:$L$134, 5, FALSE)-VLOOKUP(Games!E475, Data!$B$2:$L$134, 5, FALSE))*'Coefficients - Win Probability'!$D$2</f>
        <v>#N/A</v>
      </c>
      <c r="E474" s="5" t="str">
        <f>(VLOOKUP(Games!B475, Data!$B$2:$L$134, 6, FALSE)-VLOOKUP(Games!E475, Data!$B$2:$L$134, 6, FALSE))*'Coefficients - Win Probability'!$E$2</f>
        <v>#N/A</v>
      </c>
      <c r="F474" s="5" t="str">
        <f>(VLOOKUP(Games!B475, Data!$B$2:$L$134, 7, FALSE)-VLOOKUP(Games!E475, Data!$B$2:$L$134, 7, FALSE))*'Coefficients - Win Probability'!$F$2</f>
        <v>#N/A</v>
      </c>
      <c r="G474" s="5" t="str">
        <f>(VLOOKUP(Games!B475, Data!$B$2:$L$134, 8, FALSE)-VLOOKUP(Games!E475, Data!$B$2:$L$134, 8, FALSE))*'Coefficients - Win Probability'!$G$2</f>
        <v>#N/A</v>
      </c>
      <c r="H474" s="5" t="str">
        <f>(VLOOKUP(Games!B475, Data!$B$2:$L$134, 9, FALSE)-VLOOKUP(Games!E475, Data!$B$2:$L$134, 9, FALSE))*'Coefficients - Win Probability'!$H$2</f>
        <v>#N/A</v>
      </c>
      <c r="I474" s="5" t="str">
        <f>(VLOOKUP(Games!B475, Data!$B$2:$L$134, 10, FALSE)-VLOOKUP(Games!E475, Data!$B$2:$L$134, 10, FALSE))*'Coefficients - Win Probability'!$I$2</f>
        <v>#N/A</v>
      </c>
      <c r="J474" s="5" t="str">
        <f>(IF(AND(VLOOKUP(Games!B475, Data!$B$2:$L$134, 11, FALSE)=1, VLOOKUP(Games!E475, Data!$B$2:$L$134, 11, FALSE)&lt;&gt;1), 1,0))*'Coefficients - Win Probability'!$J$2</f>
        <v>#N/A</v>
      </c>
      <c r="K474" s="5" t="str">
        <f>(IF(AND(VLOOKUP(Games!B475, Data!$B$2:$L$134, 11, FALSE)&lt;&gt;1, VLOOKUP(Games!E475, Data!$B$2:$L$134, 11, FALSE)=1), 1,0))*'Coefficients - Win Probability'!$K$2</f>
        <v>#N/A</v>
      </c>
      <c r="L474" s="5" t="str">
        <f>(VLOOKUP(Games!B475, Data!$B$2:$L$134, 3, FALSE)-VLOOKUP(Games!E475, Data!$B$2:$L$134, 3, FALSE))*'Coefficients - Win Probability'!$L$2</f>
        <v>#N/A</v>
      </c>
      <c r="N474" s="5" t="str">
        <f t="shared" si="1"/>
        <v>#N/A</v>
      </c>
    </row>
    <row r="475" ht="14.25" customHeight="1">
      <c r="A475" s="5" t="n">
        <f>'Coefficients - Win Probability'!$A$2</f>
        <v>0</v>
      </c>
      <c r="B475" s="5" t="n">
        <f>(Games!G476)*'Coefficients - Win Probability'!$B$2</f>
        <v>0</v>
      </c>
      <c r="C475" s="5" t="str">
        <f>(VLOOKUP(Games!B476, Data!$B$2:$L$134, 4, FALSE)-VLOOKUP(Games!E476, Data!$B$2:$L$134, 4, FALSE))*'Coefficients - Win Probability'!$C$2</f>
        <v>#N/A</v>
      </c>
      <c r="D475" s="5" t="str">
        <f>(VLOOKUP(Games!B476, Data!$B$2:$L$134, 5, FALSE)-VLOOKUP(Games!E476, Data!$B$2:$L$134, 5, FALSE))*'Coefficients - Win Probability'!$D$2</f>
        <v>#N/A</v>
      </c>
      <c r="E475" s="5" t="str">
        <f>(VLOOKUP(Games!B476, Data!$B$2:$L$134, 6, FALSE)-VLOOKUP(Games!E476, Data!$B$2:$L$134, 6, FALSE))*'Coefficients - Win Probability'!$E$2</f>
        <v>#N/A</v>
      </c>
      <c r="F475" s="5" t="str">
        <f>(VLOOKUP(Games!B476, Data!$B$2:$L$134, 7, FALSE)-VLOOKUP(Games!E476, Data!$B$2:$L$134, 7, FALSE))*'Coefficients - Win Probability'!$F$2</f>
        <v>#N/A</v>
      </c>
      <c r="G475" s="5" t="str">
        <f>(VLOOKUP(Games!B476, Data!$B$2:$L$134, 8, FALSE)-VLOOKUP(Games!E476, Data!$B$2:$L$134, 8, FALSE))*'Coefficients - Win Probability'!$G$2</f>
        <v>#N/A</v>
      </c>
      <c r="H475" s="5" t="str">
        <f>(VLOOKUP(Games!B476, Data!$B$2:$L$134, 9, FALSE)-VLOOKUP(Games!E476, Data!$B$2:$L$134, 9, FALSE))*'Coefficients - Win Probability'!$H$2</f>
        <v>#N/A</v>
      </c>
      <c r="I475" s="5" t="str">
        <f>(VLOOKUP(Games!B476, Data!$B$2:$L$134, 10, FALSE)-VLOOKUP(Games!E476, Data!$B$2:$L$134, 10, FALSE))*'Coefficients - Win Probability'!$I$2</f>
        <v>#N/A</v>
      </c>
      <c r="J475" s="5" t="str">
        <f>(IF(AND(VLOOKUP(Games!B476, Data!$B$2:$L$134, 11, FALSE)=1, VLOOKUP(Games!E476, Data!$B$2:$L$134, 11, FALSE)&lt;&gt;1), 1,0))*'Coefficients - Win Probability'!$J$2</f>
        <v>#N/A</v>
      </c>
      <c r="K475" s="5" t="str">
        <f>(IF(AND(VLOOKUP(Games!B476, Data!$B$2:$L$134, 11, FALSE)&lt;&gt;1, VLOOKUP(Games!E476, Data!$B$2:$L$134, 11, FALSE)=1), 1,0))*'Coefficients - Win Probability'!$K$2</f>
        <v>#N/A</v>
      </c>
      <c r="L475" s="5" t="str">
        <f>(VLOOKUP(Games!B476, Data!$B$2:$L$134, 3, FALSE)-VLOOKUP(Games!E476, Data!$B$2:$L$134, 3, FALSE))*'Coefficients - Win Probability'!$L$2</f>
        <v>#N/A</v>
      </c>
      <c r="N475" s="5" t="str">
        <f t="shared" si="1"/>
        <v>#N/A</v>
      </c>
    </row>
    <row r="476" ht="14.25" customHeight="1">
      <c r="A476" s="5" t="n">
        <f>'Coefficients - Win Probability'!$A$2</f>
        <v>0</v>
      </c>
      <c r="B476" s="5" t="n">
        <f>(Games!G477)*'Coefficients - Win Probability'!$B$2</f>
        <v>0</v>
      </c>
      <c r="C476" s="5" t="str">
        <f>(VLOOKUP(Games!B477, Data!$B$2:$L$134, 4, FALSE)-VLOOKUP(Games!E477, Data!$B$2:$L$134, 4, FALSE))*'Coefficients - Win Probability'!$C$2</f>
        <v>#N/A</v>
      </c>
      <c r="D476" s="5" t="str">
        <f>(VLOOKUP(Games!B477, Data!$B$2:$L$134, 5, FALSE)-VLOOKUP(Games!E477, Data!$B$2:$L$134, 5, FALSE))*'Coefficients - Win Probability'!$D$2</f>
        <v>#N/A</v>
      </c>
      <c r="E476" s="5" t="str">
        <f>(VLOOKUP(Games!B477, Data!$B$2:$L$134, 6, FALSE)-VLOOKUP(Games!E477, Data!$B$2:$L$134, 6, FALSE))*'Coefficients - Win Probability'!$E$2</f>
        <v>#N/A</v>
      </c>
      <c r="F476" s="5" t="str">
        <f>(VLOOKUP(Games!B477, Data!$B$2:$L$134, 7, FALSE)-VLOOKUP(Games!E477, Data!$B$2:$L$134, 7, FALSE))*'Coefficients - Win Probability'!$F$2</f>
        <v>#N/A</v>
      </c>
      <c r="G476" s="5" t="str">
        <f>(VLOOKUP(Games!B477, Data!$B$2:$L$134, 8, FALSE)-VLOOKUP(Games!E477, Data!$B$2:$L$134, 8, FALSE))*'Coefficients - Win Probability'!$G$2</f>
        <v>#N/A</v>
      </c>
      <c r="H476" s="5" t="str">
        <f>(VLOOKUP(Games!B477, Data!$B$2:$L$134, 9, FALSE)-VLOOKUP(Games!E477, Data!$B$2:$L$134, 9, FALSE))*'Coefficients - Win Probability'!$H$2</f>
        <v>#N/A</v>
      </c>
      <c r="I476" s="5" t="str">
        <f>(VLOOKUP(Games!B477, Data!$B$2:$L$134, 10, FALSE)-VLOOKUP(Games!E477, Data!$B$2:$L$134, 10, FALSE))*'Coefficients - Win Probability'!$I$2</f>
        <v>#N/A</v>
      </c>
      <c r="J476" s="5" t="str">
        <f>(IF(AND(VLOOKUP(Games!B477, Data!$B$2:$L$134, 11, FALSE)=1, VLOOKUP(Games!E477, Data!$B$2:$L$134, 11, FALSE)&lt;&gt;1), 1,0))*'Coefficients - Win Probability'!$J$2</f>
        <v>#N/A</v>
      </c>
      <c r="K476" s="5" t="str">
        <f>(IF(AND(VLOOKUP(Games!B477, Data!$B$2:$L$134, 11, FALSE)&lt;&gt;1, VLOOKUP(Games!E477, Data!$B$2:$L$134, 11, FALSE)=1), 1,0))*'Coefficients - Win Probability'!$K$2</f>
        <v>#N/A</v>
      </c>
      <c r="L476" s="5" t="str">
        <f>(VLOOKUP(Games!B477, Data!$B$2:$L$134, 3, FALSE)-VLOOKUP(Games!E477, Data!$B$2:$L$134, 3, FALSE))*'Coefficients - Win Probability'!$L$2</f>
        <v>#N/A</v>
      </c>
      <c r="N476" s="5" t="str">
        <f t="shared" si="1"/>
        <v>#N/A</v>
      </c>
    </row>
    <row r="477" ht="14.25" customHeight="1">
      <c r="A477" s="5" t="n">
        <f>'Coefficients - Win Probability'!$A$2</f>
        <v>0</v>
      </c>
      <c r="B477" s="5" t="n">
        <f>(Games!G478)*'Coefficients - Win Probability'!$B$2</f>
        <v>0</v>
      </c>
      <c r="C477" s="5" t="str">
        <f>(VLOOKUP(Games!B478, Data!$B$2:$L$134, 4, FALSE)-VLOOKUP(Games!E478, Data!$B$2:$L$134, 4, FALSE))*'Coefficients - Win Probability'!$C$2</f>
        <v>#N/A</v>
      </c>
      <c r="D477" s="5" t="str">
        <f>(VLOOKUP(Games!B478, Data!$B$2:$L$134, 5, FALSE)-VLOOKUP(Games!E478, Data!$B$2:$L$134, 5, FALSE))*'Coefficients - Win Probability'!$D$2</f>
        <v>#N/A</v>
      </c>
      <c r="E477" s="5" t="str">
        <f>(VLOOKUP(Games!B478, Data!$B$2:$L$134, 6, FALSE)-VLOOKUP(Games!E478, Data!$B$2:$L$134, 6, FALSE))*'Coefficients - Win Probability'!$E$2</f>
        <v>#N/A</v>
      </c>
      <c r="F477" s="5" t="str">
        <f>(VLOOKUP(Games!B478, Data!$B$2:$L$134, 7, FALSE)-VLOOKUP(Games!E478, Data!$B$2:$L$134, 7, FALSE))*'Coefficients - Win Probability'!$F$2</f>
        <v>#N/A</v>
      </c>
      <c r="G477" s="5" t="str">
        <f>(VLOOKUP(Games!B478, Data!$B$2:$L$134, 8, FALSE)-VLOOKUP(Games!E478, Data!$B$2:$L$134, 8, FALSE))*'Coefficients - Win Probability'!$G$2</f>
        <v>#N/A</v>
      </c>
      <c r="H477" s="5" t="str">
        <f>(VLOOKUP(Games!B478, Data!$B$2:$L$134, 9, FALSE)-VLOOKUP(Games!E478, Data!$B$2:$L$134, 9, FALSE))*'Coefficients - Win Probability'!$H$2</f>
        <v>#N/A</v>
      </c>
      <c r="I477" s="5" t="str">
        <f>(VLOOKUP(Games!B478, Data!$B$2:$L$134, 10, FALSE)-VLOOKUP(Games!E478, Data!$B$2:$L$134, 10, FALSE))*'Coefficients - Win Probability'!$I$2</f>
        <v>#N/A</v>
      </c>
      <c r="J477" s="5" t="str">
        <f>(IF(AND(VLOOKUP(Games!B478, Data!$B$2:$L$134, 11, FALSE)=1, VLOOKUP(Games!E478, Data!$B$2:$L$134, 11, FALSE)&lt;&gt;1), 1,0))*'Coefficients - Win Probability'!$J$2</f>
        <v>#N/A</v>
      </c>
      <c r="K477" s="5" t="str">
        <f>(IF(AND(VLOOKUP(Games!B478, Data!$B$2:$L$134, 11, FALSE)&lt;&gt;1, VLOOKUP(Games!E478, Data!$B$2:$L$134, 11, FALSE)=1), 1,0))*'Coefficients - Win Probability'!$K$2</f>
        <v>#N/A</v>
      </c>
      <c r="L477" s="5" t="str">
        <f>(VLOOKUP(Games!B478, Data!$B$2:$L$134, 3, FALSE)-VLOOKUP(Games!E478, Data!$B$2:$L$134, 3, FALSE))*'Coefficients - Win Probability'!$L$2</f>
        <v>#N/A</v>
      </c>
      <c r="N477" s="5" t="str">
        <f t="shared" si="1"/>
        <v>#N/A</v>
      </c>
    </row>
    <row r="478" ht="14.25" customHeight="1">
      <c r="A478" s="5" t="n">
        <f>'Coefficients - Win Probability'!$A$2</f>
        <v>0</v>
      </c>
      <c r="B478" s="5" t="n">
        <f>(Games!G479)*'Coefficients - Win Probability'!$B$2</f>
        <v>0</v>
      </c>
      <c r="C478" s="5" t="str">
        <f>(VLOOKUP(Games!B479, Data!$B$2:$L$134, 4, FALSE)-VLOOKUP(Games!E479, Data!$B$2:$L$134, 4, FALSE))*'Coefficients - Win Probability'!$C$2</f>
        <v>#N/A</v>
      </c>
      <c r="D478" s="5" t="str">
        <f>(VLOOKUP(Games!B479, Data!$B$2:$L$134, 5, FALSE)-VLOOKUP(Games!E479, Data!$B$2:$L$134, 5, FALSE))*'Coefficients - Win Probability'!$D$2</f>
        <v>#N/A</v>
      </c>
      <c r="E478" s="5" t="str">
        <f>(VLOOKUP(Games!B479, Data!$B$2:$L$134, 6, FALSE)-VLOOKUP(Games!E479, Data!$B$2:$L$134, 6, FALSE))*'Coefficients - Win Probability'!$E$2</f>
        <v>#N/A</v>
      </c>
      <c r="F478" s="5" t="str">
        <f>(VLOOKUP(Games!B479, Data!$B$2:$L$134, 7, FALSE)-VLOOKUP(Games!E479, Data!$B$2:$L$134, 7, FALSE))*'Coefficients - Win Probability'!$F$2</f>
        <v>#N/A</v>
      </c>
      <c r="G478" s="5" t="str">
        <f>(VLOOKUP(Games!B479, Data!$B$2:$L$134, 8, FALSE)-VLOOKUP(Games!E479, Data!$B$2:$L$134, 8, FALSE))*'Coefficients - Win Probability'!$G$2</f>
        <v>#N/A</v>
      </c>
      <c r="H478" s="5" t="str">
        <f>(VLOOKUP(Games!B479, Data!$B$2:$L$134, 9, FALSE)-VLOOKUP(Games!E479, Data!$B$2:$L$134, 9, FALSE))*'Coefficients - Win Probability'!$H$2</f>
        <v>#N/A</v>
      </c>
      <c r="I478" s="5" t="str">
        <f>(VLOOKUP(Games!B479, Data!$B$2:$L$134, 10, FALSE)-VLOOKUP(Games!E479, Data!$B$2:$L$134, 10, FALSE))*'Coefficients - Win Probability'!$I$2</f>
        <v>#N/A</v>
      </c>
      <c r="J478" s="5" t="str">
        <f>(IF(AND(VLOOKUP(Games!B479, Data!$B$2:$L$134, 11, FALSE)=1, VLOOKUP(Games!E479, Data!$B$2:$L$134, 11, FALSE)&lt;&gt;1), 1,0))*'Coefficients - Win Probability'!$J$2</f>
        <v>#N/A</v>
      </c>
      <c r="K478" s="5" t="str">
        <f>(IF(AND(VLOOKUP(Games!B479, Data!$B$2:$L$134, 11, FALSE)&lt;&gt;1, VLOOKUP(Games!E479, Data!$B$2:$L$134, 11, FALSE)=1), 1,0))*'Coefficients - Win Probability'!$K$2</f>
        <v>#N/A</v>
      </c>
      <c r="L478" s="5" t="str">
        <f>(VLOOKUP(Games!B479, Data!$B$2:$L$134, 3, FALSE)-VLOOKUP(Games!E479, Data!$B$2:$L$134, 3, FALSE))*'Coefficients - Win Probability'!$L$2</f>
        <v>#N/A</v>
      </c>
      <c r="N478" s="5" t="str">
        <f t="shared" si="1"/>
        <v>#N/A</v>
      </c>
    </row>
    <row r="479" ht="14.25" customHeight="1">
      <c r="A479" s="5" t="n">
        <f>'Coefficients - Win Probability'!$A$2</f>
        <v>0</v>
      </c>
      <c r="B479" s="5" t="n">
        <f>(Games!G480)*'Coefficients - Win Probability'!$B$2</f>
        <v>0</v>
      </c>
      <c r="C479" s="5" t="str">
        <f>(VLOOKUP(Games!B480, Data!$B$2:$L$134, 4, FALSE)-VLOOKUP(Games!E480, Data!$B$2:$L$134, 4, FALSE))*'Coefficients - Win Probability'!$C$2</f>
        <v>#N/A</v>
      </c>
      <c r="D479" s="5" t="str">
        <f>(VLOOKUP(Games!B480, Data!$B$2:$L$134, 5, FALSE)-VLOOKUP(Games!E480, Data!$B$2:$L$134, 5, FALSE))*'Coefficients - Win Probability'!$D$2</f>
        <v>#N/A</v>
      </c>
      <c r="E479" s="5" t="str">
        <f>(VLOOKUP(Games!B480, Data!$B$2:$L$134, 6, FALSE)-VLOOKUP(Games!E480, Data!$B$2:$L$134, 6, FALSE))*'Coefficients - Win Probability'!$E$2</f>
        <v>#N/A</v>
      </c>
      <c r="F479" s="5" t="str">
        <f>(VLOOKUP(Games!B480, Data!$B$2:$L$134, 7, FALSE)-VLOOKUP(Games!E480, Data!$B$2:$L$134, 7, FALSE))*'Coefficients - Win Probability'!$F$2</f>
        <v>#N/A</v>
      </c>
      <c r="G479" s="5" t="str">
        <f>(VLOOKUP(Games!B480, Data!$B$2:$L$134, 8, FALSE)-VLOOKUP(Games!E480, Data!$B$2:$L$134, 8, FALSE))*'Coefficients - Win Probability'!$G$2</f>
        <v>#N/A</v>
      </c>
      <c r="H479" s="5" t="str">
        <f>(VLOOKUP(Games!B480, Data!$B$2:$L$134, 9, FALSE)-VLOOKUP(Games!E480, Data!$B$2:$L$134, 9, FALSE))*'Coefficients - Win Probability'!$H$2</f>
        <v>#N/A</v>
      </c>
      <c r="I479" s="5" t="str">
        <f>(VLOOKUP(Games!B480, Data!$B$2:$L$134, 10, FALSE)-VLOOKUP(Games!E480, Data!$B$2:$L$134, 10, FALSE))*'Coefficients - Win Probability'!$I$2</f>
        <v>#N/A</v>
      </c>
      <c r="J479" s="5" t="str">
        <f>(IF(AND(VLOOKUP(Games!B480, Data!$B$2:$L$134, 11, FALSE)=1, VLOOKUP(Games!E480, Data!$B$2:$L$134, 11, FALSE)&lt;&gt;1), 1,0))*'Coefficients - Win Probability'!$J$2</f>
        <v>#N/A</v>
      </c>
      <c r="K479" s="5" t="str">
        <f>(IF(AND(VLOOKUP(Games!B480, Data!$B$2:$L$134, 11, FALSE)&lt;&gt;1, VLOOKUP(Games!E480, Data!$B$2:$L$134, 11, FALSE)=1), 1,0))*'Coefficients - Win Probability'!$K$2</f>
        <v>#N/A</v>
      </c>
      <c r="L479" s="5" t="str">
        <f>(VLOOKUP(Games!B480, Data!$B$2:$L$134, 3, FALSE)-VLOOKUP(Games!E480, Data!$B$2:$L$134, 3, FALSE))*'Coefficients - Win Probability'!$L$2</f>
        <v>#N/A</v>
      </c>
      <c r="N479" s="5" t="str">
        <f t="shared" si="1"/>
        <v>#N/A</v>
      </c>
    </row>
    <row r="480" ht="14.25" customHeight="1">
      <c r="A480" s="5" t="n">
        <f>'Coefficients - Win Probability'!$A$2</f>
        <v>0</v>
      </c>
      <c r="B480" s="5" t="n">
        <f>(Games!G481)*'Coefficients - Win Probability'!$B$2</f>
        <v>0</v>
      </c>
      <c r="C480" s="5" t="str">
        <f>(VLOOKUP(Games!B481, Data!$B$2:$L$134, 4, FALSE)-VLOOKUP(Games!E481, Data!$B$2:$L$134, 4, FALSE))*'Coefficients - Win Probability'!$C$2</f>
        <v>#N/A</v>
      </c>
      <c r="D480" s="5" t="str">
        <f>(VLOOKUP(Games!B481, Data!$B$2:$L$134, 5, FALSE)-VLOOKUP(Games!E481, Data!$B$2:$L$134, 5, FALSE))*'Coefficients - Win Probability'!$D$2</f>
        <v>#N/A</v>
      </c>
      <c r="E480" s="5" t="str">
        <f>(VLOOKUP(Games!B481, Data!$B$2:$L$134, 6, FALSE)-VLOOKUP(Games!E481, Data!$B$2:$L$134, 6, FALSE))*'Coefficients - Win Probability'!$E$2</f>
        <v>#N/A</v>
      </c>
      <c r="F480" s="5" t="str">
        <f>(VLOOKUP(Games!B481, Data!$B$2:$L$134, 7, FALSE)-VLOOKUP(Games!E481, Data!$B$2:$L$134, 7, FALSE))*'Coefficients - Win Probability'!$F$2</f>
        <v>#N/A</v>
      </c>
      <c r="G480" s="5" t="str">
        <f>(VLOOKUP(Games!B481, Data!$B$2:$L$134, 8, FALSE)-VLOOKUP(Games!E481, Data!$B$2:$L$134, 8, FALSE))*'Coefficients - Win Probability'!$G$2</f>
        <v>#N/A</v>
      </c>
      <c r="H480" s="5" t="str">
        <f>(VLOOKUP(Games!B481, Data!$B$2:$L$134, 9, FALSE)-VLOOKUP(Games!E481, Data!$B$2:$L$134, 9, FALSE))*'Coefficients - Win Probability'!$H$2</f>
        <v>#N/A</v>
      </c>
      <c r="I480" s="5" t="str">
        <f>(VLOOKUP(Games!B481, Data!$B$2:$L$134, 10, FALSE)-VLOOKUP(Games!E481, Data!$B$2:$L$134, 10, FALSE))*'Coefficients - Win Probability'!$I$2</f>
        <v>#N/A</v>
      </c>
      <c r="J480" s="5" t="str">
        <f>(IF(AND(VLOOKUP(Games!B481, Data!$B$2:$L$134, 11, FALSE)=1, VLOOKUP(Games!E481, Data!$B$2:$L$134, 11, FALSE)&lt;&gt;1), 1,0))*'Coefficients - Win Probability'!$J$2</f>
        <v>#N/A</v>
      </c>
      <c r="K480" s="5" t="str">
        <f>(IF(AND(VLOOKUP(Games!B481, Data!$B$2:$L$134, 11, FALSE)&lt;&gt;1, VLOOKUP(Games!E481, Data!$B$2:$L$134, 11, FALSE)=1), 1,0))*'Coefficients - Win Probability'!$K$2</f>
        <v>#N/A</v>
      </c>
      <c r="L480" s="5" t="str">
        <f>(VLOOKUP(Games!B481, Data!$B$2:$L$134, 3, FALSE)-VLOOKUP(Games!E481, Data!$B$2:$L$134, 3, FALSE))*'Coefficients - Win Probability'!$L$2</f>
        <v>#N/A</v>
      </c>
      <c r="N480" s="5" t="str">
        <f t="shared" si="1"/>
        <v>#N/A</v>
      </c>
    </row>
    <row r="481" ht="14.25" customHeight="1">
      <c r="A481" s="5" t="n">
        <f>'Coefficients - Win Probability'!$A$2</f>
        <v>0</v>
      </c>
      <c r="B481" s="5" t="n">
        <f>(Games!G482)*'Coefficients - Win Probability'!$B$2</f>
        <v>0</v>
      </c>
      <c r="C481" s="5" t="str">
        <f>(VLOOKUP(Games!B482, Data!$B$2:$L$134, 4, FALSE)-VLOOKUP(Games!E482, Data!$B$2:$L$134, 4, FALSE))*'Coefficients - Win Probability'!$C$2</f>
        <v>#N/A</v>
      </c>
      <c r="D481" s="5" t="str">
        <f>(VLOOKUP(Games!B482, Data!$B$2:$L$134, 5, FALSE)-VLOOKUP(Games!E482, Data!$B$2:$L$134, 5, FALSE))*'Coefficients - Win Probability'!$D$2</f>
        <v>#N/A</v>
      </c>
      <c r="E481" s="5" t="str">
        <f>(VLOOKUP(Games!B482, Data!$B$2:$L$134, 6, FALSE)-VLOOKUP(Games!E482, Data!$B$2:$L$134, 6, FALSE))*'Coefficients - Win Probability'!$E$2</f>
        <v>#N/A</v>
      </c>
      <c r="F481" s="5" t="str">
        <f>(VLOOKUP(Games!B482, Data!$B$2:$L$134, 7, FALSE)-VLOOKUP(Games!E482, Data!$B$2:$L$134, 7, FALSE))*'Coefficients - Win Probability'!$F$2</f>
        <v>#N/A</v>
      </c>
      <c r="G481" s="5" t="str">
        <f>(VLOOKUP(Games!B482, Data!$B$2:$L$134, 8, FALSE)-VLOOKUP(Games!E482, Data!$B$2:$L$134, 8, FALSE))*'Coefficients - Win Probability'!$G$2</f>
        <v>#N/A</v>
      </c>
      <c r="H481" s="5" t="str">
        <f>(VLOOKUP(Games!B482, Data!$B$2:$L$134, 9, FALSE)-VLOOKUP(Games!E482, Data!$B$2:$L$134, 9, FALSE))*'Coefficients - Win Probability'!$H$2</f>
        <v>#N/A</v>
      </c>
      <c r="I481" s="5" t="str">
        <f>(VLOOKUP(Games!B482, Data!$B$2:$L$134, 10, FALSE)-VLOOKUP(Games!E482, Data!$B$2:$L$134, 10, FALSE))*'Coefficients - Win Probability'!$I$2</f>
        <v>#N/A</v>
      </c>
      <c r="J481" s="5" t="str">
        <f>(IF(AND(VLOOKUP(Games!B482, Data!$B$2:$L$134, 11, FALSE)=1, VLOOKUP(Games!E482, Data!$B$2:$L$134, 11, FALSE)&lt;&gt;1), 1,0))*'Coefficients - Win Probability'!$J$2</f>
        <v>#N/A</v>
      </c>
      <c r="K481" s="5" t="str">
        <f>(IF(AND(VLOOKUP(Games!B482, Data!$B$2:$L$134, 11, FALSE)&lt;&gt;1, VLOOKUP(Games!E482, Data!$B$2:$L$134, 11, FALSE)=1), 1,0))*'Coefficients - Win Probability'!$K$2</f>
        <v>#N/A</v>
      </c>
      <c r="L481" s="5" t="str">
        <f>(VLOOKUP(Games!B482, Data!$B$2:$L$134, 3, FALSE)-VLOOKUP(Games!E482, Data!$B$2:$L$134, 3, FALSE))*'Coefficients - Win Probability'!$L$2</f>
        <v>#N/A</v>
      </c>
      <c r="N481" s="5" t="str">
        <f t="shared" si="1"/>
        <v>#N/A</v>
      </c>
    </row>
    <row r="482" ht="14.25" customHeight="1">
      <c r="A482" s="5" t="n">
        <f>'Coefficients - Win Probability'!$A$2</f>
        <v>0</v>
      </c>
      <c r="B482" s="5" t="n">
        <f>(Games!G483)*'Coefficients - Win Probability'!$B$2</f>
        <v>0</v>
      </c>
      <c r="C482" s="5" t="str">
        <f>(VLOOKUP(Games!B483, Data!$B$2:$L$134, 4, FALSE)-VLOOKUP(Games!E483, Data!$B$2:$L$134, 4, FALSE))*'Coefficients - Win Probability'!$C$2</f>
        <v>#N/A</v>
      </c>
      <c r="D482" s="5" t="str">
        <f>(VLOOKUP(Games!B483, Data!$B$2:$L$134, 5, FALSE)-VLOOKUP(Games!E483, Data!$B$2:$L$134, 5, FALSE))*'Coefficients - Win Probability'!$D$2</f>
        <v>#N/A</v>
      </c>
      <c r="E482" s="5" t="str">
        <f>(VLOOKUP(Games!B483, Data!$B$2:$L$134, 6, FALSE)-VLOOKUP(Games!E483, Data!$B$2:$L$134, 6, FALSE))*'Coefficients - Win Probability'!$E$2</f>
        <v>#N/A</v>
      </c>
      <c r="F482" s="5" t="str">
        <f>(VLOOKUP(Games!B483, Data!$B$2:$L$134, 7, FALSE)-VLOOKUP(Games!E483, Data!$B$2:$L$134, 7, FALSE))*'Coefficients - Win Probability'!$F$2</f>
        <v>#N/A</v>
      </c>
      <c r="G482" s="5" t="str">
        <f>(VLOOKUP(Games!B483, Data!$B$2:$L$134, 8, FALSE)-VLOOKUP(Games!E483, Data!$B$2:$L$134, 8, FALSE))*'Coefficients - Win Probability'!$G$2</f>
        <v>#N/A</v>
      </c>
      <c r="H482" s="5" t="str">
        <f>(VLOOKUP(Games!B483, Data!$B$2:$L$134, 9, FALSE)-VLOOKUP(Games!E483, Data!$B$2:$L$134, 9, FALSE))*'Coefficients - Win Probability'!$H$2</f>
        <v>#N/A</v>
      </c>
      <c r="I482" s="5" t="str">
        <f>(VLOOKUP(Games!B483, Data!$B$2:$L$134, 10, FALSE)-VLOOKUP(Games!E483, Data!$B$2:$L$134, 10, FALSE))*'Coefficients - Win Probability'!$I$2</f>
        <v>#N/A</v>
      </c>
      <c r="J482" s="5" t="str">
        <f>(IF(AND(VLOOKUP(Games!B483, Data!$B$2:$L$134, 11, FALSE)=1, VLOOKUP(Games!E483, Data!$B$2:$L$134, 11, FALSE)&lt;&gt;1), 1,0))*'Coefficients - Win Probability'!$J$2</f>
        <v>#N/A</v>
      </c>
      <c r="K482" s="5" t="str">
        <f>(IF(AND(VLOOKUP(Games!B483, Data!$B$2:$L$134, 11, FALSE)&lt;&gt;1, VLOOKUP(Games!E483, Data!$B$2:$L$134, 11, FALSE)=1), 1,0))*'Coefficients - Win Probability'!$K$2</f>
        <v>#N/A</v>
      </c>
      <c r="L482" s="5" t="str">
        <f>(VLOOKUP(Games!B483, Data!$B$2:$L$134, 3, FALSE)-VLOOKUP(Games!E483, Data!$B$2:$L$134, 3, FALSE))*'Coefficients - Win Probability'!$L$2</f>
        <v>#N/A</v>
      </c>
      <c r="N482" s="5" t="str">
        <f t="shared" si="1"/>
        <v>#N/A</v>
      </c>
    </row>
    <row r="483" ht="14.25" customHeight="1">
      <c r="A483" s="5" t="n">
        <f>'Coefficients - Win Probability'!$A$2</f>
        <v>0</v>
      </c>
      <c r="B483" s="5" t="n">
        <f>(Games!G484)*'Coefficients - Win Probability'!$B$2</f>
        <v>0</v>
      </c>
      <c r="C483" s="5" t="str">
        <f>(VLOOKUP(Games!B484, Data!$B$2:$L$134, 4, FALSE)-VLOOKUP(Games!E484, Data!$B$2:$L$134, 4, FALSE))*'Coefficients - Win Probability'!$C$2</f>
        <v>#N/A</v>
      </c>
      <c r="D483" s="5" t="str">
        <f>(VLOOKUP(Games!B484, Data!$B$2:$L$134, 5, FALSE)-VLOOKUP(Games!E484, Data!$B$2:$L$134, 5, FALSE))*'Coefficients - Win Probability'!$D$2</f>
        <v>#N/A</v>
      </c>
      <c r="E483" s="5" t="str">
        <f>(VLOOKUP(Games!B484, Data!$B$2:$L$134, 6, FALSE)-VLOOKUP(Games!E484, Data!$B$2:$L$134, 6, FALSE))*'Coefficients - Win Probability'!$E$2</f>
        <v>#N/A</v>
      </c>
      <c r="F483" s="5" t="str">
        <f>(VLOOKUP(Games!B484, Data!$B$2:$L$134, 7, FALSE)-VLOOKUP(Games!E484, Data!$B$2:$L$134, 7, FALSE))*'Coefficients - Win Probability'!$F$2</f>
        <v>#N/A</v>
      </c>
      <c r="G483" s="5" t="str">
        <f>(VLOOKUP(Games!B484, Data!$B$2:$L$134, 8, FALSE)-VLOOKUP(Games!E484, Data!$B$2:$L$134, 8, FALSE))*'Coefficients - Win Probability'!$G$2</f>
        <v>#N/A</v>
      </c>
      <c r="H483" s="5" t="str">
        <f>(VLOOKUP(Games!B484, Data!$B$2:$L$134, 9, FALSE)-VLOOKUP(Games!E484, Data!$B$2:$L$134, 9, FALSE))*'Coefficients - Win Probability'!$H$2</f>
        <v>#N/A</v>
      </c>
      <c r="I483" s="5" t="str">
        <f>(VLOOKUP(Games!B484, Data!$B$2:$L$134, 10, FALSE)-VLOOKUP(Games!E484, Data!$B$2:$L$134, 10, FALSE))*'Coefficients - Win Probability'!$I$2</f>
        <v>#N/A</v>
      </c>
      <c r="J483" s="5" t="str">
        <f>(IF(AND(VLOOKUP(Games!B484, Data!$B$2:$L$134, 11, FALSE)=1, VLOOKUP(Games!E484, Data!$B$2:$L$134, 11, FALSE)&lt;&gt;1), 1,0))*'Coefficients - Win Probability'!$J$2</f>
        <v>#N/A</v>
      </c>
      <c r="K483" s="5" t="str">
        <f>(IF(AND(VLOOKUP(Games!B484, Data!$B$2:$L$134, 11, FALSE)&lt;&gt;1, VLOOKUP(Games!E484, Data!$B$2:$L$134, 11, FALSE)=1), 1,0))*'Coefficients - Win Probability'!$K$2</f>
        <v>#N/A</v>
      </c>
      <c r="L483" s="5" t="str">
        <f>(VLOOKUP(Games!B484, Data!$B$2:$L$134, 3, FALSE)-VLOOKUP(Games!E484, Data!$B$2:$L$134, 3, FALSE))*'Coefficients - Win Probability'!$L$2</f>
        <v>#N/A</v>
      </c>
      <c r="N483" s="5" t="str">
        <f t="shared" si="1"/>
        <v>#N/A</v>
      </c>
    </row>
    <row r="484" ht="14.25" customHeight="1">
      <c r="A484" s="5" t="n">
        <f>'Coefficients - Win Probability'!$A$2</f>
        <v>0</v>
      </c>
      <c r="B484" s="5" t="n">
        <f>(Games!G485)*'Coefficients - Win Probability'!$B$2</f>
        <v>0</v>
      </c>
      <c r="C484" s="5" t="str">
        <f>(VLOOKUP(Games!B485, Data!$B$2:$L$134, 4, FALSE)-VLOOKUP(Games!E485, Data!$B$2:$L$134, 4, FALSE))*'Coefficients - Win Probability'!$C$2</f>
        <v>#N/A</v>
      </c>
      <c r="D484" s="5" t="str">
        <f>(VLOOKUP(Games!B485, Data!$B$2:$L$134, 5, FALSE)-VLOOKUP(Games!E485, Data!$B$2:$L$134, 5, FALSE))*'Coefficients - Win Probability'!$D$2</f>
        <v>#N/A</v>
      </c>
      <c r="E484" s="5" t="str">
        <f>(VLOOKUP(Games!B485, Data!$B$2:$L$134, 6, FALSE)-VLOOKUP(Games!E485, Data!$B$2:$L$134, 6, FALSE))*'Coefficients - Win Probability'!$E$2</f>
        <v>#N/A</v>
      </c>
      <c r="F484" s="5" t="str">
        <f>(VLOOKUP(Games!B485, Data!$B$2:$L$134, 7, FALSE)-VLOOKUP(Games!E485, Data!$B$2:$L$134, 7, FALSE))*'Coefficients - Win Probability'!$F$2</f>
        <v>#N/A</v>
      </c>
      <c r="G484" s="5" t="str">
        <f>(VLOOKUP(Games!B485, Data!$B$2:$L$134, 8, FALSE)-VLOOKUP(Games!E485, Data!$B$2:$L$134, 8, FALSE))*'Coefficients - Win Probability'!$G$2</f>
        <v>#N/A</v>
      </c>
      <c r="H484" s="5" t="str">
        <f>(VLOOKUP(Games!B485, Data!$B$2:$L$134, 9, FALSE)-VLOOKUP(Games!E485, Data!$B$2:$L$134, 9, FALSE))*'Coefficients - Win Probability'!$H$2</f>
        <v>#N/A</v>
      </c>
      <c r="I484" s="5" t="str">
        <f>(VLOOKUP(Games!B485, Data!$B$2:$L$134, 10, FALSE)-VLOOKUP(Games!E485, Data!$B$2:$L$134, 10, FALSE))*'Coefficients - Win Probability'!$I$2</f>
        <v>#N/A</v>
      </c>
      <c r="J484" s="5" t="str">
        <f>(IF(AND(VLOOKUP(Games!B485, Data!$B$2:$L$134, 11, FALSE)=1, VLOOKUP(Games!E485, Data!$B$2:$L$134, 11, FALSE)&lt;&gt;1), 1,0))*'Coefficients - Win Probability'!$J$2</f>
        <v>#N/A</v>
      </c>
      <c r="K484" s="5" t="str">
        <f>(IF(AND(VLOOKUP(Games!B485, Data!$B$2:$L$134, 11, FALSE)&lt;&gt;1, VLOOKUP(Games!E485, Data!$B$2:$L$134, 11, FALSE)=1), 1,0))*'Coefficients - Win Probability'!$K$2</f>
        <v>#N/A</v>
      </c>
      <c r="L484" s="5" t="str">
        <f>(VLOOKUP(Games!B485, Data!$B$2:$L$134, 3, FALSE)-VLOOKUP(Games!E485, Data!$B$2:$L$134, 3, FALSE))*'Coefficients - Win Probability'!$L$2</f>
        <v>#N/A</v>
      </c>
      <c r="N484" s="5" t="str">
        <f t="shared" si="1"/>
        <v>#N/A</v>
      </c>
    </row>
    <row r="485" ht="14.25" customHeight="1">
      <c r="A485" s="5" t="n">
        <f>'Coefficients - Win Probability'!$A$2</f>
        <v>0</v>
      </c>
      <c r="B485" s="5" t="n">
        <f>(Games!G486)*'Coefficients - Win Probability'!$B$2</f>
        <v>0</v>
      </c>
      <c r="C485" s="5" t="str">
        <f>(VLOOKUP(Games!B486, Data!$B$2:$L$134, 4, FALSE)-VLOOKUP(Games!E486, Data!$B$2:$L$134, 4, FALSE))*'Coefficients - Win Probability'!$C$2</f>
        <v>#N/A</v>
      </c>
      <c r="D485" s="5" t="str">
        <f>(VLOOKUP(Games!B486, Data!$B$2:$L$134, 5, FALSE)-VLOOKUP(Games!E486, Data!$B$2:$L$134, 5, FALSE))*'Coefficients - Win Probability'!$D$2</f>
        <v>#N/A</v>
      </c>
      <c r="E485" s="5" t="str">
        <f>(VLOOKUP(Games!B486, Data!$B$2:$L$134, 6, FALSE)-VLOOKUP(Games!E486, Data!$B$2:$L$134, 6, FALSE))*'Coefficients - Win Probability'!$E$2</f>
        <v>#N/A</v>
      </c>
      <c r="F485" s="5" t="str">
        <f>(VLOOKUP(Games!B486, Data!$B$2:$L$134, 7, FALSE)-VLOOKUP(Games!E486, Data!$B$2:$L$134, 7, FALSE))*'Coefficients - Win Probability'!$F$2</f>
        <v>#N/A</v>
      </c>
      <c r="G485" s="5" t="str">
        <f>(VLOOKUP(Games!B486, Data!$B$2:$L$134, 8, FALSE)-VLOOKUP(Games!E486, Data!$B$2:$L$134, 8, FALSE))*'Coefficients - Win Probability'!$G$2</f>
        <v>#N/A</v>
      </c>
      <c r="H485" s="5" t="str">
        <f>(VLOOKUP(Games!B486, Data!$B$2:$L$134, 9, FALSE)-VLOOKUP(Games!E486, Data!$B$2:$L$134, 9, FALSE))*'Coefficients - Win Probability'!$H$2</f>
        <v>#N/A</v>
      </c>
      <c r="I485" s="5" t="str">
        <f>(VLOOKUP(Games!B486, Data!$B$2:$L$134, 10, FALSE)-VLOOKUP(Games!E486, Data!$B$2:$L$134, 10, FALSE))*'Coefficients - Win Probability'!$I$2</f>
        <v>#N/A</v>
      </c>
      <c r="J485" s="5" t="str">
        <f>(IF(AND(VLOOKUP(Games!B486, Data!$B$2:$L$134, 11, FALSE)=1, VLOOKUP(Games!E486, Data!$B$2:$L$134, 11, FALSE)&lt;&gt;1), 1,0))*'Coefficients - Win Probability'!$J$2</f>
        <v>#N/A</v>
      </c>
      <c r="K485" s="5" t="str">
        <f>(IF(AND(VLOOKUP(Games!B486, Data!$B$2:$L$134, 11, FALSE)&lt;&gt;1, VLOOKUP(Games!E486, Data!$B$2:$L$134, 11, FALSE)=1), 1,0))*'Coefficients - Win Probability'!$K$2</f>
        <v>#N/A</v>
      </c>
      <c r="L485" s="5" t="str">
        <f>(VLOOKUP(Games!B486, Data!$B$2:$L$134, 3, FALSE)-VLOOKUP(Games!E486, Data!$B$2:$L$134, 3, FALSE))*'Coefficients - Win Probability'!$L$2</f>
        <v>#N/A</v>
      </c>
      <c r="N485" s="5" t="str">
        <f t="shared" si="1"/>
        <v>#N/A</v>
      </c>
    </row>
    <row r="486" ht="14.25" customHeight="1">
      <c r="A486" s="5" t="n">
        <f>'Coefficients - Win Probability'!$A$2</f>
        <v>0</v>
      </c>
      <c r="B486" s="5" t="n">
        <f>(Games!G487)*'Coefficients - Win Probability'!$B$2</f>
        <v>0</v>
      </c>
      <c r="C486" s="5" t="str">
        <f>(VLOOKUP(Games!B487, Data!$B$2:$L$134, 4, FALSE)-VLOOKUP(Games!E487, Data!$B$2:$L$134, 4, FALSE))*'Coefficients - Win Probability'!$C$2</f>
        <v>#N/A</v>
      </c>
      <c r="D486" s="5" t="str">
        <f>(VLOOKUP(Games!B487, Data!$B$2:$L$134, 5, FALSE)-VLOOKUP(Games!E487, Data!$B$2:$L$134, 5, FALSE))*'Coefficients - Win Probability'!$D$2</f>
        <v>#N/A</v>
      </c>
      <c r="E486" s="5" t="str">
        <f>(VLOOKUP(Games!B487, Data!$B$2:$L$134, 6, FALSE)-VLOOKUP(Games!E487, Data!$B$2:$L$134, 6, FALSE))*'Coefficients - Win Probability'!$E$2</f>
        <v>#N/A</v>
      </c>
      <c r="F486" s="5" t="str">
        <f>(VLOOKUP(Games!B487, Data!$B$2:$L$134, 7, FALSE)-VLOOKUP(Games!E487, Data!$B$2:$L$134, 7, FALSE))*'Coefficients - Win Probability'!$F$2</f>
        <v>#N/A</v>
      </c>
      <c r="G486" s="5" t="str">
        <f>(VLOOKUP(Games!B487, Data!$B$2:$L$134, 8, FALSE)-VLOOKUP(Games!E487, Data!$B$2:$L$134, 8, FALSE))*'Coefficients - Win Probability'!$G$2</f>
        <v>#N/A</v>
      </c>
      <c r="H486" s="5" t="str">
        <f>(VLOOKUP(Games!B487, Data!$B$2:$L$134, 9, FALSE)-VLOOKUP(Games!E487, Data!$B$2:$L$134, 9, FALSE))*'Coefficients - Win Probability'!$H$2</f>
        <v>#N/A</v>
      </c>
      <c r="I486" s="5" t="str">
        <f>(VLOOKUP(Games!B487, Data!$B$2:$L$134, 10, FALSE)-VLOOKUP(Games!E487, Data!$B$2:$L$134, 10, FALSE))*'Coefficients - Win Probability'!$I$2</f>
        <v>#N/A</v>
      </c>
      <c r="J486" s="5" t="str">
        <f>(IF(AND(VLOOKUP(Games!B487, Data!$B$2:$L$134, 11, FALSE)=1, VLOOKUP(Games!E487, Data!$B$2:$L$134, 11, FALSE)&lt;&gt;1), 1,0))*'Coefficients - Win Probability'!$J$2</f>
        <v>#N/A</v>
      </c>
      <c r="K486" s="5" t="str">
        <f>(IF(AND(VLOOKUP(Games!B487, Data!$B$2:$L$134, 11, FALSE)&lt;&gt;1, VLOOKUP(Games!E487, Data!$B$2:$L$134, 11, FALSE)=1), 1,0))*'Coefficients - Win Probability'!$K$2</f>
        <v>#N/A</v>
      </c>
      <c r="L486" s="5" t="str">
        <f>(VLOOKUP(Games!B487, Data!$B$2:$L$134, 3, FALSE)-VLOOKUP(Games!E487, Data!$B$2:$L$134, 3, FALSE))*'Coefficients - Win Probability'!$L$2</f>
        <v>#N/A</v>
      </c>
      <c r="N486" s="5" t="str">
        <f t="shared" si="1"/>
        <v>#N/A</v>
      </c>
    </row>
    <row r="487" ht="14.25" customHeight="1">
      <c r="A487" s="5" t="n">
        <f>'Coefficients - Win Probability'!$A$2</f>
        <v>0</v>
      </c>
      <c r="B487" s="5" t="n">
        <f>(Games!G488)*'Coefficients - Win Probability'!$B$2</f>
        <v>0</v>
      </c>
      <c r="C487" s="5" t="str">
        <f>(VLOOKUP(Games!B488, Data!$B$2:$L$134, 4, FALSE)-VLOOKUP(Games!E488, Data!$B$2:$L$134, 4, FALSE))*'Coefficients - Win Probability'!$C$2</f>
        <v>#N/A</v>
      </c>
      <c r="D487" s="5" t="str">
        <f>(VLOOKUP(Games!B488, Data!$B$2:$L$134, 5, FALSE)-VLOOKUP(Games!E488, Data!$B$2:$L$134, 5, FALSE))*'Coefficients - Win Probability'!$D$2</f>
        <v>#N/A</v>
      </c>
      <c r="E487" s="5" t="str">
        <f>(VLOOKUP(Games!B488, Data!$B$2:$L$134, 6, FALSE)-VLOOKUP(Games!E488, Data!$B$2:$L$134, 6, FALSE))*'Coefficients - Win Probability'!$E$2</f>
        <v>#N/A</v>
      </c>
      <c r="F487" s="5" t="str">
        <f>(VLOOKUP(Games!B488, Data!$B$2:$L$134, 7, FALSE)-VLOOKUP(Games!E488, Data!$B$2:$L$134, 7, FALSE))*'Coefficients - Win Probability'!$F$2</f>
        <v>#N/A</v>
      </c>
      <c r="G487" s="5" t="str">
        <f>(VLOOKUP(Games!B488, Data!$B$2:$L$134, 8, FALSE)-VLOOKUP(Games!E488, Data!$B$2:$L$134, 8, FALSE))*'Coefficients - Win Probability'!$G$2</f>
        <v>#N/A</v>
      </c>
      <c r="H487" s="5" t="str">
        <f>(VLOOKUP(Games!B488, Data!$B$2:$L$134, 9, FALSE)-VLOOKUP(Games!E488, Data!$B$2:$L$134, 9, FALSE))*'Coefficients - Win Probability'!$H$2</f>
        <v>#N/A</v>
      </c>
      <c r="I487" s="5" t="str">
        <f>(VLOOKUP(Games!B488, Data!$B$2:$L$134, 10, FALSE)-VLOOKUP(Games!E488, Data!$B$2:$L$134, 10, FALSE))*'Coefficients - Win Probability'!$I$2</f>
        <v>#N/A</v>
      </c>
      <c r="J487" s="5" t="str">
        <f>(IF(AND(VLOOKUP(Games!B488, Data!$B$2:$L$134, 11, FALSE)=1, VLOOKUP(Games!E488, Data!$B$2:$L$134, 11, FALSE)&lt;&gt;1), 1,0))*'Coefficients - Win Probability'!$J$2</f>
        <v>#N/A</v>
      </c>
      <c r="K487" s="5" t="str">
        <f>(IF(AND(VLOOKUP(Games!B488, Data!$B$2:$L$134, 11, FALSE)&lt;&gt;1, VLOOKUP(Games!E488, Data!$B$2:$L$134, 11, FALSE)=1), 1,0))*'Coefficients - Win Probability'!$K$2</f>
        <v>#N/A</v>
      </c>
      <c r="L487" s="5" t="str">
        <f>(VLOOKUP(Games!B488, Data!$B$2:$L$134, 3, FALSE)-VLOOKUP(Games!E488, Data!$B$2:$L$134, 3, FALSE))*'Coefficients - Win Probability'!$L$2</f>
        <v>#N/A</v>
      </c>
      <c r="N487" s="5" t="str">
        <f t="shared" si="1"/>
        <v>#N/A</v>
      </c>
    </row>
    <row r="488" ht="14.25" customHeight="1">
      <c r="A488" s="5" t="n">
        <f>'Coefficients - Win Probability'!$A$2</f>
        <v>0</v>
      </c>
      <c r="B488" s="5" t="n">
        <f>(Games!G489)*'Coefficients - Win Probability'!$B$2</f>
        <v>0</v>
      </c>
      <c r="C488" s="5" t="str">
        <f>(VLOOKUP(Games!B489, Data!$B$2:$L$134, 4, FALSE)-VLOOKUP(Games!E489, Data!$B$2:$L$134, 4, FALSE))*'Coefficients - Win Probability'!$C$2</f>
        <v>#N/A</v>
      </c>
      <c r="D488" s="5" t="str">
        <f>(VLOOKUP(Games!B489, Data!$B$2:$L$134, 5, FALSE)-VLOOKUP(Games!E489, Data!$B$2:$L$134, 5, FALSE))*'Coefficients - Win Probability'!$D$2</f>
        <v>#N/A</v>
      </c>
      <c r="E488" s="5" t="str">
        <f>(VLOOKUP(Games!B489, Data!$B$2:$L$134, 6, FALSE)-VLOOKUP(Games!E489, Data!$B$2:$L$134, 6, FALSE))*'Coefficients - Win Probability'!$E$2</f>
        <v>#N/A</v>
      </c>
      <c r="F488" s="5" t="str">
        <f>(VLOOKUP(Games!B489, Data!$B$2:$L$134, 7, FALSE)-VLOOKUP(Games!E489, Data!$B$2:$L$134, 7, FALSE))*'Coefficients - Win Probability'!$F$2</f>
        <v>#N/A</v>
      </c>
      <c r="G488" s="5" t="str">
        <f>(VLOOKUP(Games!B489, Data!$B$2:$L$134, 8, FALSE)-VLOOKUP(Games!E489, Data!$B$2:$L$134, 8, FALSE))*'Coefficients - Win Probability'!$G$2</f>
        <v>#N/A</v>
      </c>
      <c r="H488" s="5" t="str">
        <f>(VLOOKUP(Games!B489, Data!$B$2:$L$134, 9, FALSE)-VLOOKUP(Games!E489, Data!$B$2:$L$134, 9, FALSE))*'Coefficients - Win Probability'!$H$2</f>
        <v>#N/A</v>
      </c>
      <c r="I488" s="5" t="str">
        <f>(VLOOKUP(Games!B489, Data!$B$2:$L$134, 10, FALSE)-VLOOKUP(Games!E489, Data!$B$2:$L$134, 10, FALSE))*'Coefficients - Win Probability'!$I$2</f>
        <v>#N/A</v>
      </c>
      <c r="J488" s="5" t="str">
        <f>(IF(AND(VLOOKUP(Games!B489, Data!$B$2:$L$134, 11, FALSE)=1, VLOOKUP(Games!E489, Data!$B$2:$L$134, 11, FALSE)&lt;&gt;1), 1,0))*'Coefficients - Win Probability'!$J$2</f>
        <v>#N/A</v>
      </c>
      <c r="K488" s="5" t="str">
        <f>(IF(AND(VLOOKUP(Games!B489, Data!$B$2:$L$134, 11, FALSE)&lt;&gt;1, VLOOKUP(Games!E489, Data!$B$2:$L$134, 11, FALSE)=1), 1,0))*'Coefficients - Win Probability'!$K$2</f>
        <v>#N/A</v>
      </c>
      <c r="L488" s="5" t="str">
        <f>(VLOOKUP(Games!B489, Data!$B$2:$L$134, 3, FALSE)-VLOOKUP(Games!E489, Data!$B$2:$L$134, 3, FALSE))*'Coefficients - Win Probability'!$L$2</f>
        <v>#N/A</v>
      </c>
      <c r="N488" s="5" t="str">
        <f t="shared" si="1"/>
        <v>#N/A</v>
      </c>
    </row>
    <row r="489" ht="14.25" customHeight="1">
      <c r="A489" s="5" t="n">
        <f>'Coefficients - Win Probability'!$A$2</f>
        <v>0</v>
      </c>
      <c r="B489" s="5" t="n">
        <f>(Games!G490)*'Coefficients - Win Probability'!$B$2</f>
        <v>0</v>
      </c>
      <c r="C489" s="5" t="str">
        <f>(VLOOKUP(Games!B490, Data!$B$2:$L$134, 4, FALSE)-VLOOKUP(Games!E490, Data!$B$2:$L$134, 4, FALSE))*'Coefficients - Win Probability'!$C$2</f>
        <v>#N/A</v>
      </c>
      <c r="D489" s="5" t="str">
        <f>(VLOOKUP(Games!B490, Data!$B$2:$L$134, 5, FALSE)-VLOOKUP(Games!E490, Data!$B$2:$L$134, 5, FALSE))*'Coefficients - Win Probability'!$D$2</f>
        <v>#N/A</v>
      </c>
      <c r="E489" s="5" t="str">
        <f>(VLOOKUP(Games!B490, Data!$B$2:$L$134, 6, FALSE)-VLOOKUP(Games!E490, Data!$B$2:$L$134, 6, FALSE))*'Coefficients - Win Probability'!$E$2</f>
        <v>#N/A</v>
      </c>
      <c r="F489" s="5" t="str">
        <f>(VLOOKUP(Games!B490, Data!$B$2:$L$134, 7, FALSE)-VLOOKUP(Games!E490, Data!$B$2:$L$134, 7, FALSE))*'Coefficients - Win Probability'!$F$2</f>
        <v>#N/A</v>
      </c>
      <c r="G489" s="5" t="str">
        <f>(VLOOKUP(Games!B490, Data!$B$2:$L$134, 8, FALSE)-VLOOKUP(Games!E490, Data!$B$2:$L$134, 8, FALSE))*'Coefficients - Win Probability'!$G$2</f>
        <v>#N/A</v>
      </c>
      <c r="H489" s="5" t="str">
        <f>(VLOOKUP(Games!B490, Data!$B$2:$L$134, 9, FALSE)-VLOOKUP(Games!E490, Data!$B$2:$L$134, 9, FALSE))*'Coefficients - Win Probability'!$H$2</f>
        <v>#N/A</v>
      </c>
      <c r="I489" s="5" t="str">
        <f>(VLOOKUP(Games!B490, Data!$B$2:$L$134, 10, FALSE)-VLOOKUP(Games!E490, Data!$B$2:$L$134, 10, FALSE))*'Coefficients - Win Probability'!$I$2</f>
        <v>#N/A</v>
      </c>
      <c r="J489" s="5" t="str">
        <f>(IF(AND(VLOOKUP(Games!B490, Data!$B$2:$L$134, 11, FALSE)=1, VLOOKUP(Games!E490, Data!$B$2:$L$134, 11, FALSE)&lt;&gt;1), 1,0))*'Coefficients - Win Probability'!$J$2</f>
        <v>#N/A</v>
      </c>
      <c r="K489" s="5" t="str">
        <f>(IF(AND(VLOOKUP(Games!B490, Data!$B$2:$L$134, 11, FALSE)&lt;&gt;1, VLOOKUP(Games!E490, Data!$B$2:$L$134, 11, FALSE)=1), 1,0))*'Coefficients - Win Probability'!$K$2</f>
        <v>#N/A</v>
      </c>
      <c r="L489" s="5" t="str">
        <f>(VLOOKUP(Games!B490, Data!$B$2:$L$134, 3, FALSE)-VLOOKUP(Games!E490, Data!$B$2:$L$134, 3, FALSE))*'Coefficients - Win Probability'!$L$2</f>
        <v>#N/A</v>
      </c>
      <c r="N489" s="5" t="str">
        <f t="shared" si="1"/>
        <v>#N/A</v>
      </c>
    </row>
    <row r="490" ht="14.25" customHeight="1">
      <c r="A490" s="5" t="n">
        <f>'Coefficients - Win Probability'!$A$2</f>
        <v>0</v>
      </c>
      <c r="B490" s="5" t="n">
        <f>(Games!G491)*'Coefficients - Win Probability'!$B$2</f>
        <v>0</v>
      </c>
      <c r="C490" s="5" t="str">
        <f>(VLOOKUP(Games!B491, Data!$B$2:$L$134, 4, FALSE)-VLOOKUP(Games!E491, Data!$B$2:$L$134, 4, FALSE))*'Coefficients - Win Probability'!$C$2</f>
        <v>#N/A</v>
      </c>
      <c r="D490" s="5" t="str">
        <f>(VLOOKUP(Games!B491, Data!$B$2:$L$134, 5, FALSE)-VLOOKUP(Games!E491, Data!$B$2:$L$134, 5, FALSE))*'Coefficients - Win Probability'!$D$2</f>
        <v>#N/A</v>
      </c>
      <c r="E490" s="5" t="str">
        <f>(VLOOKUP(Games!B491, Data!$B$2:$L$134, 6, FALSE)-VLOOKUP(Games!E491, Data!$B$2:$L$134, 6, FALSE))*'Coefficients - Win Probability'!$E$2</f>
        <v>#N/A</v>
      </c>
      <c r="F490" s="5" t="str">
        <f>(VLOOKUP(Games!B491, Data!$B$2:$L$134, 7, FALSE)-VLOOKUP(Games!E491, Data!$B$2:$L$134, 7, FALSE))*'Coefficients - Win Probability'!$F$2</f>
        <v>#N/A</v>
      </c>
      <c r="G490" s="5" t="str">
        <f>(VLOOKUP(Games!B491, Data!$B$2:$L$134, 8, FALSE)-VLOOKUP(Games!E491, Data!$B$2:$L$134, 8, FALSE))*'Coefficients - Win Probability'!$G$2</f>
        <v>#N/A</v>
      </c>
      <c r="H490" s="5" t="str">
        <f>(VLOOKUP(Games!B491, Data!$B$2:$L$134, 9, FALSE)-VLOOKUP(Games!E491, Data!$B$2:$L$134, 9, FALSE))*'Coefficients - Win Probability'!$H$2</f>
        <v>#N/A</v>
      </c>
      <c r="I490" s="5" t="str">
        <f>(VLOOKUP(Games!B491, Data!$B$2:$L$134, 10, FALSE)-VLOOKUP(Games!E491, Data!$B$2:$L$134, 10, FALSE))*'Coefficients - Win Probability'!$I$2</f>
        <v>#N/A</v>
      </c>
      <c r="J490" s="5" t="str">
        <f>(IF(AND(VLOOKUP(Games!B491, Data!$B$2:$L$134, 11, FALSE)=1, VLOOKUP(Games!E491, Data!$B$2:$L$134, 11, FALSE)&lt;&gt;1), 1,0))*'Coefficients - Win Probability'!$J$2</f>
        <v>#N/A</v>
      </c>
      <c r="K490" s="5" t="str">
        <f>(IF(AND(VLOOKUP(Games!B491, Data!$B$2:$L$134, 11, FALSE)&lt;&gt;1, VLOOKUP(Games!E491, Data!$B$2:$L$134, 11, FALSE)=1), 1,0))*'Coefficients - Win Probability'!$K$2</f>
        <v>#N/A</v>
      </c>
      <c r="L490" s="5" t="str">
        <f>(VLOOKUP(Games!B491, Data!$B$2:$L$134, 3, FALSE)-VLOOKUP(Games!E491, Data!$B$2:$L$134, 3, FALSE))*'Coefficients - Win Probability'!$L$2</f>
        <v>#N/A</v>
      </c>
      <c r="N490" s="5" t="str">
        <f t="shared" si="1"/>
        <v>#N/A</v>
      </c>
    </row>
    <row r="491" ht="14.25" customHeight="1">
      <c r="A491" s="5" t="n">
        <f>'Coefficients - Win Probability'!$A$2</f>
        <v>0</v>
      </c>
      <c r="B491" s="5" t="n">
        <f>(Games!G492)*'Coefficients - Win Probability'!$B$2</f>
        <v>0</v>
      </c>
      <c r="C491" s="5" t="str">
        <f>(VLOOKUP(Games!B492, Data!$B$2:$L$134, 4, FALSE)-VLOOKUP(Games!E492, Data!$B$2:$L$134, 4, FALSE))*'Coefficients - Win Probability'!$C$2</f>
        <v>#N/A</v>
      </c>
      <c r="D491" s="5" t="str">
        <f>(VLOOKUP(Games!B492, Data!$B$2:$L$134, 5, FALSE)-VLOOKUP(Games!E492, Data!$B$2:$L$134, 5, FALSE))*'Coefficients - Win Probability'!$D$2</f>
        <v>#N/A</v>
      </c>
      <c r="E491" s="5" t="str">
        <f>(VLOOKUP(Games!B492, Data!$B$2:$L$134, 6, FALSE)-VLOOKUP(Games!E492, Data!$B$2:$L$134, 6, FALSE))*'Coefficients - Win Probability'!$E$2</f>
        <v>#N/A</v>
      </c>
      <c r="F491" s="5" t="str">
        <f>(VLOOKUP(Games!B492, Data!$B$2:$L$134, 7, FALSE)-VLOOKUP(Games!E492, Data!$B$2:$L$134, 7, FALSE))*'Coefficients - Win Probability'!$F$2</f>
        <v>#N/A</v>
      </c>
      <c r="G491" s="5" t="str">
        <f>(VLOOKUP(Games!B492, Data!$B$2:$L$134, 8, FALSE)-VLOOKUP(Games!E492, Data!$B$2:$L$134, 8, FALSE))*'Coefficients - Win Probability'!$G$2</f>
        <v>#N/A</v>
      </c>
      <c r="H491" s="5" t="str">
        <f>(VLOOKUP(Games!B492, Data!$B$2:$L$134, 9, FALSE)-VLOOKUP(Games!E492, Data!$B$2:$L$134, 9, FALSE))*'Coefficients - Win Probability'!$H$2</f>
        <v>#N/A</v>
      </c>
      <c r="I491" s="5" t="str">
        <f>(VLOOKUP(Games!B492, Data!$B$2:$L$134, 10, FALSE)-VLOOKUP(Games!E492, Data!$B$2:$L$134, 10, FALSE))*'Coefficients - Win Probability'!$I$2</f>
        <v>#N/A</v>
      </c>
      <c r="J491" s="5" t="str">
        <f>(IF(AND(VLOOKUP(Games!B492, Data!$B$2:$L$134, 11, FALSE)=1, VLOOKUP(Games!E492, Data!$B$2:$L$134, 11, FALSE)&lt;&gt;1), 1,0))*'Coefficients - Win Probability'!$J$2</f>
        <v>#N/A</v>
      </c>
      <c r="K491" s="5" t="str">
        <f>(IF(AND(VLOOKUP(Games!B492, Data!$B$2:$L$134, 11, FALSE)&lt;&gt;1, VLOOKUP(Games!E492, Data!$B$2:$L$134, 11, FALSE)=1), 1,0))*'Coefficients - Win Probability'!$K$2</f>
        <v>#N/A</v>
      </c>
      <c r="L491" s="5" t="str">
        <f>(VLOOKUP(Games!B492, Data!$B$2:$L$134, 3, FALSE)-VLOOKUP(Games!E492, Data!$B$2:$L$134, 3, FALSE))*'Coefficients - Win Probability'!$L$2</f>
        <v>#N/A</v>
      </c>
      <c r="N491" s="5" t="str">
        <f t="shared" si="1"/>
        <v>#N/A</v>
      </c>
    </row>
    <row r="492" ht="14.25" customHeight="1">
      <c r="A492" s="5" t="n">
        <f>'Coefficients - Win Probability'!$A$2</f>
        <v>0</v>
      </c>
      <c r="B492" s="5" t="n">
        <f>(Games!G493)*'Coefficients - Win Probability'!$B$2</f>
        <v>0</v>
      </c>
      <c r="C492" s="5" t="str">
        <f>(VLOOKUP(Games!B493, Data!$B$2:$L$134, 4, FALSE)-VLOOKUP(Games!E493, Data!$B$2:$L$134, 4, FALSE))*'Coefficients - Win Probability'!$C$2</f>
        <v>#N/A</v>
      </c>
      <c r="D492" s="5" t="str">
        <f>(VLOOKUP(Games!B493, Data!$B$2:$L$134, 5, FALSE)-VLOOKUP(Games!E493, Data!$B$2:$L$134, 5, FALSE))*'Coefficients - Win Probability'!$D$2</f>
        <v>#N/A</v>
      </c>
      <c r="E492" s="5" t="str">
        <f>(VLOOKUP(Games!B493, Data!$B$2:$L$134, 6, FALSE)-VLOOKUP(Games!E493, Data!$B$2:$L$134, 6, FALSE))*'Coefficients - Win Probability'!$E$2</f>
        <v>#N/A</v>
      </c>
      <c r="F492" s="5" t="str">
        <f>(VLOOKUP(Games!B493, Data!$B$2:$L$134, 7, FALSE)-VLOOKUP(Games!E493, Data!$B$2:$L$134, 7, FALSE))*'Coefficients - Win Probability'!$F$2</f>
        <v>#N/A</v>
      </c>
      <c r="G492" s="5" t="str">
        <f>(VLOOKUP(Games!B493, Data!$B$2:$L$134, 8, FALSE)-VLOOKUP(Games!E493, Data!$B$2:$L$134, 8, FALSE))*'Coefficients - Win Probability'!$G$2</f>
        <v>#N/A</v>
      </c>
      <c r="H492" s="5" t="str">
        <f>(VLOOKUP(Games!B493, Data!$B$2:$L$134, 9, FALSE)-VLOOKUP(Games!E493, Data!$B$2:$L$134, 9, FALSE))*'Coefficients - Win Probability'!$H$2</f>
        <v>#N/A</v>
      </c>
      <c r="I492" s="5" t="str">
        <f>(VLOOKUP(Games!B493, Data!$B$2:$L$134, 10, FALSE)-VLOOKUP(Games!E493, Data!$B$2:$L$134, 10, FALSE))*'Coefficients - Win Probability'!$I$2</f>
        <v>#N/A</v>
      </c>
      <c r="J492" s="5" t="str">
        <f>(IF(AND(VLOOKUP(Games!B493, Data!$B$2:$L$134, 11, FALSE)=1, VLOOKUP(Games!E493, Data!$B$2:$L$134, 11, FALSE)&lt;&gt;1), 1,0))*'Coefficients - Win Probability'!$J$2</f>
        <v>#N/A</v>
      </c>
      <c r="K492" s="5" t="str">
        <f>(IF(AND(VLOOKUP(Games!B493, Data!$B$2:$L$134, 11, FALSE)&lt;&gt;1, VLOOKUP(Games!E493, Data!$B$2:$L$134, 11, FALSE)=1), 1,0))*'Coefficients - Win Probability'!$K$2</f>
        <v>#N/A</v>
      </c>
      <c r="L492" s="5" t="str">
        <f>(VLOOKUP(Games!B493, Data!$B$2:$L$134, 3, FALSE)-VLOOKUP(Games!E493, Data!$B$2:$L$134, 3, FALSE))*'Coefficients - Win Probability'!$L$2</f>
        <v>#N/A</v>
      </c>
      <c r="N492" s="5" t="str">
        <f t="shared" si="1"/>
        <v>#N/A</v>
      </c>
    </row>
    <row r="493" ht="14.25" customHeight="1">
      <c r="A493" s="5" t="n">
        <f>'Coefficients - Win Probability'!$A$2</f>
        <v>0</v>
      </c>
      <c r="B493" s="5" t="n">
        <f>(Games!G494)*'Coefficients - Win Probability'!$B$2</f>
        <v>0</v>
      </c>
      <c r="C493" s="5" t="str">
        <f>(VLOOKUP(Games!B494, Data!$B$2:$L$134, 4, FALSE)-VLOOKUP(Games!E494, Data!$B$2:$L$134, 4, FALSE))*'Coefficients - Win Probability'!$C$2</f>
        <v>#N/A</v>
      </c>
      <c r="D493" s="5" t="str">
        <f>(VLOOKUP(Games!B494, Data!$B$2:$L$134, 5, FALSE)-VLOOKUP(Games!E494, Data!$B$2:$L$134, 5, FALSE))*'Coefficients - Win Probability'!$D$2</f>
        <v>#N/A</v>
      </c>
      <c r="E493" s="5" t="str">
        <f>(VLOOKUP(Games!B494, Data!$B$2:$L$134, 6, FALSE)-VLOOKUP(Games!E494, Data!$B$2:$L$134, 6, FALSE))*'Coefficients - Win Probability'!$E$2</f>
        <v>#N/A</v>
      </c>
      <c r="F493" s="5" t="str">
        <f>(VLOOKUP(Games!B494, Data!$B$2:$L$134, 7, FALSE)-VLOOKUP(Games!E494, Data!$B$2:$L$134, 7, FALSE))*'Coefficients - Win Probability'!$F$2</f>
        <v>#N/A</v>
      </c>
      <c r="G493" s="5" t="str">
        <f>(VLOOKUP(Games!B494, Data!$B$2:$L$134, 8, FALSE)-VLOOKUP(Games!E494, Data!$B$2:$L$134, 8, FALSE))*'Coefficients - Win Probability'!$G$2</f>
        <v>#N/A</v>
      </c>
      <c r="H493" s="5" t="str">
        <f>(VLOOKUP(Games!B494, Data!$B$2:$L$134, 9, FALSE)-VLOOKUP(Games!E494, Data!$B$2:$L$134, 9, FALSE))*'Coefficients - Win Probability'!$H$2</f>
        <v>#N/A</v>
      </c>
      <c r="I493" s="5" t="str">
        <f>(VLOOKUP(Games!B494, Data!$B$2:$L$134, 10, FALSE)-VLOOKUP(Games!E494, Data!$B$2:$L$134, 10, FALSE))*'Coefficients - Win Probability'!$I$2</f>
        <v>#N/A</v>
      </c>
      <c r="J493" s="5" t="str">
        <f>(IF(AND(VLOOKUP(Games!B494, Data!$B$2:$L$134, 11, FALSE)=1, VLOOKUP(Games!E494, Data!$B$2:$L$134, 11, FALSE)&lt;&gt;1), 1,0))*'Coefficients - Win Probability'!$J$2</f>
        <v>#N/A</v>
      </c>
      <c r="K493" s="5" t="str">
        <f>(IF(AND(VLOOKUP(Games!B494, Data!$B$2:$L$134, 11, FALSE)&lt;&gt;1, VLOOKUP(Games!E494, Data!$B$2:$L$134, 11, FALSE)=1), 1,0))*'Coefficients - Win Probability'!$K$2</f>
        <v>#N/A</v>
      </c>
      <c r="L493" s="5" t="str">
        <f>(VLOOKUP(Games!B494, Data!$B$2:$L$134, 3, FALSE)-VLOOKUP(Games!E494, Data!$B$2:$L$134, 3, FALSE))*'Coefficients - Win Probability'!$L$2</f>
        <v>#N/A</v>
      </c>
      <c r="N493" s="5" t="str">
        <f t="shared" si="1"/>
        <v>#N/A</v>
      </c>
    </row>
    <row r="494" ht="14.25" customHeight="1">
      <c r="A494" s="5" t="n">
        <f>'Coefficients - Win Probability'!$A$2</f>
        <v>0</v>
      </c>
      <c r="B494" s="5" t="n">
        <f>(Games!G495)*'Coefficients - Win Probability'!$B$2</f>
        <v>0</v>
      </c>
      <c r="C494" s="5" t="str">
        <f>(VLOOKUP(Games!B495, Data!$B$2:$L$134, 4, FALSE)-VLOOKUP(Games!E495, Data!$B$2:$L$134, 4, FALSE))*'Coefficients - Win Probability'!$C$2</f>
        <v>#N/A</v>
      </c>
      <c r="D494" s="5" t="str">
        <f>(VLOOKUP(Games!B495, Data!$B$2:$L$134, 5, FALSE)-VLOOKUP(Games!E495, Data!$B$2:$L$134, 5, FALSE))*'Coefficients - Win Probability'!$D$2</f>
        <v>#N/A</v>
      </c>
      <c r="E494" s="5" t="str">
        <f>(VLOOKUP(Games!B495, Data!$B$2:$L$134, 6, FALSE)-VLOOKUP(Games!E495, Data!$B$2:$L$134, 6, FALSE))*'Coefficients - Win Probability'!$E$2</f>
        <v>#N/A</v>
      </c>
      <c r="F494" s="5" t="str">
        <f>(VLOOKUP(Games!B495, Data!$B$2:$L$134, 7, FALSE)-VLOOKUP(Games!E495, Data!$B$2:$L$134, 7, FALSE))*'Coefficients - Win Probability'!$F$2</f>
        <v>#N/A</v>
      </c>
      <c r="G494" s="5" t="str">
        <f>(VLOOKUP(Games!B495, Data!$B$2:$L$134, 8, FALSE)-VLOOKUP(Games!E495, Data!$B$2:$L$134, 8, FALSE))*'Coefficients - Win Probability'!$G$2</f>
        <v>#N/A</v>
      </c>
      <c r="H494" s="5" t="str">
        <f>(VLOOKUP(Games!B495, Data!$B$2:$L$134, 9, FALSE)-VLOOKUP(Games!E495, Data!$B$2:$L$134, 9, FALSE))*'Coefficients - Win Probability'!$H$2</f>
        <v>#N/A</v>
      </c>
      <c r="I494" s="5" t="str">
        <f>(VLOOKUP(Games!B495, Data!$B$2:$L$134, 10, FALSE)-VLOOKUP(Games!E495, Data!$B$2:$L$134, 10, FALSE))*'Coefficients - Win Probability'!$I$2</f>
        <v>#N/A</v>
      </c>
      <c r="J494" s="5" t="str">
        <f>(IF(AND(VLOOKUP(Games!B495, Data!$B$2:$L$134, 11, FALSE)=1, VLOOKUP(Games!E495, Data!$B$2:$L$134, 11, FALSE)&lt;&gt;1), 1,0))*'Coefficients - Win Probability'!$J$2</f>
        <v>#N/A</v>
      </c>
      <c r="K494" s="5" t="str">
        <f>(IF(AND(VLOOKUP(Games!B495, Data!$B$2:$L$134, 11, FALSE)&lt;&gt;1, VLOOKUP(Games!E495, Data!$B$2:$L$134, 11, FALSE)=1), 1,0))*'Coefficients - Win Probability'!$K$2</f>
        <v>#N/A</v>
      </c>
      <c r="L494" s="5" t="str">
        <f>(VLOOKUP(Games!B495, Data!$B$2:$L$134, 3, FALSE)-VLOOKUP(Games!E495, Data!$B$2:$L$134, 3, FALSE))*'Coefficients - Win Probability'!$L$2</f>
        <v>#N/A</v>
      </c>
      <c r="N494" s="5" t="str">
        <f t="shared" si="1"/>
        <v>#N/A</v>
      </c>
    </row>
    <row r="495" ht="14.25" customHeight="1">
      <c r="A495" s="5" t="n">
        <f>'Coefficients - Win Probability'!$A$2</f>
        <v>0</v>
      </c>
      <c r="B495" s="5" t="n">
        <f>(Games!G496)*'Coefficients - Win Probability'!$B$2</f>
        <v>0</v>
      </c>
      <c r="C495" s="5" t="str">
        <f>(VLOOKUP(Games!B496, Data!$B$2:$L$134, 4, FALSE)-VLOOKUP(Games!E496, Data!$B$2:$L$134, 4, FALSE))*'Coefficients - Win Probability'!$C$2</f>
        <v>#N/A</v>
      </c>
      <c r="D495" s="5" t="str">
        <f>(VLOOKUP(Games!B496, Data!$B$2:$L$134, 5, FALSE)-VLOOKUP(Games!E496, Data!$B$2:$L$134, 5, FALSE))*'Coefficients - Win Probability'!$D$2</f>
        <v>#N/A</v>
      </c>
      <c r="E495" s="5" t="str">
        <f>(VLOOKUP(Games!B496, Data!$B$2:$L$134, 6, FALSE)-VLOOKUP(Games!E496, Data!$B$2:$L$134, 6, FALSE))*'Coefficients - Win Probability'!$E$2</f>
        <v>#N/A</v>
      </c>
      <c r="F495" s="5" t="str">
        <f>(VLOOKUP(Games!B496, Data!$B$2:$L$134, 7, FALSE)-VLOOKUP(Games!E496, Data!$B$2:$L$134, 7, FALSE))*'Coefficients - Win Probability'!$F$2</f>
        <v>#N/A</v>
      </c>
      <c r="G495" s="5" t="str">
        <f>(VLOOKUP(Games!B496, Data!$B$2:$L$134, 8, FALSE)-VLOOKUP(Games!E496, Data!$B$2:$L$134, 8, FALSE))*'Coefficients - Win Probability'!$G$2</f>
        <v>#N/A</v>
      </c>
      <c r="H495" s="5" t="str">
        <f>(VLOOKUP(Games!B496, Data!$B$2:$L$134, 9, FALSE)-VLOOKUP(Games!E496, Data!$B$2:$L$134, 9, FALSE))*'Coefficients - Win Probability'!$H$2</f>
        <v>#N/A</v>
      </c>
      <c r="I495" s="5" t="str">
        <f>(VLOOKUP(Games!B496, Data!$B$2:$L$134, 10, FALSE)-VLOOKUP(Games!E496, Data!$B$2:$L$134, 10, FALSE))*'Coefficients - Win Probability'!$I$2</f>
        <v>#N/A</v>
      </c>
      <c r="J495" s="5" t="str">
        <f>(IF(AND(VLOOKUP(Games!B496, Data!$B$2:$L$134, 11, FALSE)=1, VLOOKUP(Games!E496, Data!$B$2:$L$134, 11, FALSE)&lt;&gt;1), 1,0))*'Coefficients - Win Probability'!$J$2</f>
        <v>#N/A</v>
      </c>
      <c r="K495" s="5" t="str">
        <f>(IF(AND(VLOOKUP(Games!B496, Data!$B$2:$L$134, 11, FALSE)&lt;&gt;1, VLOOKUP(Games!E496, Data!$B$2:$L$134, 11, FALSE)=1), 1,0))*'Coefficients - Win Probability'!$K$2</f>
        <v>#N/A</v>
      </c>
      <c r="L495" s="5" t="str">
        <f>(VLOOKUP(Games!B496, Data!$B$2:$L$134, 3, FALSE)-VLOOKUP(Games!E496, Data!$B$2:$L$134, 3, FALSE))*'Coefficients - Win Probability'!$L$2</f>
        <v>#N/A</v>
      </c>
      <c r="N495" s="5" t="str">
        <f t="shared" si="1"/>
        <v>#N/A</v>
      </c>
    </row>
    <row r="496" ht="14.25" customHeight="1">
      <c r="A496" s="5" t="n">
        <f>'Coefficients - Win Probability'!$A$2</f>
        <v>0</v>
      </c>
      <c r="B496" s="5" t="n">
        <f>(Games!G497)*'Coefficients - Win Probability'!$B$2</f>
        <v>0</v>
      </c>
      <c r="C496" s="5" t="str">
        <f>(VLOOKUP(Games!B497, Data!$B$2:$L$134, 4, FALSE)-VLOOKUP(Games!E497, Data!$B$2:$L$134, 4, FALSE))*'Coefficients - Win Probability'!$C$2</f>
        <v>#N/A</v>
      </c>
      <c r="D496" s="5" t="str">
        <f>(VLOOKUP(Games!B497, Data!$B$2:$L$134, 5, FALSE)-VLOOKUP(Games!E497, Data!$B$2:$L$134, 5, FALSE))*'Coefficients - Win Probability'!$D$2</f>
        <v>#N/A</v>
      </c>
      <c r="E496" s="5" t="str">
        <f>(VLOOKUP(Games!B497, Data!$B$2:$L$134, 6, FALSE)-VLOOKUP(Games!E497, Data!$B$2:$L$134, 6, FALSE))*'Coefficients - Win Probability'!$E$2</f>
        <v>#N/A</v>
      </c>
      <c r="F496" s="5" t="str">
        <f>(VLOOKUP(Games!B497, Data!$B$2:$L$134, 7, FALSE)-VLOOKUP(Games!E497, Data!$B$2:$L$134, 7, FALSE))*'Coefficients - Win Probability'!$F$2</f>
        <v>#N/A</v>
      </c>
      <c r="G496" s="5" t="str">
        <f>(VLOOKUP(Games!B497, Data!$B$2:$L$134, 8, FALSE)-VLOOKUP(Games!E497, Data!$B$2:$L$134, 8, FALSE))*'Coefficients - Win Probability'!$G$2</f>
        <v>#N/A</v>
      </c>
      <c r="H496" s="5" t="str">
        <f>(VLOOKUP(Games!B497, Data!$B$2:$L$134, 9, FALSE)-VLOOKUP(Games!E497, Data!$B$2:$L$134, 9, FALSE))*'Coefficients - Win Probability'!$H$2</f>
        <v>#N/A</v>
      </c>
      <c r="I496" s="5" t="str">
        <f>(VLOOKUP(Games!B497, Data!$B$2:$L$134, 10, FALSE)-VLOOKUP(Games!E497, Data!$B$2:$L$134, 10, FALSE))*'Coefficients - Win Probability'!$I$2</f>
        <v>#N/A</v>
      </c>
      <c r="J496" s="5" t="str">
        <f>(IF(AND(VLOOKUP(Games!B497, Data!$B$2:$L$134, 11, FALSE)=1, VLOOKUP(Games!E497, Data!$B$2:$L$134, 11, FALSE)&lt;&gt;1), 1,0))*'Coefficients - Win Probability'!$J$2</f>
        <v>#N/A</v>
      </c>
      <c r="K496" s="5" t="str">
        <f>(IF(AND(VLOOKUP(Games!B497, Data!$B$2:$L$134, 11, FALSE)&lt;&gt;1, VLOOKUP(Games!E497, Data!$B$2:$L$134, 11, FALSE)=1), 1,0))*'Coefficients - Win Probability'!$K$2</f>
        <v>#N/A</v>
      </c>
      <c r="L496" s="5" t="str">
        <f>(VLOOKUP(Games!B497, Data!$B$2:$L$134, 3, FALSE)-VLOOKUP(Games!E497, Data!$B$2:$L$134, 3, FALSE))*'Coefficients - Win Probability'!$L$2</f>
        <v>#N/A</v>
      </c>
      <c r="N496" s="5" t="str">
        <f t="shared" si="1"/>
        <v>#N/A</v>
      </c>
    </row>
    <row r="497" ht="14.25" customHeight="1">
      <c r="A497" s="5" t="n">
        <f>'Coefficients - Win Probability'!$A$2</f>
        <v>0</v>
      </c>
      <c r="B497" s="5" t="n">
        <f>(Games!G498)*'Coefficients - Win Probability'!$B$2</f>
        <v>0</v>
      </c>
      <c r="C497" s="5" t="str">
        <f>(VLOOKUP(Games!B498, Data!$B$2:$L$134, 4, FALSE)-VLOOKUP(Games!E498, Data!$B$2:$L$134, 4, FALSE))*'Coefficients - Win Probability'!$C$2</f>
        <v>#N/A</v>
      </c>
      <c r="D497" s="5" t="str">
        <f>(VLOOKUP(Games!B498, Data!$B$2:$L$134, 5, FALSE)-VLOOKUP(Games!E498, Data!$B$2:$L$134, 5, FALSE))*'Coefficients - Win Probability'!$D$2</f>
        <v>#N/A</v>
      </c>
      <c r="E497" s="5" t="str">
        <f>(VLOOKUP(Games!B498, Data!$B$2:$L$134, 6, FALSE)-VLOOKUP(Games!E498, Data!$B$2:$L$134, 6, FALSE))*'Coefficients - Win Probability'!$E$2</f>
        <v>#N/A</v>
      </c>
      <c r="F497" s="5" t="str">
        <f>(VLOOKUP(Games!B498, Data!$B$2:$L$134, 7, FALSE)-VLOOKUP(Games!E498, Data!$B$2:$L$134, 7, FALSE))*'Coefficients - Win Probability'!$F$2</f>
        <v>#N/A</v>
      </c>
      <c r="G497" s="5" t="str">
        <f>(VLOOKUP(Games!B498, Data!$B$2:$L$134, 8, FALSE)-VLOOKUP(Games!E498, Data!$B$2:$L$134, 8, FALSE))*'Coefficients - Win Probability'!$G$2</f>
        <v>#N/A</v>
      </c>
      <c r="H497" s="5" t="str">
        <f>(VLOOKUP(Games!B498, Data!$B$2:$L$134, 9, FALSE)-VLOOKUP(Games!E498, Data!$B$2:$L$134, 9, FALSE))*'Coefficients - Win Probability'!$H$2</f>
        <v>#N/A</v>
      </c>
      <c r="I497" s="5" t="str">
        <f>(VLOOKUP(Games!B498, Data!$B$2:$L$134, 10, FALSE)-VLOOKUP(Games!E498, Data!$B$2:$L$134, 10, FALSE))*'Coefficients - Win Probability'!$I$2</f>
        <v>#N/A</v>
      </c>
      <c r="J497" s="5" t="str">
        <f>(IF(AND(VLOOKUP(Games!B498, Data!$B$2:$L$134, 11, FALSE)=1, VLOOKUP(Games!E498, Data!$B$2:$L$134, 11, FALSE)&lt;&gt;1), 1,0))*'Coefficients - Win Probability'!$J$2</f>
        <v>#N/A</v>
      </c>
      <c r="K497" s="5" t="str">
        <f>(IF(AND(VLOOKUP(Games!B498, Data!$B$2:$L$134, 11, FALSE)&lt;&gt;1, VLOOKUP(Games!E498, Data!$B$2:$L$134, 11, FALSE)=1), 1,0))*'Coefficients - Win Probability'!$K$2</f>
        <v>#N/A</v>
      </c>
      <c r="L497" s="5" t="str">
        <f>(VLOOKUP(Games!B498, Data!$B$2:$L$134, 3, FALSE)-VLOOKUP(Games!E498, Data!$B$2:$L$134, 3, FALSE))*'Coefficients - Win Probability'!$L$2</f>
        <v>#N/A</v>
      </c>
      <c r="N497" s="5" t="str">
        <f t="shared" si="1"/>
        <v>#N/A</v>
      </c>
    </row>
    <row r="498" ht="14.25" customHeight="1">
      <c r="A498" s="5" t="n">
        <f>'Coefficients - Win Probability'!$A$2</f>
        <v>0</v>
      </c>
      <c r="B498" s="5" t="n">
        <f>(Games!G499)*'Coefficients - Win Probability'!$B$2</f>
        <v>0</v>
      </c>
      <c r="C498" s="5" t="str">
        <f>(VLOOKUP(Games!B499, Data!$B$2:$L$134, 4, FALSE)-VLOOKUP(Games!E499, Data!$B$2:$L$134, 4, FALSE))*'Coefficients - Win Probability'!$C$2</f>
        <v>#N/A</v>
      </c>
      <c r="D498" s="5" t="str">
        <f>(VLOOKUP(Games!B499, Data!$B$2:$L$134, 5, FALSE)-VLOOKUP(Games!E499, Data!$B$2:$L$134, 5, FALSE))*'Coefficients - Win Probability'!$D$2</f>
        <v>#N/A</v>
      </c>
      <c r="E498" s="5" t="str">
        <f>(VLOOKUP(Games!B499, Data!$B$2:$L$134, 6, FALSE)-VLOOKUP(Games!E499, Data!$B$2:$L$134, 6, FALSE))*'Coefficients - Win Probability'!$E$2</f>
        <v>#N/A</v>
      </c>
      <c r="F498" s="5" t="str">
        <f>(VLOOKUP(Games!B499, Data!$B$2:$L$134, 7, FALSE)-VLOOKUP(Games!E499, Data!$B$2:$L$134, 7, FALSE))*'Coefficients - Win Probability'!$F$2</f>
        <v>#N/A</v>
      </c>
      <c r="G498" s="5" t="str">
        <f>(VLOOKUP(Games!B499, Data!$B$2:$L$134, 8, FALSE)-VLOOKUP(Games!E499, Data!$B$2:$L$134, 8, FALSE))*'Coefficients - Win Probability'!$G$2</f>
        <v>#N/A</v>
      </c>
      <c r="H498" s="5" t="str">
        <f>(VLOOKUP(Games!B499, Data!$B$2:$L$134, 9, FALSE)-VLOOKUP(Games!E499, Data!$B$2:$L$134, 9, FALSE))*'Coefficients - Win Probability'!$H$2</f>
        <v>#N/A</v>
      </c>
      <c r="I498" s="5" t="str">
        <f>(VLOOKUP(Games!B499, Data!$B$2:$L$134, 10, FALSE)-VLOOKUP(Games!E499, Data!$B$2:$L$134, 10, FALSE))*'Coefficients - Win Probability'!$I$2</f>
        <v>#N/A</v>
      </c>
      <c r="J498" s="5" t="str">
        <f>(IF(AND(VLOOKUP(Games!B499, Data!$B$2:$L$134, 11, FALSE)=1, VLOOKUP(Games!E499, Data!$B$2:$L$134, 11, FALSE)&lt;&gt;1), 1,0))*'Coefficients - Win Probability'!$J$2</f>
        <v>#N/A</v>
      </c>
      <c r="K498" s="5" t="str">
        <f>(IF(AND(VLOOKUP(Games!B499, Data!$B$2:$L$134, 11, FALSE)&lt;&gt;1, VLOOKUP(Games!E499, Data!$B$2:$L$134, 11, FALSE)=1), 1,0))*'Coefficients - Win Probability'!$K$2</f>
        <v>#N/A</v>
      </c>
      <c r="L498" s="5" t="str">
        <f>(VLOOKUP(Games!B499, Data!$B$2:$L$134, 3, FALSE)-VLOOKUP(Games!E499, Data!$B$2:$L$134, 3, FALSE))*'Coefficients - Win Probability'!$L$2</f>
        <v>#N/A</v>
      </c>
      <c r="N498" s="5" t="str">
        <f t="shared" si="1"/>
        <v>#N/A</v>
      </c>
    </row>
    <row r="499" ht="14.25" customHeight="1">
      <c r="A499" s="5" t="n">
        <f>'Coefficients - Win Probability'!$A$2</f>
        <v>0</v>
      </c>
      <c r="B499" s="5" t="n">
        <f>(Games!G500)*'Coefficients - Win Probability'!$B$2</f>
        <v>0</v>
      </c>
      <c r="C499" s="5" t="str">
        <f>(VLOOKUP(Games!B500, Data!$B$2:$L$134, 4, FALSE)-VLOOKUP(Games!E500, Data!$B$2:$L$134, 4, FALSE))*'Coefficients - Win Probability'!$C$2</f>
        <v>#N/A</v>
      </c>
      <c r="D499" s="5" t="str">
        <f>(VLOOKUP(Games!B500, Data!$B$2:$L$134, 5, FALSE)-VLOOKUP(Games!E500, Data!$B$2:$L$134, 5, FALSE))*'Coefficients - Win Probability'!$D$2</f>
        <v>#N/A</v>
      </c>
      <c r="E499" s="5" t="str">
        <f>(VLOOKUP(Games!B500, Data!$B$2:$L$134, 6, FALSE)-VLOOKUP(Games!E500, Data!$B$2:$L$134, 6, FALSE))*'Coefficients - Win Probability'!$E$2</f>
        <v>#N/A</v>
      </c>
      <c r="F499" s="5" t="str">
        <f>(VLOOKUP(Games!B500, Data!$B$2:$L$134, 7, FALSE)-VLOOKUP(Games!E500, Data!$B$2:$L$134, 7, FALSE))*'Coefficients - Win Probability'!$F$2</f>
        <v>#N/A</v>
      </c>
      <c r="G499" s="5" t="str">
        <f>(VLOOKUP(Games!B500, Data!$B$2:$L$134, 8, FALSE)-VLOOKUP(Games!E500, Data!$B$2:$L$134, 8, FALSE))*'Coefficients - Win Probability'!$G$2</f>
        <v>#N/A</v>
      </c>
      <c r="H499" s="5" t="str">
        <f>(VLOOKUP(Games!B500, Data!$B$2:$L$134, 9, FALSE)-VLOOKUP(Games!E500, Data!$B$2:$L$134, 9, FALSE))*'Coefficients - Win Probability'!$H$2</f>
        <v>#N/A</v>
      </c>
      <c r="I499" s="5" t="str">
        <f>(VLOOKUP(Games!B500, Data!$B$2:$L$134, 10, FALSE)-VLOOKUP(Games!E500, Data!$B$2:$L$134, 10, FALSE))*'Coefficients - Win Probability'!$I$2</f>
        <v>#N/A</v>
      </c>
      <c r="J499" s="5" t="str">
        <f>(IF(AND(VLOOKUP(Games!B500, Data!$B$2:$L$134, 11, FALSE)=1, VLOOKUP(Games!E500, Data!$B$2:$L$134, 11, FALSE)&lt;&gt;1), 1,0))*'Coefficients - Win Probability'!$J$2</f>
        <v>#N/A</v>
      </c>
      <c r="K499" s="5" t="str">
        <f>(IF(AND(VLOOKUP(Games!B500, Data!$B$2:$L$134, 11, FALSE)&lt;&gt;1, VLOOKUP(Games!E500, Data!$B$2:$L$134, 11, FALSE)=1), 1,0))*'Coefficients - Win Probability'!$K$2</f>
        <v>#N/A</v>
      </c>
      <c r="L499" s="5" t="str">
        <f>(VLOOKUP(Games!B500, Data!$B$2:$L$134, 3, FALSE)-VLOOKUP(Games!E500, Data!$B$2:$L$134, 3, FALSE))*'Coefficients - Win Probability'!$L$2</f>
        <v>#N/A</v>
      </c>
      <c r="N499" s="5" t="str">
        <f t="shared" si="1"/>
        <v>#N/A</v>
      </c>
    </row>
    <row r="500" ht="14.25" customHeight="1">
      <c r="A500" s="5" t="n">
        <f>'Coefficients - Win Probability'!$A$2</f>
        <v>0</v>
      </c>
      <c r="B500" s="5" t="n">
        <f>(Games!G501)*'Coefficients - Win Probability'!$B$2</f>
        <v>0</v>
      </c>
      <c r="C500" s="5" t="str">
        <f>(VLOOKUP(Games!B501, Data!$B$2:$L$134, 4, FALSE)-VLOOKUP(Games!E501, Data!$B$2:$L$134, 4, FALSE))*'Coefficients - Win Probability'!$C$2</f>
        <v>#N/A</v>
      </c>
      <c r="D500" s="5" t="str">
        <f>(VLOOKUP(Games!B501, Data!$B$2:$L$134, 5, FALSE)-VLOOKUP(Games!E501, Data!$B$2:$L$134, 5, FALSE))*'Coefficients - Win Probability'!$D$2</f>
        <v>#N/A</v>
      </c>
      <c r="E500" s="5" t="str">
        <f>(VLOOKUP(Games!B501, Data!$B$2:$L$134, 6, FALSE)-VLOOKUP(Games!E501, Data!$B$2:$L$134, 6, FALSE))*'Coefficients - Win Probability'!$E$2</f>
        <v>#N/A</v>
      </c>
      <c r="F500" s="5" t="str">
        <f>(VLOOKUP(Games!B501, Data!$B$2:$L$134, 7, FALSE)-VLOOKUP(Games!E501, Data!$B$2:$L$134, 7, FALSE))*'Coefficients - Win Probability'!$F$2</f>
        <v>#N/A</v>
      </c>
      <c r="G500" s="5" t="str">
        <f>(VLOOKUP(Games!B501, Data!$B$2:$L$134, 8, FALSE)-VLOOKUP(Games!E501, Data!$B$2:$L$134, 8, FALSE))*'Coefficients - Win Probability'!$G$2</f>
        <v>#N/A</v>
      </c>
      <c r="H500" s="5" t="str">
        <f>(VLOOKUP(Games!B501, Data!$B$2:$L$134, 9, FALSE)-VLOOKUP(Games!E501, Data!$B$2:$L$134, 9, FALSE))*'Coefficients - Win Probability'!$H$2</f>
        <v>#N/A</v>
      </c>
      <c r="I500" s="5" t="str">
        <f>(VLOOKUP(Games!B501, Data!$B$2:$L$134, 10, FALSE)-VLOOKUP(Games!E501, Data!$B$2:$L$134, 10, FALSE))*'Coefficients - Win Probability'!$I$2</f>
        <v>#N/A</v>
      </c>
      <c r="J500" s="5" t="str">
        <f>(IF(AND(VLOOKUP(Games!B501, Data!$B$2:$L$134, 11, FALSE)=1, VLOOKUP(Games!E501, Data!$B$2:$L$134, 11, FALSE)&lt;&gt;1), 1,0))*'Coefficients - Win Probability'!$J$2</f>
        <v>#N/A</v>
      </c>
      <c r="K500" s="5" t="str">
        <f>(IF(AND(VLOOKUP(Games!B501, Data!$B$2:$L$134, 11, FALSE)&lt;&gt;1, VLOOKUP(Games!E501, Data!$B$2:$L$134, 11, FALSE)=1), 1,0))*'Coefficients - Win Probability'!$K$2</f>
        <v>#N/A</v>
      </c>
      <c r="L500" s="5" t="str">
        <f>(VLOOKUP(Games!B501, Data!$B$2:$L$134, 3, FALSE)-VLOOKUP(Games!E501, Data!$B$2:$L$134, 3, FALSE))*'Coefficients - Win Probability'!$L$2</f>
        <v>#N/A</v>
      </c>
      <c r="N500" s="5" t="str">
        <f t="shared" si="1"/>
        <v>#N/A</v>
      </c>
    </row>
    <row r="501" ht="14.25" customHeight="1">
      <c r="A501" s="5" t="n">
        <f>'Coefficients - Win Probability'!$A$2</f>
        <v>0</v>
      </c>
      <c r="B501" s="5" t="n">
        <f>(Games!G502)*'Coefficients - Win Probability'!$B$2</f>
        <v>0</v>
      </c>
      <c r="C501" s="5" t="str">
        <f>(VLOOKUP(Games!B502, Data!$B$2:$L$134, 4, FALSE)-VLOOKUP(Games!E502, Data!$B$2:$L$134, 4, FALSE))*'Coefficients - Win Probability'!$C$2</f>
        <v>#N/A</v>
      </c>
      <c r="D501" s="5" t="str">
        <f>(VLOOKUP(Games!B502, Data!$B$2:$L$134, 5, FALSE)-VLOOKUP(Games!E502, Data!$B$2:$L$134, 5, FALSE))*'Coefficients - Win Probability'!$D$2</f>
        <v>#N/A</v>
      </c>
      <c r="E501" s="5" t="str">
        <f>(VLOOKUP(Games!B502, Data!$B$2:$L$134, 6, FALSE)-VLOOKUP(Games!E502, Data!$B$2:$L$134, 6, FALSE))*'Coefficients - Win Probability'!$E$2</f>
        <v>#N/A</v>
      </c>
      <c r="F501" s="5" t="str">
        <f>(VLOOKUP(Games!B502, Data!$B$2:$L$134, 7, FALSE)-VLOOKUP(Games!E502, Data!$B$2:$L$134, 7, FALSE))*'Coefficients - Win Probability'!$F$2</f>
        <v>#N/A</v>
      </c>
      <c r="G501" s="5" t="str">
        <f>(VLOOKUP(Games!B502, Data!$B$2:$L$134, 8, FALSE)-VLOOKUP(Games!E502, Data!$B$2:$L$134, 8, FALSE))*'Coefficients - Win Probability'!$G$2</f>
        <v>#N/A</v>
      </c>
      <c r="H501" s="5" t="str">
        <f>(VLOOKUP(Games!B502, Data!$B$2:$L$134, 9, FALSE)-VLOOKUP(Games!E502, Data!$B$2:$L$134, 9, FALSE))*'Coefficients - Win Probability'!$H$2</f>
        <v>#N/A</v>
      </c>
      <c r="I501" s="5" t="str">
        <f>(VLOOKUP(Games!B502, Data!$B$2:$L$134, 10, FALSE)-VLOOKUP(Games!E502, Data!$B$2:$L$134, 10, FALSE))*'Coefficients - Win Probability'!$I$2</f>
        <v>#N/A</v>
      </c>
      <c r="J501" s="5" t="str">
        <f>(IF(AND(VLOOKUP(Games!B502, Data!$B$2:$L$134, 11, FALSE)=1, VLOOKUP(Games!E502, Data!$B$2:$L$134, 11, FALSE)&lt;&gt;1), 1,0))*'Coefficients - Win Probability'!$J$2</f>
        <v>#N/A</v>
      </c>
      <c r="K501" s="5" t="str">
        <f>(IF(AND(VLOOKUP(Games!B502, Data!$B$2:$L$134, 11, FALSE)&lt;&gt;1, VLOOKUP(Games!E502, Data!$B$2:$L$134, 11, FALSE)=1), 1,0))*'Coefficients - Win Probability'!$K$2</f>
        <v>#N/A</v>
      </c>
      <c r="L501" s="5" t="str">
        <f>(VLOOKUP(Games!B502, Data!$B$2:$L$134, 3, FALSE)-VLOOKUP(Games!E502, Data!$B$2:$L$134, 3, FALSE))*'Coefficients - Win Probability'!$L$2</f>
        <v>#N/A</v>
      </c>
      <c r="N501" s="5" t="str">
        <f t="shared" si="1"/>
        <v>#N/A</v>
      </c>
    </row>
    <row r="502" ht="14.25" customHeight="1">
      <c r="A502" s="5" t="n">
        <f>'Coefficients - Win Probability'!$A$2</f>
        <v>0</v>
      </c>
      <c r="B502" s="5" t="n">
        <f>(Games!G503)*'Coefficients - Win Probability'!$B$2</f>
        <v>0</v>
      </c>
      <c r="C502" s="5" t="str">
        <f>(VLOOKUP(Games!B503, Data!$B$2:$L$134, 4, FALSE)-VLOOKUP(Games!E503, Data!$B$2:$L$134, 4, FALSE))*'Coefficients - Win Probability'!$C$2</f>
        <v>#N/A</v>
      </c>
      <c r="D502" s="5" t="str">
        <f>(VLOOKUP(Games!B503, Data!$B$2:$L$134, 5, FALSE)-VLOOKUP(Games!E503, Data!$B$2:$L$134, 5, FALSE))*'Coefficients - Win Probability'!$D$2</f>
        <v>#N/A</v>
      </c>
      <c r="E502" s="5" t="str">
        <f>(VLOOKUP(Games!B503, Data!$B$2:$L$134, 6, FALSE)-VLOOKUP(Games!E503, Data!$B$2:$L$134, 6, FALSE))*'Coefficients - Win Probability'!$E$2</f>
        <v>#N/A</v>
      </c>
      <c r="F502" s="5" t="str">
        <f>(VLOOKUP(Games!B503, Data!$B$2:$L$134, 7, FALSE)-VLOOKUP(Games!E503, Data!$B$2:$L$134, 7, FALSE))*'Coefficients - Win Probability'!$F$2</f>
        <v>#N/A</v>
      </c>
      <c r="G502" s="5" t="str">
        <f>(VLOOKUP(Games!B503, Data!$B$2:$L$134, 8, FALSE)-VLOOKUP(Games!E503, Data!$B$2:$L$134, 8, FALSE))*'Coefficients - Win Probability'!$G$2</f>
        <v>#N/A</v>
      </c>
      <c r="H502" s="5" t="str">
        <f>(VLOOKUP(Games!B503, Data!$B$2:$L$134, 9, FALSE)-VLOOKUP(Games!E503, Data!$B$2:$L$134, 9, FALSE))*'Coefficients - Win Probability'!$H$2</f>
        <v>#N/A</v>
      </c>
      <c r="I502" s="5" t="str">
        <f>(VLOOKUP(Games!B503, Data!$B$2:$L$134, 10, FALSE)-VLOOKUP(Games!E503, Data!$B$2:$L$134, 10, FALSE))*'Coefficients - Win Probability'!$I$2</f>
        <v>#N/A</v>
      </c>
      <c r="J502" s="5" t="str">
        <f>(IF(AND(VLOOKUP(Games!B503, Data!$B$2:$L$134, 11, FALSE)=1, VLOOKUP(Games!E503, Data!$B$2:$L$134, 11, FALSE)&lt;&gt;1), 1,0))*'Coefficients - Win Probability'!$J$2</f>
        <v>#N/A</v>
      </c>
      <c r="K502" s="5" t="str">
        <f>(IF(AND(VLOOKUP(Games!B503, Data!$B$2:$L$134, 11, FALSE)&lt;&gt;1, VLOOKUP(Games!E503, Data!$B$2:$L$134, 11, FALSE)=1), 1,0))*'Coefficients - Win Probability'!$K$2</f>
        <v>#N/A</v>
      </c>
      <c r="L502" s="5" t="str">
        <f>(VLOOKUP(Games!B503, Data!$B$2:$L$134, 3, FALSE)-VLOOKUP(Games!E503, Data!$B$2:$L$134, 3, FALSE))*'Coefficients - Win Probability'!$L$2</f>
        <v>#N/A</v>
      </c>
      <c r="N502" s="5" t="str">
        <f t="shared" si="1"/>
        <v>#N/A</v>
      </c>
    </row>
    <row r="503" ht="14.25" customHeight="1">
      <c r="A503" s="5" t="n">
        <f>'Coefficients - Win Probability'!$A$2</f>
        <v>0</v>
      </c>
      <c r="B503" s="5" t="n">
        <f>(Games!G504)*'Coefficients - Win Probability'!$B$2</f>
        <v>0</v>
      </c>
      <c r="C503" s="5" t="str">
        <f>(VLOOKUP(Games!B504, Data!$B$2:$L$134, 4, FALSE)-VLOOKUP(Games!E504, Data!$B$2:$L$134, 4, FALSE))*'Coefficients - Win Probability'!$C$2</f>
        <v>#N/A</v>
      </c>
      <c r="D503" s="5" t="str">
        <f>(VLOOKUP(Games!B504, Data!$B$2:$L$134, 5, FALSE)-VLOOKUP(Games!E504, Data!$B$2:$L$134, 5, FALSE))*'Coefficients - Win Probability'!$D$2</f>
        <v>#N/A</v>
      </c>
      <c r="E503" s="5" t="str">
        <f>(VLOOKUP(Games!B504, Data!$B$2:$L$134, 6, FALSE)-VLOOKUP(Games!E504, Data!$B$2:$L$134, 6, FALSE))*'Coefficients - Win Probability'!$E$2</f>
        <v>#N/A</v>
      </c>
      <c r="F503" s="5" t="str">
        <f>(VLOOKUP(Games!B504, Data!$B$2:$L$134, 7, FALSE)-VLOOKUP(Games!E504, Data!$B$2:$L$134, 7, FALSE))*'Coefficients - Win Probability'!$F$2</f>
        <v>#N/A</v>
      </c>
      <c r="G503" s="5" t="str">
        <f>(VLOOKUP(Games!B504, Data!$B$2:$L$134, 8, FALSE)-VLOOKUP(Games!E504, Data!$B$2:$L$134, 8, FALSE))*'Coefficients - Win Probability'!$G$2</f>
        <v>#N/A</v>
      </c>
      <c r="H503" s="5" t="str">
        <f>(VLOOKUP(Games!B504, Data!$B$2:$L$134, 9, FALSE)-VLOOKUP(Games!E504, Data!$B$2:$L$134, 9, FALSE))*'Coefficients - Win Probability'!$H$2</f>
        <v>#N/A</v>
      </c>
      <c r="I503" s="5" t="str">
        <f>(VLOOKUP(Games!B504, Data!$B$2:$L$134, 10, FALSE)-VLOOKUP(Games!E504, Data!$B$2:$L$134, 10, FALSE))*'Coefficients - Win Probability'!$I$2</f>
        <v>#N/A</v>
      </c>
      <c r="J503" s="5" t="str">
        <f>(IF(AND(VLOOKUP(Games!B504, Data!$B$2:$L$134, 11, FALSE)=1, VLOOKUP(Games!E504, Data!$B$2:$L$134, 11, FALSE)&lt;&gt;1), 1,0))*'Coefficients - Win Probability'!$J$2</f>
        <v>#N/A</v>
      </c>
      <c r="K503" s="5" t="str">
        <f>(IF(AND(VLOOKUP(Games!B504, Data!$B$2:$L$134, 11, FALSE)&lt;&gt;1, VLOOKUP(Games!E504, Data!$B$2:$L$134, 11, FALSE)=1), 1,0))*'Coefficients - Win Probability'!$K$2</f>
        <v>#N/A</v>
      </c>
      <c r="L503" s="5" t="str">
        <f>(VLOOKUP(Games!B504, Data!$B$2:$L$134, 3, FALSE)-VLOOKUP(Games!E504, Data!$B$2:$L$134, 3, FALSE))*'Coefficients - Win Probability'!$L$2</f>
        <v>#N/A</v>
      </c>
      <c r="N503" s="5" t="str">
        <f t="shared" si="1"/>
        <v>#N/A</v>
      </c>
    </row>
    <row r="504" ht="14.25" customHeight="1">
      <c r="A504" s="5" t="n">
        <f>'Coefficients - Win Probability'!$A$2</f>
        <v>0</v>
      </c>
      <c r="B504" s="5" t="n">
        <f>(Games!G505)*'Coefficients - Win Probability'!$B$2</f>
        <v>0</v>
      </c>
      <c r="C504" s="5" t="str">
        <f>(VLOOKUP(Games!B505, Data!$B$2:$L$134, 4, FALSE)-VLOOKUP(Games!E505, Data!$B$2:$L$134, 4, FALSE))*'Coefficients - Win Probability'!$C$2</f>
        <v>#N/A</v>
      </c>
      <c r="D504" s="5" t="str">
        <f>(VLOOKUP(Games!B505, Data!$B$2:$L$134, 5, FALSE)-VLOOKUP(Games!E505, Data!$B$2:$L$134, 5, FALSE))*'Coefficients - Win Probability'!$D$2</f>
        <v>#N/A</v>
      </c>
      <c r="E504" s="5" t="str">
        <f>(VLOOKUP(Games!B505, Data!$B$2:$L$134, 6, FALSE)-VLOOKUP(Games!E505, Data!$B$2:$L$134, 6, FALSE))*'Coefficients - Win Probability'!$E$2</f>
        <v>#N/A</v>
      </c>
      <c r="F504" s="5" t="str">
        <f>(VLOOKUP(Games!B505, Data!$B$2:$L$134, 7, FALSE)-VLOOKUP(Games!E505, Data!$B$2:$L$134, 7, FALSE))*'Coefficients - Win Probability'!$F$2</f>
        <v>#N/A</v>
      </c>
      <c r="G504" s="5" t="str">
        <f>(VLOOKUP(Games!B505, Data!$B$2:$L$134, 8, FALSE)-VLOOKUP(Games!E505, Data!$B$2:$L$134, 8, FALSE))*'Coefficients - Win Probability'!$G$2</f>
        <v>#N/A</v>
      </c>
      <c r="H504" s="5" t="str">
        <f>(VLOOKUP(Games!B505, Data!$B$2:$L$134, 9, FALSE)-VLOOKUP(Games!E505, Data!$B$2:$L$134, 9, FALSE))*'Coefficients - Win Probability'!$H$2</f>
        <v>#N/A</v>
      </c>
      <c r="I504" s="5" t="str">
        <f>(VLOOKUP(Games!B505, Data!$B$2:$L$134, 10, FALSE)-VLOOKUP(Games!E505, Data!$B$2:$L$134, 10, FALSE))*'Coefficients - Win Probability'!$I$2</f>
        <v>#N/A</v>
      </c>
      <c r="J504" s="5" t="str">
        <f>(IF(AND(VLOOKUP(Games!B505, Data!$B$2:$L$134, 11, FALSE)=1, VLOOKUP(Games!E505, Data!$B$2:$L$134, 11, FALSE)&lt;&gt;1), 1,0))*'Coefficients - Win Probability'!$J$2</f>
        <v>#N/A</v>
      </c>
      <c r="K504" s="5" t="str">
        <f>(IF(AND(VLOOKUP(Games!B505, Data!$B$2:$L$134, 11, FALSE)&lt;&gt;1, VLOOKUP(Games!E505, Data!$B$2:$L$134, 11, FALSE)=1), 1,0))*'Coefficients - Win Probability'!$K$2</f>
        <v>#N/A</v>
      </c>
      <c r="L504" s="5" t="str">
        <f>(VLOOKUP(Games!B505, Data!$B$2:$L$134, 3, FALSE)-VLOOKUP(Games!E505, Data!$B$2:$L$134, 3, FALSE))*'Coefficients - Win Probability'!$L$2</f>
        <v>#N/A</v>
      </c>
      <c r="N504" s="5" t="str">
        <f t="shared" si="1"/>
        <v>#N/A</v>
      </c>
    </row>
    <row r="505" ht="14.25" customHeight="1">
      <c r="A505" s="5" t="n">
        <f>'Coefficients - Win Probability'!$A$2</f>
        <v>0</v>
      </c>
      <c r="B505" s="5" t="n">
        <f>(Games!G506)*'Coefficients - Win Probability'!$B$2</f>
        <v>0</v>
      </c>
      <c r="C505" s="5" t="str">
        <f>(VLOOKUP(Games!B506, Data!$B$2:$L$134, 4, FALSE)-VLOOKUP(Games!E506, Data!$B$2:$L$134, 4, FALSE))*'Coefficients - Win Probability'!$C$2</f>
        <v>#N/A</v>
      </c>
      <c r="D505" s="5" t="str">
        <f>(VLOOKUP(Games!B506, Data!$B$2:$L$134, 5, FALSE)-VLOOKUP(Games!E506, Data!$B$2:$L$134, 5, FALSE))*'Coefficients - Win Probability'!$D$2</f>
        <v>#N/A</v>
      </c>
      <c r="E505" s="5" t="str">
        <f>(VLOOKUP(Games!B506, Data!$B$2:$L$134, 6, FALSE)-VLOOKUP(Games!E506, Data!$B$2:$L$134, 6, FALSE))*'Coefficients - Win Probability'!$E$2</f>
        <v>#N/A</v>
      </c>
      <c r="F505" s="5" t="str">
        <f>(VLOOKUP(Games!B506, Data!$B$2:$L$134, 7, FALSE)-VLOOKUP(Games!E506, Data!$B$2:$L$134, 7, FALSE))*'Coefficients - Win Probability'!$F$2</f>
        <v>#N/A</v>
      </c>
      <c r="G505" s="5" t="str">
        <f>(VLOOKUP(Games!B506, Data!$B$2:$L$134, 8, FALSE)-VLOOKUP(Games!E506, Data!$B$2:$L$134, 8, FALSE))*'Coefficients - Win Probability'!$G$2</f>
        <v>#N/A</v>
      </c>
      <c r="H505" s="5" t="str">
        <f>(VLOOKUP(Games!B506, Data!$B$2:$L$134, 9, FALSE)-VLOOKUP(Games!E506, Data!$B$2:$L$134, 9, FALSE))*'Coefficients - Win Probability'!$H$2</f>
        <v>#N/A</v>
      </c>
      <c r="I505" s="5" t="str">
        <f>(VLOOKUP(Games!B506, Data!$B$2:$L$134, 10, FALSE)-VLOOKUP(Games!E506, Data!$B$2:$L$134, 10, FALSE))*'Coefficients - Win Probability'!$I$2</f>
        <v>#N/A</v>
      </c>
      <c r="J505" s="5" t="str">
        <f>(IF(AND(VLOOKUP(Games!B506, Data!$B$2:$L$134, 11, FALSE)=1, VLOOKUP(Games!E506, Data!$B$2:$L$134, 11, FALSE)&lt;&gt;1), 1,0))*'Coefficients - Win Probability'!$J$2</f>
        <v>#N/A</v>
      </c>
      <c r="K505" s="5" t="str">
        <f>(IF(AND(VLOOKUP(Games!B506, Data!$B$2:$L$134, 11, FALSE)&lt;&gt;1, VLOOKUP(Games!E506, Data!$B$2:$L$134, 11, FALSE)=1), 1,0))*'Coefficients - Win Probability'!$K$2</f>
        <v>#N/A</v>
      </c>
      <c r="L505" s="5" t="str">
        <f>(VLOOKUP(Games!B506, Data!$B$2:$L$134, 3, FALSE)-VLOOKUP(Games!E506, Data!$B$2:$L$134, 3, FALSE))*'Coefficients - Win Probability'!$L$2</f>
        <v>#N/A</v>
      </c>
      <c r="N505" s="5" t="str">
        <f t="shared" si="1"/>
        <v>#N/A</v>
      </c>
    </row>
    <row r="506" ht="14.25" customHeight="1">
      <c r="A506" s="5" t="n">
        <f>'Coefficients - Win Probability'!$A$2</f>
        <v>0</v>
      </c>
      <c r="B506" s="5" t="n">
        <f>(Games!G507)*'Coefficients - Win Probability'!$B$2</f>
        <v>0</v>
      </c>
      <c r="C506" s="5" t="str">
        <f>(VLOOKUP(Games!B507, Data!$B$2:$L$134, 4, FALSE)-VLOOKUP(Games!E507, Data!$B$2:$L$134, 4, FALSE))*'Coefficients - Win Probability'!$C$2</f>
        <v>#N/A</v>
      </c>
      <c r="D506" s="5" t="str">
        <f>(VLOOKUP(Games!B507, Data!$B$2:$L$134, 5, FALSE)-VLOOKUP(Games!E507, Data!$B$2:$L$134, 5, FALSE))*'Coefficients - Win Probability'!$D$2</f>
        <v>#N/A</v>
      </c>
      <c r="E506" s="5" t="str">
        <f>(VLOOKUP(Games!B507, Data!$B$2:$L$134, 6, FALSE)-VLOOKUP(Games!E507, Data!$B$2:$L$134, 6, FALSE))*'Coefficients - Win Probability'!$E$2</f>
        <v>#N/A</v>
      </c>
      <c r="F506" s="5" t="str">
        <f>(VLOOKUP(Games!B507, Data!$B$2:$L$134, 7, FALSE)-VLOOKUP(Games!E507, Data!$B$2:$L$134, 7, FALSE))*'Coefficients - Win Probability'!$F$2</f>
        <v>#N/A</v>
      </c>
      <c r="G506" s="5" t="str">
        <f>(VLOOKUP(Games!B507, Data!$B$2:$L$134, 8, FALSE)-VLOOKUP(Games!E507, Data!$B$2:$L$134, 8, FALSE))*'Coefficients - Win Probability'!$G$2</f>
        <v>#N/A</v>
      </c>
      <c r="H506" s="5" t="str">
        <f>(VLOOKUP(Games!B507, Data!$B$2:$L$134, 9, FALSE)-VLOOKUP(Games!E507, Data!$B$2:$L$134, 9, FALSE))*'Coefficients - Win Probability'!$H$2</f>
        <v>#N/A</v>
      </c>
      <c r="I506" s="5" t="str">
        <f>(VLOOKUP(Games!B507, Data!$B$2:$L$134, 10, FALSE)-VLOOKUP(Games!E507, Data!$B$2:$L$134, 10, FALSE))*'Coefficients - Win Probability'!$I$2</f>
        <v>#N/A</v>
      </c>
      <c r="J506" s="5" t="str">
        <f>(IF(AND(VLOOKUP(Games!B507, Data!$B$2:$L$134, 11, FALSE)=1, VLOOKUP(Games!E507, Data!$B$2:$L$134, 11, FALSE)&lt;&gt;1), 1,0))*'Coefficients - Win Probability'!$J$2</f>
        <v>#N/A</v>
      </c>
      <c r="K506" s="5" t="str">
        <f>(IF(AND(VLOOKUP(Games!B507, Data!$B$2:$L$134, 11, FALSE)&lt;&gt;1, VLOOKUP(Games!E507, Data!$B$2:$L$134, 11, FALSE)=1), 1,0))*'Coefficients - Win Probability'!$K$2</f>
        <v>#N/A</v>
      </c>
      <c r="L506" s="5" t="str">
        <f>(VLOOKUP(Games!B507, Data!$B$2:$L$134, 3, FALSE)-VLOOKUP(Games!E507, Data!$B$2:$L$134, 3, FALSE))*'Coefficients - Win Probability'!$L$2</f>
        <v>#N/A</v>
      </c>
      <c r="N506" s="5" t="str">
        <f t="shared" si="1"/>
        <v>#N/A</v>
      </c>
    </row>
    <row r="507" ht="14.25" customHeight="1">
      <c r="A507" s="5" t="n">
        <f>'Coefficients - Win Probability'!$A$2</f>
        <v>0</v>
      </c>
      <c r="B507" s="5" t="n">
        <f>(Games!G508)*'Coefficients - Win Probability'!$B$2</f>
        <v>0</v>
      </c>
      <c r="C507" s="5" t="str">
        <f>(VLOOKUP(Games!B508, Data!$B$2:$L$134, 4, FALSE)-VLOOKUP(Games!E508, Data!$B$2:$L$134, 4, FALSE))*'Coefficients - Win Probability'!$C$2</f>
        <v>#N/A</v>
      </c>
      <c r="D507" s="5" t="str">
        <f>(VLOOKUP(Games!B508, Data!$B$2:$L$134, 5, FALSE)-VLOOKUP(Games!E508, Data!$B$2:$L$134, 5, FALSE))*'Coefficients - Win Probability'!$D$2</f>
        <v>#N/A</v>
      </c>
      <c r="E507" s="5" t="str">
        <f>(VLOOKUP(Games!B508, Data!$B$2:$L$134, 6, FALSE)-VLOOKUP(Games!E508, Data!$B$2:$L$134, 6, FALSE))*'Coefficients - Win Probability'!$E$2</f>
        <v>#N/A</v>
      </c>
      <c r="F507" s="5" t="str">
        <f>(VLOOKUP(Games!B508, Data!$B$2:$L$134, 7, FALSE)-VLOOKUP(Games!E508, Data!$B$2:$L$134, 7, FALSE))*'Coefficients - Win Probability'!$F$2</f>
        <v>#N/A</v>
      </c>
      <c r="G507" s="5" t="str">
        <f>(VLOOKUP(Games!B508, Data!$B$2:$L$134, 8, FALSE)-VLOOKUP(Games!E508, Data!$B$2:$L$134, 8, FALSE))*'Coefficients - Win Probability'!$G$2</f>
        <v>#N/A</v>
      </c>
      <c r="H507" s="5" t="str">
        <f>(VLOOKUP(Games!B508, Data!$B$2:$L$134, 9, FALSE)-VLOOKUP(Games!E508, Data!$B$2:$L$134, 9, FALSE))*'Coefficients - Win Probability'!$H$2</f>
        <v>#N/A</v>
      </c>
      <c r="I507" s="5" t="str">
        <f>(VLOOKUP(Games!B508, Data!$B$2:$L$134, 10, FALSE)-VLOOKUP(Games!E508, Data!$B$2:$L$134, 10, FALSE))*'Coefficients - Win Probability'!$I$2</f>
        <v>#N/A</v>
      </c>
      <c r="J507" s="5" t="str">
        <f>(IF(AND(VLOOKUP(Games!B508, Data!$B$2:$L$134, 11, FALSE)=1, VLOOKUP(Games!E508, Data!$B$2:$L$134, 11, FALSE)&lt;&gt;1), 1,0))*'Coefficients - Win Probability'!$J$2</f>
        <v>#N/A</v>
      </c>
      <c r="K507" s="5" t="str">
        <f>(IF(AND(VLOOKUP(Games!B508, Data!$B$2:$L$134, 11, FALSE)&lt;&gt;1, VLOOKUP(Games!E508, Data!$B$2:$L$134, 11, FALSE)=1), 1,0))*'Coefficients - Win Probability'!$K$2</f>
        <v>#N/A</v>
      </c>
      <c r="L507" s="5" t="str">
        <f>(VLOOKUP(Games!B508, Data!$B$2:$L$134, 3, FALSE)-VLOOKUP(Games!E508, Data!$B$2:$L$134, 3, FALSE))*'Coefficients - Win Probability'!$L$2</f>
        <v>#N/A</v>
      </c>
      <c r="N507" s="5" t="str">
        <f t="shared" si="1"/>
        <v>#N/A</v>
      </c>
    </row>
    <row r="508" ht="14.25" customHeight="1">
      <c r="A508" s="5" t="n">
        <f>'Coefficients - Win Probability'!$A$2</f>
        <v>0</v>
      </c>
      <c r="B508" s="5" t="n">
        <f>(Games!G509)*'Coefficients - Win Probability'!$B$2</f>
        <v>0</v>
      </c>
      <c r="C508" s="5" t="str">
        <f>(VLOOKUP(Games!B509, Data!$B$2:$L$134, 4, FALSE)-VLOOKUP(Games!E509, Data!$B$2:$L$134, 4, FALSE))*'Coefficients - Win Probability'!$C$2</f>
        <v>#N/A</v>
      </c>
      <c r="D508" s="5" t="str">
        <f>(VLOOKUP(Games!B509, Data!$B$2:$L$134, 5, FALSE)-VLOOKUP(Games!E509, Data!$B$2:$L$134, 5, FALSE))*'Coefficients - Win Probability'!$D$2</f>
        <v>#N/A</v>
      </c>
      <c r="E508" s="5" t="str">
        <f>(VLOOKUP(Games!B509, Data!$B$2:$L$134, 6, FALSE)-VLOOKUP(Games!E509, Data!$B$2:$L$134, 6, FALSE))*'Coefficients - Win Probability'!$E$2</f>
        <v>#N/A</v>
      </c>
      <c r="F508" s="5" t="str">
        <f>(VLOOKUP(Games!B509, Data!$B$2:$L$134, 7, FALSE)-VLOOKUP(Games!E509, Data!$B$2:$L$134, 7, FALSE))*'Coefficients - Win Probability'!$F$2</f>
        <v>#N/A</v>
      </c>
      <c r="G508" s="5" t="str">
        <f>(VLOOKUP(Games!B509, Data!$B$2:$L$134, 8, FALSE)-VLOOKUP(Games!E509, Data!$B$2:$L$134, 8, FALSE))*'Coefficients - Win Probability'!$G$2</f>
        <v>#N/A</v>
      </c>
      <c r="H508" s="5" t="str">
        <f>(VLOOKUP(Games!B509, Data!$B$2:$L$134, 9, FALSE)-VLOOKUP(Games!E509, Data!$B$2:$L$134, 9, FALSE))*'Coefficients - Win Probability'!$H$2</f>
        <v>#N/A</v>
      </c>
      <c r="I508" s="5" t="str">
        <f>(VLOOKUP(Games!B509, Data!$B$2:$L$134, 10, FALSE)-VLOOKUP(Games!E509, Data!$B$2:$L$134, 10, FALSE))*'Coefficients - Win Probability'!$I$2</f>
        <v>#N/A</v>
      </c>
      <c r="J508" s="5" t="str">
        <f>(IF(AND(VLOOKUP(Games!B509, Data!$B$2:$L$134, 11, FALSE)=1, VLOOKUP(Games!E509, Data!$B$2:$L$134, 11, FALSE)&lt;&gt;1), 1,0))*'Coefficients - Win Probability'!$J$2</f>
        <v>#N/A</v>
      </c>
      <c r="K508" s="5" t="str">
        <f>(IF(AND(VLOOKUP(Games!B509, Data!$B$2:$L$134, 11, FALSE)&lt;&gt;1, VLOOKUP(Games!E509, Data!$B$2:$L$134, 11, FALSE)=1), 1,0))*'Coefficients - Win Probability'!$K$2</f>
        <v>#N/A</v>
      </c>
      <c r="L508" s="5" t="str">
        <f>(VLOOKUP(Games!B509, Data!$B$2:$L$134, 3, FALSE)-VLOOKUP(Games!E509, Data!$B$2:$L$134, 3, FALSE))*'Coefficients - Win Probability'!$L$2</f>
        <v>#N/A</v>
      </c>
      <c r="N508" s="5" t="str">
        <f t="shared" si="1"/>
        <v>#N/A</v>
      </c>
    </row>
    <row r="509" ht="14.25" customHeight="1">
      <c r="A509" s="5" t="n">
        <f>'Coefficients - Win Probability'!$A$2</f>
        <v>0</v>
      </c>
      <c r="B509" s="5" t="n">
        <f>(Games!G510)*'Coefficients - Win Probability'!$B$2</f>
        <v>0</v>
      </c>
      <c r="C509" s="5" t="str">
        <f>(VLOOKUP(Games!B510, Data!$B$2:$L$134, 4, FALSE)-VLOOKUP(Games!E510, Data!$B$2:$L$134, 4, FALSE))*'Coefficients - Win Probability'!$C$2</f>
        <v>#N/A</v>
      </c>
      <c r="D509" s="5" t="str">
        <f>(VLOOKUP(Games!B510, Data!$B$2:$L$134, 5, FALSE)-VLOOKUP(Games!E510, Data!$B$2:$L$134, 5, FALSE))*'Coefficients - Win Probability'!$D$2</f>
        <v>#N/A</v>
      </c>
      <c r="E509" s="5" t="str">
        <f>(VLOOKUP(Games!B510, Data!$B$2:$L$134, 6, FALSE)-VLOOKUP(Games!E510, Data!$B$2:$L$134, 6, FALSE))*'Coefficients - Win Probability'!$E$2</f>
        <v>#N/A</v>
      </c>
      <c r="F509" s="5" t="str">
        <f>(VLOOKUP(Games!B510, Data!$B$2:$L$134, 7, FALSE)-VLOOKUP(Games!E510, Data!$B$2:$L$134, 7, FALSE))*'Coefficients - Win Probability'!$F$2</f>
        <v>#N/A</v>
      </c>
      <c r="G509" s="5" t="str">
        <f>(VLOOKUP(Games!B510, Data!$B$2:$L$134, 8, FALSE)-VLOOKUP(Games!E510, Data!$B$2:$L$134, 8, FALSE))*'Coefficients - Win Probability'!$G$2</f>
        <v>#N/A</v>
      </c>
      <c r="H509" s="5" t="str">
        <f>(VLOOKUP(Games!B510, Data!$B$2:$L$134, 9, FALSE)-VLOOKUP(Games!E510, Data!$B$2:$L$134, 9, FALSE))*'Coefficients - Win Probability'!$H$2</f>
        <v>#N/A</v>
      </c>
      <c r="I509" s="5" t="str">
        <f>(VLOOKUP(Games!B510, Data!$B$2:$L$134, 10, FALSE)-VLOOKUP(Games!E510, Data!$B$2:$L$134, 10, FALSE))*'Coefficients - Win Probability'!$I$2</f>
        <v>#N/A</v>
      </c>
      <c r="J509" s="5" t="str">
        <f>(IF(AND(VLOOKUP(Games!B510, Data!$B$2:$L$134, 11, FALSE)=1, VLOOKUP(Games!E510, Data!$B$2:$L$134, 11, FALSE)&lt;&gt;1), 1,0))*'Coefficients - Win Probability'!$J$2</f>
        <v>#N/A</v>
      </c>
      <c r="K509" s="5" t="str">
        <f>(IF(AND(VLOOKUP(Games!B510, Data!$B$2:$L$134, 11, FALSE)&lt;&gt;1, VLOOKUP(Games!E510, Data!$B$2:$L$134, 11, FALSE)=1), 1,0))*'Coefficients - Win Probability'!$K$2</f>
        <v>#N/A</v>
      </c>
      <c r="L509" s="5" t="str">
        <f>(VLOOKUP(Games!B510, Data!$B$2:$L$134, 3, FALSE)-VLOOKUP(Games!E510, Data!$B$2:$L$134, 3, FALSE))*'Coefficients - Win Probability'!$L$2</f>
        <v>#N/A</v>
      </c>
      <c r="N509" s="5" t="str">
        <f t="shared" si="1"/>
        <v>#N/A</v>
      </c>
    </row>
    <row r="510" ht="14.25" customHeight="1">
      <c r="A510" s="5" t="n">
        <f>'Coefficients - Win Probability'!$A$2</f>
        <v>0</v>
      </c>
      <c r="B510" s="5" t="n">
        <f>(Games!G511)*'Coefficients - Win Probability'!$B$2</f>
        <v>0</v>
      </c>
      <c r="C510" s="5" t="str">
        <f>(VLOOKUP(Games!B511, Data!$B$2:$L$134, 4, FALSE)-VLOOKUP(Games!E511, Data!$B$2:$L$134, 4, FALSE))*'Coefficients - Win Probability'!$C$2</f>
        <v>#N/A</v>
      </c>
      <c r="D510" s="5" t="str">
        <f>(VLOOKUP(Games!B511, Data!$B$2:$L$134, 5, FALSE)-VLOOKUP(Games!E511, Data!$B$2:$L$134, 5, FALSE))*'Coefficients - Win Probability'!$D$2</f>
        <v>#N/A</v>
      </c>
      <c r="E510" s="5" t="str">
        <f>(VLOOKUP(Games!B511, Data!$B$2:$L$134, 6, FALSE)-VLOOKUP(Games!E511, Data!$B$2:$L$134, 6, FALSE))*'Coefficients - Win Probability'!$E$2</f>
        <v>#N/A</v>
      </c>
      <c r="F510" s="5" t="str">
        <f>(VLOOKUP(Games!B511, Data!$B$2:$L$134, 7, FALSE)-VLOOKUP(Games!E511, Data!$B$2:$L$134, 7, FALSE))*'Coefficients - Win Probability'!$F$2</f>
        <v>#N/A</v>
      </c>
      <c r="G510" s="5" t="str">
        <f>(VLOOKUP(Games!B511, Data!$B$2:$L$134, 8, FALSE)-VLOOKUP(Games!E511, Data!$B$2:$L$134, 8, FALSE))*'Coefficients - Win Probability'!$G$2</f>
        <v>#N/A</v>
      </c>
      <c r="H510" s="5" t="str">
        <f>(VLOOKUP(Games!B511, Data!$B$2:$L$134, 9, FALSE)-VLOOKUP(Games!E511, Data!$B$2:$L$134, 9, FALSE))*'Coefficients - Win Probability'!$H$2</f>
        <v>#N/A</v>
      </c>
      <c r="I510" s="5" t="str">
        <f>(VLOOKUP(Games!B511, Data!$B$2:$L$134, 10, FALSE)-VLOOKUP(Games!E511, Data!$B$2:$L$134, 10, FALSE))*'Coefficients - Win Probability'!$I$2</f>
        <v>#N/A</v>
      </c>
      <c r="J510" s="5" t="str">
        <f>(IF(AND(VLOOKUP(Games!B511, Data!$B$2:$L$134, 11, FALSE)=1, VLOOKUP(Games!E511, Data!$B$2:$L$134, 11, FALSE)&lt;&gt;1), 1,0))*'Coefficients - Win Probability'!$J$2</f>
        <v>#N/A</v>
      </c>
      <c r="K510" s="5" t="str">
        <f>(IF(AND(VLOOKUP(Games!B511, Data!$B$2:$L$134, 11, FALSE)&lt;&gt;1, VLOOKUP(Games!E511, Data!$B$2:$L$134, 11, FALSE)=1), 1,0))*'Coefficients - Win Probability'!$K$2</f>
        <v>#N/A</v>
      </c>
      <c r="L510" s="5" t="str">
        <f>(VLOOKUP(Games!B511, Data!$B$2:$L$134, 3, FALSE)-VLOOKUP(Games!E511, Data!$B$2:$L$134, 3, FALSE))*'Coefficients - Win Probability'!$L$2</f>
        <v>#N/A</v>
      </c>
      <c r="N510" s="5" t="str">
        <f t="shared" si="1"/>
        <v>#N/A</v>
      </c>
    </row>
    <row r="511" ht="14.25" customHeight="1">
      <c r="A511" s="5" t="n">
        <f>'Coefficients - Win Probability'!$A$2</f>
        <v>0</v>
      </c>
      <c r="B511" s="5" t="n">
        <f>(Games!G512)*'Coefficients - Win Probability'!$B$2</f>
        <v>0</v>
      </c>
      <c r="C511" s="5" t="str">
        <f>(VLOOKUP(Games!B512, Data!$B$2:$L$134, 4, FALSE)-VLOOKUP(Games!E512, Data!$B$2:$L$134, 4, FALSE))*'Coefficients - Win Probability'!$C$2</f>
        <v>#N/A</v>
      </c>
      <c r="D511" s="5" t="str">
        <f>(VLOOKUP(Games!B512, Data!$B$2:$L$134, 5, FALSE)-VLOOKUP(Games!E512, Data!$B$2:$L$134, 5, FALSE))*'Coefficients - Win Probability'!$D$2</f>
        <v>#N/A</v>
      </c>
      <c r="E511" s="5" t="str">
        <f>(VLOOKUP(Games!B512, Data!$B$2:$L$134, 6, FALSE)-VLOOKUP(Games!E512, Data!$B$2:$L$134, 6, FALSE))*'Coefficients - Win Probability'!$E$2</f>
        <v>#N/A</v>
      </c>
      <c r="F511" s="5" t="str">
        <f>(VLOOKUP(Games!B512, Data!$B$2:$L$134, 7, FALSE)-VLOOKUP(Games!E512, Data!$B$2:$L$134, 7, FALSE))*'Coefficients - Win Probability'!$F$2</f>
        <v>#N/A</v>
      </c>
      <c r="G511" s="5" t="str">
        <f>(VLOOKUP(Games!B512, Data!$B$2:$L$134, 8, FALSE)-VLOOKUP(Games!E512, Data!$B$2:$L$134, 8, FALSE))*'Coefficients - Win Probability'!$G$2</f>
        <v>#N/A</v>
      </c>
      <c r="H511" s="5" t="str">
        <f>(VLOOKUP(Games!B512, Data!$B$2:$L$134, 9, FALSE)-VLOOKUP(Games!E512, Data!$B$2:$L$134, 9, FALSE))*'Coefficients - Win Probability'!$H$2</f>
        <v>#N/A</v>
      </c>
      <c r="I511" s="5" t="str">
        <f>(VLOOKUP(Games!B512, Data!$B$2:$L$134, 10, FALSE)-VLOOKUP(Games!E512, Data!$B$2:$L$134, 10, FALSE))*'Coefficients - Win Probability'!$I$2</f>
        <v>#N/A</v>
      </c>
      <c r="J511" s="5" t="str">
        <f>(IF(AND(VLOOKUP(Games!B512, Data!$B$2:$L$134, 11, FALSE)=1, VLOOKUP(Games!E512, Data!$B$2:$L$134, 11, FALSE)&lt;&gt;1), 1,0))*'Coefficients - Win Probability'!$J$2</f>
        <v>#N/A</v>
      </c>
      <c r="K511" s="5" t="str">
        <f>(IF(AND(VLOOKUP(Games!B512, Data!$B$2:$L$134, 11, FALSE)&lt;&gt;1, VLOOKUP(Games!E512, Data!$B$2:$L$134, 11, FALSE)=1), 1,0))*'Coefficients - Win Probability'!$K$2</f>
        <v>#N/A</v>
      </c>
      <c r="L511" s="5" t="str">
        <f>(VLOOKUP(Games!B512, Data!$B$2:$L$134, 3, FALSE)-VLOOKUP(Games!E512, Data!$B$2:$L$134, 3, FALSE))*'Coefficients - Win Probability'!$L$2</f>
        <v>#N/A</v>
      </c>
      <c r="N511" s="5" t="str">
        <f t="shared" si="1"/>
        <v>#N/A</v>
      </c>
    </row>
    <row r="512" ht="14.25" customHeight="1">
      <c r="A512" s="5" t="n">
        <f>'Coefficients - Win Probability'!$A$2</f>
        <v>0</v>
      </c>
      <c r="B512" s="5" t="n">
        <f>(Games!G513)*'Coefficients - Win Probability'!$B$2</f>
        <v>0</v>
      </c>
      <c r="C512" s="5" t="str">
        <f>(VLOOKUP(Games!B513, Data!$B$2:$L$134, 4, FALSE)-VLOOKUP(Games!E513, Data!$B$2:$L$134, 4, FALSE))*'Coefficients - Win Probability'!$C$2</f>
        <v>#N/A</v>
      </c>
      <c r="D512" s="5" t="str">
        <f>(VLOOKUP(Games!B513, Data!$B$2:$L$134, 5, FALSE)-VLOOKUP(Games!E513, Data!$B$2:$L$134, 5, FALSE))*'Coefficients - Win Probability'!$D$2</f>
        <v>#N/A</v>
      </c>
      <c r="E512" s="5" t="str">
        <f>(VLOOKUP(Games!B513, Data!$B$2:$L$134, 6, FALSE)-VLOOKUP(Games!E513, Data!$B$2:$L$134, 6, FALSE))*'Coefficients - Win Probability'!$E$2</f>
        <v>#N/A</v>
      </c>
      <c r="F512" s="5" t="str">
        <f>(VLOOKUP(Games!B513, Data!$B$2:$L$134, 7, FALSE)-VLOOKUP(Games!E513, Data!$B$2:$L$134, 7, FALSE))*'Coefficients - Win Probability'!$F$2</f>
        <v>#N/A</v>
      </c>
      <c r="G512" s="5" t="str">
        <f>(VLOOKUP(Games!B513, Data!$B$2:$L$134, 8, FALSE)-VLOOKUP(Games!E513, Data!$B$2:$L$134, 8, FALSE))*'Coefficients - Win Probability'!$G$2</f>
        <v>#N/A</v>
      </c>
      <c r="H512" s="5" t="str">
        <f>(VLOOKUP(Games!B513, Data!$B$2:$L$134, 9, FALSE)-VLOOKUP(Games!E513, Data!$B$2:$L$134, 9, FALSE))*'Coefficients - Win Probability'!$H$2</f>
        <v>#N/A</v>
      </c>
      <c r="I512" s="5" t="str">
        <f>(VLOOKUP(Games!B513, Data!$B$2:$L$134, 10, FALSE)-VLOOKUP(Games!E513, Data!$B$2:$L$134, 10, FALSE))*'Coefficients - Win Probability'!$I$2</f>
        <v>#N/A</v>
      </c>
      <c r="J512" s="5" t="str">
        <f>(IF(AND(VLOOKUP(Games!B513, Data!$B$2:$L$134, 11, FALSE)=1, VLOOKUP(Games!E513, Data!$B$2:$L$134, 11, FALSE)&lt;&gt;1), 1,0))*'Coefficients - Win Probability'!$J$2</f>
        <v>#N/A</v>
      </c>
      <c r="K512" s="5" t="str">
        <f>(IF(AND(VLOOKUP(Games!B513, Data!$B$2:$L$134, 11, FALSE)&lt;&gt;1, VLOOKUP(Games!E513, Data!$B$2:$L$134, 11, FALSE)=1), 1,0))*'Coefficients - Win Probability'!$K$2</f>
        <v>#N/A</v>
      </c>
      <c r="L512" s="5" t="str">
        <f>(VLOOKUP(Games!B513, Data!$B$2:$L$134, 3, FALSE)-VLOOKUP(Games!E513, Data!$B$2:$L$134, 3, FALSE))*'Coefficients - Win Probability'!$L$2</f>
        <v>#N/A</v>
      </c>
      <c r="N512" s="5" t="str">
        <f t="shared" si="1"/>
        <v>#N/A</v>
      </c>
    </row>
    <row r="513" ht="14.25" customHeight="1">
      <c r="A513" s="5" t="n">
        <f>'Coefficients - Win Probability'!$A$2</f>
        <v>0</v>
      </c>
      <c r="B513" s="5" t="n">
        <f>(Games!G514)*'Coefficients - Win Probability'!$B$2</f>
        <v>0</v>
      </c>
      <c r="C513" s="5" t="str">
        <f>(VLOOKUP(Games!B514, Data!$B$2:$L$134, 4, FALSE)-VLOOKUP(Games!E514, Data!$B$2:$L$134, 4, FALSE))*'Coefficients - Win Probability'!$C$2</f>
        <v>#N/A</v>
      </c>
      <c r="D513" s="5" t="str">
        <f>(VLOOKUP(Games!B514, Data!$B$2:$L$134, 5, FALSE)-VLOOKUP(Games!E514, Data!$B$2:$L$134, 5, FALSE))*'Coefficients - Win Probability'!$D$2</f>
        <v>#N/A</v>
      </c>
      <c r="E513" s="5" t="str">
        <f>(VLOOKUP(Games!B514, Data!$B$2:$L$134, 6, FALSE)-VLOOKUP(Games!E514, Data!$B$2:$L$134, 6, FALSE))*'Coefficients - Win Probability'!$E$2</f>
        <v>#N/A</v>
      </c>
      <c r="F513" s="5" t="str">
        <f>(VLOOKUP(Games!B514, Data!$B$2:$L$134, 7, FALSE)-VLOOKUP(Games!E514, Data!$B$2:$L$134, 7, FALSE))*'Coefficients - Win Probability'!$F$2</f>
        <v>#N/A</v>
      </c>
      <c r="G513" s="5" t="str">
        <f>(VLOOKUP(Games!B514, Data!$B$2:$L$134, 8, FALSE)-VLOOKUP(Games!E514, Data!$B$2:$L$134, 8, FALSE))*'Coefficients - Win Probability'!$G$2</f>
        <v>#N/A</v>
      </c>
      <c r="H513" s="5" t="str">
        <f>(VLOOKUP(Games!B514, Data!$B$2:$L$134, 9, FALSE)-VLOOKUP(Games!E514, Data!$B$2:$L$134, 9, FALSE))*'Coefficients - Win Probability'!$H$2</f>
        <v>#N/A</v>
      </c>
      <c r="I513" s="5" t="str">
        <f>(VLOOKUP(Games!B514, Data!$B$2:$L$134, 10, FALSE)-VLOOKUP(Games!E514, Data!$B$2:$L$134, 10, FALSE))*'Coefficients - Win Probability'!$I$2</f>
        <v>#N/A</v>
      </c>
      <c r="J513" s="5" t="str">
        <f>(IF(AND(VLOOKUP(Games!B514, Data!$B$2:$L$134, 11, FALSE)=1, VLOOKUP(Games!E514, Data!$B$2:$L$134, 11, FALSE)&lt;&gt;1), 1,0))*'Coefficients - Win Probability'!$J$2</f>
        <v>#N/A</v>
      </c>
      <c r="K513" s="5" t="str">
        <f>(IF(AND(VLOOKUP(Games!B514, Data!$B$2:$L$134, 11, FALSE)&lt;&gt;1, VLOOKUP(Games!E514, Data!$B$2:$L$134, 11, FALSE)=1), 1,0))*'Coefficients - Win Probability'!$K$2</f>
        <v>#N/A</v>
      </c>
      <c r="L513" s="5" t="str">
        <f>(VLOOKUP(Games!B514, Data!$B$2:$L$134, 3, FALSE)-VLOOKUP(Games!E514, Data!$B$2:$L$134, 3, FALSE))*'Coefficients - Win Probability'!$L$2</f>
        <v>#N/A</v>
      </c>
      <c r="N513" s="5" t="str">
        <f t="shared" si="1"/>
        <v>#N/A</v>
      </c>
    </row>
    <row r="514" ht="14.25" customHeight="1">
      <c r="A514" s="5" t="n">
        <f>'Coefficients - Win Probability'!$A$2</f>
        <v>0</v>
      </c>
      <c r="B514" s="5" t="n">
        <f>(Games!G515)*'Coefficients - Win Probability'!$B$2</f>
        <v>0</v>
      </c>
      <c r="C514" s="5" t="str">
        <f>(VLOOKUP(Games!B515, Data!$B$2:$L$134, 4, FALSE)-VLOOKUP(Games!E515, Data!$B$2:$L$134, 4, FALSE))*'Coefficients - Win Probability'!$C$2</f>
        <v>#N/A</v>
      </c>
      <c r="D514" s="5" t="str">
        <f>(VLOOKUP(Games!B515, Data!$B$2:$L$134, 5, FALSE)-VLOOKUP(Games!E515, Data!$B$2:$L$134, 5, FALSE))*'Coefficients - Win Probability'!$D$2</f>
        <v>#N/A</v>
      </c>
      <c r="E514" s="5" t="str">
        <f>(VLOOKUP(Games!B515, Data!$B$2:$L$134, 6, FALSE)-VLOOKUP(Games!E515, Data!$B$2:$L$134, 6, FALSE))*'Coefficients - Win Probability'!$E$2</f>
        <v>#N/A</v>
      </c>
      <c r="F514" s="5" t="str">
        <f>(VLOOKUP(Games!B515, Data!$B$2:$L$134, 7, FALSE)-VLOOKUP(Games!E515, Data!$B$2:$L$134, 7, FALSE))*'Coefficients - Win Probability'!$F$2</f>
        <v>#N/A</v>
      </c>
      <c r="G514" s="5" t="str">
        <f>(VLOOKUP(Games!B515, Data!$B$2:$L$134, 8, FALSE)-VLOOKUP(Games!E515, Data!$B$2:$L$134, 8, FALSE))*'Coefficients - Win Probability'!$G$2</f>
        <v>#N/A</v>
      </c>
      <c r="H514" s="5" t="str">
        <f>(VLOOKUP(Games!B515, Data!$B$2:$L$134, 9, FALSE)-VLOOKUP(Games!E515, Data!$B$2:$L$134, 9, FALSE))*'Coefficients - Win Probability'!$H$2</f>
        <v>#N/A</v>
      </c>
      <c r="I514" s="5" t="str">
        <f>(VLOOKUP(Games!B515, Data!$B$2:$L$134, 10, FALSE)-VLOOKUP(Games!E515, Data!$B$2:$L$134, 10, FALSE))*'Coefficients - Win Probability'!$I$2</f>
        <v>#N/A</v>
      </c>
      <c r="J514" s="5" t="str">
        <f>(IF(AND(VLOOKUP(Games!B515, Data!$B$2:$L$134, 11, FALSE)=1, VLOOKUP(Games!E515, Data!$B$2:$L$134, 11, FALSE)&lt;&gt;1), 1,0))*'Coefficients - Win Probability'!$J$2</f>
        <v>#N/A</v>
      </c>
      <c r="K514" s="5" t="str">
        <f>(IF(AND(VLOOKUP(Games!B515, Data!$B$2:$L$134, 11, FALSE)&lt;&gt;1, VLOOKUP(Games!E515, Data!$B$2:$L$134, 11, FALSE)=1), 1,0))*'Coefficients - Win Probability'!$K$2</f>
        <v>#N/A</v>
      </c>
      <c r="L514" s="5" t="str">
        <f>(VLOOKUP(Games!B515, Data!$B$2:$L$134, 3, FALSE)-VLOOKUP(Games!E515, Data!$B$2:$L$134, 3, FALSE))*'Coefficients - Win Probability'!$L$2</f>
        <v>#N/A</v>
      </c>
      <c r="N514" s="5" t="str">
        <f t="shared" si="1"/>
        <v>#N/A</v>
      </c>
    </row>
    <row r="515" ht="14.25" customHeight="1">
      <c r="A515" s="5" t="n">
        <f>'Coefficients - Win Probability'!$A$2</f>
        <v>0</v>
      </c>
      <c r="B515" s="5" t="n">
        <f>(Games!G516)*'Coefficients - Win Probability'!$B$2</f>
        <v>0</v>
      </c>
      <c r="C515" s="5" t="str">
        <f>(VLOOKUP(Games!B516, Data!$B$2:$L$134, 4, FALSE)-VLOOKUP(Games!E516, Data!$B$2:$L$134, 4, FALSE))*'Coefficients - Win Probability'!$C$2</f>
        <v>#N/A</v>
      </c>
      <c r="D515" s="5" t="str">
        <f>(VLOOKUP(Games!B516, Data!$B$2:$L$134, 5, FALSE)-VLOOKUP(Games!E516, Data!$B$2:$L$134, 5, FALSE))*'Coefficients - Win Probability'!$D$2</f>
        <v>#N/A</v>
      </c>
      <c r="E515" s="5" t="str">
        <f>(VLOOKUP(Games!B516, Data!$B$2:$L$134, 6, FALSE)-VLOOKUP(Games!E516, Data!$B$2:$L$134, 6, FALSE))*'Coefficients - Win Probability'!$E$2</f>
        <v>#N/A</v>
      </c>
      <c r="F515" s="5" t="str">
        <f>(VLOOKUP(Games!B516, Data!$B$2:$L$134, 7, FALSE)-VLOOKUP(Games!E516, Data!$B$2:$L$134, 7, FALSE))*'Coefficients - Win Probability'!$F$2</f>
        <v>#N/A</v>
      </c>
      <c r="G515" s="5" t="str">
        <f>(VLOOKUP(Games!B516, Data!$B$2:$L$134, 8, FALSE)-VLOOKUP(Games!E516, Data!$B$2:$L$134, 8, FALSE))*'Coefficients - Win Probability'!$G$2</f>
        <v>#N/A</v>
      </c>
      <c r="H515" s="5" t="str">
        <f>(VLOOKUP(Games!B516, Data!$B$2:$L$134, 9, FALSE)-VLOOKUP(Games!E516, Data!$B$2:$L$134, 9, FALSE))*'Coefficients - Win Probability'!$H$2</f>
        <v>#N/A</v>
      </c>
      <c r="I515" s="5" t="str">
        <f>(VLOOKUP(Games!B516, Data!$B$2:$L$134, 10, FALSE)-VLOOKUP(Games!E516, Data!$B$2:$L$134, 10, FALSE))*'Coefficients - Win Probability'!$I$2</f>
        <v>#N/A</v>
      </c>
      <c r="J515" s="5" t="str">
        <f>(IF(AND(VLOOKUP(Games!B516, Data!$B$2:$L$134, 11, FALSE)=1, VLOOKUP(Games!E516, Data!$B$2:$L$134, 11, FALSE)&lt;&gt;1), 1,0))*'Coefficients - Win Probability'!$J$2</f>
        <v>#N/A</v>
      </c>
      <c r="K515" s="5" t="str">
        <f>(IF(AND(VLOOKUP(Games!B516, Data!$B$2:$L$134, 11, FALSE)&lt;&gt;1, VLOOKUP(Games!E516, Data!$B$2:$L$134, 11, FALSE)=1), 1,0))*'Coefficients - Win Probability'!$K$2</f>
        <v>#N/A</v>
      </c>
      <c r="L515" s="5" t="str">
        <f>(VLOOKUP(Games!B516, Data!$B$2:$L$134, 3, FALSE)-VLOOKUP(Games!E516, Data!$B$2:$L$134, 3, FALSE))*'Coefficients - Win Probability'!$L$2</f>
        <v>#N/A</v>
      </c>
      <c r="N515" s="5" t="str">
        <f t="shared" si="1"/>
        <v>#N/A</v>
      </c>
    </row>
    <row r="516" ht="14.25" customHeight="1">
      <c r="A516" s="5" t="n">
        <f>'Coefficients - Win Probability'!$A$2</f>
        <v>0</v>
      </c>
      <c r="B516" s="5" t="n">
        <f>(Games!G517)*'Coefficients - Win Probability'!$B$2</f>
        <v>0</v>
      </c>
      <c r="C516" s="5" t="str">
        <f>(VLOOKUP(Games!B517, Data!$B$2:$L$134, 4, FALSE)-VLOOKUP(Games!E517, Data!$B$2:$L$134, 4, FALSE))*'Coefficients - Win Probability'!$C$2</f>
        <v>#N/A</v>
      </c>
      <c r="D516" s="5" t="str">
        <f>(VLOOKUP(Games!B517, Data!$B$2:$L$134, 5, FALSE)-VLOOKUP(Games!E517, Data!$B$2:$L$134, 5, FALSE))*'Coefficients - Win Probability'!$D$2</f>
        <v>#N/A</v>
      </c>
      <c r="E516" s="5" t="str">
        <f>(VLOOKUP(Games!B517, Data!$B$2:$L$134, 6, FALSE)-VLOOKUP(Games!E517, Data!$B$2:$L$134, 6, FALSE))*'Coefficients - Win Probability'!$E$2</f>
        <v>#N/A</v>
      </c>
      <c r="F516" s="5" t="str">
        <f>(VLOOKUP(Games!B517, Data!$B$2:$L$134, 7, FALSE)-VLOOKUP(Games!E517, Data!$B$2:$L$134, 7, FALSE))*'Coefficients - Win Probability'!$F$2</f>
        <v>#N/A</v>
      </c>
      <c r="G516" s="5" t="str">
        <f>(VLOOKUP(Games!B517, Data!$B$2:$L$134, 8, FALSE)-VLOOKUP(Games!E517, Data!$B$2:$L$134, 8, FALSE))*'Coefficients - Win Probability'!$G$2</f>
        <v>#N/A</v>
      </c>
      <c r="H516" s="5" t="str">
        <f>(VLOOKUP(Games!B517, Data!$B$2:$L$134, 9, FALSE)-VLOOKUP(Games!E517, Data!$B$2:$L$134, 9, FALSE))*'Coefficients - Win Probability'!$H$2</f>
        <v>#N/A</v>
      </c>
      <c r="I516" s="5" t="str">
        <f>(VLOOKUP(Games!B517, Data!$B$2:$L$134, 10, FALSE)-VLOOKUP(Games!E517, Data!$B$2:$L$134, 10, FALSE))*'Coefficients - Win Probability'!$I$2</f>
        <v>#N/A</v>
      </c>
      <c r="J516" s="5" t="str">
        <f>(IF(AND(VLOOKUP(Games!B517, Data!$B$2:$L$134, 11, FALSE)=1, VLOOKUP(Games!E517, Data!$B$2:$L$134, 11, FALSE)&lt;&gt;1), 1,0))*'Coefficients - Win Probability'!$J$2</f>
        <v>#N/A</v>
      </c>
      <c r="K516" s="5" t="str">
        <f>(IF(AND(VLOOKUP(Games!B517, Data!$B$2:$L$134, 11, FALSE)&lt;&gt;1, VLOOKUP(Games!E517, Data!$B$2:$L$134, 11, FALSE)=1), 1,0))*'Coefficients - Win Probability'!$K$2</f>
        <v>#N/A</v>
      </c>
      <c r="L516" s="5" t="str">
        <f>(VLOOKUP(Games!B517, Data!$B$2:$L$134, 3, FALSE)-VLOOKUP(Games!E517, Data!$B$2:$L$134, 3, FALSE))*'Coefficients - Win Probability'!$L$2</f>
        <v>#N/A</v>
      </c>
      <c r="N516" s="5" t="str">
        <f t="shared" si="1"/>
        <v>#N/A</v>
      </c>
    </row>
    <row r="517" ht="14.25" customHeight="1">
      <c r="A517" s="5" t="n">
        <f>'Coefficients - Win Probability'!$A$2</f>
        <v>0</v>
      </c>
      <c r="B517" s="5" t="n">
        <f>(Games!G518)*'Coefficients - Win Probability'!$B$2</f>
        <v>0</v>
      </c>
      <c r="C517" s="5" t="str">
        <f>(VLOOKUP(Games!B518, Data!$B$2:$L$134, 4, FALSE)-VLOOKUP(Games!E518, Data!$B$2:$L$134, 4, FALSE))*'Coefficients - Win Probability'!$C$2</f>
        <v>#N/A</v>
      </c>
      <c r="D517" s="5" t="str">
        <f>(VLOOKUP(Games!B518, Data!$B$2:$L$134, 5, FALSE)-VLOOKUP(Games!E518, Data!$B$2:$L$134, 5, FALSE))*'Coefficients - Win Probability'!$D$2</f>
        <v>#N/A</v>
      </c>
      <c r="E517" s="5" t="str">
        <f>(VLOOKUP(Games!B518, Data!$B$2:$L$134, 6, FALSE)-VLOOKUP(Games!E518, Data!$B$2:$L$134, 6, FALSE))*'Coefficients - Win Probability'!$E$2</f>
        <v>#N/A</v>
      </c>
      <c r="F517" s="5" t="str">
        <f>(VLOOKUP(Games!B518, Data!$B$2:$L$134, 7, FALSE)-VLOOKUP(Games!E518, Data!$B$2:$L$134, 7, FALSE))*'Coefficients - Win Probability'!$F$2</f>
        <v>#N/A</v>
      </c>
      <c r="G517" s="5" t="str">
        <f>(VLOOKUP(Games!B518, Data!$B$2:$L$134, 8, FALSE)-VLOOKUP(Games!E518, Data!$B$2:$L$134, 8, FALSE))*'Coefficients - Win Probability'!$G$2</f>
        <v>#N/A</v>
      </c>
      <c r="H517" s="5" t="str">
        <f>(VLOOKUP(Games!B518, Data!$B$2:$L$134, 9, FALSE)-VLOOKUP(Games!E518, Data!$B$2:$L$134, 9, FALSE))*'Coefficients - Win Probability'!$H$2</f>
        <v>#N/A</v>
      </c>
      <c r="I517" s="5" t="str">
        <f>(VLOOKUP(Games!B518, Data!$B$2:$L$134, 10, FALSE)-VLOOKUP(Games!E518, Data!$B$2:$L$134, 10, FALSE))*'Coefficients - Win Probability'!$I$2</f>
        <v>#N/A</v>
      </c>
      <c r="J517" s="5" t="str">
        <f>(IF(AND(VLOOKUP(Games!B518, Data!$B$2:$L$134, 11, FALSE)=1, VLOOKUP(Games!E518, Data!$B$2:$L$134, 11, FALSE)&lt;&gt;1), 1,0))*'Coefficients - Win Probability'!$J$2</f>
        <v>#N/A</v>
      </c>
      <c r="K517" s="5" t="str">
        <f>(IF(AND(VLOOKUP(Games!B518, Data!$B$2:$L$134, 11, FALSE)&lt;&gt;1, VLOOKUP(Games!E518, Data!$B$2:$L$134, 11, FALSE)=1), 1,0))*'Coefficients - Win Probability'!$K$2</f>
        <v>#N/A</v>
      </c>
      <c r="L517" s="5" t="str">
        <f>(VLOOKUP(Games!B518, Data!$B$2:$L$134, 3, FALSE)-VLOOKUP(Games!E518, Data!$B$2:$L$134, 3, FALSE))*'Coefficients - Win Probability'!$L$2</f>
        <v>#N/A</v>
      </c>
      <c r="N517" s="5" t="str">
        <f t="shared" si="1"/>
        <v>#N/A</v>
      </c>
    </row>
    <row r="518" ht="14.25" customHeight="1">
      <c r="A518" s="5" t="n">
        <f>'Coefficients - Win Probability'!$A$2</f>
        <v>0</v>
      </c>
      <c r="B518" s="5" t="n">
        <f>(Games!G519)*'Coefficients - Win Probability'!$B$2</f>
        <v>0</v>
      </c>
      <c r="C518" s="5" t="str">
        <f>(VLOOKUP(Games!B519, Data!$B$2:$L$134, 4, FALSE)-VLOOKUP(Games!E519, Data!$B$2:$L$134, 4, FALSE))*'Coefficients - Win Probability'!$C$2</f>
        <v>#N/A</v>
      </c>
      <c r="D518" s="5" t="str">
        <f>(VLOOKUP(Games!B519, Data!$B$2:$L$134, 5, FALSE)-VLOOKUP(Games!E519, Data!$B$2:$L$134, 5, FALSE))*'Coefficients - Win Probability'!$D$2</f>
        <v>#N/A</v>
      </c>
      <c r="E518" s="5" t="str">
        <f>(VLOOKUP(Games!B519, Data!$B$2:$L$134, 6, FALSE)-VLOOKUP(Games!E519, Data!$B$2:$L$134, 6, FALSE))*'Coefficients - Win Probability'!$E$2</f>
        <v>#N/A</v>
      </c>
      <c r="F518" s="5" t="str">
        <f>(VLOOKUP(Games!B519, Data!$B$2:$L$134, 7, FALSE)-VLOOKUP(Games!E519, Data!$B$2:$L$134, 7, FALSE))*'Coefficients - Win Probability'!$F$2</f>
        <v>#N/A</v>
      </c>
      <c r="G518" s="5" t="str">
        <f>(VLOOKUP(Games!B519, Data!$B$2:$L$134, 8, FALSE)-VLOOKUP(Games!E519, Data!$B$2:$L$134, 8, FALSE))*'Coefficients - Win Probability'!$G$2</f>
        <v>#N/A</v>
      </c>
      <c r="H518" s="5" t="str">
        <f>(VLOOKUP(Games!B519, Data!$B$2:$L$134, 9, FALSE)-VLOOKUP(Games!E519, Data!$B$2:$L$134, 9, FALSE))*'Coefficients - Win Probability'!$H$2</f>
        <v>#N/A</v>
      </c>
      <c r="I518" s="5" t="str">
        <f>(VLOOKUP(Games!B519, Data!$B$2:$L$134, 10, FALSE)-VLOOKUP(Games!E519, Data!$B$2:$L$134, 10, FALSE))*'Coefficients - Win Probability'!$I$2</f>
        <v>#N/A</v>
      </c>
      <c r="J518" s="5" t="str">
        <f>(IF(AND(VLOOKUP(Games!B519, Data!$B$2:$L$134, 11, FALSE)=1, VLOOKUP(Games!E519, Data!$B$2:$L$134, 11, FALSE)&lt;&gt;1), 1,0))*'Coefficients - Win Probability'!$J$2</f>
        <v>#N/A</v>
      </c>
      <c r="K518" s="5" t="str">
        <f>(IF(AND(VLOOKUP(Games!B519, Data!$B$2:$L$134, 11, FALSE)&lt;&gt;1, VLOOKUP(Games!E519, Data!$B$2:$L$134, 11, FALSE)=1), 1,0))*'Coefficients - Win Probability'!$K$2</f>
        <v>#N/A</v>
      </c>
      <c r="L518" s="5" t="str">
        <f>(VLOOKUP(Games!B519, Data!$B$2:$L$134, 3, FALSE)-VLOOKUP(Games!E519, Data!$B$2:$L$134, 3, FALSE))*'Coefficients - Win Probability'!$L$2</f>
        <v>#N/A</v>
      </c>
      <c r="N518" s="5" t="str">
        <f t="shared" si="1"/>
        <v>#N/A</v>
      </c>
    </row>
    <row r="519" ht="14.25" customHeight="1">
      <c r="A519" s="5" t="n">
        <f>'Coefficients - Win Probability'!$A$2</f>
        <v>0</v>
      </c>
      <c r="B519" s="5" t="n">
        <f>(Games!G520)*'Coefficients - Win Probability'!$B$2</f>
        <v>0</v>
      </c>
      <c r="C519" s="5" t="str">
        <f>(VLOOKUP(Games!B520, Data!$B$2:$L$134, 4, FALSE)-VLOOKUP(Games!E520, Data!$B$2:$L$134, 4, FALSE))*'Coefficients - Win Probability'!$C$2</f>
        <v>#N/A</v>
      </c>
      <c r="D519" s="5" t="str">
        <f>(VLOOKUP(Games!B520, Data!$B$2:$L$134, 5, FALSE)-VLOOKUP(Games!E520, Data!$B$2:$L$134, 5, FALSE))*'Coefficients - Win Probability'!$D$2</f>
        <v>#N/A</v>
      </c>
      <c r="E519" s="5" t="str">
        <f>(VLOOKUP(Games!B520, Data!$B$2:$L$134, 6, FALSE)-VLOOKUP(Games!E520, Data!$B$2:$L$134, 6, FALSE))*'Coefficients - Win Probability'!$E$2</f>
        <v>#N/A</v>
      </c>
      <c r="F519" s="5" t="str">
        <f>(VLOOKUP(Games!B520, Data!$B$2:$L$134, 7, FALSE)-VLOOKUP(Games!E520, Data!$B$2:$L$134, 7, FALSE))*'Coefficients - Win Probability'!$F$2</f>
        <v>#N/A</v>
      </c>
      <c r="G519" s="5" t="str">
        <f>(VLOOKUP(Games!B520, Data!$B$2:$L$134, 8, FALSE)-VLOOKUP(Games!E520, Data!$B$2:$L$134, 8, FALSE))*'Coefficients - Win Probability'!$G$2</f>
        <v>#N/A</v>
      </c>
      <c r="H519" s="5" t="str">
        <f>(VLOOKUP(Games!B520, Data!$B$2:$L$134, 9, FALSE)-VLOOKUP(Games!E520, Data!$B$2:$L$134, 9, FALSE))*'Coefficients - Win Probability'!$H$2</f>
        <v>#N/A</v>
      </c>
      <c r="I519" s="5" t="str">
        <f>(VLOOKUP(Games!B520, Data!$B$2:$L$134, 10, FALSE)-VLOOKUP(Games!E520, Data!$B$2:$L$134, 10, FALSE))*'Coefficients - Win Probability'!$I$2</f>
        <v>#N/A</v>
      </c>
      <c r="J519" s="5" t="str">
        <f>(IF(AND(VLOOKUP(Games!B520, Data!$B$2:$L$134, 11, FALSE)=1, VLOOKUP(Games!E520, Data!$B$2:$L$134, 11, FALSE)&lt;&gt;1), 1,0))*'Coefficients - Win Probability'!$J$2</f>
        <v>#N/A</v>
      </c>
      <c r="K519" s="5" t="str">
        <f>(IF(AND(VLOOKUP(Games!B520, Data!$B$2:$L$134, 11, FALSE)&lt;&gt;1, VLOOKUP(Games!E520, Data!$B$2:$L$134, 11, FALSE)=1), 1,0))*'Coefficients - Win Probability'!$K$2</f>
        <v>#N/A</v>
      </c>
      <c r="L519" s="5" t="str">
        <f>(VLOOKUP(Games!B520, Data!$B$2:$L$134, 3, FALSE)-VLOOKUP(Games!E520, Data!$B$2:$L$134, 3, FALSE))*'Coefficients - Win Probability'!$L$2</f>
        <v>#N/A</v>
      </c>
      <c r="N519" s="5" t="str">
        <f t="shared" si="1"/>
        <v>#N/A</v>
      </c>
    </row>
    <row r="520" ht="14.25" customHeight="1">
      <c r="A520" s="5" t="n">
        <f>'Coefficients - Win Probability'!$A$2</f>
        <v>0</v>
      </c>
      <c r="B520" s="5" t="n">
        <f>(Games!G521)*'Coefficients - Win Probability'!$B$2</f>
        <v>0</v>
      </c>
      <c r="C520" s="5" t="str">
        <f>(VLOOKUP(Games!B521, Data!$B$2:$L$134, 4, FALSE)-VLOOKUP(Games!E521, Data!$B$2:$L$134, 4, FALSE))*'Coefficients - Win Probability'!$C$2</f>
        <v>#N/A</v>
      </c>
      <c r="D520" s="5" t="str">
        <f>(VLOOKUP(Games!B521, Data!$B$2:$L$134, 5, FALSE)-VLOOKUP(Games!E521, Data!$B$2:$L$134, 5, FALSE))*'Coefficients - Win Probability'!$D$2</f>
        <v>#N/A</v>
      </c>
      <c r="E520" s="5" t="str">
        <f>(VLOOKUP(Games!B521, Data!$B$2:$L$134, 6, FALSE)-VLOOKUP(Games!E521, Data!$B$2:$L$134, 6, FALSE))*'Coefficients - Win Probability'!$E$2</f>
        <v>#N/A</v>
      </c>
      <c r="F520" s="5" t="str">
        <f>(VLOOKUP(Games!B521, Data!$B$2:$L$134, 7, FALSE)-VLOOKUP(Games!E521, Data!$B$2:$L$134, 7, FALSE))*'Coefficients - Win Probability'!$F$2</f>
        <v>#N/A</v>
      </c>
      <c r="G520" s="5" t="str">
        <f>(VLOOKUP(Games!B521, Data!$B$2:$L$134, 8, FALSE)-VLOOKUP(Games!E521, Data!$B$2:$L$134, 8, FALSE))*'Coefficients - Win Probability'!$G$2</f>
        <v>#N/A</v>
      </c>
      <c r="H520" s="5" t="str">
        <f>(VLOOKUP(Games!B521, Data!$B$2:$L$134, 9, FALSE)-VLOOKUP(Games!E521, Data!$B$2:$L$134, 9, FALSE))*'Coefficients - Win Probability'!$H$2</f>
        <v>#N/A</v>
      </c>
      <c r="I520" s="5" t="str">
        <f>(VLOOKUP(Games!B521, Data!$B$2:$L$134, 10, FALSE)-VLOOKUP(Games!E521, Data!$B$2:$L$134, 10, FALSE))*'Coefficients - Win Probability'!$I$2</f>
        <v>#N/A</v>
      </c>
      <c r="J520" s="5" t="str">
        <f>(IF(AND(VLOOKUP(Games!B521, Data!$B$2:$L$134, 11, FALSE)=1, VLOOKUP(Games!E521, Data!$B$2:$L$134, 11, FALSE)&lt;&gt;1), 1,0))*'Coefficients - Win Probability'!$J$2</f>
        <v>#N/A</v>
      </c>
      <c r="K520" s="5" t="str">
        <f>(IF(AND(VLOOKUP(Games!B521, Data!$B$2:$L$134, 11, FALSE)&lt;&gt;1, VLOOKUP(Games!E521, Data!$B$2:$L$134, 11, FALSE)=1), 1,0))*'Coefficients - Win Probability'!$K$2</f>
        <v>#N/A</v>
      </c>
      <c r="L520" s="5" t="str">
        <f>(VLOOKUP(Games!B521, Data!$B$2:$L$134, 3, FALSE)-VLOOKUP(Games!E521, Data!$B$2:$L$134, 3, FALSE))*'Coefficients - Win Probability'!$L$2</f>
        <v>#N/A</v>
      </c>
      <c r="N520" s="5" t="str">
        <f t="shared" si="1"/>
        <v>#N/A</v>
      </c>
    </row>
    <row r="521" ht="14.25" customHeight="1">
      <c r="A521" s="5" t="n">
        <f>'Coefficients - Win Probability'!$A$2</f>
        <v>0</v>
      </c>
      <c r="B521" s="5" t="n">
        <f>(Games!G522)*'Coefficients - Win Probability'!$B$2</f>
        <v>0</v>
      </c>
      <c r="C521" s="5" t="str">
        <f>(VLOOKUP(Games!B522, Data!$B$2:$L$134, 4, FALSE)-VLOOKUP(Games!E522, Data!$B$2:$L$134, 4, FALSE))*'Coefficients - Win Probability'!$C$2</f>
        <v>#N/A</v>
      </c>
      <c r="D521" s="5" t="str">
        <f>(VLOOKUP(Games!B522, Data!$B$2:$L$134, 5, FALSE)-VLOOKUP(Games!E522, Data!$B$2:$L$134, 5, FALSE))*'Coefficients - Win Probability'!$D$2</f>
        <v>#N/A</v>
      </c>
      <c r="E521" s="5" t="str">
        <f>(VLOOKUP(Games!B522, Data!$B$2:$L$134, 6, FALSE)-VLOOKUP(Games!E522, Data!$B$2:$L$134, 6, FALSE))*'Coefficients - Win Probability'!$E$2</f>
        <v>#N/A</v>
      </c>
      <c r="F521" s="5" t="str">
        <f>(VLOOKUP(Games!B522, Data!$B$2:$L$134, 7, FALSE)-VLOOKUP(Games!E522, Data!$B$2:$L$134, 7, FALSE))*'Coefficients - Win Probability'!$F$2</f>
        <v>#N/A</v>
      </c>
      <c r="G521" s="5" t="str">
        <f>(VLOOKUP(Games!B522, Data!$B$2:$L$134, 8, FALSE)-VLOOKUP(Games!E522, Data!$B$2:$L$134, 8, FALSE))*'Coefficients - Win Probability'!$G$2</f>
        <v>#N/A</v>
      </c>
      <c r="H521" s="5" t="str">
        <f>(VLOOKUP(Games!B522, Data!$B$2:$L$134, 9, FALSE)-VLOOKUP(Games!E522, Data!$B$2:$L$134, 9, FALSE))*'Coefficients - Win Probability'!$H$2</f>
        <v>#N/A</v>
      </c>
      <c r="I521" s="5" t="str">
        <f>(VLOOKUP(Games!B522, Data!$B$2:$L$134, 10, FALSE)-VLOOKUP(Games!E522, Data!$B$2:$L$134, 10, FALSE))*'Coefficients - Win Probability'!$I$2</f>
        <v>#N/A</v>
      </c>
      <c r="J521" s="5" t="str">
        <f>(IF(AND(VLOOKUP(Games!B522, Data!$B$2:$L$134, 11, FALSE)=1, VLOOKUP(Games!E522, Data!$B$2:$L$134, 11, FALSE)&lt;&gt;1), 1,0))*'Coefficients - Win Probability'!$J$2</f>
        <v>#N/A</v>
      </c>
      <c r="K521" s="5" t="str">
        <f>(IF(AND(VLOOKUP(Games!B522, Data!$B$2:$L$134, 11, FALSE)&lt;&gt;1, VLOOKUP(Games!E522, Data!$B$2:$L$134, 11, FALSE)=1), 1,0))*'Coefficients - Win Probability'!$K$2</f>
        <v>#N/A</v>
      </c>
      <c r="L521" s="5" t="str">
        <f>(VLOOKUP(Games!B522, Data!$B$2:$L$134, 3, FALSE)-VLOOKUP(Games!E522, Data!$B$2:$L$134, 3, FALSE))*'Coefficients - Win Probability'!$L$2</f>
        <v>#N/A</v>
      </c>
      <c r="N521" s="5" t="str">
        <f t="shared" si="1"/>
        <v>#N/A</v>
      </c>
    </row>
    <row r="522" ht="14.25" customHeight="1">
      <c r="A522" s="5" t="n">
        <f>'Coefficients - Win Probability'!$A$2</f>
        <v>0</v>
      </c>
      <c r="B522" s="5" t="n">
        <f>(Games!G523)*'Coefficients - Win Probability'!$B$2</f>
        <v>0</v>
      </c>
      <c r="C522" s="5" t="str">
        <f>(VLOOKUP(Games!B523, Data!$B$2:$L$134, 4, FALSE)-VLOOKUP(Games!E523, Data!$B$2:$L$134, 4, FALSE))*'Coefficients - Win Probability'!$C$2</f>
        <v>#N/A</v>
      </c>
      <c r="D522" s="5" t="str">
        <f>(VLOOKUP(Games!B523, Data!$B$2:$L$134, 5, FALSE)-VLOOKUP(Games!E523, Data!$B$2:$L$134, 5, FALSE))*'Coefficients - Win Probability'!$D$2</f>
        <v>#N/A</v>
      </c>
      <c r="E522" s="5" t="str">
        <f>(VLOOKUP(Games!B523, Data!$B$2:$L$134, 6, FALSE)-VLOOKUP(Games!E523, Data!$B$2:$L$134, 6, FALSE))*'Coefficients - Win Probability'!$E$2</f>
        <v>#N/A</v>
      </c>
      <c r="F522" s="5" t="str">
        <f>(VLOOKUP(Games!B523, Data!$B$2:$L$134, 7, FALSE)-VLOOKUP(Games!E523, Data!$B$2:$L$134, 7, FALSE))*'Coefficients - Win Probability'!$F$2</f>
        <v>#N/A</v>
      </c>
      <c r="G522" s="5" t="str">
        <f>(VLOOKUP(Games!B523, Data!$B$2:$L$134, 8, FALSE)-VLOOKUP(Games!E523, Data!$B$2:$L$134, 8, FALSE))*'Coefficients - Win Probability'!$G$2</f>
        <v>#N/A</v>
      </c>
      <c r="H522" s="5" t="str">
        <f>(VLOOKUP(Games!B523, Data!$B$2:$L$134, 9, FALSE)-VLOOKUP(Games!E523, Data!$B$2:$L$134, 9, FALSE))*'Coefficients - Win Probability'!$H$2</f>
        <v>#N/A</v>
      </c>
      <c r="I522" s="5" t="str">
        <f>(VLOOKUP(Games!B523, Data!$B$2:$L$134, 10, FALSE)-VLOOKUP(Games!E523, Data!$B$2:$L$134, 10, FALSE))*'Coefficients - Win Probability'!$I$2</f>
        <v>#N/A</v>
      </c>
      <c r="J522" s="5" t="str">
        <f>(IF(AND(VLOOKUP(Games!B523, Data!$B$2:$L$134, 11, FALSE)=1, VLOOKUP(Games!E523, Data!$B$2:$L$134, 11, FALSE)&lt;&gt;1), 1,0))*'Coefficients - Win Probability'!$J$2</f>
        <v>#N/A</v>
      </c>
      <c r="K522" s="5" t="str">
        <f>(IF(AND(VLOOKUP(Games!B523, Data!$B$2:$L$134, 11, FALSE)&lt;&gt;1, VLOOKUP(Games!E523, Data!$B$2:$L$134, 11, FALSE)=1), 1,0))*'Coefficients - Win Probability'!$K$2</f>
        <v>#N/A</v>
      </c>
      <c r="L522" s="5" t="str">
        <f>(VLOOKUP(Games!B523, Data!$B$2:$L$134, 3, FALSE)-VLOOKUP(Games!E523, Data!$B$2:$L$134, 3, FALSE))*'Coefficients - Win Probability'!$L$2</f>
        <v>#N/A</v>
      </c>
      <c r="N522" s="5" t="str">
        <f t="shared" si="1"/>
        <v>#N/A</v>
      </c>
    </row>
    <row r="523" ht="14.25" customHeight="1">
      <c r="A523" s="5" t="n">
        <f>'Coefficients - Win Probability'!$A$2</f>
        <v>0</v>
      </c>
      <c r="B523" s="5" t="n">
        <f>(Games!G524)*'Coefficients - Win Probability'!$B$2</f>
        <v>0</v>
      </c>
      <c r="C523" s="5" t="str">
        <f>(VLOOKUP(Games!B524, Data!$B$2:$L$134, 4, FALSE)-VLOOKUP(Games!E524, Data!$B$2:$L$134, 4, FALSE))*'Coefficients - Win Probability'!$C$2</f>
        <v>#N/A</v>
      </c>
      <c r="D523" s="5" t="str">
        <f>(VLOOKUP(Games!B524, Data!$B$2:$L$134, 5, FALSE)-VLOOKUP(Games!E524, Data!$B$2:$L$134, 5, FALSE))*'Coefficients - Win Probability'!$D$2</f>
        <v>#N/A</v>
      </c>
      <c r="E523" s="5" t="str">
        <f>(VLOOKUP(Games!B524, Data!$B$2:$L$134, 6, FALSE)-VLOOKUP(Games!E524, Data!$B$2:$L$134, 6, FALSE))*'Coefficients - Win Probability'!$E$2</f>
        <v>#N/A</v>
      </c>
      <c r="F523" s="5" t="str">
        <f>(VLOOKUP(Games!B524, Data!$B$2:$L$134, 7, FALSE)-VLOOKUP(Games!E524, Data!$B$2:$L$134, 7, FALSE))*'Coefficients - Win Probability'!$F$2</f>
        <v>#N/A</v>
      </c>
      <c r="G523" s="5" t="str">
        <f>(VLOOKUP(Games!B524, Data!$B$2:$L$134, 8, FALSE)-VLOOKUP(Games!E524, Data!$B$2:$L$134, 8, FALSE))*'Coefficients - Win Probability'!$G$2</f>
        <v>#N/A</v>
      </c>
      <c r="H523" s="5" t="str">
        <f>(VLOOKUP(Games!B524, Data!$B$2:$L$134, 9, FALSE)-VLOOKUP(Games!E524, Data!$B$2:$L$134, 9, FALSE))*'Coefficients - Win Probability'!$H$2</f>
        <v>#N/A</v>
      </c>
      <c r="I523" s="5" t="str">
        <f>(VLOOKUP(Games!B524, Data!$B$2:$L$134, 10, FALSE)-VLOOKUP(Games!E524, Data!$B$2:$L$134, 10, FALSE))*'Coefficients - Win Probability'!$I$2</f>
        <v>#N/A</v>
      </c>
      <c r="J523" s="5" t="str">
        <f>(IF(AND(VLOOKUP(Games!B524, Data!$B$2:$L$134, 11, FALSE)=1, VLOOKUP(Games!E524, Data!$B$2:$L$134, 11, FALSE)&lt;&gt;1), 1,0))*'Coefficients - Win Probability'!$J$2</f>
        <v>#N/A</v>
      </c>
      <c r="K523" s="5" t="str">
        <f>(IF(AND(VLOOKUP(Games!B524, Data!$B$2:$L$134, 11, FALSE)&lt;&gt;1, VLOOKUP(Games!E524, Data!$B$2:$L$134, 11, FALSE)=1), 1,0))*'Coefficients - Win Probability'!$K$2</f>
        <v>#N/A</v>
      </c>
      <c r="L523" s="5" t="str">
        <f>(VLOOKUP(Games!B524, Data!$B$2:$L$134, 3, FALSE)-VLOOKUP(Games!E524, Data!$B$2:$L$134, 3, FALSE))*'Coefficients - Win Probability'!$L$2</f>
        <v>#N/A</v>
      </c>
      <c r="N523" s="5" t="str">
        <f t="shared" si="1"/>
        <v>#N/A</v>
      </c>
    </row>
    <row r="524" ht="14.25" customHeight="1">
      <c r="A524" s="5" t="n">
        <f>'Coefficients - Win Probability'!$A$2</f>
        <v>0</v>
      </c>
      <c r="B524" s="5" t="n">
        <f>(Games!G525)*'Coefficients - Win Probability'!$B$2</f>
        <v>0</v>
      </c>
      <c r="C524" s="5" t="str">
        <f>(VLOOKUP(Games!B525, Data!$B$2:$L$134, 4, FALSE)-VLOOKUP(Games!E525, Data!$B$2:$L$134, 4, FALSE))*'Coefficients - Win Probability'!$C$2</f>
        <v>#N/A</v>
      </c>
      <c r="D524" s="5" t="str">
        <f>(VLOOKUP(Games!B525, Data!$B$2:$L$134, 5, FALSE)-VLOOKUP(Games!E525, Data!$B$2:$L$134, 5, FALSE))*'Coefficients - Win Probability'!$D$2</f>
        <v>#N/A</v>
      </c>
      <c r="E524" s="5" t="str">
        <f>(VLOOKUP(Games!B525, Data!$B$2:$L$134, 6, FALSE)-VLOOKUP(Games!E525, Data!$B$2:$L$134, 6, FALSE))*'Coefficients - Win Probability'!$E$2</f>
        <v>#N/A</v>
      </c>
      <c r="F524" s="5" t="str">
        <f>(VLOOKUP(Games!B525, Data!$B$2:$L$134, 7, FALSE)-VLOOKUP(Games!E525, Data!$B$2:$L$134, 7, FALSE))*'Coefficients - Win Probability'!$F$2</f>
        <v>#N/A</v>
      </c>
      <c r="G524" s="5" t="str">
        <f>(VLOOKUP(Games!B525, Data!$B$2:$L$134, 8, FALSE)-VLOOKUP(Games!E525, Data!$B$2:$L$134, 8, FALSE))*'Coefficients - Win Probability'!$G$2</f>
        <v>#N/A</v>
      </c>
      <c r="H524" s="5" t="str">
        <f>(VLOOKUP(Games!B525, Data!$B$2:$L$134, 9, FALSE)-VLOOKUP(Games!E525, Data!$B$2:$L$134, 9, FALSE))*'Coefficients - Win Probability'!$H$2</f>
        <v>#N/A</v>
      </c>
      <c r="I524" s="5" t="str">
        <f>(VLOOKUP(Games!B525, Data!$B$2:$L$134, 10, FALSE)-VLOOKUP(Games!E525, Data!$B$2:$L$134, 10, FALSE))*'Coefficients - Win Probability'!$I$2</f>
        <v>#N/A</v>
      </c>
      <c r="J524" s="5" t="str">
        <f>(IF(AND(VLOOKUP(Games!B525, Data!$B$2:$L$134, 11, FALSE)=1, VLOOKUP(Games!E525, Data!$B$2:$L$134, 11, FALSE)&lt;&gt;1), 1,0))*'Coefficients - Win Probability'!$J$2</f>
        <v>#N/A</v>
      </c>
      <c r="K524" s="5" t="str">
        <f>(IF(AND(VLOOKUP(Games!B525, Data!$B$2:$L$134, 11, FALSE)&lt;&gt;1, VLOOKUP(Games!E525, Data!$B$2:$L$134, 11, FALSE)=1), 1,0))*'Coefficients - Win Probability'!$K$2</f>
        <v>#N/A</v>
      </c>
      <c r="L524" s="5" t="str">
        <f>(VLOOKUP(Games!B525, Data!$B$2:$L$134, 3, FALSE)-VLOOKUP(Games!E525, Data!$B$2:$L$134, 3, FALSE))*'Coefficients - Win Probability'!$L$2</f>
        <v>#N/A</v>
      </c>
      <c r="N524" s="5" t="str">
        <f t="shared" si="1"/>
        <v>#N/A</v>
      </c>
    </row>
    <row r="525" ht="14.25" customHeight="1">
      <c r="A525" s="5" t="n">
        <f>'Coefficients - Win Probability'!$A$2</f>
        <v>0</v>
      </c>
      <c r="B525" s="5" t="n">
        <f>(Games!G526)*'Coefficients - Win Probability'!$B$2</f>
        <v>0</v>
      </c>
      <c r="C525" s="5" t="str">
        <f>(VLOOKUP(Games!B526, Data!$B$2:$L$134, 4, FALSE)-VLOOKUP(Games!E526, Data!$B$2:$L$134, 4, FALSE))*'Coefficients - Win Probability'!$C$2</f>
        <v>#N/A</v>
      </c>
      <c r="D525" s="5" t="str">
        <f>(VLOOKUP(Games!B526, Data!$B$2:$L$134, 5, FALSE)-VLOOKUP(Games!E526, Data!$B$2:$L$134, 5, FALSE))*'Coefficients - Win Probability'!$D$2</f>
        <v>#N/A</v>
      </c>
      <c r="E525" s="5" t="str">
        <f>(VLOOKUP(Games!B526, Data!$B$2:$L$134, 6, FALSE)-VLOOKUP(Games!E526, Data!$B$2:$L$134, 6, FALSE))*'Coefficients - Win Probability'!$E$2</f>
        <v>#N/A</v>
      </c>
      <c r="F525" s="5" t="str">
        <f>(VLOOKUP(Games!B526, Data!$B$2:$L$134, 7, FALSE)-VLOOKUP(Games!E526, Data!$B$2:$L$134, 7, FALSE))*'Coefficients - Win Probability'!$F$2</f>
        <v>#N/A</v>
      </c>
      <c r="G525" s="5" t="str">
        <f>(VLOOKUP(Games!B526, Data!$B$2:$L$134, 8, FALSE)-VLOOKUP(Games!E526, Data!$B$2:$L$134, 8, FALSE))*'Coefficients - Win Probability'!$G$2</f>
        <v>#N/A</v>
      </c>
      <c r="H525" s="5" t="str">
        <f>(VLOOKUP(Games!B526, Data!$B$2:$L$134, 9, FALSE)-VLOOKUP(Games!E526, Data!$B$2:$L$134, 9, FALSE))*'Coefficients - Win Probability'!$H$2</f>
        <v>#N/A</v>
      </c>
      <c r="I525" s="5" t="str">
        <f>(VLOOKUP(Games!B526, Data!$B$2:$L$134, 10, FALSE)-VLOOKUP(Games!E526, Data!$B$2:$L$134, 10, FALSE))*'Coefficients - Win Probability'!$I$2</f>
        <v>#N/A</v>
      </c>
      <c r="J525" s="5" t="str">
        <f>(IF(AND(VLOOKUP(Games!B526, Data!$B$2:$L$134, 11, FALSE)=1, VLOOKUP(Games!E526, Data!$B$2:$L$134, 11, FALSE)&lt;&gt;1), 1,0))*'Coefficients - Win Probability'!$J$2</f>
        <v>#N/A</v>
      </c>
      <c r="K525" s="5" t="str">
        <f>(IF(AND(VLOOKUP(Games!B526, Data!$B$2:$L$134, 11, FALSE)&lt;&gt;1, VLOOKUP(Games!E526, Data!$B$2:$L$134, 11, FALSE)=1), 1,0))*'Coefficients - Win Probability'!$K$2</f>
        <v>#N/A</v>
      </c>
      <c r="L525" s="5" t="str">
        <f>(VLOOKUP(Games!B526, Data!$B$2:$L$134, 3, FALSE)-VLOOKUP(Games!E526, Data!$B$2:$L$134, 3, FALSE))*'Coefficients - Win Probability'!$L$2</f>
        <v>#N/A</v>
      </c>
      <c r="N525" s="5" t="str">
        <f t="shared" si="1"/>
        <v>#N/A</v>
      </c>
    </row>
    <row r="526" ht="14.25" customHeight="1">
      <c r="A526" s="5" t="n">
        <f>'Coefficients - Win Probability'!$A$2</f>
        <v>0</v>
      </c>
      <c r="B526" s="5" t="n">
        <f>(Games!G527)*'Coefficients - Win Probability'!$B$2</f>
        <v>0</v>
      </c>
      <c r="C526" s="5" t="str">
        <f>(VLOOKUP(Games!B527, Data!$B$2:$L$134, 4, FALSE)-VLOOKUP(Games!E527, Data!$B$2:$L$134, 4, FALSE))*'Coefficients - Win Probability'!$C$2</f>
        <v>#N/A</v>
      </c>
      <c r="D526" s="5" t="str">
        <f>(VLOOKUP(Games!B527, Data!$B$2:$L$134, 5, FALSE)-VLOOKUP(Games!E527, Data!$B$2:$L$134, 5, FALSE))*'Coefficients - Win Probability'!$D$2</f>
        <v>#N/A</v>
      </c>
      <c r="E526" s="5" t="str">
        <f>(VLOOKUP(Games!B527, Data!$B$2:$L$134, 6, FALSE)-VLOOKUP(Games!E527, Data!$B$2:$L$134, 6, FALSE))*'Coefficients - Win Probability'!$E$2</f>
        <v>#N/A</v>
      </c>
      <c r="F526" s="5" t="str">
        <f>(VLOOKUP(Games!B527, Data!$B$2:$L$134, 7, FALSE)-VLOOKUP(Games!E527, Data!$B$2:$L$134, 7, FALSE))*'Coefficients - Win Probability'!$F$2</f>
        <v>#N/A</v>
      </c>
      <c r="G526" s="5" t="str">
        <f>(VLOOKUP(Games!B527, Data!$B$2:$L$134, 8, FALSE)-VLOOKUP(Games!E527, Data!$B$2:$L$134, 8, FALSE))*'Coefficients - Win Probability'!$G$2</f>
        <v>#N/A</v>
      </c>
      <c r="H526" s="5" t="str">
        <f>(VLOOKUP(Games!B527, Data!$B$2:$L$134, 9, FALSE)-VLOOKUP(Games!E527, Data!$B$2:$L$134, 9, FALSE))*'Coefficients - Win Probability'!$H$2</f>
        <v>#N/A</v>
      </c>
      <c r="I526" s="5" t="str">
        <f>(VLOOKUP(Games!B527, Data!$B$2:$L$134, 10, FALSE)-VLOOKUP(Games!E527, Data!$B$2:$L$134, 10, FALSE))*'Coefficients - Win Probability'!$I$2</f>
        <v>#N/A</v>
      </c>
      <c r="J526" s="5" t="str">
        <f>(IF(AND(VLOOKUP(Games!B527, Data!$B$2:$L$134, 11, FALSE)=1, VLOOKUP(Games!E527, Data!$B$2:$L$134, 11, FALSE)&lt;&gt;1), 1,0))*'Coefficients - Win Probability'!$J$2</f>
        <v>#N/A</v>
      </c>
      <c r="K526" s="5" t="str">
        <f>(IF(AND(VLOOKUP(Games!B527, Data!$B$2:$L$134, 11, FALSE)&lt;&gt;1, VLOOKUP(Games!E527, Data!$B$2:$L$134, 11, FALSE)=1), 1,0))*'Coefficients - Win Probability'!$K$2</f>
        <v>#N/A</v>
      </c>
      <c r="L526" s="5" t="str">
        <f>(VLOOKUP(Games!B527, Data!$B$2:$L$134, 3, FALSE)-VLOOKUP(Games!E527, Data!$B$2:$L$134, 3, FALSE))*'Coefficients - Win Probability'!$L$2</f>
        <v>#N/A</v>
      </c>
      <c r="N526" s="5" t="str">
        <f t="shared" si="1"/>
        <v>#N/A</v>
      </c>
    </row>
    <row r="527" ht="14.25" customHeight="1">
      <c r="A527" s="5" t="n">
        <f>'Coefficients - Win Probability'!$A$2</f>
        <v>0</v>
      </c>
      <c r="B527" s="5" t="n">
        <f>(Games!G528)*'Coefficients - Win Probability'!$B$2</f>
        <v>0</v>
      </c>
      <c r="C527" s="5" t="str">
        <f>(VLOOKUP(Games!B528, Data!$B$2:$L$134, 4, FALSE)-VLOOKUP(Games!E528, Data!$B$2:$L$134, 4, FALSE))*'Coefficients - Win Probability'!$C$2</f>
        <v>#N/A</v>
      </c>
      <c r="D527" s="5" t="str">
        <f>(VLOOKUP(Games!B528, Data!$B$2:$L$134, 5, FALSE)-VLOOKUP(Games!E528, Data!$B$2:$L$134, 5, FALSE))*'Coefficients - Win Probability'!$D$2</f>
        <v>#N/A</v>
      </c>
      <c r="E527" s="5" t="str">
        <f>(VLOOKUP(Games!B528, Data!$B$2:$L$134, 6, FALSE)-VLOOKUP(Games!E528, Data!$B$2:$L$134, 6, FALSE))*'Coefficients - Win Probability'!$E$2</f>
        <v>#N/A</v>
      </c>
      <c r="F527" s="5" t="str">
        <f>(VLOOKUP(Games!B528, Data!$B$2:$L$134, 7, FALSE)-VLOOKUP(Games!E528, Data!$B$2:$L$134, 7, FALSE))*'Coefficients - Win Probability'!$F$2</f>
        <v>#N/A</v>
      </c>
      <c r="G527" s="5" t="str">
        <f>(VLOOKUP(Games!B528, Data!$B$2:$L$134, 8, FALSE)-VLOOKUP(Games!E528, Data!$B$2:$L$134, 8, FALSE))*'Coefficients - Win Probability'!$G$2</f>
        <v>#N/A</v>
      </c>
      <c r="H527" s="5" t="str">
        <f>(VLOOKUP(Games!B528, Data!$B$2:$L$134, 9, FALSE)-VLOOKUP(Games!E528, Data!$B$2:$L$134, 9, FALSE))*'Coefficients - Win Probability'!$H$2</f>
        <v>#N/A</v>
      </c>
      <c r="I527" s="5" t="str">
        <f>(VLOOKUP(Games!B528, Data!$B$2:$L$134, 10, FALSE)-VLOOKUP(Games!E528, Data!$B$2:$L$134, 10, FALSE))*'Coefficients - Win Probability'!$I$2</f>
        <v>#N/A</v>
      </c>
      <c r="J527" s="5" t="str">
        <f>(IF(AND(VLOOKUP(Games!B528, Data!$B$2:$L$134, 11, FALSE)=1, VLOOKUP(Games!E528, Data!$B$2:$L$134, 11, FALSE)&lt;&gt;1), 1,0))*'Coefficients - Win Probability'!$J$2</f>
        <v>#N/A</v>
      </c>
      <c r="K527" s="5" t="str">
        <f>(IF(AND(VLOOKUP(Games!B528, Data!$B$2:$L$134, 11, FALSE)&lt;&gt;1, VLOOKUP(Games!E528, Data!$B$2:$L$134, 11, FALSE)=1), 1,0))*'Coefficients - Win Probability'!$K$2</f>
        <v>#N/A</v>
      </c>
      <c r="L527" s="5" t="str">
        <f>(VLOOKUP(Games!B528, Data!$B$2:$L$134, 3, FALSE)-VLOOKUP(Games!E528, Data!$B$2:$L$134, 3, FALSE))*'Coefficients - Win Probability'!$L$2</f>
        <v>#N/A</v>
      </c>
      <c r="N527" s="5" t="str">
        <f t="shared" si="1"/>
        <v>#N/A</v>
      </c>
    </row>
    <row r="528" ht="14.25" customHeight="1">
      <c r="A528" s="5" t="n">
        <f>'Coefficients - Win Probability'!$A$2</f>
        <v>0</v>
      </c>
      <c r="B528" s="5" t="n">
        <f>(Games!G529)*'Coefficients - Win Probability'!$B$2</f>
        <v>0</v>
      </c>
      <c r="C528" s="5" t="str">
        <f>(VLOOKUP(Games!B529, Data!$B$2:$L$134, 4, FALSE)-VLOOKUP(Games!E529, Data!$B$2:$L$134, 4, FALSE))*'Coefficients - Win Probability'!$C$2</f>
        <v>#N/A</v>
      </c>
      <c r="D528" s="5" t="str">
        <f>(VLOOKUP(Games!B529, Data!$B$2:$L$134, 5, FALSE)-VLOOKUP(Games!E529, Data!$B$2:$L$134, 5, FALSE))*'Coefficients - Win Probability'!$D$2</f>
        <v>#N/A</v>
      </c>
      <c r="E528" s="5" t="str">
        <f>(VLOOKUP(Games!B529, Data!$B$2:$L$134, 6, FALSE)-VLOOKUP(Games!E529, Data!$B$2:$L$134, 6, FALSE))*'Coefficients - Win Probability'!$E$2</f>
        <v>#N/A</v>
      </c>
      <c r="F528" s="5" t="str">
        <f>(VLOOKUP(Games!B529, Data!$B$2:$L$134, 7, FALSE)-VLOOKUP(Games!E529, Data!$B$2:$L$134, 7, FALSE))*'Coefficients - Win Probability'!$F$2</f>
        <v>#N/A</v>
      </c>
      <c r="G528" s="5" t="str">
        <f>(VLOOKUP(Games!B529, Data!$B$2:$L$134, 8, FALSE)-VLOOKUP(Games!E529, Data!$B$2:$L$134, 8, FALSE))*'Coefficients - Win Probability'!$G$2</f>
        <v>#N/A</v>
      </c>
      <c r="H528" s="5" t="str">
        <f>(VLOOKUP(Games!B529, Data!$B$2:$L$134, 9, FALSE)-VLOOKUP(Games!E529, Data!$B$2:$L$134, 9, FALSE))*'Coefficients - Win Probability'!$H$2</f>
        <v>#N/A</v>
      </c>
      <c r="I528" s="5" t="str">
        <f>(VLOOKUP(Games!B529, Data!$B$2:$L$134, 10, FALSE)-VLOOKUP(Games!E529, Data!$B$2:$L$134, 10, FALSE))*'Coefficients - Win Probability'!$I$2</f>
        <v>#N/A</v>
      </c>
      <c r="J528" s="5" t="str">
        <f>(IF(AND(VLOOKUP(Games!B529, Data!$B$2:$L$134, 11, FALSE)=1, VLOOKUP(Games!E529, Data!$B$2:$L$134, 11, FALSE)&lt;&gt;1), 1,0))*'Coefficients - Win Probability'!$J$2</f>
        <v>#N/A</v>
      </c>
      <c r="K528" s="5" t="str">
        <f>(IF(AND(VLOOKUP(Games!B529, Data!$B$2:$L$134, 11, FALSE)&lt;&gt;1, VLOOKUP(Games!E529, Data!$B$2:$L$134, 11, FALSE)=1), 1,0))*'Coefficients - Win Probability'!$K$2</f>
        <v>#N/A</v>
      </c>
      <c r="L528" s="5" t="str">
        <f>(VLOOKUP(Games!B529, Data!$B$2:$L$134, 3, FALSE)-VLOOKUP(Games!E529, Data!$B$2:$L$134, 3, FALSE))*'Coefficients - Win Probability'!$L$2</f>
        <v>#N/A</v>
      </c>
      <c r="N528" s="5" t="str">
        <f t="shared" si="1"/>
        <v>#N/A</v>
      </c>
    </row>
    <row r="529" ht="14.25" customHeight="1">
      <c r="A529" s="5" t="n">
        <f>'Coefficients - Win Probability'!$A$2</f>
        <v>0</v>
      </c>
      <c r="B529" s="5" t="n">
        <f>(Games!G530)*'Coefficients - Win Probability'!$B$2</f>
        <v>0</v>
      </c>
      <c r="C529" s="5" t="str">
        <f>(VLOOKUP(Games!B530, Data!$B$2:$L$134, 4, FALSE)-VLOOKUP(Games!E530, Data!$B$2:$L$134, 4, FALSE))*'Coefficients - Win Probability'!$C$2</f>
        <v>#N/A</v>
      </c>
      <c r="D529" s="5" t="str">
        <f>(VLOOKUP(Games!B530, Data!$B$2:$L$134, 5, FALSE)-VLOOKUP(Games!E530, Data!$B$2:$L$134, 5, FALSE))*'Coefficients - Win Probability'!$D$2</f>
        <v>#N/A</v>
      </c>
      <c r="E529" s="5" t="str">
        <f>(VLOOKUP(Games!B530, Data!$B$2:$L$134, 6, FALSE)-VLOOKUP(Games!E530, Data!$B$2:$L$134, 6, FALSE))*'Coefficients - Win Probability'!$E$2</f>
        <v>#N/A</v>
      </c>
      <c r="F529" s="5" t="str">
        <f>(VLOOKUP(Games!B530, Data!$B$2:$L$134, 7, FALSE)-VLOOKUP(Games!E530, Data!$B$2:$L$134, 7, FALSE))*'Coefficients - Win Probability'!$F$2</f>
        <v>#N/A</v>
      </c>
      <c r="G529" s="5" t="str">
        <f>(VLOOKUP(Games!B530, Data!$B$2:$L$134, 8, FALSE)-VLOOKUP(Games!E530, Data!$B$2:$L$134, 8, FALSE))*'Coefficients - Win Probability'!$G$2</f>
        <v>#N/A</v>
      </c>
      <c r="H529" s="5" t="str">
        <f>(VLOOKUP(Games!B530, Data!$B$2:$L$134, 9, FALSE)-VLOOKUP(Games!E530, Data!$B$2:$L$134, 9, FALSE))*'Coefficients - Win Probability'!$H$2</f>
        <v>#N/A</v>
      </c>
      <c r="I529" s="5" t="str">
        <f>(VLOOKUP(Games!B530, Data!$B$2:$L$134, 10, FALSE)-VLOOKUP(Games!E530, Data!$B$2:$L$134, 10, FALSE))*'Coefficients - Win Probability'!$I$2</f>
        <v>#N/A</v>
      </c>
      <c r="J529" s="5" t="str">
        <f>(IF(AND(VLOOKUP(Games!B530, Data!$B$2:$L$134, 11, FALSE)=1, VLOOKUP(Games!E530, Data!$B$2:$L$134, 11, FALSE)&lt;&gt;1), 1,0))*'Coefficients - Win Probability'!$J$2</f>
        <v>#N/A</v>
      </c>
      <c r="K529" s="5" t="str">
        <f>(IF(AND(VLOOKUP(Games!B530, Data!$B$2:$L$134, 11, FALSE)&lt;&gt;1, VLOOKUP(Games!E530, Data!$B$2:$L$134, 11, FALSE)=1), 1,0))*'Coefficients - Win Probability'!$K$2</f>
        <v>#N/A</v>
      </c>
      <c r="L529" s="5" t="str">
        <f>(VLOOKUP(Games!B530, Data!$B$2:$L$134, 3, FALSE)-VLOOKUP(Games!E530, Data!$B$2:$L$134, 3, FALSE))*'Coefficients - Win Probability'!$L$2</f>
        <v>#N/A</v>
      </c>
      <c r="N529" s="5" t="str">
        <f t="shared" si="1"/>
        <v>#N/A</v>
      </c>
    </row>
    <row r="530" ht="14.25" customHeight="1">
      <c r="A530" s="5" t="n">
        <f>'Coefficients - Win Probability'!$A$2</f>
        <v>0</v>
      </c>
      <c r="B530" s="5" t="n">
        <f>(Games!G531)*'Coefficients - Win Probability'!$B$2</f>
        <v>0</v>
      </c>
      <c r="C530" s="5" t="str">
        <f>(VLOOKUP(Games!B531, Data!$B$2:$L$134, 4, FALSE)-VLOOKUP(Games!E531, Data!$B$2:$L$134, 4, FALSE))*'Coefficients - Win Probability'!$C$2</f>
        <v>#N/A</v>
      </c>
      <c r="D530" s="5" t="str">
        <f>(VLOOKUP(Games!B531, Data!$B$2:$L$134, 5, FALSE)-VLOOKUP(Games!E531, Data!$B$2:$L$134, 5, FALSE))*'Coefficients - Win Probability'!$D$2</f>
        <v>#N/A</v>
      </c>
      <c r="E530" s="5" t="str">
        <f>(VLOOKUP(Games!B531, Data!$B$2:$L$134, 6, FALSE)-VLOOKUP(Games!E531, Data!$B$2:$L$134, 6, FALSE))*'Coefficients - Win Probability'!$E$2</f>
        <v>#N/A</v>
      </c>
      <c r="F530" s="5" t="str">
        <f>(VLOOKUP(Games!B531, Data!$B$2:$L$134, 7, FALSE)-VLOOKUP(Games!E531, Data!$B$2:$L$134, 7, FALSE))*'Coefficients - Win Probability'!$F$2</f>
        <v>#N/A</v>
      </c>
      <c r="G530" s="5" t="str">
        <f>(VLOOKUP(Games!B531, Data!$B$2:$L$134, 8, FALSE)-VLOOKUP(Games!E531, Data!$B$2:$L$134, 8, FALSE))*'Coefficients - Win Probability'!$G$2</f>
        <v>#N/A</v>
      </c>
      <c r="H530" s="5" t="str">
        <f>(VLOOKUP(Games!B531, Data!$B$2:$L$134, 9, FALSE)-VLOOKUP(Games!E531, Data!$B$2:$L$134, 9, FALSE))*'Coefficients - Win Probability'!$H$2</f>
        <v>#N/A</v>
      </c>
      <c r="I530" s="5" t="str">
        <f>(VLOOKUP(Games!B531, Data!$B$2:$L$134, 10, FALSE)-VLOOKUP(Games!E531, Data!$B$2:$L$134, 10, FALSE))*'Coefficients - Win Probability'!$I$2</f>
        <v>#N/A</v>
      </c>
      <c r="J530" s="5" t="str">
        <f>(IF(AND(VLOOKUP(Games!B531, Data!$B$2:$L$134, 11, FALSE)=1, VLOOKUP(Games!E531, Data!$B$2:$L$134, 11, FALSE)&lt;&gt;1), 1,0))*'Coefficients - Win Probability'!$J$2</f>
        <v>#N/A</v>
      </c>
      <c r="K530" s="5" t="str">
        <f>(IF(AND(VLOOKUP(Games!B531, Data!$B$2:$L$134, 11, FALSE)&lt;&gt;1, VLOOKUP(Games!E531, Data!$B$2:$L$134, 11, FALSE)=1), 1,0))*'Coefficients - Win Probability'!$K$2</f>
        <v>#N/A</v>
      </c>
      <c r="L530" s="5" t="str">
        <f>(VLOOKUP(Games!B531, Data!$B$2:$L$134, 3, FALSE)-VLOOKUP(Games!E531, Data!$B$2:$L$134, 3, FALSE))*'Coefficients - Win Probability'!$L$2</f>
        <v>#N/A</v>
      </c>
      <c r="N530" s="5" t="str">
        <f t="shared" si="1"/>
        <v>#N/A</v>
      </c>
    </row>
    <row r="531" ht="14.25" customHeight="1">
      <c r="A531" s="5" t="n">
        <f>'Coefficients - Win Probability'!$A$2</f>
        <v>0</v>
      </c>
      <c r="B531" s="5" t="n">
        <f>(Games!G532)*'Coefficients - Win Probability'!$B$2</f>
        <v>0</v>
      </c>
      <c r="C531" s="5" t="str">
        <f>(VLOOKUP(Games!B532, Data!$B$2:$L$134, 4, FALSE)-VLOOKUP(Games!E532, Data!$B$2:$L$134, 4, FALSE))*'Coefficients - Win Probability'!$C$2</f>
        <v>#N/A</v>
      </c>
      <c r="D531" s="5" t="str">
        <f>(VLOOKUP(Games!B532, Data!$B$2:$L$134, 5, FALSE)-VLOOKUP(Games!E532, Data!$B$2:$L$134, 5, FALSE))*'Coefficients - Win Probability'!$D$2</f>
        <v>#N/A</v>
      </c>
      <c r="E531" s="5" t="str">
        <f>(VLOOKUP(Games!B532, Data!$B$2:$L$134, 6, FALSE)-VLOOKUP(Games!E532, Data!$B$2:$L$134, 6, FALSE))*'Coefficients - Win Probability'!$E$2</f>
        <v>#N/A</v>
      </c>
      <c r="F531" s="5" t="str">
        <f>(VLOOKUP(Games!B532, Data!$B$2:$L$134, 7, FALSE)-VLOOKUP(Games!E532, Data!$B$2:$L$134, 7, FALSE))*'Coefficients - Win Probability'!$F$2</f>
        <v>#N/A</v>
      </c>
      <c r="G531" s="5" t="str">
        <f>(VLOOKUP(Games!B532, Data!$B$2:$L$134, 8, FALSE)-VLOOKUP(Games!E532, Data!$B$2:$L$134, 8, FALSE))*'Coefficients - Win Probability'!$G$2</f>
        <v>#N/A</v>
      </c>
      <c r="H531" s="5" t="str">
        <f>(VLOOKUP(Games!B532, Data!$B$2:$L$134, 9, FALSE)-VLOOKUP(Games!E532, Data!$B$2:$L$134, 9, FALSE))*'Coefficients - Win Probability'!$H$2</f>
        <v>#N/A</v>
      </c>
      <c r="I531" s="5" t="str">
        <f>(VLOOKUP(Games!B532, Data!$B$2:$L$134, 10, FALSE)-VLOOKUP(Games!E532, Data!$B$2:$L$134, 10, FALSE))*'Coefficients - Win Probability'!$I$2</f>
        <v>#N/A</v>
      </c>
      <c r="J531" s="5" t="str">
        <f>(IF(AND(VLOOKUP(Games!B532, Data!$B$2:$L$134, 11, FALSE)=1, VLOOKUP(Games!E532, Data!$B$2:$L$134, 11, FALSE)&lt;&gt;1), 1,0))*'Coefficients - Win Probability'!$J$2</f>
        <v>#N/A</v>
      </c>
      <c r="K531" s="5" t="str">
        <f>(IF(AND(VLOOKUP(Games!B532, Data!$B$2:$L$134, 11, FALSE)&lt;&gt;1, VLOOKUP(Games!E532, Data!$B$2:$L$134, 11, FALSE)=1), 1,0))*'Coefficients - Win Probability'!$K$2</f>
        <v>#N/A</v>
      </c>
      <c r="L531" s="5" t="str">
        <f>(VLOOKUP(Games!B532, Data!$B$2:$L$134, 3, FALSE)-VLOOKUP(Games!E532, Data!$B$2:$L$134, 3, FALSE))*'Coefficients - Win Probability'!$L$2</f>
        <v>#N/A</v>
      </c>
      <c r="N531" s="5" t="str">
        <f t="shared" si="1"/>
        <v>#N/A</v>
      </c>
    </row>
    <row r="532" ht="14.25" customHeight="1">
      <c r="A532" s="5" t="n">
        <f>'Coefficients - Win Probability'!$A$2</f>
        <v>0</v>
      </c>
      <c r="B532" s="5" t="n">
        <f>(Games!G533)*'Coefficients - Win Probability'!$B$2</f>
        <v>0</v>
      </c>
      <c r="C532" s="5" t="str">
        <f>(VLOOKUP(Games!B533, Data!$B$2:$L$134, 4, FALSE)-VLOOKUP(Games!E533, Data!$B$2:$L$134, 4, FALSE))*'Coefficients - Win Probability'!$C$2</f>
        <v>#N/A</v>
      </c>
      <c r="D532" s="5" t="str">
        <f>(VLOOKUP(Games!B533, Data!$B$2:$L$134, 5, FALSE)-VLOOKUP(Games!E533, Data!$B$2:$L$134, 5, FALSE))*'Coefficients - Win Probability'!$D$2</f>
        <v>#N/A</v>
      </c>
      <c r="E532" s="5" t="str">
        <f>(VLOOKUP(Games!B533, Data!$B$2:$L$134, 6, FALSE)-VLOOKUP(Games!E533, Data!$B$2:$L$134, 6, FALSE))*'Coefficients - Win Probability'!$E$2</f>
        <v>#N/A</v>
      </c>
      <c r="F532" s="5" t="str">
        <f>(VLOOKUP(Games!B533, Data!$B$2:$L$134, 7, FALSE)-VLOOKUP(Games!E533, Data!$B$2:$L$134, 7, FALSE))*'Coefficients - Win Probability'!$F$2</f>
        <v>#N/A</v>
      </c>
      <c r="G532" s="5" t="str">
        <f>(VLOOKUP(Games!B533, Data!$B$2:$L$134, 8, FALSE)-VLOOKUP(Games!E533, Data!$B$2:$L$134, 8, FALSE))*'Coefficients - Win Probability'!$G$2</f>
        <v>#N/A</v>
      </c>
      <c r="H532" s="5" t="str">
        <f>(VLOOKUP(Games!B533, Data!$B$2:$L$134, 9, FALSE)-VLOOKUP(Games!E533, Data!$B$2:$L$134, 9, FALSE))*'Coefficients - Win Probability'!$H$2</f>
        <v>#N/A</v>
      </c>
      <c r="I532" s="5" t="str">
        <f>(VLOOKUP(Games!B533, Data!$B$2:$L$134, 10, FALSE)-VLOOKUP(Games!E533, Data!$B$2:$L$134, 10, FALSE))*'Coefficients - Win Probability'!$I$2</f>
        <v>#N/A</v>
      </c>
      <c r="J532" s="5" t="str">
        <f>(IF(AND(VLOOKUP(Games!B533, Data!$B$2:$L$134, 11, FALSE)=1, VLOOKUP(Games!E533, Data!$B$2:$L$134, 11, FALSE)&lt;&gt;1), 1,0))*'Coefficients - Win Probability'!$J$2</f>
        <v>#N/A</v>
      </c>
      <c r="K532" s="5" t="str">
        <f>(IF(AND(VLOOKUP(Games!B533, Data!$B$2:$L$134, 11, FALSE)&lt;&gt;1, VLOOKUP(Games!E533, Data!$B$2:$L$134, 11, FALSE)=1), 1,0))*'Coefficients - Win Probability'!$K$2</f>
        <v>#N/A</v>
      </c>
      <c r="L532" s="5" t="str">
        <f>(VLOOKUP(Games!B533, Data!$B$2:$L$134, 3, FALSE)-VLOOKUP(Games!E533, Data!$B$2:$L$134, 3, FALSE))*'Coefficients - Win Probability'!$L$2</f>
        <v>#N/A</v>
      </c>
      <c r="N532" s="5" t="str">
        <f t="shared" si="1"/>
        <v>#N/A</v>
      </c>
    </row>
    <row r="533" ht="14.25" customHeight="1">
      <c r="A533" s="5" t="n">
        <f>'Coefficients - Win Probability'!$A$2</f>
        <v>0</v>
      </c>
      <c r="B533" s="5" t="n">
        <f>(Games!G534)*'Coefficients - Win Probability'!$B$2</f>
        <v>0</v>
      </c>
      <c r="C533" s="5" t="str">
        <f>(VLOOKUP(Games!B534, Data!$B$2:$L$134, 4, FALSE)-VLOOKUP(Games!E534, Data!$B$2:$L$134, 4, FALSE))*'Coefficients - Win Probability'!$C$2</f>
        <v>#N/A</v>
      </c>
      <c r="D533" s="5" t="str">
        <f>(VLOOKUP(Games!B534, Data!$B$2:$L$134, 5, FALSE)-VLOOKUP(Games!E534, Data!$B$2:$L$134, 5, FALSE))*'Coefficients - Win Probability'!$D$2</f>
        <v>#N/A</v>
      </c>
      <c r="E533" s="5" t="str">
        <f>(VLOOKUP(Games!B534, Data!$B$2:$L$134, 6, FALSE)-VLOOKUP(Games!E534, Data!$B$2:$L$134, 6, FALSE))*'Coefficients - Win Probability'!$E$2</f>
        <v>#N/A</v>
      </c>
      <c r="F533" s="5" t="str">
        <f>(VLOOKUP(Games!B534, Data!$B$2:$L$134, 7, FALSE)-VLOOKUP(Games!E534, Data!$B$2:$L$134, 7, FALSE))*'Coefficients - Win Probability'!$F$2</f>
        <v>#N/A</v>
      </c>
      <c r="G533" s="5" t="str">
        <f>(VLOOKUP(Games!B534, Data!$B$2:$L$134, 8, FALSE)-VLOOKUP(Games!E534, Data!$B$2:$L$134, 8, FALSE))*'Coefficients - Win Probability'!$G$2</f>
        <v>#N/A</v>
      </c>
      <c r="H533" s="5" t="str">
        <f>(VLOOKUP(Games!B534, Data!$B$2:$L$134, 9, FALSE)-VLOOKUP(Games!E534, Data!$B$2:$L$134, 9, FALSE))*'Coefficients - Win Probability'!$H$2</f>
        <v>#N/A</v>
      </c>
      <c r="I533" s="5" t="str">
        <f>(VLOOKUP(Games!B534, Data!$B$2:$L$134, 10, FALSE)-VLOOKUP(Games!E534, Data!$B$2:$L$134, 10, FALSE))*'Coefficients - Win Probability'!$I$2</f>
        <v>#N/A</v>
      </c>
      <c r="J533" s="5" t="str">
        <f>(IF(AND(VLOOKUP(Games!B534, Data!$B$2:$L$134, 11, FALSE)=1, VLOOKUP(Games!E534, Data!$B$2:$L$134, 11, FALSE)&lt;&gt;1), 1,0))*'Coefficients - Win Probability'!$J$2</f>
        <v>#N/A</v>
      </c>
      <c r="K533" s="5" t="str">
        <f>(IF(AND(VLOOKUP(Games!B534, Data!$B$2:$L$134, 11, FALSE)&lt;&gt;1, VLOOKUP(Games!E534, Data!$B$2:$L$134, 11, FALSE)=1), 1,0))*'Coefficients - Win Probability'!$K$2</f>
        <v>#N/A</v>
      </c>
      <c r="L533" s="5" t="str">
        <f>(VLOOKUP(Games!B534, Data!$B$2:$L$134, 3, FALSE)-VLOOKUP(Games!E534, Data!$B$2:$L$134, 3, FALSE))*'Coefficients - Win Probability'!$L$2</f>
        <v>#N/A</v>
      </c>
      <c r="N533" s="5" t="str">
        <f t="shared" si="1"/>
        <v>#N/A</v>
      </c>
    </row>
    <row r="534" ht="14.25" customHeight="1">
      <c r="A534" s="5" t="n">
        <f>'Coefficients - Win Probability'!$A$2</f>
        <v>0</v>
      </c>
      <c r="B534" s="5" t="n">
        <f>(Games!G535)*'Coefficients - Win Probability'!$B$2</f>
        <v>0</v>
      </c>
      <c r="C534" s="5" t="str">
        <f>(VLOOKUP(Games!B535, Data!$B$2:$L$134, 4, FALSE)-VLOOKUP(Games!E535, Data!$B$2:$L$134, 4, FALSE))*'Coefficients - Win Probability'!$C$2</f>
        <v>#N/A</v>
      </c>
      <c r="D534" s="5" t="str">
        <f>(VLOOKUP(Games!B535, Data!$B$2:$L$134, 5, FALSE)-VLOOKUP(Games!E535, Data!$B$2:$L$134, 5, FALSE))*'Coefficients - Win Probability'!$D$2</f>
        <v>#N/A</v>
      </c>
      <c r="E534" s="5" t="str">
        <f>(VLOOKUP(Games!B535, Data!$B$2:$L$134, 6, FALSE)-VLOOKUP(Games!E535, Data!$B$2:$L$134, 6, FALSE))*'Coefficients - Win Probability'!$E$2</f>
        <v>#N/A</v>
      </c>
      <c r="F534" s="5" t="str">
        <f>(VLOOKUP(Games!B535, Data!$B$2:$L$134, 7, FALSE)-VLOOKUP(Games!E535, Data!$B$2:$L$134, 7, FALSE))*'Coefficients - Win Probability'!$F$2</f>
        <v>#N/A</v>
      </c>
      <c r="G534" s="5" t="str">
        <f>(VLOOKUP(Games!B535, Data!$B$2:$L$134, 8, FALSE)-VLOOKUP(Games!E535, Data!$B$2:$L$134, 8, FALSE))*'Coefficients - Win Probability'!$G$2</f>
        <v>#N/A</v>
      </c>
      <c r="H534" s="5" t="str">
        <f>(VLOOKUP(Games!B535, Data!$B$2:$L$134, 9, FALSE)-VLOOKUP(Games!E535, Data!$B$2:$L$134, 9, FALSE))*'Coefficients - Win Probability'!$H$2</f>
        <v>#N/A</v>
      </c>
      <c r="I534" s="5" t="str">
        <f>(VLOOKUP(Games!B535, Data!$B$2:$L$134, 10, FALSE)-VLOOKUP(Games!E535, Data!$B$2:$L$134, 10, FALSE))*'Coefficients - Win Probability'!$I$2</f>
        <v>#N/A</v>
      </c>
      <c r="J534" s="5" t="str">
        <f>(IF(AND(VLOOKUP(Games!B535, Data!$B$2:$L$134, 11, FALSE)=1, VLOOKUP(Games!E535, Data!$B$2:$L$134, 11, FALSE)&lt;&gt;1), 1,0))*'Coefficients - Win Probability'!$J$2</f>
        <v>#N/A</v>
      </c>
      <c r="K534" s="5" t="str">
        <f>(IF(AND(VLOOKUP(Games!B535, Data!$B$2:$L$134, 11, FALSE)&lt;&gt;1, VLOOKUP(Games!E535, Data!$B$2:$L$134, 11, FALSE)=1), 1,0))*'Coefficients - Win Probability'!$K$2</f>
        <v>#N/A</v>
      </c>
      <c r="L534" s="5" t="str">
        <f>(VLOOKUP(Games!B535, Data!$B$2:$L$134, 3, FALSE)-VLOOKUP(Games!E535, Data!$B$2:$L$134, 3, FALSE))*'Coefficients - Win Probability'!$L$2</f>
        <v>#N/A</v>
      </c>
      <c r="N534" s="5" t="str">
        <f t="shared" si="1"/>
        <v>#N/A</v>
      </c>
    </row>
    <row r="535" ht="14.25" customHeight="1">
      <c r="A535" s="5" t="n">
        <f>'Coefficients - Win Probability'!$A$2</f>
        <v>0</v>
      </c>
      <c r="B535" s="5" t="n">
        <f>(Games!G536)*'Coefficients - Win Probability'!$B$2</f>
        <v>0</v>
      </c>
      <c r="C535" s="5" t="str">
        <f>(VLOOKUP(Games!B536, Data!$B$2:$L$134, 4, FALSE)-VLOOKUP(Games!E536, Data!$B$2:$L$134, 4, FALSE))*'Coefficients - Win Probability'!$C$2</f>
        <v>#N/A</v>
      </c>
      <c r="D535" s="5" t="str">
        <f>(VLOOKUP(Games!B536, Data!$B$2:$L$134, 5, FALSE)-VLOOKUP(Games!E536, Data!$B$2:$L$134, 5, FALSE))*'Coefficients - Win Probability'!$D$2</f>
        <v>#N/A</v>
      </c>
      <c r="E535" s="5" t="str">
        <f>(VLOOKUP(Games!B536, Data!$B$2:$L$134, 6, FALSE)-VLOOKUP(Games!E536, Data!$B$2:$L$134, 6, FALSE))*'Coefficients - Win Probability'!$E$2</f>
        <v>#N/A</v>
      </c>
      <c r="F535" s="5" t="str">
        <f>(VLOOKUP(Games!B536, Data!$B$2:$L$134, 7, FALSE)-VLOOKUP(Games!E536, Data!$B$2:$L$134, 7, FALSE))*'Coefficients - Win Probability'!$F$2</f>
        <v>#N/A</v>
      </c>
      <c r="G535" s="5" t="str">
        <f>(VLOOKUP(Games!B536, Data!$B$2:$L$134, 8, FALSE)-VLOOKUP(Games!E536, Data!$B$2:$L$134, 8, FALSE))*'Coefficients - Win Probability'!$G$2</f>
        <v>#N/A</v>
      </c>
      <c r="H535" s="5" t="str">
        <f>(VLOOKUP(Games!B536, Data!$B$2:$L$134, 9, FALSE)-VLOOKUP(Games!E536, Data!$B$2:$L$134, 9, FALSE))*'Coefficients - Win Probability'!$H$2</f>
        <v>#N/A</v>
      </c>
      <c r="I535" s="5" t="str">
        <f>(VLOOKUP(Games!B536, Data!$B$2:$L$134, 10, FALSE)-VLOOKUP(Games!E536, Data!$B$2:$L$134, 10, FALSE))*'Coefficients - Win Probability'!$I$2</f>
        <v>#N/A</v>
      </c>
      <c r="J535" s="5" t="str">
        <f>(IF(AND(VLOOKUP(Games!B536, Data!$B$2:$L$134, 11, FALSE)=1, VLOOKUP(Games!E536, Data!$B$2:$L$134, 11, FALSE)&lt;&gt;1), 1,0))*'Coefficients - Win Probability'!$J$2</f>
        <v>#N/A</v>
      </c>
      <c r="K535" s="5" t="str">
        <f>(IF(AND(VLOOKUP(Games!B536, Data!$B$2:$L$134, 11, FALSE)&lt;&gt;1, VLOOKUP(Games!E536, Data!$B$2:$L$134, 11, FALSE)=1), 1,0))*'Coefficients - Win Probability'!$K$2</f>
        <v>#N/A</v>
      </c>
      <c r="L535" s="5" t="str">
        <f>(VLOOKUP(Games!B536, Data!$B$2:$L$134, 3, FALSE)-VLOOKUP(Games!E536, Data!$B$2:$L$134, 3, FALSE))*'Coefficients - Win Probability'!$L$2</f>
        <v>#N/A</v>
      </c>
      <c r="N535" s="5" t="str">
        <f t="shared" si="1"/>
        <v>#N/A</v>
      </c>
    </row>
    <row r="536" ht="14.25" customHeight="1">
      <c r="A536" s="5" t="n">
        <f>'Coefficients - Win Probability'!$A$2</f>
        <v>0</v>
      </c>
      <c r="B536" s="5" t="n">
        <f>(Games!G537)*'Coefficients - Win Probability'!$B$2</f>
        <v>0</v>
      </c>
      <c r="C536" s="5" t="str">
        <f>(VLOOKUP(Games!B537, Data!$B$2:$L$134, 4, FALSE)-VLOOKUP(Games!E537, Data!$B$2:$L$134, 4, FALSE))*'Coefficients - Win Probability'!$C$2</f>
        <v>#N/A</v>
      </c>
      <c r="D536" s="5" t="str">
        <f>(VLOOKUP(Games!B537, Data!$B$2:$L$134, 5, FALSE)-VLOOKUP(Games!E537, Data!$B$2:$L$134, 5, FALSE))*'Coefficients - Win Probability'!$D$2</f>
        <v>#N/A</v>
      </c>
      <c r="E536" s="5" t="str">
        <f>(VLOOKUP(Games!B537, Data!$B$2:$L$134, 6, FALSE)-VLOOKUP(Games!E537, Data!$B$2:$L$134, 6, FALSE))*'Coefficients - Win Probability'!$E$2</f>
        <v>#N/A</v>
      </c>
      <c r="F536" s="5" t="str">
        <f>(VLOOKUP(Games!B537, Data!$B$2:$L$134, 7, FALSE)-VLOOKUP(Games!E537, Data!$B$2:$L$134, 7, FALSE))*'Coefficients - Win Probability'!$F$2</f>
        <v>#N/A</v>
      </c>
      <c r="G536" s="5" t="str">
        <f>(VLOOKUP(Games!B537, Data!$B$2:$L$134, 8, FALSE)-VLOOKUP(Games!E537, Data!$B$2:$L$134, 8, FALSE))*'Coefficients - Win Probability'!$G$2</f>
        <v>#N/A</v>
      </c>
      <c r="H536" s="5" t="str">
        <f>(VLOOKUP(Games!B537, Data!$B$2:$L$134, 9, FALSE)-VLOOKUP(Games!E537, Data!$B$2:$L$134, 9, FALSE))*'Coefficients - Win Probability'!$H$2</f>
        <v>#N/A</v>
      </c>
      <c r="I536" s="5" t="str">
        <f>(VLOOKUP(Games!B537, Data!$B$2:$L$134, 10, FALSE)-VLOOKUP(Games!E537, Data!$B$2:$L$134, 10, FALSE))*'Coefficients - Win Probability'!$I$2</f>
        <v>#N/A</v>
      </c>
      <c r="J536" s="5" t="str">
        <f>(IF(AND(VLOOKUP(Games!B537, Data!$B$2:$L$134, 11, FALSE)=1, VLOOKUP(Games!E537, Data!$B$2:$L$134, 11, FALSE)&lt;&gt;1), 1,0))*'Coefficients - Win Probability'!$J$2</f>
        <v>#N/A</v>
      </c>
      <c r="K536" s="5" t="str">
        <f>(IF(AND(VLOOKUP(Games!B537, Data!$B$2:$L$134, 11, FALSE)&lt;&gt;1, VLOOKUP(Games!E537, Data!$B$2:$L$134, 11, FALSE)=1), 1,0))*'Coefficients - Win Probability'!$K$2</f>
        <v>#N/A</v>
      </c>
      <c r="L536" s="5" t="str">
        <f>(VLOOKUP(Games!B537, Data!$B$2:$L$134, 3, FALSE)-VLOOKUP(Games!E537, Data!$B$2:$L$134, 3, FALSE))*'Coefficients - Win Probability'!$L$2</f>
        <v>#N/A</v>
      </c>
      <c r="N536" s="5" t="str">
        <f t="shared" si="1"/>
        <v>#N/A</v>
      </c>
    </row>
    <row r="537" ht="14.25" customHeight="1">
      <c r="A537" s="5" t="n">
        <f>'Coefficients - Win Probability'!$A$2</f>
        <v>0</v>
      </c>
      <c r="B537" s="5" t="n">
        <f>(Games!G538)*'Coefficients - Win Probability'!$B$2</f>
        <v>0</v>
      </c>
      <c r="C537" s="5" t="str">
        <f>(VLOOKUP(Games!B538, Data!$B$2:$L$134, 4, FALSE)-VLOOKUP(Games!E538, Data!$B$2:$L$134, 4, FALSE))*'Coefficients - Win Probability'!$C$2</f>
        <v>#N/A</v>
      </c>
      <c r="D537" s="5" t="str">
        <f>(VLOOKUP(Games!B538, Data!$B$2:$L$134, 5, FALSE)-VLOOKUP(Games!E538, Data!$B$2:$L$134, 5, FALSE))*'Coefficients - Win Probability'!$D$2</f>
        <v>#N/A</v>
      </c>
      <c r="E537" s="5" t="str">
        <f>(VLOOKUP(Games!B538, Data!$B$2:$L$134, 6, FALSE)-VLOOKUP(Games!E538, Data!$B$2:$L$134, 6, FALSE))*'Coefficients - Win Probability'!$E$2</f>
        <v>#N/A</v>
      </c>
      <c r="F537" s="5" t="str">
        <f>(VLOOKUP(Games!B538, Data!$B$2:$L$134, 7, FALSE)-VLOOKUP(Games!E538, Data!$B$2:$L$134, 7, FALSE))*'Coefficients - Win Probability'!$F$2</f>
        <v>#N/A</v>
      </c>
      <c r="G537" s="5" t="str">
        <f>(VLOOKUP(Games!B538, Data!$B$2:$L$134, 8, FALSE)-VLOOKUP(Games!E538, Data!$B$2:$L$134, 8, FALSE))*'Coefficients - Win Probability'!$G$2</f>
        <v>#N/A</v>
      </c>
      <c r="H537" s="5" t="str">
        <f>(VLOOKUP(Games!B538, Data!$B$2:$L$134, 9, FALSE)-VLOOKUP(Games!E538, Data!$B$2:$L$134, 9, FALSE))*'Coefficients - Win Probability'!$H$2</f>
        <v>#N/A</v>
      </c>
      <c r="I537" s="5" t="str">
        <f>(VLOOKUP(Games!B538, Data!$B$2:$L$134, 10, FALSE)-VLOOKUP(Games!E538, Data!$B$2:$L$134, 10, FALSE))*'Coefficients - Win Probability'!$I$2</f>
        <v>#N/A</v>
      </c>
      <c r="J537" s="5" t="str">
        <f>(IF(AND(VLOOKUP(Games!B538, Data!$B$2:$L$134, 11, FALSE)=1, VLOOKUP(Games!E538, Data!$B$2:$L$134, 11, FALSE)&lt;&gt;1), 1,0))*'Coefficients - Win Probability'!$J$2</f>
        <v>#N/A</v>
      </c>
      <c r="K537" s="5" t="str">
        <f>(IF(AND(VLOOKUP(Games!B538, Data!$B$2:$L$134, 11, FALSE)&lt;&gt;1, VLOOKUP(Games!E538, Data!$B$2:$L$134, 11, FALSE)=1), 1,0))*'Coefficients - Win Probability'!$K$2</f>
        <v>#N/A</v>
      </c>
      <c r="L537" s="5" t="str">
        <f>(VLOOKUP(Games!B538, Data!$B$2:$L$134, 3, FALSE)-VLOOKUP(Games!E538, Data!$B$2:$L$134, 3, FALSE))*'Coefficients - Win Probability'!$L$2</f>
        <v>#N/A</v>
      </c>
      <c r="N537" s="5" t="str">
        <f t="shared" si="1"/>
        <v>#N/A</v>
      </c>
    </row>
    <row r="538" ht="14.25" customHeight="1">
      <c r="A538" s="5" t="n">
        <f>'Coefficients - Win Probability'!$A$2</f>
        <v>0</v>
      </c>
      <c r="B538" s="5" t="n">
        <f>(Games!G539)*'Coefficients - Win Probability'!$B$2</f>
        <v>0</v>
      </c>
      <c r="C538" s="5" t="str">
        <f>(VLOOKUP(Games!B539, Data!$B$2:$L$134, 4, FALSE)-VLOOKUP(Games!E539, Data!$B$2:$L$134, 4, FALSE))*'Coefficients - Win Probability'!$C$2</f>
        <v>#N/A</v>
      </c>
      <c r="D538" s="5" t="str">
        <f>(VLOOKUP(Games!B539, Data!$B$2:$L$134, 5, FALSE)-VLOOKUP(Games!E539, Data!$B$2:$L$134, 5, FALSE))*'Coefficients - Win Probability'!$D$2</f>
        <v>#N/A</v>
      </c>
      <c r="E538" s="5" t="str">
        <f>(VLOOKUP(Games!B539, Data!$B$2:$L$134, 6, FALSE)-VLOOKUP(Games!E539, Data!$B$2:$L$134, 6, FALSE))*'Coefficients - Win Probability'!$E$2</f>
        <v>#N/A</v>
      </c>
      <c r="F538" s="5" t="str">
        <f>(VLOOKUP(Games!B539, Data!$B$2:$L$134, 7, FALSE)-VLOOKUP(Games!E539, Data!$B$2:$L$134, 7, FALSE))*'Coefficients - Win Probability'!$F$2</f>
        <v>#N/A</v>
      </c>
      <c r="G538" s="5" t="str">
        <f>(VLOOKUP(Games!B539, Data!$B$2:$L$134, 8, FALSE)-VLOOKUP(Games!E539, Data!$B$2:$L$134, 8, FALSE))*'Coefficients - Win Probability'!$G$2</f>
        <v>#N/A</v>
      </c>
      <c r="H538" s="5" t="str">
        <f>(VLOOKUP(Games!B539, Data!$B$2:$L$134, 9, FALSE)-VLOOKUP(Games!E539, Data!$B$2:$L$134, 9, FALSE))*'Coefficients - Win Probability'!$H$2</f>
        <v>#N/A</v>
      </c>
      <c r="I538" s="5" t="str">
        <f>(VLOOKUP(Games!B539, Data!$B$2:$L$134, 10, FALSE)-VLOOKUP(Games!E539, Data!$B$2:$L$134, 10, FALSE))*'Coefficients - Win Probability'!$I$2</f>
        <v>#N/A</v>
      </c>
      <c r="J538" s="5" t="str">
        <f>(IF(AND(VLOOKUP(Games!B539, Data!$B$2:$L$134, 11, FALSE)=1, VLOOKUP(Games!E539, Data!$B$2:$L$134, 11, FALSE)&lt;&gt;1), 1,0))*'Coefficients - Win Probability'!$J$2</f>
        <v>#N/A</v>
      </c>
      <c r="K538" s="5" t="str">
        <f>(IF(AND(VLOOKUP(Games!B539, Data!$B$2:$L$134, 11, FALSE)&lt;&gt;1, VLOOKUP(Games!E539, Data!$B$2:$L$134, 11, FALSE)=1), 1,0))*'Coefficients - Win Probability'!$K$2</f>
        <v>#N/A</v>
      </c>
      <c r="L538" s="5" t="str">
        <f>(VLOOKUP(Games!B539, Data!$B$2:$L$134, 3, FALSE)-VLOOKUP(Games!E539, Data!$B$2:$L$134, 3, FALSE))*'Coefficients - Win Probability'!$L$2</f>
        <v>#N/A</v>
      </c>
      <c r="N538" s="5" t="str">
        <f t="shared" si="1"/>
        <v>#N/A</v>
      </c>
    </row>
    <row r="539" ht="14.25" customHeight="1">
      <c r="A539" s="5" t="n">
        <f>'Coefficients - Win Probability'!$A$2</f>
        <v>0</v>
      </c>
      <c r="B539" s="5" t="n">
        <f>(Games!G540)*'Coefficients - Win Probability'!$B$2</f>
        <v>0</v>
      </c>
      <c r="C539" s="5" t="str">
        <f>(VLOOKUP(Games!B540, Data!$B$2:$L$134, 4, FALSE)-VLOOKUP(Games!E540, Data!$B$2:$L$134, 4, FALSE))*'Coefficients - Win Probability'!$C$2</f>
        <v>#N/A</v>
      </c>
      <c r="D539" s="5" t="str">
        <f>(VLOOKUP(Games!B540, Data!$B$2:$L$134, 5, FALSE)-VLOOKUP(Games!E540, Data!$B$2:$L$134, 5, FALSE))*'Coefficients - Win Probability'!$D$2</f>
        <v>#N/A</v>
      </c>
      <c r="E539" s="5" t="str">
        <f>(VLOOKUP(Games!B540, Data!$B$2:$L$134, 6, FALSE)-VLOOKUP(Games!E540, Data!$B$2:$L$134, 6, FALSE))*'Coefficients - Win Probability'!$E$2</f>
        <v>#N/A</v>
      </c>
      <c r="F539" s="5" t="str">
        <f>(VLOOKUP(Games!B540, Data!$B$2:$L$134, 7, FALSE)-VLOOKUP(Games!E540, Data!$B$2:$L$134, 7, FALSE))*'Coefficients - Win Probability'!$F$2</f>
        <v>#N/A</v>
      </c>
      <c r="G539" s="5" t="str">
        <f>(VLOOKUP(Games!B540, Data!$B$2:$L$134, 8, FALSE)-VLOOKUP(Games!E540, Data!$B$2:$L$134, 8, FALSE))*'Coefficients - Win Probability'!$G$2</f>
        <v>#N/A</v>
      </c>
      <c r="H539" s="5" t="str">
        <f>(VLOOKUP(Games!B540, Data!$B$2:$L$134, 9, FALSE)-VLOOKUP(Games!E540, Data!$B$2:$L$134, 9, FALSE))*'Coefficients - Win Probability'!$H$2</f>
        <v>#N/A</v>
      </c>
      <c r="I539" s="5" t="str">
        <f>(VLOOKUP(Games!B540, Data!$B$2:$L$134, 10, FALSE)-VLOOKUP(Games!E540, Data!$B$2:$L$134, 10, FALSE))*'Coefficients - Win Probability'!$I$2</f>
        <v>#N/A</v>
      </c>
      <c r="J539" s="5" t="str">
        <f>(IF(AND(VLOOKUP(Games!B540, Data!$B$2:$L$134, 11, FALSE)=1, VLOOKUP(Games!E540, Data!$B$2:$L$134, 11, FALSE)&lt;&gt;1), 1,0))*'Coefficients - Win Probability'!$J$2</f>
        <v>#N/A</v>
      </c>
      <c r="K539" s="5" t="str">
        <f>(IF(AND(VLOOKUP(Games!B540, Data!$B$2:$L$134, 11, FALSE)&lt;&gt;1, VLOOKUP(Games!E540, Data!$B$2:$L$134, 11, FALSE)=1), 1,0))*'Coefficients - Win Probability'!$K$2</f>
        <v>#N/A</v>
      </c>
      <c r="L539" s="5" t="str">
        <f>(VLOOKUP(Games!B540, Data!$B$2:$L$134, 3, FALSE)-VLOOKUP(Games!E540, Data!$B$2:$L$134, 3, FALSE))*'Coefficients - Win Probability'!$L$2</f>
        <v>#N/A</v>
      </c>
      <c r="N539" s="5" t="str">
        <f t="shared" si="1"/>
        <v>#N/A</v>
      </c>
    </row>
    <row r="540" ht="14.25" customHeight="1">
      <c r="A540" s="5" t="n">
        <f>'Coefficients - Win Probability'!$A$2</f>
        <v>0</v>
      </c>
      <c r="B540" s="5" t="n">
        <f>(Games!G541)*'Coefficients - Win Probability'!$B$2</f>
        <v>0</v>
      </c>
      <c r="C540" s="5" t="str">
        <f>(VLOOKUP(Games!B541, Data!$B$2:$L$134, 4, FALSE)-VLOOKUP(Games!E541, Data!$B$2:$L$134, 4, FALSE))*'Coefficients - Win Probability'!$C$2</f>
        <v>#N/A</v>
      </c>
      <c r="D540" s="5" t="str">
        <f>(VLOOKUP(Games!B541, Data!$B$2:$L$134, 5, FALSE)-VLOOKUP(Games!E541, Data!$B$2:$L$134, 5, FALSE))*'Coefficients - Win Probability'!$D$2</f>
        <v>#N/A</v>
      </c>
      <c r="E540" s="5" t="str">
        <f>(VLOOKUP(Games!B541, Data!$B$2:$L$134, 6, FALSE)-VLOOKUP(Games!E541, Data!$B$2:$L$134, 6, FALSE))*'Coefficients - Win Probability'!$E$2</f>
        <v>#N/A</v>
      </c>
      <c r="F540" s="5" t="str">
        <f>(VLOOKUP(Games!B541, Data!$B$2:$L$134, 7, FALSE)-VLOOKUP(Games!E541, Data!$B$2:$L$134, 7, FALSE))*'Coefficients - Win Probability'!$F$2</f>
        <v>#N/A</v>
      </c>
      <c r="G540" s="5" t="str">
        <f>(VLOOKUP(Games!B541, Data!$B$2:$L$134, 8, FALSE)-VLOOKUP(Games!E541, Data!$B$2:$L$134, 8, FALSE))*'Coefficients - Win Probability'!$G$2</f>
        <v>#N/A</v>
      </c>
      <c r="H540" s="5" t="str">
        <f>(VLOOKUP(Games!B541, Data!$B$2:$L$134, 9, FALSE)-VLOOKUP(Games!E541, Data!$B$2:$L$134, 9, FALSE))*'Coefficients - Win Probability'!$H$2</f>
        <v>#N/A</v>
      </c>
      <c r="I540" s="5" t="str">
        <f>(VLOOKUP(Games!B541, Data!$B$2:$L$134, 10, FALSE)-VLOOKUP(Games!E541, Data!$B$2:$L$134, 10, FALSE))*'Coefficients - Win Probability'!$I$2</f>
        <v>#N/A</v>
      </c>
      <c r="J540" s="5" t="str">
        <f>(IF(AND(VLOOKUP(Games!B541, Data!$B$2:$L$134, 11, FALSE)=1, VLOOKUP(Games!E541, Data!$B$2:$L$134, 11, FALSE)&lt;&gt;1), 1,0))*'Coefficients - Win Probability'!$J$2</f>
        <v>#N/A</v>
      </c>
      <c r="K540" s="5" t="str">
        <f>(IF(AND(VLOOKUP(Games!B541, Data!$B$2:$L$134, 11, FALSE)&lt;&gt;1, VLOOKUP(Games!E541, Data!$B$2:$L$134, 11, FALSE)=1), 1,0))*'Coefficients - Win Probability'!$K$2</f>
        <v>#N/A</v>
      </c>
      <c r="L540" s="5" t="str">
        <f>(VLOOKUP(Games!B541, Data!$B$2:$L$134, 3, FALSE)-VLOOKUP(Games!E541, Data!$B$2:$L$134, 3, FALSE))*'Coefficients - Win Probability'!$L$2</f>
        <v>#N/A</v>
      </c>
      <c r="N540" s="5" t="str">
        <f t="shared" si="1"/>
        <v>#N/A</v>
      </c>
    </row>
    <row r="541" ht="14.25" customHeight="1">
      <c r="A541" s="5" t="n">
        <f>'Coefficients - Win Probability'!$A$2</f>
        <v>0</v>
      </c>
      <c r="B541" s="5" t="n">
        <f>(Games!G542)*'Coefficients - Win Probability'!$B$2</f>
        <v>0</v>
      </c>
      <c r="C541" s="5" t="str">
        <f>(VLOOKUP(Games!B542, Data!$B$2:$L$134, 4, FALSE)-VLOOKUP(Games!E542, Data!$B$2:$L$134, 4, FALSE))*'Coefficients - Win Probability'!$C$2</f>
        <v>#N/A</v>
      </c>
      <c r="D541" s="5" t="str">
        <f>(VLOOKUP(Games!B542, Data!$B$2:$L$134, 5, FALSE)-VLOOKUP(Games!E542, Data!$B$2:$L$134, 5, FALSE))*'Coefficients - Win Probability'!$D$2</f>
        <v>#N/A</v>
      </c>
      <c r="E541" s="5" t="str">
        <f>(VLOOKUP(Games!B542, Data!$B$2:$L$134, 6, FALSE)-VLOOKUP(Games!E542, Data!$B$2:$L$134, 6, FALSE))*'Coefficients - Win Probability'!$E$2</f>
        <v>#N/A</v>
      </c>
      <c r="F541" s="5" t="str">
        <f>(VLOOKUP(Games!B542, Data!$B$2:$L$134, 7, FALSE)-VLOOKUP(Games!E542, Data!$B$2:$L$134, 7, FALSE))*'Coefficients - Win Probability'!$F$2</f>
        <v>#N/A</v>
      </c>
      <c r="G541" s="5" t="str">
        <f>(VLOOKUP(Games!B542, Data!$B$2:$L$134, 8, FALSE)-VLOOKUP(Games!E542, Data!$B$2:$L$134, 8, FALSE))*'Coefficients - Win Probability'!$G$2</f>
        <v>#N/A</v>
      </c>
      <c r="H541" s="5" t="str">
        <f>(VLOOKUP(Games!B542, Data!$B$2:$L$134, 9, FALSE)-VLOOKUP(Games!E542, Data!$B$2:$L$134, 9, FALSE))*'Coefficients - Win Probability'!$H$2</f>
        <v>#N/A</v>
      </c>
      <c r="I541" s="5" t="str">
        <f>(VLOOKUP(Games!B542, Data!$B$2:$L$134, 10, FALSE)-VLOOKUP(Games!E542, Data!$B$2:$L$134, 10, FALSE))*'Coefficients - Win Probability'!$I$2</f>
        <v>#N/A</v>
      </c>
      <c r="J541" s="5" t="str">
        <f>(IF(AND(VLOOKUP(Games!B542, Data!$B$2:$L$134, 11, FALSE)=1, VLOOKUP(Games!E542, Data!$B$2:$L$134, 11, FALSE)&lt;&gt;1), 1,0))*'Coefficients - Win Probability'!$J$2</f>
        <v>#N/A</v>
      </c>
      <c r="K541" s="5" t="str">
        <f>(IF(AND(VLOOKUP(Games!B542, Data!$B$2:$L$134, 11, FALSE)&lt;&gt;1, VLOOKUP(Games!E542, Data!$B$2:$L$134, 11, FALSE)=1), 1,0))*'Coefficients - Win Probability'!$K$2</f>
        <v>#N/A</v>
      </c>
      <c r="L541" s="5" t="str">
        <f>(VLOOKUP(Games!B542, Data!$B$2:$L$134, 3, FALSE)-VLOOKUP(Games!E542, Data!$B$2:$L$134, 3, FALSE))*'Coefficients - Win Probability'!$L$2</f>
        <v>#N/A</v>
      </c>
      <c r="N541" s="5" t="str">
        <f t="shared" si="1"/>
        <v>#N/A</v>
      </c>
    </row>
    <row r="542" ht="14.25" customHeight="1">
      <c r="A542" s="5" t="n">
        <f>'Coefficients - Win Probability'!$A$2</f>
        <v>0</v>
      </c>
      <c r="B542" s="5" t="n">
        <f>(Games!G543)*'Coefficients - Win Probability'!$B$2</f>
        <v>0</v>
      </c>
      <c r="C542" s="5" t="str">
        <f>(VLOOKUP(Games!B543, Data!$B$2:$L$134, 4, FALSE)-VLOOKUP(Games!E543, Data!$B$2:$L$134, 4, FALSE))*'Coefficients - Win Probability'!$C$2</f>
        <v>#N/A</v>
      </c>
      <c r="D542" s="5" t="str">
        <f>(VLOOKUP(Games!B543, Data!$B$2:$L$134, 5, FALSE)-VLOOKUP(Games!E543, Data!$B$2:$L$134, 5, FALSE))*'Coefficients - Win Probability'!$D$2</f>
        <v>#N/A</v>
      </c>
      <c r="E542" s="5" t="str">
        <f>(VLOOKUP(Games!B543, Data!$B$2:$L$134, 6, FALSE)-VLOOKUP(Games!E543, Data!$B$2:$L$134, 6, FALSE))*'Coefficients - Win Probability'!$E$2</f>
        <v>#N/A</v>
      </c>
      <c r="F542" s="5" t="str">
        <f>(VLOOKUP(Games!B543, Data!$B$2:$L$134, 7, FALSE)-VLOOKUP(Games!E543, Data!$B$2:$L$134, 7, FALSE))*'Coefficients - Win Probability'!$F$2</f>
        <v>#N/A</v>
      </c>
      <c r="G542" s="5" t="str">
        <f>(VLOOKUP(Games!B543, Data!$B$2:$L$134, 8, FALSE)-VLOOKUP(Games!E543, Data!$B$2:$L$134, 8, FALSE))*'Coefficients - Win Probability'!$G$2</f>
        <v>#N/A</v>
      </c>
      <c r="H542" s="5" t="str">
        <f>(VLOOKUP(Games!B543, Data!$B$2:$L$134, 9, FALSE)-VLOOKUP(Games!E543, Data!$B$2:$L$134, 9, FALSE))*'Coefficients - Win Probability'!$H$2</f>
        <v>#N/A</v>
      </c>
      <c r="I542" s="5" t="str">
        <f>(VLOOKUP(Games!B543, Data!$B$2:$L$134, 10, FALSE)-VLOOKUP(Games!E543, Data!$B$2:$L$134, 10, FALSE))*'Coefficients - Win Probability'!$I$2</f>
        <v>#N/A</v>
      </c>
      <c r="J542" s="5" t="str">
        <f>(IF(AND(VLOOKUP(Games!B543, Data!$B$2:$L$134, 11, FALSE)=1, VLOOKUP(Games!E543, Data!$B$2:$L$134, 11, FALSE)&lt;&gt;1), 1,0))*'Coefficients - Win Probability'!$J$2</f>
        <v>#N/A</v>
      </c>
      <c r="K542" s="5" t="str">
        <f>(IF(AND(VLOOKUP(Games!B543, Data!$B$2:$L$134, 11, FALSE)&lt;&gt;1, VLOOKUP(Games!E543, Data!$B$2:$L$134, 11, FALSE)=1), 1,0))*'Coefficients - Win Probability'!$K$2</f>
        <v>#N/A</v>
      </c>
      <c r="L542" s="5" t="str">
        <f>(VLOOKUP(Games!B543, Data!$B$2:$L$134, 3, FALSE)-VLOOKUP(Games!E543, Data!$B$2:$L$134, 3, FALSE))*'Coefficients - Win Probability'!$L$2</f>
        <v>#N/A</v>
      </c>
      <c r="N542" s="5" t="str">
        <f t="shared" si="1"/>
        <v>#N/A</v>
      </c>
    </row>
    <row r="543" ht="14.25" customHeight="1">
      <c r="A543" s="5" t="n">
        <f>'Coefficients - Win Probability'!$A$2</f>
        <v>0</v>
      </c>
      <c r="B543" s="5" t="n">
        <f>(Games!G544)*'Coefficients - Win Probability'!$B$2</f>
        <v>0</v>
      </c>
      <c r="C543" s="5" t="str">
        <f>(VLOOKUP(Games!B544, Data!$B$2:$L$134, 4, FALSE)-VLOOKUP(Games!E544, Data!$B$2:$L$134, 4, FALSE))*'Coefficients - Win Probability'!$C$2</f>
        <v>#N/A</v>
      </c>
      <c r="D543" s="5" t="str">
        <f>(VLOOKUP(Games!B544, Data!$B$2:$L$134, 5, FALSE)-VLOOKUP(Games!E544, Data!$B$2:$L$134, 5, FALSE))*'Coefficients - Win Probability'!$D$2</f>
        <v>#N/A</v>
      </c>
      <c r="E543" s="5" t="str">
        <f>(VLOOKUP(Games!B544, Data!$B$2:$L$134, 6, FALSE)-VLOOKUP(Games!E544, Data!$B$2:$L$134, 6, FALSE))*'Coefficients - Win Probability'!$E$2</f>
        <v>#N/A</v>
      </c>
      <c r="F543" s="5" t="str">
        <f>(VLOOKUP(Games!B544, Data!$B$2:$L$134, 7, FALSE)-VLOOKUP(Games!E544, Data!$B$2:$L$134, 7, FALSE))*'Coefficients - Win Probability'!$F$2</f>
        <v>#N/A</v>
      </c>
      <c r="G543" s="5" t="str">
        <f>(VLOOKUP(Games!B544, Data!$B$2:$L$134, 8, FALSE)-VLOOKUP(Games!E544, Data!$B$2:$L$134, 8, FALSE))*'Coefficients - Win Probability'!$G$2</f>
        <v>#N/A</v>
      </c>
      <c r="H543" s="5" t="str">
        <f>(VLOOKUP(Games!B544, Data!$B$2:$L$134, 9, FALSE)-VLOOKUP(Games!E544, Data!$B$2:$L$134, 9, FALSE))*'Coefficients - Win Probability'!$H$2</f>
        <v>#N/A</v>
      </c>
      <c r="I543" s="5" t="str">
        <f>(VLOOKUP(Games!B544, Data!$B$2:$L$134, 10, FALSE)-VLOOKUP(Games!E544, Data!$B$2:$L$134, 10, FALSE))*'Coefficients - Win Probability'!$I$2</f>
        <v>#N/A</v>
      </c>
      <c r="J543" s="5" t="str">
        <f>(IF(AND(VLOOKUP(Games!B544, Data!$B$2:$L$134, 11, FALSE)=1, VLOOKUP(Games!E544, Data!$B$2:$L$134, 11, FALSE)&lt;&gt;1), 1,0))*'Coefficients - Win Probability'!$J$2</f>
        <v>#N/A</v>
      </c>
      <c r="K543" s="5" t="str">
        <f>(IF(AND(VLOOKUP(Games!B544, Data!$B$2:$L$134, 11, FALSE)&lt;&gt;1, VLOOKUP(Games!E544, Data!$B$2:$L$134, 11, FALSE)=1), 1,0))*'Coefficients - Win Probability'!$K$2</f>
        <v>#N/A</v>
      </c>
      <c r="L543" s="5" t="str">
        <f>(VLOOKUP(Games!B544, Data!$B$2:$L$134, 3, FALSE)-VLOOKUP(Games!E544, Data!$B$2:$L$134, 3, FALSE))*'Coefficients - Win Probability'!$L$2</f>
        <v>#N/A</v>
      </c>
      <c r="N543" s="5" t="str">
        <f t="shared" si="1"/>
        <v>#N/A</v>
      </c>
    </row>
    <row r="544" ht="14.25" customHeight="1">
      <c r="A544" s="5" t="n">
        <f>'Coefficients - Win Probability'!$A$2</f>
        <v>0</v>
      </c>
      <c r="B544" s="5" t="n">
        <f>(Games!G545)*'Coefficients - Win Probability'!$B$2</f>
        <v>0</v>
      </c>
      <c r="C544" s="5" t="str">
        <f>(VLOOKUP(Games!B545, Data!$B$2:$L$134, 4, FALSE)-VLOOKUP(Games!E545, Data!$B$2:$L$134, 4, FALSE))*'Coefficients - Win Probability'!$C$2</f>
        <v>#N/A</v>
      </c>
      <c r="D544" s="5" t="str">
        <f>(VLOOKUP(Games!B545, Data!$B$2:$L$134, 5, FALSE)-VLOOKUP(Games!E545, Data!$B$2:$L$134, 5, FALSE))*'Coefficients - Win Probability'!$D$2</f>
        <v>#N/A</v>
      </c>
      <c r="E544" s="5" t="str">
        <f>(VLOOKUP(Games!B545, Data!$B$2:$L$134, 6, FALSE)-VLOOKUP(Games!E545, Data!$B$2:$L$134, 6, FALSE))*'Coefficients - Win Probability'!$E$2</f>
        <v>#N/A</v>
      </c>
      <c r="F544" s="5" t="str">
        <f>(VLOOKUP(Games!B545, Data!$B$2:$L$134, 7, FALSE)-VLOOKUP(Games!E545, Data!$B$2:$L$134, 7, FALSE))*'Coefficients - Win Probability'!$F$2</f>
        <v>#N/A</v>
      </c>
      <c r="G544" s="5" t="str">
        <f>(VLOOKUP(Games!B545, Data!$B$2:$L$134, 8, FALSE)-VLOOKUP(Games!E545, Data!$B$2:$L$134, 8, FALSE))*'Coefficients - Win Probability'!$G$2</f>
        <v>#N/A</v>
      </c>
      <c r="H544" s="5" t="str">
        <f>(VLOOKUP(Games!B545, Data!$B$2:$L$134, 9, FALSE)-VLOOKUP(Games!E545, Data!$B$2:$L$134, 9, FALSE))*'Coefficients - Win Probability'!$H$2</f>
        <v>#N/A</v>
      </c>
      <c r="I544" s="5" t="str">
        <f>(VLOOKUP(Games!B545, Data!$B$2:$L$134, 10, FALSE)-VLOOKUP(Games!E545, Data!$B$2:$L$134, 10, FALSE))*'Coefficients - Win Probability'!$I$2</f>
        <v>#N/A</v>
      </c>
      <c r="J544" s="5" t="str">
        <f>(IF(AND(VLOOKUP(Games!B545, Data!$B$2:$L$134, 11, FALSE)=1, VLOOKUP(Games!E545, Data!$B$2:$L$134, 11, FALSE)&lt;&gt;1), 1,0))*'Coefficients - Win Probability'!$J$2</f>
        <v>#N/A</v>
      </c>
      <c r="K544" s="5" t="str">
        <f>(IF(AND(VLOOKUP(Games!B545, Data!$B$2:$L$134, 11, FALSE)&lt;&gt;1, VLOOKUP(Games!E545, Data!$B$2:$L$134, 11, FALSE)=1), 1,0))*'Coefficients - Win Probability'!$K$2</f>
        <v>#N/A</v>
      </c>
      <c r="L544" s="5" t="str">
        <f>(VLOOKUP(Games!B545, Data!$B$2:$L$134, 3, FALSE)-VLOOKUP(Games!E545, Data!$B$2:$L$134, 3, FALSE))*'Coefficients - Win Probability'!$L$2</f>
        <v>#N/A</v>
      </c>
      <c r="N544" s="5" t="str">
        <f t="shared" si="1"/>
        <v>#N/A</v>
      </c>
    </row>
    <row r="545" ht="14.25" customHeight="1">
      <c r="A545" s="5" t="n">
        <f>'Coefficients - Win Probability'!$A$2</f>
        <v>0</v>
      </c>
      <c r="B545" s="5" t="n">
        <f>(Games!G546)*'Coefficients - Win Probability'!$B$2</f>
        <v>0</v>
      </c>
      <c r="C545" s="5" t="str">
        <f>(VLOOKUP(Games!B546, Data!$B$2:$L$134, 4, FALSE)-VLOOKUP(Games!E546, Data!$B$2:$L$134, 4, FALSE))*'Coefficients - Win Probability'!$C$2</f>
        <v>#N/A</v>
      </c>
      <c r="D545" s="5" t="str">
        <f>(VLOOKUP(Games!B546, Data!$B$2:$L$134, 5, FALSE)-VLOOKUP(Games!E546, Data!$B$2:$L$134, 5, FALSE))*'Coefficients - Win Probability'!$D$2</f>
        <v>#N/A</v>
      </c>
      <c r="E545" s="5" t="str">
        <f>(VLOOKUP(Games!B546, Data!$B$2:$L$134, 6, FALSE)-VLOOKUP(Games!E546, Data!$B$2:$L$134, 6, FALSE))*'Coefficients - Win Probability'!$E$2</f>
        <v>#N/A</v>
      </c>
      <c r="F545" s="5" t="str">
        <f>(VLOOKUP(Games!B546, Data!$B$2:$L$134, 7, FALSE)-VLOOKUP(Games!E546, Data!$B$2:$L$134, 7, FALSE))*'Coefficients - Win Probability'!$F$2</f>
        <v>#N/A</v>
      </c>
      <c r="G545" s="5" t="str">
        <f>(VLOOKUP(Games!B546, Data!$B$2:$L$134, 8, FALSE)-VLOOKUP(Games!E546, Data!$B$2:$L$134, 8, FALSE))*'Coefficients - Win Probability'!$G$2</f>
        <v>#N/A</v>
      </c>
      <c r="H545" s="5" t="str">
        <f>(VLOOKUP(Games!B546, Data!$B$2:$L$134, 9, FALSE)-VLOOKUP(Games!E546, Data!$B$2:$L$134, 9, FALSE))*'Coefficients - Win Probability'!$H$2</f>
        <v>#N/A</v>
      </c>
      <c r="I545" s="5" t="str">
        <f>(VLOOKUP(Games!B546, Data!$B$2:$L$134, 10, FALSE)-VLOOKUP(Games!E546, Data!$B$2:$L$134, 10, FALSE))*'Coefficients - Win Probability'!$I$2</f>
        <v>#N/A</v>
      </c>
      <c r="J545" s="5" t="str">
        <f>(IF(AND(VLOOKUP(Games!B546, Data!$B$2:$L$134, 11, FALSE)=1, VLOOKUP(Games!E546, Data!$B$2:$L$134, 11, FALSE)&lt;&gt;1), 1,0))*'Coefficients - Win Probability'!$J$2</f>
        <v>#N/A</v>
      </c>
      <c r="K545" s="5" t="str">
        <f>(IF(AND(VLOOKUP(Games!B546, Data!$B$2:$L$134, 11, FALSE)&lt;&gt;1, VLOOKUP(Games!E546, Data!$B$2:$L$134, 11, FALSE)=1), 1,0))*'Coefficients - Win Probability'!$K$2</f>
        <v>#N/A</v>
      </c>
      <c r="L545" s="5" t="str">
        <f>(VLOOKUP(Games!B546, Data!$B$2:$L$134, 3, FALSE)-VLOOKUP(Games!E546, Data!$B$2:$L$134, 3, FALSE))*'Coefficients - Win Probability'!$L$2</f>
        <v>#N/A</v>
      </c>
      <c r="N545" s="5" t="str">
        <f t="shared" si="1"/>
        <v>#N/A</v>
      </c>
    </row>
    <row r="546" ht="14.25" customHeight="1">
      <c r="A546" s="5" t="n">
        <f>'Coefficients - Win Probability'!$A$2</f>
        <v>0</v>
      </c>
      <c r="B546" s="5" t="n">
        <f>(Games!G547)*'Coefficients - Win Probability'!$B$2</f>
        <v>0</v>
      </c>
      <c r="C546" s="5" t="str">
        <f>(VLOOKUP(Games!B547, Data!$B$2:$L$134, 4, FALSE)-VLOOKUP(Games!E547, Data!$B$2:$L$134, 4, FALSE))*'Coefficients - Win Probability'!$C$2</f>
        <v>#N/A</v>
      </c>
      <c r="D546" s="5" t="str">
        <f>(VLOOKUP(Games!B547, Data!$B$2:$L$134, 5, FALSE)-VLOOKUP(Games!E547, Data!$B$2:$L$134, 5, FALSE))*'Coefficients - Win Probability'!$D$2</f>
        <v>#N/A</v>
      </c>
      <c r="E546" s="5" t="str">
        <f>(VLOOKUP(Games!B547, Data!$B$2:$L$134, 6, FALSE)-VLOOKUP(Games!E547, Data!$B$2:$L$134, 6, FALSE))*'Coefficients - Win Probability'!$E$2</f>
        <v>#N/A</v>
      </c>
      <c r="F546" s="5" t="str">
        <f>(VLOOKUP(Games!B547, Data!$B$2:$L$134, 7, FALSE)-VLOOKUP(Games!E547, Data!$B$2:$L$134, 7, FALSE))*'Coefficients - Win Probability'!$F$2</f>
        <v>#N/A</v>
      </c>
      <c r="G546" s="5" t="str">
        <f>(VLOOKUP(Games!B547, Data!$B$2:$L$134, 8, FALSE)-VLOOKUP(Games!E547, Data!$B$2:$L$134, 8, FALSE))*'Coefficients - Win Probability'!$G$2</f>
        <v>#N/A</v>
      </c>
      <c r="H546" s="5" t="str">
        <f>(VLOOKUP(Games!B547, Data!$B$2:$L$134, 9, FALSE)-VLOOKUP(Games!E547, Data!$B$2:$L$134, 9, FALSE))*'Coefficients - Win Probability'!$H$2</f>
        <v>#N/A</v>
      </c>
      <c r="I546" s="5" t="str">
        <f>(VLOOKUP(Games!B547, Data!$B$2:$L$134, 10, FALSE)-VLOOKUP(Games!E547, Data!$B$2:$L$134, 10, FALSE))*'Coefficients - Win Probability'!$I$2</f>
        <v>#N/A</v>
      </c>
      <c r="J546" s="5" t="str">
        <f>(IF(AND(VLOOKUP(Games!B547, Data!$B$2:$L$134, 11, FALSE)=1, VLOOKUP(Games!E547, Data!$B$2:$L$134, 11, FALSE)&lt;&gt;1), 1,0))*'Coefficients - Win Probability'!$J$2</f>
        <v>#N/A</v>
      </c>
      <c r="K546" s="5" t="str">
        <f>(IF(AND(VLOOKUP(Games!B547, Data!$B$2:$L$134, 11, FALSE)&lt;&gt;1, VLOOKUP(Games!E547, Data!$B$2:$L$134, 11, FALSE)=1), 1,0))*'Coefficients - Win Probability'!$K$2</f>
        <v>#N/A</v>
      </c>
      <c r="L546" s="5" t="str">
        <f>(VLOOKUP(Games!B547, Data!$B$2:$L$134, 3, FALSE)-VLOOKUP(Games!E547, Data!$B$2:$L$134, 3, FALSE))*'Coefficients - Win Probability'!$L$2</f>
        <v>#N/A</v>
      </c>
      <c r="N546" s="5" t="str">
        <f t="shared" si="1"/>
        <v>#N/A</v>
      </c>
    </row>
    <row r="547" ht="14.25" customHeight="1">
      <c r="A547" s="5" t="n">
        <f>'Coefficients - Win Probability'!$A$2</f>
        <v>0</v>
      </c>
      <c r="B547" s="5" t="n">
        <f>(Games!G548)*'Coefficients - Win Probability'!$B$2</f>
        <v>0</v>
      </c>
      <c r="C547" s="5" t="str">
        <f>(VLOOKUP(Games!B548, Data!$B$2:$L$134, 4, FALSE)-VLOOKUP(Games!E548, Data!$B$2:$L$134, 4, FALSE))*'Coefficients - Win Probability'!$C$2</f>
        <v>#N/A</v>
      </c>
      <c r="D547" s="5" t="str">
        <f>(VLOOKUP(Games!B548, Data!$B$2:$L$134, 5, FALSE)-VLOOKUP(Games!E548, Data!$B$2:$L$134, 5, FALSE))*'Coefficients - Win Probability'!$D$2</f>
        <v>#N/A</v>
      </c>
      <c r="E547" s="5" t="str">
        <f>(VLOOKUP(Games!B548, Data!$B$2:$L$134, 6, FALSE)-VLOOKUP(Games!E548, Data!$B$2:$L$134, 6, FALSE))*'Coefficients - Win Probability'!$E$2</f>
        <v>#N/A</v>
      </c>
      <c r="F547" s="5" t="str">
        <f>(VLOOKUP(Games!B548, Data!$B$2:$L$134, 7, FALSE)-VLOOKUP(Games!E548, Data!$B$2:$L$134, 7, FALSE))*'Coefficients - Win Probability'!$F$2</f>
        <v>#N/A</v>
      </c>
      <c r="G547" s="5" t="str">
        <f>(VLOOKUP(Games!B548, Data!$B$2:$L$134, 8, FALSE)-VLOOKUP(Games!E548, Data!$B$2:$L$134, 8, FALSE))*'Coefficients - Win Probability'!$G$2</f>
        <v>#N/A</v>
      </c>
      <c r="H547" s="5" t="str">
        <f>(VLOOKUP(Games!B548, Data!$B$2:$L$134, 9, FALSE)-VLOOKUP(Games!E548, Data!$B$2:$L$134, 9, FALSE))*'Coefficients - Win Probability'!$H$2</f>
        <v>#N/A</v>
      </c>
      <c r="I547" s="5" t="str">
        <f>(VLOOKUP(Games!B548, Data!$B$2:$L$134, 10, FALSE)-VLOOKUP(Games!E548, Data!$B$2:$L$134, 10, FALSE))*'Coefficients - Win Probability'!$I$2</f>
        <v>#N/A</v>
      </c>
      <c r="J547" s="5" t="str">
        <f>(IF(AND(VLOOKUP(Games!B548, Data!$B$2:$L$134, 11, FALSE)=1, VLOOKUP(Games!E548, Data!$B$2:$L$134, 11, FALSE)&lt;&gt;1), 1,0))*'Coefficients - Win Probability'!$J$2</f>
        <v>#N/A</v>
      </c>
      <c r="K547" s="5" t="str">
        <f>(IF(AND(VLOOKUP(Games!B548, Data!$B$2:$L$134, 11, FALSE)&lt;&gt;1, VLOOKUP(Games!E548, Data!$B$2:$L$134, 11, FALSE)=1), 1,0))*'Coefficients - Win Probability'!$K$2</f>
        <v>#N/A</v>
      </c>
      <c r="L547" s="5" t="str">
        <f>(VLOOKUP(Games!B548, Data!$B$2:$L$134, 3, FALSE)-VLOOKUP(Games!E548, Data!$B$2:$L$134, 3, FALSE))*'Coefficients - Win Probability'!$L$2</f>
        <v>#N/A</v>
      </c>
      <c r="N547" s="5" t="str">
        <f t="shared" si="1"/>
        <v>#N/A</v>
      </c>
    </row>
    <row r="548" ht="14.25" customHeight="1">
      <c r="A548" s="5" t="n">
        <f>'Coefficients - Win Probability'!$A$2</f>
        <v>0</v>
      </c>
      <c r="B548" s="5" t="n">
        <f>(Games!G549)*'Coefficients - Win Probability'!$B$2</f>
        <v>0</v>
      </c>
      <c r="C548" s="5" t="str">
        <f>(VLOOKUP(Games!B549, Data!$B$2:$L$134, 4, FALSE)-VLOOKUP(Games!E549, Data!$B$2:$L$134, 4, FALSE))*'Coefficients - Win Probability'!$C$2</f>
        <v>#N/A</v>
      </c>
      <c r="D548" s="5" t="str">
        <f>(VLOOKUP(Games!B549, Data!$B$2:$L$134, 5, FALSE)-VLOOKUP(Games!E549, Data!$B$2:$L$134, 5, FALSE))*'Coefficients - Win Probability'!$D$2</f>
        <v>#N/A</v>
      </c>
      <c r="E548" s="5" t="str">
        <f>(VLOOKUP(Games!B549, Data!$B$2:$L$134, 6, FALSE)-VLOOKUP(Games!E549, Data!$B$2:$L$134, 6, FALSE))*'Coefficients - Win Probability'!$E$2</f>
        <v>#N/A</v>
      </c>
      <c r="F548" s="5" t="str">
        <f>(VLOOKUP(Games!B549, Data!$B$2:$L$134, 7, FALSE)-VLOOKUP(Games!E549, Data!$B$2:$L$134, 7, FALSE))*'Coefficients - Win Probability'!$F$2</f>
        <v>#N/A</v>
      </c>
      <c r="G548" s="5" t="str">
        <f>(VLOOKUP(Games!B549, Data!$B$2:$L$134, 8, FALSE)-VLOOKUP(Games!E549, Data!$B$2:$L$134, 8, FALSE))*'Coefficients - Win Probability'!$G$2</f>
        <v>#N/A</v>
      </c>
      <c r="H548" s="5" t="str">
        <f>(VLOOKUP(Games!B549, Data!$B$2:$L$134, 9, FALSE)-VLOOKUP(Games!E549, Data!$B$2:$L$134, 9, FALSE))*'Coefficients - Win Probability'!$H$2</f>
        <v>#N/A</v>
      </c>
      <c r="I548" s="5" t="str">
        <f>(VLOOKUP(Games!B549, Data!$B$2:$L$134, 10, FALSE)-VLOOKUP(Games!E549, Data!$B$2:$L$134, 10, FALSE))*'Coefficients - Win Probability'!$I$2</f>
        <v>#N/A</v>
      </c>
      <c r="J548" s="5" t="str">
        <f>(IF(AND(VLOOKUP(Games!B549, Data!$B$2:$L$134, 11, FALSE)=1, VLOOKUP(Games!E549, Data!$B$2:$L$134, 11, FALSE)&lt;&gt;1), 1,0))*'Coefficients - Win Probability'!$J$2</f>
        <v>#N/A</v>
      </c>
      <c r="K548" s="5" t="str">
        <f>(IF(AND(VLOOKUP(Games!B549, Data!$B$2:$L$134, 11, FALSE)&lt;&gt;1, VLOOKUP(Games!E549, Data!$B$2:$L$134, 11, FALSE)=1), 1,0))*'Coefficients - Win Probability'!$K$2</f>
        <v>#N/A</v>
      </c>
      <c r="L548" s="5" t="str">
        <f>(VLOOKUP(Games!B549, Data!$B$2:$L$134, 3, FALSE)-VLOOKUP(Games!E549, Data!$B$2:$L$134, 3, FALSE))*'Coefficients - Win Probability'!$L$2</f>
        <v>#N/A</v>
      </c>
      <c r="N548" s="5" t="str">
        <f t="shared" si="1"/>
        <v>#N/A</v>
      </c>
    </row>
    <row r="549" ht="14.25" customHeight="1">
      <c r="A549" s="5" t="n">
        <f>'Coefficients - Win Probability'!$A$2</f>
        <v>0</v>
      </c>
      <c r="B549" s="5" t="n">
        <f>(Games!G550)*'Coefficients - Win Probability'!$B$2</f>
        <v>0</v>
      </c>
      <c r="C549" s="5" t="str">
        <f>(VLOOKUP(Games!B550, Data!$B$2:$L$134, 4, FALSE)-VLOOKUP(Games!E550, Data!$B$2:$L$134, 4, FALSE))*'Coefficients - Win Probability'!$C$2</f>
        <v>#N/A</v>
      </c>
      <c r="D549" s="5" t="str">
        <f>(VLOOKUP(Games!B550, Data!$B$2:$L$134, 5, FALSE)-VLOOKUP(Games!E550, Data!$B$2:$L$134, 5, FALSE))*'Coefficients - Win Probability'!$D$2</f>
        <v>#N/A</v>
      </c>
      <c r="E549" s="5" t="str">
        <f>(VLOOKUP(Games!B550, Data!$B$2:$L$134, 6, FALSE)-VLOOKUP(Games!E550, Data!$B$2:$L$134, 6, FALSE))*'Coefficients - Win Probability'!$E$2</f>
        <v>#N/A</v>
      </c>
      <c r="F549" s="5" t="str">
        <f>(VLOOKUP(Games!B550, Data!$B$2:$L$134, 7, FALSE)-VLOOKUP(Games!E550, Data!$B$2:$L$134, 7, FALSE))*'Coefficients - Win Probability'!$F$2</f>
        <v>#N/A</v>
      </c>
      <c r="G549" s="5" t="str">
        <f>(VLOOKUP(Games!B550, Data!$B$2:$L$134, 8, FALSE)-VLOOKUP(Games!E550, Data!$B$2:$L$134, 8, FALSE))*'Coefficients - Win Probability'!$G$2</f>
        <v>#N/A</v>
      </c>
      <c r="H549" s="5" t="str">
        <f>(VLOOKUP(Games!B550, Data!$B$2:$L$134, 9, FALSE)-VLOOKUP(Games!E550, Data!$B$2:$L$134, 9, FALSE))*'Coefficients - Win Probability'!$H$2</f>
        <v>#N/A</v>
      </c>
      <c r="I549" s="5" t="str">
        <f>(VLOOKUP(Games!B550, Data!$B$2:$L$134, 10, FALSE)-VLOOKUP(Games!E550, Data!$B$2:$L$134, 10, FALSE))*'Coefficients - Win Probability'!$I$2</f>
        <v>#N/A</v>
      </c>
      <c r="J549" s="5" t="str">
        <f>(IF(AND(VLOOKUP(Games!B550, Data!$B$2:$L$134, 11, FALSE)=1, VLOOKUP(Games!E550, Data!$B$2:$L$134, 11, FALSE)&lt;&gt;1), 1,0))*'Coefficients - Win Probability'!$J$2</f>
        <v>#N/A</v>
      </c>
      <c r="K549" s="5" t="str">
        <f>(IF(AND(VLOOKUP(Games!B550, Data!$B$2:$L$134, 11, FALSE)&lt;&gt;1, VLOOKUP(Games!E550, Data!$B$2:$L$134, 11, FALSE)=1), 1,0))*'Coefficients - Win Probability'!$K$2</f>
        <v>#N/A</v>
      </c>
      <c r="L549" s="5" t="str">
        <f>(VLOOKUP(Games!B550, Data!$B$2:$L$134, 3, FALSE)-VLOOKUP(Games!E550, Data!$B$2:$L$134, 3, FALSE))*'Coefficients - Win Probability'!$L$2</f>
        <v>#N/A</v>
      </c>
      <c r="N549" s="5" t="str">
        <f t="shared" si="1"/>
        <v>#N/A</v>
      </c>
    </row>
    <row r="550" ht="14.25" customHeight="1">
      <c r="A550" s="5" t="n">
        <f>'Coefficients - Win Probability'!$A$2</f>
        <v>0</v>
      </c>
      <c r="B550" s="5" t="n">
        <f>(Games!G551)*'Coefficients - Win Probability'!$B$2</f>
        <v>0</v>
      </c>
      <c r="C550" s="5" t="str">
        <f>(VLOOKUP(Games!B551, Data!$B$2:$L$134, 4, FALSE)-VLOOKUP(Games!E551, Data!$B$2:$L$134, 4, FALSE))*'Coefficients - Win Probability'!$C$2</f>
        <v>#N/A</v>
      </c>
      <c r="D550" s="5" t="str">
        <f>(VLOOKUP(Games!B551, Data!$B$2:$L$134, 5, FALSE)-VLOOKUP(Games!E551, Data!$B$2:$L$134, 5, FALSE))*'Coefficients - Win Probability'!$D$2</f>
        <v>#N/A</v>
      </c>
      <c r="E550" s="5" t="str">
        <f>(VLOOKUP(Games!B551, Data!$B$2:$L$134, 6, FALSE)-VLOOKUP(Games!E551, Data!$B$2:$L$134, 6, FALSE))*'Coefficients - Win Probability'!$E$2</f>
        <v>#N/A</v>
      </c>
      <c r="F550" s="5" t="str">
        <f>(VLOOKUP(Games!B551, Data!$B$2:$L$134, 7, FALSE)-VLOOKUP(Games!E551, Data!$B$2:$L$134, 7, FALSE))*'Coefficients - Win Probability'!$F$2</f>
        <v>#N/A</v>
      </c>
      <c r="G550" s="5" t="str">
        <f>(VLOOKUP(Games!B551, Data!$B$2:$L$134, 8, FALSE)-VLOOKUP(Games!E551, Data!$B$2:$L$134, 8, FALSE))*'Coefficients - Win Probability'!$G$2</f>
        <v>#N/A</v>
      </c>
      <c r="H550" s="5" t="str">
        <f>(VLOOKUP(Games!B551, Data!$B$2:$L$134, 9, FALSE)-VLOOKUP(Games!E551, Data!$B$2:$L$134, 9, FALSE))*'Coefficients - Win Probability'!$H$2</f>
        <v>#N/A</v>
      </c>
      <c r="I550" s="5" t="str">
        <f>(VLOOKUP(Games!B551, Data!$B$2:$L$134, 10, FALSE)-VLOOKUP(Games!E551, Data!$B$2:$L$134, 10, FALSE))*'Coefficients - Win Probability'!$I$2</f>
        <v>#N/A</v>
      </c>
      <c r="J550" s="5" t="str">
        <f>(IF(AND(VLOOKUP(Games!B551, Data!$B$2:$L$134, 11, FALSE)=1, VLOOKUP(Games!E551, Data!$B$2:$L$134, 11, FALSE)&lt;&gt;1), 1,0))*'Coefficients - Win Probability'!$J$2</f>
        <v>#N/A</v>
      </c>
      <c r="K550" s="5" t="str">
        <f>(IF(AND(VLOOKUP(Games!B551, Data!$B$2:$L$134, 11, FALSE)&lt;&gt;1, VLOOKUP(Games!E551, Data!$B$2:$L$134, 11, FALSE)=1), 1,0))*'Coefficients - Win Probability'!$K$2</f>
        <v>#N/A</v>
      </c>
      <c r="L550" s="5" t="str">
        <f>(VLOOKUP(Games!B551, Data!$B$2:$L$134, 3, FALSE)-VLOOKUP(Games!E551, Data!$B$2:$L$134, 3, FALSE))*'Coefficients - Win Probability'!$L$2</f>
        <v>#N/A</v>
      </c>
      <c r="N550" s="5" t="str">
        <f t="shared" si="1"/>
        <v>#N/A</v>
      </c>
    </row>
    <row r="551" ht="14.25" customHeight="1">
      <c r="A551" s="5" t="n">
        <f>'Coefficients - Win Probability'!$A$2</f>
        <v>0</v>
      </c>
      <c r="B551" s="5" t="n">
        <f>(Games!G552)*'Coefficients - Win Probability'!$B$2</f>
        <v>0</v>
      </c>
      <c r="C551" s="5" t="str">
        <f>(VLOOKUP(Games!B552, Data!$B$2:$L$134, 4, FALSE)-VLOOKUP(Games!E552, Data!$B$2:$L$134, 4, FALSE))*'Coefficients - Win Probability'!$C$2</f>
        <v>#N/A</v>
      </c>
      <c r="D551" s="5" t="str">
        <f>(VLOOKUP(Games!B552, Data!$B$2:$L$134, 5, FALSE)-VLOOKUP(Games!E552, Data!$B$2:$L$134, 5, FALSE))*'Coefficients - Win Probability'!$D$2</f>
        <v>#N/A</v>
      </c>
      <c r="E551" s="5" t="str">
        <f>(VLOOKUP(Games!B552, Data!$B$2:$L$134, 6, FALSE)-VLOOKUP(Games!E552, Data!$B$2:$L$134, 6, FALSE))*'Coefficients - Win Probability'!$E$2</f>
        <v>#N/A</v>
      </c>
      <c r="F551" s="5" t="str">
        <f>(VLOOKUP(Games!B552, Data!$B$2:$L$134, 7, FALSE)-VLOOKUP(Games!E552, Data!$B$2:$L$134, 7, FALSE))*'Coefficients - Win Probability'!$F$2</f>
        <v>#N/A</v>
      </c>
      <c r="G551" s="5" t="str">
        <f>(VLOOKUP(Games!B552, Data!$B$2:$L$134, 8, FALSE)-VLOOKUP(Games!E552, Data!$B$2:$L$134, 8, FALSE))*'Coefficients - Win Probability'!$G$2</f>
        <v>#N/A</v>
      </c>
      <c r="H551" s="5" t="str">
        <f>(VLOOKUP(Games!B552, Data!$B$2:$L$134, 9, FALSE)-VLOOKUP(Games!E552, Data!$B$2:$L$134, 9, FALSE))*'Coefficients - Win Probability'!$H$2</f>
        <v>#N/A</v>
      </c>
      <c r="I551" s="5" t="str">
        <f>(VLOOKUP(Games!B552, Data!$B$2:$L$134, 10, FALSE)-VLOOKUP(Games!E552, Data!$B$2:$L$134, 10, FALSE))*'Coefficients - Win Probability'!$I$2</f>
        <v>#N/A</v>
      </c>
      <c r="J551" s="5" t="str">
        <f>(IF(AND(VLOOKUP(Games!B552, Data!$B$2:$L$134, 11, FALSE)=1, VLOOKUP(Games!E552, Data!$B$2:$L$134, 11, FALSE)&lt;&gt;1), 1,0))*'Coefficients - Win Probability'!$J$2</f>
        <v>#N/A</v>
      </c>
      <c r="K551" s="5" t="str">
        <f>(IF(AND(VLOOKUP(Games!B552, Data!$B$2:$L$134, 11, FALSE)&lt;&gt;1, VLOOKUP(Games!E552, Data!$B$2:$L$134, 11, FALSE)=1), 1,0))*'Coefficients - Win Probability'!$K$2</f>
        <v>#N/A</v>
      </c>
      <c r="L551" s="5" t="str">
        <f>(VLOOKUP(Games!B552, Data!$B$2:$L$134, 3, FALSE)-VLOOKUP(Games!E552, Data!$B$2:$L$134, 3, FALSE))*'Coefficients - Win Probability'!$L$2</f>
        <v>#N/A</v>
      </c>
      <c r="N551" s="5" t="str">
        <f t="shared" si="1"/>
        <v>#N/A</v>
      </c>
    </row>
    <row r="552" ht="14.25" customHeight="1">
      <c r="A552" s="5" t="n">
        <f>'Coefficients - Win Probability'!$A$2</f>
        <v>0</v>
      </c>
      <c r="B552" s="5" t="n">
        <f>(Games!G553)*'Coefficients - Win Probability'!$B$2</f>
        <v>0</v>
      </c>
      <c r="C552" s="5" t="str">
        <f>(VLOOKUP(Games!B553, Data!$B$2:$L$134, 4, FALSE)-VLOOKUP(Games!E553, Data!$B$2:$L$134, 4, FALSE))*'Coefficients - Win Probability'!$C$2</f>
        <v>#N/A</v>
      </c>
      <c r="D552" s="5" t="str">
        <f>(VLOOKUP(Games!B553, Data!$B$2:$L$134, 5, FALSE)-VLOOKUP(Games!E553, Data!$B$2:$L$134, 5, FALSE))*'Coefficients - Win Probability'!$D$2</f>
        <v>#N/A</v>
      </c>
      <c r="E552" s="5" t="str">
        <f>(VLOOKUP(Games!B553, Data!$B$2:$L$134, 6, FALSE)-VLOOKUP(Games!E553, Data!$B$2:$L$134, 6, FALSE))*'Coefficients - Win Probability'!$E$2</f>
        <v>#N/A</v>
      </c>
      <c r="F552" s="5" t="str">
        <f>(VLOOKUP(Games!B553, Data!$B$2:$L$134, 7, FALSE)-VLOOKUP(Games!E553, Data!$B$2:$L$134, 7, FALSE))*'Coefficients - Win Probability'!$F$2</f>
        <v>#N/A</v>
      </c>
      <c r="G552" s="5" t="str">
        <f>(VLOOKUP(Games!B553, Data!$B$2:$L$134, 8, FALSE)-VLOOKUP(Games!E553, Data!$B$2:$L$134, 8, FALSE))*'Coefficients - Win Probability'!$G$2</f>
        <v>#N/A</v>
      </c>
      <c r="H552" s="5" t="str">
        <f>(VLOOKUP(Games!B553, Data!$B$2:$L$134, 9, FALSE)-VLOOKUP(Games!E553, Data!$B$2:$L$134, 9, FALSE))*'Coefficients - Win Probability'!$H$2</f>
        <v>#N/A</v>
      </c>
      <c r="I552" s="5" t="str">
        <f>(VLOOKUP(Games!B553, Data!$B$2:$L$134, 10, FALSE)-VLOOKUP(Games!E553, Data!$B$2:$L$134, 10, FALSE))*'Coefficients - Win Probability'!$I$2</f>
        <v>#N/A</v>
      </c>
      <c r="J552" s="5" t="str">
        <f>(IF(AND(VLOOKUP(Games!B553, Data!$B$2:$L$134, 11, FALSE)=1, VLOOKUP(Games!E553, Data!$B$2:$L$134, 11, FALSE)&lt;&gt;1), 1,0))*'Coefficients - Win Probability'!$J$2</f>
        <v>#N/A</v>
      </c>
      <c r="K552" s="5" t="str">
        <f>(IF(AND(VLOOKUP(Games!B553, Data!$B$2:$L$134, 11, FALSE)&lt;&gt;1, VLOOKUP(Games!E553, Data!$B$2:$L$134, 11, FALSE)=1), 1,0))*'Coefficients - Win Probability'!$K$2</f>
        <v>#N/A</v>
      </c>
      <c r="L552" s="5" t="str">
        <f>(VLOOKUP(Games!B553, Data!$B$2:$L$134, 3, FALSE)-VLOOKUP(Games!E553, Data!$B$2:$L$134, 3, FALSE))*'Coefficients - Win Probability'!$L$2</f>
        <v>#N/A</v>
      </c>
      <c r="N552" s="5" t="str">
        <f t="shared" si="1"/>
        <v>#N/A</v>
      </c>
    </row>
    <row r="553" ht="14.25" customHeight="1">
      <c r="A553" s="5" t="n">
        <f>'Coefficients - Win Probability'!$A$2</f>
        <v>0</v>
      </c>
      <c r="B553" s="5" t="n">
        <f>(Games!G554)*'Coefficients - Win Probability'!$B$2</f>
        <v>0</v>
      </c>
      <c r="C553" s="5" t="str">
        <f>(VLOOKUP(Games!B554, Data!$B$2:$L$134, 4, FALSE)-VLOOKUP(Games!E554, Data!$B$2:$L$134, 4, FALSE))*'Coefficients - Win Probability'!$C$2</f>
        <v>#N/A</v>
      </c>
      <c r="D553" s="5" t="str">
        <f>(VLOOKUP(Games!B554, Data!$B$2:$L$134, 5, FALSE)-VLOOKUP(Games!E554, Data!$B$2:$L$134, 5, FALSE))*'Coefficients - Win Probability'!$D$2</f>
        <v>#N/A</v>
      </c>
      <c r="E553" s="5" t="str">
        <f>(VLOOKUP(Games!B554, Data!$B$2:$L$134, 6, FALSE)-VLOOKUP(Games!E554, Data!$B$2:$L$134, 6, FALSE))*'Coefficients - Win Probability'!$E$2</f>
        <v>#N/A</v>
      </c>
      <c r="F553" s="5" t="str">
        <f>(VLOOKUP(Games!B554, Data!$B$2:$L$134, 7, FALSE)-VLOOKUP(Games!E554, Data!$B$2:$L$134, 7, FALSE))*'Coefficients - Win Probability'!$F$2</f>
        <v>#N/A</v>
      </c>
      <c r="G553" s="5" t="str">
        <f>(VLOOKUP(Games!B554, Data!$B$2:$L$134, 8, FALSE)-VLOOKUP(Games!E554, Data!$B$2:$L$134, 8, FALSE))*'Coefficients - Win Probability'!$G$2</f>
        <v>#N/A</v>
      </c>
      <c r="H553" s="5" t="str">
        <f>(VLOOKUP(Games!B554, Data!$B$2:$L$134, 9, FALSE)-VLOOKUP(Games!E554, Data!$B$2:$L$134, 9, FALSE))*'Coefficients - Win Probability'!$H$2</f>
        <v>#N/A</v>
      </c>
      <c r="I553" s="5" t="str">
        <f>(VLOOKUP(Games!B554, Data!$B$2:$L$134, 10, FALSE)-VLOOKUP(Games!E554, Data!$B$2:$L$134, 10, FALSE))*'Coefficients - Win Probability'!$I$2</f>
        <v>#N/A</v>
      </c>
      <c r="J553" s="5" t="str">
        <f>(IF(AND(VLOOKUP(Games!B554, Data!$B$2:$L$134, 11, FALSE)=1, VLOOKUP(Games!E554, Data!$B$2:$L$134, 11, FALSE)&lt;&gt;1), 1,0))*'Coefficients - Win Probability'!$J$2</f>
        <v>#N/A</v>
      </c>
      <c r="K553" s="5" t="str">
        <f>(IF(AND(VLOOKUP(Games!B554, Data!$B$2:$L$134, 11, FALSE)&lt;&gt;1, VLOOKUP(Games!E554, Data!$B$2:$L$134, 11, FALSE)=1), 1,0))*'Coefficients - Win Probability'!$K$2</f>
        <v>#N/A</v>
      </c>
      <c r="L553" s="5" t="str">
        <f>(VLOOKUP(Games!B554, Data!$B$2:$L$134, 3, FALSE)-VLOOKUP(Games!E554, Data!$B$2:$L$134, 3, FALSE))*'Coefficients - Win Probability'!$L$2</f>
        <v>#N/A</v>
      </c>
      <c r="N553" s="5" t="str">
        <f t="shared" si="1"/>
        <v>#N/A</v>
      </c>
    </row>
    <row r="554" ht="14.25" customHeight="1">
      <c r="A554" s="5" t="n">
        <f>'Coefficients - Win Probability'!$A$2</f>
        <v>0</v>
      </c>
      <c r="B554" s="5" t="n">
        <f>(Games!G555)*'Coefficients - Win Probability'!$B$2</f>
        <v>0</v>
      </c>
      <c r="C554" s="5" t="str">
        <f>(VLOOKUP(Games!B555, Data!$B$2:$L$134, 4, FALSE)-VLOOKUP(Games!E555, Data!$B$2:$L$134, 4, FALSE))*'Coefficients - Win Probability'!$C$2</f>
        <v>#N/A</v>
      </c>
      <c r="D554" s="5" t="str">
        <f>(VLOOKUP(Games!B555, Data!$B$2:$L$134, 5, FALSE)-VLOOKUP(Games!E555, Data!$B$2:$L$134, 5, FALSE))*'Coefficients - Win Probability'!$D$2</f>
        <v>#N/A</v>
      </c>
      <c r="E554" s="5" t="str">
        <f>(VLOOKUP(Games!B555, Data!$B$2:$L$134, 6, FALSE)-VLOOKUP(Games!E555, Data!$B$2:$L$134, 6, FALSE))*'Coefficients - Win Probability'!$E$2</f>
        <v>#N/A</v>
      </c>
      <c r="F554" s="5" t="str">
        <f>(VLOOKUP(Games!B555, Data!$B$2:$L$134, 7, FALSE)-VLOOKUP(Games!E555, Data!$B$2:$L$134, 7, FALSE))*'Coefficients - Win Probability'!$F$2</f>
        <v>#N/A</v>
      </c>
      <c r="G554" s="5" t="str">
        <f>(VLOOKUP(Games!B555, Data!$B$2:$L$134, 8, FALSE)-VLOOKUP(Games!E555, Data!$B$2:$L$134, 8, FALSE))*'Coefficients - Win Probability'!$G$2</f>
        <v>#N/A</v>
      </c>
      <c r="H554" s="5" t="str">
        <f>(VLOOKUP(Games!B555, Data!$B$2:$L$134, 9, FALSE)-VLOOKUP(Games!E555, Data!$B$2:$L$134, 9, FALSE))*'Coefficients - Win Probability'!$H$2</f>
        <v>#N/A</v>
      </c>
      <c r="I554" s="5" t="str">
        <f>(VLOOKUP(Games!B555, Data!$B$2:$L$134, 10, FALSE)-VLOOKUP(Games!E555, Data!$B$2:$L$134, 10, FALSE))*'Coefficients - Win Probability'!$I$2</f>
        <v>#N/A</v>
      </c>
      <c r="J554" s="5" t="str">
        <f>(IF(AND(VLOOKUP(Games!B555, Data!$B$2:$L$134, 11, FALSE)=1, VLOOKUP(Games!E555, Data!$B$2:$L$134, 11, FALSE)&lt;&gt;1), 1,0))*'Coefficients - Win Probability'!$J$2</f>
        <v>#N/A</v>
      </c>
      <c r="K554" s="5" t="str">
        <f>(IF(AND(VLOOKUP(Games!B555, Data!$B$2:$L$134, 11, FALSE)&lt;&gt;1, VLOOKUP(Games!E555, Data!$B$2:$L$134, 11, FALSE)=1), 1,0))*'Coefficients - Win Probability'!$K$2</f>
        <v>#N/A</v>
      </c>
      <c r="L554" s="5" t="str">
        <f>(VLOOKUP(Games!B555, Data!$B$2:$L$134, 3, FALSE)-VLOOKUP(Games!E555, Data!$B$2:$L$134, 3, FALSE))*'Coefficients - Win Probability'!$L$2</f>
        <v>#N/A</v>
      </c>
      <c r="N554" s="5" t="str">
        <f t="shared" si="1"/>
        <v>#N/A</v>
      </c>
    </row>
    <row r="555" ht="14.25" customHeight="1">
      <c r="A555" s="5" t="n">
        <f>'Coefficients - Win Probability'!$A$2</f>
        <v>0</v>
      </c>
      <c r="B555" s="5" t="n">
        <f>(Games!G556)*'Coefficients - Win Probability'!$B$2</f>
        <v>0</v>
      </c>
      <c r="C555" s="5" t="str">
        <f>(VLOOKUP(Games!B556, Data!$B$2:$L$134, 4, FALSE)-VLOOKUP(Games!E556, Data!$B$2:$L$134, 4, FALSE))*'Coefficients - Win Probability'!$C$2</f>
        <v>#N/A</v>
      </c>
      <c r="D555" s="5" t="str">
        <f>(VLOOKUP(Games!B556, Data!$B$2:$L$134, 5, FALSE)-VLOOKUP(Games!E556, Data!$B$2:$L$134, 5, FALSE))*'Coefficients - Win Probability'!$D$2</f>
        <v>#N/A</v>
      </c>
      <c r="E555" s="5" t="str">
        <f>(VLOOKUP(Games!B556, Data!$B$2:$L$134, 6, FALSE)-VLOOKUP(Games!E556, Data!$B$2:$L$134, 6, FALSE))*'Coefficients - Win Probability'!$E$2</f>
        <v>#N/A</v>
      </c>
      <c r="F555" s="5" t="str">
        <f>(VLOOKUP(Games!B556, Data!$B$2:$L$134, 7, FALSE)-VLOOKUP(Games!E556, Data!$B$2:$L$134, 7, FALSE))*'Coefficients - Win Probability'!$F$2</f>
        <v>#N/A</v>
      </c>
      <c r="G555" s="5" t="str">
        <f>(VLOOKUP(Games!B556, Data!$B$2:$L$134, 8, FALSE)-VLOOKUP(Games!E556, Data!$B$2:$L$134, 8, FALSE))*'Coefficients - Win Probability'!$G$2</f>
        <v>#N/A</v>
      </c>
      <c r="H555" s="5" t="str">
        <f>(VLOOKUP(Games!B556, Data!$B$2:$L$134, 9, FALSE)-VLOOKUP(Games!E556, Data!$B$2:$L$134, 9, FALSE))*'Coefficients - Win Probability'!$H$2</f>
        <v>#N/A</v>
      </c>
      <c r="I555" s="5" t="str">
        <f>(VLOOKUP(Games!B556, Data!$B$2:$L$134, 10, FALSE)-VLOOKUP(Games!E556, Data!$B$2:$L$134, 10, FALSE))*'Coefficients - Win Probability'!$I$2</f>
        <v>#N/A</v>
      </c>
      <c r="J555" s="5" t="str">
        <f>(IF(AND(VLOOKUP(Games!B556, Data!$B$2:$L$134, 11, FALSE)=1, VLOOKUP(Games!E556, Data!$B$2:$L$134, 11, FALSE)&lt;&gt;1), 1,0))*'Coefficients - Win Probability'!$J$2</f>
        <v>#N/A</v>
      </c>
      <c r="K555" s="5" t="str">
        <f>(IF(AND(VLOOKUP(Games!B556, Data!$B$2:$L$134, 11, FALSE)&lt;&gt;1, VLOOKUP(Games!E556, Data!$B$2:$L$134, 11, FALSE)=1), 1,0))*'Coefficients - Win Probability'!$K$2</f>
        <v>#N/A</v>
      </c>
      <c r="L555" s="5" t="str">
        <f>(VLOOKUP(Games!B556, Data!$B$2:$L$134, 3, FALSE)-VLOOKUP(Games!E556, Data!$B$2:$L$134, 3, FALSE))*'Coefficients - Win Probability'!$L$2</f>
        <v>#N/A</v>
      </c>
      <c r="N555" s="5" t="str">
        <f t="shared" si="1"/>
        <v>#N/A</v>
      </c>
    </row>
    <row r="556" ht="14.25" customHeight="1">
      <c r="A556" s="5" t="n">
        <f>'Coefficients - Win Probability'!$A$2</f>
        <v>0</v>
      </c>
      <c r="B556" s="5" t="n">
        <f>(Games!G557)*'Coefficients - Win Probability'!$B$2</f>
        <v>0</v>
      </c>
      <c r="C556" s="5" t="str">
        <f>(VLOOKUP(Games!B557, Data!$B$2:$L$134, 4, FALSE)-VLOOKUP(Games!E557, Data!$B$2:$L$134, 4, FALSE))*'Coefficients - Win Probability'!$C$2</f>
        <v>#N/A</v>
      </c>
      <c r="D556" s="5" t="str">
        <f>(VLOOKUP(Games!B557, Data!$B$2:$L$134, 5, FALSE)-VLOOKUP(Games!E557, Data!$B$2:$L$134, 5, FALSE))*'Coefficients - Win Probability'!$D$2</f>
        <v>#N/A</v>
      </c>
      <c r="E556" s="5" t="str">
        <f>(VLOOKUP(Games!B557, Data!$B$2:$L$134, 6, FALSE)-VLOOKUP(Games!E557, Data!$B$2:$L$134, 6, FALSE))*'Coefficients - Win Probability'!$E$2</f>
        <v>#N/A</v>
      </c>
      <c r="F556" s="5" t="str">
        <f>(VLOOKUP(Games!B557, Data!$B$2:$L$134, 7, FALSE)-VLOOKUP(Games!E557, Data!$B$2:$L$134, 7, FALSE))*'Coefficients - Win Probability'!$F$2</f>
        <v>#N/A</v>
      </c>
      <c r="G556" s="5" t="str">
        <f>(VLOOKUP(Games!B557, Data!$B$2:$L$134, 8, FALSE)-VLOOKUP(Games!E557, Data!$B$2:$L$134, 8, FALSE))*'Coefficients - Win Probability'!$G$2</f>
        <v>#N/A</v>
      </c>
      <c r="H556" s="5" t="str">
        <f>(VLOOKUP(Games!B557, Data!$B$2:$L$134, 9, FALSE)-VLOOKUP(Games!E557, Data!$B$2:$L$134, 9, FALSE))*'Coefficients - Win Probability'!$H$2</f>
        <v>#N/A</v>
      </c>
      <c r="I556" s="5" t="str">
        <f>(VLOOKUP(Games!B557, Data!$B$2:$L$134, 10, FALSE)-VLOOKUP(Games!E557, Data!$B$2:$L$134, 10, FALSE))*'Coefficients - Win Probability'!$I$2</f>
        <v>#N/A</v>
      </c>
      <c r="J556" s="5" t="str">
        <f>(IF(AND(VLOOKUP(Games!B557, Data!$B$2:$L$134, 11, FALSE)=1, VLOOKUP(Games!E557, Data!$B$2:$L$134, 11, FALSE)&lt;&gt;1), 1,0))*'Coefficients - Win Probability'!$J$2</f>
        <v>#N/A</v>
      </c>
      <c r="K556" s="5" t="str">
        <f>(IF(AND(VLOOKUP(Games!B557, Data!$B$2:$L$134, 11, FALSE)&lt;&gt;1, VLOOKUP(Games!E557, Data!$B$2:$L$134, 11, FALSE)=1), 1,0))*'Coefficients - Win Probability'!$K$2</f>
        <v>#N/A</v>
      </c>
      <c r="L556" s="5" t="str">
        <f>(VLOOKUP(Games!B557, Data!$B$2:$L$134, 3, FALSE)-VLOOKUP(Games!E557, Data!$B$2:$L$134, 3, FALSE))*'Coefficients - Win Probability'!$L$2</f>
        <v>#N/A</v>
      </c>
      <c r="N556" s="5" t="str">
        <f t="shared" si="1"/>
        <v>#N/A</v>
      </c>
    </row>
    <row r="557" ht="14.25" customHeight="1">
      <c r="A557" s="5" t="n">
        <f>'Coefficients - Win Probability'!$A$2</f>
        <v>0</v>
      </c>
      <c r="B557" s="5" t="n">
        <f>(Games!G558)*'Coefficients - Win Probability'!$B$2</f>
        <v>0</v>
      </c>
      <c r="C557" s="5" t="str">
        <f>(VLOOKUP(Games!B558, Data!$B$2:$L$134, 4, FALSE)-VLOOKUP(Games!E558, Data!$B$2:$L$134, 4, FALSE))*'Coefficients - Win Probability'!$C$2</f>
        <v>#N/A</v>
      </c>
      <c r="D557" s="5" t="str">
        <f>(VLOOKUP(Games!B558, Data!$B$2:$L$134, 5, FALSE)-VLOOKUP(Games!E558, Data!$B$2:$L$134, 5, FALSE))*'Coefficients - Win Probability'!$D$2</f>
        <v>#N/A</v>
      </c>
      <c r="E557" s="5" t="str">
        <f>(VLOOKUP(Games!B558, Data!$B$2:$L$134, 6, FALSE)-VLOOKUP(Games!E558, Data!$B$2:$L$134, 6, FALSE))*'Coefficients - Win Probability'!$E$2</f>
        <v>#N/A</v>
      </c>
      <c r="F557" s="5" t="str">
        <f>(VLOOKUP(Games!B558, Data!$B$2:$L$134, 7, FALSE)-VLOOKUP(Games!E558, Data!$B$2:$L$134, 7, FALSE))*'Coefficients - Win Probability'!$F$2</f>
        <v>#N/A</v>
      </c>
      <c r="G557" s="5" t="str">
        <f>(VLOOKUP(Games!B558, Data!$B$2:$L$134, 8, FALSE)-VLOOKUP(Games!E558, Data!$B$2:$L$134, 8, FALSE))*'Coefficients - Win Probability'!$G$2</f>
        <v>#N/A</v>
      </c>
      <c r="H557" s="5" t="str">
        <f>(VLOOKUP(Games!B558, Data!$B$2:$L$134, 9, FALSE)-VLOOKUP(Games!E558, Data!$B$2:$L$134, 9, FALSE))*'Coefficients - Win Probability'!$H$2</f>
        <v>#N/A</v>
      </c>
      <c r="I557" s="5" t="str">
        <f>(VLOOKUP(Games!B558, Data!$B$2:$L$134, 10, FALSE)-VLOOKUP(Games!E558, Data!$B$2:$L$134, 10, FALSE))*'Coefficients - Win Probability'!$I$2</f>
        <v>#N/A</v>
      </c>
      <c r="J557" s="5" t="str">
        <f>(IF(AND(VLOOKUP(Games!B558, Data!$B$2:$L$134, 11, FALSE)=1, VLOOKUP(Games!E558, Data!$B$2:$L$134, 11, FALSE)&lt;&gt;1), 1,0))*'Coefficients - Win Probability'!$J$2</f>
        <v>#N/A</v>
      </c>
      <c r="K557" s="5" t="str">
        <f>(IF(AND(VLOOKUP(Games!B558, Data!$B$2:$L$134, 11, FALSE)&lt;&gt;1, VLOOKUP(Games!E558, Data!$B$2:$L$134, 11, FALSE)=1), 1,0))*'Coefficients - Win Probability'!$K$2</f>
        <v>#N/A</v>
      </c>
      <c r="L557" s="5" t="str">
        <f>(VLOOKUP(Games!B558, Data!$B$2:$L$134, 3, FALSE)-VLOOKUP(Games!E558, Data!$B$2:$L$134, 3, FALSE))*'Coefficients - Win Probability'!$L$2</f>
        <v>#N/A</v>
      </c>
      <c r="N557" s="5" t="str">
        <f t="shared" si="1"/>
        <v>#N/A</v>
      </c>
    </row>
    <row r="558" ht="14.25" customHeight="1">
      <c r="A558" s="5" t="n">
        <f>'Coefficients - Win Probability'!$A$2</f>
        <v>0</v>
      </c>
      <c r="B558" s="5" t="n">
        <f>(Games!G559)*'Coefficients - Win Probability'!$B$2</f>
        <v>0</v>
      </c>
      <c r="C558" s="5" t="str">
        <f>(VLOOKUP(Games!B559, Data!$B$2:$L$134, 4, FALSE)-VLOOKUP(Games!E559, Data!$B$2:$L$134, 4, FALSE))*'Coefficients - Win Probability'!$C$2</f>
        <v>#N/A</v>
      </c>
      <c r="D558" s="5" t="str">
        <f>(VLOOKUP(Games!B559, Data!$B$2:$L$134, 5, FALSE)-VLOOKUP(Games!E559, Data!$B$2:$L$134, 5, FALSE))*'Coefficients - Win Probability'!$D$2</f>
        <v>#N/A</v>
      </c>
      <c r="E558" s="5" t="str">
        <f>(VLOOKUP(Games!B559, Data!$B$2:$L$134, 6, FALSE)-VLOOKUP(Games!E559, Data!$B$2:$L$134, 6, FALSE))*'Coefficients - Win Probability'!$E$2</f>
        <v>#N/A</v>
      </c>
      <c r="F558" s="5" t="str">
        <f>(VLOOKUP(Games!B559, Data!$B$2:$L$134, 7, FALSE)-VLOOKUP(Games!E559, Data!$B$2:$L$134, 7, FALSE))*'Coefficients - Win Probability'!$F$2</f>
        <v>#N/A</v>
      </c>
      <c r="G558" s="5" t="str">
        <f>(VLOOKUP(Games!B559, Data!$B$2:$L$134, 8, FALSE)-VLOOKUP(Games!E559, Data!$B$2:$L$134, 8, FALSE))*'Coefficients - Win Probability'!$G$2</f>
        <v>#N/A</v>
      </c>
      <c r="H558" s="5" t="str">
        <f>(VLOOKUP(Games!B559, Data!$B$2:$L$134, 9, FALSE)-VLOOKUP(Games!E559, Data!$B$2:$L$134, 9, FALSE))*'Coefficients - Win Probability'!$H$2</f>
        <v>#N/A</v>
      </c>
      <c r="I558" s="5" t="str">
        <f>(VLOOKUP(Games!B559, Data!$B$2:$L$134, 10, FALSE)-VLOOKUP(Games!E559, Data!$B$2:$L$134, 10, FALSE))*'Coefficients - Win Probability'!$I$2</f>
        <v>#N/A</v>
      </c>
      <c r="J558" s="5" t="str">
        <f>(IF(AND(VLOOKUP(Games!B559, Data!$B$2:$L$134, 11, FALSE)=1, VLOOKUP(Games!E559, Data!$B$2:$L$134, 11, FALSE)&lt;&gt;1), 1,0))*'Coefficients - Win Probability'!$J$2</f>
        <v>#N/A</v>
      </c>
      <c r="K558" s="5" t="str">
        <f>(IF(AND(VLOOKUP(Games!B559, Data!$B$2:$L$134, 11, FALSE)&lt;&gt;1, VLOOKUP(Games!E559, Data!$B$2:$L$134, 11, FALSE)=1), 1,0))*'Coefficients - Win Probability'!$K$2</f>
        <v>#N/A</v>
      </c>
      <c r="L558" s="5" t="str">
        <f>(VLOOKUP(Games!B559, Data!$B$2:$L$134, 3, FALSE)-VLOOKUP(Games!E559, Data!$B$2:$L$134, 3, FALSE))*'Coefficients - Win Probability'!$L$2</f>
        <v>#N/A</v>
      </c>
      <c r="N558" s="5" t="str">
        <f t="shared" si="1"/>
        <v>#N/A</v>
      </c>
    </row>
    <row r="559" ht="14.25" customHeight="1">
      <c r="A559" s="5" t="n">
        <f>'Coefficients - Win Probability'!$A$2</f>
        <v>0</v>
      </c>
      <c r="B559" s="5" t="n">
        <f>(Games!G560)*'Coefficients - Win Probability'!$B$2</f>
        <v>0</v>
      </c>
      <c r="C559" s="5" t="str">
        <f>(VLOOKUP(Games!B560, Data!$B$2:$L$134, 4, FALSE)-VLOOKUP(Games!E560, Data!$B$2:$L$134, 4, FALSE))*'Coefficients - Win Probability'!$C$2</f>
        <v>#N/A</v>
      </c>
      <c r="D559" s="5" t="str">
        <f>(VLOOKUP(Games!B560, Data!$B$2:$L$134, 5, FALSE)-VLOOKUP(Games!E560, Data!$B$2:$L$134, 5, FALSE))*'Coefficients - Win Probability'!$D$2</f>
        <v>#N/A</v>
      </c>
      <c r="E559" s="5" t="str">
        <f>(VLOOKUP(Games!B560, Data!$B$2:$L$134, 6, FALSE)-VLOOKUP(Games!E560, Data!$B$2:$L$134, 6, FALSE))*'Coefficients - Win Probability'!$E$2</f>
        <v>#N/A</v>
      </c>
      <c r="F559" s="5" t="str">
        <f>(VLOOKUP(Games!B560, Data!$B$2:$L$134, 7, FALSE)-VLOOKUP(Games!E560, Data!$B$2:$L$134, 7, FALSE))*'Coefficients - Win Probability'!$F$2</f>
        <v>#N/A</v>
      </c>
      <c r="G559" s="5" t="str">
        <f>(VLOOKUP(Games!B560, Data!$B$2:$L$134, 8, FALSE)-VLOOKUP(Games!E560, Data!$B$2:$L$134, 8, FALSE))*'Coefficients - Win Probability'!$G$2</f>
        <v>#N/A</v>
      </c>
      <c r="H559" s="5" t="str">
        <f>(VLOOKUP(Games!B560, Data!$B$2:$L$134, 9, FALSE)-VLOOKUP(Games!E560, Data!$B$2:$L$134, 9, FALSE))*'Coefficients - Win Probability'!$H$2</f>
        <v>#N/A</v>
      </c>
      <c r="I559" s="5" t="str">
        <f>(VLOOKUP(Games!B560, Data!$B$2:$L$134, 10, FALSE)-VLOOKUP(Games!E560, Data!$B$2:$L$134, 10, FALSE))*'Coefficients - Win Probability'!$I$2</f>
        <v>#N/A</v>
      </c>
      <c r="J559" s="5" t="str">
        <f>(IF(AND(VLOOKUP(Games!B560, Data!$B$2:$L$134, 11, FALSE)=1, VLOOKUP(Games!E560, Data!$B$2:$L$134, 11, FALSE)&lt;&gt;1), 1,0))*'Coefficients - Win Probability'!$J$2</f>
        <v>#N/A</v>
      </c>
      <c r="K559" s="5" t="str">
        <f>(IF(AND(VLOOKUP(Games!B560, Data!$B$2:$L$134, 11, FALSE)&lt;&gt;1, VLOOKUP(Games!E560, Data!$B$2:$L$134, 11, FALSE)=1), 1,0))*'Coefficients - Win Probability'!$K$2</f>
        <v>#N/A</v>
      </c>
      <c r="L559" s="5" t="str">
        <f>(VLOOKUP(Games!B560, Data!$B$2:$L$134, 3, FALSE)-VLOOKUP(Games!E560, Data!$B$2:$L$134, 3, FALSE))*'Coefficients - Win Probability'!$L$2</f>
        <v>#N/A</v>
      </c>
      <c r="N559" s="5" t="str">
        <f t="shared" si="1"/>
        <v>#N/A</v>
      </c>
    </row>
    <row r="560" ht="14.25" customHeight="1">
      <c r="A560" s="5" t="n">
        <f>'Coefficients - Win Probability'!$A$2</f>
        <v>0</v>
      </c>
      <c r="B560" s="5" t="n">
        <f>(Games!G561)*'Coefficients - Win Probability'!$B$2</f>
        <v>0</v>
      </c>
      <c r="C560" s="5" t="str">
        <f>(VLOOKUP(Games!B561, Data!$B$2:$L$134, 4, FALSE)-VLOOKUP(Games!E561, Data!$B$2:$L$134, 4, FALSE))*'Coefficients - Win Probability'!$C$2</f>
        <v>#N/A</v>
      </c>
      <c r="D560" s="5" t="str">
        <f>(VLOOKUP(Games!B561, Data!$B$2:$L$134, 5, FALSE)-VLOOKUP(Games!E561, Data!$B$2:$L$134, 5, FALSE))*'Coefficients - Win Probability'!$D$2</f>
        <v>#N/A</v>
      </c>
      <c r="E560" s="5" t="str">
        <f>(VLOOKUP(Games!B561, Data!$B$2:$L$134, 6, FALSE)-VLOOKUP(Games!E561, Data!$B$2:$L$134, 6, FALSE))*'Coefficients - Win Probability'!$E$2</f>
        <v>#N/A</v>
      </c>
      <c r="F560" s="5" t="str">
        <f>(VLOOKUP(Games!B561, Data!$B$2:$L$134, 7, FALSE)-VLOOKUP(Games!E561, Data!$B$2:$L$134, 7, FALSE))*'Coefficients - Win Probability'!$F$2</f>
        <v>#N/A</v>
      </c>
      <c r="G560" s="5" t="str">
        <f>(VLOOKUP(Games!B561, Data!$B$2:$L$134, 8, FALSE)-VLOOKUP(Games!E561, Data!$B$2:$L$134, 8, FALSE))*'Coefficients - Win Probability'!$G$2</f>
        <v>#N/A</v>
      </c>
      <c r="H560" s="5" t="str">
        <f>(VLOOKUP(Games!B561, Data!$B$2:$L$134, 9, FALSE)-VLOOKUP(Games!E561, Data!$B$2:$L$134, 9, FALSE))*'Coefficients - Win Probability'!$H$2</f>
        <v>#N/A</v>
      </c>
      <c r="I560" s="5" t="str">
        <f>(VLOOKUP(Games!B561, Data!$B$2:$L$134, 10, FALSE)-VLOOKUP(Games!E561, Data!$B$2:$L$134, 10, FALSE))*'Coefficients - Win Probability'!$I$2</f>
        <v>#N/A</v>
      </c>
      <c r="J560" s="5" t="str">
        <f>(IF(AND(VLOOKUP(Games!B561, Data!$B$2:$L$134, 11, FALSE)=1, VLOOKUP(Games!E561, Data!$B$2:$L$134, 11, FALSE)&lt;&gt;1), 1,0))*'Coefficients - Win Probability'!$J$2</f>
        <v>#N/A</v>
      </c>
      <c r="K560" s="5" t="str">
        <f>(IF(AND(VLOOKUP(Games!B561, Data!$B$2:$L$134, 11, FALSE)&lt;&gt;1, VLOOKUP(Games!E561, Data!$B$2:$L$134, 11, FALSE)=1), 1,0))*'Coefficients - Win Probability'!$K$2</f>
        <v>#N/A</v>
      </c>
      <c r="L560" s="5" t="str">
        <f>(VLOOKUP(Games!B561, Data!$B$2:$L$134, 3, FALSE)-VLOOKUP(Games!E561, Data!$B$2:$L$134, 3, FALSE))*'Coefficients - Win Probability'!$L$2</f>
        <v>#N/A</v>
      </c>
      <c r="N560" s="5" t="str">
        <f t="shared" si="1"/>
        <v>#N/A</v>
      </c>
    </row>
    <row r="561" ht="14.25" customHeight="1">
      <c r="A561" s="5" t="n">
        <f>'Coefficients - Win Probability'!$A$2</f>
        <v>0</v>
      </c>
      <c r="B561" s="5" t="n">
        <f>(Games!G562)*'Coefficients - Win Probability'!$B$2</f>
        <v>0</v>
      </c>
      <c r="C561" s="5" t="str">
        <f>(VLOOKUP(Games!B562, Data!$B$2:$L$134, 4, FALSE)-VLOOKUP(Games!E562, Data!$B$2:$L$134, 4, FALSE))*'Coefficients - Win Probability'!$C$2</f>
        <v>#N/A</v>
      </c>
      <c r="D561" s="5" t="str">
        <f>(VLOOKUP(Games!B562, Data!$B$2:$L$134, 5, FALSE)-VLOOKUP(Games!E562, Data!$B$2:$L$134, 5, FALSE))*'Coefficients - Win Probability'!$D$2</f>
        <v>#N/A</v>
      </c>
      <c r="E561" s="5" t="str">
        <f>(VLOOKUP(Games!B562, Data!$B$2:$L$134, 6, FALSE)-VLOOKUP(Games!E562, Data!$B$2:$L$134, 6, FALSE))*'Coefficients - Win Probability'!$E$2</f>
        <v>#N/A</v>
      </c>
      <c r="F561" s="5" t="str">
        <f>(VLOOKUP(Games!B562, Data!$B$2:$L$134, 7, FALSE)-VLOOKUP(Games!E562, Data!$B$2:$L$134, 7, FALSE))*'Coefficients - Win Probability'!$F$2</f>
        <v>#N/A</v>
      </c>
      <c r="G561" s="5" t="str">
        <f>(VLOOKUP(Games!B562, Data!$B$2:$L$134, 8, FALSE)-VLOOKUP(Games!E562, Data!$B$2:$L$134, 8, FALSE))*'Coefficients - Win Probability'!$G$2</f>
        <v>#N/A</v>
      </c>
      <c r="H561" s="5" t="str">
        <f>(VLOOKUP(Games!B562, Data!$B$2:$L$134, 9, FALSE)-VLOOKUP(Games!E562, Data!$B$2:$L$134, 9, FALSE))*'Coefficients - Win Probability'!$H$2</f>
        <v>#N/A</v>
      </c>
      <c r="I561" s="5" t="str">
        <f>(VLOOKUP(Games!B562, Data!$B$2:$L$134, 10, FALSE)-VLOOKUP(Games!E562, Data!$B$2:$L$134, 10, FALSE))*'Coefficients - Win Probability'!$I$2</f>
        <v>#N/A</v>
      </c>
      <c r="J561" s="5" t="str">
        <f>(IF(AND(VLOOKUP(Games!B562, Data!$B$2:$L$134, 11, FALSE)=1, VLOOKUP(Games!E562, Data!$B$2:$L$134, 11, FALSE)&lt;&gt;1), 1,0))*'Coefficients - Win Probability'!$J$2</f>
        <v>#N/A</v>
      </c>
      <c r="K561" s="5" t="str">
        <f>(IF(AND(VLOOKUP(Games!B562, Data!$B$2:$L$134, 11, FALSE)&lt;&gt;1, VLOOKUP(Games!E562, Data!$B$2:$L$134, 11, FALSE)=1), 1,0))*'Coefficients - Win Probability'!$K$2</f>
        <v>#N/A</v>
      </c>
      <c r="L561" s="5" t="str">
        <f>(VLOOKUP(Games!B562, Data!$B$2:$L$134, 3, FALSE)-VLOOKUP(Games!E562, Data!$B$2:$L$134, 3, FALSE))*'Coefficients - Win Probability'!$L$2</f>
        <v>#N/A</v>
      </c>
      <c r="N561" s="5" t="str">
        <f t="shared" si="1"/>
        <v>#N/A</v>
      </c>
    </row>
    <row r="562" ht="14.25" customHeight="1">
      <c r="A562" s="5" t="n">
        <f>'Coefficients - Win Probability'!$A$2</f>
        <v>0</v>
      </c>
      <c r="B562" s="5" t="n">
        <f>(Games!G563)*'Coefficients - Win Probability'!$B$2</f>
        <v>0</v>
      </c>
      <c r="C562" s="5" t="str">
        <f>(VLOOKUP(Games!B563, Data!$B$2:$L$134, 4, FALSE)-VLOOKUP(Games!E563, Data!$B$2:$L$134, 4, FALSE))*'Coefficients - Win Probability'!$C$2</f>
        <v>#N/A</v>
      </c>
      <c r="D562" s="5" t="str">
        <f>(VLOOKUP(Games!B563, Data!$B$2:$L$134, 5, FALSE)-VLOOKUP(Games!E563, Data!$B$2:$L$134, 5, FALSE))*'Coefficients - Win Probability'!$D$2</f>
        <v>#N/A</v>
      </c>
      <c r="E562" s="5" t="str">
        <f>(VLOOKUP(Games!B563, Data!$B$2:$L$134, 6, FALSE)-VLOOKUP(Games!E563, Data!$B$2:$L$134, 6, FALSE))*'Coefficients - Win Probability'!$E$2</f>
        <v>#N/A</v>
      </c>
      <c r="F562" s="5" t="str">
        <f>(VLOOKUP(Games!B563, Data!$B$2:$L$134, 7, FALSE)-VLOOKUP(Games!E563, Data!$B$2:$L$134, 7, FALSE))*'Coefficients - Win Probability'!$F$2</f>
        <v>#N/A</v>
      </c>
      <c r="G562" s="5" t="str">
        <f>(VLOOKUP(Games!B563, Data!$B$2:$L$134, 8, FALSE)-VLOOKUP(Games!E563, Data!$B$2:$L$134, 8, FALSE))*'Coefficients - Win Probability'!$G$2</f>
        <v>#N/A</v>
      </c>
      <c r="H562" s="5" t="str">
        <f>(VLOOKUP(Games!B563, Data!$B$2:$L$134, 9, FALSE)-VLOOKUP(Games!E563, Data!$B$2:$L$134, 9, FALSE))*'Coefficients - Win Probability'!$H$2</f>
        <v>#N/A</v>
      </c>
      <c r="I562" s="5" t="str">
        <f>(VLOOKUP(Games!B563, Data!$B$2:$L$134, 10, FALSE)-VLOOKUP(Games!E563, Data!$B$2:$L$134, 10, FALSE))*'Coefficients - Win Probability'!$I$2</f>
        <v>#N/A</v>
      </c>
      <c r="J562" s="5" t="str">
        <f>(IF(AND(VLOOKUP(Games!B563, Data!$B$2:$L$134, 11, FALSE)=1, VLOOKUP(Games!E563, Data!$B$2:$L$134, 11, FALSE)&lt;&gt;1), 1,0))*'Coefficients - Win Probability'!$J$2</f>
        <v>#N/A</v>
      </c>
      <c r="K562" s="5" t="str">
        <f>(IF(AND(VLOOKUP(Games!B563, Data!$B$2:$L$134, 11, FALSE)&lt;&gt;1, VLOOKUP(Games!E563, Data!$B$2:$L$134, 11, FALSE)=1), 1,0))*'Coefficients - Win Probability'!$K$2</f>
        <v>#N/A</v>
      </c>
      <c r="L562" s="5" t="str">
        <f>(VLOOKUP(Games!B563, Data!$B$2:$L$134, 3, FALSE)-VLOOKUP(Games!E563, Data!$B$2:$L$134, 3, FALSE))*'Coefficients - Win Probability'!$L$2</f>
        <v>#N/A</v>
      </c>
      <c r="N562" s="5" t="str">
        <f t="shared" si="1"/>
        <v>#N/A</v>
      </c>
    </row>
    <row r="563" ht="14.25" customHeight="1">
      <c r="A563" s="5" t="n">
        <f>'Coefficients - Win Probability'!$A$2</f>
        <v>0</v>
      </c>
      <c r="B563" s="5" t="n">
        <f>(Games!G564)*'Coefficients - Win Probability'!$B$2</f>
        <v>0</v>
      </c>
      <c r="C563" s="5" t="str">
        <f>(VLOOKUP(Games!B564, Data!$B$2:$L$134, 4, FALSE)-VLOOKUP(Games!E564, Data!$B$2:$L$134, 4, FALSE))*'Coefficients - Win Probability'!$C$2</f>
        <v>#N/A</v>
      </c>
      <c r="D563" s="5" t="str">
        <f>(VLOOKUP(Games!B564, Data!$B$2:$L$134, 5, FALSE)-VLOOKUP(Games!E564, Data!$B$2:$L$134, 5, FALSE))*'Coefficients - Win Probability'!$D$2</f>
        <v>#N/A</v>
      </c>
      <c r="E563" s="5" t="str">
        <f>(VLOOKUP(Games!B564, Data!$B$2:$L$134, 6, FALSE)-VLOOKUP(Games!E564, Data!$B$2:$L$134, 6, FALSE))*'Coefficients - Win Probability'!$E$2</f>
        <v>#N/A</v>
      </c>
      <c r="F563" s="5" t="str">
        <f>(VLOOKUP(Games!B564, Data!$B$2:$L$134, 7, FALSE)-VLOOKUP(Games!E564, Data!$B$2:$L$134, 7, FALSE))*'Coefficients - Win Probability'!$F$2</f>
        <v>#N/A</v>
      </c>
      <c r="G563" s="5" t="str">
        <f>(VLOOKUP(Games!B564, Data!$B$2:$L$134, 8, FALSE)-VLOOKUP(Games!E564, Data!$B$2:$L$134, 8, FALSE))*'Coefficients - Win Probability'!$G$2</f>
        <v>#N/A</v>
      </c>
      <c r="H563" s="5" t="str">
        <f>(VLOOKUP(Games!B564, Data!$B$2:$L$134, 9, FALSE)-VLOOKUP(Games!E564, Data!$B$2:$L$134, 9, FALSE))*'Coefficients - Win Probability'!$H$2</f>
        <v>#N/A</v>
      </c>
      <c r="I563" s="5" t="str">
        <f>(VLOOKUP(Games!B564, Data!$B$2:$L$134, 10, FALSE)-VLOOKUP(Games!E564, Data!$B$2:$L$134, 10, FALSE))*'Coefficients - Win Probability'!$I$2</f>
        <v>#N/A</v>
      </c>
      <c r="J563" s="5" t="str">
        <f>(IF(AND(VLOOKUP(Games!B564, Data!$B$2:$L$134, 11, FALSE)=1, VLOOKUP(Games!E564, Data!$B$2:$L$134, 11, FALSE)&lt;&gt;1), 1,0))*'Coefficients - Win Probability'!$J$2</f>
        <v>#N/A</v>
      </c>
      <c r="K563" s="5" t="str">
        <f>(IF(AND(VLOOKUP(Games!B564, Data!$B$2:$L$134, 11, FALSE)&lt;&gt;1, VLOOKUP(Games!E564, Data!$B$2:$L$134, 11, FALSE)=1), 1,0))*'Coefficients - Win Probability'!$K$2</f>
        <v>#N/A</v>
      </c>
      <c r="L563" s="5" t="str">
        <f>(VLOOKUP(Games!B564, Data!$B$2:$L$134, 3, FALSE)-VLOOKUP(Games!E564, Data!$B$2:$L$134, 3, FALSE))*'Coefficients - Win Probability'!$L$2</f>
        <v>#N/A</v>
      </c>
      <c r="N563" s="5" t="str">
        <f t="shared" si="1"/>
        <v>#N/A</v>
      </c>
    </row>
    <row r="564" ht="14.25" customHeight="1">
      <c r="A564" s="5" t="n">
        <f>'Coefficients - Win Probability'!$A$2</f>
        <v>0</v>
      </c>
      <c r="B564" s="5" t="n">
        <f>(Games!G565)*'Coefficients - Win Probability'!$B$2</f>
        <v>0</v>
      </c>
      <c r="C564" s="5" t="str">
        <f>(VLOOKUP(Games!B565, Data!$B$2:$L$134, 4, FALSE)-VLOOKUP(Games!E565, Data!$B$2:$L$134, 4, FALSE))*'Coefficients - Win Probability'!$C$2</f>
        <v>#N/A</v>
      </c>
      <c r="D564" s="5" t="str">
        <f>(VLOOKUP(Games!B565, Data!$B$2:$L$134, 5, FALSE)-VLOOKUP(Games!E565, Data!$B$2:$L$134, 5, FALSE))*'Coefficients - Win Probability'!$D$2</f>
        <v>#N/A</v>
      </c>
      <c r="E564" s="5" t="str">
        <f>(VLOOKUP(Games!B565, Data!$B$2:$L$134, 6, FALSE)-VLOOKUP(Games!E565, Data!$B$2:$L$134, 6, FALSE))*'Coefficients - Win Probability'!$E$2</f>
        <v>#N/A</v>
      </c>
      <c r="F564" s="5" t="str">
        <f>(VLOOKUP(Games!B565, Data!$B$2:$L$134, 7, FALSE)-VLOOKUP(Games!E565, Data!$B$2:$L$134, 7, FALSE))*'Coefficients - Win Probability'!$F$2</f>
        <v>#N/A</v>
      </c>
      <c r="G564" s="5" t="str">
        <f>(VLOOKUP(Games!B565, Data!$B$2:$L$134, 8, FALSE)-VLOOKUP(Games!E565, Data!$B$2:$L$134, 8, FALSE))*'Coefficients - Win Probability'!$G$2</f>
        <v>#N/A</v>
      </c>
      <c r="H564" s="5" t="str">
        <f>(VLOOKUP(Games!B565, Data!$B$2:$L$134, 9, FALSE)-VLOOKUP(Games!E565, Data!$B$2:$L$134, 9, FALSE))*'Coefficients - Win Probability'!$H$2</f>
        <v>#N/A</v>
      </c>
      <c r="I564" s="5" t="str">
        <f>(VLOOKUP(Games!B565, Data!$B$2:$L$134, 10, FALSE)-VLOOKUP(Games!E565, Data!$B$2:$L$134, 10, FALSE))*'Coefficients - Win Probability'!$I$2</f>
        <v>#N/A</v>
      </c>
      <c r="J564" s="5" t="str">
        <f>(IF(AND(VLOOKUP(Games!B565, Data!$B$2:$L$134, 11, FALSE)=1, VLOOKUP(Games!E565, Data!$B$2:$L$134, 11, FALSE)&lt;&gt;1), 1,0))*'Coefficients - Win Probability'!$J$2</f>
        <v>#N/A</v>
      </c>
      <c r="K564" s="5" t="str">
        <f>(IF(AND(VLOOKUP(Games!B565, Data!$B$2:$L$134, 11, FALSE)&lt;&gt;1, VLOOKUP(Games!E565, Data!$B$2:$L$134, 11, FALSE)=1), 1,0))*'Coefficients - Win Probability'!$K$2</f>
        <v>#N/A</v>
      </c>
      <c r="L564" s="5" t="str">
        <f>(VLOOKUP(Games!B565, Data!$B$2:$L$134, 3, FALSE)-VLOOKUP(Games!E565, Data!$B$2:$L$134, 3, FALSE))*'Coefficients - Win Probability'!$L$2</f>
        <v>#N/A</v>
      </c>
      <c r="N564" s="5" t="str">
        <f t="shared" si="1"/>
        <v>#N/A</v>
      </c>
    </row>
    <row r="565" ht="14.25" customHeight="1">
      <c r="A565" s="5" t="n">
        <f>'Coefficients - Win Probability'!$A$2</f>
        <v>0</v>
      </c>
      <c r="B565" s="5" t="n">
        <f>(Games!G566)*'Coefficients - Win Probability'!$B$2</f>
        <v>0</v>
      </c>
      <c r="C565" s="5" t="str">
        <f>(VLOOKUP(Games!B566, Data!$B$2:$L$134, 4, FALSE)-VLOOKUP(Games!E566, Data!$B$2:$L$134, 4, FALSE))*'Coefficients - Win Probability'!$C$2</f>
        <v>#N/A</v>
      </c>
      <c r="D565" s="5" t="str">
        <f>(VLOOKUP(Games!B566, Data!$B$2:$L$134, 5, FALSE)-VLOOKUP(Games!E566, Data!$B$2:$L$134, 5, FALSE))*'Coefficients - Win Probability'!$D$2</f>
        <v>#N/A</v>
      </c>
      <c r="E565" s="5" t="str">
        <f>(VLOOKUP(Games!B566, Data!$B$2:$L$134, 6, FALSE)-VLOOKUP(Games!E566, Data!$B$2:$L$134, 6, FALSE))*'Coefficients - Win Probability'!$E$2</f>
        <v>#N/A</v>
      </c>
      <c r="F565" s="5" t="str">
        <f>(VLOOKUP(Games!B566, Data!$B$2:$L$134, 7, FALSE)-VLOOKUP(Games!E566, Data!$B$2:$L$134, 7, FALSE))*'Coefficients - Win Probability'!$F$2</f>
        <v>#N/A</v>
      </c>
      <c r="G565" s="5" t="str">
        <f>(VLOOKUP(Games!B566, Data!$B$2:$L$134, 8, FALSE)-VLOOKUP(Games!E566, Data!$B$2:$L$134, 8, FALSE))*'Coefficients - Win Probability'!$G$2</f>
        <v>#N/A</v>
      </c>
      <c r="H565" s="5" t="str">
        <f>(VLOOKUP(Games!B566, Data!$B$2:$L$134, 9, FALSE)-VLOOKUP(Games!E566, Data!$B$2:$L$134, 9, FALSE))*'Coefficients - Win Probability'!$H$2</f>
        <v>#N/A</v>
      </c>
      <c r="I565" s="5" t="str">
        <f>(VLOOKUP(Games!B566, Data!$B$2:$L$134, 10, FALSE)-VLOOKUP(Games!E566, Data!$B$2:$L$134, 10, FALSE))*'Coefficients - Win Probability'!$I$2</f>
        <v>#N/A</v>
      </c>
      <c r="J565" s="5" t="str">
        <f>(IF(AND(VLOOKUP(Games!B566, Data!$B$2:$L$134, 11, FALSE)=1, VLOOKUP(Games!E566, Data!$B$2:$L$134, 11, FALSE)&lt;&gt;1), 1,0))*'Coefficients - Win Probability'!$J$2</f>
        <v>#N/A</v>
      </c>
      <c r="K565" s="5" t="str">
        <f>(IF(AND(VLOOKUP(Games!B566, Data!$B$2:$L$134, 11, FALSE)&lt;&gt;1, VLOOKUP(Games!E566, Data!$B$2:$L$134, 11, FALSE)=1), 1,0))*'Coefficients - Win Probability'!$K$2</f>
        <v>#N/A</v>
      </c>
      <c r="L565" s="5" t="str">
        <f>(VLOOKUP(Games!B566, Data!$B$2:$L$134, 3, FALSE)-VLOOKUP(Games!E566, Data!$B$2:$L$134, 3, FALSE))*'Coefficients - Win Probability'!$L$2</f>
        <v>#N/A</v>
      </c>
      <c r="N565" s="5" t="str">
        <f t="shared" si="1"/>
        <v>#N/A</v>
      </c>
    </row>
    <row r="566" ht="14.25" customHeight="1">
      <c r="A566" s="5" t="n">
        <f>'Coefficients - Win Probability'!$A$2</f>
        <v>0</v>
      </c>
      <c r="B566" s="5" t="n">
        <f>(Games!G567)*'Coefficients - Win Probability'!$B$2</f>
        <v>0</v>
      </c>
      <c r="C566" s="5" t="str">
        <f>(VLOOKUP(Games!B567, Data!$B$2:$L$134, 4, FALSE)-VLOOKUP(Games!E567, Data!$B$2:$L$134, 4, FALSE))*'Coefficients - Win Probability'!$C$2</f>
        <v>#N/A</v>
      </c>
      <c r="D566" s="5" t="str">
        <f>(VLOOKUP(Games!B567, Data!$B$2:$L$134, 5, FALSE)-VLOOKUP(Games!E567, Data!$B$2:$L$134, 5, FALSE))*'Coefficients - Win Probability'!$D$2</f>
        <v>#N/A</v>
      </c>
      <c r="E566" s="5" t="str">
        <f>(VLOOKUP(Games!B567, Data!$B$2:$L$134, 6, FALSE)-VLOOKUP(Games!E567, Data!$B$2:$L$134, 6, FALSE))*'Coefficients - Win Probability'!$E$2</f>
        <v>#N/A</v>
      </c>
      <c r="F566" s="5" t="str">
        <f>(VLOOKUP(Games!B567, Data!$B$2:$L$134, 7, FALSE)-VLOOKUP(Games!E567, Data!$B$2:$L$134, 7, FALSE))*'Coefficients - Win Probability'!$F$2</f>
        <v>#N/A</v>
      </c>
      <c r="G566" s="5" t="str">
        <f>(VLOOKUP(Games!B567, Data!$B$2:$L$134, 8, FALSE)-VLOOKUP(Games!E567, Data!$B$2:$L$134, 8, FALSE))*'Coefficients - Win Probability'!$G$2</f>
        <v>#N/A</v>
      </c>
      <c r="H566" s="5" t="str">
        <f>(VLOOKUP(Games!B567, Data!$B$2:$L$134, 9, FALSE)-VLOOKUP(Games!E567, Data!$B$2:$L$134, 9, FALSE))*'Coefficients - Win Probability'!$H$2</f>
        <v>#N/A</v>
      </c>
      <c r="I566" s="5" t="str">
        <f>(VLOOKUP(Games!B567, Data!$B$2:$L$134, 10, FALSE)-VLOOKUP(Games!E567, Data!$B$2:$L$134, 10, FALSE))*'Coefficients - Win Probability'!$I$2</f>
        <v>#N/A</v>
      </c>
      <c r="J566" s="5" t="str">
        <f>(IF(AND(VLOOKUP(Games!B567, Data!$B$2:$L$134, 11, FALSE)=1, VLOOKUP(Games!E567, Data!$B$2:$L$134, 11, FALSE)&lt;&gt;1), 1,0))*'Coefficients - Win Probability'!$J$2</f>
        <v>#N/A</v>
      </c>
      <c r="K566" s="5" t="str">
        <f>(IF(AND(VLOOKUP(Games!B567, Data!$B$2:$L$134, 11, FALSE)&lt;&gt;1, VLOOKUP(Games!E567, Data!$B$2:$L$134, 11, FALSE)=1), 1,0))*'Coefficients - Win Probability'!$K$2</f>
        <v>#N/A</v>
      </c>
      <c r="L566" s="5" t="str">
        <f>(VLOOKUP(Games!B567, Data!$B$2:$L$134, 3, FALSE)-VLOOKUP(Games!E567, Data!$B$2:$L$134, 3, FALSE))*'Coefficients - Win Probability'!$L$2</f>
        <v>#N/A</v>
      </c>
      <c r="N566" s="5" t="str">
        <f t="shared" si="1"/>
        <v>#N/A</v>
      </c>
    </row>
    <row r="567" ht="14.25" customHeight="1">
      <c r="A567" s="5" t="n">
        <f>'Coefficients - Win Probability'!$A$2</f>
        <v>0</v>
      </c>
      <c r="B567" s="5" t="n">
        <f>(Games!G568)*'Coefficients - Win Probability'!$B$2</f>
        <v>0</v>
      </c>
      <c r="C567" s="5" t="str">
        <f>(VLOOKUP(Games!B568, Data!$B$2:$L$134, 4, FALSE)-VLOOKUP(Games!E568, Data!$B$2:$L$134, 4, FALSE))*'Coefficients - Win Probability'!$C$2</f>
        <v>#N/A</v>
      </c>
      <c r="D567" s="5" t="str">
        <f>(VLOOKUP(Games!B568, Data!$B$2:$L$134, 5, FALSE)-VLOOKUP(Games!E568, Data!$B$2:$L$134, 5, FALSE))*'Coefficients - Win Probability'!$D$2</f>
        <v>#N/A</v>
      </c>
      <c r="E567" s="5" t="str">
        <f>(VLOOKUP(Games!B568, Data!$B$2:$L$134, 6, FALSE)-VLOOKUP(Games!E568, Data!$B$2:$L$134, 6, FALSE))*'Coefficients - Win Probability'!$E$2</f>
        <v>#N/A</v>
      </c>
      <c r="F567" s="5" t="str">
        <f>(VLOOKUP(Games!B568, Data!$B$2:$L$134, 7, FALSE)-VLOOKUP(Games!E568, Data!$B$2:$L$134, 7, FALSE))*'Coefficients - Win Probability'!$F$2</f>
        <v>#N/A</v>
      </c>
      <c r="G567" s="5" t="str">
        <f>(VLOOKUP(Games!B568, Data!$B$2:$L$134, 8, FALSE)-VLOOKUP(Games!E568, Data!$B$2:$L$134, 8, FALSE))*'Coefficients - Win Probability'!$G$2</f>
        <v>#N/A</v>
      </c>
      <c r="H567" s="5" t="str">
        <f>(VLOOKUP(Games!B568, Data!$B$2:$L$134, 9, FALSE)-VLOOKUP(Games!E568, Data!$B$2:$L$134, 9, FALSE))*'Coefficients - Win Probability'!$H$2</f>
        <v>#N/A</v>
      </c>
      <c r="I567" s="5" t="str">
        <f>(VLOOKUP(Games!B568, Data!$B$2:$L$134, 10, FALSE)-VLOOKUP(Games!E568, Data!$B$2:$L$134, 10, FALSE))*'Coefficients - Win Probability'!$I$2</f>
        <v>#N/A</v>
      </c>
      <c r="J567" s="5" t="str">
        <f>(IF(AND(VLOOKUP(Games!B568, Data!$B$2:$L$134, 11, FALSE)=1, VLOOKUP(Games!E568, Data!$B$2:$L$134, 11, FALSE)&lt;&gt;1), 1,0))*'Coefficients - Win Probability'!$J$2</f>
        <v>#N/A</v>
      </c>
      <c r="K567" s="5" t="str">
        <f>(IF(AND(VLOOKUP(Games!B568, Data!$B$2:$L$134, 11, FALSE)&lt;&gt;1, VLOOKUP(Games!E568, Data!$B$2:$L$134, 11, FALSE)=1), 1,0))*'Coefficients - Win Probability'!$K$2</f>
        <v>#N/A</v>
      </c>
      <c r="L567" s="5" t="str">
        <f>(VLOOKUP(Games!B568, Data!$B$2:$L$134, 3, FALSE)-VLOOKUP(Games!E568, Data!$B$2:$L$134, 3, FALSE))*'Coefficients - Win Probability'!$L$2</f>
        <v>#N/A</v>
      </c>
      <c r="N567" s="5" t="str">
        <f t="shared" si="1"/>
        <v>#N/A</v>
      </c>
    </row>
    <row r="568" ht="14.25" customHeight="1">
      <c r="A568" s="5" t="n">
        <f>'Coefficients - Win Probability'!$A$2</f>
        <v>0</v>
      </c>
      <c r="B568" s="5" t="n">
        <f>(Games!G569)*'Coefficients - Win Probability'!$B$2</f>
        <v>0</v>
      </c>
      <c r="C568" s="5" t="str">
        <f>(VLOOKUP(Games!B569, Data!$B$2:$L$134, 4, FALSE)-VLOOKUP(Games!E569, Data!$B$2:$L$134, 4, FALSE))*'Coefficients - Win Probability'!$C$2</f>
        <v>#N/A</v>
      </c>
      <c r="D568" s="5" t="str">
        <f>(VLOOKUP(Games!B569, Data!$B$2:$L$134, 5, FALSE)-VLOOKUP(Games!E569, Data!$B$2:$L$134, 5, FALSE))*'Coefficients - Win Probability'!$D$2</f>
        <v>#N/A</v>
      </c>
      <c r="E568" s="5" t="str">
        <f>(VLOOKUP(Games!B569, Data!$B$2:$L$134, 6, FALSE)-VLOOKUP(Games!E569, Data!$B$2:$L$134, 6, FALSE))*'Coefficients - Win Probability'!$E$2</f>
        <v>#N/A</v>
      </c>
      <c r="F568" s="5" t="str">
        <f>(VLOOKUP(Games!B569, Data!$B$2:$L$134, 7, FALSE)-VLOOKUP(Games!E569, Data!$B$2:$L$134, 7, FALSE))*'Coefficients - Win Probability'!$F$2</f>
        <v>#N/A</v>
      </c>
      <c r="G568" s="5" t="str">
        <f>(VLOOKUP(Games!B569, Data!$B$2:$L$134, 8, FALSE)-VLOOKUP(Games!E569, Data!$B$2:$L$134, 8, FALSE))*'Coefficients - Win Probability'!$G$2</f>
        <v>#N/A</v>
      </c>
      <c r="H568" s="5" t="str">
        <f>(VLOOKUP(Games!B569, Data!$B$2:$L$134, 9, FALSE)-VLOOKUP(Games!E569, Data!$B$2:$L$134, 9, FALSE))*'Coefficients - Win Probability'!$H$2</f>
        <v>#N/A</v>
      </c>
      <c r="I568" s="5" t="str">
        <f>(VLOOKUP(Games!B569, Data!$B$2:$L$134, 10, FALSE)-VLOOKUP(Games!E569, Data!$B$2:$L$134, 10, FALSE))*'Coefficients - Win Probability'!$I$2</f>
        <v>#N/A</v>
      </c>
      <c r="J568" s="5" t="str">
        <f>(IF(AND(VLOOKUP(Games!B569, Data!$B$2:$L$134, 11, FALSE)=1, VLOOKUP(Games!E569, Data!$B$2:$L$134, 11, FALSE)&lt;&gt;1), 1,0))*'Coefficients - Win Probability'!$J$2</f>
        <v>#N/A</v>
      </c>
      <c r="K568" s="5" t="str">
        <f>(IF(AND(VLOOKUP(Games!B569, Data!$B$2:$L$134, 11, FALSE)&lt;&gt;1, VLOOKUP(Games!E569, Data!$B$2:$L$134, 11, FALSE)=1), 1,0))*'Coefficients - Win Probability'!$K$2</f>
        <v>#N/A</v>
      </c>
      <c r="L568" s="5" t="str">
        <f>(VLOOKUP(Games!B569, Data!$B$2:$L$134, 3, FALSE)-VLOOKUP(Games!E569, Data!$B$2:$L$134, 3, FALSE))*'Coefficients - Win Probability'!$L$2</f>
        <v>#N/A</v>
      </c>
      <c r="N568" s="5" t="str">
        <f t="shared" si="1"/>
        <v>#N/A</v>
      </c>
    </row>
    <row r="569" ht="14.25" customHeight="1">
      <c r="A569" s="5" t="n">
        <f>'Coefficients - Win Probability'!$A$2</f>
        <v>0</v>
      </c>
      <c r="B569" s="5" t="n">
        <f>(Games!G570)*'Coefficients - Win Probability'!$B$2</f>
        <v>0</v>
      </c>
      <c r="C569" s="5" t="str">
        <f>(VLOOKUP(Games!B570, Data!$B$2:$L$134, 4, FALSE)-VLOOKUP(Games!E570, Data!$B$2:$L$134, 4, FALSE))*'Coefficients - Win Probability'!$C$2</f>
        <v>#N/A</v>
      </c>
      <c r="D569" s="5" t="str">
        <f>(VLOOKUP(Games!B570, Data!$B$2:$L$134, 5, FALSE)-VLOOKUP(Games!E570, Data!$B$2:$L$134, 5, FALSE))*'Coefficients - Win Probability'!$D$2</f>
        <v>#N/A</v>
      </c>
      <c r="E569" s="5" t="str">
        <f>(VLOOKUP(Games!B570, Data!$B$2:$L$134, 6, FALSE)-VLOOKUP(Games!E570, Data!$B$2:$L$134, 6, FALSE))*'Coefficients - Win Probability'!$E$2</f>
        <v>#N/A</v>
      </c>
      <c r="F569" s="5" t="str">
        <f>(VLOOKUP(Games!B570, Data!$B$2:$L$134, 7, FALSE)-VLOOKUP(Games!E570, Data!$B$2:$L$134, 7, FALSE))*'Coefficients - Win Probability'!$F$2</f>
        <v>#N/A</v>
      </c>
      <c r="G569" s="5" t="str">
        <f>(VLOOKUP(Games!B570, Data!$B$2:$L$134, 8, FALSE)-VLOOKUP(Games!E570, Data!$B$2:$L$134, 8, FALSE))*'Coefficients - Win Probability'!$G$2</f>
        <v>#N/A</v>
      </c>
      <c r="H569" s="5" t="str">
        <f>(VLOOKUP(Games!B570, Data!$B$2:$L$134, 9, FALSE)-VLOOKUP(Games!E570, Data!$B$2:$L$134, 9, FALSE))*'Coefficients - Win Probability'!$H$2</f>
        <v>#N/A</v>
      </c>
      <c r="I569" s="5" t="str">
        <f>(VLOOKUP(Games!B570, Data!$B$2:$L$134, 10, FALSE)-VLOOKUP(Games!E570, Data!$B$2:$L$134, 10, FALSE))*'Coefficients - Win Probability'!$I$2</f>
        <v>#N/A</v>
      </c>
      <c r="J569" s="5" t="str">
        <f>(IF(AND(VLOOKUP(Games!B570, Data!$B$2:$L$134, 11, FALSE)=1, VLOOKUP(Games!E570, Data!$B$2:$L$134, 11, FALSE)&lt;&gt;1), 1,0))*'Coefficients - Win Probability'!$J$2</f>
        <v>#N/A</v>
      </c>
      <c r="K569" s="5" t="str">
        <f>(IF(AND(VLOOKUP(Games!B570, Data!$B$2:$L$134, 11, FALSE)&lt;&gt;1, VLOOKUP(Games!E570, Data!$B$2:$L$134, 11, FALSE)=1), 1,0))*'Coefficients - Win Probability'!$K$2</f>
        <v>#N/A</v>
      </c>
      <c r="L569" s="5" t="str">
        <f>(VLOOKUP(Games!B570, Data!$B$2:$L$134, 3, FALSE)-VLOOKUP(Games!E570, Data!$B$2:$L$134, 3, FALSE))*'Coefficients - Win Probability'!$L$2</f>
        <v>#N/A</v>
      </c>
      <c r="N569" s="5" t="str">
        <f t="shared" si="1"/>
        <v>#N/A</v>
      </c>
    </row>
    <row r="570" ht="14.25" customHeight="1">
      <c r="A570" s="5" t="n">
        <f>'Coefficients - Win Probability'!$A$2</f>
        <v>0</v>
      </c>
      <c r="B570" s="5" t="n">
        <f>(Games!G571)*'Coefficients - Win Probability'!$B$2</f>
        <v>0</v>
      </c>
      <c r="C570" s="5" t="str">
        <f>(VLOOKUP(Games!B571, Data!$B$2:$L$134, 4, FALSE)-VLOOKUP(Games!E571, Data!$B$2:$L$134, 4, FALSE))*'Coefficients - Win Probability'!$C$2</f>
        <v>#N/A</v>
      </c>
      <c r="D570" s="5" t="str">
        <f>(VLOOKUP(Games!B571, Data!$B$2:$L$134, 5, FALSE)-VLOOKUP(Games!E571, Data!$B$2:$L$134, 5, FALSE))*'Coefficients - Win Probability'!$D$2</f>
        <v>#N/A</v>
      </c>
      <c r="E570" s="5" t="str">
        <f>(VLOOKUP(Games!B571, Data!$B$2:$L$134, 6, FALSE)-VLOOKUP(Games!E571, Data!$B$2:$L$134, 6, FALSE))*'Coefficients - Win Probability'!$E$2</f>
        <v>#N/A</v>
      </c>
      <c r="F570" s="5" t="str">
        <f>(VLOOKUP(Games!B571, Data!$B$2:$L$134, 7, FALSE)-VLOOKUP(Games!E571, Data!$B$2:$L$134, 7, FALSE))*'Coefficients - Win Probability'!$F$2</f>
        <v>#N/A</v>
      </c>
      <c r="G570" s="5" t="str">
        <f>(VLOOKUP(Games!B571, Data!$B$2:$L$134, 8, FALSE)-VLOOKUP(Games!E571, Data!$B$2:$L$134, 8, FALSE))*'Coefficients - Win Probability'!$G$2</f>
        <v>#N/A</v>
      </c>
      <c r="H570" s="5" t="str">
        <f>(VLOOKUP(Games!B571, Data!$B$2:$L$134, 9, FALSE)-VLOOKUP(Games!E571, Data!$B$2:$L$134, 9, FALSE))*'Coefficients - Win Probability'!$H$2</f>
        <v>#N/A</v>
      </c>
      <c r="I570" s="5" t="str">
        <f>(VLOOKUP(Games!B571, Data!$B$2:$L$134, 10, FALSE)-VLOOKUP(Games!E571, Data!$B$2:$L$134, 10, FALSE))*'Coefficients - Win Probability'!$I$2</f>
        <v>#N/A</v>
      </c>
      <c r="J570" s="5" t="str">
        <f>(IF(AND(VLOOKUP(Games!B571, Data!$B$2:$L$134, 11, FALSE)=1, VLOOKUP(Games!E571, Data!$B$2:$L$134, 11, FALSE)&lt;&gt;1), 1,0))*'Coefficients - Win Probability'!$J$2</f>
        <v>#N/A</v>
      </c>
      <c r="K570" s="5" t="str">
        <f>(IF(AND(VLOOKUP(Games!B571, Data!$B$2:$L$134, 11, FALSE)&lt;&gt;1, VLOOKUP(Games!E571, Data!$B$2:$L$134, 11, FALSE)=1), 1,0))*'Coefficients - Win Probability'!$K$2</f>
        <v>#N/A</v>
      </c>
      <c r="L570" s="5" t="str">
        <f>(VLOOKUP(Games!B571, Data!$B$2:$L$134, 3, FALSE)-VLOOKUP(Games!E571, Data!$B$2:$L$134, 3, FALSE))*'Coefficients - Win Probability'!$L$2</f>
        <v>#N/A</v>
      </c>
      <c r="N570" s="5" t="str">
        <f t="shared" si="1"/>
        <v>#N/A</v>
      </c>
    </row>
    <row r="571" ht="14.25" customHeight="1">
      <c r="A571" s="5" t="n">
        <f>'Coefficients - Win Probability'!$A$2</f>
        <v>0</v>
      </c>
      <c r="B571" s="5" t="n">
        <f>(Games!G572)*'Coefficients - Win Probability'!$B$2</f>
        <v>0</v>
      </c>
      <c r="C571" s="5" t="str">
        <f>(VLOOKUP(Games!B572, Data!$B$2:$L$134, 4, FALSE)-VLOOKUP(Games!E572, Data!$B$2:$L$134, 4, FALSE))*'Coefficients - Win Probability'!$C$2</f>
        <v>#N/A</v>
      </c>
      <c r="D571" s="5" t="str">
        <f>(VLOOKUP(Games!B572, Data!$B$2:$L$134, 5, FALSE)-VLOOKUP(Games!E572, Data!$B$2:$L$134, 5, FALSE))*'Coefficients - Win Probability'!$D$2</f>
        <v>#N/A</v>
      </c>
      <c r="E571" s="5" t="str">
        <f>(VLOOKUP(Games!B572, Data!$B$2:$L$134, 6, FALSE)-VLOOKUP(Games!E572, Data!$B$2:$L$134, 6, FALSE))*'Coefficients - Win Probability'!$E$2</f>
        <v>#N/A</v>
      </c>
      <c r="F571" s="5" t="str">
        <f>(VLOOKUP(Games!B572, Data!$B$2:$L$134, 7, FALSE)-VLOOKUP(Games!E572, Data!$B$2:$L$134, 7, FALSE))*'Coefficients - Win Probability'!$F$2</f>
        <v>#N/A</v>
      </c>
      <c r="G571" s="5" t="str">
        <f>(VLOOKUP(Games!B572, Data!$B$2:$L$134, 8, FALSE)-VLOOKUP(Games!E572, Data!$B$2:$L$134, 8, FALSE))*'Coefficients - Win Probability'!$G$2</f>
        <v>#N/A</v>
      </c>
      <c r="H571" s="5" t="str">
        <f>(VLOOKUP(Games!B572, Data!$B$2:$L$134, 9, FALSE)-VLOOKUP(Games!E572, Data!$B$2:$L$134, 9, FALSE))*'Coefficients - Win Probability'!$H$2</f>
        <v>#N/A</v>
      </c>
      <c r="I571" s="5" t="str">
        <f>(VLOOKUP(Games!B572, Data!$B$2:$L$134, 10, FALSE)-VLOOKUP(Games!E572, Data!$B$2:$L$134, 10, FALSE))*'Coefficients - Win Probability'!$I$2</f>
        <v>#N/A</v>
      </c>
      <c r="J571" s="5" t="str">
        <f>(IF(AND(VLOOKUP(Games!B572, Data!$B$2:$L$134, 11, FALSE)=1, VLOOKUP(Games!E572, Data!$B$2:$L$134, 11, FALSE)&lt;&gt;1), 1,0))*'Coefficients - Win Probability'!$J$2</f>
        <v>#N/A</v>
      </c>
      <c r="K571" s="5" t="str">
        <f>(IF(AND(VLOOKUP(Games!B572, Data!$B$2:$L$134, 11, FALSE)&lt;&gt;1, VLOOKUP(Games!E572, Data!$B$2:$L$134, 11, FALSE)=1), 1,0))*'Coefficients - Win Probability'!$K$2</f>
        <v>#N/A</v>
      </c>
      <c r="L571" s="5" t="str">
        <f>(VLOOKUP(Games!B572, Data!$B$2:$L$134, 3, FALSE)-VLOOKUP(Games!E572, Data!$B$2:$L$134, 3, FALSE))*'Coefficients - Win Probability'!$L$2</f>
        <v>#N/A</v>
      </c>
      <c r="N571" s="5" t="str">
        <f t="shared" si="1"/>
        <v>#N/A</v>
      </c>
    </row>
    <row r="572" ht="14.25" customHeight="1">
      <c r="A572" s="5" t="n">
        <f>'Coefficients - Win Probability'!$A$2</f>
        <v>0</v>
      </c>
      <c r="B572" s="5" t="n">
        <f>(Games!G573)*'Coefficients - Win Probability'!$B$2</f>
        <v>0</v>
      </c>
      <c r="C572" s="5" t="str">
        <f>(VLOOKUP(Games!B573, Data!$B$2:$L$134, 4, FALSE)-VLOOKUP(Games!E573, Data!$B$2:$L$134, 4, FALSE))*'Coefficients - Win Probability'!$C$2</f>
        <v>#N/A</v>
      </c>
      <c r="D572" s="5" t="str">
        <f>(VLOOKUP(Games!B573, Data!$B$2:$L$134, 5, FALSE)-VLOOKUP(Games!E573, Data!$B$2:$L$134, 5, FALSE))*'Coefficients - Win Probability'!$D$2</f>
        <v>#N/A</v>
      </c>
      <c r="E572" s="5" t="str">
        <f>(VLOOKUP(Games!B573, Data!$B$2:$L$134, 6, FALSE)-VLOOKUP(Games!E573, Data!$B$2:$L$134, 6, FALSE))*'Coefficients - Win Probability'!$E$2</f>
        <v>#N/A</v>
      </c>
      <c r="F572" s="5" t="str">
        <f>(VLOOKUP(Games!B573, Data!$B$2:$L$134, 7, FALSE)-VLOOKUP(Games!E573, Data!$B$2:$L$134, 7, FALSE))*'Coefficients - Win Probability'!$F$2</f>
        <v>#N/A</v>
      </c>
      <c r="G572" s="5" t="str">
        <f>(VLOOKUP(Games!B573, Data!$B$2:$L$134, 8, FALSE)-VLOOKUP(Games!E573, Data!$B$2:$L$134, 8, FALSE))*'Coefficients - Win Probability'!$G$2</f>
        <v>#N/A</v>
      </c>
      <c r="H572" s="5" t="str">
        <f>(VLOOKUP(Games!B573, Data!$B$2:$L$134, 9, FALSE)-VLOOKUP(Games!E573, Data!$B$2:$L$134, 9, FALSE))*'Coefficients - Win Probability'!$H$2</f>
        <v>#N/A</v>
      </c>
      <c r="I572" s="5" t="str">
        <f>(VLOOKUP(Games!B573, Data!$B$2:$L$134, 10, FALSE)-VLOOKUP(Games!E573, Data!$B$2:$L$134, 10, FALSE))*'Coefficients - Win Probability'!$I$2</f>
        <v>#N/A</v>
      </c>
      <c r="J572" s="5" t="str">
        <f>(IF(AND(VLOOKUP(Games!B573, Data!$B$2:$L$134, 11, FALSE)=1, VLOOKUP(Games!E573, Data!$B$2:$L$134, 11, FALSE)&lt;&gt;1), 1,0))*'Coefficients - Win Probability'!$J$2</f>
        <v>#N/A</v>
      </c>
      <c r="K572" s="5" t="str">
        <f>(IF(AND(VLOOKUP(Games!B573, Data!$B$2:$L$134, 11, FALSE)&lt;&gt;1, VLOOKUP(Games!E573, Data!$B$2:$L$134, 11, FALSE)=1), 1,0))*'Coefficients - Win Probability'!$K$2</f>
        <v>#N/A</v>
      </c>
      <c r="L572" s="5" t="str">
        <f>(VLOOKUP(Games!B573, Data!$B$2:$L$134, 3, FALSE)-VLOOKUP(Games!E573, Data!$B$2:$L$134, 3, FALSE))*'Coefficients - Win Probability'!$L$2</f>
        <v>#N/A</v>
      </c>
      <c r="N572" s="5" t="str">
        <f t="shared" si="1"/>
        <v>#N/A</v>
      </c>
    </row>
    <row r="573" ht="14.25" customHeight="1">
      <c r="A573" s="5" t="n">
        <f>'Coefficients - Win Probability'!$A$2</f>
        <v>0</v>
      </c>
      <c r="B573" s="5" t="n">
        <f>(Games!G574)*'Coefficients - Win Probability'!$B$2</f>
        <v>0</v>
      </c>
      <c r="C573" s="5" t="str">
        <f>(VLOOKUP(Games!B574, Data!$B$2:$L$134, 4, FALSE)-VLOOKUP(Games!E574, Data!$B$2:$L$134, 4, FALSE))*'Coefficients - Win Probability'!$C$2</f>
        <v>#N/A</v>
      </c>
      <c r="D573" s="5" t="str">
        <f>(VLOOKUP(Games!B574, Data!$B$2:$L$134, 5, FALSE)-VLOOKUP(Games!E574, Data!$B$2:$L$134, 5, FALSE))*'Coefficients - Win Probability'!$D$2</f>
        <v>#N/A</v>
      </c>
      <c r="E573" s="5" t="str">
        <f>(VLOOKUP(Games!B574, Data!$B$2:$L$134, 6, FALSE)-VLOOKUP(Games!E574, Data!$B$2:$L$134, 6, FALSE))*'Coefficients - Win Probability'!$E$2</f>
        <v>#N/A</v>
      </c>
      <c r="F573" s="5" t="str">
        <f>(VLOOKUP(Games!B574, Data!$B$2:$L$134, 7, FALSE)-VLOOKUP(Games!E574, Data!$B$2:$L$134, 7, FALSE))*'Coefficients - Win Probability'!$F$2</f>
        <v>#N/A</v>
      </c>
      <c r="G573" s="5" t="str">
        <f>(VLOOKUP(Games!B574, Data!$B$2:$L$134, 8, FALSE)-VLOOKUP(Games!E574, Data!$B$2:$L$134, 8, FALSE))*'Coefficients - Win Probability'!$G$2</f>
        <v>#N/A</v>
      </c>
      <c r="H573" s="5" t="str">
        <f>(VLOOKUP(Games!B574, Data!$B$2:$L$134, 9, FALSE)-VLOOKUP(Games!E574, Data!$B$2:$L$134, 9, FALSE))*'Coefficients - Win Probability'!$H$2</f>
        <v>#N/A</v>
      </c>
      <c r="I573" s="5" t="str">
        <f>(VLOOKUP(Games!B574, Data!$B$2:$L$134, 10, FALSE)-VLOOKUP(Games!E574, Data!$B$2:$L$134, 10, FALSE))*'Coefficients - Win Probability'!$I$2</f>
        <v>#N/A</v>
      </c>
      <c r="J573" s="5" t="str">
        <f>(IF(AND(VLOOKUP(Games!B574, Data!$B$2:$L$134, 11, FALSE)=1, VLOOKUP(Games!E574, Data!$B$2:$L$134, 11, FALSE)&lt;&gt;1), 1,0))*'Coefficients - Win Probability'!$J$2</f>
        <v>#N/A</v>
      </c>
      <c r="K573" s="5" t="str">
        <f>(IF(AND(VLOOKUP(Games!B574, Data!$B$2:$L$134, 11, FALSE)&lt;&gt;1, VLOOKUP(Games!E574, Data!$B$2:$L$134, 11, FALSE)=1), 1,0))*'Coefficients - Win Probability'!$K$2</f>
        <v>#N/A</v>
      </c>
      <c r="L573" s="5" t="str">
        <f>(VLOOKUP(Games!B574, Data!$B$2:$L$134, 3, FALSE)-VLOOKUP(Games!E574, Data!$B$2:$L$134, 3, FALSE))*'Coefficients - Win Probability'!$L$2</f>
        <v>#N/A</v>
      </c>
      <c r="N573" s="5" t="str">
        <f t="shared" si="1"/>
        <v>#N/A</v>
      </c>
    </row>
    <row r="574" ht="14.25" customHeight="1">
      <c r="A574" s="5" t="n">
        <f>'Coefficients - Win Probability'!$A$2</f>
        <v>0</v>
      </c>
      <c r="B574" s="5" t="n">
        <f>(Games!G575)*'Coefficients - Win Probability'!$B$2</f>
        <v>0</v>
      </c>
      <c r="C574" s="5" t="str">
        <f>(VLOOKUP(Games!B575, Data!$B$2:$L$134, 4, FALSE)-VLOOKUP(Games!E575, Data!$B$2:$L$134, 4, FALSE))*'Coefficients - Win Probability'!$C$2</f>
        <v>#N/A</v>
      </c>
      <c r="D574" s="5" t="str">
        <f>(VLOOKUP(Games!B575, Data!$B$2:$L$134, 5, FALSE)-VLOOKUP(Games!E575, Data!$B$2:$L$134, 5, FALSE))*'Coefficients - Win Probability'!$D$2</f>
        <v>#N/A</v>
      </c>
      <c r="E574" s="5" t="str">
        <f>(VLOOKUP(Games!B575, Data!$B$2:$L$134, 6, FALSE)-VLOOKUP(Games!E575, Data!$B$2:$L$134, 6, FALSE))*'Coefficients - Win Probability'!$E$2</f>
        <v>#N/A</v>
      </c>
      <c r="F574" s="5" t="str">
        <f>(VLOOKUP(Games!B575, Data!$B$2:$L$134, 7, FALSE)-VLOOKUP(Games!E575, Data!$B$2:$L$134, 7, FALSE))*'Coefficients - Win Probability'!$F$2</f>
        <v>#N/A</v>
      </c>
      <c r="G574" s="5" t="str">
        <f>(VLOOKUP(Games!B575, Data!$B$2:$L$134, 8, FALSE)-VLOOKUP(Games!E575, Data!$B$2:$L$134, 8, FALSE))*'Coefficients - Win Probability'!$G$2</f>
        <v>#N/A</v>
      </c>
      <c r="H574" s="5" t="str">
        <f>(VLOOKUP(Games!B575, Data!$B$2:$L$134, 9, FALSE)-VLOOKUP(Games!E575, Data!$B$2:$L$134, 9, FALSE))*'Coefficients - Win Probability'!$H$2</f>
        <v>#N/A</v>
      </c>
      <c r="I574" s="5" t="str">
        <f>(VLOOKUP(Games!B575, Data!$B$2:$L$134, 10, FALSE)-VLOOKUP(Games!E575, Data!$B$2:$L$134, 10, FALSE))*'Coefficients - Win Probability'!$I$2</f>
        <v>#N/A</v>
      </c>
      <c r="J574" s="5" t="str">
        <f>(IF(AND(VLOOKUP(Games!B575, Data!$B$2:$L$134, 11, FALSE)=1, VLOOKUP(Games!E575, Data!$B$2:$L$134, 11, FALSE)&lt;&gt;1), 1,0))*'Coefficients - Win Probability'!$J$2</f>
        <v>#N/A</v>
      </c>
      <c r="K574" s="5" t="str">
        <f>(IF(AND(VLOOKUP(Games!B575, Data!$B$2:$L$134, 11, FALSE)&lt;&gt;1, VLOOKUP(Games!E575, Data!$B$2:$L$134, 11, FALSE)=1), 1,0))*'Coefficients - Win Probability'!$K$2</f>
        <v>#N/A</v>
      </c>
      <c r="L574" s="5" t="str">
        <f>(VLOOKUP(Games!B575, Data!$B$2:$L$134, 3, FALSE)-VLOOKUP(Games!E575, Data!$B$2:$L$134, 3, FALSE))*'Coefficients - Win Probability'!$L$2</f>
        <v>#N/A</v>
      </c>
      <c r="N574" s="5" t="str">
        <f t="shared" si="1"/>
        <v>#N/A</v>
      </c>
    </row>
    <row r="575" ht="14.25" customHeight="1">
      <c r="A575" s="5" t="n">
        <f>'Coefficients - Win Probability'!$A$2</f>
        <v>0</v>
      </c>
      <c r="B575" s="5" t="n">
        <f>(Games!G576)*'Coefficients - Win Probability'!$B$2</f>
        <v>0</v>
      </c>
      <c r="C575" s="5" t="str">
        <f>(VLOOKUP(Games!B576, Data!$B$2:$L$134, 4, FALSE)-VLOOKUP(Games!E576, Data!$B$2:$L$134, 4, FALSE))*'Coefficients - Win Probability'!$C$2</f>
        <v>#N/A</v>
      </c>
      <c r="D575" s="5" t="str">
        <f>(VLOOKUP(Games!B576, Data!$B$2:$L$134, 5, FALSE)-VLOOKUP(Games!E576, Data!$B$2:$L$134, 5, FALSE))*'Coefficients - Win Probability'!$D$2</f>
        <v>#N/A</v>
      </c>
      <c r="E575" s="5" t="str">
        <f>(VLOOKUP(Games!B576, Data!$B$2:$L$134, 6, FALSE)-VLOOKUP(Games!E576, Data!$B$2:$L$134, 6, FALSE))*'Coefficients - Win Probability'!$E$2</f>
        <v>#N/A</v>
      </c>
      <c r="F575" s="5" t="str">
        <f>(VLOOKUP(Games!B576, Data!$B$2:$L$134, 7, FALSE)-VLOOKUP(Games!E576, Data!$B$2:$L$134, 7, FALSE))*'Coefficients - Win Probability'!$F$2</f>
        <v>#N/A</v>
      </c>
      <c r="G575" s="5" t="str">
        <f>(VLOOKUP(Games!B576, Data!$B$2:$L$134, 8, FALSE)-VLOOKUP(Games!E576, Data!$B$2:$L$134, 8, FALSE))*'Coefficients - Win Probability'!$G$2</f>
        <v>#N/A</v>
      </c>
      <c r="H575" s="5" t="str">
        <f>(VLOOKUP(Games!B576, Data!$B$2:$L$134, 9, FALSE)-VLOOKUP(Games!E576, Data!$B$2:$L$134, 9, FALSE))*'Coefficients - Win Probability'!$H$2</f>
        <v>#N/A</v>
      </c>
      <c r="I575" s="5" t="str">
        <f>(VLOOKUP(Games!B576, Data!$B$2:$L$134, 10, FALSE)-VLOOKUP(Games!E576, Data!$B$2:$L$134, 10, FALSE))*'Coefficients - Win Probability'!$I$2</f>
        <v>#N/A</v>
      </c>
      <c r="J575" s="5" t="str">
        <f>(IF(AND(VLOOKUP(Games!B576, Data!$B$2:$L$134, 11, FALSE)=1, VLOOKUP(Games!E576, Data!$B$2:$L$134, 11, FALSE)&lt;&gt;1), 1,0))*'Coefficients - Win Probability'!$J$2</f>
        <v>#N/A</v>
      </c>
      <c r="K575" s="5" t="str">
        <f>(IF(AND(VLOOKUP(Games!B576, Data!$B$2:$L$134, 11, FALSE)&lt;&gt;1, VLOOKUP(Games!E576, Data!$B$2:$L$134, 11, FALSE)=1), 1,0))*'Coefficients - Win Probability'!$K$2</f>
        <v>#N/A</v>
      </c>
      <c r="L575" s="5" t="str">
        <f>(VLOOKUP(Games!B576, Data!$B$2:$L$134, 3, FALSE)-VLOOKUP(Games!E576, Data!$B$2:$L$134, 3, FALSE))*'Coefficients - Win Probability'!$L$2</f>
        <v>#N/A</v>
      </c>
      <c r="N575" s="5" t="str">
        <f t="shared" si="1"/>
        <v>#N/A</v>
      </c>
    </row>
    <row r="576" ht="14.25" customHeight="1">
      <c r="A576" s="5" t="n">
        <f>'Coefficients - Win Probability'!$A$2</f>
        <v>0</v>
      </c>
      <c r="B576" s="5" t="n">
        <f>(Games!G577)*'Coefficients - Win Probability'!$B$2</f>
        <v>0</v>
      </c>
      <c r="C576" s="5" t="str">
        <f>(VLOOKUP(Games!B577, Data!$B$2:$L$134, 4, FALSE)-VLOOKUP(Games!E577, Data!$B$2:$L$134, 4, FALSE))*'Coefficients - Win Probability'!$C$2</f>
        <v>#N/A</v>
      </c>
      <c r="D576" s="5" t="str">
        <f>(VLOOKUP(Games!B577, Data!$B$2:$L$134, 5, FALSE)-VLOOKUP(Games!E577, Data!$B$2:$L$134, 5, FALSE))*'Coefficients - Win Probability'!$D$2</f>
        <v>#N/A</v>
      </c>
      <c r="E576" s="5" t="str">
        <f>(VLOOKUP(Games!B577, Data!$B$2:$L$134, 6, FALSE)-VLOOKUP(Games!E577, Data!$B$2:$L$134, 6, FALSE))*'Coefficients - Win Probability'!$E$2</f>
        <v>#N/A</v>
      </c>
      <c r="F576" s="5" t="str">
        <f>(VLOOKUP(Games!B577, Data!$B$2:$L$134, 7, FALSE)-VLOOKUP(Games!E577, Data!$B$2:$L$134, 7, FALSE))*'Coefficients - Win Probability'!$F$2</f>
        <v>#N/A</v>
      </c>
      <c r="G576" s="5" t="str">
        <f>(VLOOKUP(Games!B577, Data!$B$2:$L$134, 8, FALSE)-VLOOKUP(Games!E577, Data!$B$2:$L$134, 8, FALSE))*'Coefficients - Win Probability'!$G$2</f>
        <v>#N/A</v>
      </c>
      <c r="H576" s="5" t="str">
        <f>(VLOOKUP(Games!B577, Data!$B$2:$L$134, 9, FALSE)-VLOOKUP(Games!E577, Data!$B$2:$L$134, 9, FALSE))*'Coefficients - Win Probability'!$H$2</f>
        <v>#N/A</v>
      </c>
      <c r="I576" s="5" t="str">
        <f>(VLOOKUP(Games!B577, Data!$B$2:$L$134, 10, FALSE)-VLOOKUP(Games!E577, Data!$B$2:$L$134, 10, FALSE))*'Coefficients - Win Probability'!$I$2</f>
        <v>#N/A</v>
      </c>
      <c r="J576" s="5" t="str">
        <f>(IF(AND(VLOOKUP(Games!B577, Data!$B$2:$L$134, 11, FALSE)=1, VLOOKUP(Games!E577, Data!$B$2:$L$134, 11, FALSE)&lt;&gt;1), 1,0))*'Coefficients - Win Probability'!$J$2</f>
        <v>#N/A</v>
      </c>
      <c r="K576" s="5" t="str">
        <f>(IF(AND(VLOOKUP(Games!B577, Data!$B$2:$L$134, 11, FALSE)&lt;&gt;1, VLOOKUP(Games!E577, Data!$B$2:$L$134, 11, FALSE)=1), 1,0))*'Coefficients - Win Probability'!$K$2</f>
        <v>#N/A</v>
      </c>
      <c r="L576" s="5" t="str">
        <f>(VLOOKUP(Games!B577, Data!$B$2:$L$134, 3, FALSE)-VLOOKUP(Games!E577, Data!$B$2:$L$134, 3, FALSE))*'Coefficients - Win Probability'!$L$2</f>
        <v>#N/A</v>
      </c>
      <c r="N576" s="5" t="str">
        <f t="shared" si="1"/>
        <v>#N/A</v>
      </c>
    </row>
    <row r="577" ht="14.25" customHeight="1">
      <c r="A577" s="5" t="n">
        <f>'Coefficients - Win Probability'!$A$2</f>
        <v>0</v>
      </c>
      <c r="B577" s="5" t="n">
        <f>(Games!G578)*'Coefficients - Win Probability'!$B$2</f>
        <v>0</v>
      </c>
      <c r="C577" s="5" t="str">
        <f>(VLOOKUP(Games!B578, Data!$B$2:$L$134, 4, FALSE)-VLOOKUP(Games!E578, Data!$B$2:$L$134, 4, FALSE))*'Coefficients - Win Probability'!$C$2</f>
        <v>#N/A</v>
      </c>
      <c r="D577" s="5" t="str">
        <f>(VLOOKUP(Games!B578, Data!$B$2:$L$134, 5, FALSE)-VLOOKUP(Games!E578, Data!$B$2:$L$134, 5, FALSE))*'Coefficients - Win Probability'!$D$2</f>
        <v>#N/A</v>
      </c>
      <c r="E577" s="5" t="str">
        <f>(VLOOKUP(Games!B578, Data!$B$2:$L$134, 6, FALSE)-VLOOKUP(Games!E578, Data!$B$2:$L$134, 6, FALSE))*'Coefficients - Win Probability'!$E$2</f>
        <v>#N/A</v>
      </c>
      <c r="F577" s="5" t="str">
        <f>(VLOOKUP(Games!B578, Data!$B$2:$L$134, 7, FALSE)-VLOOKUP(Games!E578, Data!$B$2:$L$134, 7, FALSE))*'Coefficients - Win Probability'!$F$2</f>
        <v>#N/A</v>
      </c>
      <c r="G577" s="5" t="str">
        <f>(VLOOKUP(Games!B578, Data!$B$2:$L$134, 8, FALSE)-VLOOKUP(Games!E578, Data!$B$2:$L$134, 8, FALSE))*'Coefficients - Win Probability'!$G$2</f>
        <v>#N/A</v>
      </c>
      <c r="H577" s="5" t="str">
        <f>(VLOOKUP(Games!B578, Data!$B$2:$L$134, 9, FALSE)-VLOOKUP(Games!E578, Data!$B$2:$L$134, 9, FALSE))*'Coefficients - Win Probability'!$H$2</f>
        <v>#N/A</v>
      </c>
      <c r="I577" s="5" t="str">
        <f>(VLOOKUP(Games!B578, Data!$B$2:$L$134, 10, FALSE)-VLOOKUP(Games!E578, Data!$B$2:$L$134, 10, FALSE))*'Coefficients - Win Probability'!$I$2</f>
        <v>#N/A</v>
      </c>
      <c r="J577" s="5" t="str">
        <f>(IF(AND(VLOOKUP(Games!B578, Data!$B$2:$L$134, 11, FALSE)=1, VLOOKUP(Games!E578, Data!$B$2:$L$134, 11, FALSE)&lt;&gt;1), 1,0))*'Coefficients - Win Probability'!$J$2</f>
        <v>#N/A</v>
      </c>
      <c r="K577" s="5" t="str">
        <f>(IF(AND(VLOOKUP(Games!B578, Data!$B$2:$L$134, 11, FALSE)&lt;&gt;1, VLOOKUP(Games!E578, Data!$B$2:$L$134, 11, FALSE)=1), 1,0))*'Coefficients - Win Probability'!$K$2</f>
        <v>#N/A</v>
      </c>
      <c r="L577" s="5" t="str">
        <f>(VLOOKUP(Games!B578, Data!$B$2:$L$134, 3, FALSE)-VLOOKUP(Games!E578, Data!$B$2:$L$134, 3, FALSE))*'Coefficients - Win Probability'!$L$2</f>
        <v>#N/A</v>
      </c>
      <c r="N577" s="5" t="str">
        <f t="shared" si="1"/>
        <v>#N/A</v>
      </c>
    </row>
    <row r="578" ht="14.25" customHeight="1">
      <c r="A578" s="5" t="n">
        <f>'Coefficients - Win Probability'!$A$2</f>
        <v>0</v>
      </c>
      <c r="B578" s="5" t="n">
        <f>(Games!G579)*'Coefficients - Win Probability'!$B$2</f>
        <v>0</v>
      </c>
      <c r="C578" s="5" t="str">
        <f>(VLOOKUP(Games!B579, Data!$B$2:$L$134, 4, FALSE)-VLOOKUP(Games!E579, Data!$B$2:$L$134, 4, FALSE))*'Coefficients - Win Probability'!$C$2</f>
        <v>#N/A</v>
      </c>
      <c r="D578" s="5" t="str">
        <f>(VLOOKUP(Games!B579, Data!$B$2:$L$134, 5, FALSE)-VLOOKUP(Games!E579, Data!$B$2:$L$134, 5, FALSE))*'Coefficients - Win Probability'!$D$2</f>
        <v>#N/A</v>
      </c>
      <c r="E578" s="5" t="str">
        <f>(VLOOKUP(Games!B579, Data!$B$2:$L$134, 6, FALSE)-VLOOKUP(Games!E579, Data!$B$2:$L$134, 6, FALSE))*'Coefficients - Win Probability'!$E$2</f>
        <v>#N/A</v>
      </c>
      <c r="F578" s="5" t="str">
        <f>(VLOOKUP(Games!B579, Data!$B$2:$L$134, 7, FALSE)-VLOOKUP(Games!E579, Data!$B$2:$L$134, 7, FALSE))*'Coefficients - Win Probability'!$F$2</f>
        <v>#N/A</v>
      </c>
      <c r="G578" s="5" t="str">
        <f>(VLOOKUP(Games!B579, Data!$B$2:$L$134, 8, FALSE)-VLOOKUP(Games!E579, Data!$B$2:$L$134, 8, FALSE))*'Coefficients - Win Probability'!$G$2</f>
        <v>#N/A</v>
      </c>
      <c r="H578" s="5" t="str">
        <f>(VLOOKUP(Games!B579, Data!$B$2:$L$134, 9, FALSE)-VLOOKUP(Games!E579, Data!$B$2:$L$134, 9, FALSE))*'Coefficients - Win Probability'!$H$2</f>
        <v>#N/A</v>
      </c>
      <c r="I578" s="5" t="str">
        <f>(VLOOKUP(Games!B579, Data!$B$2:$L$134, 10, FALSE)-VLOOKUP(Games!E579, Data!$B$2:$L$134, 10, FALSE))*'Coefficients - Win Probability'!$I$2</f>
        <v>#N/A</v>
      </c>
      <c r="J578" s="5" t="str">
        <f>(IF(AND(VLOOKUP(Games!B579, Data!$B$2:$L$134, 11, FALSE)=1, VLOOKUP(Games!E579, Data!$B$2:$L$134, 11, FALSE)&lt;&gt;1), 1,0))*'Coefficients - Win Probability'!$J$2</f>
        <v>#N/A</v>
      </c>
      <c r="K578" s="5" t="str">
        <f>(IF(AND(VLOOKUP(Games!B579, Data!$B$2:$L$134, 11, FALSE)&lt;&gt;1, VLOOKUP(Games!E579, Data!$B$2:$L$134, 11, FALSE)=1), 1,0))*'Coefficients - Win Probability'!$K$2</f>
        <v>#N/A</v>
      </c>
      <c r="L578" s="5" t="str">
        <f>(VLOOKUP(Games!B579, Data!$B$2:$L$134, 3, FALSE)-VLOOKUP(Games!E579, Data!$B$2:$L$134, 3, FALSE))*'Coefficients - Win Probability'!$L$2</f>
        <v>#N/A</v>
      </c>
      <c r="N578" s="5" t="str">
        <f t="shared" si="1"/>
        <v>#N/A</v>
      </c>
    </row>
    <row r="579" ht="14.25" customHeight="1">
      <c r="A579" s="5" t="n">
        <f>'Coefficients - Win Probability'!$A$2</f>
        <v>0</v>
      </c>
      <c r="B579" s="5" t="n">
        <f>(Games!G580)*'Coefficients - Win Probability'!$B$2</f>
        <v>0</v>
      </c>
      <c r="C579" s="5" t="str">
        <f>(VLOOKUP(Games!B580, Data!$B$2:$L$134, 4, FALSE)-VLOOKUP(Games!E580, Data!$B$2:$L$134, 4, FALSE))*'Coefficients - Win Probability'!$C$2</f>
        <v>#N/A</v>
      </c>
      <c r="D579" s="5" t="str">
        <f>(VLOOKUP(Games!B580, Data!$B$2:$L$134, 5, FALSE)-VLOOKUP(Games!E580, Data!$B$2:$L$134, 5, FALSE))*'Coefficients - Win Probability'!$D$2</f>
        <v>#N/A</v>
      </c>
      <c r="E579" s="5" t="str">
        <f>(VLOOKUP(Games!B580, Data!$B$2:$L$134, 6, FALSE)-VLOOKUP(Games!E580, Data!$B$2:$L$134, 6, FALSE))*'Coefficients - Win Probability'!$E$2</f>
        <v>#N/A</v>
      </c>
      <c r="F579" s="5" t="str">
        <f>(VLOOKUP(Games!B580, Data!$B$2:$L$134, 7, FALSE)-VLOOKUP(Games!E580, Data!$B$2:$L$134, 7, FALSE))*'Coefficients - Win Probability'!$F$2</f>
        <v>#N/A</v>
      </c>
      <c r="G579" s="5" t="str">
        <f>(VLOOKUP(Games!B580, Data!$B$2:$L$134, 8, FALSE)-VLOOKUP(Games!E580, Data!$B$2:$L$134, 8, FALSE))*'Coefficients - Win Probability'!$G$2</f>
        <v>#N/A</v>
      </c>
      <c r="H579" s="5" t="str">
        <f>(VLOOKUP(Games!B580, Data!$B$2:$L$134, 9, FALSE)-VLOOKUP(Games!E580, Data!$B$2:$L$134, 9, FALSE))*'Coefficients - Win Probability'!$H$2</f>
        <v>#N/A</v>
      </c>
      <c r="I579" s="5" t="str">
        <f>(VLOOKUP(Games!B580, Data!$B$2:$L$134, 10, FALSE)-VLOOKUP(Games!E580, Data!$B$2:$L$134, 10, FALSE))*'Coefficients - Win Probability'!$I$2</f>
        <v>#N/A</v>
      </c>
      <c r="J579" s="5" t="str">
        <f>(IF(AND(VLOOKUP(Games!B580, Data!$B$2:$L$134, 11, FALSE)=1, VLOOKUP(Games!E580, Data!$B$2:$L$134, 11, FALSE)&lt;&gt;1), 1,0))*'Coefficients - Win Probability'!$J$2</f>
        <v>#N/A</v>
      </c>
      <c r="K579" s="5" t="str">
        <f>(IF(AND(VLOOKUP(Games!B580, Data!$B$2:$L$134, 11, FALSE)&lt;&gt;1, VLOOKUP(Games!E580, Data!$B$2:$L$134, 11, FALSE)=1), 1,0))*'Coefficients - Win Probability'!$K$2</f>
        <v>#N/A</v>
      </c>
      <c r="L579" s="5" t="str">
        <f>(VLOOKUP(Games!B580, Data!$B$2:$L$134, 3, FALSE)-VLOOKUP(Games!E580, Data!$B$2:$L$134, 3, FALSE))*'Coefficients - Win Probability'!$L$2</f>
        <v>#N/A</v>
      </c>
      <c r="N579" s="5" t="str">
        <f t="shared" si="1"/>
        <v>#N/A</v>
      </c>
    </row>
    <row r="580" ht="14.25" customHeight="1">
      <c r="A580" s="5" t="n">
        <f>'Coefficients - Win Probability'!$A$2</f>
        <v>0</v>
      </c>
      <c r="B580" s="5" t="n">
        <f>(Games!G581)*'Coefficients - Win Probability'!$B$2</f>
        <v>0</v>
      </c>
      <c r="C580" s="5" t="str">
        <f>(VLOOKUP(Games!B581, Data!$B$2:$L$134, 4, FALSE)-VLOOKUP(Games!E581, Data!$B$2:$L$134, 4, FALSE))*'Coefficients - Win Probability'!$C$2</f>
        <v>#N/A</v>
      </c>
      <c r="D580" s="5" t="str">
        <f>(VLOOKUP(Games!B581, Data!$B$2:$L$134, 5, FALSE)-VLOOKUP(Games!E581, Data!$B$2:$L$134, 5, FALSE))*'Coefficients - Win Probability'!$D$2</f>
        <v>#N/A</v>
      </c>
      <c r="E580" s="5" t="str">
        <f>(VLOOKUP(Games!B581, Data!$B$2:$L$134, 6, FALSE)-VLOOKUP(Games!E581, Data!$B$2:$L$134, 6, FALSE))*'Coefficients - Win Probability'!$E$2</f>
        <v>#N/A</v>
      </c>
      <c r="F580" s="5" t="str">
        <f>(VLOOKUP(Games!B581, Data!$B$2:$L$134, 7, FALSE)-VLOOKUP(Games!E581, Data!$B$2:$L$134, 7, FALSE))*'Coefficients - Win Probability'!$F$2</f>
        <v>#N/A</v>
      </c>
      <c r="G580" s="5" t="str">
        <f>(VLOOKUP(Games!B581, Data!$B$2:$L$134, 8, FALSE)-VLOOKUP(Games!E581, Data!$B$2:$L$134, 8, FALSE))*'Coefficients - Win Probability'!$G$2</f>
        <v>#N/A</v>
      </c>
      <c r="H580" s="5" t="str">
        <f>(VLOOKUP(Games!B581, Data!$B$2:$L$134, 9, FALSE)-VLOOKUP(Games!E581, Data!$B$2:$L$134, 9, FALSE))*'Coefficients - Win Probability'!$H$2</f>
        <v>#N/A</v>
      </c>
      <c r="I580" s="5" t="str">
        <f>(VLOOKUP(Games!B581, Data!$B$2:$L$134, 10, FALSE)-VLOOKUP(Games!E581, Data!$B$2:$L$134, 10, FALSE))*'Coefficients - Win Probability'!$I$2</f>
        <v>#N/A</v>
      </c>
      <c r="J580" s="5" t="str">
        <f>(IF(AND(VLOOKUP(Games!B581, Data!$B$2:$L$134, 11, FALSE)=1, VLOOKUP(Games!E581, Data!$B$2:$L$134, 11, FALSE)&lt;&gt;1), 1,0))*'Coefficients - Win Probability'!$J$2</f>
        <v>#N/A</v>
      </c>
      <c r="K580" s="5" t="str">
        <f>(IF(AND(VLOOKUP(Games!B581, Data!$B$2:$L$134, 11, FALSE)&lt;&gt;1, VLOOKUP(Games!E581, Data!$B$2:$L$134, 11, FALSE)=1), 1,0))*'Coefficients - Win Probability'!$K$2</f>
        <v>#N/A</v>
      </c>
      <c r="L580" s="5" t="str">
        <f>(VLOOKUP(Games!B581, Data!$B$2:$L$134, 3, FALSE)-VLOOKUP(Games!E581, Data!$B$2:$L$134, 3, FALSE))*'Coefficients - Win Probability'!$L$2</f>
        <v>#N/A</v>
      </c>
      <c r="N580" s="5" t="str">
        <f t="shared" si="1"/>
        <v>#N/A</v>
      </c>
    </row>
    <row r="581" ht="14.25" customHeight="1">
      <c r="A581" s="5" t="n">
        <f>'Coefficients - Win Probability'!$A$2</f>
        <v>0</v>
      </c>
      <c r="B581" s="5" t="n">
        <f>(Games!G582)*'Coefficients - Win Probability'!$B$2</f>
        <v>0</v>
      </c>
      <c r="C581" s="5" t="str">
        <f>(VLOOKUP(Games!B582, Data!$B$2:$L$134, 4, FALSE)-VLOOKUP(Games!E582, Data!$B$2:$L$134, 4, FALSE))*'Coefficients - Win Probability'!$C$2</f>
        <v>#N/A</v>
      </c>
      <c r="D581" s="5" t="str">
        <f>(VLOOKUP(Games!B582, Data!$B$2:$L$134, 5, FALSE)-VLOOKUP(Games!E582, Data!$B$2:$L$134, 5, FALSE))*'Coefficients - Win Probability'!$D$2</f>
        <v>#N/A</v>
      </c>
      <c r="E581" s="5" t="str">
        <f>(VLOOKUP(Games!B582, Data!$B$2:$L$134, 6, FALSE)-VLOOKUP(Games!E582, Data!$B$2:$L$134, 6, FALSE))*'Coefficients - Win Probability'!$E$2</f>
        <v>#N/A</v>
      </c>
      <c r="F581" s="5" t="str">
        <f>(VLOOKUP(Games!B582, Data!$B$2:$L$134, 7, FALSE)-VLOOKUP(Games!E582, Data!$B$2:$L$134, 7, FALSE))*'Coefficients - Win Probability'!$F$2</f>
        <v>#N/A</v>
      </c>
      <c r="G581" s="5" t="str">
        <f>(VLOOKUP(Games!B582, Data!$B$2:$L$134, 8, FALSE)-VLOOKUP(Games!E582, Data!$B$2:$L$134, 8, FALSE))*'Coefficients - Win Probability'!$G$2</f>
        <v>#N/A</v>
      </c>
      <c r="H581" s="5" t="str">
        <f>(VLOOKUP(Games!B582, Data!$B$2:$L$134, 9, FALSE)-VLOOKUP(Games!E582, Data!$B$2:$L$134, 9, FALSE))*'Coefficients - Win Probability'!$H$2</f>
        <v>#N/A</v>
      </c>
      <c r="I581" s="5" t="str">
        <f>(VLOOKUP(Games!B582, Data!$B$2:$L$134, 10, FALSE)-VLOOKUP(Games!E582, Data!$B$2:$L$134, 10, FALSE))*'Coefficients - Win Probability'!$I$2</f>
        <v>#N/A</v>
      </c>
      <c r="J581" s="5" t="str">
        <f>(IF(AND(VLOOKUP(Games!B582, Data!$B$2:$L$134, 11, FALSE)=1, VLOOKUP(Games!E582, Data!$B$2:$L$134, 11, FALSE)&lt;&gt;1), 1,0))*'Coefficients - Win Probability'!$J$2</f>
        <v>#N/A</v>
      </c>
      <c r="K581" s="5" t="str">
        <f>(IF(AND(VLOOKUP(Games!B582, Data!$B$2:$L$134, 11, FALSE)&lt;&gt;1, VLOOKUP(Games!E582, Data!$B$2:$L$134, 11, FALSE)=1), 1,0))*'Coefficients - Win Probability'!$K$2</f>
        <v>#N/A</v>
      </c>
      <c r="L581" s="5" t="str">
        <f>(VLOOKUP(Games!B582, Data!$B$2:$L$134, 3, FALSE)-VLOOKUP(Games!E582, Data!$B$2:$L$134, 3, FALSE))*'Coefficients - Win Probability'!$L$2</f>
        <v>#N/A</v>
      </c>
      <c r="N581" s="5" t="str">
        <f t="shared" si="1"/>
        <v>#N/A</v>
      </c>
    </row>
    <row r="582" ht="14.25" customHeight="1">
      <c r="A582" s="5" t="n">
        <f>'Coefficients - Win Probability'!$A$2</f>
        <v>0</v>
      </c>
      <c r="B582" s="5" t="n">
        <f>(Games!G583)*'Coefficients - Win Probability'!$B$2</f>
        <v>0</v>
      </c>
      <c r="C582" s="5" t="str">
        <f>(VLOOKUP(Games!B583, Data!$B$2:$L$134, 4, FALSE)-VLOOKUP(Games!E583, Data!$B$2:$L$134, 4, FALSE))*'Coefficients - Win Probability'!$C$2</f>
        <v>#N/A</v>
      </c>
      <c r="D582" s="5" t="str">
        <f>(VLOOKUP(Games!B583, Data!$B$2:$L$134, 5, FALSE)-VLOOKUP(Games!E583, Data!$B$2:$L$134, 5, FALSE))*'Coefficients - Win Probability'!$D$2</f>
        <v>#N/A</v>
      </c>
      <c r="E582" s="5" t="str">
        <f>(VLOOKUP(Games!B583, Data!$B$2:$L$134, 6, FALSE)-VLOOKUP(Games!E583, Data!$B$2:$L$134, 6, FALSE))*'Coefficients - Win Probability'!$E$2</f>
        <v>#N/A</v>
      </c>
      <c r="F582" s="5" t="str">
        <f>(VLOOKUP(Games!B583, Data!$B$2:$L$134, 7, FALSE)-VLOOKUP(Games!E583, Data!$B$2:$L$134, 7, FALSE))*'Coefficients - Win Probability'!$F$2</f>
        <v>#N/A</v>
      </c>
      <c r="G582" s="5" t="str">
        <f>(VLOOKUP(Games!B583, Data!$B$2:$L$134, 8, FALSE)-VLOOKUP(Games!E583, Data!$B$2:$L$134, 8, FALSE))*'Coefficients - Win Probability'!$G$2</f>
        <v>#N/A</v>
      </c>
      <c r="H582" s="5" t="str">
        <f>(VLOOKUP(Games!B583, Data!$B$2:$L$134, 9, FALSE)-VLOOKUP(Games!E583, Data!$B$2:$L$134, 9, FALSE))*'Coefficients - Win Probability'!$H$2</f>
        <v>#N/A</v>
      </c>
      <c r="I582" s="5" t="str">
        <f>(VLOOKUP(Games!B583, Data!$B$2:$L$134, 10, FALSE)-VLOOKUP(Games!E583, Data!$B$2:$L$134, 10, FALSE))*'Coefficients - Win Probability'!$I$2</f>
        <v>#N/A</v>
      </c>
      <c r="J582" s="5" t="str">
        <f>(IF(AND(VLOOKUP(Games!B583, Data!$B$2:$L$134, 11, FALSE)=1, VLOOKUP(Games!E583, Data!$B$2:$L$134, 11, FALSE)&lt;&gt;1), 1,0))*'Coefficients - Win Probability'!$J$2</f>
        <v>#N/A</v>
      </c>
      <c r="K582" s="5" t="str">
        <f>(IF(AND(VLOOKUP(Games!B583, Data!$B$2:$L$134, 11, FALSE)&lt;&gt;1, VLOOKUP(Games!E583, Data!$B$2:$L$134, 11, FALSE)=1), 1,0))*'Coefficients - Win Probability'!$K$2</f>
        <v>#N/A</v>
      </c>
      <c r="L582" s="5" t="str">
        <f>(VLOOKUP(Games!B583, Data!$B$2:$L$134, 3, FALSE)-VLOOKUP(Games!E583, Data!$B$2:$L$134, 3, FALSE))*'Coefficients - Win Probability'!$L$2</f>
        <v>#N/A</v>
      </c>
      <c r="N582" s="5" t="str">
        <f t="shared" si="1"/>
        <v>#N/A</v>
      </c>
    </row>
    <row r="583" ht="14.25" customHeight="1">
      <c r="A583" s="5" t="n">
        <f>'Coefficients - Win Probability'!$A$2</f>
        <v>0</v>
      </c>
      <c r="B583" s="5" t="n">
        <f>(Games!G584)*'Coefficients - Win Probability'!$B$2</f>
        <v>0</v>
      </c>
      <c r="C583" s="5" t="str">
        <f>(VLOOKUP(Games!B584, Data!$B$2:$L$134, 4, FALSE)-VLOOKUP(Games!E584, Data!$B$2:$L$134, 4, FALSE))*'Coefficients - Win Probability'!$C$2</f>
        <v>#N/A</v>
      </c>
      <c r="D583" s="5" t="str">
        <f>(VLOOKUP(Games!B584, Data!$B$2:$L$134, 5, FALSE)-VLOOKUP(Games!E584, Data!$B$2:$L$134, 5, FALSE))*'Coefficients - Win Probability'!$D$2</f>
        <v>#N/A</v>
      </c>
      <c r="E583" s="5" t="str">
        <f>(VLOOKUP(Games!B584, Data!$B$2:$L$134, 6, FALSE)-VLOOKUP(Games!E584, Data!$B$2:$L$134, 6, FALSE))*'Coefficients - Win Probability'!$E$2</f>
        <v>#N/A</v>
      </c>
      <c r="F583" s="5" t="str">
        <f>(VLOOKUP(Games!B584, Data!$B$2:$L$134, 7, FALSE)-VLOOKUP(Games!E584, Data!$B$2:$L$134, 7, FALSE))*'Coefficients - Win Probability'!$F$2</f>
        <v>#N/A</v>
      </c>
      <c r="G583" s="5" t="str">
        <f>(VLOOKUP(Games!B584, Data!$B$2:$L$134, 8, FALSE)-VLOOKUP(Games!E584, Data!$B$2:$L$134, 8, FALSE))*'Coefficients - Win Probability'!$G$2</f>
        <v>#N/A</v>
      </c>
      <c r="H583" s="5" t="str">
        <f>(VLOOKUP(Games!B584, Data!$B$2:$L$134, 9, FALSE)-VLOOKUP(Games!E584, Data!$B$2:$L$134, 9, FALSE))*'Coefficients - Win Probability'!$H$2</f>
        <v>#N/A</v>
      </c>
      <c r="I583" s="5" t="str">
        <f>(VLOOKUP(Games!B584, Data!$B$2:$L$134, 10, FALSE)-VLOOKUP(Games!E584, Data!$B$2:$L$134, 10, FALSE))*'Coefficients - Win Probability'!$I$2</f>
        <v>#N/A</v>
      </c>
      <c r="J583" s="5" t="str">
        <f>(IF(AND(VLOOKUP(Games!B584, Data!$B$2:$L$134, 11, FALSE)=1, VLOOKUP(Games!E584, Data!$B$2:$L$134, 11, FALSE)&lt;&gt;1), 1,0))*'Coefficients - Win Probability'!$J$2</f>
        <v>#N/A</v>
      </c>
      <c r="K583" s="5" t="str">
        <f>(IF(AND(VLOOKUP(Games!B584, Data!$B$2:$L$134, 11, FALSE)&lt;&gt;1, VLOOKUP(Games!E584, Data!$B$2:$L$134, 11, FALSE)=1), 1,0))*'Coefficients - Win Probability'!$K$2</f>
        <v>#N/A</v>
      </c>
      <c r="L583" s="5" t="str">
        <f>(VLOOKUP(Games!B584, Data!$B$2:$L$134, 3, FALSE)-VLOOKUP(Games!E584, Data!$B$2:$L$134, 3, FALSE))*'Coefficients - Win Probability'!$L$2</f>
        <v>#N/A</v>
      </c>
      <c r="N583" s="5" t="str">
        <f t="shared" si="1"/>
        <v>#N/A</v>
      </c>
    </row>
    <row r="584" ht="14.25" customHeight="1">
      <c r="A584" s="5" t="n">
        <f>'Coefficients - Win Probability'!$A$2</f>
        <v>0</v>
      </c>
      <c r="B584" s="5" t="n">
        <f>(Games!G585)*'Coefficients - Win Probability'!$B$2</f>
        <v>0</v>
      </c>
      <c r="C584" s="5" t="str">
        <f>(VLOOKUP(Games!B585, Data!$B$2:$L$134, 4, FALSE)-VLOOKUP(Games!E585, Data!$B$2:$L$134, 4, FALSE))*'Coefficients - Win Probability'!$C$2</f>
        <v>#N/A</v>
      </c>
      <c r="D584" s="5" t="str">
        <f>(VLOOKUP(Games!B585, Data!$B$2:$L$134, 5, FALSE)-VLOOKUP(Games!E585, Data!$B$2:$L$134, 5, FALSE))*'Coefficients - Win Probability'!$D$2</f>
        <v>#N/A</v>
      </c>
      <c r="E584" s="5" t="str">
        <f>(VLOOKUP(Games!B585, Data!$B$2:$L$134, 6, FALSE)-VLOOKUP(Games!E585, Data!$B$2:$L$134, 6, FALSE))*'Coefficients - Win Probability'!$E$2</f>
        <v>#N/A</v>
      </c>
      <c r="F584" s="5" t="str">
        <f>(VLOOKUP(Games!B585, Data!$B$2:$L$134, 7, FALSE)-VLOOKUP(Games!E585, Data!$B$2:$L$134, 7, FALSE))*'Coefficients - Win Probability'!$F$2</f>
        <v>#N/A</v>
      </c>
      <c r="G584" s="5" t="str">
        <f>(VLOOKUP(Games!B585, Data!$B$2:$L$134, 8, FALSE)-VLOOKUP(Games!E585, Data!$B$2:$L$134, 8, FALSE))*'Coefficients - Win Probability'!$G$2</f>
        <v>#N/A</v>
      </c>
      <c r="H584" s="5" t="str">
        <f>(VLOOKUP(Games!B585, Data!$B$2:$L$134, 9, FALSE)-VLOOKUP(Games!E585, Data!$B$2:$L$134, 9, FALSE))*'Coefficients - Win Probability'!$H$2</f>
        <v>#N/A</v>
      </c>
      <c r="I584" s="5" t="str">
        <f>(VLOOKUP(Games!B585, Data!$B$2:$L$134, 10, FALSE)-VLOOKUP(Games!E585, Data!$B$2:$L$134, 10, FALSE))*'Coefficients - Win Probability'!$I$2</f>
        <v>#N/A</v>
      </c>
      <c r="J584" s="5" t="str">
        <f>(IF(AND(VLOOKUP(Games!B585, Data!$B$2:$L$134, 11, FALSE)=1, VLOOKUP(Games!E585, Data!$B$2:$L$134, 11, FALSE)&lt;&gt;1), 1,0))*'Coefficients - Win Probability'!$J$2</f>
        <v>#N/A</v>
      </c>
      <c r="K584" s="5" t="str">
        <f>(IF(AND(VLOOKUP(Games!B585, Data!$B$2:$L$134, 11, FALSE)&lt;&gt;1, VLOOKUP(Games!E585, Data!$B$2:$L$134, 11, FALSE)=1), 1,0))*'Coefficients - Win Probability'!$K$2</f>
        <v>#N/A</v>
      </c>
      <c r="L584" s="5" t="str">
        <f>(VLOOKUP(Games!B585, Data!$B$2:$L$134, 3, FALSE)-VLOOKUP(Games!E585, Data!$B$2:$L$134, 3, FALSE))*'Coefficients - Win Probability'!$L$2</f>
        <v>#N/A</v>
      </c>
      <c r="N584" s="5" t="str">
        <f t="shared" si="1"/>
        <v>#N/A</v>
      </c>
    </row>
    <row r="585" ht="14.25" customHeight="1">
      <c r="A585" s="5" t="n">
        <f>'Coefficients - Win Probability'!$A$2</f>
        <v>0</v>
      </c>
      <c r="B585" s="5" t="n">
        <f>(Games!G586)*'Coefficients - Win Probability'!$B$2</f>
        <v>0</v>
      </c>
      <c r="C585" s="5" t="str">
        <f>(VLOOKUP(Games!B586, Data!$B$2:$L$134, 4, FALSE)-VLOOKUP(Games!E586, Data!$B$2:$L$134, 4, FALSE))*'Coefficients - Win Probability'!$C$2</f>
        <v>#N/A</v>
      </c>
      <c r="D585" s="5" t="str">
        <f>(VLOOKUP(Games!B586, Data!$B$2:$L$134, 5, FALSE)-VLOOKUP(Games!E586, Data!$B$2:$L$134, 5, FALSE))*'Coefficients - Win Probability'!$D$2</f>
        <v>#N/A</v>
      </c>
      <c r="E585" s="5" t="str">
        <f>(VLOOKUP(Games!B586, Data!$B$2:$L$134, 6, FALSE)-VLOOKUP(Games!E586, Data!$B$2:$L$134, 6, FALSE))*'Coefficients - Win Probability'!$E$2</f>
        <v>#N/A</v>
      </c>
      <c r="F585" s="5" t="str">
        <f>(VLOOKUP(Games!B586, Data!$B$2:$L$134, 7, FALSE)-VLOOKUP(Games!E586, Data!$B$2:$L$134, 7, FALSE))*'Coefficients - Win Probability'!$F$2</f>
        <v>#N/A</v>
      </c>
      <c r="G585" s="5" t="str">
        <f>(VLOOKUP(Games!B586, Data!$B$2:$L$134, 8, FALSE)-VLOOKUP(Games!E586, Data!$B$2:$L$134, 8, FALSE))*'Coefficients - Win Probability'!$G$2</f>
        <v>#N/A</v>
      </c>
      <c r="H585" s="5" t="str">
        <f>(VLOOKUP(Games!B586, Data!$B$2:$L$134, 9, FALSE)-VLOOKUP(Games!E586, Data!$B$2:$L$134, 9, FALSE))*'Coefficients - Win Probability'!$H$2</f>
        <v>#N/A</v>
      </c>
      <c r="I585" s="5" t="str">
        <f>(VLOOKUP(Games!B586, Data!$B$2:$L$134, 10, FALSE)-VLOOKUP(Games!E586, Data!$B$2:$L$134, 10, FALSE))*'Coefficients - Win Probability'!$I$2</f>
        <v>#N/A</v>
      </c>
      <c r="J585" s="5" t="str">
        <f>(IF(AND(VLOOKUP(Games!B586, Data!$B$2:$L$134, 11, FALSE)=1, VLOOKUP(Games!E586, Data!$B$2:$L$134, 11, FALSE)&lt;&gt;1), 1,0))*'Coefficients - Win Probability'!$J$2</f>
        <v>#N/A</v>
      </c>
      <c r="K585" s="5" t="str">
        <f>(IF(AND(VLOOKUP(Games!B586, Data!$B$2:$L$134, 11, FALSE)&lt;&gt;1, VLOOKUP(Games!E586, Data!$B$2:$L$134, 11, FALSE)=1), 1,0))*'Coefficients - Win Probability'!$K$2</f>
        <v>#N/A</v>
      </c>
      <c r="L585" s="5" t="str">
        <f>(VLOOKUP(Games!B586, Data!$B$2:$L$134, 3, FALSE)-VLOOKUP(Games!E586, Data!$B$2:$L$134, 3, FALSE))*'Coefficients - Win Probability'!$L$2</f>
        <v>#N/A</v>
      </c>
      <c r="N585" s="5" t="str">
        <f t="shared" si="1"/>
        <v>#N/A</v>
      </c>
    </row>
    <row r="586" ht="14.25" customHeight="1">
      <c r="A586" s="5" t="n">
        <f>'Coefficients - Win Probability'!$A$2</f>
        <v>0</v>
      </c>
      <c r="B586" s="5" t="n">
        <f>(Games!G587)*'Coefficients - Win Probability'!$B$2</f>
        <v>0</v>
      </c>
      <c r="C586" s="5" t="str">
        <f>(VLOOKUP(Games!B587, Data!$B$2:$L$134, 4, FALSE)-VLOOKUP(Games!E587, Data!$B$2:$L$134, 4, FALSE))*'Coefficients - Win Probability'!$C$2</f>
        <v>#N/A</v>
      </c>
      <c r="D586" s="5" t="str">
        <f>(VLOOKUP(Games!B587, Data!$B$2:$L$134, 5, FALSE)-VLOOKUP(Games!E587, Data!$B$2:$L$134, 5, FALSE))*'Coefficients - Win Probability'!$D$2</f>
        <v>#N/A</v>
      </c>
      <c r="E586" s="5" t="str">
        <f>(VLOOKUP(Games!B587, Data!$B$2:$L$134, 6, FALSE)-VLOOKUP(Games!E587, Data!$B$2:$L$134, 6, FALSE))*'Coefficients - Win Probability'!$E$2</f>
        <v>#N/A</v>
      </c>
      <c r="F586" s="5" t="str">
        <f>(VLOOKUP(Games!B587, Data!$B$2:$L$134, 7, FALSE)-VLOOKUP(Games!E587, Data!$B$2:$L$134, 7, FALSE))*'Coefficients - Win Probability'!$F$2</f>
        <v>#N/A</v>
      </c>
      <c r="G586" s="5" t="str">
        <f>(VLOOKUP(Games!B587, Data!$B$2:$L$134, 8, FALSE)-VLOOKUP(Games!E587, Data!$B$2:$L$134, 8, FALSE))*'Coefficients - Win Probability'!$G$2</f>
        <v>#N/A</v>
      </c>
      <c r="H586" s="5" t="str">
        <f>(VLOOKUP(Games!B587, Data!$B$2:$L$134, 9, FALSE)-VLOOKUP(Games!E587, Data!$B$2:$L$134, 9, FALSE))*'Coefficients - Win Probability'!$H$2</f>
        <v>#N/A</v>
      </c>
      <c r="I586" s="5" t="str">
        <f>(VLOOKUP(Games!B587, Data!$B$2:$L$134, 10, FALSE)-VLOOKUP(Games!E587, Data!$B$2:$L$134, 10, FALSE))*'Coefficients - Win Probability'!$I$2</f>
        <v>#N/A</v>
      </c>
      <c r="J586" s="5" t="str">
        <f>(IF(AND(VLOOKUP(Games!B587, Data!$B$2:$L$134, 11, FALSE)=1, VLOOKUP(Games!E587, Data!$B$2:$L$134, 11, FALSE)&lt;&gt;1), 1,0))*'Coefficients - Win Probability'!$J$2</f>
        <v>#N/A</v>
      </c>
      <c r="K586" s="5" t="str">
        <f>(IF(AND(VLOOKUP(Games!B587, Data!$B$2:$L$134, 11, FALSE)&lt;&gt;1, VLOOKUP(Games!E587, Data!$B$2:$L$134, 11, FALSE)=1), 1,0))*'Coefficients - Win Probability'!$K$2</f>
        <v>#N/A</v>
      </c>
      <c r="L586" s="5" t="str">
        <f>(VLOOKUP(Games!B587, Data!$B$2:$L$134, 3, FALSE)-VLOOKUP(Games!E587, Data!$B$2:$L$134, 3, FALSE))*'Coefficients - Win Probability'!$L$2</f>
        <v>#N/A</v>
      </c>
      <c r="N586" s="5" t="str">
        <f t="shared" si="1"/>
        <v>#N/A</v>
      </c>
    </row>
    <row r="587" ht="14.25" customHeight="1">
      <c r="A587" s="5" t="n">
        <f>'Coefficients - Win Probability'!$A$2</f>
        <v>0</v>
      </c>
      <c r="B587" s="5" t="n">
        <f>(Games!G588)*'Coefficients - Win Probability'!$B$2</f>
        <v>0</v>
      </c>
      <c r="C587" s="5" t="str">
        <f>(VLOOKUP(Games!B588, Data!$B$2:$L$134, 4, FALSE)-VLOOKUP(Games!E588, Data!$B$2:$L$134, 4, FALSE))*'Coefficients - Win Probability'!$C$2</f>
        <v>#N/A</v>
      </c>
      <c r="D587" s="5" t="str">
        <f>(VLOOKUP(Games!B588, Data!$B$2:$L$134, 5, FALSE)-VLOOKUP(Games!E588, Data!$B$2:$L$134, 5, FALSE))*'Coefficients - Win Probability'!$D$2</f>
        <v>#N/A</v>
      </c>
      <c r="E587" s="5" t="str">
        <f>(VLOOKUP(Games!B588, Data!$B$2:$L$134, 6, FALSE)-VLOOKUP(Games!E588, Data!$B$2:$L$134, 6, FALSE))*'Coefficients - Win Probability'!$E$2</f>
        <v>#N/A</v>
      </c>
      <c r="F587" s="5" t="str">
        <f>(VLOOKUP(Games!B588, Data!$B$2:$L$134, 7, FALSE)-VLOOKUP(Games!E588, Data!$B$2:$L$134, 7, FALSE))*'Coefficients - Win Probability'!$F$2</f>
        <v>#N/A</v>
      </c>
      <c r="G587" s="5" t="str">
        <f>(VLOOKUP(Games!B588, Data!$B$2:$L$134, 8, FALSE)-VLOOKUP(Games!E588, Data!$B$2:$L$134, 8, FALSE))*'Coefficients - Win Probability'!$G$2</f>
        <v>#N/A</v>
      </c>
      <c r="H587" s="5" t="str">
        <f>(VLOOKUP(Games!B588, Data!$B$2:$L$134, 9, FALSE)-VLOOKUP(Games!E588, Data!$B$2:$L$134, 9, FALSE))*'Coefficients - Win Probability'!$H$2</f>
        <v>#N/A</v>
      </c>
      <c r="I587" s="5" t="str">
        <f>(VLOOKUP(Games!B588, Data!$B$2:$L$134, 10, FALSE)-VLOOKUP(Games!E588, Data!$B$2:$L$134, 10, FALSE))*'Coefficients - Win Probability'!$I$2</f>
        <v>#N/A</v>
      </c>
      <c r="J587" s="5" t="str">
        <f>(IF(AND(VLOOKUP(Games!B588, Data!$B$2:$L$134, 11, FALSE)=1, VLOOKUP(Games!E588, Data!$B$2:$L$134, 11, FALSE)&lt;&gt;1), 1,0))*'Coefficients - Win Probability'!$J$2</f>
        <v>#N/A</v>
      </c>
      <c r="K587" s="5" t="str">
        <f>(IF(AND(VLOOKUP(Games!B588, Data!$B$2:$L$134, 11, FALSE)&lt;&gt;1, VLOOKUP(Games!E588, Data!$B$2:$L$134, 11, FALSE)=1), 1,0))*'Coefficients - Win Probability'!$K$2</f>
        <v>#N/A</v>
      </c>
      <c r="L587" s="5" t="str">
        <f>(VLOOKUP(Games!B588, Data!$B$2:$L$134, 3, FALSE)-VLOOKUP(Games!E588, Data!$B$2:$L$134, 3, FALSE))*'Coefficients - Win Probability'!$L$2</f>
        <v>#N/A</v>
      </c>
      <c r="N587" s="5" t="str">
        <f t="shared" si="1"/>
        <v>#N/A</v>
      </c>
    </row>
    <row r="588" ht="14.25" customHeight="1">
      <c r="A588" s="5" t="n">
        <f>'Coefficients - Win Probability'!$A$2</f>
        <v>0</v>
      </c>
      <c r="B588" s="5" t="n">
        <f>(Games!G589)*'Coefficients - Win Probability'!$B$2</f>
        <v>0</v>
      </c>
      <c r="C588" s="5" t="str">
        <f>(VLOOKUP(Games!B589, Data!$B$2:$L$134, 4, FALSE)-VLOOKUP(Games!E589, Data!$B$2:$L$134, 4, FALSE))*'Coefficients - Win Probability'!$C$2</f>
        <v>#N/A</v>
      </c>
      <c r="D588" s="5" t="str">
        <f>(VLOOKUP(Games!B589, Data!$B$2:$L$134, 5, FALSE)-VLOOKUP(Games!E589, Data!$B$2:$L$134, 5, FALSE))*'Coefficients - Win Probability'!$D$2</f>
        <v>#N/A</v>
      </c>
      <c r="E588" s="5" t="str">
        <f>(VLOOKUP(Games!B589, Data!$B$2:$L$134, 6, FALSE)-VLOOKUP(Games!E589, Data!$B$2:$L$134, 6, FALSE))*'Coefficients - Win Probability'!$E$2</f>
        <v>#N/A</v>
      </c>
      <c r="F588" s="5" t="str">
        <f>(VLOOKUP(Games!B589, Data!$B$2:$L$134, 7, FALSE)-VLOOKUP(Games!E589, Data!$B$2:$L$134, 7, FALSE))*'Coefficients - Win Probability'!$F$2</f>
        <v>#N/A</v>
      </c>
      <c r="G588" s="5" t="str">
        <f>(VLOOKUP(Games!B589, Data!$B$2:$L$134, 8, FALSE)-VLOOKUP(Games!E589, Data!$B$2:$L$134, 8, FALSE))*'Coefficients - Win Probability'!$G$2</f>
        <v>#N/A</v>
      </c>
      <c r="H588" s="5" t="str">
        <f>(VLOOKUP(Games!B589, Data!$B$2:$L$134, 9, FALSE)-VLOOKUP(Games!E589, Data!$B$2:$L$134, 9, FALSE))*'Coefficients - Win Probability'!$H$2</f>
        <v>#N/A</v>
      </c>
      <c r="I588" s="5" t="str">
        <f>(VLOOKUP(Games!B589, Data!$B$2:$L$134, 10, FALSE)-VLOOKUP(Games!E589, Data!$B$2:$L$134, 10, FALSE))*'Coefficients - Win Probability'!$I$2</f>
        <v>#N/A</v>
      </c>
      <c r="J588" s="5" t="str">
        <f>(IF(AND(VLOOKUP(Games!B589, Data!$B$2:$L$134, 11, FALSE)=1, VLOOKUP(Games!E589, Data!$B$2:$L$134, 11, FALSE)&lt;&gt;1), 1,0))*'Coefficients - Win Probability'!$J$2</f>
        <v>#N/A</v>
      </c>
      <c r="K588" s="5" t="str">
        <f>(IF(AND(VLOOKUP(Games!B589, Data!$B$2:$L$134, 11, FALSE)&lt;&gt;1, VLOOKUP(Games!E589, Data!$B$2:$L$134, 11, FALSE)=1), 1,0))*'Coefficients - Win Probability'!$K$2</f>
        <v>#N/A</v>
      </c>
      <c r="L588" s="5" t="str">
        <f>(VLOOKUP(Games!B589, Data!$B$2:$L$134, 3, FALSE)-VLOOKUP(Games!E589, Data!$B$2:$L$134, 3, FALSE))*'Coefficients - Win Probability'!$L$2</f>
        <v>#N/A</v>
      </c>
      <c r="N588" s="5" t="str">
        <f t="shared" si="1"/>
        <v>#N/A</v>
      </c>
    </row>
    <row r="589" ht="14.25" customHeight="1">
      <c r="A589" s="5" t="n">
        <f>'Coefficients - Win Probability'!$A$2</f>
        <v>0</v>
      </c>
      <c r="B589" s="5" t="n">
        <f>(Games!G590)*'Coefficients - Win Probability'!$B$2</f>
        <v>0</v>
      </c>
      <c r="C589" s="5" t="str">
        <f>(VLOOKUP(Games!B590, Data!$B$2:$L$134, 4, FALSE)-VLOOKUP(Games!E590, Data!$B$2:$L$134, 4, FALSE))*'Coefficients - Win Probability'!$C$2</f>
        <v>#N/A</v>
      </c>
      <c r="D589" s="5" t="str">
        <f>(VLOOKUP(Games!B590, Data!$B$2:$L$134, 5, FALSE)-VLOOKUP(Games!E590, Data!$B$2:$L$134, 5, FALSE))*'Coefficients - Win Probability'!$D$2</f>
        <v>#N/A</v>
      </c>
      <c r="E589" s="5" t="str">
        <f>(VLOOKUP(Games!B590, Data!$B$2:$L$134, 6, FALSE)-VLOOKUP(Games!E590, Data!$B$2:$L$134, 6, FALSE))*'Coefficients - Win Probability'!$E$2</f>
        <v>#N/A</v>
      </c>
      <c r="F589" s="5" t="str">
        <f>(VLOOKUP(Games!B590, Data!$B$2:$L$134, 7, FALSE)-VLOOKUP(Games!E590, Data!$B$2:$L$134, 7, FALSE))*'Coefficients - Win Probability'!$F$2</f>
        <v>#N/A</v>
      </c>
      <c r="G589" s="5" t="str">
        <f>(VLOOKUP(Games!B590, Data!$B$2:$L$134, 8, FALSE)-VLOOKUP(Games!E590, Data!$B$2:$L$134, 8, FALSE))*'Coefficients - Win Probability'!$G$2</f>
        <v>#N/A</v>
      </c>
      <c r="H589" s="5" t="str">
        <f>(VLOOKUP(Games!B590, Data!$B$2:$L$134, 9, FALSE)-VLOOKUP(Games!E590, Data!$B$2:$L$134, 9, FALSE))*'Coefficients - Win Probability'!$H$2</f>
        <v>#N/A</v>
      </c>
      <c r="I589" s="5" t="str">
        <f>(VLOOKUP(Games!B590, Data!$B$2:$L$134, 10, FALSE)-VLOOKUP(Games!E590, Data!$B$2:$L$134, 10, FALSE))*'Coefficients - Win Probability'!$I$2</f>
        <v>#N/A</v>
      </c>
      <c r="J589" s="5" t="str">
        <f>(IF(AND(VLOOKUP(Games!B590, Data!$B$2:$L$134, 11, FALSE)=1, VLOOKUP(Games!E590, Data!$B$2:$L$134, 11, FALSE)&lt;&gt;1), 1,0))*'Coefficients - Win Probability'!$J$2</f>
        <v>#N/A</v>
      </c>
      <c r="K589" s="5" t="str">
        <f>(IF(AND(VLOOKUP(Games!B590, Data!$B$2:$L$134, 11, FALSE)&lt;&gt;1, VLOOKUP(Games!E590, Data!$B$2:$L$134, 11, FALSE)=1), 1,0))*'Coefficients - Win Probability'!$K$2</f>
        <v>#N/A</v>
      </c>
      <c r="L589" s="5" t="str">
        <f>(VLOOKUP(Games!B590, Data!$B$2:$L$134, 3, FALSE)-VLOOKUP(Games!E590, Data!$B$2:$L$134, 3, FALSE))*'Coefficients - Win Probability'!$L$2</f>
        <v>#N/A</v>
      </c>
      <c r="N589" s="5" t="str">
        <f t="shared" si="1"/>
        <v>#N/A</v>
      </c>
    </row>
    <row r="590" ht="14.25" customHeight="1">
      <c r="A590" s="5" t="n">
        <f>'Coefficients - Win Probability'!$A$2</f>
        <v>0</v>
      </c>
      <c r="B590" s="5" t="n">
        <f>(Games!G591)*'Coefficients - Win Probability'!$B$2</f>
        <v>0</v>
      </c>
      <c r="C590" s="5" t="str">
        <f>(VLOOKUP(Games!B591, Data!$B$2:$L$134, 4, FALSE)-VLOOKUP(Games!E591, Data!$B$2:$L$134, 4, FALSE))*'Coefficients - Win Probability'!$C$2</f>
        <v>#N/A</v>
      </c>
      <c r="D590" s="5" t="str">
        <f>(VLOOKUP(Games!B591, Data!$B$2:$L$134, 5, FALSE)-VLOOKUP(Games!E591, Data!$B$2:$L$134, 5, FALSE))*'Coefficients - Win Probability'!$D$2</f>
        <v>#N/A</v>
      </c>
      <c r="E590" s="5" t="str">
        <f>(VLOOKUP(Games!B591, Data!$B$2:$L$134, 6, FALSE)-VLOOKUP(Games!E591, Data!$B$2:$L$134, 6, FALSE))*'Coefficients - Win Probability'!$E$2</f>
        <v>#N/A</v>
      </c>
      <c r="F590" s="5" t="str">
        <f>(VLOOKUP(Games!B591, Data!$B$2:$L$134, 7, FALSE)-VLOOKUP(Games!E591, Data!$B$2:$L$134, 7, FALSE))*'Coefficients - Win Probability'!$F$2</f>
        <v>#N/A</v>
      </c>
      <c r="G590" s="5" t="str">
        <f>(VLOOKUP(Games!B591, Data!$B$2:$L$134, 8, FALSE)-VLOOKUP(Games!E591, Data!$B$2:$L$134, 8, FALSE))*'Coefficients - Win Probability'!$G$2</f>
        <v>#N/A</v>
      </c>
      <c r="H590" s="5" t="str">
        <f>(VLOOKUP(Games!B591, Data!$B$2:$L$134, 9, FALSE)-VLOOKUP(Games!E591, Data!$B$2:$L$134, 9, FALSE))*'Coefficients - Win Probability'!$H$2</f>
        <v>#N/A</v>
      </c>
      <c r="I590" s="5" t="str">
        <f>(VLOOKUP(Games!B591, Data!$B$2:$L$134, 10, FALSE)-VLOOKUP(Games!E591, Data!$B$2:$L$134, 10, FALSE))*'Coefficients - Win Probability'!$I$2</f>
        <v>#N/A</v>
      </c>
      <c r="J590" s="5" t="str">
        <f>(IF(AND(VLOOKUP(Games!B591, Data!$B$2:$L$134, 11, FALSE)=1, VLOOKUP(Games!E591, Data!$B$2:$L$134, 11, FALSE)&lt;&gt;1), 1,0))*'Coefficients - Win Probability'!$J$2</f>
        <v>#N/A</v>
      </c>
      <c r="K590" s="5" t="str">
        <f>(IF(AND(VLOOKUP(Games!B591, Data!$B$2:$L$134, 11, FALSE)&lt;&gt;1, VLOOKUP(Games!E591, Data!$B$2:$L$134, 11, FALSE)=1), 1,0))*'Coefficients - Win Probability'!$K$2</f>
        <v>#N/A</v>
      </c>
      <c r="L590" s="5" t="str">
        <f>(VLOOKUP(Games!B591, Data!$B$2:$L$134, 3, FALSE)-VLOOKUP(Games!E591, Data!$B$2:$L$134, 3, FALSE))*'Coefficients - Win Probability'!$L$2</f>
        <v>#N/A</v>
      </c>
      <c r="N590" s="5" t="str">
        <f t="shared" si="1"/>
        <v>#N/A</v>
      </c>
    </row>
    <row r="591" ht="14.25" customHeight="1">
      <c r="A591" s="5" t="n">
        <f>'Coefficients - Win Probability'!$A$2</f>
        <v>0</v>
      </c>
      <c r="B591" s="5" t="n">
        <f>(Games!G592)*'Coefficients - Win Probability'!$B$2</f>
        <v>0</v>
      </c>
      <c r="C591" s="5" t="str">
        <f>(VLOOKUP(Games!B592, Data!$B$2:$L$134, 4, FALSE)-VLOOKUP(Games!E592, Data!$B$2:$L$134, 4, FALSE))*'Coefficients - Win Probability'!$C$2</f>
        <v>#N/A</v>
      </c>
      <c r="D591" s="5" t="str">
        <f>(VLOOKUP(Games!B592, Data!$B$2:$L$134, 5, FALSE)-VLOOKUP(Games!E592, Data!$B$2:$L$134, 5, FALSE))*'Coefficients - Win Probability'!$D$2</f>
        <v>#N/A</v>
      </c>
      <c r="E591" s="5" t="str">
        <f>(VLOOKUP(Games!B592, Data!$B$2:$L$134, 6, FALSE)-VLOOKUP(Games!E592, Data!$B$2:$L$134, 6, FALSE))*'Coefficients - Win Probability'!$E$2</f>
        <v>#N/A</v>
      </c>
      <c r="F591" s="5" t="str">
        <f>(VLOOKUP(Games!B592, Data!$B$2:$L$134, 7, FALSE)-VLOOKUP(Games!E592, Data!$B$2:$L$134, 7, FALSE))*'Coefficients - Win Probability'!$F$2</f>
        <v>#N/A</v>
      </c>
      <c r="G591" s="5" t="str">
        <f>(VLOOKUP(Games!B592, Data!$B$2:$L$134, 8, FALSE)-VLOOKUP(Games!E592, Data!$B$2:$L$134, 8, FALSE))*'Coefficients - Win Probability'!$G$2</f>
        <v>#N/A</v>
      </c>
      <c r="H591" s="5" t="str">
        <f>(VLOOKUP(Games!B592, Data!$B$2:$L$134, 9, FALSE)-VLOOKUP(Games!E592, Data!$B$2:$L$134, 9, FALSE))*'Coefficients - Win Probability'!$H$2</f>
        <v>#N/A</v>
      </c>
      <c r="I591" s="5" t="str">
        <f>(VLOOKUP(Games!B592, Data!$B$2:$L$134, 10, FALSE)-VLOOKUP(Games!E592, Data!$B$2:$L$134, 10, FALSE))*'Coefficients - Win Probability'!$I$2</f>
        <v>#N/A</v>
      </c>
      <c r="J591" s="5" t="str">
        <f>(IF(AND(VLOOKUP(Games!B592, Data!$B$2:$L$134, 11, FALSE)=1, VLOOKUP(Games!E592, Data!$B$2:$L$134, 11, FALSE)&lt;&gt;1), 1,0))*'Coefficients - Win Probability'!$J$2</f>
        <v>#N/A</v>
      </c>
      <c r="K591" s="5" t="str">
        <f>(IF(AND(VLOOKUP(Games!B592, Data!$B$2:$L$134, 11, FALSE)&lt;&gt;1, VLOOKUP(Games!E592, Data!$B$2:$L$134, 11, FALSE)=1), 1,0))*'Coefficients - Win Probability'!$K$2</f>
        <v>#N/A</v>
      </c>
      <c r="L591" s="5" t="str">
        <f>(VLOOKUP(Games!B592, Data!$B$2:$L$134, 3, FALSE)-VLOOKUP(Games!E592, Data!$B$2:$L$134, 3, FALSE))*'Coefficients - Win Probability'!$L$2</f>
        <v>#N/A</v>
      </c>
      <c r="N591" s="5" t="str">
        <f t="shared" si="1"/>
        <v>#N/A</v>
      </c>
    </row>
    <row r="592" ht="14.25" customHeight="1">
      <c r="A592" s="5" t="n">
        <f>'Coefficients - Win Probability'!$A$2</f>
        <v>0</v>
      </c>
      <c r="B592" s="5" t="n">
        <f>(Games!G593)*'Coefficients - Win Probability'!$B$2</f>
        <v>0</v>
      </c>
      <c r="C592" s="5" t="str">
        <f>(VLOOKUP(Games!B593, Data!$B$2:$L$134, 4, FALSE)-VLOOKUP(Games!E593, Data!$B$2:$L$134, 4, FALSE))*'Coefficients - Win Probability'!$C$2</f>
        <v>#N/A</v>
      </c>
      <c r="D592" s="5" t="str">
        <f>(VLOOKUP(Games!B593, Data!$B$2:$L$134, 5, FALSE)-VLOOKUP(Games!E593, Data!$B$2:$L$134, 5, FALSE))*'Coefficients - Win Probability'!$D$2</f>
        <v>#N/A</v>
      </c>
      <c r="E592" s="5" t="str">
        <f>(VLOOKUP(Games!B593, Data!$B$2:$L$134, 6, FALSE)-VLOOKUP(Games!E593, Data!$B$2:$L$134, 6, FALSE))*'Coefficients - Win Probability'!$E$2</f>
        <v>#N/A</v>
      </c>
      <c r="F592" s="5" t="str">
        <f>(VLOOKUP(Games!B593, Data!$B$2:$L$134, 7, FALSE)-VLOOKUP(Games!E593, Data!$B$2:$L$134, 7, FALSE))*'Coefficients - Win Probability'!$F$2</f>
        <v>#N/A</v>
      </c>
      <c r="G592" s="5" t="str">
        <f>(VLOOKUP(Games!B593, Data!$B$2:$L$134, 8, FALSE)-VLOOKUP(Games!E593, Data!$B$2:$L$134, 8, FALSE))*'Coefficients - Win Probability'!$G$2</f>
        <v>#N/A</v>
      </c>
      <c r="H592" s="5" t="str">
        <f>(VLOOKUP(Games!B593, Data!$B$2:$L$134, 9, FALSE)-VLOOKUP(Games!E593, Data!$B$2:$L$134, 9, FALSE))*'Coefficients - Win Probability'!$H$2</f>
        <v>#N/A</v>
      </c>
      <c r="I592" s="5" t="str">
        <f>(VLOOKUP(Games!B593, Data!$B$2:$L$134, 10, FALSE)-VLOOKUP(Games!E593, Data!$B$2:$L$134, 10, FALSE))*'Coefficients - Win Probability'!$I$2</f>
        <v>#N/A</v>
      </c>
      <c r="J592" s="5" t="str">
        <f>(IF(AND(VLOOKUP(Games!B593, Data!$B$2:$L$134, 11, FALSE)=1, VLOOKUP(Games!E593, Data!$B$2:$L$134, 11, FALSE)&lt;&gt;1), 1,0))*'Coefficients - Win Probability'!$J$2</f>
        <v>#N/A</v>
      </c>
      <c r="K592" s="5" t="str">
        <f>(IF(AND(VLOOKUP(Games!B593, Data!$B$2:$L$134, 11, FALSE)&lt;&gt;1, VLOOKUP(Games!E593, Data!$B$2:$L$134, 11, FALSE)=1), 1,0))*'Coefficients - Win Probability'!$K$2</f>
        <v>#N/A</v>
      </c>
      <c r="L592" s="5" t="str">
        <f>(VLOOKUP(Games!B593, Data!$B$2:$L$134, 3, FALSE)-VLOOKUP(Games!E593, Data!$B$2:$L$134, 3, FALSE))*'Coefficients - Win Probability'!$L$2</f>
        <v>#N/A</v>
      </c>
      <c r="N592" s="5" t="str">
        <f t="shared" si="1"/>
        <v>#N/A</v>
      </c>
    </row>
    <row r="593" ht="14.25" customHeight="1">
      <c r="A593" s="5" t="n">
        <f>'Coefficients - Win Probability'!$A$2</f>
        <v>0</v>
      </c>
      <c r="B593" s="5" t="n">
        <f>(Games!G594)*'Coefficients - Win Probability'!$B$2</f>
        <v>0</v>
      </c>
      <c r="C593" s="5" t="str">
        <f>(VLOOKUP(Games!B594, Data!$B$2:$L$134, 4, FALSE)-VLOOKUP(Games!E594, Data!$B$2:$L$134, 4, FALSE))*'Coefficients - Win Probability'!$C$2</f>
        <v>#N/A</v>
      </c>
      <c r="D593" s="5" t="str">
        <f>(VLOOKUP(Games!B594, Data!$B$2:$L$134, 5, FALSE)-VLOOKUP(Games!E594, Data!$B$2:$L$134, 5, FALSE))*'Coefficients - Win Probability'!$D$2</f>
        <v>#N/A</v>
      </c>
      <c r="E593" s="5" t="str">
        <f>(VLOOKUP(Games!B594, Data!$B$2:$L$134, 6, FALSE)-VLOOKUP(Games!E594, Data!$B$2:$L$134, 6, FALSE))*'Coefficients - Win Probability'!$E$2</f>
        <v>#N/A</v>
      </c>
      <c r="F593" s="5" t="str">
        <f>(VLOOKUP(Games!B594, Data!$B$2:$L$134, 7, FALSE)-VLOOKUP(Games!E594, Data!$B$2:$L$134, 7, FALSE))*'Coefficients - Win Probability'!$F$2</f>
        <v>#N/A</v>
      </c>
      <c r="G593" s="5" t="str">
        <f>(VLOOKUP(Games!B594, Data!$B$2:$L$134, 8, FALSE)-VLOOKUP(Games!E594, Data!$B$2:$L$134, 8, FALSE))*'Coefficients - Win Probability'!$G$2</f>
        <v>#N/A</v>
      </c>
      <c r="H593" s="5" t="str">
        <f>(VLOOKUP(Games!B594, Data!$B$2:$L$134, 9, FALSE)-VLOOKUP(Games!E594, Data!$B$2:$L$134, 9, FALSE))*'Coefficients - Win Probability'!$H$2</f>
        <v>#N/A</v>
      </c>
      <c r="I593" s="5" t="str">
        <f>(VLOOKUP(Games!B594, Data!$B$2:$L$134, 10, FALSE)-VLOOKUP(Games!E594, Data!$B$2:$L$134, 10, FALSE))*'Coefficients - Win Probability'!$I$2</f>
        <v>#N/A</v>
      </c>
      <c r="J593" s="5" t="str">
        <f>(IF(AND(VLOOKUP(Games!B594, Data!$B$2:$L$134, 11, FALSE)=1, VLOOKUP(Games!E594, Data!$B$2:$L$134, 11, FALSE)&lt;&gt;1), 1,0))*'Coefficients - Win Probability'!$J$2</f>
        <v>#N/A</v>
      </c>
      <c r="K593" s="5" t="str">
        <f>(IF(AND(VLOOKUP(Games!B594, Data!$B$2:$L$134, 11, FALSE)&lt;&gt;1, VLOOKUP(Games!E594, Data!$B$2:$L$134, 11, FALSE)=1), 1,0))*'Coefficients - Win Probability'!$K$2</f>
        <v>#N/A</v>
      </c>
      <c r="L593" s="5" t="str">
        <f>(VLOOKUP(Games!B594, Data!$B$2:$L$134, 3, FALSE)-VLOOKUP(Games!E594, Data!$B$2:$L$134, 3, FALSE))*'Coefficients - Win Probability'!$L$2</f>
        <v>#N/A</v>
      </c>
      <c r="N593" s="5" t="str">
        <f t="shared" si="1"/>
        <v>#N/A</v>
      </c>
    </row>
    <row r="594" ht="14.25" customHeight="1">
      <c r="A594" s="5" t="n">
        <f>'Coefficients - Win Probability'!$A$2</f>
        <v>0</v>
      </c>
      <c r="B594" s="5" t="n">
        <f>(Games!G595)*'Coefficients - Win Probability'!$B$2</f>
        <v>0</v>
      </c>
      <c r="C594" s="5" t="str">
        <f>(VLOOKUP(Games!B595, Data!$B$2:$L$134, 4, FALSE)-VLOOKUP(Games!E595, Data!$B$2:$L$134, 4, FALSE))*'Coefficients - Win Probability'!$C$2</f>
        <v>#N/A</v>
      </c>
      <c r="D594" s="5" t="str">
        <f>(VLOOKUP(Games!B595, Data!$B$2:$L$134, 5, FALSE)-VLOOKUP(Games!E595, Data!$B$2:$L$134, 5, FALSE))*'Coefficients - Win Probability'!$D$2</f>
        <v>#N/A</v>
      </c>
      <c r="E594" s="5" t="str">
        <f>(VLOOKUP(Games!B595, Data!$B$2:$L$134, 6, FALSE)-VLOOKUP(Games!E595, Data!$B$2:$L$134, 6, FALSE))*'Coefficients - Win Probability'!$E$2</f>
        <v>#N/A</v>
      </c>
      <c r="F594" s="5" t="str">
        <f>(VLOOKUP(Games!B595, Data!$B$2:$L$134, 7, FALSE)-VLOOKUP(Games!E595, Data!$B$2:$L$134, 7, FALSE))*'Coefficients - Win Probability'!$F$2</f>
        <v>#N/A</v>
      </c>
      <c r="G594" s="5" t="str">
        <f>(VLOOKUP(Games!B595, Data!$B$2:$L$134, 8, FALSE)-VLOOKUP(Games!E595, Data!$B$2:$L$134, 8, FALSE))*'Coefficients - Win Probability'!$G$2</f>
        <v>#N/A</v>
      </c>
      <c r="H594" s="5" t="str">
        <f>(VLOOKUP(Games!B595, Data!$B$2:$L$134, 9, FALSE)-VLOOKUP(Games!E595, Data!$B$2:$L$134, 9, FALSE))*'Coefficients - Win Probability'!$H$2</f>
        <v>#N/A</v>
      </c>
      <c r="I594" s="5" t="str">
        <f>(VLOOKUP(Games!B595, Data!$B$2:$L$134, 10, FALSE)-VLOOKUP(Games!E595, Data!$B$2:$L$134, 10, FALSE))*'Coefficients - Win Probability'!$I$2</f>
        <v>#N/A</v>
      </c>
      <c r="J594" s="5" t="str">
        <f>(IF(AND(VLOOKUP(Games!B595, Data!$B$2:$L$134, 11, FALSE)=1, VLOOKUP(Games!E595, Data!$B$2:$L$134, 11, FALSE)&lt;&gt;1), 1,0))*'Coefficients - Win Probability'!$J$2</f>
        <v>#N/A</v>
      </c>
      <c r="K594" s="5" t="str">
        <f>(IF(AND(VLOOKUP(Games!B595, Data!$B$2:$L$134, 11, FALSE)&lt;&gt;1, VLOOKUP(Games!E595, Data!$B$2:$L$134, 11, FALSE)=1), 1,0))*'Coefficients - Win Probability'!$K$2</f>
        <v>#N/A</v>
      </c>
      <c r="L594" s="5" t="str">
        <f>(VLOOKUP(Games!B595, Data!$B$2:$L$134, 3, FALSE)-VLOOKUP(Games!E595, Data!$B$2:$L$134, 3, FALSE))*'Coefficients - Win Probability'!$L$2</f>
        <v>#N/A</v>
      </c>
      <c r="N594" s="5" t="str">
        <f t="shared" si="1"/>
        <v>#N/A</v>
      </c>
    </row>
    <row r="595" ht="14.25" customHeight="1">
      <c r="A595" s="5" t="n">
        <f>'Coefficients - Win Probability'!$A$2</f>
        <v>0</v>
      </c>
      <c r="B595" s="5" t="n">
        <f>(Games!G596)*'Coefficients - Win Probability'!$B$2</f>
        <v>0</v>
      </c>
      <c r="C595" s="5" t="str">
        <f>(VLOOKUP(Games!B596, Data!$B$2:$L$134, 4, FALSE)-VLOOKUP(Games!E596, Data!$B$2:$L$134, 4, FALSE))*'Coefficients - Win Probability'!$C$2</f>
        <v>#N/A</v>
      </c>
      <c r="D595" s="5" t="str">
        <f>(VLOOKUP(Games!B596, Data!$B$2:$L$134, 5, FALSE)-VLOOKUP(Games!E596, Data!$B$2:$L$134, 5, FALSE))*'Coefficients - Win Probability'!$D$2</f>
        <v>#N/A</v>
      </c>
      <c r="E595" s="5" t="str">
        <f>(VLOOKUP(Games!B596, Data!$B$2:$L$134, 6, FALSE)-VLOOKUP(Games!E596, Data!$B$2:$L$134, 6, FALSE))*'Coefficients - Win Probability'!$E$2</f>
        <v>#N/A</v>
      </c>
      <c r="F595" s="5" t="str">
        <f>(VLOOKUP(Games!B596, Data!$B$2:$L$134, 7, FALSE)-VLOOKUP(Games!E596, Data!$B$2:$L$134, 7, FALSE))*'Coefficients - Win Probability'!$F$2</f>
        <v>#N/A</v>
      </c>
      <c r="G595" s="5" t="str">
        <f>(VLOOKUP(Games!B596, Data!$B$2:$L$134, 8, FALSE)-VLOOKUP(Games!E596, Data!$B$2:$L$134, 8, FALSE))*'Coefficients - Win Probability'!$G$2</f>
        <v>#N/A</v>
      </c>
      <c r="H595" s="5" t="str">
        <f>(VLOOKUP(Games!B596, Data!$B$2:$L$134, 9, FALSE)-VLOOKUP(Games!E596, Data!$B$2:$L$134, 9, FALSE))*'Coefficients - Win Probability'!$H$2</f>
        <v>#N/A</v>
      </c>
      <c r="I595" s="5" t="str">
        <f>(VLOOKUP(Games!B596, Data!$B$2:$L$134, 10, FALSE)-VLOOKUP(Games!E596, Data!$B$2:$L$134, 10, FALSE))*'Coefficients - Win Probability'!$I$2</f>
        <v>#N/A</v>
      </c>
      <c r="J595" s="5" t="str">
        <f>(IF(AND(VLOOKUP(Games!B596, Data!$B$2:$L$134, 11, FALSE)=1, VLOOKUP(Games!E596, Data!$B$2:$L$134, 11, FALSE)&lt;&gt;1), 1,0))*'Coefficients - Win Probability'!$J$2</f>
        <v>#N/A</v>
      </c>
      <c r="K595" s="5" t="str">
        <f>(IF(AND(VLOOKUP(Games!B596, Data!$B$2:$L$134, 11, FALSE)&lt;&gt;1, VLOOKUP(Games!E596, Data!$B$2:$L$134, 11, FALSE)=1), 1,0))*'Coefficients - Win Probability'!$K$2</f>
        <v>#N/A</v>
      </c>
      <c r="L595" s="5" t="str">
        <f>(VLOOKUP(Games!B596, Data!$B$2:$L$134, 3, FALSE)-VLOOKUP(Games!E596, Data!$B$2:$L$134, 3, FALSE))*'Coefficients - Win Probability'!$L$2</f>
        <v>#N/A</v>
      </c>
      <c r="N595" s="5" t="str">
        <f t="shared" si="1"/>
        <v>#N/A</v>
      </c>
    </row>
    <row r="596" ht="14.25" customHeight="1">
      <c r="A596" s="5" t="n">
        <f>'Coefficients - Win Probability'!$A$2</f>
        <v>0</v>
      </c>
      <c r="B596" s="5" t="n">
        <f>(Games!G597)*'Coefficients - Win Probability'!$B$2</f>
        <v>0</v>
      </c>
      <c r="C596" s="5" t="str">
        <f>(VLOOKUP(Games!B597, Data!$B$2:$L$134, 4, FALSE)-VLOOKUP(Games!E597, Data!$B$2:$L$134, 4, FALSE))*'Coefficients - Win Probability'!$C$2</f>
        <v>#N/A</v>
      </c>
      <c r="D596" s="5" t="str">
        <f>(VLOOKUP(Games!B597, Data!$B$2:$L$134, 5, FALSE)-VLOOKUP(Games!E597, Data!$B$2:$L$134, 5, FALSE))*'Coefficients - Win Probability'!$D$2</f>
        <v>#N/A</v>
      </c>
      <c r="E596" s="5" t="str">
        <f>(VLOOKUP(Games!B597, Data!$B$2:$L$134, 6, FALSE)-VLOOKUP(Games!E597, Data!$B$2:$L$134, 6, FALSE))*'Coefficients - Win Probability'!$E$2</f>
        <v>#N/A</v>
      </c>
      <c r="F596" s="5" t="str">
        <f>(VLOOKUP(Games!B597, Data!$B$2:$L$134, 7, FALSE)-VLOOKUP(Games!E597, Data!$B$2:$L$134, 7, FALSE))*'Coefficients - Win Probability'!$F$2</f>
        <v>#N/A</v>
      </c>
      <c r="G596" s="5" t="str">
        <f>(VLOOKUP(Games!B597, Data!$B$2:$L$134, 8, FALSE)-VLOOKUP(Games!E597, Data!$B$2:$L$134, 8, FALSE))*'Coefficients - Win Probability'!$G$2</f>
        <v>#N/A</v>
      </c>
      <c r="H596" s="5" t="str">
        <f>(VLOOKUP(Games!B597, Data!$B$2:$L$134, 9, FALSE)-VLOOKUP(Games!E597, Data!$B$2:$L$134, 9, FALSE))*'Coefficients - Win Probability'!$H$2</f>
        <v>#N/A</v>
      </c>
      <c r="I596" s="5" t="str">
        <f>(VLOOKUP(Games!B597, Data!$B$2:$L$134, 10, FALSE)-VLOOKUP(Games!E597, Data!$B$2:$L$134, 10, FALSE))*'Coefficients - Win Probability'!$I$2</f>
        <v>#N/A</v>
      </c>
      <c r="J596" s="5" t="str">
        <f>(IF(AND(VLOOKUP(Games!B597, Data!$B$2:$L$134, 11, FALSE)=1, VLOOKUP(Games!E597, Data!$B$2:$L$134, 11, FALSE)&lt;&gt;1), 1,0))*'Coefficients - Win Probability'!$J$2</f>
        <v>#N/A</v>
      </c>
      <c r="K596" s="5" t="str">
        <f>(IF(AND(VLOOKUP(Games!B597, Data!$B$2:$L$134, 11, FALSE)&lt;&gt;1, VLOOKUP(Games!E597, Data!$B$2:$L$134, 11, FALSE)=1), 1,0))*'Coefficients - Win Probability'!$K$2</f>
        <v>#N/A</v>
      </c>
      <c r="L596" s="5" t="str">
        <f>(VLOOKUP(Games!B597, Data!$B$2:$L$134, 3, FALSE)-VLOOKUP(Games!E597, Data!$B$2:$L$134, 3, FALSE))*'Coefficients - Win Probability'!$L$2</f>
        <v>#N/A</v>
      </c>
      <c r="N596" s="5" t="str">
        <f t="shared" si="1"/>
        <v>#N/A</v>
      </c>
    </row>
    <row r="597" ht="14.25" customHeight="1">
      <c r="A597" s="5" t="n">
        <f>'Coefficients - Win Probability'!$A$2</f>
        <v>0</v>
      </c>
      <c r="B597" s="5" t="n">
        <f>(Games!G598)*'Coefficients - Win Probability'!$B$2</f>
        <v>0</v>
      </c>
      <c r="C597" s="5" t="str">
        <f>(VLOOKUP(Games!B598, Data!$B$2:$L$134, 4, FALSE)-VLOOKUP(Games!E598, Data!$B$2:$L$134, 4, FALSE))*'Coefficients - Win Probability'!$C$2</f>
        <v>#N/A</v>
      </c>
      <c r="D597" s="5" t="str">
        <f>(VLOOKUP(Games!B598, Data!$B$2:$L$134, 5, FALSE)-VLOOKUP(Games!E598, Data!$B$2:$L$134, 5, FALSE))*'Coefficients - Win Probability'!$D$2</f>
        <v>#N/A</v>
      </c>
      <c r="E597" s="5" t="str">
        <f>(VLOOKUP(Games!B598, Data!$B$2:$L$134, 6, FALSE)-VLOOKUP(Games!E598, Data!$B$2:$L$134, 6, FALSE))*'Coefficients - Win Probability'!$E$2</f>
        <v>#N/A</v>
      </c>
      <c r="F597" s="5" t="str">
        <f>(VLOOKUP(Games!B598, Data!$B$2:$L$134, 7, FALSE)-VLOOKUP(Games!E598, Data!$B$2:$L$134, 7, FALSE))*'Coefficients - Win Probability'!$F$2</f>
        <v>#N/A</v>
      </c>
      <c r="G597" s="5" t="str">
        <f>(VLOOKUP(Games!B598, Data!$B$2:$L$134, 8, FALSE)-VLOOKUP(Games!E598, Data!$B$2:$L$134, 8, FALSE))*'Coefficients - Win Probability'!$G$2</f>
        <v>#N/A</v>
      </c>
      <c r="H597" s="5" t="str">
        <f>(VLOOKUP(Games!B598, Data!$B$2:$L$134, 9, FALSE)-VLOOKUP(Games!E598, Data!$B$2:$L$134, 9, FALSE))*'Coefficients - Win Probability'!$H$2</f>
        <v>#N/A</v>
      </c>
      <c r="I597" s="5" t="str">
        <f>(VLOOKUP(Games!B598, Data!$B$2:$L$134, 10, FALSE)-VLOOKUP(Games!E598, Data!$B$2:$L$134, 10, FALSE))*'Coefficients - Win Probability'!$I$2</f>
        <v>#N/A</v>
      </c>
      <c r="J597" s="5" t="str">
        <f>(IF(AND(VLOOKUP(Games!B598, Data!$B$2:$L$134, 11, FALSE)=1, VLOOKUP(Games!E598, Data!$B$2:$L$134, 11, FALSE)&lt;&gt;1), 1,0))*'Coefficients - Win Probability'!$J$2</f>
        <v>#N/A</v>
      </c>
      <c r="K597" s="5" t="str">
        <f>(IF(AND(VLOOKUP(Games!B598, Data!$B$2:$L$134, 11, FALSE)&lt;&gt;1, VLOOKUP(Games!E598, Data!$B$2:$L$134, 11, FALSE)=1), 1,0))*'Coefficients - Win Probability'!$K$2</f>
        <v>#N/A</v>
      </c>
      <c r="L597" s="5" t="str">
        <f>(VLOOKUP(Games!B598, Data!$B$2:$L$134, 3, FALSE)-VLOOKUP(Games!E598, Data!$B$2:$L$134, 3, FALSE))*'Coefficients - Win Probability'!$L$2</f>
        <v>#N/A</v>
      </c>
      <c r="N597" s="5" t="str">
        <f t="shared" si="1"/>
        <v>#N/A</v>
      </c>
    </row>
    <row r="598" ht="14.25" customHeight="1">
      <c r="A598" s="5" t="n">
        <f>'Coefficients - Win Probability'!$A$2</f>
        <v>0</v>
      </c>
      <c r="B598" s="5" t="n">
        <f>(Games!G599)*'Coefficients - Win Probability'!$B$2</f>
        <v>0</v>
      </c>
      <c r="C598" s="5" t="str">
        <f>(VLOOKUP(Games!B599, Data!$B$2:$L$134, 4, FALSE)-VLOOKUP(Games!E599, Data!$B$2:$L$134, 4, FALSE))*'Coefficients - Win Probability'!$C$2</f>
        <v>#N/A</v>
      </c>
      <c r="D598" s="5" t="str">
        <f>(VLOOKUP(Games!B599, Data!$B$2:$L$134, 5, FALSE)-VLOOKUP(Games!E599, Data!$B$2:$L$134, 5, FALSE))*'Coefficients - Win Probability'!$D$2</f>
        <v>#N/A</v>
      </c>
      <c r="E598" s="5" t="str">
        <f>(VLOOKUP(Games!B599, Data!$B$2:$L$134, 6, FALSE)-VLOOKUP(Games!E599, Data!$B$2:$L$134, 6, FALSE))*'Coefficients - Win Probability'!$E$2</f>
        <v>#N/A</v>
      </c>
      <c r="F598" s="5" t="str">
        <f>(VLOOKUP(Games!B599, Data!$B$2:$L$134, 7, FALSE)-VLOOKUP(Games!E599, Data!$B$2:$L$134, 7, FALSE))*'Coefficients - Win Probability'!$F$2</f>
        <v>#N/A</v>
      </c>
      <c r="G598" s="5" t="str">
        <f>(VLOOKUP(Games!B599, Data!$B$2:$L$134, 8, FALSE)-VLOOKUP(Games!E599, Data!$B$2:$L$134, 8, FALSE))*'Coefficients - Win Probability'!$G$2</f>
        <v>#N/A</v>
      </c>
      <c r="H598" s="5" t="str">
        <f>(VLOOKUP(Games!B599, Data!$B$2:$L$134, 9, FALSE)-VLOOKUP(Games!E599, Data!$B$2:$L$134, 9, FALSE))*'Coefficients - Win Probability'!$H$2</f>
        <v>#N/A</v>
      </c>
      <c r="I598" s="5" t="str">
        <f>(VLOOKUP(Games!B599, Data!$B$2:$L$134, 10, FALSE)-VLOOKUP(Games!E599, Data!$B$2:$L$134, 10, FALSE))*'Coefficients - Win Probability'!$I$2</f>
        <v>#N/A</v>
      </c>
      <c r="J598" s="5" t="str">
        <f>(IF(AND(VLOOKUP(Games!B599, Data!$B$2:$L$134, 11, FALSE)=1, VLOOKUP(Games!E599, Data!$B$2:$L$134, 11, FALSE)&lt;&gt;1), 1,0))*'Coefficients - Win Probability'!$J$2</f>
        <v>#N/A</v>
      </c>
      <c r="K598" s="5" t="str">
        <f>(IF(AND(VLOOKUP(Games!B599, Data!$B$2:$L$134, 11, FALSE)&lt;&gt;1, VLOOKUP(Games!E599, Data!$B$2:$L$134, 11, FALSE)=1), 1,0))*'Coefficients - Win Probability'!$K$2</f>
        <v>#N/A</v>
      </c>
      <c r="L598" s="5" t="str">
        <f>(VLOOKUP(Games!B599, Data!$B$2:$L$134, 3, FALSE)-VLOOKUP(Games!E599, Data!$B$2:$L$134, 3, FALSE))*'Coefficients - Win Probability'!$L$2</f>
        <v>#N/A</v>
      </c>
      <c r="N598" s="5" t="str">
        <f t="shared" si="1"/>
        <v>#N/A</v>
      </c>
    </row>
    <row r="599" ht="14.25" customHeight="1">
      <c r="A599" s="5" t="n">
        <f>'Coefficients - Win Probability'!$A$2</f>
        <v>0</v>
      </c>
      <c r="B599" s="5" t="n">
        <f>(Games!G600)*'Coefficients - Win Probability'!$B$2</f>
        <v>0</v>
      </c>
      <c r="C599" s="5" t="str">
        <f>(VLOOKUP(Games!B600, Data!$B$2:$L$134, 4, FALSE)-VLOOKUP(Games!E600, Data!$B$2:$L$134, 4, FALSE))*'Coefficients - Win Probability'!$C$2</f>
        <v>#N/A</v>
      </c>
      <c r="D599" s="5" t="str">
        <f>(VLOOKUP(Games!B600, Data!$B$2:$L$134, 5, FALSE)-VLOOKUP(Games!E600, Data!$B$2:$L$134, 5, FALSE))*'Coefficients - Win Probability'!$D$2</f>
        <v>#N/A</v>
      </c>
      <c r="E599" s="5" t="str">
        <f>(VLOOKUP(Games!B600, Data!$B$2:$L$134, 6, FALSE)-VLOOKUP(Games!E600, Data!$B$2:$L$134, 6, FALSE))*'Coefficients - Win Probability'!$E$2</f>
        <v>#N/A</v>
      </c>
      <c r="F599" s="5" t="str">
        <f>(VLOOKUP(Games!B600, Data!$B$2:$L$134, 7, FALSE)-VLOOKUP(Games!E600, Data!$B$2:$L$134, 7, FALSE))*'Coefficients - Win Probability'!$F$2</f>
        <v>#N/A</v>
      </c>
      <c r="G599" s="5" t="str">
        <f>(VLOOKUP(Games!B600, Data!$B$2:$L$134, 8, FALSE)-VLOOKUP(Games!E600, Data!$B$2:$L$134, 8, FALSE))*'Coefficients - Win Probability'!$G$2</f>
        <v>#N/A</v>
      </c>
      <c r="H599" s="5" t="str">
        <f>(VLOOKUP(Games!B600, Data!$B$2:$L$134, 9, FALSE)-VLOOKUP(Games!E600, Data!$B$2:$L$134, 9, FALSE))*'Coefficients - Win Probability'!$H$2</f>
        <v>#N/A</v>
      </c>
      <c r="I599" s="5" t="str">
        <f>(VLOOKUP(Games!B600, Data!$B$2:$L$134, 10, FALSE)-VLOOKUP(Games!E600, Data!$B$2:$L$134, 10, FALSE))*'Coefficients - Win Probability'!$I$2</f>
        <v>#N/A</v>
      </c>
      <c r="J599" s="5" t="str">
        <f>(IF(AND(VLOOKUP(Games!B600, Data!$B$2:$L$134, 11, FALSE)=1, VLOOKUP(Games!E600, Data!$B$2:$L$134, 11, FALSE)&lt;&gt;1), 1,0))*'Coefficients - Win Probability'!$J$2</f>
        <v>#N/A</v>
      </c>
      <c r="K599" s="5" t="str">
        <f>(IF(AND(VLOOKUP(Games!B600, Data!$B$2:$L$134, 11, FALSE)&lt;&gt;1, VLOOKUP(Games!E600, Data!$B$2:$L$134, 11, FALSE)=1), 1,0))*'Coefficients - Win Probability'!$K$2</f>
        <v>#N/A</v>
      </c>
      <c r="L599" s="5" t="str">
        <f>(VLOOKUP(Games!B600, Data!$B$2:$L$134, 3, FALSE)-VLOOKUP(Games!E600, Data!$B$2:$L$134, 3, FALSE))*'Coefficients - Win Probability'!$L$2</f>
        <v>#N/A</v>
      </c>
      <c r="N599" s="5" t="str">
        <f t="shared" si="1"/>
        <v>#N/A</v>
      </c>
    </row>
    <row r="600" ht="14.25" customHeight="1">
      <c r="A600" s="5" t="n">
        <f>'Coefficients - Win Probability'!$A$2</f>
        <v>0</v>
      </c>
      <c r="B600" s="5" t="n">
        <f>(Games!G601)*'Coefficients - Win Probability'!$B$2</f>
        <v>0</v>
      </c>
      <c r="C600" s="5" t="str">
        <f>(VLOOKUP(Games!B601, Data!$B$2:$L$134, 4, FALSE)-VLOOKUP(Games!E601, Data!$B$2:$L$134, 4, FALSE))*'Coefficients - Win Probability'!$C$2</f>
        <v>#N/A</v>
      </c>
      <c r="D600" s="5" t="str">
        <f>(VLOOKUP(Games!B601, Data!$B$2:$L$134, 5, FALSE)-VLOOKUP(Games!E601, Data!$B$2:$L$134, 5, FALSE))*'Coefficients - Win Probability'!$D$2</f>
        <v>#N/A</v>
      </c>
      <c r="E600" s="5" t="str">
        <f>(VLOOKUP(Games!B601, Data!$B$2:$L$134, 6, FALSE)-VLOOKUP(Games!E601, Data!$B$2:$L$134, 6, FALSE))*'Coefficients - Win Probability'!$E$2</f>
        <v>#N/A</v>
      </c>
      <c r="F600" s="5" t="str">
        <f>(VLOOKUP(Games!B601, Data!$B$2:$L$134, 7, FALSE)-VLOOKUP(Games!E601, Data!$B$2:$L$134, 7, FALSE))*'Coefficients - Win Probability'!$F$2</f>
        <v>#N/A</v>
      </c>
      <c r="G600" s="5" t="str">
        <f>(VLOOKUP(Games!B601, Data!$B$2:$L$134, 8, FALSE)-VLOOKUP(Games!E601, Data!$B$2:$L$134, 8, FALSE))*'Coefficients - Win Probability'!$G$2</f>
        <v>#N/A</v>
      </c>
      <c r="H600" s="5" t="str">
        <f>(VLOOKUP(Games!B601, Data!$B$2:$L$134, 9, FALSE)-VLOOKUP(Games!E601, Data!$B$2:$L$134, 9, FALSE))*'Coefficients - Win Probability'!$H$2</f>
        <v>#N/A</v>
      </c>
      <c r="I600" s="5" t="str">
        <f>(VLOOKUP(Games!B601, Data!$B$2:$L$134, 10, FALSE)-VLOOKUP(Games!E601, Data!$B$2:$L$134, 10, FALSE))*'Coefficients - Win Probability'!$I$2</f>
        <v>#N/A</v>
      </c>
      <c r="J600" s="5" t="str">
        <f>(IF(AND(VLOOKUP(Games!B601, Data!$B$2:$L$134, 11, FALSE)=1, VLOOKUP(Games!E601, Data!$B$2:$L$134, 11, FALSE)&lt;&gt;1), 1,0))*'Coefficients - Win Probability'!$J$2</f>
        <v>#N/A</v>
      </c>
      <c r="K600" s="5" t="str">
        <f>(IF(AND(VLOOKUP(Games!B601, Data!$B$2:$L$134, 11, FALSE)&lt;&gt;1, VLOOKUP(Games!E601, Data!$B$2:$L$134, 11, FALSE)=1), 1,0))*'Coefficients - Win Probability'!$K$2</f>
        <v>#N/A</v>
      </c>
      <c r="L600" s="5" t="str">
        <f>(VLOOKUP(Games!B601, Data!$B$2:$L$134, 3, FALSE)-VLOOKUP(Games!E601, Data!$B$2:$L$134, 3, FALSE))*'Coefficients - Win Probability'!$L$2</f>
        <v>#N/A</v>
      </c>
      <c r="N600" s="5" t="str">
        <f t="shared" si="1"/>
        <v>#N/A</v>
      </c>
    </row>
    <row r="601" ht="14.25" customHeight="1">
      <c r="A601" s="5" t="n">
        <f>'Coefficients - Win Probability'!$A$2</f>
        <v>0</v>
      </c>
      <c r="B601" s="5" t="n">
        <f>(Games!G602)*'Coefficients - Win Probability'!$B$2</f>
        <v>0</v>
      </c>
      <c r="C601" s="5" t="str">
        <f>(VLOOKUP(Games!B602, Data!$B$2:$L$134, 4, FALSE)-VLOOKUP(Games!E602, Data!$B$2:$L$134, 4, FALSE))*'Coefficients - Win Probability'!$C$2</f>
        <v>#N/A</v>
      </c>
      <c r="D601" s="5" t="str">
        <f>(VLOOKUP(Games!B602, Data!$B$2:$L$134, 5, FALSE)-VLOOKUP(Games!E602, Data!$B$2:$L$134, 5, FALSE))*'Coefficients - Win Probability'!$D$2</f>
        <v>#N/A</v>
      </c>
      <c r="E601" s="5" t="str">
        <f>(VLOOKUP(Games!B602, Data!$B$2:$L$134, 6, FALSE)-VLOOKUP(Games!E602, Data!$B$2:$L$134, 6, FALSE))*'Coefficients - Win Probability'!$E$2</f>
        <v>#N/A</v>
      </c>
      <c r="F601" s="5" t="str">
        <f>(VLOOKUP(Games!B602, Data!$B$2:$L$134, 7, FALSE)-VLOOKUP(Games!E602, Data!$B$2:$L$134, 7, FALSE))*'Coefficients - Win Probability'!$F$2</f>
        <v>#N/A</v>
      </c>
      <c r="G601" s="5" t="str">
        <f>(VLOOKUP(Games!B602, Data!$B$2:$L$134, 8, FALSE)-VLOOKUP(Games!E602, Data!$B$2:$L$134, 8, FALSE))*'Coefficients - Win Probability'!$G$2</f>
        <v>#N/A</v>
      </c>
      <c r="H601" s="5" t="str">
        <f>(VLOOKUP(Games!B602, Data!$B$2:$L$134, 9, FALSE)-VLOOKUP(Games!E602, Data!$B$2:$L$134, 9, FALSE))*'Coefficients - Win Probability'!$H$2</f>
        <v>#N/A</v>
      </c>
      <c r="I601" s="5" t="str">
        <f>(VLOOKUP(Games!B602, Data!$B$2:$L$134, 10, FALSE)-VLOOKUP(Games!E602, Data!$B$2:$L$134, 10, FALSE))*'Coefficients - Win Probability'!$I$2</f>
        <v>#N/A</v>
      </c>
      <c r="J601" s="5" t="str">
        <f>(IF(AND(VLOOKUP(Games!B602, Data!$B$2:$L$134, 11, FALSE)=1, VLOOKUP(Games!E602, Data!$B$2:$L$134, 11, FALSE)&lt;&gt;1), 1,0))*'Coefficients - Win Probability'!$J$2</f>
        <v>#N/A</v>
      </c>
      <c r="K601" s="5" t="str">
        <f>(IF(AND(VLOOKUP(Games!B602, Data!$B$2:$L$134, 11, FALSE)&lt;&gt;1, VLOOKUP(Games!E602, Data!$B$2:$L$134, 11, FALSE)=1), 1,0))*'Coefficients - Win Probability'!$K$2</f>
        <v>#N/A</v>
      </c>
      <c r="L601" s="5" t="str">
        <f>(VLOOKUP(Games!B602, Data!$B$2:$L$134, 3, FALSE)-VLOOKUP(Games!E602, Data!$B$2:$L$134, 3, FALSE))*'Coefficients - Win Probability'!$L$2</f>
        <v>#N/A</v>
      </c>
      <c r="N601" s="5" t="str">
        <f t="shared" si="1"/>
        <v>#N/A</v>
      </c>
    </row>
    <row r="602" ht="14.25" customHeight="1">
      <c r="A602" s="5" t="n">
        <f>'Coefficients - Win Probability'!$A$2</f>
        <v>0</v>
      </c>
      <c r="B602" s="5" t="n">
        <f>(Games!G603)*'Coefficients - Win Probability'!$B$2</f>
        <v>0</v>
      </c>
      <c r="C602" s="5" t="str">
        <f>(VLOOKUP(Games!B603, Data!$B$2:$L$134, 4, FALSE)-VLOOKUP(Games!E603, Data!$B$2:$L$134, 4, FALSE))*'Coefficients - Win Probability'!$C$2</f>
        <v>#N/A</v>
      </c>
      <c r="D602" s="5" t="str">
        <f>(VLOOKUP(Games!B603, Data!$B$2:$L$134, 5, FALSE)-VLOOKUP(Games!E603, Data!$B$2:$L$134, 5, FALSE))*'Coefficients - Win Probability'!$D$2</f>
        <v>#N/A</v>
      </c>
      <c r="E602" s="5" t="str">
        <f>(VLOOKUP(Games!B603, Data!$B$2:$L$134, 6, FALSE)-VLOOKUP(Games!E603, Data!$B$2:$L$134, 6, FALSE))*'Coefficients - Win Probability'!$E$2</f>
        <v>#N/A</v>
      </c>
      <c r="F602" s="5" t="str">
        <f>(VLOOKUP(Games!B603, Data!$B$2:$L$134, 7, FALSE)-VLOOKUP(Games!E603, Data!$B$2:$L$134, 7, FALSE))*'Coefficients - Win Probability'!$F$2</f>
        <v>#N/A</v>
      </c>
      <c r="G602" s="5" t="str">
        <f>(VLOOKUP(Games!B603, Data!$B$2:$L$134, 8, FALSE)-VLOOKUP(Games!E603, Data!$B$2:$L$134, 8, FALSE))*'Coefficients - Win Probability'!$G$2</f>
        <v>#N/A</v>
      </c>
      <c r="H602" s="5" t="str">
        <f>(VLOOKUP(Games!B603, Data!$B$2:$L$134, 9, FALSE)-VLOOKUP(Games!E603, Data!$B$2:$L$134, 9, FALSE))*'Coefficients - Win Probability'!$H$2</f>
        <v>#N/A</v>
      </c>
      <c r="I602" s="5" t="str">
        <f>(VLOOKUP(Games!B603, Data!$B$2:$L$134, 10, FALSE)-VLOOKUP(Games!E603, Data!$B$2:$L$134, 10, FALSE))*'Coefficients - Win Probability'!$I$2</f>
        <v>#N/A</v>
      </c>
      <c r="J602" s="5" t="str">
        <f>(IF(AND(VLOOKUP(Games!B603, Data!$B$2:$L$134, 11, FALSE)=1, VLOOKUP(Games!E603, Data!$B$2:$L$134, 11, FALSE)&lt;&gt;1), 1,0))*'Coefficients - Win Probability'!$J$2</f>
        <v>#N/A</v>
      </c>
      <c r="K602" s="5" t="str">
        <f>(IF(AND(VLOOKUP(Games!B603, Data!$B$2:$L$134, 11, FALSE)&lt;&gt;1, VLOOKUP(Games!E603, Data!$B$2:$L$134, 11, FALSE)=1), 1,0))*'Coefficients - Win Probability'!$K$2</f>
        <v>#N/A</v>
      </c>
      <c r="L602" s="5" t="str">
        <f>(VLOOKUP(Games!B603, Data!$B$2:$L$134, 3, FALSE)-VLOOKUP(Games!E603, Data!$B$2:$L$134, 3, FALSE))*'Coefficients - Win Probability'!$L$2</f>
        <v>#N/A</v>
      </c>
      <c r="N602" s="5" t="str">
        <f t="shared" si="1"/>
        <v>#N/A</v>
      </c>
    </row>
    <row r="603" ht="14.25" customHeight="1">
      <c r="A603" s="5" t="n">
        <f>'Coefficients - Win Probability'!$A$2</f>
        <v>0</v>
      </c>
      <c r="B603" s="5" t="n">
        <f>(Games!G604)*'Coefficients - Win Probability'!$B$2</f>
        <v>0</v>
      </c>
      <c r="C603" s="5" t="str">
        <f>(VLOOKUP(Games!B604, Data!$B$2:$L$134, 4, FALSE)-VLOOKUP(Games!E604, Data!$B$2:$L$134, 4, FALSE))*'Coefficients - Win Probability'!$C$2</f>
        <v>#N/A</v>
      </c>
      <c r="D603" s="5" t="str">
        <f>(VLOOKUP(Games!B604, Data!$B$2:$L$134, 5, FALSE)-VLOOKUP(Games!E604, Data!$B$2:$L$134, 5, FALSE))*'Coefficients - Win Probability'!$D$2</f>
        <v>#N/A</v>
      </c>
      <c r="E603" s="5" t="str">
        <f>(VLOOKUP(Games!B604, Data!$B$2:$L$134, 6, FALSE)-VLOOKUP(Games!E604, Data!$B$2:$L$134, 6, FALSE))*'Coefficients - Win Probability'!$E$2</f>
        <v>#N/A</v>
      </c>
      <c r="F603" s="5" t="str">
        <f>(VLOOKUP(Games!B604, Data!$B$2:$L$134, 7, FALSE)-VLOOKUP(Games!E604, Data!$B$2:$L$134, 7, FALSE))*'Coefficients - Win Probability'!$F$2</f>
        <v>#N/A</v>
      </c>
      <c r="G603" s="5" t="str">
        <f>(VLOOKUP(Games!B604, Data!$B$2:$L$134, 8, FALSE)-VLOOKUP(Games!E604, Data!$B$2:$L$134, 8, FALSE))*'Coefficients - Win Probability'!$G$2</f>
        <v>#N/A</v>
      </c>
      <c r="H603" s="5" t="str">
        <f>(VLOOKUP(Games!B604, Data!$B$2:$L$134, 9, FALSE)-VLOOKUP(Games!E604, Data!$B$2:$L$134, 9, FALSE))*'Coefficients - Win Probability'!$H$2</f>
        <v>#N/A</v>
      </c>
      <c r="I603" s="5" t="str">
        <f>(VLOOKUP(Games!B604, Data!$B$2:$L$134, 10, FALSE)-VLOOKUP(Games!E604, Data!$B$2:$L$134, 10, FALSE))*'Coefficients - Win Probability'!$I$2</f>
        <v>#N/A</v>
      </c>
      <c r="J603" s="5" t="str">
        <f>(IF(AND(VLOOKUP(Games!B604, Data!$B$2:$L$134, 11, FALSE)=1, VLOOKUP(Games!E604, Data!$B$2:$L$134, 11, FALSE)&lt;&gt;1), 1,0))*'Coefficients - Win Probability'!$J$2</f>
        <v>#N/A</v>
      </c>
      <c r="K603" s="5" t="str">
        <f>(IF(AND(VLOOKUP(Games!B604, Data!$B$2:$L$134, 11, FALSE)&lt;&gt;1, VLOOKUP(Games!E604, Data!$B$2:$L$134, 11, FALSE)=1), 1,0))*'Coefficients - Win Probability'!$K$2</f>
        <v>#N/A</v>
      </c>
      <c r="L603" s="5" t="str">
        <f>(VLOOKUP(Games!B604, Data!$B$2:$L$134, 3, FALSE)-VLOOKUP(Games!E604, Data!$B$2:$L$134, 3, FALSE))*'Coefficients - Win Probability'!$L$2</f>
        <v>#N/A</v>
      </c>
      <c r="N603" s="5" t="str">
        <f t="shared" si="1"/>
        <v>#N/A</v>
      </c>
    </row>
    <row r="604" ht="14.25" customHeight="1">
      <c r="A604" s="5" t="n">
        <f>'Coefficients - Win Probability'!$A$2</f>
        <v>0</v>
      </c>
      <c r="B604" s="5" t="n">
        <f>(Games!G605)*'Coefficients - Win Probability'!$B$2</f>
        <v>0</v>
      </c>
      <c r="C604" s="5" t="str">
        <f>(VLOOKUP(Games!B605, Data!$B$2:$L$134, 4, FALSE)-VLOOKUP(Games!E605, Data!$B$2:$L$134, 4, FALSE))*'Coefficients - Win Probability'!$C$2</f>
        <v>#N/A</v>
      </c>
      <c r="D604" s="5" t="str">
        <f>(VLOOKUP(Games!B605, Data!$B$2:$L$134, 5, FALSE)-VLOOKUP(Games!E605, Data!$B$2:$L$134, 5, FALSE))*'Coefficients - Win Probability'!$D$2</f>
        <v>#N/A</v>
      </c>
      <c r="E604" s="5" t="str">
        <f>(VLOOKUP(Games!B605, Data!$B$2:$L$134, 6, FALSE)-VLOOKUP(Games!E605, Data!$B$2:$L$134, 6, FALSE))*'Coefficients - Win Probability'!$E$2</f>
        <v>#N/A</v>
      </c>
      <c r="F604" s="5" t="str">
        <f>(VLOOKUP(Games!B605, Data!$B$2:$L$134, 7, FALSE)-VLOOKUP(Games!E605, Data!$B$2:$L$134, 7, FALSE))*'Coefficients - Win Probability'!$F$2</f>
        <v>#N/A</v>
      </c>
      <c r="G604" s="5" t="str">
        <f>(VLOOKUP(Games!B605, Data!$B$2:$L$134, 8, FALSE)-VLOOKUP(Games!E605, Data!$B$2:$L$134, 8, FALSE))*'Coefficients - Win Probability'!$G$2</f>
        <v>#N/A</v>
      </c>
      <c r="H604" s="5" t="str">
        <f>(VLOOKUP(Games!B605, Data!$B$2:$L$134, 9, FALSE)-VLOOKUP(Games!E605, Data!$B$2:$L$134, 9, FALSE))*'Coefficients - Win Probability'!$H$2</f>
        <v>#N/A</v>
      </c>
      <c r="I604" s="5" t="str">
        <f>(VLOOKUP(Games!B605, Data!$B$2:$L$134, 10, FALSE)-VLOOKUP(Games!E605, Data!$B$2:$L$134, 10, FALSE))*'Coefficients - Win Probability'!$I$2</f>
        <v>#N/A</v>
      </c>
      <c r="J604" s="5" t="str">
        <f>(IF(AND(VLOOKUP(Games!B605, Data!$B$2:$L$134, 11, FALSE)=1, VLOOKUP(Games!E605, Data!$B$2:$L$134, 11, FALSE)&lt;&gt;1), 1,0))*'Coefficients - Win Probability'!$J$2</f>
        <v>#N/A</v>
      </c>
      <c r="K604" s="5" t="str">
        <f>(IF(AND(VLOOKUP(Games!B605, Data!$B$2:$L$134, 11, FALSE)&lt;&gt;1, VLOOKUP(Games!E605, Data!$B$2:$L$134, 11, FALSE)=1), 1,0))*'Coefficients - Win Probability'!$K$2</f>
        <v>#N/A</v>
      </c>
      <c r="L604" s="5" t="str">
        <f>(VLOOKUP(Games!B605, Data!$B$2:$L$134, 3, FALSE)-VLOOKUP(Games!E605, Data!$B$2:$L$134, 3, FALSE))*'Coefficients - Win Probability'!$L$2</f>
        <v>#N/A</v>
      </c>
      <c r="N604" s="5" t="str">
        <f t="shared" si="1"/>
        <v>#N/A</v>
      </c>
    </row>
    <row r="605" ht="14.25" customHeight="1">
      <c r="A605" s="5" t="n">
        <f>'Coefficients - Win Probability'!$A$2</f>
        <v>0</v>
      </c>
      <c r="B605" s="5" t="n">
        <f>(Games!G606)*'Coefficients - Win Probability'!$B$2</f>
        <v>0</v>
      </c>
      <c r="C605" s="5" t="str">
        <f>(VLOOKUP(Games!B606, Data!$B$2:$L$134, 4, FALSE)-VLOOKUP(Games!E606, Data!$B$2:$L$134, 4, FALSE))*'Coefficients - Win Probability'!$C$2</f>
        <v>#N/A</v>
      </c>
      <c r="D605" s="5" t="str">
        <f>(VLOOKUP(Games!B606, Data!$B$2:$L$134, 5, FALSE)-VLOOKUP(Games!E606, Data!$B$2:$L$134, 5, FALSE))*'Coefficients - Win Probability'!$D$2</f>
        <v>#N/A</v>
      </c>
      <c r="E605" s="5" t="str">
        <f>(VLOOKUP(Games!B606, Data!$B$2:$L$134, 6, FALSE)-VLOOKUP(Games!E606, Data!$B$2:$L$134, 6, FALSE))*'Coefficients - Win Probability'!$E$2</f>
        <v>#N/A</v>
      </c>
      <c r="F605" s="5" t="str">
        <f>(VLOOKUP(Games!B606, Data!$B$2:$L$134, 7, FALSE)-VLOOKUP(Games!E606, Data!$B$2:$L$134, 7, FALSE))*'Coefficients - Win Probability'!$F$2</f>
        <v>#N/A</v>
      </c>
      <c r="G605" s="5" t="str">
        <f>(VLOOKUP(Games!B606, Data!$B$2:$L$134, 8, FALSE)-VLOOKUP(Games!E606, Data!$B$2:$L$134, 8, FALSE))*'Coefficients - Win Probability'!$G$2</f>
        <v>#N/A</v>
      </c>
      <c r="H605" s="5" t="str">
        <f>(VLOOKUP(Games!B606, Data!$B$2:$L$134, 9, FALSE)-VLOOKUP(Games!E606, Data!$B$2:$L$134, 9, FALSE))*'Coefficients - Win Probability'!$H$2</f>
        <v>#N/A</v>
      </c>
      <c r="I605" s="5" t="str">
        <f>(VLOOKUP(Games!B606, Data!$B$2:$L$134, 10, FALSE)-VLOOKUP(Games!E606, Data!$B$2:$L$134, 10, FALSE))*'Coefficients - Win Probability'!$I$2</f>
        <v>#N/A</v>
      </c>
      <c r="J605" s="5" t="str">
        <f>(IF(AND(VLOOKUP(Games!B606, Data!$B$2:$L$134, 11, FALSE)=1, VLOOKUP(Games!E606, Data!$B$2:$L$134, 11, FALSE)&lt;&gt;1), 1,0))*'Coefficients - Win Probability'!$J$2</f>
        <v>#N/A</v>
      </c>
      <c r="K605" s="5" t="str">
        <f>(IF(AND(VLOOKUP(Games!B606, Data!$B$2:$L$134, 11, FALSE)&lt;&gt;1, VLOOKUP(Games!E606, Data!$B$2:$L$134, 11, FALSE)=1), 1,0))*'Coefficients - Win Probability'!$K$2</f>
        <v>#N/A</v>
      </c>
      <c r="L605" s="5" t="str">
        <f>(VLOOKUP(Games!B606, Data!$B$2:$L$134, 3, FALSE)-VLOOKUP(Games!E606, Data!$B$2:$L$134, 3, FALSE))*'Coefficients - Win Probability'!$L$2</f>
        <v>#N/A</v>
      </c>
      <c r="N605" s="5" t="str">
        <f t="shared" si="1"/>
        <v>#N/A</v>
      </c>
    </row>
    <row r="606" ht="14.25" customHeight="1">
      <c r="A606" s="5" t="n">
        <f>'Coefficients - Win Probability'!$A$2</f>
        <v>0</v>
      </c>
      <c r="B606" s="5" t="n">
        <f>(Games!G607)*'Coefficients - Win Probability'!$B$2</f>
        <v>0</v>
      </c>
      <c r="C606" s="5" t="str">
        <f>(VLOOKUP(Games!B607, Data!$B$2:$L$134, 4, FALSE)-VLOOKUP(Games!E607, Data!$B$2:$L$134, 4, FALSE))*'Coefficients - Win Probability'!$C$2</f>
        <v>#N/A</v>
      </c>
      <c r="D606" s="5" t="str">
        <f>(VLOOKUP(Games!B607, Data!$B$2:$L$134, 5, FALSE)-VLOOKUP(Games!E607, Data!$B$2:$L$134, 5, FALSE))*'Coefficients - Win Probability'!$D$2</f>
        <v>#N/A</v>
      </c>
      <c r="E606" s="5" t="str">
        <f>(VLOOKUP(Games!B607, Data!$B$2:$L$134, 6, FALSE)-VLOOKUP(Games!E607, Data!$B$2:$L$134, 6, FALSE))*'Coefficients - Win Probability'!$E$2</f>
        <v>#N/A</v>
      </c>
      <c r="F606" s="5" t="str">
        <f>(VLOOKUP(Games!B607, Data!$B$2:$L$134, 7, FALSE)-VLOOKUP(Games!E607, Data!$B$2:$L$134, 7, FALSE))*'Coefficients - Win Probability'!$F$2</f>
        <v>#N/A</v>
      </c>
      <c r="G606" s="5" t="str">
        <f>(VLOOKUP(Games!B607, Data!$B$2:$L$134, 8, FALSE)-VLOOKUP(Games!E607, Data!$B$2:$L$134, 8, FALSE))*'Coefficients - Win Probability'!$G$2</f>
        <v>#N/A</v>
      </c>
      <c r="H606" s="5" t="str">
        <f>(VLOOKUP(Games!B607, Data!$B$2:$L$134, 9, FALSE)-VLOOKUP(Games!E607, Data!$B$2:$L$134, 9, FALSE))*'Coefficients - Win Probability'!$H$2</f>
        <v>#N/A</v>
      </c>
      <c r="I606" s="5" t="str">
        <f>(VLOOKUP(Games!B607, Data!$B$2:$L$134, 10, FALSE)-VLOOKUP(Games!E607, Data!$B$2:$L$134, 10, FALSE))*'Coefficients - Win Probability'!$I$2</f>
        <v>#N/A</v>
      </c>
      <c r="J606" s="5" t="str">
        <f>(IF(AND(VLOOKUP(Games!B607, Data!$B$2:$L$134, 11, FALSE)=1, VLOOKUP(Games!E607, Data!$B$2:$L$134, 11, FALSE)&lt;&gt;1), 1,0))*'Coefficients - Win Probability'!$J$2</f>
        <v>#N/A</v>
      </c>
      <c r="K606" s="5" t="str">
        <f>(IF(AND(VLOOKUP(Games!B607, Data!$B$2:$L$134, 11, FALSE)&lt;&gt;1, VLOOKUP(Games!E607, Data!$B$2:$L$134, 11, FALSE)=1), 1,0))*'Coefficients - Win Probability'!$K$2</f>
        <v>#N/A</v>
      </c>
      <c r="L606" s="5" t="str">
        <f>(VLOOKUP(Games!B607, Data!$B$2:$L$134, 3, FALSE)-VLOOKUP(Games!E607, Data!$B$2:$L$134, 3, FALSE))*'Coefficients - Win Probability'!$L$2</f>
        <v>#N/A</v>
      </c>
      <c r="N606" s="5" t="str">
        <f t="shared" si="1"/>
        <v>#N/A</v>
      </c>
    </row>
    <row r="607" ht="14.25" customHeight="1">
      <c r="A607" s="5" t="n">
        <f>'Coefficients - Win Probability'!$A$2</f>
        <v>0</v>
      </c>
      <c r="B607" s="5" t="n">
        <f>(Games!G608)*'Coefficients - Win Probability'!$B$2</f>
        <v>0</v>
      </c>
      <c r="C607" s="5" t="str">
        <f>(VLOOKUP(Games!B608, Data!$B$2:$L$134, 4, FALSE)-VLOOKUP(Games!E608, Data!$B$2:$L$134, 4, FALSE))*'Coefficients - Win Probability'!$C$2</f>
        <v>#N/A</v>
      </c>
      <c r="D607" s="5" t="str">
        <f>(VLOOKUP(Games!B608, Data!$B$2:$L$134, 5, FALSE)-VLOOKUP(Games!E608, Data!$B$2:$L$134, 5, FALSE))*'Coefficients - Win Probability'!$D$2</f>
        <v>#N/A</v>
      </c>
      <c r="E607" s="5" t="str">
        <f>(VLOOKUP(Games!B608, Data!$B$2:$L$134, 6, FALSE)-VLOOKUP(Games!E608, Data!$B$2:$L$134, 6, FALSE))*'Coefficients - Win Probability'!$E$2</f>
        <v>#N/A</v>
      </c>
      <c r="F607" s="5" t="str">
        <f>(VLOOKUP(Games!B608, Data!$B$2:$L$134, 7, FALSE)-VLOOKUP(Games!E608, Data!$B$2:$L$134, 7, FALSE))*'Coefficients - Win Probability'!$F$2</f>
        <v>#N/A</v>
      </c>
      <c r="G607" s="5" t="str">
        <f>(VLOOKUP(Games!B608, Data!$B$2:$L$134, 8, FALSE)-VLOOKUP(Games!E608, Data!$B$2:$L$134, 8, FALSE))*'Coefficients - Win Probability'!$G$2</f>
        <v>#N/A</v>
      </c>
      <c r="H607" s="5" t="str">
        <f>(VLOOKUP(Games!B608, Data!$B$2:$L$134, 9, FALSE)-VLOOKUP(Games!E608, Data!$B$2:$L$134, 9, FALSE))*'Coefficients - Win Probability'!$H$2</f>
        <v>#N/A</v>
      </c>
      <c r="I607" s="5" t="str">
        <f>(VLOOKUP(Games!B608, Data!$B$2:$L$134, 10, FALSE)-VLOOKUP(Games!E608, Data!$B$2:$L$134, 10, FALSE))*'Coefficients - Win Probability'!$I$2</f>
        <v>#N/A</v>
      </c>
      <c r="J607" s="5" t="str">
        <f>(IF(AND(VLOOKUP(Games!B608, Data!$B$2:$L$134, 11, FALSE)=1, VLOOKUP(Games!E608, Data!$B$2:$L$134, 11, FALSE)&lt;&gt;1), 1,0))*'Coefficients - Win Probability'!$J$2</f>
        <v>#N/A</v>
      </c>
      <c r="K607" s="5" t="str">
        <f>(IF(AND(VLOOKUP(Games!B608, Data!$B$2:$L$134, 11, FALSE)&lt;&gt;1, VLOOKUP(Games!E608, Data!$B$2:$L$134, 11, FALSE)=1), 1,0))*'Coefficients - Win Probability'!$K$2</f>
        <v>#N/A</v>
      </c>
      <c r="L607" s="5" t="str">
        <f>(VLOOKUP(Games!B608, Data!$B$2:$L$134, 3, FALSE)-VLOOKUP(Games!E608, Data!$B$2:$L$134, 3, FALSE))*'Coefficients - Win Probability'!$L$2</f>
        <v>#N/A</v>
      </c>
      <c r="N607" s="5" t="str">
        <f t="shared" si="1"/>
        <v>#N/A</v>
      </c>
    </row>
    <row r="608" ht="14.25" customHeight="1">
      <c r="A608" s="5" t="n">
        <f>'Coefficients - Win Probability'!$A$2</f>
        <v>0</v>
      </c>
      <c r="B608" s="5" t="n">
        <f>(Games!G609)*'Coefficients - Win Probability'!$B$2</f>
        <v>0</v>
      </c>
      <c r="C608" s="5" t="str">
        <f>(VLOOKUP(Games!B609, Data!$B$2:$L$134, 4, FALSE)-VLOOKUP(Games!E609, Data!$B$2:$L$134, 4, FALSE))*'Coefficients - Win Probability'!$C$2</f>
        <v>#N/A</v>
      </c>
      <c r="D608" s="5" t="str">
        <f>(VLOOKUP(Games!B609, Data!$B$2:$L$134, 5, FALSE)-VLOOKUP(Games!E609, Data!$B$2:$L$134, 5, FALSE))*'Coefficients - Win Probability'!$D$2</f>
        <v>#N/A</v>
      </c>
      <c r="E608" s="5" t="str">
        <f>(VLOOKUP(Games!B609, Data!$B$2:$L$134, 6, FALSE)-VLOOKUP(Games!E609, Data!$B$2:$L$134, 6, FALSE))*'Coefficients - Win Probability'!$E$2</f>
        <v>#N/A</v>
      </c>
      <c r="F608" s="5" t="str">
        <f>(VLOOKUP(Games!B609, Data!$B$2:$L$134, 7, FALSE)-VLOOKUP(Games!E609, Data!$B$2:$L$134, 7, FALSE))*'Coefficients - Win Probability'!$F$2</f>
        <v>#N/A</v>
      </c>
      <c r="G608" s="5" t="str">
        <f>(VLOOKUP(Games!B609, Data!$B$2:$L$134, 8, FALSE)-VLOOKUP(Games!E609, Data!$B$2:$L$134, 8, FALSE))*'Coefficients - Win Probability'!$G$2</f>
        <v>#N/A</v>
      </c>
      <c r="H608" s="5" t="str">
        <f>(VLOOKUP(Games!B609, Data!$B$2:$L$134, 9, FALSE)-VLOOKUP(Games!E609, Data!$B$2:$L$134, 9, FALSE))*'Coefficients - Win Probability'!$H$2</f>
        <v>#N/A</v>
      </c>
      <c r="I608" s="5" t="str">
        <f>(VLOOKUP(Games!B609, Data!$B$2:$L$134, 10, FALSE)-VLOOKUP(Games!E609, Data!$B$2:$L$134, 10, FALSE))*'Coefficients - Win Probability'!$I$2</f>
        <v>#N/A</v>
      </c>
      <c r="J608" s="5" t="str">
        <f>(IF(AND(VLOOKUP(Games!B609, Data!$B$2:$L$134, 11, FALSE)=1, VLOOKUP(Games!E609, Data!$B$2:$L$134, 11, FALSE)&lt;&gt;1), 1,0))*'Coefficients - Win Probability'!$J$2</f>
        <v>#N/A</v>
      </c>
      <c r="K608" s="5" t="str">
        <f>(IF(AND(VLOOKUP(Games!B609, Data!$B$2:$L$134, 11, FALSE)&lt;&gt;1, VLOOKUP(Games!E609, Data!$B$2:$L$134, 11, FALSE)=1), 1,0))*'Coefficients - Win Probability'!$K$2</f>
        <v>#N/A</v>
      </c>
      <c r="L608" s="5" t="str">
        <f>(VLOOKUP(Games!B609, Data!$B$2:$L$134, 3, FALSE)-VLOOKUP(Games!E609, Data!$B$2:$L$134, 3, FALSE))*'Coefficients - Win Probability'!$L$2</f>
        <v>#N/A</v>
      </c>
      <c r="N608" s="5" t="str">
        <f t="shared" si="1"/>
        <v>#N/A</v>
      </c>
    </row>
    <row r="609" ht="14.25" customHeight="1">
      <c r="A609" s="5" t="n">
        <f>'Coefficients - Win Probability'!$A$2</f>
        <v>0</v>
      </c>
      <c r="B609" s="5" t="n">
        <f>(Games!G610)*'Coefficients - Win Probability'!$B$2</f>
        <v>0</v>
      </c>
      <c r="C609" s="5" t="str">
        <f>(VLOOKUP(Games!B610, Data!$B$2:$L$134, 4, FALSE)-VLOOKUP(Games!E610, Data!$B$2:$L$134, 4, FALSE))*'Coefficients - Win Probability'!$C$2</f>
        <v>#N/A</v>
      </c>
      <c r="D609" s="5" t="str">
        <f>(VLOOKUP(Games!B610, Data!$B$2:$L$134, 5, FALSE)-VLOOKUP(Games!E610, Data!$B$2:$L$134, 5, FALSE))*'Coefficients - Win Probability'!$D$2</f>
        <v>#N/A</v>
      </c>
      <c r="E609" s="5" t="str">
        <f>(VLOOKUP(Games!B610, Data!$B$2:$L$134, 6, FALSE)-VLOOKUP(Games!E610, Data!$B$2:$L$134, 6, FALSE))*'Coefficients - Win Probability'!$E$2</f>
        <v>#N/A</v>
      </c>
      <c r="F609" s="5" t="str">
        <f>(VLOOKUP(Games!B610, Data!$B$2:$L$134, 7, FALSE)-VLOOKUP(Games!E610, Data!$B$2:$L$134, 7, FALSE))*'Coefficients - Win Probability'!$F$2</f>
        <v>#N/A</v>
      </c>
      <c r="G609" s="5" t="str">
        <f>(VLOOKUP(Games!B610, Data!$B$2:$L$134, 8, FALSE)-VLOOKUP(Games!E610, Data!$B$2:$L$134, 8, FALSE))*'Coefficients - Win Probability'!$G$2</f>
        <v>#N/A</v>
      </c>
      <c r="H609" s="5" t="str">
        <f>(VLOOKUP(Games!B610, Data!$B$2:$L$134, 9, FALSE)-VLOOKUP(Games!E610, Data!$B$2:$L$134, 9, FALSE))*'Coefficients - Win Probability'!$H$2</f>
        <v>#N/A</v>
      </c>
      <c r="I609" s="5" t="str">
        <f>(VLOOKUP(Games!B610, Data!$B$2:$L$134, 10, FALSE)-VLOOKUP(Games!E610, Data!$B$2:$L$134, 10, FALSE))*'Coefficients - Win Probability'!$I$2</f>
        <v>#N/A</v>
      </c>
      <c r="J609" s="5" t="str">
        <f>(IF(AND(VLOOKUP(Games!B610, Data!$B$2:$L$134, 11, FALSE)=1, VLOOKUP(Games!E610, Data!$B$2:$L$134, 11, FALSE)&lt;&gt;1), 1,0))*'Coefficients - Win Probability'!$J$2</f>
        <v>#N/A</v>
      </c>
      <c r="K609" s="5" t="str">
        <f>(IF(AND(VLOOKUP(Games!B610, Data!$B$2:$L$134, 11, FALSE)&lt;&gt;1, VLOOKUP(Games!E610, Data!$B$2:$L$134, 11, FALSE)=1), 1,0))*'Coefficients - Win Probability'!$K$2</f>
        <v>#N/A</v>
      </c>
      <c r="L609" s="5" t="str">
        <f>(VLOOKUP(Games!B610, Data!$B$2:$L$134, 3, FALSE)-VLOOKUP(Games!E610, Data!$B$2:$L$134, 3, FALSE))*'Coefficients - Win Probability'!$L$2</f>
        <v>#N/A</v>
      </c>
      <c r="N609" s="5" t="str">
        <f t="shared" si="1"/>
        <v>#N/A</v>
      </c>
    </row>
    <row r="610" ht="14.25" customHeight="1">
      <c r="A610" s="5" t="n">
        <f>'Coefficients - Win Probability'!$A$2</f>
        <v>0</v>
      </c>
      <c r="B610" s="5" t="n">
        <f>(Games!G611)*'Coefficients - Win Probability'!$B$2</f>
        <v>0</v>
      </c>
      <c r="C610" s="5" t="str">
        <f>(VLOOKUP(Games!B611, Data!$B$2:$L$134, 4, FALSE)-VLOOKUP(Games!E611, Data!$B$2:$L$134, 4, FALSE))*'Coefficients - Win Probability'!$C$2</f>
        <v>#N/A</v>
      </c>
      <c r="D610" s="5" t="str">
        <f>(VLOOKUP(Games!B611, Data!$B$2:$L$134, 5, FALSE)-VLOOKUP(Games!E611, Data!$B$2:$L$134, 5, FALSE))*'Coefficients - Win Probability'!$D$2</f>
        <v>#N/A</v>
      </c>
      <c r="E610" s="5" t="str">
        <f>(VLOOKUP(Games!B611, Data!$B$2:$L$134, 6, FALSE)-VLOOKUP(Games!E611, Data!$B$2:$L$134, 6, FALSE))*'Coefficients - Win Probability'!$E$2</f>
        <v>#N/A</v>
      </c>
      <c r="F610" s="5" t="str">
        <f>(VLOOKUP(Games!B611, Data!$B$2:$L$134, 7, FALSE)-VLOOKUP(Games!E611, Data!$B$2:$L$134, 7, FALSE))*'Coefficients - Win Probability'!$F$2</f>
        <v>#N/A</v>
      </c>
      <c r="G610" s="5" t="str">
        <f>(VLOOKUP(Games!B611, Data!$B$2:$L$134, 8, FALSE)-VLOOKUP(Games!E611, Data!$B$2:$L$134, 8, FALSE))*'Coefficients - Win Probability'!$G$2</f>
        <v>#N/A</v>
      </c>
      <c r="H610" s="5" t="str">
        <f>(VLOOKUP(Games!B611, Data!$B$2:$L$134, 9, FALSE)-VLOOKUP(Games!E611, Data!$B$2:$L$134, 9, FALSE))*'Coefficients - Win Probability'!$H$2</f>
        <v>#N/A</v>
      </c>
      <c r="I610" s="5" t="str">
        <f>(VLOOKUP(Games!B611, Data!$B$2:$L$134, 10, FALSE)-VLOOKUP(Games!E611, Data!$B$2:$L$134, 10, FALSE))*'Coefficients - Win Probability'!$I$2</f>
        <v>#N/A</v>
      </c>
      <c r="J610" s="5" t="str">
        <f>(IF(AND(VLOOKUP(Games!B611, Data!$B$2:$L$134, 11, FALSE)=1, VLOOKUP(Games!E611, Data!$B$2:$L$134, 11, FALSE)&lt;&gt;1), 1,0))*'Coefficients - Win Probability'!$J$2</f>
        <v>#N/A</v>
      </c>
      <c r="K610" s="5" t="str">
        <f>(IF(AND(VLOOKUP(Games!B611, Data!$B$2:$L$134, 11, FALSE)&lt;&gt;1, VLOOKUP(Games!E611, Data!$B$2:$L$134, 11, FALSE)=1), 1,0))*'Coefficients - Win Probability'!$K$2</f>
        <v>#N/A</v>
      </c>
      <c r="L610" s="5" t="str">
        <f>(VLOOKUP(Games!B611, Data!$B$2:$L$134, 3, FALSE)-VLOOKUP(Games!E611, Data!$B$2:$L$134, 3, FALSE))*'Coefficients - Win Probability'!$L$2</f>
        <v>#N/A</v>
      </c>
      <c r="N610" s="5" t="str">
        <f t="shared" si="1"/>
        <v>#N/A</v>
      </c>
    </row>
    <row r="611" ht="14.25" customHeight="1">
      <c r="A611" s="5" t="n">
        <f>'Coefficients - Win Probability'!$A$2</f>
        <v>0</v>
      </c>
      <c r="B611" s="5" t="n">
        <f>(Games!G612)*'Coefficients - Win Probability'!$B$2</f>
        <v>0</v>
      </c>
      <c r="C611" s="5" t="str">
        <f>(VLOOKUP(Games!B612, Data!$B$2:$L$134, 4, FALSE)-VLOOKUP(Games!E612, Data!$B$2:$L$134, 4, FALSE))*'Coefficients - Win Probability'!$C$2</f>
        <v>#N/A</v>
      </c>
      <c r="D611" s="5" t="str">
        <f>(VLOOKUP(Games!B612, Data!$B$2:$L$134, 5, FALSE)-VLOOKUP(Games!E612, Data!$B$2:$L$134, 5, FALSE))*'Coefficients - Win Probability'!$D$2</f>
        <v>#N/A</v>
      </c>
      <c r="E611" s="5" t="str">
        <f>(VLOOKUP(Games!B612, Data!$B$2:$L$134, 6, FALSE)-VLOOKUP(Games!E612, Data!$B$2:$L$134, 6, FALSE))*'Coefficients - Win Probability'!$E$2</f>
        <v>#N/A</v>
      </c>
      <c r="F611" s="5" t="str">
        <f>(VLOOKUP(Games!B612, Data!$B$2:$L$134, 7, FALSE)-VLOOKUP(Games!E612, Data!$B$2:$L$134, 7, FALSE))*'Coefficients - Win Probability'!$F$2</f>
        <v>#N/A</v>
      </c>
      <c r="G611" s="5" t="str">
        <f>(VLOOKUP(Games!B612, Data!$B$2:$L$134, 8, FALSE)-VLOOKUP(Games!E612, Data!$B$2:$L$134, 8, FALSE))*'Coefficients - Win Probability'!$G$2</f>
        <v>#N/A</v>
      </c>
      <c r="H611" s="5" t="str">
        <f>(VLOOKUP(Games!B612, Data!$B$2:$L$134, 9, FALSE)-VLOOKUP(Games!E612, Data!$B$2:$L$134, 9, FALSE))*'Coefficients - Win Probability'!$H$2</f>
        <v>#N/A</v>
      </c>
      <c r="I611" s="5" t="str">
        <f>(VLOOKUP(Games!B612, Data!$B$2:$L$134, 10, FALSE)-VLOOKUP(Games!E612, Data!$B$2:$L$134, 10, FALSE))*'Coefficients - Win Probability'!$I$2</f>
        <v>#N/A</v>
      </c>
      <c r="J611" s="5" t="str">
        <f>(IF(AND(VLOOKUP(Games!B612, Data!$B$2:$L$134, 11, FALSE)=1, VLOOKUP(Games!E612, Data!$B$2:$L$134, 11, FALSE)&lt;&gt;1), 1,0))*'Coefficients - Win Probability'!$J$2</f>
        <v>#N/A</v>
      </c>
      <c r="K611" s="5" t="str">
        <f>(IF(AND(VLOOKUP(Games!B612, Data!$B$2:$L$134, 11, FALSE)&lt;&gt;1, VLOOKUP(Games!E612, Data!$B$2:$L$134, 11, FALSE)=1), 1,0))*'Coefficients - Win Probability'!$K$2</f>
        <v>#N/A</v>
      </c>
      <c r="L611" s="5" t="str">
        <f>(VLOOKUP(Games!B612, Data!$B$2:$L$134, 3, FALSE)-VLOOKUP(Games!E612, Data!$B$2:$L$134, 3, FALSE))*'Coefficients - Win Probability'!$L$2</f>
        <v>#N/A</v>
      </c>
      <c r="N611" s="5" t="str">
        <f t="shared" si="1"/>
        <v>#N/A</v>
      </c>
    </row>
    <row r="612" ht="14.25" customHeight="1">
      <c r="A612" s="5" t="n">
        <f>'Coefficients - Win Probability'!$A$2</f>
        <v>0</v>
      </c>
      <c r="B612" s="5" t="n">
        <f>(Games!G613)*'Coefficients - Win Probability'!$B$2</f>
        <v>0</v>
      </c>
      <c r="C612" s="5" t="str">
        <f>(VLOOKUP(Games!B613, Data!$B$2:$L$134, 4, FALSE)-VLOOKUP(Games!E613, Data!$B$2:$L$134, 4, FALSE))*'Coefficients - Win Probability'!$C$2</f>
        <v>#N/A</v>
      </c>
      <c r="D612" s="5" t="str">
        <f>(VLOOKUP(Games!B613, Data!$B$2:$L$134, 5, FALSE)-VLOOKUP(Games!E613, Data!$B$2:$L$134, 5, FALSE))*'Coefficients - Win Probability'!$D$2</f>
        <v>#N/A</v>
      </c>
      <c r="E612" s="5" t="str">
        <f>(VLOOKUP(Games!B613, Data!$B$2:$L$134, 6, FALSE)-VLOOKUP(Games!E613, Data!$B$2:$L$134, 6, FALSE))*'Coefficients - Win Probability'!$E$2</f>
        <v>#N/A</v>
      </c>
      <c r="F612" s="5" t="str">
        <f>(VLOOKUP(Games!B613, Data!$B$2:$L$134, 7, FALSE)-VLOOKUP(Games!E613, Data!$B$2:$L$134, 7, FALSE))*'Coefficients - Win Probability'!$F$2</f>
        <v>#N/A</v>
      </c>
      <c r="G612" s="5" t="str">
        <f>(VLOOKUP(Games!B613, Data!$B$2:$L$134, 8, FALSE)-VLOOKUP(Games!E613, Data!$B$2:$L$134, 8, FALSE))*'Coefficients - Win Probability'!$G$2</f>
        <v>#N/A</v>
      </c>
      <c r="H612" s="5" t="str">
        <f>(VLOOKUP(Games!B613, Data!$B$2:$L$134, 9, FALSE)-VLOOKUP(Games!E613, Data!$B$2:$L$134, 9, FALSE))*'Coefficients - Win Probability'!$H$2</f>
        <v>#N/A</v>
      </c>
      <c r="I612" s="5" t="str">
        <f>(VLOOKUP(Games!B613, Data!$B$2:$L$134, 10, FALSE)-VLOOKUP(Games!E613, Data!$B$2:$L$134, 10, FALSE))*'Coefficients - Win Probability'!$I$2</f>
        <v>#N/A</v>
      </c>
      <c r="J612" s="5" t="str">
        <f>(IF(AND(VLOOKUP(Games!B613, Data!$B$2:$L$134, 11, FALSE)=1, VLOOKUP(Games!E613, Data!$B$2:$L$134, 11, FALSE)&lt;&gt;1), 1,0))*'Coefficients - Win Probability'!$J$2</f>
        <v>#N/A</v>
      </c>
      <c r="K612" s="5" t="str">
        <f>(IF(AND(VLOOKUP(Games!B613, Data!$B$2:$L$134, 11, FALSE)&lt;&gt;1, VLOOKUP(Games!E613, Data!$B$2:$L$134, 11, FALSE)=1), 1,0))*'Coefficients - Win Probability'!$K$2</f>
        <v>#N/A</v>
      </c>
      <c r="L612" s="5" t="str">
        <f>(VLOOKUP(Games!B613, Data!$B$2:$L$134, 3, FALSE)-VLOOKUP(Games!E613, Data!$B$2:$L$134, 3, FALSE))*'Coefficients - Win Probability'!$L$2</f>
        <v>#N/A</v>
      </c>
      <c r="N612" s="5" t="str">
        <f t="shared" si="1"/>
        <v>#N/A</v>
      </c>
    </row>
    <row r="613" ht="14.25" customHeight="1">
      <c r="A613" s="5" t="n">
        <f>'Coefficients - Win Probability'!$A$2</f>
        <v>0</v>
      </c>
      <c r="B613" s="5" t="n">
        <f>(Games!G614)*'Coefficients - Win Probability'!$B$2</f>
        <v>0</v>
      </c>
      <c r="C613" s="5" t="str">
        <f>(VLOOKUP(Games!B614, Data!$B$2:$L$134, 4, FALSE)-VLOOKUP(Games!E614, Data!$B$2:$L$134, 4, FALSE))*'Coefficients - Win Probability'!$C$2</f>
        <v>#N/A</v>
      </c>
      <c r="D613" s="5" t="str">
        <f>(VLOOKUP(Games!B614, Data!$B$2:$L$134, 5, FALSE)-VLOOKUP(Games!E614, Data!$B$2:$L$134, 5, FALSE))*'Coefficients - Win Probability'!$D$2</f>
        <v>#N/A</v>
      </c>
      <c r="E613" s="5" t="str">
        <f>(VLOOKUP(Games!B614, Data!$B$2:$L$134, 6, FALSE)-VLOOKUP(Games!E614, Data!$B$2:$L$134, 6, FALSE))*'Coefficients - Win Probability'!$E$2</f>
        <v>#N/A</v>
      </c>
      <c r="F613" s="5" t="str">
        <f>(VLOOKUP(Games!B614, Data!$B$2:$L$134, 7, FALSE)-VLOOKUP(Games!E614, Data!$B$2:$L$134, 7, FALSE))*'Coefficients - Win Probability'!$F$2</f>
        <v>#N/A</v>
      </c>
      <c r="G613" s="5" t="str">
        <f>(VLOOKUP(Games!B614, Data!$B$2:$L$134, 8, FALSE)-VLOOKUP(Games!E614, Data!$B$2:$L$134, 8, FALSE))*'Coefficients - Win Probability'!$G$2</f>
        <v>#N/A</v>
      </c>
      <c r="H613" s="5" t="str">
        <f>(VLOOKUP(Games!B614, Data!$B$2:$L$134, 9, FALSE)-VLOOKUP(Games!E614, Data!$B$2:$L$134, 9, FALSE))*'Coefficients - Win Probability'!$H$2</f>
        <v>#N/A</v>
      </c>
      <c r="I613" s="5" t="str">
        <f>(VLOOKUP(Games!B614, Data!$B$2:$L$134, 10, FALSE)-VLOOKUP(Games!E614, Data!$B$2:$L$134, 10, FALSE))*'Coefficients - Win Probability'!$I$2</f>
        <v>#N/A</v>
      </c>
      <c r="J613" s="5" t="str">
        <f>(IF(AND(VLOOKUP(Games!B614, Data!$B$2:$L$134, 11, FALSE)=1, VLOOKUP(Games!E614, Data!$B$2:$L$134, 11, FALSE)&lt;&gt;1), 1,0))*'Coefficients - Win Probability'!$J$2</f>
        <v>#N/A</v>
      </c>
      <c r="K613" s="5" t="str">
        <f>(IF(AND(VLOOKUP(Games!B614, Data!$B$2:$L$134, 11, FALSE)&lt;&gt;1, VLOOKUP(Games!E614, Data!$B$2:$L$134, 11, FALSE)=1), 1,0))*'Coefficients - Win Probability'!$K$2</f>
        <v>#N/A</v>
      </c>
      <c r="L613" s="5" t="str">
        <f>(VLOOKUP(Games!B614, Data!$B$2:$L$134, 3, FALSE)-VLOOKUP(Games!E614, Data!$B$2:$L$134, 3, FALSE))*'Coefficients - Win Probability'!$L$2</f>
        <v>#N/A</v>
      </c>
      <c r="N613" s="5" t="str">
        <f t="shared" si="1"/>
        <v>#N/A</v>
      </c>
    </row>
    <row r="614" ht="14.25" customHeight="1">
      <c r="A614" s="5" t="n">
        <f>'Coefficients - Win Probability'!$A$2</f>
        <v>0</v>
      </c>
      <c r="B614" s="5" t="n">
        <f>(Games!G615)*'Coefficients - Win Probability'!$B$2</f>
        <v>0</v>
      </c>
      <c r="C614" s="5" t="str">
        <f>(VLOOKUP(Games!B615, Data!$B$2:$L$134, 4, FALSE)-VLOOKUP(Games!E615, Data!$B$2:$L$134, 4, FALSE))*'Coefficients - Win Probability'!$C$2</f>
        <v>#N/A</v>
      </c>
      <c r="D614" s="5" t="str">
        <f>(VLOOKUP(Games!B615, Data!$B$2:$L$134, 5, FALSE)-VLOOKUP(Games!E615, Data!$B$2:$L$134, 5, FALSE))*'Coefficients - Win Probability'!$D$2</f>
        <v>#N/A</v>
      </c>
      <c r="E614" s="5" t="str">
        <f>(VLOOKUP(Games!B615, Data!$B$2:$L$134, 6, FALSE)-VLOOKUP(Games!E615, Data!$B$2:$L$134, 6, FALSE))*'Coefficients - Win Probability'!$E$2</f>
        <v>#N/A</v>
      </c>
      <c r="F614" s="5" t="str">
        <f>(VLOOKUP(Games!B615, Data!$B$2:$L$134, 7, FALSE)-VLOOKUP(Games!E615, Data!$B$2:$L$134, 7, FALSE))*'Coefficients - Win Probability'!$F$2</f>
        <v>#N/A</v>
      </c>
      <c r="G614" s="5" t="str">
        <f>(VLOOKUP(Games!B615, Data!$B$2:$L$134, 8, FALSE)-VLOOKUP(Games!E615, Data!$B$2:$L$134, 8, FALSE))*'Coefficients - Win Probability'!$G$2</f>
        <v>#N/A</v>
      </c>
      <c r="H614" s="5" t="str">
        <f>(VLOOKUP(Games!B615, Data!$B$2:$L$134, 9, FALSE)-VLOOKUP(Games!E615, Data!$B$2:$L$134, 9, FALSE))*'Coefficients - Win Probability'!$H$2</f>
        <v>#N/A</v>
      </c>
      <c r="I614" s="5" t="str">
        <f>(VLOOKUP(Games!B615, Data!$B$2:$L$134, 10, FALSE)-VLOOKUP(Games!E615, Data!$B$2:$L$134, 10, FALSE))*'Coefficients - Win Probability'!$I$2</f>
        <v>#N/A</v>
      </c>
      <c r="J614" s="5" t="str">
        <f>(IF(AND(VLOOKUP(Games!B615, Data!$B$2:$L$134, 11, FALSE)=1, VLOOKUP(Games!E615, Data!$B$2:$L$134, 11, FALSE)&lt;&gt;1), 1,0))*'Coefficients - Win Probability'!$J$2</f>
        <v>#N/A</v>
      </c>
      <c r="K614" s="5" t="str">
        <f>(IF(AND(VLOOKUP(Games!B615, Data!$B$2:$L$134, 11, FALSE)&lt;&gt;1, VLOOKUP(Games!E615, Data!$B$2:$L$134, 11, FALSE)=1), 1,0))*'Coefficients - Win Probability'!$K$2</f>
        <v>#N/A</v>
      </c>
      <c r="L614" s="5" t="str">
        <f>(VLOOKUP(Games!B615, Data!$B$2:$L$134, 3, FALSE)-VLOOKUP(Games!E615, Data!$B$2:$L$134, 3, FALSE))*'Coefficients - Win Probability'!$L$2</f>
        <v>#N/A</v>
      </c>
      <c r="N614" s="5" t="str">
        <f t="shared" si="1"/>
        <v>#N/A</v>
      </c>
    </row>
    <row r="615" ht="14.25" customHeight="1">
      <c r="A615" s="5" t="n">
        <f>'Coefficients - Win Probability'!$A$2</f>
        <v>0</v>
      </c>
      <c r="B615" s="5" t="n">
        <f>(Games!G616)*'Coefficients - Win Probability'!$B$2</f>
        <v>0</v>
      </c>
      <c r="C615" s="5" t="str">
        <f>(VLOOKUP(Games!B616, Data!$B$2:$L$134, 4, FALSE)-VLOOKUP(Games!E616, Data!$B$2:$L$134, 4, FALSE))*'Coefficients - Win Probability'!$C$2</f>
        <v>#N/A</v>
      </c>
      <c r="D615" s="5" t="str">
        <f>(VLOOKUP(Games!B616, Data!$B$2:$L$134, 5, FALSE)-VLOOKUP(Games!E616, Data!$B$2:$L$134, 5, FALSE))*'Coefficients - Win Probability'!$D$2</f>
        <v>#N/A</v>
      </c>
      <c r="E615" s="5" t="str">
        <f>(VLOOKUP(Games!B616, Data!$B$2:$L$134, 6, FALSE)-VLOOKUP(Games!E616, Data!$B$2:$L$134, 6, FALSE))*'Coefficients - Win Probability'!$E$2</f>
        <v>#N/A</v>
      </c>
      <c r="F615" s="5" t="str">
        <f>(VLOOKUP(Games!B616, Data!$B$2:$L$134, 7, FALSE)-VLOOKUP(Games!E616, Data!$B$2:$L$134, 7, FALSE))*'Coefficients - Win Probability'!$F$2</f>
        <v>#N/A</v>
      </c>
      <c r="G615" s="5" t="str">
        <f>(VLOOKUP(Games!B616, Data!$B$2:$L$134, 8, FALSE)-VLOOKUP(Games!E616, Data!$B$2:$L$134, 8, FALSE))*'Coefficients - Win Probability'!$G$2</f>
        <v>#N/A</v>
      </c>
      <c r="H615" s="5" t="str">
        <f>(VLOOKUP(Games!B616, Data!$B$2:$L$134, 9, FALSE)-VLOOKUP(Games!E616, Data!$B$2:$L$134, 9, FALSE))*'Coefficients - Win Probability'!$H$2</f>
        <v>#N/A</v>
      </c>
      <c r="I615" s="5" t="str">
        <f>(VLOOKUP(Games!B616, Data!$B$2:$L$134, 10, FALSE)-VLOOKUP(Games!E616, Data!$B$2:$L$134, 10, FALSE))*'Coefficients - Win Probability'!$I$2</f>
        <v>#N/A</v>
      </c>
      <c r="J615" s="5" t="str">
        <f>(IF(AND(VLOOKUP(Games!B616, Data!$B$2:$L$134, 11, FALSE)=1, VLOOKUP(Games!E616, Data!$B$2:$L$134, 11, FALSE)&lt;&gt;1), 1,0))*'Coefficients - Win Probability'!$J$2</f>
        <v>#N/A</v>
      </c>
      <c r="K615" s="5" t="str">
        <f>(IF(AND(VLOOKUP(Games!B616, Data!$B$2:$L$134, 11, FALSE)&lt;&gt;1, VLOOKUP(Games!E616, Data!$B$2:$L$134, 11, FALSE)=1), 1,0))*'Coefficients - Win Probability'!$K$2</f>
        <v>#N/A</v>
      </c>
      <c r="L615" s="5" t="str">
        <f>(VLOOKUP(Games!B616, Data!$B$2:$L$134, 3, FALSE)-VLOOKUP(Games!E616, Data!$B$2:$L$134, 3, FALSE))*'Coefficients - Win Probability'!$L$2</f>
        <v>#N/A</v>
      </c>
      <c r="N615" s="5" t="str">
        <f t="shared" si="1"/>
        <v>#N/A</v>
      </c>
    </row>
    <row r="616" ht="14.25" customHeight="1">
      <c r="A616" s="5" t="n">
        <f>'Coefficients - Win Probability'!$A$2</f>
        <v>0</v>
      </c>
      <c r="B616" s="5" t="n">
        <f>(Games!G617)*'Coefficients - Win Probability'!$B$2</f>
        <v>0</v>
      </c>
      <c r="C616" s="5" t="str">
        <f>(VLOOKUP(Games!B617, Data!$B$2:$L$134, 4, FALSE)-VLOOKUP(Games!E617, Data!$B$2:$L$134, 4, FALSE))*'Coefficients - Win Probability'!$C$2</f>
        <v>#N/A</v>
      </c>
      <c r="D616" s="5" t="str">
        <f>(VLOOKUP(Games!B617, Data!$B$2:$L$134, 5, FALSE)-VLOOKUP(Games!E617, Data!$B$2:$L$134, 5, FALSE))*'Coefficients - Win Probability'!$D$2</f>
        <v>#N/A</v>
      </c>
      <c r="E616" s="5" t="str">
        <f>(VLOOKUP(Games!B617, Data!$B$2:$L$134, 6, FALSE)-VLOOKUP(Games!E617, Data!$B$2:$L$134, 6, FALSE))*'Coefficients - Win Probability'!$E$2</f>
        <v>#N/A</v>
      </c>
      <c r="F616" s="5" t="str">
        <f>(VLOOKUP(Games!B617, Data!$B$2:$L$134, 7, FALSE)-VLOOKUP(Games!E617, Data!$B$2:$L$134, 7, FALSE))*'Coefficients - Win Probability'!$F$2</f>
        <v>#N/A</v>
      </c>
      <c r="G616" s="5" t="str">
        <f>(VLOOKUP(Games!B617, Data!$B$2:$L$134, 8, FALSE)-VLOOKUP(Games!E617, Data!$B$2:$L$134, 8, FALSE))*'Coefficients - Win Probability'!$G$2</f>
        <v>#N/A</v>
      </c>
      <c r="H616" s="5" t="str">
        <f>(VLOOKUP(Games!B617, Data!$B$2:$L$134, 9, FALSE)-VLOOKUP(Games!E617, Data!$B$2:$L$134, 9, FALSE))*'Coefficients - Win Probability'!$H$2</f>
        <v>#N/A</v>
      </c>
      <c r="I616" s="5" t="str">
        <f>(VLOOKUP(Games!B617, Data!$B$2:$L$134, 10, FALSE)-VLOOKUP(Games!E617, Data!$B$2:$L$134, 10, FALSE))*'Coefficients - Win Probability'!$I$2</f>
        <v>#N/A</v>
      </c>
      <c r="J616" s="5" t="str">
        <f>(IF(AND(VLOOKUP(Games!B617, Data!$B$2:$L$134, 11, FALSE)=1, VLOOKUP(Games!E617, Data!$B$2:$L$134, 11, FALSE)&lt;&gt;1), 1,0))*'Coefficients - Win Probability'!$J$2</f>
        <v>#N/A</v>
      </c>
      <c r="K616" s="5" t="str">
        <f>(IF(AND(VLOOKUP(Games!B617, Data!$B$2:$L$134, 11, FALSE)&lt;&gt;1, VLOOKUP(Games!E617, Data!$B$2:$L$134, 11, FALSE)=1), 1,0))*'Coefficients - Win Probability'!$K$2</f>
        <v>#N/A</v>
      </c>
      <c r="L616" s="5" t="str">
        <f>(VLOOKUP(Games!B617, Data!$B$2:$L$134, 3, FALSE)-VLOOKUP(Games!E617, Data!$B$2:$L$134, 3, FALSE))*'Coefficients - Win Probability'!$L$2</f>
        <v>#N/A</v>
      </c>
      <c r="N616" s="5" t="str">
        <f t="shared" si="1"/>
        <v>#N/A</v>
      </c>
    </row>
    <row r="617" ht="14.25" customHeight="1">
      <c r="A617" s="5" t="n">
        <f>'Coefficients - Win Probability'!$A$2</f>
        <v>0</v>
      </c>
      <c r="B617" s="5" t="n">
        <f>(Games!G618)*'Coefficients - Win Probability'!$B$2</f>
        <v>0</v>
      </c>
      <c r="C617" s="5" t="str">
        <f>(VLOOKUP(Games!B618, Data!$B$2:$L$134, 4, FALSE)-VLOOKUP(Games!E618, Data!$B$2:$L$134, 4, FALSE))*'Coefficients - Win Probability'!$C$2</f>
        <v>#N/A</v>
      </c>
      <c r="D617" s="5" t="str">
        <f>(VLOOKUP(Games!B618, Data!$B$2:$L$134, 5, FALSE)-VLOOKUP(Games!E618, Data!$B$2:$L$134, 5, FALSE))*'Coefficients - Win Probability'!$D$2</f>
        <v>#N/A</v>
      </c>
      <c r="E617" s="5" t="str">
        <f>(VLOOKUP(Games!B618, Data!$B$2:$L$134, 6, FALSE)-VLOOKUP(Games!E618, Data!$B$2:$L$134, 6, FALSE))*'Coefficients - Win Probability'!$E$2</f>
        <v>#N/A</v>
      </c>
      <c r="F617" s="5" t="str">
        <f>(VLOOKUP(Games!B618, Data!$B$2:$L$134, 7, FALSE)-VLOOKUP(Games!E618, Data!$B$2:$L$134, 7, FALSE))*'Coefficients - Win Probability'!$F$2</f>
        <v>#N/A</v>
      </c>
      <c r="G617" s="5" t="str">
        <f>(VLOOKUP(Games!B618, Data!$B$2:$L$134, 8, FALSE)-VLOOKUP(Games!E618, Data!$B$2:$L$134, 8, FALSE))*'Coefficients - Win Probability'!$G$2</f>
        <v>#N/A</v>
      </c>
      <c r="H617" s="5" t="str">
        <f>(VLOOKUP(Games!B618, Data!$B$2:$L$134, 9, FALSE)-VLOOKUP(Games!E618, Data!$B$2:$L$134, 9, FALSE))*'Coefficients - Win Probability'!$H$2</f>
        <v>#N/A</v>
      </c>
      <c r="I617" s="5" t="str">
        <f>(VLOOKUP(Games!B618, Data!$B$2:$L$134, 10, FALSE)-VLOOKUP(Games!E618, Data!$B$2:$L$134, 10, FALSE))*'Coefficients - Win Probability'!$I$2</f>
        <v>#N/A</v>
      </c>
      <c r="J617" s="5" t="str">
        <f>(IF(AND(VLOOKUP(Games!B618, Data!$B$2:$L$134, 11, FALSE)=1, VLOOKUP(Games!E618, Data!$B$2:$L$134, 11, FALSE)&lt;&gt;1), 1,0))*'Coefficients - Win Probability'!$J$2</f>
        <v>#N/A</v>
      </c>
      <c r="K617" s="5" t="str">
        <f>(IF(AND(VLOOKUP(Games!B618, Data!$B$2:$L$134, 11, FALSE)&lt;&gt;1, VLOOKUP(Games!E618, Data!$B$2:$L$134, 11, FALSE)=1), 1,0))*'Coefficients - Win Probability'!$K$2</f>
        <v>#N/A</v>
      </c>
      <c r="L617" s="5" t="str">
        <f>(VLOOKUP(Games!B618, Data!$B$2:$L$134, 3, FALSE)-VLOOKUP(Games!E618, Data!$B$2:$L$134, 3, FALSE))*'Coefficients - Win Probability'!$L$2</f>
        <v>#N/A</v>
      </c>
      <c r="N617" s="5" t="str">
        <f t="shared" si="1"/>
        <v>#N/A</v>
      </c>
    </row>
    <row r="618" ht="14.25" customHeight="1">
      <c r="A618" s="5" t="n">
        <f>'Coefficients - Win Probability'!$A$2</f>
        <v>0</v>
      </c>
      <c r="B618" s="5" t="n">
        <f>(Games!G619)*'Coefficients - Win Probability'!$B$2</f>
        <v>0</v>
      </c>
      <c r="C618" s="5" t="str">
        <f>(VLOOKUP(Games!B619, Data!$B$2:$L$134, 4, FALSE)-VLOOKUP(Games!E619, Data!$B$2:$L$134, 4, FALSE))*'Coefficients - Win Probability'!$C$2</f>
        <v>#N/A</v>
      </c>
      <c r="D618" s="5" t="str">
        <f>(VLOOKUP(Games!B619, Data!$B$2:$L$134, 5, FALSE)-VLOOKUP(Games!E619, Data!$B$2:$L$134, 5, FALSE))*'Coefficients - Win Probability'!$D$2</f>
        <v>#N/A</v>
      </c>
      <c r="E618" s="5" t="str">
        <f>(VLOOKUP(Games!B619, Data!$B$2:$L$134, 6, FALSE)-VLOOKUP(Games!E619, Data!$B$2:$L$134, 6, FALSE))*'Coefficients - Win Probability'!$E$2</f>
        <v>#N/A</v>
      </c>
      <c r="F618" s="5" t="str">
        <f>(VLOOKUP(Games!B619, Data!$B$2:$L$134, 7, FALSE)-VLOOKUP(Games!E619, Data!$B$2:$L$134, 7, FALSE))*'Coefficients - Win Probability'!$F$2</f>
        <v>#N/A</v>
      </c>
      <c r="G618" s="5" t="str">
        <f>(VLOOKUP(Games!B619, Data!$B$2:$L$134, 8, FALSE)-VLOOKUP(Games!E619, Data!$B$2:$L$134, 8, FALSE))*'Coefficients - Win Probability'!$G$2</f>
        <v>#N/A</v>
      </c>
      <c r="H618" s="5" t="str">
        <f>(VLOOKUP(Games!B619, Data!$B$2:$L$134, 9, FALSE)-VLOOKUP(Games!E619, Data!$B$2:$L$134, 9, FALSE))*'Coefficients - Win Probability'!$H$2</f>
        <v>#N/A</v>
      </c>
      <c r="I618" s="5" t="str">
        <f>(VLOOKUP(Games!B619, Data!$B$2:$L$134, 10, FALSE)-VLOOKUP(Games!E619, Data!$B$2:$L$134, 10, FALSE))*'Coefficients - Win Probability'!$I$2</f>
        <v>#N/A</v>
      </c>
      <c r="J618" s="5" t="str">
        <f>(IF(AND(VLOOKUP(Games!B619, Data!$B$2:$L$134, 11, FALSE)=1, VLOOKUP(Games!E619, Data!$B$2:$L$134, 11, FALSE)&lt;&gt;1), 1,0))*'Coefficients - Win Probability'!$J$2</f>
        <v>#N/A</v>
      </c>
      <c r="K618" s="5" t="str">
        <f>(IF(AND(VLOOKUP(Games!B619, Data!$B$2:$L$134, 11, FALSE)&lt;&gt;1, VLOOKUP(Games!E619, Data!$B$2:$L$134, 11, FALSE)=1), 1,0))*'Coefficients - Win Probability'!$K$2</f>
        <v>#N/A</v>
      </c>
      <c r="L618" s="5" t="str">
        <f>(VLOOKUP(Games!B619, Data!$B$2:$L$134, 3, FALSE)-VLOOKUP(Games!E619, Data!$B$2:$L$134, 3, FALSE))*'Coefficients - Win Probability'!$L$2</f>
        <v>#N/A</v>
      </c>
      <c r="N618" s="5" t="str">
        <f t="shared" si="1"/>
        <v>#N/A</v>
      </c>
    </row>
    <row r="619" ht="14.25" customHeight="1">
      <c r="A619" s="5" t="n">
        <f>'Coefficients - Win Probability'!$A$2</f>
        <v>0</v>
      </c>
      <c r="B619" s="5" t="n">
        <f>(Games!G620)*'Coefficients - Win Probability'!$B$2</f>
        <v>0</v>
      </c>
      <c r="C619" s="5" t="str">
        <f>(VLOOKUP(Games!B620, Data!$B$2:$L$134, 4, FALSE)-VLOOKUP(Games!E620, Data!$B$2:$L$134, 4, FALSE))*'Coefficients - Win Probability'!$C$2</f>
        <v>#N/A</v>
      </c>
      <c r="D619" s="5" t="str">
        <f>(VLOOKUP(Games!B620, Data!$B$2:$L$134, 5, FALSE)-VLOOKUP(Games!E620, Data!$B$2:$L$134, 5, FALSE))*'Coefficients - Win Probability'!$D$2</f>
        <v>#N/A</v>
      </c>
      <c r="E619" s="5" t="str">
        <f>(VLOOKUP(Games!B620, Data!$B$2:$L$134, 6, FALSE)-VLOOKUP(Games!E620, Data!$B$2:$L$134, 6, FALSE))*'Coefficients - Win Probability'!$E$2</f>
        <v>#N/A</v>
      </c>
      <c r="F619" s="5" t="str">
        <f>(VLOOKUP(Games!B620, Data!$B$2:$L$134, 7, FALSE)-VLOOKUP(Games!E620, Data!$B$2:$L$134, 7, FALSE))*'Coefficients - Win Probability'!$F$2</f>
        <v>#N/A</v>
      </c>
      <c r="G619" s="5" t="str">
        <f>(VLOOKUP(Games!B620, Data!$B$2:$L$134, 8, FALSE)-VLOOKUP(Games!E620, Data!$B$2:$L$134, 8, FALSE))*'Coefficients - Win Probability'!$G$2</f>
        <v>#N/A</v>
      </c>
      <c r="H619" s="5" t="str">
        <f>(VLOOKUP(Games!B620, Data!$B$2:$L$134, 9, FALSE)-VLOOKUP(Games!E620, Data!$B$2:$L$134, 9, FALSE))*'Coefficients - Win Probability'!$H$2</f>
        <v>#N/A</v>
      </c>
      <c r="I619" s="5" t="str">
        <f>(VLOOKUP(Games!B620, Data!$B$2:$L$134, 10, FALSE)-VLOOKUP(Games!E620, Data!$B$2:$L$134, 10, FALSE))*'Coefficients - Win Probability'!$I$2</f>
        <v>#N/A</v>
      </c>
      <c r="J619" s="5" t="str">
        <f>(IF(AND(VLOOKUP(Games!B620, Data!$B$2:$L$134, 11, FALSE)=1, VLOOKUP(Games!E620, Data!$B$2:$L$134, 11, FALSE)&lt;&gt;1), 1,0))*'Coefficients - Win Probability'!$J$2</f>
        <v>#N/A</v>
      </c>
      <c r="K619" s="5" t="str">
        <f>(IF(AND(VLOOKUP(Games!B620, Data!$B$2:$L$134, 11, FALSE)&lt;&gt;1, VLOOKUP(Games!E620, Data!$B$2:$L$134, 11, FALSE)=1), 1,0))*'Coefficients - Win Probability'!$K$2</f>
        <v>#N/A</v>
      </c>
      <c r="L619" s="5" t="str">
        <f>(VLOOKUP(Games!B620, Data!$B$2:$L$134, 3, FALSE)-VLOOKUP(Games!E620, Data!$B$2:$L$134, 3, FALSE))*'Coefficients - Win Probability'!$L$2</f>
        <v>#N/A</v>
      </c>
      <c r="N619" s="5" t="str">
        <f t="shared" si="1"/>
        <v>#N/A</v>
      </c>
    </row>
    <row r="620" ht="14.25" customHeight="1">
      <c r="A620" s="5" t="n">
        <f>'Coefficients - Win Probability'!$A$2</f>
        <v>0</v>
      </c>
      <c r="B620" s="5" t="n">
        <f>(Games!G621)*'Coefficients - Win Probability'!$B$2</f>
        <v>0</v>
      </c>
      <c r="C620" s="5" t="str">
        <f>(VLOOKUP(Games!B621, Data!$B$2:$L$134, 4, FALSE)-VLOOKUP(Games!E621, Data!$B$2:$L$134, 4, FALSE))*'Coefficients - Win Probability'!$C$2</f>
        <v>#N/A</v>
      </c>
      <c r="D620" s="5" t="str">
        <f>(VLOOKUP(Games!B621, Data!$B$2:$L$134, 5, FALSE)-VLOOKUP(Games!E621, Data!$B$2:$L$134, 5, FALSE))*'Coefficients - Win Probability'!$D$2</f>
        <v>#N/A</v>
      </c>
      <c r="E620" s="5" t="str">
        <f>(VLOOKUP(Games!B621, Data!$B$2:$L$134, 6, FALSE)-VLOOKUP(Games!E621, Data!$B$2:$L$134, 6, FALSE))*'Coefficients - Win Probability'!$E$2</f>
        <v>#N/A</v>
      </c>
      <c r="F620" s="5" t="str">
        <f>(VLOOKUP(Games!B621, Data!$B$2:$L$134, 7, FALSE)-VLOOKUP(Games!E621, Data!$B$2:$L$134, 7, FALSE))*'Coefficients - Win Probability'!$F$2</f>
        <v>#N/A</v>
      </c>
      <c r="G620" s="5" t="str">
        <f>(VLOOKUP(Games!B621, Data!$B$2:$L$134, 8, FALSE)-VLOOKUP(Games!E621, Data!$B$2:$L$134, 8, FALSE))*'Coefficients - Win Probability'!$G$2</f>
        <v>#N/A</v>
      </c>
      <c r="H620" s="5" t="str">
        <f>(VLOOKUP(Games!B621, Data!$B$2:$L$134, 9, FALSE)-VLOOKUP(Games!E621, Data!$B$2:$L$134, 9, FALSE))*'Coefficients - Win Probability'!$H$2</f>
        <v>#N/A</v>
      </c>
      <c r="I620" s="5" t="str">
        <f>(VLOOKUP(Games!B621, Data!$B$2:$L$134, 10, FALSE)-VLOOKUP(Games!E621, Data!$B$2:$L$134, 10, FALSE))*'Coefficients - Win Probability'!$I$2</f>
        <v>#N/A</v>
      </c>
      <c r="J620" s="5" t="str">
        <f>(IF(AND(VLOOKUP(Games!B621, Data!$B$2:$L$134, 11, FALSE)=1, VLOOKUP(Games!E621, Data!$B$2:$L$134, 11, FALSE)&lt;&gt;1), 1,0))*'Coefficients - Win Probability'!$J$2</f>
        <v>#N/A</v>
      </c>
      <c r="K620" s="5" t="str">
        <f>(IF(AND(VLOOKUP(Games!B621, Data!$B$2:$L$134, 11, FALSE)&lt;&gt;1, VLOOKUP(Games!E621, Data!$B$2:$L$134, 11, FALSE)=1), 1,0))*'Coefficients - Win Probability'!$K$2</f>
        <v>#N/A</v>
      </c>
      <c r="L620" s="5" t="str">
        <f>(VLOOKUP(Games!B621, Data!$B$2:$L$134, 3, FALSE)-VLOOKUP(Games!E621, Data!$B$2:$L$134, 3, FALSE))*'Coefficients - Win Probability'!$L$2</f>
        <v>#N/A</v>
      </c>
      <c r="N620" s="5" t="str">
        <f t="shared" si="1"/>
        <v>#N/A</v>
      </c>
    </row>
    <row r="621" ht="14.25" customHeight="1">
      <c r="A621" s="5" t="n">
        <f>'Coefficients - Win Probability'!$A$2</f>
        <v>0</v>
      </c>
      <c r="B621" s="5" t="n">
        <f>(Games!G622)*'Coefficients - Win Probability'!$B$2</f>
        <v>0</v>
      </c>
      <c r="C621" s="5" t="str">
        <f>(VLOOKUP(Games!B622, Data!$B$2:$L$134, 4, FALSE)-VLOOKUP(Games!E622, Data!$B$2:$L$134, 4, FALSE))*'Coefficients - Win Probability'!$C$2</f>
        <v>#N/A</v>
      </c>
      <c r="D621" s="5" t="str">
        <f>(VLOOKUP(Games!B622, Data!$B$2:$L$134, 5, FALSE)-VLOOKUP(Games!E622, Data!$B$2:$L$134, 5, FALSE))*'Coefficients - Win Probability'!$D$2</f>
        <v>#N/A</v>
      </c>
      <c r="E621" s="5" t="str">
        <f>(VLOOKUP(Games!B622, Data!$B$2:$L$134, 6, FALSE)-VLOOKUP(Games!E622, Data!$B$2:$L$134, 6, FALSE))*'Coefficients - Win Probability'!$E$2</f>
        <v>#N/A</v>
      </c>
      <c r="F621" s="5" t="str">
        <f>(VLOOKUP(Games!B622, Data!$B$2:$L$134, 7, FALSE)-VLOOKUP(Games!E622, Data!$B$2:$L$134, 7, FALSE))*'Coefficients - Win Probability'!$F$2</f>
        <v>#N/A</v>
      </c>
      <c r="G621" s="5" t="str">
        <f>(VLOOKUP(Games!B622, Data!$B$2:$L$134, 8, FALSE)-VLOOKUP(Games!E622, Data!$B$2:$L$134, 8, FALSE))*'Coefficients - Win Probability'!$G$2</f>
        <v>#N/A</v>
      </c>
      <c r="H621" s="5" t="str">
        <f>(VLOOKUP(Games!B622, Data!$B$2:$L$134, 9, FALSE)-VLOOKUP(Games!E622, Data!$B$2:$L$134, 9, FALSE))*'Coefficients - Win Probability'!$H$2</f>
        <v>#N/A</v>
      </c>
      <c r="I621" s="5" t="str">
        <f>(VLOOKUP(Games!B622, Data!$B$2:$L$134, 10, FALSE)-VLOOKUP(Games!E622, Data!$B$2:$L$134, 10, FALSE))*'Coefficients - Win Probability'!$I$2</f>
        <v>#N/A</v>
      </c>
      <c r="J621" s="5" t="str">
        <f>(IF(AND(VLOOKUP(Games!B622, Data!$B$2:$L$134, 11, FALSE)=1, VLOOKUP(Games!E622, Data!$B$2:$L$134, 11, FALSE)&lt;&gt;1), 1,0))*'Coefficients - Win Probability'!$J$2</f>
        <v>#N/A</v>
      </c>
      <c r="K621" s="5" t="str">
        <f>(IF(AND(VLOOKUP(Games!B622, Data!$B$2:$L$134, 11, FALSE)&lt;&gt;1, VLOOKUP(Games!E622, Data!$B$2:$L$134, 11, FALSE)=1), 1,0))*'Coefficients - Win Probability'!$K$2</f>
        <v>#N/A</v>
      </c>
      <c r="L621" s="5" t="str">
        <f>(VLOOKUP(Games!B622, Data!$B$2:$L$134, 3, FALSE)-VLOOKUP(Games!E622, Data!$B$2:$L$134, 3, FALSE))*'Coefficients - Win Probability'!$L$2</f>
        <v>#N/A</v>
      </c>
      <c r="N621" s="5" t="str">
        <f t="shared" si="1"/>
        <v>#N/A</v>
      </c>
    </row>
    <row r="622" ht="14.25" customHeight="1">
      <c r="A622" s="5" t="n">
        <f>'Coefficients - Win Probability'!$A$2</f>
        <v>0</v>
      </c>
      <c r="B622" s="5" t="n">
        <f>(Games!G623)*'Coefficients - Win Probability'!$B$2</f>
        <v>0</v>
      </c>
      <c r="C622" s="5" t="str">
        <f>(VLOOKUP(Games!B623, Data!$B$2:$L$134, 4, FALSE)-VLOOKUP(Games!E623, Data!$B$2:$L$134, 4, FALSE))*'Coefficients - Win Probability'!$C$2</f>
        <v>#N/A</v>
      </c>
      <c r="D622" s="5" t="str">
        <f>(VLOOKUP(Games!B623, Data!$B$2:$L$134, 5, FALSE)-VLOOKUP(Games!E623, Data!$B$2:$L$134, 5, FALSE))*'Coefficients - Win Probability'!$D$2</f>
        <v>#N/A</v>
      </c>
      <c r="E622" s="5" t="str">
        <f>(VLOOKUP(Games!B623, Data!$B$2:$L$134, 6, FALSE)-VLOOKUP(Games!E623, Data!$B$2:$L$134, 6, FALSE))*'Coefficients - Win Probability'!$E$2</f>
        <v>#N/A</v>
      </c>
      <c r="F622" s="5" t="str">
        <f>(VLOOKUP(Games!B623, Data!$B$2:$L$134, 7, FALSE)-VLOOKUP(Games!E623, Data!$B$2:$L$134, 7, FALSE))*'Coefficients - Win Probability'!$F$2</f>
        <v>#N/A</v>
      </c>
      <c r="G622" s="5" t="str">
        <f>(VLOOKUP(Games!B623, Data!$B$2:$L$134, 8, FALSE)-VLOOKUP(Games!E623, Data!$B$2:$L$134, 8, FALSE))*'Coefficients - Win Probability'!$G$2</f>
        <v>#N/A</v>
      </c>
      <c r="H622" s="5" t="str">
        <f>(VLOOKUP(Games!B623, Data!$B$2:$L$134, 9, FALSE)-VLOOKUP(Games!E623, Data!$B$2:$L$134, 9, FALSE))*'Coefficients - Win Probability'!$H$2</f>
        <v>#N/A</v>
      </c>
      <c r="I622" s="5" t="str">
        <f>(VLOOKUP(Games!B623, Data!$B$2:$L$134, 10, FALSE)-VLOOKUP(Games!E623, Data!$B$2:$L$134, 10, FALSE))*'Coefficients - Win Probability'!$I$2</f>
        <v>#N/A</v>
      </c>
      <c r="J622" s="5" t="str">
        <f>(IF(AND(VLOOKUP(Games!B623, Data!$B$2:$L$134, 11, FALSE)=1, VLOOKUP(Games!E623, Data!$B$2:$L$134, 11, FALSE)&lt;&gt;1), 1,0))*'Coefficients - Win Probability'!$J$2</f>
        <v>#N/A</v>
      </c>
      <c r="K622" s="5" t="str">
        <f>(IF(AND(VLOOKUP(Games!B623, Data!$B$2:$L$134, 11, FALSE)&lt;&gt;1, VLOOKUP(Games!E623, Data!$B$2:$L$134, 11, FALSE)=1), 1,0))*'Coefficients - Win Probability'!$K$2</f>
        <v>#N/A</v>
      </c>
      <c r="L622" s="5" t="str">
        <f>(VLOOKUP(Games!B623, Data!$B$2:$L$134, 3, FALSE)-VLOOKUP(Games!E623, Data!$B$2:$L$134, 3, FALSE))*'Coefficients - Win Probability'!$L$2</f>
        <v>#N/A</v>
      </c>
      <c r="N622" s="5" t="str">
        <f t="shared" si="1"/>
        <v>#N/A</v>
      </c>
    </row>
    <row r="623" ht="14.25" customHeight="1">
      <c r="A623" s="5" t="n">
        <f>'Coefficients - Win Probability'!$A$2</f>
        <v>0</v>
      </c>
      <c r="B623" s="5" t="n">
        <f>(Games!G624)*'Coefficients - Win Probability'!$B$2</f>
        <v>0</v>
      </c>
      <c r="C623" s="5" t="str">
        <f>(VLOOKUP(Games!B624, Data!$B$2:$L$134, 4, FALSE)-VLOOKUP(Games!E624, Data!$B$2:$L$134, 4, FALSE))*'Coefficients - Win Probability'!$C$2</f>
        <v>#N/A</v>
      </c>
      <c r="D623" s="5" t="str">
        <f>(VLOOKUP(Games!B624, Data!$B$2:$L$134, 5, FALSE)-VLOOKUP(Games!E624, Data!$B$2:$L$134, 5, FALSE))*'Coefficients - Win Probability'!$D$2</f>
        <v>#N/A</v>
      </c>
      <c r="E623" s="5" t="str">
        <f>(VLOOKUP(Games!B624, Data!$B$2:$L$134, 6, FALSE)-VLOOKUP(Games!E624, Data!$B$2:$L$134, 6, FALSE))*'Coefficients - Win Probability'!$E$2</f>
        <v>#N/A</v>
      </c>
      <c r="F623" s="5" t="str">
        <f>(VLOOKUP(Games!B624, Data!$B$2:$L$134, 7, FALSE)-VLOOKUP(Games!E624, Data!$B$2:$L$134, 7, FALSE))*'Coefficients - Win Probability'!$F$2</f>
        <v>#N/A</v>
      </c>
      <c r="G623" s="5" t="str">
        <f>(VLOOKUP(Games!B624, Data!$B$2:$L$134, 8, FALSE)-VLOOKUP(Games!E624, Data!$B$2:$L$134, 8, FALSE))*'Coefficients - Win Probability'!$G$2</f>
        <v>#N/A</v>
      </c>
      <c r="H623" s="5" t="str">
        <f>(VLOOKUP(Games!B624, Data!$B$2:$L$134, 9, FALSE)-VLOOKUP(Games!E624, Data!$B$2:$L$134, 9, FALSE))*'Coefficients - Win Probability'!$H$2</f>
        <v>#N/A</v>
      </c>
      <c r="I623" s="5" t="str">
        <f>(VLOOKUP(Games!B624, Data!$B$2:$L$134, 10, FALSE)-VLOOKUP(Games!E624, Data!$B$2:$L$134, 10, FALSE))*'Coefficients - Win Probability'!$I$2</f>
        <v>#N/A</v>
      </c>
      <c r="J623" s="5" t="str">
        <f>(IF(AND(VLOOKUP(Games!B624, Data!$B$2:$L$134, 11, FALSE)=1, VLOOKUP(Games!E624, Data!$B$2:$L$134, 11, FALSE)&lt;&gt;1), 1,0))*'Coefficients - Win Probability'!$J$2</f>
        <v>#N/A</v>
      </c>
      <c r="K623" s="5" t="str">
        <f>(IF(AND(VLOOKUP(Games!B624, Data!$B$2:$L$134, 11, FALSE)&lt;&gt;1, VLOOKUP(Games!E624, Data!$B$2:$L$134, 11, FALSE)=1), 1,0))*'Coefficients - Win Probability'!$K$2</f>
        <v>#N/A</v>
      </c>
      <c r="L623" s="5" t="str">
        <f>(VLOOKUP(Games!B624, Data!$B$2:$L$134, 3, FALSE)-VLOOKUP(Games!E624, Data!$B$2:$L$134, 3, FALSE))*'Coefficients - Win Probability'!$L$2</f>
        <v>#N/A</v>
      </c>
      <c r="N623" s="5" t="str">
        <f t="shared" si="1"/>
        <v>#N/A</v>
      </c>
    </row>
    <row r="624" ht="14.25" customHeight="1">
      <c r="A624" s="5" t="n">
        <f>'Coefficients - Win Probability'!$A$2</f>
        <v>0</v>
      </c>
      <c r="B624" s="5" t="n">
        <f>(Games!G625)*'Coefficients - Win Probability'!$B$2</f>
        <v>0</v>
      </c>
      <c r="C624" s="5" t="str">
        <f>(VLOOKUP(Games!B625, Data!$B$2:$L$134, 4, FALSE)-VLOOKUP(Games!E625, Data!$B$2:$L$134, 4, FALSE))*'Coefficients - Win Probability'!$C$2</f>
        <v>#N/A</v>
      </c>
      <c r="D624" s="5" t="str">
        <f>(VLOOKUP(Games!B625, Data!$B$2:$L$134, 5, FALSE)-VLOOKUP(Games!E625, Data!$B$2:$L$134, 5, FALSE))*'Coefficients - Win Probability'!$D$2</f>
        <v>#N/A</v>
      </c>
      <c r="E624" s="5" t="str">
        <f>(VLOOKUP(Games!B625, Data!$B$2:$L$134, 6, FALSE)-VLOOKUP(Games!E625, Data!$B$2:$L$134, 6, FALSE))*'Coefficients - Win Probability'!$E$2</f>
        <v>#N/A</v>
      </c>
      <c r="F624" s="5" t="str">
        <f>(VLOOKUP(Games!B625, Data!$B$2:$L$134, 7, FALSE)-VLOOKUP(Games!E625, Data!$B$2:$L$134, 7, FALSE))*'Coefficients - Win Probability'!$F$2</f>
        <v>#N/A</v>
      </c>
      <c r="G624" s="5" t="str">
        <f>(VLOOKUP(Games!B625, Data!$B$2:$L$134, 8, FALSE)-VLOOKUP(Games!E625, Data!$B$2:$L$134, 8, FALSE))*'Coefficients - Win Probability'!$G$2</f>
        <v>#N/A</v>
      </c>
      <c r="H624" s="5" t="str">
        <f>(VLOOKUP(Games!B625, Data!$B$2:$L$134, 9, FALSE)-VLOOKUP(Games!E625, Data!$B$2:$L$134, 9, FALSE))*'Coefficients - Win Probability'!$H$2</f>
        <v>#N/A</v>
      </c>
      <c r="I624" s="5" t="str">
        <f>(VLOOKUP(Games!B625, Data!$B$2:$L$134, 10, FALSE)-VLOOKUP(Games!E625, Data!$B$2:$L$134, 10, FALSE))*'Coefficients - Win Probability'!$I$2</f>
        <v>#N/A</v>
      </c>
      <c r="J624" s="5" t="str">
        <f>(IF(AND(VLOOKUP(Games!B625, Data!$B$2:$L$134, 11, FALSE)=1, VLOOKUP(Games!E625, Data!$B$2:$L$134, 11, FALSE)&lt;&gt;1), 1,0))*'Coefficients - Win Probability'!$J$2</f>
        <v>#N/A</v>
      </c>
      <c r="K624" s="5" t="str">
        <f>(IF(AND(VLOOKUP(Games!B625, Data!$B$2:$L$134, 11, FALSE)&lt;&gt;1, VLOOKUP(Games!E625, Data!$B$2:$L$134, 11, FALSE)=1), 1,0))*'Coefficients - Win Probability'!$K$2</f>
        <v>#N/A</v>
      </c>
      <c r="L624" s="5" t="str">
        <f>(VLOOKUP(Games!B625, Data!$B$2:$L$134, 3, FALSE)-VLOOKUP(Games!E625, Data!$B$2:$L$134, 3, FALSE))*'Coefficients - Win Probability'!$L$2</f>
        <v>#N/A</v>
      </c>
      <c r="N624" s="5" t="str">
        <f t="shared" si="1"/>
        <v>#N/A</v>
      </c>
    </row>
    <row r="625" ht="14.25" customHeight="1">
      <c r="A625" s="5" t="n">
        <f>'Coefficients - Win Probability'!$A$2</f>
        <v>0</v>
      </c>
      <c r="B625" s="5" t="n">
        <f>(Games!G626)*'Coefficients - Win Probability'!$B$2</f>
        <v>0</v>
      </c>
      <c r="C625" s="5" t="str">
        <f>(VLOOKUP(Games!B626, Data!$B$2:$L$134, 4, FALSE)-VLOOKUP(Games!E626, Data!$B$2:$L$134, 4, FALSE))*'Coefficients - Win Probability'!$C$2</f>
        <v>#N/A</v>
      </c>
      <c r="D625" s="5" t="str">
        <f>(VLOOKUP(Games!B626, Data!$B$2:$L$134, 5, FALSE)-VLOOKUP(Games!E626, Data!$B$2:$L$134, 5, FALSE))*'Coefficients - Win Probability'!$D$2</f>
        <v>#N/A</v>
      </c>
      <c r="E625" s="5" t="str">
        <f>(VLOOKUP(Games!B626, Data!$B$2:$L$134, 6, FALSE)-VLOOKUP(Games!E626, Data!$B$2:$L$134, 6, FALSE))*'Coefficients - Win Probability'!$E$2</f>
        <v>#N/A</v>
      </c>
      <c r="F625" s="5" t="str">
        <f>(VLOOKUP(Games!B626, Data!$B$2:$L$134, 7, FALSE)-VLOOKUP(Games!E626, Data!$B$2:$L$134, 7, FALSE))*'Coefficients - Win Probability'!$F$2</f>
        <v>#N/A</v>
      </c>
      <c r="G625" s="5" t="str">
        <f>(VLOOKUP(Games!B626, Data!$B$2:$L$134, 8, FALSE)-VLOOKUP(Games!E626, Data!$B$2:$L$134, 8, FALSE))*'Coefficients - Win Probability'!$G$2</f>
        <v>#N/A</v>
      </c>
      <c r="H625" s="5" t="str">
        <f>(VLOOKUP(Games!B626, Data!$B$2:$L$134, 9, FALSE)-VLOOKUP(Games!E626, Data!$B$2:$L$134, 9, FALSE))*'Coefficients - Win Probability'!$H$2</f>
        <v>#N/A</v>
      </c>
      <c r="I625" s="5" t="str">
        <f>(VLOOKUP(Games!B626, Data!$B$2:$L$134, 10, FALSE)-VLOOKUP(Games!E626, Data!$B$2:$L$134, 10, FALSE))*'Coefficients - Win Probability'!$I$2</f>
        <v>#N/A</v>
      </c>
      <c r="J625" s="5" t="str">
        <f>(IF(AND(VLOOKUP(Games!B626, Data!$B$2:$L$134, 11, FALSE)=1, VLOOKUP(Games!E626, Data!$B$2:$L$134, 11, FALSE)&lt;&gt;1), 1,0))*'Coefficients - Win Probability'!$J$2</f>
        <v>#N/A</v>
      </c>
      <c r="K625" s="5" t="str">
        <f>(IF(AND(VLOOKUP(Games!B626, Data!$B$2:$L$134, 11, FALSE)&lt;&gt;1, VLOOKUP(Games!E626, Data!$B$2:$L$134, 11, FALSE)=1), 1,0))*'Coefficients - Win Probability'!$K$2</f>
        <v>#N/A</v>
      </c>
      <c r="L625" s="5" t="str">
        <f>(VLOOKUP(Games!B626, Data!$B$2:$L$134, 3, FALSE)-VLOOKUP(Games!E626, Data!$B$2:$L$134, 3, FALSE))*'Coefficients - Win Probability'!$L$2</f>
        <v>#N/A</v>
      </c>
      <c r="N625" s="5" t="str">
        <f t="shared" si="1"/>
        <v>#N/A</v>
      </c>
    </row>
    <row r="626" ht="14.25" customHeight="1">
      <c r="A626" s="5" t="n">
        <f>'Coefficients - Win Probability'!$A$2</f>
        <v>0</v>
      </c>
      <c r="B626" s="5" t="n">
        <f>(Games!G627)*'Coefficients - Win Probability'!$B$2</f>
        <v>0</v>
      </c>
      <c r="C626" s="5" t="str">
        <f>(VLOOKUP(Games!B627, Data!$B$2:$L$134, 4, FALSE)-VLOOKUP(Games!E627, Data!$B$2:$L$134, 4, FALSE))*'Coefficients - Win Probability'!$C$2</f>
        <v>#N/A</v>
      </c>
      <c r="D626" s="5" t="str">
        <f>(VLOOKUP(Games!B627, Data!$B$2:$L$134, 5, FALSE)-VLOOKUP(Games!E627, Data!$B$2:$L$134, 5, FALSE))*'Coefficients - Win Probability'!$D$2</f>
        <v>#N/A</v>
      </c>
      <c r="E626" s="5" t="str">
        <f>(VLOOKUP(Games!B627, Data!$B$2:$L$134, 6, FALSE)-VLOOKUP(Games!E627, Data!$B$2:$L$134, 6, FALSE))*'Coefficients - Win Probability'!$E$2</f>
        <v>#N/A</v>
      </c>
      <c r="F626" s="5" t="str">
        <f>(VLOOKUP(Games!B627, Data!$B$2:$L$134, 7, FALSE)-VLOOKUP(Games!E627, Data!$B$2:$L$134, 7, FALSE))*'Coefficients - Win Probability'!$F$2</f>
        <v>#N/A</v>
      </c>
      <c r="G626" s="5" t="str">
        <f>(VLOOKUP(Games!B627, Data!$B$2:$L$134, 8, FALSE)-VLOOKUP(Games!E627, Data!$B$2:$L$134, 8, FALSE))*'Coefficients - Win Probability'!$G$2</f>
        <v>#N/A</v>
      </c>
      <c r="H626" s="5" t="str">
        <f>(VLOOKUP(Games!B627, Data!$B$2:$L$134, 9, FALSE)-VLOOKUP(Games!E627, Data!$B$2:$L$134, 9, FALSE))*'Coefficients - Win Probability'!$H$2</f>
        <v>#N/A</v>
      </c>
      <c r="I626" s="5" t="str">
        <f>(VLOOKUP(Games!B627, Data!$B$2:$L$134, 10, FALSE)-VLOOKUP(Games!E627, Data!$B$2:$L$134, 10, FALSE))*'Coefficients - Win Probability'!$I$2</f>
        <v>#N/A</v>
      </c>
      <c r="J626" s="5" t="str">
        <f>(IF(AND(VLOOKUP(Games!B627, Data!$B$2:$L$134, 11, FALSE)=1, VLOOKUP(Games!E627, Data!$B$2:$L$134, 11, FALSE)&lt;&gt;1), 1,0))*'Coefficients - Win Probability'!$J$2</f>
        <v>#N/A</v>
      </c>
      <c r="K626" s="5" t="str">
        <f>(IF(AND(VLOOKUP(Games!B627, Data!$B$2:$L$134, 11, FALSE)&lt;&gt;1, VLOOKUP(Games!E627, Data!$B$2:$L$134, 11, FALSE)=1), 1,0))*'Coefficients - Win Probability'!$K$2</f>
        <v>#N/A</v>
      </c>
      <c r="L626" s="5" t="str">
        <f>(VLOOKUP(Games!B627, Data!$B$2:$L$134, 3, FALSE)-VLOOKUP(Games!E627, Data!$B$2:$L$134, 3, FALSE))*'Coefficients - Win Probability'!$L$2</f>
        <v>#N/A</v>
      </c>
      <c r="N626" s="5" t="str">
        <f t="shared" si="1"/>
        <v>#N/A</v>
      </c>
    </row>
    <row r="627" ht="14.25" customHeight="1">
      <c r="A627" s="5" t="n">
        <f>'Coefficients - Win Probability'!$A$2</f>
        <v>0</v>
      </c>
      <c r="B627" s="5" t="n">
        <f>(Games!G628)*'Coefficients - Win Probability'!$B$2</f>
        <v>0</v>
      </c>
      <c r="C627" s="5" t="str">
        <f>(VLOOKUP(Games!B628, Data!$B$2:$L$134, 4, FALSE)-VLOOKUP(Games!E628, Data!$B$2:$L$134, 4, FALSE))*'Coefficients - Win Probability'!$C$2</f>
        <v>#N/A</v>
      </c>
      <c r="D627" s="5" t="str">
        <f>(VLOOKUP(Games!B628, Data!$B$2:$L$134, 5, FALSE)-VLOOKUP(Games!E628, Data!$B$2:$L$134, 5, FALSE))*'Coefficients - Win Probability'!$D$2</f>
        <v>#N/A</v>
      </c>
      <c r="E627" s="5" t="str">
        <f>(VLOOKUP(Games!B628, Data!$B$2:$L$134, 6, FALSE)-VLOOKUP(Games!E628, Data!$B$2:$L$134, 6, FALSE))*'Coefficients - Win Probability'!$E$2</f>
        <v>#N/A</v>
      </c>
      <c r="F627" s="5" t="str">
        <f>(VLOOKUP(Games!B628, Data!$B$2:$L$134, 7, FALSE)-VLOOKUP(Games!E628, Data!$B$2:$L$134, 7, FALSE))*'Coefficients - Win Probability'!$F$2</f>
        <v>#N/A</v>
      </c>
      <c r="G627" s="5" t="str">
        <f>(VLOOKUP(Games!B628, Data!$B$2:$L$134, 8, FALSE)-VLOOKUP(Games!E628, Data!$B$2:$L$134, 8, FALSE))*'Coefficients - Win Probability'!$G$2</f>
        <v>#N/A</v>
      </c>
      <c r="H627" s="5" t="str">
        <f>(VLOOKUP(Games!B628, Data!$B$2:$L$134, 9, FALSE)-VLOOKUP(Games!E628, Data!$B$2:$L$134, 9, FALSE))*'Coefficients - Win Probability'!$H$2</f>
        <v>#N/A</v>
      </c>
      <c r="I627" s="5" t="str">
        <f>(VLOOKUP(Games!B628, Data!$B$2:$L$134, 10, FALSE)-VLOOKUP(Games!E628, Data!$B$2:$L$134, 10, FALSE))*'Coefficients - Win Probability'!$I$2</f>
        <v>#N/A</v>
      </c>
      <c r="J627" s="5" t="str">
        <f>(IF(AND(VLOOKUP(Games!B628, Data!$B$2:$L$134, 11, FALSE)=1, VLOOKUP(Games!E628, Data!$B$2:$L$134, 11, FALSE)&lt;&gt;1), 1,0))*'Coefficients - Win Probability'!$J$2</f>
        <v>#N/A</v>
      </c>
      <c r="K627" s="5" t="str">
        <f>(IF(AND(VLOOKUP(Games!B628, Data!$B$2:$L$134, 11, FALSE)&lt;&gt;1, VLOOKUP(Games!E628, Data!$B$2:$L$134, 11, FALSE)=1), 1,0))*'Coefficients - Win Probability'!$K$2</f>
        <v>#N/A</v>
      </c>
      <c r="L627" s="5" t="str">
        <f>(VLOOKUP(Games!B628, Data!$B$2:$L$134, 3, FALSE)-VLOOKUP(Games!E628, Data!$B$2:$L$134, 3, FALSE))*'Coefficients - Win Probability'!$L$2</f>
        <v>#N/A</v>
      </c>
      <c r="N627" s="5" t="str">
        <f t="shared" si="1"/>
        <v>#N/A</v>
      </c>
    </row>
    <row r="628" ht="14.25" customHeight="1">
      <c r="A628" s="5" t="n">
        <f>'Coefficients - Win Probability'!$A$2</f>
        <v>0</v>
      </c>
      <c r="B628" s="5" t="n">
        <f>(Games!G629)*'Coefficients - Win Probability'!$B$2</f>
        <v>0</v>
      </c>
      <c r="C628" s="5" t="str">
        <f>(VLOOKUP(Games!B629, Data!$B$2:$L$134, 4, FALSE)-VLOOKUP(Games!E629, Data!$B$2:$L$134, 4, FALSE))*'Coefficients - Win Probability'!$C$2</f>
        <v>#N/A</v>
      </c>
      <c r="D628" s="5" t="str">
        <f>(VLOOKUP(Games!B629, Data!$B$2:$L$134, 5, FALSE)-VLOOKUP(Games!E629, Data!$B$2:$L$134, 5, FALSE))*'Coefficients - Win Probability'!$D$2</f>
        <v>#N/A</v>
      </c>
      <c r="E628" s="5" t="str">
        <f>(VLOOKUP(Games!B629, Data!$B$2:$L$134, 6, FALSE)-VLOOKUP(Games!E629, Data!$B$2:$L$134, 6, FALSE))*'Coefficients - Win Probability'!$E$2</f>
        <v>#N/A</v>
      </c>
      <c r="F628" s="5" t="str">
        <f>(VLOOKUP(Games!B629, Data!$B$2:$L$134, 7, FALSE)-VLOOKUP(Games!E629, Data!$B$2:$L$134, 7, FALSE))*'Coefficients - Win Probability'!$F$2</f>
        <v>#N/A</v>
      </c>
      <c r="G628" s="5" t="str">
        <f>(VLOOKUP(Games!B629, Data!$B$2:$L$134, 8, FALSE)-VLOOKUP(Games!E629, Data!$B$2:$L$134, 8, FALSE))*'Coefficients - Win Probability'!$G$2</f>
        <v>#N/A</v>
      </c>
      <c r="H628" s="5" t="str">
        <f>(VLOOKUP(Games!B629, Data!$B$2:$L$134, 9, FALSE)-VLOOKUP(Games!E629, Data!$B$2:$L$134, 9, FALSE))*'Coefficients - Win Probability'!$H$2</f>
        <v>#N/A</v>
      </c>
      <c r="I628" s="5" t="str">
        <f>(VLOOKUP(Games!B629, Data!$B$2:$L$134, 10, FALSE)-VLOOKUP(Games!E629, Data!$B$2:$L$134, 10, FALSE))*'Coefficients - Win Probability'!$I$2</f>
        <v>#N/A</v>
      </c>
      <c r="J628" s="5" t="str">
        <f>(IF(AND(VLOOKUP(Games!B629, Data!$B$2:$L$134, 11, FALSE)=1, VLOOKUP(Games!E629, Data!$B$2:$L$134, 11, FALSE)&lt;&gt;1), 1,0))*'Coefficients - Win Probability'!$J$2</f>
        <v>#N/A</v>
      </c>
      <c r="K628" s="5" t="str">
        <f>(IF(AND(VLOOKUP(Games!B629, Data!$B$2:$L$134, 11, FALSE)&lt;&gt;1, VLOOKUP(Games!E629, Data!$B$2:$L$134, 11, FALSE)=1), 1,0))*'Coefficients - Win Probability'!$K$2</f>
        <v>#N/A</v>
      </c>
      <c r="L628" s="5" t="str">
        <f>(VLOOKUP(Games!B629, Data!$B$2:$L$134, 3, FALSE)-VLOOKUP(Games!E629, Data!$B$2:$L$134, 3, FALSE))*'Coefficients - Win Probability'!$L$2</f>
        <v>#N/A</v>
      </c>
      <c r="N628" s="5" t="str">
        <f t="shared" si="1"/>
        <v>#N/A</v>
      </c>
    </row>
    <row r="629" ht="14.25" customHeight="1">
      <c r="A629" s="5" t="n">
        <f>'Coefficients - Win Probability'!$A$2</f>
        <v>0</v>
      </c>
      <c r="B629" s="5" t="n">
        <f>(Games!G630)*'Coefficients - Win Probability'!$B$2</f>
        <v>0</v>
      </c>
      <c r="C629" s="5" t="str">
        <f>(VLOOKUP(Games!B630, Data!$B$2:$L$134, 4, FALSE)-VLOOKUP(Games!E630, Data!$B$2:$L$134, 4, FALSE))*'Coefficients - Win Probability'!$C$2</f>
        <v>#N/A</v>
      </c>
      <c r="D629" s="5" t="str">
        <f>(VLOOKUP(Games!B630, Data!$B$2:$L$134, 5, FALSE)-VLOOKUP(Games!E630, Data!$B$2:$L$134, 5, FALSE))*'Coefficients - Win Probability'!$D$2</f>
        <v>#N/A</v>
      </c>
      <c r="E629" s="5" t="str">
        <f>(VLOOKUP(Games!B630, Data!$B$2:$L$134, 6, FALSE)-VLOOKUP(Games!E630, Data!$B$2:$L$134, 6, FALSE))*'Coefficients - Win Probability'!$E$2</f>
        <v>#N/A</v>
      </c>
      <c r="F629" s="5" t="str">
        <f>(VLOOKUP(Games!B630, Data!$B$2:$L$134, 7, FALSE)-VLOOKUP(Games!E630, Data!$B$2:$L$134, 7, FALSE))*'Coefficients - Win Probability'!$F$2</f>
        <v>#N/A</v>
      </c>
      <c r="G629" s="5" t="str">
        <f>(VLOOKUP(Games!B630, Data!$B$2:$L$134, 8, FALSE)-VLOOKUP(Games!E630, Data!$B$2:$L$134, 8, FALSE))*'Coefficients - Win Probability'!$G$2</f>
        <v>#N/A</v>
      </c>
      <c r="H629" s="5" t="str">
        <f>(VLOOKUP(Games!B630, Data!$B$2:$L$134, 9, FALSE)-VLOOKUP(Games!E630, Data!$B$2:$L$134, 9, FALSE))*'Coefficients - Win Probability'!$H$2</f>
        <v>#N/A</v>
      </c>
      <c r="I629" s="5" t="str">
        <f>(VLOOKUP(Games!B630, Data!$B$2:$L$134, 10, FALSE)-VLOOKUP(Games!E630, Data!$B$2:$L$134, 10, FALSE))*'Coefficients - Win Probability'!$I$2</f>
        <v>#N/A</v>
      </c>
      <c r="J629" s="5" t="str">
        <f>(IF(AND(VLOOKUP(Games!B630, Data!$B$2:$L$134, 11, FALSE)=1, VLOOKUP(Games!E630, Data!$B$2:$L$134, 11, FALSE)&lt;&gt;1), 1,0))*'Coefficients - Win Probability'!$J$2</f>
        <v>#N/A</v>
      </c>
      <c r="K629" s="5" t="str">
        <f>(IF(AND(VLOOKUP(Games!B630, Data!$B$2:$L$134, 11, FALSE)&lt;&gt;1, VLOOKUP(Games!E630, Data!$B$2:$L$134, 11, FALSE)=1), 1,0))*'Coefficients - Win Probability'!$K$2</f>
        <v>#N/A</v>
      </c>
      <c r="L629" s="5" t="str">
        <f>(VLOOKUP(Games!B630, Data!$B$2:$L$134, 3, FALSE)-VLOOKUP(Games!E630, Data!$B$2:$L$134, 3, FALSE))*'Coefficients - Win Probability'!$L$2</f>
        <v>#N/A</v>
      </c>
      <c r="N629" s="5" t="str">
        <f t="shared" si="1"/>
        <v>#N/A</v>
      </c>
    </row>
    <row r="630" ht="14.25" customHeight="1">
      <c r="A630" s="5" t="n">
        <f>'Coefficients - Win Probability'!$A$2</f>
        <v>0</v>
      </c>
      <c r="B630" s="5" t="n">
        <f>(Games!G631)*'Coefficients - Win Probability'!$B$2</f>
        <v>0</v>
      </c>
      <c r="C630" s="5" t="str">
        <f>(VLOOKUP(Games!B631, Data!$B$2:$L$134, 4, FALSE)-VLOOKUP(Games!E631, Data!$B$2:$L$134, 4, FALSE))*'Coefficients - Win Probability'!$C$2</f>
        <v>#N/A</v>
      </c>
      <c r="D630" s="5" t="str">
        <f>(VLOOKUP(Games!B631, Data!$B$2:$L$134, 5, FALSE)-VLOOKUP(Games!E631, Data!$B$2:$L$134, 5, FALSE))*'Coefficients - Win Probability'!$D$2</f>
        <v>#N/A</v>
      </c>
      <c r="E630" s="5" t="str">
        <f>(VLOOKUP(Games!B631, Data!$B$2:$L$134, 6, FALSE)-VLOOKUP(Games!E631, Data!$B$2:$L$134, 6, FALSE))*'Coefficients - Win Probability'!$E$2</f>
        <v>#N/A</v>
      </c>
      <c r="F630" s="5" t="str">
        <f>(VLOOKUP(Games!B631, Data!$B$2:$L$134, 7, FALSE)-VLOOKUP(Games!E631, Data!$B$2:$L$134, 7, FALSE))*'Coefficients - Win Probability'!$F$2</f>
        <v>#N/A</v>
      </c>
      <c r="G630" s="5" t="str">
        <f>(VLOOKUP(Games!B631, Data!$B$2:$L$134, 8, FALSE)-VLOOKUP(Games!E631, Data!$B$2:$L$134, 8, FALSE))*'Coefficients - Win Probability'!$G$2</f>
        <v>#N/A</v>
      </c>
      <c r="H630" s="5" t="str">
        <f>(VLOOKUP(Games!B631, Data!$B$2:$L$134, 9, FALSE)-VLOOKUP(Games!E631, Data!$B$2:$L$134, 9, FALSE))*'Coefficients - Win Probability'!$H$2</f>
        <v>#N/A</v>
      </c>
      <c r="I630" s="5" t="str">
        <f>(VLOOKUP(Games!B631, Data!$B$2:$L$134, 10, FALSE)-VLOOKUP(Games!E631, Data!$B$2:$L$134, 10, FALSE))*'Coefficients - Win Probability'!$I$2</f>
        <v>#N/A</v>
      </c>
      <c r="J630" s="5" t="str">
        <f>(IF(AND(VLOOKUP(Games!B631, Data!$B$2:$L$134, 11, FALSE)=1, VLOOKUP(Games!E631, Data!$B$2:$L$134, 11, FALSE)&lt;&gt;1), 1,0))*'Coefficients - Win Probability'!$J$2</f>
        <v>#N/A</v>
      </c>
      <c r="K630" s="5" t="str">
        <f>(IF(AND(VLOOKUP(Games!B631, Data!$B$2:$L$134, 11, FALSE)&lt;&gt;1, VLOOKUP(Games!E631, Data!$B$2:$L$134, 11, FALSE)=1), 1,0))*'Coefficients - Win Probability'!$K$2</f>
        <v>#N/A</v>
      </c>
      <c r="L630" s="5" t="str">
        <f>(VLOOKUP(Games!B631, Data!$B$2:$L$134, 3, FALSE)-VLOOKUP(Games!E631, Data!$B$2:$L$134, 3, FALSE))*'Coefficients - Win Probability'!$L$2</f>
        <v>#N/A</v>
      </c>
      <c r="N630" s="5" t="str">
        <f t="shared" si="1"/>
        <v>#N/A</v>
      </c>
    </row>
    <row r="631" ht="14.25" customHeight="1">
      <c r="A631" s="5" t="n">
        <f>'Coefficients - Win Probability'!$A$2</f>
        <v>0</v>
      </c>
      <c r="B631" s="5" t="n">
        <f>(Games!G632)*'Coefficients - Win Probability'!$B$2</f>
        <v>0</v>
      </c>
      <c r="C631" s="5" t="str">
        <f>(VLOOKUP(Games!B632, Data!$B$2:$L$134, 4, FALSE)-VLOOKUP(Games!E632, Data!$B$2:$L$134, 4, FALSE))*'Coefficients - Win Probability'!$C$2</f>
        <v>#N/A</v>
      </c>
      <c r="D631" s="5" t="str">
        <f>(VLOOKUP(Games!B632, Data!$B$2:$L$134, 5, FALSE)-VLOOKUP(Games!E632, Data!$B$2:$L$134, 5, FALSE))*'Coefficients - Win Probability'!$D$2</f>
        <v>#N/A</v>
      </c>
      <c r="E631" s="5" t="str">
        <f>(VLOOKUP(Games!B632, Data!$B$2:$L$134, 6, FALSE)-VLOOKUP(Games!E632, Data!$B$2:$L$134, 6, FALSE))*'Coefficients - Win Probability'!$E$2</f>
        <v>#N/A</v>
      </c>
      <c r="F631" s="5" t="str">
        <f>(VLOOKUP(Games!B632, Data!$B$2:$L$134, 7, FALSE)-VLOOKUP(Games!E632, Data!$B$2:$L$134, 7, FALSE))*'Coefficients - Win Probability'!$F$2</f>
        <v>#N/A</v>
      </c>
      <c r="G631" s="5" t="str">
        <f>(VLOOKUP(Games!B632, Data!$B$2:$L$134, 8, FALSE)-VLOOKUP(Games!E632, Data!$B$2:$L$134, 8, FALSE))*'Coefficients - Win Probability'!$G$2</f>
        <v>#N/A</v>
      </c>
      <c r="H631" s="5" t="str">
        <f>(VLOOKUP(Games!B632, Data!$B$2:$L$134, 9, FALSE)-VLOOKUP(Games!E632, Data!$B$2:$L$134, 9, FALSE))*'Coefficients - Win Probability'!$H$2</f>
        <v>#N/A</v>
      </c>
      <c r="I631" s="5" t="str">
        <f>(VLOOKUP(Games!B632, Data!$B$2:$L$134, 10, FALSE)-VLOOKUP(Games!E632, Data!$B$2:$L$134, 10, FALSE))*'Coefficients - Win Probability'!$I$2</f>
        <v>#N/A</v>
      </c>
      <c r="J631" s="5" t="str">
        <f>(IF(AND(VLOOKUP(Games!B632, Data!$B$2:$L$134, 11, FALSE)=1, VLOOKUP(Games!E632, Data!$B$2:$L$134, 11, FALSE)&lt;&gt;1), 1,0))*'Coefficients - Win Probability'!$J$2</f>
        <v>#N/A</v>
      </c>
      <c r="K631" s="5" t="str">
        <f>(IF(AND(VLOOKUP(Games!B632, Data!$B$2:$L$134, 11, FALSE)&lt;&gt;1, VLOOKUP(Games!E632, Data!$B$2:$L$134, 11, FALSE)=1), 1,0))*'Coefficients - Win Probability'!$K$2</f>
        <v>#N/A</v>
      </c>
      <c r="L631" s="5" t="str">
        <f>(VLOOKUP(Games!B632, Data!$B$2:$L$134, 3, FALSE)-VLOOKUP(Games!E632, Data!$B$2:$L$134, 3, FALSE))*'Coefficients - Win Probability'!$L$2</f>
        <v>#N/A</v>
      </c>
      <c r="N631" s="5" t="str">
        <f t="shared" si="1"/>
        <v>#N/A</v>
      </c>
    </row>
    <row r="632" ht="14.25" customHeight="1">
      <c r="A632" s="5" t="n">
        <f>'Coefficients - Win Probability'!$A$2</f>
        <v>0</v>
      </c>
      <c r="B632" s="5" t="n">
        <f>(Games!G633)*'Coefficients - Win Probability'!$B$2</f>
        <v>0</v>
      </c>
      <c r="C632" s="5" t="str">
        <f>(VLOOKUP(Games!B633, Data!$B$2:$L$134, 4, FALSE)-VLOOKUP(Games!E633, Data!$B$2:$L$134, 4, FALSE))*'Coefficients - Win Probability'!$C$2</f>
        <v>#N/A</v>
      </c>
      <c r="D632" s="5" t="str">
        <f>(VLOOKUP(Games!B633, Data!$B$2:$L$134, 5, FALSE)-VLOOKUP(Games!E633, Data!$B$2:$L$134, 5, FALSE))*'Coefficients - Win Probability'!$D$2</f>
        <v>#N/A</v>
      </c>
      <c r="E632" s="5" t="str">
        <f>(VLOOKUP(Games!B633, Data!$B$2:$L$134, 6, FALSE)-VLOOKUP(Games!E633, Data!$B$2:$L$134, 6, FALSE))*'Coefficients - Win Probability'!$E$2</f>
        <v>#N/A</v>
      </c>
      <c r="F632" s="5" t="str">
        <f>(VLOOKUP(Games!B633, Data!$B$2:$L$134, 7, FALSE)-VLOOKUP(Games!E633, Data!$B$2:$L$134, 7, FALSE))*'Coefficients - Win Probability'!$F$2</f>
        <v>#N/A</v>
      </c>
      <c r="G632" s="5" t="str">
        <f>(VLOOKUP(Games!B633, Data!$B$2:$L$134, 8, FALSE)-VLOOKUP(Games!E633, Data!$B$2:$L$134, 8, FALSE))*'Coefficients - Win Probability'!$G$2</f>
        <v>#N/A</v>
      </c>
      <c r="H632" s="5" t="str">
        <f>(VLOOKUP(Games!B633, Data!$B$2:$L$134, 9, FALSE)-VLOOKUP(Games!E633, Data!$B$2:$L$134, 9, FALSE))*'Coefficients - Win Probability'!$H$2</f>
        <v>#N/A</v>
      </c>
      <c r="I632" s="5" t="str">
        <f>(VLOOKUP(Games!B633, Data!$B$2:$L$134, 10, FALSE)-VLOOKUP(Games!E633, Data!$B$2:$L$134, 10, FALSE))*'Coefficients - Win Probability'!$I$2</f>
        <v>#N/A</v>
      </c>
      <c r="J632" s="5" t="str">
        <f>(IF(AND(VLOOKUP(Games!B633, Data!$B$2:$L$134, 11, FALSE)=1, VLOOKUP(Games!E633, Data!$B$2:$L$134, 11, FALSE)&lt;&gt;1), 1,0))*'Coefficients - Win Probability'!$J$2</f>
        <v>#N/A</v>
      </c>
      <c r="K632" s="5" t="str">
        <f>(IF(AND(VLOOKUP(Games!B633, Data!$B$2:$L$134, 11, FALSE)&lt;&gt;1, VLOOKUP(Games!E633, Data!$B$2:$L$134, 11, FALSE)=1), 1,0))*'Coefficients - Win Probability'!$K$2</f>
        <v>#N/A</v>
      </c>
      <c r="L632" s="5" t="str">
        <f>(VLOOKUP(Games!B633, Data!$B$2:$L$134, 3, FALSE)-VLOOKUP(Games!E633, Data!$B$2:$L$134, 3, FALSE))*'Coefficients - Win Probability'!$L$2</f>
        <v>#N/A</v>
      </c>
      <c r="N632" s="5" t="str">
        <f t="shared" si="1"/>
        <v>#N/A</v>
      </c>
    </row>
    <row r="633" ht="14.25" customHeight="1">
      <c r="A633" s="5" t="n">
        <f>'Coefficients - Win Probability'!$A$2</f>
        <v>0</v>
      </c>
      <c r="B633" s="5" t="n">
        <f>(Games!G634)*'Coefficients - Win Probability'!$B$2</f>
        <v>0</v>
      </c>
      <c r="C633" s="5" t="str">
        <f>(VLOOKUP(Games!B634, Data!$B$2:$L$134, 4, FALSE)-VLOOKUP(Games!E634, Data!$B$2:$L$134, 4, FALSE))*'Coefficients - Win Probability'!$C$2</f>
        <v>#N/A</v>
      </c>
      <c r="D633" s="5" t="str">
        <f>(VLOOKUP(Games!B634, Data!$B$2:$L$134, 5, FALSE)-VLOOKUP(Games!E634, Data!$B$2:$L$134, 5, FALSE))*'Coefficients - Win Probability'!$D$2</f>
        <v>#N/A</v>
      </c>
      <c r="E633" s="5" t="str">
        <f>(VLOOKUP(Games!B634, Data!$B$2:$L$134, 6, FALSE)-VLOOKUP(Games!E634, Data!$B$2:$L$134, 6, FALSE))*'Coefficients - Win Probability'!$E$2</f>
        <v>#N/A</v>
      </c>
      <c r="F633" s="5" t="str">
        <f>(VLOOKUP(Games!B634, Data!$B$2:$L$134, 7, FALSE)-VLOOKUP(Games!E634, Data!$B$2:$L$134, 7, FALSE))*'Coefficients - Win Probability'!$F$2</f>
        <v>#N/A</v>
      </c>
      <c r="G633" s="5" t="str">
        <f>(VLOOKUP(Games!B634, Data!$B$2:$L$134, 8, FALSE)-VLOOKUP(Games!E634, Data!$B$2:$L$134, 8, FALSE))*'Coefficients - Win Probability'!$G$2</f>
        <v>#N/A</v>
      </c>
      <c r="H633" s="5" t="str">
        <f>(VLOOKUP(Games!B634, Data!$B$2:$L$134, 9, FALSE)-VLOOKUP(Games!E634, Data!$B$2:$L$134, 9, FALSE))*'Coefficients - Win Probability'!$H$2</f>
        <v>#N/A</v>
      </c>
      <c r="I633" s="5" t="str">
        <f>(VLOOKUP(Games!B634, Data!$B$2:$L$134, 10, FALSE)-VLOOKUP(Games!E634, Data!$B$2:$L$134, 10, FALSE))*'Coefficients - Win Probability'!$I$2</f>
        <v>#N/A</v>
      </c>
      <c r="J633" s="5" t="str">
        <f>(IF(AND(VLOOKUP(Games!B634, Data!$B$2:$L$134, 11, FALSE)=1, VLOOKUP(Games!E634, Data!$B$2:$L$134, 11, FALSE)&lt;&gt;1), 1,0))*'Coefficients - Win Probability'!$J$2</f>
        <v>#N/A</v>
      </c>
      <c r="K633" s="5" t="str">
        <f>(IF(AND(VLOOKUP(Games!B634, Data!$B$2:$L$134, 11, FALSE)&lt;&gt;1, VLOOKUP(Games!E634, Data!$B$2:$L$134, 11, FALSE)=1), 1,0))*'Coefficients - Win Probability'!$K$2</f>
        <v>#N/A</v>
      </c>
      <c r="L633" s="5" t="str">
        <f>(VLOOKUP(Games!B634, Data!$B$2:$L$134, 3, FALSE)-VLOOKUP(Games!E634, Data!$B$2:$L$134, 3, FALSE))*'Coefficients - Win Probability'!$L$2</f>
        <v>#N/A</v>
      </c>
      <c r="N633" s="5" t="str">
        <f t="shared" si="1"/>
        <v>#N/A</v>
      </c>
    </row>
    <row r="634" ht="14.25" customHeight="1">
      <c r="A634" s="5" t="n">
        <f>'Coefficients - Win Probability'!$A$2</f>
        <v>0</v>
      </c>
      <c r="B634" s="5" t="n">
        <f>(Games!G635)*'Coefficients - Win Probability'!$B$2</f>
        <v>0</v>
      </c>
      <c r="C634" s="5" t="str">
        <f>(VLOOKUP(Games!B635, Data!$B$2:$L$134, 4, FALSE)-VLOOKUP(Games!E635, Data!$B$2:$L$134, 4, FALSE))*'Coefficients - Win Probability'!$C$2</f>
        <v>#N/A</v>
      </c>
      <c r="D634" s="5" t="str">
        <f>(VLOOKUP(Games!B635, Data!$B$2:$L$134, 5, FALSE)-VLOOKUP(Games!E635, Data!$B$2:$L$134, 5, FALSE))*'Coefficients - Win Probability'!$D$2</f>
        <v>#N/A</v>
      </c>
      <c r="E634" s="5" t="str">
        <f>(VLOOKUP(Games!B635, Data!$B$2:$L$134, 6, FALSE)-VLOOKUP(Games!E635, Data!$B$2:$L$134, 6, FALSE))*'Coefficients - Win Probability'!$E$2</f>
        <v>#N/A</v>
      </c>
      <c r="F634" s="5" t="str">
        <f>(VLOOKUP(Games!B635, Data!$B$2:$L$134, 7, FALSE)-VLOOKUP(Games!E635, Data!$B$2:$L$134, 7, FALSE))*'Coefficients - Win Probability'!$F$2</f>
        <v>#N/A</v>
      </c>
      <c r="G634" s="5" t="str">
        <f>(VLOOKUP(Games!B635, Data!$B$2:$L$134, 8, FALSE)-VLOOKUP(Games!E635, Data!$B$2:$L$134, 8, FALSE))*'Coefficients - Win Probability'!$G$2</f>
        <v>#N/A</v>
      </c>
      <c r="H634" s="5" t="str">
        <f>(VLOOKUP(Games!B635, Data!$B$2:$L$134, 9, FALSE)-VLOOKUP(Games!E635, Data!$B$2:$L$134, 9, FALSE))*'Coefficients - Win Probability'!$H$2</f>
        <v>#N/A</v>
      </c>
      <c r="I634" s="5" t="str">
        <f>(VLOOKUP(Games!B635, Data!$B$2:$L$134, 10, FALSE)-VLOOKUP(Games!E635, Data!$B$2:$L$134, 10, FALSE))*'Coefficients - Win Probability'!$I$2</f>
        <v>#N/A</v>
      </c>
      <c r="J634" s="5" t="str">
        <f>(IF(AND(VLOOKUP(Games!B635, Data!$B$2:$L$134, 11, FALSE)=1, VLOOKUP(Games!E635, Data!$B$2:$L$134, 11, FALSE)&lt;&gt;1), 1,0))*'Coefficients - Win Probability'!$J$2</f>
        <v>#N/A</v>
      </c>
      <c r="K634" s="5" t="str">
        <f>(IF(AND(VLOOKUP(Games!B635, Data!$B$2:$L$134, 11, FALSE)&lt;&gt;1, VLOOKUP(Games!E635, Data!$B$2:$L$134, 11, FALSE)=1), 1,0))*'Coefficients - Win Probability'!$K$2</f>
        <v>#N/A</v>
      </c>
      <c r="L634" s="5" t="str">
        <f>(VLOOKUP(Games!B635, Data!$B$2:$L$134, 3, FALSE)-VLOOKUP(Games!E635, Data!$B$2:$L$134, 3, FALSE))*'Coefficients - Win Probability'!$L$2</f>
        <v>#N/A</v>
      </c>
      <c r="N634" s="5" t="str">
        <f t="shared" si="1"/>
        <v>#N/A</v>
      </c>
    </row>
    <row r="635" ht="14.25" customHeight="1">
      <c r="A635" s="5" t="n">
        <f>'Coefficients - Win Probability'!$A$2</f>
        <v>0</v>
      </c>
      <c r="B635" s="5" t="n">
        <f>(Games!G636)*'Coefficients - Win Probability'!$B$2</f>
        <v>0</v>
      </c>
      <c r="C635" s="5" t="str">
        <f>(VLOOKUP(Games!B636, Data!$B$2:$L$134, 4, FALSE)-VLOOKUP(Games!E636, Data!$B$2:$L$134, 4, FALSE))*'Coefficients - Win Probability'!$C$2</f>
        <v>#N/A</v>
      </c>
      <c r="D635" s="5" t="str">
        <f>(VLOOKUP(Games!B636, Data!$B$2:$L$134, 5, FALSE)-VLOOKUP(Games!E636, Data!$B$2:$L$134, 5, FALSE))*'Coefficients - Win Probability'!$D$2</f>
        <v>#N/A</v>
      </c>
      <c r="E635" s="5" t="str">
        <f>(VLOOKUP(Games!B636, Data!$B$2:$L$134, 6, FALSE)-VLOOKUP(Games!E636, Data!$B$2:$L$134, 6, FALSE))*'Coefficients - Win Probability'!$E$2</f>
        <v>#N/A</v>
      </c>
      <c r="F635" s="5" t="str">
        <f>(VLOOKUP(Games!B636, Data!$B$2:$L$134, 7, FALSE)-VLOOKUP(Games!E636, Data!$B$2:$L$134, 7, FALSE))*'Coefficients - Win Probability'!$F$2</f>
        <v>#N/A</v>
      </c>
      <c r="G635" s="5" t="str">
        <f>(VLOOKUP(Games!B636, Data!$B$2:$L$134, 8, FALSE)-VLOOKUP(Games!E636, Data!$B$2:$L$134, 8, FALSE))*'Coefficients - Win Probability'!$G$2</f>
        <v>#N/A</v>
      </c>
      <c r="H635" s="5" t="str">
        <f>(VLOOKUP(Games!B636, Data!$B$2:$L$134, 9, FALSE)-VLOOKUP(Games!E636, Data!$B$2:$L$134, 9, FALSE))*'Coefficients - Win Probability'!$H$2</f>
        <v>#N/A</v>
      </c>
      <c r="I635" s="5" t="str">
        <f>(VLOOKUP(Games!B636, Data!$B$2:$L$134, 10, FALSE)-VLOOKUP(Games!E636, Data!$B$2:$L$134, 10, FALSE))*'Coefficients - Win Probability'!$I$2</f>
        <v>#N/A</v>
      </c>
      <c r="J635" s="5" t="str">
        <f>(IF(AND(VLOOKUP(Games!B636, Data!$B$2:$L$134, 11, FALSE)=1, VLOOKUP(Games!E636, Data!$B$2:$L$134, 11, FALSE)&lt;&gt;1), 1,0))*'Coefficients - Win Probability'!$J$2</f>
        <v>#N/A</v>
      </c>
      <c r="K635" s="5" t="str">
        <f>(IF(AND(VLOOKUP(Games!B636, Data!$B$2:$L$134, 11, FALSE)&lt;&gt;1, VLOOKUP(Games!E636, Data!$B$2:$L$134, 11, FALSE)=1), 1,0))*'Coefficients - Win Probability'!$K$2</f>
        <v>#N/A</v>
      </c>
      <c r="L635" s="5" t="str">
        <f>(VLOOKUP(Games!B636, Data!$B$2:$L$134, 3, FALSE)-VLOOKUP(Games!E636, Data!$B$2:$L$134, 3, FALSE))*'Coefficients - Win Probability'!$L$2</f>
        <v>#N/A</v>
      </c>
      <c r="N635" s="5" t="str">
        <f t="shared" si="1"/>
        <v>#N/A</v>
      </c>
    </row>
    <row r="636" ht="14.25" customHeight="1">
      <c r="A636" s="5" t="n">
        <f>'Coefficients - Win Probability'!$A$2</f>
        <v>0</v>
      </c>
      <c r="B636" s="5" t="n">
        <f>(Games!G637)*'Coefficients - Win Probability'!$B$2</f>
        <v>0</v>
      </c>
      <c r="C636" s="5" t="str">
        <f>(VLOOKUP(Games!B637, Data!$B$2:$L$134, 4, FALSE)-VLOOKUP(Games!E637, Data!$B$2:$L$134, 4, FALSE))*'Coefficients - Win Probability'!$C$2</f>
        <v>#N/A</v>
      </c>
      <c r="D636" s="5" t="str">
        <f>(VLOOKUP(Games!B637, Data!$B$2:$L$134, 5, FALSE)-VLOOKUP(Games!E637, Data!$B$2:$L$134, 5, FALSE))*'Coefficients - Win Probability'!$D$2</f>
        <v>#N/A</v>
      </c>
      <c r="E636" s="5" t="str">
        <f>(VLOOKUP(Games!B637, Data!$B$2:$L$134, 6, FALSE)-VLOOKUP(Games!E637, Data!$B$2:$L$134, 6, FALSE))*'Coefficients - Win Probability'!$E$2</f>
        <v>#N/A</v>
      </c>
      <c r="F636" s="5" t="str">
        <f>(VLOOKUP(Games!B637, Data!$B$2:$L$134, 7, FALSE)-VLOOKUP(Games!E637, Data!$B$2:$L$134, 7, FALSE))*'Coefficients - Win Probability'!$F$2</f>
        <v>#N/A</v>
      </c>
      <c r="G636" s="5" t="str">
        <f>(VLOOKUP(Games!B637, Data!$B$2:$L$134, 8, FALSE)-VLOOKUP(Games!E637, Data!$B$2:$L$134, 8, FALSE))*'Coefficients - Win Probability'!$G$2</f>
        <v>#N/A</v>
      </c>
      <c r="H636" s="5" t="str">
        <f>(VLOOKUP(Games!B637, Data!$B$2:$L$134, 9, FALSE)-VLOOKUP(Games!E637, Data!$B$2:$L$134, 9, FALSE))*'Coefficients - Win Probability'!$H$2</f>
        <v>#N/A</v>
      </c>
      <c r="I636" s="5" t="str">
        <f>(VLOOKUP(Games!B637, Data!$B$2:$L$134, 10, FALSE)-VLOOKUP(Games!E637, Data!$B$2:$L$134, 10, FALSE))*'Coefficients - Win Probability'!$I$2</f>
        <v>#N/A</v>
      </c>
      <c r="J636" s="5" t="str">
        <f>(IF(AND(VLOOKUP(Games!B637, Data!$B$2:$L$134, 11, FALSE)=1, VLOOKUP(Games!E637, Data!$B$2:$L$134, 11, FALSE)&lt;&gt;1), 1,0))*'Coefficients - Win Probability'!$J$2</f>
        <v>#N/A</v>
      </c>
      <c r="K636" s="5" t="str">
        <f>(IF(AND(VLOOKUP(Games!B637, Data!$B$2:$L$134, 11, FALSE)&lt;&gt;1, VLOOKUP(Games!E637, Data!$B$2:$L$134, 11, FALSE)=1), 1,0))*'Coefficients - Win Probability'!$K$2</f>
        <v>#N/A</v>
      </c>
      <c r="L636" s="5" t="str">
        <f>(VLOOKUP(Games!B637, Data!$B$2:$L$134, 3, FALSE)-VLOOKUP(Games!E637, Data!$B$2:$L$134, 3, FALSE))*'Coefficients - Win Probability'!$L$2</f>
        <v>#N/A</v>
      </c>
      <c r="N636" s="5" t="str">
        <f t="shared" si="1"/>
        <v>#N/A</v>
      </c>
    </row>
    <row r="637" ht="14.25" customHeight="1">
      <c r="A637" s="5" t="n">
        <f>'Coefficients - Win Probability'!$A$2</f>
        <v>0</v>
      </c>
      <c r="B637" s="5" t="n">
        <f>(Games!G638)*'Coefficients - Win Probability'!$B$2</f>
        <v>0</v>
      </c>
      <c r="C637" s="5" t="str">
        <f>(VLOOKUP(Games!B638, Data!$B$2:$L$134, 4, FALSE)-VLOOKUP(Games!E638, Data!$B$2:$L$134, 4, FALSE))*'Coefficients - Win Probability'!$C$2</f>
        <v>#N/A</v>
      </c>
      <c r="D637" s="5" t="str">
        <f>(VLOOKUP(Games!B638, Data!$B$2:$L$134, 5, FALSE)-VLOOKUP(Games!E638, Data!$B$2:$L$134, 5, FALSE))*'Coefficients - Win Probability'!$D$2</f>
        <v>#N/A</v>
      </c>
      <c r="E637" s="5" t="str">
        <f>(VLOOKUP(Games!B638, Data!$B$2:$L$134, 6, FALSE)-VLOOKUP(Games!E638, Data!$B$2:$L$134, 6, FALSE))*'Coefficients - Win Probability'!$E$2</f>
        <v>#N/A</v>
      </c>
      <c r="F637" s="5" t="str">
        <f>(VLOOKUP(Games!B638, Data!$B$2:$L$134, 7, FALSE)-VLOOKUP(Games!E638, Data!$B$2:$L$134, 7, FALSE))*'Coefficients - Win Probability'!$F$2</f>
        <v>#N/A</v>
      </c>
      <c r="G637" s="5" t="str">
        <f>(VLOOKUP(Games!B638, Data!$B$2:$L$134, 8, FALSE)-VLOOKUP(Games!E638, Data!$B$2:$L$134, 8, FALSE))*'Coefficients - Win Probability'!$G$2</f>
        <v>#N/A</v>
      </c>
      <c r="H637" s="5" t="str">
        <f>(VLOOKUP(Games!B638, Data!$B$2:$L$134, 9, FALSE)-VLOOKUP(Games!E638, Data!$B$2:$L$134, 9, FALSE))*'Coefficients - Win Probability'!$H$2</f>
        <v>#N/A</v>
      </c>
      <c r="I637" s="5" t="str">
        <f>(VLOOKUP(Games!B638, Data!$B$2:$L$134, 10, FALSE)-VLOOKUP(Games!E638, Data!$B$2:$L$134, 10, FALSE))*'Coefficients - Win Probability'!$I$2</f>
        <v>#N/A</v>
      </c>
      <c r="J637" s="5" t="str">
        <f>(IF(AND(VLOOKUP(Games!B638, Data!$B$2:$L$134, 11, FALSE)=1, VLOOKUP(Games!E638, Data!$B$2:$L$134, 11, FALSE)&lt;&gt;1), 1,0))*'Coefficients - Win Probability'!$J$2</f>
        <v>#N/A</v>
      </c>
      <c r="K637" s="5" t="str">
        <f>(IF(AND(VLOOKUP(Games!B638, Data!$B$2:$L$134, 11, FALSE)&lt;&gt;1, VLOOKUP(Games!E638, Data!$B$2:$L$134, 11, FALSE)=1), 1,0))*'Coefficients - Win Probability'!$K$2</f>
        <v>#N/A</v>
      </c>
      <c r="L637" s="5" t="str">
        <f>(VLOOKUP(Games!B638, Data!$B$2:$L$134, 3, FALSE)-VLOOKUP(Games!E638, Data!$B$2:$L$134, 3, FALSE))*'Coefficients - Win Probability'!$L$2</f>
        <v>#N/A</v>
      </c>
      <c r="N637" s="5" t="str">
        <f t="shared" si="1"/>
        <v>#N/A</v>
      </c>
    </row>
    <row r="638" ht="14.25" customHeight="1">
      <c r="A638" s="5" t="n">
        <f>'Coefficients - Win Probability'!$A$2</f>
        <v>0</v>
      </c>
      <c r="B638" s="5" t="n">
        <f>(Games!G639)*'Coefficients - Win Probability'!$B$2</f>
        <v>0</v>
      </c>
      <c r="C638" s="5" t="str">
        <f>(VLOOKUP(Games!B639, Data!$B$2:$L$134, 4, FALSE)-VLOOKUP(Games!E639, Data!$B$2:$L$134, 4, FALSE))*'Coefficients - Win Probability'!$C$2</f>
        <v>#N/A</v>
      </c>
      <c r="D638" s="5" t="str">
        <f>(VLOOKUP(Games!B639, Data!$B$2:$L$134, 5, FALSE)-VLOOKUP(Games!E639, Data!$B$2:$L$134, 5, FALSE))*'Coefficients - Win Probability'!$D$2</f>
        <v>#N/A</v>
      </c>
      <c r="E638" s="5" t="str">
        <f>(VLOOKUP(Games!B639, Data!$B$2:$L$134, 6, FALSE)-VLOOKUP(Games!E639, Data!$B$2:$L$134, 6, FALSE))*'Coefficients - Win Probability'!$E$2</f>
        <v>#N/A</v>
      </c>
      <c r="F638" s="5" t="str">
        <f>(VLOOKUP(Games!B639, Data!$B$2:$L$134, 7, FALSE)-VLOOKUP(Games!E639, Data!$B$2:$L$134, 7, FALSE))*'Coefficients - Win Probability'!$F$2</f>
        <v>#N/A</v>
      </c>
      <c r="G638" s="5" t="str">
        <f>(VLOOKUP(Games!B639, Data!$B$2:$L$134, 8, FALSE)-VLOOKUP(Games!E639, Data!$B$2:$L$134, 8, FALSE))*'Coefficients - Win Probability'!$G$2</f>
        <v>#N/A</v>
      </c>
      <c r="H638" s="5" t="str">
        <f>(VLOOKUP(Games!B639, Data!$B$2:$L$134, 9, FALSE)-VLOOKUP(Games!E639, Data!$B$2:$L$134, 9, FALSE))*'Coefficients - Win Probability'!$H$2</f>
        <v>#N/A</v>
      </c>
      <c r="I638" s="5" t="str">
        <f>(VLOOKUP(Games!B639, Data!$B$2:$L$134, 10, FALSE)-VLOOKUP(Games!E639, Data!$B$2:$L$134, 10, FALSE))*'Coefficients - Win Probability'!$I$2</f>
        <v>#N/A</v>
      </c>
      <c r="J638" s="5" t="str">
        <f>(IF(AND(VLOOKUP(Games!B639, Data!$B$2:$L$134, 11, FALSE)=1, VLOOKUP(Games!E639, Data!$B$2:$L$134, 11, FALSE)&lt;&gt;1), 1,0))*'Coefficients - Win Probability'!$J$2</f>
        <v>#N/A</v>
      </c>
      <c r="K638" s="5" t="str">
        <f>(IF(AND(VLOOKUP(Games!B639, Data!$B$2:$L$134, 11, FALSE)&lt;&gt;1, VLOOKUP(Games!E639, Data!$B$2:$L$134, 11, FALSE)=1), 1,0))*'Coefficients - Win Probability'!$K$2</f>
        <v>#N/A</v>
      </c>
      <c r="L638" s="5" t="str">
        <f>(VLOOKUP(Games!B639, Data!$B$2:$L$134, 3, FALSE)-VLOOKUP(Games!E639, Data!$B$2:$L$134, 3, FALSE))*'Coefficients - Win Probability'!$L$2</f>
        <v>#N/A</v>
      </c>
      <c r="N638" s="5" t="str">
        <f t="shared" si="1"/>
        <v>#N/A</v>
      </c>
    </row>
    <row r="639" ht="14.25" customHeight="1">
      <c r="A639" s="5" t="n">
        <f>'Coefficients - Win Probability'!$A$2</f>
        <v>0</v>
      </c>
      <c r="B639" s="5" t="n">
        <f>(Games!G640)*'Coefficients - Win Probability'!$B$2</f>
        <v>0</v>
      </c>
      <c r="C639" s="5" t="str">
        <f>(VLOOKUP(Games!B640, Data!$B$2:$L$134, 4, FALSE)-VLOOKUP(Games!E640, Data!$B$2:$L$134, 4, FALSE))*'Coefficients - Win Probability'!$C$2</f>
        <v>#N/A</v>
      </c>
      <c r="D639" s="5" t="str">
        <f>(VLOOKUP(Games!B640, Data!$B$2:$L$134, 5, FALSE)-VLOOKUP(Games!E640, Data!$B$2:$L$134, 5, FALSE))*'Coefficients - Win Probability'!$D$2</f>
        <v>#N/A</v>
      </c>
      <c r="E639" s="5" t="str">
        <f>(VLOOKUP(Games!B640, Data!$B$2:$L$134, 6, FALSE)-VLOOKUP(Games!E640, Data!$B$2:$L$134, 6, FALSE))*'Coefficients - Win Probability'!$E$2</f>
        <v>#N/A</v>
      </c>
      <c r="F639" s="5" t="str">
        <f>(VLOOKUP(Games!B640, Data!$B$2:$L$134, 7, FALSE)-VLOOKUP(Games!E640, Data!$B$2:$L$134, 7, FALSE))*'Coefficients - Win Probability'!$F$2</f>
        <v>#N/A</v>
      </c>
      <c r="G639" s="5" t="str">
        <f>(VLOOKUP(Games!B640, Data!$B$2:$L$134, 8, FALSE)-VLOOKUP(Games!E640, Data!$B$2:$L$134, 8, FALSE))*'Coefficients - Win Probability'!$G$2</f>
        <v>#N/A</v>
      </c>
      <c r="H639" s="5" t="str">
        <f>(VLOOKUP(Games!B640, Data!$B$2:$L$134, 9, FALSE)-VLOOKUP(Games!E640, Data!$B$2:$L$134, 9, FALSE))*'Coefficients - Win Probability'!$H$2</f>
        <v>#N/A</v>
      </c>
      <c r="I639" s="5" t="str">
        <f>(VLOOKUP(Games!B640, Data!$B$2:$L$134, 10, FALSE)-VLOOKUP(Games!E640, Data!$B$2:$L$134, 10, FALSE))*'Coefficients - Win Probability'!$I$2</f>
        <v>#N/A</v>
      </c>
      <c r="J639" s="5" t="str">
        <f>(IF(AND(VLOOKUP(Games!B640, Data!$B$2:$L$134, 11, FALSE)=1, VLOOKUP(Games!E640, Data!$B$2:$L$134, 11, FALSE)&lt;&gt;1), 1,0))*'Coefficients - Win Probability'!$J$2</f>
        <v>#N/A</v>
      </c>
      <c r="K639" s="5" t="str">
        <f>(IF(AND(VLOOKUP(Games!B640, Data!$B$2:$L$134, 11, FALSE)&lt;&gt;1, VLOOKUP(Games!E640, Data!$B$2:$L$134, 11, FALSE)=1), 1,0))*'Coefficients - Win Probability'!$K$2</f>
        <v>#N/A</v>
      </c>
      <c r="L639" s="5" t="str">
        <f>(VLOOKUP(Games!B640, Data!$B$2:$L$134, 3, FALSE)-VLOOKUP(Games!E640, Data!$B$2:$L$134, 3, FALSE))*'Coefficients - Win Probability'!$L$2</f>
        <v>#N/A</v>
      </c>
      <c r="N639" s="5" t="str">
        <f t="shared" si="1"/>
        <v>#N/A</v>
      </c>
    </row>
    <row r="640" ht="14.25" customHeight="1">
      <c r="A640" s="5" t="n">
        <f>'Coefficients - Win Probability'!$A$2</f>
        <v>0</v>
      </c>
      <c r="B640" s="5" t="n">
        <f>(Games!G641)*'Coefficients - Win Probability'!$B$2</f>
        <v>0</v>
      </c>
      <c r="C640" s="5" t="str">
        <f>(VLOOKUP(Games!B641, Data!$B$2:$L$134, 4, FALSE)-VLOOKUP(Games!E641, Data!$B$2:$L$134, 4, FALSE))*'Coefficients - Win Probability'!$C$2</f>
        <v>#N/A</v>
      </c>
      <c r="D640" s="5" t="str">
        <f>(VLOOKUP(Games!B641, Data!$B$2:$L$134, 5, FALSE)-VLOOKUP(Games!E641, Data!$B$2:$L$134, 5, FALSE))*'Coefficients - Win Probability'!$D$2</f>
        <v>#N/A</v>
      </c>
      <c r="E640" s="5" t="str">
        <f>(VLOOKUP(Games!B641, Data!$B$2:$L$134, 6, FALSE)-VLOOKUP(Games!E641, Data!$B$2:$L$134, 6, FALSE))*'Coefficients - Win Probability'!$E$2</f>
        <v>#N/A</v>
      </c>
      <c r="F640" s="5" t="str">
        <f>(VLOOKUP(Games!B641, Data!$B$2:$L$134, 7, FALSE)-VLOOKUP(Games!E641, Data!$B$2:$L$134, 7, FALSE))*'Coefficients - Win Probability'!$F$2</f>
        <v>#N/A</v>
      </c>
      <c r="G640" s="5" t="str">
        <f>(VLOOKUP(Games!B641, Data!$B$2:$L$134, 8, FALSE)-VLOOKUP(Games!E641, Data!$B$2:$L$134, 8, FALSE))*'Coefficients - Win Probability'!$G$2</f>
        <v>#N/A</v>
      </c>
      <c r="H640" s="5" t="str">
        <f>(VLOOKUP(Games!B641, Data!$B$2:$L$134, 9, FALSE)-VLOOKUP(Games!E641, Data!$B$2:$L$134, 9, FALSE))*'Coefficients - Win Probability'!$H$2</f>
        <v>#N/A</v>
      </c>
      <c r="I640" s="5" t="str">
        <f>(VLOOKUP(Games!B641, Data!$B$2:$L$134, 10, FALSE)-VLOOKUP(Games!E641, Data!$B$2:$L$134, 10, FALSE))*'Coefficients - Win Probability'!$I$2</f>
        <v>#N/A</v>
      </c>
      <c r="J640" s="5" t="str">
        <f>(IF(AND(VLOOKUP(Games!B641, Data!$B$2:$L$134, 11, FALSE)=1, VLOOKUP(Games!E641, Data!$B$2:$L$134, 11, FALSE)&lt;&gt;1), 1,0))*'Coefficients - Win Probability'!$J$2</f>
        <v>#N/A</v>
      </c>
      <c r="K640" s="5" t="str">
        <f>(IF(AND(VLOOKUP(Games!B641, Data!$B$2:$L$134, 11, FALSE)&lt;&gt;1, VLOOKUP(Games!E641, Data!$B$2:$L$134, 11, FALSE)=1), 1,0))*'Coefficients - Win Probability'!$K$2</f>
        <v>#N/A</v>
      </c>
      <c r="L640" s="5" t="str">
        <f>(VLOOKUP(Games!B641, Data!$B$2:$L$134, 3, FALSE)-VLOOKUP(Games!E641, Data!$B$2:$L$134, 3, FALSE))*'Coefficients - Win Probability'!$L$2</f>
        <v>#N/A</v>
      </c>
      <c r="N640" s="5" t="str">
        <f t="shared" si="1"/>
        <v>#N/A</v>
      </c>
    </row>
    <row r="641" ht="14.25" customHeight="1">
      <c r="A641" s="5" t="n">
        <f>'Coefficients - Win Probability'!$A$2</f>
        <v>0</v>
      </c>
      <c r="B641" s="5" t="n">
        <f>(Games!G642)*'Coefficients - Win Probability'!$B$2</f>
        <v>0</v>
      </c>
      <c r="C641" s="5" t="str">
        <f>(VLOOKUP(Games!B642, Data!$B$2:$L$134, 4, FALSE)-VLOOKUP(Games!E642, Data!$B$2:$L$134, 4, FALSE))*'Coefficients - Win Probability'!$C$2</f>
        <v>#N/A</v>
      </c>
      <c r="D641" s="5" t="str">
        <f>(VLOOKUP(Games!B642, Data!$B$2:$L$134, 5, FALSE)-VLOOKUP(Games!E642, Data!$B$2:$L$134, 5, FALSE))*'Coefficients - Win Probability'!$D$2</f>
        <v>#N/A</v>
      </c>
      <c r="E641" s="5" t="str">
        <f>(VLOOKUP(Games!B642, Data!$B$2:$L$134, 6, FALSE)-VLOOKUP(Games!E642, Data!$B$2:$L$134, 6, FALSE))*'Coefficients - Win Probability'!$E$2</f>
        <v>#N/A</v>
      </c>
      <c r="F641" s="5" t="str">
        <f>(VLOOKUP(Games!B642, Data!$B$2:$L$134, 7, FALSE)-VLOOKUP(Games!E642, Data!$B$2:$L$134, 7, FALSE))*'Coefficients - Win Probability'!$F$2</f>
        <v>#N/A</v>
      </c>
      <c r="G641" s="5" t="str">
        <f>(VLOOKUP(Games!B642, Data!$B$2:$L$134, 8, FALSE)-VLOOKUP(Games!E642, Data!$B$2:$L$134, 8, FALSE))*'Coefficients - Win Probability'!$G$2</f>
        <v>#N/A</v>
      </c>
      <c r="H641" s="5" t="str">
        <f>(VLOOKUP(Games!B642, Data!$B$2:$L$134, 9, FALSE)-VLOOKUP(Games!E642, Data!$B$2:$L$134, 9, FALSE))*'Coefficients - Win Probability'!$H$2</f>
        <v>#N/A</v>
      </c>
      <c r="I641" s="5" t="str">
        <f>(VLOOKUP(Games!B642, Data!$B$2:$L$134, 10, FALSE)-VLOOKUP(Games!E642, Data!$B$2:$L$134, 10, FALSE))*'Coefficients - Win Probability'!$I$2</f>
        <v>#N/A</v>
      </c>
      <c r="J641" s="5" t="str">
        <f>(IF(AND(VLOOKUP(Games!B642, Data!$B$2:$L$134, 11, FALSE)=1, VLOOKUP(Games!E642, Data!$B$2:$L$134, 11, FALSE)&lt;&gt;1), 1,0))*'Coefficients - Win Probability'!$J$2</f>
        <v>#N/A</v>
      </c>
      <c r="K641" s="5" t="str">
        <f>(IF(AND(VLOOKUP(Games!B642, Data!$B$2:$L$134, 11, FALSE)&lt;&gt;1, VLOOKUP(Games!E642, Data!$B$2:$L$134, 11, FALSE)=1), 1,0))*'Coefficients - Win Probability'!$K$2</f>
        <v>#N/A</v>
      </c>
      <c r="L641" s="5" t="str">
        <f>(VLOOKUP(Games!B642, Data!$B$2:$L$134, 3, FALSE)-VLOOKUP(Games!E642, Data!$B$2:$L$134, 3, FALSE))*'Coefficients - Win Probability'!$L$2</f>
        <v>#N/A</v>
      </c>
      <c r="N641" s="5" t="str">
        <f t="shared" si="1"/>
        <v>#N/A</v>
      </c>
    </row>
    <row r="642" ht="14.25" customHeight="1">
      <c r="A642" s="5" t="n">
        <f>'Coefficients - Win Probability'!$A$2</f>
        <v>0</v>
      </c>
      <c r="B642" s="5" t="n">
        <f>(Games!G643)*'Coefficients - Win Probability'!$B$2</f>
        <v>0</v>
      </c>
      <c r="C642" s="5" t="str">
        <f>(VLOOKUP(Games!B643, Data!$B$2:$L$134, 4, FALSE)-VLOOKUP(Games!E643, Data!$B$2:$L$134, 4, FALSE))*'Coefficients - Win Probability'!$C$2</f>
        <v>#N/A</v>
      </c>
      <c r="D642" s="5" t="str">
        <f>(VLOOKUP(Games!B643, Data!$B$2:$L$134, 5, FALSE)-VLOOKUP(Games!E643, Data!$B$2:$L$134, 5, FALSE))*'Coefficients - Win Probability'!$D$2</f>
        <v>#N/A</v>
      </c>
      <c r="E642" s="5" t="str">
        <f>(VLOOKUP(Games!B643, Data!$B$2:$L$134, 6, FALSE)-VLOOKUP(Games!E643, Data!$B$2:$L$134, 6, FALSE))*'Coefficients - Win Probability'!$E$2</f>
        <v>#N/A</v>
      </c>
      <c r="F642" s="5" t="str">
        <f>(VLOOKUP(Games!B643, Data!$B$2:$L$134, 7, FALSE)-VLOOKUP(Games!E643, Data!$B$2:$L$134, 7, FALSE))*'Coefficients - Win Probability'!$F$2</f>
        <v>#N/A</v>
      </c>
      <c r="G642" s="5" t="str">
        <f>(VLOOKUP(Games!B643, Data!$B$2:$L$134, 8, FALSE)-VLOOKUP(Games!E643, Data!$B$2:$L$134, 8, FALSE))*'Coefficients - Win Probability'!$G$2</f>
        <v>#N/A</v>
      </c>
      <c r="H642" s="5" t="str">
        <f>(VLOOKUP(Games!B643, Data!$B$2:$L$134, 9, FALSE)-VLOOKUP(Games!E643, Data!$B$2:$L$134, 9, FALSE))*'Coefficients - Win Probability'!$H$2</f>
        <v>#N/A</v>
      </c>
      <c r="I642" s="5" t="str">
        <f>(VLOOKUP(Games!B643, Data!$B$2:$L$134, 10, FALSE)-VLOOKUP(Games!E643, Data!$B$2:$L$134, 10, FALSE))*'Coefficients - Win Probability'!$I$2</f>
        <v>#N/A</v>
      </c>
      <c r="J642" s="5" t="str">
        <f>(IF(AND(VLOOKUP(Games!B643, Data!$B$2:$L$134, 11, FALSE)=1, VLOOKUP(Games!E643, Data!$B$2:$L$134, 11, FALSE)&lt;&gt;1), 1,0))*'Coefficients - Win Probability'!$J$2</f>
        <v>#N/A</v>
      </c>
      <c r="K642" s="5" t="str">
        <f>(IF(AND(VLOOKUP(Games!B643, Data!$B$2:$L$134, 11, FALSE)&lt;&gt;1, VLOOKUP(Games!E643, Data!$B$2:$L$134, 11, FALSE)=1), 1,0))*'Coefficients - Win Probability'!$K$2</f>
        <v>#N/A</v>
      </c>
      <c r="L642" s="5" t="str">
        <f>(VLOOKUP(Games!B643, Data!$B$2:$L$134, 3, FALSE)-VLOOKUP(Games!E643, Data!$B$2:$L$134, 3, FALSE))*'Coefficients - Win Probability'!$L$2</f>
        <v>#N/A</v>
      </c>
      <c r="N642" s="5" t="str">
        <f t="shared" si="1"/>
        <v>#N/A</v>
      </c>
    </row>
    <row r="643" ht="14.25" customHeight="1">
      <c r="A643" s="5" t="n">
        <f>'Coefficients - Win Probability'!$A$2</f>
        <v>0</v>
      </c>
      <c r="B643" s="5" t="n">
        <f>(Games!G644)*'Coefficients - Win Probability'!$B$2</f>
        <v>0</v>
      </c>
      <c r="C643" s="5" t="str">
        <f>(VLOOKUP(Games!B644, Data!$B$2:$L$134, 4, FALSE)-VLOOKUP(Games!E644, Data!$B$2:$L$134, 4, FALSE))*'Coefficients - Win Probability'!$C$2</f>
        <v>#N/A</v>
      </c>
      <c r="D643" s="5" t="str">
        <f>(VLOOKUP(Games!B644, Data!$B$2:$L$134, 5, FALSE)-VLOOKUP(Games!E644, Data!$B$2:$L$134, 5, FALSE))*'Coefficients - Win Probability'!$D$2</f>
        <v>#N/A</v>
      </c>
      <c r="E643" s="5" t="str">
        <f>(VLOOKUP(Games!B644, Data!$B$2:$L$134, 6, FALSE)-VLOOKUP(Games!E644, Data!$B$2:$L$134, 6, FALSE))*'Coefficients - Win Probability'!$E$2</f>
        <v>#N/A</v>
      </c>
      <c r="F643" s="5" t="str">
        <f>(VLOOKUP(Games!B644, Data!$B$2:$L$134, 7, FALSE)-VLOOKUP(Games!E644, Data!$B$2:$L$134, 7, FALSE))*'Coefficients - Win Probability'!$F$2</f>
        <v>#N/A</v>
      </c>
      <c r="G643" s="5" t="str">
        <f>(VLOOKUP(Games!B644, Data!$B$2:$L$134, 8, FALSE)-VLOOKUP(Games!E644, Data!$B$2:$L$134, 8, FALSE))*'Coefficients - Win Probability'!$G$2</f>
        <v>#N/A</v>
      </c>
      <c r="H643" s="5" t="str">
        <f>(VLOOKUP(Games!B644, Data!$B$2:$L$134, 9, FALSE)-VLOOKUP(Games!E644, Data!$B$2:$L$134, 9, FALSE))*'Coefficients - Win Probability'!$H$2</f>
        <v>#N/A</v>
      </c>
      <c r="I643" s="5" t="str">
        <f>(VLOOKUP(Games!B644, Data!$B$2:$L$134, 10, FALSE)-VLOOKUP(Games!E644, Data!$B$2:$L$134, 10, FALSE))*'Coefficients - Win Probability'!$I$2</f>
        <v>#N/A</v>
      </c>
      <c r="J643" s="5" t="str">
        <f>(IF(AND(VLOOKUP(Games!B644, Data!$B$2:$L$134, 11, FALSE)=1, VLOOKUP(Games!E644, Data!$B$2:$L$134, 11, FALSE)&lt;&gt;1), 1,0))*'Coefficients - Win Probability'!$J$2</f>
        <v>#N/A</v>
      </c>
      <c r="K643" s="5" t="str">
        <f>(IF(AND(VLOOKUP(Games!B644, Data!$B$2:$L$134, 11, FALSE)&lt;&gt;1, VLOOKUP(Games!E644, Data!$B$2:$L$134, 11, FALSE)=1), 1,0))*'Coefficients - Win Probability'!$K$2</f>
        <v>#N/A</v>
      </c>
      <c r="L643" s="5" t="str">
        <f>(VLOOKUP(Games!B644, Data!$B$2:$L$134, 3, FALSE)-VLOOKUP(Games!E644, Data!$B$2:$L$134, 3, FALSE))*'Coefficients - Win Probability'!$L$2</f>
        <v>#N/A</v>
      </c>
      <c r="N643" s="5" t="str">
        <f t="shared" si="1"/>
        <v>#N/A</v>
      </c>
    </row>
    <row r="644" ht="14.25" customHeight="1">
      <c r="A644" s="5" t="n">
        <f>'Coefficients - Win Probability'!$A$2</f>
        <v>0</v>
      </c>
      <c r="B644" s="5" t="n">
        <f>(Games!G645)*'Coefficients - Win Probability'!$B$2</f>
        <v>0</v>
      </c>
      <c r="C644" s="5" t="str">
        <f>(VLOOKUP(Games!B645, Data!$B$2:$L$134, 4, FALSE)-VLOOKUP(Games!E645, Data!$B$2:$L$134, 4, FALSE))*'Coefficients - Win Probability'!$C$2</f>
        <v>#N/A</v>
      </c>
      <c r="D644" s="5" t="str">
        <f>(VLOOKUP(Games!B645, Data!$B$2:$L$134, 5, FALSE)-VLOOKUP(Games!E645, Data!$B$2:$L$134, 5, FALSE))*'Coefficients - Win Probability'!$D$2</f>
        <v>#N/A</v>
      </c>
      <c r="E644" s="5" t="str">
        <f>(VLOOKUP(Games!B645, Data!$B$2:$L$134, 6, FALSE)-VLOOKUP(Games!E645, Data!$B$2:$L$134, 6, FALSE))*'Coefficients - Win Probability'!$E$2</f>
        <v>#N/A</v>
      </c>
      <c r="F644" s="5" t="str">
        <f>(VLOOKUP(Games!B645, Data!$B$2:$L$134, 7, FALSE)-VLOOKUP(Games!E645, Data!$B$2:$L$134, 7, FALSE))*'Coefficients - Win Probability'!$F$2</f>
        <v>#N/A</v>
      </c>
      <c r="G644" s="5" t="str">
        <f>(VLOOKUP(Games!B645, Data!$B$2:$L$134, 8, FALSE)-VLOOKUP(Games!E645, Data!$B$2:$L$134, 8, FALSE))*'Coefficients - Win Probability'!$G$2</f>
        <v>#N/A</v>
      </c>
      <c r="H644" s="5" t="str">
        <f>(VLOOKUP(Games!B645, Data!$B$2:$L$134, 9, FALSE)-VLOOKUP(Games!E645, Data!$B$2:$L$134, 9, FALSE))*'Coefficients - Win Probability'!$H$2</f>
        <v>#N/A</v>
      </c>
      <c r="I644" s="5" t="str">
        <f>(VLOOKUP(Games!B645, Data!$B$2:$L$134, 10, FALSE)-VLOOKUP(Games!E645, Data!$B$2:$L$134, 10, FALSE))*'Coefficients - Win Probability'!$I$2</f>
        <v>#N/A</v>
      </c>
      <c r="J644" s="5" t="str">
        <f>(IF(AND(VLOOKUP(Games!B645, Data!$B$2:$L$134, 11, FALSE)=1, VLOOKUP(Games!E645, Data!$B$2:$L$134, 11, FALSE)&lt;&gt;1), 1,0))*'Coefficients - Win Probability'!$J$2</f>
        <v>#N/A</v>
      </c>
      <c r="K644" s="5" t="str">
        <f>(IF(AND(VLOOKUP(Games!B645, Data!$B$2:$L$134, 11, FALSE)&lt;&gt;1, VLOOKUP(Games!E645, Data!$B$2:$L$134, 11, FALSE)=1), 1,0))*'Coefficients - Win Probability'!$K$2</f>
        <v>#N/A</v>
      </c>
      <c r="L644" s="5" t="str">
        <f>(VLOOKUP(Games!B645, Data!$B$2:$L$134, 3, FALSE)-VLOOKUP(Games!E645, Data!$B$2:$L$134, 3, FALSE))*'Coefficients - Win Probability'!$L$2</f>
        <v>#N/A</v>
      </c>
      <c r="N644" s="5" t="str">
        <f t="shared" si="1"/>
        <v>#N/A</v>
      </c>
    </row>
    <row r="645" ht="14.25" customHeight="1">
      <c r="A645" s="5" t="n">
        <f>'Coefficients - Win Probability'!$A$2</f>
        <v>0</v>
      </c>
      <c r="B645" s="5" t="n">
        <f>(Games!G646)*'Coefficients - Win Probability'!$B$2</f>
        <v>0</v>
      </c>
      <c r="C645" s="5" t="str">
        <f>(VLOOKUP(Games!B646, Data!$B$2:$L$134, 4, FALSE)-VLOOKUP(Games!E646, Data!$B$2:$L$134, 4, FALSE))*'Coefficients - Win Probability'!$C$2</f>
        <v>#N/A</v>
      </c>
      <c r="D645" s="5" t="str">
        <f>(VLOOKUP(Games!B646, Data!$B$2:$L$134, 5, FALSE)-VLOOKUP(Games!E646, Data!$B$2:$L$134, 5, FALSE))*'Coefficients - Win Probability'!$D$2</f>
        <v>#N/A</v>
      </c>
      <c r="E645" s="5" t="str">
        <f>(VLOOKUP(Games!B646, Data!$B$2:$L$134, 6, FALSE)-VLOOKUP(Games!E646, Data!$B$2:$L$134, 6, FALSE))*'Coefficients - Win Probability'!$E$2</f>
        <v>#N/A</v>
      </c>
      <c r="F645" s="5" t="str">
        <f>(VLOOKUP(Games!B646, Data!$B$2:$L$134, 7, FALSE)-VLOOKUP(Games!E646, Data!$B$2:$L$134, 7, FALSE))*'Coefficients - Win Probability'!$F$2</f>
        <v>#N/A</v>
      </c>
      <c r="G645" s="5" t="str">
        <f>(VLOOKUP(Games!B646, Data!$B$2:$L$134, 8, FALSE)-VLOOKUP(Games!E646, Data!$B$2:$L$134, 8, FALSE))*'Coefficients - Win Probability'!$G$2</f>
        <v>#N/A</v>
      </c>
      <c r="H645" s="5" t="str">
        <f>(VLOOKUP(Games!B646, Data!$B$2:$L$134, 9, FALSE)-VLOOKUP(Games!E646, Data!$B$2:$L$134, 9, FALSE))*'Coefficients - Win Probability'!$H$2</f>
        <v>#N/A</v>
      </c>
      <c r="I645" s="5" t="str">
        <f>(VLOOKUP(Games!B646, Data!$B$2:$L$134, 10, FALSE)-VLOOKUP(Games!E646, Data!$B$2:$L$134, 10, FALSE))*'Coefficients - Win Probability'!$I$2</f>
        <v>#N/A</v>
      </c>
      <c r="J645" s="5" t="str">
        <f>(IF(AND(VLOOKUP(Games!B646, Data!$B$2:$L$134, 11, FALSE)=1, VLOOKUP(Games!E646, Data!$B$2:$L$134, 11, FALSE)&lt;&gt;1), 1,0))*'Coefficients - Win Probability'!$J$2</f>
        <v>#N/A</v>
      </c>
      <c r="K645" s="5" t="str">
        <f>(IF(AND(VLOOKUP(Games!B646, Data!$B$2:$L$134, 11, FALSE)&lt;&gt;1, VLOOKUP(Games!E646, Data!$B$2:$L$134, 11, FALSE)=1), 1,0))*'Coefficients - Win Probability'!$K$2</f>
        <v>#N/A</v>
      </c>
      <c r="L645" s="5" t="str">
        <f>(VLOOKUP(Games!B646, Data!$B$2:$L$134, 3, FALSE)-VLOOKUP(Games!E646, Data!$B$2:$L$134, 3, FALSE))*'Coefficients - Win Probability'!$L$2</f>
        <v>#N/A</v>
      </c>
      <c r="N645" s="5" t="str">
        <f t="shared" si="1"/>
        <v>#N/A</v>
      </c>
    </row>
    <row r="646" ht="14.25" customHeight="1">
      <c r="A646" s="5" t="n">
        <f>'Coefficients - Win Probability'!$A$2</f>
        <v>0</v>
      </c>
      <c r="B646" s="5" t="n">
        <f>(Games!G647)*'Coefficients - Win Probability'!$B$2</f>
        <v>0</v>
      </c>
      <c r="C646" s="5" t="str">
        <f>(VLOOKUP(Games!B647, Data!$B$2:$L$134, 4, FALSE)-VLOOKUP(Games!E647, Data!$B$2:$L$134, 4, FALSE))*'Coefficients - Win Probability'!$C$2</f>
        <v>#N/A</v>
      </c>
      <c r="D646" s="5" t="str">
        <f>(VLOOKUP(Games!B647, Data!$B$2:$L$134, 5, FALSE)-VLOOKUP(Games!E647, Data!$B$2:$L$134, 5, FALSE))*'Coefficients - Win Probability'!$D$2</f>
        <v>#N/A</v>
      </c>
      <c r="E646" s="5" t="str">
        <f>(VLOOKUP(Games!B647, Data!$B$2:$L$134, 6, FALSE)-VLOOKUP(Games!E647, Data!$B$2:$L$134, 6, FALSE))*'Coefficients - Win Probability'!$E$2</f>
        <v>#N/A</v>
      </c>
      <c r="F646" s="5" t="str">
        <f>(VLOOKUP(Games!B647, Data!$B$2:$L$134, 7, FALSE)-VLOOKUP(Games!E647, Data!$B$2:$L$134, 7, FALSE))*'Coefficients - Win Probability'!$F$2</f>
        <v>#N/A</v>
      </c>
      <c r="G646" s="5" t="str">
        <f>(VLOOKUP(Games!B647, Data!$B$2:$L$134, 8, FALSE)-VLOOKUP(Games!E647, Data!$B$2:$L$134, 8, FALSE))*'Coefficients - Win Probability'!$G$2</f>
        <v>#N/A</v>
      </c>
      <c r="H646" s="5" t="str">
        <f>(VLOOKUP(Games!B647, Data!$B$2:$L$134, 9, FALSE)-VLOOKUP(Games!E647, Data!$B$2:$L$134, 9, FALSE))*'Coefficients - Win Probability'!$H$2</f>
        <v>#N/A</v>
      </c>
      <c r="I646" s="5" t="str">
        <f>(VLOOKUP(Games!B647, Data!$B$2:$L$134, 10, FALSE)-VLOOKUP(Games!E647, Data!$B$2:$L$134, 10, FALSE))*'Coefficients - Win Probability'!$I$2</f>
        <v>#N/A</v>
      </c>
      <c r="J646" s="5" t="str">
        <f>(IF(AND(VLOOKUP(Games!B647, Data!$B$2:$L$134, 11, FALSE)=1, VLOOKUP(Games!E647, Data!$B$2:$L$134, 11, FALSE)&lt;&gt;1), 1,0))*'Coefficients - Win Probability'!$J$2</f>
        <v>#N/A</v>
      </c>
      <c r="K646" s="5" t="str">
        <f>(IF(AND(VLOOKUP(Games!B647, Data!$B$2:$L$134, 11, FALSE)&lt;&gt;1, VLOOKUP(Games!E647, Data!$B$2:$L$134, 11, FALSE)=1), 1,0))*'Coefficients - Win Probability'!$K$2</f>
        <v>#N/A</v>
      </c>
      <c r="L646" s="5" t="str">
        <f>(VLOOKUP(Games!B647, Data!$B$2:$L$134, 3, FALSE)-VLOOKUP(Games!E647, Data!$B$2:$L$134, 3, FALSE))*'Coefficients - Win Probability'!$L$2</f>
        <v>#N/A</v>
      </c>
      <c r="N646" s="5" t="str">
        <f t="shared" si="1"/>
        <v>#N/A</v>
      </c>
    </row>
    <row r="647" ht="14.25" customHeight="1">
      <c r="A647" s="5" t="n">
        <f>'Coefficients - Win Probability'!$A$2</f>
        <v>0</v>
      </c>
      <c r="B647" s="5" t="n">
        <f>(Games!G648)*'Coefficients - Win Probability'!$B$2</f>
        <v>0</v>
      </c>
      <c r="C647" s="5" t="str">
        <f>(VLOOKUP(Games!B648, Data!$B$2:$L$134, 4, FALSE)-VLOOKUP(Games!E648, Data!$B$2:$L$134, 4, FALSE))*'Coefficients - Win Probability'!$C$2</f>
        <v>#N/A</v>
      </c>
      <c r="D647" s="5" t="str">
        <f>(VLOOKUP(Games!B648, Data!$B$2:$L$134, 5, FALSE)-VLOOKUP(Games!E648, Data!$B$2:$L$134, 5, FALSE))*'Coefficients - Win Probability'!$D$2</f>
        <v>#N/A</v>
      </c>
      <c r="E647" s="5" t="str">
        <f>(VLOOKUP(Games!B648, Data!$B$2:$L$134, 6, FALSE)-VLOOKUP(Games!E648, Data!$B$2:$L$134, 6, FALSE))*'Coefficients - Win Probability'!$E$2</f>
        <v>#N/A</v>
      </c>
      <c r="F647" s="5" t="str">
        <f>(VLOOKUP(Games!B648, Data!$B$2:$L$134, 7, FALSE)-VLOOKUP(Games!E648, Data!$B$2:$L$134, 7, FALSE))*'Coefficients - Win Probability'!$F$2</f>
        <v>#N/A</v>
      </c>
      <c r="G647" s="5" t="str">
        <f>(VLOOKUP(Games!B648, Data!$B$2:$L$134, 8, FALSE)-VLOOKUP(Games!E648, Data!$B$2:$L$134, 8, FALSE))*'Coefficients - Win Probability'!$G$2</f>
        <v>#N/A</v>
      </c>
      <c r="H647" s="5" t="str">
        <f>(VLOOKUP(Games!B648, Data!$B$2:$L$134, 9, FALSE)-VLOOKUP(Games!E648, Data!$B$2:$L$134, 9, FALSE))*'Coefficients - Win Probability'!$H$2</f>
        <v>#N/A</v>
      </c>
      <c r="I647" s="5" t="str">
        <f>(VLOOKUP(Games!B648, Data!$B$2:$L$134, 10, FALSE)-VLOOKUP(Games!E648, Data!$B$2:$L$134, 10, FALSE))*'Coefficients - Win Probability'!$I$2</f>
        <v>#N/A</v>
      </c>
      <c r="J647" s="5" t="str">
        <f>(IF(AND(VLOOKUP(Games!B648, Data!$B$2:$L$134, 11, FALSE)=1, VLOOKUP(Games!E648, Data!$B$2:$L$134, 11, FALSE)&lt;&gt;1), 1,0))*'Coefficients - Win Probability'!$J$2</f>
        <v>#N/A</v>
      </c>
      <c r="K647" s="5" t="str">
        <f>(IF(AND(VLOOKUP(Games!B648, Data!$B$2:$L$134, 11, FALSE)&lt;&gt;1, VLOOKUP(Games!E648, Data!$B$2:$L$134, 11, FALSE)=1), 1,0))*'Coefficients - Win Probability'!$K$2</f>
        <v>#N/A</v>
      </c>
      <c r="L647" s="5" t="str">
        <f>(VLOOKUP(Games!B648, Data!$B$2:$L$134, 3, FALSE)-VLOOKUP(Games!E648, Data!$B$2:$L$134, 3, FALSE))*'Coefficients - Win Probability'!$L$2</f>
        <v>#N/A</v>
      </c>
      <c r="N647" s="5" t="str">
        <f t="shared" si="1"/>
        <v>#N/A</v>
      </c>
    </row>
    <row r="648" ht="14.25" customHeight="1">
      <c r="A648" s="5" t="n">
        <f>'Coefficients - Win Probability'!$A$2</f>
        <v>0</v>
      </c>
      <c r="B648" s="5" t="n">
        <f>(Games!G649)*'Coefficients - Win Probability'!$B$2</f>
        <v>0</v>
      </c>
      <c r="C648" s="5" t="str">
        <f>(VLOOKUP(Games!B649, Data!$B$2:$L$134, 4, FALSE)-VLOOKUP(Games!E649, Data!$B$2:$L$134, 4, FALSE))*'Coefficients - Win Probability'!$C$2</f>
        <v>#N/A</v>
      </c>
      <c r="D648" s="5" t="str">
        <f>(VLOOKUP(Games!B649, Data!$B$2:$L$134, 5, FALSE)-VLOOKUP(Games!E649, Data!$B$2:$L$134, 5, FALSE))*'Coefficients - Win Probability'!$D$2</f>
        <v>#N/A</v>
      </c>
      <c r="E648" s="5" t="str">
        <f>(VLOOKUP(Games!B649, Data!$B$2:$L$134, 6, FALSE)-VLOOKUP(Games!E649, Data!$B$2:$L$134, 6, FALSE))*'Coefficients - Win Probability'!$E$2</f>
        <v>#N/A</v>
      </c>
      <c r="F648" s="5" t="str">
        <f>(VLOOKUP(Games!B649, Data!$B$2:$L$134, 7, FALSE)-VLOOKUP(Games!E649, Data!$B$2:$L$134, 7, FALSE))*'Coefficients - Win Probability'!$F$2</f>
        <v>#N/A</v>
      </c>
      <c r="G648" s="5" t="str">
        <f>(VLOOKUP(Games!B649, Data!$B$2:$L$134, 8, FALSE)-VLOOKUP(Games!E649, Data!$B$2:$L$134, 8, FALSE))*'Coefficients - Win Probability'!$G$2</f>
        <v>#N/A</v>
      </c>
      <c r="H648" s="5" t="str">
        <f>(VLOOKUP(Games!B649, Data!$B$2:$L$134, 9, FALSE)-VLOOKUP(Games!E649, Data!$B$2:$L$134, 9, FALSE))*'Coefficients - Win Probability'!$H$2</f>
        <v>#N/A</v>
      </c>
      <c r="I648" s="5" t="str">
        <f>(VLOOKUP(Games!B649, Data!$B$2:$L$134, 10, FALSE)-VLOOKUP(Games!E649, Data!$B$2:$L$134, 10, FALSE))*'Coefficients - Win Probability'!$I$2</f>
        <v>#N/A</v>
      </c>
      <c r="J648" s="5" t="str">
        <f>(IF(AND(VLOOKUP(Games!B649, Data!$B$2:$L$134, 11, FALSE)=1, VLOOKUP(Games!E649, Data!$B$2:$L$134, 11, FALSE)&lt;&gt;1), 1,0))*'Coefficients - Win Probability'!$J$2</f>
        <v>#N/A</v>
      </c>
      <c r="K648" s="5" t="str">
        <f>(IF(AND(VLOOKUP(Games!B649, Data!$B$2:$L$134, 11, FALSE)&lt;&gt;1, VLOOKUP(Games!E649, Data!$B$2:$L$134, 11, FALSE)=1), 1,0))*'Coefficients - Win Probability'!$K$2</f>
        <v>#N/A</v>
      </c>
      <c r="L648" s="5" t="str">
        <f>(VLOOKUP(Games!B649, Data!$B$2:$L$134, 3, FALSE)-VLOOKUP(Games!E649, Data!$B$2:$L$134, 3, FALSE))*'Coefficients - Win Probability'!$L$2</f>
        <v>#N/A</v>
      </c>
      <c r="N648" s="5" t="str">
        <f t="shared" si="1"/>
        <v>#N/A</v>
      </c>
    </row>
    <row r="649" ht="14.25" customHeight="1">
      <c r="A649" s="5" t="n">
        <f>'Coefficients - Win Probability'!$A$2</f>
        <v>0</v>
      </c>
      <c r="B649" s="5" t="n">
        <f>(Games!G650)*'Coefficients - Win Probability'!$B$2</f>
        <v>0</v>
      </c>
      <c r="C649" s="5" t="str">
        <f>(VLOOKUP(Games!B650, Data!$B$2:$L$134, 4, FALSE)-VLOOKUP(Games!E650, Data!$B$2:$L$134, 4, FALSE))*'Coefficients - Win Probability'!$C$2</f>
        <v>#N/A</v>
      </c>
      <c r="D649" s="5" t="str">
        <f>(VLOOKUP(Games!B650, Data!$B$2:$L$134, 5, FALSE)-VLOOKUP(Games!E650, Data!$B$2:$L$134, 5, FALSE))*'Coefficients - Win Probability'!$D$2</f>
        <v>#N/A</v>
      </c>
      <c r="E649" s="5" t="str">
        <f>(VLOOKUP(Games!B650, Data!$B$2:$L$134, 6, FALSE)-VLOOKUP(Games!E650, Data!$B$2:$L$134, 6, FALSE))*'Coefficients - Win Probability'!$E$2</f>
        <v>#N/A</v>
      </c>
      <c r="F649" s="5" t="str">
        <f>(VLOOKUP(Games!B650, Data!$B$2:$L$134, 7, FALSE)-VLOOKUP(Games!E650, Data!$B$2:$L$134, 7, FALSE))*'Coefficients - Win Probability'!$F$2</f>
        <v>#N/A</v>
      </c>
      <c r="G649" s="5" t="str">
        <f>(VLOOKUP(Games!B650, Data!$B$2:$L$134, 8, FALSE)-VLOOKUP(Games!E650, Data!$B$2:$L$134, 8, FALSE))*'Coefficients - Win Probability'!$G$2</f>
        <v>#N/A</v>
      </c>
      <c r="H649" s="5" t="str">
        <f>(VLOOKUP(Games!B650, Data!$B$2:$L$134, 9, FALSE)-VLOOKUP(Games!E650, Data!$B$2:$L$134, 9, FALSE))*'Coefficients - Win Probability'!$H$2</f>
        <v>#N/A</v>
      </c>
      <c r="I649" s="5" t="str">
        <f>(VLOOKUP(Games!B650, Data!$B$2:$L$134, 10, FALSE)-VLOOKUP(Games!E650, Data!$B$2:$L$134, 10, FALSE))*'Coefficients - Win Probability'!$I$2</f>
        <v>#N/A</v>
      </c>
      <c r="J649" s="5" t="str">
        <f>(IF(AND(VLOOKUP(Games!B650, Data!$B$2:$L$134, 11, FALSE)=1, VLOOKUP(Games!E650, Data!$B$2:$L$134, 11, FALSE)&lt;&gt;1), 1,0))*'Coefficients - Win Probability'!$J$2</f>
        <v>#N/A</v>
      </c>
      <c r="K649" s="5" t="str">
        <f>(IF(AND(VLOOKUP(Games!B650, Data!$B$2:$L$134, 11, FALSE)&lt;&gt;1, VLOOKUP(Games!E650, Data!$B$2:$L$134, 11, FALSE)=1), 1,0))*'Coefficients - Win Probability'!$K$2</f>
        <v>#N/A</v>
      </c>
      <c r="L649" s="5" t="str">
        <f>(VLOOKUP(Games!B650, Data!$B$2:$L$134, 3, FALSE)-VLOOKUP(Games!E650, Data!$B$2:$L$134, 3, FALSE))*'Coefficients - Win Probability'!$L$2</f>
        <v>#N/A</v>
      </c>
      <c r="N649" s="5" t="str">
        <f t="shared" si="1"/>
        <v>#N/A</v>
      </c>
    </row>
    <row r="650" ht="14.25" customHeight="1">
      <c r="A650" s="5" t="n">
        <f>'Coefficients - Win Probability'!$A$2</f>
        <v>0</v>
      </c>
      <c r="B650" s="5" t="n">
        <f>(Games!G651)*'Coefficients - Win Probability'!$B$2</f>
        <v>0</v>
      </c>
      <c r="C650" s="5" t="str">
        <f>(VLOOKUP(Games!B651, Data!$B$2:$L$134, 4, FALSE)-VLOOKUP(Games!E651, Data!$B$2:$L$134, 4, FALSE))*'Coefficients - Win Probability'!$C$2</f>
        <v>#N/A</v>
      </c>
      <c r="D650" s="5" t="str">
        <f>(VLOOKUP(Games!B651, Data!$B$2:$L$134, 5, FALSE)-VLOOKUP(Games!E651, Data!$B$2:$L$134, 5, FALSE))*'Coefficients - Win Probability'!$D$2</f>
        <v>#N/A</v>
      </c>
      <c r="E650" s="5" t="str">
        <f>(VLOOKUP(Games!B651, Data!$B$2:$L$134, 6, FALSE)-VLOOKUP(Games!E651, Data!$B$2:$L$134, 6, FALSE))*'Coefficients - Win Probability'!$E$2</f>
        <v>#N/A</v>
      </c>
      <c r="F650" s="5" t="str">
        <f>(VLOOKUP(Games!B651, Data!$B$2:$L$134, 7, FALSE)-VLOOKUP(Games!E651, Data!$B$2:$L$134, 7, FALSE))*'Coefficients - Win Probability'!$F$2</f>
        <v>#N/A</v>
      </c>
      <c r="G650" s="5" t="str">
        <f>(VLOOKUP(Games!B651, Data!$B$2:$L$134, 8, FALSE)-VLOOKUP(Games!E651, Data!$B$2:$L$134, 8, FALSE))*'Coefficients - Win Probability'!$G$2</f>
        <v>#N/A</v>
      </c>
      <c r="H650" s="5" t="str">
        <f>(VLOOKUP(Games!B651, Data!$B$2:$L$134, 9, FALSE)-VLOOKUP(Games!E651, Data!$B$2:$L$134, 9, FALSE))*'Coefficients - Win Probability'!$H$2</f>
        <v>#N/A</v>
      </c>
      <c r="I650" s="5" t="str">
        <f>(VLOOKUP(Games!B651, Data!$B$2:$L$134, 10, FALSE)-VLOOKUP(Games!E651, Data!$B$2:$L$134, 10, FALSE))*'Coefficients - Win Probability'!$I$2</f>
        <v>#N/A</v>
      </c>
      <c r="J650" s="5" t="str">
        <f>(IF(AND(VLOOKUP(Games!B651, Data!$B$2:$L$134, 11, FALSE)=1, VLOOKUP(Games!E651, Data!$B$2:$L$134, 11, FALSE)&lt;&gt;1), 1,0))*'Coefficients - Win Probability'!$J$2</f>
        <v>#N/A</v>
      </c>
      <c r="K650" s="5" t="str">
        <f>(IF(AND(VLOOKUP(Games!B651, Data!$B$2:$L$134, 11, FALSE)&lt;&gt;1, VLOOKUP(Games!E651, Data!$B$2:$L$134, 11, FALSE)=1), 1,0))*'Coefficients - Win Probability'!$K$2</f>
        <v>#N/A</v>
      </c>
      <c r="L650" s="5" t="str">
        <f>(VLOOKUP(Games!B651, Data!$B$2:$L$134, 3, FALSE)-VLOOKUP(Games!E651, Data!$B$2:$L$134, 3, FALSE))*'Coefficients - Win Probability'!$L$2</f>
        <v>#N/A</v>
      </c>
      <c r="N650" s="5" t="str">
        <f t="shared" si="1"/>
        <v>#N/A</v>
      </c>
    </row>
    <row r="651" ht="14.25" customHeight="1">
      <c r="A651" s="5" t="n">
        <f>'Coefficients - Win Probability'!$A$2</f>
        <v>0</v>
      </c>
      <c r="B651" s="5" t="n">
        <f>(Games!G652)*'Coefficients - Win Probability'!$B$2</f>
        <v>0</v>
      </c>
      <c r="C651" s="5" t="str">
        <f>(VLOOKUP(Games!B652, Data!$B$2:$L$134, 4, FALSE)-VLOOKUP(Games!E652, Data!$B$2:$L$134, 4, FALSE))*'Coefficients - Win Probability'!$C$2</f>
        <v>#N/A</v>
      </c>
      <c r="D651" s="5" t="str">
        <f>(VLOOKUP(Games!B652, Data!$B$2:$L$134, 5, FALSE)-VLOOKUP(Games!E652, Data!$B$2:$L$134, 5, FALSE))*'Coefficients - Win Probability'!$D$2</f>
        <v>#N/A</v>
      </c>
      <c r="E651" s="5" t="str">
        <f>(VLOOKUP(Games!B652, Data!$B$2:$L$134, 6, FALSE)-VLOOKUP(Games!E652, Data!$B$2:$L$134, 6, FALSE))*'Coefficients - Win Probability'!$E$2</f>
        <v>#N/A</v>
      </c>
      <c r="F651" s="5" t="str">
        <f>(VLOOKUP(Games!B652, Data!$B$2:$L$134, 7, FALSE)-VLOOKUP(Games!E652, Data!$B$2:$L$134, 7, FALSE))*'Coefficients - Win Probability'!$F$2</f>
        <v>#N/A</v>
      </c>
      <c r="G651" s="5" t="str">
        <f>(VLOOKUP(Games!B652, Data!$B$2:$L$134, 8, FALSE)-VLOOKUP(Games!E652, Data!$B$2:$L$134, 8, FALSE))*'Coefficients - Win Probability'!$G$2</f>
        <v>#N/A</v>
      </c>
      <c r="H651" s="5" t="str">
        <f>(VLOOKUP(Games!B652, Data!$B$2:$L$134, 9, FALSE)-VLOOKUP(Games!E652, Data!$B$2:$L$134, 9, FALSE))*'Coefficients - Win Probability'!$H$2</f>
        <v>#N/A</v>
      </c>
      <c r="I651" s="5" t="str">
        <f>(VLOOKUP(Games!B652, Data!$B$2:$L$134, 10, FALSE)-VLOOKUP(Games!E652, Data!$B$2:$L$134, 10, FALSE))*'Coefficients - Win Probability'!$I$2</f>
        <v>#N/A</v>
      </c>
      <c r="J651" s="5" t="str">
        <f>(IF(AND(VLOOKUP(Games!B652, Data!$B$2:$L$134, 11, FALSE)=1, VLOOKUP(Games!E652, Data!$B$2:$L$134, 11, FALSE)&lt;&gt;1), 1,0))*'Coefficients - Win Probability'!$J$2</f>
        <v>#N/A</v>
      </c>
      <c r="K651" s="5" t="str">
        <f>(IF(AND(VLOOKUP(Games!B652, Data!$B$2:$L$134, 11, FALSE)&lt;&gt;1, VLOOKUP(Games!E652, Data!$B$2:$L$134, 11, FALSE)=1), 1,0))*'Coefficients - Win Probability'!$K$2</f>
        <v>#N/A</v>
      </c>
      <c r="L651" s="5" t="str">
        <f>(VLOOKUP(Games!B652, Data!$B$2:$L$134, 3, FALSE)-VLOOKUP(Games!E652, Data!$B$2:$L$134, 3, FALSE))*'Coefficients - Win Probability'!$L$2</f>
        <v>#N/A</v>
      </c>
      <c r="N651" s="5" t="str">
        <f t="shared" si="1"/>
        <v>#N/A</v>
      </c>
    </row>
    <row r="652" ht="14.25" customHeight="1">
      <c r="A652" s="5" t="n">
        <f>'Coefficients - Win Probability'!$A$2</f>
        <v>0</v>
      </c>
      <c r="B652" s="5" t="n">
        <f>(Games!G653)*'Coefficients - Win Probability'!$B$2</f>
        <v>0</v>
      </c>
      <c r="C652" s="5" t="str">
        <f>(VLOOKUP(Games!B653, Data!$B$2:$L$134, 4, FALSE)-VLOOKUP(Games!E653, Data!$B$2:$L$134, 4, FALSE))*'Coefficients - Win Probability'!$C$2</f>
        <v>#N/A</v>
      </c>
      <c r="D652" s="5" t="str">
        <f>(VLOOKUP(Games!B653, Data!$B$2:$L$134, 5, FALSE)-VLOOKUP(Games!E653, Data!$B$2:$L$134, 5, FALSE))*'Coefficients - Win Probability'!$D$2</f>
        <v>#N/A</v>
      </c>
      <c r="E652" s="5" t="str">
        <f>(VLOOKUP(Games!B653, Data!$B$2:$L$134, 6, FALSE)-VLOOKUP(Games!E653, Data!$B$2:$L$134, 6, FALSE))*'Coefficients - Win Probability'!$E$2</f>
        <v>#N/A</v>
      </c>
      <c r="F652" s="5" t="str">
        <f>(VLOOKUP(Games!B653, Data!$B$2:$L$134, 7, FALSE)-VLOOKUP(Games!E653, Data!$B$2:$L$134, 7, FALSE))*'Coefficients - Win Probability'!$F$2</f>
        <v>#N/A</v>
      </c>
      <c r="G652" s="5" t="str">
        <f>(VLOOKUP(Games!B653, Data!$B$2:$L$134, 8, FALSE)-VLOOKUP(Games!E653, Data!$B$2:$L$134, 8, FALSE))*'Coefficients - Win Probability'!$G$2</f>
        <v>#N/A</v>
      </c>
      <c r="H652" s="5" t="str">
        <f>(VLOOKUP(Games!B653, Data!$B$2:$L$134, 9, FALSE)-VLOOKUP(Games!E653, Data!$B$2:$L$134, 9, FALSE))*'Coefficients - Win Probability'!$H$2</f>
        <v>#N/A</v>
      </c>
      <c r="I652" s="5" t="str">
        <f>(VLOOKUP(Games!B653, Data!$B$2:$L$134, 10, FALSE)-VLOOKUP(Games!E653, Data!$B$2:$L$134, 10, FALSE))*'Coefficients - Win Probability'!$I$2</f>
        <v>#N/A</v>
      </c>
      <c r="J652" s="5" t="str">
        <f>(IF(AND(VLOOKUP(Games!B653, Data!$B$2:$L$134, 11, FALSE)=1, VLOOKUP(Games!E653, Data!$B$2:$L$134, 11, FALSE)&lt;&gt;1), 1,0))*'Coefficients - Win Probability'!$J$2</f>
        <v>#N/A</v>
      </c>
      <c r="K652" s="5" t="str">
        <f>(IF(AND(VLOOKUP(Games!B653, Data!$B$2:$L$134, 11, FALSE)&lt;&gt;1, VLOOKUP(Games!E653, Data!$B$2:$L$134, 11, FALSE)=1), 1,0))*'Coefficients - Win Probability'!$K$2</f>
        <v>#N/A</v>
      </c>
      <c r="L652" s="5" t="str">
        <f>(VLOOKUP(Games!B653, Data!$B$2:$L$134, 3, FALSE)-VLOOKUP(Games!E653, Data!$B$2:$L$134, 3, FALSE))*'Coefficients - Win Probability'!$L$2</f>
        <v>#N/A</v>
      </c>
      <c r="N652" s="5" t="str">
        <f t="shared" si="1"/>
        <v>#N/A</v>
      </c>
    </row>
    <row r="653" ht="14.25" customHeight="1">
      <c r="A653" s="5" t="n">
        <f>'Coefficients - Win Probability'!$A$2</f>
        <v>0</v>
      </c>
      <c r="B653" s="5" t="n">
        <f>(Games!G654)*'Coefficients - Win Probability'!$B$2</f>
        <v>0</v>
      </c>
      <c r="C653" s="5" t="str">
        <f>(VLOOKUP(Games!B654, Data!$B$2:$L$134, 4, FALSE)-VLOOKUP(Games!E654, Data!$B$2:$L$134, 4, FALSE))*'Coefficients - Win Probability'!$C$2</f>
        <v>#N/A</v>
      </c>
      <c r="D653" s="5" t="str">
        <f>(VLOOKUP(Games!B654, Data!$B$2:$L$134, 5, FALSE)-VLOOKUP(Games!E654, Data!$B$2:$L$134, 5, FALSE))*'Coefficients - Win Probability'!$D$2</f>
        <v>#N/A</v>
      </c>
      <c r="E653" s="5" t="str">
        <f>(VLOOKUP(Games!B654, Data!$B$2:$L$134, 6, FALSE)-VLOOKUP(Games!E654, Data!$B$2:$L$134, 6, FALSE))*'Coefficients - Win Probability'!$E$2</f>
        <v>#N/A</v>
      </c>
      <c r="F653" s="5" t="str">
        <f>(VLOOKUP(Games!B654, Data!$B$2:$L$134, 7, FALSE)-VLOOKUP(Games!E654, Data!$B$2:$L$134, 7, FALSE))*'Coefficients - Win Probability'!$F$2</f>
        <v>#N/A</v>
      </c>
      <c r="G653" s="5" t="str">
        <f>(VLOOKUP(Games!B654, Data!$B$2:$L$134, 8, FALSE)-VLOOKUP(Games!E654, Data!$B$2:$L$134, 8, FALSE))*'Coefficients - Win Probability'!$G$2</f>
        <v>#N/A</v>
      </c>
      <c r="H653" s="5" t="str">
        <f>(VLOOKUP(Games!B654, Data!$B$2:$L$134, 9, FALSE)-VLOOKUP(Games!E654, Data!$B$2:$L$134, 9, FALSE))*'Coefficients - Win Probability'!$H$2</f>
        <v>#N/A</v>
      </c>
      <c r="I653" s="5" t="str">
        <f>(VLOOKUP(Games!B654, Data!$B$2:$L$134, 10, FALSE)-VLOOKUP(Games!E654, Data!$B$2:$L$134, 10, FALSE))*'Coefficients - Win Probability'!$I$2</f>
        <v>#N/A</v>
      </c>
      <c r="J653" s="5" t="str">
        <f>(IF(AND(VLOOKUP(Games!B654, Data!$B$2:$L$134, 11, FALSE)=1, VLOOKUP(Games!E654, Data!$B$2:$L$134, 11, FALSE)&lt;&gt;1), 1,0))*'Coefficients - Win Probability'!$J$2</f>
        <v>#N/A</v>
      </c>
      <c r="K653" s="5" t="str">
        <f>(IF(AND(VLOOKUP(Games!B654, Data!$B$2:$L$134, 11, FALSE)&lt;&gt;1, VLOOKUP(Games!E654, Data!$B$2:$L$134, 11, FALSE)=1), 1,0))*'Coefficients - Win Probability'!$K$2</f>
        <v>#N/A</v>
      </c>
      <c r="L653" s="5" t="str">
        <f>(VLOOKUP(Games!B654, Data!$B$2:$L$134, 3, FALSE)-VLOOKUP(Games!E654, Data!$B$2:$L$134, 3, FALSE))*'Coefficients - Win Probability'!$L$2</f>
        <v>#N/A</v>
      </c>
      <c r="N653" s="5" t="str">
        <f t="shared" si="1"/>
        <v>#N/A</v>
      </c>
    </row>
    <row r="654" ht="14.25" customHeight="1">
      <c r="A654" s="5" t="n">
        <f>'Coefficients - Win Probability'!$A$2</f>
        <v>0</v>
      </c>
      <c r="B654" s="5" t="n">
        <f>(Games!G655)*'Coefficients - Win Probability'!$B$2</f>
        <v>0</v>
      </c>
      <c r="C654" s="5" t="str">
        <f>(VLOOKUP(Games!B655, Data!$B$2:$L$134, 4, FALSE)-VLOOKUP(Games!E655, Data!$B$2:$L$134, 4, FALSE))*'Coefficients - Win Probability'!$C$2</f>
        <v>#N/A</v>
      </c>
      <c r="D654" s="5" t="str">
        <f>(VLOOKUP(Games!B655, Data!$B$2:$L$134, 5, FALSE)-VLOOKUP(Games!E655, Data!$B$2:$L$134, 5, FALSE))*'Coefficients - Win Probability'!$D$2</f>
        <v>#N/A</v>
      </c>
      <c r="E654" s="5" t="str">
        <f>(VLOOKUP(Games!B655, Data!$B$2:$L$134, 6, FALSE)-VLOOKUP(Games!E655, Data!$B$2:$L$134, 6, FALSE))*'Coefficients - Win Probability'!$E$2</f>
        <v>#N/A</v>
      </c>
      <c r="F654" s="5" t="str">
        <f>(VLOOKUP(Games!B655, Data!$B$2:$L$134, 7, FALSE)-VLOOKUP(Games!E655, Data!$B$2:$L$134, 7, FALSE))*'Coefficients - Win Probability'!$F$2</f>
        <v>#N/A</v>
      </c>
      <c r="G654" s="5" t="str">
        <f>(VLOOKUP(Games!B655, Data!$B$2:$L$134, 8, FALSE)-VLOOKUP(Games!E655, Data!$B$2:$L$134, 8, FALSE))*'Coefficients - Win Probability'!$G$2</f>
        <v>#N/A</v>
      </c>
      <c r="H654" s="5" t="str">
        <f>(VLOOKUP(Games!B655, Data!$B$2:$L$134, 9, FALSE)-VLOOKUP(Games!E655, Data!$B$2:$L$134, 9, FALSE))*'Coefficients - Win Probability'!$H$2</f>
        <v>#N/A</v>
      </c>
      <c r="I654" s="5" t="str">
        <f>(VLOOKUP(Games!B655, Data!$B$2:$L$134, 10, FALSE)-VLOOKUP(Games!E655, Data!$B$2:$L$134, 10, FALSE))*'Coefficients - Win Probability'!$I$2</f>
        <v>#N/A</v>
      </c>
      <c r="J654" s="5" t="str">
        <f>(IF(AND(VLOOKUP(Games!B655, Data!$B$2:$L$134, 11, FALSE)=1, VLOOKUP(Games!E655, Data!$B$2:$L$134, 11, FALSE)&lt;&gt;1), 1,0))*'Coefficients - Win Probability'!$J$2</f>
        <v>#N/A</v>
      </c>
      <c r="K654" s="5" t="str">
        <f>(IF(AND(VLOOKUP(Games!B655, Data!$B$2:$L$134, 11, FALSE)&lt;&gt;1, VLOOKUP(Games!E655, Data!$B$2:$L$134, 11, FALSE)=1), 1,0))*'Coefficients - Win Probability'!$K$2</f>
        <v>#N/A</v>
      </c>
      <c r="L654" s="5" t="str">
        <f>(VLOOKUP(Games!B655, Data!$B$2:$L$134, 3, FALSE)-VLOOKUP(Games!E655, Data!$B$2:$L$134, 3, FALSE))*'Coefficients - Win Probability'!$L$2</f>
        <v>#N/A</v>
      </c>
      <c r="N654" s="5" t="str">
        <f t="shared" si="1"/>
        <v>#N/A</v>
      </c>
    </row>
    <row r="655" ht="14.25" customHeight="1">
      <c r="A655" s="5" t="n">
        <f>'Coefficients - Win Probability'!$A$2</f>
        <v>0</v>
      </c>
      <c r="B655" s="5" t="n">
        <f>(Games!G656)*'Coefficients - Win Probability'!$B$2</f>
        <v>0</v>
      </c>
      <c r="C655" s="5" t="str">
        <f>(VLOOKUP(Games!B656, Data!$B$2:$L$134, 4, FALSE)-VLOOKUP(Games!E656, Data!$B$2:$L$134, 4, FALSE))*'Coefficients - Win Probability'!$C$2</f>
        <v>#N/A</v>
      </c>
      <c r="D655" s="5" t="str">
        <f>(VLOOKUP(Games!B656, Data!$B$2:$L$134, 5, FALSE)-VLOOKUP(Games!E656, Data!$B$2:$L$134, 5, FALSE))*'Coefficients - Win Probability'!$D$2</f>
        <v>#N/A</v>
      </c>
      <c r="E655" s="5" t="str">
        <f>(VLOOKUP(Games!B656, Data!$B$2:$L$134, 6, FALSE)-VLOOKUP(Games!E656, Data!$B$2:$L$134, 6, FALSE))*'Coefficients - Win Probability'!$E$2</f>
        <v>#N/A</v>
      </c>
      <c r="F655" s="5" t="str">
        <f>(VLOOKUP(Games!B656, Data!$B$2:$L$134, 7, FALSE)-VLOOKUP(Games!E656, Data!$B$2:$L$134, 7, FALSE))*'Coefficients - Win Probability'!$F$2</f>
        <v>#N/A</v>
      </c>
      <c r="G655" s="5" t="str">
        <f>(VLOOKUP(Games!B656, Data!$B$2:$L$134, 8, FALSE)-VLOOKUP(Games!E656, Data!$B$2:$L$134, 8, FALSE))*'Coefficients - Win Probability'!$G$2</f>
        <v>#N/A</v>
      </c>
      <c r="H655" s="5" t="str">
        <f>(VLOOKUP(Games!B656, Data!$B$2:$L$134, 9, FALSE)-VLOOKUP(Games!E656, Data!$B$2:$L$134, 9, FALSE))*'Coefficients - Win Probability'!$H$2</f>
        <v>#N/A</v>
      </c>
      <c r="I655" s="5" t="str">
        <f>(VLOOKUP(Games!B656, Data!$B$2:$L$134, 10, FALSE)-VLOOKUP(Games!E656, Data!$B$2:$L$134, 10, FALSE))*'Coefficients - Win Probability'!$I$2</f>
        <v>#N/A</v>
      </c>
      <c r="J655" s="5" t="str">
        <f>(IF(AND(VLOOKUP(Games!B656, Data!$B$2:$L$134, 11, FALSE)=1, VLOOKUP(Games!E656, Data!$B$2:$L$134, 11, FALSE)&lt;&gt;1), 1,0))*'Coefficients - Win Probability'!$J$2</f>
        <v>#N/A</v>
      </c>
      <c r="K655" s="5" t="str">
        <f>(IF(AND(VLOOKUP(Games!B656, Data!$B$2:$L$134, 11, FALSE)&lt;&gt;1, VLOOKUP(Games!E656, Data!$B$2:$L$134, 11, FALSE)=1), 1,0))*'Coefficients - Win Probability'!$K$2</f>
        <v>#N/A</v>
      </c>
      <c r="L655" s="5" t="str">
        <f>(VLOOKUP(Games!B656, Data!$B$2:$L$134, 3, FALSE)-VLOOKUP(Games!E656, Data!$B$2:$L$134, 3, FALSE))*'Coefficients - Win Probability'!$L$2</f>
        <v>#N/A</v>
      </c>
      <c r="N655" s="5" t="str">
        <f t="shared" si="1"/>
        <v>#N/A</v>
      </c>
    </row>
    <row r="656" ht="14.25" customHeight="1">
      <c r="A656" s="5" t="n">
        <f>'Coefficients - Win Probability'!$A$2</f>
        <v>0</v>
      </c>
      <c r="B656" s="5" t="n">
        <f>(Games!G657)*'Coefficients - Win Probability'!$B$2</f>
        <v>0</v>
      </c>
      <c r="C656" s="5" t="str">
        <f>(VLOOKUP(Games!B657, Data!$B$2:$L$134, 4, FALSE)-VLOOKUP(Games!E657, Data!$B$2:$L$134, 4, FALSE))*'Coefficients - Win Probability'!$C$2</f>
        <v>#N/A</v>
      </c>
      <c r="D656" s="5" t="str">
        <f>(VLOOKUP(Games!B657, Data!$B$2:$L$134, 5, FALSE)-VLOOKUP(Games!E657, Data!$B$2:$L$134, 5, FALSE))*'Coefficients - Win Probability'!$D$2</f>
        <v>#N/A</v>
      </c>
      <c r="E656" s="5" t="str">
        <f>(VLOOKUP(Games!B657, Data!$B$2:$L$134, 6, FALSE)-VLOOKUP(Games!E657, Data!$B$2:$L$134, 6, FALSE))*'Coefficients - Win Probability'!$E$2</f>
        <v>#N/A</v>
      </c>
      <c r="F656" s="5" t="str">
        <f>(VLOOKUP(Games!B657, Data!$B$2:$L$134, 7, FALSE)-VLOOKUP(Games!E657, Data!$B$2:$L$134, 7, FALSE))*'Coefficients - Win Probability'!$F$2</f>
        <v>#N/A</v>
      </c>
      <c r="G656" s="5" t="str">
        <f>(VLOOKUP(Games!B657, Data!$B$2:$L$134, 8, FALSE)-VLOOKUP(Games!E657, Data!$B$2:$L$134, 8, FALSE))*'Coefficients - Win Probability'!$G$2</f>
        <v>#N/A</v>
      </c>
      <c r="H656" s="5" t="str">
        <f>(VLOOKUP(Games!B657, Data!$B$2:$L$134, 9, FALSE)-VLOOKUP(Games!E657, Data!$B$2:$L$134, 9, FALSE))*'Coefficients - Win Probability'!$H$2</f>
        <v>#N/A</v>
      </c>
      <c r="I656" s="5" t="str">
        <f>(VLOOKUP(Games!B657, Data!$B$2:$L$134, 10, FALSE)-VLOOKUP(Games!E657, Data!$B$2:$L$134, 10, FALSE))*'Coefficients - Win Probability'!$I$2</f>
        <v>#N/A</v>
      </c>
      <c r="J656" s="5" t="str">
        <f>(IF(AND(VLOOKUP(Games!B657, Data!$B$2:$L$134, 11, FALSE)=1, VLOOKUP(Games!E657, Data!$B$2:$L$134, 11, FALSE)&lt;&gt;1), 1,0))*'Coefficients - Win Probability'!$J$2</f>
        <v>#N/A</v>
      </c>
      <c r="K656" s="5" t="str">
        <f>(IF(AND(VLOOKUP(Games!B657, Data!$B$2:$L$134, 11, FALSE)&lt;&gt;1, VLOOKUP(Games!E657, Data!$B$2:$L$134, 11, FALSE)=1), 1,0))*'Coefficients - Win Probability'!$K$2</f>
        <v>#N/A</v>
      </c>
      <c r="L656" s="5" t="str">
        <f>(VLOOKUP(Games!B657, Data!$B$2:$L$134, 3, FALSE)-VLOOKUP(Games!E657, Data!$B$2:$L$134, 3, FALSE))*'Coefficients - Win Probability'!$L$2</f>
        <v>#N/A</v>
      </c>
      <c r="N656" s="5" t="str">
        <f t="shared" si="1"/>
        <v>#N/A</v>
      </c>
    </row>
    <row r="657" ht="14.25" customHeight="1">
      <c r="A657" s="5" t="n">
        <f>'Coefficients - Win Probability'!$A$2</f>
        <v>0</v>
      </c>
      <c r="B657" s="5" t="n">
        <f>(Games!G658)*'Coefficients - Win Probability'!$B$2</f>
        <v>0</v>
      </c>
      <c r="C657" s="5" t="str">
        <f>(VLOOKUP(Games!B658, Data!$B$2:$L$134, 4, FALSE)-VLOOKUP(Games!E658, Data!$B$2:$L$134, 4, FALSE))*'Coefficients - Win Probability'!$C$2</f>
        <v>#N/A</v>
      </c>
      <c r="D657" s="5" t="str">
        <f>(VLOOKUP(Games!B658, Data!$B$2:$L$134, 5, FALSE)-VLOOKUP(Games!E658, Data!$B$2:$L$134, 5, FALSE))*'Coefficients - Win Probability'!$D$2</f>
        <v>#N/A</v>
      </c>
      <c r="E657" s="5" t="str">
        <f>(VLOOKUP(Games!B658, Data!$B$2:$L$134, 6, FALSE)-VLOOKUP(Games!E658, Data!$B$2:$L$134, 6, FALSE))*'Coefficients - Win Probability'!$E$2</f>
        <v>#N/A</v>
      </c>
      <c r="F657" s="5" t="str">
        <f>(VLOOKUP(Games!B658, Data!$B$2:$L$134, 7, FALSE)-VLOOKUP(Games!E658, Data!$B$2:$L$134, 7, FALSE))*'Coefficients - Win Probability'!$F$2</f>
        <v>#N/A</v>
      </c>
      <c r="G657" s="5" t="str">
        <f>(VLOOKUP(Games!B658, Data!$B$2:$L$134, 8, FALSE)-VLOOKUP(Games!E658, Data!$B$2:$L$134, 8, FALSE))*'Coefficients - Win Probability'!$G$2</f>
        <v>#N/A</v>
      </c>
      <c r="H657" s="5" t="str">
        <f>(VLOOKUP(Games!B658, Data!$B$2:$L$134, 9, FALSE)-VLOOKUP(Games!E658, Data!$B$2:$L$134, 9, FALSE))*'Coefficients - Win Probability'!$H$2</f>
        <v>#N/A</v>
      </c>
      <c r="I657" s="5" t="str">
        <f>(VLOOKUP(Games!B658, Data!$B$2:$L$134, 10, FALSE)-VLOOKUP(Games!E658, Data!$B$2:$L$134, 10, FALSE))*'Coefficients - Win Probability'!$I$2</f>
        <v>#N/A</v>
      </c>
      <c r="J657" s="5" t="str">
        <f>(IF(AND(VLOOKUP(Games!B658, Data!$B$2:$L$134, 11, FALSE)=1, VLOOKUP(Games!E658, Data!$B$2:$L$134, 11, FALSE)&lt;&gt;1), 1,0))*'Coefficients - Win Probability'!$J$2</f>
        <v>#N/A</v>
      </c>
      <c r="K657" s="5" t="str">
        <f>(IF(AND(VLOOKUP(Games!B658, Data!$B$2:$L$134, 11, FALSE)&lt;&gt;1, VLOOKUP(Games!E658, Data!$B$2:$L$134, 11, FALSE)=1), 1,0))*'Coefficients - Win Probability'!$K$2</f>
        <v>#N/A</v>
      </c>
      <c r="L657" s="5" t="str">
        <f>(VLOOKUP(Games!B658, Data!$B$2:$L$134, 3, FALSE)-VLOOKUP(Games!E658, Data!$B$2:$L$134, 3, FALSE))*'Coefficients - Win Probability'!$L$2</f>
        <v>#N/A</v>
      </c>
      <c r="N657" s="5" t="str">
        <f t="shared" si="1"/>
        <v>#N/A</v>
      </c>
    </row>
    <row r="658" ht="14.25" customHeight="1">
      <c r="A658" s="5" t="n">
        <f>'Coefficients - Win Probability'!$A$2</f>
        <v>0</v>
      </c>
      <c r="B658" s="5" t="n">
        <f>(Games!G659)*'Coefficients - Win Probability'!$B$2</f>
        <v>0</v>
      </c>
      <c r="C658" s="5" t="str">
        <f>(VLOOKUP(Games!B659, Data!$B$2:$L$134, 4, FALSE)-VLOOKUP(Games!E659, Data!$B$2:$L$134, 4, FALSE))*'Coefficients - Win Probability'!$C$2</f>
        <v>#N/A</v>
      </c>
      <c r="D658" s="5" t="str">
        <f>(VLOOKUP(Games!B659, Data!$B$2:$L$134, 5, FALSE)-VLOOKUP(Games!E659, Data!$B$2:$L$134, 5, FALSE))*'Coefficients - Win Probability'!$D$2</f>
        <v>#N/A</v>
      </c>
      <c r="E658" s="5" t="str">
        <f>(VLOOKUP(Games!B659, Data!$B$2:$L$134, 6, FALSE)-VLOOKUP(Games!E659, Data!$B$2:$L$134, 6, FALSE))*'Coefficients - Win Probability'!$E$2</f>
        <v>#N/A</v>
      </c>
      <c r="F658" s="5" t="str">
        <f>(VLOOKUP(Games!B659, Data!$B$2:$L$134, 7, FALSE)-VLOOKUP(Games!E659, Data!$B$2:$L$134, 7, FALSE))*'Coefficients - Win Probability'!$F$2</f>
        <v>#N/A</v>
      </c>
      <c r="G658" s="5" t="str">
        <f>(VLOOKUP(Games!B659, Data!$B$2:$L$134, 8, FALSE)-VLOOKUP(Games!E659, Data!$B$2:$L$134, 8, FALSE))*'Coefficients - Win Probability'!$G$2</f>
        <v>#N/A</v>
      </c>
      <c r="H658" s="5" t="str">
        <f>(VLOOKUP(Games!B659, Data!$B$2:$L$134, 9, FALSE)-VLOOKUP(Games!E659, Data!$B$2:$L$134, 9, FALSE))*'Coefficients - Win Probability'!$H$2</f>
        <v>#N/A</v>
      </c>
      <c r="I658" s="5" t="str">
        <f>(VLOOKUP(Games!B659, Data!$B$2:$L$134, 10, FALSE)-VLOOKUP(Games!E659, Data!$B$2:$L$134, 10, FALSE))*'Coefficients - Win Probability'!$I$2</f>
        <v>#N/A</v>
      </c>
      <c r="J658" s="5" t="str">
        <f>(IF(AND(VLOOKUP(Games!B659, Data!$B$2:$L$134, 11, FALSE)=1, VLOOKUP(Games!E659, Data!$B$2:$L$134, 11, FALSE)&lt;&gt;1), 1,0))*'Coefficients - Win Probability'!$J$2</f>
        <v>#N/A</v>
      </c>
      <c r="K658" s="5" t="str">
        <f>(IF(AND(VLOOKUP(Games!B659, Data!$B$2:$L$134, 11, FALSE)&lt;&gt;1, VLOOKUP(Games!E659, Data!$B$2:$L$134, 11, FALSE)=1), 1,0))*'Coefficients - Win Probability'!$K$2</f>
        <v>#N/A</v>
      </c>
      <c r="L658" s="5" t="str">
        <f>(VLOOKUP(Games!B659, Data!$B$2:$L$134, 3, FALSE)-VLOOKUP(Games!E659, Data!$B$2:$L$134, 3, FALSE))*'Coefficients - Win Probability'!$L$2</f>
        <v>#N/A</v>
      </c>
      <c r="N658" s="5" t="str">
        <f t="shared" si="1"/>
        <v>#N/A</v>
      </c>
    </row>
    <row r="659" ht="14.25" customHeight="1">
      <c r="A659" s="5" t="n">
        <f>'Coefficients - Win Probability'!$A$2</f>
        <v>0</v>
      </c>
      <c r="B659" s="5" t="n">
        <f>(Games!G660)*'Coefficients - Win Probability'!$B$2</f>
        <v>0</v>
      </c>
      <c r="C659" s="5" t="str">
        <f>(VLOOKUP(Games!B660, Data!$B$2:$L$134, 4, FALSE)-VLOOKUP(Games!E660, Data!$B$2:$L$134, 4, FALSE))*'Coefficients - Win Probability'!$C$2</f>
        <v>#N/A</v>
      </c>
      <c r="D659" s="5" t="str">
        <f>(VLOOKUP(Games!B660, Data!$B$2:$L$134, 5, FALSE)-VLOOKUP(Games!E660, Data!$B$2:$L$134, 5, FALSE))*'Coefficients - Win Probability'!$D$2</f>
        <v>#N/A</v>
      </c>
      <c r="E659" s="5" t="str">
        <f>(VLOOKUP(Games!B660, Data!$B$2:$L$134, 6, FALSE)-VLOOKUP(Games!E660, Data!$B$2:$L$134, 6, FALSE))*'Coefficients - Win Probability'!$E$2</f>
        <v>#N/A</v>
      </c>
      <c r="F659" s="5" t="str">
        <f>(VLOOKUP(Games!B660, Data!$B$2:$L$134, 7, FALSE)-VLOOKUP(Games!E660, Data!$B$2:$L$134, 7, FALSE))*'Coefficients - Win Probability'!$F$2</f>
        <v>#N/A</v>
      </c>
      <c r="G659" s="5" t="str">
        <f>(VLOOKUP(Games!B660, Data!$B$2:$L$134, 8, FALSE)-VLOOKUP(Games!E660, Data!$B$2:$L$134, 8, FALSE))*'Coefficients - Win Probability'!$G$2</f>
        <v>#N/A</v>
      </c>
      <c r="H659" s="5" t="str">
        <f>(VLOOKUP(Games!B660, Data!$B$2:$L$134, 9, FALSE)-VLOOKUP(Games!E660, Data!$B$2:$L$134, 9, FALSE))*'Coefficients - Win Probability'!$H$2</f>
        <v>#N/A</v>
      </c>
      <c r="I659" s="5" t="str">
        <f>(VLOOKUP(Games!B660, Data!$B$2:$L$134, 10, FALSE)-VLOOKUP(Games!E660, Data!$B$2:$L$134, 10, FALSE))*'Coefficients - Win Probability'!$I$2</f>
        <v>#N/A</v>
      </c>
      <c r="J659" s="5" t="str">
        <f>(IF(AND(VLOOKUP(Games!B660, Data!$B$2:$L$134, 11, FALSE)=1, VLOOKUP(Games!E660, Data!$B$2:$L$134, 11, FALSE)&lt;&gt;1), 1,0))*'Coefficients - Win Probability'!$J$2</f>
        <v>#N/A</v>
      </c>
      <c r="K659" s="5" t="str">
        <f>(IF(AND(VLOOKUP(Games!B660, Data!$B$2:$L$134, 11, FALSE)&lt;&gt;1, VLOOKUP(Games!E660, Data!$B$2:$L$134, 11, FALSE)=1), 1,0))*'Coefficients - Win Probability'!$K$2</f>
        <v>#N/A</v>
      </c>
      <c r="L659" s="5" t="str">
        <f>(VLOOKUP(Games!B660, Data!$B$2:$L$134, 3, FALSE)-VLOOKUP(Games!E660, Data!$B$2:$L$134, 3, FALSE))*'Coefficients - Win Probability'!$L$2</f>
        <v>#N/A</v>
      </c>
      <c r="N659" s="5" t="str">
        <f t="shared" si="1"/>
        <v>#N/A</v>
      </c>
    </row>
    <row r="660" ht="14.25" customHeight="1">
      <c r="A660" s="5" t="n">
        <f>'Coefficients - Win Probability'!$A$2</f>
        <v>0</v>
      </c>
      <c r="B660" s="5" t="n">
        <f>(Games!G661)*'Coefficients - Win Probability'!$B$2</f>
        <v>0</v>
      </c>
      <c r="C660" s="5" t="str">
        <f>(VLOOKUP(Games!B661, Data!$B$2:$L$134, 4, FALSE)-VLOOKUP(Games!E661, Data!$B$2:$L$134, 4, FALSE))*'Coefficients - Win Probability'!$C$2</f>
        <v>#N/A</v>
      </c>
      <c r="D660" s="5" t="str">
        <f>(VLOOKUP(Games!B661, Data!$B$2:$L$134, 5, FALSE)-VLOOKUP(Games!E661, Data!$B$2:$L$134, 5, FALSE))*'Coefficients - Win Probability'!$D$2</f>
        <v>#N/A</v>
      </c>
      <c r="E660" s="5" t="str">
        <f>(VLOOKUP(Games!B661, Data!$B$2:$L$134, 6, FALSE)-VLOOKUP(Games!E661, Data!$B$2:$L$134, 6, FALSE))*'Coefficients - Win Probability'!$E$2</f>
        <v>#N/A</v>
      </c>
      <c r="F660" s="5" t="str">
        <f>(VLOOKUP(Games!B661, Data!$B$2:$L$134, 7, FALSE)-VLOOKUP(Games!E661, Data!$B$2:$L$134, 7, FALSE))*'Coefficients - Win Probability'!$F$2</f>
        <v>#N/A</v>
      </c>
      <c r="G660" s="5" t="str">
        <f>(VLOOKUP(Games!B661, Data!$B$2:$L$134, 8, FALSE)-VLOOKUP(Games!E661, Data!$B$2:$L$134, 8, FALSE))*'Coefficients - Win Probability'!$G$2</f>
        <v>#N/A</v>
      </c>
      <c r="H660" s="5" t="str">
        <f>(VLOOKUP(Games!B661, Data!$B$2:$L$134, 9, FALSE)-VLOOKUP(Games!E661, Data!$B$2:$L$134, 9, FALSE))*'Coefficients - Win Probability'!$H$2</f>
        <v>#N/A</v>
      </c>
      <c r="I660" s="5" t="str">
        <f>(VLOOKUP(Games!B661, Data!$B$2:$L$134, 10, FALSE)-VLOOKUP(Games!E661, Data!$B$2:$L$134, 10, FALSE))*'Coefficients - Win Probability'!$I$2</f>
        <v>#N/A</v>
      </c>
      <c r="J660" s="5" t="str">
        <f>(IF(AND(VLOOKUP(Games!B661, Data!$B$2:$L$134, 11, FALSE)=1, VLOOKUP(Games!E661, Data!$B$2:$L$134, 11, FALSE)&lt;&gt;1), 1,0))*'Coefficients - Win Probability'!$J$2</f>
        <v>#N/A</v>
      </c>
      <c r="K660" s="5" t="str">
        <f>(IF(AND(VLOOKUP(Games!B661, Data!$B$2:$L$134, 11, FALSE)&lt;&gt;1, VLOOKUP(Games!E661, Data!$B$2:$L$134, 11, FALSE)=1), 1,0))*'Coefficients - Win Probability'!$K$2</f>
        <v>#N/A</v>
      </c>
      <c r="L660" s="5" t="str">
        <f>(VLOOKUP(Games!B661, Data!$B$2:$L$134, 3, FALSE)-VLOOKUP(Games!E661, Data!$B$2:$L$134, 3, FALSE))*'Coefficients - Win Probability'!$L$2</f>
        <v>#N/A</v>
      </c>
      <c r="N660" s="5" t="str">
        <f t="shared" si="1"/>
        <v>#N/A</v>
      </c>
    </row>
    <row r="661" ht="14.25" customHeight="1">
      <c r="A661" s="5" t="n">
        <f>'Coefficients - Win Probability'!$A$2</f>
        <v>0</v>
      </c>
      <c r="B661" s="5" t="n">
        <f>(Games!G662)*'Coefficients - Win Probability'!$B$2</f>
        <v>0</v>
      </c>
      <c r="C661" s="5" t="str">
        <f>(VLOOKUP(Games!B662, Data!$B$2:$L$134, 4, FALSE)-VLOOKUP(Games!E662, Data!$B$2:$L$134, 4, FALSE))*'Coefficients - Win Probability'!$C$2</f>
        <v>#N/A</v>
      </c>
      <c r="D661" s="5" t="str">
        <f>(VLOOKUP(Games!B662, Data!$B$2:$L$134, 5, FALSE)-VLOOKUP(Games!E662, Data!$B$2:$L$134, 5, FALSE))*'Coefficients - Win Probability'!$D$2</f>
        <v>#N/A</v>
      </c>
      <c r="E661" s="5" t="str">
        <f>(VLOOKUP(Games!B662, Data!$B$2:$L$134, 6, FALSE)-VLOOKUP(Games!E662, Data!$B$2:$L$134, 6, FALSE))*'Coefficients - Win Probability'!$E$2</f>
        <v>#N/A</v>
      </c>
      <c r="F661" s="5" t="str">
        <f>(VLOOKUP(Games!B662, Data!$B$2:$L$134, 7, FALSE)-VLOOKUP(Games!E662, Data!$B$2:$L$134, 7, FALSE))*'Coefficients - Win Probability'!$F$2</f>
        <v>#N/A</v>
      </c>
      <c r="G661" s="5" t="str">
        <f>(VLOOKUP(Games!B662, Data!$B$2:$L$134, 8, FALSE)-VLOOKUP(Games!E662, Data!$B$2:$L$134, 8, FALSE))*'Coefficients - Win Probability'!$G$2</f>
        <v>#N/A</v>
      </c>
      <c r="H661" s="5" t="str">
        <f>(VLOOKUP(Games!B662, Data!$B$2:$L$134, 9, FALSE)-VLOOKUP(Games!E662, Data!$B$2:$L$134, 9, FALSE))*'Coefficients - Win Probability'!$H$2</f>
        <v>#N/A</v>
      </c>
      <c r="I661" s="5" t="str">
        <f>(VLOOKUP(Games!B662, Data!$B$2:$L$134, 10, FALSE)-VLOOKUP(Games!E662, Data!$B$2:$L$134, 10, FALSE))*'Coefficients - Win Probability'!$I$2</f>
        <v>#N/A</v>
      </c>
      <c r="J661" s="5" t="str">
        <f>(IF(AND(VLOOKUP(Games!B662, Data!$B$2:$L$134, 11, FALSE)=1, VLOOKUP(Games!E662, Data!$B$2:$L$134, 11, FALSE)&lt;&gt;1), 1,0))*'Coefficients - Win Probability'!$J$2</f>
        <v>#N/A</v>
      </c>
      <c r="K661" s="5" t="str">
        <f>(IF(AND(VLOOKUP(Games!B662, Data!$B$2:$L$134, 11, FALSE)&lt;&gt;1, VLOOKUP(Games!E662, Data!$B$2:$L$134, 11, FALSE)=1), 1,0))*'Coefficients - Win Probability'!$K$2</f>
        <v>#N/A</v>
      </c>
      <c r="L661" s="5" t="str">
        <f>(VLOOKUP(Games!B662, Data!$B$2:$L$134, 3, FALSE)-VLOOKUP(Games!E662, Data!$B$2:$L$134, 3, FALSE))*'Coefficients - Win Probability'!$L$2</f>
        <v>#N/A</v>
      </c>
      <c r="N661" s="5" t="str">
        <f t="shared" si="1"/>
        <v>#N/A</v>
      </c>
    </row>
    <row r="662" ht="14.25" customHeight="1">
      <c r="A662" s="5" t="n">
        <f>'Coefficients - Win Probability'!$A$2</f>
        <v>0</v>
      </c>
      <c r="B662" s="5" t="n">
        <f>(Games!G663)*'Coefficients - Win Probability'!$B$2</f>
        <v>0</v>
      </c>
      <c r="C662" s="5" t="str">
        <f>(VLOOKUP(Games!B663, Data!$B$2:$L$134, 4, FALSE)-VLOOKUP(Games!E663, Data!$B$2:$L$134, 4, FALSE))*'Coefficients - Win Probability'!$C$2</f>
        <v>#N/A</v>
      </c>
      <c r="D662" s="5" t="str">
        <f>(VLOOKUP(Games!B663, Data!$B$2:$L$134, 5, FALSE)-VLOOKUP(Games!E663, Data!$B$2:$L$134, 5, FALSE))*'Coefficients - Win Probability'!$D$2</f>
        <v>#N/A</v>
      </c>
      <c r="E662" s="5" t="str">
        <f>(VLOOKUP(Games!B663, Data!$B$2:$L$134, 6, FALSE)-VLOOKUP(Games!E663, Data!$B$2:$L$134, 6, FALSE))*'Coefficients - Win Probability'!$E$2</f>
        <v>#N/A</v>
      </c>
      <c r="F662" s="5" t="str">
        <f>(VLOOKUP(Games!B663, Data!$B$2:$L$134, 7, FALSE)-VLOOKUP(Games!E663, Data!$B$2:$L$134, 7, FALSE))*'Coefficients - Win Probability'!$F$2</f>
        <v>#N/A</v>
      </c>
      <c r="G662" s="5" t="str">
        <f>(VLOOKUP(Games!B663, Data!$B$2:$L$134, 8, FALSE)-VLOOKUP(Games!E663, Data!$B$2:$L$134, 8, FALSE))*'Coefficients - Win Probability'!$G$2</f>
        <v>#N/A</v>
      </c>
      <c r="H662" s="5" t="str">
        <f>(VLOOKUP(Games!B663, Data!$B$2:$L$134, 9, FALSE)-VLOOKUP(Games!E663, Data!$B$2:$L$134, 9, FALSE))*'Coefficients - Win Probability'!$H$2</f>
        <v>#N/A</v>
      </c>
      <c r="I662" s="5" t="str">
        <f>(VLOOKUP(Games!B663, Data!$B$2:$L$134, 10, FALSE)-VLOOKUP(Games!E663, Data!$B$2:$L$134, 10, FALSE))*'Coefficients - Win Probability'!$I$2</f>
        <v>#N/A</v>
      </c>
      <c r="J662" s="5" t="str">
        <f>(IF(AND(VLOOKUP(Games!B663, Data!$B$2:$L$134, 11, FALSE)=1, VLOOKUP(Games!E663, Data!$B$2:$L$134, 11, FALSE)&lt;&gt;1), 1,0))*'Coefficients - Win Probability'!$J$2</f>
        <v>#N/A</v>
      </c>
      <c r="K662" s="5" t="str">
        <f>(IF(AND(VLOOKUP(Games!B663, Data!$B$2:$L$134, 11, FALSE)&lt;&gt;1, VLOOKUP(Games!E663, Data!$B$2:$L$134, 11, FALSE)=1), 1,0))*'Coefficients - Win Probability'!$K$2</f>
        <v>#N/A</v>
      </c>
      <c r="L662" s="5" t="str">
        <f>(VLOOKUP(Games!B663, Data!$B$2:$L$134, 3, FALSE)-VLOOKUP(Games!E663, Data!$B$2:$L$134, 3, FALSE))*'Coefficients - Win Probability'!$L$2</f>
        <v>#N/A</v>
      </c>
      <c r="N662" s="5" t="str">
        <f t="shared" si="1"/>
        <v>#N/A</v>
      </c>
    </row>
    <row r="663" ht="14.25" customHeight="1">
      <c r="A663" s="5" t="n">
        <f>'Coefficients - Win Probability'!$A$2</f>
        <v>0</v>
      </c>
      <c r="B663" s="5" t="n">
        <f>(Games!G664)*'Coefficients - Win Probability'!$B$2</f>
        <v>0</v>
      </c>
      <c r="C663" s="5" t="str">
        <f>(VLOOKUP(Games!B664, Data!$B$2:$L$134, 4, FALSE)-VLOOKUP(Games!E664, Data!$B$2:$L$134, 4, FALSE))*'Coefficients - Win Probability'!$C$2</f>
        <v>#N/A</v>
      </c>
      <c r="D663" s="5" t="str">
        <f>(VLOOKUP(Games!B664, Data!$B$2:$L$134, 5, FALSE)-VLOOKUP(Games!E664, Data!$B$2:$L$134, 5, FALSE))*'Coefficients - Win Probability'!$D$2</f>
        <v>#N/A</v>
      </c>
      <c r="E663" s="5" t="str">
        <f>(VLOOKUP(Games!B664, Data!$B$2:$L$134, 6, FALSE)-VLOOKUP(Games!E664, Data!$B$2:$L$134, 6, FALSE))*'Coefficients - Win Probability'!$E$2</f>
        <v>#N/A</v>
      </c>
      <c r="F663" s="5" t="str">
        <f>(VLOOKUP(Games!B664, Data!$B$2:$L$134, 7, FALSE)-VLOOKUP(Games!E664, Data!$B$2:$L$134, 7, FALSE))*'Coefficients - Win Probability'!$F$2</f>
        <v>#N/A</v>
      </c>
      <c r="G663" s="5" t="str">
        <f>(VLOOKUP(Games!B664, Data!$B$2:$L$134, 8, FALSE)-VLOOKUP(Games!E664, Data!$B$2:$L$134, 8, FALSE))*'Coefficients - Win Probability'!$G$2</f>
        <v>#N/A</v>
      </c>
      <c r="H663" s="5" t="str">
        <f>(VLOOKUP(Games!B664, Data!$B$2:$L$134, 9, FALSE)-VLOOKUP(Games!E664, Data!$B$2:$L$134, 9, FALSE))*'Coefficients - Win Probability'!$H$2</f>
        <v>#N/A</v>
      </c>
      <c r="I663" s="5" t="str">
        <f>(VLOOKUP(Games!B664, Data!$B$2:$L$134, 10, FALSE)-VLOOKUP(Games!E664, Data!$B$2:$L$134, 10, FALSE))*'Coefficients - Win Probability'!$I$2</f>
        <v>#N/A</v>
      </c>
      <c r="J663" s="5" t="str">
        <f>(IF(AND(VLOOKUP(Games!B664, Data!$B$2:$L$134, 11, FALSE)=1, VLOOKUP(Games!E664, Data!$B$2:$L$134, 11, FALSE)&lt;&gt;1), 1,0))*'Coefficients - Win Probability'!$J$2</f>
        <v>#N/A</v>
      </c>
      <c r="K663" s="5" t="str">
        <f>(IF(AND(VLOOKUP(Games!B664, Data!$B$2:$L$134, 11, FALSE)&lt;&gt;1, VLOOKUP(Games!E664, Data!$B$2:$L$134, 11, FALSE)=1), 1,0))*'Coefficients - Win Probability'!$K$2</f>
        <v>#N/A</v>
      </c>
      <c r="L663" s="5" t="str">
        <f>(VLOOKUP(Games!B664, Data!$B$2:$L$134, 3, FALSE)-VLOOKUP(Games!E664, Data!$B$2:$L$134, 3, FALSE))*'Coefficients - Win Probability'!$L$2</f>
        <v>#N/A</v>
      </c>
      <c r="N663" s="5" t="str">
        <f t="shared" si="1"/>
        <v>#N/A</v>
      </c>
    </row>
    <row r="664" ht="14.25" customHeight="1">
      <c r="A664" s="5" t="n">
        <f>'Coefficients - Win Probability'!$A$2</f>
        <v>0</v>
      </c>
      <c r="B664" s="5" t="n">
        <f>(Games!G665)*'Coefficients - Win Probability'!$B$2</f>
        <v>0</v>
      </c>
      <c r="C664" s="5" t="str">
        <f>(VLOOKUP(Games!B665, Data!$B$2:$L$134, 4, FALSE)-VLOOKUP(Games!E665, Data!$B$2:$L$134, 4, FALSE))*'Coefficients - Win Probability'!$C$2</f>
        <v>#N/A</v>
      </c>
      <c r="D664" s="5" t="str">
        <f>(VLOOKUP(Games!B665, Data!$B$2:$L$134, 5, FALSE)-VLOOKUP(Games!E665, Data!$B$2:$L$134, 5, FALSE))*'Coefficients - Win Probability'!$D$2</f>
        <v>#N/A</v>
      </c>
      <c r="E664" s="5" t="str">
        <f>(VLOOKUP(Games!B665, Data!$B$2:$L$134, 6, FALSE)-VLOOKUP(Games!E665, Data!$B$2:$L$134, 6, FALSE))*'Coefficients - Win Probability'!$E$2</f>
        <v>#N/A</v>
      </c>
      <c r="F664" s="5" t="str">
        <f>(VLOOKUP(Games!B665, Data!$B$2:$L$134, 7, FALSE)-VLOOKUP(Games!E665, Data!$B$2:$L$134, 7, FALSE))*'Coefficients - Win Probability'!$F$2</f>
        <v>#N/A</v>
      </c>
      <c r="G664" s="5" t="str">
        <f>(VLOOKUP(Games!B665, Data!$B$2:$L$134, 8, FALSE)-VLOOKUP(Games!E665, Data!$B$2:$L$134, 8, FALSE))*'Coefficients - Win Probability'!$G$2</f>
        <v>#N/A</v>
      </c>
      <c r="H664" s="5" t="str">
        <f>(VLOOKUP(Games!B665, Data!$B$2:$L$134, 9, FALSE)-VLOOKUP(Games!E665, Data!$B$2:$L$134, 9, FALSE))*'Coefficients - Win Probability'!$H$2</f>
        <v>#N/A</v>
      </c>
      <c r="I664" s="5" t="str">
        <f>(VLOOKUP(Games!B665, Data!$B$2:$L$134, 10, FALSE)-VLOOKUP(Games!E665, Data!$B$2:$L$134, 10, FALSE))*'Coefficients - Win Probability'!$I$2</f>
        <v>#N/A</v>
      </c>
      <c r="J664" s="5" t="str">
        <f>(IF(AND(VLOOKUP(Games!B665, Data!$B$2:$L$134, 11, FALSE)=1, VLOOKUP(Games!E665, Data!$B$2:$L$134, 11, FALSE)&lt;&gt;1), 1,0))*'Coefficients - Win Probability'!$J$2</f>
        <v>#N/A</v>
      </c>
      <c r="K664" s="5" t="str">
        <f>(IF(AND(VLOOKUP(Games!B665, Data!$B$2:$L$134, 11, FALSE)&lt;&gt;1, VLOOKUP(Games!E665, Data!$B$2:$L$134, 11, FALSE)=1), 1,0))*'Coefficients - Win Probability'!$K$2</f>
        <v>#N/A</v>
      </c>
      <c r="L664" s="5" t="str">
        <f>(VLOOKUP(Games!B665, Data!$B$2:$L$134, 3, FALSE)-VLOOKUP(Games!E665, Data!$B$2:$L$134, 3, FALSE))*'Coefficients - Win Probability'!$L$2</f>
        <v>#N/A</v>
      </c>
      <c r="N664" s="5" t="str">
        <f t="shared" si="1"/>
        <v>#N/A</v>
      </c>
    </row>
    <row r="665" ht="14.25" customHeight="1">
      <c r="A665" s="5" t="n">
        <f>'Coefficients - Win Probability'!$A$2</f>
        <v>0</v>
      </c>
      <c r="B665" s="5" t="n">
        <f>(Games!G666)*'Coefficients - Win Probability'!$B$2</f>
        <v>0</v>
      </c>
      <c r="C665" s="5" t="str">
        <f>(VLOOKUP(Games!B666, Data!$B$2:$L$134, 4, FALSE)-VLOOKUP(Games!E666, Data!$B$2:$L$134, 4, FALSE))*'Coefficients - Win Probability'!$C$2</f>
        <v>#N/A</v>
      </c>
      <c r="D665" s="5" t="str">
        <f>(VLOOKUP(Games!B666, Data!$B$2:$L$134, 5, FALSE)-VLOOKUP(Games!E666, Data!$B$2:$L$134, 5, FALSE))*'Coefficients - Win Probability'!$D$2</f>
        <v>#N/A</v>
      </c>
      <c r="E665" s="5" t="str">
        <f>(VLOOKUP(Games!B666, Data!$B$2:$L$134, 6, FALSE)-VLOOKUP(Games!E666, Data!$B$2:$L$134, 6, FALSE))*'Coefficients - Win Probability'!$E$2</f>
        <v>#N/A</v>
      </c>
      <c r="F665" s="5" t="str">
        <f>(VLOOKUP(Games!B666, Data!$B$2:$L$134, 7, FALSE)-VLOOKUP(Games!E666, Data!$B$2:$L$134, 7, FALSE))*'Coefficients - Win Probability'!$F$2</f>
        <v>#N/A</v>
      </c>
      <c r="G665" s="5" t="str">
        <f>(VLOOKUP(Games!B666, Data!$B$2:$L$134, 8, FALSE)-VLOOKUP(Games!E666, Data!$B$2:$L$134, 8, FALSE))*'Coefficients - Win Probability'!$G$2</f>
        <v>#N/A</v>
      </c>
      <c r="H665" s="5" t="str">
        <f>(VLOOKUP(Games!B666, Data!$B$2:$L$134, 9, FALSE)-VLOOKUP(Games!E666, Data!$B$2:$L$134, 9, FALSE))*'Coefficients - Win Probability'!$H$2</f>
        <v>#N/A</v>
      </c>
      <c r="I665" s="5" t="str">
        <f>(VLOOKUP(Games!B666, Data!$B$2:$L$134, 10, FALSE)-VLOOKUP(Games!E666, Data!$B$2:$L$134, 10, FALSE))*'Coefficients - Win Probability'!$I$2</f>
        <v>#N/A</v>
      </c>
      <c r="J665" s="5" t="str">
        <f>(IF(AND(VLOOKUP(Games!B666, Data!$B$2:$L$134, 11, FALSE)=1, VLOOKUP(Games!E666, Data!$B$2:$L$134, 11, FALSE)&lt;&gt;1), 1,0))*'Coefficients - Win Probability'!$J$2</f>
        <v>#N/A</v>
      </c>
      <c r="K665" s="5" t="str">
        <f>(IF(AND(VLOOKUP(Games!B666, Data!$B$2:$L$134, 11, FALSE)&lt;&gt;1, VLOOKUP(Games!E666, Data!$B$2:$L$134, 11, FALSE)=1), 1,0))*'Coefficients - Win Probability'!$K$2</f>
        <v>#N/A</v>
      </c>
      <c r="L665" s="5" t="str">
        <f>(VLOOKUP(Games!B666, Data!$B$2:$L$134, 3, FALSE)-VLOOKUP(Games!E666, Data!$B$2:$L$134, 3, FALSE))*'Coefficients - Win Probability'!$L$2</f>
        <v>#N/A</v>
      </c>
      <c r="N665" s="5" t="str">
        <f t="shared" si="1"/>
        <v>#N/A</v>
      </c>
    </row>
    <row r="666" ht="14.25" customHeight="1">
      <c r="A666" s="5" t="n">
        <f>'Coefficients - Win Probability'!$A$2</f>
        <v>0</v>
      </c>
      <c r="B666" s="5" t="n">
        <f>(Games!G667)*'Coefficients - Win Probability'!$B$2</f>
        <v>0</v>
      </c>
      <c r="C666" s="5" t="str">
        <f>(VLOOKUP(Games!B667, Data!$B$2:$L$134, 4, FALSE)-VLOOKUP(Games!E667, Data!$B$2:$L$134, 4, FALSE))*'Coefficients - Win Probability'!$C$2</f>
        <v>#N/A</v>
      </c>
      <c r="D666" s="5" t="str">
        <f>(VLOOKUP(Games!B667, Data!$B$2:$L$134, 5, FALSE)-VLOOKUP(Games!E667, Data!$B$2:$L$134, 5, FALSE))*'Coefficients - Win Probability'!$D$2</f>
        <v>#N/A</v>
      </c>
      <c r="E666" s="5" t="str">
        <f>(VLOOKUP(Games!B667, Data!$B$2:$L$134, 6, FALSE)-VLOOKUP(Games!E667, Data!$B$2:$L$134, 6, FALSE))*'Coefficients - Win Probability'!$E$2</f>
        <v>#N/A</v>
      </c>
      <c r="F666" s="5" t="str">
        <f>(VLOOKUP(Games!B667, Data!$B$2:$L$134, 7, FALSE)-VLOOKUP(Games!E667, Data!$B$2:$L$134, 7, FALSE))*'Coefficients - Win Probability'!$F$2</f>
        <v>#N/A</v>
      </c>
      <c r="G666" s="5" t="str">
        <f>(VLOOKUP(Games!B667, Data!$B$2:$L$134, 8, FALSE)-VLOOKUP(Games!E667, Data!$B$2:$L$134, 8, FALSE))*'Coefficients - Win Probability'!$G$2</f>
        <v>#N/A</v>
      </c>
      <c r="H666" s="5" t="str">
        <f>(VLOOKUP(Games!B667, Data!$B$2:$L$134, 9, FALSE)-VLOOKUP(Games!E667, Data!$B$2:$L$134, 9, FALSE))*'Coefficients - Win Probability'!$H$2</f>
        <v>#N/A</v>
      </c>
      <c r="I666" s="5" t="str">
        <f>(VLOOKUP(Games!B667, Data!$B$2:$L$134, 10, FALSE)-VLOOKUP(Games!E667, Data!$B$2:$L$134, 10, FALSE))*'Coefficients - Win Probability'!$I$2</f>
        <v>#N/A</v>
      </c>
      <c r="J666" s="5" t="str">
        <f>(IF(AND(VLOOKUP(Games!B667, Data!$B$2:$L$134, 11, FALSE)=1, VLOOKUP(Games!E667, Data!$B$2:$L$134, 11, FALSE)&lt;&gt;1), 1,0))*'Coefficients - Win Probability'!$J$2</f>
        <v>#N/A</v>
      </c>
      <c r="K666" s="5" t="str">
        <f>(IF(AND(VLOOKUP(Games!B667, Data!$B$2:$L$134, 11, FALSE)&lt;&gt;1, VLOOKUP(Games!E667, Data!$B$2:$L$134, 11, FALSE)=1), 1,0))*'Coefficients - Win Probability'!$K$2</f>
        <v>#N/A</v>
      </c>
      <c r="L666" s="5" t="str">
        <f>(VLOOKUP(Games!B667, Data!$B$2:$L$134, 3, FALSE)-VLOOKUP(Games!E667, Data!$B$2:$L$134, 3, FALSE))*'Coefficients - Win Probability'!$L$2</f>
        <v>#N/A</v>
      </c>
      <c r="N666" s="5" t="str">
        <f t="shared" si="1"/>
        <v>#N/A</v>
      </c>
    </row>
    <row r="667" ht="14.25" customHeight="1">
      <c r="A667" s="5" t="n">
        <f>'Coefficients - Win Probability'!$A$2</f>
        <v>0</v>
      </c>
      <c r="B667" s="5" t="n">
        <f>(Games!G668)*'Coefficients - Win Probability'!$B$2</f>
        <v>0</v>
      </c>
      <c r="C667" s="5" t="str">
        <f>(VLOOKUP(Games!B668, Data!$B$2:$L$134, 4, FALSE)-VLOOKUP(Games!E668, Data!$B$2:$L$134, 4, FALSE))*'Coefficients - Win Probability'!$C$2</f>
        <v>#N/A</v>
      </c>
      <c r="D667" s="5" t="str">
        <f>(VLOOKUP(Games!B668, Data!$B$2:$L$134, 5, FALSE)-VLOOKUP(Games!E668, Data!$B$2:$L$134, 5, FALSE))*'Coefficients - Win Probability'!$D$2</f>
        <v>#N/A</v>
      </c>
      <c r="E667" s="5" t="str">
        <f>(VLOOKUP(Games!B668, Data!$B$2:$L$134, 6, FALSE)-VLOOKUP(Games!E668, Data!$B$2:$L$134, 6, FALSE))*'Coefficients - Win Probability'!$E$2</f>
        <v>#N/A</v>
      </c>
      <c r="F667" s="5" t="str">
        <f>(VLOOKUP(Games!B668, Data!$B$2:$L$134, 7, FALSE)-VLOOKUP(Games!E668, Data!$B$2:$L$134, 7, FALSE))*'Coefficients - Win Probability'!$F$2</f>
        <v>#N/A</v>
      </c>
      <c r="G667" s="5" t="str">
        <f>(VLOOKUP(Games!B668, Data!$B$2:$L$134, 8, FALSE)-VLOOKUP(Games!E668, Data!$B$2:$L$134, 8, FALSE))*'Coefficients - Win Probability'!$G$2</f>
        <v>#N/A</v>
      </c>
      <c r="H667" s="5" t="str">
        <f>(VLOOKUP(Games!B668, Data!$B$2:$L$134, 9, FALSE)-VLOOKUP(Games!E668, Data!$B$2:$L$134, 9, FALSE))*'Coefficients - Win Probability'!$H$2</f>
        <v>#N/A</v>
      </c>
      <c r="I667" s="5" t="str">
        <f>(VLOOKUP(Games!B668, Data!$B$2:$L$134, 10, FALSE)-VLOOKUP(Games!E668, Data!$B$2:$L$134, 10, FALSE))*'Coefficients - Win Probability'!$I$2</f>
        <v>#N/A</v>
      </c>
      <c r="J667" s="5" t="str">
        <f>(IF(AND(VLOOKUP(Games!B668, Data!$B$2:$L$134, 11, FALSE)=1, VLOOKUP(Games!E668, Data!$B$2:$L$134, 11, FALSE)&lt;&gt;1), 1,0))*'Coefficients - Win Probability'!$J$2</f>
        <v>#N/A</v>
      </c>
      <c r="K667" s="5" t="str">
        <f>(IF(AND(VLOOKUP(Games!B668, Data!$B$2:$L$134, 11, FALSE)&lt;&gt;1, VLOOKUP(Games!E668, Data!$B$2:$L$134, 11, FALSE)=1), 1,0))*'Coefficients - Win Probability'!$K$2</f>
        <v>#N/A</v>
      </c>
      <c r="L667" s="5" t="str">
        <f>(VLOOKUP(Games!B668, Data!$B$2:$L$134, 3, FALSE)-VLOOKUP(Games!E668, Data!$B$2:$L$134, 3, FALSE))*'Coefficients - Win Probability'!$L$2</f>
        <v>#N/A</v>
      </c>
      <c r="N667" s="5" t="str">
        <f t="shared" si="1"/>
        <v>#N/A</v>
      </c>
    </row>
    <row r="668" ht="14.25" customHeight="1">
      <c r="A668" s="5" t="n">
        <f>'Coefficients - Win Probability'!$A$2</f>
        <v>0</v>
      </c>
      <c r="B668" s="5" t="n">
        <f>(Games!G669)*'Coefficients - Win Probability'!$B$2</f>
        <v>0</v>
      </c>
      <c r="C668" s="5" t="str">
        <f>(VLOOKUP(Games!B669, Data!$B$2:$L$134, 4, FALSE)-VLOOKUP(Games!E669, Data!$B$2:$L$134, 4, FALSE))*'Coefficients - Win Probability'!$C$2</f>
        <v>#N/A</v>
      </c>
      <c r="D668" s="5" t="str">
        <f>(VLOOKUP(Games!B669, Data!$B$2:$L$134, 5, FALSE)-VLOOKUP(Games!E669, Data!$B$2:$L$134, 5, FALSE))*'Coefficients - Win Probability'!$D$2</f>
        <v>#N/A</v>
      </c>
      <c r="E668" s="5" t="str">
        <f>(VLOOKUP(Games!B669, Data!$B$2:$L$134, 6, FALSE)-VLOOKUP(Games!E669, Data!$B$2:$L$134, 6, FALSE))*'Coefficients - Win Probability'!$E$2</f>
        <v>#N/A</v>
      </c>
      <c r="F668" s="5" t="str">
        <f>(VLOOKUP(Games!B669, Data!$B$2:$L$134, 7, FALSE)-VLOOKUP(Games!E669, Data!$B$2:$L$134, 7, FALSE))*'Coefficients - Win Probability'!$F$2</f>
        <v>#N/A</v>
      </c>
      <c r="G668" s="5" t="str">
        <f>(VLOOKUP(Games!B669, Data!$B$2:$L$134, 8, FALSE)-VLOOKUP(Games!E669, Data!$B$2:$L$134, 8, FALSE))*'Coefficients - Win Probability'!$G$2</f>
        <v>#N/A</v>
      </c>
      <c r="H668" s="5" t="str">
        <f>(VLOOKUP(Games!B669, Data!$B$2:$L$134, 9, FALSE)-VLOOKUP(Games!E669, Data!$B$2:$L$134, 9, FALSE))*'Coefficients - Win Probability'!$H$2</f>
        <v>#N/A</v>
      </c>
      <c r="I668" s="5" t="str">
        <f>(VLOOKUP(Games!B669, Data!$B$2:$L$134, 10, FALSE)-VLOOKUP(Games!E669, Data!$B$2:$L$134, 10, FALSE))*'Coefficients - Win Probability'!$I$2</f>
        <v>#N/A</v>
      </c>
      <c r="J668" s="5" t="str">
        <f>(IF(AND(VLOOKUP(Games!B669, Data!$B$2:$L$134, 11, FALSE)=1, VLOOKUP(Games!E669, Data!$B$2:$L$134, 11, FALSE)&lt;&gt;1), 1,0))*'Coefficients - Win Probability'!$J$2</f>
        <v>#N/A</v>
      </c>
      <c r="K668" s="5" t="str">
        <f>(IF(AND(VLOOKUP(Games!B669, Data!$B$2:$L$134, 11, FALSE)&lt;&gt;1, VLOOKUP(Games!E669, Data!$B$2:$L$134, 11, FALSE)=1), 1,0))*'Coefficients - Win Probability'!$K$2</f>
        <v>#N/A</v>
      </c>
      <c r="L668" s="5" t="str">
        <f>(VLOOKUP(Games!B669, Data!$B$2:$L$134, 3, FALSE)-VLOOKUP(Games!E669, Data!$B$2:$L$134, 3, FALSE))*'Coefficients - Win Probability'!$L$2</f>
        <v>#N/A</v>
      </c>
      <c r="N668" s="5" t="str">
        <f t="shared" si="1"/>
        <v>#N/A</v>
      </c>
    </row>
    <row r="669" ht="14.25" customHeight="1">
      <c r="A669" s="5" t="n">
        <f>'Coefficients - Win Probability'!$A$2</f>
        <v>0</v>
      </c>
      <c r="B669" s="5" t="n">
        <f>(Games!G670)*'Coefficients - Win Probability'!$B$2</f>
        <v>0</v>
      </c>
      <c r="C669" s="5" t="str">
        <f>(VLOOKUP(Games!B670, Data!$B$2:$L$134, 4, FALSE)-VLOOKUP(Games!E670, Data!$B$2:$L$134, 4, FALSE))*'Coefficients - Win Probability'!$C$2</f>
        <v>#N/A</v>
      </c>
      <c r="D669" s="5" t="str">
        <f>(VLOOKUP(Games!B670, Data!$B$2:$L$134, 5, FALSE)-VLOOKUP(Games!E670, Data!$B$2:$L$134, 5, FALSE))*'Coefficients - Win Probability'!$D$2</f>
        <v>#N/A</v>
      </c>
      <c r="E669" s="5" t="str">
        <f>(VLOOKUP(Games!B670, Data!$B$2:$L$134, 6, FALSE)-VLOOKUP(Games!E670, Data!$B$2:$L$134, 6, FALSE))*'Coefficients - Win Probability'!$E$2</f>
        <v>#N/A</v>
      </c>
      <c r="F669" s="5" t="str">
        <f>(VLOOKUP(Games!B670, Data!$B$2:$L$134, 7, FALSE)-VLOOKUP(Games!E670, Data!$B$2:$L$134, 7, FALSE))*'Coefficients - Win Probability'!$F$2</f>
        <v>#N/A</v>
      </c>
      <c r="G669" s="5" t="str">
        <f>(VLOOKUP(Games!B670, Data!$B$2:$L$134, 8, FALSE)-VLOOKUP(Games!E670, Data!$B$2:$L$134, 8, FALSE))*'Coefficients - Win Probability'!$G$2</f>
        <v>#N/A</v>
      </c>
      <c r="H669" s="5" t="str">
        <f>(VLOOKUP(Games!B670, Data!$B$2:$L$134, 9, FALSE)-VLOOKUP(Games!E670, Data!$B$2:$L$134, 9, FALSE))*'Coefficients - Win Probability'!$H$2</f>
        <v>#N/A</v>
      </c>
      <c r="I669" s="5" t="str">
        <f>(VLOOKUP(Games!B670, Data!$B$2:$L$134, 10, FALSE)-VLOOKUP(Games!E670, Data!$B$2:$L$134, 10, FALSE))*'Coefficients - Win Probability'!$I$2</f>
        <v>#N/A</v>
      </c>
      <c r="J669" s="5" t="str">
        <f>(IF(AND(VLOOKUP(Games!B670, Data!$B$2:$L$134, 11, FALSE)=1, VLOOKUP(Games!E670, Data!$B$2:$L$134, 11, FALSE)&lt;&gt;1), 1,0))*'Coefficients - Win Probability'!$J$2</f>
        <v>#N/A</v>
      </c>
      <c r="K669" s="5" t="str">
        <f>(IF(AND(VLOOKUP(Games!B670, Data!$B$2:$L$134, 11, FALSE)&lt;&gt;1, VLOOKUP(Games!E670, Data!$B$2:$L$134, 11, FALSE)=1), 1,0))*'Coefficients - Win Probability'!$K$2</f>
        <v>#N/A</v>
      </c>
      <c r="L669" s="5" t="str">
        <f>(VLOOKUP(Games!B670, Data!$B$2:$L$134, 3, FALSE)-VLOOKUP(Games!E670, Data!$B$2:$L$134, 3, FALSE))*'Coefficients - Win Probability'!$L$2</f>
        <v>#N/A</v>
      </c>
      <c r="N669" s="5" t="str">
        <f t="shared" si="1"/>
        <v>#N/A</v>
      </c>
    </row>
    <row r="670" ht="14.25" customHeight="1">
      <c r="A670" s="5" t="n">
        <f>'Coefficients - Win Probability'!$A$2</f>
        <v>0</v>
      </c>
      <c r="B670" s="5" t="n">
        <f>(Games!G671)*'Coefficients - Win Probability'!$B$2</f>
        <v>0</v>
      </c>
      <c r="C670" s="5" t="str">
        <f>(VLOOKUP(Games!B671, Data!$B$2:$L$134, 4, FALSE)-VLOOKUP(Games!E671, Data!$B$2:$L$134, 4, FALSE))*'Coefficients - Win Probability'!$C$2</f>
        <v>#N/A</v>
      </c>
      <c r="D670" s="5" t="str">
        <f>(VLOOKUP(Games!B671, Data!$B$2:$L$134, 5, FALSE)-VLOOKUP(Games!E671, Data!$B$2:$L$134, 5, FALSE))*'Coefficients - Win Probability'!$D$2</f>
        <v>#N/A</v>
      </c>
      <c r="E670" s="5" t="str">
        <f>(VLOOKUP(Games!B671, Data!$B$2:$L$134, 6, FALSE)-VLOOKUP(Games!E671, Data!$B$2:$L$134, 6, FALSE))*'Coefficients - Win Probability'!$E$2</f>
        <v>#N/A</v>
      </c>
      <c r="F670" s="5" t="str">
        <f>(VLOOKUP(Games!B671, Data!$B$2:$L$134, 7, FALSE)-VLOOKUP(Games!E671, Data!$B$2:$L$134, 7, FALSE))*'Coefficients - Win Probability'!$F$2</f>
        <v>#N/A</v>
      </c>
      <c r="G670" s="5" t="str">
        <f>(VLOOKUP(Games!B671, Data!$B$2:$L$134, 8, FALSE)-VLOOKUP(Games!E671, Data!$B$2:$L$134, 8, FALSE))*'Coefficients - Win Probability'!$G$2</f>
        <v>#N/A</v>
      </c>
      <c r="H670" s="5" t="str">
        <f>(VLOOKUP(Games!B671, Data!$B$2:$L$134, 9, FALSE)-VLOOKUP(Games!E671, Data!$B$2:$L$134, 9, FALSE))*'Coefficients - Win Probability'!$H$2</f>
        <v>#N/A</v>
      </c>
      <c r="I670" s="5" t="str">
        <f>(VLOOKUP(Games!B671, Data!$B$2:$L$134, 10, FALSE)-VLOOKUP(Games!E671, Data!$B$2:$L$134, 10, FALSE))*'Coefficients - Win Probability'!$I$2</f>
        <v>#N/A</v>
      </c>
      <c r="J670" s="5" t="str">
        <f>(IF(AND(VLOOKUP(Games!B671, Data!$B$2:$L$134, 11, FALSE)=1, VLOOKUP(Games!E671, Data!$B$2:$L$134, 11, FALSE)&lt;&gt;1), 1,0))*'Coefficients - Win Probability'!$J$2</f>
        <v>#N/A</v>
      </c>
      <c r="K670" s="5" t="str">
        <f>(IF(AND(VLOOKUP(Games!B671, Data!$B$2:$L$134, 11, FALSE)&lt;&gt;1, VLOOKUP(Games!E671, Data!$B$2:$L$134, 11, FALSE)=1), 1,0))*'Coefficients - Win Probability'!$K$2</f>
        <v>#N/A</v>
      </c>
      <c r="L670" s="5" t="str">
        <f>(VLOOKUP(Games!B671, Data!$B$2:$L$134, 3, FALSE)-VLOOKUP(Games!E671, Data!$B$2:$L$134, 3, FALSE))*'Coefficients - Win Probability'!$L$2</f>
        <v>#N/A</v>
      </c>
      <c r="N670" s="5" t="str">
        <f t="shared" si="1"/>
        <v>#N/A</v>
      </c>
    </row>
    <row r="671" ht="14.25" customHeight="1">
      <c r="A671" s="5" t="n">
        <f>'Coefficients - Win Probability'!$A$2</f>
        <v>0</v>
      </c>
      <c r="B671" s="5" t="n">
        <f>(Games!G672)*'Coefficients - Win Probability'!$B$2</f>
        <v>0</v>
      </c>
      <c r="C671" s="5" t="str">
        <f>(VLOOKUP(Games!B672, Data!$B$2:$L$134, 4, FALSE)-VLOOKUP(Games!E672, Data!$B$2:$L$134, 4, FALSE))*'Coefficients - Win Probability'!$C$2</f>
        <v>#N/A</v>
      </c>
      <c r="D671" s="5" t="str">
        <f>(VLOOKUP(Games!B672, Data!$B$2:$L$134, 5, FALSE)-VLOOKUP(Games!E672, Data!$B$2:$L$134, 5, FALSE))*'Coefficients - Win Probability'!$D$2</f>
        <v>#N/A</v>
      </c>
      <c r="E671" s="5" t="str">
        <f>(VLOOKUP(Games!B672, Data!$B$2:$L$134, 6, FALSE)-VLOOKUP(Games!E672, Data!$B$2:$L$134, 6, FALSE))*'Coefficients - Win Probability'!$E$2</f>
        <v>#N/A</v>
      </c>
      <c r="F671" s="5" t="str">
        <f>(VLOOKUP(Games!B672, Data!$B$2:$L$134, 7, FALSE)-VLOOKUP(Games!E672, Data!$B$2:$L$134, 7, FALSE))*'Coefficients - Win Probability'!$F$2</f>
        <v>#N/A</v>
      </c>
      <c r="G671" s="5" t="str">
        <f>(VLOOKUP(Games!B672, Data!$B$2:$L$134, 8, FALSE)-VLOOKUP(Games!E672, Data!$B$2:$L$134, 8, FALSE))*'Coefficients - Win Probability'!$G$2</f>
        <v>#N/A</v>
      </c>
      <c r="H671" s="5" t="str">
        <f>(VLOOKUP(Games!B672, Data!$B$2:$L$134, 9, FALSE)-VLOOKUP(Games!E672, Data!$B$2:$L$134, 9, FALSE))*'Coefficients - Win Probability'!$H$2</f>
        <v>#N/A</v>
      </c>
      <c r="I671" s="5" t="str">
        <f>(VLOOKUP(Games!B672, Data!$B$2:$L$134, 10, FALSE)-VLOOKUP(Games!E672, Data!$B$2:$L$134, 10, FALSE))*'Coefficients - Win Probability'!$I$2</f>
        <v>#N/A</v>
      </c>
      <c r="J671" s="5" t="str">
        <f>(IF(AND(VLOOKUP(Games!B672, Data!$B$2:$L$134, 11, FALSE)=1, VLOOKUP(Games!E672, Data!$B$2:$L$134, 11, FALSE)&lt;&gt;1), 1,0))*'Coefficients - Win Probability'!$J$2</f>
        <v>#N/A</v>
      </c>
      <c r="K671" s="5" t="str">
        <f>(IF(AND(VLOOKUP(Games!B672, Data!$B$2:$L$134, 11, FALSE)&lt;&gt;1, VLOOKUP(Games!E672, Data!$B$2:$L$134, 11, FALSE)=1), 1,0))*'Coefficients - Win Probability'!$K$2</f>
        <v>#N/A</v>
      </c>
      <c r="L671" s="5" t="str">
        <f>(VLOOKUP(Games!B672, Data!$B$2:$L$134, 3, FALSE)-VLOOKUP(Games!E672, Data!$B$2:$L$134, 3, FALSE))*'Coefficients - Win Probability'!$L$2</f>
        <v>#N/A</v>
      </c>
      <c r="N671" s="5" t="str">
        <f t="shared" si="1"/>
        <v>#N/A</v>
      </c>
    </row>
    <row r="672" ht="14.25" customHeight="1">
      <c r="A672" s="5" t="n">
        <f>'Coefficients - Win Probability'!$A$2</f>
        <v>0</v>
      </c>
      <c r="B672" s="5" t="n">
        <f>(Games!G673)*'Coefficients - Win Probability'!$B$2</f>
        <v>0</v>
      </c>
      <c r="C672" s="5" t="str">
        <f>(VLOOKUP(Games!B673, Data!$B$2:$L$134, 4, FALSE)-VLOOKUP(Games!E673, Data!$B$2:$L$134, 4, FALSE))*'Coefficients - Win Probability'!$C$2</f>
        <v>#N/A</v>
      </c>
      <c r="D672" s="5" t="str">
        <f>(VLOOKUP(Games!B673, Data!$B$2:$L$134, 5, FALSE)-VLOOKUP(Games!E673, Data!$B$2:$L$134, 5, FALSE))*'Coefficients - Win Probability'!$D$2</f>
        <v>#N/A</v>
      </c>
      <c r="E672" s="5" t="str">
        <f>(VLOOKUP(Games!B673, Data!$B$2:$L$134, 6, FALSE)-VLOOKUP(Games!E673, Data!$B$2:$L$134, 6, FALSE))*'Coefficients - Win Probability'!$E$2</f>
        <v>#N/A</v>
      </c>
      <c r="F672" s="5" t="str">
        <f>(VLOOKUP(Games!B673, Data!$B$2:$L$134, 7, FALSE)-VLOOKUP(Games!E673, Data!$B$2:$L$134, 7, FALSE))*'Coefficients - Win Probability'!$F$2</f>
        <v>#N/A</v>
      </c>
      <c r="G672" s="5" t="str">
        <f>(VLOOKUP(Games!B673, Data!$B$2:$L$134, 8, FALSE)-VLOOKUP(Games!E673, Data!$B$2:$L$134, 8, FALSE))*'Coefficients - Win Probability'!$G$2</f>
        <v>#N/A</v>
      </c>
      <c r="H672" s="5" t="str">
        <f>(VLOOKUP(Games!B673, Data!$B$2:$L$134, 9, FALSE)-VLOOKUP(Games!E673, Data!$B$2:$L$134, 9, FALSE))*'Coefficients - Win Probability'!$H$2</f>
        <v>#N/A</v>
      </c>
      <c r="I672" s="5" t="str">
        <f>(VLOOKUP(Games!B673, Data!$B$2:$L$134, 10, FALSE)-VLOOKUP(Games!E673, Data!$B$2:$L$134, 10, FALSE))*'Coefficients - Win Probability'!$I$2</f>
        <v>#N/A</v>
      </c>
      <c r="J672" s="5" t="str">
        <f>(IF(AND(VLOOKUP(Games!B673, Data!$B$2:$L$134, 11, FALSE)=1, VLOOKUP(Games!E673, Data!$B$2:$L$134, 11, FALSE)&lt;&gt;1), 1,0))*'Coefficients - Win Probability'!$J$2</f>
        <v>#N/A</v>
      </c>
      <c r="K672" s="5" t="str">
        <f>(IF(AND(VLOOKUP(Games!B673, Data!$B$2:$L$134, 11, FALSE)&lt;&gt;1, VLOOKUP(Games!E673, Data!$B$2:$L$134, 11, FALSE)=1), 1,0))*'Coefficients - Win Probability'!$K$2</f>
        <v>#N/A</v>
      </c>
      <c r="L672" s="5" t="str">
        <f>(VLOOKUP(Games!B673, Data!$B$2:$L$134, 3, FALSE)-VLOOKUP(Games!E673, Data!$B$2:$L$134, 3, FALSE))*'Coefficients - Win Probability'!$L$2</f>
        <v>#N/A</v>
      </c>
      <c r="N672" s="5" t="str">
        <f t="shared" si="1"/>
        <v>#N/A</v>
      </c>
    </row>
    <row r="673" ht="14.25" customHeight="1">
      <c r="A673" s="5" t="n">
        <f>'Coefficients - Win Probability'!$A$2</f>
        <v>0</v>
      </c>
      <c r="B673" s="5" t="n">
        <f>(Games!G674)*'Coefficients - Win Probability'!$B$2</f>
        <v>0</v>
      </c>
      <c r="C673" s="5" t="str">
        <f>(VLOOKUP(Games!B674, Data!$B$2:$L$134, 4, FALSE)-VLOOKUP(Games!E674, Data!$B$2:$L$134, 4, FALSE))*'Coefficients - Win Probability'!$C$2</f>
        <v>#N/A</v>
      </c>
      <c r="D673" s="5" t="str">
        <f>(VLOOKUP(Games!B674, Data!$B$2:$L$134, 5, FALSE)-VLOOKUP(Games!E674, Data!$B$2:$L$134, 5, FALSE))*'Coefficients - Win Probability'!$D$2</f>
        <v>#N/A</v>
      </c>
      <c r="E673" s="5" t="str">
        <f>(VLOOKUP(Games!B674, Data!$B$2:$L$134, 6, FALSE)-VLOOKUP(Games!E674, Data!$B$2:$L$134, 6, FALSE))*'Coefficients - Win Probability'!$E$2</f>
        <v>#N/A</v>
      </c>
      <c r="F673" s="5" t="str">
        <f>(VLOOKUP(Games!B674, Data!$B$2:$L$134, 7, FALSE)-VLOOKUP(Games!E674, Data!$B$2:$L$134, 7, FALSE))*'Coefficients - Win Probability'!$F$2</f>
        <v>#N/A</v>
      </c>
      <c r="G673" s="5" t="str">
        <f>(VLOOKUP(Games!B674, Data!$B$2:$L$134, 8, FALSE)-VLOOKUP(Games!E674, Data!$B$2:$L$134, 8, FALSE))*'Coefficients - Win Probability'!$G$2</f>
        <v>#N/A</v>
      </c>
      <c r="H673" s="5" t="str">
        <f>(VLOOKUP(Games!B674, Data!$B$2:$L$134, 9, FALSE)-VLOOKUP(Games!E674, Data!$B$2:$L$134, 9, FALSE))*'Coefficients - Win Probability'!$H$2</f>
        <v>#N/A</v>
      </c>
      <c r="I673" s="5" t="str">
        <f>(VLOOKUP(Games!B674, Data!$B$2:$L$134, 10, FALSE)-VLOOKUP(Games!E674, Data!$B$2:$L$134, 10, FALSE))*'Coefficients - Win Probability'!$I$2</f>
        <v>#N/A</v>
      </c>
      <c r="J673" s="5" t="str">
        <f>(IF(AND(VLOOKUP(Games!B674, Data!$B$2:$L$134, 11, FALSE)=1, VLOOKUP(Games!E674, Data!$B$2:$L$134, 11, FALSE)&lt;&gt;1), 1,0))*'Coefficients - Win Probability'!$J$2</f>
        <v>#N/A</v>
      </c>
      <c r="K673" s="5" t="str">
        <f>(IF(AND(VLOOKUP(Games!B674, Data!$B$2:$L$134, 11, FALSE)&lt;&gt;1, VLOOKUP(Games!E674, Data!$B$2:$L$134, 11, FALSE)=1), 1,0))*'Coefficients - Win Probability'!$K$2</f>
        <v>#N/A</v>
      </c>
      <c r="L673" s="5" t="str">
        <f>(VLOOKUP(Games!B674, Data!$B$2:$L$134, 3, FALSE)-VLOOKUP(Games!E674, Data!$B$2:$L$134, 3, FALSE))*'Coefficients - Win Probability'!$L$2</f>
        <v>#N/A</v>
      </c>
      <c r="N673" s="5" t="str">
        <f t="shared" si="1"/>
        <v>#N/A</v>
      </c>
    </row>
    <row r="674" ht="14.25" customHeight="1">
      <c r="A674" s="5" t="n">
        <f>'Coefficients - Win Probability'!$A$2</f>
        <v>0</v>
      </c>
      <c r="B674" s="5" t="n">
        <f>(Games!G675)*'Coefficients - Win Probability'!$B$2</f>
        <v>0</v>
      </c>
      <c r="C674" s="5" t="str">
        <f>(VLOOKUP(Games!B675, Data!$B$2:$L$134, 4, FALSE)-VLOOKUP(Games!E675, Data!$B$2:$L$134, 4, FALSE))*'Coefficients - Win Probability'!$C$2</f>
        <v>#N/A</v>
      </c>
      <c r="D674" s="5" t="str">
        <f>(VLOOKUP(Games!B675, Data!$B$2:$L$134, 5, FALSE)-VLOOKUP(Games!E675, Data!$B$2:$L$134, 5, FALSE))*'Coefficients - Win Probability'!$D$2</f>
        <v>#N/A</v>
      </c>
      <c r="E674" s="5" t="str">
        <f>(VLOOKUP(Games!B675, Data!$B$2:$L$134, 6, FALSE)-VLOOKUP(Games!E675, Data!$B$2:$L$134, 6, FALSE))*'Coefficients - Win Probability'!$E$2</f>
        <v>#N/A</v>
      </c>
      <c r="F674" s="5" t="str">
        <f>(VLOOKUP(Games!B675, Data!$B$2:$L$134, 7, FALSE)-VLOOKUP(Games!E675, Data!$B$2:$L$134, 7, FALSE))*'Coefficients - Win Probability'!$F$2</f>
        <v>#N/A</v>
      </c>
      <c r="G674" s="5" t="str">
        <f>(VLOOKUP(Games!B675, Data!$B$2:$L$134, 8, FALSE)-VLOOKUP(Games!E675, Data!$B$2:$L$134, 8, FALSE))*'Coefficients - Win Probability'!$G$2</f>
        <v>#N/A</v>
      </c>
      <c r="H674" s="5" t="str">
        <f>(VLOOKUP(Games!B675, Data!$B$2:$L$134, 9, FALSE)-VLOOKUP(Games!E675, Data!$B$2:$L$134, 9, FALSE))*'Coefficients - Win Probability'!$H$2</f>
        <v>#N/A</v>
      </c>
      <c r="I674" s="5" t="str">
        <f>(VLOOKUP(Games!B675, Data!$B$2:$L$134, 10, FALSE)-VLOOKUP(Games!E675, Data!$B$2:$L$134, 10, FALSE))*'Coefficients - Win Probability'!$I$2</f>
        <v>#N/A</v>
      </c>
      <c r="J674" s="5" t="str">
        <f>(IF(AND(VLOOKUP(Games!B675, Data!$B$2:$L$134, 11, FALSE)=1, VLOOKUP(Games!E675, Data!$B$2:$L$134, 11, FALSE)&lt;&gt;1), 1,0))*'Coefficients - Win Probability'!$J$2</f>
        <v>#N/A</v>
      </c>
      <c r="K674" s="5" t="str">
        <f>(IF(AND(VLOOKUP(Games!B675, Data!$B$2:$L$134, 11, FALSE)&lt;&gt;1, VLOOKUP(Games!E675, Data!$B$2:$L$134, 11, FALSE)=1), 1,0))*'Coefficients - Win Probability'!$K$2</f>
        <v>#N/A</v>
      </c>
      <c r="L674" s="5" t="str">
        <f>(VLOOKUP(Games!B675, Data!$B$2:$L$134, 3, FALSE)-VLOOKUP(Games!E675, Data!$B$2:$L$134, 3, FALSE))*'Coefficients - Win Probability'!$L$2</f>
        <v>#N/A</v>
      </c>
      <c r="N674" s="5" t="str">
        <f t="shared" si="1"/>
        <v>#N/A</v>
      </c>
    </row>
    <row r="675" ht="14.25" customHeight="1">
      <c r="A675" s="5" t="n">
        <f>'Coefficients - Win Probability'!$A$2</f>
        <v>0</v>
      </c>
      <c r="B675" s="5" t="n">
        <f>(Games!G676)*'Coefficients - Win Probability'!$B$2</f>
        <v>0</v>
      </c>
      <c r="C675" s="5" t="str">
        <f>(VLOOKUP(Games!B676, Data!$B$2:$L$134, 4, FALSE)-VLOOKUP(Games!E676, Data!$B$2:$L$134, 4, FALSE))*'Coefficients - Win Probability'!$C$2</f>
        <v>#N/A</v>
      </c>
      <c r="D675" s="5" t="str">
        <f>(VLOOKUP(Games!B676, Data!$B$2:$L$134, 5, FALSE)-VLOOKUP(Games!E676, Data!$B$2:$L$134, 5, FALSE))*'Coefficients - Win Probability'!$D$2</f>
        <v>#N/A</v>
      </c>
      <c r="E675" s="5" t="str">
        <f>(VLOOKUP(Games!B676, Data!$B$2:$L$134, 6, FALSE)-VLOOKUP(Games!E676, Data!$B$2:$L$134, 6, FALSE))*'Coefficients - Win Probability'!$E$2</f>
        <v>#N/A</v>
      </c>
      <c r="F675" s="5" t="str">
        <f>(VLOOKUP(Games!B676, Data!$B$2:$L$134, 7, FALSE)-VLOOKUP(Games!E676, Data!$B$2:$L$134, 7, FALSE))*'Coefficients - Win Probability'!$F$2</f>
        <v>#N/A</v>
      </c>
      <c r="G675" s="5" t="str">
        <f>(VLOOKUP(Games!B676, Data!$B$2:$L$134, 8, FALSE)-VLOOKUP(Games!E676, Data!$B$2:$L$134, 8, FALSE))*'Coefficients - Win Probability'!$G$2</f>
        <v>#N/A</v>
      </c>
      <c r="H675" s="5" t="str">
        <f>(VLOOKUP(Games!B676, Data!$B$2:$L$134, 9, FALSE)-VLOOKUP(Games!E676, Data!$B$2:$L$134, 9, FALSE))*'Coefficients - Win Probability'!$H$2</f>
        <v>#N/A</v>
      </c>
      <c r="I675" s="5" t="str">
        <f>(VLOOKUP(Games!B676, Data!$B$2:$L$134, 10, FALSE)-VLOOKUP(Games!E676, Data!$B$2:$L$134, 10, FALSE))*'Coefficients - Win Probability'!$I$2</f>
        <v>#N/A</v>
      </c>
      <c r="J675" s="5" t="str">
        <f>(IF(AND(VLOOKUP(Games!B676, Data!$B$2:$L$134, 11, FALSE)=1, VLOOKUP(Games!E676, Data!$B$2:$L$134, 11, FALSE)&lt;&gt;1), 1,0))*'Coefficients - Win Probability'!$J$2</f>
        <v>#N/A</v>
      </c>
      <c r="K675" s="5" t="str">
        <f>(IF(AND(VLOOKUP(Games!B676, Data!$B$2:$L$134, 11, FALSE)&lt;&gt;1, VLOOKUP(Games!E676, Data!$B$2:$L$134, 11, FALSE)=1), 1,0))*'Coefficients - Win Probability'!$K$2</f>
        <v>#N/A</v>
      </c>
      <c r="L675" s="5" t="str">
        <f>(VLOOKUP(Games!B676, Data!$B$2:$L$134, 3, FALSE)-VLOOKUP(Games!E676, Data!$B$2:$L$134, 3, FALSE))*'Coefficients - Win Probability'!$L$2</f>
        <v>#N/A</v>
      </c>
      <c r="N675" s="5" t="str">
        <f t="shared" si="1"/>
        <v>#N/A</v>
      </c>
    </row>
    <row r="676" ht="14.25" customHeight="1">
      <c r="A676" s="5" t="n">
        <f>'Coefficients - Win Probability'!$A$2</f>
        <v>0</v>
      </c>
      <c r="B676" s="5" t="n">
        <f>(Games!G677)*'Coefficients - Win Probability'!$B$2</f>
        <v>0</v>
      </c>
      <c r="C676" s="5" t="str">
        <f>(VLOOKUP(Games!B677, Data!$B$2:$L$134, 4, FALSE)-VLOOKUP(Games!E677, Data!$B$2:$L$134, 4, FALSE))*'Coefficients - Win Probability'!$C$2</f>
        <v>#N/A</v>
      </c>
      <c r="D676" s="5" t="str">
        <f>(VLOOKUP(Games!B677, Data!$B$2:$L$134, 5, FALSE)-VLOOKUP(Games!E677, Data!$B$2:$L$134, 5, FALSE))*'Coefficients - Win Probability'!$D$2</f>
        <v>#N/A</v>
      </c>
      <c r="E676" s="5" t="str">
        <f>(VLOOKUP(Games!B677, Data!$B$2:$L$134, 6, FALSE)-VLOOKUP(Games!E677, Data!$B$2:$L$134, 6, FALSE))*'Coefficients - Win Probability'!$E$2</f>
        <v>#N/A</v>
      </c>
      <c r="F676" s="5" t="str">
        <f>(VLOOKUP(Games!B677, Data!$B$2:$L$134, 7, FALSE)-VLOOKUP(Games!E677, Data!$B$2:$L$134, 7, FALSE))*'Coefficients - Win Probability'!$F$2</f>
        <v>#N/A</v>
      </c>
      <c r="G676" s="5" t="str">
        <f>(VLOOKUP(Games!B677, Data!$B$2:$L$134, 8, FALSE)-VLOOKUP(Games!E677, Data!$B$2:$L$134, 8, FALSE))*'Coefficients - Win Probability'!$G$2</f>
        <v>#N/A</v>
      </c>
      <c r="H676" s="5" t="str">
        <f>(VLOOKUP(Games!B677, Data!$B$2:$L$134, 9, FALSE)-VLOOKUP(Games!E677, Data!$B$2:$L$134, 9, FALSE))*'Coefficients - Win Probability'!$H$2</f>
        <v>#N/A</v>
      </c>
      <c r="I676" s="5" t="str">
        <f>(VLOOKUP(Games!B677, Data!$B$2:$L$134, 10, FALSE)-VLOOKUP(Games!E677, Data!$B$2:$L$134, 10, FALSE))*'Coefficients - Win Probability'!$I$2</f>
        <v>#N/A</v>
      </c>
      <c r="J676" s="5" t="str">
        <f>(IF(AND(VLOOKUP(Games!B677, Data!$B$2:$L$134, 11, FALSE)=1, VLOOKUP(Games!E677, Data!$B$2:$L$134, 11, FALSE)&lt;&gt;1), 1,0))*'Coefficients - Win Probability'!$J$2</f>
        <v>#N/A</v>
      </c>
      <c r="K676" s="5" t="str">
        <f>(IF(AND(VLOOKUP(Games!B677, Data!$B$2:$L$134, 11, FALSE)&lt;&gt;1, VLOOKUP(Games!E677, Data!$B$2:$L$134, 11, FALSE)=1), 1,0))*'Coefficients - Win Probability'!$K$2</f>
        <v>#N/A</v>
      </c>
      <c r="L676" s="5" t="str">
        <f>(VLOOKUP(Games!B677, Data!$B$2:$L$134, 3, FALSE)-VLOOKUP(Games!E677, Data!$B$2:$L$134, 3, FALSE))*'Coefficients - Win Probability'!$L$2</f>
        <v>#N/A</v>
      </c>
      <c r="N676" s="5" t="str">
        <f t="shared" si="1"/>
        <v>#N/A</v>
      </c>
    </row>
    <row r="677" ht="14.25" customHeight="1">
      <c r="A677" s="5" t="n">
        <f>'Coefficients - Win Probability'!$A$2</f>
        <v>0</v>
      </c>
      <c r="B677" s="5" t="n">
        <f>(Games!G678)*'Coefficients - Win Probability'!$B$2</f>
        <v>0</v>
      </c>
      <c r="C677" s="5" t="str">
        <f>(VLOOKUP(Games!B678, Data!$B$2:$L$134, 4, FALSE)-VLOOKUP(Games!E678, Data!$B$2:$L$134, 4, FALSE))*'Coefficients - Win Probability'!$C$2</f>
        <v>#N/A</v>
      </c>
      <c r="D677" s="5" t="str">
        <f>(VLOOKUP(Games!B678, Data!$B$2:$L$134, 5, FALSE)-VLOOKUP(Games!E678, Data!$B$2:$L$134, 5, FALSE))*'Coefficients - Win Probability'!$D$2</f>
        <v>#N/A</v>
      </c>
      <c r="E677" s="5" t="str">
        <f>(VLOOKUP(Games!B678, Data!$B$2:$L$134, 6, FALSE)-VLOOKUP(Games!E678, Data!$B$2:$L$134, 6, FALSE))*'Coefficients - Win Probability'!$E$2</f>
        <v>#N/A</v>
      </c>
      <c r="F677" s="5" t="str">
        <f>(VLOOKUP(Games!B678, Data!$B$2:$L$134, 7, FALSE)-VLOOKUP(Games!E678, Data!$B$2:$L$134, 7, FALSE))*'Coefficients - Win Probability'!$F$2</f>
        <v>#N/A</v>
      </c>
      <c r="G677" s="5" t="str">
        <f>(VLOOKUP(Games!B678, Data!$B$2:$L$134, 8, FALSE)-VLOOKUP(Games!E678, Data!$B$2:$L$134, 8, FALSE))*'Coefficients - Win Probability'!$G$2</f>
        <v>#N/A</v>
      </c>
      <c r="H677" s="5" t="str">
        <f>(VLOOKUP(Games!B678, Data!$B$2:$L$134, 9, FALSE)-VLOOKUP(Games!E678, Data!$B$2:$L$134, 9, FALSE))*'Coefficients - Win Probability'!$H$2</f>
        <v>#N/A</v>
      </c>
      <c r="I677" s="5" t="str">
        <f>(VLOOKUP(Games!B678, Data!$B$2:$L$134, 10, FALSE)-VLOOKUP(Games!E678, Data!$B$2:$L$134, 10, FALSE))*'Coefficients - Win Probability'!$I$2</f>
        <v>#N/A</v>
      </c>
      <c r="J677" s="5" t="str">
        <f>(IF(AND(VLOOKUP(Games!B678, Data!$B$2:$L$134, 11, FALSE)=1, VLOOKUP(Games!E678, Data!$B$2:$L$134, 11, FALSE)&lt;&gt;1), 1,0))*'Coefficients - Win Probability'!$J$2</f>
        <v>#N/A</v>
      </c>
      <c r="K677" s="5" t="str">
        <f>(IF(AND(VLOOKUP(Games!B678, Data!$B$2:$L$134, 11, FALSE)&lt;&gt;1, VLOOKUP(Games!E678, Data!$B$2:$L$134, 11, FALSE)=1), 1,0))*'Coefficients - Win Probability'!$K$2</f>
        <v>#N/A</v>
      </c>
      <c r="L677" s="5" t="str">
        <f>(VLOOKUP(Games!B678, Data!$B$2:$L$134, 3, FALSE)-VLOOKUP(Games!E678, Data!$B$2:$L$134, 3, FALSE))*'Coefficients - Win Probability'!$L$2</f>
        <v>#N/A</v>
      </c>
      <c r="N677" s="5" t="str">
        <f t="shared" si="1"/>
        <v>#N/A</v>
      </c>
    </row>
    <row r="678" ht="14.25" customHeight="1">
      <c r="A678" s="5" t="n">
        <f>'Coefficients - Win Probability'!$A$2</f>
        <v>0</v>
      </c>
      <c r="B678" s="5" t="n">
        <f>(Games!G679)*'Coefficients - Win Probability'!$B$2</f>
        <v>0</v>
      </c>
      <c r="C678" s="5" t="str">
        <f>(VLOOKUP(Games!B679, Data!$B$2:$L$134, 4, FALSE)-VLOOKUP(Games!E679, Data!$B$2:$L$134, 4, FALSE))*'Coefficients - Win Probability'!$C$2</f>
        <v>#N/A</v>
      </c>
      <c r="D678" s="5" t="str">
        <f>(VLOOKUP(Games!B679, Data!$B$2:$L$134, 5, FALSE)-VLOOKUP(Games!E679, Data!$B$2:$L$134, 5, FALSE))*'Coefficients - Win Probability'!$D$2</f>
        <v>#N/A</v>
      </c>
      <c r="E678" s="5" t="str">
        <f>(VLOOKUP(Games!B679, Data!$B$2:$L$134, 6, FALSE)-VLOOKUP(Games!E679, Data!$B$2:$L$134, 6, FALSE))*'Coefficients - Win Probability'!$E$2</f>
        <v>#N/A</v>
      </c>
      <c r="F678" s="5" t="str">
        <f>(VLOOKUP(Games!B679, Data!$B$2:$L$134, 7, FALSE)-VLOOKUP(Games!E679, Data!$B$2:$L$134, 7, FALSE))*'Coefficients - Win Probability'!$F$2</f>
        <v>#N/A</v>
      </c>
      <c r="G678" s="5" t="str">
        <f>(VLOOKUP(Games!B679, Data!$B$2:$L$134, 8, FALSE)-VLOOKUP(Games!E679, Data!$B$2:$L$134, 8, FALSE))*'Coefficients - Win Probability'!$G$2</f>
        <v>#N/A</v>
      </c>
      <c r="H678" s="5" t="str">
        <f>(VLOOKUP(Games!B679, Data!$B$2:$L$134, 9, FALSE)-VLOOKUP(Games!E679, Data!$B$2:$L$134, 9, FALSE))*'Coefficients - Win Probability'!$H$2</f>
        <v>#N/A</v>
      </c>
      <c r="I678" s="5" t="str">
        <f>(VLOOKUP(Games!B679, Data!$B$2:$L$134, 10, FALSE)-VLOOKUP(Games!E679, Data!$B$2:$L$134, 10, FALSE))*'Coefficients - Win Probability'!$I$2</f>
        <v>#N/A</v>
      </c>
      <c r="J678" s="5" t="str">
        <f>(IF(AND(VLOOKUP(Games!B679, Data!$B$2:$L$134, 11, FALSE)=1, VLOOKUP(Games!E679, Data!$B$2:$L$134, 11, FALSE)&lt;&gt;1), 1,0))*'Coefficients - Win Probability'!$J$2</f>
        <v>#N/A</v>
      </c>
      <c r="K678" s="5" t="str">
        <f>(IF(AND(VLOOKUP(Games!B679, Data!$B$2:$L$134, 11, FALSE)&lt;&gt;1, VLOOKUP(Games!E679, Data!$B$2:$L$134, 11, FALSE)=1), 1,0))*'Coefficients - Win Probability'!$K$2</f>
        <v>#N/A</v>
      </c>
      <c r="L678" s="5" t="str">
        <f>(VLOOKUP(Games!B679, Data!$B$2:$L$134, 3, FALSE)-VLOOKUP(Games!E679, Data!$B$2:$L$134, 3, FALSE))*'Coefficients - Win Probability'!$L$2</f>
        <v>#N/A</v>
      </c>
      <c r="N678" s="5" t="str">
        <f t="shared" si="1"/>
        <v>#N/A</v>
      </c>
    </row>
    <row r="679" ht="14.25" customHeight="1">
      <c r="A679" s="5" t="n">
        <f>'Coefficients - Win Probability'!$A$2</f>
        <v>0</v>
      </c>
      <c r="B679" s="5" t="n">
        <f>(Games!G680)*'Coefficients - Win Probability'!$B$2</f>
        <v>0</v>
      </c>
      <c r="C679" s="5" t="str">
        <f>(VLOOKUP(Games!B680, Data!$B$2:$L$134, 4, FALSE)-VLOOKUP(Games!E680, Data!$B$2:$L$134, 4, FALSE))*'Coefficients - Win Probability'!$C$2</f>
        <v>#N/A</v>
      </c>
      <c r="D679" s="5" t="str">
        <f>(VLOOKUP(Games!B680, Data!$B$2:$L$134, 5, FALSE)-VLOOKUP(Games!E680, Data!$B$2:$L$134, 5, FALSE))*'Coefficients - Win Probability'!$D$2</f>
        <v>#N/A</v>
      </c>
      <c r="E679" s="5" t="str">
        <f>(VLOOKUP(Games!B680, Data!$B$2:$L$134, 6, FALSE)-VLOOKUP(Games!E680, Data!$B$2:$L$134, 6, FALSE))*'Coefficients - Win Probability'!$E$2</f>
        <v>#N/A</v>
      </c>
      <c r="F679" s="5" t="str">
        <f>(VLOOKUP(Games!B680, Data!$B$2:$L$134, 7, FALSE)-VLOOKUP(Games!E680, Data!$B$2:$L$134, 7, FALSE))*'Coefficients - Win Probability'!$F$2</f>
        <v>#N/A</v>
      </c>
      <c r="G679" s="5" t="str">
        <f>(VLOOKUP(Games!B680, Data!$B$2:$L$134, 8, FALSE)-VLOOKUP(Games!E680, Data!$B$2:$L$134, 8, FALSE))*'Coefficients - Win Probability'!$G$2</f>
        <v>#N/A</v>
      </c>
      <c r="H679" s="5" t="str">
        <f>(VLOOKUP(Games!B680, Data!$B$2:$L$134, 9, FALSE)-VLOOKUP(Games!E680, Data!$B$2:$L$134, 9, FALSE))*'Coefficients - Win Probability'!$H$2</f>
        <v>#N/A</v>
      </c>
      <c r="I679" s="5" t="str">
        <f>(VLOOKUP(Games!B680, Data!$B$2:$L$134, 10, FALSE)-VLOOKUP(Games!E680, Data!$B$2:$L$134, 10, FALSE))*'Coefficients - Win Probability'!$I$2</f>
        <v>#N/A</v>
      </c>
      <c r="J679" s="5" t="str">
        <f>(IF(AND(VLOOKUP(Games!B680, Data!$B$2:$L$134, 11, FALSE)=1, VLOOKUP(Games!E680, Data!$B$2:$L$134, 11, FALSE)&lt;&gt;1), 1,0))*'Coefficients - Win Probability'!$J$2</f>
        <v>#N/A</v>
      </c>
      <c r="K679" s="5" t="str">
        <f>(IF(AND(VLOOKUP(Games!B680, Data!$B$2:$L$134, 11, FALSE)&lt;&gt;1, VLOOKUP(Games!E680, Data!$B$2:$L$134, 11, FALSE)=1), 1,0))*'Coefficients - Win Probability'!$K$2</f>
        <v>#N/A</v>
      </c>
      <c r="L679" s="5" t="str">
        <f>(VLOOKUP(Games!B680, Data!$B$2:$L$134, 3, FALSE)-VLOOKUP(Games!E680, Data!$B$2:$L$134, 3, FALSE))*'Coefficients - Win Probability'!$L$2</f>
        <v>#N/A</v>
      </c>
      <c r="N679" s="5" t="str">
        <f t="shared" si="1"/>
        <v>#N/A</v>
      </c>
    </row>
    <row r="680" ht="14.25" customHeight="1">
      <c r="A680" s="5" t="n">
        <f>'Coefficients - Win Probability'!$A$2</f>
        <v>0</v>
      </c>
      <c r="B680" s="5" t="n">
        <f>(Games!G681)*'Coefficients - Win Probability'!$B$2</f>
        <v>0</v>
      </c>
      <c r="C680" s="5" t="str">
        <f>(VLOOKUP(Games!B681, Data!$B$2:$L$134, 4, FALSE)-VLOOKUP(Games!E681, Data!$B$2:$L$134, 4, FALSE))*'Coefficients - Win Probability'!$C$2</f>
        <v>#N/A</v>
      </c>
      <c r="D680" s="5" t="str">
        <f>(VLOOKUP(Games!B681, Data!$B$2:$L$134, 5, FALSE)-VLOOKUP(Games!E681, Data!$B$2:$L$134, 5, FALSE))*'Coefficients - Win Probability'!$D$2</f>
        <v>#N/A</v>
      </c>
      <c r="E680" s="5" t="str">
        <f>(VLOOKUP(Games!B681, Data!$B$2:$L$134, 6, FALSE)-VLOOKUP(Games!E681, Data!$B$2:$L$134, 6, FALSE))*'Coefficients - Win Probability'!$E$2</f>
        <v>#N/A</v>
      </c>
      <c r="F680" s="5" t="str">
        <f>(VLOOKUP(Games!B681, Data!$B$2:$L$134, 7, FALSE)-VLOOKUP(Games!E681, Data!$B$2:$L$134, 7, FALSE))*'Coefficients - Win Probability'!$F$2</f>
        <v>#N/A</v>
      </c>
      <c r="G680" s="5" t="str">
        <f>(VLOOKUP(Games!B681, Data!$B$2:$L$134, 8, FALSE)-VLOOKUP(Games!E681, Data!$B$2:$L$134, 8, FALSE))*'Coefficients - Win Probability'!$G$2</f>
        <v>#N/A</v>
      </c>
      <c r="H680" s="5" t="str">
        <f>(VLOOKUP(Games!B681, Data!$B$2:$L$134, 9, FALSE)-VLOOKUP(Games!E681, Data!$B$2:$L$134, 9, FALSE))*'Coefficients - Win Probability'!$H$2</f>
        <v>#N/A</v>
      </c>
      <c r="I680" s="5" t="str">
        <f>(VLOOKUP(Games!B681, Data!$B$2:$L$134, 10, FALSE)-VLOOKUP(Games!E681, Data!$B$2:$L$134, 10, FALSE))*'Coefficients - Win Probability'!$I$2</f>
        <v>#N/A</v>
      </c>
      <c r="J680" s="5" t="str">
        <f>(IF(AND(VLOOKUP(Games!B681, Data!$B$2:$L$134, 11, FALSE)=1, VLOOKUP(Games!E681, Data!$B$2:$L$134, 11, FALSE)&lt;&gt;1), 1,0))*'Coefficients - Win Probability'!$J$2</f>
        <v>#N/A</v>
      </c>
      <c r="K680" s="5" t="str">
        <f>(IF(AND(VLOOKUP(Games!B681, Data!$B$2:$L$134, 11, FALSE)&lt;&gt;1, VLOOKUP(Games!E681, Data!$B$2:$L$134, 11, FALSE)=1), 1,0))*'Coefficients - Win Probability'!$K$2</f>
        <v>#N/A</v>
      </c>
      <c r="L680" s="5" t="str">
        <f>(VLOOKUP(Games!B681, Data!$B$2:$L$134, 3, FALSE)-VLOOKUP(Games!E681, Data!$B$2:$L$134, 3, FALSE))*'Coefficients - Win Probability'!$L$2</f>
        <v>#N/A</v>
      </c>
      <c r="N680" s="5" t="str">
        <f t="shared" si="1"/>
        <v>#N/A</v>
      </c>
    </row>
    <row r="681" ht="14.25" customHeight="1">
      <c r="A681" s="5" t="n">
        <f>'Coefficients - Win Probability'!$A$2</f>
        <v>0</v>
      </c>
      <c r="B681" s="5" t="n">
        <f>(Games!G682)*'Coefficients - Win Probability'!$B$2</f>
        <v>0</v>
      </c>
      <c r="C681" s="5" t="str">
        <f>(VLOOKUP(Games!B682, Data!$B$2:$L$134, 4, FALSE)-VLOOKUP(Games!E682, Data!$B$2:$L$134, 4, FALSE))*'Coefficients - Win Probability'!$C$2</f>
        <v>#N/A</v>
      </c>
      <c r="D681" s="5" t="str">
        <f>(VLOOKUP(Games!B682, Data!$B$2:$L$134, 5, FALSE)-VLOOKUP(Games!E682, Data!$B$2:$L$134, 5, FALSE))*'Coefficients - Win Probability'!$D$2</f>
        <v>#N/A</v>
      </c>
      <c r="E681" s="5" t="str">
        <f>(VLOOKUP(Games!B682, Data!$B$2:$L$134, 6, FALSE)-VLOOKUP(Games!E682, Data!$B$2:$L$134, 6, FALSE))*'Coefficients - Win Probability'!$E$2</f>
        <v>#N/A</v>
      </c>
      <c r="F681" s="5" t="str">
        <f>(VLOOKUP(Games!B682, Data!$B$2:$L$134, 7, FALSE)-VLOOKUP(Games!E682, Data!$B$2:$L$134, 7, FALSE))*'Coefficients - Win Probability'!$F$2</f>
        <v>#N/A</v>
      </c>
      <c r="G681" s="5" t="str">
        <f>(VLOOKUP(Games!B682, Data!$B$2:$L$134, 8, FALSE)-VLOOKUP(Games!E682, Data!$B$2:$L$134, 8, FALSE))*'Coefficients - Win Probability'!$G$2</f>
        <v>#N/A</v>
      </c>
      <c r="H681" s="5" t="str">
        <f>(VLOOKUP(Games!B682, Data!$B$2:$L$134, 9, FALSE)-VLOOKUP(Games!E682, Data!$B$2:$L$134, 9, FALSE))*'Coefficients - Win Probability'!$H$2</f>
        <v>#N/A</v>
      </c>
      <c r="I681" s="5" t="str">
        <f>(VLOOKUP(Games!B682, Data!$B$2:$L$134, 10, FALSE)-VLOOKUP(Games!E682, Data!$B$2:$L$134, 10, FALSE))*'Coefficients - Win Probability'!$I$2</f>
        <v>#N/A</v>
      </c>
      <c r="J681" s="5" t="str">
        <f>(IF(AND(VLOOKUP(Games!B682, Data!$B$2:$L$134, 11, FALSE)=1, VLOOKUP(Games!E682, Data!$B$2:$L$134, 11, FALSE)&lt;&gt;1), 1,0))*'Coefficients - Win Probability'!$J$2</f>
        <v>#N/A</v>
      </c>
      <c r="K681" s="5" t="str">
        <f>(IF(AND(VLOOKUP(Games!B682, Data!$B$2:$L$134, 11, FALSE)&lt;&gt;1, VLOOKUP(Games!E682, Data!$B$2:$L$134, 11, FALSE)=1), 1,0))*'Coefficients - Win Probability'!$K$2</f>
        <v>#N/A</v>
      </c>
      <c r="L681" s="5" t="str">
        <f>(VLOOKUP(Games!B682, Data!$B$2:$L$134, 3, FALSE)-VLOOKUP(Games!E682, Data!$B$2:$L$134, 3, FALSE))*'Coefficients - Win Probability'!$L$2</f>
        <v>#N/A</v>
      </c>
      <c r="N681" s="5" t="str">
        <f t="shared" si="1"/>
        <v>#N/A</v>
      </c>
    </row>
    <row r="682" ht="14.25" customHeight="1">
      <c r="A682" s="5" t="n">
        <f>'Coefficients - Win Probability'!$A$2</f>
        <v>0</v>
      </c>
      <c r="B682" s="5" t="n">
        <f>(Games!G683)*'Coefficients - Win Probability'!$B$2</f>
        <v>0</v>
      </c>
      <c r="C682" s="5" t="str">
        <f>(VLOOKUP(Games!B683, Data!$B$2:$L$134, 4, FALSE)-VLOOKUP(Games!E683, Data!$B$2:$L$134, 4, FALSE))*'Coefficients - Win Probability'!$C$2</f>
        <v>#N/A</v>
      </c>
      <c r="D682" s="5" t="str">
        <f>(VLOOKUP(Games!B683, Data!$B$2:$L$134, 5, FALSE)-VLOOKUP(Games!E683, Data!$B$2:$L$134, 5, FALSE))*'Coefficients - Win Probability'!$D$2</f>
        <v>#N/A</v>
      </c>
      <c r="E682" s="5" t="str">
        <f>(VLOOKUP(Games!B683, Data!$B$2:$L$134, 6, FALSE)-VLOOKUP(Games!E683, Data!$B$2:$L$134, 6, FALSE))*'Coefficients - Win Probability'!$E$2</f>
        <v>#N/A</v>
      </c>
      <c r="F682" s="5" t="str">
        <f>(VLOOKUP(Games!B683, Data!$B$2:$L$134, 7, FALSE)-VLOOKUP(Games!E683, Data!$B$2:$L$134, 7, FALSE))*'Coefficients - Win Probability'!$F$2</f>
        <v>#N/A</v>
      </c>
      <c r="G682" s="5" t="str">
        <f>(VLOOKUP(Games!B683, Data!$B$2:$L$134, 8, FALSE)-VLOOKUP(Games!E683, Data!$B$2:$L$134, 8, FALSE))*'Coefficients - Win Probability'!$G$2</f>
        <v>#N/A</v>
      </c>
      <c r="H682" s="5" t="str">
        <f>(VLOOKUP(Games!B683, Data!$B$2:$L$134, 9, FALSE)-VLOOKUP(Games!E683, Data!$B$2:$L$134, 9, FALSE))*'Coefficients - Win Probability'!$H$2</f>
        <v>#N/A</v>
      </c>
      <c r="I682" s="5" t="str">
        <f>(VLOOKUP(Games!B683, Data!$B$2:$L$134, 10, FALSE)-VLOOKUP(Games!E683, Data!$B$2:$L$134, 10, FALSE))*'Coefficients - Win Probability'!$I$2</f>
        <v>#N/A</v>
      </c>
      <c r="J682" s="5" t="str">
        <f>(IF(AND(VLOOKUP(Games!B683, Data!$B$2:$L$134, 11, FALSE)=1, VLOOKUP(Games!E683, Data!$B$2:$L$134, 11, FALSE)&lt;&gt;1), 1,0))*'Coefficients - Win Probability'!$J$2</f>
        <v>#N/A</v>
      </c>
      <c r="K682" s="5" t="str">
        <f>(IF(AND(VLOOKUP(Games!B683, Data!$B$2:$L$134, 11, FALSE)&lt;&gt;1, VLOOKUP(Games!E683, Data!$B$2:$L$134, 11, FALSE)=1), 1,0))*'Coefficients - Win Probability'!$K$2</f>
        <v>#N/A</v>
      </c>
      <c r="L682" s="5" t="str">
        <f>(VLOOKUP(Games!B683, Data!$B$2:$L$134, 3, FALSE)-VLOOKUP(Games!E683, Data!$B$2:$L$134, 3, FALSE))*'Coefficients - Win Probability'!$L$2</f>
        <v>#N/A</v>
      </c>
      <c r="N682" s="5" t="str">
        <f t="shared" si="1"/>
        <v>#N/A</v>
      </c>
    </row>
    <row r="683" ht="14.25" customHeight="1">
      <c r="A683" s="5" t="n">
        <f>'Coefficients - Win Probability'!$A$2</f>
        <v>0</v>
      </c>
      <c r="B683" s="5" t="n">
        <f>(Games!G684)*'Coefficients - Win Probability'!$B$2</f>
        <v>0</v>
      </c>
      <c r="C683" s="5" t="str">
        <f>(VLOOKUP(Games!B684, Data!$B$2:$L$134, 4, FALSE)-VLOOKUP(Games!E684, Data!$B$2:$L$134, 4, FALSE))*'Coefficients - Win Probability'!$C$2</f>
        <v>#N/A</v>
      </c>
      <c r="D683" s="5" t="str">
        <f>(VLOOKUP(Games!B684, Data!$B$2:$L$134, 5, FALSE)-VLOOKUP(Games!E684, Data!$B$2:$L$134, 5, FALSE))*'Coefficients - Win Probability'!$D$2</f>
        <v>#N/A</v>
      </c>
      <c r="E683" s="5" t="str">
        <f>(VLOOKUP(Games!B684, Data!$B$2:$L$134, 6, FALSE)-VLOOKUP(Games!E684, Data!$B$2:$L$134, 6, FALSE))*'Coefficients - Win Probability'!$E$2</f>
        <v>#N/A</v>
      </c>
      <c r="F683" s="5" t="str">
        <f>(VLOOKUP(Games!B684, Data!$B$2:$L$134, 7, FALSE)-VLOOKUP(Games!E684, Data!$B$2:$L$134, 7, FALSE))*'Coefficients - Win Probability'!$F$2</f>
        <v>#N/A</v>
      </c>
      <c r="G683" s="5" t="str">
        <f>(VLOOKUP(Games!B684, Data!$B$2:$L$134, 8, FALSE)-VLOOKUP(Games!E684, Data!$B$2:$L$134, 8, FALSE))*'Coefficients - Win Probability'!$G$2</f>
        <v>#N/A</v>
      </c>
      <c r="H683" s="5" t="str">
        <f>(VLOOKUP(Games!B684, Data!$B$2:$L$134, 9, FALSE)-VLOOKUP(Games!E684, Data!$B$2:$L$134, 9, FALSE))*'Coefficients - Win Probability'!$H$2</f>
        <v>#N/A</v>
      </c>
      <c r="I683" s="5" t="str">
        <f>(VLOOKUP(Games!B684, Data!$B$2:$L$134, 10, FALSE)-VLOOKUP(Games!E684, Data!$B$2:$L$134, 10, FALSE))*'Coefficients - Win Probability'!$I$2</f>
        <v>#N/A</v>
      </c>
      <c r="J683" s="5" t="str">
        <f>(IF(AND(VLOOKUP(Games!B684, Data!$B$2:$L$134, 11, FALSE)=1, VLOOKUP(Games!E684, Data!$B$2:$L$134, 11, FALSE)&lt;&gt;1), 1,0))*'Coefficients - Win Probability'!$J$2</f>
        <v>#N/A</v>
      </c>
      <c r="K683" s="5" t="str">
        <f>(IF(AND(VLOOKUP(Games!B684, Data!$B$2:$L$134, 11, FALSE)&lt;&gt;1, VLOOKUP(Games!E684, Data!$B$2:$L$134, 11, FALSE)=1), 1,0))*'Coefficients - Win Probability'!$K$2</f>
        <v>#N/A</v>
      </c>
      <c r="L683" s="5" t="str">
        <f>(VLOOKUP(Games!B684, Data!$B$2:$L$134, 3, FALSE)-VLOOKUP(Games!E684, Data!$B$2:$L$134, 3, FALSE))*'Coefficients - Win Probability'!$L$2</f>
        <v>#N/A</v>
      </c>
      <c r="N683" s="5" t="str">
        <f t="shared" si="1"/>
        <v>#N/A</v>
      </c>
    </row>
    <row r="684" ht="14.25" customHeight="1">
      <c r="A684" s="5" t="n">
        <f>'Coefficients - Win Probability'!$A$2</f>
        <v>0</v>
      </c>
      <c r="B684" s="5" t="n">
        <f>(Games!G685)*'Coefficients - Win Probability'!$B$2</f>
        <v>0</v>
      </c>
      <c r="C684" s="5" t="str">
        <f>(VLOOKUP(Games!B685, Data!$B$2:$L$134, 4, FALSE)-VLOOKUP(Games!E685, Data!$B$2:$L$134, 4, FALSE))*'Coefficients - Win Probability'!$C$2</f>
        <v>#N/A</v>
      </c>
      <c r="D684" s="5" t="str">
        <f>(VLOOKUP(Games!B685, Data!$B$2:$L$134, 5, FALSE)-VLOOKUP(Games!E685, Data!$B$2:$L$134, 5, FALSE))*'Coefficients - Win Probability'!$D$2</f>
        <v>#N/A</v>
      </c>
      <c r="E684" s="5" t="str">
        <f>(VLOOKUP(Games!B685, Data!$B$2:$L$134, 6, FALSE)-VLOOKUP(Games!E685, Data!$B$2:$L$134, 6, FALSE))*'Coefficients - Win Probability'!$E$2</f>
        <v>#N/A</v>
      </c>
      <c r="F684" s="5" t="str">
        <f>(VLOOKUP(Games!B685, Data!$B$2:$L$134, 7, FALSE)-VLOOKUP(Games!E685, Data!$B$2:$L$134, 7, FALSE))*'Coefficients - Win Probability'!$F$2</f>
        <v>#N/A</v>
      </c>
      <c r="G684" s="5" t="str">
        <f>(VLOOKUP(Games!B685, Data!$B$2:$L$134, 8, FALSE)-VLOOKUP(Games!E685, Data!$B$2:$L$134, 8, FALSE))*'Coefficients - Win Probability'!$G$2</f>
        <v>#N/A</v>
      </c>
      <c r="H684" s="5" t="str">
        <f>(VLOOKUP(Games!B685, Data!$B$2:$L$134, 9, FALSE)-VLOOKUP(Games!E685, Data!$B$2:$L$134, 9, FALSE))*'Coefficients - Win Probability'!$H$2</f>
        <v>#N/A</v>
      </c>
      <c r="I684" s="5" t="str">
        <f>(VLOOKUP(Games!B685, Data!$B$2:$L$134, 10, FALSE)-VLOOKUP(Games!E685, Data!$B$2:$L$134, 10, FALSE))*'Coefficients - Win Probability'!$I$2</f>
        <v>#N/A</v>
      </c>
      <c r="J684" s="5" t="str">
        <f>(IF(AND(VLOOKUP(Games!B685, Data!$B$2:$L$134, 11, FALSE)=1, VLOOKUP(Games!E685, Data!$B$2:$L$134, 11, FALSE)&lt;&gt;1), 1,0))*'Coefficients - Win Probability'!$J$2</f>
        <v>#N/A</v>
      </c>
      <c r="K684" s="5" t="str">
        <f>(IF(AND(VLOOKUP(Games!B685, Data!$B$2:$L$134, 11, FALSE)&lt;&gt;1, VLOOKUP(Games!E685, Data!$B$2:$L$134, 11, FALSE)=1), 1,0))*'Coefficients - Win Probability'!$K$2</f>
        <v>#N/A</v>
      </c>
      <c r="L684" s="5" t="str">
        <f>(VLOOKUP(Games!B685, Data!$B$2:$L$134, 3, FALSE)-VLOOKUP(Games!E685, Data!$B$2:$L$134, 3, FALSE))*'Coefficients - Win Probability'!$L$2</f>
        <v>#N/A</v>
      </c>
      <c r="N684" s="5" t="str">
        <f t="shared" si="1"/>
        <v>#N/A</v>
      </c>
    </row>
    <row r="685" ht="14.25" customHeight="1">
      <c r="A685" s="5" t="n">
        <f>'Coefficients - Win Probability'!$A$2</f>
        <v>0</v>
      </c>
      <c r="B685" s="5" t="n">
        <f>(Games!G686)*'Coefficients - Win Probability'!$B$2</f>
        <v>0</v>
      </c>
      <c r="C685" s="5" t="str">
        <f>(VLOOKUP(Games!B686, Data!$B$2:$L$134, 4, FALSE)-VLOOKUP(Games!E686, Data!$B$2:$L$134, 4, FALSE))*'Coefficients - Win Probability'!$C$2</f>
        <v>#N/A</v>
      </c>
      <c r="D685" s="5" t="str">
        <f>(VLOOKUP(Games!B686, Data!$B$2:$L$134, 5, FALSE)-VLOOKUP(Games!E686, Data!$B$2:$L$134, 5, FALSE))*'Coefficients - Win Probability'!$D$2</f>
        <v>#N/A</v>
      </c>
      <c r="E685" s="5" t="str">
        <f>(VLOOKUP(Games!B686, Data!$B$2:$L$134, 6, FALSE)-VLOOKUP(Games!E686, Data!$B$2:$L$134, 6, FALSE))*'Coefficients - Win Probability'!$E$2</f>
        <v>#N/A</v>
      </c>
      <c r="F685" s="5" t="str">
        <f>(VLOOKUP(Games!B686, Data!$B$2:$L$134, 7, FALSE)-VLOOKUP(Games!E686, Data!$B$2:$L$134, 7, FALSE))*'Coefficients - Win Probability'!$F$2</f>
        <v>#N/A</v>
      </c>
      <c r="G685" s="5" t="str">
        <f>(VLOOKUP(Games!B686, Data!$B$2:$L$134, 8, FALSE)-VLOOKUP(Games!E686, Data!$B$2:$L$134, 8, FALSE))*'Coefficients - Win Probability'!$G$2</f>
        <v>#N/A</v>
      </c>
      <c r="H685" s="5" t="str">
        <f>(VLOOKUP(Games!B686, Data!$B$2:$L$134, 9, FALSE)-VLOOKUP(Games!E686, Data!$B$2:$L$134, 9, FALSE))*'Coefficients - Win Probability'!$H$2</f>
        <v>#N/A</v>
      </c>
      <c r="I685" s="5" t="str">
        <f>(VLOOKUP(Games!B686, Data!$B$2:$L$134, 10, FALSE)-VLOOKUP(Games!E686, Data!$B$2:$L$134, 10, FALSE))*'Coefficients - Win Probability'!$I$2</f>
        <v>#N/A</v>
      </c>
      <c r="J685" s="5" t="str">
        <f>(IF(AND(VLOOKUP(Games!B686, Data!$B$2:$L$134, 11, FALSE)=1, VLOOKUP(Games!E686, Data!$B$2:$L$134, 11, FALSE)&lt;&gt;1), 1,0))*'Coefficients - Win Probability'!$J$2</f>
        <v>#N/A</v>
      </c>
      <c r="K685" s="5" t="str">
        <f>(IF(AND(VLOOKUP(Games!B686, Data!$B$2:$L$134, 11, FALSE)&lt;&gt;1, VLOOKUP(Games!E686, Data!$B$2:$L$134, 11, FALSE)=1), 1,0))*'Coefficients - Win Probability'!$K$2</f>
        <v>#N/A</v>
      </c>
      <c r="L685" s="5" t="str">
        <f>(VLOOKUP(Games!B686, Data!$B$2:$L$134, 3, FALSE)-VLOOKUP(Games!E686, Data!$B$2:$L$134, 3, FALSE))*'Coefficients - Win Probability'!$L$2</f>
        <v>#N/A</v>
      </c>
      <c r="N685" s="5" t="str">
        <f t="shared" si="1"/>
        <v>#N/A</v>
      </c>
    </row>
    <row r="686" ht="14.25" customHeight="1">
      <c r="A686" s="5" t="n">
        <f>'Coefficients - Win Probability'!$A$2</f>
        <v>0</v>
      </c>
      <c r="B686" s="5" t="n">
        <f>(Games!G687)*'Coefficients - Win Probability'!$B$2</f>
        <v>0</v>
      </c>
      <c r="C686" s="5" t="str">
        <f>(VLOOKUP(Games!B687, Data!$B$2:$L$134, 4, FALSE)-VLOOKUP(Games!E687, Data!$B$2:$L$134, 4, FALSE))*'Coefficients - Win Probability'!$C$2</f>
        <v>#N/A</v>
      </c>
      <c r="D686" s="5" t="str">
        <f>(VLOOKUP(Games!B687, Data!$B$2:$L$134, 5, FALSE)-VLOOKUP(Games!E687, Data!$B$2:$L$134, 5, FALSE))*'Coefficients - Win Probability'!$D$2</f>
        <v>#N/A</v>
      </c>
      <c r="E686" s="5" t="str">
        <f>(VLOOKUP(Games!B687, Data!$B$2:$L$134, 6, FALSE)-VLOOKUP(Games!E687, Data!$B$2:$L$134, 6, FALSE))*'Coefficients - Win Probability'!$E$2</f>
        <v>#N/A</v>
      </c>
      <c r="F686" s="5" t="str">
        <f>(VLOOKUP(Games!B687, Data!$B$2:$L$134, 7, FALSE)-VLOOKUP(Games!E687, Data!$B$2:$L$134, 7, FALSE))*'Coefficients - Win Probability'!$F$2</f>
        <v>#N/A</v>
      </c>
      <c r="G686" s="5" t="str">
        <f>(VLOOKUP(Games!B687, Data!$B$2:$L$134, 8, FALSE)-VLOOKUP(Games!E687, Data!$B$2:$L$134, 8, FALSE))*'Coefficients - Win Probability'!$G$2</f>
        <v>#N/A</v>
      </c>
      <c r="H686" s="5" t="str">
        <f>(VLOOKUP(Games!B687, Data!$B$2:$L$134, 9, FALSE)-VLOOKUP(Games!E687, Data!$B$2:$L$134, 9, FALSE))*'Coefficients - Win Probability'!$H$2</f>
        <v>#N/A</v>
      </c>
      <c r="I686" s="5" t="str">
        <f>(VLOOKUP(Games!B687, Data!$B$2:$L$134, 10, FALSE)-VLOOKUP(Games!E687, Data!$B$2:$L$134, 10, FALSE))*'Coefficients - Win Probability'!$I$2</f>
        <v>#N/A</v>
      </c>
      <c r="J686" s="5" t="str">
        <f>(IF(AND(VLOOKUP(Games!B687, Data!$B$2:$L$134, 11, FALSE)=1, VLOOKUP(Games!E687, Data!$B$2:$L$134, 11, FALSE)&lt;&gt;1), 1,0))*'Coefficients - Win Probability'!$J$2</f>
        <v>#N/A</v>
      </c>
      <c r="K686" s="5" t="str">
        <f>(IF(AND(VLOOKUP(Games!B687, Data!$B$2:$L$134, 11, FALSE)&lt;&gt;1, VLOOKUP(Games!E687, Data!$B$2:$L$134, 11, FALSE)=1), 1,0))*'Coefficients - Win Probability'!$K$2</f>
        <v>#N/A</v>
      </c>
      <c r="L686" s="5" t="str">
        <f>(VLOOKUP(Games!B687, Data!$B$2:$L$134, 3, FALSE)-VLOOKUP(Games!E687, Data!$B$2:$L$134, 3, FALSE))*'Coefficients - Win Probability'!$L$2</f>
        <v>#N/A</v>
      </c>
      <c r="N686" s="5" t="str">
        <f t="shared" si="1"/>
        <v>#N/A</v>
      </c>
    </row>
    <row r="687" ht="14.25" customHeight="1">
      <c r="A687" s="5" t="n">
        <f>'Coefficients - Win Probability'!$A$2</f>
        <v>0</v>
      </c>
      <c r="B687" s="5" t="n">
        <f>(Games!G688)*'Coefficients - Win Probability'!$B$2</f>
        <v>0</v>
      </c>
      <c r="C687" s="5" t="str">
        <f>(VLOOKUP(Games!B688, Data!$B$2:$L$134, 4, FALSE)-VLOOKUP(Games!E688, Data!$B$2:$L$134, 4, FALSE))*'Coefficients - Win Probability'!$C$2</f>
        <v>#N/A</v>
      </c>
      <c r="D687" s="5" t="str">
        <f>(VLOOKUP(Games!B688, Data!$B$2:$L$134, 5, FALSE)-VLOOKUP(Games!E688, Data!$B$2:$L$134, 5, FALSE))*'Coefficients - Win Probability'!$D$2</f>
        <v>#N/A</v>
      </c>
      <c r="E687" s="5" t="str">
        <f>(VLOOKUP(Games!B688, Data!$B$2:$L$134, 6, FALSE)-VLOOKUP(Games!E688, Data!$B$2:$L$134, 6, FALSE))*'Coefficients - Win Probability'!$E$2</f>
        <v>#N/A</v>
      </c>
      <c r="F687" s="5" t="str">
        <f>(VLOOKUP(Games!B688, Data!$B$2:$L$134, 7, FALSE)-VLOOKUP(Games!E688, Data!$B$2:$L$134, 7, FALSE))*'Coefficients - Win Probability'!$F$2</f>
        <v>#N/A</v>
      </c>
      <c r="G687" s="5" t="str">
        <f>(VLOOKUP(Games!B688, Data!$B$2:$L$134, 8, FALSE)-VLOOKUP(Games!E688, Data!$B$2:$L$134, 8, FALSE))*'Coefficients - Win Probability'!$G$2</f>
        <v>#N/A</v>
      </c>
      <c r="H687" s="5" t="str">
        <f>(VLOOKUP(Games!B688, Data!$B$2:$L$134, 9, FALSE)-VLOOKUP(Games!E688, Data!$B$2:$L$134, 9, FALSE))*'Coefficients - Win Probability'!$H$2</f>
        <v>#N/A</v>
      </c>
      <c r="I687" s="5" t="str">
        <f>(VLOOKUP(Games!B688, Data!$B$2:$L$134, 10, FALSE)-VLOOKUP(Games!E688, Data!$B$2:$L$134, 10, FALSE))*'Coefficients - Win Probability'!$I$2</f>
        <v>#N/A</v>
      </c>
      <c r="J687" s="5" t="str">
        <f>(IF(AND(VLOOKUP(Games!B688, Data!$B$2:$L$134, 11, FALSE)=1, VLOOKUP(Games!E688, Data!$B$2:$L$134, 11, FALSE)&lt;&gt;1), 1,0))*'Coefficients - Win Probability'!$J$2</f>
        <v>#N/A</v>
      </c>
      <c r="K687" s="5" t="str">
        <f>(IF(AND(VLOOKUP(Games!B688, Data!$B$2:$L$134, 11, FALSE)&lt;&gt;1, VLOOKUP(Games!E688, Data!$B$2:$L$134, 11, FALSE)=1), 1,0))*'Coefficients - Win Probability'!$K$2</f>
        <v>#N/A</v>
      </c>
      <c r="L687" s="5" t="str">
        <f>(VLOOKUP(Games!B688, Data!$B$2:$L$134, 3, FALSE)-VLOOKUP(Games!E688, Data!$B$2:$L$134, 3, FALSE))*'Coefficients - Win Probability'!$L$2</f>
        <v>#N/A</v>
      </c>
      <c r="N687" s="5" t="str">
        <f t="shared" si="1"/>
        <v>#N/A</v>
      </c>
    </row>
    <row r="688" ht="14.25" customHeight="1">
      <c r="A688" s="5" t="n">
        <f>'Coefficients - Win Probability'!$A$2</f>
        <v>0</v>
      </c>
      <c r="B688" s="5" t="n">
        <f>(Games!G689)*'Coefficients - Win Probability'!$B$2</f>
        <v>0</v>
      </c>
      <c r="C688" s="5" t="str">
        <f>(VLOOKUP(Games!B689, Data!$B$2:$L$134, 4, FALSE)-VLOOKUP(Games!E689, Data!$B$2:$L$134, 4, FALSE))*'Coefficients - Win Probability'!$C$2</f>
        <v>#N/A</v>
      </c>
      <c r="D688" s="5" t="str">
        <f>(VLOOKUP(Games!B689, Data!$B$2:$L$134, 5, FALSE)-VLOOKUP(Games!E689, Data!$B$2:$L$134, 5, FALSE))*'Coefficients - Win Probability'!$D$2</f>
        <v>#N/A</v>
      </c>
      <c r="E688" s="5" t="str">
        <f>(VLOOKUP(Games!B689, Data!$B$2:$L$134, 6, FALSE)-VLOOKUP(Games!E689, Data!$B$2:$L$134, 6, FALSE))*'Coefficients - Win Probability'!$E$2</f>
        <v>#N/A</v>
      </c>
      <c r="F688" s="5" t="str">
        <f>(VLOOKUP(Games!B689, Data!$B$2:$L$134, 7, FALSE)-VLOOKUP(Games!E689, Data!$B$2:$L$134, 7, FALSE))*'Coefficients - Win Probability'!$F$2</f>
        <v>#N/A</v>
      </c>
      <c r="G688" s="5" t="str">
        <f>(VLOOKUP(Games!B689, Data!$B$2:$L$134, 8, FALSE)-VLOOKUP(Games!E689, Data!$B$2:$L$134, 8, FALSE))*'Coefficients - Win Probability'!$G$2</f>
        <v>#N/A</v>
      </c>
      <c r="H688" s="5" t="str">
        <f>(VLOOKUP(Games!B689, Data!$B$2:$L$134, 9, FALSE)-VLOOKUP(Games!E689, Data!$B$2:$L$134, 9, FALSE))*'Coefficients - Win Probability'!$H$2</f>
        <v>#N/A</v>
      </c>
      <c r="I688" s="5" t="str">
        <f>(VLOOKUP(Games!B689, Data!$B$2:$L$134, 10, FALSE)-VLOOKUP(Games!E689, Data!$B$2:$L$134, 10, FALSE))*'Coefficients - Win Probability'!$I$2</f>
        <v>#N/A</v>
      </c>
      <c r="J688" s="5" t="str">
        <f>(IF(AND(VLOOKUP(Games!B689, Data!$B$2:$L$134, 11, FALSE)=1, VLOOKUP(Games!E689, Data!$B$2:$L$134, 11, FALSE)&lt;&gt;1), 1,0))*'Coefficients - Win Probability'!$J$2</f>
        <v>#N/A</v>
      </c>
      <c r="K688" s="5" t="str">
        <f>(IF(AND(VLOOKUP(Games!B689, Data!$B$2:$L$134, 11, FALSE)&lt;&gt;1, VLOOKUP(Games!E689, Data!$B$2:$L$134, 11, FALSE)=1), 1,0))*'Coefficients - Win Probability'!$K$2</f>
        <v>#N/A</v>
      </c>
      <c r="L688" s="5" t="str">
        <f>(VLOOKUP(Games!B689, Data!$B$2:$L$134, 3, FALSE)-VLOOKUP(Games!E689, Data!$B$2:$L$134, 3, FALSE))*'Coefficients - Win Probability'!$L$2</f>
        <v>#N/A</v>
      </c>
      <c r="N688" s="5" t="str">
        <f t="shared" si="1"/>
        <v>#N/A</v>
      </c>
    </row>
    <row r="689" ht="14.25" customHeight="1">
      <c r="A689" s="5" t="n">
        <f>'Coefficients - Win Probability'!$A$2</f>
        <v>0</v>
      </c>
      <c r="B689" s="5" t="n">
        <f>(Games!G690)*'Coefficients - Win Probability'!$B$2</f>
        <v>0</v>
      </c>
      <c r="C689" s="5" t="str">
        <f>(VLOOKUP(Games!B690, Data!$B$2:$L$134, 4, FALSE)-VLOOKUP(Games!E690, Data!$B$2:$L$134, 4, FALSE))*'Coefficients - Win Probability'!$C$2</f>
        <v>#N/A</v>
      </c>
      <c r="D689" s="5" t="str">
        <f>(VLOOKUP(Games!B690, Data!$B$2:$L$134, 5, FALSE)-VLOOKUP(Games!E690, Data!$B$2:$L$134, 5, FALSE))*'Coefficients - Win Probability'!$D$2</f>
        <v>#N/A</v>
      </c>
      <c r="E689" s="5" t="str">
        <f>(VLOOKUP(Games!B690, Data!$B$2:$L$134, 6, FALSE)-VLOOKUP(Games!E690, Data!$B$2:$L$134, 6, FALSE))*'Coefficients - Win Probability'!$E$2</f>
        <v>#N/A</v>
      </c>
      <c r="F689" s="5" t="str">
        <f>(VLOOKUP(Games!B690, Data!$B$2:$L$134, 7, FALSE)-VLOOKUP(Games!E690, Data!$B$2:$L$134, 7, FALSE))*'Coefficients - Win Probability'!$F$2</f>
        <v>#N/A</v>
      </c>
      <c r="G689" s="5" t="str">
        <f>(VLOOKUP(Games!B690, Data!$B$2:$L$134, 8, FALSE)-VLOOKUP(Games!E690, Data!$B$2:$L$134, 8, FALSE))*'Coefficients - Win Probability'!$G$2</f>
        <v>#N/A</v>
      </c>
      <c r="H689" s="5" t="str">
        <f>(VLOOKUP(Games!B690, Data!$B$2:$L$134, 9, FALSE)-VLOOKUP(Games!E690, Data!$B$2:$L$134, 9, FALSE))*'Coefficients - Win Probability'!$H$2</f>
        <v>#N/A</v>
      </c>
      <c r="I689" s="5" t="str">
        <f>(VLOOKUP(Games!B690, Data!$B$2:$L$134, 10, FALSE)-VLOOKUP(Games!E690, Data!$B$2:$L$134, 10, FALSE))*'Coefficients - Win Probability'!$I$2</f>
        <v>#N/A</v>
      </c>
      <c r="J689" s="5" t="str">
        <f>(IF(AND(VLOOKUP(Games!B690, Data!$B$2:$L$134, 11, FALSE)=1, VLOOKUP(Games!E690, Data!$B$2:$L$134, 11, FALSE)&lt;&gt;1), 1,0))*'Coefficients - Win Probability'!$J$2</f>
        <v>#N/A</v>
      </c>
      <c r="K689" s="5" t="str">
        <f>(IF(AND(VLOOKUP(Games!B690, Data!$B$2:$L$134, 11, FALSE)&lt;&gt;1, VLOOKUP(Games!E690, Data!$B$2:$L$134, 11, FALSE)=1), 1,0))*'Coefficients - Win Probability'!$K$2</f>
        <v>#N/A</v>
      </c>
      <c r="L689" s="5" t="str">
        <f>(VLOOKUP(Games!B690, Data!$B$2:$L$134, 3, FALSE)-VLOOKUP(Games!E690, Data!$B$2:$L$134, 3, FALSE))*'Coefficients - Win Probability'!$L$2</f>
        <v>#N/A</v>
      </c>
      <c r="N689" s="5" t="str">
        <f t="shared" si="1"/>
        <v>#N/A</v>
      </c>
    </row>
    <row r="690" ht="14.25" customHeight="1">
      <c r="A690" s="5" t="n">
        <f>'Coefficients - Win Probability'!$A$2</f>
        <v>0</v>
      </c>
      <c r="B690" s="5" t="n">
        <f>(Games!G691)*'Coefficients - Win Probability'!$B$2</f>
        <v>0</v>
      </c>
      <c r="C690" s="5" t="str">
        <f>(VLOOKUP(Games!B691, Data!$B$2:$L$134, 4, FALSE)-VLOOKUP(Games!E691, Data!$B$2:$L$134, 4, FALSE))*'Coefficients - Win Probability'!$C$2</f>
        <v>#N/A</v>
      </c>
      <c r="D690" s="5" t="str">
        <f>(VLOOKUP(Games!B691, Data!$B$2:$L$134, 5, FALSE)-VLOOKUP(Games!E691, Data!$B$2:$L$134, 5, FALSE))*'Coefficients - Win Probability'!$D$2</f>
        <v>#N/A</v>
      </c>
      <c r="E690" s="5" t="str">
        <f>(VLOOKUP(Games!B691, Data!$B$2:$L$134, 6, FALSE)-VLOOKUP(Games!E691, Data!$B$2:$L$134, 6, FALSE))*'Coefficients - Win Probability'!$E$2</f>
        <v>#N/A</v>
      </c>
      <c r="F690" s="5" t="str">
        <f>(VLOOKUP(Games!B691, Data!$B$2:$L$134, 7, FALSE)-VLOOKUP(Games!E691, Data!$B$2:$L$134, 7, FALSE))*'Coefficients - Win Probability'!$F$2</f>
        <v>#N/A</v>
      </c>
      <c r="G690" s="5" t="str">
        <f>(VLOOKUP(Games!B691, Data!$B$2:$L$134, 8, FALSE)-VLOOKUP(Games!E691, Data!$B$2:$L$134, 8, FALSE))*'Coefficients - Win Probability'!$G$2</f>
        <v>#N/A</v>
      </c>
      <c r="H690" s="5" t="str">
        <f>(VLOOKUP(Games!B691, Data!$B$2:$L$134, 9, FALSE)-VLOOKUP(Games!E691, Data!$B$2:$L$134, 9, FALSE))*'Coefficients - Win Probability'!$H$2</f>
        <v>#N/A</v>
      </c>
      <c r="I690" s="5" t="str">
        <f>(VLOOKUP(Games!B691, Data!$B$2:$L$134, 10, FALSE)-VLOOKUP(Games!E691, Data!$B$2:$L$134, 10, FALSE))*'Coefficients - Win Probability'!$I$2</f>
        <v>#N/A</v>
      </c>
      <c r="J690" s="5" t="str">
        <f>(IF(AND(VLOOKUP(Games!B691, Data!$B$2:$L$134, 11, FALSE)=1, VLOOKUP(Games!E691, Data!$B$2:$L$134, 11, FALSE)&lt;&gt;1), 1,0))*'Coefficients - Win Probability'!$J$2</f>
        <v>#N/A</v>
      </c>
      <c r="K690" s="5" t="str">
        <f>(IF(AND(VLOOKUP(Games!B691, Data!$B$2:$L$134, 11, FALSE)&lt;&gt;1, VLOOKUP(Games!E691, Data!$B$2:$L$134, 11, FALSE)=1), 1,0))*'Coefficients - Win Probability'!$K$2</f>
        <v>#N/A</v>
      </c>
      <c r="L690" s="5" t="str">
        <f>(VLOOKUP(Games!B691, Data!$B$2:$L$134, 3, FALSE)-VLOOKUP(Games!E691, Data!$B$2:$L$134, 3, FALSE))*'Coefficients - Win Probability'!$L$2</f>
        <v>#N/A</v>
      </c>
      <c r="N690" s="5" t="str">
        <f t="shared" si="1"/>
        <v>#N/A</v>
      </c>
    </row>
    <row r="691" ht="14.25" customHeight="1">
      <c r="A691" s="5" t="n">
        <f>'Coefficients - Win Probability'!$A$2</f>
        <v>0</v>
      </c>
      <c r="B691" s="5" t="n">
        <f>(Games!G692)*'Coefficients - Win Probability'!$B$2</f>
        <v>0</v>
      </c>
      <c r="C691" s="5" t="str">
        <f>(VLOOKUP(Games!B692, Data!$B$2:$L$134, 4, FALSE)-VLOOKUP(Games!E692, Data!$B$2:$L$134, 4, FALSE))*'Coefficients - Win Probability'!$C$2</f>
        <v>#N/A</v>
      </c>
      <c r="D691" s="5" t="str">
        <f>(VLOOKUP(Games!B692, Data!$B$2:$L$134, 5, FALSE)-VLOOKUP(Games!E692, Data!$B$2:$L$134, 5, FALSE))*'Coefficients - Win Probability'!$D$2</f>
        <v>#N/A</v>
      </c>
      <c r="E691" s="5" t="str">
        <f>(VLOOKUP(Games!B692, Data!$B$2:$L$134, 6, FALSE)-VLOOKUP(Games!E692, Data!$B$2:$L$134, 6, FALSE))*'Coefficients - Win Probability'!$E$2</f>
        <v>#N/A</v>
      </c>
      <c r="F691" s="5" t="str">
        <f>(VLOOKUP(Games!B692, Data!$B$2:$L$134, 7, FALSE)-VLOOKUP(Games!E692, Data!$B$2:$L$134, 7, FALSE))*'Coefficients - Win Probability'!$F$2</f>
        <v>#N/A</v>
      </c>
      <c r="G691" s="5" t="str">
        <f>(VLOOKUP(Games!B692, Data!$B$2:$L$134, 8, FALSE)-VLOOKUP(Games!E692, Data!$B$2:$L$134, 8, FALSE))*'Coefficients - Win Probability'!$G$2</f>
        <v>#N/A</v>
      </c>
      <c r="H691" s="5" t="str">
        <f>(VLOOKUP(Games!B692, Data!$B$2:$L$134, 9, FALSE)-VLOOKUP(Games!E692, Data!$B$2:$L$134, 9, FALSE))*'Coefficients - Win Probability'!$H$2</f>
        <v>#N/A</v>
      </c>
      <c r="I691" s="5" t="str">
        <f>(VLOOKUP(Games!B692, Data!$B$2:$L$134, 10, FALSE)-VLOOKUP(Games!E692, Data!$B$2:$L$134, 10, FALSE))*'Coefficients - Win Probability'!$I$2</f>
        <v>#N/A</v>
      </c>
      <c r="J691" s="5" t="str">
        <f>(IF(AND(VLOOKUP(Games!B692, Data!$B$2:$L$134, 11, FALSE)=1, VLOOKUP(Games!E692, Data!$B$2:$L$134, 11, FALSE)&lt;&gt;1), 1,0))*'Coefficients - Win Probability'!$J$2</f>
        <v>#N/A</v>
      </c>
      <c r="K691" s="5" t="str">
        <f>(IF(AND(VLOOKUP(Games!B692, Data!$B$2:$L$134, 11, FALSE)&lt;&gt;1, VLOOKUP(Games!E692, Data!$B$2:$L$134, 11, FALSE)=1), 1,0))*'Coefficients - Win Probability'!$K$2</f>
        <v>#N/A</v>
      </c>
      <c r="L691" s="5" t="str">
        <f>(VLOOKUP(Games!B692, Data!$B$2:$L$134, 3, FALSE)-VLOOKUP(Games!E692, Data!$B$2:$L$134, 3, FALSE))*'Coefficients - Win Probability'!$L$2</f>
        <v>#N/A</v>
      </c>
      <c r="N691" s="5" t="str">
        <f t="shared" si="1"/>
        <v>#N/A</v>
      </c>
    </row>
    <row r="692" ht="14.25" customHeight="1">
      <c r="A692" s="5" t="n">
        <f>'Coefficients - Win Probability'!$A$2</f>
        <v>0</v>
      </c>
      <c r="B692" s="5" t="n">
        <f>(Games!G693)*'Coefficients - Win Probability'!$B$2</f>
        <v>0</v>
      </c>
      <c r="C692" s="5" t="str">
        <f>(VLOOKUP(Games!B693, Data!$B$2:$L$134, 4, FALSE)-VLOOKUP(Games!E693, Data!$B$2:$L$134, 4, FALSE))*'Coefficients - Win Probability'!$C$2</f>
        <v>#N/A</v>
      </c>
      <c r="D692" s="5" t="str">
        <f>(VLOOKUP(Games!B693, Data!$B$2:$L$134, 5, FALSE)-VLOOKUP(Games!E693, Data!$B$2:$L$134, 5, FALSE))*'Coefficients - Win Probability'!$D$2</f>
        <v>#N/A</v>
      </c>
      <c r="E692" s="5" t="str">
        <f>(VLOOKUP(Games!B693, Data!$B$2:$L$134, 6, FALSE)-VLOOKUP(Games!E693, Data!$B$2:$L$134, 6, FALSE))*'Coefficients - Win Probability'!$E$2</f>
        <v>#N/A</v>
      </c>
      <c r="F692" s="5" t="str">
        <f>(VLOOKUP(Games!B693, Data!$B$2:$L$134, 7, FALSE)-VLOOKUP(Games!E693, Data!$B$2:$L$134, 7, FALSE))*'Coefficients - Win Probability'!$F$2</f>
        <v>#N/A</v>
      </c>
      <c r="G692" s="5" t="str">
        <f>(VLOOKUP(Games!B693, Data!$B$2:$L$134, 8, FALSE)-VLOOKUP(Games!E693, Data!$B$2:$L$134, 8, FALSE))*'Coefficients - Win Probability'!$G$2</f>
        <v>#N/A</v>
      </c>
      <c r="H692" s="5" t="str">
        <f>(VLOOKUP(Games!B693, Data!$B$2:$L$134, 9, FALSE)-VLOOKUP(Games!E693, Data!$B$2:$L$134, 9, FALSE))*'Coefficients - Win Probability'!$H$2</f>
        <v>#N/A</v>
      </c>
      <c r="I692" s="5" t="str">
        <f>(VLOOKUP(Games!B693, Data!$B$2:$L$134, 10, FALSE)-VLOOKUP(Games!E693, Data!$B$2:$L$134, 10, FALSE))*'Coefficients - Win Probability'!$I$2</f>
        <v>#N/A</v>
      </c>
      <c r="J692" s="5" t="str">
        <f>(IF(AND(VLOOKUP(Games!B693, Data!$B$2:$L$134, 11, FALSE)=1, VLOOKUP(Games!E693, Data!$B$2:$L$134, 11, FALSE)&lt;&gt;1), 1,0))*'Coefficients - Win Probability'!$J$2</f>
        <v>#N/A</v>
      </c>
      <c r="K692" s="5" t="str">
        <f>(IF(AND(VLOOKUP(Games!B693, Data!$B$2:$L$134, 11, FALSE)&lt;&gt;1, VLOOKUP(Games!E693, Data!$B$2:$L$134, 11, FALSE)=1), 1,0))*'Coefficients - Win Probability'!$K$2</f>
        <v>#N/A</v>
      </c>
      <c r="L692" s="5" t="str">
        <f>(VLOOKUP(Games!B693, Data!$B$2:$L$134, 3, FALSE)-VLOOKUP(Games!E693, Data!$B$2:$L$134, 3, FALSE))*'Coefficients - Win Probability'!$L$2</f>
        <v>#N/A</v>
      </c>
      <c r="N692" s="5" t="str">
        <f t="shared" si="1"/>
        <v>#N/A</v>
      </c>
    </row>
    <row r="693" ht="14.25" customHeight="1">
      <c r="A693" s="5" t="n">
        <f>'Coefficients - Win Probability'!$A$2</f>
        <v>0</v>
      </c>
      <c r="B693" s="5" t="n">
        <f>(Games!G694)*'Coefficients - Win Probability'!$B$2</f>
        <v>0</v>
      </c>
      <c r="C693" s="5" t="str">
        <f>(VLOOKUP(Games!B694, Data!$B$2:$L$134, 4, FALSE)-VLOOKUP(Games!E694, Data!$B$2:$L$134, 4, FALSE))*'Coefficients - Win Probability'!$C$2</f>
        <v>#N/A</v>
      </c>
      <c r="D693" s="5" t="str">
        <f>(VLOOKUP(Games!B694, Data!$B$2:$L$134, 5, FALSE)-VLOOKUP(Games!E694, Data!$B$2:$L$134, 5, FALSE))*'Coefficients - Win Probability'!$D$2</f>
        <v>#N/A</v>
      </c>
      <c r="E693" s="5" t="str">
        <f>(VLOOKUP(Games!B694, Data!$B$2:$L$134, 6, FALSE)-VLOOKUP(Games!E694, Data!$B$2:$L$134, 6, FALSE))*'Coefficients - Win Probability'!$E$2</f>
        <v>#N/A</v>
      </c>
      <c r="F693" s="5" t="str">
        <f>(VLOOKUP(Games!B694, Data!$B$2:$L$134, 7, FALSE)-VLOOKUP(Games!E694, Data!$B$2:$L$134, 7, FALSE))*'Coefficients - Win Probability'!$F$2</f>
        <v>#N/A</v>
      </c>
      <c r="G693" s="5" t="str">
        <f>(VLOOKUP(Games!B694, Data!$B$2:$L$134, 8, FALSE)-VLOOKUP(Games!E694, Data!$B$2:$L$134, 8, FALSE))*'Coefficients - Win Probability'!$G$2</f>
        <v>#N/A</v>
      </c>
      <c r="H693" s="5" t="str">
        <f>(VLOOKUP(Games!B694, Data!$B$2:$L$134, 9, FALSE)-VLOOKUP(Games!E694, Data!$B$2:$L$134, 9, FALSE))*'Coefficients - Win Probability'!$H$2</f>
        <v>#N/A</v>
      </c>
      <c r="I693" s="5" t="str">
        <f>(VLOOKUP(Games!B694, Data!$B$2:$L$134, 10, FALSE)-VLOOKUP(Games!E694, Data!$B$2:$L$134, 10, FALSE))*'Coefficients - Win Probability'!$I$2</f>
        <v>#N/A</v>
      </c>
      <c r="J693" s="5" t="str">
        <f>(IF(AND(VLOOKUP(Games!B694, Data!$B$2:$L$134, 11, FALSE)=1, VLOOKUP(Games!E694, Data!$B$2:$L$134, 11, FALSE)&lt;&gt;1), 1,0))*'Coefficients - Win Probability'!$J$2</f>
        <v>#N/A</v>
      </c>
      <c r="K693" s="5" t="str">
        <f>(IF(AND(VLOOKUP(Games!B694, Data!$B$2:$L$134, 11, FALSE)&lt;&gt;1, VLOOKUP(Games!E694, Data!$B$2:$L$134, 11, FALSE)=1), 1,0))*'Coefficients - Win Probability'!$K$2</f>
        <v>#N/A</v>
      </c>
      <c r="L693" s="5" t="str">
        <f>(VLOOKUP(Games!B694, Data!$B$2:$L$134, 3, FALSE)-VLOOKUP(Games!E694, Data!$B$2:$L$134, 3, FALSE))*'Coefficients - Win Probability'!$L$2</f>
        <v>#N/A</v>
      </c>
      <c r="N693" s="5" t="str">
        <f t="shared" si="1"/>
        <v>#N/A</v>
      </c>
    </row>
    <row r="694" ht="14.25" customHeight="1">
      <c r="A694" s="5" t="n">
        <f>'Coefficients - Win Probability'!$A$2</f>
        <v>0</v>
      </c>
      <c r="B694" s="5" t="n">
        <f>(Games!G695)*'Coefficients - Win Probability'!$B$2</f>
        <v>0</v>
      </c>
      <c r="C694" s="5" t="str">
        <f>(VLOOKUP(Games!B695, Data!$B$2:$L$134, 4, FALSE)-VLOOKUP(Games!E695, Data!$B$2:$L$134, 4, FALSE))*'Coefficients - Win Probability'!$C$2</f>
        <v>#N/A</v>
      </c>
      <c r="D694" s="5" t="str">
        <f>(VLOOKUP(Games!B695, Data!$B$2:$L$134, 5, FALSE)-VLOOKUP(Games!E695, Data!$B$2:$L$134, 5, FALSE))*'Coefficients - Win Probability'!$D$2</f>
        <v>#N/A</v>
      </c>
      <c r="E694" s="5" t="str">
        <f>(VLOOKUP(Games!B695, Data!$B$2:$L$134, 6, FALSE)-VLOOKUP(Games!E695, Data!$B$2:$L$134, 6, FALSE))*'Coefficients - Win Probability'!$E$2</f>
        <v>#N/A</v>
      </c>
      <c r="F694" s="5" t="str">
        <f>(VLOOKUP(Games!B695, Data!$B$2:$L$134, 7, FALSE)-VLOOKUP(Games!E695, Data!$B$2:$L$134, 7, FALSE))*'Coefficients - Win Probability'!$F$2</f>
        <v>#N/A</v>
      </c>
      <c r="G694" s="5" t="str">
        <f>(VLOOKUP(Games!B695, Data!$B$2:$L$134, 8, FALSE)-VLOOKUP(Games!E695, Data!$B$2:$L$134, 8, FALSE))*'Coefficients - Win Probability'!$G$2</f>
        <v>#N/A</v>
      </c>
      <c r="H694" s="5" t="str">
        <f>(VLOOKUP(Games!B695, Data!$B$2:$L$134, 9, FALSE)-VLOOKUP(Games!E695, Data!$B$2:$L$134, 9, FALSE))*'Coefficients - Win Probability'!$H$2</f>
        <v>#N/A</v>
      </c>
      <c r="I694" s="5" t="str">
        <f>(VLOOKUP(Games!B695, Data!$B$2:$L$134, 10, FALSE)-VLOOKUP(Games!E695, Data!$B$2:$L$134, 10, FALSE))*'Coefficients - Win Probability'!$I$2</f>
        <v>#N/A</v>
      </c>
      <c r="J694" s="5" t="str">
        <f>(IF(AND(VLOOKUP(Games!B695, Data!$B$2:$L$134, 11, FALSE)=1, VLOOKUP(Games!E695, Data!$B$2:$L$134, 11, FALSE)&lt;&gt;1), 1,0))*'Coefficients - Win Probability'!$J$2</f>
        <v>#N/A</v>
      </c>
      <c r="K694" s="5" t="str">
        <f>(IF(AND(VLOOKUP(Games!B695, Data!$B$2:$L$134, 11, FALSE)&lt;&gt;1, VLOOKUP(Games!E695, Data!$B$2:$L$134, 11, FALSE)=1), 1,0))*'Coefficients - Win Probability'!$K$2</f>
        <v>#N/A</v>
      </c>
      <c r="L694" s="5" t="str">
        <f>(VLOOKUP(Games!B695, Data!$B$2:$L$134, 3, FALSE)-VLOOKUP(Games!E695, Data!$B$2:$L$134, 3, FALSE))*'Coefficients - Win Probability'!$L$2</f>
        <v>#N/A</v>
      </c>
      <c r="N694" s="5" t="str">
        <f t="shared" si="1"/>
        <v>#N/A</v>
      </c>
    </row>
    <row r="695" ht="14.25" customHeight="1">
      <c r="A695" s="5" t="n">
        <f>'Coefficients - Win Probability'!$A$2</f>
        <v>0</v>
      </c>
      <c r="B695" s="5" t="n">
        <f>(Games!G696)*'Coefficients - Win Probability'!$B$2</f>
        <v>0</v>
      </c>
      <c r="C695" s="5" t="str">
        <f>(VLOOKUP(Games!B696, Data!$B$2:$L$134, 4, FALSE)-VLOOKUP(Games!E696, Data!$B$2:$L$134, 4, FALSE))*'Coefficients - Win Probability'!$C$2</f>
        <v>#N/A</v>
      </c>
      <c r="D695" s="5" t="str">
        <f>(VLOOKUP(Games!B696, Data!$B$2:$L$134, 5, FALSE)-VLOOKUP(Games!E696, Data!$B$2:$L$134, 5, FALSE))*'Coefficients - Win Probability'!$D$2</f>
        <v>#N/A</v>
      </c>
      <c r="E695" s="5" t="str">
        <f>(VLOOKUP(Games!B696, Data!$B$2:$L$134, 6, FALSE)-VLOOKUP(Games!E696, Data!$B$2:$L$134, 6, FALSE))*'Coefficients - Win Probability'!$E$2</f>
        <v>#N/A</v>
      </c>
      <c r="F695" s="5" t="str">
        <f>(VLOOKUP(Games!B696, Data!$B$2:$L$134, 7, FALSE)-VLOOKUP(Games!E696, Data!$B$2:$L$134, 7, FALSE))*'Coefficients - Win Probability'!$F$2</f>
        <v>#N/A</v>
      </c>
      <c r="G695" s="5" t="str">
        <f>(VLOOKUP(Games!B696, Data!$B$2:$L$134, 8, FALSE)-VLOOKUP(Games!E696, Data!$B$2:$L$134, 8, FALSE))*'Coefficients - Win Probability'!$G$2</f>
        <v>#N/A</v>
      </c>
      <c r="H695" s="5" t="str">
        <f>(VLOOKUP(Games!B696, Data!$B$2:$L$134, 9, FALSE)-VLOOKUP(Games!E696, Data!$B$2:$L$134, 9, FALSE))*'Coefficients - Win Probability'!$H$2</f>
        <v>#N/A</v>
      </c>
      <c r="I695" s="5" t="str">
        <f>(VLOOKUP(Games!B696, Data!$B$2:$L$134, 10, FALSE)-VLOOKUP(Games!E696, Data!$B$2:$L$134, 10, FALSE))*'Coefficients - Win Probability'!$I$2</f>
        <v>#N/A</v>
      </c>
      <c r="J695" s="5" t="str">
        <f>(IF(AND(VLOOKUP(Games!B696, Data!$B$2:$L$134, 11, FALSE)=1, VLOOKUP(Games!E696, Data!$B$2:$L$134, 11, FALSE)&lt;&gt;1), 1,0))*'Coefficients - Win Probability'!$J$2</f>
        <v>#N/A</v>
      </c>
      <c r="K695" s="5" t="str">
        <f>(IF(AND(VLOOKUP(Games!B696, Data!$B$2:$L$134, 11, FALSE)&lt;&gt;1, VLOOKUP(Games!E696, Data!$B$2:$L$134, 11, FALSE)=1), 1,0))*'Coefficients - Win Probability'!$K$2</f>
        <v>#N/A</v>
      </c>
      <c r="L695" s="5" t="str">
        <f>(VLOOKUP(Games!B696, Data!$B$2:$L$134, 3, FALSE)-VLOOKUP(Games!E696, Data!$B$2:$L$134, 3, FALSE))*'Coefficients - Win Probability'!$L$2</f>
        <v>#N/A</v>
      </c>
      <c r="N695" s="5" t="str">
        <f t="shared" si="1"/>
        <v>#N/A</v>
      </c>
    </row>
    <row r="696" ht="14.25" customHeight="1">
      <c r="A696" s="5" t="n">
        <f>'Coefficients - Win Probability'!$A$2</f>
        <v>0</v>
      </c>
      <c r="B696" s="5" t="n">
        <f>(Games!G697)*'Coefficients - Win Probability'!$B$2</f>
        <v>0</v>
      </c>
      <c r="C696" s="5" t="str">
        <f>(VLOOKUP(Games!B697, Data!$B$2:$L$134, 4, FALSE)-VLOOKUP(Games!E697, Data!$B$2:$L$134, 4, FALSE))*'Coefficients - Win Probability'!$C$2</f>
        <v>#N/A</v>
      </c>
      <c r="D696" s="5" t="str">
        <f>(VLOOKUP(Games!B697, Data!$B$2:$L$134, 5, FALSE)-VLOOKUP(Games!E697, Data!$B$2:$L$134, 5, FALSE))*'Coefficients - Win Probability'!$D$2</f>
        <v>#N/A</v>
      </c>
      <c r="E696" s="5" t="str">
        <f>(VLOOKUP(Games!B697, Data!$B$2:$L$134, 6, FALSE)-VLOOKUP(Games!E697, Data!$B$2:$L$134, 6, FALSE))*'Coefficients - Win Probability'!$E$2</f>
        <v>#N/A</v>
      </c>
      <c r="F696" s="5" t="str">
        <f>(VLOOKUP(Games!B697, Data!$B$2:$L$134, 7, FALSE)-VLOOKUP(Games!E697, Data!$B$2:$L$134, 7, FALSE))*'Coefficients - Win Probability'!$F$2</f>
        <v>#N/A</v>
      </c>
      <c r="G696" s="5" t="str">
        <f>(VLOOKUP(Games!B697, Data!$B$2:$L$134, 8, FALSE)-VLOOKUP(Games!E697, Data!$B$2:$L$134, 8, FALSE))*'Coefficients - Win Probability'!$G$2</f>
        <v>#N/A</v>
      </c>
      <c r="H696" s="5" t="str">
        <f>(VLOOKUP(Games!B697, Data!$B$2:$L$134, 9, FALSE)-VLOOKUP(Games!E697, Data!$B$2:$L$134, 9, FALSE))*'Coefficients - Win Probability'!$H$2</f>
        <v>#N/A</v>
      </c>
      <c r="I696" s="5" t="str">
        <f>(VLOOKUP(Games!B697, Data!$B$2:$L$134, 10, FALSE)-VLOOKUP(Games!E697, Data!$B$2:$L$134, 10, FALSE))*'Coefficients - Win Probability'!$I$2</f>
        <v>#N/A</v>
      </c>
      <c r="J696" s="5" t="str">
        <f>(IF(AND(VLOOKUP(Games!B697, Data!$B$2:$L$134, 11, FALSE)=1, VLOOKUP(Games!E697, Data!$B$2:$L$134, 11, FALSE)&lt;&gt;1), 1,0))*'Coefficients - Win Probability'!$J$2</f>
        <v>#N/A</v>
      </c>
      <c r="K696" s="5" t="str">
        <f>(IF(AND(VLOOKUP(Games!B697, Data!$B$2:$L$134, 11, FALSE)&lt;&gt;1, VLOOKUP(Games!E697, Data!$B$2:$L$134, 11, FALSE)=1), 1,0))*'Coefficients - Win Probability'!$K$2</f>
        <v>#N/A</v>
      </c>
      <c r="L696" s="5" t="str">
        <f>(VLOOKUP(Games!B697, Data!$B$2:$L$134, 3, FALSE)-VLOOKUP(Games!E697, Data!$B$2:$L$134, 3, FALSE))*'Coefficients - Win Probability'!$L$2</f>
        <v>#N/A</v>
      </c>
      <c r="N696" s="5" t="str">
        <f t="shared" si="1"/>
        <v>#N/A</v>
      </c>
    </row>
    <row r="697" ht="14.25" customHeight="1">
      <c r="A697" s="5" t="n">
        <f>'Coefficients - Win Probability'!$A$2</f>
        <v>0</v>
      </c>
      <c r="B697" s="5" t="n">
        <f>(Games!G698)*'Coefficients - Win Probability'!$B$2</f>
        <v>0</v>
      </c>
      <c r="C697" s="5" t="str">
        <f>(VLOOKUP(Games!B698, Data!$B$2:$L$134, 4, FALSE)-VLOOKUP(Games!E698, Data!$B$2:$L$134, 4, FALSE))*'Coefficients - Win Probability'!$C$2</f>
        <v>#N/A</v>
      </c>
      <c r="D697" s="5" t="str">
        <f>(VLOOKUP(Games!B698, Data!$B$2:$L$134, 5, FALSE)-VLOOKUP(Games!E698, Data!$B$2:$L$134, 5, FALSE))*'Coefficients - Win Probability'!$D$2</f>
        <v>#N/A</v>
      </c>
      <c r="E697" s="5" t="str">
        <f>(VLOOKUP(Games!B698, Data!$B$2:$L$134, 6, FALSE)-VLOOKUP(Games!E698, Data!$B$2:$L$134, 6, FALSE))*'Coefficients - Win Probability'!$E$2</f>
        <v>#N/A</v>
      </c>
      <c r="F697" s="5" t="str">
        <f>(VLOOKUP(Games!B698, Data!$B$2:$L$134, 7, FALSE)-VLOOKUP(Games!E698, Data!$B$2:$L$134, 7, FALSE))*'Coefficients - Win Probability'!$F$2</f>
        <v>#N/A</v>
      </c>
      <c r="G697" s="5" t="str">
        <f>(VLOOKUP(Games!B698, Data!$B$2:$L$134, 8, FALSE)-VLOOKUP(Games!E698, Data!$B$2:$L$134, 8, FALSE))*'Coefficients - Win Probability'!$G$2</f>
        <v>#N/A</v>
      </c>
      <c r="H697" s="5" t="str">
        <f>(VLOOKUP(Games!B698, Data!$B$2:$L$134, 9, FALSE)-VLOOKUP(Games!E698, Data!$B$2:$L$134, 9, FALSE))*'Coefficients - Win Probability'!$H$2</f>
        <v>#N/A</v>
      </c>
      <c r="I697" s="5" t="str">
        <f>(VLOOKUP(Games!B698, Data!$B$2:$L$134, 10, FALSE)-VLOOKUP(Games!E698, Data!$B$2:$L$134, 10, FALSE))*'Coefficients - Win Probability'!$I$2</f>
        <v>#N/A</v>
      </c>
      <c r="J697" s="5" t="str">
        <f>(IF(AND(VLOOKUP(Games!B698, Data!$B$2:$L$134, 11, FALSE)=1, VLOOKUP(Games!E698, Data!$B$2:$L$134, 11, FALSE)&lt;&gt;1), 1,0))*'Coefficients - Win Probability'!$J$2</f>
        <v>#N/A</v>
      </c>
      <c r="K697" s="5" t="str">
        <f>(IF(AND(VLOOKUP(Games!B698, Data!$B$2:$L$134, 11, FALSE)&lt;&gt;1, VLOOKUP(Games!E698, Data!$B$2:$L$134, 11, FALSE)=1), 1,0))*'Coefficients - Win Probability'!$K$2</f>
        <v>#N/A</v>
      </c>
      <c r="L697" s="5" t="str">
        <f>(VLOOKUP(Games!B698, Data!$B$2:$L$134, 3, FALSE)-VLOOKUP(Games!E698, Data!$B$2:$L$134, 3, FALSE))*'Coefficients - Win Probability'!$L$2</f>
        <v>#N/A</v>
      </c>
      <c r="N697" s="5" t="str">
        <f t="shared" si="1"/>
        <v>#N/A</v>
      </c>
    </row>
    <row r="698" ht="14.25" customHeight="1">
      <c r="A698" s="5" t="n">
        <f>'Coefficients - Win Probability'!$A$2</f>
        <v>0</v>
      </c>
      <c r="B698" s="5" t="n">
        <f>(Games!G699)*'Coefficients - Win Probability'!$B$2</f>
        <v>0</v>
      </c>
      <c r="C698" s="5" t="str">
        <f>(VLOOKUP(Games!B699, Data!$B$2:$L$134, 4, FALSE)-VLOOKUP(Games!E699, Data!$B$2:$L$134, 4, FALSE))*'Coefficients - Win Probability'!$C$2</f>
        <v>#N/A</v>
      </c>
      <c r="D698" s="5" t="str">
        <f>(VLOOKUP(Games!B699, Data!$B$2:$L$134, 5, FALSE)-VLOOKUP(Games!E699, Data!$B$2:$L$134, 5, FALSE))*'Coefficients - Win Probability'!$D$2</f>
        <v>#N/A</v>
      </c>
      <c r="E698" s="5" t="str">
        <f>(VLOOKUP(Games!B699, Data!$B$2:$L$134, 6, FALSE)-VLOOKUP(Games!E699, Data!$B$2:$L$134, 6, FALSE))*'Coefficients - Win Probability'!$E$2</f>
        <v>#N/A</v>
      </c>
      <c r="F698" s="5" t="str">
        <f>(VLOOKUP(Games!B699, Data!$B$2:$L$134, 7, FALSE)-VLOOKUP(Games!E699, Data!$B$2:$L$134, 7, FALSE))*'Coefficients - Win Probability'!$F$2</f>
        <v>#N/A</v>
      </c>
      <c r="G698" s="5" t="str">
        <f>(VLOOKUP(Games!B699, Data!$B$2:$L$134, 8, FALSE)-VLOOKUP(Games!E699, Data!$B$2:$L$134, 8, FALSE))*'Coefficients - Win Probability'!$G$2</f>
        <v>#N/A</v>
      </c>
      <c r="H698" s="5" t="str">
        <f>(VLOOKUP(Games!B699, Data!$B$2:$L$134, 9, FALSE)-VLOOKUP(Games!E699, Data!$B$2:$L$134, 9, FALSE))*'Coefficients - Win Probability'!$H$2</f>
        <v>#N/A</v>
      </c>
      <c r="I698" s="5" t="str">
        <f>(VLOOKUP(Games!B699, Data!$B$2:$L$134, 10, FALSE)-VLOOKUP(Games!E699, Data!$B$2:$L$134, 10, FALSE))*'Coefficients - Win Probability'!$I$2</f>
        <v>#N/A</v>
      </c>
      <c r="J698" s="5" t="str">
        <f>(IF(AND(VLOOKUP(Games!B699, Data!$B$2:$L$134, 11, FALSE)=1, VLOOKUP(Games!E699, Data!$B$2:$L$134, 11, FALSE)&lt;&gt;1), 1,0))*'Coefficients - Win Probability'!$J$2</f>
        <v>#N/A</v>
      </c>
      <c r="K698" s="5" t="str">
        <f>(IF(AND(VLOOKUP(Games!B699, Data!$B$2:$L$134, 11, FALSE)&lt;&gt;1, VLOOKUP(Games!E699, Data!$B$2:$L$134, 11, FALSE)=1), 1,0))*'Coefficients - Win Probability'!$K$2</f>
        <v>#N/A</v>
      </c>
      <c r="L698" s="5" t="str">
        <f>(VLOOKUP(Games!B699, Data!$B$2:$L$134, 3, FALSE)-VLOOKUP(Games!E699, Data!$B$2:$L$134, 3, FALSE))*'Coefficients - Win Probability'!$L$2</f>
        <v>#N/A</v>
      </c>
      <c r="N698" s="5" t="str">
        <f t="shared" si="1"/>
        <v>#N/A</v>
      </c>
    </row>
    <row r="699" ht="14.25" customHeight="1">
      <c r="A699" s="5" t="n">
        <f>'Coefficients - Win Probability'!$A$2</f>
        <v>0</v>
      </c>
      <c r="B699" s="5" t="n">
        <f>(Games!G700)*'Coefficients - Win Probability'!$B$2</f>
        <v>0</v>
      </c>
      <c r="C699" s="5" t="str">
        <f>(VLOOKUP(Games!B700, Data!$B$2:$L$134, 4, FALSE)-VLOOKUP(Games!E700, Data!$B$2:$L$134, 4, FALSE))*'Coefficients - Win Probability'!$C$2</f>
        <v>#N/A</v>
      </c>
      <c r="D699" s="5" t="str">
        <f>(VLOOKUP(Games!B700, Data!$B$2:$L$134, 5, FALSE)-VLOOKUP(Games!E700, Data!$B$2:$L$134, 5, FALSE))*'Coefficients - Win Probability'!$D$2</f>
        <v>#N/A</v>
      </c>
      <c r="E699" s="5" t="str">
        <f>(VLOOKUP(Games!B700, Data!$B$2:$L$134, 6, FALSE)-VLOOKUP(Games!E700, Data!$B$2:$L$134, 6, FALSE))*'Coefficients - Win Probability'!$E$2</f>
        <v>#N/A</v>
      </c>
      <c r="F699" s="5" t="str">
        <f>(VLOOKUP(Games!B700, Data!$B$2:$L$134, 7, FALSE)-VLOOKUP(Games!E700, Data!$B$2:$L$134, 7, FALSE))*'Coefficients - Win Probability'!$F$2</f>
        <v>#N/A</v>
      </c>
      <c r="G699" s="5" t="str">
        <f>(VLOOKUP(Games!B700, Data!$B$2:$L$134, 8, FALSE)-VLOOKUP(Games!E700, Data!$B$2:$L$134, 8, FALSE))*'Coefficients - Win Probability'!$G$2</f>
        <v>#N/A</v>
      </c>
      <c r="H699" s="5" t="str">
        <f>(VLOOKUP(Games!B700, Data!$B$2:$L$134, 9, FALSE)-VLOOKUP(Games!E700, Data!$B$2:$L$134, 9, FALSE))*'Coefficients - Win Probability'!$H$2</f>
        <v>#N/A</v>
      </c>
      <c r="I699" s="5" t="str">
        <f>(VLOOKUP(Games!B700, Data!$B$2:$L$134, 10, FALSE)-VLOOKUP(Games!E700, Data!$B$2:$L$134, 10, FALSE))*'Coefficients - Win Probability'!$I$2</f>
        <v>#N/A</v>
      </c>
      <c r="J699" s="5" t="str">
        <f>(IF(AND(VLOOKUP(Games!B700, Data!$B$2:$L$134, 11, FALSE)=1, VLOOKUP(Games!E700, Data!$B$2:$L$134, 11, FALSE)&lt;&gt;1), 1,0))*'Coefficients - Win Probability'!$J$2</f>
        <v>#N/A</v>
      </c>
      <c r="K699" s="5" t="str">
        <f>(IF(AND(VLOOKUP(Games!B700, Data!$B$2:$L$134, 11, FALSE)&lt;&gt;1, VLOOKUP(Games!E700, Data!$B$2:$L$134, 11, FALSE)=1), 1,0))*'Coefficients - Win Probability'!$K$2</f>
        <v>#N/A</v>
      </c>
      <c r="L699" s="5" t="str">
        <f>(VLOOKUP(Games!B700, Data!$B$2:$L$134, 3, FALSE)-VLOOKUP(Games!E700, Data!$B$2:$L$134, 3, FALSE))*'Coefficients - Win Probability'!$L$2</f>
        <v>#N/A</v>
      </c>
      <c r="N699" s="5" t="str">
        <f t="shared" si="1"/>
        <v>#N/A</v>
      </c>
    </row>
    <row r="700" ht="14.25" customHeight="1">
      <c r="A700" s="5" t="n">
        <f>'Coefficients - Win Probability'!$A$2</f>
        <v>0</v>
      </c>
      <c r="B700" s="5" t="n">
        <f>(Games!G701)*'Coefficients - Win Probability'!$B$2</f>
        <v>0</v>
      </c>
      <c r="C700" s="5" t="str">
        <f>(VLOOKUP(Games!B701, Data!$B$2:$L$134, 4, FALSE)-VLOOKUP(Games!E701, Data!$B$2:$L$134, 4, FALSE))*'Coefficients - Win Probability'!$C$2</f>
        <v>#N/A</v>
      </c>
      <c r="D700" s="5" t="str">
        <f>(VLOOKUP(Games!B701, Data!$B$2:$L$134, 5, FALSE)-VLOOKUP(Games!E701, Data!$B$2:$L$134, 5, FALSE))*'Coefficients - Win Probability'!$D$2</f>
        <v>#N/A</v>
      </c>
      <c r="E700" s="5" t="str">
        <f>(VLOOKUP(Games!B701, Data!$B$2:$L$134, 6, FALSE)-VLOOKUP(Games!E701, Data!$B$2:$L$134, 6, FALSE))*'Coefficients - Win Probability'!$E$2</f>
        <v>#N/A</v>
      </c>
      <c r="F700" s="5" t="str">
        <f>(VLOOKUP(Games!B701, Data!$B$2:$L$134, 7, FALSE)-VLOOKUP(Games!E701, Data!$B$2:$L$134, 7, FALSE))*'Coefficients - Win Probability'!$F$2</f>
        <v>#N/A</v>
      </c>
      <c r="G700" s="5" t="str">
        <f>(VLOOKUP(Games!B701, Data!$B$2:$L$134, 8, FALSE)-VLOOKUP(Games!E701, Data!$B$2:$L$134, 8, FALSE))*'Coefficients - Win Probability'!$G$2</f>
        <v>#N/A</v>
      </c>
      <c r="H700" s="5" t="str">
        <f>(VLOOKUP(Games!B701, Data!$B$2:$L$134, 9, FALSE)-VLOOKUP(Games!E701, Data!$B$2:$L$134, 9, FALSE))*'Coefficients - Win Probability'!$H$2</f>
        <v>#N/A</v>
      </c>
      <c r="I700" s="5" t="str">
        <f>(VLOOKUP(Games!B701, Data!$B$2:$L$134, 10, FALSE)-VLOOKUP(Games!E701, Data!$B$2:$L$134, 10, FALSE))*'Coefficients - Win Probability'!$I$2</f>
        <v>#N/A</v>
      </c>
      <c r="J700" s="5" t="str">
        <f>(IF(AND(VLOOKUP(Games!B701, Data!$B$2:$L$134, 11, FALSE)=1, VLOOKUP(Games!E701, Data!$B$2:$L$134, 11, FALSE)&lt;&gt;1), 1,0))*'Coefficients - Win Probability'!$J$2</f>
        <v>#N/A</v>
      </c>
      <c r="K700" s="5" t="str">
        <f>(IF(AND(VLOOKUP(Games!B701, Data!$B$2:$L$134, 11, FALSE)&lt;&gt;1, VLOOKUP(Games!E701, Data!$B$2:$L$134, 11, FALSE)=1), 1,0))*'Coefficients - Win Probability'!$K$2</f>
        <v>#N/A</v>
      </c>
      <c r="L700" s="5" t="str">
        <f>(VLOOKUP(Games!B701, Data!$B$2:$L$134, 3, FALSE)-VLOOKUP(Games!E701, Data!$B$2:$L$134, 3, FALSE))*'Coefficients - Win Probability'!$L$2</f>
        <v>#N/A</v>
      </c>
      <c r="N700" s="5" t="str">
        <f t="shared" si="1"/>
        <v>#N/A</v>
      </c>
    </row>
    <row r="701" ht="14.25" customHeight="1">
      <c r="A701" s="5" t="n">
        <f>'Coefficients - Win Probability'!$A$2</f>
        <v>0</v>
      </c>
      <c r="B701" s="5" t="n">
        <f>(Games!G702)*'Coefficients - Win Probability'!$B$2</f>
        <v>0</v>
      </c>
      <c r="C701" s="5" t="str">
        <f>(VLOOKUP(Games!B702, Data!$B$2:$L$134, 4, FALSE)-VLOOKUP(Games!E702, Data!$B$2:$L$134, 4, FALSE))*'Coefficients - Win Probability'!$C$2</f>
        <v>#N/A</v>
      </c>
      <c r="D701" s="5" t="str">
        <f>(VLOOKUP(Games!B702, Data!$B$2:$L$134, 5, FALSE)-VLOOKUP(Games!E702, Data!$B$2:$L$134, 5, FALSE))*'Coefficients - Win Probability'!$D$2</f>
        <v>#N/A</v>
      </c>
      <c r="E701" s="5" t="str">
        <f>(VLOOKUP(Games!B702, Data!$B$2:$L$134, 6, FALSE)-VLOOKUP(Games!E702, Data!$B$2:$L$134, 6, FALSE))*'Coefficients - Win Probability'!$E$2</f>
        <v>#N/A</v>
      </c>
      <c r="F701" s="5" t="str">
        <f>(VLOOKUP(Games!B702, Data!$B$2:$L$134, 7, FALSE)-VLOOKUP(Games!E702, Data!$B$2:$L$134, 7, FALSE))*'Coefficients - Win Probability'!$F$2</f>
        <v>#N/A</v>
      </c>
      <c r="G701" s="5" t="str">
        <f>(VLOOKUP(Games!B702, Data!$B$2:$L$134, 8, FALSE)-VLOOKUP(Games!E702, Data!$B$2:$L$134, 8, FALSE))*'Coefficients - Win Probability'!$G$2</f>
        <v>#N/A</v>
      </c>
      <c r="H701" s="5" t="str">
        <f>(VLOOKUP(Games!B702, Data!$B$2:$L$134, 9, FALSE)-VLOOKUP(Games!E702, Data!$B$2:$L$134, 9, FALSE))*'Coefficients - Win Probability'!$H$2</f>
        <v>#N/A</v>
      </c>
      <c r="I701" s="5" t="str">
        <f>(VLOOKUP(Games!B702, Data!$B$2:$L$134, 10, FALSE)-VLOOKUP(Games!E702, Data!$B$2:$L$134, 10, FALSE))*'Coefficients - Win Probability'!$I$2</f>
        <v>#N/A</v>
      </c>
      <c r="J701" s="5" t="str">
        <f>(IF(AND(VLOOKUP(Games!B702, Data!$B$2:$L$134, 11, FALSE)=1, VLOOKUP(Games!E702, Data!$B$2:$L$134, 11, FALSE)&lt;&gt;1), 1,0))*'Coefficients - Win Probability'!$J$2</f>
        <v>#N/A</v>
      </c>
      <c r="K701" s="5" t="str">
        <f>(IF(AND(VLOOKUP(Games!B702, Data!$B$2:$L$134, 11, FALSE)&lt;&gt;1, VLOOKUP(Games!E702, Data!$B$2:$L$134, 11, FALSE)=1), 1,0))*'Coefficients - Win Probability'!$K$2</f>
        <v>#N/A</v>
      </c>
      <c r="L701" s="5" t="str">
        <f>(VLOOKUP(Games!B702, Data!$B$2:$L$134, 3, FALSE)-VLOOKUP(Games!E702, Data!$B$2:$L$134, 3, FALSE))*'Coefficients - Win Probability'!$L$2</f>
        <v>#N/A</v>
      </c>
      <c r="N701" s="5" t="str">
        <f t="shared" si="1"/>
        <v>#N/A</v>
      </c>
    </row>
    <row r="702" ht="14.25" customHeight="1">
      <c r="A702" s="5" t="n">
        <f>'Coefficients - Win Probability'!$A$2</f>
        <v>0</v>
      </c>
      <c r="B702" s="5" t="n">
        <f>(Games!G703)*'Coefficients - Win Probability'!$B$2</f>
        <v>0</v>
      </c>
      <c r="C702" s="5" t="str">
        <f>(VLOOKUP(Games!B703, Data!$B$2:$L$134, 4, FALSE)-VLOOKUP(Games!E703, Data!$B$2:$L$134, 4, FALSE))*'Coefficients - Win Probability'!$C$2</f>
        <v>#N/A</v>
      </c>
      <c r="D702" s="5" t="str">
        <f>(VLOOKUP(Games!B703, Data!$B$2:$L$134, 5, FALSE)-VLOOKUP(Games!E703, Data!$B$2:$L$134, 5, FALSE))*'Coefficients - Win Probability'!$D$2</f>
        <v>#N/A</v>
      </c>
      <c r="E702" s="5" t="str">
        <f>(VLOOKUP(Games!B703, Data!$B$2:$L$134, 6, FALSE)-VLOOKUP(Games!E703, Data!$B$2:$L$134, 6, FALSE))*'Coefficients - Win Probability'!$E$2</f>
        <v>#N/A</v>
      </c>
      <c r="F702" s="5" t="str">
        <f>(VLOOKUP(Games!B703, Data!$B$2:$L$134, 7, FALSE)-VLOOKUP(Games!E703, Data!$B$2:$L$134, 7, FALSE))*'Coefficients - Win Probability'!$F$2</f>
        <v>#N/A</v>
      </c>
      <c r="G702" s="5" t="str">
        <f>(VLOOKUP(Games!B703, Data!$B$2:$L$134, 8, FALSE)-VLOOKUP(Games!E703, Data!$B$2:$L$134, 8, FALSE))*'Coefficients - Win Probability'!$G$2</f>
        <v>#N/A</v>
      </c>
      <c r="H702" s="5" t="str">
        <f>(VLOOKUP(Games!B703, Data!$B$2:$L$134, 9, FALSE)-VLOOKUP(Games!E703, Data!$B$2:$L$134, 9, FALSE))*'Coefficients - Win Probability'!$H$2</f>
        <v>#N/A</v>
      </c>
      <c r="I702" s="5" t="str">
        <f>(VLOOKUP(Games!B703, Data!$B$2:$L$134, 10, FALSE)-VLOOKUP(Games!E703, Data!$B$2:$L$134, 10, FALSE))*'Coefficients - Win Probability'!$I$2</f>
        <v>#N/A</v>
      </c>
      <c r="J702" s="5" t="str">
        <f>(IF(AND(VLOOKUP(Games!B703, Data!$B$2:$L$134, 11, FALSE)=1, VLOOKUP(Games!E703, Data!$B$2:$L$134, 11, FALSE)&lt;&gt;1), 1,0))*'Coefficients - Win Probability'!$J$2</f>
        <v>#N/A</v>
      </c>
      <c r="K702" s="5" t="str">
        <f>(IF(AND(VLOOKUP(Games!B703, Data!$B$2:$L$134, 11, FALSE)&lt;&gt;1, VLOOKUP(Games!E703, Data!$B$2:$L$134, 11, FALSE)=1), 1,0))*'Coefficients - Win Probability'!$K$2</f>
        <v>#N/A</v>
      </c>
      <c r="L702" s="5" t="str">
        <f>(VLOOKUP(Games!B703, Data!$B$2:$L$134, 3, FALSE)-VLOOKUP(Games!E703, Data!$B$2:$L$134, 3, FALSE))*'Coefficients - Win Probability'!$L$2</f>
        <v>#N/A</v>
      </c>
      <c r="N702" s="5" t="str">
        <f t="shared" si="1"/>
        <v>#N/A</v>
      </c>
    </row>
    <row r="703" ht="14.25" customHeight="1">
      <c r="A703" s="5" t="n">
        <f>'Coefficients - Win Probability'!$A$2</f>
        <v>0</v>
      </c>
      <c r="B703" s="5" t="n">
        <f>(Games!G704)*'Coefficients - Win Probability'!$B$2</f>
        <v>0</v>
      </c>
      <c r="C703" s="5" t="str">
        <f>(VLOOKUP(Games!B704, Data!$B$2:$L$134, 4, FALSE)-VLOOKUP(Games!E704, Data!$B$2:$L$134, 4, FALSE))*'Coefficients - Win Probability'!$C$2</f>
        <v>#N/A</v>
      </c>
      <c r="D703" s="5" t="str">
        <f>(VLOOKUP(Games!B704, Data!$B$2:$L$134, 5, FALSE)-VLOOKUP(Games!E704, Data!$B$2:$L$134, 5, FALSE))*'Coefficients - Win Probability'!$D$2</f>
        <v>#N/A</v>
      </c>
      <c r="E703" s="5" t="str">
        <f>(VLOOKUP(Games!B704, Data!$B$2:$L$134, 6, FALSE)-VLOOKUP(Games!E704, Data!$B$2:$L$134, 6, FALSE))*'Coefficients - Win Probability'!$E$2</f>
        <v>#N/A</v>
      </c>
      <c r="F703" s="5" t="str">
        <f>(VLOOKUP(Games!B704, Data!$B$2:$L$134, 7, FALSE)-VLOOKUP(Games!E704, Data!$B$2:$L$134, 7, FALSE))*'Coefficients - Win Probability'!$F$2</f>
        <v>#N/A</v>
      </c>
      <c r="G703" s="5" t="str">
        <f>(VLOOKUP(Games!B704, Data!$B$2:$L$134, 8, FALSE)-VLOOKUP(Games!E704, Data!$B$2:$L$134, 8, FALSE))*'Coefficients - Win Probability'!$G$2</f>
        <v>#N/A</v>
      </c>
      <c r="H703" s="5" t="str">
        <f>(VLOOKUP(Games!B704, Data!$B$2:$L$134, 9, FALSE)-VLOOKUP(Games!E704, Data!$B$2:$L$134, 9, FALSE))*'Coefficients - Win Probability'!$H$2</f>
        <v>#N/A</v>
      </c>
      <c r="I703" s="5" t="str">
        <f>(VLOOKUP(Games!B704, Data!$B$2:$L$134, 10, FALSE)-VLOOKUP(Games!E704, Data!$B$2:$L$134, 10, FALSE))*'Coefficients - Win Probability'!$I$2</f>
        <v>#N/A</v>
      </c>
      <c r="J703" s="5" t="str">
        <f>(IF(AND(VLOOKUP(Games!B704, Data!$B$2:$L$134, 11, FALSE)=1, VLOOKUP(Games!E704, Data!$B$2:$L$134, 11, FALSE)&lt;&gt;1), 1,0))*'Coefficients - Win Probability'!$J$2</f>
        <v>#N/A</v>
      </c>
      <c r="K703" s="5" t="str">
        <f>(IF(AND(VLOOKUP(Games!B704, Data!$B$2:$L$134, 11, FALSE)&lt;&gt;1, VLOOKUP(Games!E704, Data!$B$2:$L$134, 11, FALSE)=1), 1,0))*'Coefficients - Win Probability'!$K$2</f>
        <v>#N/A</v>
      </c>
      <c r="L703" s="5" t="str">
        <f>(VLOOKUP(Games!B704, Data!$B$2:$L$134, 3, FALSE)-VLOOKUP(Games!E704, Data!$B$2:$L$134, 3, FALSE))*'Coefficients - Win Probability'!$L$2</f>
        <v>#N/A</v>
      </c>
      <c r="N703" s="5" t="str">
        <f t="shared" si="1"/>
        <v>#N/A</v>
      </c>
    </row>
    <row r="704" ht="14.25" customHeight="1">
      <c r="A704" s="5" t="n">
        <f>'Coefficients - Win Probability'!$A$2</f>
        <v>0</v>
      </c>
      <c r="B704" s="5" t="n">
        <f>(Games!G705)*'Coefficients - Win Probability'!$B$2</f>
        <v>0</v>
      </c>
      <c r="C704" s="5" t="str">
        <f>(VLOOKUP(Games!B705, Data!$B$2:$L$134, 4, FALSE)-VLOOKUP(Games!E705, Data!$B$2:$L$134, 4, FALSE))*'Coefficients - Win Probability'!$C$2</f>
        <v>#N/A</v>
      </c>
      <c r="D704" s="5" t="str">
        <f>(VLOOKUP(Games!B705, Data!$B$2:$L$134, 5, FALSE)-VLOOKUP(Games!E705, Data!$B$2:$L$134, 5, FALSE))*'Coefficients - Win Probability'!$D$2</f>
        <v>#N/A</v>
      </c>
      <c r="E704" s="5" t="str">
        <f>(VLOOKUP(Games!B705, Data!$B$2:$L$134, 6, FALSE)-VLOOKUP(Games!E705, Data!$B$2:$L$134, 6, FALSE))*'Coefficients - Win Probability'!$E$2</f>
        <v>#N/A</v>
      </c>
      <c r="F704" s="5" t="str">
        <f>(VLOOKUP(Games!B705, Data!$B$2:$L$134, 7, FALSE)-VLOOKUP(Games!E705, Data!$B$2:$L$134, 7, FALSE))*'Coefficients - Win Probability'!$F$2</f>
        <v>#N/A</v>
      </c>
      <c r="G704" s="5" t="str">
        <f>(VLOOKUP(Games!B705, Data!$B$2:$L$134, 8, FALSE)-VLOOKUP(Games!E705, Data!$B$2:$L$134, 8, FALSE))*'Coefficients - Win Probability'!$G$2</f>
        <v>#N/A</v>
      </c>
      <c r="H704" s="5" t="str">
        <f>(VLOOKUP(Games!B705, Data!$B$2:$L$134, 9, FALSE)-VLOOKUP(Games!E705, Data!$B$2:$L$134, 9, FALSE))*'Coefficients - Win Probability'!$H$2</f>
        <v>#N/A</v>
      </c>
      <c r="I704" s="5" t="str">
        <f>(VLOOKUP(Games!B705, Data!$B$2:$L$134, 10, FALSE)-VLOOKUP(Games!E705, Data!$B$2:$L$134, 10, FALSE))*'Coefficients - Win Probability'!$I$2</f>
        <v>#N/A</v>
      </c>
      <c r="J704" s="5" t="str">
        <f>(IF(AND(VLOOKUP(Games!B705, Data!$B$2:$L$134, 11, FALSE)=1, VLOOKUP(Games!E705, Data!$B$2:$L$134, 11, FALSE)&lt;&gt;1), 1,0))*'Coefficients - Win Probability'!$J$2</f>
        <v>#N/A</v>
      </c>
      <c r="K704" s="5" t="str">
        <f>(IF(AND(VLOOKUP(Games!B705, Data!$B$2:$L$134, 11, FALSE)&lt;&gt;1, VLOOKUP(Games!E705, Data!$B$2:$L$134, 11, FALSE)=1), 1,0))*'Coefficients - Win Probability'!$K$2</f>
        <v>#N/A</v>
      </c>
      <c r="L704" s="5" t="str">
        <f>(VLOOKUP(Games!B705, Data!$B$2:$L$134, 3, FALSE)-VLOOKUP(Games!E705, Data!$B$2:$L$134, 3, FALSE))*'Coefficients - Win Probability'!$L$2</f>
        <v>#N/A</v>
      </c>
      <c r="N704" s="5" t="str">
        <f t="shared" si="1"/>
        <v>#N/A</v>
      </c>
    </row>
    <row r="705" ht="14.25" customHeight="1">
      <c r="A705" s="5" t="n">
        <f>'Coefficients - Win Probability'!$A$2</f>
        <v>0</v>
      </c>
      <c r="B705" s="5" t="n">
        <f>(Games!G706)*'Coefficients - Win Probability'!$B$2</f>
        <v>0</v>
      </c>
      <c r="C705" s="5" t="str">
        <f>(VLOOKUP(Games!B706, Data!$B$2:$L$134, 4, FALSE)-VLOOKUP(Games!E706, Data!$B$2:$L$134, 4, FALSE))*'Coefficients - Win Probability'!$C$2</f>
        <v>#N/A</v>
      </c>
      <c r="D705" s="5" t="str">
        <f>(VLOOKUP(Games!B706, Data!$B$2:$L$134, 5, FALSE)-VLOOKUP(Games!E706, Data!$B$2:$L$134, 5, FALSE))*'Coefficients - Win Probability'!$D$2</f>
        <v>#N/A</v>
      </c>
      <c r="E705" s="5" t="str">
        <f>(VLOOKUP(Games!B706, Data!$B$2:$L$134, 6, FALSE)-VLOOKUP(Games!E706, Data!$B$2:$L$134, 6, FALSE))*'Coefficients - Win Probability'!$E$2</f>
        <v>#N/A</v>
      </c>
      <c r="F705" s="5" t="str">
        <f>(VLOOKUP(Games!B706, Data!$B$2:$L$134, 7, FALSE)-VLOOKUP(Games!E706, Data!$B$2:$L$134, 7, FALSE))*'Coefficients - Win Probability'!$F$2</f>
        <v>#N/A</v>
      </c>
      <c r="G705" s="5" t="str">
        <f>(VLOOKUP(Games!B706, Data!$B$2:$L$134, 8, FALSE)-VLOOKUP(Games!E706, Data!$B$2:$L$134, 8, FALSE))*'Coefficients - Win Probability'!$G$2</f>
        <v>#N/A</v>
      </c>
      <c r="H705" s="5" t="str">
        <f>(VLOOKUP(Games!B706, Data!$B$2:$L$134, 9, FALSE)-VLOOKUP(Games!E706, Data!$B$2:$L$134, 9, FALSE))*'Coefficients - Win Probability'!$H$2</f>
        <v>#N/A</v>
      </c>
      <c r="I705" s="5" t="str">
        <f>(VLOOKUP(Games!B706, Data!$B$2:$L$134, 10, FALSE)-VLOOKUP(Games!E706, Data!$B$2:$L$134, 10, FALSE))*'Coefficients - Win Probability'!$I$2</f>
        <v>#N/A</v>
      </c>
      <c r="J705" s="5" t="str">
        <f>(IF(AND(VLOOKUP(Games!B706, Data!$B$2:$L$134, 11, FALSE)=1, VLOOKUP(Games!E706, Data!$B$2:$L$134, 11, FALSE)&lt;&gt;1), 1,0))*'Coefficients - Win Probability'!$J$2</f>
        <v>#N/A</v>
      </c>
      <c r="K705" s="5" t="str">
        <f>(IF(AND(VLOOKUP(Games!B706, Data!$B$2:$L$134, 11, FALSE)&lt;&gt;1, VLOOKUP(Games!E706, Data!$B$2:$L$134, 11, FALSE)=1), 1,0))*'Coefficients - Win Probability'!$K$2</f>
        <v>#N/A</v>
      </c>
      <c r="L705" s="5" t="str">
        <f>(VLOOKUP(Games!B706, Data!$B$2:$L$134, 3, FALSE)-VLOOKUP(Games!E706, Data!$B$2:$L$134, 3, FALSE))*'Coefficients - Win Probability'!$L$2</f>
        <v>#N/A</v>
      </c>
      <c r="N705" s="5" t="str">
        <f t="shared" si="1"/>
        <v>#N/A</v>
      </c>
    </row>
    <row r="706" ht="14.25" customHeight="1">
      <c r="A706" s="5" t="n">
        <f>'Coefficients - Win Probability'!$A$2</f>
        <v>0</v>
      </c>
      <c r="B706" s="5" t="n">
        <f>(Games!G707)*'Coefficients - Win Probability'!$B$2</f>
        <v>0</v>
      </c>
      <c r="C706" s="5" t="str">
        <f>(VLOOKUP(Games!B707, Data!$B$2:$L$134, 4, FALSE)-VLOOKUP(Games!E707, Data!$B$2:$L$134, 4, FALSE))*'Coefficients - Win Probability'!$C$2</f>
        <v>#N/A</v>
      </c>
      <c r="D706" s="5" t="str">
        <f>(VLOOKUP(Games!B707, Data!$B$2:$L$134, 5, FALSE)-VLOOKUP(Games!E707, Data!$B$2:$L$134, 5, FALSE))*'Coefficients - Win Probability'!$D$2</f>
        <v>#N/A</v>
      </c>
      <c r="E706" s="5" t="str">
        <f>(VLOOKUP(Games!B707, Data!$B$2:$L$134, 6, FALSE)-VLOOKUP(Games!E707, Data!$B$2:$L$134, 6, FALSE))*'Coefficients - Win Probability'!$E$2</f>
        <v>#N/A</v>
      </c>
      <c r="F706" s="5" t="str">
        <f>(VLOOKUP(Games!B707, Data!$B$2:$L$134, 7, FALSE)-VLOOKUP(Games!E707, Data!$B$2:$L$134, 7, FALSE))*'Coefficients - Win Probability'!$F$2</f>
        <v>#N/A</v>
      </c>
      <c r="G706" s="5" t="str">
        <f>(VLOOKUP(Games!B707, Data!$B$2:$L$134, 8, FALSE)-VLOOKUP(Games!E707, Data!$B$2:$L$134, 8, FALSE))*'Coefficients - Win Probability'!$G$2</f>
        <v>#N/A</v>
      </c>
      <c r="H706" s="5" t="str">
        <f>(VLOOKUP(Games!B707, Data!$B$2:$L$134, 9, FALSE)-VLOOKUP(Games!E707, Data!$B$2:$L$134, 9, FALSE))*'Coefficients - Win Probability'!$H$2</f>
        <v>#N/A</v>
      </c>
      <c r="I706" s="5" t="str">
        <f>(VLOOKUP(Games!B707, Data!$B$2:$L$134, 10, FALSE)-VLOOKUP(Games!E707, Data!$B$2:$L$134, 10, FALSE))*'Coefficients - Win Probability'!$I$2</f>
        <v>#N/A</v>
      </c>
      <c r="J706" s="5" t="str">
        <f>(IF(AND(VLOOKUP(Games!B707, Data!$B$2:$L$134, 11, FALSE)=1, VLOOKUP(Games!E707, Data!$B$2:$L$134, 11, FALSE)&lt;&gt;1), 1,0))*'Coefficients - Win Probability'!$J$2</f>
        <v>#N/A</v>
      </c>
      <c r="K706" s="5" t="str">
        <f>(IF(AND(VLOOKUP(Games!B707, Data!$B$2:$L$134, 11, FALSE)&lt;&gt;1, VLOOKUP(Games!E707, Data!$B$2:$L$134, 11, FALSE)=1), 1,0))*'Coefficients - Win Probability'!$K$2</f>
        <v>#N/A</v>
      </c>
      <c r="L706" s="5" t="str">
        <f>(VLOOKUP(Games!B707, Data!$B$2:$L$134, 3, FALSE)-VLOOKUP(Games!E707, Data!$B$2:$L$134, 3, FALSE))*'Coefficients - Win Probability'!$L$2</f>
        <v>#N/A</v>
      </c>
      <c r="N706" s="5" t="str">
        <f t="shared" si="1"/>
        <v>#N/A</v>
      </c>
    </row>
    <row r="707" ht="14.25" customHeight="1">
      <c r="A707" s="5" t="n">
        <f>'Coefficients - Win Probability'!$A$2</f>
        <v>0</v>
      </c>
      <c r="B707" s="5" t="n">
        <f>(Games!G708)*'Coefficients - Win Probability'!$B$2</f>
        <v>0</v>
      </c>
      <c r="C707" s="5" t="str">
        <f>(VLOOKUP(Games!B708, Data!$B$2:$L$134, 4, FALSE)-VLOOKUP(Games!E708, Data!$B$2:$L$134, 4, FALSE))*'Coefficients - Win Probability'!$C$2</f>
        <v>#N/A</v>
      </c>
      <c r="D707" s="5" t="str">
        <f>(VLOOKUP(Games!B708, Data!$B$2:$L$134, 5, FALSE)-VLOOKUP(Games!E708, Data!$B$2:$L$134, 5, FALSE))*'Coefficients - Win Probability'!$D$2</f>
        <v>#N/A</v>
      </c>
      <c r="E707" s="5" t="str">
        <f>(VLOOKUP(Games!B708, Data!$B$2:$L$134, 6, FALSE)-VLOOKUP(Games!E708, Data!$B$2:$L$134, 6, FALSE))*'Coefficients - Win Probability'!$E$2</f>
        <v>#N/A</v>
      </c>
      <c r="F707" s="5" t="str">
        <f>(VLOOKUP(Games!B708, Data!$B$2:$L$134, 7, FALSE)-VLOOKUP(Games!E708, Data!$B$2:$L$134, 7, FALSE))*'Coefficients - Win Probability'!$F$2</f>
        <v>#N/A</v>
      </c>
      <c r="G707" s="5" t="str">
        <f>(VLOOKUP(Games!B708, Data!$B$2:$L$134, 8, FALSE)-VLOOKUP(Games!E708, Data!$B$2:$L$134, 8, FALSE))*'Coefficients - Win Probability'!$G$2</f>
        <v>#N/A</v>
      </c>
      <c r="H707" s="5" t="str">
        <f>(VLOOKUP(Games!B708, Data!$B$2:$L$134, 9, FALSE)-VLOOKUP(Games!E708, Data!$B$2:$L$134, 9, FALSE))*'Coefficients - Win Probability'!$H$2</f>
        <v>#N/A</v>
      </c>
      <c r="I707" s="5" t="str">
        <f>(VLOOKUP(Games!B708, Data!$B$2:$L$134, 10, FALSE)-VLOOKUP(Games!E708, Data!$B$2:$L$134, 10, FALSE))*'Coefficients - Win Probability'!$I$2</f>
        <v>#N/A</v>
      </c>
      <c r="J707" s="5" t="str">
        <f>(IF(AND(VLOOKUP(Games!B708, Data!$B$2:$L$134, 11, FALSE)=1, VLOOKUP(Games!E708, Data!$B$2:$L$134, 11, FALSE)&lt;&gt;1), 1,0))*'Coefficients - Win Probability'!$J$2</f>
        <v>#N/A</v>
      </c>
      <c r="K707" s="5" t="str">
        <f>(IF(AND(VLOOKUP(Games!B708, Data!$B$2:$L$134, 11, FALSE)&lt;&gt;1, VLOOKUP(Games!E708, Data!$B$2:$L$134, 11, FALSE)=1), 1,0))*'Coefficients - Win Probability'!$K$2</f>
        <v>#N/A</v>
      </c>
      <c r="L707" s="5" t="str">
        <f>(VLOOKUP(Games!B708, Data!$B$2:$L$134, 3, FALSE)-VLOOKUP(Games!E708, Data!$B$2:$L$134, 3, FALSE))*'Coefficients - Win Probability'!$L$2</f>
        <v>#N/A</v>
      </c>
      <c r="N707" s="5" t="str">
        <f t="shared" si="1"/>
        <v>#N/A</v>
      </c>
    </row>
    <row r="708" ht="14.25" customHeight="1">
      <c r="A708" s="5" t="n">
        <f>'Coefficients - Win Probability'!$A$2</f>
        <v>0</v>
      </c>
      <c r="B708" s="5" t="n">
        <f>(Games!G709)*'Coefficients - Win Probability'!$B$2</f>
        <v>0</v>
      </c>
      <c r="C708" s="5" t="str">
        <f>(VLOOKUP(Games!B709, Data!$B$2:$L$134, 4, FALSE)-VLOOKUP(Games!E709, Data!$B$2:$L$134, 4, FALSE))*'Coefficients - Win Probability'!$C$2</f>
        <v>#N/A</v>
      </c>
      <c r="D708" s="5" t="str">
        <f>(VLOOKUP(Games!B709, Data!$B$2:$L$134, 5, FALSE)-VLOOKUP(Games!E709, Data!$B$2:$L$134, 5, FALSE))*'Coefficients - Win Probability'!$D$2</f>
        <v>#N/A</v>
      </c>
      <c r="E708" s="5" t="str">
        <f>(VLOOKUP(Games!B709, Data!$B$2:$L$134, 6, FALSE)-VLOOKUP(Games!E709, Data!$B$2:$L$134, 6, FALSE))*'Coefficients - Win Probability'!$E$2</f>
        <v>#N/A</v>
      </c>
      <c r="F708" s="5" t="str">
        <f>(VLOOKUP(Games!B709, Data!$B$2:$L$134, 7, FALSE)-VLOOKUP(Games!E709, Data!$B$2:$L$134, 7, FALSE))*'Coefficients - Win Probability'!$F$2</f>
        <v>#N/A</v>
      </c>
      <c r="G708" s="5" t="str">
        <f>(VLOOKUP(Games!B709, Data!$B$2:$L$134, 8, FALSE)-VLOOKUP(Games!E709, Data!$B$2:$L$134, 8, FALSE))*'Coefficients - Win Probability'!$G$2</f>
        <v>#N/A</v>
      </c>
      <c r="H708" s="5" t="str">
        <f>(VLOOKUP(Games!B709, Data!$B$2:$L$134, 9, FALSE)-VLOOKUP(Games!E709, Data!$B$2:$L$134, 9, FALSE))*'Coefficients - Win Probability'!$H$2</f>
        <v>#N/A</v>
      </c>
      <c r="I708" s="5" t="str">
        <f>(VLOOKUP(Games!B709, Data!$B$2:$L$134, 10, FALSE)-VLOOKUP(Games!E709, Data!$B$2:$L$134, 10, FALSE))*'Coefficients - Win Probability'!$I$2</f>
        <v>#N/A</v>
      </c>
      <c r="J708" s="5" t="str">
        <f>(IF(AND(VLOOKUP(Games!B709, Data!$B$2:$L$134, 11, FALSE)=1, VLOOKUP(Games!E709, Data!$B$2:$L$134, 11, FALSE)&lt;&gt;1), 1,0))*'Coefficients - Win Probability'!$J$2</f>
        <v>#N/A</v>
      </c>
      <c r="K708" s="5" t="str">
        <f>(IF(AND(VLOOKUP(Games!B709, Data!$B$2:$L$134, 11, FALSE)&lt;&gt;1, VLOOKUP(Games!E709, Data!$B$2:$L$134, 11, FALSE)=1), 1,0))*'Coefficients - Win Probability'!$K$2</f>
        <v>#N/A</v>
      </c>
      <c r="L708" s="5" t="str">
        <f>(VLOOKUP(Games!B709, Data!$B$2:$L$134, 3, FALSE)-VLOOKUP(Games!E709, Data!$B$2:$L$134, 3, FALSE))*'Coefficients - Win Probability'!$L$2</f>
        <v>#N/A</v>
      </c>
      <c r="N708" s="5" t="str">
        <f t="shared" si="1"/>
        <v>#N/A</v>
      </c>
    </row>
    <row r="709" ht="14.25" customHeight="1">
      <c r="A709" s="5" t="n">
        <f>'Coefficients - Win Probability'!$A$2</f>
        <v>0</v>
      </c>
      <c r="B709" s="5" t="n">
        <f>(Games!G710)*'Coefficients - Win Probability'!$B$2</f>
        <v>0</v>
      </c>
      <c r="C709" s="5" t="str">
        <f>(VLOOKUP(Games!B710, Data!$B$2:$L$134, 4, FALSE)-VLOOKUP(Games!E710, Data!$B$2:$L$134, 4, FALSE))*'Coefficients - Win Probability'!$C$2</f>
        <v>#N/A</v>
      </c>
      <c r="D709" s="5" t="str">
        <f>(VLOOKUP(Games!B710, Data!$B$2:$L$134, 5, FALSE)-VLOOKUP(Games!E710, Data!$B$2:$L$134, 5, FALSE))*'Coefficients - Win Probability'!$D$2</f>
        <v>#N/A</v>
      </c>
      <c r="E709" s="5" t="str">
        <f>(VLOOKUP(Games!B710, Data!$B$2:$L$134, 6, FALSE)-VLOOKUP(Games!E710, Data!$B$2:$L$134, 6, FALSE))*'Coefficients - Win Probability'!$E$2</f>
        <v>#N/A</v>
      </c>
      <c r="F709" s="5" t="str">
        <f>(VLOOKUP(Games!B710, Data!$B$2:$L$134, 7, FALSE)-VLOOKUP(Games!E710, Data!$B$2:$L$134, 7, FALSE))*'Coefficients - Win Probability'!$F$2</f>
        <v>#N/A</v>
      </c>
      <c r="G709" s="5" t="str">
        <f>(VLOOKUP(Games!B710, Data!$B$2:$L$134, 8, FALSE)-VLOOKUP(Games!E710, Data!$B$2:$L$134, 8, FALSE))*'Coefficients - Win Probability'!$G$2</f>
        <v>#N/A</v>
      </c>
      <c r="H709" s="5" t="str">
        <f>(VLOOKUP(Games!B710, Data!$B$2:$L$134, 9, FALSE)-VLOOKUP(Games!E710, Data!$B$2:$L$134, 9, FALSE))*'Coefficients - Win Probability'!$H$2</f>
        <v>#N/A</v>
      </c>
      <c r="I709" s="5" t="str">
        <f>(VLOOKUP(Games!B710, Data!$B$2:$L$134, 10, FALSE)-VLOOKUP(Games!E710, Data!$B$2:$L$134, 10, FALSE))*'Coefficients - Win Probability'!$I$2</f>
        <v>#N/A</v>
      </c>
      <c r="J709" s="5" t="str">
        <f>(IF(AND(VLOOKUP(Games!B710, Data!$B$2:$L$134, 11, FALSE)=1, VLOOKUP(Games!E710, Data!$B$2:$L$134, 11, FALSE)&lt;&gt;1), 1,0))*'Coefficients - Win Probability'!$J$2</f>
        <v>#N/A</v>
      </c>
      <c r="K709" s="5" t="str">
        <f>(IF(AND(VLOOKUP(Games!B710, Data!$B$2:$L$134, 11, FALSE)&lt;&gt;1, VLOOKUP(Games!E710, Data!$B$2:$L$134, 11, FALSE)=1), 1,0))*'Coefficients - Win Probability'!$K$2</f>
        <v>#N/A</v>
      </c>
      <c r="L709" s="5" t="str">
        <f>(VLOOKUP(Games!B710, Data!$B$2:$L$134, 3, FALSE)-VLOOKUP(Games!E710, Data!$B$2:$L$134, 3, FALSE))*'Coefficients - Win Probability'!$L$2</f>
        <v>#N/A</v>
      </c>
      <c r="N709" s="5" t="str">
        <f t="shared" si="1"/>
        <v>#N/A</v>
      </c>
    </row>
    <row r="710" ht="14.25" customHeight="1">
      <c r="A710" s="5" t="n">
        <f>'Coefficients - Win Probability'!$A$2</f>
        <v>0</v>
      </c>
      <c r="B710" s="5" t="n">
        <f>(Games!G711)*'Coefficients - Win Probability'!$B$2</f>
        <v>0</v>
      </c>
      <c r="C710" s="5" t="str">
        <f>(VLOOKUP(Games!B711, Data!$B$2:$L$134, 4, FALSE)-VLOOKUP(Games!E711, Data!$B$2:$L$134, 4, FALSE))*'Coefficients - Win Probability'!$C$2</f>
        <v>#N/A</v>
      </c>
      <c r="D710" s="5" t="str">
        <f>(VLOOKUP(Games!B711, Data!$B$2:$L$134, 5, FALSE)-VLOOKUP(Games!E711, Data!$B$2:$L$134, 5, FALSE))*'Coefficients - Win Probability'!$D$2</f>
        <v>#N/A</v>
      </c>
      <c r="E710" s="5" t="str">
        <f>(VLOOKUP(Games!B711, Data!$B$2:$L$134, 6, FALSE)-VLOOKUP(Games!E711, Data!$B$2:$L$134, 6, FALSE))*'Coefficients - Win Probability'!$E$2</f>
        <v>#N/A</v>
      </c>
      <c r="F710" s="5" t="str">
        <f>(VLOOKUP(Games!B711, Data!$B$2:$L$134, 7, FALSE)-VLOOKUP(Games!E711, Data!$B$2:$L$134, 7, FALSE))*'Coefficients - Win Probability'!$F$2</f>
        <v>#N/A</v>
      </c>
      <c r="G710" s="5" t="str">
        <f>(VLOOKUP(Games!B711, Data!$B$2:$L$134, 8, FALSE)-VLOOKUP(Games!E711, Data!$B$2:$L$134, 8, FALSE))*'Coefficients - Win Probability'!$G$2</f>
        <v>#N/A</v>
      </c>
      <c r="H710" s="5" t="str">
        <f>(VLOOKUP(Games!B711, Data!$B$2:$L$134, 9, FALSE)-VLOOKUP(Games!E711, Data!$B$2:$L$134, 9, FALSE))*'Coefficients - Win Probability'!$H$2</f>
        <v>#N/A</v>
      </c>
      <c r="I710" s="5" t="str">
        <f>(VLOOKUP(Games!B711, Data!$B$2:$L$134, 10, FALSE)-VLOOKUP(Games!E711, Data!$B$2:$L$134, 10, FALSE))*'Coefficients - Win Probability'!$I$2</f>
        <v>#N/A</v>
      </c>
      <c r="J710" s="5" t="str">
        <f>(IF(AND(VLOOKUP(Games!B711, Data!$B$2:$L$134, 11, FALSE)=1, VLOOKUP(Games!E711, Data!$B$2:$L$134, 11, FALSE)&lt;&gt;1), 1,0))*'Coefficients - Win Probability'!$J$2</f>
        <v>#N/A</v>
      </c>
      <c r="K710" s="5" t="str">
        <f>(IF(AND(VLOOKUP(Games!B711, Data!$B$2:$L$134, 11, FALSE)&lt;&gt;1, VLOOKUP(Games!E711, Data!$B$2:$L$134, 11, FALSE)=1), 1,0))*'Coefficients - Win Probability'!$K$2</f>
        <v>#N/A</v>
      </c>
      <c r="L710" s="5" t="str">
        <f>(VLOOKUP(Games!B711, Data!$B$2:$L$134, 3, FALSE)-VLOOKUP(Games!E711, Data!$B$2:$L$134, 3, FALSE))*'Coefficients - Win Probability'!$L$2</f>
        <v>#N/A</v>
      </c>
      <c r="N710" s="5" t="str">
        <f t="shared" si="1"/>
        <v>#N/A</v>
      </c>
    </row>
    <row r="711" ht="14.25" customHeight="1">
      <c r="A711" s="5" t="n">
        <f>'Coefficients - Win Probability'!$A$2</f>
        <v>0</v>
      </c>
      <c r="B711" s="5" t="n">
        <f>(Games!G712)*'Coefficients - Win Probability'!$B$2</f>
        <v>0</v>
      </c>
      <c r="C711" s="5" t="str">
        <f>(VLOOKUP(Games!B712, Data!$B$2:$L$134, 4, FALSE)-VLOOKUP(Games!E712, Data!$B$2:$L$134, 4, FALSE))*'Coefficients - Win Probability'!$C$2</f>
        <v>#N/A</v>
      </c>
      <c r="D711" s="5" t="str">
        <f>(VLOOKUP(Games!B712, Data!$B$2:$L$134, 5, FALSE)-VLOOKUP(Games!E712, Data!$B$2:$L$134, 5, FALSE))*'Coefficients - Win Probability'!$D$2</f>
        <v>#N/A</v>
      </c>
      <c r="E711" s="5" t="str">
        <f>(VLOOKUP(Games!B712, Data!$B$2:$L$134, 6, FALSE)-VLOOKUP(Games!E712, Data!$B$2:$L$134, 6, FALSE))*'Coefficients - Win Probability'!$E$2</f>
        <v>#N/A</v>
      </c>
      <c r="F711" s="5" t="str">
        <f>(VLOOKUP(Games!B712, Data!$B$2:$L$134, 7, FALSE)-VLOOKUP(Games!E712, Data!$B$2:$L$134, 7, FALSE))*'Coefficients - Win Probability'!$F$2</f>
        <v>#N/A</v>
      </c>
      <c r="G711" s="5" t="str">
        <f>(VLOOKUP(Games!B712, Data!$B$2:$L$134, 8, FALSE)-VLOOKUP(Games!E712, Data!$B$2:$L$134, 8, FALSE))*'Coefficients - Win Probability'!$G$2</f>
        <v>#N/A</v>
      </c>
      <c r="H711" s="5" t="str">
        <f>(VLOOKUP(Games!B712, Data!$B$2:$L$134, 9, FALSE)-VLOOKUP(Games!E712, Data!$B$2:$L$134, 9, FALSE))*'Coefficients - Win Probability'!$H$2</f>
        <v>#N/A</v>
      </c>
      <c r="I711" s="5" t="str">
        <f>(VLOOKUP(Games!B712, Data!$B$2:$L$134, 10, FALSE)-VLOOKUP(Games!E712, Data!$B$2:$L$134, 10, FALSE))*'Coefficients - Win Probability'!$I$2</f>
        <v>#N/A</v>
      </c>
      <c r="J711" s="5" t="str">
        <f>(IF(AND(VLOOKUP(Games!B712, Data!$B$2:$L$134, 11, FALSE)=1, VLOOKUP(Games!E712, Data!$B$2:$L$134, 11, FALSE)&lt;&gt;1), 1,0))*'Coefficients - Win Probability'!$J$2</f>
        <v>#N/A</v>
      </c>
      <c r="K711" s="5" t="str">
        <f>(IF(AND(VLOOKUP(Games!B712, Data!$B$2:$L$134, 11, FALSE)&lt;&gt;1, VLOOKUP(Games!E712, Data!$B$2:$L$134, 11, FALSE)=1), 1,0))*'Coefficients - Win Probability'!$K$2</f>
        <v>#N/A</v>
      </c>
      <c r="L711" s="5" t="str">
        <f>(VLOOKUP(Games!B712, Data!$B$2:$L$134, 3, FALSE)-VLOOKUP(Games!E712, Data!$B$2:$L$134, 3, FALSE))*'Coefficients - Win Probability'!$L$2</f>
        <v>#N/A</v>
      </c>
      <c r="N711" s="5" t="str">
        <f t="shared" si="1"/>
        <v>#N/A</v>
      </c>
    </row>
    <row r="712" ht="14.25" customHeight="1">
      <c r="A712" s="5" t="n">
        <f>'Coefficients - Win Probability'!$A$2</f>
        <v>0</v>
      </c>
      <c r="B712" s="5" t="n">
        <f>(Games!G713)*'Coefficients - Win Probability'!$B$2</f>
        <v>0</v>
      </c>
      <c r="C712" s="5" t="str">
        <f>(VLOOKUP(Games!B713, Data!$B$2:$L$134, 4, FALSE)-VLOOKUP(Games!E713, Data!$B$2:$L$134, 4, FALSE))*'Coefficients - Win Probability'!$C$2</f>
        <v>#N/A</v>
      </c>
      <c r="D712" s="5" t="str">
        <f>(VLOOKUP(Games!B713, Data!$B$2:$L$134, 5, FALSE)-VLOOKUP(Games!E713, Data!$B$2:$L$134, 5, FALSE))*'Coefficients - Win Probability'!$D$2</f>
        <v>#N/A</v>
      </c>
      <c r="E712" s="5" t="str">
        <f>(VLOOKUP(Games!B713, Data!$B$2:$L$134, 6, FALSE)-VLOOKUP(Games!E713, Data!$B$2:$L$134, 6, FALSE))*'Coefficients - Win Probability'!$E$2</f>
        <v>#N/A</v>
      </c>
      <c r="F712" s="5" t="str">
        <f>(VLOOKUP(Games!B713, Data!$B$2:$L$134, 7, FALSE)-VLOOKUP(Games!E713, Data!$B$2:$L$134, 7, FALSE))*'Coefficients - Win Probability'!$F$2</f>
        <v>#N/A</v>
      </c>
      <c r="G712" s="5" t="str">
        <f>(VLOOKUP(Games!B713, Data!$B$2:$L$134, 8, FALSE)-VLOOKUP(Games!E713, Data!$B$2:$L$134, 8, FALSE))*'Coefficients - Win Probability'!$G$2</f>
        <v>#N/A</v>
      </c>
      <c r="H712" s="5" t="str">
        <f>(VLOOKUP(Games!B713, Data!$B$2:$L$134, 9, FALSE)-VLOOKUP(Games!E713, Data!$B$2:$L$134, 9, FALSE))*'Coefficients - Win Probability'!$H$2</f>
        <v>#N/A</v>
      </c>
      <c r="I712" s="5" t="str">
        <f>(VLOOKUP(Games!B713, Data!$B$2:$L$134, 10, FALSE)-VLOOKUP(Games!E713, Data!$B$2:$L$134, 10, FALSE))*'Coefficients - Win Probability'!$I$2</f>
        <v>#N/A</v>
      </c>
      <c r="J712" s="5" t="str">
        <f>(IF(AND(VLOOKUP(Games!B713, Data!$B$2:$L$134, 11, FALSE)=1, VLOOKUP(Games!E713, Data!$B$2:$L$134, 11, FALSE)&lt;&gt;1), 1,0))*'Coefficients - Win Probability'!$J$2</f>
        <v>#N/A</v>
      </c>
      <c r="K712" s="5" t="str">
        <f>(IF(AND(VLOOKUP(Games!B713, Data!$B$2:$L$134, 11, FALSE)&lt;&gt;1, VLOOKUP(Games!E713, Data!$B$2:$L$134, 11, FALSE)=1), 1,0))*'Coefficients - Win Probability'!$K$2</f>
        <v>#N/A</v>
      </c>
      <c r="L712" s="5" t="str">
        <f>(VLOOKUP(Games!B713, Data!$B$2:$L$134, 3, FALSE)-VLOOKUP(Games!E713, Data!$B$2:$L$134, 3, FALSE))*'Coefficients - Win Probability'!$L$2</f>
        <v>#N/A</v>
      </c>
      <c r="N712" s="5" t="str">
        <f t="shared" si="1"/>
        <v>#N/A</v>
      </c>
    </row>
    <row r="713" ht="14.25" customHeight="1">
      <c r="A713" s="5" t="n">
        <f>'Coefficients - Win Probability'!$A$2</f>
        <v>0</v>
      </c>
      <c r="B713" s="5" t="n">
        <f>(Games!G714)*'Coefficients - Win Probability'!$B$2</f>
        <v>0</v>
      </c>
      <c r="C713" s="5" t="str">
        <f>(VLOOKUP(Games!B714, Data!$B$2:$L$134, 4, FALSE)-VLOOKUP(Games!E714, Data!$B$2:$L$134, 4, FALSE))*'Coefficients - Win Probability'!$C$2</f>
        <v>#N/A</v>
      </c>
      <c r="D713" s="5" t="str">
        <f>(VLOOKUP(Games!B714, Data!$B$2:$L$134, 5, FALSE)-VLOOKUP(Games!E714, Data!$B$2:$L$134, 5, FALSE))*'Coefficients - Win Probability'!$D$2</f>
        <v>#N/A</v>
      </c>
      <c r="E713" s="5" t="str">
        <f>(VLOOKUP(Games!B714, Data!$B$2:$L$134, 6, FALSE)-VLOOKUP(Games!E714, Data!$B$2:$L$134, 6, FALSE))*'Coefficients - Win Probability'!$E$2</f>
        <v>#N/A</v>
      </c>
      <c r="F713" s="5" t="str">
        <f>(VLOOKUP(Games!B714, Data!$B$2:$L$134, 7, FALSE)-VLOOKUP(Games!E714, Data!$B$2:$L$134, 7, FALSE))*'Coefficients - Win Probability'!$F$2</f>
        <v>#N/A</v>
      </c>
      <c r="G713" s="5" t="str">
        <f>(VLOOKUP(Games!B714, Data!$B$2:$L$134, 8, FALSE)-VLOOKUP(Games!E714, Data!$B$2:$L$134, 8, FALSE))*'Coefficients - Win Probability'!$G$2</f>
        <v>#N/A</v>
      </c>
      <c r="H713" s="5" t="str">
        <f>(VLOOKUP(Games!B714, Data!$B$2:$L$134, 9, FALSE)-VLOOKUP(Games!E714, Data!$B$2:$L$134, 9, FALSE))*'Coefficients - Win Probability'!$H$2</f>
        <v>#N/A</v>
      </c>
      <c r="I713" s="5" t="str">
        <f>(VLOOKUP(Games!B714, Data!$B$2:$L$134, 10, FALSE)-VLOOKUP(Games!E714, Data!$B$2:$L$134, 10, FALSE))*'Coefficients - Win Probability'!$I$2</f>
        <v>#N/A</v>
      </c>
      <c r="J713" s="5" t="str">
        <f>(IF(AND(VLOOKUP(Games!B714, Data!$B$2:$L$134, 11, FALSE)=1, VLOOKUP(Games!E714, Data!$B$2:$L$134, 11, FALSE)&lt;&gt;1), 1,0))*'Coefficients - Win Probability'!$J$2</f>
        <v>#N/A</v>
      </c>
      <c r="K713" s="5" t="str">
        <f>(IF(AND(VLOOKUP(Games!B714, Data!$B$2:$L$134, 11, FALSE)&lt;&gt;1, VLOOKUP(Games!E714, Data!$B$2:$L$134, 11, FALSE)=1), 1,0))*'Coefficients - Win Probability'!$K$2</f>
        <v>#N/A</v>
      </c>
      <c r="L713" s="5" t="str">
        <f>(VLOOKUP(Games!B714, Data!$B$2:$L$134, 3, FALSE)-VLOOKUP(Games!E714, Data!$B$2:$L$134, 3, FALSE))*'Coefficients - Win Probability'!$L$2</f>
        <v>#N/A</v>
      </c>
      <c r="N713" s="5" t="str">
        <f t="shared" si="1"/>
        <v>#N/A</v>
      </c>
    </row>
    <row r="714" ht="14.25" customHeight="1">
      <c r="A714" s="5" t="n">
        <f>'Coefficients - Win Probability'!$A$2</f>
        <v>0</v>
      </c>
      <c r="B714" s="5" t="n">
        <f>(Games!G715)*'Coefficients - Win Probability'!$B$2</f>
        <v>0</v>
      </c>
      <c r="C714" s="5" t="str">
        <f>(VLOOKUP(Games!B715, Data!$B$2:$L$134, 4, FALSE)-VLOOKUP(Games!E715, Data!$B$2:$L$134, 4, FALSE))*'Coefficients - Win Probability'!$C$2</f>
        <v>#N/A</v>
      </c>
      <c r="D714" s="5" t="str">
        <f>(VLOOKUP(Games!B715, Data!$B$2:$L$134, 5, FALSE)-VLOOKUP(Games!E715, Data!$B$2:$L$134, 5, FALSE))*'Coefficients - Win Probability'!$D$2</f>
        <v>#N/A</v>
      </c>
      <c r="E714" s="5" t="str">
        <f>(VLOOKUP(Games!B715, Data!$B$2:$L$134, 6, FALSE)-VLOOKUP(Games!E715, Data!$B$2:$L$134, 6, FALSE))*'Coefficients - Win Probability'!$E$2</f>
        <v>#N/A</v>
      </c>
      <c r="F714" s="5" t="str">
        <f>(VLOOKUP(Games!B715, Data!$B$2:$L$134, 7, FALSE)-VLOOKUP(Games!E715, Data!$B$2:$L$134, 7, FALSE))*'Coefficients - Win Probability'!$F$2</f>
        <v>#N/A</v>
      </c>
      <c r="G714" s="5" t="str">
        <f>(VLOOKUP(Games!B715, Data!$B$2:$L$134, 8, FALSE)-VLOOKUP(Games!E715, Data!$B$2:$L$134, 8, FALSE))*'Coefficients - Win Probability'!$G$2</f>
        <v>#N/A</v>
      </c>
      <c r="H714" s="5" t="str">
        <f>(VLOOKUP(Games!B715, Data!$B$2:$L$134, 9, FALSE)-VLOOKUP(Games!E715, Data!$B$2:$L$134, 9, FALSE))*'Coefficients - Win Probability'!$H$2</f>
        <v>#N/A</v>
      </c>
      <c r="I714" s="5" t="str">
        <f>(VLOOKUP(Games!B715, Data!$B$2:$L$134, 10, FALSE)-VLOOKUP(Games!E715, Data!$B$2:$L$134, 10, FALSE))*'Coefficients - Win Probability'!$I$2</f>
        <v>#N/A</v>
      </c>
      <c r="J714" s="5" t="str">
        <f>(IF(AND(VLOOKUP(Games!B715, Data!$B$2:$L$134, 11, FALSE)=1, VLOOKUP(Games!E715, Data!$B$2:$L$134, 11, FALSE)&lt;&gt;1), 1,0))*'Coefficients - Win Probability'!$J$2</f>
        <v>#N/A</v>
      </c>
      <c r="K714" s="5" t="str">
        <f>(IF(AND(VLOOKUP(Games!B715, Data!$B$2:$L$134, 11, FALSE)&lt;&gt;1, VLOOKUP(Games!E715, Data!$B$2:$L$134, 11, FALSE)=1), 1,0))*'Coefficients - Win Probability'!$K$2</f>
        <v>#N/A</v>
      </c>
      <c r="L714" s="5" t="str">
        <f>(VLOOKUP(Games!B715, Data!$B$2:$L$134, 3, FALSE)-VLOOKUP(Games!E715, Data!$B$2:$L$134, 3, FALSE))*'Coefficients - Win Probability'!$L$2</f>
        <v>#N/A</v>
      </c>
      <c r="N714" s="5" t="str">
        <f t="shared" si="1"/>
        <v>#N/A</v>
      </c>
    </row>
    <row r="715" ht="14.25" customHeight="1">
      <c r="A715" s="5" t="n">
        <f>'Coefficients - Win Probability'!$A$2</f>
        <v>0</v>
      </c>
      <c r="B715" s="5" t="n">
        <f>(Games!G716)*'Coefficients - Win Probability'!$B$2</f>
        <v>0</v>
      </c>
      <c r="C715" s="5" t="str">
        <f>(VLOOKUP(Games!B716, Data!$B$2:$L$134, 4, FALSE)-VLOOKUP(Games!E716, Data!$B$2:$L$134, 4, FALSE))*'Coefficients - Win Probability'!$C$2</f>
        <v>#N/A</v>
      </c>
      <c r="D715" s="5" t="str">
        <f>(VLOOKUP(Games!B716, Data!$B$2:$L$134, 5, FALSE)-VLOOKUP(Games!E716, Data!$B$2:$L$134, 5, FALSE))*'Coefficients - Win Probability'!$D$2</f>
        <v>#N/A</v>
      </c>
      <c r="E715" s="5" t="str">
        <f>(VLOOKUP(Games!B716, Data!$B$2:$L$134, 6, FALSE)-VLOOKUP(Games!E716, Data!$B$2:$L$134, 6, FALSE))*'Coefficients - Win Probability'!$E$2</f>
        <v>#N/A</v>
      </c>
      <c r="F715" s="5" t="str">
        <f>(VLOOKUP(Games!B716, Data!$B$2:$L$134, 7, FALSE)-VLOOKUP(Games!E716, Data!$B$2:$L$134, 7, FALSE))*'Coefficients - Win Probability'!$F$2</f>
        <v>#N/A</v>
      </c>
      <c r="G715" s="5" t="str">
        <f>(VLOOKUP(Games!B716, Data!$B$2:$L$134, 8, FALSE)-VLOOKUP(Games!E716, Data!$B$2:$L$134, 8, FALSE))*'Coefficients - Win Probability'!$G$2</f>
        <v>#N/A</v>
      </c>
      <c r="H715" s="5" t="str">
        <f>(VLOOKUP(Games!B716, Data!$B$2:$L$134, 9, FALSE)-VLOOKUP(Games!E716, Data!$B$2:$L$134, 9, FALSE))*'Coefficients - Win Probability'!$H$2</f>
        <v>#N/A</v>
      </c>
      <c r="I715" s="5" t="str">
        <f>(VLOOKUP(Games!B716, Data!$B$2:$L$134, 10, FALSE)-VLOOKUP(Games!E716, Data!$B$2:$L$134, 10, FALSE))*'Coefficients - Win Probability'!$I$2</f>
        <v>#N/A</v>
      </c>
      <c r="J715" s="5" t="str">
        <f>(IF(AND(VLOOKUP(Games!B716, Data!$B$2:$L$134, 11, FALSE)=1, VLOOKUP(Games!E716, Data!$B$2:$L$134, 11, FALSE)&lt;&gt;1), 1,0))*'Coefficients - Win Probability'!$J$2</f>
        <v>#N/A</v>
      </c>
      <c r="K715" s="5" t="str">
        <f>(IF(AND(VLOOKUP(Games!B716, Data!$B$2:$L$134, 11, FALSE)&lt;&gt;1, VLOOKUP(Games!E716, Data!$B$2:$L$134, 11, FALSE)=1), 1,0))*'Coefficients - Win Probability'!$K$2</f>
        <v>#N/A</v>
      </c>
      <c r="L715" s="5" t="str">
        <f>(VLOOKUP(Games!B716, Data!$B$2:$L$134, 3, FALSE)-VLOOKUP(Games!E716, Data!$B$2:$L$134, 3, FALSE))*'Coefficients - Win Probability'!$L$2</f>
        <v>#N/A</v>
      </c>
      <c r="N715" s="5" t="str">
        <f t="shared" si="1"/>
        <v>#N/A</v>
      </c>
    </row>
    <row r="716" ht="14.25" customHeight="1">
      <c r="A716" s="5" t="n">
        <f>'Coefficients - Win Probability'!$A$2</f>
        <v>0</v>
      </c>
      <c r="B716" s="5" t="n">
        <f>(Games!G717)*'Coefficients - Win Probability'!$B$2</f>
        <v>0</v>
      </c>
      <c r="C716" s="5" t="str">
        <f>(VLOOKUP(Games!B717, Data!$B$2:$L$134, 4, FALSE)-VLOOKUP(Games!E717, Data!$B$2:$L$134, 4, FALSE))*'Coefficients - Win Probability'!$C$2</f>
        <v>#N/A</v>
      </c>
      <c r="D716" s="5" t="str">
        <f>(VLOOKUP(Games!B717, Data!$B$2:$L$134, 5, FALSE)-VLOOKUP(Games!E717, Data!$B$2:$L$134, 5, FALSE))*'Coefficients - Win Probability'!$D$2</f>
        <v>#N/A</v>
      </c>
      <c r="E716" s="5" t="str">
        <f>(VLOOKUP(Games!B717, Data!$B$2:$L$134, 6, FALSE)-VLOOKUP(Games!E717, Data!$B$2:$L$134, 6, FALSE))*'Coefficients - Win Probability'!$E$2</f>
        <v>#N/A</v>
      </c>
      <c r="F716" s="5" t="str">
        <f>(VLOOKUP(Games!B717, Data!$B$2:$L$134, 7, FALSE)-VLOOKUP(Games!E717, Data!$B$2:$L$134, 7, FALSE))*'Coefficients - Win Probability'!$F$2</f>
        <v>#N/A</v>
      </c>
      <c r="G716" s="5" t="str">
        <f>(VLOOKUP(Games!B717, Data!$B$2:$L$134, 8, FALSE)-VLOOKUP(Games!E717, Data!$B$2:$L$134, 8, FALSE))*'Coefficients - Win Probability'!$G$2</f>
        <v>#N/A</v>
      </c>
      <c r="H716" s="5" t="str">
        <f>(VLOOKUP(Games!B717, Data!$B$2:$L$134, 9, FALSE)-VLOOKUP(Games!E717, Data!$B$2:$L$134, 9, FALSE))*'Coefficients - Win Probability'!$H$2</f>
        <v>#N/A</v>
      </c>
      <c r="I716" s="5" t="str">
        <f>(VLOOKUP(Games!B717, Data!$B$2:$L$134, 10, FALSE)-VLOOKUP(Games!E717, Data!$B$2:$L$134, 10, FALSE))*'Coefficients - Win Probability'!$I$2</f>
        <v>#N/A</v>
      </c>
      <c r="J716" s="5" t="str">
        <f>(IF(AND(VLOOKUP(Games!B717, Data!$B$2:$L$134, 11, FALSE)=1, VLOOKUP(Games!E717, Data!$B$2:$L$134, 11, FALSE)&lt;&gt;1), 1,0))*'Coefficients - Win Probability'!$J$2</f>
        <v>#N/A</v>
      </c>
      <c r="K716" s="5" t="str">
        <f>(IF(AND(VLOOKUP(Games!B717, Data!$B$2:$L$134, 11, FALSE)&lt;&gt;1, VLOOKUP(Games!E717, Data!$B$2:$L$134, 11, FALSE)=1), 1,0))*'Coefficients - Win Probability'!$K$2</f>
        <v>#N/A</v>
      </c>
      <c r="L716" s="5" t="str">
        <f>(VLOOKUP(Games!B717, Data!$B$2:$L$134, 3, FALSE)-VLOOKUP(Games!E717, Data!$B$2:$L$134, 3, FALSE))*'Coefficients - Win Probability'!$L$2</f>
        <v>#N/A</v>
      </c>
      <c r="N716" s="5" t="str">
        <f t="shared" si="1"/>
        <v>#N/A</v>
      </c>
    </row>
    <row r="717" ht="14.25" customHeight="1">
      <c r="A717" s="5" t="n">
        <f>'Coefficients - Win Probability'!$A$2</f>
        <v>0</v>
      </c>
      <c r="B717" s="5" t="n">
        <f>(Games!G718)*'Coefficients - Win Probability'!$B$2</f>
        <v>0</v>
      </c>
      <c r="C717" s="5" t="str">
        <f>(VLOOKUP(Games!B718, Data!$B$2:$L$134, 4, FALSE)-VLOOKUP(Games!E718, Data!$B$2:$L$134, 4, FALSE))*'Coefficients - Win Probability'!$C$2</f>
        <v>#N/A</v>
      </c>
      <c r="D717" s="5" t="str">
        <f>(VLOOKUP(Games!B718, Data!$B$2:$L$134, 5, FALSE)-VLOOKUP(Games!E718, Data!$B$2:$L$134, 5, FALSE))*'Coefficients - Win Probability'!$D$2</f>
        <v>#N/A</v>
      </c>
      <c r="E717" s="5" t="str">
        <f>(VLOOKUP(Games!B718, Data!$B$2:$L$134, 6, FALSE)-VLOOKUP(Games!E718, Data!$B$2:$L$134, 6, FALSE))*'Coefficients - Win Probability'!$E$2</f>
        <v>#N/A</v>
      </c>
      <c r="F717" s="5" t="str">
        <f>(VLOOKUP(Games!B718, Data!$B$2:$L$134, 7, FALSE)-VLOOKUP(Games!E718, Data!$B$2:$L$134, 7, FALSE))*'Coefficients - Win Probability'!$F$2</f>
        <v>#N/A</v>
      </c>
      <c r="G717" s="5" t="str">
        <f>(VLOOKUP(Games!B718, Data!$B$2:$L$134, 8, FALSE)-VLOOKUP(Games!E718, Data!$B$2:$L$134, 8, FALSE))*'Coefficients - Win Probability'!$G$2</f>
        <v>#N/A</v>
      </c>
      <c r="H717" s="5" t="str">
        <f>(VLOOKUP(Games!B718, Data!$B$2:$L$134, 9, FALSE)-VLOOKUP(Games!E718, Data!$B$2:$L$134, 9, FALSE))*'Coefficients - Win Probability'!$H$2</f>
        <v>#N/A</v>
      </c>
      <c r="I717" s="5" t="str">
        <f>(VLOOKUP(Games!B718, Data!$B$2:$L$134, 10, FALSE)-VLOOKUP(Games!E718, Data!$B$2:$L$134, 10, FALSE))*'Coefficients - Win Probability'!$I$2</f>
        <v>#N/A</v>
      </c>
      <c r="J717" s="5" t="str">
        <f>(IF(AND(VLOOKUP(Games!B718, Data!$B$2:$L$134, 11, FALSE)=1, VLOOKUP(Games!E718, Data!$B$2:$L$134, 11, FALSE)&lt;&gt;1), 1,0))*'Coefficients - Win Probability'!$J$2</f>
        <v>#N/A</v>
      </c>
      <c r="K717" s="5" t="str">
        <f>(IF(AND(VLOOKUP(Games!B718, Data!$B$2:$L$134, 11, FALSE)&lt;&gt;1, VLOOKUP(Games!E718, Data!$B$2:$L$134, 11, FALSE)=1), 1,0))*'Coefficients - Win Probability'!$K$2</f>
        <v>#N/A</v>
      </c>
      <c r="L717" s="5" t="str">
        <f>(VLOOKUP(Games!B718, Data!$B$2:$L$134, 3, FALSE)-VLOOKUP(Games!E718, Data!$B$2:$L$134, 3, FALSE))*'Coefficients - Win Probability'!$L$2</f>
        <v>#N/A</v>
      </c>
      <c r="N717" s="5" t="str">
        <f t="shared" si="1"/>
        <v>#N/A</v>
      </c>
    </row>
    <row r="718" ht="14.25" customHeight="1">
      <c r="A718" s="5" t="n">
        <f>'Coefficients - Win Probability'!$A$2</f>
        <v>0</v>
      </c>
      <c r="B718" s="5" t="n">
        <f>(Games!G719)*'Coefficients - Win Probability'!$B$2</f>
        <v>0</v>
      </c>
      <c r="C718" s="5" t="str">
        <f>(VLOOKUP(Games!B719, Data!$B$2:$L$134, 4, FALSE)-VLOOKUP(Games!E719, Data!$B$2:$L$134, 4, FALSE))*'Coefficients - Win Probability'!$C$2</f>
        <v>#N/A</v>
      </c>
      <c r="D718" s="5" t="str">
        <f>(VLOOKUP(Games!B719, Data!$B$2:$L$134, 5, FALSE)-VLOOKUP(Games!E719, Data!$B$2:$L$134, 5, FALSE))*'Coefficients - Win Probability'!$D$2</f>
        <v>#N/A</v>
      </c>
      <c r="E718" s="5" t="str">
        <f>(VLOOKUP(Games!B719, Data!$B$2:$L$134, 6, FALSE)-VLOOKUP(Games!E719, Data!$B$2:$L$134, 6, FALSE))*'Coefficients - Win Probability'!$E$2</f>
        <v>#N/A</v>
      </c>
      <c r="F718" s="5" t="str">
        <f>(VLOOKUP(Games!B719, Data!$B$2:$L$134, 7, FALSE)-VLOOKUP(Games!E719, Data!$B$2:$L$134, 7, FALSE))*'Coefficients - Win Probability'!$F$2</f>
        <v>#N/A</v>
      </c>
      <c r="G718" s="5" t="str">
        <f>(VLOOKUP(Games!B719, Data!$B$2:$L$134, 8, FALSE)-VLOOKUP(Games!E719, Data!$B$2:$L$134, 8, FALSE))*'Coefficients - Win Probability'!$G$2</f>
        <v>#N/A</v>
      </c>
      <c r="H718" s="5" t="str">
        <f>(VLOOKUP(Games!B719, Data!$B$2:$L$134, 9, FALSE)-VLOOKUP(Games!E719, Data!$B$2:$L$134, 9, FALSE))*'Coefficients - Win Probability'!$H$2</f>
        <v>#N/A</v>
      </c>
      <c r="I718" s="5" t="str">
        <f>(VLOOKUP(Games!B719, Data!$B$2:$L$134, 10, FALSE)-VLOOKUP(Games!E719, Data!$B$2:$L$134, 10, FALSE))*'Coefficients - Win Probability'!$I$2</f>
        <v>#N/A</v>
      </c>
      <c r="J718" s="5" t="str">
        <f>(IF(AND(VLOOKUP(Games!B719, Data!$B$2:$L$134, 11, FALSE)=1, VLOOKUP(Games!E719, Data!$B$2:$L$134, 11, FALSE)&lt;&gt;1), 1,0))*'Coefficients - Win Probability'!$J$2</f>
        <v>#N/A</v>
      </c>
      <c r="K718" s="5" t="str">
        <f>(IF(AND(VLOOKUP(Games!B719, Data!$B$2:$L$134, 11, FALSE)&lt;&gt;1, VLOOKUP(Games!E719, Data!$B$2:$L$134, 11, FALSE)=1), 1,0))*'Coefficients - Win Probability'!$K$2</f>
        <v>#N/A</v>
      </c>
      <c r="L718" s="5" t="str">
        <f>(VLOOKUP(Games!B719, Data!$B$2:$L$134, 3, FALSE)-VLOOKUP(Games!E719, Data!$B$2:$L$134, 3, FALSE))*'Coefficients - Win Probability'!$L$2</f>
        <v>#N/A</v>
      </c>
      <c r="N718" s="5" t="str">
        <f t="shared" si="1"/>
        <v>#N/A</v>
      </c>
    </row>
    <row r="719" ht="14.25" customHeight="1">
      <c r="A719" s="5" t="n">
        <f>'Coefficients - Win Probability'!$A$2</f>
        <v>0</v>
      </c>
      <c r="B719" s="5" t="n">
        <f>(Games!G720)*'Coefficients - Win Probability'!$B$2</f>
        <v>0</v>
      </c>
      <c r="C719" s="5" t="str">
        <f>(VLOOKUP(Games!B720, Data!$B$2:$L$134, 4, FALSE)-VLOOKUP(Games!E720, Data!$B$2:$L$134, 4, FALSE))*'Coefficients - Win Probability'!$C$2</f>
        <v>#N/A</v>
      </c>
      <c r="D719" s="5" t="str">
        <f>(VLOOKUP(Games!B720, Data!$B$2:$L$134, 5, FALSE)-VLOOKUP(Games!E720, Data!$B$2:$L$134, 5, FALSE))*'Coefficients - Win Probability'!$D$2</f>
        <v>#N/A</v>
      </c>
      <c r="E719" s="5" t="str">
        <f>(VLOOKUP(Games!B720, Data!$B$2:$L$134, 6, FALSE)-VLOOKUP(Games!E720, Data!$B$2:$L$134, 6, FALSE))*'Coefficients - Win Probability'!$E$2</f>
        <v>#N/A</v>
      </c>
      <c r="F719" s="5" t="str">
        <f>(VLOOKUP(Games!B720, Data!$B$2:$L$134, 7, FALSE)-VLOOKUP(Games!E720, Data!$B$2:$L$134, 7, FALSE))*'Coefficients - Win Probability'!$F$2</f>
        <v>#N/A</v>
      </c>
      <c r="G719" s="5" t="str">
        <f>(VLOOKUP(Games!B720, Data!$B$2:$L$134, 8, FALSE)-VLOOKUP(Games!E720, Data!$B$2:$L$134, 8, FALSE))*'Coefficients - Win Probability'!$G$2</f>
        <v>#N/A</v>
      </c>
      <c r="H719" s="5" t="str">
        <f>(VLOOKUP(Games!B720, Data!$B$2:$L$134, 9, FALSE)-VLOOKUP(Games!E720, Data!$B$2:$L$134, 9, FALSE))*'Coefficients - Win Probability'!$H$2</f>
        <v>#N/A</v>
      </c>
      <c r="I719" s="5" t="str">
        <f>(VLOOKUP(Games!B720, Data!$B$2:$L$134, 10, FALSE)-VLOOKUP(Games!E720, Data!$B$2:$L$134, 10, FALSE))*'Coefficients - Win Probability'!$I$2</f>
        <v>#N/A</v>
      </c>
      <c r="J719" s="5" t="str">
        <f>(IF(AND(VLOOKUP(Games!B720, Data!$B$2:$L$134, 11, FALSE)=1, VLOOKUP(Games!E720, Data!$B$2:$L$134, 11, FALSE)&lt;&gt;1), 1,0))*'Coefficients - Win Probability'!$J$2</f>
        <v>#N/A</v>
      </c>
      <c r="K719" s="5" t="str">
        <f>(IF(AND(VLOOKUP(Games!B720, Data!$B$2:$L$134, 11, FALSE)&lt;&gt;1, VLOOKUP(Games!E720, Data!$B$2:$L$134, 11, FALSE)=1), 1,0))*'Coefficients - Win Probability'!$K$2</f>
        <v>#N/A</v>
      </c>
      <c r="L719" s="5" t="str">
        <f>(VLOOKUP(Games!B720, Data!$B$2:$L$134, 3, FALSE)-VLOOKUP(Games!E720, Data!$B$2:$L$134, 3, FALSE))*'Coefficients - Win Probability'!$L$2</f>
        <v>#N/A</v>
      </c>
      <c r="N719" s="5" t="str">
        <f t="shared" si="1"/>
        <v>#N/A</v>
      </c>
    </row>
    <row r="720" ht="14.25" customHeight="1">
      <c r="A720" s="5" t="n">
        <f>'Coefficients - Win Probability'!$A$2</f>
        <v>0</v>
      </c>
      <c r="B720" s="5" t="n">
        <f>(Games!G721)*'Coefficients - Win Probability'!$B$2</f>
        <v>0</v>
      </c>
      <c r="C720" s="5" t="str">
        <f>(VLOOKUP(Games!B721, Data!$B$2:$L$134, 4, FALSE)-VLOOKUP(Games!E721, Data!$B$2:$L$134, 4, FALSE))*'Coefficients - Win Probability'!$C$2</f>
        <v>#N/A</v>
      </c>
      <c r="D720" s="5" t="str">
        <f>(VLOOKUP(Games!B721, Data!$B$2:$L$134, 5, FALSE)-VLOOKUP(Games!E721, Data!$B$2:$L$134, 5, FALSE))*'Coefficients - Win Probability'!$D$2</f>
        <v>#N/A</v>
      </c>
      <c r="E720" s="5" t="str">
        <f>(VLOOKUP(Games!B721, Data!$B$2:$L$134, 6, FALSE)-VLOOKUP(Games!E721, Data!$B$2:$L$134, 6, FALSE))*'Coefficients - Win Probability'!$E$2</f>
        <v>#N/A</v>
      </c>
      <c r="F720" s="5" t="str">
        <f>(VLOOKUP(Games!B721, Data!$B$2:$L$134, 7, FALSE)-VLOOKUP(Games!E721, Data!$B$2:$L$134, 7, FALSE))*'Coefficients - Win Probability'!$F$2</f>
        <v>#N/A</v>
      </c>
      <c r="G720" s="5" t="str">
        <f>(VLOOKUP(Games!B721, Data!$B$2:$L$134, 8, FALSE)-VLOOKUP(Games!E721, Data!$B$2:$L$134, 8, FALSE))*'Coefficients - Win Probability'!$G$2</f>
        <v>#N/A</v>
      </c>
      <c r="H720" s="5" t="str">
        <f>(VLOOKUP(Games!B721, Data!$B$2:$L$134, 9, FALSE)-VLOOKUP(Games!E721, Data!$B$2:$L$134, 9, FALSE))*'Coefficients - Win Probability'!$H$2</f>
        <v>#N/A</v>
      </c>
      <c r="I720" s="5" t="str">
        <f>(VLOOKUP(Games!B721, Data!$B$2:$L$134, 10, FALSE)-VLOOKUP(Games!E721, Data!$B$2:$L$134, 10, FALSE))*'Coefficients - Win Probability'!$I$2</f>
        <v>#N/A</v>
      </c>
      <c r="J720" s="5" t="str">
        <f>(IF(AND(VLOOKUP(Games!B721, Data!$B$2:$L$134, 11, FALSE)=1, VLOOKUP(Games!E721, Data!$B$2:$L$134, 11, FALSE)&lt;&gt;1), 1,0))*'Coefficients - Win Probability'!$J$2</f>
        <v>#N/A</v>
      </c>
      <c r="K720" s="5" t="str">
        <f>(IF(AND(VLOOKUP(Games!B721, Data!$B$2:$L$134, 11, FALSE)&lt;&gt;1, VLOOKUP(Games!E721, Data!$B$2:$L$134, 11, FALSE)=1), 1,0))*'Coefficients - Win Probability'!$K$2</f>
        <v>#N/A</v>
      </c>
      <c r="L720" s="5" t="str">
        <f>(VLOOKUP(Games!B721, Data!$B$2:$L$134, 3, FALSE)-VLOOKUP(Games!E721, Data!$B$2:$L$134, 3, FALSE))*'Coefficients - Win Probability'!$L$2</f>
        <v>#N/A</v>
      </c>
      <c r="N720" s="5" t="str">
        <f t="shared" si="1"/>
        <v>#N/A</v>
      </c>
    </row>
    <row r="721" ht="14.25" customHeight="1">
      <c r="A721" s="5" t="n">
        <f>'Coefficients - Win Probability'!$A$2</f>
        <v>0</v>
      </c>
      <c r="B721" s="5" t="n">
        <f>(Games!G722)*'Coefficients - Win Probability'!$B$2</f>
        <v>0</v>
      </c>
      <c r="C721" s="5" t="str">
        <f>(VLOOKUP(Games!B722, Data!$B$2:$L$134, 4, FALSE)-VLOOKUP(Games!E722, Data!$B$2:$L$134, 4, FALSE))*'Coefficients - Win Probability'!$C$2</f>
        <v>#N/A</v>
      </c>
      <c r="D721" s="5" t="str">
        <f>(VLOOKUP(Games!B722, Data!$B$2:$L$134, 5, FALSE)-VLOOKUP(Games!E722, Data!$B$2:$L$134, 5, FALSE))*'Coefficients - Win Probability'!$D$2</f>
        <v>#N/A</v>
      </c>
      <c r="E721" s="5" t="str">
        <f>(VLOOKUP(Games!B722, Data!$B$2:$L$134, 6, FALSE)-VLOOKUP(Games!E722, Data!$B$2:$L$134, 6, FALSE))*'Coefficients - Win Probability'!$E$2</f>
        <v>#N/A</v>
      </c>
      <c r="F721" s="5" t="str">
        <f>(VLOOKUP(Games!B722, Data!$B$2:$L$134, 7, FALSE)-VLOOKUP(Games!E722, Data!$B$2:$L$134, 7, FALSE))*'Coefficients - Win Probability'!$F$2</f>
        <v>#N/A</v>
      </c>
      <c r="G721" s="5" t="str">
        <f>(VLOOKUP(Games!B722, Data!$B$2:$L$134, 8, FALSE)-VLOOKUP(Games!E722, Data!$B$2:$L$134, 8, FALSE))*'Coefficients - Win Probability'!$G$2</f>
        <v>#N/A</v>
      </c>
      <c r="H721" s="5" t="str">
        <f>(VLOOKUP(Games!B722, Data!$B$2:$L$134, 9, FALSE)-VLOOKUP(Games!E722, Data!$B$2:$L$134, 9, FALSE))*'Coefficients - Win Probability'!$H$2</f>
        <v>#N/A</v>
      </c>
      <c r="I721" s="5" t="str">
        <f>(VLOOKUP(Games!B722, Data!$B$2:$L$134, 10, FALSE)-VLOOKUP(Games!E722, Data!$B$2:$L$134, 10, FALSE))*'Coefficients - Win Probability'!$I$2</f>
        <v>#N/A</v>
      </c>
      <c r="J721" s="5" t="str">
        <f>(IF(AND(VLOOKUP(Games!B722, Data!$B$2:$L$134, 11, FALSE)=1, VLOOKUP(Games!E722, Data!$B$2:$L$134, 11, FALSE)&lt;&gt;1), 1,0))*'Coefficients - Win Probability'!$J$2</f>
        <v>#N/A</v>
      </c>
      <c r="K721" s="5" t="str">
        <f>(IF(AND(VLOOKUP(Games!B722, Data!$B$2:$L$134, 11, FALSE)&lt;&gt;1, VLOOKUP(Games!E722, Data!$B$2:$L$134, 11, FALSE)=1), 1,0))*'Coefficients - Win Probability'!$K$2</f>
        <v>#N/A</v>
      </c>
      <c r="L721" s="5" t="str">
        <f>(VLOOKUP(Games!B722, Data!$B$2:$L$134, 3, FALSE)-VLOOKUP(Games!E722, Data!$B$2:$L$134, 3, FALSE))*'Coefficients - Win Probability'!$L$2</f>
        <v>#N/A</v>
      </c>
      <c r="N721" s="5" t="str">
        <f t="shared" si="1"/>
        <v>#N/A</v>
      </c>
    </row>
    <row r="722" ht="14.25" customHeight="1">
      <c r="A722" s="5" t="n">
        <f>'Coefficients - Win Probability'!$A$2</f>
        <v>0</v>
      </c>
      <c r="B722" s="5" t="n">
        <f>(Games!G723)*'Coefficients - Win Probability'!$B$2</f>
        <v>0</v>
      </c>
      <c r="C722" s="5" t="str">
        <f>(VLOOKUP(Games!B723, Data!$B$2:$L$134, 4, FALSE)-VLOOKUP(Games!E723, Data!$B$2:$L$134, 4, FALSE))*'Coefficients - Win Probability'!$C$2</f>
        <v>#N/A</v>
      </c>
      <c r="D722" s="5" t="str">
        <f>(VLOOKUP(Games!B723, Data!$B$2:$L$134, 5, FALSE)-VLOOKUP(Games!E723, Data!$B$2:$L$134, 5, FALSE))*'Coefficients - Win Probability'!$D$2</f>
        <v>#N/A</v>
      </c>
      <c r="E722" s="5" t="str">
        <f>(VLOOKUP(Games!B723, Data!$B$2:$L$134, 6, FALSE)-VLOOKUP(Games!E723, Data!$B$2:$L$134, 6, FALSE))*'Coefficients - Win Probability'!$E$2</f>
        <v>#N/A</v>
      </c>
      <c r="F722" s="5" t="str">
        <f>(VLOOKUP(Games!B723, Data!$B$2:$L$134, 7, FALSE)-VLOOKUP(Games!E723, Data!$B$2:$L$134, 7, FALSE))*'Coefficients - Win Probability'!$F$2</f>
        <v>#N/A</v>
      </c>
      <c r="G722" s="5" t="str">
        <f>(VLOOKUP(Games!B723, Data!$B$2:$L$134, 8, FALSE)-VLOOKUP(Games!E723, Data!$B$2:$L$134, 8, FALSE))*'Coefficients - Win Probability'!$G$2</f>
        <v>#N/A</v>
      </c>
      <c r="H722" s="5" t="str">
        <f>(VLOOKUP(Games!B723, Data!$B$2:$L$134, 9, FALSE)-VLOOKUP(Games!E723, Data!$B$2:$L$134, 9, FALSE))*'Coefficients - Win Probability'!$H$2</f>
        <v>#N/A</v>
      </c>
      <c r="I722" s="5" t="str">
        <f>(VLOOKUP(Games!B723, Data!$B$2:$L$134, 10, FALSE)-VLOOKUP(Games!E723, Data!$B$2:$L$134, 10, FALSE))*'Coefficients - Win Probability'!$I$2</f>
        <v>#N/A</v>
      </c>
      <c r="J722" s="5" t="str">
        <f>(IF(AND(VLOOKUP(Games!B723, Data!$B$2:$L$134, 11, FALSE)=1, VLOOKUP(Games!E723, Data!$B$2:$L$134, 11, FALSE)&lt;&gt;1), 1,0))*'Coefficients - Win Probability'!$J$2</f>
        <v>#N/A</v>
      </c>
      <c r="K722" s="5" t="str">
        <f>(IF(AND(VLOOKUP(Games!B723, Data!$B$2:$L$134, 11, FALSE)&lt;&gt;1, VLOOKUP(Games!E723, Data!$B$2:$L$134, 11, FALSE)=1), 1,0))*'Coefficients - Win Probability'!$K$2</f>
        <v>#N/A</v>
      </c>
      <c r="L722" s="5" t="str">
        <f>(VLOOKUP(Games!B723, Data!$B$2:$L$134, 3, FALSE)-VLOOKUP(Games!E723, Data!$B$2:$L$134, 3, FALSE))*'Coefficients - Win Probability'!$L$2</f>
        <v>#N/A</v>
      </c>
      <c r="N722" s="5" t="str">
        <f t="shared" si="1"/>
        <v>#N/A</v>
      </c>
    </row>
    <row r="723" ht="14.25" customHeight="1">
      <c r="A723" s="5" t="n">
        <f>'Coefficients - Win Probability'!$A$2</f>
        <v>0</v>
      </c>
      <c r="B723" s="5" t="n">
        <f>(Games!G724)*'Coefficients - Win Probability'!$B$2</f>
        <v>0</v>
      </c>
      <c r="C723" s="5" t="str">
        <f>(VLOOKUP(Games!B724, Data!$B$2:$L$134, 4, FALSE)-VLOOKUP(Games!E724, Data!$B$2:$L$134, 4, FALSE))*'Coefficients - Win Probability'!$C$2</f>
        <v>#N/A</v>
      </c>
      <c r="D723" s="5" t="str">
        <f>(VLOOKUP(Games!B724, Data!$B$2:$L$134, 5, FALSE)-VLOOKUP(Games!E724, Data!$B$2:$L$134, 5, FALSE))*'Coefficients - Win Probability'!$D$2</f>
        <v>#N/A</v>
      </c>
      <c r="E723" s="5" t="str">
        <f>(VLOOKUP(Games!B724, Data!$B$2:$L$134, 6, FALSE)-VLOOKUP(Games!E724, Data!$B$2:$L$134, 6, FALSE))*'Coefficients - Win Probability'!$E$2</f>
        <v>#N/A</v>
      </c>
      <c r="F723" s="5" t="str">
        <f>(VLOOKUP(Games!B724, Data!$B$2:$L$134, 7, FALSE)-VLOOKUP(Games!E724, Data!$B$2:$L$134, 7, FALSE))*'Coefficients - Win Probability'!$F$2</f>
        <v>#N/A</v>
      </c>
      <c r="G723" s="5" t="str">
        <f>(VLOOKUP(Games!B724, Data!$B$2:$L$134, 8, FALSE)-VLOOKUP(Games!E724, Data!$B$2:$L$134, 8, FALSE))*'Coefficients - Win Probability'!$G$2</f>
        <v>#N/A</v>
      </c>
      <c r="H723" s="5" t="str">
        <f>(VLOOKUP(Games!B724, Data!$B$2:$L$134, 9, FALSE)-VLOOKUP(Games!E724, Data!$B$2:$L$134, 9, FALSE))*'Coefficients - Win Probability'!$H$2</f>
        <v>#N/A</v>
      </c>
      <c r="I723" s="5" t="str">
        <f>(VLOOKUP(Games!B724, Data!$B$2:$L$134, 10, FALSE)-VLOOKUP(Games!E724, Data!$B$2:$L$134, 10, FALSE))*'Coefficients - Win Probability'!$I$2</f>
        <v>#N/A</v>
      </c>
      <c r="J723" s="5" t="str">
        <f>(IF(AND(VLOOKUP(Games!B724, Data!$B$2:$L$134, 11, FALSE)=1, VLOOKUP(Games!E724, Data!$B$2:$L$134, 11, FALSE)&lt;&gt;1), 1,0))*'Coefficients - Win Probability'!$J$2</f>
        <v>#N/A</v>
      </c>
      <c r="K723" s="5" t="str">
        <f>(IF(AND(VLOOKUP(Games!B724, Data!$B$2:$L$134, 11, FALSE)&lt;&gt;1, VLOOKUP(Games!E724, Data!$B$2:$L$134, 11, FALSE)=1), 1,0))*'Coefficients - Win Probability'!$K$2</f>
        <v>#N/A</v>
      </c>
      <c r="L723" s="5" t="str">
        <f>(VLOOKUP(Games!B724, Data!$B$2:$L$134, 3, FALSE)-VLOOKUP(Games!E724, Data!$B$2:$L$134, 3, FALSE))*'Coefficients - Win Probability'!$L$2</f>
        <v>#N/A</v>
      </c>
      <c r="N723" s="5" t="str">
        <f t="shared" si="1"/>
        <v>#N/A</v>
      </c>
    </row>
    <row r="724" ht="14.25" customHeight="1">
      <c r="A724" s="5" t="n">
        <f>'Coefficients - Win Probability'!$A$2</f>
        <v>0</v>
      </c>
      <c r="B724" s="5" t="n">
        <f>(Games!G725)*'Coefficients - Win Probability'!$B$2</f>
        <v>0</v>
      </c>
      <c r="C724" s="5" t="str">
        <f>(VLOOKUP(Games!B725, Data!$B$2:$L$134, 4, FALSE)-VLOOKUP(Games!E725, Data!$B$2:$L$134, 4, FALSE))*'Coefficients - Win Probability'!$C$2</f>
        <v>#N/A</v>
      </c>
      <c r="D724" s="5" t="str">
        <f>(VLOOKUP(Games!B725, Data!$B$2:$L$134, 5, FALSE)-VLOOKUP(Games!E725, Data!$B$2:$L$134, 5, FALSE))*'Coefficients - Win Probability'!$D$2</f>
        <v>#N/A</v>
      </c>
      <c r="E724" s="5" t="str">
        <f>(VLOOKUP(Games!B725, Data!$B$2:$L$134, 6, FALSE)-VLOOKUP(Games!E725, Data!$B$2:$L$134, 6, FALSE))*'Coefficients - Win Probability'!$E$2</f>
        <v>#N/A</v>
      </c>
      <c r="F724" s="5" t="str">
        <f>(VLOOKUP(Games!B725, Data!$B$2:$L$134, 7, FALSE)-VLOOKUP(Games!E725, Data!$B$2:$L$134, 7, FALSE))*'Coefficients - Win Probability'!$F$2</f>
        <v>#N/A</v>
      </c>
      <c r="G724" s="5" t="str">
        <f>(VLOOKUP(Games!B725, Data!$B$2:$L$134, 8, FALSE)-VLOOKUP(Games!E725, Data!$B$2:$L$134, 8, FALSE))*'Coefficients - Win Probability'!$G$2</f>
        <v>#N/A</v>
      </c>
      <c r="H724" s="5" t="str">
        <f>(VLOOKUP(Games!B725, Data!$B$2:$L$134, 9, FALSE)-VLOOKUP(Games!E725, Data!$B$2:$L$134, 9, FALSE))*'Coefficients - Win Probability'!$H$2</f>
        <v>#N/A</v>
      </c>
      <c r="I724" s="5" t="str">
        <f>(VLOOKUP(Games!B725, Data!$B$2:$L$134, 10, FALSE)-VLOOKUP(Games!E725, Data!$B$2:$L$134, 10, FALSE))*'Coefficients - Win Probability'!$I$2</f>
        <v>#N/A</v>
      </c>
      <c r="J724" s="5" t="str">
        <f>(IF(AND(VLOOKUP(Games!B725, Data!$B$2:$L$134, 11, FALSE)=1, VLOOKUP(Games!E725, Data!$B$2:$L$134, 11, FALSE)&lt;&gt;1), 1,0))*'Coefficients - Win Probability'!$J$2</f>
        <v>#N/A</v>
      </c>
      <c r="K724" s="5" t="str">
        <f>(IF(AND(VLOOKUP(Games!B725, Data!$B$2:$L$134, 11, FALSE)&lt;&gt;1, VLOOKUP(Games!E725, Data!$B$2:$L$134, 11, FALSE)=1), 1,0))*'Coefficients - Win Probability'!$K$2</f>
        <v>#N/A</v>
      </c>
      <c r="L724" s="5" t="str">
        <f>(VLOOKUP(Games!B725, Data!$B$2:$L$134, 3, FALSE)-VLOOKUP(Games!E725, Data!$B$2:$L$134, 3, FALSE))*'Coefficients - Win Probability'!$L$2</f>
        <v>#N/A</v>
      </c>
      <c r="N724" s="5" t="str">
        <f t="shared" si="1"/>
        <v>#N/A</v>
      </c>
    </row>
    <row r="725" ht="14.25" customHeight="1">
      <c r="A725" s="5" t="n">
        <f>'Coefficients - Win Probability'!$A$2</f>
        <v>0</v>
      </c>
      <c r="B725" s="5" t="n">
        <f>(Games!G726)*'Coefficients - Win Probability'!$B$2</f>
        <v>0</v>
      </c>
      <c r="C725" s="5" t="str">
        <f>(VLOOKUP(Games!B726, Data!$B$2:$L$134, 4, FALSE)-VLOOKUP(Games!E726, Data!$B$2:$L$134, 4, FALSE))*'Coefficients - Win Probability'!$C$2</f>
        <v>#N/A</v>
      </c>
      <c r="D725" s="5" t="str">
        <f>(VLOOKUP(Games!B726, Data!$B$2:$L$134, 5, FALSE)-VLOOKUP(Games!E726, Data!$B$2:$L$134, 5, FALSE))*'Coefficients - Win Probability'!$D$2</f>
        <v>#N/A</v>
      </c>
      <c r="E725" s="5" t="str">
        <f>(VLOOKUP(Games!B726, Data!$B$2:$L$134, 6, FALSE)-VLOOKUP(Games!E726, Data!$B$2:$L$134, 6, FALSE))*'Coefficients - Win Probability'!$E$2</f>
        <v>#N/A</v>
      </c>
      <c r="F725" s="5" t="str">
        <f>(VLOOKUP(Games!B726, Data!$B$2:$L$134, 7, FALSE)-VLOOKUP(Games!E726, Data!$B$2:$L$134, 7, FALSE))*'Coefficients - Win Probability'!$F$2</f>
        <v>#N/A</v>
      </c>
      <c r="G725" s="5" t="str">
        <f>(VLOOKUP(Games!B726, Data!$B$2:$L$134, 8, FALSE)-VLOOKUP(Games!E726, Data!$B$2:$L$134, 8, FALSE))*'Coefficients - Win Probability'!$G$2</f>
        <v>#N/A</v>
      </c>
      <c r="H725" s="5" t="str">
        <f>(VLOOKUP(Games!B726, Data!$B$2:$L$134, 9, FALSE)-VLOOKUP(Games!E726, Data!$B$2:$L$134, 9, FALSE))*'Coefficients - Win Probability'!$H$2</f>
        <v>#N/A</v>
      </c>
      <c r="I725" s="5" t="str">
        <f>(VLOOKUP(Games!B726, Data!$B$2:$L$134, 10, FALSE)-VLOOKUP(Games!E726, Data!$B$2:$L$134, 10, FALSE))*'Coefficients - Win Probability'!$I$2</f>
        <v>#N/A</v>
      </c>
      <c r="J725" s="5" t="str">
        <f>(IF(AND(VLOOKUP(Games!B726, Data!$B$2:$L$134, 11, FALSE)=1, VLOOKUP(Games!E726, Data!$B$2:$L$134, 11, FALSE)&lt;&gt;1), 1,0))*'Coefficients - Win Probability'!$J$2</f>
        <v>#N/A</v>
      </c>
      <c r="K725" s="5" t="str">
        <f>(IF(AND(VLOOKUP(Games!B726, Data!$B$2:$L$134, 11, FALSE)&lt;&gt;1, VLOOKUP(Games!E726, Data!$B$2:$L$134, 11, FALSE)=1), 1,0))*'Coefficients - Win Probability'!$K$2</f>
        <v>#N/A</v>
      </c>
      <c r="L725" s="5" t="str">
        <f>(VLOOKUP(Games!B726, Data!$B$2:$L$134, 3, FALSE)-VLOOKUP(Games!E726, Data!$B$2:$L$134, 3, FALSE))*'Coefficients - Win Probability'!$L$2</f>
        <v>#N/A</v>
      </c>
      <c r="N725" s="5" t="str">
        <f t="shared" si="1"/>
        <v>#N/A</v>
      </c>
    </row>
    <row r="726" ht="14.25" customHeight="1">
      <c r="A726" s="5" t="n">
        <f>'Coefficients - Win Probability'!$A$2</f>
        <v>0</v>
      </c>
      <c r="B726" s="5" t="n">
        <f>(Games!G727)*'Coefficients - Win Probability'!$B$2</f>
        <v>0</v>
      </c>
      <c r="C726" s="5" t="str">
        <f>(VLOOKUP(Games!B727, Data!$B$2:$L$134, 4, FALSE)-VLOOKUP(Games!E727, Data!$B$2:$L$134, 4, FALSE))*'Coefficients - Win Probability'!$C$2</f>
        <v>#N/A</v>
      </c>
      <c r="D726" s="5" t="str">
        <f>(VLOOKUP(Games!B727, Data!$B$2:$L$134, 5, FALSE)-VLOOKUP(Games!E727, Data!$B$2:$L$134, 5, FALSE))*'Coefficients - Win Probability'!$D$2</f>
        <v>#N/A</v>
      </c>
      <c r="E726" s="5" t="str">
        <f>(VLOOKUP(Games!B727, Data!$B$2:$L$134, 6, FALSE)-VLOOKUP(Games!E727, Data!$B$2:$L$134, 6, FALSE))*'Coefficients - Win Probability'!$E$2</f>
        <v>#N/A</v>
      </c>
      <c r="F726" s="5" t="str">
        <f>(VLOOKUP(Games!B727, Data!$B$2:$L$134, 7, FALSE)-VLOOKUP(Games!E727, Data!$B$2:$L$134, 7, FALSE))*'Coefficients - Win Probability'!$F$2</f>
        <v>#N/A</v>
      </c>
      <c r="G726" s="5" t="str">
        <f>(VLOOKUP(Games!B727, Data!$B$2:$L$134, 8, FALSE)-VLOOKUP(Games!E727, Data!$B$2:$L$134, 8, FALSE))*'Coefficients - Win Probability'!$G$2</f>
        <v>#N/A</v>
      </c>
      <c r="H726" s="5" t="str">
        <f>(VLOOKUP(Games!B727, Data!$B$2:$L$134, 9, FALSE)-VLOOKUP(Games!E727, Data!$B$2:$L$134, 9, FALSE))*'Coefficients - Win Probability'!$H$2</f>
        <v>#N/A</v>
      </c>
      <c r="I726" s="5" t="str">
        <f>(VLOOKUP(Games!B727, Data!$B$2:$L$134, 10, FALSE)-VLOOKUP(Games!E727, Data!$B$2:$L$134, 10, FALSE))*'Coefficients - Win Probability'!$I$2</f>
        <v>#N/A</v>
      </c>
      <c r="J726" s="5" t="str">
        <f>(IF(AND(VLOOKUP(Games!B727, Data!$B$2:$L$134, 11, FALSE)=1, VLOOKUP(Games!E727, Data!$B$2:$L$134, 11, FALSE)&lt;&gt;1), 1,0))*'Coefficients - Win Probability'!$J$2</f>
        <v>#N/A</v>
      </c>
      <c r="K726" s="5" t="str">
        <f>(IF(AND(VLOOKUP(Games!B727, Data!$B$2:$L$134, 11, FALSE)&lt;&gt;1, VLOOKUP(Games!E727, Data!$B$2:$L$134, 11, FALSE)=1), 1,0))*'Coefficients - Win Probability'!$K$2</f>
        <v>#N/A</v>
      </c>
      <c r="L726" s="5" t="str">
        <f>(VLOOKUP(Games!B727, Data!$B$2:$L$134, 3, FALSE)-VLOOKUP(Games!E727, Data!$B$2:$L$134, 3, FALSE))*'Coefficients - Win Probability'!$L$2</f>
        <v>#N/A</v>
      </c>
      <c r="N726" s="5" t="str">
        <f t="shared" si="1"/>
        <v>#N/A</v>
      </c>
    </row>
    <row r="727" ht="14.25" customHeight="1">
      <c r="A727" s="5" t="n">
        <f>'Coefficients - Win Probability'!$A$2</f>
        <v>0</v>
      </c>
      <c r="B727" s="5" t="n">
        <f>(Games!G728)*'Coefficients - Win Probability'!$B$2</f>
        <v>0</v>
      </c>
      <c r="C727" s="5" t="str">
        <f>(VLOOKUP(Games!B728, Data!$B$2:$L$134, 4, FALSE)-VLOOKUP(Games!E728, Data!$B$2:$L$134, 4, FALSE))*'Coefficients - Win Probability'!$C$2</f>
        <v>#N/A</v>
      </c>
      <c r="D727" s="5" t="str">
        <f>(VLOOKUP(Games!B728, Data!$B$2:$L$134, 5, FALSE)-VLOOKUP(Games!E728, Data!$B$2:$L$134, 5, FALSE))*'Coefficients - Win Probability'!$D$2</f>
        <v>#N/A</v>
      </c>
      <c r="E727" s="5" t="str">
        <f>(VLOOKUP(Games!B728, Data!$B$2:$L$134, 6, FALSE)-VLOOKUP(Games!E728, Data!$B$2:$L$134, 6, FALSE))*'Coefficients - Win Probability'!$E$2</f>
        <v>#N/A</v>
      </c>
      <c r="F727" s="5" t="str">
        <f>(VLOOKUP(Games!B728, Data!$B$2:$L$134, 7, FALSE)-VLOOKUP(Games!E728, Data!$B$2:$L$134, 7, FALSE))*'Coefficients - Win Probability'!$F$2</f>
        <v>#N/A</v>
      </c>
      <c r="G727" s="5" t="str">
        <f>(VLOOKUP(Games!B728, Data!$B$2:$L$134, 8, FALSE)-VLOOKUP(Games!E728, Data!$B$2:$L$134, 8, FALSE))*'Coefficients - Win Probability'!$G$2</f>
        <v>#N/A</v>
      </c>
      <c r="H727" s="5" t="str">
        <f>(VLOOKUP(Games!B728, Data!$B$2:$L$134, 9, FALSE)-VLOOKUP(Games!E728, Data!$B$2:$L$134, 9, FALSE))*'Coefficients - Win Probability'!$H$2</f>
        <v>#N/A</v>
      </c>
      <c r="I727" s="5" t="str">
        <f>(VLOOKUP(Games!B728, Data!$B$2:$L$134, 10, FALSE)-VLOOKUP(Games!E728, Data!$B$2:$L$134, 10, FALSE))*'Coefficients - Win Probability'!$I$2</f>
        <v>#N/A</v>
      </c>
      <c r="J727" s="5" t="str">
        <f>(IF(AND(VLOOKUP(Games!B728, Data!$B$2:$L$134, 11, FALSE)=1, VLOOKUP(Games!E728, Data!$B$2:$L$134, 11, FALSE)&lt;&gt;1), 1,0))*'Coefficients - Win Probability'!$J$2</f>
        <v>#N/A</v>
      </c>
      <c r="K727" s="5" t="str">
        <f>(IF(AND(VLOOKUP(Games!B728, Data!$B$2:$L$134, 11, FALSE)&lt;&gt;1, VLOOKUP(Games!E728, Data!$B$2:$L$134, 11, FALSE)=1), 1,0))*'Coefficients - Win Probability'!$K$2</f>
        <v>#N/A</v>
      </c>
      <c r="L727" s="5" t="str">
        <f>(VLOOKUP(Games!B728, Data!$B$2:$L$134, 3, FALSE)-VLOOKUP(Games!E728, Data!$B$2:$L$134, 3, FALSE))*'Coefficients - Win Probability'!$L$2</f>
        <v>#N/A</v>
      </c>
      <c r="N727" s="5" t="str">
        <f t="shared" si="1"/>
        <v>#N/A</v>
      </c>
    </row>
    <row r="728" ht="14.25" customHeight="1">
      <c r="A728" s="5" t="n">
        <f>'Coefficients - Win Probability'!$A$2</f>
        <v>0</v>
      </c>
      <c r="B728" s="5" t="n">
        <f>(Games!G729)*'Coefficients - Win Probability'!$B$2</f>
        <v>0</v>
      </c>
      <c r="C728" s="5" t="str">
        <f>(VLOOKUP(Games!B729, Data!$B$2:$L$134, 4, FALSE)-VLOOKUP(Games!E729, Data!$B$2:$L$134, 4, FALSE))*'Coefficients - Win Probability'!$C$2</f>
        <v>#N/A</v>
      </c>
      <c r="D728" s="5" t="str">
        <f>(VLOOKUP(Games!B729, Data!$B$2:$L$134, 5, FALSE)-VLOOKUP(Games!E729, Data!$B$2:$L$134, 5, FALSE))*'Coefficients - Win Probability'!$D$2</f>
        <v>#N/A</v>
      </c>
      <c r="E728" s="5" t="str">
        <f>(VLOOKUP(Games!B729, Data!$B$2:$L$134, 6, FALSE)-VLOOKUP(Games!E729, Data!$B$2:$L$134, 6, FALSE))*'Coefficients - Win Probability'!$E$2</f>
        <v>#N/A</v>
      </c>
      <c r="F728" s="5" t="str">
        <f>(VLOOKUP(Games!B729, Data!$B$2:$L$134, 7, FALSE)-VLOOKUP(Games!E729, Data!$B$2:$L$134, 7, FALSE))*'Coefficients - Win Probability'!$F$2</f>
        <v>#N/A</v>
      </c>
      <c r="G728" s="5" t="str">
        <f>(VLOOKUP(Games!B729, Data!$B$2:$L$134, 8, FALSE)-VLOOKUP(Games!E729, Data!$B$2:$L$134, 8, FALSE))*'Coefficients - Win Probability'!$G$2</f>
        <v>#N/A</v>
      </c>
      <c r="H728" s="5" t="str">
        <f>(VLOOKUP(Games!B729, Data!$B$2:$L$134, 9, FALSE)-VLOOKUP(Games!E729, Data!$B$2:$L$134, 9, FALSE))*'Coefficients - Win Probability'!$H$2</f>
        <v>#N/A</v>
      </c>
      <c r="I728" s="5" t="str">
        <f>(VLOOKUP(Games!B729, Data!$B$2:$L$134, 10, FALSE)-VLOOKUP(Games!E729, Data!$B$2:$L$134, 10, FALSE))*'Coefficients - Win Probability'!$I$2</f>
        <v>#N/A</v>
      </c>
      <c r="J728" s="5" t="str">
        <f>(IF(AND(VLOOKUP(Games!B729, Data!$B$2:$L$134, 11, FALSE)=1, VLOOKUP(Games!E729, Data!$B$2:$L$134, 11, FALSE)&lt;&gt;1), 1,0))*'Coefficients - Win Probability'!$J$2</f>
        <v>#N/A</v>
      </c>
      <c r="K728" s="5" t="str">
        <f>(IF(AND(VLOOKUP(Games!B729, Data!$B$2:$L$134, 11, FALSE)&lt;&gt;1, VLOOKUP(Games!E729, Data!$B$2:$L$134, 11, FALSE)=1), 1,0))*'Coefficients - Win Probability'!$K$2</f>
        <v>#N/A</v>
      </c>
      <c r="L728" s="5" t="str">
        <f>(VLOOKUP(Games!B729, Data!$B$2:$L$134, 3, FALSE)-VLOOKUP(Games!E729, Data!$B$2:$L$134, 3, FALSE))*'Coefficients - Win Probability'!$L$2</f>
        <v>#N/A</v>
      </c>
      <c r="N728" s="5" t="str">
        <f t="shared" si="1"/>
        <v>#N/A</v>
      </c>
    </row>
    <row r="729" ht="14.25" customHeight="1">
      <c r="A729" s="5" t="n">
        <f>'Coefficients - Win Probability'!$A$2</f>
        <v>0</v>
      </c>
      <c r="B729" s="5" t="n">
        <f>(Games!G730)*'Coefficients - Win Probability'!$B$2</f>
        <v>0</v>
      </c>
      <c r="C729" s="5" t="str">
        <f>(VLOOKUP(Games!B730, Data!$B$2:$L$134, 4, FALSE)-VLOOKUP(Games!E730, Data!$B$2:$L$134, 4, FALSE))*'Coefficients - Win Probability'!$C$2</f>
        <v>#N/A</v>
      </c>
      <c r="D729" s="5" t="str">
        <f>(VLOOKUP(Games!B730, Data!$B$2:$L$134, 5, FALSE)-VLOOKUP(Games!E730, Data!$B$2:$L$134, 5, FALSE))*'Coefficients - Win Probability'!$D$2</f>
        <v>#N/A</v>
      </c>
      <c r="E729" s="5" t="str">
        <f>(VLOOKUP(Games!B730, Data!$B$2:$L$134, 6, FALSE)-VLOOKUP(Games!E730, Data!$B$2:$L$134, 6, FALSE))*'Coefficients - Win Probability'!$E$2</f>
        <v>#N/A</v>
      </c>
      <c r="F729" s="5" t="str">
        <f>(VLOOKUP(Games!B730, Data!$B$2:$L$134, 7, FALSE)-VLOOKUP(Games!E730, Data!$B$2:$L$134, 7, FALSE))*'Coefficients - Win Probability'!$F$2</f>
        <v>#N/A</v>
      </c>
      <c r="G729" s="5" t="str">
        <f>(VLOOKUP(Games!B730, Data!$B$2:$L$134, 8, FALSE)-VLOOKUP(Games!E730, Data!$B$2:$L$134, 8, FALSE))*'Coefficients - Win Probability'!$G$2</f>
        <v>#N/A</v>
      </c>
      <c r="H729" s="5" t="str">
        <f>(VLOOKUP(Games!B730, Data!$B$2:$L$134, 9, FALSE)-VLOOKUP(Games!E730, Data!$B$2:$L$134, 9, FALSE))*'Coefficients - Win Probability'!$H$2</f>
        <v>#N/A</v>
      </c>
      <c r="I729" s="5" t="str">
        <f>(VLOOKUP(Games!B730, Data!$B$2:$L$134, 10, FALSE)-VLOOKUP(Games!E730, Data!$B$2:$L$134, 10, FALSE))*'Coefficients - Win Probability'!$I$2</f>
        <v>#N/A</v>
      </c>
      <c r="J729" s="5" t="str">
        <f>(IF(AND(VLOOKUP(Games!B730, Data!$B$2:$L$134, 11, FALSE)=1, VLOOKUP(Games!E730, Data!$B$2:$L$134, 11, FALSE)&lt;&gt;1), 1,0))*'Coefficients - Win Probability'!$J$2</f>
        <v>#N/A</v>
      </c>
      <c r="K729" s="5" t="str">
        <f>(IF(AND(VLOOKUP(Games!B730, Data!$B$2:$L$134, 11, FALSE)&lt;&gt;1, VLOOKUP(Games!E730, Data!$B$2:$L$134, 11, FALSE)=1), 1,0))*'Coefficients - Win Probability'!$K$2</f>
        <v>#N/A</v>
      </c>
      <c r="L729" s="5" t="str">
        <f>(VLOOKUP(Games!B730, Data!$B$2:$L$134, 3, FALSE)-VLOOKUP(Games!E730, Data!$B$2:$L$134, 3, FALSE))*'Coefficients - Win Probability'!$L$2</f>
        <v>#N/A</v>
      </c>
      <c r="N729" s="5" t="str">
        <f t="shared" si="1"/>
        <v>#N/A</v>
      </c>
    </row>
    <row r="730" ht="14.25" customHeight="1">
      <c r="A730" s="5" t="n">
        <f>'Coefficients - Win Probability'!$A$2</f>
        <v>0</v>
      </c>
      <c r="B730" s="5" t="n">
        <f>(Games!G731)*'Coefficients - Win Probability'!$B$2</f>
        <v>0</v>
      </c>
      <c r="C730" s="5" t="str">
        <f>(VLOOKUP(Games!B731, Data!$B$2:$L$134, 4, FALSE)-VLOOKUP(Games!E731, Data!$B$2:$L$134, 4, FALSE))*'Coefficients - Win Probability'!$C$2</f>
        <v>#N/A</v>
      </c>
      <c r="D730" s="5" t="str">
        <f>(VLOOKUP(Games!B731, Data!$B$2:$L$134, 5, FALSE)-VLOOKUP(Games!E731, Data!$B$2:$L$134, 5, FALSE))*'Coefficients - Win Probability'!$D$2</f>
        <v>#N/A</v>
      </c>
      <c r="E730" s="5" t="str">
        <f>(VLOOKUP(Games!B731, Data!$B$2:$L$134, 6, FALSE)-VLOOKUP(Games!E731, Data!$B$2:$L$134, 6, FALSE))*'Coefficients - Win Probability'!$E$2</f>
        <v>#N/A</v>
      </c>
      <c r="F730" s="5" t="str">
        <f>(VLOOKUP(Games!B731, Data!$B$2:$L$134, 7, FALSE)-VLOOKUP(Games!E731, Data!$B$2:$L$134, 7, FALSE))*'Coefficients - Win Probability'!$F$2</f>
        <v>#N/A</v>
      </c>
      <c r="G730" s="5" t="str">
        <f>(VLOOKUP(Games!B731, Data!$B$2:$L$134, 8, FALSE)-VLOOKUP(Games!E731, Data!$B$2:$L$134, 8, FALSE))*'Coefficients - Win Probability'!$G$2</f>
        <v>#N/A</v>
      </c>
      <c r="H730" s="5" t="str">
        <f>(VLOOKUP(Games!B731, Data!$B$2:$L$134, 9, FALSE)-VLOOKUP(Games!E731, Data!$B$2:$L$134, 9, FALSE))*'Coefficients - Win Probability'!$H$2</f>
        <v>#N/A</v>
      </c>
      <c r="I730" s="5" t="str">
        <f>(VLOOKUP(Games!B731, Data!$B$2:$L$134, 10, FALSE)-VLOOKUP(Games!E731, Data!$B$2:$L$134, 10, FALSE))*'Coefficients - Win Probability'!$I$2</f>
        <v>#N/A</v>
      </c>
      <c r="J730" s="5" t="str">
        <f>(IF(AND(VLOOKUP(Games!B731, Data!$B$2:$L$134, 11, FALSE)=1, VLOOKUP(Games!E731, Data!$B$2:$L$134, 11, FALSE)&lt;&gt;1), 1,0))*'Coefficients - Win Probability'!$J$2</f>
        <v>#N/A</v>
      </c>
      <c r="K730" s="5" t="str">
        <f>(IF(AND(VLOOKUP(Games!B731, Data!$B$2:$L$134, 11, FALSE)&lt;&gt;1, VLOOKUP(Games!E731, Data!$B$2:$L$134, 11, FALSE)=1), 1,0))*'Coefficients - Win Probability'!$K$2</f>
        <v>#N/A</v>
      </c>
      <c r="L730" s="5" t="str">
        <f>(VLOOKUP(Games!B731, Data!$B$2:$L$134, 3, FALSE)-VLOOKUP(Games!E731, Data!$B$2:$L$134, 3, FALSE))*'Coefficients - Win Probability'!$L$2</f>
        <v>#N/A</v>
      </c>
      <c r="N730" s="5" t="str">
        <f t="shared" si="1"/>
        <v>#N/A</v>
      </c>
    </row>
    <row r="731" ht="14.25" customHeight="1">
      <c r="A731" s="5" t="n">
        <f>'Coefficients - Win Probability'!$A$2</f>
        <v>0</v>
      </c>
      <c r="B731" s="5" t="n">
        <f>(Games!G732)*'Coefficients - Win Probability'!$B$2</f>
        <v>0</v>
      </c>
      <c r="C731" s="5" t="str">
        <f>(VLOOKUP(Games!B732, Data!$B$2:$L$134, 4, FALSE)-VLOOKUP(Games!E732, Data!$B$2:$L$134, 4, FALSE))*'Coefficients - Win Probability'!$C$2</f>
        <v>#N/A</v>
      </c>
      <c r="D731" s="5" t="str">
        <f>(VLOOKUP(Games!B732, Data!$B$2:$L$134, 5, FALSE)-VLOOKUP(Games!E732, Data!$B$2:$L$134, 5, FALSE))*'Coefficients - Win Probability'!$D$2</f>
        <v>#N/A</v>
      </c>
      <c r="E731" s="5" t="str">
        <f>(VLOOKUP(Games!B732, Data!$B$2:$L$134, 6, FALSE)-VLOOKUP(Games!E732, Data!$B$2:$L$134, 6, FALSE))*'Coefficients - Win Probability'!$E$2</f>
        <v>#N/A</v>
      </c>
      <c r="F731" s="5" t="str">
        <f>(VLOOKUP(Games!B732, Data!$B$2:$L$134, 7, FALSE)-VLOOKUP(Games!E732, Data!$B$2:$L$134, 7, FALSE))*'Coefficients - Win Probability'!$F$2</f>
        <v>#N/A</v>
      </c>
      <c r="G731" s="5" t="str">
        <f>(VLOOKUP(Games!B732, Data!$B$2:$L$134, 8, FALSE)-VLOOKUP(Games!E732, Data!$B$2:$L$134, 8, FALSE))*'Coefficients - Win Probability'!$G$2</f>
        <v>#N/A</v>
      </c>
      <c r="H731" s="5" t="str">
        <f>(VLOOKUP(Games!B732, Data!$B$2:$L$134, 9, FALSE)-VLOOKUP(Games!E732, Data!$B$2:$L$134, 9, FALSE))*'Coefficients - Win Probability'!$H$2</f>
        <v>#N/A</v>
      </c>
      <c r="I731" s="5" t="str">
        <f>(VLOOKUP(Games!B732, Data!$B$2:$L$134, 10, FALSE)-VLOOKUP(Games!E732, Data!$B$2:$L$134, 10, FALSE))*'Coefficients - Win Probability'!$I$2</f>
        <v>#N/A</v>
      </c>
      <c r="J731" s="5" t="str">
        <f>(IF(AND(VLOOKUP(Games!B732, Data!$B$2:$L$134, 11, FALSE)=1, VLOOKUP(Games!E732, Data!$B$2:$L$134, 11, FALSE)&lt;&gt;1), 1,0))*'Coefficients - Win Probability'!$J$2</f>
        <v>#N/A</v>
      </c>
      <c r="K731" s="5" t="str">
        <f>(IF(AND(VLOOKUP(Games!B732, Data!$B$2:$L$134, 11, FALSE)&lt;&gt;1, VLOOKUP(Games!E732, Data!$B$2:$L$134, 11, FALSE)=1), 1,0))*'Coefficients - Win Probability'!$K$2</f>
        <v>#N/A</v>
      </c>
      <c r="L731" s="5" t="str">
        <f>(VLOOKUP(Games!B732, Data!$B$2:$L$134, 3, FALSE)-VLOOKUP(Games!E732, Data!$B$2:$L$134, 3, FALSE))*'Coefficients - Win Probability'!$L$2</f>
        <v>#N/A</v>
      </c>
      <c r="N731" s="5" t="str">
        <f t="shared" si="1"/>
        <v>#N/A</v>
      </c>
    </row>
    <row r="732" ht="14.25" customHeight="1">
      <c r="A732" s="5" t="n">
        <f>'Coefficients - Win Probability'!$A$2</f>
        <v>0</v>
      </c>
      <c r="B732" s="5" t="n">
        <f>(Games!G733)*'Coefficients - Win Probability'!$B$2</f>
        <v>0</v>
      </c>
      <c r="C732" s="5" t="str">
        <f>(VLOOKUP(Games!B733, Data!$B$2:$L$134, 4, FALSE)-VLOOKUP(Games!E733, Data!$B$2:$L$134, 4, FALSE))*'Coefficients - Win Probability'!$C$2</f>
        <v>#N/A</v>
      </c>
      <c r="D732" s="5" t="str">
        <f>(VLOOKUP(Games!B733, Data!$B$2:$L$134, 5, FALSE)-VLOOKUP(Games!E733, Data!$B$2:$L$134, 5, FALSE))*'Coefficients - Win Probability'!$D$2</f>
        <v>#N/A</v>
      </c>
      <c r="E732" s="5" t="str">
        <f>(VLOOKUP(Games!B733, Data!$B$2:$L$134, 6, FALSE)-VLOOKUP(Games!E733, Data!$B$2:$L$134, 6, FALSE))*'Coefficients - Win Probability'!$E$2</f>
        <v>#N/A</v>
      </c>
      <c r="F732" s="5" t="str">
        <f>(VLOOKUP(Games!B733, Data!$B$2:$L$134, 7, FALSE)-VLOOKUP(Games!E733, Data!$B$2:$L$134, 7, FALSE))*'Coefficients - Win Probability'!$F$2</f>
        <v>#N/A</v>
      </c>
      <c r="G732" s="5" t="str">
        <f>(VLOOKUP(Games!B733, Data!$B$2:$L$134, 8, FALSE)-VLOOKUP(Games!E733, Data!$B$2:$L$134, 8, FALSE))*'Coefficients - Win Probability'!$G$2</f>
        <v>#N/A</v>
      </c>
      <c r="H732" s="5" t="str">
        <f>(VLOOKUP(Games!B733, Data!$B$2:$L$134, 9, FALSE)-VLOOKUP(Games!E733, Data!$B$2:$L$134, 9, FALSE))*'Coefficients - Win Probability'!$H$2</f>
        <v>#N/A</v>
      </c>
      <c r="I732" s="5" t="str">
        <f>(VLOOKUP(Games!B733, Data!$B$2:$L$134, 10, FALSE)-VLOOKUP(Games!E733, Data!$B$2:$L$134, 10, FALSE))*'Coefficients - Win Probability'!$I$2</f>
        <v>#N/A</v>
      </c>
      <c r="J732" s="5" t="str">
        <f>(IF(AND(VLOOKUP(Games!B733, Data!$B$2:$L$134, 11, FALSE)=1, VLOOKUP(Games!E733, Data!$B$2:$L$134, 11, FALSE)&lt;&gt;1), 1,0))*'Coefficients - Win Probability'!$J$2</f>
        <v>#N/A</v>
      </c>
      <c r="K732" s="5" t="str">
        <f>(IF(AND(VLOOKUP(Games!B733, Data!$B$2:$L$134, 11, FALSE)&lt;&gt;1, VLOOKUP(Games!E733, Data!$B$2:$L$134, 11, FALSE)=1), 1,0))*'Coefficients - Win Probability'!$K$2</f>
        <v>#N/A</v>
      </c>
      <c r="L732" s="5" t="str">
        <f>(VLOOKUP(Games!B733, Data!$B$2:$L$134, 3, FALSE)-VLOOKUP(Games!E733, Data!$B$2:$L$134, 3, FALSE))*'Coefficients - Win Probability'!$L$2</f>
        <v>#N/A</v>
      </c>
      <c r="N732" s="5" t="str">
        <f t="shared" si="1"/>
        <v>#N/A</v>
      </c>
    </row>
    <row r="733" ht="14.25" customHeight="1">
      <c r="A733" s="5" t="n">
        <f>'Coefficients - Win Probability'!$A$2</f>
        <v>0</v>
      </c>
      <c r="B733" s="5" t="n">
        <f>(Games!G734)*'Coefficients - Win Probability'!$B$2</f>
        <v>0</v>
      </c>
      <c r="C733" s="5" t="str">
        <f>(VLOOKUP(Games!B734, Data!$B$2:$L$134, 4, FALSE)-VLOOKUP(Games!E734, Data!$B$2:$L$134, 4, FALSE))*'Coefficients - Win Probability'!$C$2</f>
        <v>#N/A</v>
      </c>
      <c r="D733" s="5" t="str">
        <f>(VLOOKUP(Games!B734, Data!$B$2:$L$134, 5, FALSE)-VLOOKUP(Games!E734, Data!$B$2:$L$134, 5, FALSE))*'Coefficients - Win Probability'!$D$2</f>
        <v>#N/A</v>
      </c>
      <c r="E733" s="5" t="str">
        <f>(VLOOKUP(Games!B734, Data!$B$2:$L$134, 6, FALSE)-VLOOKUP(Games!E734, Data!$B$2:$L$134, 6, FALSE))*'Coefficients - Win Probability'!$E$2</f>
        <v>#N/A</v>
      </c>
      <c r="F733" s="5" t="str">
        <f>(VLOOKUP(Games!B734, Data!$B$2:$L$134, 7, FALSE)-VLOOKUP(Games!E734, Data!$B$2:$L$134, 7, FALSE))*'Coefficients - Win Probability'!$F$2</f>
        <v>#N/A</v>
      </c>
      <c r="G733" s="5" t="str">
        <f>(VLOOKUP(Games!B734, Data!$B$2:$L$134, 8, FALSE)-VLOOKUP(Games!E734, Data!$B$2:$L$134, 8, FALSE))*'Coefficients - Win Probability'!$G$2</f>
        <v>#N/A</v>
      </c>
      <c r="H733" s="5" t="str">
        <f>(VLOOKUP(Games!B734, Data!$B$2:$L$134, 9, FALSE)-VLOOKUP(Games!E734, Data!$B$2:$L$134, 9, FALSE))*'Coefficients - Win Probability'!$H$2</f>
        <v>#N/A</v>
      </c>
      <c r="I733" s="5" t="str">
        <f>(VLOOKUP(Games!B734, Data!$B$2:$L$134, 10, FALSE)-VLOOKUP(Games!E734, Data!$B$2:$L$134, 10, FALSE))*'Coefficients - Win Probability'!$I$2</f>
        <v>#N/A</v>
      </c>
      <c r="J733" s="5" t="str">
        <f>(IF(AND(VLOOKUP(Games!B734, Data!$B$2:$L$134, 11, FALSE)=1, VLOOKUP(Games!E734, Data!$B$2:$L$134, 11, FALSE)&lt;&gt;1), 1,0))*'Coefficients - Win Probability'!$J$2</f>
        <v>#N/A</v>
      </c>
      <c r="K733" s="5" t="str">
        <f>(IF(AND(VLOOKUP(Games!B734, Data!$B$2:$L$134, 11, FALSE)&lt;&gt;1, VLOOKUP(Games!E734, Data!$B$2:$L$134, 11, FALSE)=1), 1,0))*'Coefficients - Win Probability'!$K$2</f>
        <v>#N/A</v>
      </c>
      <c r="L733" s="5" t="str">
        <f>(VLOOKUP(Games!B734, Data!$B$2:$L$134, 3, FALSE)-VLOOKUP(Games!E734, Data!$B$2:$L$134, 3, FALSE))*'Coefficients - Win Probability'!$L$2</f>
        <v>#N/A</v>
      </c>
      <c r="N733" s="5" t="str">
        <f t="shared" si="1"/>
        <v>#N/A</v>
      </c>
    </row>
    <row r="734" ht="14.25" customHeight="1">
      <c r="A734" s="5" t="n">
        <f>'Coefficients - Win Probability'!$A$2</f>
        <v>0</v>
      </c>
      <c r="B734" s="5" t="n">
        <f>(Games!G735)*'Coefficients - Win Probability'!$B$2</f>
        <v>0</v>
      </c>
      <c r="C734" s="5" t="str">
        <f>(VLOOKUP(Games!B735, Data!$B$2:$L$134, 4, FALSE)-VLOOKUP(Games!E735, Data!$B$2:$L$134, 4, FALSE))*'Coefficients - Win Probability'!$C$2</f>
        <v>#N/A</v>
      </c>
      <c r="D734" s="5" t="str">
        <f>(VLOOKUP(Games!B735, Data!$B$2:$L$134, 5, FALSE)-VLOOKUP(Games!E735, Data!$B$2:$L$134, 5, FALSE))*'Coefficients - Win Probability'!$D$2</f>
        <v>#N/A</v>
      </c>
      <c r="E734" s="5" t="str">
        <f>(VLOOKUP(Games!B735, Data!$B$2:$L$134, 6, FALSE)-VLOOKUP(Games!E735, Data!$B$2:$L$134, 6, FALSE))*'Coefficients - Win Probability'!$E$2</f>
        <v>#N/A</v>
      </c>
      <c r="F734" s="5" t="str">
        <f>(VLOOKUP(Games!B735, Data!$B$2:$L$134, 7, FALSE)-VLOOKUP(Games!E735, Data!$B$2:$L$134, 7, FALSE))*'Coefficients - Win Probability'!$F$2</f>
        <v>#N/A</v>
      </c>
      <c r="G734" s="5" t="str">
        <f>(VLOOKUP(Games!B735, Data!$B$2:$L$134, 8, FALSE)-VLOOKUP(Games!E735, Data!$B$2:$L$134, 8, FALSE))*'Coefficients - Win Probability'!$G$2</f>
        <v>#N/A</v>
      </c>
      <c r="H734" s="5" t="str">
        <f>(VLOOKUP(Games!B735, Data!$B$2:$L$134, 9, FALSE)-VLOOKUP(Games!E735, Data!$B$2:$L$134, 9, FALSE))*'Coefficients - Win Probability'!$H$2</f>
        <v>#N/A</v>
      </c>
      <c r="I734" s="5" t="str">
        <f>(VLOOKUP(Games!B735, Data!$B$2:$L$134, 10, FALSE)-VLOOKUP(Games!E735, Data!$B$2:$L$134, 10, FALSE))*'Coefficients - Win Probability'!$I$2</f>
        <v>#N/A</v>
      </c>
      <c r="J734" s="5" t="str">
        <f>(IF(AND(VLOOKUP(Games!B735, Data!$B$2:$L$134, 11, FALSE)=1, VLOOKUP(Games!E735, Data!$B$2:$L$134, 11, FALSE)&lt;&gt;1), 1,0))*'Coefficients - Win Probability'!$J$2</f>
        <v>#N/A</v>
      </c>
      <c r="K734" s="5" t="str">
        <f>(IF(AND(VLOOKUP(Games!B735, Data!$B$2:$L$134, 11, FALSE)&lt;&gt;1, VLOOKUP(Games!E735, Data!$B$2:$L$134, 11, FALSE)=1), 1,0))*'Coefficients - Win Probability'!$K$2</f>
        <v>#N/A</v>
      </c>
      <c r="L734" s="5" t="str">
        <f>(VLOOKUP(Games!B735, Data!$B$2:$L$134, 3, FALSE)-VLOOKUP(Games!E735, Data!$B$2:$L$134, 3, FALSE))*'Coefficients - Win Probability'!$L$2</f>
        <v>#N/A</v>
      </c>
      <c r="N734" s="5" t="str">
        <f t="shared" si="1"/>
        <v>#N/A</v>
      </c>
    </row>
    <row r="735" ht="14.25" customHeight="1">
      <c r="A735" s="5" t="n">
        <f>'Coefficients - Win Probability'!$A$2</f>
        <v>0</v>
      </c>
      <c r="B735" s="5" t="n">
        <f>(Games!G736)*'Coefficients - Win Probability'!$B$2</f>
        <v>0</v>
      </c>
      <c r="C735" s="5" t="str">
        <f>(VLOOKUP(Games!B736, Data!$B$2:$L$134, 4, FALSE)-VLOOKUP(Games!E736, Data!$B$2:$L$134, 4, FALSE))*'Coefficients - Win Probability'!$C$2</f>
        <v>#N/A</v>
      </c>
      <c r="D735" s="5" t="str">
        <f>(VLOOKUP(Games!B736, Data!$B$2:$L$134, 5, FALSE)-VLOOKUP(Games!E736, Data!$B$2:$L$134, 5, FALSE))*'Coefficients - Win Probability'!$D$2</f>
        <v>#N/A</v>
      </c>
      <c r="E735" s="5" t="str">
        <f>(VLOOKUP(Games!B736, Data!$B$2:$L$134, 6, FALSE)-VLOOKUP(Games!E736, Data!$B$2:$L$134, 6, FALSE))*'Coefficients - Win Probability'!$E$2</f>
        <v>#N/A</v>
      </c>
      <c r="F735" s="5" t="str">
        <f>(VLOOKUP(Games!B736, Data!$B$2:$L$134, 7, FALSE)-VLOOKUP(Games!E736, Data!$B$2:$L$134, 7, FALSE))*'Coefficients - Win Probability'!$F$2</f>
        <v>#N/A</v>
      </c>
      <c r="G735" s="5" t="str">
        <f>(VLOOKUP(Games!B736, Data!$B$2:$L$134, 8, FALSE)-VLOOKUP(Games!E736, Data!$B$2:$L$134, 8, FALSE))*'Coefficients - Win Probability'!$G$2</f>
        <v>#N/A</v>
      </c>
      <c r="H735" s="5" t="str">
        <f>(VLOOKUP(Games!B736, Data!$B$2:$L$134, 9, FALSE)-VLOOKUP(Games!E736, Data!$B$2:$L$134, 9, FALSE))*'Coefficients - Win Probability'!$H$2</f>
        <v>#N/A</v>
      </c>
      <c r="I735" s="5" t="str">
        <f>(VLOOKUP(Games!B736, Data!$B$2:$L$134, 10, FALSE)-VLOOKUP(Games!E736, Data!$B$2:$L$134, 10, FALSE))*'Coefficients - Win Probability'!$I$2</f>
        <v>#N/A</v>
      </c>
      <c r="J735" s="5" t="str">
        <f>(IF(AND(VLOOKUP(Games!B736, Data!$B$2:$L$134, 11, FALSE)=1, VLOOKUP(Games!E736, Data!$B$2:$L$134, 11, FALSE)&lt;&gt;1), 1,0))*'Coefficients - Win Probability'!$J$2</f>
        <v>#N/A</v>
      </c>
      <c r="K735" s="5" t="str">
        <f>(IF(AND(VLOOKUP(Games!B736, Data!$B$2:$L$134, 11, FALSE)&lt;&gt;1, VLOOKUP(Games!E736, Data!$B$2:$L$134, 11, FALSE)=1), 1,0))*'Coefficients - Win Probability'!$K$2</f>
        <v>#N/A</v>
      </c>
      <c r="L735" s="5" t="str">
        <f>(VLOOKUP(Games!B736, Data!$B$2:$L$134, 3, FALSE)-VLOOKUP(Games!E736, Data!$B$2:$L$134, 3, FALSE))*'Coefficients - Win Probability'!$L$2</f>
        <v>#N/A</v>
      </c>
      <c r="N735" s="5" t="str">
        <f t="shared" si="1"/>
        <v>#N/A</v>
      </c>
    </row>
    <row r="736" ht="14.25" customHeight="1">
      <c r="A736" s="5" t="n">
        <f>'Coefficients - Win Probability'!$A$2</f>
        <v>0</v>
      </c>
      <c r="B736" s="5" t="n">
        <f>(Games!G737)*'Coefficients - Win Probability'!$B$2</f>
        <v>0</v>
      </c>
      <c r="C736" s="5" t="str">
        <f>(VLOOKUP(Games!B737, Data!$B$2:$L$134, 4, FALSE)-VLOOKUP(Games!E737, Data!$B$2:$L$134, 4, FALSE))*'Coefficients - Win Probability'!$C$2</f>
        <v>#N/A</v>
      </c>
      <c r="D736" s="5" t="str">
        <f>(VLOOKUP(Games!B737, Data!$B$2:$L$134, 5, FALSE)-VLOOKUP(Games!E737, Data!$B$2:$L$134, 5, FALSE))*'Coefficients - Win Probability'!$D$2</f>
        <v>#N/A</v>
      </c>
      <c r="E736" s="5" t="str">
        <f>(VLOOKUP(Games!B737, Data!$B$2:$L$134, 6, FALSE)-VLOOKUP(Games!E737, Data!$B$2:$L$134, 6, FALSE))*'Coefficients - Win Probability'!$E$2</f>
        <v>#N/A</v>
      </c>
      <c r="F736" s="5" t="str">
        <f>(VLOOKUP(Games!B737, Data!$B$2:$L$134, 7, FALSE)-VLOOKUP(Games!E737, Data!$B$2:$L$134, 7, FALSE))*'Coefficients - Win Probability'!$F$2</f>
        <v>#N/A</v>
      </c>
      <c r="G736" s="5" t="str">
        <f>(VLOOKUP(Games!B737, Data!$B$2:$L$134, 8, FALSE)-VLOOKUP(Games!E737, Data!$B$2:$L$134, 8, FALSE))*'Coefficients - Win Probability'!$G$2</f>
        <v>#N/A</v>
      </c>
      <c r="H736" s="5" t="str">
        <f>(VLOOKUP(Games!B737, Data!$B$2:$L$134, 9, FALSE)-VLOOKUP(Games!E737, Data!$B$2:$L$134, 9, FALSE))*'Coefficients - Win Probability'!$H$2</f>
        <v>#N/A</v>
      </c>
      <c r="I736" s="5" t="str">
        <f>(VLOOKUP(Games!B737, Data!$B$2:$L$134, 10, FALSE)-VLOOKUP(Games!E737, Data!$B$2:$L$134, 10, FALSE))*'Coefficients - Win Probability'!$I$2</f>
        <v>#N/A</v>
      </c>
      <c r="J736" s="5" t="str">
        <f>(IF(AND(VLOOKUP(Games!B737, Data!$B$2:$L$134, 11, FALSE)=1, VLOOKUP(Games!E737, Data!$B$2:$L$134, 11, FALSE)&lt;&gt;1), 1,0))*'Coefficients - Win Probability'!$J$2</f>
        <v>#N/A</v>
      </c>
      <c r="K736" s="5" t="str">
        <f>(IF(AND(VLOOKUP(Games!B737, Data!$B$2:$L$134, 11, FALSE)&lt;&gt;1, VLOOKUP(Games!E737, Data!$B$2:$L$134, 11, FALSE)=1), 1,0))*'Coefficients - Win Probability'!$K$2</f>
        <v>#N/A</v>
      </c>
      <c r="L736" s="5" t="str">
        <f>(VLOOKUP(Games!B737, Data!$B$2:$L$134, 3, FALSE)-VLOOKUP(Games!E737, Data!$B$2:$L$134, 3, FALSE))*'Coefficients - Win Probability'!$L$2</f>
        <v>#N/A</v>
      </c>
      <c r="N736" s="5" t="str">
        <f t="shared" si="1"/>
        <v>#N/A</v>
      </c>
    </row>
    <row r="737" ht="14.25" customHeight="1">
      <c r="A737" s="5" t="n">
        <f>'Coefficients - Win Probability'!$A$2</f>
        <v>0</v>
      </c>
      <c r="B737" s="5" t="n">
        <f>(Games!G738)*'Coefficients - Win Probability'!$B$2</f>
        <v>0</v>
      </c>
      <c r="C737" s="5" t="str">
        <f>(VLOOKUP(Games!B738, Data!$B$2:$L$134, 4, FALSE)-VLOOKUP(Games!E738, Data!$B$2:$L$134, 4, FALSE))*'Coefficients - Win Probability'!$C$2</f>
        <v>#N/A</v>
      </c>
      <c r="D737" s="5" t="str">
        <f>(VLOOKUP(Games!B738, Data!$B$2:$L$134, 5, FALSE)-VLOOKUP(Games!E738, Data!$B$2:$L$134, 5, FALSE))*'Coefficients - Win Probability'!$D$2</f>
        <v>#N/A</v>
      </c>
      <c r="E737" s="5" t="str">
        <f>(VLOOKUP(Games!B738, Data!$B$2:$L$134, 6, FALSE)-VLOOKUP(Games!E738, Data!$B$2:$L$134, 6, FALSE))*'Coefficients - Win Probability'!$E$2</f>
        <v>#N/A</v>
      </c>
      <c r="F737" s="5" t="str">
        <f>(VLOOKUP(Games!B738, Data!$B$2:$L$134, 7, FALSE)-VLOOKUP(Games!E738, Data!$B$2:$L$134, 7, FALSE))*'Coefficients - Win Probability'!$F$2</f>
        <v>#N/A</v>
      </c>
      <c r="G737" s="5" t="str">
        <f>(VLOOKUP(Games!B738, Data!$B$2:$L$134, 8, FALSE)-VLOOKUP(Games!E738, Data!$B$2:$L$134, 8, FALSE))*'Coefficients - Win Probability'!$G$2</f>
        <v>#N/A</v>
      </c>
      <c r="H737" s="5" t="str">
        <f>(VLOOKUP(Games!B738, Data!$B$2:$L$134, 9, FALSE)-VLOOKUP(Games!E738, Data!$B$2:$L$134, 9, FALSE))*'Coefficients - Win Probability'!$H$2</f>
        <v>#N/A</v>
      </c>
      <c r="I737" s="5" t="str">
        <f>(VLOOKUP(Games!B738, Data!$B$2:$L$134, 10, FALSE)-VLOOKUP(Games!E738, Data!$B$2:$L$134, 10, FALSE))*'Coefficients - Win Probability'!$I$2</f>
        <v>#N/A</v>
      </c>
      <c r="J737" s="5" t="str">
        <f>(IF(AND(VLOOKUP(Games!B738, Data!$B$2:$L$134, 11, FALSE)=1, VLOOKUP(Games!E738, Data!$B$2:$L$134, 11, FALSE)&lt;&gt;1), 1,0))*'Coefficients - Win Probability'!$J$2</f>
        <v>#N/A</v>
      </c>
      <c r="K737" s="5" t="str">
        <f>(IF(AND(VLOOKUP(Games!B738, Data!$B$2:$L$134, 11, FALSE)&lt;&gt;1, VLOOKUP(Games!E738, Data!$B$2:$L$134, 11, FALSE)=1), 1,0))*'Coefficients - Win Probability'!$K$2</f>
        <v>#N/A</v>
      </c>
      <c r="L737" s="5" t="str">
        <f>(VLOOKUP(Games!B738, Data!$B$2:$L$134, 3, FALSE)-VLOOKUP(Games!E738, Data!$B$2:$L$134, 3, FALSE))*'Coefficients - Win Probability'!$L$2</f>
        <v>#N/A</v>
      </c>
      <c r="N737" s="5" t="str">
        <f t="shared" si="1"/>
        <v>#N/A</v>
      </c>
    </row>
    <row r="738" ht="14.25" customHeight="1">
      <c r="A738" s="5" t="n">
        <f>'Coefficients - Win Probability'!$A$2</f>
        <v>0</v>
      </c>
      <c r="B738" s="5" t="n">
        <f>(Games!G739)*'Coefficients - Win Probability'!$B$2</f>
        <v>0</v>
      </c>
      <c r="C738" s="5" t="str">
        <f>(VLOOKUP(Games!B739, Data!$B$2:$L$134, 4, FALSE)-VLOOKUP(Games!E739, Data!$B$2:$L$134, 4, FALSE))*'Coefficients - Win Probability'!$C$2</f>
        <v>#N/A</v>
      </c>
      <c r="D738" s="5" t="str">
        <f>(VLOOKUP(Games!B739, Data!$B$2:$L$134, 5, FALSE)-VLOOKUP(Games!E739, Data!$B$2:$L$134, 5, FALSE))*'Coefficients - Win Probability'!$D$2</f>
        <v>#N/A</v>
      </c>
      <c r="E738" s="5" t="str">
        <f>(VLOOKUP(Games!B739, Data!$B$2:$L$134, 6, FALSE)-VLOOKUP(Games!E739, Data!$B$2:$L$134, 6, FALSE))*'Coefficients - Win Probability'!$E$2</f>
        <v>#N/A</v>
      </c>
      <c r="F738" s="5" t="str">
        <f>(VLOOKUP(Games!B739, Data!$B$2:$L$134, 7, FALSE)-VLOOKUP(Games!E739, Data!$B$2:$L$134, 7, FALSE))*'Coefficients - Win Probability'!$F$2</f>
        <v>#N/A</v>
      </c>
      <c r="G738" s="5" t="str">
        <f>(VLOOKUP(Games!B739, Data!$B$2:$L$134, 8, FALSE)-VLOOKUP(Games!E739, Data!$B$2:$L$134, 8, FALSE))*'Coefficients - Win Probability'!$G$2</f>
        <v>#N/A</v>
      </c>
      <c r="H738" s="5" t="str">
        <f>(VLOOKUP(Games!B739, Data!$B$2:$L$134, 9, FALSE)-VLOOKUP(Games!E739, Data!$B$2:$L$134, 9, FALSE))*'Coefficients - Win Probability'!$H$2</f>
        <v>#N/A</v>
      </c>
      <c r="I738" s="5" t="str">
        <f>(VLOOKUP(Games!B739, Data!$B$2:$L$134, 10, FALSE)-VLOOKUP(Games!E739, Data!$B$2:$L$134, 10, FALSE))*'Coefficients - Win Probability'!$I$2</f>
        <v>#N/A</v>
      </c>
      <c r="J738" s="5" t="str">
        <f>(IF(AND(VLOOKUP(Games!B739, Data!$B$2:$L$134, 11, FALSE)=1, VLOOKUP(Games!E739, Data!$B$2:$L$134, 11, FALSE)&lt;&gt;1), 1,0))*'Coefficients - Win Probability'!$J$2</f>
        <v>#N/A</v>
      </c>
      <c r="K738" s="5" t="str">
        <f>(IF(AND(VLOOKUP(Games!B739, Data!$B$2:$L$134, 11, FALSE)&lt;&gt;1, VLOOKUP(Games!E739, Data!$B$2:$L$134, 11, FALSE)=1), 1,0))*'Coefficients - Win Probability'!$K$2</f>
        <v>#N/A</v>
      </c>
      <c r="L738" s="5" t="str">
        <f>(VLOOKUP(Games!B739, Data!$B$2:$L$134, 3, FALSE)-VLOOKUP(Games!E739, Data!$B$2:$L$134, 3, FALSE))*'Coefficients - Win Probability'!$L$2</f>
        <v>#N/A</v>
      </c>
      <c r="N738" s="5" t="str">
        <f t="shared" si="1"/>
        <v>#N/A</v>
      </c>
    </row>
    <row r="739" ht="14.25" customHeight="1">
      <c r="A739" s="5" t="n">
        <f>'Coefficients - Win Probability'!$A$2</f>
        <v>0</v>
      </c>
      <c r="B739" s="5" t="n">
        <f>(Games!G740)*'Coefficients - Win Probability'!$B$2</f>
        <v>0</v>
      </c>
      <c r="C739" s="5" t="str">
        <f>(VLOOKUP(Games!B740, Data!$B$2:$L$134, 4, FALSE)-VLOOKUP(Games!E740, Data!$B$2:$L$134, 4, FALSE))*'Coefficients - Win Probability'!$C$2</f>
        <v>#N/A</v>
      </c>
      <c r="D739" s="5" t="str">
        <f>(VLOOKUP(Games!B740, Data!$B$2:$L$134, 5, FALSE)-VLOOKUP(Games!E740, Data!$B$2:$L$134, 5, FALSE))*'Coefficients - Win Probability'!$D$2</f>
        <v>#N/A</v>
      </c>
      <c r="E739" s="5" t="str">
        <f>(VLOOKUP(Games!B740, Data!$B$2:$L$134, 6, FALSE)-VLOOKUP(Games!E740, Data!$B$2:$L$134, 6, FALSE))*'Coefficients - Win Probability'!$E$2</f>
        <v>#N/A</v>
      </c>
      <c r="F739" s="5" t="str">
        <f>(VLOOKUP(Games!B740, Data!$B$2:$L$134, 7, FALSE)-VLOOKUP(Games!E740, Data!$B$2:$L$134, 7, FALSE))*'Coefficients - Win Probability'!$F$2</f>
        <v>#N/A</v>
      </c>
      <c r="G739" s="5" t="str">
        <f>(VLOOKUP(Games!B740, Data!$B$2:$L$134, 8, FALSE)-VLOOKUP(Games!E740, Data!$B$2:$L$134, 8, FALSE))*'Coefficients - Win Probability'!$G$2</f>
        <v>#N/A</v>
      </c>
      <c r="H739" s="5" t="str">
        <f>(VLOOKUP(Games!B740, Data!$B$2:$L$134, 9, FALSE)-VLOOKUP(Games!E740, Data!$B$2:$L$134, 9, FALSE))*'Coefficients - Win Probability'!$H$2</f>
        <v>#N/A</v>
      </c>
      <c r="I739" s="5" t="str">
        <f>(VLOOKUP(Games!B740, Data!$B$2:$L$134, 10, FALSE)-VLOOKUP(Games!E740, Data!$B$2:$L$134, 10, FALSE))*'Coefficients - Win Probability'!$I$2</f>
        <v>#N/A</v>
      </c>
      <c r="J739" s="5" t="str">
        <f>(IF(AND(VLOOKUP(Games!B740, Data!$B$2:$L$134, 11, FALSE)=1, VLOOKUP(Games!E740, Data!$B$2:$L$134, 11, FALSE)&lt;&gt;1), 1,0))*'Coefficients - Win Probability'!$J$2</f>
        <v>#N/A</v>
      </c>
      <c r="K739" s="5" t="str">
        <f>(IF(AND(VLOOKUP(Games!B740, Data!$B$2:$L$134, 11, FALSE)&lt;&gt;1, VLOOKUP(Games!E740, Data!$B$2:$L$134, 11, FALSE)=1), 1,0))*'Coefficients - Win Probability'!$K$2</f>
        <v>#N/A</v>
      </c>
      <c r="L739" s="5" t="str">
        <f>(VLOOKUP(Games!B740, Data!$B$2:$L$134, 3, FALSE)-VLOOKUP(Games!E740, Data!$B$2:$L$134, 3, FALSE))*'Coefficients - Win Probability'!$L$2</f>
        <v>#N/A</v>
      </c>
      <c r="N739" s="5" t="str">
        <f t="shared" si="1"/>
        <v>#N/A</v>
      </c>
    </row>
    <row r="740" ht="14.25" customHeight="1">
      <c r="A740" s="5" t="n">
        <f>'Coefficients - Win Probability'!$A$2</f>
        <v>0</v>
      </c>
      <c r="B740" s="5" t="n">
        <f>(Games!G741)*'Coefficients - Win Probability'!$B$2</f>
        <v>0</v>
      </c>
      <c r="C740" s="5" t="str">
        <f>(VLOOKUP(Games!B741, Data!$B$2:$L$134, 4, FALSE)-VLOOKUP(Games!E741, Data!$B$2:$L$134, 4, FALSE))*'Coefficients - Win Probability'!$C$2</f>
        <v>#N/A</v>
      </c>
      <c r="D740" s="5" t="str">
        <f>(VLOOKUP(Games!B741, Data!$B$2:$L$134, 5, FALSE)-VLOOKUP(Games!E741, Data!$B$2:$L$134, 5, FALSE))*'Coefficients - Win Probability'!$D$2</f>
        <v>#N/A</v>
      </c>
      <c r="E740" s="5" t="str">
        <f>(VLOOKUP(Games!B741, Data!$B$2:$L$134, 6, FALSE)-VLOOKUP(Games!E741, Data!$B$2:$L$134, 6, FALSE))*'Coefficients - Win Probability'!$E$2</f>
        <v>#N/A</v>
      </c>
      <c r="F740" s="5" t="str">
        <f>(VLOOKUP(Games!B741, Data!$B$2:$L$134, 7, FALSE)-VLOOKUP(Games!E741, Data!$B$2:$L$134, 7, FALSE))*'Coefficients - Win Probability'!$F$2</f>
        <v>#N/A</v>
      </c>
      <c r="G740" s="5" t="str">
        <f>(VLOOKUP(Games!B741, Data!$B$2:$L$134, 8, FALSE)-VLOOKUP(Games!E741, Data!$B$2:$L$134, 8, FALSE))*'Coefficients - Win Probability'!$G$2</f>
        <v>#N/A</v>
      </c>
      <c r="H740" s="5" t="str">
        <f>(VLOOKUP(Games!B741, Data!$B$2:$L$134, 9, FALSE)-VLOOKUP(Games!E741, Data!$B$2:$L$134, 9, FALSE))*'Coefficients - Win Probability'!$H$2</f>
        <v>#N/A</v>
      </c>
      <c r="I740" s="5" t="str">
        <f>(VLOOKUP(Games!B741, Data!$B$2:$L$134, 10, FALSE)-VLOOKUP(Games!E741, Data!$B$2:$L$134, 10, FALSE))*'Coefficients - Win Probability'!$I$2</f>
        <v>#N/A</v>
      </c>
      <c r="J740" s="5" t="str">
        <f>(IF(AND(VLOOKUP(Games!B741, Data!$B$2:$L$134, 11, FALSE)=1, VLOOKUP(Games!E741, Data!$B$2:$L$134, 11, FALSE)&lt;&gt;1), 1,0))*'Coefficients - Win Probability'!$J$2</f>
        <v>#N/A</v>
      </c>
      <c r="K740" s="5" t="str">
        <f>(IF(AND(VLOOKUP(Games!B741, Data!$B$2:$L$134, 11, FALSE)&lt;&gt;1, VLOOKUP(Games!E741, Data!$B$2:$L$134, 11, FALSE)=1), 1,0))*'Coefficients - Win Probability'!$K$2</f>
        <v>#N/A</v>
      </c>
      <c r="L740" s="5" t="str">
        <f>(VLOOKUP(Games!B741, Data!$B$2:$L$134, 3, FALSE)-VLOOKUP(Games!E741, Data!$B$2:$L$134, 3, FALSE))*'Coefficients - Win Probability'!$L$2</f>
        <v>#N/A</v>
      </c>
      <c r="N740" s="5" t="str">
        <f t="shared" si="1"/>
        <v>#N/A</v>
      </c>
    </row>
    <row r="741" ht="14.25" customHeight="1">
      <c r="A741" s="5" t="n">
        <f>'Coefficients - Win Probability'!$A$2</f>
        <v>0</v>
      </c>
      <c r="B741" s="5" t="n">
        <f>(Games!G742)*'Coefficients - Win Probability'!$B$2</f>
        <v>0</v>
      </c>
      <c r="C741" s="5" t="str">
        <f>(VLOOKUP(Games!B742, Data!$B$2:$L$134, 4, FALSE)-VLOOKUP(Games!E742, Data!$B$2:$L$134, 4, FALSE))*'Coefficients - Win Probability'!$C$2</f>
        <v>#N/A</v>
      </c>
      <c r="D741" s="5" t="str">
        <f>(VLOOKUP(Games!B742, Data!$B$2:$L$134, 5, FALSE)-VLOOKUP(Games!E742, Data!$B$2:$L$134, 5, FALSE))*'Coefficients - Win Probability'!$D$2</f>
        <v>#N/A</v>
      </c>
      <c r="E741" s="5" t="str">
        <f>(VLOOKUP(Games!B742, Data!$B$2:$L$134, 6, FALSE)-VLOOKUP(Games!E742, Data!$B$2:$L$134, 6, FALSE))*'Coefficients - Win Probability'!$E$2</f>
        <v>#N/A</v>
      </c>
      <c r="F741" s="5" t="str">
        <f>(VLOOKUP(Games!B742, Data!$B$2:$L$134, 7, FALSE)-VLOOKUP(Games!E742, Data!$B$2:$L$134, 7, FALSE))*'Coefficients - Win Probability'!$F$2</f>
        <v>#N/A</v>
      </c>
      <c r="G741" s="5" t="str">
        <f>(VLOOKUP(Games!B742, Data!$B$2:$L$134, 8, FALSE)-VLOOKUP(Games!E742, Data!$B$2:$L$134, 8, FALSE))*'Coefficients - Win Probability'!$G$2</f>
        <v>#N/A</v>
      </c>
      <c r="H741" s="5" t="str">
        <f>(VLOOKUP(Games!B742, Data!$B$2:$L$134, 9, FALSE)-VLOOKUP(Games!E742, Data!$B$2:$L$134, 9, FALSE))*'Coefficients - Win Probability'!$H$2</f>
        <v>#N/A</v>
      </c>
      <c r="I741" s="5" t="str">
        <f>(VLOOKUP(Games!B742, Data!$B$2:$L$134, 10, FALSE)-VLOOKUP(Games!E742, Data!$B$2:$L$134, 10, FALSE))*'Coefficients - Win Probability'!$I$2</f>
        <v>#N/A</v>
      </c>
      <c r="J741" s="5" t="str">
        <f>(IF(AND(VLOOKUP(Games!B742, Data!$B$2:$L$134, 11, FALSE)=1, VLOOKUP(Games!E742, Data!$B$2:$L$134, 11, FALSE)&lt;&gt;1), 1,0))*'Coefficients - Win Probability'!$J$2</f>
        <v>#N/A</v>
      </c>
      <c r="K741" s="5" t="str">
        <f>(IF(AND(VLOOKUP(Games!B742, Data!$B$2:$L$134, 11, FALSE)&lt;&gt;1, VLOOKUP(Games!E742, Data!$B$2:$L$134, 11, FALSE)=1), 1,0))*'Coefficients - Win Probability'!$K$2</f>
        <v>#N/A</v>
      </c>
      <c r="L741" s="5" t="str">
        <f>(VLOOKUP(Games!B742, Data!$B$2:$L$134, 3, FALSE)-VLOOKUP(Games!E742, Data!$B$2:$L$134, 3, FALSE))*'Coefficients - Win Probability'!$L$2</f>
        <v>#N/A</v>
      </c>
      <c r="N741" s="5" t="str">
        <f t="shared" si="1"/>
        <v>#N/A</v>
      </c>
    </row>
    <row r="742" ht="14.25" customHeight="1">
      <c r="A742" s="5" t="n">
        <f>'Coefficients - Win Probability'!$A$2</f>
        <v>0</v>
      </c>
      <c r="B742" s="5" t="n">
        <f>(Games!G743)*'Coefficients - Win Probability'!$B$2</f>
        <v>0</v>
      </c>
      <c r="C742" s="5" t="str">
        <f>(VLOOKUP(Games!B743, Data!$B$2:$L$134, 4, FALSE)-VLOOKUP(Games!E743, Data!$B$2:$L$134, 4, FALSE))*'Coefficients - Win Probability'!$C$2</f>
        <v>#N/A</v>
      </c>
      <c r="D742" s="5" t="str">
        <f>(VLOOKUP(Games!B743, Data!$B$2:$L$134, 5, FALSE)-VLOOKUP(Games!E743, Data!$B$2:$L$134, 5, FALSE))*'Coefficients - Win Probability'!$D$2</f>
        <v>#N/A</v>
      </c>
      <c r="E742" s="5" t="str">
        <f>(VLOOKUP(Games!B743, Data!$B$2:$L$134, 6, FALSE)-VLOOKUP(Games!E743, Data!$B$2:$L$134, 6, FALSE))*'Coefficients - Win Probability'!$E$2</f>
        <v>#N/A</v>
      </c>
      <c r="F742" s="5" t="str">
        <f>(VLOOKUP(Games!B743, Data!$B$2:$L$134, 7, FALSE)-VLOOKUP(Games!E743, Data!$B$2:$L$134, 7, FALSE))*'Coefficients - Win Probability'!$F$2</f>
        <v>#N/A</v>
      </c>
      <c r="G742" s="5" t="str">
        <f>(VLOOKUP(Games!B743, Data!$B$2:$L$134, 8, FALSE)-VLOOKUP(Games!E743, Data!$B$2:$L$134, 8, FALSE))*'Coefficients - Win Probability'!$G$2</f>
        <v>#N/A</v>
      </c>
      <c r="H742" s="5" t="str">
        <f>(VLOOKUP(Games!B743, Data!$B$2:$L$134, 9, FALSE)-VLOOKUP(Games!E743, Data!$B$2:$L$134, 9, FALSE))*'Coefficients - Win Probability'!$H$2</f>
        <v>#N/A</v>
      </c>
      <c r="I742" s="5" t="str">
        <f>(VLOOKUP(Games!B743, Data!$B$2:$L$134, 10, FALSE)-VLOOKUP(Games!E743, Data!$B$2:$L$134, 10, FALSE))*'Coefficients - Win Probability'!$I$2</f>
        <v>#N/A</v>
      </c>
      <c r="J742" s="5" t="str">
        <f>(IF(AND(VLOOKUP(Games!B743, Data!$B$2:$L$134, 11, FALSE)=1, VLOOKUP(Games!E743, Data!$B$2:$L$134, 11, FALSE)&lt;&gt;1), 1,0))*'Coefficients - Win Probability'!$J$2</f>
        <v>#N/A</v>
      </c>
      <c r="K742" s="5" t="str">
        <f>(IF(AND(VLOOKUP(Games!B743, Data!$B$2:$L$134, 11, FALSE)&lt;&gt;1, VLOOKUP(Games!E743, Data!$B$2:$L$134, 11, FALSE)=1), 1,0))*'Coefficients - Win Probability'!$K$2</f>
        <v>#N/A</v>
      </c>
      <c r="L742" s="5" t="str">
        <f>(VLOOKUP(Games!B743, Data!$B$2:$L$134, 3, FALSE)-VLOOKUP(Games!E743, Data!$B$2:$L$134, 3, FALSE))*'Coefficients - Win Probability'!$L$2</f>
        <v>#N/A</v>
      </c>
      <c r="N742" s="5" t="str">
        <f t="shared" si="1"/>
        <v>#N/A</v>
      </c>
    </row>
    <row r="743" ht="14.25" customHeight="1">
      <c r="A743" s="5" t="n">
        <f>'Coefficients - Win Probability'!$A$2</f>
        <v>0</v>
      </c>
      <c r="B743" s="5" t="n">
        <f>(Games!G744)*'Coefficients - Win Probability'!$B$2</f>
        <v>0</v>
      </c>
      <c r="C743" s="5" t="str">
        <f>(VLOOKUP(Games!B744, Data!$B$2:$L$134, 4, FALSE)-VLOOKUP(Games!E744, Data!$B$2:$L$134, 4, FALSE))*'Coefficients - Win Probability'!$C$2</f>
        <v>#N/A</v>
      </c>
      <c r="D743" s="5" t="str">
        <f>(VLOOKUP(Games!B744, Data!$B$2:$L$134, 5, FALSE)-VLOOKUP(Games!E744, Data!$B$2:$L$134, 5, FALSE))*'Coefficients - Win Probability'!$D$2</f>
        <v>#N/A</v>
      </c>
      <c r="E743" s="5" t="str">
        <f>(VLOOKUP(Games!B744, Data!$B$2:$L$134, 6, FALSE)-VLOOKUP(Games!E744, Data!$B$2:$L$134, 6, FALSE))*'Coefficients - Win Probability'!$E$2</f>
        <v>#N/A</v>
      </c>
      <c r="F743" s="5" t="str">
        <f>(VLOOKUP(Games!B744, Data!$B$2:$L$134, 7, FALSE)-VLOOKUP(Games!E744, Data!$B$2:$L$134, 7, FALSE))*'Coefficients - Win Probability'!$F$2</f>
        <v>#N/A</v>
      </c>
      <c r="G743" s="5" t="str">
        <f>(VLOOKUP(Games!B744, Data!$B$2:$L$134, 8, FALSE)-VLOOKUP(Games!E744, Data!$B$2:$L$134, 8, FALSE))*'Coefficients - Win Probability'!$G$2</f>
        <v>#N/A</v>
      </c>
      <c r="H743" s="5" t="str">
        <f>(VLOOKUP(Games!B744, Data!$B$2:$L$134, 9, FALSE)-VLOOKUP(Games!E744, Data!$B$2:$L$134, 9, FALSE))*'Coefficients - Win Probability'!$H$2</f>
        <v>#N/A</v>
      </c>
      <c r="I743" s="5" t="str">
        <f>(VLOOKUP(Games!B744, Data!$B$2:$L$134, 10, FALSE)-VLOOKUP(Games!E744, Data!$B$2:$L$134, 10, FALSE))*'Coefficients - Win Probability'!$I$2</f>
        <v>#N/A</v>
      </c>
      <c r="J743" s="5" t="str">
        <f>(IF(AND(VLOOKUP(Games!B744, Data!$B$2:$L$134, 11, FALSE)=1, VLOOKUP(Games!E744, Data!$B$2:$L$134, 11, FALSE)&lt;&gt;1), 1,0))*'Coefficients - Win Probability'!$J$2</f>
        <v>#N/A</v>
      </c>
      <c r="K743" s="5" t="str">
        <f>(IF(AND(VLOOKUP(Games!B744, Data!$B$2:$L$134, 11, FALSE)&lt;&gt;1, VLOOKUP(Games!E744, Data!$B$2:$L$134, 11, FALSE)=1), 1,0))*'Coefficients - Win Probability'!$K$2</f>
        <v>#N/A</v>
      </c>
      <c r="L743" s="5" t="str">
        <f>(VLOOKUP(Games!B744, Data!$B$2:$L$134, 3, FALSE)-VLOOKUP(Games!E744, Data!$B$2:$L$134, 3, FALSE))*'Coefficients - Win Probability'!$L$2</f>
        <v>#N/A</v>
      </c>
      <c r="N743" s="5" t="str">
        <f t="shared" si="1"/>
        <v>#N/A</v>
      </c>
    </row>
    <row r="744" ht="14.25" customHeight="1">
      <c r="A744" s="5" t="n">
        <f>'Coefficients - Win Probability'!$A$2</f>
        <v>0</v>
      </c>
      <c r="B744" s="5" t="n">
        <f>(Games!G745)*'Coefficients - Win Probability'!$B$2</f>
        <v>0</v>
      </c>
      <c r="C744" s="5" t="str">
        <f>(VLOOKUP(Games!B745, Data!$B$2:$L$134, 4, FALSE)-VLOOKUP(Games!E745, Data!$B$2:$L$134, 4, FALSE))*'Coefficients - Win Probability'!$C$2</f>
        <v>#N/A</v>
      </c>
      <c r="D744" s="5" t="str">
        <f>(VLOOKUP(Games!B745, Data!$B$2:$L$134, 5, FALSE)-VLOOKUP(Games!E745, Data!$B$2:$L$134, 5, FALSE))*'Coefficients - Win Probability'!$D$2</f>
        <v>#N/A</v>
      </c>
      <c r="E744" s="5" t="str">
        <f>(VLOOKUP(Games!B745, Data!$B$2:$L$134, 6, FALSE)-VLOOKUP(Games!E745, Data!$B$2:$L$134, 6, FALSE))*'Coefficients - Win Probability'!$E$2</f>
        <v>#N/A</v>
      </c>
      <c r="F744" s="5" t="str">
        <f>(VLOOKUP(Games!B745, Data!$B$2:$L$134, 7, FALSE)-VLOOKUP(Games!E745, Data!$B$2:$L$134, 7, FALSE))*'Coefficients - Win Probability'!$F$2</f>
        <v>#N/A</v>
      </c>
      <c r="G744" s="5" t="str">
        <f>(VLOOKUP(Games!B745, Data!$B$2:$L$134, 8, FALSE)-VLOOKUP(Games!E745, Data!$B$2:$L$134, 8, FALSE))*'Coefficients - Win Probability'!$G$2</f>
        <v>#N/A</v>
      </c>
      <c r="H744" s="5" t="str">
        <f>(VLOOKUP(Games!B745, Data!$B$2:$L$134, 9, FALSE)-VLOOKUP(Games!E745, Data!$B$2:$L$134, 9, FALSE))*'Coefficients - Win Probability'!$H$2</f>
        <v>#N/A</v>
      </c>
      <c r="I744" s="5" t="str">
        <f>(VLOOKUP(Games!B745, Data!$B$2:$L$134, 10, FALSE)-VLOOKUP(Games!E745, Data!$B$2:$L$134, 10, FALSE))*'Coefficients - Win Probability'!$I$2</f>
        <v>#N/A</v>
      </c>
      <c r="J744" s="5" t="str">
        <f>(IF(AND(VLOOKUP(Games!B745, Data!$B$2:$L$134, 11, FALSE)=1, VLOOKUP(Games!E745, Data!$B$2:$L$134, 11, FALSE)&lt;&gt;1), 1,0))*'Coefficients - Win Probability'!$J$2</f>
        <v>#N/A</v>
      </c>
      <c r="K744" s="5" t="str">
        <f>(IF(AND(VLOOKUP(Games!B745, Data!$B$2:$L$134, 11, FALSE)&lt;&gt;1, VLOOKUP(Games!E745, Data!$B$2:$L$134, 11, FALSE)=1), 1,0))*'Coefficients - Win Probability'!$K$2</f>
        <v>#N/A</v>
      </c>
      <c r="L744" s="5" t="str">
        <f>(VLOOKUP(Games!B745, Data!$B$2:$L$134, 3, FALSE)-VLOOKUP(Games!E745, Data!$B$2:$L$134, 3, FALSE))*'Coefficients - Win Probability'!$L$2</f>
        <v>#N/A</v>
      </c>
      <c r="N744" s="5" t="str">
        <f t="shared" si="1"/>
        <v>#N/A</v>
      </c>
    </row>
    <row r="745" ht="14.25" customHeight="1">
      <c r="A745" s="5" t="n">
        <f>'Coefficients - Win Probability'!$A$2</f>
        <v>0</v>
      </c>
      <c r="B745" s="5" t="n">
        <f>(Games!G746)*'Coefficients - Win Probability'!$B$2</f>
        <v>0</v>
      </c>
      <c r="C745" s="5" t="str">
        <f>(VLOOKUP(Games!B746, Data!$B$2:$L$134, 4, FALSE)-VLOOKUP(Games!E746, Data!$B$2:$L$134, 4, FALSE))*'Coefficients - Win Probability'!$C$2</f>
        <v>#N/A</v>
      </c>
      <c r="D745" s="5" t="str">
        <f>(VLOOKUP(Games!B746, Data!$B$2:$L$134, 5, FALSE)-VLOOKUP(Games!E746, Data!$B$2:$L$134, 5, FALSE))*'Coefficients - Win Probability'!$D$2</f>
        <v>#N/A</v>
      </c>
      <c r="E745" s="5" t="str">
        <f>(VLOOKUP(Games!B746, Data!$B$2:$L$134, 6, FALSE)-VLOOKUP(Games!E746, Data!$B$2:$L$134, 6, FALSE))*'Coefficients - Win Probability'!$E$2</f>
        <v>#N/A</v>
      </c>
      <c r="F745" s="5" t="str">
        <f>(VLOOKUP(Games!B746, Data!$B$2:$L$134, 7, FALSE)-VLOOKUP(Games!E746, Data!$B$2:$L$134, 7, FALSE))*'Coefficients - Win Probability'!$F$2</f>
        <v>#N/A</v>
      </c>
      <c r="G745" s="5" t="str">
        <f>(VLOOKUP(Games!B746, Data!$B$2:$L$134, 8, FALSE)-VLOOKUP(Games!E746, Data!$B$2:$L$134, 8, FALSE))*'Coefficients - Win Probability'!$G$2</f>
        <v>#N/A</v>
      </c>
      <c r="H745" s="5" t="str">
        <f>(VLOOKUP(Games!B746, Data!$B$2:$L$134, 9, FALSE)-VLOOKUP(Games!E746, Data!$B$2:$L$134, 9, FALSE))*'Coefficients - Win Probability'!$H$2</f>
        <v>#N/A</v>
      </c>
      <c r="I745" s="5" t="str">
        <f>(VLOOKUP(Games!B746, Data!$B$2:$L$134, 10, FALSE)-VLOOKUP(Games!E746, Data!$B$2:$L$134, 10, FALSE))*'Coefficients - Win Probability'!$I$2</f>
        <v>#N/A</v>
      </c>
      <c r="J745" s="5" t="str">
        <f>(IF(AND(VLOOKUP(Games!B746, Data!$B$2:$L$134, 11, FALSE)=1, VLOOKUP(Games!E746, Data!$B$2:$L$134, 11, FALSE)&lt;&gt;1), 1,0))*'Coefficients - Win Probability'!$J$2</f>
        <v>#N/A</v>
      </c>
      <c r="K745" s="5" t="str">
        <f>(IF(AND(VLOOKUP(Games!B746, Data!$B$2:$L$134, 11, FALSE)&lt;&gt;1, VLOOKUP(Games!E746, Data!$B$2:$L$134, 11, FALSE)=1), 1,0))*'Coefficients - Win Probability'!$K$2</f>
        <v>#N/A</v>
      </c>
      <c r="L745" s="5" t="str">
        <f>(VLOOKUP(Games!B746, Data!$B$2:$L$134, 3, FALSE)-VLOOKUP(Games!E746, Data!$B$2:$L$134, 3, FALSE))*'Coefficients - Win Probability'!$L$2</f>
        <v>#N/A</v>
      </c>
      <c r="N745" s="5" t="str">
        <f t="shared" si="1"/>
        <v>#N/A</v>
      </c>
    </row>
    <row r="746" ht="14.25" customHeight="1">
      <c r="A746" s="5" t="n">
        <f>'Coefficients - Win Probability'!$A$2</f>
        <v>0</v>
      </c>
      <c r="B746" s="5" t="n">
        <f>(Games!G747)*'Coefficients - Win Probability'!$B$2</f>
        <v>0</v>
      </c>
      <c r="C746" s="5" t="str">
        <f>(VLOOKUP(Games!B747, Data!$B$2:$L$134, 4, FALSE)-VLOOKUP(Games!E747, Data!$B$2:$L$134, 4, FALSE))*'Coefficients - Win Probability'!$C$2</f>
        <v>#N/A</v>
      </c>
      <c r="D746" s="5" t="str">
        <f>(VLOOKUP(Games!B747, Data!$B$2:$L$134, 5, FALSE)-VLOOKUP(Games!E747, Data!$B$2:$L$134, 5, FALSE))*'Coefficients - Win Probability'!$D$2</f>
        <v>#N/A</v>
      </c>
      <c r="E746" s="5" t="str">
        <f>(VLOOKUP(Games!B747, Data!$B$2:$L$134, 6, FALSE)-VLOOKUP(Games!E747, Data!$B$2:$L$134, 6, FALSE))*'Coefficients - Win Probability'!$E$2</f>
        <v>#N/A</v>
      </c>
      <c r="F746" s="5" t="str">
        <f>(VLOOKUP(Games!B747, Data!$B$2:$L$134, 7, FALSE)-VLOOKUP(Games!E747, Data!$B$2:$L$134, 7, FALSE))*'Coefficients - Win Probability'!$F$2</f>
        <v>#N/A</v>
      </c>
      <c r="G746" s="5" t="str">
        <f>(VLOOKUP(Games!B747, Data!$B$2:$L$134, 8, FALSE)-VLOOKUP(Games!E747, Data!$B$2:$L$134, 8, FALSE))*'Coefficients - Win Probability'!$G$2</f>
        <v>#N/A</v>
      </c>
      <c r="H746" s="5" t="str">
        <f>(VLOOKUP(Games!B747, Data!$B$2:$L$134, 9, FALSE)-VLOOKUP(Games!E747, Data!$B$2:$L$134, 9, FALSE))*'Coefficients - Win Probability'!$H$2</f>
        <v>#N/A</v>
      </c>
      <c r="I746" s="5" t="str">
        <f>(VLOOKUP(Games!B747, Data!$B$2:$L$134, 10, FALSE)-VLOOKUP(Games!E747, Data!$B$2:$L$134, 10, FALSE))*'Coefficients - Win Probability'!$I$2</f>
        <v>#N/A</v>
      </c>
      <c r="J746" s="5" t="str">
        <f>(IF(AND(VLOOKUP(Games!B747, Data!$B$2:$L$134, 11, FALSE)=1, VLOOKUP(Games!E747, Data!$B$2:$L$134, 11, FALSE)&lt;&gt;1), 1,0))*'Coefficients - Win Probability'!$J$2</f>
        <v>#N/A</v>
      </c>
      <c r="K746" s="5" t="str">
        <f>(IF(AND(VLOOKUP(Games!B747, Data!$B$2:$L$134, 11, FALSE)&lt;&gt;1, VLOOKUP(Games!E747, Data!$B$2:$L$134, 11, FALSE)=1), 1,0))*'Coefficients - Win Probability'!$K$2</f>
        <v>#N/A</v>
      </c>
      <c r="L746" s="5" t="str">
        <f>(VLOOKUP(Games!B747, Data!$B$2:$L$134, 3, FALSE)-VLOOKUP(Games!E747, Data!$B$2:$L$134, 3, FALSE))*'Coefficients - Win Probability'!$L$2</f>
        <v>#N/A</v>
      </c>
      <c r="N746" s="5" t="str">
        <f t="shared" si="1"/>
        <v>#N/A</v>
      </c>
    </row>
    <row r="747" ht="14.25" customHeight="1">
      <c r="A747" s="5" t="n">
        <f>'Coefficients - Win Probability'!$A$2</f>
        <v>0</v>
      </c>
      <c r="B747" s="5" t="n">
        <f>(Games!G748)*'Coefficients - Win Probability'!$B$2</f>
        <v>0</v>
      </c>
      <c r="C747" s="5" t="str">
        <f>(VLOOKUP(Games!B748, Data!$B$2:$L$134, 4, FALSE)-VLOOKUP(Games!E748, Data!$B$2:$L$134, 4, FALSE))*'Coefficients - Win Probability'!$C$2</f>
        <v>#N/A</v>
      </c>
      <c r="D747" s="5" t="str">
        <f>(VLOOKUP(Games!B748, Data!$B$2:$L$134, 5, FALSE)-VLOOKUP(Games!E748, Data!$B$2:$L$134, 5, FALSE))*'Coefficients - Win Probability'!$D$2</f>
        <v>#N/A</v>
      </c>
      <c r="E747" s="5" t="str">
        <f>(VLOOKUP(Games!B748, Data!$B$2:$L$134, 6, FALSE)-VLOOKUP(Games!E748, Data!$B$2:$L$134, 6, FALSE))*'Coefficients - Win Probability'!$E$2</f>
        <v>#N/A</v>
      </c>
      <c r="F747" s="5" t="str">
        <f>(VLOOKUP(Games!B748, Data!$B$2:$L$134, 7, FALSE)-VLOOKUP(Games!E748, Data!$B$2:$L$134, 7, FALSE))*'Coefficients - Win Probability'!$F$2</f>
        <v>#N/A</v>
      </c>
      <c r="G747" s="5" t="str">
        <f>(VLOOKUP(Games!B748, Data!$B$2:$L$134, 8, FALSE)-VLOOKUP(Games!E748, Data!$B$2:$L$134, 8, FALSE))*'Coefficients - Win Probability'!$G$2</f>
        <v>#N/A</v>
      </c>
      <c r="H747" s="5" t="str">
        <f>(VLOOKUP(Games!B748, Data!$B$2:$L$134, 9, FALSE)-VLOOKUP(Games!E748, Data!$B$2:$L$134, 9, FALSE))*'Coefficients - Win Probability'!$H$2</f>
        <v>#N/A</v>
      </c>
      <c r="I747" s="5" t="str">
        <f>(VLOOKUP(Games!B748, Data!$B$2:$L$134, 10, FALSE)-VLOOKUP(Games!E748, Data!$B$2:$L$134, 10, FALSE))*'Coefficients - Win Probability'!$I$2</f>
        <v>#N/A</v>
      </c>
      <c r="J747" s="5" t="str">
        <f>(IF(AND(VLOOKUP(Games!B748, Data!$B$2:$L$134, 11, FALSE)=1, VLOOKUP(Games!E748, Data!$B$2:$L$134, 11, FALSE)&lt;&gt;1), 1,0))*'Coefficients - Win Probability'!$J$2</f>
        <v>#N/A</v>
      </c>
      <c r="K747" s="5" t="str">
        <f>(IF(AND(VLOOKUP(Games!B748, Data!$B$2:$L$134, 11, FALSE)&lt;&gt;1, VLOOKUP(Games!E748, Data!$B$2:$L$134, 11, FALSE)=1), 1,0))*'Coefficients - Win Probability'!$K$2</f>
        <v>#N/A</v>
      </c>
      <c r="L747" s="5" t="str">
        <f>(VLOOKUP(Games!B748, Data!$B$2:$L$134, 3, FALSE)-VLOOKUP(Games!E748, Data!$B$2:$L$134, 3, FALSE))*'Coefficients - Win Probability'!$L$2</f>
        <v>#N/A</v>
      </c>
      <c r="N747" s="5" t="str">
        <f t="shared" si="1"/>
        <v>#N/A</v>
      </c>
    </row>
    <row r="748" ht="14.25" customHeight="1">
      <c r="A748" s="5" t="n">
        <f>'Coefficients - Win Probability'!$A$2</f>
        <v>0</v>
      </c>
      <c r="B748" s="5" t="n">
        <f>(Games!G749)*'Coefficients - Win Probability'!$B$2</f>
        <v>0</v>
      </c>
      <c r="C748" s="5" t="str">
        <f>(VLOOKUP(Games!B749, Data!$B$2:$L$134, 4, FALSE)-VLOOKUP(Games!E749, Data!$B$2:$L$134, 4, FALSE))*'Coefficients - Win Probability'!$C$2</f>
        <v>#N/A</v>
      </c>
      <c r="D748" s="5" t="str">
        <f>(VLOOKUP(Games!B749, Data!$B$2:$L$134, 5, FALSE)-VLOOKUP(Games!E749, Data!$B$2:$L$134, 5, FALSE))*'Coefficients - Win Probability'!$D$2</f>
        <v>#N/A</v>
      </c>
      <c r="E748" s="5" t="str">
        <f>(VLOOKUP(Games!B749, Data!$B$2:$L$134, 6, FALSE)-VLOOKUP(Games!E749, Data!$B$2:$L$134, 6, FALSE))*'Coefficients - Win Probability'!$E$2</f>
        <v>#N/A</v>
      </c>
      <c r="F748" s="5" t="str">
        <f>(VLOOKUP(Games!B749, Data!$B$2:$L$134, 7, FALSE)-VLOOKUP(Games!E749, Data!$B$2:$L$134, 7, FALSE))*'Coefficients - Win Probability'!$F$2</f>
        <v>#N/A</v>
      </c>
      <c r="G748" s="5" t="str">
        <f>(VLOOKUP(Games!B749, Data!$B$2:$L$134, 8, FALSE)-VLOOKUP(Games!E749, Data!$B$2:$L$134, 8, FALSE))*'Coefficients - Win Probability'!$G$2</f>
        <v>#N/A</v>
      </c>
      <c r="H748" s="5" t="str">
        <f>(VLOOKUP(Games!B749, Data!$B$2:$L$134, 9, FALSE)-VLOOKUP(Games!E749, Data!$B$2:$L$134, 9, FALSE))*'Coefficients - Win Probability'!$H$2</f>
        <v>#N/A</v>
      </c>
      <c r="I748" s="5" t="str">
        <f>(VLOOKUP(Games!B749, Data!$B$2:$L$134, 10, FALSE)-VLOOKUP(Games!E749, Data!$B$2:$L$134, 10, FALSE))*'Coefficients - Win Probability'!$I$2</f>
        <v>#N/A</v>
      </c>
      <c r="J748" s="5" t="str">
        <f>(IF(AND(VLOOKUP(Games!B749, Data!$B$2:$L$134, 11, FALSE)=1, VLOOKUP(Games!E749, Data!$B$2:$L$134, 11, FALSE)&lt;&gt;1), 1,0))*'Coefficients - Win Probability'!$J$2</f>
        <v>#N/A</v>
      </c>
      <c r="K748" s="5" t="str">
        <f>(IF(AND(VLOOKUP(Games!B749, Data!$B$2:$L$134, 11, FALSE)&lt;&gt;1, VLOOKUP(Games!E749, Data!$B$2:$L$134, 11, FALSE)=1), 1,0))*'Coefficients - Win Probability'!$K$2</f>
        <v>#N/A</v>
      </c>
      <c r="L748" s="5" t="str">
        <f>(VLOOKUP(Games!B749, Data!$B$2:$L$134, 3, FALSE)-VLOOKUP(Games!E749, Data!$B$2:$L$134, 3, FALSE))*'Coefficients - Win Probability'!$L$2</f>
        <v>#N/A</v>
      </c>
      <c r="N748" s="5" t="str">
        <f t="shared" si="1"/>
        <v>#N/A</v>
      </c>
    </row>
    <row r="749" ht="14.25" customHeight="1">
      <c r="A749" s="5" t="n">
        <f>'Coefficients - Win Probability'!$A$2</f>
        <v>0</v>
      </c>
      <c r="B749" s="5" t="n">
        <f>(Games!G750)*'Coefficients - Win Probability'!$B$2</f>
        <v>0</v>
      </c>
      <c r="C749" s="5" t="str">
        <f>(VLOOKUP(Games!B750, Data!$B$2:$L$134, 4, FALSE)-VLOOKUP(Games!E750, Data!$B$2:$L$134, 4, FALSE))*'Coefficients - Win Probability'!$C$2</f>
        <v>#N/A</v>
      </c>
      <c r="D749" s="5" t="str">
        <f>(VLOOKUP(Games!B750, Data!$B$2:$L$134, 5, FALSE)-VLOOKUP(Games!E750, Data!$B$2:$L$134, 5, FALSE))*'Coefficients - Win Probability'!$D$2</f>
        <v>#N/A</v>
      </c>
      <c r="E749" s="5" t="str">
        <f>(VLOOKUP(Games!B750, Data!$B$2:$L$134, 6, FALSE)-VLOOKUP(Games!E750, Data!$B$2:$L$134, 6, FALSE))*'Coefficients - Win Probability'!$E$2</f>
        <v>#N/A</v>
      </c>
      <c r="F749" s="5" t="str">
        <f>(VLOOKUP(Games!B750, Data!$B$2:$L$134, 7, FALSE)-VLOOKUP(Games!E750, Data!$B$2:$L$134, 7, FALSE))*'Coefficients - Win Probability'!$F$2</f>
        <v>#N/A</v>
      </c>
      <c r="G749" s="5" t="str">
        <f>(VLOOKUP(Games!B750, Data!$B$2:$L$134, 8, FALSE)-VLOOKUP(Games!E750, Data!$B$2:$L$134, 8, FALSE))*'Coefficients - Win Probability'!$G$2</f>
        <v>#N/A</v>
      </c>
      <c r="H749" s="5" t="str">
        <f>(VLOOKUP(Games!B750, Data!$B$2:$L$134, 9, FALSE)-VLOOKUP(Games!E750, Data!$B$2:$L$134, 9, FALSE))*'Coefficients - Win Probability'!$H$2</f>
        <v>#N/A</v>
      </c>
      <c r="I749" s="5" t="str">
        <f>(VLOOKUP(Games!B750, Data!$B$2:$L$134, 10, FALSE)-VLOOKUP(Games!E750, Data!$B$2:$L$134, 10, FALSE))*'Coefficients - Win Probability'!$I$2</f>
        <v>#N/A</v>
      </c>
      <c r="J749" s="5" t="str">
        <f>(IF(AND(VLOOKUP(Games!B750, Data!$B$2:$L$134, 11, FALSE)=1, VLOOKUP(Games!E750, Data!$B$2:$L$134, 11, FALSE)&lt;&gt;1), 1,0))*'Coefficients - Win Probability'!$J$2</f>
        <v>#N/A</v>
      </c>
      <c r="K749" s="5" t="str">
        <f>(IF(AND(VLOOKUP(Games!B750, Data!$B$2:$L$134, 11, FALSE)&lt;&gt;1, VLOOKUP(Games!E750, Data!$B$2:$L$134, 11, FALSE)=1), 1,0))*'Coefficients - Win Probability'!$K$2</f>
        <v>#N/A</v>
      </c>
      <c r="L749" s="5" t="str">
        <f>(VLOOKUP(Games!B750, Data!$B$2:$L$134, 3, FALSE)-VLOOKUP(Games!E750, Data!$B$2:$L$134, 3, FALSE))*'Coefficients - Win Probability'!$L$2</f>
        <v>#N/A</v>
      </c>
      <c r="N749" s="5" t="str">
        <f t="shared" si="1"/>
        <v>#N/A</v>
      </c>
    </row>
    <row r="750" ht="14.25" customHeight="1">
      <c r="A750" s="5" t="n">
        <f>'Coefficients - Win Probability'!$A$2</f>
        <v>0</v>
      </c>
      <c r="B750" s="5" t="n">
        <f>(Games!G751)*'Coefficients - Win Probability'!$B$2</f>
        <v>0</v>
      </c>
      <c r="C750" s="5" t="str">
        <f>(VLOOKUP(Games!B751, Data!$B$2:$L$134, 4, FALSE)-VLOOKUP(Games!E751, Data!$B$2:$L$134, 4, FALSE))*'Coefficients - Win Probability'!$C$2</f>
        <v>#N/A</v>
      </c>
      <c r="D750" s="5" t="str">
        <f>(VLOOKUP(Games!B751, Data!$B$2:$L$134, 5, FALSE)-VLOOKUP(Games!E751, Data!$B$2:$L$134, 5, FALSE))*'Coefficients - Win Probability'!$D$2</f>
        <v>#N/A</v>
      </c>
      <c r="E750" s="5" t="str">
        <f>(VLOOKUP(Games!B751, Data!$B$2:$L$134, 6, FALSE)-VLOOKUP(Games!E751, Data!$B$2:$L$134, 6, FALSE))*'Coefficients - Win Probability'!$E$2</f>
        <v>#N/A</v>
      </c>
      <c r="F750" s="5" t="str">
        <f>(VLOOKUP(Games!B751, Data!$B$2:$L$134, 7, FALSE)-VLOOKUP(Games!E751, Data!$B$2:$L$134, 7, FALSE))*'Coefficients - Win Probability'!$F$2</f>
        <v>#N/A</v>
      </c>
      <c r="G750" s="5" t="str">
        <f>(VLOOKUP(Games!B751, Data!$B$2:$L$134, 8, FALSE)-VLOOKUP(Games!E751, Data!$B$2:$L$134, 8, FALSE))*'Coefficients - Win Probability'!$G$2</f>
        <v>#N/A</v>
      </c>
      <c r="H750" s="5" t="str">
        <f>(VLOOKUP(Games!B751, Data!$B$2:$L$134, 9, FALSE)-VLOOKUP(Games!E751, Data!$B$2:$L$134, 9, FALSE))*'Coefficients - Win Probability'!$H$2</f>
        <v>#N/A</v>
      </c>
      <c r="I750" s="5" t="str">
        <f>(VLOOKUP(Games!B751, Data!$B$2:$L$134, 10, FALSE)-VLOOKUP(Games!E751, Data!$B$2:$L$134, 10, FALSE))*'Coefficients - Win Probability'!$I$2</f>
        <v>#N/A</v>
      </c>
      <c r="J750" s="5" t="str">
        <f>(IF(AND(VLOOKUP(Games!B751, Data!$B$2:$L$134, 11, FALSE)=1, VLOOKUP(Games!E751, Data!$B$2:$L$134, 11, FALSE)&lt;&gt;1), 1,0))*'Coefficients - Win Probability'!$J$2</f>
        <v>#N/A</v>
      </c>
      <c r="K750" s="5" t="str">
        <f>(IF(AND(VLOOKUP(Games!B751, Data!$B$2:$L$134, 11, FALSE)&lt;&gt;1, VLOOKUP(Games!E751, Data!$B$2:$L$134, 11, FALSE)=1), 1,0))*'Coefficients - Win Probability'!$K$2</f>
        <v>#N/A</v>
      </c>
      <c r="L750" s="5" t="str">
        <f>(VLOOKUP(Games!B751, Data!$B$2:$L$134, 3, FALSE)-VLOOKUP(Games!E751, Data!$B$2:$L$134, 3, FALSE))*'Coefficients - Win Probability'!$L$2</f>
        <v>#N/A</v>
      </c>
      <c r="N750" s="5" t="str">
        <f t="shared" si="1"/>
        <v>#N/A</v>
      </c>
    </row>
    <row r="751" ht="14.25" customHeight="1">
      <c r="A751" s="5" t="n">
        <f>'Coefficients - Win Probability'!$A$2</f>
        <v>0</v>
      </c>
      <c r="B751" s="5" t="n">
        <f>(Games!G752)*'Coefficients - Win Probability'!$B$2</f>
        <v>0</v>
      </c>
      <c r="C751" s="5" t="str">
        <f>(VLOOKUP(Games!B752, Data!$B$2:$L$134, 4, FALSE)-VLOOKUP(Games!E752, Data!$B$2:$L$134, 4, FALSE))*'Coefficients - Win Probability'!$C$2</f>
        <v>#N/A</v>
      </c>
      <c r="D751" s="5" t="str">
        <f>(VLOOKUP(Games!B752, Data!$B$2:$L$134, 5, FALSE)-VLOOKUP(Games!E752, Data!$B$2:$L$134, 5, FALSE))*'Coefficients - Win Probability'!$D$2</f>
        <v>#N/A</v>
      </c>
      <c r="E751" s="5" t="str">
        <f>(VLOOKUP(Games!B752, Data!$B$2:$L$134, 6, FALSE)-VLOOKUP(Games!E752, Data!$B$2:$L$134, 6, FALSE))*'Coefficients - Win Probability'!$E$2</f>
        <v>#N/A</v>
      </c>
      <c r="F751" s="5" t="str">
        <f>(VLOOKUP(Games!B752, Data!$B$2:$L$134, 7, FALSE)-VLOOKUP(Games!E752, Data!$B$2:$L$134, 7, FALSE))*'Coefficients - Win Probability'!$F$2</f>
        <v>#N/A</v>
      </c>
      <c r="G751" s="5" t="str">
        <f>(VLOOKUP(Games!B752, Data!$B$2:$L$134, 8, FALSE)-VLOOKUP(Games!E752, Data!$B$2:$L$134, 8, FALSE))*'Coefficients - Win Probability'!$G$2</f>
        <v>#N/A</v>
      </c>
      <c r="H751" s="5" t="str">
        <f>(VLOOKUP(Games!B752, Data!$B$2:$L$134, 9, FALSE)-VLOOKUP(Games!E752, Data!$B$2:$L$134, 9, FALSE))*'Coefficients - Win Probability'!$H$2</f>
        <v>#N/A</v>
      </c>
      <c r="I751" s="5" t="str">
        <f>(VLOOKUP(Games!B752, Data!$B$2:$L$134, 10, FALSE)-VLOOKUP(Games!E752, Data!$B$2:$L$134, 10, FALSE))*'Coefficients - Win Probability'!$I$2</f>
        <v>#N/A</v>
      </c>
      <c r="J751" s="5" t="str">
        <f>(IF(AND(VLOOKUP(Games!B752, Data!$B$2:$L$134, 11, FALSE)=1, VLOOKUP(Games!E752, Data!$B$2:$L$134, 11, FALSE)&lt;&gt;1), 1,0))*'Coefficients - Win Probability'!$J$2</f>
        <v>#N/A</v>
      </c>
      <c r="K751" s="5" t="str">
        <f>(IF(AND(VLOOKUP(Games!B752, Data!$B$2:$L$134, 11, FALSE)&lt;&gt;1, VLOOKUP(Games!E752, Data!$B$2:$L$134, 11, FALSE)=1), 1,0))*'Coefficients - Win Probability'!$K$2</f>
        <v>#N/A</v>
      </c>
      <c r="L751" s="5" t="str">
        <f>(VLOOKUP(Games!B752, Data!$B$2:$L$134, 3, FALSE)-VLOOKUP(Games!E752, Data!$B$2:$L$134, 3, FALSE))*'Coefficients - Win Probability'!$L$2</f>
        <v>#N/A</v>
      </c>
      <c r="N751" s="5" t="str">
        <f t="shared" si="1"/>
        <v>#N/A</v>
      </c>
    </row>
    <row r="752" ht="14.25" customHeight="1">
      <c r="A752" s="5" t="n">
        <f>'Coefficients - Win Probability'!$A$2</f>
        <v>0</v>
      </c>
      <c r="B752" s="5" t="n">
        <f>(Games!G753)*'Coefficients - Win Probability'!$B$2</f>
        <v>0</v>
      </c>
      <c r="C752" s="5" t="str">
        <f>(VLOOKUP(Games!B753, Data!$B$2:$L$134, 4, FALSE)-VLOOKUP(Games!E753, Data!$B$2:$L$134, 4, FALSE))*'Coefficients - Win Probability'!$C$2</f>
        <v>#N/A</v>
      </c>
      <c r="D752" s="5" t="str">
        <f>(VLOOKUP(Games!B753, Data!$B$2:$L$134, 5, FALSE)-VLOOKUP(Games!E753, Data!$B$2:$L$134, 5, FALSE))*'Coefficients - Win Probability'!$D$2</f>
        <v>#N/A</v>
      </c>
      <c r="E752" s="5" t="str">
        <f>(VLOOKUP(Games!B753, Data!$B$2:$L$134, 6, FALSE)-VLOOKUP(Games!E753, Data!$B$2:$L$134, 6, FALSE))*'Coefficients - Win Probability'!$E$2</f>
        <v>#N/A</v>
      </c>
      <c r="F752" s="5" t="str">
        <f>(VLOOKUP(Games!B753, Data!$B$2:$L$134, 7, FALSE)-VLOOKUP(Games!E753, Data!$B$2:$L$134, 7, FALSE))*'Coefficients - Win Probability'!$F$2</f>
        <v>#N/A</v>
      </c>
      <c r="G752" s="5" t="str">
        <f>(VLOOKUP(Games!B753, Data!$B$2:$L$134, 8, FALSE)-VLOOKUP(Games!E753, Data!$B$2:$L$134, 8, FALSE))*'Coefficients - Win Probability'!$G$2</f>
        <v>#N/A</v>
      </c>
      <c r="H752" s="5" t="str">
        <f>(VLOOKUP(Games!B753, Data!$B$2:$L$134, 9, FALSE)-VLOOKUP(Games!E753, Data!$B$2:$L$134, 9, FALSE))*'Coefficients - Win Probability'!$H$2</f>
        <v>#N/A</v>
      </c>
      <c r="I752" s="5" t="str">
        <f>(VLOOKUP(Games!B753, Data!$B$2:$L$134, 10, FALSE)-VLOOKUP(Games!E753, Data!$B$2:$L$134, 10, FALSE))*'Coefficients - Win Probability'!$I$2</f>
        <v>#N/A</v>
      </c>
      <c r="J752" s="5" t="str">
        <f>(IF(AND(VLOOKUP(Games!B753, Data!$B$2:$L$134, 11, FALSE)=1, VLOOKUP(Games!E753, Data!$B$2:$L$134, 11, FALSE)&lt;&gt;1), 1,0))*'Coefficients - Win Probability'!$J$2</f>
        <v>#N/A</v>
      </c>
      <c r="K752" s="5" t="str">
        <f>(IF(AND(VLOOKUP(Games!B753, Data!$B$2:$L$134, 11, FALSE)&lt;&gt;1, VLOOKUP(Games!E753, Data!$B$2:$L$134, 11, FALSE)=1), 1,0))*'Coefficients - Win Probability'!$K$2</f>
        <v>#N/A</v>
      </c>
      <c r="L752" s="5" t="str">
        <f>(VLOOKUP(Games!B753, Data!$B$2:$L$134, 3, FALSE)-VLOOKUP(Games!E753, Data!$B$2:$L$134, 3, FALSE))*'Coefficients - Win Probability'!$L$2</f>
        <v>#N/A</v>
      </c>
      <c r="N752" s="5" t="str">
        <f t="shared" si="1"/>
        <v>#N/A</v>
      </c>
    </row>
    <row r="753" ht="14.25" customHeight="1">
      <c r="A753" s="5" t="n">
        <f>'Coefficients - Win Probability'!$A$2</f>
        <v>0</v>
      </c>
      <c r="B753" s="5" t="n">
        <f>(Games!G754)*'Coefficients - Win Probability'!$B$2</f>
        <v>0</v>
      </c>
      <c r="C753" s="5" t="str">
        <f>(VLOOKUP(Games!B754, Data!$B$2:$L$134, 4, FALSE)-VLOOKUP(Games!E754, Data!$B$2:$L$134, 4, FALSE))*'Coefficients - Win Probability'!$C$2</f>
        <v>#N/A</v>
      </c>
      <c r="D753" s="5" t="str">
        <f>(VLOOKUP(Games!B754, Data!$B$2:$L$134, 5, FALSE)-VLOOKUP(Games!E754, Data!$B$2:$L$134, 5, FALSE))*'Coefficients - Win Probability'!$D$2</f>
        <v>#N/A</v>
      </c>
      <c r="E753" s="5" t="str">
        <f>(VLOOKUP(Games!B754, Data!$B$2:$L$134, 6, FALSE)-VLOOKUP(Games!E754, Data!$B$2:$L$134, 6, FALSE))*'Coefficients - Win Probability'!$E$2</f>
        <v>#N/A</v>
      </c>
      <c r="F753" s="5" t="str">
        <f>(VLOOKUP(Games!B754, Data!$B$2:$L$134, 7, FALSE)-VLOOKUP(Games!E754, Data!$B$2:$L$134, 7, FALSE))*'Coefficients - Win Probability'!$F$2</f>
        <v>#N/A</v>
      </c>
      <c r="G753" s="5" t="str">
        <f>(VLOOKUP(Games!B754, Data!$B$2:$L$134, 8, FALSE)-VLOOKUP(Games!E754, Data!$B$2:$L$134, 8, FALSE))*'Coefficients - Win Probability'!$G$2</f>
        <v>#N/A</v>
      </c>
      <c r="H753" s="5" t="str">
        <f>(VLOOKUP(Games!B754, Data!$B$2:$L$134, 9, FALSE)-VLOOKUP(Games!E754, Data!$B$2:$L$134, 9, FALSE))*'Coefficients - Win Probability'!$H$2</f>
        <v>#N/A</v>
      </c>
      <c r="I753" s="5" t="str">
        <f>(VLOOKUP(Games!B754, Data!$B$2:$L$134, 10, FALSE)-VLOOKUP(Games!E754, Data!$B$2:$L$134, 10, FALSE))*'Coefficients - Win Probability'!$I$2</f>
        <v>#N/A</v>
      </c>
      <c r="J753" s="5" t="str">
        <f>(IF(AND(VLOOKUP(Games!B754, Data!$B$2:$L$134, 11, FALSE)=1, VLOOKUP(Games!E754, Data!$B$2:$L$134, 11, FALSE)&lt;&gt;1), 1,0))*'Coefficients - Win Probability'!$J$2</f>
        <v>#N/A</v>
      </c>
      <c r="K753" s="5" t="str">
        <f>(IF(AND(VLOOKUP(Games!B754, Data!$B$2:$L$134, 11, FALSE)&lt;&gt;1, VLOOKUP(Games!E754, Data!$B$2:$L$134, 11, FALSE)=1), 1,0))*'Coefficients - Win Probability'!$K$2</f>
        <v>#N/A</v>
      </c>
      <c r="L753" s="5" t="str">
        <f>(VLOOKUP(Games!B754, Data!$B$2:$L$134, 3, FALSE)-VLOOKUP(Games!E754, Data!$B$2:$L$134, 3, FALSE))*'Coefficients - Win Probability'!$L$2</f>
        <v>#N/A</v>
      </c>
      <c r="N753" s="5" t="str">
        <f t="shared" si="1"/>
        <v>#N/A</v>
      </c>
    </row>
    <row r="754" ht="14.25" customHeight="1">
      <c r="A754" s="5" t="n">
        <f>'Coefficients - Win Probability'!$A$2</f>
        <v>0</v>
      </c>
      <c r="B754" s="5" t="n">
        <f>(Games!G755)*'Coefficients - Win Probability'!$B$2</f>
        <v>0</v>
      </c>
      <c r="C754" s="5" t="str">
        <f>(VLOOKUP(Games!B755, Data!$B$2:$L$134, 4, FALSE)-VLOOKUP(Games!E755, Data!$B$2:$L$134, 4, FALSE))*'Coefficients - Win Probability'!$C$2</f>
        <v>#N/A</v>
      </c>
      <c r="D754" s="5" t="str">
        <f>(VLOOKUP(Games!B755, Data!$B$2:$L$134, 5, FALSE)-VLOOKUP(Games!E755, Data!$B$2:$L$134, 5, FALSE))*'Coefficients - Win Probability'!$D$2</f>
        <v>#N/A</v>
      </c>
      <c r="E754" s="5" t="str">
        <f>(VLOOKUP(Games!B755, Data!$B$2:$L$134, 6, FALSE)-VLOOKUP(Games!E755, Data!$B$2:$L$134, 6, FALSE))*'Coefficients - Win Probability'!$E$2</f>
        <v>#N/A</v>
      </c>
      <c r="F754" s="5" t="str">
        <f>(VLOOKUP(Games!B755, Data!$B$2:$L$134, 7, FALSE)-VLOOKUP(Games!E755, Data!$B$2:$L$134, 7, FALSE))*'Coefficients - Win Probability'!$F$2</f>
        <v>#N/A</v>
      </c>
      <c r="G754" s="5" t="str">
        <f>(VLOOKUP(Games!B755, Data!$B$2:$L$134, 8, FALSE)-VLOOKUP(Games!E755, Data!$B$2:$L$134, 8, FALSE))*'Coefficients - Win Probability'!$G$2</f>
        <v>#N/A</v>
      </c>
      <c r="H754" s="5" t="str">
        <f>(VLOOKUP(Games!B755, Data!$B$2:$L$134, 9, FALSE)-VLOOKUP(Games!E755, Data!$B$2:$L$134, 9, FALSE))*'Coefficients - Win Probability'!$H$2</f>
        <v>#N/A</v>
      </c>
      <c r="I754" s="5" t="str">
        <f>(VLOOKUP(Games!B755, Data!$B$2:$L$134, 10, FALSE)-VLOOKUP(Games!E755, Data!$B$2:$L$134, 10, FALSE))*'Coefficients - Win Probability'!$I$2</f>
        <v>#N/A</v>
      </c>
      <c r="J754" s="5" t="str">
        <f>(IF(AND(VLOOKUP(Games!B755, Data!$B$2:$L$134, 11, FALSE)=1, VLOOKUP(Games!E755, Data!$B$2:$L$134, 11, FALSE)&lt;&gt;1), 1,0))*'Coefficients - Win Probability'!$J$2</f>
        <v>#N/A</v>
      </c>
      <c r="K754" s="5" t="str">
        <f>(IF(AND(VLOOKUP(Games!B755, Data!$B$2:$L$134, 11, FALSE)&lt;&gt;1, VLOOKUP(Games!E755, Data!$B$2:$L$134, 11, FALSE)=1), 1,0))*'Coefficients - Win Probability'!$K$2</f>
        <v>#N/A</v>
      </c>
      <c r="L754" s="5" t="str">
        <f>(VLOOKUP(Games!B755, Data!$B$2:$L$134, 3, FALSE)-VLOOKUP(Games!E755, Data!$B$2:$L$134, 3, FALSE))*'Coefficients - Win Probability'!$L$2</f>
        <v>#N/A</v>
      </c>
      <c r="N754" s="5" t="str">
        <f t="shared" si="1"/>
        <v>#N/A</v>
      </c>
    </row>
    <row r="755" ht="14.25" customHeight="1">
      <c r="A755" s="5" t="n">
        <f>'Coefficients - Win Probability'!$A$2</f>
        <v>0</v>
      </c>
      <c r="B755" s="5" t="n">
        <f>(Games!G756)*'Coefficients - Win Probability'!$B$2</f>
        <v>0</v>
      </c>
      <c r="C755" s="5" t="str">
        <f>(VLOOKUP(Games!B756, Data!$B$2:$L$134, 4, FALSE)-VLOOKUP(Games!E756, Data!$B$2:$L$134, 4, FALSE))*'Coefficients - Win Probability'!$C$2</f>
        <v>#N/A</v>
      </c>
      <c r="D755" s="5" t="str">
        <f>(VLOOKUP(Games!B756, Data!$B$2:$L$134, 5, FALSE)-VLOOKUP(Games!E756, Data!$B$2:$L$134, 5, FALSE))*'Coefficients - Win Probability'!$D$2</f>
        <v>#N/A</v>
      </c>
      <c r="E755" s="5" t="str">
        <f>(VLOOKUP(Games!B756, Data!$B$2:$L$134, 6, FALSE)-VLOOKUP(Games!E756, Data!$B$2:$L$134, 6, FALSE))*'Coefficients - Win Probability'!$E$2</f>
        <v>#N/A</v>
      </c>
      <c r="F755" s="5" t="str">
        <f>(VLOOKUP(Games!B756, Data!$B$2:$L$134, 7, FALSE)-VLOOKUP(Games!E756, Data!$B$2:$L$134, 7, FALSE))*'Coefficients - Win Probability'!$F$2</f>
        <v>#N/A</v>
      </c>
      <c r="G755" s="5" t="str">
        <f>(VLOOKUP(Games!B756, Data!$B$2:$L$134, 8, FALSE)-VLOOKUP(Games!E756, Data!$B$2:$L$134, 8, FALSE))*'Coefficients - Win Probability'!$G$2</f>
        <v>#N/A</v>
      </c>
      <c r="H755" s="5" t="str">
        <f>(VLOOKUP(Games!B756, Data!$B$2:$L$134, 9, FALSE)-VLOOKUP(Games!E756, Data!$B$2:$L$134, 9, FALSE))*'Coefficients - Win Probability'!$H$2</f>
        <v>#N/A</v>
      </c>
      <c r="I755" s="5" t="str">
        <f>(VLOOKUP(Games!B756, Data!$B$2:$L$134, 10, FALSE)-VLOOKUP(Games!E756, Data!$B$2:$L$134, 10, FALSE))*'Coefficients - Win Probability'!$I$2</f>
        <v>#N/A</v>
      </c>
      <c r="J755" s="5" t="str">
        <f>(IF(AND(VLOOKUP(Games!B756, Data!$B$2:$L$134, 11, FALSE)=1, VLOOKUP(Games!E756, Data!$B$2:$L$134, 11, FALSE)&lt;&gt;1), 1,0))*'Coefficients - Win Probability'!$J$2</f>
        <v>#N/A</v>
      </c>
      <c r="K755" s="5" t="str">
        <f>(IF(AND(VLOOKUP(Games!B756, Data!$B$2:$L$134, 11, FALSE)&lt;&gt;1, VLOOKUP(Games!E756, Data!$B$2:$L$134, 11, FALSE)=1), 1,0))*'Coefficients - Win Probability'!$K$2</f>
        <v>#N/A</v>
      </c>
      <c r="L755" s="5" t="str">
        <f>(VLOOKUP(Games!B756, Data!$B$2:$L$134, 3, FALSE)-VLOOKUP(Games!E756, Data!$B$2:$L$134, 3, FALSE))*'Coefficients - Win Probability'!$L$2</f>
        <v>#N/A</v>
      </c>
      <c r="N755" s="5" t="str">
        <f t="shared" si="1"/>
        <v>#N/A</v>
      </c>
    </row>
    <row r="756" ht="14.25" customHeight="1">
      <c r="A756" s="5" t="n">
        <f>'Coefficients - Win Probability'!$A$2</f>
        <v>0</v>
      </c>
      <c r="B756" s="5" t="n">
        <f>(Games!G757)*'Coefficients - Win Probability'!$B$2</f>
        <v>0</v>
      </c>
      <c r="C756" s="5" t="str">
        <f>(VLOOKUP(Games!B757, Data!$B$2:$L$134, 4, FALSE)-VLOOKUP(Games!E757, Data!$B$2:$L$134, 4, FALSE))*'Coefficients - Win Probability'!$C$2</f>
        <v>#N/A</v>
      </c>
      <c r="D756" s="5" t="str">
        <f>(VLOOKUP(Games!B757, Data!$B$2:$L$134, 5, FALSE)-VLOOKUP(Games!E757, Data!$B$2:$L$134, 5, FALSE))*'Coefficients - Win Probability'!$D$2</f>
        <v>#N/A</v>
      </c>
      <c r="E756" s="5" t="str">
        <f>(VLOOKUP(Games!B757, Data!$B$2:$L$134, 6, FALSE)-VLOOKUP(Games!E757, Data!$B$2:$L$134, 6, FALSE))*'Coefficients - Win Probability'!$E$2</f>
        <v>#N/A</v>
      </c>
      <c r="F756" s="5" t="str">
        <f>(VLOOKUP(Games!B757, Data!$B$2:$L$134, 7, FALSE)-VLOOKUP(Games!E757, Data!$B$2:$L$134, 7, FALSE))*'Coefficients - Win Probability'!$F$2</f>
        <v>#N/A</v>
      </c>
      <c r="G756" s="5" t="str">
        <f>(VLOOKUP(Games!B757, Data!$B$2:$L$134, 8, FALSE)-VLOOKUP(Games!E757, Data!$B$2:$L$134, 8, FALSE))*'Coefficients - Win Probability'!$G$2</f>
        <v>#N/A</v>
      </c>
      <c r="H756" s="5" t="str">
        <f>(VLOOKUP(Games!B757, Data!$B$2:$L$134, 9, FALSE)-VLOOKUP(Games!E757, Data!$B$2:$L$134, 9, FALSE))*'Coefficients - Win Probability'!$H$2</f>
        <v>#N/A</v>
      </c>
      <c r="I756" s="5" t="str">
        <f>(VLOOKUP(Games!B757, Data!$B$2:$L$134, 10, FALSE)-VLOOKUP(Games!E757, Data!$B$2:$L$134, 10, FALSE))*'Coefficients - Win Probability'!$I$2</f>
        <v>#N/A</v>
      </c>
      <c r="J756" s="5" t="str">
        <f>(IF(AND(VLOOKUP(Games!B757, Data!$B$2:$L$134, 11, FALSE)=1, VLOOKUP(Games!E757, Data!$B$2:$L$134, 11, FALSE)&lt;&gt;1), 1,0))*'Coefficients - Win Probability'!$J$2</f>
        <v>#N/A</v>
      </c>
      <c r="K756" s="5" t="str">
        <f>(IF(AND(VLOOKUP(Games!B757, Data!$B$2:$L$134, 11, FALSE)&lt;&gt;1, VLOOKUP(Games!E757, Data!$B$2:$L$134, 11, FALSE)=1), 1,0))*'Coefficients - Win Probability'!$K$2</f>
        <v>#N/A</v>
      </c>
      <c r="L756" s="5" t="str">
        <f>(VLOOKUP(Games!B757, Data!$B$2:$L$134, 3, FALSE)-VLOOKUP(Games!E757, Data!$B$2:$L$134, 3, FALSE))*'Coefficients - Win Probability'!$L$2</f>
        <v>#N/A</v>
      </c>
      <c r="N756" s="5" t="str">
        <f t="shared" si="1"/>
        <v>#N/A</v>
      </c>
    </row>
    <row r="757" ht="14.25" customHeight="1">
      <c r="A757" s="5" t="n">
        <f>'Coefficients - Win Probability'!$A$2</f>
        <v>0</v>
      </c>
      <c r="B757" s="5" t="n">
        <f>(Games!G758)*'Coefficients - Win Probability'!$B$2</f>
        <v>0</v>
      </c>
      <c r="C757" s="5" t="str">
        <f>(VLOOKUP(Games!B758, Data!$B$2:$L$134, 4, FALSE)-VLOOKUP(Games!E758, Data!$B$2:$L$134, 4, FALSE))*'Coefficients - Win Probability'!$C$2</f>
        <v>#N/A</v>
      </c>
      <c r="D757" s="5" t="str">
        <f>(VLOOKUP(Games!B758, Data!$B$2:$L$134, 5, FALSE)-VLOOKUP(Games!E758, Data!$B$2:$L$134, 5, FALSE))*'Coefficients - Win Probability'!$D$2</f>
        <v>#N/A</v>
      </c>
      <c r="E757" s="5" t="str">
        <f>(VLOOKUP(Games!B758, Data!$B$2:$L$134, 6, FALSE)-VLOOKUP(Games!E758, Data!$B$2:$L$134, 6, FALSE))*'Coefficients - Win Probability'!$E$2</f>
        <v>#N/A</v>
      </c>
      <c r="F757" s="5" t="str">
        <f>(VLOOKUP(Games!B758, Data!$B$2:$L$134, 7, FALSE)-VLOOKUP(Games!E758, Data!$B$2:$L$134, 7, FALSE))*'Coefficients - Win Probability'!$F$2</f>
        <v>#N/A</v>
      </c>
      <c r="G757" s="5" t="str">
        <f>(VLOOKUP(Games!B758, Data!$B$2:$L$134, 8, FALSE)-VLOOKUP(Games!E758, Data!$B$2:$L$134, 8, FALSE))*'Coefficients - Win Probability'!$G$2</f>
        <v>#N/A</v>
      </c>
      <c r="H757" s="5" t="str">
        <f>(VLOOKUP(Games!B758, Data!$B$2:$L$134, 9, FALSE)-VLOOKUP(Games!E758, Data!$B$2:$L$134, 9, FALSE))*'Coefficients - Win Probability'!$H$2</f>
        <v>#N/A</v>
      </c>
      <c r="I757" s="5" t="str">
        <f>(VLOOKUP(Games!B758, Data!$B$2:$L$134, 10, FALSE)-VLOOKUP(Games!E758, Data!$B$2:$L$134, 10, FALSE))*'Coefficients - Win Probability'!$I$2</f>
        <v>#N/A</v>
      </c>
      <c r="J757" s="5" t="str">
        <f>(IF(AND(VLOOKUP(Games!B758, Data!$B$2:$L$134, 11, FALSE)=1, VLOOKUP(Games!E758, Data!$B$2:$L$134, 11, FALSE)&lt;&gt;1), 1,0))*'Coefficients - Win Probability'!$J$2</f>
        <v>#N/A</v>
      </c>
      <c r="K757" s="5" t="str">
        <f>(IF(AND(VLOOKUP(Games!B758, Data!$B$2:$L$134, 11, FALSE)&lt;&gt;1, VLOOKUP(Games!E758, Data!$B$2:$L$134, 11, FALSE)=1), 1,0))*'Coefficients - Win Probability'!$K$2</f>
        <v>#N/A</v>
      </c>
      <c r="L757" s="5" t="str">
        <f>(VLOOKUP(Games!B758, Data!$B$2:$L$134, 3, FALSE)-VLOOKUP(Games!E758, Data!$B$2:$L$134, 3, FALSE))*'Coefficients - Win Probability'!$L$2</f>
        <v>#N/A</v>
      </c>
      <c r="N757" s="5" t="str">
        <f t="shared" si="1"/>
        <v>#N/A</v>
      </c>
    </row>
    <row r="758" ht="14.25" customHeight="1">
      <c r="A758" s="5" t="n">
        <f>'Coefficients - Win Probability'!$A$2</f>
        <v>0</v>
      </c>
      <c r="B758" s="5" t="n">
        <f>(Games!G759)*'Coefficients - Win Probability'!$B$2</f>
        <v>0</v>
      </c>
      <c r="C758" s="5" t="str">
        <f>(VLOOKUP(Games!B759, Data!$B$2:$L$134, 4, FALSE)-VLOOKUP(Games!E759, Data!$B$2:$L$134, 4, FALSE))*'Coefficients - Win Probability'!$C$2</f>
        <v>#N/A</v>
      </c>
      <c r="D758" s="5" t="str">
        <f>(VLOOKUP(Games!B759, Data!$B$2:$L$134, 5, FALSE)-VLOOKUP(Games!E759, Data!$B$2:$L$134, 5, FALSE))*'Coefficients - Win Probability'!$D$2</f>
        <v>#N/A</v>
      </c>
      <c r="E758" s="5" t="str">
        <f>(VLOOKUP(Games!B759, Data!$B$2:$L$134, 6, FALSE)-VLOOKUP(Games!E759, Data!$B$2:$L$134, 6, FALSE))*'Coefficients - Win Probability'!$E$2</f>
        <v>#N/A</v>
      </c>
      <c r="F758" s="5" t="str">
        <f>(VLOOKUP(Games!B759, Data!$B$2:$L$134, 7, FALSE)-VLOOKUP(Games!E759, Data!$B$2:$L$134, 7, FALSE))*'Coefficients - Win Probability'!$F$2</f>
        <v>#N/A</v>
      </c>
      <c r="G758" s="5" t="str">
        <f>(VLOOKUP(Games!B759, Data!$B$2:$L$134, 8, FALSE)-VLOOKUP(Games!E759, Data!$B$2:$L$134, 8, FALSE))*'Coefficients - Win Probability'!$G$2</f>
        <v>#N/A</v>
      </c>
      <c r="H758" s="5" t="str">
        <f>(VLOOKUP(Games!B759, Data!$B$2:$L$134, 9, FALSE)-VLOOKUP(Games!E759, Data!$B$2:$L$134, 9, FALSE))*'Coefficients - Win Probability'!$H$2</f>
        <v>#N/A</v>
      </c>
      <c r="I758" s="5" t="str">
        <f>(VLOOKUP(Games!B759, Data!$B$2:$L$134, 10, FALSE)-VLOOKUP(Games!E759, Data!$B$2:$L$134, 10, FALSE))*'Coefficients - Win Probability'!$I$2</f>
        <v>#N/A</v>
      </c>
      <c r="J758" s="5" t="str">
        <f>(IF(AND(VLOOKUP(Games!B759, Data!$B$2:$L$134, 11, FALSE)=1, VLOOKUP(Games!E759, Data!$B$2:$L$134, 11, FALSE)&lt;&gt;1), 1,0))*'Coefficients - Win Probability'!$J$2</f>
        <v>#N/A</v>
      </c>
      <c r="K758" s="5" t="str">
        <f>(IF(AND(VLOOKUP(Games!B759, Data!$B$2:$L$134, 11, FALSE)&lt;&gt;1, VLOOKUP(Games!E759, Data!$B$2:$L$134, 11, FALSE)=1), 1,0))*'Coefficients - Win Probability'!$K$2</f>
        <v>#N/A</v>
      </c>
      <c r="L758" s="5" t="str">
        <f>(VLOOKUP(Games!B759, Data!$B$2:$L$134, 3, FALSE)-VLOOKUP(Games!E759, Data!$B$2:$L$134, 3, FALSE))*'Coefficients - Win Probability'!$L$2</f>
        <v>#N/A</v>
      </c>
      <c r="N758" s="5" t="str">
        <f t="shared" si="1"/>
        <v>#N/A</v>
      </c>
    </row>
    <row r="759" ht="14.25" customHeight="1">
      <c r="A759" s="5" t="n">
        <f>'Coefficients - Win Probability'!$A$2</f>
        <v>0</v>
      </c>
      <c r="B759" s="5" t="n">
        <f>(Games!G760)*'Coefficients - Win Probability'!$B$2</f>
        <v>0</v>
      </c>
      <c r="C759" s="5" t="str">
        <f>(VLOOKUP(Games!B760, Data!$B$2:$L$134, 4, FALSE)-VLOOKUP(Games!E760, Data!$B$2:$L$134, 4, FALSE))*'Coefficients - Win Probability'!$C$2</f>
        <v>#N/A</v>
      </c>
      <c r="D759" s="5" t="str">
        <f>(VLOOKUP(Games!B760, Data!$B$2:$L$134, 5, FALSE)-VLOOKUP(Games!E760, Data!$B$2:$L$134, 5, FALSE))*'Coefficients - Win Probability'!$D$2</f>
        <v>#N/A</v>
      </c>
      <c r="E759" s="5" t="str">
        <f>(VLOOKUP(Games!B760, Data!$B$2:$L$134, 6, FALSE)-VLOOKUP(Games!E760, Data!$B$2:$L$134, 6, FALSE))*'Coefficients - Win Probability'!$E$2</f>
        <v>#N/A</v>
      </c>
      <c r="F759" s="5" t="str">
        <f>(VLOOKUP(Games!B760, Data!$B$2:$L$134, 7, FALSE)-VLOOKUP(Games!E760, Data!$B$2:$L$134, 7, FALSE))*'Coefficients - Win Probability'!$F$2</f>
        <v>#N/A</v>
      </c>
      <c r="G759" s="5" t="str">
        <f>(VLOOKUP(Games!B760, Data!$B$2:$L$134, 8, FALSE)-VLOOKUP(Games!E760, Data!$B$2:$L$134, 8, FALSE))*'Coefficients - Win Probability'!$G$2</f>
        <v>#N/A</v>
      </c>
      <c r="H759" s="5" t="str">
        <f>(VLOOKUP(Games!B760, Data!$B$2:$L$134, 9, FALSE)-VLOOKUP(Games!E760, Data!$B$2:$L$134, 9, FALSE))*'Coefficients - Win Probability'!$H$2</f>
        <v>#N/A</v>
      </c>
      <c r="I759" s="5" t="str">
        <f>(VLOOKUP(Games!B760, Data!$B$2:$L$134, 10, FALSE)-VLOOKUP(Games!E760, Data!$B$2:$L$134, 10, FALSE))*'Coefficients - Win Probability'!$I$2</f>
        <v>#N/A</v>
      </c>
      <c r="J759" s="5" t="str">
        <f>(IF(AND(VLOOKUP(Games!B760, Data!$B$2:$L$134, 11, FALSE)=1, VLOOKUP(Games!E760, Data!$B$2:$L$134, 11, FALSE)&lt;&gt;1), 1,0))*'Coefficients - Win Probability'!$J$2</f>
        <v>#N/A</v>
      </c>
      <c r="K759" s="5" t="str">
        <f>(IF(AND(VLOOKUP(Games!B760, Data!$B$2:$L$134, 11, FALSE)&lt;&gt;1, VLOOKUP(Games!E760, Data!$B$2:$L$134, 11, FALSE)=1), 1,0))*'Coefficients - Win Probability'!$K$2</f>
        <v>#N/A</v>
      </c>
      <c r="L759" s="5" t="str">
        <f>(VLOOKUP(Games!B760, Data!$B$2:$L$134, 3, FALSE)-VLOOKUP(Games!E760, Data!$B$2:$L$134, 3, FALSE))*'Coefficients - Win Probability'!$L$2</f>
        <v>#N/A</v>
      </c>
      <c r="N759" s="5" t="str">
        <f t="shared" si="1"/>
        <v>#N/A</v>
      </c>
    </row>
    <row r="760" ht="14.25" customHeight="1">
      <c r="A760" s="5" t="n">
        <f>'Coefficients - Win Probability'!$A$2</f>
        <v>0</v>
      </c>
      <c r="B760" s="5" t="n">
        <f>(Games!G761)*'Coefficients - Win Probability'!$B$2</f>
        <v>0</v>
      </c>
      <c r="C760" s="5" t="str">
        <f>(VLOOKUP(Games!B761, Data!$B$2:$L$134, 4, FALSE)-VLOOKUP(Games!E761, Data!$B$2:$L$134, 4, FALSE))*'Coefficients - Win Probability'!$C$2</f>
        <v>#N/A</v>
      </c>
      <c r="D760" s="5" t="str">
        <f>(VLOOKUP(Games!B761, Data!$B$2:$L$134, 5, FALSE)-VLOOKUP(Games!E761, Data!$B$2:$L$134, 5, FALSE))*'Coefficients - Win Probability'!$D$2</f>
        <v>#N/A</v>
      </c>
      <c r="E760" s="5" t="str">
        <f>(VLOOKUP(Games!B761, Data!$B$2:$L$134, 6, FALSE)-VLOOKUP(Games!E761, Data!$B$2:$L$134, 6, FALSE))*'Coefficients - Win Probability'!$E$2</f>
        <v>#N/A</v>
      </c>
      <c r="F760" s="5" t="str">
        <f>(VLOOKUP(Games!B761, Data!$B$2:$L$134, 7, FALSE)-VLOOKUP(Games!E761, Data!$B$2:$L$134, 7, FALSE))*'Coefficients - Win Probability'!$F$2</f>
        <v>#N/A</v>
      </c>
      <c r="G760" s="5" t="str">
        <f>(VLOOKUP(Games!B761, Data!$B$2:$L$134, 8, FALSE)-VLOOKUP(Games!E761, Data!$B$2:$L$134, 8, FALSE))*'Coefficients - Win Probability'!$G$2</f>
        <v>#N/A</v>
      </c>
      <c r="H760" s="5" t="str">
        <f>(VLOOKUP(Games!B761, Data!$B$2:$L$134, 9, FALSE)-VLOOKUP(Games!E761, Data!$B$2:$L$134, 9, FALSE))*'Coefficients - Win Probability'!$H$2</f>
        <v>#N/A</v>
      </c>
      <c r="I760" s="5" t="str">
        <f>(VLOOKUP(Games!B761, Data!$B$2:$L$134, 10, FALSE)-VLOOKUP(Games!E761, Data!$B$2:$L$134, 10, FALSE))*'Coefficients - Win Probability'!$I$2</f>
        <v>#N/A</v>
      </c>
      <c r="J760" s="5" t="str">
        <f>(IF(AND(VLOOKUP(Games!B761, Data!$B$2:$L$134, 11, FALSE)=1, VLOOKUP(Games!E761, Data!$B$2:$L$134, 11, FALSE)&lt;&gt;1), 1,0))*'Coefficients - Win Probability'!$J$2</f>
        <v>#N/A</v>
      </c>
      <c r="K760" s="5" t="str">
        <f>(IF(AND(VLOOKUP(Games!B761, Data!$B$2:$L$134, 11, FALSE)&lt;&gt;1, VLOOKUP(Games!E761, Data!$B$2:$L$134, 11, FALSE)=1), 1,0))*'Coefficients - Win Probability'!$K$2</f>
        <v>#N/A</v>
      </c>
      <c r="L760" s="5" t="str">
        <f>(VLOOKUP(Games!B761, Data!$B$2:$L$134, 3, FALSE)-VLOOKUP(Games!E761, Data!$B$2:$L$134, 3, FALSE))*'Coefficients - Win Probability'!$L$2</f>
        <v>#N/A</v>
      </c>
      <c r="N760" s="5" t="str">
        <f t="shared" si="1"/>
        <v>#N/A</v>
      </c>
    </row>
    <row r="761" ht="14.25" customHeight="1">
      <c r="A761" s="5" t="n">
        <f>'Coefficients - Win Probability'!$A$2</f>
        <v>0</v>
      </c>
      <c r="B761" s="5" t="n">
        <f>(Games!G762)*'Coefficients - Win Probability'!$B$2</f>
        <v>0</v>
      </c>
      <c r="C761" s="5" t="str">
        <f>(VLOOKUP(Games!B762, Data!$B$2:$L$134, 4, FALSE)-VLOOKUP(Games!E762, Data!$B$2:$L$134, 4, FALSE))*'Coefficients - Win Probability'!$C$2</f>
        <v>#N/A</v>
      </c>
      <c r="D761" s="5" t="str">
        <f>(VLOOKUP(Games!B762, Data!$B$2:$L$134, 5, FALSE)-VLOOKUP(Games!E762, Data!$B$2:$L$134, 5, FALSE))*'Coefficients - Win Probability'!$D$2</f>
        <v>#N/A</v>
      </c>
      <c r="E761" s="5" t="str">
        <f>(VLOOKUP(Games!B762, Data!$B$2:$L$134, 6, FALSE)-VLOOKUP(Games!E762, Data!$B$2:$L$134, 6, FALSE))*'Coefficients - Win Probability'!$E$2</f>
        <v>#N/A</v>
      </c>
      <c r="F761" s="5" t="str">
        <f>(VLOOKUP(Games!B762, Data!$B$2:$L$134, 7, FALSE)-VLOOKUP(Games!E762, Data!$B$2:$L$134, 7, FALSE))*'Coefficients - Win Probability'!$F$2</f>
        <v>#N/A</v>
      </c>
      <c r="G761" s="5" t="str">
        <f>(VLOOKUP(Games!B762, Data!$B$2:$L$134, 8, FALSE)-VLOOKUP(Games!E762, Data!$B$2:$L$134, 8, FALSE))*'Coefficients - Win Probability'!$G$2</f>
        <v>#N/A</v>
      </c>
      <c r="H761" s="5" t="str">
        <f>(VLOOKUP(Games!B762, Data!$B$2:$L$134, 9, FALSE)-VLOOKUP(Games!E762, Data!$B$2:$L$134, 9, FALSE))*'Coefficients - Win Probability'!$H$2</f>
        <v>#N/A</v>
      </c>
      <c r="I761" s="5" t="str">
        <f>(VLOOKUP(Games!B762, Data!$B$2:$L$134, 10, FALSE)-VLOOKUP(Games!E762, Data!$B$2:$L$134, 10, FALSE))*'Coefficients - Win Probability'!$I$2</f>
        <v>#N/A</v>
      </c>
      <c r="J761" s="5" t="str">
        <f>(IF(AND(VLOOKUP(Games!B762, Data!$B$2:$L$134, 11, FALSE)=1, VLOOKUP(Games!E762, Data!$B$2:$L$134, 11, FALSE)&lt;&gt;1), 1,0))*'Coefficients - Win Probability'!$J$2</f>
        <v>#N/A</v>
      </c>
      <c r="K761" s="5" t="str">
        <f>(IF(AND(VLOOKUP(Games!B762, Data!$B$2:$L$134, 11, FALSE)&lt;&gt;1, VLOOKUP(Games!E762, Data!$B$2:$L$134, 11, FALSE)=1), 1,0))*'Coefficients - Win Probability'!$K$2</f>
        <v>#N/A</v>
      </c>
      <c r="L761" s="5" t="str">
        <f>(VLOOKUP(Games!B762, Data!$B$2:$L$134, 3, FALSE)-VLOOKUP(Games!E762, Data!$B$2:$L$134, 3, FALSE))*'Coefficients - Win Probability'!$L$2</f>
        <v>#N/A</v>
      </c>
      <c r="N761" s="5" t="str">
        <f t="shared" si="1"/>
        <v>#N/A</v>
      </c>
    </row>
    <row r="762" ht="14.25" customHeight="1">
      <c r="A762" s="5" t="n">
        <f>'Coefficients - Win Probability'!$A$2</f>
        <v>0</v>
      </c>
      <c r="B762" s="5" t="n">
        <f>(Games!G763)*'Coefficients - Win Probability'!$B$2</f>
        <v>0</v>
      </c>
      <c r="C762" s="5" t="str">
        <f>(VLOOKUP(Games!B763, Data!$B$2:$L$134, 4, FALSE)-VLOOKUP(Games!E763, Data!$B$2:$L$134, 4, FALSE))*'Coefficients - Win Probability'!$C$2</f>
        <v>#N/A</v>
      </c>
      <c r="D762" s="5" t="str">
        <f>(VLOOKUP(Games!B763, Data!$B$2:$L$134, 5, FALSE)-VLOOKUP(Games!E763, Data!$B$2:$L$134, 5, FALSE))*'Coefficients - Win Probability'!$D$2</f>
        <v>#N/A</v>
      </c>
      <c r="E762" s="5" t="str">
        <f>(VLOOKUP(Games!B763, Data!$B$2:$L$134, 6, FALSE)-VLOOKUP(Games!E763, Data!$B$2:$L$134, 6, FALSE))*'Coefficients - Win Probability'!$E$2</f>
        <v>#N/A</v>
      </c>
      <c r="F762" s="5" t="str">
        <f>(VLOOKUP(Games!B763, Data!$B$2:$L$134, 7, FALSE)-VLOOKUP(Games!E763, Data!$B$2:$L$134, 7, FALSE))*'Coefficients - Win Probability'!$F$2</f>
        <v>#N/A</v>
      </c>
      <c r="G762" s="5" t="str">
        <f>(VLOOKUP(Games!B763, Data!$B$2:$L$134, 8, FALSE)-VLOOKUP(Games!E763, Data!$B$2:$L$134, 8, FALSE))*'Coefficients - Win Probability'!$G$2</f>
        <v>#N/A</v>
      </c>
      <c r="H762" s="5" t="str">
        <f>(VLOOKUP(Games!B763, Data!$B$2:$L$134, 9, FALSE)-VLOOKUP(Games!E763, Data!$B$2:$L$134, 9, FALSE))*'Coefficients - Win Probability'!$H$2</f>
        <v>#N/A</v>
      </c>
      <c r="I762" s="5" t="str">
        <f>(VLOOKUP(Games!B763, Data!$B$2:$L$134, 10, FALSE)-VLOOKUP(Games!E763, Data!$B$2:$L$134, 10, FALSE))*'Coefficients - Win Probability'!$I$2</f>
        <v>#N/A</v>
      </c>
      <c r="J762" s="5" t="str">
        <f>(IF(AND(VLOOKUP(Games!B763, Data!$B$2:$L$134, 11, FALSE)=1, VLOOKUP(Games!E763, Data!$B$2:$L$134, 11, FALSE)&lt;&gt;1), 1,0))*'Coefficients - Win Probability'!$J$2</f>
        <v>#N/A</v>
      </c>
      <c r="K762" s="5" t="str">
        <f>(IF(AND(VLOOKUP(Games!B763, Data!$B$2:$L$134, 11, FALSE)&lt;&gt;1, VLOOKUP(Games!E763, Data!$B$2:$L$134, 11, FALSE)=1), 1,0))*'Coefficients - Win Probability'!$K$2</f>
        <v>#N/A</v>
      </c>
      <c r="L762" s="5" t="str">
        <f>(VLOOKUP(Games!B763, Data!$B$2:$L$134, 3, FALSE)-VLOOKUP(Games!E763, Data!$B$2:$L$134, 3, FALSE))*'Coefficients - Win Probability'!$L$2</f>
        <v>#N/A</v>
      </c>
      <c r="N762" s="5" t="str">
        <f t="shared" si="1"/>
        <v>#N/A</v>
      </c>
    </row>
    <row r="763" ht="14.25" customHeight="1">
      <c r="A763" s="5" t="n">
        <f>'Coefficients - Win Probability'!$A$2</f>
        <v>0</v>
      </c>
      <c r="B763" s="5" t="n">
        <f>(Games!G764)*'Coefficients - Win Probability'!$B$2</f>
        <v>0</v>
      </c>
      <c r="C763" s="5" t="str">
        <f>(VLOOKUP(Games!B764, Data!$B$2:$L$134, 4, FALSE)-VLOOKUP(Games!E764, Data!$B$2:$L$134, 4, FALSE))*'Coefficients - Win Probability'!$C$2</f>
        <v>#N/A</v>
      </c>
      <c r="D763" s="5" t="str">
        <f>(VLOOKUP(Games!B764, Data!$B$2:$L$134, 5, FALSE)-VLOOKUP(Games!E764, Data!$B$2:$L$134, 5, FALSE))*'Coefficients - Win Probability'!$D$2</f>
        <v>#N/A</v>
      </c>
      <c r="E763" s="5" t="str">
        <f>(VLOOKUP(Games!B764, Data!$B$2:$L$134, 6, FALSE)-VLOOKUP(Games!E764, Data!$B$2:$L$134, 6, FALSE))*'Coefficients - Win Probability'!$E$2</f>
        <v>#N/A</v>
      </c>
      <c r="F763" s="5" t="str">
        <f>(VLOOKUP(Games!B764, Data!$B$2:$L$134, 7, FALSE)-VLOOKUP(Games!E764, Data!$B$2:$L$134, 7, FALSE))*'Coefficients - Win Probability'!$F$2</f>
        <v>#N/A</v>
      </c>
      <c r="G763" s="5" t="str">
        <f>(VLOOKUP(Games!B764, Data!$B$2:$L$134, 8, FALSE)-VLOOKUP(Games!E764, Data!$B$2:$L$134, 8, FALSE))*'Coefficients - Win Probability'!$G$2</f>
        <v>#N/A</v>
      </c>
      <c r="H763" s="5" t="str">
        <f>(VLOOKUP(Games!B764, Data!$B$2:$L$134, 9, FALSE)-VLOOKUP(Games!E764, Data!$B$2:$L$134, 9, FALSE))*'Coefficients - Win Probability'!$H$2</f>
        <v>#N/A</v>
      </c>
      <c r="I763" s="5" t="str">
        <f>(VLOOKUP(Games!B764, Data!$B$2:$L$134, 10, FALSE)-VLOOKUP(Games!E764, Data!$B$2:$L$134, 10, FALSE))*'Coefficients - Win Probability'!$I$2</f>
        <v>#N/A</v>
      </c>
      <c r="J763" s="5" t="str">
        <f>(IF(AND(VLOOKUP(Games!B764, Data!$B$2:$L$134, 11, FALSE)=1, VLOOKUP(Games!E764, Data!$B$2:$L$134, 11, FALSE)&lt;&gt;1), 1,0))*'Coefficients - Win Probability'!$J$2</f>
        <v>#N/A</v>
      </c>
      <c r="K763" s="5" t="str">
        <f>(IF(AND(VLOOKUP(Games!B764, Data!$B$2:$L$134, 11, FALSE)&lt;&gt;1, VLOOKUP(Games!E764, Data!$B$2:$L$134, 11, FALSE)=1), 1,0))*'Coefficients - Win Probability'!$K$2</f>
        <v>#N/A</v>
      </c>
      <c r="L763" s="5" t="str">
        <f>(VLOOKUP(Games!B764, Data!$B$2:$L$134, 3, FALSE)-VLOOKUP(Games!E764, Data!$B$2:$L$134, 3, FALSE))*'Coefficients - Win Probability'!$L$2</f>
        <v>#N/A</v>
      </c>
      <c r="N763" s="5" t="str">
        <f t="shared" si="1"/>
        <v>#N/A</v>
      </c>
    </row>
    <row r="764" ht="14.25" customHeight="1">
      <c r="A764" s="5" t="n">
        <f>'Coefficients - Win Probability'!$A$2</f>
        <v>0</v>
      </c>
      <c r="B764" s="5" t="n">
        <f>(Games!G765)*'Coefficients - Win Probability'!$B$2</f>
        <v>0</v>
      </c>
      <c r="C764" s="5" t="str">
        <f>(VLOOKUP(Games!B765, Data!$B$2:$L$134, 4, FALSE)-VLOOKUP(Games!E765, Data!$B$2:$L$134, 4, FALSE))*'Coefficients - Win Probability'!$C$2</f>
        <v>#N/A</v>
      </c>
      <c r="D764" s="5" t="str">
        <f>(VLOOKUP(Games!B765, Data!$B$2:$L$134, 5, FALSE)-VLOOKUP(Games!E765, Data!$B$2:$L$134, 5, FALSE))*'Coefficients - Win Probability'!$D$2</f>
        <v>#N/A</v>
      </c>
      <c r="E764" s="5" t="str">
        <f>(VLOOKUP(Games!B765, Data!$B$2:$L$134, 6, FALSE)-VLOOKUP(Games!E765, Data!$B$2:$L$134, 6, FALSE))*'Coefficients - Win Probability'!$E$2</f>
        <v>#N/A</v>
      </c>
      <c r="F764" s="5" t="str">
        <f>(VLOOKUP(Games!B765, Data!$B$2:$L$134, 7, FALSE)-VLOOKUP(Games!E765, Data!$B$2:$L$134, 7, FALSE))*'Coefficients - Win Probability'!$F$2</f>
        <v>#N/A</v>
      </c>
      <c r="G764" s="5" t="str">
        <f>(VLOOKUP(Games!B765, Data!$B$2:$L$134, 8, FALSE)-VLOOKUP(Games!E765, Data!$B$2:$L$134, 8, FALSE))*'Coefficients - Win Probability'!$G$2</f>
        <v>#N/A</v>
      </c>
      <c r="H764" s="5" t="str">
        <f>(VLOOKUP(Games!B765, Data!$B$2:$L$134, 9, FALSE)-VLOOKUP(Games!E765, Data!$B$2:$L$134, 9, FALSE))*'Coefficients - Win Probability'!$H$2</f>
        <v>#N/A</v>
      </c>
      <c r="I764" s="5" t="str">
        <f>(VLOOKUP(Games!B765, Data!$B$2:$L$134, 10, FALSE)-VLOOKUP(Games!E765, Data!$B$2:$L$134, 10, FALSE))*'Coefficients - Win Probability'!$I$2</f>
        <v>#N/A</v>
      </c>
      <c r="J764" s="5" t="str">
        <f>(IF(AND(VLOOKUP(Games!B765, Data!$B$2:$L$134, 11, FALSE)=1, VLOOKUP(Games!E765, Data!$B$2:$L$134, 11, FALSE)&lt;&gt;1), 1,0))*'Coefficients - Win Probability'!$J$2</f>
        <v>#N/A</v>
      </c>
      <c r="K764" s="5" t="str">
        <f>(IF(AND(VLOOKUP(Games!B765, Data!$B$2:$L$134, 11, FALSE)&lt;&gt;1, VLOOKUP(Games!E765, Data!$B$2:$L$134, 11, FALSE)=1), 1,0))*'Coefficients - Win Probability'!$K$2</f>
        <v>#N/A</v>
      </c>
      <c r="L764" s="5" t="str">
        <f>(VLOOKUP(Games!B765, Data!$B$2:$L$134, 3, FALSE)-VLOOKUP(Games!E765, Data!$B$2:$L$134, 3, FALSE))*'Coefficients - Win Probability'!$L$2</f>
        <v>#N/A</v>
      </c>
      <c r="N764" s="5" t="str">
        <f t="shared" si="1"/>
        <v>#N/A</v>
      </c>
    </row>
    <row r="765" ht="14.25" customHeight="1">
      <c r="A765" s="5" t="n">
        <f>'Coefficients - Win Probability'!$A$2</f>
        <v>0</v>
      </c>
      <c r="B765" s="5" t="n">
        <f>(Games!G766)*'Coefficients - Win Probability'!$B$2</f>
        <v>0</v>
      </c>
      <c r="C765" s="5" t="str">
        <f>(VLOOKUP(Games!B766, Data!$B$2:$L$134, 4, FALSE)-VLOOKUP(Games!E766, Data!$B$2:$L$134, 4, FALSE))*'Coefficients - Win Probability'!$C$2</f>
        <v>#N/A</v>
      </c>
      <c r="D765" s="5" t="str">
        <f>(VLOOKUP(Games!B766, Data!$B$2:$L$134, 5, FALSE)-VLOOKUP(Games!E766, Data!$B$2:$L$134, 5, FALSE))*'Coefficients - Win Probability'!$D$2</f>
        <v>#N/A</v>
      </c>
      <c r="E765" s="5" t="str">
        <f>(VLOOKUP(Games!B766, Data!$B$2:$L$134, 6, FALSE)-VLOOKUP(Games!E766, Data!$B$2:$L$134, 6, FALSE))*'Coefficients - Win Probability'!$E$2</f>
        <v>#N/A</v>
      </c>
      <c r="F765" s="5" t="str">
        <f>(VLOOKUP(Games!B766, Data!$B$2:$L$134, 7, FALSE)-VLOOKUP(Games!E766, Data!$B$2:$L$134, 7, FALSE))*'Coefficients - Win Probability'!$F$2</f>
        <v>#N/A</v>
      </c>
      <c r="G765" s="5" t="str">
        <f>(VLOOKUP(Games!B766, Data!$B$2:$L$134, 8, FALSE)-VLOOKUP(Games!E766, Data!$B$2:$L$134, 8, FALSE))*'Coefficients - Win Probability'!$G$2</f>
        <v>#N/A</v>
      </c>
      <c r="H765" s="5" t="str">
        <f>(VLOOKUP(Games!B766, Data!$B$2:$L$134, 9, FALSE)-VLOOKUP(Games!E766, Data!$B$2:$L$134, 9, FALSE))*'Coefficients - Win Probability'!$H$2</f>
        <v>#N/A</v>
      </c>
      <c r="I765" s="5" t="str">
        <f>(VLOOKUP(Games!B766, Data!$B$2:$L$134, 10, FALSE)-VLOOKUP(Games!E766, Data!$B$2:$L$134, 10, FALSE))*'Coefficients - Win Probability'!$I$2</f>
        <v>#N/A</v>
      </c>
      <c r="J765" s="5" t="str">
        <f>(IF(AND(VLOOKUP(Games!B766, Data!$B$2:$L$134, 11, FALSE)=1, VLOOKUP(Games!E766, Data!$B$2:$L$134, 11, FALSE)&lt;&gt;1), 1,0))*'Coefficients - Win Probability'!$J$2</f>
        <v>#N/A</v>
      </c>
      <c r="K765" s="5" t="str">
        <f>(IF(AND(VLOOKUP(Games!B766, Data!$B$2:$L$134, 11, FALSE)&lt;&gt;1, VLOOKUP(Games!E766, Data!$B$2:$L$134, 11, FALSE)=1), 1,0))*'Coefficients - Win Probability'!$K$2</f>
        <v>#N/A</v>
      </c>
      <c r="L765" s="5" t="str">
        <f>(VLOOKUP(Games!B766, Data!$B$2:$L$134, 3, FALSE)-VLOOKUP(Games!E766, Data!$B$2:$L$134, 3, FALSE))*'Coefficients - Win Probability'!$L$2</f>
        <v>#N/A</v>
      </c>
      <c r="N765" s="5" t="str">
        <f t="shared" si="1"/>
        <v>#N/A</v>
      </c>
    </row>
    <row r="766" ht="14.25" customHeight="1">
      <c r="A766" s="5" t="n">
        <f>'Coefficients - Win Probability'!$A$2</f>
        <v>0</v>
      </c>
      <c r="B766" s="5" t="n">
        <f>(Games!G767)*'Coefficients - Win Probability'!$B$2</f>
        <v>0</v>
      </c>
      <c r="C766" s="5" t="str">
        <f>(VLOOKUP(Games!B767, Data!$B$2:$L$134, 4, FALSE)-VLOOKUP(Games!E767, Data!$B$2:$L$134, 4, FALSE))*'Coefficients - Win Probability'!$C$2</f>
        <v>#N/A</v>
      </c>
      <c r="D766" s="5" t="str">
        <f>(VLOOKUP(Games!B767, Data!$B$2:$L$134, 5, FALSE)-VLOOKUP(Games!E767, Data!$B$2:$L$134, 5, FALSE))*'Coefficients - Win Probability'!$D$2</f>
        <v>#N/A</v>
      </c>
      <c r="E766" s="5" t="str">
        <f>(VLOOKUP(Games!B767, Data!$B$2:$L$134, 6, FALSE)-VLOOKUP(Games!E767, Data!$B$2:$L$134, 6, FALSE))*'Coefficients - Win Probability'!$E$2</f>
        <v>#N/A</v>
      </c>
      <c r="F766" s="5" t="str">
        <f>(VLOOKUP(Games!B767, Data!$B$2:$L$134, 7, FALSE)-VLOOKUP(Games!E767, Data!$B$2:$L$134, 7, FALSE))*'Coefficients - Win Probability'!$F$2</f>
        <v>#N/A</v>
      </c>
      <c r="G766" s="5" t="str">
        <f>(VLOOKUP(Games!B767, Data!$B$2:$L$134, 8, FALSE)-VLOOKUP(Games!E767, Data!$B$2:$L$134, 8, FALSE))*'Coefficients - Win Probability'!$G$2</f>
        <v>#N/A</v>
      </c>
      <c r="H766" s="5" t="str">
        <f>(VLOOKUP(Games!B767, Data!$B$2:$L$134, 9, FALSE)-VLOOKUP(Games!E767, Data!$B$2:$L$134, 9, FALSE))*'Coefficients - Win Probability'!$H$2</f>
        <v>#N/A</v>
      </c>
      <c r="I766" s="5" t="str">
        <f>(VLOOKUP(Games!B767, Data!$B$2:$L$134, 10, FALSE)-VLOOKUP(Games!E767, Data!$B$2:$L$134, 10, FALSE))*'Coefficients - Win Probability'!$I$2</f>
        <v>#N/A</v>
      </c>
      <c r="J766" s="5" t="str">
        <f>(IF(AND(VLOOKUP(Games!B767, Data!$B$2:$L$134, 11, FALSE)=1, VLOOKUP(Games!E767, Data!$B$2:$L$134, 11, FALSE)&lt;&gt;1), 1,0))*'Coefficients - Win Probability'!$J$2</f>
        <v>#N/A</v>
      </c>
      <c r="K766" s="5" t="str">
        <f>(IF(AND(VLOOKUP(Games!B767, Data!$B$2:$L$134, 11, FALSE)&lt;&gt;1, VLOOKUP(Games!E767, Data!$B$2:$L$134, 11, FALSE)=1), 1,0))*'Coefficients - Win Probability'!$K$2</f>
        <v>#N/A</v>
      </c>
      <c r="L766" s="5" t="str">
        <f>(VLOOKUP(Games!B767, Data!$B$2:$L$134, 3, FALSE)-VLOOKUP(Games!E767, Data!$B$2:$L$134, 3, FALSE))*'Coefficients - Win Probability'!$L$2</f>
        <v>#N/A</v>
      </c>
      <c r="N766" s="5" t="str">
        <f t="shared" si="1"/>
        <v>#N/A</v>
      </c>
    </row>
    <row r="767" ht="14.25" customHeight="1">
      <c r="A767" s="5" t="n">
        <f>'Coefficients - Win Probability'!$A$2</f>
        <v>0</v>
      </c>
      <c r="B767" s="5" t="n">
        <f>(Games!G768)*'Coefficients - Win Probability'!$B$2</f>
        <v>0</v>
      </c>
      <c r="C767" s="5" t="str">
        <f>(VLOOKUP(Games!B768, Data!$B$2:$L$134, 4, FALSE)-VLOOKUP(Games!E768, Data!$B$2:$L$134, 4, FALSE))*'Coefficients - Win Probability'!$C$2</f>
        <v>#N/A</v>
      </c>
      <c r="D767" s="5" t="str">
        <f>(VLOOKUP(Games!B768, Data!$B$2:$L$134, 5, FALSE)-VLOOKUP(Games!E768, Data!$B$2:$L$134, 5, FALSE))*'Coefficients - Win Probability'!$D$2</f>
        <v>#N/A</v>
      </c>
      <c r="E767" s="5" t="str">
        <f>(VLOOKUP(Games!B768, Data!$B$2:$L$134, 6, FALSE)-VLOOKUP(Games!E768, Data!$B$2:$L$134, 6, FALSE))*'Coefficients - Win Probability'!$E$2</f>
        <v>#N/A</v>
      </c>
      <c r="F767" s="5" t="str">
        <f>(VLOOKUP(Games!B768, Data!$B$2:$L$134, 7, FALSE)-VLOOKUP(Games!E768, Data!$B$2:$L$134, 7, FALSE))*'Coefficients - Win Probability'!$F$2</f>
        <v>#N/A</v>
      </c>
      <c r="G767" s="5" t="str">
        <f>(VLOOKUP(Games!B768, Data!$B$2:$L$134, 8, FALSE)-VLOOKUP(Games!E768, Data!$B$2:$L$134, 8, FALSE))*'Coefficients - Win Probability'!$G$2</f>
        <v>#N/A</v>
      </c>
      <c r="H767" s="5" t="str">
        <f>(VLOOKUP(Games!B768, Data!$B$2:$L$134, 9, FALSE)-VLOOKUP(Games!E768, Data!$B$2:$L$134, 9, FALSE))*'Coefficients - Win Probability'!$H$2</f>
        <v>#N/A</v>
      </c>
      <c r="I767" s="5" t="str">
        <f>(VLOOKUP(Games!B768, Data!$B$2:$L$134, 10, FALSE)-VLOOKUP(Games!E768, Data!$B$2:$L$134, 10, FALSE))*'Coefficients - Win Probability'!$I$2</f>
        <v>#N/A</v>
      </c>
      <c r="J767" s="5" t="str">
        <f>(IF(AND(VLOOKUP(Games!B768, Data!$B$2:$L$134, 11, FALSE)=1, VLOOKUP(Games!E768, Data!$B$2:$L$134, 11, FALSE)&lt;&gt;1), 1,0))*'Coefficients - Win Probability'!$J$2</f>
        <v>#N/A</v>
      </c>
      <c r="K767" s="5" t="str">
        <f>(IF(AND(VLOOKUP(Games!B768, Data!$B$2:$L$134, 11, FALSE)&lt;&gt;1, VLOOKUP(Games!E768, Data!$B$2:$L$134, 11, FALSE)=1), 1,0))*'Coefficients - Win Probability'!$K$2</f>
        <v>#N/A</v>
      </c>
      <c r="L767" s="5" t="str">
        <f>(VLOOKUP(Games!B768, Data!$B$2:$L$134, 3, FALSE)-VLOOKUP(Games!E768, Data!$B$2:$L$134, 3, FALSE))*'Coefficients - Win Probability'!$L$2</f>
        <v>#N/A</v>
      </c>
      <c r="N767" s="5" t="str">
        <f t="shared" si="1"/>
        <v>#N/A</v>
      </c>
    </row>
    <row r="768" ht="14.25" customHeight="1">
      <c r="A768" s="5" t="n">
        <f>'Coefficients - Win Probability'!$A$2</f>
        <v>0</v>
      </c>
      <c r="B768" s="5" t="n">
        <f>(Games!G769)*'Coefficients - Win Probability'!$B$2</f>
        <v>0</v>
      </c>
      <c r="C768" s="5" t="str">
        <f>(VLOOKUP(Games!B769, Data!$B$2:$L$134, 4, FALSE)-VLOOKUP(Games!E769, Data!$B$2:$L$134, 4, FALSE))*'Coefficients - Win Probability'!$C$2</f>
        <v>#N/A</v>
      </c>
      <c r="D768" s="5" t="str">
        <f>(VLOOKUP(Games!B769, Data!$B$2:$L$134, 5, FALSE)-VLOOKUP(Games!E769, Data!$B$2:$L$134, 5, FALSE))*'Coefficients - Win Probability'!$D$2</f>
        <v>#N/A</v>
      </c>
      <c r="E768" s="5" t="str">
        <f>(VLOOKUP(Games!B769, Data!$B$2:$L$134, 6, FALSE)-VLOOKUP(Games!E769, Data!$B$2:$L$134, 6, FALSE))*'Coefficients - Win Probability'!$E$2</f>
        <v>#N/A</v>
      </c>
      <c r="F768" s="5" t="str">
        <f>(VLOOKUP(Games!B769, Data!$B$2:$L$134, 7, FALSE)-VLOOKUP(Games!E769, Data!$B$2:$L$134, 7, FALSE))*'Coefficients - Win Probability'!$F$2</f>
        <v>#N/A</v>
      </c>
      <c r="G768" s="5" t="str">
        <f>(VLOOKUP(Games!B769, Data!$B$2:$L$134, 8, FALSE)-VLOOKUP(Games!E769, Data!$B$2:$L$134, 8, FALSE))*'Coefficients - Win Probability'!$G$2</f>
        <v>#N/A</v>
      </c>
      <c r="H768" s="5" t="str">
        <f>(VLOOKUP(Games!B769, Data!$B$2:$L$134, 9, FALSE)-VLOOKUP(Games!E769, Data!$B$2:$L$134, 9, FALSE))*'Coefficients - Win Probability'!$H$2</f>
        <v>#N/A</v>
      </c>
      <c r="I768" s="5" t="str">
        <f>(VLOOKUP(Games!B769, Data!$B$2:$L$134, 10, FALSE)-VLOOKUP(Games!E769, Data!$B$2:$L$134, 10, FALSE))*'Coefficients - Win Probability'!$I$2</f>
        <v>#N/A</v>
      </c>
      <c r="J768" s="5" t="str">
        <f>(IF(AND(VLOOKUP(Games!B769, Data!$B$2:$L$134, 11, FALSE)=1, VLOOKUP(Games!E769, Data!$B$2:$L$134, 11, FALSE)&lt;&gt;1), 1,0))*'Coefficients - Win Probability'!$J$2</f>
        <v>#N/A</v>
      </c>
      <c r="K768" s="5" t="str">
        <f>(IF(AND(VLOOKUP(Games!B769, Data!$B$2:$L$134, 11, FALSE)&lt;&gt;1, VLOOKUP(Games!E769, Data!$B$2:$L$134, 11, FALSE)=1), 1,0))*'Coefficients - Win Probability'!$K$2</f>
        <v>#N/A</v>
      </c>
      <c r="L768" s="5" t="str">
        <f>(VLOOKUP(Games!B769, Data!$B$2:$L$134, 3, FALSE)-VLOOKUP(Games!E769, Data!$B$2:$L$134, 3, FALSE))*'Coefficients - Win Probability'!$L$2</f>
        <v>#N/A</v>
      </c>
      <c r="N768" s="5" t="str">
        <f t="shared" si="1"/>
        <v>#N/A</v>
      </c>
    </row>
    <row r="769" ht="14.25" customHeight="1">
      <c r="A769" s="5" t="n">
        <f>'Coefficients - Win Probability'!$A$2</f>
        <v>0</v>
      </c>
      <c r="B769" s="5" t="n">
        <f>(Games!G770)*'Coefficients - Win Probability'!$B$2</f>
        <v>0</v>
      </c>
      <c r="C769" s="5" t="str">
        <f>(VLOOKUP(Games!B770, Data!$B$2:$L$134, 4, FALSE)-VLOOKUP(Games!E770, Data!$B$2:$L$134, 4, FALSE))*'Coefficients - Win Probability'!$C$2</f>
        <v>#N/A</v>
      </c>
      <c r="D769" s="5" t="str">
        <f>(VLOOKUP(Games!B770, Data!$B$2:$L$134, 5, FALSE)-VLOOKUP(Games!E770, Data!$B$2:$L$134, 5, FALSE))*'Coefficients - Win Probability'!$D$2</f>
        <v>#N/A</v>
      </c>
      <c r="E769" s="5" t="str">
        <f>(VLOOKUP(Games!B770, Data!$B$2:$L$134, 6, FALSE)-VLOOKUP(Games!E770, Data!$B$2:$L$134, 6, FALSE))*'Coefficients - Win Probability'!$E$2</f>
        <v>#N/A</v>
      </c>
      <c r="F769" s="5" t="str">
        <f>(VLOOKUP(Games!B770, Data!$B$2:$L$134, 7, FALSE)-VLOOKUP(Games!E770, Data!$B$2:$L$134, 7, FALSE))*'Coefficients - Win Probability'!$F$2</f>
        <v>#N/A</v>
      </c>
      <c r="G769" s="5" t="str">
        <f>(VLOOKUP(Games!B770, Data!$B$2:$L$134, 8, FALSE)-VLOOKUP(Games!E770, Data!$B$2:$L$134, 8, FALSE))*'Coefficients - Win Probability'!$G$2</f>
        <v>#N/A</v>
      </c>
      <c r="H769" s="5" t="str">
        <f>(VLOOKUP(Games!B770, Data!$B$2:$L$134, 9, FALSE)-VLOOKUP(Games!E770, Data!$B$2:$L$134, 9, FALSE))*'Coefficients - Win Probability'!$H$2</f>
        <v>#N/A</v>
      </c>
      <c r="I769" s="5" t="str">
        <f>(VLOOKUP(Games!B770, Data!$B$2:$L$134, 10, FALSE)-VLOOKUP(Games!E770, Data!$B$2:$L$134, 10, FALSE))*'Coefficients - Win Probability'!$I$2</f>
        <v>#N/A</v>
      </c>
      <c r="J769" s="5" t="str">
        <f>(IF(AND(VLOOKUP(Games!B770, Data!$B$2:$L$134, 11, FALSE)=1, VLOOKUP(Games!E770, Data!$B$2:$L$134, 11, FALSE)&lt;&gt;1), 1,0))*'Coefficients - Win Probability'!$J$2</f>
        <v>#N/A</v>
      </c>
      <c r="K769" s="5" t="str">
        <f>(IF(AND(VLOOKUP(Games!B770, Data!$B$2:$L$134, 11, FALSE)&lt;&gt;1, VLOOKUP(Games!E770, Data!$B$2:$L$134, 11, FALSE)=1), 1,0))*'Coefficients - Win Probability'!$K$2</f>
        <v>#N/A</v>
      </c>
      <c r="L769" s="5" t="str">
        <f>(VLOOKUP(Games!B770, Data!$B$2:$L$134, 3, FALSE)-VLOOKUP(Games!E770, Data!$B$2:$L$134, 3, FALSE))*'Coefficients - Win Probability'!$L$2</f>
        <v>#N/A</v>
      </c>
      <c r="N769" s="5" t="str">
        <f t="shared" si="1"/>
        <v>#N/A</v>
      </c>
    </row>
    <row r="770" ht="14.25" customHeight="1">
      <c r="A770" s="5" t="n">
        <f>'Coefficients - Win Probability'!$A$2</f>
        <v>0</v>
      </c>
      <c r="B770" s="5" t="n">
        <f>(Games!G771)*'Coefficients - Win Probability'!$B$2</f>
        <v>0</v>
      </c>
      <c r="C770" s="5" t="str">
        <f>(VLOOKUP(Games!B771, Data!$B$2:$L$134, 4, FALSE)-VLOOKUP(Games!E771, Data!$B$2:$L$134, 4, FALSE))*'Coefficients - Win Probability'!$C$2</f>
        <v>#N/A</v>
      </c>
      <c r="D770" s="5" t="str">
        <f>(VLOOKUP(Games!B771, Data!$B$2:$L$134, 5, FALSE)-VLOOKUP(Games!E771, Data!$B$2:$L$134, 5, FALSE))*'Coefficients - Win Probability'!$D$2</f>
        <v>#N/A</v>
      </c>
      <c r="E770" s="5" t="str">
        <f>(VLOOKUP(Games!B771, Data!$B$2:$L$134, 6, FALSE)-VLOOKUP(Games!E771, Data!$B$2:$L$134, 6, FALSE))*'Coefficients - Win Probability'!$E$2</f>
        <v>#N/A</v>
      </c>
      <c r="F770" s="5" t="str">
        <f>(VLOOKUP(Games!B771, Data!$B$2:$L$134, 7, FALSE)-VLOOKUP(Games!E771, Data!$B$2:$L$134, 7, FALSE))*'Coefficients - Win Probability'!$F$2</f>
        <v>#N/A</v>
      </c>
      <c r="G770" s="5" t="str">
        <f>(VLOOKUP(Games!B771, Data!$B$2:$L$134, 8, FALSE)-VLOOKUP(Games!E771, Data!$B$2:$L$134, 8, FALSE))*'Coefficients - Win Probability'!$G$2</f>
        <v>#N/A</v>
      </c>
      <c r="H770" s="5" t="str">
        <f>(VLOOKUP(Games!B771, Data!$B$2:$L$134, 9, FALSE)-VLOOKUP(Games!E771, Data!$B$2:$L$134, 9, FALSE))*'Coefficients - Win Probability'!$H$2</f>
        <v>#N/A</v>
      </c>
      <c r="I770" s="5" t="str">
        <f>(VLOOKUP(Games!B771, Data!$B$2:$L$134, 10, FALSE)-VLOOKUP(Games!E771, Data!$B$2:$L$134, 10, FALSE))*'Coefficients - Win Probability'!$I$2</f>
        <v>#N/A</v>
      </c>
      <c r="J770" s="5" t="str">
        <f>(IF(AND(VLOOKUP(Games!B771, Data!$B$2:$L$134, 11, FALSE)=1, VLOOKUP(Games!E771, Data!$B$2:$L$134, 11, FALSE)&lt;&gt;1), 1,0))*'Coefficients - Win Probability'!$J$2</f>
        <v>#N/A</v>
      </c>
      <c r="K770" s="5" t="str">
        <f>(IF(AND(VLOOKUP(Games!B771, Data!$B$2:$L$134, 11, FALSE)&lt;&gt;1, VLOOKUP(Games!E771, Data!$B$2:$L$134, 11, FALSE)=1), 1,0))*'Coefficients - Win Probability'!$K$2</f>
        <v>#N/A</v>
      </c>
      <c r="L770" s="5" t="str">
        <f>(VLOOKUP(Games!B771, Data!$B$2:$L$134, 3, FALSE)-VLOOKUP(Games!E771, Data!$B$2:$L$134, 3, FALSE))*'Coefficients - Win Probability'!$L$2</f>
        <v>#N/A</v>
      </c>
      <c r="N770" s="5" t="str">
        <f t="shared" si="1"/>
        <v>#N/A</v>
      </c>
    </row>
    <row r="771" ht="14.25" customHeight="1">
      <c r="A771" s="5" t="n">
        <f>'Coefficients - Win Probability'!$A$2</f>
        <v>0</v>
      </c>
      <c r="B771" s="5" t="n">
        <f>(Games!G772)*'Coefficients - Win Probability'!$B$2</f>
        <v>0</v>
      </c>
      <c r="C771" s="5" t="str">
        <f>(VLOOKUP(Games!B772, Data!$B$2:$L$134, 4, FALSE)-VLOOKUP(Games!E772, Data!$B$2:$L$134, 4, FALSE))*'Coefficients - Win Probability'!$C$2</f>
        <v>#N/A</v>
      </c>
      <c r="D771" s="5" t="str">
        <f>(VLOOKUP(Games!B772, Data!$B$2:$L$134, 5, FALSE)-VLOOKUP(Games!E772, Data!$B$2:$L$134, 5, FALSE))*'Coefficients - Win Probability'!$D$2</f>
        <v>#N/A</v>
      </c>
      <c r="E771" s="5" t="str">
        <f>(VLOOKUP(Games!B772, Data!$B$2:$L$134, 6, FALSE)-VLOOKUP(Games!E772, Data!$B$2:$L$134, 6, FALSE))*'Coefficients - Win Probability'!$E$2</f>
        <v>#N/A</v>
      </c>
      <c r="F771" s="5" t="str">
        <f>(VLOOKUP(Games!B772, Data!$B$2:$L$134, 7, FALSE)-VLOOKUP(Games!E772, Data!$B$2:$L$134, 7, FALSE))*'Coefficients - Win Probability'!$F$2</f>
        <v>#N/A</v>
      </c>
      <c r="G771" s="5" t="str">
        <f>(VLOOKUP(Games!B772, Data!$B$2:$L$134, 8, FALSE)-VLOOKUP(Games!E772, Data!$B$2:$L$134, 8, FALSE))*'Coefficients - Win Probability'!$G$2</f>
        <v>#N/A</v>
      </c>
      <c r="H771" s="5" t="str">
        <f>(VLOOKUP(Games!B772, Data!$B$2:$L$134, 9, FALSE)-VLOOKUP(Games!E772, Data!$B$2:$L$134, 9, FALSE))*'Coefficients - Win Probability'!$H$2</f>
        <v>#N/A</v>
      </c>
      <c r="I771" s="5" t="str">
        <f>(VLOOKUP(Games!B772, Data!$B$2:$L$134, 10, FALSE)-VLOOKUP(Games!E772, Data!$B$2:$L$134, 10, FALSE))*'Coefficients - Win Probability'!$I$2</f>
        <v>#N/A</v>
      </c>
      <c r="J771" s="5" t="str">
        <f>(IF(AND(VLOOKUP(Games!B772, Data!$B$2:$L$134, 11, FALSE)=1, VLOOKUP(Games!E772, Data!$B$2:$L$134, 11, FALSE)&lt;&gt;1), 1,0))*'Coefficients - Win Probability'!$J$2</f>
        <v>#N/A</v>
      </c>
      <c r="K771" s="5" t="str">
        <f>(IF(AND(VLOOKUP(Games!B772, Data!$B$2:$L$134, 11, FALSE)&lt;&gt;1, VLOOKUP(Games!E772, Data!$B$2:$L$134, 11, FALSE)=1), 1,0))*'Coefficients - Win Probability'!$K$2</f>
        <v>#N/A</v>
      </c>
      <c r="L771" s="5" t="str">
        <f>(VLOOKUP(Games!B772, Data!$B$2:$L$134, 3, FALSE)-VLOOKUP(Games!E772, Data!$B$2:$L$134, 3, FALSE))*'Coefficients - Win Probability'!$L$2</f>
        <v>#N/A</v>
      </c>
      <c r="N771" s="5" t="str">
        <f t="shared" si="1"/>
        <v>#N/A</v>
      </c>
    </row>
    <row r="772" ht="14.25" customHeight="1">
      <c r="A772" s="5" t="n">
        <f>'Coefficients - Win Probability'!$A$2</f>
        <v>0</v>
      </c>
      <c r="B772" s="5" t="n">
        <f>(Games!G773)*'Coefficients - Win Probability'!$B$2</f>
        <v>0</v>
      </c>
      <c r="C772" s="5" t="str">
        <f>(VLOOKUP(Games!B773, Data!$B$2:$L$134, 4, FALSE)-VLOOKUP(Games!E773, Data!$B$2:$L$134, 4, FALSE))*'Coefficients - Win Probability'!$C$2</f>
        <v>#N/A</v>
      </c>
      <c r="D772" s="5" t="str">
        <f>(VLOOKUP(Games!B773, Data!$B$2:$L$134, 5, FALSE)-VLOOKUP(Games!E773, Data!$B$2:$L$134, 5, FALSE))*'Coefficients - Win Probability'!$D$2</f>
        <v>#N/A</v>
      </c>
      <c r="E772" s="5" t="str">
        <f>(VLOOKUP(Games!B773, Data!$B$2:$L$134, 6, FALSE)-VLOOKUP(Games!E773, Data!$B$2:$L$134, 6, FALSE))*'Coefficients - Win Probability'!$E$2</f>
        <v>#N/A</v>
      </c>
      <c r="F772" s="5" t="str">
        <f>(VLOOKUP(Games!B773, Data!$B$2:$L$134, 7, FALSE)-VLOOKUP(Games!E773, Data!$B$2:$L$134, 7, FALSE))*'Coefficients - Win Probability'!$F$2</f>
        <v>#N/A</v>
      </c>
      <c r="G772" s="5" t="str">
        <f>(VLOOKUP(Games!B773, Data!$B$2:$L$134, 8, FALSE)-VLOOKUP(Games!E773, Data!$B$2:$L$134, 8, FALSE))*'Coefficients - Win Probability'!$G$2</f>
        <v>#N/A</v>
      </c>
      <c r="H772" s="5" t="str">
        <f>(VLOOKUP(Games!B773, Data!$B$2:$L$134, 9, FALSE)-VLOOKUP(Games!E773, Data!$B$2:$L$134, 9, FALSE))*'Coefficients - Win Probability'!$H$2</f>
        <v>#N/A</v>
      </c>
      <c r="I772" s="5" t="str">
        <f>(VLOOKUP(Games!B773, Data!$B$2:$L$134, 10, FALSE)-VLOOKUP(Games!E773, Data!$B$2:$L$134, 10, FALSE))*'Coefficients - Win Probability'!$I$2</f>
        <v>#N/A</v>
      </c>
      <c r="J772" s="5" t="str">
        <f>(IF(AND(VLOOKUP(Games!B773, Data!$B$2:$L$134, 11, FALSE)=1, VLOOKUP(Games!E773, Data!$B$2:$L$134, 11, FALSE)&lt;&gt;1), 1,0))*'Coefficients - Win Probability'!$J$2</f>
        <v>#N/A</v>
      </c>
      <c r="K772" s="5" t="str">
        <f>(IF(AND(VLOOKUP(Games!B773, Data!$B$2:$L$134, 11, FALSE)&lt;&gt;1, VLOOKUP(Games!E773, Data!$B$2:$L$134, 11, FALSE)=1), 1,0))*'Coefficients - Win Probability'!$K$2</f>
        <v>#N/A</v>
      </c>
      <c r="L772" s="5" t="str">
        <f>(VLOOKUP(Games!B773, Data!$B$2:$L$134, 3, FALSE)-VLOOKUP(Games!E773, Data!$B$2:$L$134, 3, FALSE))*'Coefficients - Win Probability'!$L$2</f>
        <v>#N/A</v>
      </c>
      <c r="N772" s="5" t="str">
        <f t="shared" si="1"/>
        <v>#N/A</v>
      </c>
    </row>
    <row r="773" ht="14.25" customHeight="1">
      <c r="A773" s="5" t="n">
        <f>'Coefficients - Win Probability'!$A$2</f>
        <v>0</v>
      </c>
      <c r="B773" s="5" t="n">
        <f>(Games!G774)*'Coefficients - Win Probability'!$B$2</f>
        <v>0</v>
      </c>
      <c r="C773" s="5" t="str">
        <f>(VLOOKUP(Games!B774, Data!$B$2:$L$134, 4, FALSE)-VLOOKUP(Games!E774, Data!$B$2:$L$134, 4, FALSE))*'Coefficients - Win Probability'!$C$2</f>
        <v>#N/A</v>
      </c>
      <c r="D773" s="5" t="str">
        <f>(VLOOKUP(Games!B774, Data!$B$2:$L$134, 5, FALSE)-VLOOKUP(Games!E774, Data!$B$2:$L$134, 5, FALSE))*'Coefficients - Win Probability'!$D$2</f>
        <v>#N/A</v>
      </c>
      <c r="E773" s="5" t="str">
        <f>(VLOOKUP(Games!B774, Data!$B$2:$L$134, 6, FALSE)-VLOOKUP(Games!E774, Data!$B$2:$L$134, 6, FALSE))*'Coefficients - Win Probability'!$E$2</f>
        <v>#N/A</v>
      </c>
      <c r="F773" s="5" t="str">
        <f>(VLOOKUP(Games!B774, Data!$B$2:$L$134, 7, FALSE)-VLOOKUP(Games!E774, Data!$B$2:$L$134, 7, FALSE))*'Coefficients - Win Probability'!$F$2</f>
        <v>#N/A</v>
      </c>
      <c r="G773" s="5" t="str">
        <f>(VLOOKUP(Games!B774, Data!$B$2:$L$134, 8, FALSE)-VLOOKUP(Games!E774, Data!$B$2:$L$134, 8, FALSE))*'Coefficients - Win Probability'!$G$2</f>
        <v>#N/A</v>
      </c>
      <c r="H773" s="5" t="str">
        <f>(VLOOKUP(Games!B774, Data!$B$2:$L$134, 9, FALSE)-VLOOKUP(Games!E774, Data!$B$2:$L$134, 9, FALSE))*'Coefficients - Win Probability'!$H$2</f>
        <v>#N/A</v>
      </c>
      <c r="I773" s="5" t="str">
        <f>(VLOOKUP(Games!B774, Data!$B$2:$L$134, 10, FALSE)-VLOOKUP(Games!E774, Data!$B$2:$L$134, 10, FALSE))*'Coefficients - Win Probability'!$I$2</f>
        <v>#N/A</v>
      </c>
      <c r="J773" s="5" t="str">
        <f>(IF(AND(VLOOKUP(Games!B774, Data!$B$2:$L$134, 11, FALSE)=1, VLOOKUP(Games!E774, Data!$B$2:$L$134, 11, FALSE)&lt;&gt;1), 1,0))*'Coefficients - Win Probability'!$J$2</f>
        <v>#N/A</v>
      </c>
      <c r="K773" s="5" t="str">
        <f>(IF(AND(VLOOKUP(Games!B774, Data!$B$2:$L$134, 11, FALSE)&lt;&gt;1, VLOOKUP(Games!E774, Data!$B$2:$L$134, 11, FALSE)=1), 1,0))*'Coefficients - Win Probability'!$K$2</f>
        <v>#N/A</v>
      </c>
      <c r="L773" s="5" t="str">
        <f>(VLOOKUP(Games!B774, Data!$B$2:$L$134, 3, FALSE)-VLOOKUP(Games!E774, Data!$B$2:$L$134, 3, FALSE))*'Coefficients - Win Probability'!$L$2</f>
        <v>#N/A</v>
      </c>
      <c r="N773" s="5" t="str">
        <f t="shared" si="1"/>
        <v>#N/A</v>
      </c>
    </row>
    <row r="774" ht="14.25" customHeight="1">
      <c r="A774" s="5" t="n">
        <f>'Coefficients - Win Probability'!$A$2</f>
        <v>0</v>
      </c>
      <c r="B774" s="5" t="n">
        <f>(Games!G775)*'Coefficients - Win Probability'!$B$2</f>
        <v>0</v>
      </c>
      <c r="C774" s="5" t="str">
        <f>(VLOOKUP(Games!B775, Data!$B$2:$L$134, 4, FALSE)-VLOOKUP(Games!E775, Data!$B$2:$L$134, 4, FALSE))*'Coefficients - Win Probability'!$C$2</f>
        <v>#N/A</v>
      </c>
      <c r="D774" s="5" t="str">
        <f>(VLOOKUP(Games!B775, Data!$B$2:$L$134, 5, FALSE)-VLOOKUP(Games!E775, Data!$B$2:$L$134, 5, FALSE))*'Coefficients - Win Probability'!$D$2</f>
        <v>#N/A</v>
      </c>
      <c r="E774" s="5" t="str">
        <f>(VLOOKUP(Games!B775, Data!$B$2:$L$134, 6, FALSE)-VLOOKUP(Games!E775, Data!$B$2:$L$134, 6, FALSE))*'Coefficients - Win Probability'!$E$2</f>
        <v>#N/A</v>
      </c>
      <c r="F774" s="5" t="str">
        <f>(VLOOKUP(Games!B775, Data!$B$2:$L$134, 7, FALSE)-VLOOKUP(Games!E775, Data!$B$2:$L$134, 7, FALSE))*'Coefficients - Win Probability'!$F$2</f>
        <v>#N/A</v>
      </c>
      <c r="G774" s="5" t="str">
        <f>(VLOOKUP(Games!B775, Data!$B$2:$L$134, 8, FALSE)-VLOOKUP(Games!E775, Data!$B$2:$L$134, 8, FALSE))*'Coefficients - Win Probability'!$G$2</f>
        <v>#N/A</v>
      </c>
      <c r="H774" s="5" t="str">
        <f>(VLOOKUP(Games!B775, Data!$B$2:$L$134, 9, FALSE)-VLOOKUP(Games!E775, Data!$B$2:$L$134, 9, FALSE))*'Coefficients - Win Probability'!$H$2</f>
        <v>#N/A</v>
      </c>
      <c r="I774" s="5" t="str">
        <f>(VLOOKUP(Games!B775, Data!$B$2:$L$134, 10, FALSE)-VLOOKUP(Games!E775, Data!$B$2:$L$134, 10, FALSE))*'Coefficients - Win Probability'!$I$2</f>
        <v>#N/A</v>
      </c>
      <c r="J774" s="5" t="str">
        <f>(IF(AND(VLOOKUP(Games!B775, Data!$B$2:$L$134, 11, FALSE)=1, VLOOKUP(Games!E775, Data!$B$2:$L$134, 11, FALSE)&lt;&gt;1), 1,0))*'Coefficients - Win Probability'!$J$2</f>
        <v>#N/A</v>
      </c>
      <c r="K774" s="5" t="str">
        <f>(IF(AND(VLOOKUP(Games!B775, Data!$B$2:$L$134, 11, FALSE)&lt;&gt;1, VLOOKUP(Games!E775, Data!$B$2:$L$134, 11, FALSE)=1), 1,0))*'Coefficients - Win Probability'!$K$2</f>
        <v>#N/A</v>
      </c>
      <c r="L774" s="5" t="str">
        <f>(VLOOKUP(Games!B775, Data!$B$2:$L$134, 3, FALSE)-VLOOKUP(Games!E775, Data!$B$2:$L$134, 3, FALSE))*'Coefficients - Win Probability'!$L$2</f>
        <v>#N/A</v>
      </c>
      <c r="N774" s="5" t="str">
        <f t="shared" si="1"/>
        <v>#N/A</v>
      </c>
    </row>
    <row r="775" ht="14.25" customHeight="1">
      <c r="A775" s="5" t="n">
        <f>'Coefficients - Win Probability'!$A$2</f>
        <v>0</v>
      </c>
      <c r="B775" s="5" t="n">
        <f>(Games!G776)*'Coefficients - Win Probability'!$B$2</f>
        <v>0</v>
      </c>
      <c r="C775" s="5" t="str">
        <f>(VLOOKUP(Games!B776, Data!$B$2:$L$134, 4, FALSE)-VLOOKUP(Games!E776, Data!$B$2:$L$134, 4, FALSE))*'Coefficients - Win Probability'!$C$2</f>
        <v>#N/A</v>
      </c>
      <c r="D775" s="5" t="str">
        <f>(VLOOKUP(Games!B776, Data!$B$2:$L$134, 5, FALSE)-VLOOKUP(Games!E776, Data!$B$2:$L$134, 5, FALSE))*'Coefficients - Win Probability'!$D$2</f>
        <v>#N/A</v>
      </c>
      <c r="E775" s="5" t="str">
        <f>(VLOOKUP(Games!B776, Data!$B$2:$L$134, 6, FALSE)-VLOOKUP(Games!E776, Data!$B$2:$L$134, 6, FALSE))*'Coefficients - Win Probability'!$E$2</f>
        <v>#N/A</v>
      </c>
      <c r="F775" s="5" t="str">
        <f>(VLOOKUP(Games!B776, Data!$B$2:$L$134, 7, FALSE)-VLOOKUP(Games!E776, Data!$B$2:$L$134, 7, FALSE))*'Coefficients - Win Probability'!$F$2</f>
        <v>#N/A</v>
      </c>
      <c r="G775" s="5" t="str">
        <f>(VLOOKUP(Games!B776, Data!$B$2:$L$134, 8, FALSE)-VLOOKUP(Games!E776, Data!$B$2:$L$134, 8, FALSE))*'Coefficients - Win Probability'!$G$2</f>
        <v>#N/A</v>
      </c>
      <c r="H775" s="5" t="str">
        <f>(VLOOKUP(Games!B776, Data!$B$2:$L$134, 9, FALSE)-VLOOKUP(Games!E776, Data!$B$2:$L$134, 9, FALSE))*'Coefficients - Win Probability'!$H$2</f>
        <v>#N/A</v>
      </c>
      <c r="I775" s="5" t="str">
        <f>(VLOOKUP(Games!B776, Data!$B$2:$L$134, 10, FALSE)-VLOOKUP(Games!E776, Data!$B$2:$L$134, 10, FALSE))*'Coefficients - Win Probability'!$I$2</f>
        <v>#N/A</v>
      </c>
      <c r="J775" s="5" t="str">
        <f>(IF(AND(VLOOKUP(Games!B776, Data!$B$2:$L$134, 11, FALSE)=1, VLOOKUP(Games!E776, Data!$B$2:$L$134, 11, FALSE)&lt;&gt;1), 1,0))*'Coefficients - Win Probability'!$J$2</f>
        <v>#N/A</v>
      </c>
      <c r="K775" s="5" t="str">
        <f>(IF(AND(VLOOKUP(Games!B776, Data!$B$2:$L$134, 11, FALSE)&lt;&gt;1, VLOOKUP(Games!E776, Data!$B$2:$L$134, 11, FALSE)=1), 1,0))*'Coefficients - Win Probability'!$K$2</f>
        <v>#N/A</v>
      </c>
      <c r="L775" s="5" t="str">
        <f>(VLOOKUP(Games!B776, Data!$B$2:$L$134, 3, FALSE)-VLOOKUP(Games!E776, Data!$B$2:$L$134, 3, FALSE))*'Coefficients - Win Probability'!$L$2</f>
        <v>#N/A</v>
      </c>
      <c r="N775" s="5" t="str">
        <f t="shared" si="1"/>
        <v>#N/A</v>
      </c>
    </row>
    <row r="776" ht="14.25" customHeight="1">
      <c r="A776" s="5" t="n">
        <f>'Coefficients - Win Probability'!$A$2</f>
        <v>0</v>
      </c>
      <c r="B776" s="5" t="n">
        <f>(Games!G777)*'Coefficients - Win Probability'!$B$2</f>
        <v>0</v>
      </c>
      <c r="C776" s="5" t="str">
        <f>(VLOOKUP(Games!B777, Data!$B$2:$L$134, 4, FALSE)-VLOOKUP(Games!E777, Data!$B$2:$L$134, 4, FALSE))*'Coefficients - Win Probability'!$C$2</f>
        <v>#N/A</v>
      </c>
      <c r="D776" s="5" t="str">
        <f>(VLOOKUP(Games!B777, Data!$B$2:$L$134, 5, FALSE)-VLOOKUP(Games!E777, Data!$B$2:$L$134, 5, FALSE))*'Coefficients - Win Probability'!$D$2</f>
        <v>#N/A</v>
      </c>
      <c r="E776" s="5" t="str">
        <f>(VLOOKUP(Games!B777, Data!$B$2:$L$134, 6, FALSE)-VLOOKUP(Games!E777, Data!$B$2:$L$134, 6, FALSE))*'Coefficients - Win Probability'!$E$2</f>
        <v>#N/A</v>
      </c>
      <c r="F776" s="5" t="str">
        <f>(VLOOKUP(Games!B777, Data!$B$2:$L$134, 7, FALSE)-VLOOKUP(Games!E777, Data!$B$2:$L$134, 7, FALSE))*'Coefficients - Win Probability'!$F$2</f>
        <v>#N/A</v>
      </c>
      <c r="G776" s="5" t="str">
        <f>(VLOOKUP(Games!B777, Data!$B$2:$L$134, 8, FALSE)-VLOOKUP(Games!E777, Data!$B$2:$L$134, 8, FALSE))*'Coefficients - Win Probability'!$G$2</f>
        <v>#N/A</v>
      </c>
      <c r="H776" s="5" t="str">
        <f>(VLOOKUP(Games!B777, Data!$B$2:$L$134, 9, FALSE)-VLOOKUP(Games!E777, Data!$B$2:$L$134, 9, FALSE))*'Coefficients - Win Probability'!$H$2</f>
        <v>#N/A</v>
      </c>
      <c r="I776" s="5" t="str">
        <f>(VLOOKUP(Games!B777, Data!$B$2:$L$134, 10, FALSE)-VLOOKUP(Games!E777, Data!$B$2:$L$134, 10, FALSE))*'Coefficients - Win Probability'!$I$2</f>
        <v>#N/A</v>
      </c>
      <c r="J776" s="5" t="str">
        <f>(IF(AND(VLOOKUP(Games!B777, Data!$B$2:$L$134, 11, FALSE)=1, VLOOKUP(Games!E777, Data!$B$2:$L$134, 11, FALSE)&lt;&gt;1), 1,0))*'Coefficients - Win Probability'!$J$2</f>
        <v>#N/A</v>
      </c>
      <c r="K776" s="5" t="str">
        <f>(IF(AND(VLOOKUP(Games!B777, Data!$B$2:$L$134, 11, FALSE)&lt;&gt;1, VLOOKUP(Games!E777, Data!$B$2:$L$134, 11, FALSE)=1), 1,0))*'Coefficients - Win Probability'!$K$2</f>
        <v>#N/A</v>
      </c>
      <c r="L776" s="5" t="str">
        <f>(VLOOKUP(Games!B777, Data!$B$2:$L$134, 3, FALSE)-VLOOKUP(Games!E777, Data!$B$2:$L$134, 3, FALSE))*'Coefficients - Win Probability'!$L$2</f>
        <v>#N/A</v>
      </c>
      <c r="N776" s="5" t="str">
        <f t="shared" si="1"/>
        <v>#N/A</v>
      </c>
    </row>
    <row r="777" ht="14.25" customHeight="1">
      <c r="A777" s="5" t="n">
        <f>'Coefficients - Win Probability'!$A$2</f>
        <v>0</v>
      </c>
      <c r="B777" s="5" t="n">
        <f>(Games!G778)*'Coefficients - Win Probability'!$B$2</f>
        <v>0</v>
      </c>
      <c r="C777" s="5" t="str">
        <f>(VLOOKUP(Games!B778, Data!$B$2:$L$134, 4, FALSE)-VLOOKUP(Games!E778, Data!$B$2:$L$134, 4, FALSE))*'Coefficients - Win Probability'!$C$2</f>
        <v>#N/A</v>
      </c>
      <c r="D777" s="5" t="str">
        <f>(VLOOKUP(Games!B778, Data!$B$2:$L$134, 5, FALSE)-VLOOKUP(Games!E778, Data!$B$2:$L$134, 5, FALSE))*'Coefficients - Win Probability'!$D$2</f>
        <v>#N/A</v>
      </c>
      <c r="E777" s="5" t="str">
        <f>(VLOOKUP(Games!B778, Data!$B$2:$L$134, 6, FALSE)-VLOOKUP(Games!E778, Data!$B$2:$L$134, 6, FALSE))*'Coefficients - Win Probability'!$E$2</f>
        <v>#N/A</v>
      </c>
      <c r="F777" s="5" t="str">
        <f>(VLOOKUP(Games!B778, Data!$B$2:$L$134, 7, FALSE)-VLOOKUP(Games!E778, Data!$B$2:$L$134, 7, FALSE))*'Coefficients - Win Probability'!$F$2</f>
        <v>#N/A</v>
      </c>
      <c r="G777" s="5" t="str">
        <f>(VLOOKUP(Games!B778, Data!$B$2:$L$134, 8, FALSE)-VLOOKUP(Games!E778, Data!$B$2:$L$134, 8, FALSE))*'Coefficients - Win Probability'!$G$2</f>
        <v>#N/A</v>
      </c>
      <c r="H777" s="5" t="str">
        <f>(VLOOKUP(Games!B778, Data!$B$2:$L$134, 9, FALSE)-VLOOKUP(Games!E778, Data!$B$2:$L$134, 9, FALSE))*'Coefficients - Win Probability'!$H$2</f>
        <v>#N/A</v>
      </c>
      <c r="I777" s="5" t="str">
        <f>(VLOOKUP(Games!B778, Data!$B$2:$L$134, 10, FALSE)-VLOOKUP(Games!E778, Data!$B$2:$L$134, 10, FALSE))*'Coefficients - Win Probability'!$I$2</f>
        <v>#N/A</v>
      </c>
      <c r="J777" s="5" t="str">
        <f>(IF(AND(VLOOKUP(Games!B778, Data!$B$2:$L$134, 11, FALSE)=1, VLOOKUP(Games!E778, Data!$B$2:$L$134, 11, FALSE)&lt;&gt;1), 1,0))*'Coefficients - Win Probability'!$J$2</f>
        <v>#N/A</v>
      </c>
      <c r="K777" s="5" t="str">
        <f>(IF(AND(VLOOKUP(Games!B778, Data!$B$2:$L$134, 11, FALSE)&lt;&gt;1, VLOOKUP(Games!E778, Data!$B$2:$L$134, 11, FALSE)=1), 1,0))*'Coefficients - Win Probability'!$K$2</f>
        <v>#N/A</v>
      </c>
      <c r="L777" s="5" t="str">
        <f>(VLOOKUP(Games!B778, Data!$B$2:$L$134, 3, FALSE)-VLOOKUP(Games!E778, Data!$B$2:$L$134, 3, FALSE))*'Coefficients - Win Probability'!$L$2</f>
        <v>#N/A</v>
      </c>
      <c r="N777" s="5" t="str">
        <f t="shared" si="1"/>
        <v>#N/A</v>
      </c>
    </row>
    <row r="778" ht="14.25" customHeight="1">
      <c r="A778" s="5" t="n">
        <f>'Coefficients - Win Probability'!$A$2</f>
        <v>0</v>
      </c>
      <c r="B778" s="5" t="n">
        <f>(Games!G779)*'Coefficients - Win Probability'!$B$2</f>
        <v>0</v>
      </c>
      <c r="C778" s="5" t="str">
        <f>(VLOOKUP(Games!B779, Data!$B$2:$L$134, 4, FALSE)-VLOOKUP(Games!E779, Data!$B$2:$L$134, 4, FALSE))*'Coefficients - Win Probability'!$C$2</f>
        <v>#N/A</v>
      </c>
      <c r="D778" s="5" t="str">
        <f>(VLOOKUP(Games!B779, Data!$B$2:$L$134, 5, FALSE)-VLOOKUP(Games!E779, Data!$B$2:$L$134, 5, FALSE))*'Coefficients - Win Probability'!$D$2</f>
        <v>#N/A</v>
      </c>
      <c r="E778" s="5" t="str">
        <f>(VLOOKUP(Games!B779, Data!$B$2:$L$134, 6, FALSE)-VLOOKUP(Games!E779, Data!$B$2:$L$134, 6, FALSE))*'Coefficients - Win Probability'!$E$2</f>
        <v>#N/A</v>
      </c>
      <c r="F778" s="5" t="str">
        <f>(VLOOKUP(Games!B779, Data!$B$2:$L$134, 7, FALSE)-VLOOKUP(Games!E779, Data!$B$2:$L$134, 7, FALSE))*'Coefficients - Win Probability'!$F$2</f>
        <v>#N/A</v>
      </c>
      <c r="G778" s="5" t="str">
        <f>(VLOOKUP(Games!B779, Data!$B$2:$L$134, 8, FALSE)-VLOOKUP(Games!E779, Data!$B$2:$L$134, 8, FALSE))*'Coefficients - Win Probability'!$G$2</f>
        <v>#N/A</v>
      </c>
      <c r="H778" s="5" t="str">
        <f>(VLOOKUP(Games!B779, Data!$B$2:$L$134, 9, FALSE)-VLOOKUP(Games!E779, Data!$B$2:$L$134, 9, FALSE))*'Coefficients - Win Probability'!$H$2</f>
        <v>#N/A</v>
      </c>
      <c r="I778" s="5" t="str">
        <f>(VLOOKUP(Games!B779, Data!$B$2:$L$134, 10, FALSE)-VLOOKUP(Games!E779, Data!$B$2:$L$134, 10, FALSE))*'Coefficients - Win Probability'!$I$2</f>
        <v>#N/A</v>
      </c>
      <c r="J778" s="5" t="str">
        <f>(IF(AND(VLOOKUP(Games!B779, Data!$B$2:$L$134, 11, FALSE)=1, VLOOKUP(Games!E779, Data!$B$2:$L$134, 11, FALSE)&lt;&gt;1), 1,0))*'Coefficients - Win Probability'!$J$2</f>
        <v>#N/A</v>
      </c>
      <c r="K778" s="5" t="str">
        <f>(IF(AND(VLOOKUP(Games!B779, Data!$B$2:$L$134, 11, FALSE)&lt;&gt;1, VLOOKUP(Games!E779, Data!$B$2:$L$134, 11, FALSE)=1), 1,0))*'Coefficients - Win Probability'!$K$2</f>
        <v>#N/A</v>
      </c>
      <c r="L778" s="5" t="str">
        <f>(VLOOKUP(Games!B779, Data!$B$2:$L$134, 3, FALSE)-VLOOKUP(Games!E779, Data!$B$2:$L$134, 3, FALSE))*'Coefficients - Win Probability'!$L$2</f>
        <v>#N/A</v>
      </c>
      <c r="N778" s="5" t="str">
        <f t="shared" si="1"/>
        <v>#N/A</v>
      </c>
    </row>
    <row r="779" ht="14.25" customHeight="1">
      <c r="A779" s="5" t="n">
        <f>'Coefficients - Win Probability'!$A$2</f>
        <v>0</v>
      </c>
      <c r="B779" s="5" t="n">
        <f>(Games!G780)*'Coefficients - Win Probability'!$B$2</f>
        <v>0</v>
      </c>
      <c r="C779" s="5" t="str">
        <f>(VLOOKUP(Games!B780, Data!$B$2:$L$134, 4, FALSE)-VLOOKUP(Games!E780, Data!$B$2:$L$134, 4, FALSE))*'Coefficients - Win Probability'!$C$2</f>
        <v>#N/A</v>
      </c>
      <c r="D779" s="5" t="str">
        <f>(VLOOKUP(Games!B780, Data!$B$2:$L$134, 5, FALSE)-VLOOKUP(Games!E780, Data!$B$2:$L$134, 5, FALSE))*'Coefficients - Win Probability'!$D$2</f>
        <v>#N/A</v>
      </c>
      <c r="E779" s="5" t="str">
        <f>(VLOOKUP(Games!B780, Data!$B$2:$L$134, 6, FALSE)-VLOOKUP(Games!E780, Data!$B$2:$L$134, 6, FALSE))*'Coefficients - Win Probability'!$E$2</f>
        <v>#N/A</v>
      </c>
      <c r="F779" s="5" t="str">
        <f>(VLOOKUP(Games!B780, Data!$B$2:$L$134, 7, FALSE)-VLOOKUP(Games!E780, Data!$B$2:$L$134, 7, FALSE))*'Coefficients - Win Probability'!$F$2</f>
        <v>#N/A</v>
      </c>
      <c r="G779" s="5" t="str">
        <f>(VLOOKUP(Games!B780, Data!$B$2:$L$134, 8, FALSE)-VLOOKUP(Games!E780, Data!$B$2:$L$134, 8, FALSE))*'Coefficients - Win Probability'!$G$2</f>
        <v>#N/A</v>
      </c>
      <c r="H779" s="5" t="str">
        <f>(VLOOKUP(Games!B780, Data!$B$2:$L$134, 9, FALSE)-VLOOKUP(Games!E780, Data!$B$2:$L$134, 9, FALSE))*'Coefficients - Win Probability'!$H$2</f>
        <v>#N/A</v>
      </c>
      <c r="I779" s="5" t="str">
        <f>(VLOOKUP(Games!B780, Data!$B$2:$L$134, 10, FALSE)-VLOOKUP(Games!E780, Data!$B$2:$L$134, 10, FALSE))*'Coefficients - Win Probability'!$I$2</f>
        <v>#N/A</v>
      </c>
      <c r="J779" s="5" t="str">
        <f>(IF(AND(VLOOKUP(Games!B780, Data!$B$2:$L$134, 11, FALSE)=1, VLOOKUP(Games!E780, Data!$B$2:$L$134, 11, FALSE)&lt;&gt;1), 1,0))*'Coefficients - Win Probability'!$J$2</f>
        <v>#N/A</v>
      </c>
      <c r="K779" s="5" t="str">
        <f>(IF(AND(VLOOKUP(Games!B780, Data!$B$2:$L$134, 11, FALSE)&lt;&gt;1, VLOOKUP(Games!E780, Data!$B$2:$L$134, 11, FALSE)=1), 1,0))*'Coefficients - Win Probability'!$K$2</f>
        <v>#N/A</v>
      </c>
      <c r="L779" s="5" t="str">
        <f>(VLOOKUP(Games!B780, Data!$B$2:$L$134, 3, FALSE)-VLOOKUP(Games!E780, Data!$B$2:$L$134, 3, FALSE))*'Coefficients - Win Probability'!$L$2</f>
        <v>#N/A</v>
      </c>
      <c r="N779" s="5" t="str">
        <f t="shared" si="1"/>
        <v>#N/A</v>
      </c>
    </row>
    <row r="780" ht="14.25" customHeight="1">
      <c r="A780" s="5" t="n">
        <f>'Coefficients - Win Probability'!$A$2</f>
        <v>0</v>
      </c>
      <c r="B780" s="5" t="n">
        <f>(Games!G781)*'Coefficients - Win Probability'!$B$2</f>
        <v>0</v>
      </c>
      <c r="C780" s="5" t="str">
        <f>(VLOOKUP(Games!B781, Data!$B$2:$L$134, 4, FALSE)-VLOOKUP(Games!E781, Data!$B$2:$L$134, 4, FALSE))*'Coefficients - Win Probability'!$C$2</f>
        <v>#N/A</v>
      </c>
      <c r="D780" s="5" t="str">
        <f>(VLOOKUP(Games!B781, Data!$B$2:$L$134, 5, FALSE)-VLOOKUP(Games!E781, Data!$B$2:$L$134, 5, FALSE))*'Coefficients - Win Probability'!$D$2</f>
        <v>#N/A</v>
      </c>
      <c r="E780" s="5" t="str">
        <f>(VLOOKUP(Games!B781, Data!$B$2:$L$134, 6, FALSE)-VLOOKUP(Games!E781, Data!$B$2:$L$134, 6, FALSE))*'Coefficients - Win Probability'!$E$2</f>
        <v>#N/A</v>
      </c>
      <c r="F780" s="5" t="str">
        <f>(VLOOKUP(Games!B781, Data!$B$2:$L$134, 7, FALSE)-VLOOKUP(Games!E781, Data!$B$2:$L$134, 7, FALSE))*'Coefficients - Win Probability'!$F$2</f>
        <v>#N/A</v>
      </c>
      <c r="G780" s="5" t="str">
        <f>(VLOOKUP(Games!B781, Data!$B$2:$L$134, 8, FALSE)-VLOOKUP(Games!E781, Data!$B$2:$L$134, 8, FALSE))*'Coefficients - Win Probability'!$G$2</f>
        <v>#N/A</v>
      </c>
      <c r="H780" s="5" t="str">
        <f>(VLOOKUP(Games!B781, Data!$B$2:$L$134, 9, FALSE)-VLOOKUP(Games!E781, Data!$B$2:$L$134, 9, FALSE))*'Coefficients - Win Probability'!$H$2</f>
        <v>#N/A</v>
      </c>
      <c r="I780" s="5" t="str">
        <f>(VLOOKUP(Games!B781, Data!$B$2:$L$134, 10, FALSE)-VLOOKUP(Games!E781, Data!$B$2:$L$134, 10, FALSE))*'Coefficients - Win Probability'!$I$2</f>
        <v>#N/A</v>
      </c>
      <c r="J780" s="5" t="str">
        <f>(IF(AND(VLOOKUP(Games!B781, Data!$B$2:$L$134, 11, FALSE)=1, VLOOKUP(Games!E781, Data!$B$2:$L$134, 11, FALSE)&lt;&gt;1), 1,0))*'Coefficients - Win Probability'!$J$2</f>
        <v>#N/A</v>
      </c>
      <c r="K780" s="5" t="str">
        <f>(IF(AND(VLOOKUP(Games!B781, Data!$B$2:$L$134, 11, FALSE)&lt;&gt;1, VLOOKUP(Games!E781, Data!$B$2:$L$134, 11, FALSE)=1), 1,0))*'Coefficients - Win Probability'!$K$2</f>
        <v>#N/A</v>
      </c>
      <c r="L780" s="5" t="str">
        <f>(VLOOKUP(Games!B781, Data!$B$2:$L$134, 3, FALSE)-VLOOKUP(Games!E781, Data!$B$2:$L$134, 3, FALSE))*'Coefficients - Win Probability'!$L$2</f>
        <v>#N/A</v>
      </c>
      <c r="N780" s="5" t="str">
        <f t="shared" si="1"/>
        <v>#N/A</v>
      </c>
    </row>
    <row r="781" ht="14.25" customHeight="1">
      <c r="A781" s="5" t="n">
        <f>'Coefficients - Win Probability'!$A$2</f>
        <v>0</v>
      </c>
      <c r="B781" s="5" t="n">
        <f>(Games!G782)*'Coefficients - Win Probability'!$B$2</f>
        <v>0</v>
      </c>
      <c r="C781" s="5" t="str">
        <f>(VLOOKUP(Games!B782, Data!$B$2:$L$134, 4, FALSE)-VLOOKUP(Games!E782, Data!$B$2:$L$134, 4, FALSE))*'Coefficients - Win Probability'!$C$2</f>
        <v>#N/A</v>
      </c>
      <c r="D781" s="5" t="str">
        <f>(VLOOKUP(Games!B782, Data!$B$2:$L$134, 5, FALSE)-VLOOKUP(Games!E782, Data!$B$2:$L$134, 5, FALSE))*'Coefficients - Win Probability'!$D$2</f>
        <v>#N/A</v>
      </c>
      <c r="E781" s="5" t="str">
        <f>(VLOOKUP(Games!B782, Data!$B$2:$L$134, 6, FALSE)-VLOOKUP(Games!E782, Data!$B$2:$L$134, 6, FALSE))*'Coefficients - Win Probability'!$E$2</f>
        <v>#N/A</v>
      </c>
      <c r="F781" s="5" t="str">
        <f>(VLOOKUP(Games!B782, Data!$B$2:$L$134, 7, FALSE)-VLOOKUP(Games!E782, Data!$B$2:$L$134, 7, FALSE))*'Coefficients - Win Probability'!$F$2</f>
        <v>#N/A</v>
      </c>
      <c r="G781" s="5" t="str">
        <f>(VLOOKUP(Games!B782, Data!$B$2:$L$134, 8, FALSE)-VLOOKUP(Games!E782, Data!$B$2:$L$134, 8, FALSE))*'Coefficients - Win Probability'!$G$2</f>
        <v>#N/A</v>
      </c>
      <c r="H781" s="5" t="str">
        <f>(VLOOKUP(Games!B782, Data!$B$2:$L$134, 9, FALSE)-VLOOKUP(Games!E782, Data!$B$2:$L$134, 9, FALSE))*'Coefficients - Win Probability'!$H$2</f>
        <v>#N/A</v>
      </c>
      <c r="I781" s="5" t="str">
        <f>(VLOOKUP(Games!B782, Data!$B$2:$L$134, 10, FALSE)-VLOOKUP(Games!E782, Data!$B$2:$L$134, 10, FALSE))*'Coefficients - Win Probability'!$I$2</f>
        <v>#N/A</v>
      </c>
      <c r="J781" s="5" t="str">
        <f>(IF(AND(VLOOKUP(Games!B782, Data!$B$2:$L$134, 11, FALSE)=1, VLOOKUP(Games!E782, Data!$B$2:$L$134, 11, FALSE)&lt;&gt;1), 1,0))*'Coefficients - Win Probability'!$J$2</f>
        <v>#N/A</v>
      </c>
      <c r="K781" s="5" t="str">
        <f>(IF(AND(VLOOKUP(Games!B782, Data!$B$2:$L$134, 11, FALSE)&lt;&gt;1, VLOOKUP(Games!E782, Data!$B$2:$L$134, 11, FALSE)=1), 1,0))*'Coefficients - Win Probability'!$K$2</f>
        <v>#N/A</v>
      </c>
      <c r="L781" s="5" t="str">
        <f>(VLOOKUP(Games!B782, Data!$B$2:$L$134, 3, FALSE)-VLOOKUP(Games!E782, Data!$B$2:$L$134, 3, FALSE))*'Coefficients - Win Probability'!$L$2</f>
        <v>#N/A</v>
      </c>
      <c r="N781" s="5" t="str">
        <f t="shared" si="1"/>
        <v>#N/A</v>
      </c>
    </row>
    <row r="782" ht="14.25" customHeight="1">
      <c r="A782" s="5" t="n">
        <f>'Coefficients - Win Probability'!$A$2</f>
        <v>0</v>
      </c>
      <c r="B782" s="5" t="n">
        <f>(Games!G783)*'Coefficients - Win Probability'!$B$2</f>
        <v>0</v>
      </c>
      <c r="C782" s="5" t="str">
        <f>(VLOOKUP(Games!B783, Data!$B$2:$L$134, 4, FALSE)-VLOOKUP(Games!E783, Data!$B$2:$L$134, 4, FALSE))*'Coefficients - Win Probability'!$C$2</f>
        <v>#N/A</v>
      </c>
      <c r="D782" s="5" t="str">
        <f>(VLOOKUP(Games!B783, Data!$B$2:$L$134, 5, FALSE)-VLOOKUP(Games!E783, Data!$B$2:$L$134, 5, FALSE))*'Coefficients - Win Probability'!$D$2</f>
        <v>#N/A</v>
      </c>
      <c r="E782" s="5" t="str">
        <f>(VLOOKUP(Games!B783, Data!$B$2:$L$134, 6, FALSE)-VLOOKUP(Games!E783, Data!$B$2:$L$134, 6, FALSE))*'Coefficients - Win Probability'!$E$2</f>
        <v>#N/A</v>
      </c>
      <c r="F782" s="5" t="str">
        <f>(VLOOKUP(Games!B783, Data!$B$2:$L$134, 7, FALSE)-VLOOKUP(Games!E783, Data!$B$2:$L$134, 7, FALSE))*'Coefficients - Win Probability'!$F$2</f>
        <v>#N/A</v>
      </c>
      <c r="G782" s="5" t="str">
        <f>(VLOOKUP(Games!B783, Data!$B$2:$L$134, 8, FALSE)-VLOOKUP(Games!E783, Data!$B$2:$L$134, 8, FALSE))*'Coefficients - Win Probability'!$G$2</f>
        <v>#N/A</v>
      </c>
      <c r="H782" s="5" t="str">
        <f>(VLOOKUP(Games!B783, Data!$B$2:$L$134, 9, FALSE)-VLOOKUP(Games!E783, Data!$B$2:$L$134, 9, FALSE))*'Coefficients - Win Probability'!$H$2</f>
        <v>#N/A</v>
      </c>
      <c r="I782" s="5" t="str">
        <f>(VLOOKUP(Games!B783, Data!$B$2:$L$134, 10, FALSE)-VLOOKUP(Games!E783, Data!$B$2:$L$134, 10, FALSE))*'Coefficients - Win Probability'!$I$2</f>
        <v>#N/A</v>
      </c>
      <c r="J782" s="5" t="str">
        <f>(IF(AND(VLOOKUP(Games!B783, Data!$B$2:$L$134, 11, FALSE)=1, VLOOKUP(Games!E783, Data!$B$2:$L$134, 11, FALSE)&lt;&gt;1), 1,0))*'Coefficients - Win Probability'!$J$2</f>
        <v>#N/A</v>
      </c>
      <c r="K782" s="5" t="str">
        <f>(IF(AND(VLOOKUP(Games!B783, Data!$B$2:$L$134, 11, FALSE)&lt;&gt;1, VLOOKUP(Games!E783, Data!$B$2:$L$134, 11, FALSE)=1), 1,0))*'Coefficients - Win Probability'!$K$2</f>
        <v>#N/A</v>
      </c>
      <c r="L782" s="5" t="str">
        <f>(VLOOKUP(Games!B783, Data!$B$2:$L$134, 3, FALSE)-VLOOKUP(Games!E783, Data!$B$2:$L$134, 3, FALSE))*'Coefficients - Win Probability'!$L$2</f>
        <v>#N/A</v>
      </c>
      <c r="N782" s="5" t="str">
        <f t="shared" si="1"/>
        <v>#N/A</v>
      </c>
    </row>
    <row r="783" ht="14.25" customHeight="1">
      <c r="A783" s="5" t="n">
        <f>'Coefficients - Win Probability'!$A$2</f>
        <v>0</v>
      </c>
      <c r="B783" s="5" t="n">
        <f>(Games!G784)*'Coefficients - Win Probability'!$B$2</f>
        <v>0</v>
      </c>
      <c r="C783" s="5" t="str">
        <f>(VLOOKUP(Games!B784, Data!$B$2:$L$134, 4, FALSE)-VLOOKUP(Games!E784, Data!$B$2:$L$134, 4, FALSE))*'Coefficients - Win Probability'!$C$2</f>
        <v>#N/A</v>
      </c>
      <c r="D783" s="5" t="str">
        <f>(VLOOKUP(Games!B784, Data!$B$2:$L$134, 5, FALSE)-VLOOKUP(Games!E784, Data!$B$2:$L$134, 5, FALSE))*'Coefficients - Win Probability'!$D$2</f>
        <v>#N/A</v>
      </c>
      <c r="E783" s="5" t="str">
        <f>(VLOOKUP(Games!B784, Data!$B$2:$L$134, 6, FALSE)-VLOOKUP(Games!E784, Data!$B$2:$L$134, 6, FALSE))*'Coefficients - Win Probability'!$E$2</f>
        <v>#N/A</v>
      </c>
      <c r="F783" s="5" t="str">
        <f>(VLOOKUP(Games!B784, Data!$B$2:$L$134, 7, FALSE)-VLOOKUP(Games!E784, Data!$B$2:$L$134, 7, FALSE))*'Coefficients - Win Probability'!$F$2</f>
        <v>#N/A</v>
      </c>
      <c r="G783" s="5" t="str">
        <f>(VLOOKUP(Games!B784, Data!$B$2:$L$134, 8, FALSE)-VLOOKUP(Games!E784, Data!$B$2:$L$134, 8, FALSE))*'Coefficients - Win Probability'!$G$2</f>
        <v>#N/A</v>
      </c>
      <c r="H783" s="5" t="str">
        <f>(VLOOKUP(Games!B784, Data!$B$2:$L$134, 9, FALSE)-VLOOKUP(Games!E784, Data!$B$2:$L$134, 9, FALSE))*'Coefficients - Win Probability'!$H$2</f>
        <v>#N/A</v>
      </c>
      <c r="I783" s="5" t="str">
        <f>(VLOOKUP(Games!B784, Data!$B$2:$L$134, 10, FALSE)-VLOOKUP(Games!E784, Data!$B$2:$L$134, 10, FALSE))*'Coefficients - Win Probability'!$I$2</f>
        <v>#N/A</v>
      </c>
      <c r="J783" s="5" t="str">
        <f>(IF(AND(VLOOKUP(Games!B784, Data!$B$2:$L$134, 11, FALSE)=1, VLOOKUP(Games!E784, Data!$B$2:$L$134, 11, FALSE)&lt;&gt;1), 1,0))*'Coefficients - Win Probability'!$J$2</f>
        <v>#N/A</v>
      </c>
      <c r="K783" s="5" t="str">
        <f>(IF(AND(VLOOKUP(Games!B784, Data!$B$2:$L$134, 11, FALSE)&lt;&gt;1, VLOOKUP(Games!E784, Data!$B$2:$L$134, 11, FALSE)=1), 1,0))*'Coefficients - Win Probability'!$K$2</f>
        <v>#N/A</v>
      </c>
      <c r="L783" s="5" t="str">
        <f>(VLOOKUP(Games!B784, Data!$B$2:$L$134, 3, FALSE)-VLOOKUP(Games!E784, Data!$B$2:$L$134, 3, FALSE))*'Coefficients - Win Probability'!$L$2</f>
        <v>#N/A</v>
      </c>
      <c r="N783" s="5" t="str">
        <f t="shared" si="1"/>
        <v>#N/A</v>
      </c>
    </row>
    <row r="784" ht="14.25" customHeight="1">
      <c r="A784" s="5" t="n">
        <f>'Coefficients - Win Probability'!$A$2</f>
        <v>0</v>
      </c>
      <c r="B784" s="5" t="n">
        <f>(Games!G785)*'Coefficients - Win Probability'!$B$2</f>
        <v>0</v>
      </c>
      <c r="C784" s="5" t="str">
        <f>(VLOOKUP(Games!B785, Data!$B$2:$L$134, 4, FALSE)-VLOOKUP(Games!E785, Data!$B$2:$L$134, 4, FALSE))*'Coefficients - Win Probability'!$C$2</f>
        <v>#N/A</v>
      </c>
      <c r="D784" s="5" t="str">
        <f>(VLOOKUP(Games!B785, Data!$B$2:$L$134, 5, FALSE)-VLOOKUP(Games!E785, Data!$B$2:$L$134, 5, FALSE))*'Coefficients - Win Probability'!$D$2</f>
        <v>#N/A</v>
      </c>
      <c r="E784" s="5" t="str">
        <f>(VLOOKUP(Games!B785, Data!$B$2:$L$134, 6, FALSE)-VLOOKUP(Games!E785, Data!$B$2:$L$134, 6, FALSE))*'Coefficients - Win Probability'!$E$2</f>
        <v>#N/A</v>
      </c>
      <c r="F784" s="5" t="str">
        <f>(VLOOKUP(Games!B785, Data!$B$2:$L$134, 7, FALSE)-VLOOKUP(Games!E785, Data!$B$2:$L$134, 7, FALSE))*'Coefficients - Win Probability'!$F$2</f>
        <v>#N/A</v>
      </c>
      <c r="G784" s="5" t="str">
        <f>(VLOOKUP(Games!B785, Data!$B$2:$L$134, 8, FALSE)-VLOOKUP(Games!E785, Data!$B$2:$L$134, 8, FALSE))*'Coefficients - Win Probability'!$G$2</f>
        <v>#N/A</v>
      </c>
      <c r="H784" s="5" t="str">
        <f>(VLOOKUP(Games!B785, Data!$B$2:$L$134, 9, FALSE)-VLOOKUP(Games!E785, Data!$B$2:$L$134, 9, FALSE))*'Coefficients - Win Probability'!$H$2</f>
        <v>#N/A</v>
      </c>
      <c r="I784" s="5" t="str">
        <f>(VLOOKUP(Games!B785, Data!$B$2:$L$134, 10, FALSE)-VLOOKUP(Games!E785, Data!$B$2:$L$134, 10, FALSE))*'Coefficients - Win Probability'!$I$2</f>
        <v>#N/A</v>
      </c>
      <c r="J784" s="5" t="str">
        <f>(IF(AND(VLOOKUP(Games!B785, Data!$B$2:$L$134, 11, FALSE)=1, VLOOKUP(Games!E785, Data!$B$2:$L$134, 11, FALSE)&lt;&gt;1), 1,0))*'Coefficients - Win Probability'!$J$2</f>
        <v>#N/A</v>
      </c>
      <c r="K784" s="5" t="str">
        <f>(IF(AND(VLOOKUP(Games!B785, Data!$B$2:$L$134, 11, FALSE)&lt;&gt;1, VLOOKUP(Games!E785, Data!$B$2:$L$134, 11, FALSE)=1), 1,0))*'Coefficients - Win Probability'!$K$2</f>
        <v>#N/A</v>
      </c>
      <c r="L784" s="5" t="str">
        <f>(VLOOKUP(Games!B785, Data!$B$2:$L$134, 3, FALSE)-VLOOKUP(Games!E785, Data!$B$2:$L$134, 3, FALSE))*'Coefficients - Win Probability'!$L$2</f>
        <v>#N/A</v>
      </c>
      <c r="N784" s="5" t="str">
        <f t="shared" si="1"/>
        <v>#N/A</v>
      </c>
    </row>
    <row r="785" ht="14.25" customHeight="1">
      <c r="A785" s="5" t="n">
        <f>'Coefficients - Win Probability'!$A$2</f>
        <v>0</v>
      </c>
      <c r="B785" s="5" t="n">
        <f>(Games!G786)*'Coefficients - Win Probability'!$B$2</f>
        <v>0</v>
      </c>
      <c r="C785" s="5" t="str">
        <f>(VLOOKUP(Games!B786, Data!$B$2:$L$134, 4, FALSE)-VLOOKUP(Games!E786, Data!$B$2:$L$134, 4, FALSE))*'Coefficients - Win Probability'!$C$2</f>
        <v>#N/A</v>
      </c>
      <c r="D785" s="5" t="str">
        <f>(VLOOKUP(Games!B786, Data!$B$2:$L$134, 5, FALSE)-VLOOKUP(Games!E786, Data!$B$2:$L$134, 5, FALSE))*'Coefficients - Win Probability'!$D$2</f>
        <v>#N/A</v>
      </c>
      <c r="E785" s="5" t="str">
        <f>(VLOOKUP(Games!B786, Data!$B$2:$L$134, 6, FALSE)-VLOOKUP(Games!E786, Data!$B$2:$L$134, 6, FALSE))*'Coefficients - Win Probability'!$E$2</f>
        <v>#N/A</v>
      </c>
      <c r="F785" s="5" t="str">
        <f>(VLOOKUP(Games!B786, Data!$B$2:$L$134, 7, FALSE)-VLOOKUP(Games!E786, Data!$B$2:$L$134, 7, FALSE))*'Coefficients - Win Probability'!$F$2</f>
        <v>#N/A</v>
      </c>
      <c r="G785" s="5" t="str">
        <f>(VLOOKUP(Games!B786, Data!$B$2:$L$134, 8, FALSE)-VLOOKUP(Games!E786, Data!$B$2:$L$134, 8, FALSE))*'Coefficients - Win Probability'!$G$2</f>
        <v>#N/A</v>
      </c>
      <c r="H785" s="5" t="str">
        <f>(VLOOKUP(Games!B786, Data!$B$2:$L$134, 9, FALSE)-VLOOKUP(Games!E786, Data!$B$2:$L$134, 9, FALSE))*'Coefficients - Win Probability'!$H$2</f>
        <v>#N/A</v>
      </c>
      <c r="I785" s="5" t="str">
        <f>(VLOOKUP(Games!B786, Data!$B$2:$L$134, 10, FALSE)-VLOOKUP(Games!E786, Data!$B$2:$L$134, 10, FALSE))*'Coefficients - Win Probability'!$I$2</f>
        <v>#N/A</v>
      </c>
      <c r="J785" s="5" t="str">
        <f>(IF(AND(VLOOKUP(Games!B786, Data!$B$2:$L$134, 11, FALSE)=1, VLOOKUP(Games!E786, Data!$B$2:$L$134, 11, FALSE)&lt;&gt;1), 1,0))*'Coefficients - Win Probability'!$J$2</f>
        <v>#N/A</v>
      </c>
      <c r="K785" s="5" t="str">
        <f>(IF(AND(VLOOKUP(Games!B786, Data!$B$2:$L$134, 11, FALSE)&lt;&gt;1, VLOOKUP(Games!E786, Data!$B$2:$L$134, 11, FALSE)=1), 1,0))*'Coefficients - Win Probability'!$K$2</f>
        <v>#N/A</v>
      </c>
      <c r="L785" s="5" t="str">
        <f>(VLOOKUP(Games!B786, Data!$B$2:$L$134, 3, FALSE)-VLOOKUP(Games!E786, Data!$B$2:$L$134, 3, FALSE))*'Coefficients - Win Probability'!$L$2</f>
        <v>#N/A</v>
      </c>
      <c r="N785" s="5" t="str">
        <f t="shared" si="1"/>
        <v>#N/A</v>
      </c>
    </row>
    <row r="786" ht="14.25" customHeight="1">
      <c r="A786" s="5" t="n">
        <f>'Coefficients - Win Probability'!$A$2</f>
        <v>0</v>
      </c>
      <c r="B786" s="5" t="n">
        <f>(Games!G787)*'Coefficients - Win Probability'!$B$2</f>
        <v>0</v>
      </c>
      <c r="C786" s="5" t="str">
        <f>(VLOOKUP(Games!B787, Data!$B$2:$L$134, 4, FALSE)-VLOOKUP(Games!E787, Data!$B$2:$L$134, 4, FALSE))*'Coefficients - Win Probability'!$C$2</f>
        <v>#N/A</v>
      </c>
      <c r="D786" s="5" t="str">
        <f>(VLOOKUP(Games!B787, Data!$B$2:$L$134, 5, FALSE)-VLOOKUP(Games!E787, Data!$B$2:$L$134, 5, FALSE))*'Coefficients - Win Probability'!$D$2</f>
        <v>#N/A</v>
      </c>
      <c r="E786" s="5" t="str">
        <f>(VLOOKUP(Games!B787, Data!$B$2:$L$134, 6, FALSE)-VLOOKUP(Games!E787, Data!$B$2:$L$134, 6, FALSE))*'Coefficients - Win Probability'!$E$2</f>
        <v>#N/A</v>
      </c>
      <c r="F786" s="5" t="str">
        <f>(VLOOKUP(Games!B787, Data!$B$2:$L$134, 7, FALSE)-VLOOKUP(Games!E787, Data!$B$2:$L$134, 7, FALSE))*'Coefficients - Win Probability'!$F$2</f>
        <v>#N/A</v>
      </c>
      <c r="G786" s="5" t="str">
        <f>(VLOOKUP(Games!B787, Data!$B$2:$L$134, 8, FALSE)-VLOOKUP(Games!E787, Data!$B$2:$L$134, 8, FALSE))*'Coefficients - Win Probability'!$G$2</f>
        <v>#N/A</v>
      </c>
      <c r="H786" s="5" t="str">
        <f>(VLOOKUP(Games!B787, Data!$B$2:$L$134, 9, FALSE)-VLOOKUP(Games!E787, Data!$B$2:$L$134, 9, FALSE))*'Coefficients - Win Probability'!$H$2</f>
        <v>#N/A</v>
      </c>
      <c r="I786" s="5" t="str">
        <f>(VLOOKUP(Games!B787, Data!$B$2:$L$134, 10, FALSE)-VLOOKUP(Games!E787, Data!$B$2:$L$134, 10, FALSE))*'Coefficients - Win Probability'!$I$2</f>
        <v>#N/A</v>
      </c>
      <c r="J786" s="5" t="str">
        <f>(IF(AND(VLOOKUP(Games!B787, Data!$B$2:$L$134, 11, FALSE)=1, VLOOKUP(Games!E787, Data!$B$2:$L$134, 11, FALSE)&lt;&gt;1), 1,0))*'Coefficients - Win Probability'!$J$2</f>
        <v>#N/A</v>
      </c>
      <c r="K786" s="5" t="str">
        <f>(IF(AND(VLOOKUP(Games!B787, Data!$B$2:$L$134, 11, FALSE)&lt;&gt;1, VLOOKUP(Games!E787, Data!$B$2:$L$134, 11, FALSE)=1), 1,0))*'Coefficients - Win Probability'!$K$2</f>
        <v>#N/A</v>
      </c>
      <c r="L786" s="5" t="str">
        <f>(VLOOKUP(Games!B787, Data!$B$2:$L$134, 3, FALSE)-VLOOKUP(Games!E787, Data!$B$2:$L$134, 3, FALSE))*'Coefficients - Win Probability'!$L$2</f>
        <v>#N/A</v>
      </c>
      <c r="N786" s="5" t="str">
        <f t="shared" si="1"/>
        <v>#N/A</v>
      </c>
    </row>
    <row r="787" ht="14.25" customHeight="1">
      <c r="A787" s="5" t="n">
        <f>'Coefficients - Win Probability'!$A$2</f>
        <v>0</v>
      </c>
      <c r="B787" s="5" t="n">
        <f>(Games!G788)*'Coefficients - Win Probability'!$B$2</f>
        <v>0</v>
      </c>
      <c r="C787" s="5" t="str">
        <f>(VLOOKUP(Games!B788, Data!$B$2:$L$134, 4, FALSE)-VLOOKUP(Games!E788, Data!$B$2:$L$134, 4, FALSE))*'Coefficients - Win Probability'!$C$2</f>
        <v>#N/A</v>
      </c>
      <c r="D787" s="5" t="str">
        <f>(VLOOKUP(Games!B788, Data!$B$2:$L$134, 5, FALSE)-VLOOKUP(Games!E788, Data!$B$2:$L$134, 5, FALSE))*'Coefficients - Win Probability'!$D$2</f>
        <v>#N/A</v>
      </c>
      <c r="E787" s="5" t="str">
        <f>(VLOOKUP(Games!B788, Data!$B$2:$L$134, 6, FALSE)-VLOOKUP(Games!E788, Data!$B$2:$L$134, 6, FALSE))*'Coefficients - Win Probability'!$E$2</f>
        <v>#N/A</v>
      </c>
      <c r="F787" s="5" t="str">
        <f>(VLOOKUP(Games!B788, Data!$B$2:$L$134, 7, FALSE)-VLOOKUP(Games!E788, Data!$B$2:$L$134, 7, FALSE))*'Coefficients - Win Probability'!$F$2</f>
        <v>#N/A</v>
      </c>
      <c r="G787" s="5" t="str">
        <f>(VLOOKUP(Games!B788, Data!$B$2:$L$134, 8, FALSE)-VLOOKUP(Games!E788, Data!$B$2:$L$134, 8, FALSE))*'Coefficients - Win Probability'!$G$2</f>
        <v>#N/A</v>
      </c>
      <c r="H787" s="5" t="str">
        <f>(VLOOKUP(Games!B788, Data!$B$2:$L$134, 9, FALSE)-VLOOKUP(Games!E788, Data!$B$2:$L$134, 9, FALSE))*'Coefficients - Win Probability'!$H$2</f>
        <v>#N/A</v>
      </c>
      <c r="I787" s="5" t="str">
        <f>(VLOOKUP(Games!B788, Data!$B$2:$L$134, 10, FALSE)-VLOOKUP(Games!E788, Data!$B$2:$L$134, 10, FALSE))*'Coefficients - Win Probability'!$I$2</f>
        <v>#N/A</v>
      </c>
      <c r="J787" s="5" t="str">
        <f>(IF(AND(VLOOKUP(Games!B788, Data!$B$2:$L$134, 11, FALSE)=1, VLOOKUP(Games!E788, Data!$B$2:$L$134, 11, FALSE)&lt;&gt;1), 1,0))*'Coefficients - Win Probability'!$J$2</f>
        <v>#N/A</v>
      </c>
      <c r="K787" s="5" t="str">
        <f>(IF(AND(VLOOKUP(Games!B788, Data!$B$2:$L$134, 11, FALSE)&lt;&gt;1, VLOOKUP(Games!E788, Data!$B$2:$L$134, 11, FALSE)=1), 1,0))*'Coefficients - Win Probability'!$K$2</f>
        <v>#N/A</v>
      </c>
      <c r="L787" s="5" t="str">
        <f>(VLOOKUP(Games!B788, Data!$B$2:$L$134, 3, FALSE)-VLOOKUP(Games!E788, Data!$B$2:$L$134, 3, FALSE))*'Coefficients - Win Probability'!$L$2</f>
        <v>#N/A</v>
      </c>
      <c r="N787" s="5" t="str">
        <f t="shared" si="1"/>
        <v>#N/A</v>
      </c>
    </row>
    <row r="788" ht="14.25" customHeight="1">
      <c r="A788" s="5" t="n">
        <f>'Coefficients - Win Probability'!$A$2</f>
        <v>0</v>
      </c>
      <c r="B788" s="5" t="n">
        <f>(Games!G789)*'Coefficients - Win Probability'!$B$2</f>
        <v>0</v>
      </c>
      <c r="C788" s="5" t="str">
        <f>(VLOOKUP(Games!B789, Data!$B$2:$L$134, 4, FALSE)-VLOOKUP(Games!E789, Data!$B$2:$L$134, 4, FALSE))*'Coefficients - Win Probability'!$C$2</f>
        <v>#N/A</v>
      </c>
      <c r="D788" s="5" t="str">
        <f>(VLOOKUP(Games!B789, Data!$B$2:$L$134, 5, FALSE)-VLOOKUP(Games!E789, Data!$B$2:$L$134, 5, FALSE))*'Coefficients - Win Probability'!$D$2</f>
        <v>#N/A</v>
      </c>
      <c r="E788" s="5" t="str">
        <f>(VLOOKUP(Games!B789, Data!$B$2:$L$134, 6, FALSE)-VLOOKUP(Games!E789, Data!$B$2:$L$134, 6, FALSE))*'Coefficients - Win Probability'!$E$2</f>
        <v>#N/A</v>
      </c>
      <c r="F788" s="5" t="str">
        <f>(VLOOKUP(Games!B789, Data!$B$2:$L$134, 7, FALSE)-VLOOKUP(Games!E789, Data!$B$2:$L$134, 7, FALSE))*'Coefficients - Win Probability'!$F$2</f>
        <v>#N/A</v>
      </c>
      <c r="G788" s="5" t="str">
        <f>(VLOOKUP(Games!B789, Data!$B$2:$L$134, 8, FALSE)-VLOOKUP(Games!E789, Data!$B$2:$L$134, 8, FALSE))*'Coefficients - Win Probability'!$G$2</f>
        <v>#N/A</v>
      </c>
      <c r="H788" s="5" t="str">
        <f>(VLOOKUP(Games!B789, Data!$B$2:$L$134, 9, FALSE)-VLOOKUP(Games!E789, Data!$B$2:$L$134, 9, FALSE))*'Coefficients - Win Probability'!$H$2</f>
        <v>#N/A</v>
      </c>
      <c r="I788" s="5" t="str">
        <f>(VLOOKUP(Games!B789, Data!$B$2:$L$134, 10, FALSE)-VLOOKUP(Games!E789, Data!$B$2:$L$134, 10, FALSE))*'Coefficients - Win Probability'!$I$2</f>
        <v>#N/A</v>
      </c>
      <c r="J788" s="5" t="str">
        <f>(IF(AND(VLOOKUP(Games!B789, Data!$B$2:$L$134, 11, FALSE)=1, VLOOKUP(Games!E789, Data!$B$2:$L$134, 11, FALSE)&lt;&gt;1), 1,0))*'Coefficients - Win Probability'!$J$2</f>
        <v>#N/A</v>
      </c>
      <c r="K788" s="5" t="str">
        <f>(IF(AND(VLOOKUP(Games!B789, Data!$B$2:$L$134, 11, FALSE)&lt;&gt;1, VLOOKUP(Games!E789, Data!$B$2:$L$134, 11, FALSE)=1), 1,0))*'Coefficients - Win Probability'!$K$2</f>
        <v>#N/A</v>
      </c>
      <c r="L788" s="5" t="str">
        <f>(VLOOKUP(Games!B789, Data!$B$2:$L$134, 3, FALSE)-VLOOKUP(Games!E789, Data!$B$2:$L$134, 3, FALSE))*'Coefficients - Win Probability'!$L$2</f>
        <v>#N/A</v>
      </c>
      <c r="N788" s="5" t="str">
        <f t="shared" si="1"/>
        <v>#N/A</v>
      </c>
    </row>
    <row r="789" ht="14.25" customHeight="1">
      <c r="A789" s="5" t="n">
        <f>'Coefficients - Win Probability'!$A$2</f>
        <v>0</v>
      </c>
      <c r="B789" s="5" t="n">
        <f>(Games!G790)*'Coefficients - Win Probability'!$B$2</f>
        <v>0</v>
      </c>
      <c r="C789" s="5" t="str">
        <f>(VLOOKUP(Games!B790, Data!$B$2:$L$134, 4, FALSE)-VLOOKUP(Games!E790, Data!$B$2:$L$134, 4, FALSE))*'Coefficients - Win Probability'!$C$2</f>
        <v>#N/A</v>
      </c>
      <c r="D789" s="5" t="str">
        <f>(VLOOKUP(Games!B790, Data!$B$2:$L$134, 5, FALSE)-VLOOKUP(Games!E790, Data!$B$2:$L$134, 5, FALSE))*'Coefficients - Win Probability'!$D$2</f>
        <v>#N/A</v>
      </c>
      <c r="E789" s="5" t="str">
        <f>(VLOOKUP(Games!B790, Data!$B$2:$L$134, 6, FALSE)-VLOOKUP(Games!E790, Data!$B$2:$L$134, 6, FALSE))*'Coefficients - Win Probability'!$E$2</f>
        <v>#N/A</v>
      </c>
      <c r="F789" s="5" t="str">
        <f>(VLOOKUP(Games!B790, Data!$B$2:$L$134, 7, FALSE)-VLOOKUP(Games!E790, Data!$B$2:$L$134, 7, FALSE))*'Coefficients - Win Probability'!$F$2</f>
        <v>#N/A</v>
      </c>
      <c r="G789" s="5" t="str">
        <f>(VLOOKUP(Games!B790, Data!$B$2:$L$134, 8, FALSE)-VLOOKUP(Games!E790, Data!$B$2:$L$134, 8, FALSE))*'Coefficients - Win Probability'!$G$2</f>
        <v>#N/A</v>
      </c>
      <c r="H789" s="5" t="str">
        <f>(VLOOKUP(Games!B790, Data!$B$2:$L$134, 9, FALSE)-VLOOKUP(Games!E790, Data!$B$2:$L$134, 9, FALSE))*'Coefficients - Win Probability'!$H$2</f>
        <v>#N/A</v>
      </c>
      <c r="I789" s="5" t="str">
        <f>(VLOOKUP(Games!B790, Data!$B$2:$L$134, 10, FALSE)-VLOOKUP(Games!E790, Data!$B$2:$L$134, 10, FALSE))*'Coefficients - Win Probability'!$I$2</f>
        <v>#N/A</v>
      </c>
      <c r="J789" s="5" t="str">
        <f>(IF(AND(VLOOKUP(Games!B790, Data!$B$2:$L$134, 11, FALSE)=1, VLOOKUP(Games!E790, Data!$B$2:$L$134, 11, FALSE)&lt;&gt;1), 1,0))*'Coefficients - Win Probability'!$J$2</f>
        <v>#N/A</v>
      </c>
      <c r="K789" s="5" t="str">
        <f>(IF(AND(VLOOKUP(Games!B790, Data!$B$2:$L$134, 11, FALSE)&lt;&gt;1, VLOOKUP(Games!E790, Data!$B$2:$L$134, 11, FALSE)=1), 1,0))*'Coefficients - Win Probability'!$K$2</f>
        <v>#N/A</v>
      </c>
      <c r="L789" s="5" t="str">
        <f>(VLOOKUP(Games!B790, Data!$B$2:$L$134, 3, FALSE)-VLOOKUP(Games!E790, Data!$B$2:$L$134, 3, FALSE))*'Coefficients - Win Probability'!$L$2</f>
        <v>#N/A</v>
      </c>
      <c r="N789" s="5" t="str">
        <f t="shared" si="1"/>
        <v>#N/A</v>
      </c>
    </row>
    <row r="790" ht="14.25" customHeight="1">
      <c r="A790" s="5" t="n">
        <f>'Coefficients - Win Probability'!$A$2</f>
        <v>0</v>
      </c>
      <c r="B790" s="5" t="n">
        <f>(Games!G791)*'Coefficients - Win Probability'!$B$2</f>
        <v>0</v>
      </c>
      <c r="C790" s="5" t="str">
        <f>(VLOOKUP(Games!B791, Data!$B$2:$L$134, 4, FALSE)-VLOOKUP(Games!E791, Data!$B$2:$L$134, 4, FALSE))*'Coefficients - Win Probability'!$C$2</f>
        <v>#N/A</v>
      </c>
      <c r="D790" s="5" t="str">
        <f>(VLOOKUP(Games!B791, Data!$B$2:$L$134, 5, FALSE)-VLOOKUP(Games!E791, Data!$B$2:$L$134, 5, FALSE))*'Coefficients - Win Probability'!$D$2</f>
        <v>#N/A</v>
      </c>
      <c r="E790" s="5" t="str">
        <f>(VLOOKUP(Games!B791, Data!$B$2:$L$134, 6, FALSE)-VLOOKUP(Games!E791, Data!$B$2:$L$134, 6, FALSE))*'Coefficients - Win Probability'!$E$2</f>
        <v>#N/A</v>
      </c>
      <c r="F790" s="5" t="str">
        <f>(VLOOKUP(Games!B791, Data!$B$2:$L$134, 7, FALSE)-VLOOKUP(Games!E791, Data!$B$2:$L$134, 7, FALSE))*'Coefficients - Win Probability'!$F$2</f>
        <v>#N/A</v>
      </c>
      <c r="G790" s="5" t="str">
        <f>(VLOOKUP(Games!B791, Data!$B$2:$L$134, 8, FALSE)-VLOOKUP(Games!E791, Data!$B$2:$L$134, 8, FALSE))*'Coefficients - Win Probability'!$G$2</f>
        <v>#N/A</v>
      </c>
      <c r="H790" s="5" t="str">
        <f>(VLOOKUP(Games!B791, Data!$B$2:$L$134, 9, FALSE)-VLOOKUP(Games!E791, Data!$B$2:$L$134, 9, FALSE))*'Coefficients - Win Probability'!$H$2</f>
        <v>#N/A</v>
      </c>
      <c r="I790" s="5" t="str">
        <f>(VLOOKUP(Games!B791, Data!$B$2:$L$134, 10, FALSE)-VLOOKUP(Games!E791, Data!$B$2:$L$134, 10, FALSE))*'Coefficients - Win Probability'!$I$2</f>
        <v>#N/A</v>
      </c>
      <c r="J790" s="5" t="str">
        <f>(IF(AND(VLOOKUP(Games!B791, Data!$B$2:$L$134, 11, FALSE)=1, VLOOKUP(Games!E791, Data!$B$2:$L$134, 11, FALSE)&lt;&gt;1), 1,0))*'Coefficients - Win Probability'!$J$2</f>
        <v>#N/A</v>
      </c>
      <c r="K790" s="5" t="str">
        <f>(IF(AND(VLOOKUP(Games!B791, Data!$B$2:$L$134, 11, FALSE)&lt;&gt;1, VLOOKUP(Games!E791, Data!$B$2:$L$134, 11, FALSE)=1), 1,0))*'Coefficients - Win Probability'!$K$2</f>
        <v>#N/A</v>
      </c>
      <c r="L790" s="5" t="str">
        <f>(VLOOKUP(Games!B791, Data!$B$2:$L$134, 3, FALSE)-VLOOKUP(Games!E791, Data!$B$2:$L$134, 3, FALSE))*'Coefficients - Win Probability'!$L$2</f>
        <v>#N/A</v>
      </c>
      <c r="N790" s="5" t="str">
        <f t="shared" si="1"/>
        <v>#N/A</v>
      </c>
    </row>
    <row r="791" ht="14.25" customHeight="1">
      <c r="A791" s="5" t="n">
        <f>'Coefficients - Win Probability'!$A$2</f>
        <v>0</v>
      </c>
      <c r="B791" s="5" t="n">
        <f>(Games!G792)*'Coefficients - Win Probability'!$B$2</f>
        <v>0</v>
      </c>
      <c r="C791" s="5" t="str">
        <f>(VLOOKUP(Games!B792, Data!$B$2:$L$134, 4, FALSE)-VLOOKUP(Games!E792, Data!$B$2:$L$134, 4, FALSE))*'Coefficients - Win Probability'!$C$2</f>
        <v>#N/A</v>
      </c>
      <c r="D791" s="5" t="str">
        <f>(VLOOKUP(Games!B792, Data!$B$2:$L$134, 5, FALSE)-VLOOKUP(Games!E792, Data!$B$2:$L$134, 5, FALSE))*'Coefficients - Win Probability'!$D$2</f>
        <v>#N/A</v>
      </c>
      <c r="E791" s="5" t="str">
        <f>(VLOOKUP(Games!B792, Data!$B$2:$L$134, 6, FALSE)-VLOOKUP(Games!E792, Data!$B$2:$L$134, 6, FALSE))*'Coefficients - Win Probability'!$E$2</f>
        <v>#N/A</v>
      </c>
      <c r="F791" s="5" t="str">
        <f>(VLOOKUP(Games!B792, Data!$B$2:$L$134, 7, FALSE)-VLOOKUP(Games!E792, Data!$B$2:$L$134, 7, FALSE))*'Coefficients - Win Probability'!$F$2</f>
        <v>#N/A</v>
      </c>
      <c r="G791" s="5" t="str">
        <f>(VLOOKUP(Games!B792, Data!$B$2:$L$134, 8, FALSE)-VLOOKUP(Games!E792, Data!$B$2:$L$134, 8, FALSE))*'Coefficients - Win Probability'!$G$2</f>
        <v>#N/A</v>
      </c>
      <c r="H791" s="5" t="str">
        <f>(VLOOKUP(Games!B792, Data!$B$2:$L$134, 9, FALSE)-VLOOKUP(Games!E792, Data!$B$2:$L$134, 9, FALSE))*'Coefficients - Win Probability'!$H$2</f>
        <v>#N/A</v>
      </c>
      <c r="I791" s="5" t="str">
        <f>(VLOOKUP(Games!B792, Data!$B$2:$L$134, 10, FALSE)-VLOOKUP(Games!E792, Data!$B$2:$L$134, 10, FALSE))*'Coefficients - Win Probability'!$I$2</f>
        <v>#N/A</v>
      </c>
      <c r="J791" s="5" t="str">
        <f>(IF(AND(VLOOKUP(Games!B792, Data!$B$2:$L$134, 11, FALSE)=1, VLOOKUP(Games!E792, Data!$B$2:$L$134, 11, FALSE)&lt;&gt;1), 1,0))*'Coefficients - Win Probability'!$J$2</f>
        <v>#N/A</v>
      </c>
      <c r="K791" s="5" t="str">
        <f>(IF(AND(VLOOKUP(Games!B792, Data!$B$2:$L$134, 11, FALSE)&lt;&gt;1, VLOOKUP(Games!E792, Data!$B$2:$L$134, 11, FALSE)=1), 1,0))*'Coefficients - Win Probability'!$K$2</f>
        <v>#N/A</v>
      </c>
      <c r="L791" s="5" t="str">
        <f>(VLOOKUP(Games!B792, Data!$B$2:$L$134, 3, FALSE)-VLOOKUP(Games!E792, Data!$B$2:$L$134, 3, FALSE))*'Coefficients - Win Probability'!$L$2</f>
        <v>#N/A</v>
      </c>
      <c r="N791" s="5" t="str">
        <f t="shared" si="1"/>
        <v>#N/A</v>
      </c>
    </row>
    <row r="792" ht="14.25" customHeight="1">
      <c r="A792" s="5" t="n">
        <f>'Coefficients - Win Probability'!$A$2</f>
        <v>0</v>
      </c>
      <c r="B792" s="5" t="n">
        <f>(Games!G793)*'Coefficients - Win Probability'!$B$2</f>
        <v>0</v>
      </c>
      <c r="C792" s="5" t="str">
        <f>(VLOOKUP(Games!B793, Data!$B$2:$L$134, 4, FALSE)-VLOOKUP(Games!E793, Data!$B$2:$L$134, 4, FALSE))*'Coefficients - Win Probability'!$C$2</f>
        <v>#N/A</v>
      </c>
      <c r="D792" s="5" t="str">
        <f>(VLOOKUP(Games!B793, Data!$B$2:$L$134, 5, FALSE)-VLOOKUP(Games!E793, Data!$B$2:$L$134, 5, FALSE))*'Coefficients - Win Probability'!$D$2</f>
        <v>#N/A</v>
      </c>
      <c r="E792" s="5" t="str">
        <f>(VLOOKUP(Games!B793, Data!$B$2:$L$134, 6, FALSE)-VLOOKUP(Games!E793, Data!$B$2:$L$134, 6, FALSE))*'Coefficients - Win Probability'!$E$2</f>
        <v>#N/A</v>
      </c>
      <c r="F792" s="5" t="str">
        <f>(VLOOKUP(Games!B793, Data!$B$2:$L$134, 7, FALSE)-VLOOKUP(Games!E793, Data!$B$2:$L$134, 7, FALSE))*'Coefficients - Win Probability'!$F$2</f>
        <v>#N/A</v>
      </c>
      <c r="G792" s="5" t="str">
        <f>(VLOOKUP(Games!B793, Data!$B$2:$L$134, 8, FALSE)-VLOOKUP(Games!E793, Data!$B$2:$L$134, 8, FALSE))*'Coefficients - Win Probability'!$G$2</f>
        <v>#N/A</v>
      </c>
      <c r="H792" s="5" t="str">
        <f>(VLOOKUP(Games!B793, Data!$B$2:$L$134, 9, FALSE)-VLOOKUP(Games!E793, Data!$B$2:$L$134, 9, FALSE))*'Coefficients - Win Probability'!$H$2</f>
        <v>#N/A</v>
      </c>
      <c r="I792" s="5" t="str">
        <f>(VLOOKUP(Games!B793, Data!$B$2:$L$134, 10, FALSE)-VLOOKUP(Games!E793, Data!$B$2:$L$134, 10, FALSE))*'Coefficients - Win Probability'!$I$2</f>
        <v>#N/A</v>
      </c>
      <c r="J792" s="5" t="str">
        <f>(IF(AND(VLOOKUP(Games!B793, Data!$B$2:$L$134, 11, FALSE)=1, VLOOKUP(Games!E793, Data!$B$2:$L$134, 11, FALSE)&lt;&gt;1), 1,0))*'Coefficients - Win Probability'!$J$2</f>
        <v>#N/A</v>
      </c>
      <c r="K792" s="5" t="str">
        <f>(IF(AND(VLOOKUP(Games!B793, Data!$B$2:$L$134, 11, FALSE)&lt;&gt;1, VLOOKUP(Games!E793, Data!$B$2:$L$134, 11, FALSE)=1), 1,0))*'Coefficients - Win Probability'!$K$2</f>
        <v>#N/A</v>
      </c>
      <c r="L792" s="5" t="str">
        <f>(VLOOKUP(Games!B793, Data!$B$2:$L$134, 3, FALSE)-VLOOKUP(Games!E793, Data!$B$2:$L$134, 3, FALSE))*'Coefficients - Win Probability'!$L$2</f>
        <v>#N/A</v>
      </c>
      <c r="N792" s="5" t="str">
        <f t="shared" si="1"/>
        <v>#N/A</v>
      </c>
    </row>
    <row r="793" ht="14.25" customHeight="1">
      <c r="A793" s="5" t="n">
        <f>'Coefficients - Win Probability'!$A$2</f>
        <v>0</v>
      </c>
      <c r="B793" s="5" t="n">
        <f>(Games!G794)*'Coefficients - Win Probability'!$B$2</f>
        <v>0</v>
      </c>
      <c r="C793" s="5" t="str">
        <f>(VLOOKUP(Games!B794, Data!$B$2:$L$134, 4, FALSE)-VLOOKUP(Games!E794, Data!$B$2:$L$134, 4, FALSE))*'Coefficients - Win Probability'!$C$2</f>
        <v>#N/A</v>
      </c>
      <c r="D793" s="5" t="str">
        <f>(VLOOKUP(Games!B794, Data!$B$2:$L$134, 5, FALSE)-VLOOKUP(Games!E794, Data!$B$2:$L$134, 5, FALSE))*'Coefficients - Win Probability'!$D$2</f>
        <v>#N/A</v>
      </c>
      <c r="E793" s="5" t="str">
        <f>(VLOOKUP(Games!B794, Data!$B$2:$L$134, 6, FALSE)-VLOOKUP(Games!E794, Data!$B$2:$L$134, 6, FALSE))*'Coefficients - Win Probability'!$E$2</f>
        <v>#N/A</v>
      </c>
      <c r="F793" s="5" t="str">
        <f>(VLOOKUP(Games!B794, Data!$B$2:$L$134, 7, FALSE)-VLOOKUP(Games!E794, Data!$B$2:$L$134, 7, FALSE))*'Coefficients - Win Probability'!$F$2</f>
        <v>#N/A</v>
      </c>
      <c r="G793" s="5" t="str">
        <f>(VLOOKUP(Games!B794, Data!$B$2:$L$134, 8, FALSE)-VLOOKUP(Games!E794, Data!$B$2:$L$134, 8, FALSE))*'Coefficients - Win Probability'!$G$2</f>
        <v>#N/A</v>
      </c>
      <c r="H793" s="5" t="str">
        <f>(VLOOKUP(Games!B794, Data!$B$2:$L$134, 9, FALSE)-VLOOKUP(Games!E794, Data!$B$2:$L$134, 9, FALSE))*'Coefficients - Win Probability'!$H$2</f>
        <v>#N/A</v>
      </c>
      <c r="I793" s="5" t="str">
        <f>(VLOOKUP(Games!B794, Data!$B$2:$L$134, 10, FALSE)-VLOOKUP(Games!E794, Data!$B$2:$L$134, 10, FALSE))*'Coefficients - Win Probability'!$I$2</f>
        <v>#N/A</v>
      </c>
      <c r="J793" s="5" t="str">
        <f>(IF(AND(VLOOKUP(Games!B794, Data!$B$2:$L$134, 11, FALSE)=1, VLOOKUP(Games!E794, Data!$B$2:$L$134, 11, FALSE)&lt;&gt;1), 1,0))*'Coefficients - Win Probability'!$J$2</f>
        <v>#N/A</v>
      </c>
      <c r="K793" s="5" t="str">
        <f>(IF(AND(VLOOKUP(Games!B794, Data!$B$2:$L$134, 11, FALSE)&lt;&gt;1, VLOOKUP(Games!E794, Data!$B$2:$L$134, 11, FALSE)=1), 1,0))*'Coefficients - Win Probability'!$K$2</f>
        <v>#N/A</v>
      </c>
      <c r="L793" s="5" t="str">
        <f>(VLOOKUP(Games!B794, Data!$B$2:$L$134, 3, FALSE)-VLOOKUP(Games!E794, Data!$B$2:$L$134, 3, FALSE))*'Coefficients - Win Probability'!$L$2</f>
        <v>#N/A</v>
      </c>
      <c r="N793" s="5" t="str">
        <f t="shared" si="1"/>
        <v>#N/A</v>
      </c>
    </row>
    <row r="794" ht="14.25" customHeight="1">
      <c r="A794" s="5" t="n">
        <f>'Coefficients - Win Probability'!$A$2</f>
        <v>0</v>
      </c>
      <c r="B794" s="5" t="n">
        <f>(Games!G795)*'Coefficients - Win Probability'!$B$2</f>
        <v>0</v>
      </c>
      <c r="C794" s="5" t="str">
        <f>(VLOOKUP(Games!B795, Data!$B$2:$L$134, 4, FALSE)-VLOOKUP(Games!E795, Data!$B$2:$L$134, 4, FALSE))*'Coefficients - Win Probability'!$C$2</f>
        <v>#N/A</v>
      </c>
      <c r="D794" s="5" t="str">
        <f>(VLOOKUP(Games!B795, Data!$B$2:$L$134, 5, FALSE)-VLOOKUP(Games!E795, Data!$B$2:$L$134, 5, FALSE))*'Coefficients - Win Probability'!$D$2</f>
        <v>#N/A</v>
      </c>
      <c r="E794" s="5" t="str">
        <f>(VLOOKUP(Games!B795, Data!$B$2:$L$134, 6, FALSE)-VLOOKUP(Games!E795, Data!$B$2:$L$134, 6, FALSE))*'Coefficients - Win Probability'!$E$2</f>
        <v>#N/A</v>
      </c>
      <c r="F794" s="5" t="str">
        <f>(VLOOKUP(Games!B795, Data!$B$2:$L$134, 7, FALSE)-VLOOKUP(Games!E795, Data!$B$2:$L$134, 7, FALSE))*'Coefficients - Win Probability'!$F$2</f>
        <v>#N/A</v>
      </c>
      <c r="G794" s="5" t="str">
        <f>(VLOOKUP(Games!B795, Data!$B$2:$L$134, 8, FALSE)-VLOOKUP(Games!E795, Data!$B$2:$L$134, 8, FALSE))*'Coefficients - Win Probability'!$G$2</f>
        <v>#N/A</v>
      </c>
      <c r="H794" s="5" t="str">
        <f>(VLOOKUP(Games!B795, Data!$B$2:$L$134, 9, FALSE)-VLOOKUP(Games!E795, Data!$B$2:$L$134, 9, FALSE))*'Coefficients - Win Probability'!$H$2</f>
        <v>#N/A</v>
      </c>
      <c r="I794" s="5" t="str">
        <f>(VLOOKUP(Games!B795, Data!$B$2:$L$134, 10, FALSE)-VLOOKUP(Games!E795, Data!$B$2:$L$134, 10, FALSE))*'Coefficients - Win Probability'!$I$2</f>
        <v>#N/A</v>
      </c>
      <c r="J794" s="5" t="str">
        <f>(IF(AND(VLOOKUP(Games!B795, Data!$B$2:$L$134, 11, FALSE)=1, VLOOKUP(Games!E795, Data!$B$2:$L$134, 11, FALSE)&lt;&gt;1), 1,0))*'Coefficients - Win Probability'!$J$2</f>
        <v>#N/A</v>
      </c>
      <c r="K794" s="5" t="str">
        <f>(IF(AND(VLOOKUP(Games!B795, Data!$B$2:$L$134, 11, FALSE)&lt;&gt;1, VLOOKUP(Games!E795, Data!$B$2:$L$134, 11, FALSE)=1), 1,0))*'Coefficients - Win Probability'!$K$2</f>
        <v>#N/A</v>
      </c>
      <c r="L794" s="5" t="str">
        <f>(VLOOKUP(Games!B795, Data!$B$2:$L$134, 3, FALSE)-VLOOKUP(Games!E795, Data!$B$2:$L$134, 3, FALSE))*'Coefficients - Win Probability'!$L$2</f>
        <v>#N/A</v>
      </c>
      <c r="N794" s="5" t="str">
        <f t="shared" si="1"/>
        <v>#N/A</v>
      </c>
    </row>
    <row r="795" ht="14.25" customHeight="1">
      <c r="A795" s="5" t="n">
        <f>'Coefficients - Win Probability'!$A$2</f>
        <v>0</v>
      </c>
      <c r="B795" s="5" t="n">
        <f>(Games!G796)*'Coefficients - Win Probability'!$B$2</f>
        <v>0</v>
      </c>
      <c r="C795" s="5" t="str">
        <f>(VLOOKUP(Games!B796, Data!$B$2:$L$134, 4, FALSE)-VLOOKUP(Games!E796, Data!$B$2:$L$134, 4, FALSE))*'Coefficients - Win Probability'!$C$2</f>
        <v>#N/A</v>
      </c>
      <c r="D795" s="5" t="str">
        <f>(VLOOKUP(Games!B796, Data!$B$2:$L$134, 5, FALSE)-VLOOKUP(Games!E796, Data!$B$2:$L$134, 5, FALSE))*'Coefficients - Win Probability'!$D$2</f>
        <v>#N/A</v>
      </c>
      <c r="E795" s="5" t="str">
        <f>(VLOOKUP(Games!B796, Data!$B$2:$L$134, 6, FALSE)-VLOOKUP(Games!E796, Data!$B$2:$L$134, 6, FALSE))*'Coefficients - Win Probability'!$E$2</f>
        <v>#N/A</v>
      </c>
      <c r="F795" s="5" t="str">
        <f>(VLOOKUP(Games!B796, Data!$B$2:$L$134, 7, FALSE)-VLOOKUP(Games!E796, Data!$B$2:$L$134, 7, FALSE))*'Coefficients - Win Probability'!$F$2</f>
        <v>#N/A</v>
      </c>
      <c r="G795" s="5" t="str">
        <f>(VLOOKUP(Games!B796, Data!$B$2:$L$134, 8, FALSE)-VLOOKUP(Games!E796, Data!$B$2:$L$134, 8, FALSE))*'Coefficients - Win Probability'!$G$2</f>
        <v>#N/A</v>
      </c>
      <c r="H795" s="5" t="str">
        <f>(VLOOKUP(Games!B796, Data!$B$2:$L$134, 9, FALSE)-VLOOKUP(Games!E796, Data!$B$2:$L$134, 9, FALSE))*'Coefficients - Win Probability'!$H$2</f>
        <v>#N/A</v>
      </c>
      <c r="I795" s="5" t="str">
        <f>(VLOOKUP(Games!B796, Data!$B$2:$L$134, 10, FALSE)-VLOOKUP(Games!E796, Data!$B$2:$L$134, 10, FALSE))*'Coefficients - Win Probability'!$I$2</f>
        <v>#N/A</v>
      </c>
      <c r="J795" s="5" t="str">
        <f>(IF(AND(VLOOKUP(Games!B796, Data!$B$2:$L$134, 11, FALSE)=1, VLOOKUP(Games!E796, Data!$B$2:$L$134, 11, FALSE)&lt;&gt;1), 1,0))*'Coefficients - Win Probability'!$J$2</f>
        <v>#N/A</v>
      </c>
      <c r="K795" s="5" t="str">
        <f>(IF(AND(VLOOKUP(Games!B796, Data!$B$2:$L$134, 11, FALSE)&lt;&gt;1, VLOOKUP(Games!E796, Data!$B$2:$L$134, 11, FALSE)=1), 1,0))*'Coefficients - Win Probability'!$K$2</f>
        <v>#N/A</v>
      </c>
      <c r="L795" s="5" t="str">
        <f>(VLOOKUP(Games!B796, Data!$B$2:$L$134, 3, FALSE)-VLOOKUP(Games!E796, Data!$B$2:$L$134, 3, FALSE))*'Coefficients - Win Probability'!$L$2</f>
        <v>#N/A</v>
      </c>
      <c r="N795" s="5" t="str">
        <f t="shared" si="1"/>
        <v>#N/A</v>
      </c>
    </row>
    <row r="796" ht="14.25" customHeight="1">
      <c r="A796" s="5" t="n">
        <f>'Coefficients - Win Probability'!$A$2</f>
        <v>0</v>
      </c>
      <c r="B796" s="5" t="n">
        <f>(Games!G797)*'Coefficients - Win Probability'!$B$2</f>
        <v>0</v>
      </c>
      <c r="C796" s="5" t="str">
        <f>(VLOOKUP(Games!B797, Data!$B$2:$L$134, 4, FALSE)-VLOOKUP(Games!E797, Data!$B$2:$L$134, 4, FALSE))*'Coefficients - Win Probability'!$C$2</f>
        <v>#N/A</v>
      </c>
      <c r="D796" s="5" t="str">
        <f>(VLOOKUP(Games!B797, Data!$B$2:$L$134, 5, FALSE)-VLOOKUP(Games!E797, Data!$B$2:$L$134, 5, FALSE))*'Coefficients - Win Probability'!$D$2</f>
        <v>#N/A</v>
      </c>
      <c r="E796" s="5" t="str">
        <f>(VLOOKUP(Games!B797, Data!$B$2:$L$134, 6, FALSE)-VLOOKUP(Games!E797, Data!$B$2:$L$134, 6, FALSE))*'Coefficients - Win Probability'!$E$2</f>
        <v>#N/A</v>
      </c>
      <c r="F796" s="5" t="str">
        <f>(VLOOKUP(Games!B797, Data!$B$2:$L$134, 7, FALSE)-VLOOKUP(Games!E797, Data!$B$2:$L$134, 7, FALSE))*'Coefficients - Win Probability'!$F$2</f>
        <v>#N/A</v>
      </c>
      <c r="G796" s="5" t="str">
        <f>(VLOOKUP(Games!B797, Data!$B$2:$L$134, 8, FALSE)-VLOOKUP(Games!E797, Data!$B$2:$L$134, 8, FALSE))*'Coefficients - Win Probability'!$G$2</f>
        <v>#N/A</v>
      </c>
      <c r="H796" s="5" t="str">
        <f>(VLOOKUP(Games!B797, Data!$B$2:$L$134, 9, FALSE)-VLOOKUP(Games!E797, Data!$B$2:$L$134, 9, FALSE))*'Coefficients - Win Probability'!$H$2</f>
        <v>#N/A</v>
      </c>
      <c r="I796" s="5" t="str">
        <f>(VLOOKUP(Games!B797, Data!$B$2:$L$134, 10, FALSE)-VLOOKUP(Games!E797, Data!$B$2:$L$134, 10, FALSE))*'Coefficients - Win Probability'!$I$2</f>
        <v>#N/A</v>
      </c>
      <c r="J796" s="5" t="str">
        <f>(IF(AND(VLOOKUP(Games!B797, Data!$B$2:$L$134, 11, FALSE)=1, VLOOKUP(Games!E797, Data!$B$2:$L$134, 11, FALSE)&lt;&gt;1), 1,0))*'Coefficients - Win Probability'!$J$2</f>
        <v>#N/A</v>
      </c>
      <c r="K796" s="5" t="str">
        <f>(IF(AND(VLOOKUP(Games!B797, Data!$B$2:$L$134, 11, FALSE)&lt;&gt;1, VLOOKUP(Games!E797, Data!$B$2:$L$134, 11, FALSE)=1), 1,0))*'Coefficients - Win Probability'!$K$2</f>
        <v>#N/A</v>
      </c>
      <c r="L796" s="5" t="str">
        <f>(VLOOKUP(Games!B797, Data!$B$2:$L$134, 3, FALSE)-VLOOKUP(Games!E797, Data!$B$2:$L$134, 3, FALSE))*'Coefficients - Win Probability'!$L$2</f>
        <v>#N/A</v>
      </c>
      <c r="N796" s="5" t="str">
        <f t="shared" si="1"/>
        <v>#N/A</v>
      </c>
    </row>
    <row r="797" ht="14.25" customHeight="1">
      <c r="A797" s="5" t="n">
        <f>'Coefficients - Win Probability'!$A$2</f>
        <v>0</v>
      </c>
      <c r="B797" s="5" t="n">
        <f>(Games!G798)*'Coefficients - Win Probability'!$B$2</f>
        <v>0</v>
      </c>
      <c r="C797" s="5" t="str">
        <f>(VLOOKUP(Games!B798, Data!$B$2:$L$134, 4, FALSE)-VLOOKUP(Games!E798, Data!$B$2:$L$134, 4, FALSE))*'Coefficients - Win Probability'!$C$2</f>
        <v>#N/A</v>
      </c>
      <c r="D797" s="5" t="str">
        <f>(VLOOKUP(Games!B798, Data!$B$2:$L$134, 5, FALSE)-VLOOKUP(Games!E798, Data!$B$2:$L$134, 5, FALSE))*'Coefficients - Win Probability'!$D$2</f>
        <v>#N/A</v>
      </c>
      <c r="E797" s="5" t="str">
        <f>(VLOOKUP(Games!B798, Data!$B$2:$L$134, 6, FALSE)-VLOOKUP(Games!E798, Data!$B$2:$L$134, 6, FALSE))*'Coefficients - Win Probability'!$E$2</f>
        <v>#N/A</v>
      </c>
      <c r="F797" s="5" t="str">
        <f>(VLOOKUP(Games!B798, Data!$B$2:$L$134, 7, FALSE)-VLOOKUP(Games!E798, Data!$B$2:$L$134, 7, FALSE))*'Coefficients - Win Probability'!$F$2</f>
        <v>#N/A</v>
      </c>
      <c r="G797" s="5" t="str">
        <f>(VLOOKUP(Games!B798, Data!$B$2:$L$134, 8, FALSE)-VLOOKUP(Games!E798, Data!$B$2:$L$134, 8, FALSE))*'Coefficients - Win Probability'!$G$2</f>
        <v>#N/A</v>
      </c>
      <c r="H797" s="5" t="str">
        <f>(VLOOKUP(Games!B798, Data!$B$2:$L$134, 9, FALSE)-VLOOKUP(Games!E798, Data!$B$2:$L$134, 9, FALSE))*'Coefficients - Win Probability'!$H$2</f>
        <v>#N/A</v>
      </c>
      <c r="I797" s="5" t="str">
        <f>(VLOOKUP(Games!B798, Data!$B$2:$L$134, 10, FALSE)-VLOOKUP(Games!E798, Data!$B$2:$L$134, 10, FALSE))*'Coefficients - Win Probability'!$I$2</f>
        <v>#N/A</v>
      </c>
      <c r="J797" s="5" t="str">
        <f>(IF(AND(VLOOKUP(Games!B798, Data!$B$2:$L$134, 11, FALSE)=1, VLOOKUP(Games!E798, Data!$B$2:$L$134, 11, FALSE)&lt;&gt;1), 1,0))*'Coefficients - Win Probability'!$J$2</f>
        <v>#N/A</v>
      </c>
      <c r="K797" s="5" t="str">
        <f>(IF(AND(VLOOKUP(Games!B798, Data!$B$2:$L$134, 11, FALSE)&lt;&gt;1, VLOOKUP(Games!E798, Data!$B$2:$L$134, 11, FALSE)=1), 1,0))*'Coefficients - Win Probability'!$K$2</f>
        <v>#N/A</v>
      </c>
      <c r="L797" s="5" t="str">
        <f>(VLOOKUP(Games!B798, Data!$B$2:$L$134, 3, FALSE)-VLOOKUP(Games!E798, Data!$B$2:$L$134, 3, FALSE))*'Coefficients - Win Probability'!$L$2</f>
        <v>#N/A</v>
      </c>
      <c r="N797" s="5" t="str">
        <f t="shared" si="1"/>
        <v>#N/A</v>
      </c>
    </row>
    <row r="798" ht="14.25" customHeight="1">
      <c r="A798" s="5" t="n">
        <f>'Coefficients - Win Probability'!$A$2</f>
        <v>0</v>
      </c>
      <c r="B798" s="5" t="n">
        <f>(Games!G799)*'Coefficients - Win Probability'!$B$2</f>
        <v>0</v>
      </c>
      <c r="C798" s="5" t="str">
        <f>(VLOOKUP(Games!B799, Data!$B$2:$L$134, 4, FALSE)-VLOOKUP(Games!E799, Data!$B$2:$L$134, 4, FALSE))*'Coefficients - Win Probability'!$C$2</f>
        <v>#N/A</v>
      </c>
      <c r="D798" s="5" t="str">
        <f>(VLOOKUP(Games!B799, Data!$B$2:$L$134, 5, FALSE)-VLOOKUP(Games!E799, Data!$B$2:$L$134, 5, FALSE))*'Coefficients - Win Probability'!$D$2</f>
        <v>#N/A</v>
      </c>
      <c r="E798" s="5" t="str">
        <f>(VLOOKUP(Games!B799, Data!$B$2:$L$134, 6, FALSE)-VLOOKUP(Games!E799, Data!$B$2:$L$134, 6, FALSE))*'Coefficients - Win Probability'!$E$2</f>
        <v>#N/A</v>
      </c>
      <c r="F798" s="5" t="str">
        <f>(VLOOKUP(Games!B799, Data!$B$2:$L$134, 7, FALSE)-VLOOKUP(Games!E799, Data!$B$2:$L$134, 7, FALSE))*'Coefficients - Win Probability'!$F$2</f>
        <v>#N/A</v>
      </c>
      <c r="G798" s="5" t="str">
        <f>(VLOOKUP(Games!B799, Data!$B$2:$L$134, 8, FALSE)-VLOOKUP(Games!E799, Data!$B$2:$L$134, 8, FALSE))*'Coefficients - Win Probability'!$G$2</f>
        <v>#N/A</v>
      </c>
      <c r="H798" s="5" t="str">
        <f>(VLOOKUP(Games!B799, Data!$B$2:$L$134, 9, FALSE)-VLOOKUP(Games!E799, Data!$B$2:$L$134, 9, FALSE))*'Coefficients - Win Probability'!$H$2</f>
        <v>#N/A</v>
      </c>
      <c r="I798" s="5" t="str">
        <f>(VLOOKUP(Games!B799, Data!$B$2:$L$134, 10, FALSE)-VLOOKUP(Games!E799, Data!$B$2:$L$134, 10, FALSE))*'Coefficients - Win Probability'!$I$2</f>
        <v>#N/A</v>
      </c>
      <c r="J798" s="5" t="str">
        <f>(IF(AND(VLOOKUP(Games!B799, Data!$B$2:$L$134, 11, FALSE)=1, VLOOKUP(Games!E799, Data!$B$2:$L$134, 11, FALSE)&lt;&gt;1), 1,0))*'Coefficients - Win Probability'!$J$2</f>
        <v>#N/A</v>
      </c>
      <c r="K798" s="5" t="str">
        <f>(IF(AND(VLOOKUP(Games!B799, Data!$B$2:$L$134, 11, FALSE)&lt;&gt;1, VLOOKUP(Games!E799, Data!$B$2:$L$134, 11, FALSE)=1), 1,0))*'Coefficients - Win Probability'!$K$2</f>
        <v>#N/A</v>
      </c>
      <c r="L798" s="5" t="str">
        <f>(VLOOKUP(Games!B799, Data!$B$2:$L$134, 3, FALSE)-VLOOKUP(Games!E799, Data!$B$2:$L$134, 3, FALSE))*'Coefficients - Win Probability'!$L$2</f>
        <v>#N/A</v>
      </c>
      <c r="N798" s="5" t="str">
        <f t="shared" si="1"/>
        <v>#N/A</v>
      </c>
    </row>
    <row r="799" ht="14.25" customHeight="1">
      <c r="A799" s="5" t="n">
        <f>'Coefficients - Win Probability'!$A$2</f>
        <v>0</v>
      </c>
      <c r="B799" s="5" t="n">
        <f>(Games!G800)*'Coefficients - Win Probability'!$B$2</f>
        <v>0</v>
      </c>
      <c r="C799" s="5" t="str">
        <f>(VLOOKUP(Games!B800, Data!$B$2:$L$134, 4, FALSE)-VLOOKUP(Games!E800, Data!$B$2:$L$134, 4, FALSE))*'Coefficients - Win Probability'!$C$2</f>
        <v>#N/A</v>
      </c>
      <c r="D799" s="5" t="str">
        <f>(VLOOKUP(Games!B800, Data!$B$2:$L$134, 5, FALSE)-VLOOKUP(Games!E800, Data!$B$2:$L$134, 5, FALSE))*'Coefficients - Win Probability'!$D$2</f>
        <v>#N/A</v>
      </c>
      <c r="E799" s="5" t="str">
        <f>(VLOOKUP(Games!B800, Data!$B$2:$L$134, 6, FALSE)-VLOOKUP(Games!E800, Data!$B$2:$L$134, 6, FALSE))*'Coefficients - Win Probability'!$E$2</f>
        <v>#N/A</v>
      </c>
      <c r="F799" s="5" t="str">
        <f>(VLOOKUP(Games!B800, Data!$B$2:$L$134, 7, FALSE)-VLOOKUP(Games!E800, Data!$B$2:$L$134, 7, FALSE))*'Coefficients - Win Probability'!$F$2</f>
        <v>#N/A</v>
      </c>
      <c r="G799" s="5" t="str">
        <f>(VLOOKUP(Games!B800, Data!$B$2:$L$134, 8, FALSE)-VLOOKUP(Games!E800, Data!$B$2:$L$134, 8, FALSE))*'Coefficients - Win Probability'!$G$2</f>
        <v>#N/A</v>
      </c>
      <c r="H799" s="5" t="str">
        <f>(VLOOKUP(Games!B800, Data!$B$2:$L$134, 9, FALSE)-VLOOKUP(Games!E800, Data!$B$2:$L$134, 9, FALSE))*'Coefficients - Win Probability'!$H$2</f>
        <v>#N/A</v>
      </c>
      <c r="I799" s="5" t="str">
        <f>(VLOOKUP(Games!B800, Data!$B$2:$L$134, 10, FALSE)-VLOOKUP(Games!E800, Data!$B$2:$L$134, 10, FALSE))*'Coefficients - Win Probability'!$I$2</f>
        <v>#N/A</v>
      </c>
      <c r="J799" s="5" t="str">
        <f>(IF(AND(VLOOKUP(Games!B800, Data!$B$2:$L$134, 11, FALSE)=1, VLOOKUP(Games!E800, Data!$B$2:$L$134, 11, FALSE)&lt;&gt;1), 1,0))*'Coefficients - Win Probability'!$J$2</f>
        <v>#N/A</v>
      </c>
      <c r="K799" s="5" t="str">
        <f>(IF(AND(VLOOKUP(Games!B800, Data!$B$2:$L$134, 11, FALSE)&lt;&gt;1, VLOOKUP(Games!E800, Data!$B$2:$L$134, 11, FALSE)=1), 1,0))*'Coefficients - Win Probability'!$K$2</f>
        <v>#N/A</v>
      </c>
      <c r="L799" s="5" t="str">
        <f>(VLOOKUP(Games!B800, Data!$B$2:$L$134, 3, FALSE)-VLOOKUP(Games!E800, Data!$B$2:$L$134, 3, FALSE))*'Coefficients - Win Probability'!$L$2</f>
        <v>#N/A</v>
      </c>
      <c r="N799" s="5" t="str">
        <f t="shared" si="1"/>
        <v>#N/A</v>
      </c>
    </row>
    <row r="800" ht="14.25" customHeight="1">
      <c r="A800" s="5" t="n">
        <f>'Coefficients - Win Probability'!$A$2</f>
        <v>0</v>
      </c>
      <c r="B800" s="5" t="n">
        <f>(Games!G801)*'Coefficients - Win Probability'!$B$2</f>
        <v>0</v>
      </c>
      <c r="C800" s="5" t="str">
        <f>(VLOOKUP(Games!B801, Data!$B$2:$L$134, 4, FALSE)-VLOOKUP(Games!E801, Data!$B$2:$L$134, 4, FALSE))*'Coefficients - Win Probability'!$C$2</f>
        <v>#N/A</v>
      </c>
      <c r="D800" s="5" t="str">
        <f>(VLOOKUP(Games!B801, Data!$B$2:$L$134, 5, FALSE)-VLOOKUP(Games!E801, Data!$B$2:$L$134, 5, FALSE))*'Coefficients - Win Probability'!$D$2</f>
        <v>#N/A</v>
      </c>
      <c r="E800" s="5" t="str">
        <f>(VLOOKUP(Games!B801, Data!$B$2:$L$134, 6, FALSE)-VLOOKUP(Games!E801, Data!$B$2:$L$134, 6, FALSE))*'Coefficients - Win Probability'!$E$2</f>
        <v>#N/A</v>
      </c>
      <c r="F800" s="5" t="str">
        <f>(VLOOKUP(Games!B801, Data!$B$2:$L$134, 7, FALSE)-VLOOKUP(Games!E801, Data!$B$2:$L$134, 7, FALSE))*'Coefficients - Win Probability'!$F$2</f>
        <v>#N/A</v>
      </c>
      <c r="G800" s="5" t="str">
        <f>(VLOOKUP(Games!B801, Data!$B$2:$L$134, 8, FALSE)-VLOOKUP(Games!E801, Data!$B$2:$L$134, 8, FALSE))*'Coefficients - Win Probability'!$G$2</f>
        <v>#N/A</v>
      </c>
      <c r="H800" s="5" t="str">
        <f>(VLOOKUP(Games!B801, Data!$B$2:$L$134, 9, FALSE)-VLOOKUP(Games!E801, Data!$B$2:$L$134, 9, FALSE))*'Coefficients - Win Probability'!$H$2</f>
        <v>#N/A</v>
      </c>
      <c r="I800" s="5" t="str">
        <f>(VLOOKUP(Games!B801, Data!$B$2:$L$134, 10, FALSE)-VLOOKUP(Games!E801, Data!$B$2:$L$134, 10, FALSE))*'Coefficients - Win Probability'!$I$2</f>
        <v>#N/A</v>
      </c>
      <c r="J800" s="5" t="str">
        <f>(IF(AND(VLOOKUP(Games!B801, Data!$B$2:$L$134, 11, FALSE)=1, VLOOKUP(Games!E801, Data!$B$2:$L$134, 11, FALSE)&lt;&gt;1), 1,0))*'Coefficients - Win Probability'!$J$2</f>
        <v>#N/A</v>
      </c>
      <c r="K800" s="5" t="str">
        <f>(IF(AND(VLOOKUP(Games!B801, Data!$B$2:$L$134, 11, FALSE)&lt;&gt;1, VLOOKUP(Games!E801, Data!$B$2:$L$134, 11, FALSE)=1), 1,0))*'Coefficients - Win Probability'!$K$2</f>
        <v>#N/A</v>
      </c>
      <c r="L800" s="5" t="str">
        <f>(VLOOKUP(Games!B801, Data!$B$2:$L$134, 3, FALSE)-VLOOKUP(Games!E801, Data!$B$2:$L$134, 3, FALSE))*'Coefficients - Win Probability'!$L$2</f>
        <v>#N/A</v>
      </c>
      <c r="N800" s="5" t="str">
        <f t="shared" si="1"/>
        <v>#N/A</v>
      </c>
    </row>
    <row r="801" ht="14.25" customHeight="1">
      <c r="A801" s="5" t="n">
        <f>'Coefficients - Win Probability'!$A$2</f>
        <v>0</v>
      </c>
      <c r="B801" s="5" t="n">
        <f>(Games!G802)*'Coefficients - Win Probability'!$B$2</f>
        <v>0</v>
      </c>
      <c r="C801" s="5" t="str">
        <f>(VLOOKUP(Games!B802, Data!$B$2:$L$134, 4, FALSE)-VLOOKUP(Games!E802, Data!$B$2:$L$134, 4, FALSE))*'Coefficients - Win Probability'!$C$2</f>
        <v>#N/A</v>
      </c>
      <c r="D801" s="5" t="str">
        <f>(VLOOKUP(Games!B802, Data!$B$2:$L$134, 5, FALSE)-VLOOKUP(Games!E802, Data!$B$2:$L$134, 5, FALSE))*'Coefficients - Win Probability'!$D$2</f>
        <v>#N/A</v>
      </c>
      <c r="E801" s="5" t="str">
        <f>(VLOOKUP(Games!B802, Data!$B$2:$L$134, 6, FALSE)-VLOOKUP(Games!E802, Data!$B$2:$L$134, 6, FALSE))*'Coefficients - Win Probability'!$E$2</f>
        <v>#N/A</v>
      </c>
      <c r="F801" s="5" t="str">
        <f>(VLOOKUP(Games!B802, Data!$B$2:$L$134, 7, FALSE)-VLOOKUP(Games!E802, Data!$B$2:$L$134, 7, FALSE))*'Coefficients - Win Probability'!$F$2</f>
        <v>#N/A</v>
      </c>
      <c r="G801" s="5" t="str">
        <f>(VLOOKUP(Games!B802, Data!$B$2:$L$134, 8, FALSE)-VLOOKUP(Games!E802, Data!$B$2:$L$134, 8, FALSE))*'Coefficients - Win Probability'!$G$2</f>
        <v>#N/A</v>
      </c>
      <c r="H801" s="5" t="str">
        <f>(VLOOKUP(Games!B802, Data!$B$2:$L$134, 9, FALSE)-VLOOKUP(Games!E802, Data!$B$2:$L$134, 9, FALSE))*'Coefficients - Win Probability'!$H$2</f>
        <v>#N/A</v>
      </c>
      <c r="I801" s="5" t="str">
        <f>(VLOOKUP(Games!B802, Data!$B$2:$L$134, 10, FALSE)-VLOOKUP(Games!E802, Data!$B$2:$L$134, 10, FALSE))*'Coefficients - Win Probability'!$I$2</f>
        <v>#N/A</v>
      </c>
      <c r="J801" s="5" t="str">
        <f>(IF(AND(VLOOKUP(Games!B802, Data!$B$2:$L$134, 11, FALSE)=1, VLOOKUP(Games!E802, Data!$B$2:$L$134, 11, FALSE)&lt;&gt;1), 1,0))*'Coefficients - Win Probability'!$J$2</f>
        <v>#N/A</v>
      </c>
      <c r="K801" s="5" t="str">
        <f>(IF(AND(VLOOKUP(Games!B802, Data!$B$2:$L$134, 11, FALSE)&lt;&gt;1, VLOOKUP(Games!E802, Data!$B$2:$L$134, 11, FALSE)=1), 1,0))*'Coefficients - Win Probability'!$K$2</f>
        <v>#N/A</v>
      </c>
      <c r="L801" s="5" t="str">
        <f>(VLOOKUP(Games!B802, Data!$B$2:$L$134, 3, FALSE)-VLOOKUP(Games!E802, Data!$B$2:$L$134, 3, FALSE))*'Coefficients - Win Probability'!$L$2</f>
        <v>#N/A</v>
      </c>
      <c r="N801" s="5" t="str">
        <f t="shared" si="1"/>
        <v>#N/A</v>
      </c>
    </row>
    <row r="802" ht="14.25" customHeight="1">
      <c r="A802" s="5" t="n">
        <f>'Coefficients - Win Probability'!$A$2</f>
        <v>0</v>
      </c>
      <c r="B802" s="5" t="n">
        <f>(Games!G803)*'Coefficients - Win Probability'!$B$2</f>
        <v>0</v>
      </c>
      <c r="C802" s="5" t="str">
        <f>(VLOOKUP(Games!B803, Data!$B$2:$L$134, 4, FALSE)-VLOOKUP(Games!E803, Data!$B$2:$L$134, 4, FALSE))*'Coefficients - Win Probability'!$C$2</f>
        <v>#N/A</v>
      </c>
      <c r="D802" s="5" t="str">
        <f>(VLOOKUP(Games!B803, Data!$B$2:$L$134, 5, FALSE)-VLOOKUP(Games!E803, Data!$B$2:$L$134, 5, FALSE))*'Coefficients - Win Probability'!$D$2</f>
        <v>#N/A</v>
      </c>
      <c r="E802" s="5" t="str">
        <f>(VLOOKUP(Games!B803, Data!$B$2:$L$134, 6, FALSE)-VLOOKUP(Games!E803, Data!$B$2:$L$134, 6, FALSE))*'Coefficients - Win Probability'!$E$2</f>
        <v>#N/A</v>
      </c>
      <c r="F802" s="5" t="str">
        <f>(VLOOKUP(Games!B803, Data!$B$2:$L$134, 7, FALSE)-VLOOKUP(Games!E803, Data!$B$2:$L$134, 7, FALSE))*'Coefficients - Win Probability'!$F$2</f>
        <v>#N/A</v>
      </c>
      <c r="G802" s="5" t="str">
        <f>(VLOOKUP(Games!B803, Data!$B$2:$L$134, 8, FALSE)-VLOOKUP(Games!E803, Data!$B$2:$L$134, 8, FALSE))*'Coefficients - Win Probability'!$G$2</f>
        <v>#N/A</v>
      </c>
      <c r="H802" s="5" t="str">
        <f>(VLOOKUP(Games!B803, Data!$B$2:$L$134, 9, FALSE)-VLOOKUP(Games!E803, Data!$B$2:$L$134, 9, FALSE))*'Coefficients - Win Probability'!$H$2</f>
        <v>#N/A</v>
      </c>
      <c r="I802" s="5" t="str">
        <f>(VLOOKUP(Games!B803, Data!$B$2:$L$134, 10, FALSE)-VLOOKUP(Games!E803, Data!$B$2:$L$134, 10, FALSE))*'Coefficients - Win Probability'!$I$2</f>
        <v>#N/A</v>
      </c>
      <c r="J802" s="5" t="str">
        <f>(IF(AND(VLOOKUP(Games!B803, Data!$B$2:$L$134, 11, FALSE)=1, VLOOKUP(Games!E803, Data!$B$2:$L$134, 11, FALSE)&lt;&gt;1), 1,0))*'Coefficients - Win Probability'!$J$2</f>
        <v>#N/A</v>
      </c>
      <c r="K802" s="5" t="str">
        <f>(IF(AND(VLOOKUP(Games!B803, Data!$B$2:$L$134, 11, FALSE)&lt;&gt;1, VLOOKUP(Games!E803, Data!$B$2:$L$134, 11, FALSE)=1), 1,0))*'Coefficients - Win Probability'!$K$2</f>
        <v>#N/A</v>
      </c>
      <c r="L802" s="5" t="str">
        <f>(VLOOKUP(Games!B803, Data!$B$2:$L$134, 3, FALSE)-VLOOKUP(Games!E803, Data!$B$2:$L$134, 3, FALSE))*'Coefficients - Win Probability'!$L$2</f>
        <v>#N/A</v>
      </c>
      <c r="N802" s="5" t="str">
        <f t="shared" si="1"/>
        <v>#N/A</v>
      </c>
    </row>
    <row r="803" ht="14.25" customHeight="1">
      <c r="A803" s="5" t="n">
        <f>'Coefficients - Win Probability'!$A$2</f>
        <v>0</v>
      </c>
      <c r="B803" s="5" t="n">
        <f>(Games!G804)*'Coefficients - Win Probability'!$B$2</f>
        <v>0</v>
      </c>
      <c r="C803" s="5" t="str">
        <f>(VLOOKUP(Games!B804, Data!$B$2:$L$134, 4, FALSE)-VLOOKUP(Games!E804, Data!$B$2:$L$134, 4, FALSE))*'Coefficients - Win Probability'!$C$2</f>
        <v>#N/A</v>
      </c>
      <c r="D803" s="5" t="str">
        <f>(VLOOKUP(Games!B804, Data!$B$2:$L$134, 5, FALSE)-VLOOKUP(Games!E804, Data!$B$2:$L$134, 5, FALSE))*'Coefficients - Win Probability'!$D$2</f>
        <v>#N/A</v>
      </c>
      <c r="E803" s="5" t="str">
        <f>(VLOOKUP(Games!B804, Data!$B$2:$L$134, 6, FALSE)-VLOOKUP(Games!E804, Data!$B$2:$L$134, 6, FALSE))*'Coefficients - Win Probability'!$E$2</f>
        <v>#N/A</v>
      </c>
      <c r="F803" s="5" t="str">
        <f>(VLOOKUP(Games!B804, Data!$B$2:$L$134, 7, FALSE)-VLOOKUP(Games!E804, Data!$B$2:$L$134, 7, FALSE))*'Coefficients - Win Probability'!$F$2</f>
        <v>#N/A</v>
      </c>
      <c r="G803" s="5" t="str">
        <f>(VLOOKUP(Games!B804, Data!$B$2:$L$134, 8, FALSE)-VLOOKUP(Games!E804, Data!$B$2:$L$134, 8, FALSE))*'Coefficients - Win Probability'!$G$2</f>
        <v>#N/A</v>
      </c>
      <c r="H803" s="5" t="str">
        <f>(VLOOKUP(Games!B804, Data!$B$2:$L$134, 9, FALSE)-VLOOKUP(Games!E804, Data!$B$2:$L$134, 9, FALSE))*'Coefficients - Win Probability'!$H$2</f>
        <v>#N/A</v>
      </c>
      <c r="I803" s="5" t="str">
        <f>(VLOOKUP(Games!B804, Data!$B$2:$L$134, 10, FALSE)-VLOOKUP(Games!E804, Data!$B$2:$L$134, 10, FALSE))*'Coefficients - Win Probability'!$I$2</f>
        <v>#N/A</v>
      </c>
      <c r="J803" s="5" t="str">
        <f>(IF(AND(VLOOKUP(Games!B804, Data!$B$2:$L$134, 11, FALSE)=1, VLOOKUP(Games!E804, Data!$B$2:$L$134, 11, FALSE)&lt;&gt;1), 1,0))*'Coefficients - Win Probability'!$J$2</f>
        <v>#N/A</v>
      </c>
      <c r="K803" s="5" t="str">
        <f>(IF(AND(VLOOKUP(Games!B804, Data!$B$2:$L$134, 11, FALSE)&lt;&gt;1, VLOOKUP(Games!E804, Data!$B$2:$L$134, 11, FALSE)=1), 1,0))*'Coefficients - Win Probability'!$K$2</f>
        <v>#N/A</v>
      </c>
      <c r="L803" s="5" t="str">
        <f>(VLOOKUP(Games!B804, Data!$B$2:$L$134, 3, FALSE)-VLOOKUP(Games!E804, Data!$B$2:$L$134, 3, FALSE))*'Coefficients - Win Probability'!$L$2</f>
        <v>#N/A</v>
      </c>
      <c r="N803" s="5" t="str">
        <f t="shared" si="1"/>
        <v>#N/A</v>
      </c>
    </row>
    <row r="804" ht="14.25" customHeight="1">
      <c r="A804" s="5" t="n">
        <f>'Coefficients - Win Probability'!$A$2</f>
        <v>0</v>
      </c>
      <c r="B804" s="5" t="n">
        <f>(Games!G805)*'Coefficients - Win Probability'!$B$2</f>
        <v>0</v>
      </c>
      <c r="C804" s="5" t="str">
        <f>(VLOOKUP(Games!B805, Data!$B$2:$L$134, 4, FALSE)-VLOOKUP(Games!E805, Data!$B$2:$L$134, 4, FALSE))*'Coefficients - Win Probability'!$C$2</f>
        <v>#N/A</v>
      </c>
      <c r="D804" s="5" t="str">
        <f>(VLOOKUP(Games!B805, Data!$B$2:$L$134, 5, FALSE)-VLOOKUP(Games!E805, Data!$B$2:$L$134, 5, FALSE))*'Coefficients - Win Probability'!$D$2</f>
        <v>#N/A</v>
      </c>
      <c r="E804" s="5" t="str">
        <f>(VLOOKUP(Games!B805, Data!$B$2:$L$134, 6, FALSE)-VLOOKUP(Games!E805, Data!$B$2:$L$134, 6, FALSE))*'Coefficients - Win Probability'!$E$2</f>
        <v>#N/A</v>
      </c>
      <c r="F804" s="5" t="str">
        <f>(VLOOKUP(Games!B805, Data!$B$2:$L$134, 7, FALSE)-VLOOKUP(Games!E805, Data!$B$2:$L$134, 7, FALSE))*'Coefficients - Win Probability'!$F$2</f>
        <v>#N/A</v>
      </c>
      <c r="G804" s="5" t="str">
        <f>(VLOOKUP(Games!B805, Data!$B$2:$L$134, 8, FALSE)-VLOOKUP(Games!E805, Data!$B$2:$L$134, 8, FALSE))*'Coefficients - Win Probability'!$G$2</f>
        <v>#N/A</v>
      </c>
      <c r="H804" s="5" t="str">
        <f>(VLOOKUP(Games!B805, Data!$B$2:$L$134, 9, FALSE)-VLOOKUP(Games!E805, Data!$B$2:$L$134, 9, FALSE))*'Coefficients - Win Probability'!$H$2</f>
        <v>#N/A</v>
      </c>
      <c r="I804" s="5" t="str">
        <f>(VLOOKUP(Games!B805, Data!$B$2:$L$134, 10, FALSE)-VLOOKUP(Games!E805, Data!$B$2:$L$134, 10, FALSE))*'Coefficients - Win Probability'!$I$2</f>
        <v>#N/A</v>
      </c>
      <c r="J804" s="5" t="str">
        <f>(IF(AND(VLOOKUP(Games!B805, Data!$B$2:$L$134, 11, FALSE)=1, VLOOKUP(Games!E805, Data!$B$2:$L$134, 11, FALSE)&lt;&gt;1), 1,0))*'Coefficients - Win Probability'!$J$2</f>
        <v>#N/A</v>
      </c>
      <c r="K804" s="5" t="str">
        <f>(IF(AND(VLOOKUP(Games!B805, Data!$B$2:$L$134, 11, FALSE)&lt;&gt;1, VLOOKUP(Games!E805, Data!$B$2:$L$134, 11, FALSE)=1), 1,0))*'Coefficients - Win Probability'!$K$2</f>
        <v>#N/A</v>
      </c>
      <c r="L804" s="5" t="str">
        <f>(VLOOKUP(Games!B805, Data!$B$2:$L$134, 3, FALSE)-VLOOKUP(Games!E805, Data!$B$2:$L$134, 3, FALSE))*'Coefficients - Win Probability'!$L$2</f>
        <v>#N/A</v>
      </c>
      <c r="N804" s="5" t="str">
        <f t="shared" si="1"/>
        <v>#N/A</v>
      </c>
    </row>
    <row r="805" ht="14.25" customHeight="1">
      <c r="A805" s="5" t="n">
        <f>'Coefficients - Win Probability'!$A$2</f>
        <v>0</v>
      </c>
      <c r="B805" s="5" t="n">
        <f>(Games!G806)*'Coefficients - Win Probability'!$B$2</f>
        <v>0</v>
      </c>
      <c r="C805" s="5" t="str">
        <f>(VLOOKUP(Games!B806, Data!$B$2:$L$134, 4, FALSE)-VLOOKUP(Games!E806, Data!$B$2:$L$134, 4, FALSE))*'Coefficients - Win Probability'!$C$2</f>
        <v>#N/A</v>
      </c>
      <c r="D805" s="5" t="str">
        <f>(VLOOKUP(Games!B806, Data!$B$2:$L$134, 5, FALSE)-VLOOKUP(Games!E806, Data!$B$2:$L$134, 5, FALSE))*'Coefficients - Win Probability'!$D$2</f>
        <v>#N/A</v>
      </c>
      <c r="E805" s="5" t="str">
        <f>(VLOOKUP(Games!B806, Data!$B$2:$L$134, 6, FALSE)-VLOOKUP(Games!E806, Data!$B$2:$L$134, 6, FALSE))*'Coefficients - Win Probability'!$E$2</f>
        <v>#N/A</v>
      </c>
      <c r="F805" s="5" t="str">
        <f>(VLOOKUP(Games!B806, Data!$B$2:$L$134, 7, FALSE)-VLOOKUP(Games!E806, Data!$B$2:$L$134, 7, FALSE))*'Coefficients - Win Probability'!$F$2</f>
        <v>#N/A</v>
      </c>
      <c r="G805" s="5" t="str">
        <f>(VLOOKUP(Games!B806, Data!$B$2:$L$134, 8, FALSE)-VLOOKUP(Games!E806, Data!$B$2:$L$134, 8, FALSE))*'Coefficients - Win Probability'!$G$2</f>
        <v>#N/A</v>
      </c>
      <c r="H805" s="5" t="str">
        <f>(VLOOKUP(Games!B806, Data!$B$2:$L$134, 9, FALSE)-VLOOKUP(Games!E806, Data!$B$2:$L$134, 9, FALSE))*'Coefficients - Win Probability'!$H$2</f>
        <v>#N/A</v>
      </c>
      <c r="I805" s="5" t="str">
        <f>(VLOOKUP(Games!B806, Data!$B$2:$L$134, 10, FALSE)-VLOOKUP(Games!E806, Data!$B$2:$L$134, 10, FALSE))*'Coefficients - Win Probability'!$I$2</f>
        <v>#N/A</v>
      </c>
      <c r="J805" s="5" t="str">
        <f>(IF(AND(VLOOKUP(Games!B806, Data!$B$2:$L$134, 11, FALSE)=1, VLOOKUP(Games!E806, Data!$B$2:$L$134, 11, FALSE)&lt;&gt;1), 1,0))*'Coefficients - Win Probability'!$J$2</f>
        <v>#N/A</v>
      </c>
      <c r="K805" s="5" t="str">
        <f>(IF(AND(VLOOKUP(Games!B806, Data!$B$2:$L$134, 11, FALSE)&lt;&gt;1, VLOOKUP(Games!E806, Data!$B$2:$L$134, 11, FALSE)=1), 1,0))*'Coefficients - Win Probability'!$K$2</f>
        <v>#N/A</v>
      </c>
      <c r="L805" s="5" t="str">
        <f>(VLOOKUP(Games!B806, Data!$B$2:$L$134, 3, FALSE)-VLOOKUP(Games!E806, Data!$B$2:$L$134, 3, FALSE))*'Coefficients - Win Probability'!$L$2</f>
        <v>#N/A</v>
      </c>
      <c r="N805" s="5" t="str">
        <f t="shared" si="1"/>
        <v>#N/A</v>
      </c>
    </row>
    <row r="806" ht="14.25" customHeight="1">
      <c r="A806" s="5" t="n">
        <f>'Coefficients - Win Probability'!$A$2</f>
        <v>0</v>
      </c>
      <c r="B806" s="5" t="n">
        <f>(Games!G807)*'Coefficients - Win Probability'!$B$2</f>
        <v>0</v>
      </c>
      <c r="C806" s="5" t="str">
        <f>(VLOOKUP(Games!B807, Data!$B$2:$L$134, 4, FALSE)-VLOOKUP(Games!E807, Data!$B$2:$L$134, 4, FALSE))*'Coefficients - Win Probability'!$C$2</f>
        <v>#N/A</v>
      </c>
      <c r="D806" s="5" t="str">
        <f>(VLOOKUP(Games!B807, Data!$B$2:$L$134, 5, FALSE)-VLOOKUP(Games!E807, Data!$B$2:$L$134, 5, FALSE))*'Coefficients - Win Probability'!$D$2</f>
        <v>#N/A</v>
      </c>
      <c r="E806" s="5" t="str">
        <f>(VLOOKUP(Games!B807, Data!$B$2:$L$134, 6, FALSE)-VLOOKUP(Games!E807, Data!$B$2:$L$134, 6, FALSE))*'Coefficients - Win Probability'!$E$2</f>
        <v>#N/A</v>
      </c>
      <c r="F806" s="5" t="str">
        <f>(VLOOKUP(Games!B807, Data!$B$2:$L$134, 7, FALSE)-VLOOKUP(Games!E807, Data!$B$2:$L$134, 7, FALSE))*'Coefficients - Win Probability'!$F$2</f>
        <v>#N/A</v>
      </c>
      <c r="G806" s="5" t="str">
        <f>(VLOOKUP(Games!B807, Data!$B$2:$L$134, 8, FALSE)-VLOOKUP(Games!E807, Data!$B$2:$L$134, 8, FALSE))*'Coefficients - Win Probability'!$G$2</f>
        <v>#N/A</v>
      </c>
      <c r="H806" s="5" t="str">
        <f>(VLOOKUP(Games!B807, Data!$B$2:$L$134, 9, FALSE)-VLOOKUP(Games!E807, Data!$B$2:$L$134, 9, FALSE))*'Coefficients - Win Probability'!$H$2</f>
        <v>#N/A</v>
      </c>
      <c r="I806" s="5" t="str">
        <f>(VLOOKUP(Games!B807, Data!$B$2:$L$134, 10, FALSE)-VLOOKUP(Games!E807, Data!$B$2:$L$134, 10, FALSE))*'Coefficients - Win Probability'!$I$2</f>
        <v>#N/A</v>
      </c>
      <c r="J806" s="5" t="str">
        <f>(IF(AND(VLOOKUP(Games!B807, Data!$B$2:$L$134, 11, FALSE)=1, VLOOKUP(Games!E807, Data!$B$2:$L$134, 11, FALSE)&lt;&gt;1), 1,0))*'Coefficients - Win Probability'!$J$2</f>
        <v>#N/A</v>
      </c>
      <c r="K806" s="5" t="str">
        <f>(IF(AND(VLOOKUP(Games!B807, Data!$B$2:$L$134, 11, FALSE)&lt;&gt;1, VLOOKUP(Games!E807, Data!$B$2:$L$134, 11, FALSE)=1), 1,0))*'Coefficients - Win Probability'!$K$2</f>
        <v>#N/A</v>
      </c>
      <c r="L806" s="5" t="str">
        <f>(VLOOKUP(Games!B807, Data!$B$2:$L$134, 3, FALSE)-VLOOKUP(Games!E807, Data!$B$2:$L$134, 3, FALSE))*'Coefficients - Win Probability'!$L$2</f>
        <v>#N/A</v>
      </c>
      <c r="N806" s="5" t="str">
        <f t="shared" si="1"/>
        <v>#N/A</v>
      </c>
    </row>
    <row r="807" ht="14.25" customHeight="1">
      <c r="A807" s="5" t="n">
        <f>'Coefficients - Win Probability'!$A$2</f>
        <v>0</v>
      </c>
      <c r="B807" s="5" t="n">
        <f>(Games!G808)*'Coefficients - Win Probability'!$B$2</f>
        <v>0</v>
      </c>
      <c r="C807" s="5" t="str">
        <f>(VLOOKUP(Games!B808, Data!$B$2:$L$134, 4, FALSE)-VLOOKUP(Games!E808, Data!$B$2:$L$134, 4, FALSE))*'Coefficients - Win Probability'!$C$2</f>
        <v>#N/A</v>
      </c>
      <c r="D807" s="5" t="str">
        <f>(VLOOKUP(Games!B808, Data!$B$2:$L$134, 5, FALSE)-VLOOKUP(Games!E808, Data!$B$2:$L$134, 5, FALSE))*'Coefficients - Win Probability'!$D$2</f>
        <v>#N/A</v>
      </c>
      <c r="E807" s="5" t="str">
        <f>(VLOOKUP(Games!B808, Data!$B$2:$L$134, 6, FALSE)-VLOOKUP(Games!E808, Data!$B$2:$L$134, 6, FALSE))*'Coefficients - Win Probability'!$E$2</f>
        <v>#N/A</v>
      </c>
      <c r="F807" s="5" t="str">
        <f>(VLOOKUP(Games!B808, Data!$B$2:$L$134, 7, FALSE)-VLOOKUP(Games!E808, Data!$B$2:$L$134, 7, FALSE))*'Coefficients - Win Probability'!$F$2</f>
        <v>#N/A</v>
      </c>
      <c r="G807" s="5" t="str">
        <f>(VLOOKUP(Games!B808, Data!$B$2:$L$134, 8, FALSE)-VLOOKUP(Games!E808, Data!$B$2:$L$134, 8, FALSE))*'Coefficients - Win Probability'!$G$2</f>
        <v>#N/A</v>
      </c>
      <c r="H807" s="5" t="str">
        <f>(VLOOKUP(Games!B808, Data!$B$2:$L$134, 9, FALSE)-VLOOKUP(Games!E808, Data!$B$2:$L$134, 9, FALSE))*'Coefficients - Win Probability'!$H$2</f>
        <v>#N/A</v>
      </c>
      <c r="I807" s="5" t="str">
        <f>(VLOOKUP(Games!B808, Data!$B$2:$L$134, 10, FALSE)-VLOOKUP(Games!E808, Data!$B$2:$L$134, 10, FALSE))*'Coefficients - Win Probability'!$I$2</f>
        <v>#N/A</v>
      </c>
      <c r="J807" s="5" t="str">
        <f>(IF(AND(VLOOKUP(Games!B808, Data!$B$2:$L$134, 11, FALSE)=1, VLOOKUP(Games!E808, Data!$B$2:$L$134, 11, FALSE)&lt;&gt;1), 1,0))*'Coefficients - Win Probability'!$J$2</f>
        <v>#N/A</v>
      </c>
      <c r="K807" s="5" t="str">
        <f>(IF(AND(VLOOKUP(Games!B808, Data!$B$2:$L$134, 11, FALSE)&lt;&gt;1, VLOOKUP(Games!E808, Data!$B$2:$L$134, 11, FALSE)=1), 1,0))*'Coefficients - Win Probability'!$K$2</f>
        <v>#N/A</v>
      </c>
      <c r="L807" s="5" t="str">
        <f>(VLOOKUP(Games!B808, Data!$B$2:$L$134, 3, FALSE)-VLOOKUP(Games!E808, Data!$B$2:$L$134, 3, FALSE))*'Coefficients - Win Probability'!$L$2</f>
        <v>#N/A</v>
      </c>
      <c r="N807" s="5" t="str">
        <f t="shared" si="1"/>
        <v>#N/A</v>
      </c>
    </row>
    <row r="808" ht="14.25" customHeight="1">
      <c r="A808" s="5" t="n">
        <f>'Coefficients - Win Probability'!$A$2</f>
        <v>0</v>
      </c>
      <c r="B808" s="5" t="n">
        <f>(Games!G809)*'Coefficients - Win Probability'!$B$2</f>
        <v>0</v>
      </c>
      <c r="C808" s="5" t="str">
        <f>(VLOOKUP(Games!B809, Data!$B$2:$L$134, 4, FALSE)-VLOOKUP(Games!E809, Data!$B$2:$L$134, 4, FALSE))*'Coefficients - Win Probability'!$C$2</f>
        <v>#N/A</v>
      </c>
      <c r="D808" s="5" t="str">
        <f>(VLOOKUP(Games!B809, Data!$B$2:$L$134, 5, FALSE)-VLOOKUP(Games!E809, Data!$B$2:$L$134, 5, FALSE))*'Coefficients - Win Probability'!$D$2</f>
        <v>#N/A</v>
      </c>
      <c r="E808" s="5" t="str">
        <f>(VLOOKUP(Games!B809, Data!$B$2:$L$134, 6, FALSE)-VLOOKUP(Games!E809, Data!$B$2:$L$134, 6, FALSE))*'Coefficients - Win Probability'!$E$2</f>
        <v>#N/A</v>
      </c>
      <c r="F808" s="5" t="str">
        <f>(VLOOKUP(Games!B809, Data!$B$2:$L$134, 7, FALSE)-VLOOKUP(Games!E809, Data!$B$2:$L$134, 7, FALSE))*'Coefficients - Win Probability'!$F$2</f>
        <v>#N/A</v>
      </c>
      <c r="G808" s="5" t="str">
        <f>(VLOOKUP(Games!B809, Data!$B$2:$L$134, 8, FALSE)-VLOOKUP(Games!E809, Data!$B$2:$L$134, 8, FALSE))*'Coefficients - Win Probability'!$G$2</f>
        <v>#N/A</v>
      </c>
      <c r="H808" s="5" t="str">
        <f>(VLOOKUP(Games!B809, Data!$B$2:$L$134, 9, FALSE)-VLOOKUP(Games!E809, Data!$B$2:$L$134, 9, FALSE))*'Coefficients - Win Probability'!$H$2</f>
        <v>#N/A</v>
      </c>
      <c r="I808" s="5" t="str">
        <f>(VLOOKUP(Games!B809, Data!$B$2:$L$134, 10, FALSE)-VLOOKUP(Games!E809, Data!$B$2:$L$134, 10, FALSE))*'Coefficients - Win Probability'!$I$2</f>
        <v>#N/A</v>
      </c>
      <c r="J808" s="5" t="str">
        <f>(IF(AND(VLOOKUP(Games!B809, Data!$B$2:$L$134, 11, FALSE)=1, VLOOKUP(Games!E809, Data!$B$2:$L$134, 11, FALSE)&lt;&gt;1), 1,0))*'Coefficients - Win Probability'!$J$2</f>
        <v>#N/A</v>
      </c>
      <c r="K808" s="5" t="str">
        <f>(IF(AND(VLOOKUP(Games!B809, Data!$B$2:$L$134, 11, FALSE)&lt;&gt;1, VLOOKUP(Games!E809, Data!$B$2:$L$134, 11, FALSE)=1), 1,0))*'Coefficients - Win Probability'!$K$2</f>
        <v>#N/A</v>
      </c>
      <c r="L808" s="5" t="str">
        <f>(VLOOKUP(Games!B809, Data!$B$2:$L$134, 3, FALSE)-VLOOKUP(Games!E809, Data!$B$2:$L$134, 3, FALSE))*'Coefficients - Win Probability'!$L$2</f>
        <v>#N/A</v>
      </c>
      <c r="N808" s="5" t="str">
        <f t="shared" si="1"/>
        <v>#N/A</v>
      </c>
    </row>
    <row r="809" ht="14.25" customHeight="1">
      <c r="A809" s="5" t="n">
        <f>'Coefficients - Win Probability'!$A$2</f>
        <v>0</v>
      </c>
      <c r="B809" s="5" t="n">
        <f>(Games!G810)*'Coefficients - Win Probability'!$B$2</f>
        <v>0</v>
      </c>
      <c r="C809" s="5" t="str">
        <f>(VLOOKUP(Games!B810, Data!$B$2:$L$134, 4, FALSE)-VLOOKUP(Games!E810, Data!$B$2:$L$134, 4, FALSE))*'Coefficients - Win Probability'!$C$2</f>
        <v>#N/A</v>
      </c>
      <c r="D809" s="5" t="str">
        <f>(VLOOKUP(Games!B810, Data!$B$2:$L$134, 5, FALSE)-VLOOKUP(Games!E810, Data!$B$2:$L$134, 5, FALSE))*'Coefficients - Win Probability'!$D$2</f>
        <v>#N/A</v>
      </c>
      <c r="E809" s="5" t="str">
        <f>(VLOOKUP(Games!B810, Data!$B$2:$L$134, 6, FALSE)-VLOOKUP(Games!E810, Data!$B$2:$L$134, 6, FALSE))*'Coefficients - Win Probability'!$E$2</f>
        <v>#N/A</v>
      </c>
      <c r="F809" s="5" t="str">
        <f>(VLOOKUP(Games!B810, Data!$B$2:$L$134, 7, FALSE)-VLOOKUP(Games!E810, Data!$B$2:$L$134, 7, FALSE))*'Coefficients - Win Probability'!$F$2</f>
        <v>#N/A</v>
      </c>
      <c r="G809" s="5" t="str">
        <f>(VLOOKUP(Games!B810, Data!$B$2:$L$134, 8, FALSE)-VLOOKUP(Games!E810, Data!$B$2:$L$134, 8, FALSE))*'Coefficients - Win Probability'!$G$2</f>
        <v>#N/A</v>
      </c>
      <c r="H809" s="5" t="str">
        <f>(VLOOKUP(Games!B810, Data!$B$2:$L$134, 9, FALSE)-VLOOKUP(Games!E810, Data!$B$2:$L$134, 9, FALSE))*'Coefficients - Win Probability'!$H$2</f>
        <v>#N/A</v>
      </c>
      <c r="I809" s="5" t="str">
        <f>(VLOOKUP(Games!B810, Data!$B$2:$L$134, 10, FALSE)-VLOOKUP(Games!E810, Data!$B$2:$L$134, 10, FALSE))*'Coefficients - Win Probability'!$I$2</f>
        <v>#N/A</v>
      </c>
      <c r="J809" s="5" t="str">
        <f>(IF(AND(VLOOKUP(Games!B810, Data!$B$2:$L$134, 11, FALSE)=1, VLOOKUP(Games!E810, Data!$B$2:$L$134, 11, FALSE)&lt;&gt;1), 1,0))*'Coefficients - Win Probability'!$J$2</f>
        <v>#N/A</v>
      </c>
      <c r="K809" s="5" t="str">
        <f>(IF(AND(VLOOKUP(Games!B810, Data!$B$2:$L$134, 11, FALSE)&lt;&gt;1, VLOOKUP(Games!E810, Data!$B$2:$L$134, 11, FALSE)=1), 1,0))*'Coefficients - Win Probability'!$K$2</f>
        <v>#N/A</v>
      </c>
      <c r="L809" s="5" t="str">
        <f>(VLOOKUP(Games!B810, Data!$B$2:$L$134, 3, FALSE)-VLOOKUP(Games!E810, Data!$B$2:$L$134, 3, FALSE))*'Coefficients - Win Probability'!$L$2</f>
        <v>#N/A</v>
      </c>
      <c r="N809" s="5" t="str">
        <f t="shared" si="1"/>
        <v>#N/A</v>
      </c>
    </row>
    <row r="810" ht="14.25" customHeight="1">
      <c r="A810" s="5" t="n">
        <f>'Coefficients - Win Probability'!$A$2</f>
        <v>0</v>
      </c>
      <c r="B810" s="5" t="n">
        <f>(Games!G811)*'Coefficients - Win Probability'!$B$2</f>
        <v>0</v>
      </c>
      <c r="C810" s="5" t="str">
        <f>(VLOOKUP(Games!B811, Data!$B$2:$L$134, 4, FALSE)-VLOOKUP(Games!E811, Data!$B$2:$L$134, 4, FALSE))*'Coefficients - Win Probability'!$C$2</f>
        <v>#N/A</v>
      </c>
      <c r="D810" s="5" t="str">
        <f>(VLOOKUP(Games!B811, Data!$B$2:$L$134, 5, FALSE)-VLOOKUP(Games!E811, Data!$B$2:$L$134, 5, FALSE))*'Coefficients - Win Probability'!$D$2</f>
        <v>#N/A</v>
      </c>
      <c r="E810" s="5" t="str">
        <f>(VLOOKUP(Games!B811, Data!$B$2:$L$134, 6, FALSE)-VLOOKUP(Games!E811, Data!$B$2:$L$134, 6, FALSE))*'Coefficients - Win Probability'!$E$2</f>
        <v>#N/A</v>
      </c>
      <c r="F810" s="5" t="str">
        <f>(VLOOKUP(Games!B811, Data!$B$2:$L$134, 7, FALSE)-VLOOKUP(Games!E811, Data!$B$2:$L$134, 7, FALSE))*'Coefficients - Win Probability'!$F$2</f>
        <v>#N/A</v>
      </c>
      <c r="G810" s="5" t="str">
        <f>(VLOOKUP(Games!B811, Data!$B$2:$L$134, 8, FALSE)-VLOOKUP(Games!E811, Data!$B$2:$L$134, 8, FALSE))*'Coefficients - Win Probability'!$G$2</f>
        <v>#N/A</v>
      </c>
      <c r="H810" s="5" t="str">
        <f>(VLOOKUP(Games!B811, Data!$B$2:$L$134, 9, FALSE)-VLOOKUP(Games!E811, Data!$B$2:$L$134, 9, FALSE))*'Coefficients - Win Probability'!$H$2</f>
        <v>#N/A</v>
      </c>
      <c r="I810" s="5" t="str">
        <f>(VLOOKUP(Games!B811, Data!$B$2:$L$134, 10, FALSE)-VLOOKUP(Games!E811, Data!$B$2:$L$134, 10, FALSE))*'Coefficients - Win Probability'!$I$2</f>
        <v>#N/A</v>
      </c>
      <c r="J810" s="5" t="str">
        <f>(IF(AND(VLOOKUP(Games!B811, Data!$B$2:$L$134, 11, FALSE)=1, VLOOKUP(Games!E811, Data!$B$2:$L$134, 11, FALSE)&lt;&gt;1), 1,0))*'Coefficients - Win Probability'!$J$2</f>
        <v>#N/A</v>
      </c>
      <c r="K810" s="5" t="str">
        <f>(IF(AND(VLOOKUP(Games!B811, Data!$B$2:$L$134, 11, FALSE)&lt;&gt;1, VLOOKUP(Games!E811, Data!$B$2:$L$134, 11, FALSE)=1), 1,0))*'Coefficients - Win Probability'!$K$2</f>
        <v>#N/A</v>
      </c>
      <c r="L810" s="5" t="str">
        <f>(VLOOKUP(Games!B811, Data!$B$2:$L$134, 3, FALSE)-VLOOKUP(Games!E811, Data!$B$2:$L$134, 3, FALSE))*'Coefficients - Win Probability'!$L$2</f>
        <v>#N/A</v>
      </c>
      <c r="N810" s="5" t="str">
        <f t="shared" si="1"/>
        <v>#N/A</v>
      </c>
    </row>
    <row r="811" ht="14.25" customHeight="1">
      <c r="A811" s="5" t="n">
        <f>'Coefficients - Win Probability'!$A$2</f>
        <v>0</v>
      </c>
      <c r="B811" s="5" t="n">
        <f>(Games!G812)*'Coefficients - Win Probability'!$B$2</f>
        <v>0</v>
      </c>
      <c r="C811" s="5" t="str">
        <f>(VLOOKUP(Games!B812, Data!$B$2:$L$134, 4, FALSE)-VLOOKUP(Games!E812, Data!$B$2:$L$134, 4, FALSE))*'Coefficients - Win Probability'!$C$2</f>
        <v>#N/A</v>
      </c>
      <c r="D811" s="5" t="str">
        <f>(VLOOKUP(Games!B812, Data!$B$2:$L$134, 5, FALSE)-VLOOKUP(Games!E812, Data!$B$2:$L$134, 5, FALSE))*'Coefficients - Win Probability'!$D$2</f>
        <v>#N/A</v>
      </c>
      <c r="E811" s="5" t="str">
        <f>(VLOOKUP(Games!B812, Data!$B$2:$L$134, 6, FALSE)-VLOOKUP(Games!E812, Data!$B$2:$L$134, 6, FALSE))*'Coefficients - Win Probability'!$E$2</f>
        <v>#N/A</v>
      </c>
      <c r="F811" s="5" t="str">
        <f>(VLOOKUP(Games!B812, Data!$B$2:$L$134, 7, FALSE)-VLOOKUP(Games!E812, Data!$B$2:$L$134, 7, FALSE))*'Coefficients - Win Probability'!$F$2</f>
        <v>#N/A</v>
      </c>
      <c r="G811" s="5" t="str">
        <f>(VLOOKUP(Games!B812, Data!$B$2:$L$134, 8, FALSE)-VLOOKUP(Games!E812, Data!$B$2:$L$134, 8, FALSE))*'Coefficients - Win Probability'!$G$2</f>
        <v>#N/A</v>
      </c>
      <c r="H811" s="5" t="str">
        <f>(VLOOKUP(Games!B812, Data!$B$2:$L$134, 9, FALSE)-VLOOKUP(Games!E812, Data!$B$2:$L$134, 9, FALSE))*'Coefficients - Win Probability'!$H$2</f>
        <v>#N/A</v>
      </c>
      <c r="I811" s="5" t="str">
        <f>(VLOOKUP(Games!B812, Data!$B$2:$L$134, 10, FALSE)-VLOOKUP(Games!E812, Data!$B$2:$L$134, 10, FALSE))*'Coefficients - Win Probability'!$I$2</f>
        <v>#N/A</v>
      </c>
      <c r="J811" s="5" t="str">
        <f>(IF(AND(VLOOKUP(Games!B812, Data!$B$2:$L$134, 11, FALSE)=1, VLOOKUP(Games!E812, Data!$B$2:$L$134, 11, FALSE)&lt;&gt;1), 1,0))*'Coefficients - Win Probability'!$J$2</f>
        <v>#N/A</v>
      </c>
      <c r="K811" s="5" t="str">
        <f>(IF(AND(VLOOKUP(Games!B812, Data!$B$2:$L$134, 11, FALSE)&lt;&gt;1, VLOOKUP(Games!E812, Data!$B$2:$L$134, 11, FALSE)=1), 1,0))*'Coefficients - Win Probability'!$K$2</f>
        <v>#N/A</v>
      </c>
      <c r="L811" s="5" t="str">
        <f>(VLOOKUP(Games!B812, Data!$B$2:$L$134, 3, FALSE)-VLOOKUP(Games!E812, Data!$B$2:$L$134, 3, FALSE))*'Coefficients - Win Probability'!$L$2</f>
        <v>#N/A</v>
      </c>
      <c r="N811" s="5" t="str">
        <f t="shared" si="1"/>
        <v>#N/A</v>
      </c>
    </row>
    <row r="812" ht="14.25" customHeight="1">
      <c r="A812" s="5" t="n">
        <f>'Coefficients - Win Probability'!$A$2</f>
        <v>0</v>
      </c>
      <c r="B812" s="5" t="n">
        <f>(Games!G813)*'Coefficients - Win Probability'!$B$2</f>
        <v>0</v>
      </c>
      <c r="C812" s="5" t="str">
        <f>(VLOOKUP(Games!B813, Data!$B$2:$L$134, 4, FALSE)-VLOOKUP(Games!E813, Data!$B$2:$L$134, 4, FALSE))*'Coefficients - Win Probability'!$C$2</f>
        <v>#N/A</v>
      </c>
      <c r="D812" s="5" t="str">
        <f>(VLOOKUP(Games!B813, Data!$B$2:$L$134, 5, FALSE)-VLOOKUP(Games!E813, Data!$B$2:$L$134, 5, FALSE))*'Coefficients - Win Probability'!$D$2</f>
        <v>#N/A</v>
      </c>
      <c r="E812" s="5" t="str">
        <f>(VLOOKUP(Games!B813, Data!$B$2:$L$134, 6, FALSE)-VLOOKUP(Games!E813, Data!$B$2:$L$134, 6, FALSE))*'Coefficients - Win Probability'!$E$2</f>
        <v>#N/A</v>
      </c>
      <c r="F812" s="5" t="str">
        <f>(VLOOKUP(Games!B813, Data!$B$2:$L$134, 7, FALSE)-VLOOKUP(Games!E813, Data!$B$2:$L$134, 7, FALSE))*'Coefficients - Win Probability'!$F$2</f>
        <v>#N/A</v>
      </c>
      <c r="G812" s="5" t="str">
        <f>(VLOOKUP(Games!B813, Data!$B$2:$L$134, 8, FALSE)-VLOOKUP(Games!E813, Data!$B$2:$L$134, 8, FALSE))*'Coefficients - Win Probability'!$G$2</f>
        <v>#N/A</v>
      </c>
      <c r="H812" s="5" t="str">
        <f>(VLOOKUP(Games!B813, Data!$B$2:$L$134, 9, FALSE)-VLOOKUP(Games!E813, Data!$B$2:$L$134, 9, FALSE))*'Coefficients - Win Probability'!$H$2</f>
        <v>#N/A</v>
      </c>
      <c r="I812" s="5" t="str">
        <f>(VLOOKUP(Games!B813, Data!$B$2:$L$134, 10, FALSE)-VLOOKUP(Games!E813, Data!$B$2:$L$134, 10, FALSE))*'Coefficients - Win Probability'!$I$2</f>
        <v>#N/A</v>
      </c>
      <c r="J812" s="5" t="str">
        <f>(IF(AND(VLOOKUP(Games!B813, Data!$B$2:$L$134, 11, FALSE)=1, VLOOKUP(Games!E813, Data!$B$2:$L$134, 11, FALSE)&lt;&gt;1), 1,0))*'Coefficients - Win Probability'!$J$2</f>
        <v>#N/A</v>
      </c>
      <c r="K812" s="5" t="str">
        <f>(IF(AND(VLOOKUP(Games!B813, Data!$B$2:$L$134, 11, FALSE)&lt;&gt;1, VLOOKUP(Games!E813, Data!$B$2:$L$134, 11, FALSE)=1), 1,0))*'Coefficients - Win Probability'!$K$2</f>
        <v>#N/A</v>
      </c>
      <c r="L812" s="5" t="str">
        <f>(VLOOKUP(Games!B813, Data!$B$2:$L$134, 3, FALSE)-VLOOKUP(Games!E813, Data!$B$2:$L$134, 3, FALSE))*'Coefficients - Win Probability'!$L$2</f>
        <v>#N/A</v>
      </c>
      <c r="N812" s="5" t="str">
        <f t="shared" si="1"/>
        <v>#N/A</v>
      </c>
    </row>
    <row r="813" ht="14.25" customHeight="1">
      <c r="A813" s="5" t="n">
        <f>'Coefficients - Win Probability'!$A$2</f>
        <v>0</v>
      </c>
      <c r="B813" s="5" t="n">
        <f>(Games!G814)*'Coefficients - Win Probability'!$B$2</f>
        <v>0</v>
      </c>
      <c r="C813" s="5" t="str">
        <f>(VLOOKUP(Games!B814, Data!$B$2:$L$134, 4, FALSE)-VLOOKUP(Games!E814, Data!$B$2:$L$134, 4, FALSE))*'Coefficients - Win Probability'!$C$2</f>
        <v>#N/A</v>
      </c>
      <c r="D813" s="5" t="str">
        <f>(VLOOKUP(Games!B814, Data!$B$2:$L$134, 5, FALSE)-VLOOKUP(Games!E814, Data!$B$2:$L$134, 5, FALSE))*'Coefficients - Win Probability'!$D$2</f>
        <v>#N/A</v>
      </c>
      <c r="E813" s="5" t="str">
        <f>(VLOOKUP(Games!B814, Data!$B$2:$L$134, 6, FALSE)-VLOOKUP(Games!E814, Data!$B$2:$L$134, 6, FALSE))*'Coefficients - Win Probability'!$E$2</f>
        <v>#N/A</v>
      </c>
      <c r="F813" s="5" t="str">
        <f>(VLOOKUP(Games!B814, Data!$B$2:$L$134, 7, FALSE)-VLOOKUP(Games!E814, Data!$B$2:$L$134, 7, FALSE))*'Coefficients - Win Probability'!$F$2</f>
        <v>#N/A</v>
      </c>
      <c r="G813" s="5" t="str">
        <f>(VLOOKUP(Games!B814, Data!$B$2:$L$134, 8, FALSE)-VLOOKUP(Games!E814, Data!$B$2:$L$134, 8, FALSE))*'Coefficients - Win Probability'!$G$2</f>
        <v>#N/A</v>
      </c>
      <c r="H813" s="5" t="str">
        <f>(VLOOKUP(Games!B814, Data!$B$2:$L$134, 9, FALSE)-VLOOKUP(Games!E814, Data!$B$2:$L$134, 9, FALSE))*'Coefficients - Win Probability'!$H$2</f>
        <v>#N/A</v>
      </c>
      <c r="I813" s="5" t="str">
        <f>(VLOOKUP(Games!B814, Data!$B$2:$L$134, 10, FALSE)-VLOOKUP(Games!E814, Data!$B$2:$L$134, 10, FALSE))*'Coefficients - Win Probability'!$I$2</f>
        <v>#N/A</v>
      </c>
      <c r="J813" s="5" t="str">
        <f>(IF(AND(VLOOKUP(Games!B814, Data!$B$2:$L$134, 11, FALSE)=1, VLOOKUP(Games!E814, Data!$B$2:$L$134, 11, FALSE)&lt;&gt;1), 1,0))*'Coefficients - Win Probability'!$J$2</f>
        <v>#N/A</v>
      </c>
      <c r="K813" s="5" t="str">
        <f>(IF(AND(VLOOKUP(Games!B814, Data!$B$2:$L$134, 11, FALSE)&lt;&gt;1, VLOOKUP(Games!E814, Data!$B$2:$L$134, 11, FALSE)=1), 1,0))*'Coefficients - Win Probability'!$K$2</f>
        <v>#N/A</v>
      </c>
      <c r="L813" s="5" t="str">
        <f>(VLOOKUP(Games!B814, Data!$B$2:$L$134, 3, FALSE)-VLOOKUP(Games!E814, Data!$B$2:$L$134, 3, FALSE))*'Coefficients - Win Probability'!$L$2</f>
        <v>#N/A</v>
      </c>
      <c r="N813" s="5" t="str">
        <f t="shared" si="1"/>
        <v>#N/A</v>
      </c>
    </row>
    <row r="814" ht="14.25" customHeight="1">
      <c r="A814" s="5" t="n">
        <f>'Coefficients - Win Probability'!$A$2</f>
        <v>0</v>
      </c>
      <c r="B814" s="5" t="n">
        <f>(Games!G815)*'Coefficients - Win Probability'!$B$2</f>
        <v>0</v>
      </c>
      <c r="C814" s="5" t="str">
        <f>(VLOOKUP(Games!B815, Data!$B$2:$L$134, 4, FALSE)-VLOOKUP(Games!E815, Data!$B$2:$L$134, 4, FALSE))*'Coefficients - Win Probability'!$C$2</f>
        <v>#N/A</v>
      </c>
      <c r="D814" s="5" t="str">
        <f>(VLOOKUP(Games!B815, Data!$B$2:$L$134, 5, FALSE)-VLOOKUP(Games!E815, Data!$B$2:$L$134, 5, FALSE))*'Coefficients - Win Probability'!$D$2</f>
        <v>#N/A</v>
      </c>
      <c r="E814" s="5" t="str">
        <f>(VLOOKUP(Games!B815, Data!$B$2:$L$134, 6, FALSE)-VLOOKUP(Games!E815, Data!$B$2:$L$134, 6, FALSE))*'Coefficients - Win Probability'!$E$2</f>
        <v>#N/A</v>
      </c>
      <c r="F814" s="5" t="str">
        <f>(VLOOKUP(Games!B815, Data!$B$2:$L$134, 7, FALSE)-VLOOKUP(Games!E815, Data!$B$2:$L$134, 7, FALSE))*'Coefficients - Win Probability'!$F$2</f>
        <v>#N/A</v>
      </c>
      <c r="G814" s="5" t="str">
        <f>(VLOOKUP(Games!B815, Data!$B$2:$L$134, 8, FALSE)-VLOOKUP(Games!E815, Data!$B$2:$L$134, 8, FALSE))*'Coefficients - Win Probability'!$G$2</f>
        <v>#N/A</v>
      </c>
      <c r="H814" s="5" t="str">
        <f>(VLOOKUP(Games!B815, Data!$B$2:$L$134, 9, FALSE)-VLOOKUP(Games!E815, Data!$B$2:$L$134, 9, FALSE))*'Coefficients - Win Probability'!$H$2</f>
        <v>#N/A</v>
      </c>
      <c r="I814" s="5" t="str">
        <f>(VLOOKUP(Games!B815, Data!$B$2:$L$134, 10, FALSE)-VLOOKUP(Games!E815, Data!$B$2:$L$134, 10, FALSE))*'Coefficients - Win Probability'!$I$2</f>
        <v>#N/A</v>
      </c>
      <c r="J814" s="5" t="str">
        <f>(IF(AND(VLOOKUP(Games!B815, Data!$B$2:$L$134, 11, FALSE)=1, VLOOKUP(Games!E815, Data!$B$2:$L$134, 11, FALSE)&lt;&gt;1), 1,0))*'Coefficients - Win Probability'!$J$2</f>
        <v>#N/A</v>
      </c>
      <c r="K814" s="5" t="str">
        <f>(IF(AND(VLOOKUP(Games!B815, Data!$B$2:$L$134, 11, FALSE)&lt;&gt;1, VLOOKUP(Games!E815, Data!$B$2:$L$134, 11, FALSE)=1), 1,0))*'Coefficients - Win Probability'!$K$2</f>
        <v>#N/A</v>
      </c>
      <c r="L814" s="5" t="str">
        <f>(VLOOKUP(Games!B815, Data!$B$2:$L$134, 3, FALSE)-VLOOKUP(Games!E815, Data!$B$2:$L$134, 3, FALSE))*'Coefficients - Win Probability'!$L$2</f>
        <v>#N/A</v>
      </c>
      <c r="N814" s="5" t="str">
        <f t="shared" si="1"/>
        <v>#N/A</v>
      </c>
    </row>
    <row r="815" ht="14.25" customHeight="1">
      <c r="A815" s="5" t="n">
        <f>'Coefficients - Win Probability'!$A$2</f>
        <v>0</v>
      </c>
      <c r="B815" s="5" t="n">
        <f>(Games!G816)*'Coefficients - Win Probability'!$B$2</f>
        <v>0</v>
      </c>
      <c r="C815" s="5" t="str">
        <f>(VLOOKUP(Games!B816, Data!$B$2:$L$134, 4, FALSE)-VLOOKUP(Games!E816, Data!$B$2:$L$134, 4, FALSE))*'Coefficients - Win Probability'!$C$2</f>
        <v>#N/A</v>
      </c>
      <c r="D815" s="5" t="str">
        <f>(VLOOKUP(Games!B816, Data!$B$2:$L$134, 5, FALSE)-VLOOKUP(Games!E816, Data!$B$2:$L$134, 5, FALSE))*'Coefficients - Win Probability'!$D$2</f>
        <v>#N/A</v>
      </c>
      <c r="E815" s="5" t="str">
        <f>(VLOOKUP(Games!B816, Data!$B$2:$L$134, 6, FALSE)-VLOOKUP(Games!E816, Data!$B$2:$L$134, 6, FALSE))*'Coefficients - Win Probability'!$E$2</f>
        <v>#N/A</v>
      </c>
      <c r="F815" s="5" t="str">
        <f>(VLOOKUP(Games!B816, Data!$B$2:$L$134, 7, FALSE)-VLOOKUP(Games!E816, Data!$B$2:$L$134, 7, FALSE))*'Coefficients - Win Probability'!$F$2</f>
        <v>#N/A</v>
      </c>
      <c r="G815" s="5" t="str">
        <f>(VLOOKUP(Games!B816, Data!$B$2:$L$134, 8, FALSE)-VLOOKUP(Games!E816, Data!$B$2:$L$134, 8, FALSE))*'Coefficients - Win Probability'!$G$2</f>
        <v>#N/A</v>
      </c>
      <c r="H815" s="5" t="str">
        <f>(VLOOKUP(Games!B816, Data!$B$2:$L$134, 9, FALSE)-VLOOKUP(Games!E816, Data!$B$2:$L$134, 9, FALSE))*'Coefficients - Win Probability'!$H$2</f>
        <v>#N/A</v>
      </c>
      <c r="I815" s="5" t="str">
        <f>(VLOOKUP(Games!B816, Data!$B$2:$L$134, 10, FALSE)-VLOOKUP(Games!E816, Data!$B$2:$L$134, 10, FALSE))*'Coefficients - Win Probability'!$I$2</f>
        <v>#N/A</v>
      </c>
      <c r="J815" s="5" t="str">
        <f>(IF(AND(VLOOKUP(Games!B816, Data!$B$2:$L$134, 11, FALSE)=1, VLOOKUP(Games!E816, Data!$B$2:$L$134, 11, FALSE)&lt;&gt;1), 1,0))*'Coefficients - Win Probability'!$J$2</f>
        <v>#N/A</v>
      </c>
      <c r="K815" s="5" t="str">
        <f>(IF(AND(VLOOKUP(Games!B816, Data!$B$2:$L$134, 11, FALSE)&lt;&gt;1, VLOOKUP(Games!E816, Data!$B$2:$L$134, 11, FALSE)=1), 1,0))*'Coefficients - Win Probability'!$K$2</f>
        <v>#N/A</v>
      </c>
      <c r="L815" s="5" t="str">
        <f>(VLOOKUP(Games!B816, Data!$B$2:$L$134, 3, FALSE)-VLOOKUP(Games!E816, Data!$B$2:$L$134, 3, FALSE))*'Coefficients - Win Probability'!$L$2</f>
        <v>#N/A</v>
      </c>
      <c r="N815" s="5" t="str">
        <f t="shared" si="1"/>
        <v>#N/A</v>
      </c>
    </row>
    <row r="816" ht="14.25" customHeight="1">
      <c r="A816" s="5" t="n">
        <f>'Coefficients - Win Probability'!$A$2</f>
        <v>0</v>
      </c>
      <c r="B816" s="5" t="n">
        <f>(Games!G817)*'Coefficients - Win Probability'!$B$2</f>
        <v>0</v>
      </c>
      <c r="C816" s="5" t="str">
        <f>(VLOOKUP(Games!B817, Data!$B$2:$L$134, 4, FALSE)-VLOOKUP(Games!E817, Data!$B$2:$L$134, 4, FALSE))*'Coefficients - Win Probability'!$C$2</f>
        <v>#N/A</v>
      </c>
      <c r="D816" s="5" t="str">
        <f>(VLOOKUP(Games!B817, Data!$B$2:$L$134, 5, FALSE)-VLOOKUP(Games!E817, Data!$B$2:$L$134, 5, FALSE))*'Coefficients - Win Probability'!$D$2</f>
        <v>#N/A</v>
      </c>
      <c r="E816" s="5" t="str">
        <f>(VLOOKUP(Games!B817, Data!$B$2:$L$134, 6, FALSE)-VLOOKUP(Games!E817, Data!$B$2:$L$134, 6, FALSE))*'Coefficients - Win Probability'!$E$2</f>
        <v>#N/A</v>
      </c>
      <c r="F816" s="5" t="str">
        <f>(VLOOKUP(Games!B817, Data!$B$2:$L$134, 7, FALSE)-VLOOKUP(Games!E817, Data!$B$2:$L$134, 7, FALSE))*'Coefficients - Win Probability'!$F$2</f>
        <v>#N/A</v>
      </c>
      <c r="G816" s="5" t="str">
        <f>(VLOOKUP(Games!B817, Data!$B$2:$L$134, 8, FALSE)-VLOOKUP(Games!E817, Data!$B$2:$L$134, 8, FALSE))*'Coefficients - Win Probability'!$G$2</f>
        <v>#N/A</v>
      </c>
      <c r="H816" s="5" t="str">
        <f>(VLOOKUP(Games!B817, Data!$B$2:$L$134, 9, FALSE)-VLOOKUP(Games!E817, Data!$B$2:$L$134, 9, FALSE))*'Coefficients - Win Probability'!$H$2</f>
        <v>#N/A</v>
      </c>
      <c r="I816" s="5" t="str">
        <f>(VLOOKUP(Games!B817, Data!$B$2:$L$134, 10, FALSE)-VLOOKUP(Games!E817, Data!$B$2:$L$134, 10, FALSE))*'Coefficients - Win Probability'!$I$2</f>
        <v>#N/A</v>
      </c>
      <c r="J816" s="5" t="str">
        <f>(IF(AND(VLOOKUP(Games!B817, Data!$B$2:$L$134, 11, FALSE)=1, VLOOKUP(Games!E817, Data!$B$2:$L$134, 11, FALSE)&lt;&gt;1), 1,0))*'Coefficients - Win Probability'!$J$2</f>
        <v>#N/A</v>
      </c>
      <c r="K816" s="5" t="str">
        <f>(IF(AND(VLOOKUP(Games!B817, Data!$B$2:$L$134, 11, FALSE)&lt;&gt;1, VLOOKUP(Games!E817, Data!$B$2:$L$134, 11, FALSE)=1), 1,0))*'Coefficients - Win Probability'!$K$2</f>
        <v>#N/A</v>
      </c>
      <c r="L816" s="5" t="str">
        <f>(VLOOKUP(Games!B817, Data!$B$2:$L$134, 3, FALSE)-VLOOKUP(Games!E817, Data!$B$2:$L$134, 3, FALSE))*'Coefficients - Win Probability'!$L$2</f>
        <v>#N/A</v>
      </c>
      <c r="N816" s="5" t="str">
        <f t="shared" si="1"/>
        <v>#N/A</v>
      </c>
    </row>
    <row r="817" ht="14.25" customHeight="1">
      <c r="A817" s="5" t="n">
        <f>'Coefficients - Win Probability'!$A$2</f>
        <v>0</v>
      </c>
      <c r="B817" s="5" t="n">
        <f>(Games!G818)*'Coefficients - Win Probability'!$B$2</f>
        <v>0</v>
      </c>
      <c r="C817" s="5" t="str">
        <f>(VLOOKUP(Games!B818, Data!$B$2:$L$134, 4, FALSE)-VLOOKUP(Games!E818, Data!$B$2:$L$134, 4, FALSE))*'Coefficients - Win Probability'!$C$2</f>
        <v>#N/A</v>
      </c>
      <c r="D817" s="5" t="str">
        <f>(VLOOKUP(Games!B818, Data!$B$2:$L$134, 5, FALSE)-VLOOKUP(Games!E818, Data!$B$2:$L$134, 5, FALSE))*'Coefficients - Win Probability'!$D$2</f>
        <v>#N/A</v>
      </c>
      <c r="E817" s="5" t="str">
        <f>(VLOOKUP(Games!B818, Data!$B$2:$L$134, 6, FALSE)-VLOOKUP(Games!E818, Data!$B$2:$L$134, 6, FALSE))*'Coefficients - Win Probability'!$E$2</f>
        <v>#N/A</v>
      </c>
      <c r="F817" s="5" t="str">
        <f>(VLOOKUP(Games!B818, Data!$B$2:$L$134, 7, FALSE)-VLOOKUP(Games!E818, Data!$B$2:$L$134, 7, FALSE))*'Coefficients - Win Probability'!$F$2</f>
        <v>#N/A</v>
      </c>
      <c r="G817" s="5" t="str">
        <f>(VLOOKUP(Games!B818, Data!$B$2:$L$134, 8, FALSE)-VLOOKUP(Games!E818, Data!$B$2:$L$134, 8, FALSE))*'Coefficients - Win Probability'!$G$2</f>
        <v>#N/A</v>
      </c>
      <c r="H817" s="5" t="str">
        <f>(VLOOKUP(Games!B818, Data!$B$2:$L$134, 9, FALSE)-VLOOKUP(Games!E818, Data!$B$2:$L$134, 9, FALSE))*'Coefficients - Win Probability'!$H$2</f>
        <v>#N/A</v>
      </c>
      <c r="I817" s="5" t="str">
        <f>(VLOOKUP(Games!B818, Data!$B$2:$L$134, 10, FALSE)-VLOOKUP(Games!E818, Data!$B$2:$L$134, 10, FALSE))*'Coefficients - Win Probability'!$I$2</f>
        <v>#N/A</v>
      </c>
      <c r="J817" s="5" t="str">
        <f>(IF(AND(VLOOKUP(Games!B818, Data!$B$2:$L$134, 11, FALSE)=1, VLOOKUP(Games!E818, Data!$B$2:$L$134, 11, FALSE)&lt;&gt;1), 1,0))*'Coefficients - Win Probability'!$J$2</f>
        <v>#N/A</v>
      </c>
      <c r="K817" s="5" t="str">
        <f>(IF(AND(VLOOKUP(Games!B818, Data!$B$2:$L$134, 11, FALSE)&lt;&gt;1, VLOOKUP(Games!E818, Data!$B$2:$L$134, 11, FALSE)=1), 1,0))*'Coefficients - Win Probability'!$K$2</f>
        <v>#N/A</v>
      </c>
      <c r="L817" s="5" t="str">
        <f>(VLOOKUP(Games!B818, Data!$B$2:$L$134, 3, FALSE)-VLOOKUP(Games!E818, Data!$B$2:$L$134, 3, FALSE))*'Coefficients - Win Probability'!$L$2</f>
        <v>#N/A</v>
      </c>
      <c r="N817" s="5" t="str">
        <f t="shared" si="1"/>
        <v>#N/A</v>
      </c>
    </row>
    <row r="818" ht="14.25" customHeight="1">
      <c r="A818" s="5" t="n">
        <f>'Coefficients - Win Probability'!$A$2</f>
        <v>0</v>
      </c>
      <c r="B818" s="5" t="n">
        <f>(Games!G819)*'Coefficients - Win Probability'!$B$2</f>
        <v>0</v>
      </c>
      <c r="C818" s="5" t="str">
        <f>(VLOOKUP(Games!B819, Data!$B$2:$L$134, 4, FALSE)-VLOOKUP(Games!E819, Data!$B$2:$L$134, 4, FALSE))*'Coefficients - Win Probability'!$C$2</f>
        <v>#N/A</v>
      </c>
      <c r="D818" s="5" t="str">
        <f>(VLOOKUP(Games!B819, Data!$B$2:$L$134, 5, FALSE)-VLOOKUP(Games!E819, Data!$B$2:$L$134, 5, FALSE))*'Coefficients - Win Probability'!$D$2</f>
        <v>#N/A</v>
      </c>
      <c r="E818" s="5" t="str">
        <f>(VLOOKUP(Games!B819, Data!$B$2:$L$134, 6, FALSE)-VLOOKUP(Games!E819, Data!$B$2:$L$134, 6, FALSE))*'Coefficients - Win Probability'!$E$2</f>
        <v>#N/A</v>
      </c>
      <c r="F818" s="5" t="str">
        <f>(VLOOKUP(Games!B819, Data!$B$2:$L$134, 7, FALSE)-VLOOKUP(Games!E819, Data!$B$2:$L$134, 7, FALSE))*'Coefficients - Win Probability'!$F$2</f>
        <v>#N/A</v>
      </c>
      <c r="G818" s="5" t="str">
        <f>(VLOOKUP(Games!B819, Data!$B$2:$L$134, 8, FALSE)-VLOOKUP(Games!E819, Data!$B$2:$L$134, 8, FALSE))*'Coefficients - Win Probability'!$G$2</f>
        <v>#N/A</v>
      </c>
      <c r="H818" s="5" t="str">
        <f>(VLOOKUP(Games!B819, Data!$B$2:$L$134, 9, FALSE)-VLOOKUP(Games!E819, Data!$B$2:$L$134, 9, FALSE))*'Coefficients - Win Probability'!$H$2</f>
        <v>#N/A</v>
      </c>
      <c r="I818" s="5" t="str">
        <f>(VLOOKUP(Games!B819, Data!$B$2:$L$134, 10, FALSE)-VLOOKUP(Games!E819, Data!$B$2:$L$134, 10, FALSE))*'Coefficients - Win Probability'!$I$2</f>
        <v>#N/A</v>
      </c>
      <c r="J818" s="5" t="str">
        <f>(IF(AND(VLOOKUP(Games!B819, Data!$B$2:$L$134, 11, FALSE)=1, VLOOKUP(Games!E819, Data!$B$2:$L$134, 11, FALSE)&lt;&gt;1), 1,0))*'Coefficients - Win Probability'!$J$2</f>
        <v>#N/A</v>
      </c>
      <c r="K818" s="5" t="str">
        <f>(IF(AND(VLOOKUP(Games!B819, Data!$B$2:$L$134, 11, FALSE)&lt;&gt;1, VLOOKUP(Games!E819, Data!$B$2:$L$134, 11, FALSE)=1), 1,0))*'Coefficients - Win Probability'!$K$2</f>
        <v>#N/A</v>
      </c>
      <c r="L818" s="5" t="str">
        <f>(VLOOKUP(Games!B819, Data!$B$2:$L$134, 3, FALSE)-VLOOKUP(Games!E819, Data!$B$2:$L$134, 3, FALSE))*'Coefficients - Win Probability'!$L$2</f>
        <v>#N/A</v>
      </c>
      <c r="N818" s="5" t="str">
        <f t="shared" si="1"/>
        <v>#N/A</v>
      </c>
    </row>
    <row r="819" ht="14.25" customHeight="1">
      <c r="A819" s="5" t="n">
        <f>'Coefficients - Win Probability'!$A$2</f>
        <v>0</v>
      </c>
      <c r="B819" s="5" t="n">
        <f>(Games!G820)*'Coefficients - Win Probability'!$B$2</f>
        <v>0</v>
      </c>
      <c r="C819" s="5" t="str">
        <f>(VLOOKUP(Games!B820, Data!$B$2:$L$134, 4, FALSE)-VLOOKUP(Games!E820, Data!$B$2:$L$134, 4, FALSE))*'Coefficients - Win Probability'!$C$2</f>
        <v>#N/A</v>
      </c>
      <c r="D819" s="5" t="str">
        <f>(VLOOKUP(Games!B820, Data!$B$2:$L$134, 5, FALSE)-VLOOKUP(Games!E820, Data!$B$2:$L$134, 5, FALSE))*'Coefficients - Win Probability'!$D$2</f>
        <v>#N/A</v>
      </c>
      <c r="E819" s="5" t="str">
        <f>(VLOOKUP(Games!B820, Data!$B$2:$L$134, 6, FALSE)-VLOOKUP(Games!E820, Data!$B$2:$L$134, 6, FALSE))*'Coefficients - Win Probability'!$E$2</f>
        <v>#N/A</v>
      </c>
      <c r="F819" s="5" t="str">
        <f>(VLOOKUP(Games!B820, Data!$B$2:$L$134, 7, FALSE)-VLOOKUP(Games!E820, Data!$B$2:$L$134, 7, FALSE))*'Coefficients - Win Probability'!$F$2</f>
        <v>#N/A</v>
      </c>
      <c r="G819" s="5" t="str">
        <f>(VLOOKUP(Games!B820, Data!$B$2:$L$134, 8, FALSE)-VLOOKUP(Games!E820, Data!$B$2:$L$134, 8, FALSE))*'Coefficients - Win Probability'!$G$2</f>
        <v>#N/A</v>
      </c>
      <c r="H819" s="5" t="str">
        <f>(VLOOKUP(Games!B820, Data!$B$2:$L$134, 9, FALSE)-VLOOKUP(Games!E820, Data!$B$2:$L$134, 9, FALSE))*'Coefficients - Win Probability'!$H$2</f>
        <v>#N/A</v>
      </c>
      <c r="I819" s="5" t="str">
        <f>(VLOOKUP(Games!B820, Data!$B$2:$L$134, 10, FALSE)-VLOOKUP(Games!E820, Data!$B$2:$L$134, 10, FALSE))*'Coefficients - Win Probability'!$I$2</f>
        <v>#N/A</v>
      </c>
      <c r="J819" s="5" t="str">
        <f>(IF(AND(VLOOKUP(Games!B820, Data!$B$2:$L$134, 11, FALSE)=1, VLOOKUP(Games!E820, Data!$B$2:$L$134, 11, FALSE)&lt;&gt;1), 1,0))*'Coefficients - Win Probability'!$J$2</f>
        <v>#N/A</v>
      </c>
      <c r="K819" s="5" t="str">
        <f>(IF(AND(VLOOKUP(Games!B820, Data!$B$2:$L$134, 11, FALSE)&lt;&gt;1, VLOOKUP(Games!E820, Data!$B$2:$L$134, 11, FALSE)=1), 1,0))*'Coefficients - Win Probability'!$K$2</f>
        <v>#N/A</v>
      </c>
      <c r="L819" s="5" t="str">
        <f>(VLOOKUP(Games!B820, Data!$B$2:$L$134, 3, FALSE)-VLOOKUP(Games!E820, Data!$B$2:$L$134, 3, FALSE))*'Coefficients - Win Probability'!$L$2</f>
        <v>#N/A</v>
      </c>
      <c r="N819" s="5" t="str">
        <f t="shared" si="1"/>
        <v>#N/A</v>
      </c>
    </row>
    <row r="820" ht="14.25" customHeight="1">
      <c r="A820" s="5" t="n">
        <f>'Coefficients - Win Probability'!$A$2</f>
        <v>0</v>
      </c>
      <c r="B820" s="5" t="n">
        <f>(Games!G821)*'Coefficients - Win Probability'!$B$2</f>
        <v>0</v>
      </c>
      <c r="C820" s="5" t="str">
        <f>(VLOOKUP(Games!B821, Data!$B$2:$L$134, 4, FALSE)-VLOOKUP(Games!E821, Data!$B$2:$L$134, 4, FALSE))*'Coefficients - Win Probability'!$C$2</f>
        <v>#N/A</v>
      </c>
      <c r="D820" s="5" t="str">
        <f>(VLOOKUP(Games!B821, Data!$B$2:$L$134, 5, FALSE)-VLOOKUP(Games!E821, Data!$B$2:$L$134, 5, FALSE))*'Coefficients - Win Probability'!$D$2</f>
        <v>#N/A</v>
      </c>
      <c r="E820" s="5" t="str">
        <f>(VLOOKUP(Games!B821, Data!$B$2:$L$134, 6, FALSE)-VLOOKUP(Games!E821, Data!$B$2:$L$134, 6, FALSE))*'Coefficients - Win Probability'!$E$2</f>
        <v>#N/A</v>
      </c>
      <c r="F820" s="5" t="str">
        <f>(VLOOKUP(Games!B821, Data!$B$2:$L$134, 7, FALSE)-VLOOKUP(Games!E821, Data!$B$2:$L$134, 7, FALSE))*'Coefficients - Win Probability'!$F$2</f>
        <v>#N/A</v>
      </c>
      <c r="G820" s="5" t="str">
        <f>(VLOOKUP(Games!B821, Data!$B$2:$L$134, 8, FALSE)-VLOOKUP(Games!E821, Data!$B$2:$L$134, 8, FALSE))*'Coefficients - Win Probability'!$G$2</f>
        <v>#N/A</v>
      </c>
      <c r="H820" s="5" t="str">
        <f>(VLOOKUP(Games!B821, Data!$B$2:$L$134, 9, FALSE)-VLOOKUP(Games!E821, Data!$B$2:$L$134, 9, FALSE))*'Coefficients - Win Probability'!$H$2</f>
        <v>#N/A</v>
      </c>
      <c r="I820" s="5" t="str">
        <f>(VLOOKUP(Games!B821, Data!$B$2:$L$134, 10, FALSE)-VLOOKUP(Games!E821, Data!$B$2:$L$134, 10, FALSE))*'Coefficients - Win Probability'!$I$2</f>
        <v>#N/A</v>
      </c>
      <c r="J820" s="5" t="str">
        <f>(IF(AND(VLOOKUP(Games!B821, Data!$B$2:$L$134, 11, FALSE)=1, VLOOKUP(Games!E821, Data!$B$2:$L$134, 11, FALSE)&lt;&gt;1), 1,0))*'Coefficients - Win Probability'!$J$2</f>
        <v>#N/A</v>
      </c>
      <c r="K820" s="5" t="str">
        <f>(IF(AND(VLOOKUP(Games!B821, Data!$B$2:$L$134, 11, FALSE)&lt;&gt;1, VLOOKUP(Games!E821, Data!$B$2:$L$134, 11, FALSE)=1), 1,0))*'Coefficients - Win Probability'!$K$2</f>
        <v>#N/A</v>
      </c>
      <c r="L820" s="5" t="str">
        <f>(VLOOKUP(Games!B821, Data!$B$2:$L$134, 3, FALSE)-VLOOKUP(Games!E821, Data!$B$2:$L$134, 3, FALSE))*'Coefficients - Win Probability'!$L$2</f>
        <v>#N/A</v>
      </c>
      <c r="N820" s="5" t="str">
        <f t="shared" si="1"/>
        <v>#N/A</v>
      </c>
    </row>
    <row r="821" ht="14.25" customHeight="1">
      <c r="A821" s="5" t="n">
        <f>'Coefficients - Win Probability'!$A$2</f>
        <v>0</v>
      </c>
      <c r="B821" s="5" t="n">
        <f>(Games!G822)*'Coefficients - Win Probability'!$B$2</f>
        <v>0</v>
      </c>
      <c r="C821" s="5" t="str">
        <f>(VLOOKUP(Games!B822, Data!$B$2:$L$134, 4, FALSE)-VLOOKUP(Games!E822, Data!$B$2:$L$134, 4, FALSE))*'Coefficients - Win Probability'!$C$2</f>
        <v>#N/A</v>
      </c>
      <c r="D821" s="5" t="str">
        <f>(VLOOKUP(Games!B822, Data!$B$2:$L$134, 5, FALSE)-VLOOKUP(Games!E822, Data!$B$2:$L$134, 5, FALSE))*'Coefficients - Win Probability'!$D$2</f>
        <v>#N/A</v>
      </c>
      <c r="E821" s="5" t="str">
        <f>(VLOOKUP(Games!B822, Data!$B$2:$L$134, 6, FALSE)-VLOOKUP(Games!E822, Data!$B$2:$L$134, 6, FALSE))*'Coefficients - Win Probability'!$E$2</f>
        <v>#N/A</v>
      </c>
      <c r="F821" s="5" t="str">
        <f>(VLOOKUP(Games!B822, Data!$B$2:$L$134, 7, FALSE)-VLOOKUP(Games!E822, Data!$B$2:$L$134, 7, FALSE))*'Coefficients - Win Probability'!$F$2</f>
        <v>#N/A</v>
      </c>
      <c r="G821" s="5" t="str">
        <f>(VLOOKUP(Games!B822, Data!$B$2:$L$134, 8, FALSE)-VLOOKUP(Games!E822, Data!$B$2:$L$134, 8, FALSE))*'Coefficients - Win Probability'!$G$2</f>
        <v>#N/A</v>
      </c>
      <c r="H821" s="5" t="str">
        <f>(VLOOKUP(Games!B822, Data!$B$2:$L$134, 9, FALSE)-VLOOKUP(Games!E822, Data!$B$2:$L$134, 9, FALSE))*'Coefficients - Win Probability'!$H$2</f>
        <v>#N/A</v>
      </c>
      <c r="I821" s="5" t="str">
        <f>(VLOOKUP(Games!B822, Data!$B$2:$L$134, 10, FALSE)-VLOOKUP(Games!E822, Data!$B$2:$L$134, 10, FALSE))*'Coefficients - Win Probability'!$I$2</f>
        <v>#N/A</v>
      </c>
      <c r="J821" s="5" t="str">
        <f>(IF(AND(VLOOKUP(Games!B822, Data!$B$2:$L$134, 11, FALSE)=1, VLOOKUP(Games!E822, Data!$B$2:$L$134, 11, FALSE)&lt;&gt;1), 1,0))*'Coefficients - Win Probability'!$J$2</f>
        <v>#N/A</v>
      </c>
      <c r="K821" s="5" t="str">
        <f>(IF(AND(VLOOKUP(Games!B822, Data!$B$2:$L$134, 11, FALSE)&lt;&gt;1, VLOOKUP(Games!E822, Data!$B$2:$L$134, 11, FALSE)=1), 1,0))*'Coefficients - Win Probability'!$K$2</f>
        <v>#N/A</v>
      </c>
      <c r="L821" s="5" t="str">
        <f>(VLOOKUP(Games!B822, Data!$B$2:$L$134, 3, FALSE)-VLOOKUP(Games!E822, Data!$B$2:$L$134, 3, FALSE))*'Coefficients - Win Probability'!$L$2</f>
        <v>#N/A</v>
      </c>
      <c r="N821" s="5" t="str">
        <f t="shared" si="1"/>
        <v>#N/A</v>
      </c>
    </row>
    <row r="822" ht="14.25" customHeight="1">
      <c r="A822" s="5" t="n">
        <f>'Coefficients - Win Probability'!$A$2</f>
        <v>0</v>
      </c>
      <c r="B822" s="5" t="n">
        <f>(Games!G823)*'Coefficients - Win Probability'!$B$2</f>
        <v>0</v>
      </c>
      <c r="C822" s="5" t="str">
        <f>(VLOOKUP(Games!B823, Data!$B$2:$L$134, 4, FALSE)-VLOOKUP(Games!E823, Data!$B$2:$L$134, 4, FALSE))*'Coefficients - Win Probability'!$C$2</f>
        <v>#N/A</v>
      </c>
      <c r="D822" s="5" t="str">
        <f>(VLOOKUP(Games!B823, Data!$B$2:$L$134, 5, FALSE)-VLOOKUP(Games!E823, Data!$B$2:$L$134, 5, FALSE))*'Coefficients - Win Probability'!$D$2</f>
        <v>#N/A</v>
      </c>
      <c r="E822" s="5" t="str">
        <f>(VLOOKUP(Games!B823, Data!$B$2:$L$134, 6, FALSE)-VLOOKUP(Games!E823, Data!$B$2:$L$134, 6, FALSE))*'Coefficients - Win Probability'!$E$2</f>
        <v>#N/A</v>
      </c>
      <c r="F822" s="5" t="str">
        <f>(VLOOKUP(Games!B823, Data!$B$2:$L$134, 7, FALSE)-VLOOKUP(Games!E823, Data!$B$2:$L$134, 7, FALSE))*'Coefficients - Win Probability'!$F$2</f>
        <v>#N/A</v>
      </c>
      <c r="G822" s="5" t="str">
        <f>(VLOOKUP(Games!B823, Data!$B$2:$L$134, 8, FALSE)-VLOOKUP(Games!E823, Data!$B$2:$L$134, 8, FALSE))*'Coefficients - Win Probability'!$G$2</f>
        <v>#N/A</v>
      </c>
      <c r="H822" s="5" t="str">
        <f>(VLOOKUP(Games!B823, Data!$B$2:$L$134, 9, FALSE)-VLOOKUP(Games!E823, Data!$B$2:$L$134, 9, FALSE))*'Coefficients - Win Probability'!$H$2</f>
        <v>#N/A</v>
      </c>
      <c r="I822" s="5" t="str">
        <f>(VLOOKUP(Games!B823, Data!$B$2:$L$134, 10, FALSE)-VLOOKUP(Games!E823, Data!$B$2:$L$134, 10, FALSE))*'Coefficients - Win Probability'!$I$2</f>
        <v>#N/A</v>
      </c>
      <c r="J822" s="5" t="str">
        <f>(IF(AND(VLOOKUP(Games!B823, Data!$B$2:$L$134, 11, FALSE)=1, VLOOKUP(Games!E823, Data!$B$2:$L$134, 11, FALSE)&lt;&gt;1), 1,0))*'Coefficients - Win Probability'!$J$2</f>
        <v>#N/A</v>
      </c>
      <c r="K822" s="5" t="str">
        <f>(IF(AND(VLOOKUP(Games!B823, Data!$B$2:$L$134, 11, FALSE)&lt;&gt;1, VLOOKUP(Games!E823, Data!$B$2:$L$134, 11, FALSE)=1), 1,0))*'Coefficients - Win Probability'!$K$2</f>
        <v>#N/A</v>
      </c>
      <c r="L822" s="5" t="str">
        <f>(VLOOKUP(Games!B823, Data!$B$2:$L$134, 3, FALSE)-VLOOKUP(Games!E823, Data!$B$2:$L$134, 3, FALSE))*'Coefficients - Win Probability'!$L$2</f>
        <v>#N/A</v>
      </c>
      <c r="N822" s="5" t="str">
        <f t="shared" si="1"/>
        <v>#N/A</v>
      </c>
    </row>
    <row r="823" ht="14.25" customHeight="1">
      <c r="A823" s="5" t="n">
        <f>'Coefficients - Win Probability'!$A$2</f>
        <v>0</v>
      </c>
      <c r="B823" s="5" t="n">
        <f>(Games!G824)*'Coefficients - Win Probability'!$B$2</f>
        <v>0</v>
      </c>
      <c r="C823" s="5" t="str">
        <f>(VLOOKUP(Games!B824, Data!$B$2:$L$134, 4, FALSE)-VLOOKUP(Games!E824, Data!$B$2:$L$134, 4, FALSE))*'Coefficients - Win Probability'!$C$2</f>
        <v>#N/A</v>
      </c>
      <c r="D823" s="5" t="str">
        <f>(VLOOKUP(Games!B824, Data!$B$2:$L$134, 5, FALSE)-VLOOKUP(Games!E824, Data!$B$2:$L$134, 5, FALSE))*'Coefficients - Win Probability'!$D$2</f>
        <v>#N/A</v>
      </c>
      <c r="E823" s="5" t="str">
        <f>(VLOOKUP(Games!B824, Data!$B$2:$L$134, 6, FALSE)-VLOOKUP(Games!E824, Data!$B$2:$L$134, 6, FALSE))*'Coefficients - Win Probability'!$E$2</f>
        <v>#N/A</v>
      </c>
      <c r="F823" s="5" t="str">
        <f>(VLOOKUP(Games!B824, Data!$B$2:$L$134, 7, FALSE)-VLOOKUP(Games!E824, Data!$B$2:$L$134, 7, FALSE))*'Coefficients - Win Probability'!$F$2</f>
        <v>#N/A</v>
      </c>
      <c r="G823" s="5" t="str">
        <f>(VLOOKUP(Games!B824, Data!$B$2:$L$134, 8, FALSE)-VLOOKUP(Games!E824, Data!$B$2:$L$134, 8, FALSE))*'Coefficients - Win Probability'!$G$2</f>
        <v>#N/A</v>
      </c>
      <c r="H823" s="5" t="str">
        <f>(VLOOKUP(Games!B824, Data!$B$2:$L$134, 9, FALSE)-VLOOKUP(Games!E824, Data!$B$2:$L$134, 9, FALSE))*'Coefficients - Win Probability'!$H$2</f>
        <v>#N/A</v>
      </c>
      <c r="I823" s="5" t="str">
        <f>(VLOOKUP(Games!B824, Data!$B$2:$L$134, 10, FALSE)-VLOOKUP(Games!E824, Data!$B$2:$L$134, 10, FALSE))*'Coefficients - Win Probability'!$I$2</f>
        <v>#N/A</v>
      </c>
      <c r="J823" s="5" t="str">
        <f>(IF(AND(VLOOKUP(Games!B824, Data!$B$2:$L$134, 11, FALSE)=1, VLOOKUP(Games!E824, Data!$B$2:$L$134, 11, FALSE)&lt;&gt;1), 1,0))*'Coefficients - Win Probability'!$J$2</f>
        <v>#N/A</v>
      </c>
      <c r="K823" s="5" t="str">
        <f>(IF(AND(VLOOKUP(Games!B824, Data!$B$2:$L$134, 11, FALSE)&lt;&gt;1, VLOOKUP(Games!E824, Data!$B$2:$L$134, 11, FALSE)=1), 1,0))*'Coefficients - Win Probability'!$K$2</f>
        <v>#N/A</v>
      </c>
      <c r="L823" s="5" t="str">
        <f>(VLOOKUP(Games!B824, Data!$B$2:$L$134, 3, FALSE)-VLOOKUP(Games!E824, Data!$B$2:$L$134, 3, FALSE))*'Coefficients - Win Probability'!$L$2</f>
        <v>#N/A</v>
      </c>
      <c r="N823" s="5" t="str">
        <f t="shared" si="1"/>
        <v>#N/A</v>
      </c>
    </row>
    <row r="824" ht="14.25" customHeight="1">
      <c r="A824" s="5" t="n">
        <f>'Coefficients - Win Probability'!$A$2</f>
        <v>0</v>
      </c>
      <c r="B824" s="5" t="n">
        <f>(Games!G825)*'Coefficients - Win Probability'!$B$2</f>
        <v>0</v>
      </c>
      <c r="C824" s="5" t="str">
        <f>(VLOOKUP(Games!B825, Data!$B$2:$L$134, 4, FALSE)-VLOOKUP(Games!E825, Data!$B$2:$L$134, 4, FALSE))*'Coefficients - Win Probability'!$C$2</f>
        <v>#N/A</v>
      </c>
      <c r="D824" s="5" t="str">
        <f>(VLOOKUP(Games!B825, Data!$B$2:$L$134, 5, FALSE)-VLOOKUP(Games!E825, Data!$B$2:$L$134, 5, FALSE))*'Coefficients - Win Probability'!$D$2</f>
        <v>#N/A</v>
      </c>
      <c r="E824" s="5" t="str">
        <f>(VLOOKUP(Games!B825, Data!$B$2:$L$134, 6, FALSE)-VLOOKUP(Games!E825, Data!$B$2:$L$134, 6, FALSE))*'Coefficients - Win Probability'!$E$2</f>
        <v>#N/A</v>
      </c>
      <c r="F824" s="5" t="str">
        <f>(VLOOKUP(Games!B825, Data!$B$2:$L$134, 7, FALSE)-VLOOKUP(Games!E825, Data!$B$2:$L$134, 7, FALSE))*'Coefficients - Win Probability'!$F$2</f>
        <v>#N/A</v>
      </c>
      <c r="G824" s="5" t="str">
        <f>(VLOOKUP(Games!B825, Data!$B$2:$L$134, 8, FALSE)-VLOOKUP(Games!E825, Data!$B$2:$L$134, 8, FALSE))*'Coefficients - Win Probability'!$G$2</f>
        <v>#N/A</v>
      </c>
      <c r="H824" s="5" t="str">
        <f>(VLOOKUP(Games!B825, Data!$B$2:$L$134, 9, FALSE)-VLOOKUP(Games!E825, Data!$B$2:$L$134, 9, FALSE))*'Coefficients - Win Probability'!$H$2</f>
        <v>#N/A</v>
      </c>
      <c r="I824" s="5" t="str">
        <f>(VLOOKUP(Games!B825, Data!$B$2:$L$134, 10, FALSE)-VLOOKUP(Games!E825, Data!$B$2:$L$134, 10, FALSE))*'Coefficients - Win Probability'!$I$2</f>
        <v>#N/A</v>
      </c>
      <c r="J824" s="5" t="str">
        <f>(IF(AND(VLOOKUP(Games!B825, Data!$B$2:$L$134, 11, FALSE)=1, VLOOKUP(Games!E825, Data!$B$2:$L$134, 11, FALSE)&lt;&gt;1), 1,0))*'Coefficients - Win Probability'!$J$2</f>
        <v>#N/A</v>
      </c>
      <c r="K824" s="5" t="str">
        <f>(IF(AND(VLOOKUP(Games!B825, Data!$B$2:$L$134, 11, FALSE)&lt;&gt;1, VLOOKUP(Games!E825, Data!$B$2:$L$134, 11, FALSE)=1), 1,0))*'Coefficients - Win Probability'!$K$2</f>
        <v>#N/A</v>
      </c>
      <c r="L824" s="5" t="str">
        <f>(VLOOKUP(Games!B825, Data!$B$2:$L$134, 3, FALSE)-VLOOKUP(Games!E825, Data!$B$2:$L$134, 3, FALSE))*'Coefficients - Win Probability'!$L$2</f>
        <v>#N/A</v>
      </c>
      <c r="N824" s="5" t="str">
        <f t="shared" si="1"/>
        <v>#N/A</v>
      </c>
    </row>
    <row r="825" ht="14.25" customHeight="1">
      <c r="A825" s="5" t="n">
        <f>'Coefficients - Win Probability'!$A$2</f>
        <v>0</v>
      </c>
      <c r="B825" s="5" t="n">
        <f>(Games!G826)*'Coefficients - Win Probability'!$B$2</f>
        <v>0</v>
      </c>
      <c r="C825" s="5" t="str">
        <f>(VLOOKUP(Games!B826, Data!$B$2:$L$134, 4, FALSE)-VLOOKUP(Games!E826, Data!$B$2:$L$134, 4, FALSE))*'Coefficients - Win Probability'!$C$2</f>
        <v>#N/A</v>
      </c>
      <c r="D825" s="5" t="str">
        <f>(VLOOKUP(Games!B826, Data!$B$2:$L$134, 5, FALSE)-VLOOKUP(Games!E826, Data!$B$2:$L$134, 5, FALSE))*'Coefficients - Win Probability'!$D$2</f>
        <v>#N/A</v>
      </c>
      <c r="E825" s="5" t="str">
        <f>(VLOOKUP(Games!B826, Data!$B$2:$L$134, 6, FALSE)-VLOOKUP(Games!E826, Data!$B$2:$L$134, 6, FALSE))*'Coefficients - Win Probability'!$E$2</f>
        <v>#N/A</v>
      </c>
      <c r="F825" s="5" t="str">
        <f>(VLOOKUP(Games!B826, Data!$B$2:$L$134, 7, FALSE)-VLOOKUP(Games!E826, Data!$B$2:$L$134, 7, FALSE))*'Coefficients - Win Probability'!$F$2</f>
        <v>#N/A</v>
      </c>
      <c r="G825" s="5" t="str">
        <f>(VLOOKUP(Games!B826, Data!$B$2:$L$134, 8, FALSE)-VLOOKUP(Games!E826, Data!$B$2:$L$134, 8, FALSE))*'Coefficients - Win Probability'!$G$2</f>
        <v>#N/A</v>
      </c>
      <c r="H825" s="5" t="str">
        <f>(VLOOKUP(Games!B826, Data!$B$2:$L$134, 9, FALSE)-VLOOKUP(Games!E826, Data!$B$2:$L$134, 9, FALSE))*'Coefficients - Win Probability'!$H$2</f>
        <v>#N/A</v>
      </c>
      <c r="I825" s="5" t="str">
        <f>(VLOOKUP(Games!B826, Data!$B$2:$L$134, 10, FALSE)-VLOOKUP(Games!E826, Data!$B$2:$L$134, 10, FALSE))*'Coefficients - Win Probability'!$I$2</f>
        <v>#N/A</v>
      </c>
      <c r="J825" s="5" t="str">
        <f>(IF(AND(VLOOKUP(Games!B826, Data!$B$2:$L$134, 11, FALSE)=1, VLOOKUP(Games!E826, Data!$B$2:$L$134, 11, FALSE)&lt;&gt;1), 1,0))*'Coefficients - Win Probability'!$J$2</f>
        <v>#N/A</v>
      </c>
      <c r="K825" s="5" t="str">
        <f>(IF(AND(VLOOKUP(Games!B826, Data!$B$2:$L$134, 11, FALSE)&lt;&gt;1, VLOOKUP(Games!E826, Data!$B$2:$L$134, 11, FALSE)=1), 1,0))*'Coefficients - Win Probability'!$K$2</f>
        <v>#N/A</v>
      </c>
      <c r="L825" s="5" t="str">
        <f>(VLOOKUP(Games!B826, Data!$B$2:$L$134, 3, FALSE)-VLOOKUP(Games!E826, Data!$B$2:$L$134, 3, FALSE))*'Coefficients - Win Probability'!$L$2</f>
        <v>#N/A</v>
      </c>
      <c r="N825" s="5" t="str">
        <f t="shared" si="1"/>
        <v>#N/A</v>
      </c>
    </row>
    <row r="826" ht="14.25" customHeight="1">
      <c r="A826" s="5" t="n">
        <f>'Coefficients - Win Probability'!$A$2</f>
        <v>0</v>
      </c>
      <c r="B826" s="5" t="n">
        <f>(Games!G827)*'Coefficients - Win Probability'!$B$2</f>
        <v>0</v>
      </c>
      <c r="C826" s="5" t="str">
        <f>(VLOOKUP(Games!B827, Data!$B$2:$L$134, 4, FALSE)-VLOOKUP(Games!E827, Data!$B$2:$L$134, 4, FALSE))*'Coefficients - Win Probability'!$C$2</f>
        <v>#N/A</v>
      </c>
      <c r="D826" s="5" t="str">
        <f>(VLOOKUP(Games!B827, Data!$B$2:$L$134, 5, FALSE)-VLOOKUP(Games!E827, Data!$B$2:$L$134, 5, FALSE))*'Coefficients - Win Probability'!$D$2</f>
        <v>#N/A</v>
      </c>
      <c r="E826" s="5" t="str">
        <f>(VLOOKUP(Games!B827, Data!$B$2:$L$134, 6, FALSE)-VLOOKUP(Games!E827, Data!$B$2:$L$134, 6, FALSE))*'Coefficients - Win Probability'!$E$2</f>
        <v>#N/A</v>
      </c>
      <c r="F826" s="5" t="str">
        <f>(VLOOKUP(Games!B827, Data!$B$2:$L$134, 7, FALSE)-VLOOKUP(Games!E827, Data!$B$2:$L$134, 7, FALSE))*'Coefficients - Win Probability'!$F$2</f>
        <v>#N/A</v>
      </c>
      <c r="G826" s="5" t="str">
        <f>(VLOOKUP(Games!B827, Data!$B$2:$L$134, 8, FALSE)-VLOOKUP(Games!E827, Data!$B$2:$L$134, 8, FALSE))*'Coefficients - Win Probability'!$G$2</f>
        <v>#N/A</v>
      </c>
      <c r="H826" s="5" t="str">
        <f>(VLOOKUP(Games!B827, Data!$B$2:$L$134, 9, FALSE)-VLOOKUP(Games!E827, Data!$B$2:$L$134, 9, FALSE))*'Coefficients - Win Probability'!$H$2</f>
        <v>#N/A</v>
      </c>
      <c r="I826" s="5" t="str">
        <f>(VLOOKUP(Games!B827, Data!$B$2:$L$134, 10, FALSE)-VLOOKUP(Games!E827, Data!$B$2:$L$134, 10, FALSE))*'Coefficients - Win Probability'!$I$2</f>
        <v>#N/A</v>
      </c>
      <c r="J826" s="5" t="str">
        <f>(IF(AND(VLOOKUP(Games!B827, Data!$B$2:$L$134, 11, FALSE)=1, VLOOKUP(Games!E827, Data!$B$2:$L$134, 11, FALSE)&lt;&gt;1), 1,0))*'Coefficients - Win Probability'!$J$2</f>
        <v>#N/A</v>
      </c>
      <c r="K826" s="5" t="str">
        <f>(IF(AND(VLOOKUP(Games!B827, Data!$B$2:$L$134, 11, FALSE)&lt;&gt;1, VLOOKUP(Games!E827, Data!$B$2:$L$134, 11, FALSE)=1), 1,0))*'Coefficients - Win Probability'!$K$2</f>
        <v>#N/A</v>
      </c>
      <c r="L826" s="5" t="str">
        <f>(VLOOKUP(Games!B827, Data!$B$2:$L$134, 3, FALSE)-VLOOKUP(Games!E827, Data!$B$2:$L$134, 3, FALSE))*'Coefficients - Win Probability'!$L$2</f>
        <v>#N/A</v>
      </c>
      <c r="N826" s="5" t="str">
        <f t="shared" si="1"/>
        <v>#N/A</v>
      </c>
    </row>
    <row r="827" ht="14.25" customHeight="1">
      <c r="A827" s="5" t="n">
        <f>'Coefficients - Win Probability'!$A$2</f>
        <v>0</v>
      </c>
      <c r="B827" s="5" t="n">
        <f>(Games!G828)*'Coefficients - Win Probability'!$B$2</f>
        <v>0</v>
      </c>
      <c r="C827" s="5" t="str">
        <f>(VLOOKUP(Games!B828, Data!$B$2:$L$134, 4, FALSE)-VLOOKUP(Games!E828, Data!$B$2:$L$134, 4, FALSE))*'Coefficients - Win Probability'!$C$2</f>
        <v>#N/A</v>
      </c>
      <c r="D827" s="5" t="str">
        <f>(VLOOKUP(Games!B828, Data!$B$2:$L$134, 5, FALSE)-VLOOKUP(Games!E828, Data!$B$2:$L$134, 5, FALSE))*'Coefficients - Win Probability'!$D$2</f>
        <v>#N/A</v>
      </c>
      <c r="E827" s="5" t="str">
        <f>(VLOOKUP(Games!B828, Data!$B$2:$L$134, 6, FALSE)-VLOOKUP(Games!E828, Data!$B$2:$L$134, 6, FALSE))*'Coefficients - Win Probability'!$E$2</f>
        <v>#N/A</v>
      </c>
      <c r="F827" s="5" t="str">
        <f>(VLOOKUP(Games!B828, Data!$B$2:$L$134, 7, FALSE)-VLOOKUP(Games!E828, Data!$B$2:$L$134, 7, FALSE))*'Coefficients - Win Probability'!$F$2</f>
        <v>#N/A</v>
      </c>
      <c r="G827" s="5" t="str">
        <f>(VLOOKUP(Games!B828, Data!$B$2:$L$134, 8, FALSE)-VLOOKUP(Games!E828, Data!$B$2:$L$134, 8, FALSE))*'Coefficients - Win Probability'!$G$2</f>
        <v>#N/A</v>
      </c>
      <c r="H827" s="5" t="str">
        <f>(VLOOKUP(Games!B828, Data!$B$2:$L$134, 9, FALSE)-VLOOKUP(Games!E828, Data!$B$2:$L$134, 9, FALSE))*'Coefficients - Win Probability'!$H$2</f>
        <v>#N/A</v>
      </c>
      <c r="I827" s="5" t="str">
        <f>(VLOOKUP(Games!B828, Data!$B$2:$L$134, 10, FALSE)-VLOOKUP(Games!E828, Data!$B$2:$L$134, 10, FALSE))*'Coefficients - Win Probability'!$I$2</f>
        <v>#N/A</v>
      </c>
      <c r="J827" s="5" t="str">
        <f>(IF(AND(VLOOKUP(Games!B828, Data!$B$2:$L$134, 11, FALSE)=1, VLOOKUP(Games!E828, Data!$B$2:$L$134, 11, FALSE)&lt;&gt;1), 1,0))*'Coefficients - Win Probability'!$J$2</f>
        <v>#N/A</v>
      </c>
      <c r="K827" s="5" t="str">
        <f>(IF(AND(VLOOKUP(Games!B828, Data!$B$2:$L$134, 11, FALSE)&lt;&gt;1, VLOOKUP(Games!E828, Data!$B$2:$L$134, 11, FALSE)=1), 1,0))*'Coefficients - Win Probability'!$K$2</f>
        <v>#N/A</v>
      </c>
      <c r="L827" s="5" t="str">
        <f>(VLOOKUP(Games!B828, Data!$B$2:$L$134, 3, FALSE)-VLOOKUP(Games!E828, Data!$B$2:$L$134, 3, FALSE))*'Coefficients - Win Probability'!$L$2</f>
        <v>#N/A</v>
      </c>
      <c r="N827" s="5" t="str">
        <f t="shared" si="1"/>
        <v>#N/A</v>
      </c>
    </row>
    <row r="828" ht="14.25" customHeight="1">
      <c r="A828" s="5" t="n">
        <f>'Coefficients - Win Probability'!$A$2</f>
        <v>0</v>
      </c>
      <c r="B828" s="5" t="n">
        <f>(Games!G829)*'Coefficients - Win Probability'!$B$2</f>
        <v>0</v>
      </c>
      <c r="C828" s="5" t="str">
        <f>(VLOOKUP(Games!B829, Data!$B$2:$L$134, 4, FALSE)-VLOOKUP(Games!E829, Data!$B$2:$L$134, 4, FALSE))*'Coefficients - Win Probability'!$C$2</f>
        <v>#N/A</v>
      </c>
      <c r="D828" s="5" t="str">
        <f>(VLOOKUP(Games!B829, Data!$B$2:$L$134, 5, FALSE)-VLOOKUP(Games!E829, Data!$B$2:$L$134, 5, FALSE))*'Coefficients - Win Probability'!$D$2</f>
        <v>#N/A</v>
      </c>
      <c r="E828" s="5" t="str">
        <f>(VLOOKUP(Games!B829, Data!$B$2:$L$134, 6, FALSE)-VLOOKUP(Games!E829, Data!$B$2:$L$134, 6, FALSE))*'Coefficients - Win Probability'!$E$2</f>
        <v>#N/A</v>
      </c>
      <c r="F828" s="5" t="str">
        <f>(VLOOKUP(Games!B829, Data!$B$2:$L$134, 7, FALSE)-VLOOKUP(Games!E829, Data!$B$2:$L$134, 7, FALSE))*'Coefficients - Win Probability'!$F$2</f>
        <v>#N/A</v>
      </c>
      <c r="G828" s="5" t="str">
        <f>(VLOOKUP(Games!B829, Data!$B$2:$L$134, 8, FALSE)-VLOOKUP(Games!E829, Data!$B$2:$L$134, 8, FALSE))*'Coefficients - Win Probability'!$G$2</f>
        <v>#N/A</v>
      </c>
      <c r="H828" s="5" t="str">
        <f>(VLOOKUP(Games!B829, Data!$B$2:$L$134, 9, FALSE)-VLOOKUP(Games!E829, Data!$B$2:$L$134, 9, FALSE))*'Coefficients - Win Probability'!$H$2</f>
        <v>#N/A</v>
      </c>
      <c r="I828" s="5" t="str">
        <f>(VLOOKUP(Games!B829, Data!$B$2:$L$134, 10, FALSE)-VLOOKUP(Games!E829, Data!$B$2:$L$134, 10, FALSE))*'Coefficients - Win Probability'!$I$2</f>
        <v>#N/A</v>
      </c>
      <c r="J828" s="5" t="str">
        <f>(IF(AND(VLOOKUP(Games!B829, Data!$B$2:$L$134, 11, FALSE)=1, VLOOKUP(Games!E829, Data!$B$2:$L$134, 11, FALSE)&lt;&gt;1), 1,0))*'Coefficients - Win Probability'!$J$2</f>
        <v>#N/A</v>
      </c>
      <c r="K828" s="5" t="str">
        <f>(IF(AND(VLOOKUP(Games!B829, Data!$B$2:$L$134, 11, FALSE)&lt;&gt;1, VLOOKUP(Games!E829, Data!$B$2:$L$134, 11, FALSE)=1), 1,0))*'Coefficients - Win Probability'!$K$2</f>
        <v>#N/A</v>
      </c>
      <c r="L828" s="5" t="str">
        <f>(VLOOKUP(Games!B829, Data!$B$2:$L$134, 3, FALSE)-VLOOKUP(Games!E829, Data!$B$2:$L$134, 3, FALSE))*'Coefficients - Win Probability'!$L$2</f>
        <v>#N/A</v>
      </c>
      <c r="N828" s="5" t="str">
        <f t="shared" si="1"/>
        <v>#N/A</v>
      </c>
    </row>
    <row r="829" ht="14.25" customHeight="1">
      <c r="A829" s="5" t="n">
        <f>'Coefficients - Win Probability'!$A$2</f>
        <v>0</v>
      </c>
      <c r="B829" s="5" t="n">
        <f>(Games!G830)*'Coefficients - Win Probability'!$B$2</f>
        <v>0</v>
      </c>
      <c r="C829" s="5" t="str">
        <f>(VLOOKUP(Games!B830, Data!$B$2:$L$134, 4, FALSE)-VLOOKUP(Games!E830, Data!$B$2:$L$134, 4, FALSE))*'Coefficients - Win Probability'!$C$2</f>
        <v>#N/A</v>
      </c>
      <c r="D829" s="5" t="str">
        <f>(VLOOKUP(Games!B830, Data!$B$2:$L$134, 5, FALSE)-VLOOKUP(Games!E830, Data!$B$2:$L$134, 5, FALSE))*'Coefficients - Win Probability'!$D$2</f>
        <v>#N/A</v>
      </c>
      <c r="E829" s="5" t="str">
        <f>(VLOOKUP(Games!B830, Data!$B$2:$L$134, 6, FALSE)-VLOOKUP(Games!E830, Data!$B$2:$L$134, 6, FALSE))*'Coefficients - Win Probability'!$E$2</f>
        <v>#N/A</v>
      </c>
      <c r="F829" s="5" t="str">
        <f>(VLOOKUP(Games!B830, Data!$B$2:$L$134, 7, FALSE)-VLOOKUP(Games!E830, Data!$B$2:$L$134, 7, FALSE))*'Coefficients - Win Probability'!$F$2</f>
        <v>#N/A</v>
      </c>
      <c r="G829" s="5" t="str">
        <f>(VLOOKUP(Games!B830, Data!$B$2:$L$134, 8, FALSE)-VLOOKUP(Games!E830, Data!$B$2:$L$134, 8, FALSE))*'Coefficients - Win Probability'!$G$2</f>
        <v>#N/A</v>
      </c>
      <c r="H829" s="5" t="str">
        <f>(VLOOKUP(Games!B830, Data!$B$2:$L$134, 9, FALSE)-VLOOKUP(Games!E830, Data!$B$2:$L$134, 9, FALSE))*'Coefficients - Win Probability'!$H$2</f>
        <v>#N/A</v>
      </c>
      <c r="I829" s="5" t="str">
        <f>(VLOOKUP(Games!B830, Data!$B$2:$L$134, 10, FALSE)-VLOOKUP(Games!E830, Data!$B$2:$L$134, 10, FALSE))*'Coefficients - Win Probability'!$I$2</f>
        <v>#N/A</v>
      </c>
      <c r="J829" s="5" t="str">
        <f>(IF(AND(VLOOKUP(Games!B830, Data!$B$2:$L$134, 11, FALSE)=1, VLOOKUP(Games!E830, Data!$B$2:$L$134, 11, FALSE)&lt;&gt;1), 1,0))*'Coefficients - Win Probability'!$J$2</f>
        <v>#N/A</v>
      </c>
      <c r="K829" s="5" t="str">
        <f>(IF(AND(VLOOKUP(Games!B830, Data!$B$2:$L$134, 11, FALSE)&lt;&gt;1, VLOOKUP(Games!E830, Data!$B$2:$L$134, 11, FALSE)=1), 1,0))*'Coefficients - Win Probability'!$K$2</f>
        <v>#N/A</v>
      </c>
      <c r="L829" s="5" t="str">
        <f>(VLOOKUP(Games!B830, Data!$B$2:$L$134, 3, FALSE)-VLOOKUP(Games!E830, Data!$B$2:$L$134, 3, FALSE))*'Coefficients - Win Probability'!$L$2</f>
        <v>#N/A</v>
      </c>
      <c r="N829" s="5" t="str">
        <f t="shared" si="1"/>
        <v>#N/A</v>
      </c>
    </row>
    <row r="830" ht="14.25" customHeight="1">
      <c r="A830" s="5" t="n">
        <f>'Coefficients - Win Probability'!$A$2</f>
        <v>0</v>
      </c>
      <c r="B830" s="5" t="n">
        <f>(Games!G831)*'Coefficients - Win Probability'!$B$2</f>
        <v>0</v>
      </c>
      <c r="C830" s="5" t="str">
        <f>(VLOOKUP(Games!B831, Data!$B$2:$L$134, 4, FALSE)-VLOOKUP(Games!E831, Data!$B$2:$L$134, 4, FALSE))*'Coefficients - Win Probability'!$C$2</f>
        <v>#N/A</v>
      </c>
      <c r="D830" s="5" t="str">
        <f>(VLOOKUP(Games!B831, Data!$B$2:$L$134, 5, FALSE)-VLOOKUP(Games!E831, Data!$B$2:$L$134, 5, FALSE))*'Coefficients - Win Probability'!$D$2</f>
        <v>#N/A</v>
      </c>
      <c r="E830" s="5" t="str">
        <f>(VLOOKUP(Games!B831, Data!$B$2:$L$134, 6, FALSE)-VLOOKUP(Games!E831, Data!$B$2:$L$134, 6, FALSE))*'Coefficients - Win Probability'!$E$2</f>
        <v>#N/A</v>
      </c>
      <c r="F830" s="5" t="str">
        <f>(VLOOKUP(Games!B831, Data!$B$2:$L$134, 7, FALSE)-VLOOKUP(Games!E831, Data!$B$2:$L$134, 7, FALSE))*'Coefficients - Win Probability'!$F$2</f>
        <v>#N/A</v>
      </c>
      <c r="G830" s="5" t="str">
        <f>(VLOOKUP(Games!B831, Data!$B$2:$L$134, 8, FALSE)-VLOOKUP(Games!E831, Data!$B$2:$L$134, 8, FALSE))*'Coefficients - Win Probability'!$G$2</f>
        <v>#N/A</v>
      </c>
      <c r="H830" s="5" t="str">
        <f>(VLOOKUP(Games!B831, Data!$B$2:$L$134, 9, FALSE)-VLOOKUP(Games!E831, Data!$B$2:$L$134, 9, FALSE))*'Coefficients - Win Probability'!$H$2</f>
        <v>#N/A</v>
      </c>
      <c r="I830" s="5" t="str">
        <f>(VLOOKUP(Games!B831, Data!$B$2:$L$134, 10, FALSE)-VLOOKUP(Games!E831, Data!$B$2:$L$134, 10, FALSE))*'Coefficients - Win Probability'!$I$2</f>
        <v>#N/A</v>
      </c>
      <c r="J830" s="5" t="str">
        <f>(IF(AND(VLOOKUP(Games!B831, Data!$B$2:$L$134, 11, FALSE)=1, VLOOKUP(Games!E831, Data!$B$2:$L$134, 11, FALSE)&lt;&gt;1), 1,0))*'Coefficients - Win Probability'!$J$2</f>
        <v>#N/A</v>
      </c>
      <c r="K830" s="5" t="str">
        <f>(IF(AND(VLOOKUP(Games!B831, Data!$B$2:$L$134, 11, FALSE)&lt;&gt;1, VLOOKUP(Games!E831, Data!$B$2:$L$134, 11, FALSE)=1), 1,0))*'Coefficients - Win Probability'!$K$2</f>
        <v>#N/A</v>
      </c>
      <c r="L830" s="5" t="str">
        <f>(VLOOKUP(Games!B831, Data!$B$2:$L$134, 3, FALSE)-VLOOKUP(Games!E831, Data!$B$2:$L$134, 3, FALSE))*'Coefficients - Win Probability'!$L$2</f>
        <v>#N/A</v>
      </c>
      <c r="N830" s="5" t="str">
        <f t="shared" si="1"/>
        <v>#N/A</v>
      </c>
    </row>
    <row r="831" ht="14.25" customHeight="1">
      <c r="A831" s="5" t="n">
        <f>'Coefficients - Win Probability'!$A$2</f>
        <v>0</v>
      </c>
      <c r="B831" s="5" t="n">
        <f>(Games!G832)*'Coefficients - Win Probability'!$B$2</f>
        <v>0</v>
      </c>
      <c r="C831" s="5" t="str">
        <f>(VLOOKUP(Games!B832, Data!$B$2:$L$134, 4, FALSE)-VLOOKUP(Games!E832, Data!$B$2:$L$134, 4, FALSE))*'Coefficients - Win Probability'!$C$2</f>
        <v>#N/A</v>
      </c>
      <c r="D831" s="5" t="str">
        <f>(VLOOKUP(Games!B832, Data!$B$2:$L$134, 5, FALSE)-VLOOKUP(Games!E832, Data!$B$2:$L$134, 5, FALSE))*'Coefficients - Win Probability'!$D$2</f>
        <v>#N/A</v>
      </c>
      <c r="E831" s="5" t="str">
        <f>(VLOOKUP(Games!B832, Data!$B$2:$L$134, 6, FALSE)-VLOOKUP(Games!E832, Data!$B$2:$L$134, 6, FALSE))*'Coefficients - Win Probability'!$E$2</f>
        <v>#N/A</v>
      </c>
      <c r="F831" s="5" t="str">
        <f>(VLOOKUP(Games!B832, Data!$B$2:$L$134, 7, FALSE)-VLOOKUP(Games!E832, Data!$B$2:$L$134, 7, FALSE))*'Coefficients - Win Probability'!$F$2</f>
        <v>#N/A</v>
      </c>
      <c r="G831" s="5" t="str">
        <f>(VLOOKUP(Games!B832, Data!$B$2:$L$134, 8, FALSE)-VLOOKUP(Games!E832, Data!$B$2:$L$134, 8, FALSE))*'Coefficients - Win Probability'!$G$2</f>
        <v>#N/A</v>
      </c>
      <c r="H831" s="5" t="str">
        <f>(VLOOKUP(Games!B832, Data!$B$2:$L$134, 9, FALSE)-VLOOKUP(Games!E832, Data!$B$2:$L$134, 9, FALSE))*'Coefficients - Win Probability'!$H$2</f>
        <v>#N/A</v>
      </c>
      <c r="I831" s="5" t="str">
        <f>(VLOOKUP(Games!B832, Data!$B$2:$L$134, 10, FALSE)-VLOOKUP(Games!E832, Data!$B$2:$L$134, 10, FALSE))*'Coefficients - Win Probability'!$I$2</f>
        <v>#N/A</v>
      </c>
      <c r="J831" s="5" t="str">
        <f>(IF(AND(VLOOKUP(Games!B832, Data!$B$2:$L$134, 11, FALSE)=1, VLOOKUP(Games!E832, Data!$B$2:$L$134, 11, FALSE)&lt;&gt;1), 1,0))*'Coefficients - Win Probability'!$J$2</f>
        <v>#N/A</v>
      </c>
      <c r="K831" s="5" t="str">
        <f>(IF(AND(VLOOKUP(Games!B832, Data!$B$2:$L$134, 11, FALSE)&lt;&gt;1, VLOOKUP(Games!E832, Data!$B$2:$L$134, 11, FALSE)=1), 1,0))*'Coefficients - Win Probability'!$K$2</f>
        <v>#N/A</v>
      </c>
      <c r="L831" s="5" t="str">
        <f>(VLOOKUP(Games!B832, Data!$B$2:$L$134, 3, FALSE)-VLOOKUP(Games!E832, Data!$B$2:$L$134, 3, FALSE))*'Coefficients - Win Probability'!$L$2</f>
        <v>#N/A</v>
      </c>
      <c r="N831" s="5" t="str">
        <f t="shared" si="1"/>
        <v>#N/A</v>
      </c>
    </row>
    <row r="832" ht="14.25" customHeight="1">
      <c r="A832" s="5" t="n">
        <f>'Coefficients - Win Probability'!$A$2</f>
        <v>0</v>
      </c>
      <c r="B832" s="5" t="n">
        <f>(Games!G833)*'Coefficients - Win Probability'!$B$2</f>
        <v>0</v>
      </c>
      <c r="C832" s="5" t="str">
        <f>(VLOOKUP(Games!B833, Data!$B$2:$L$134, 4, FALSE)-VLOOKUP(Games!E833, Data!$B$2:$L$134, 4, FALSE))*'Coefficients - Win Probability'!$C$2</f>
        <v>#N/A</v>
      </c>
      <c r="D832" s="5" t="str">
        <f>(VLOOKUP(Games!B833, Data!$B$2:$L$134, 5, FALSE)-VLOOKUP(Games!E833, Data!$B$2:$L$134, 5, FALSE))*'Coefficients - Win Probability'!$D$2</f>
        <v>#N/A</v>
      </c>
      <c r="E832" s="5" t="str">
        <f>(VLOOKUP(Games!B833, Data!$B$2:$L$134, 6, FALSE)-VLOOKUP(Games!E833, Data!$B$2:$L$134, 6, FALSE))*'Coefficients - Win Probability'!$E$2</f>
        <v>#N/A</v>
      </c>
      <c r="F832" s="5" t="str">
        <f>(VLOOKUP(Games!B833, Data!$B$2:$L$134, 7, FALSE)-VLOOKUP(Games!E833, Data!$B$2:$L$134, 7, FALSE))*'Coefficients - Win Probability'!$F$2</f>
        <v>#N/A</v>
      </c>
      <c r="G832" s="5" t="str">
        <f>(VLOOKUP(Games!B833, Data!$B$2:$L$134, 8, FALSE)-VLOOKUP(Games!E833, Data!$B$2:$L$134, 8, FALSE))*'Coefficients - Win Probability'!$G$2</f>
        <v>#N/A</v>
      </c>
      <c r="H832" s="5" t="str">
        <f>(VLOOKUP(Games!B833, Data!$B$2:$L$134, 9, FALSE)-VLOOKUP(Games!E833, Data!$B$2:$L$134, 9, FALSE))*'Coefficients - Win Probability'!$H$2</f>
        <v>#N/A</v>
      </c>
      <c r="I832" s="5" t="str">
        <f>(VLOOKUP(Games!B833, Data!$B$2:$L$134, 10, FALSE)-VLOOKUP(Games!E833, Data!$B$2:$L$134, 10, FALSE))*'Coefficients - Win Probability'!$I$2</f>
        <v>#N/A</v>
      </c>
      <c r="J832" s="5" t="str">
        <f>(IF(AND(VLOOKUP(Games!B833, Data!$B$2:$L$134, 11, FALSE)=1, VLOOKUP(Games!E833, Data!$B$2:$L$134, 11, FALSE)&lt;&gt;1), 1,0))*'Coefficients - Win Probability'!$J$2</f>
        <v>#N/A</v>
      </c>
      <c r="K832" s="5" t="str">
        <f>(IF(AND(VLOOKUP(Games!B833, Data!$B$2:$L$134, 11, FALSE)&lt;&gt;1, VLOOKUP(Games!E833, Data!$B$2:$L$134, 11, FALSE)=1), 1,0))*'Coefficients - Win Probability'!$K$2</f>
        <v>#N/A</v>
      </c>
      <c r="L832" s="5" t="str">
        <f>(VLOOKUP(Games!B833, Data!$B$2:$L$134, 3, FALSE)-VLOOKUP(Games!E833, Data!$B$2:$L$134, 3, FALSE))*'Coefficients - Win Probability'!$L$2</f>
        <v>#N/A</v>
      </c>
      <c r="N832" s="5" t="str">
        <f t="shared" si="1"/>
        <v>#N/A</v>
      </c>
    </row>
    <row r="833" ht="14.25" customHeight="1">
      <c r="A833" s="5" t="n">
        <f>'Coefficients - Win Probability'!$A$2</f>
        <v>0</v>
      </c>
      <c r="B833" s="5" t="n">
        <f>(Games!G834)*'Coefficients - Win Probability'!$B$2</f>
        <v>0</v>
      </c>
      <c r="C833" s="5" t="str">
        <f>(VLOOKUP(Games!B834, Data!$B$2:$L$134, 4, FALSE)-VLOOKUP(Games!E834, Data!$B$2:$L$134, 4, FALSE))*'Coefficients - Win Probability'!$C$2</f>
        <v>#N/A</v>
      </c>
      <c r="D833" s="5" t="str">
        <f>(VLOOKUP(Games!B834, Data!$B$2:$L$134, 5, FALSE)-VLOOKUP(Games!E834, Data!$B$2:$L$134, 5, FALSE))*'Coefficients - Win Probability'!$D$2</f>
        <v>#N/A</v>
      </c>
      <c r="E833" s="5" t="str">
        <f>(VLOOKUP(Games!B834, Data!$B$2:$L$134, 6, FALSE)-VLOOKUP(Games!E834, Data!$B$2:$L$134, 6, FALSE))*'Coefficients - Win Probability'!$E$2</f>
        <v>#N/A</v>
      </c>
      <c r="F833" s="5" t="str">
        <f>(VLOOKUP(Games!B834, Data!$B$2:$L$134, 7, FALSE)-VLOOKUP(Games!E834, Data!$B$2:$L$134, 7, FALSE))*'Coefficients - Win Probability'!$F$2</f>
        <v>#N/A</v>
      </c>
      <c r="G833" s="5" t="str">
        <f>(VLOOKUP(Games!B834, Data!$B$2:$L$134, 8, FALSE)-VLOOKUP(Games!E834, Data!$B$2:$L$134, 8, FALSE))*'Coefficients - Win Probability'!$G$2</f>
        <v>#N/A</v>
      </c>
      <c r="H833" s="5" t="str">
        <f>(VLOOKUP(Games!B834, Data!$B$2:$L$134, 9, FALSE)-VLOOKUP(Games!E834, Data!$B$2:$L$134, 9, FALSE))*'Coefficients - Win Probability'!$H$2</f>
        <v>#N/A</v>
      </c>
      <c r="I833" s="5" t="str">
        <f>(VLOOKUP(Games!B834, Data!$B$2:$L$134, 10, FALSE)-VLOOKUP(Games!E834, Data!$B$2:$L$134, 10, FALSE))*'Coefficients - Win Probability'!$I$2</f>
        <v>#N/A</v>
      </c>
      <c r="J833" s="5" t="str">
        <f>(IF(AND(VLOOKUP(Games!B834, Data!$B$2:$L$134, 11, FALSE)=1, VLOOKUP(Games!E834, Data!$B$2:$L$134, 11, FALSE)&lt;&gt;1), 1,0))*'Coefficients - Win Probability'!$J$2</f>
        <v>#N/A</v>
      </c>
      <c r="K833" s="5" t="str">
        <f>(IF(AND(VLOOKUP(Games!B834, Data!$B$2:$L$134, 11, FALSE)&lt;&gt;1, VLOOKUP(Games!E834, Data!$B$2:$L$134, 11, FALSE)=1), 1,0))*'Coefficients - Win Probability'!$K$2</f>
        <v>#N/A</v>
      </c>
      <c r="L833" s="5" t="str">
        <f>(VLOOKUP(Games!B834, Data!$B$2:$L$134, 3, FALSE)-VLOOKUP(Games!E834, Data!$B$2:$L$134, 3, FALSE))*'Coefficients - Win Probability'!$L$2</f>
        <v>#N/A</v>
      </c>
      <c r="N833" s="5" t="str">
        <f t="shared" si="1"/>
        <v>#N/A</v>
      </c>
    </row>
    <row r="834" ht="14.25" customHeight="1">
      <c r="A834" s="5" t="n">
        <f>'Coefficients - Win Probability'!$A$2</f>
        <v>0</v>
      </c>
      <c r="B834" s="5" t="n">
        <f>(Games!G835)*'Coefficients - Win Probability'!$B$2</f>
        <v>0</v>
      </c>
      <c r="C834" s="5" t="str">
        <f>(VLOOKUP(Games!B835, Data!$B$2:$L$134, 4, FALSE)-VLOOKUP(Games!E835, Data!$B$2:$L$134, 4, FALSE))*'Coefficients - Win Probability'!$C$2</f>
        <v>#N/A</v>
      </c>
      <c r="D834" s="5" t="str">
        <f>(VLOOKUP(Games!B835, Data!$B$2:$L$134, 5, FALSE)-VLOOKUP(Games!E835, Data!$B$2:$L$134, 5, FALSE))*'Coefficients - Win Probability'!$D$2</f>
        <v>#N/A</v>
      </c>
      <c r="E834" s="5" t="str">
        <f>(VLOOKUP(Games!B835, Data!$B$2:$L$134, 6, FALSE)-VLOOKUP(Games!E835, Data!$B$2:$L$134, 6, FALSE))*'Coefficients - Win Probability'!$E$2</f>
        <v>#N/A</v>
      </c>
      <c r="F834" s="5" t="str">
        <f>(VLOOKUP(Games!B835, Data!$B$2:$L$134, 7, FALSE)-VLOOKUP(Games!E835, Data!$B$2:$L$134, 7, FALSE))*'Coefficients - Win Probability'!$F$2</f>
        <v>#N/A</v>
      </c>
      <c r="G834" s="5" t="str">
        <f>(VLOOKUP(Games!B835, Data!$B$2:$L$134, 8, FALSE)-VLOOKUP(Games!E835, Data!$B$2:$L$134, 8, FALSE))*'Coefficients - Win Probability'!$G$2</f>
        <v>#N/A</v>
      </c>
      <c r="H834" s="5" t="str">
        <f>(VLOOKUP(Games!B835, Data!$B$2:$L$134, 9, FALSE)-VLOOKUP(Games!E835, Data!$B$2:$L$134, 9, FALSE))*'Coefficients - Win Probability'!$H$2</f>
        <v>#N/A</v>
      </c>
      <c r="I834" s="5" t="str">
        <f>(VLOOKUP(Games!B835, Data!$B$2:$L$134, 10, FALSE)-VLOOKUP(Games!E835, Data!$B$2:$L$134, 10, FALSE))*'Coefficients - Win Probability'!$I$2</f>
        <v>#N/A</v>
      </c>
      <c r="J834" s="5" t="str">
        <f>(IF(AND(VLOOKUP(Games!B835, Data!$B$2:$L$134, 11, FALSE)=1, VLOOKUP(Games!E835, Data!$B$2:$L$134, 11, FALSE)&lt;&gt;1), 1,0))*'Coefficients - Win Probability'!$J$2</f>
        <v>#N/A</v>
      </c>
      <c r="K834" s="5" t="str">
        <f>(IF(AND(VLOOKUP(Games!B835, Data!$B$2:$L$134, 11, FALSE)&lt;&gt;1, VLOOKUP(Games!E835, Data!$B$2:$L$134, 11, FALSE)=1), 1,0))*'Coefficients - Win Probability'!$K$2</f>
        <v>#N/A</v>
      </c>
      <c r="L834" s="5" t="str">
        <f>(VLOOKUP(Games!B835, Data!$B$2:$L$134, 3, FALSE)-VLOOKUP(Games!E835, Data!$B$2:$L$134, 3, FALSE))*'Coefficients - Win Probability'!$L$2</f>
        <v>#N/A</v>
      </c>
      <c r="N834" s="5" t="str">
        <f t="shared" si="1"/>
        <v>#N/A</v>
      </c>
    </row>
    <row r="835" ht="14.25" customHeight="1">
      <c r="A835" s="5" t="n">
        <f>'Coefficients - Win Probability'!$A$2</f>
        <v>0</v>
      </c>
      <c r="B835" s="5" t="n">
        <f>(Games!G836)*'Coefficients - Win Probability'!$B$2</f>
        <v>0</v>
      </c>
      <c r="C835" s="5" t="str">
        <f>(VLOOKUP(Games!B836, Data!$B$2:$L$134, 4, FALSE)-VLOOKUP(Games!E836, Data!$B$2:$L$134, 4, FALSE))*'Coefficients - Win Probability'!$C$2</f>
        <v>#N/A</v>
      </c>
      <c r="D835" s="5" t="str">
        <f>(VLOOKUP(Games!B836, Data!$B$2:$L$134, 5, FALSE)-VLOOKUP(Games!E836, Data!$B$2:$L$134, 5, FALSE))*'Coefficients - Win Probability'!$D$2</f>
        <v>#N/A</v>
      </c>
      <c r="E835" s="5" t="str">
        <f>(VLOOKUP(Games!B836, Data!$B$2:$L$134, 6, FALSE)-VLOOKUP(Games!E836, Data!$B$2:$L$134, 6, FALSE))*'Coefficients - Win Probability'!$E$2</f>
        <v>#N/A</v>
      </c>
      <c r="F835" s="5" t="str">
        <f>(VLOOKUP(Games!B836, Data!$B$2:$L$134, 7, FALSE)-VLOOKUP(Games!E836, Data!$B$2:$L$134, 7, FALSE))*'Coefficients - Win Probability'!$F$2</f>
        <v>#N/A</v>
      </c>
      <c r="G835" s="5" t="str">
        <f>(VLOOKUP(Games!B836, Data!$B$2:$L$134, 8, FALSE)-VLOOKUP(Games!E836, Data!$B$2:$L$134, 8, FALSE))*'Coefficients - Win Probability'!$G$2</f>
        <v>#N/A</v>
      </c>
      <c r="H835" s="5" t="str">
        <f>(VLOOKUP(Games!B836, Data!$B$2:$L$134, 9, FALSE)-VLOOKUP(Games!E836, Data!$B$2:$L$134, 9, FALSE))*'Coefficients - Win Probability'!$H$2</f>
        <v>#N/A</v>
      </c>
      <c r="I835" s="5" t="str">
        <f>(VLOOKUP(Games!B836, Data!$B$2:$L$134, 10, FALSE)-VLOOKUP(Games!E836, Data!$B$2:$L$134, 10, FALSE))*'Coefficients - Win Probability'!$I$2</f>
        <v>#N/A</v>
      </c>
      <c r="J835" s="5" t="str">
        <f>(IF(AND(VLOOKUP(Games!B836, Data!$B$2:$L$134, 11, FALSE)=1, VLOOKUP(Games!E836, Data!$B$2:$L$134, 11, FALSE)&lt;&gt;1), 1,0))*'Coefficients - Win Probability'!$J$2</f>
        <v>#N/A</v>
      </c>
      <c r="K835" s="5" t="str">
        <f>(IF(AND(VLOOKUP(Games!B836, Data!$B$2:$L$134, 11, FALSE)&lt;&gt;1, VLOOKUP(Games!E836, Data!$B$2:$L$134, 11, FALSE)=1), 1,0))*'Coefficients - Win Probability'!$K$2</f>
        <v>#N/A</v>
      </c>
      <c r="L835" s="5" t="str">
        <f>(VLOOKUP(Games!B836, Data!$B$2:$L$134, 3, FALSE)-VLOOKUP(Games!E836, Data!$B$2:$L$134, 3, FALSE))*'Coefficients - Win Probability'!$L$2</f>
        <v>#N/A</v>
      </c>
      <c r="N835" s="5" t="str">
        <f t="shared" si="1"/>
        <v>#N/A</v>
      </c>
    </row>
    <row r="836" ht="14.25" customHeight="1">
      <c r="A836" s="5" t="n">
        <f>'Coefficients - Win Probability'!$A$2</f>
        <v>0</v>
      </c>
      <c r="B836" s="5" t="n">
        <f>(Games!G837)*'Coefficients - Win Probability'!$B$2</f>
        <v>0</v>
      </c>
      <c r="C836" s="5" t="str">
        <f>(VLOOKUP(Games!B837, Data!$B$2:$L$134, 4, FALSE)-VLOOKUP(Games!E837, Data!$B$2:$L$134, 4, FALSE))*'Coefficients - Win Probability'!$C$2</f>
        <v>#N/A</v>
      </c>
      <c r="D836" s="5" t="str">
        <f>(VLOOKUP(Games!B837, Data!$B$2:$L$134, 5, FALSE)-VLOOKUP(Games!E837, Data!$B$2:$L$134, 5, FALSE))*'Coefficients - Win Probability'!$D$2</f>
        <v>#N/A</v>
      </c>
      <c r="E836" s="5" t="str">
        <f>(VLOOKUP(Games!B837, Data!$B$2:$L$134, 6, FALSE)-VLOOKUP(Games!E837, Data!$B$2:$L$134, 6, FALSE))*'Coefficients - Win Probability'!$E$2</f>
        <v>#N/A</v>
      </c>
      <c r="F836" s="5" t="str">
        <f>(VLOOKUP(Games!B837, Data!$B$2:$L$134, 7, FALSE)-VLOOKUP(Games!E837, Data!$B$2:$L$134, 7, FALSE))*'Coefficients - Win Probability'!$F$2</f>
        <v>#N/A</v>
      </c>
      <c r="G836" s="5" t="str">
        <f>(VLOOKUP(Games!B837, Data!$B$2:$L$134, 8, FALSE)-VLOOKUP(Games!E837, Data!$B$2:$L$134, 8, FALSE))*'Coefficients - Win Probability'!$G$2</f>
        <v>#N/A</v>
      </c>
      <c r="H836" s="5" t="str">
        <f>(VLOOKUP(Games!B837, Data!$B$2:$L$134, 9, FALSE)-VLOOKUP(Games!E837, Data!$B$2:$L$134, 9, FALSE))*'Coefficients - Win Probability'!$H$2</f>
        <v>#N/A</v>
      </c>
      <c r="I836" s="5" t="str">
        <f>(VLOOKUP(Games!B837, Data!$B$2:$L$134, 10, FALSE)-VLOOKUP(Games!E837, Data!$B$2:$L$134, 10, FALSE))*'Coefficients - Win Probability'!$I$2</f>
        <v>#N/A</v>
      </c>
      <c r="J836" s="5" t="str">
        <f>(IF(AND(VLOOKUP(Games!B837, Data!$B$2:$L$134, 11, FALSE)=1, VLOOKUP(Games!E837, Data!$B$2:$L$134, 11, FALSE)&lt;&gt;1), 1,0))*'Coefficients - Win Probability'!$J$2</f>
        <v>#N/A</v>
      </c>
      <c r="K836" s="5" t="str">
        <f>(IF(AND(VLOOKUP(Games!B837, Data!$B$2:$L$134, 11, FALSE)&lt;&gt;1, VLOOKUP(Games!E837, Data!$B$2:$L$134, 11, FALSE)=1), 1,0))*'Coefficients - Win Probability'!$K$2</f>
        <v>#N/A</v>
      </c>
      <c r="L836" s="5" t="str">
        <f>(VLOOKUP(Games!B837, Data!$B$2:$L$134, 3, FALSE)-VLOOKUP(Games!E837, Data!$B$2:$L$134, 3, FALSE))*'Coefficients - Win Probability'!$L$2</f>
        <v>#N/A</v>
      </c>
      <c r="N836" s="5" t="str">
        <f t="shared" si="1"/>
        <v>#N/A</v>
      </c>
    </row>
    <row r="837" ht="14.25" customHeight="1">
      <c r="A837" s="5" t="n">
        <f>'Coefficients - Win Probability'!$A$2</f>
        <v>0</v>
      </c>
      <c r="B837" s="5" t="n">
        <f>(Games!G838)*'Coefficients - Win Probability'!$B$2</f>
        <v>0</v>
      </c>
      <c r="C837" s="5" t="str">
        <f>(VLOOKUP(Games!B838, Data!$B$2:$L$134, 4, FALSE)-VLOOKUP(Games!E838, Data!$B$2:$L$134, 4, FALSE))*'Coefficients - Win Probability'!$C$2</f>
        <v>#N/A</v>
      </c>
      <c r="D837" s="5" t="str">
        <f>(VLOOKUP(Games!B838, Data!$B$2:$L$134, 5, FALSE)-VLOOKUP(Games!E838, Data!$B$2:$L$134, 5, FALSE))*'Coefficients - Win Probability'!$D$2</f>
        <v>#N/A</v>
      </c>
      <c r="E837" s="5" t="str">
        <f>(VLOOKUP(Games!B838, Data!$B$2:$L$134, 6, FALSE)-VLOOKUP(Games!E838, Data!$B$2:$L$134, 6, FALSE))*'Coefficients - Win Probability'!$E$2</f>
        <v>#N/A</v>
      </c>
      <c r="F837" s="5" t="str">
        <f>(VLOOKUP(Games!B838, Data!$B$2:$L$134, 7, FALSE)-VLOOKUP(Games!E838, Data!$B$2:$L$134, 7, FALSE))*'Coefficients - Win Probability'!$F$2</f>
        <v>#N/A</v>
      </c>
      <c r="G837" s="5" t="str">
        <f>(VLOOKUP(Games!B838, Data!$B$2:$L$134, 8, FALSE)-VLOOKUP(Games!E838, Data!$B$2:$L$134, 8, FALSE))*'Coefficients - Win Probability'!$G$2</f>
        <v>#N/A</v>
      </c>
      <c r="H837" s="5" t="str">
        <f>(VLOOKUP(Games!B838, Data!$B$2:$L$134, 9, FALSE)-VLOOKUP(Games!E838, Data!$B$2:$L$134, 9, FALSE))*'Coefficients - Win Probability'!$H$2</f>
        <v>#N/A</v>
      </c>
      <c r="I837" s="5" t="str">
        <f>(VLOOKUP(Games!B838, Data!$B$2:$L$134, 10, FALSE)-VLOOKUP(Games!E838, Data!$B$2:$L$134, 10, FALSE))*'Coefficients - Win Probability'!$I$2</f>
        <v>#N/A</v>
      </c>
      <c r="J837" s="5" t="str">
        <f>(IF(AND(VLOOKUP(Games!B838, Data!$B$2:$L$134, 11, FALSE)=1, VLOOKUP(Games!E838, Data!$B$2:$L$134, 11, FALSE)&lt;&gt;1), 1,0))*'Coefficients - Win Probability'!$J$2</f>
        <v>#N/A</v>
      </c>
      <c r="K837" s="5" t="str">
        <f>(IF(AND(VLOOKUP(Games!B838, Data!$B$2:$L$134, 11, FALSE)&lt;&gt;1, VLOOKUP(Games!E838, Data!$B$2:$L$134, 11, FALSE)=1), 1,0))*'Coefficients - Win Probability'!$K$2</f>
        <v>#N/A</v>
      </c>
      <c r="L837" s="5" t="str">
        <f>(VLOOKUP(Games!B838, Data!$B$2:$L$134, 3, FALSE)-VLOOKUP(Games!E838, Data!$B$2:$L$134, 3, FALSE))*'Coefficients - Win Probability'!$L$2</f>
        <v>#N/A</v>
      </c>
      <c r="N837" s="5" t="str">
        <f t="shared" si="1"/>
        <v>#N/A</v>
      </c>
    </row>
    <row r="838" ht="14.25" customHeight="1">
      <c r="A838" s="5" t="n">
        <f>'Coefficients - Win Probability'!$A$2</f>
        <v>0</v>
      </c>
      <c r="B838" s="5" t="n">
        <f>(Games!G839)*'Coefficients - Win Probability'!$B$2</f>
        <v>0</v>
      </c>
      <c r="C838" s="5" t="str">
        <f>(VLOOKUP(Games!B839, Data!$B$2:$L$134, 4, FALSE)-VLOOKUP(Games!E839, Data!$B$2:$L$134, 4, FALSE))*'Coefficients - Win Probability'!$C$2</f>
        <v>#N/A</v>
      </c>
      <c r="D838" s="5" t="str">
        <f>(VLOOKUP(Games!B839, Data!$B$2:$L$134, 5, FALSE)-VLOOKUP(Games!E839, Data!$B$2:$L$134, 5, FALSE))*'Coefficients - Win Probability'!$D$2</f>
        <v>#N/A</v>
      </c>
      <c r="E838" s="5" t="str">
        <f>(VLOOKUP(Games!B839, Data!$B$2:$L$134, 6, FALSE)-VLOOKUP(Games!E839, Data!$B$2:$L$134, 6, FALSE))*'Coefficients - Win Probability'!$E$2</f>
        <v>#N/A</v>
      </c>
      <c r="F838" s="5" t="str">
        <f>(VLOOKUP(Games!B839, Data!$B$2:$L$134, 7, FALSE)-VLOOKUP(Games!E839, Data!$B$2:$L$134, 7, FALSE))*'Coefficients - Win Probability'!$F$2</f>
        <v>#N/A</v>
      </c>
      <c r="G838" s="5" t="str">
        <f>(VLOOKUP(Games!B839, Data!$B$2:$L$134, 8, FALSE)-VLOOKUP(Games!E839, Data!$B$2:$L$134, 8, FALSE))*'Coefficients - Win Probability'!$G$2</f>
        <v>#N/A</v>
      </c>
      <c r="H838" s="5" t="str">
        <f>(VLOOKUP(Games!B839, Data!$B$2:$L$134, 9, FALSE)-VLOOKUP(Games!E839, Data!$B$2:$L$134, 9, FALSE))*'Coefficients - Win Probability'!$H$2</f>
        <v>#N/A</v>
      </c>
      <c r="I838" s="5" t="str">
        <f>(VLOOKUP(Games!B839, Data!$B$2:$L$134, 10, FALSE)-VLOOKUP(Games!E839, Data!$B$2:$L$134, 10, FALSE))*'Coefficients - Win Probability'!$I$2</f>
        <v>#N/A</v>
      </c>
      <c r="J838" s="5" t="str">
        <f>(IF(AND(VLOOKUP(Games!B839, Data!$B$2:$L$134, 11, FALSE)=1, VLOOKUP(Games!E839, Data!$B$2:$L$134, 11, FALSE)&lt;&gt;1), 1,0))*'Coefficients - Win Probability'!$J$2</f>
        <v>#N/A</v>
      </c>
      <c r="K838" s="5" t="str">
        <f>(IF(AND(VLOOKUP(Games!B839, Data!$B$2:$L$134, 11, FALSE)&lt;&gt;1, VLOOKUP(Games!E839, Data!$B$2:$L$134, 11, FALSE)=1), 1,0))*'Coefficients - Win Probability'!$K$2</f>
        <v>#N/A</v>
      </c>
      <c r="L838" s="5" t="str">
        <f>(VLOOKUP(Games!B839, Data!$B$2:$L$134, 3, FALSE)-VLOOKUP(Games!E839, Data!$B$2:$L$134, 3, FALSE))*'Coefficients - Win Probability'!$L$2</f>
        <v>#N/A</v>
      </c>
      <c r="N838" s="5" t="str">
        <f t="shared" si="1"/>
        <v>#N/A</v>
      </c>
    </row>
    <row r="839" ht="14.25" customHeight="1">
      <c r="A839" s="5" t="n">
        <f>'Coefficients - Win Probability'!$A$2</f>
        <v>0</v>
      </c>
      <c r="B839" s="5" t="n">
        <f>(Games!G840)*'Coefficients - Win Probability'!$B$2</f>
        <v>0</v>
      </c>
      <c r="C839" s="5" t="str">
        <f>(VLOOKUP(Games!B840, Data!$B$2:$L$134, 4, FALSE)-VLOOKUP(Games!E840, Data!$B$2:$L$134, 4, FALSE))*'Coefficients - Win Probability'!$C$2</f>
        <v>#N/A</v>
      </c>
      <c r="D839" s="5" t="str">
        <f>(VLOOKUP(Games!B840, Data!$B$2:$L$134, 5, FALSE)-VLOOKUP(Games!E840, Data!$B$2:$L$134, 5, FALSE))*'Coefficients - Win Probability'!$D$2</f>
        <v>#N/A</v>
      </c>
      <c r="E839" s="5" t="str">
        <f>(VLOOKUP(Games!B840, Data!$B$2:$L$134, 6, FALSE)-VLOOKUP(Games!E840, Data!$B$2:$L$134, 6, FALSE))*'Coefficients - Win Probability'!$E$2</f>
        <v>#N/A</v>
      </c>
      <c r="F839" s="5" t="str">
        <f>(VLOOKUP(Games!B840, Data!$B$2:$L$134, 7, FALSE)-VLOOKUP(Games!E840, Data!$B$2:$L$134, 7, FALSE))*'Coefficients - Win Probability'!$F$2</f>
        <v>#N/A</v>
      </c>
      <c r="G839" s="5" t="str">
        <f>(VLOOKUP(Games!B840, Data!$B$2:$L$134, 8, FALSE)-VLOOKUP(Games!E840, Data!$B$2:$L$134, 8, FALSE))*'Coefficients - Win Probability'!$G$2</f>
        <v>#N/A</v>
      </c>
      <c r="H839" s="5" t="str">
        <f>(VLOOKUP(Games!B840, Data!$B$2:$L$134, 9, FALSE)-VLOOKUP(Games!E840, Data!$B$2:$L$134, 9, FALSE))*'Coefficients - Win Probability'!$H$2</f>
        <v>#N/A</v>
      </c>
      <c r="I839" s="5" t="str">
        <f>(VLOOKUP(Games!B840, Data!$B$2:$L$134, 10, FALSE)-VLOOKUP(Games!E840, Data!$B$2:$L$134, 10, FALSE))*'Coefficients - Win Probability'!$I$2</f>
        <v>#N/A</v>
      </c>
      <c r="J839" s="5" t="str">
        <f>(IF(AND(VLOOKUP(Games!B840, Data!$B$2:$L$134, 11, FALSE)=1, VLOOKUP(Games!E840, Data!$B$2:$L$134, 11, FALSE)&lt;&gt;1), 1,0))*'Coefficients - Win Probability'!$J$2</f>
        <v>#N/A</v>
      </c>
      <c r="K839" s="5" t="str">
        <f>(IF(AND(VLOOKUP(Games!B840, Data!$B$2:$L$134, 11, FALSE)&lt;&gt;1, VLOOKUP(Games!E840, Data!$B$2:$L$134, 11, FALSE)=1), 1,0))*'Coefficients - Win Probability'!$K$2</f>
        <v>#N/A</v>
      </c>
      <c r="L839" s="5" t="str">
        <f>(VLOOKUP(Games!B840, Data!$B$2:$L$134, 3, FALSE)-VLOOKUP(Games!E840, Data!$B$2:$L$134, 3, FALSE))*'Coefficients - Win Probability'!$L$2</f>
        <v>#N/A</v>
      </c>
      <c r="N839" s="5" t="str">
        <f t="shared" si="1"/>
        <v>#N/A</v>
      </c>
    </row>
    <row r="840" ht="14.25" customHeight="1">
      <c r="A840" s="5" t="n">
        <f>'Coefficients - Win Probability'!$A$2</f>
        <v>0</v>
      </c>
      <c r="B840" s="5" t="n">
        <f>(Games!G841)*'Coefficients - Win Probability'!$B$2</f>
        <v>0</v>
      </c>
      <c r="C840" s="5" t="str">
        <f>(VLOOKUP(Games!B841, Data!$B$2:$L$134, 4, FALSE)-VLOOKUP(Games!E841, Data!$B$2:$L$134, 4, FALSE))*'Coefficients - Win Probability'!$C$2</f>
        <v>#N/A</v>
      </c>
      <c r="D840" s="5" t="str">
        <f>(VLOOKUP(Games!B841, Data!$B$2:$L$134, 5, FALSE)-VLOOKUP(Games!E841, Data!$B$2:$L$134, 5, FALSE))*'Coefficients - Win Probability'!$D$2</f>
        <v>#N/A</v>
      </c>
      <c r="E840" s="5" t="str">
        <f>(VLOOKUP(Games!B841, Data!$B$2:$L$134, 6, FALSE)-VLOOKUP(Games!E841, Data!$B$2:$L$134, 6, FALSE))*'Coefficients - Win Probability'!$E$2</f>
        <v>#N/A</v>
      </c>
      <c r="F840" s="5" t="str">
        <f>(VLOOKUP(Games!B841, Data!$B$2:$L$134, 7, FALSE)-VLOOKUP(Games!E841, Data!$B$2:$L$134, 7, FALSE))*'Coefficients - Win Probability'!$F$2</f>
        <v>#N/A</v>
      </c>
      <c r="G840" s="5" t="str">
        <f>(VLOOKUP(Games!B841, Data!$B$2:$L$134, 8, FALSE)-VLOOKUP(Games!E841, Data!$B$2:$L$134, 8, FALSE))*'Coefficients - Win Probability'!$G$2</f>
        <v>#N/A</v>
      </c>
      <c r="H840" s="5" t="str">
        <f>(VLOOKUP(Games!B841, Data!$B$2:$L$134, 9, FALSE)-VLOOKUP(Games!E841, Data!$B$2:$L$134, 9, FALSE))*'Coefficients - Win Probability'!$H$2</f>
        <v>#N/A</v>
      </c>
      <c r="I840" s="5" t="str">
        <f>(VLOOKUP(Games!B841, Data!$B$2:$L$134, 10, FALSE)-VLOOKUP(Games!E841, Data!$B$2:$L$134, 10, FALSE))*'Coefficients - Win Probability'!$I$2</f>
        <v>#N/A</v>
      </c>
      <c r="J840" s="5" t="str">
        <f>(IF(AND(VLOOKUP(Games!B841, Data!$B$2:$L$134, 11, FALSE)=1, VLOOKUP(Games!E841, Data!$B$2:$L$134, 11, FALSE)&lt;&gt;1), 1,0))*'Coefficients - Win Probability'!$J$2</f>
        <v>#N/A</v>
      </c>
      <c r="K840" s="5" t="str">
        <f>(IF(AND(VLOOKUP(Games!B841, Data!$B$2:$L$134, 11, FALSE)&lt;&gt;1, VLOOKUP(Games!E841, Data!$B$2:$L$134, 11, FALSE)=1), 1,0))*'Coefficients - Win Probability'!$K$2</f>
        <v>#N/A</v>
      </c>
      <c r="L840" s="5" t="str">
        <f>(VLOOKUP(Games!B841, Data!$B$2:$L$134, 3, FALSE)-VLOOKUP(Games!E841, Data!$B$2:$L$134, 3, FALSE))*'Coefficients - Win Probability'!$L$2</f>
        <v>#N/A</v>
      </c>
      <c r="N840" s="5" t="str">
        <f t="shared" si="1"/>
        <v>#N/A</v>
      </c>
    </row>
    <row r="841" ht="14.25" customHeight="1">
      <c r="A841" s="5" t="n">
        <f>'Coefficients - Win Probability'!$A$2</f>
        <v>0</v>
      </c>
      <c r="B841" s="5" t="n">
        <f>(Games!G842)*'Coefficients - Win Probability'!$B$2</f>
        <v>0</v>
      </c>
      <c r="C841" s="5" t="str">
        <f>(VLOOKUP(Games!B842, Data!$B$2:$L$134, 4, FALSE)-VLOOKUP(Games!E842, Data!$B$2:$L$134, 4, FALSE))*'Coefficients - Win Probability'!$C$2</f>
        <v>#N/A</v>
      </c>
      <c r="D841" s="5" t="str">
        <f>(VLOOKUP(Games!B842, Data!$B$2:$L$134, 5, FALSE)-VLOOKUP(Games!E842, Data!$B$2:$L$134, 5, FALSE))*'Coefficients - Win Probability'!$D$2</f>
        <v>#N/A</v>
      </c>
      <c r="E841" s="5" t="str">
        <f>(VLOOKUP(Games!B842, Data!$B$2:$L$134, 6, FALSE)-VLOOKUP(Games!E842, Data!$B$2:$L$134, 6, FALSE))*'Coefficients - Win Probability'!$E$2</f>
        <v>#N/A</v>
      </c>
      <c r="F841" s="5" t="str">
        <f>(VLOOKUP(Games!B842, Data!$B$2:$L$134, 7, FALSE)-VLOOKUP(Games!E842, Data!$B$2:$L$134, 7, FALSE))*'Coefficients - Win Probability'!$F$2</f>
        <v>#N/A</v>
      </c>
      <c r="G841" s="5" t="str">
        <f>(VLOOKUP(Games!B842, Data!$B$2:$L$134, 8, FALSE)-VLOOKUP(Games!E842, Data!$B$2:$L$134, 8, FALSE))*'Coefficients - Win Probability'!$G$2</f>
        <v>#N/A</v>
      </c>
      <c r="H841" s="5" t="str">
        <f>(VLOOKUP(Games!B842, Data!$B$2:$L$134, 9, FALSE)-VLOOKUP(Games!E842, Data!$B$2:$L$134, 9, FALSE))*'Coefficients - Win Probability'!$H$2</f>
        <v>#N/A</v>
      </c>
      <c r="I841" s="5" t="str">
        <f>(VLOOKUP(Games!B842, Data!$B$2:$L$134, 10, FALSE)-VLOOKUP(Games!E842, Data!$B$2:$L$134, 10, FALSE))*'Coefficients - Win Probability'!$I$2</f>
        <v>#N/A</v>
      </c>
      <c r="J841" s="5" t="str">
        <f>(IF(AND(VLOOKUP(Games!B842, Data!$B$2:$L$134, 11, FALSE)=1, VLOOKUP(Games!E842, Data!$B$2:$L$134, 11, FALSE)&lt;&gt;1), 1,0))*'Coefficients - Win Probability'!$J$2</f>
        <v>#N/A</v>
      </c>
      <c r="K841" s="5" t="str">
        <f>(IF(AND(VLOOKUP(Games!B842, Data!$B$2:$L$134, 11, FALSE)&lt;&gt;1, VLOOKUP(Games!E842, Data!$B$2:$L$134, 11, FALSE)=1), 1,0))*'Coefficients - Win Probability'!$K$2</f>
        <v>#N/A</v>
      </c>
      <c r="L841" s="5" t="str">
        <f>(VLOOKUP(Games!B842, Data!$B$2:$L$134, 3, FALSE)-VLOOKUP(Games!E842, Data!$B$2:$L$134, 3, FALSE))*'Coefficients - Win Probability'!$L$2</f>
        <v>#N/A</v>
      </c>
      <c r="N841" s="5" t="str">
        <f t="shared" si="1"/>
        <v>#N/A</v>
      </c>
    </row>
    <row r="842" ht="14.25" customHeight="1">
      <c r="A842" s="5" t="n">
        <f>'Coefficients - Win Probability'!$A$2</f>
        <v>0</v>
      </c>
      <c r="B842" s="5" t="n">
        <f>(Games!G843)*'Coefficients - Win Probability'!$B$2</f>
        <v>0</v>
      </c>
      <c r="C842" s="5" t="str">
        <f>(VLOOKUP(Games!B843, Data!$B$2:$L$134, 4, FALSE)-VLOOKUP(Games!E843, Data!$B$2:$L$134, 4, FALSE))*'Coefficients - Win Probability'!$C$2</f>
        <v>#N/A</v>
      </c>
      <c r="D842" s="5" t="str">
        <f>(VLOOKUP(Games!B843, Data!$B$2:$L$134, 5, FALSE)-VLOOKUP(Games!E843, Data!$B$2:$L$134, 5, FALSE))*'Coefficients - Win Probability'!$D$2</f>
        <v>#N/A</v>
      </c>
      <c r="E842" s="5" t="str">
        <f>(VLOOKUP(Games!B843, Data!$B$2:$L$134, 6, FALSE)-VLOOKUP(Games!E843, Data!$B$2:$L$134, 6, FALSE))*'Coefficients - Win Probability'!$E$2</f>
        <v>#N/A</v>
      </c>
      <c r="F842" s="5" t="str">
        <f>(VLOOKUP(Games!B843, Data!$B$2:$L$134, 7, FALSE)-VLOOKUP(Games!E843, Data!$B$2:$L$134, 7, FALSE))*'Coefficients - Win Probability'!$F$2</f>
        <v>#N/A</v>
      </c>
      <c r="G842" s="5" t="str">
        <f>(VLOOKUP(Games!B843, Data!$B$2:$L$134, 8, FALSE)-VLOOKUP(Games!E843, Data!$B$2:$L$134, 8, FALSE))*'Coefficients - Win Probability'!$G$2</f>
        <v>#N/A</v>
      </c>
      <c r="H842" s="5" t="str">
        <f>(VLOOKUP(Games!B843, Data!$B$2:$L$134, 9, FALSE)-VLOOKUP(Games!E843, Data!$B$2:$L$134, 9, FALSE))*'Coefficients - Win Probability'!$H$2</f>
        <v>#N/A</v>
      </c>
      <c r="I842" s="5" t="str">
        <f>(VLOOKUP(Games!B843, Data!$B$2:$L$134, 10, FALSE)-VLOOKUP(Games!E843, Data!$B$2:$L$134, 10, FALSE))*'Coefficients - Win Probability'!$I$2</f>
        <v>#N/A</v>
      </c>
      <c r="J842" s="5" t="str">
        <f>(IF(AND(VLOOKUP(Games!B843, Data!$B$2:$L$134, 11, FALSE)=1, VLOOKUP(Games!E843, Data!$B$2:$L$134, 11, FALSE)&lt;&gt;1), 1,0))*'Coefficients - Win Probability'!$J$2</f>
        <v>#N/A</v>
      </c>
      <c r="K842" s="5" t="str">
        <f>(IF(AND(VLOOKUP(Games!B843, Data!$B$2:$L$134, 11, FALSE)&lt;&gt;1, VLOOKUP(Games!E843, Data!$B$2:$L$134, 11, FALSE)=1), 1,0))*'Coefficients - Win Probability'!$K$2</f>
        <v>#N/A</v>
      </c>
      <c r="L842" s="5" t="str">
        <f>(VLOOKUP(Games!B843, Data!$B$2:$L$134, 3, FALSE)-VLOOKUP(Games!E843, Data!$B$2:$L$134, 3, FALSE))*'Coefficients - Win Probability'!$L$2</f>
        <v>#N/A</v>
      </c>
      <c r="N842" s="5" t="str">
        <f t="shared" si="1"/>
        <v>#N/A</v>
      </c>
    </row>
    <row r="843" ht="14.25" customHeight="1">
      <c r="A843" s="5" t="n">
        <f>'Coefficients - Win Probability'!$A$2</f>
        <v>0</v>
      </c>
      <c r="B843" s="5" t="n">
        <f>(Games!G844)*'Coefficients - Win Probability'!$B$2</f>
        <v>0</v>
      </c>
      <c r="C843" s="5" t="str">
        <f>(VLOOKUP(Games!B844, Data!$B$2:$L$134, 4, FALSE)-VLOOKUP(Games!E844, Data!$B$2:$L$134, 4, FALSE))*'Coefficients - Win Probability'!$C$2</f>
        <v>#N/A</v>
      </c>
      <c r="D843" s="5" t="str">
        <f>(VLOOKUP(Games!B844, Data!$B$2:$L$134, 5, FALSE)-VLOOKUP(Games!E844, Data!$B$2:$L$134, 5, FALSE))*'Coefficients - Win Probability'!$D$2</f>
        <v>#N/A</v>
      </c>
      <c r="E843" s="5" t="str">
        <f>(VLOOKUP(Games!B844, Data!$B$2:$L$134, 6, FALSE)-VLOOKUP(Games!E844, Data!$B$2:$L$134, 6, FALSE))*'Coefficients - Win Probability'!$E$2</f>
        <v>#N/A</v>
      </c>
      <c r="F843" s="5" t="str">
        <f>(VLOOKUP(Games!B844, Data!$B$2:$L$134, 7, FALSE)-VLOOKUP(Games!E844, Data!$B$2:$L$134, 7, FALSE))*'Coefficients - Win Probability'!$F$2</f>
        <v>#N/A</v>
      </c>
      <c r="G843" s="5" t="str">
        <f>(VLOOKUP(Games!B844, Data!$B$2:$L$134, 8, FALSE)-VLOOKUP(Games!E844, Data!$B$2:$L$134, 8, FALSE))*'Coefficients - Win Probability'!$G$2</f>
        <v>#N/A</v>
      </c>
      <c r="H843" s="5" t="str">
        <f>(VLOOKUP(Games!B844, Data!$B$2:$L$134, 9, FALSE)-VLOOKUP(Games!E844, Data!$B$2:$L$134, 9, FALSE))*'Coefficients - Win Probability'!$H$2</f>
        <v>#N/A</v>
      </c>
      <c r="I843" s="5" t="str">
        <f>(VLOOKUP(Games!B844, Data!$B$2:$L$134, 10, FALSE)-VLOOKUP(Games!E844, Data!$B$2:$L$134, 10, FALSE))*'Coefficients - Win Probability'!$I$2</f>
        <v>#N/A</v>
      </c>
      <c r="J843" s="5" t="str">
        <f>(IF(AND(VLOOKUP(Games!B844, Data!$B$2:$L$134, 11, FALSE)=1, VLOOKUP(Games!E844, Data!$B$2:$L$134, 11, FALSE)&lt;&gt;1), 1,0))*'Coefficients - Win Probability'!$J$2</f>
        <v>#N/A</v>
      </c>
      <c r="K843" s="5" t="str">
        <f>(IF(AND(VLOOKUP(Games!B844, Data!$B$2:$L$134, 11, FALSE)&lt;&gt;1, VLOOKUP(Games!E844, Data!$B$2:$L$134, 11, FALSE)=1), 1,0))*'Coefficients - Win Probability'!$K$2</f>
        <v>#N/A</v>
      </c>
      <c r="L843" s="5" t="str">
        <f>(VLOOKUP(Games!B844, Data!$B$2:$L$134, 3, FALSE)-VLOOKUP(Games!E844, Data!$B$2:$L$134, 3, FALSE))*'Coefficients - Win Probability'!$L$2</f>
        <v>#N/A</v>
      </c>
      <c r="N843" s="5" t="str">
        <f t="shared" si="1"/>
        <v>#N/A</v>
      </c>
    </row>
    <row r="844" ht="14.25" customHeight="1">
      <c r="A844" s="5" t="n">
        <f>'Coefficients - Win Probability'!$A$2</f>
        <v>0</v>
      </c>
      <c r="B844" s="5" t="n">
        <f>(Games!G845)*'Coefficients - Win Probability'!$B$2</f>
        <v>0</v>
      </c>
      <c r="C844" s="5" t="str">
        <f>(VLOOKUP(Games!B845, Data!$B$2:$L$134, 4, FALSE)-VLOOKUP(Games!E845, Data!$B$2:$L$134, 4, FALSE))*'Coefficients - Win Probability'!$C$2</f>
        <v>#N/A</v>
      </c>
      <c r="D844" s="5" t="str">
        <f>(VLOOKUP(Games!B845, Data!$B$2:$L$134, 5, FALSE)-VLOOKUP(Games!E845, Data!$B$2:$L$134, 5, FALSE))*'Coefficients - Win Probability'!$D$2</f>
        <v>#N/A</v>
      </c>
      <c r="E844" s="5" t="str">
        <f>(VLOOKUP(Games!B845, Data!$B$2:$L$134, 6, FALSE)-VLOOKUP(Games!E845, Data!$B$2:$L$134, 6, FALSE))*'Coefficients - Win Probability'!$E$2</f>
        <v>#N/A</v>
      </c>
      <c r="F844" s="5" t="str">
        <f>(VLOOKUP(Games!B845, Data!$B$2:$L$134, 7, FALSE)-VLOOKUP(Games!E845, Data!$B$2:$L$134, 7, FALSE))*'Coefficients - Win Probability'!$F$2</f>
        <v>#N/A</v>
      </c>
      <c r="G844" s="5" t="str">
        <f>(VLOOKUP(Games!B845, Data!$B$2:$L$134, 8, FALSE)-VLOOKUP(Games!E845, Data!$B$2:$L$134, 8, FALSE))*'Coefficients - Win Probability'!$G$2</f>
        <v>#N/A</v>
      </c>
      <c r="H844" s="5" t="str">
        <f>(VLOOKUP(Games!B845, Data!$B$2:$L$134, 9, FALSE)-VLOOKUP(Games!E845, Data!$B$2:$L$134, 9, FALSE))*'Coefficients - Win Probability'!$H$2</f>
        <v>#N/A</v>
      </c>
      <c r="I844" s="5" t="str">
        <f>(VLOOKUP(Games!B845, Data!$B$2:$L$134, 10, FALSE)-VLOOKUP(Games!E845, Data!$B$2:$L$134, 10, FALSE))*'Coefficients - Win Probability'!$I$2</f>
        <v>#N/A</v>
      </c>
      <c r="J844" s="5" t="str">
        <f>(IF(AND(VLOOKUP(Games!B845, Data!$B$2:$L$134, 11, FALSE)=1, VLOOKUP(Games!E845, Data!$B$2:$L$134, 11, FALSE)&lt;&gt;1), 1,0))*'Coefficients - Win Probability'!$J$2</f>
        <v>#N/A</v>
      </c>
      <c r="K844" s="5" t="str">
        <f>(IF(AND(VLOOKUP(Games!B845, Data!$B$2:$L$134, 11, FALSE)&lt;&gt;1, VLOOKUP(Games!E845, Data!$B$2:$L$134, 11, FALSE)=1), 1,0))*'Coefficients - Win Probability'!$K$2</f>
        <v>#N/A</v>
      </c>
      <c r="L844" s="5" t="str">
        <f>(VLOOKUP(Games!B845, Data!$B$2:$L$134, 3, FALSE)-VLOOKUP(Games!E845, Data!$B$2:$L$134, 3, FALSE))*'Coefficients - Win Probability'!$L$2</f>
        <v>#N/A</v>
      </c>
      <c r="N844" s="5" t="str">
        <f t="shared" si="1"/>
        <v>#N/A</v>
      </c>
    </row>
    <row r="845" ht="14.25" customHeight="1">
      <c r="A845" s="5" t="n">
        <f>'Coefficients - Win Probability'!$A$2</f>
        <v>0</v>
      </c>
      <c r="B845" s="5" t="n">
        <f>(Games!G846)*'Coefficients - Win Probability'!$B$2</f>
        <v>0</v>
      </c>
      <c r="C845" s="5" t="str">
        <f>(VLOOKUP(Games!B846, Data!$B$2:$L$134, 4, FALSE)-VLOOKUP(Games!E846, Data!$B$2:$L$134, 4, FALSE))*'Coefficients - Win Probability'!$C$2</f>
        <v>#N/A</v>
      </c>
      <c r="D845" s="5" t="str">
        <f>(VLOOKUP(Games!B846, Data!$B$2:$L$134, 5, FALSE)-VLOOKUP(Games!E846, Data!$B$2:$L$134, 5, FALSE))*'Coefficients - Win Probability'!$D$2</f>
        <v>#N/A</v>
      </c>
      <c r="E845" s="5" t="str">
        <f>(VLOOKUP(Games!B846, Data!$B$2:$L$134, 6, FALSE)-VLOOKUP(Games!E846, Data!$B$2:$L$134, 6, FALSE))*'Coefficients - Win Probability'!$E$2</f>
        <v>#N/A</v>
      </c>
      <c r="F845" s="5" t="str">
        <f>(VLOOKUP(Games!B846, Data!$B$2:$L$134, 7, FALSE)-VLOOKUP(Games!E846, Data!$B$2:$L$134, 7, FALSE))*'Coefficients - Win Probability'!$F$2</f>
        <v>#N/A</v>
      </c>
      <c r="G845" s="5" t="str">
        <f>(VLOOKUP(Games!B846, Data!$B$2:$L$134, 8, FALSE)-VLOOKUP(Games!E846, Data!$B$2:$L$134, 8, FALSE))*'Coefficients - Win Probability'!$G$2</f>
        <v>#N/A</v>
      </c>
      <c r="H845" s="5" t="str">
        <f>(VLOOKUP(Games!B846, Data!$B$2:$L$134, 9, FALSE)-VLOOKUP(Games!E846, Data!$B$2:$L$134, 9, FALSE))*'Coefficients - Win Probability'!$H$2</f>
        <v>#N/A</v>
      </c>
      <c r="I845" s="5" t="str">
        <f>(VLOOKUP(Games!B846, Data!$B$2:$L$134, 10, FALSE)-VLOOKUP(Games!E846, Data!$B$2:$L$134, 10, FALSE))*'Coefficients - Win Probability'!$I$2</f>
        <v>#N/A</v>
      </c>
      <c r="J845" s="5" t="str">
        <f>(IF(AND(VLOOKUP(Games!B846, Data!$B$2:$L$134, 11, FALSE)=1, VLOOKUP(Games!E846, Data!$B$2:$L$134, 11, FALSE)&lt;&gt;1), 1,0))*'Coefficients - Win Probability'!$J$2</f>
        <v>#N/A</v>
      </c>
      <c r="K845" s="5" t="str">
        <f>(IF(AND(VLOOKUP(Games!B846, Data!$B$2:$L$134, 11, FALSE)&lt;&gt;1, VLOOKUP(Games!E846, Data!$B$2:$L$134, 11, FALSE)=1), 1,0))*'Coefficients - Win Probability'!$K$2</f>
        <v>#N/A</v>
      </c>
      <c r="L845" s="5" t="str">
        <f>(VLOOKUP(Games!B846, Data!$B$2:$L$134, 3, FALSE)-VLOOKUP(Games!E846, Data!$B$2:$L$134, 3, FALSE))*'Coefficients - Win Probability'!$L$2</f>
        <v>#N/A</v>
      </c>
      <c r="N845" s="5" t="str">
        <f t="shared" si="1"/>
        <v>#N/A</v>
      </c>
    </row>
    <row r="846" ht="14.25" customHeight="1">
      <c r="A846" s="5" t="n">
        <f>'Coefficients - Win Probability'!$A$2</f>
        <v>0</v>
      </c>
      <c r="B846" s="5" t="n">
        <f>(Games!G847)*'Coefficients - Win Probability'!$B$2</f>
        <v>0</v>
      </c>
      <c r="C846" s="5" t="str">
        <f>(VLOOKUP(Games!B847, Data!$B$2:$L$134, 4, FALSE)-VLOOKUP(Games!E847, Data!$B$2:$L$134, 4, FALSE))*'Coefficients - Win Probability'!$C$2</f>
        <v>#N/A</v>
      </c>
      <c r="D846" s="5" t="str">
        <f>(VLOOKUP(Games!B847, Data!$B$2:$L$134, 5, FALSE)-VLOOKUP(Games!E847, Data!$B$2:$L$134, 5, FALSE))*'Coefficients - Win Probability'!$D$2</f>
        <v>#N/A</v>
      </c>
      <c r="E846" s="5" t="str">
        <f>(VLOOKUP(Games!B847, Data!$B$2:$L$134, 6, FALSE)-VLOOKUP(Games!E847, Data!$B$2:$L$134, 6, FALSE))*'Coefficients - Win Probability'!$E$2</f>
        <v>#N/A</v>
      </c>
      <c r="F846" s="5" t="str">
        <f>(VLOOKUP(Games!B847, Data!$B$2:$L$134, 7, FALSE)-VLOOKUP(Games!E847, Data!$B$2:$L$134, 7, FALSE))*'Coefficients - Win Probability'!$F$2</f>
        <v>#N/A</v>
      </c>
      <c r="G846" s="5" t="str">
        <f>(VLOOKUP(Games!B847, Data!$B$2:$L$134, 8, FALSE)-VLOOKUP(Games!E847, Data!$B$2:$L$134, 8, FALSE))*'Coefficients - Win Probability'!$G$2</f>
        <v>#N/A</v>
      </c>
      <c r="H846" s="5" t="str">
        <f>(VLOOKUP(Games!B847, Data!$B$2:$L$134, 9, FALSE)-VLOOKUP(Games!E847, Data!$B$2:$L$134, 9, FALSE))*'Coefficients - Win Probability'!$H$2</f>
        <v>#N/A</v>
      </c>
      <c r="I846" s="5" t="str">
        <f>(VLOOKUP(Games!B847, Data!$B$2:$L$134, 10, FALSE)-VLOOKUP(Games!E847, Data!$B$2:$L$134, 10, FALSE))*'Coefficients - Win Probability'!$I$2</f>
        <v>#N/A</v>
      </c>
      <c r="J846" s="5" t="str">
        <f>(IF(AND(VLOOKUP(Games!B847, Data!$B$2:$L$134, 11, FALSE)=1, VLOOKUP(Games!E847, Data!$B$2:$L$134, 11, FALSE)&lt;&gt;1), 1,0))*'Coefficients - Win Probability'!$J$2</f>
        <v>#N/A</v>
      </c>
      <c r="K846" s="5" t="str">
        <f>(IF(AND(VLOOKUP(Games!B847, Data!$B$2:$L$134, 11, FALSE)&lt;&gt;1, VLOOKUP(Games!E847, Data!$B$2:$L$134, 11, FALSE)=1), 1,0))*'Coefficients - Win Probability'!$K$2</f>
        <v>#N/A</v>
      </c>
      <c r="L846" s="5" t="str">
        <f>(VLOOKUP(Games!B847, Data!$B$2:$L$134, 3, FALSE)-VLOOKUP(Games!E847, Data!$B$2:$L$134, 3, FALSE))*'Coefficients - Win Probability'!$L$2</f>
        <v>#N/A</v>
      </c>
      <c r="N846" s="5" t="str">
        <f t="shared" si="1"/>
        <v>#N/A</v>
      </c>
    </row>
    <row r="847" ht="14.25" customHeight="1">
      <c r="A847" s="5" t="n">
        <f>'Coefficients - Win Probability'!$A$2</f>
        <v>0</v>
      </c>
      <c r="B847" s="5" t="n">
        <f>(Games!G848)*'Coefficients - Win Probability'!$B$2</f>
        <v>0</v>
      </c>
      <c r="C847" s="5" t="str">
        <f>(VLOOKUP(Games!B848, Data!$B$2:$L$134, 4, FALSE)-VLOOKUP(Games!E848, Data!$B$2:$L$134, 4, FALSE))*'Coefficients - Win Probability'!$C$2</f>
        <v>#N/A</v>
      </c>
      <c r="D847" s="5" t="str">
        <f>(VLOOKUP(Games!B848, Data!$B$2:$L$134, 5, FALSE)-VLOOKUP(Games!E848, Data!$B$2:$L$134, 5, FALSE))*'Coefficients - Win Probability'!$D$2</f>
        <v>#N/A</v>
      </c>
      <c r="E847" s="5" t="str">
        <f>(VLOOKUP(Games!B848, Data!$B$2:$L$134, 6, FALSE)-VLOOKUP(Games!E848, Data!$B$2:$L$134, 6, FALSE))*'Coefficients - Win Probability'!$E$2</f>
        <v>#N/A</v>
      </c>
      <c r="F847" s="5" t="str">
        <f>(VLOOKUP(Games!B848, Data!$B$2:$L$134, 7, FALSE)-VLOOKUP(Games!E848, Data!$B$2:$L$134, 7, FALSE))*'Coefficients - Win Probability'!$F$2</f>
        <v>#N/A</v>
      </c>
      <c r="G847" s="5" t="str">
        <f>(VLOOKUP(Games!B848, Data!$B$2:$L$134, 8, FALSE)-VLOOKUP(Games!E848, Data!$B$2:$L$134, 8, FALSE))*'Coefficients - Win Probability'!$G$2</f>
        <v>#N/A</v>
      </c>
      <c r="H847" s="5" t="str">
        <f>(VLOOKUP(Games!B848, Data!$B$2:$L$134, 9, FALSE)-VLOOKUP(Games!E848, Data!$B$2:$L$134, 9, FALSE))*'Coefficients - Win Probability'!$H$2</f>
        <v>#N/A</v>
      </c>
      <c r="I847" s="5" t="str">
        <f>(VLOOKUP(Games!B848, Data!$B$2:$L$134, 10, FALSE)-VLOOKUP(Games!E848, Data!$B$2:$L$134, 10, FALSE))*'Coefficients - Win Probability'!$I$2</f>
        <v>#N/A</v>
      </c>
      <c r="J847" s="5" t="str">
        <f>(IF(AND(VLOOKUP(Games!B848, Data!$B$2:$L$134, 11, FALSE)=1, VLOOKUP(Games!E848, Data!$B$2:$L$134, 11, FALSE)&lt;&gt;1), 1,0))*'Coefficients - Win Probability'!$J$2</f>
        <v>#N/A</v>
      </c>
      <c r="K847" s="5" t="str">
        <f>(IF(AND(VLOOKUP(Games!B848, Data!$B$2:$L$134, 11, FALSE)&lt;&gt;1, VLOOKUP(Games!E848, Data!$B$2:$L$134, 11, FALSE)=1), 1,0))*'Coefficients - Win Probability'!$K$2</f>
        <v>#N/A</v>
      </c>
      <c r="L847" s="5" t="str">
        <f>(VLOOKUP(Games!B848, Data!$B$2:$L$134, 3, FALSE)-VLOOKUP(Games!E848, Data!$B$2:$L$134, 3, FALSE))*'Coefficients - Win Probability'!$L$2</f>
        <v>#N/A</v>
      </c>
      <c r="N847" s="5" t="str">
        <f t="shared" si="1"/>
        <v>#N/A</v>
      </c>
    </row>
    <row r="848" ht="14.25" customHeight="1">
      <c r="A848" s="5" t="n">
        <f>'Coefficients - Win Probability'!$A$2</f>
        <v>0</v>
      </c>
      <c r="B848" s="5" t="n">
        <f>(Games!G849)*'Coefficients - Win Probability'!$B$2</f>
        <v>0</v>
      </c>
      <c r="C848" s="5" t="str">
        <f>(VLOOKUP(Games!B849, Data!$B$2:$L$134, 4, FALSE)-VLOOKUP(Games!E849, Data!$B$2:$L$134, 4, FALSE))*'Coefficients - Win Probability'!$C$2</f>
        <v>#N/A</v>
      </c>
      <c r="D848" s="5" t="str">
        <f>(VLOOKUP(Games!B849, Data!$B$2:$L$134, 5, FALSE)-VLOOKUP(Games!E849, Data!$B$2:$L$134, 5, FALSE))*'Coefficients - Win Probability'!$D$2</f>
        <v>#N/A</v>
      </c>
      <c r="E848" s="5" t="str">
        <f>(VLOOKUP(Games!B849, Data!$B$2:$L$134, 6, FALSE)-VLOOKUP(Games!E849, Data!$B$2:$L$134, 6, FALSE))*'Coefficients - Win Probability'!$E$2</f>
        <v>#N/A</v>
      </c>
      <c r="F848" s="5" t="str">
        <f>(VLOOKUP(Games!B849, Data!$B$2:$L$134, 7, FALSE)-VLOOKUP(Games!E849, Data!$B$2:$L$134, 7, FALSE))*'Coefficients - Win Probability'!$F$2</f>
        <v>#N/A</v>
      </c>
      <c r="G848" s="5" t="str">
        <f>(VLOOKUP(Games!B849, Data!$B$2:$L$134, 8, FALSE)-VLOOKUP(Games!E849, Data!$B$2:$L$134, 8, FALSE))*'Coefficients - Win Probability'!$G$2</f>
        <v>#N/A</v>
      </c>
      <c r="H848" s="5" t="str">
        <f>(VLOOKUP(Games!B849, Data!$B$2:$L$134, 9, FALSE)-VLOOKUP(Games!E849, Data!$B$2:$L$134, 9, FALSE))*'Coefficients - Win Probability'!$H$2</f>
        <v>#N/A</v>
      </c>
      <c r="I848" s="5" t="str">
        <f>(VLOOKUP(Games!B849, Data!$B$2:$L$134, 10, FALSE)-VLOOKUP(Games!E849, Data!$B$2:$L$134, 10, FALSE))*'Coefficients - Win Probability'!$I$2</f>
        <v>#N/A</v>
      </c>
      <c r="J848" s="5" t="str">
        <f>(IF(AND(VLOOKUP(Games!B849, Data!$B$2:$L$134, 11, FALSE)=1, VLOOKUP(Games!E849, Data!$B$2:$L$134, 11, FALSE)&lt;&gt;1), 1,0))*'Coefficients - Win Probability'!$J$2</f>
        <v>#N/A</v>
      </c>
      <c r="K848" s="5" t="str">
        <f>(IF(AND(VLOOKUP(Games!B849, Data!$B$2:$L$134, 11, FALSE)&lt;&gt;1, VLOOKUP(Games!E849, Data!$B$2:$L$134, 11, FALSE)=1), 1,0))*'Coefficients - Win Probability'!$K$2</f>
        <v>#N/A</v>
      </c>
      <c r="L848" s="5" t="str">
        <f>(VLOOKUP(Games!B849, Data!$B$2:$L$134, 3, FALSE)-VLOOKUP(Games!E849, Data!$B$2:$L$134, 3, FALSE))*'Coefficients - Win Probability'!$L$2</f>
        <v>#N/A</v>
      </c>
      <c r="N848" s="5" t="str">
        <f t="shared" si="1"/>
        <v>#N/A</v>
      </c>
    </row>
    <row r="849" ht="14.25" customHeight="1">
      <c r="A849" s="5" t="n">
        <f>'Coefficients - Win Probability'!$A$2</f>
        <v>0</v>
      </c>
      <c r="B849" s="5" t="n">
        <f>(Games!G850)*'Coefficients - Win Probability'!$B$2</f>
        <v>0</v>
      </c>
      <c r="C849" s="5" t="str">
        <f>(VLOOKUP(Games!B850, Data!$B$2:$L$134, 4, FALSE)-VLOOKUP(Games!E850, Data!$B$2:$L$134, 4, FALSE))*'Coefficients - Win Probability'!$C$2</f>
        <v>#N/A</v>
      </c>
      <c r="D849" s="5" t="str">
        <f>(VLOOKUP(Games!B850, Data!$B$2:$L$134, 5, FALSE)-VLOOKUP(Games!E850, Data!$B$2:$L$134, 5, FALSE))*'Coefficients - Win Probability'!$D$2</f>
        <v>#N/A</v>
      </c>
      <c r="E849" s="5" t="str">
        <f>(VLOOKUP(Games!B850, Data!$B$2:$L$134, 6, FALSE)-VLOOKUP(Games!E850, Data!$B$2:$L$134, 6, FALSE))*'Coefficients - Win Probability'!$E$2</f>
        <v>#N/A</v>
      </c>
      <c r="F849" s="5" t="str">
        <f>(VLOOKUP(Games!B850, Data!$B$2:$L$134, 7, FALSE)-VLOOKUP(Games!E850, Data!$B$2:$L$134, 7, FALSE))*'Coefficients - Win Probability'!$F$2</f>
        <v>#N/A</v>
      </c>
      <c r="G849" s="5" t="str">
        <f>(VLOOKUP(Games!B850, Data!$B$2:$L$134, 8, FALSE)-VLOOKUP(Games!E850, Data!$B$2:$L$134, 8, FALSE))*'Coefficients - Win Probability'!$G$2</f>
        <v>#N/A</v>
      </c>
      <c r="H849" s="5" t="str">
        <f>(VLOOKUP(Games!B850, Data!$B$2:$L$134, 9, FALSE)-VLOOKUP(Games!E850, Data!$B$2:$L$134, 9, FALSE))*'Coefficients - Win Probability'!$H$2</f>
        <v>#N/A</v>
      </c>
      <c r="I849" s="5" t="str">
        <f>(VLOOKUP(Games!B850, Data!$B$2:$L$134, 10, FALSE)-VLOOKUP(Games!E850, Data!$B$2:$L$134, 10, FALSE))*'Coefficients - Win Probability'!$I$2</f>
        <v>#N/A</v>
      </c>
      <c r="J849" s="5" t="str">
        <f>(IF(AND(VLOOKUP(Games!B850, Data!$B$2:$L$134, 11, FALSE)=1, VLOOKUP(Games!E850, Data!$B$2:$L$134, 11, FALSE)&lt;&gt;1), 1,0))*'Coefficients - Win Probability'!$J$2</f>
        <v>#N/A</v>
      </c>
      <c r="K849" s="5" t="str">
        <f>(IF(AND(VLOOKUP(Games!B850, Data!$B$2:$L$134, 11, FALSE)&lt;&gt;1, VLOOKUP(Games!E850, Data!$B$2:$L$134, 11, FALSE)=1), 1,0))*'Coefficients - Win Probability'!$K$2</f>
        <v>#N/A</v>
      </c>
      <c r="L849" s="5" t="str">
        <f>(VLOOKUP(Games!B850, Data!$B$2:$L$134, 3, FALSE)-VLOOKUP(Games!E850, Data!$B$2:$L$134, 3, FALSE))*'Coefficients - Win Probability'!$L$2</f>
        <v>#N/A</v>
      </c>
      <c r="N849" s="5" t="str">
        <f t="shared" si="1"/>
        <v>#N/A</v>
      </c>
    </row>
    <row r="850" ht="14.25" customHeight="1">
      <c r="A850" s="5" t="n">
        <f>'Coefficients - Win Probability'!$A$2</f>
        <v>0</v>
      </c>
      <c r="B850" s="5" t="n">
        <f>(Games!G851)*'Coefficients - Win Probability'!$B$2</f>
        <v>0</v>
      </c>
      <c r="C850" s="5" t="str">
        <f>(VLOOKUP(Games!B851, Data!$B$2:$L$134, 4, FALSE)-VLOOKUP(Games!E851, Data!$B$2:$L$134, 4, FALSE))*'Coefficients - Win Probability'!$C$2</f>
        <v>#N/A</v>
      </c>
      <c r="D850" s="5" t="str">
        <f>(VLOOKUP(Games!B851, Data!$B$2:$L$134, 5, FALSE)-VLOOKUP(Games!E851, Data!$B$2:$L$134, 5, FALSE))*'Coefficients - Win Probability'!$D$2</f>
        <v>#N/A</v>
      </c>
      <c r="E850" s="5" t="str">
        <f>(VLOOKUP(Games!B851, Data!$B$2:$L$134, 6, FALSE)-VLOOKUP(Games!E851, Data!$B$2:$L$134, 6, FALSE))*'Coefficients - Win Probability'!$E$2</f>
        <v>#N/A</v>
      </c>
      <c r="F850" s="5" t="str">
        <f>(VLOOKUP(Games!B851, Data!$B$2:$L$134, 7, FALSE)-VLOOKUP(Games!E851, Data!$B$2:$L$134, 7, FALSE))*'Coefficients - Win Probability'!$F$2</f>
        <v>#N/A</v>
      </c>
      <c r="G850" s="5" t="str">
        <f>(VLOOKUP(Games!B851, Data!$B$2:$L$134, 8, FALSE)-VLOOKUP(Games!E851, Data!$B$2:$L$134, 8, FALSE))*'Coefficients - Win Probability'!$G$2</f>
        <v>#N/A</v>
      </c>
      <c r="H850" s="5" t="str">
        <f>(VLOOKUP(Games!B851, Data!$B$2:$L$134, 9, FALSE)-VLOOKUP(Games!E851, Data!$B$2:$L$134, 9, FALSE))*'Coefficients - Win Probability'!$H$2</f>
        <v>#N/A</v>
      </c>
      <c r="I850" s="5" t="str">
        <f>(VLOOKUP(Games!B851, Data!$B$2:$L$134, 10, FALSE)-VLOOKUP(Games!E851, Data!$B$2:$L$134, 10, FALSE))*'Coefficients - Win Probability'!$I$2</f>
        <v>#N/A</v>
      </c>
      <c r="J850" s="5" t="str">
        <f>(IF(AND(VLOOKUP(Games!B851, Data!$B$2:$L$134, 11, FALSE)=1, VLOOKUP(Games!E851, Data!$B$2:$L$134, 11, FALSE)&lt;&gt;1), 1,0))*'Coefficients - Win Probability'!$J$2</f>
        <v>#N/A</v>
      </c>
      <c r="K850" s="5" t="str">
        <f>(IF(AND(VLOOKUP(Games!B851, Data!$B$2:$L$134, 11, FALSE)&lt;&gt;1, VLOOKUP(Games!E851, Data!$B$2:$L$134, 11, FALSE)=1), 1,0))*'Coefficients - Win Probability'!$K$2</f>
        <v>#N/A</v>
      </c>
      <c r="L850" s="5" t="str">
        <f>(VLOOKUP(Games!B851, Data!$B$2:$L$134, 3, FALSE)-VLOOKUP(Games!E851, Data!$B$2:$L$134, 3, FALSE))*'Coefficients - Win Probability'!$L$2</f>
        <v>#N/A</v>
      </c>
      <c r="N850" s="5" t="str">
        <f t="shared" si="1"/>
        <v>#N/A</v>
      </c>
    </row>
    <row r="851" ht="14.25" customHeight="1">
      <c r="A851" s="5" t="n">
        <f>'Coefficients - Win Probability'!$A$2</f>
        <v>0</v>
      </c>
      <c r="B851" s="5" t="n">
        <f>(Games!G852)*'Coefficients - Win Probability'!$B$2</f>
        <v>0</v>
      </c>
      <c r="C851" s="5" t="str">
        <f>(VLOOKUP(Games!B852, Data!$B$2:$L$134, 4, FALSE)-VLOOKUP(Games!E852, Data!$B$2:$L$134, 4, FALSE))*'Coefficients - Win Probability'!$C$2</f>
        <v>#N/A</v>
      </c>
      <c r="D851" s="5" t="str">
        <f>(VLOOKUP(Games!B852, Data!$B$2:$L$134, 5, FALSE)-VLOOKUP(Games!E852, Data!$B$2:$L$134, 5, FALSE))*'Coefficients - Win Probability'!$D$2</f>
        <v>#N/A</v>
      </c>
      <c r="E851" s="5" t="str">
        <f>(VLOOKUP(Games!B852, Data!$B$2:$L$134, 6, FALSE)-VLOOKUP(Games!E852, Data!$B$2:$L$134, 6, FALSE))*'Coefficients - Win Probability'!$E$2</f>
        <v>#N/A</v>
      </c>
      <c r="F851" s="5" t="str">
        <f>(VLOOKUP(Games!B852, Data!$B$2:$L$134, 7, FALSE)-VLOOKUP(Games!E852, Data!$B$2:$L$134, 7, FALSE))*'Coefficients - Win Probability'!$F$2</f>
        <v>#N/A</v>
      </c>
      <c r="G851" s="5" t="str">
        <f>(VLOOKUP(Games!B852, Data!$B$2:$L$134, 8, FALSE)-VLOOKUP(Games!E852, Data!$B$2:$L$134, 8, FALSE))*'Coefficients - Win Probability'!$G$2</f>
        <v>#N/A</v>
      </c>
      <c r="H851" s="5" t="str">
        <f>(VLOOKUP(Games!B852, Data!$B$2:$L$134, 9, FALSE)-VLOOKUP(Games!E852, Data!$B$2:$L$134, 9, FALSE))*'Coefficients - Win Probability'!$H$2</f>
        <v>#N/A</v>
      </c>
      <c r="I851" s="5" t="str">
        <f>(VLOOKUP(Games!B852, Data!$B$2:$L$134, 10, FALSE)-VLOOKUP(Games!E852, Data!$B$2:$L$134, 10, FALSE))*'Coefficients - Win Probability'!$I$2</f>
        <v>#N/A</v>
      </c>
      <c r="J851" s="5" t="str">
        <f>(IF(AND(VLOOKUP(Games!B852, Data!$B$2:$L$134, 11, FALSE)=1, VLOOKUP(Games!E852, Data!$B$2:$L$134, 11, FALSE)&lt;&gt;1), 1,0))*'Coefficients - Win Probability'!$J$2</f>
        <v>#N/A</v>
      </c>
      <c r="K851" s="5" t="str">
        <f>(IF(AND(VLOOKUP(Games!B852, Data!$B$2:$L$134, 11, FALSE)&lt;&gt;1, VLOOKUP(Games!E852, Data!$B$2:$L$134, 11, FALSE)=1), 1,0))*'Coefficients - Win Probability'!$K$2</f>
        <v>#N/A</v>
      </c>
      <c r="L851" s="5" t="str">
        <f>(VLOOKUP(Games!B852, Data!$B$2:$L$134, 3, FALSE)-VLOOKUP(Games!E852, Data!$B$2:$L$134, 3, FALSE))*'Coefficients - Win Probability'!$L$2</f>
        <v>#N/A</v>
      </c>
      <c r="N851" s="5" t="str">
        <f t="shared" si="1"/>
        <v>#N/A</v>
      </c>
    </row>
    <row r="852" ht="14.25" customHeight="1">
      <c r="A852" s="5" t="n">
        <f>'Coefficients - Win Probability'!$A$2</f>
        <v>0</v>
      </c>
      <c r="B852" s="5" t="n">
        <f>(Games!G853)*'Coefficients - Win Probability'!$B$2</f>
        <v>0</v>
      </c>
      <c r="C852" s="5" t="str">
        <f>(VLOOKUP(Games!B853, Data!$B$2:$L$134, 4, FALSE)-VLOOKUP(Games!E853, Data!$B$2:$L$134, 4, FALSE))*'Coefficients - Win Probability'!$C$2</f>
        <v>#N/A</v>
      </c>
      <c r="D852" s="5" t="str">
        <f>(VLOOKUP(Games!B853, Data!$B$2:$L$134, 5, FALSE)-VLOOKUP(Games!E853, Data!$B$2:$L$134, 5, FALSE))*'Coefficients - Win Probability'!$D$2</f>
        <v>#N/A</v>
      </c>
      <c r="E852" s="5" t="str">
        <f>(VLOOKUP(Games!B853, Data!$B$2:$L$134, 6, FALSE)-VLOOKUP(Games!E853, Data!$B$2:$L$134, 6, FALSE))*'Coefficients - Win Probability'!$E$2</f>
        <v>#N/A</v>
      </c>
      <c r="F852" s="5" t="str">
        <f>(VLOOKUP(Games!B853, Data!$B$2:$L$134, 7, FALSE)-VLOOKUP(Games!E853, Data!$B$2:$L$134, 7, FALSE))*'Coefficients - Win Probability'!$F$2</f>
        <v>#N/A</v>
      </c>
      <c r="G852" s="5" t="str">
        <f>(VLOOKUP(Games!B853, Data!$B$2:$L$134, 8, FALSE)-VLOOKUP(Games!E853, Data!$B$2:$L$134, 8, FALSE))*'Coefficients - Win Probability'!$G$2</f>
        <v>#N/A</v>
      </c>
      <c r="H852" s="5" t="str">
        <f>(VLOOKUP(Games!B853, Data!$B$2:$L$134, 9, FALSE)-VLOOKUP(Games!E853, Data!$B$2:$L$134, 9, FALSE))*'Coefficients - Win Probability'!$H$2</f>
        <v>#N/A</v>
      </c>
      <c r="I852" s="5" t="str">
        <f>(VLOOKUP(Games!B853, Data!$B$2:$L$134, 10, FALSE)-VLOOKUP(Games!E853, Data!$B$2:$L$134, 10, FALSE))*'Coefficients - Win Probability'!$I$2</f>
        <v>#N/A</v>
      </c>
      <c r="J852" s="5" t="str">
        <f>(IF(AND(VLOOKUP(Games!B853, Data!$B$2:$L$134, 11, FALSE)=1, VLOOKUP(Games!E853, Data!$B$2:$L$134, 11, FALSE)&lt;&gt;1), 1,0))*'Coefficients - Win Probability'!$J$2</f>
        <v>#N/A</v>
      </c>
      <c r="K852" s="5" t="str">
        <f>(IF(AND(VLOOKUP(Games!B853, Data!$B$2:$L$134, 11, FALSE)&lt;&gt;1, VLOOKUP(Games!E853, Data!$B$2:$L$134, 11, FALSE)=1), 1,0))*'Coefficients - Win Probability'!$K$2</f>
        <v>#N/A</v>
      </c>
      <c r="L852" s="5" t="str">
        <f>(VLOOKUP(Games!B853, Data!$B$2:$L$134, 3, FALSE)-VLOOKUP(Games!E853, Data!$B$2:$L$134, 3, FALSE))*'Coefficients - Win Probability'!$L$2</f>
        <v>#N/A</v>
      </c>
      <c r="N852" s="5" t="str">
        <f t="shared" si="1"/>
        <v>#N/A</v>
      </c>
    </row>
    <row r="853" ht="14.25" customHeight="1">
      <c r="A853" s="5" t="n">
        <f>'Coefficients - Win Probability'!$A$2</f>
        <v>0</v>
      </c>
      <c r="B853" s="5" t="n">
        <f>(Games!G854)*'Coefficients - Win Probability'!$B$2</f>
        <v>0</v>
      </c>
      <c r="C853" s="5" t="str">
        <f>(VLOOKUP(Games!B854, Data!$B$2:$L$134, 4, FALSE)-VLOOKUP(Games!E854, Data!$B$2:$L$134, 4, FALSE))*'Coefficients - Win Probability'!$C$2</f>
        <v>#N/A</v>
      </c>
      <c r="D853" s="5" t="str">
        <f>(VLOOKUP(Games!B854, Data!$B$2:$L$134, 5, FALSE)-VLOOKUP(Games!E854, Data!$B$2:$L$134, 5, FALSE))*'Coefficients - Win Probability'!$D$2</f>
        <v>#N/A</v>
      </c>
      <c r="E853" s="5" t="str">
        <f>(VLOOKUP(Games!B854, Data!$B$2:$L$134, 6, FALSE)-VLOOKUP(Games!E854, Data!$B$2:$L$134, 6, FALSE))*'Coefficients - Win Probability'!$E$2</f>
        <v>#N/A</v>
      </c>
      <c r="F853" s="5" t="str">
        <f>(VLOOKUP(Games!B854, Data!$B$2:$L$134, 7, FALSE)-VLOOKUP(Games!E854, Data!$B$2:$L$134, 7, FALSE))*'Coefficients - Win Probability'!$F$2</f>
        <v>#N/A</v>
      </c>
      <c r="G853" s="5" t="str">
        <f>(VLOOKUP(Games!B854, Data!$B$2:$L$134, 8, FALSE)-VLOOKUP(Games!E854, Data!$B$2:$L$134, 8, FALSE))*'Coefficients - Win Probability'!$G$2</f>
        <v>#N/A</v>
      </c>
      <c r="H853" s="5" t="str">
        <f>(VLOOKUP(Games!B854, Data!$B$2:$L$134, 9, FALSE)-VLOOKUP(Games!E854, Data!$B$2:$L$134, 9, FALSE))*'Coefficients - Win Probability'!$H$2</f>
        <v>#N/A</v>
      </c>
      <c r="I853" s="5" t="str">
        <f>(VLOOKUP(Games!B854, Data!$B$2:$L$134, 10, FALSE)-VLOOKUP(Games!E854, Data!$B$2:$L$134, 10, FALSE))*'Coefficients - Win Probability'!$I$2</f>
        <v>#N/A</v>
      </c>
      <c r="J853" s="5" t="str">
        <f>(IF(AND(VLOOKUP(Games!B854, Data!$B$2:$L$134, 11, FALSE)=1, VLOOKUP(Games!E854, Data!$B$2:$L$134, 11, FALSE)&lt;&gt;1), 1,0))*'Coefficients - Win Probability'!$J$2</f>
        <v>#N/A</v>
      </c>
      <c r="K853" s="5" t="str">
        <f>(IF(AND(VLOOKUP(Games!B854, Data!$B$2:$L$134, 11, FALSE)&lt;&gt;1, VLOOKUP(Games!E854, Data!$B$2:$L$134, 11, FALSE)=1), 1,0))*'Coefficients - Win Probability'!$K$2</f>
        <v>#N/A</v>
      </c>
      <c r="L853" s="5" t="str">
        <f>(VLOOKUP(Games!B854, Data!$B$2:$L$134, 3, FALSE)-VLOOKUP(Games!E854, Data!$B$2:$L$134, 3, FALSE))*'Coefficients - Win Probability'!$L$2</f>
        <v>#N/A</v>
      </c>
      <c r="N853" s="5" t="str">
        <f t="shared" si="1"/>
        <v>#N/A</v>
      </c>
    </row>
    <row r="854" ht="14.25" customHeight="1">
      <c r="A854" s="5" t="n">
        <f>'Coefficients - Win Probability'!$A$2</f>
        <v>0</v>
      </c>
      <c r="B854" s="5" t="n">
        <f>(Games!G855)*'Coefficients - Win Probability'!$B$2</f>
        <v>0</v>
      </c>
      <c r="C854" s="5" t="str">
        <f>(VLOOKUP(Games!B855, Data!$B$2:$L$134, 4, FALSE)-VLOOKUP(Games!E855, Data!$B$2:$L$134, 4, FALSE))*'Coefficients - Win Probability'!$C$2</f>
        <v>#N/A</v>
      </c>
      <c r="D854" s="5" t="str">
        <f>(VLOOKUP(Games!B855, Data!$B$2:$L$134, 5, FALSE)-VLOOKUP(Games!E855, Data!$B$2:$L$134, 5, FALSE))*'Coefficients - Win Probability'!$D$2</f>
        <v>#N/A</v>
      </c>
      <c r="E854" s="5" t="str">
        <f>(VLOOKUP(Games!B855, Data!$B$2:$L$134, 6, FALSE)-VLOOKUP(Games!E855, Data!$B$2:$L$134, 6, FALSE))*'Coefficients - Win Probability'!$E$2</f>
        <v>#N/A</v>
      </c>
      <c r="F854" s="5" t="str">
        <f>(VLOOKUP(Games!B855, Data!$B$2:$L$134, 7, FALSE)-VLOOKUP(Games!E855, Data!$B$2:$L$134, 7, FALSE))*'Coefficients - Win Probability'!$F$2</f>
        <v>#N/A</v>
      </c>
      <c r="G854" s="5" t="str">
        <f>(VLOOKUP(Games!B855, Data!$B$2:$L$134, 8, FALSE)-VLOOKUP(Games!E855, Data!$B$2:$L$134, 8, FALSE))*'Coefficients - Win Probability'!$G$2</f>
        <v>#N/A</v>
      </c>
      <c r="H854" s="5" t="str">
        <f>(VLOOKUP(Games!B855, Data!$B$2:$L$134, 9, FALSE)-VLOOKUP(Games!E855, Data!$B$2:$L$134, 9, FALSE))*'Coefficients - Win Probability'!$H$2</f>
        <v>#N/A</v>
      </c>
      <c r="I854" s="5" t="str">
        <f>(VLOOKUP(Games!B855, Data!$B$2:$L$134, 10, FALSE)-VLOOKUP(Games!E855, Data!$B$2:$L$134, 10, FALSE))*'Coefficients - Win Probability'!$I$2</f>
        <v>#N/A</v>
      </c>
      <c r="J854" s="5" t="str">
        <f>(IF(AND(VLOOKUP(Games!B855, Data!$B$2:$L$134, 11, FALSE)=1, VLOOKUP(Games!E855, Data!$B$2:$L$134, 11, FALSE)&lt;&gt;1), 1,0))*'Coefficients - Win Probability'!$J$2</f>
        <v>#N/A</v>
      </c>
      <c r="K854" s="5" t="str">
        <f>(IF(AND(VLOOKUP(Games!B855, Data!$B$2:$L$134, 11, FALSE)&lt;&gt;1, VLOOKUP(Games!E855, Data!$B$2:$L$134, 11, FALSE)=1), 1,0))*'Coefficients - Win Probability'!$K$2</f>
        <v>#N/A</v>
      </c>
      <c r="L854" s="5" t="str">
        <f>(VLOOKUP(Games!B855, Data!$B$2:$L$134, 3, FALSE)-VLOOKUP(Games!E855, Data!$B$2:$L$134, 3, FALSE))*'Coefficients - Win Probability'!$L$2</f>
        <v>#N/A</v>
      </c>
      <c r="N854" s="5" t="str">
        <f t="shared" si="1"/>
        <v>#N/A</v>
      </c>
    </row>
    <row r="855" ht="14.25" customHeight="1">
      <c r="A855" s="5" t="n">
        <f>'Coefficients - Win Probability'!$A$2</f>
        <v>0</v>
      </c>
      <c r="B855" s="5" t="n">
        <f>(Games!G856)*'Coefficients - Win Probability'!$B$2</f>
        <v>0</v>
      </c>
      <c r="C855" s="5" t="str">
        <f>(VLOOKUP(Games!B856, Data!$B$2:$L$134, 4, FALSE)-VLOOKUP(Games!E856, Data!$B$2:$L$134, 4, FALSE))*'Coefficients - Win Probability'!$C$2</f>
        <v>#N/A</v>
      </c>
      <c r="D855" s="5" t="str">
        <f>(VLOOKUP(Games!B856, Data!$B$2:$L$134, 5, FALSE)-VLOOKUP(Games!E856, Data!$B$2:$L$134, 5, FALSE))*'Coefficients - Win Probability'!$D$2</f>
        <v>#N/A</v>
      </c>
      <c r="E855" s="5" t="str">
        <f>(VLOOKUP(Games!B856, Data!$B$2:$L$134, 6, FALSE)-VLOOKUP(Games!E856, Data!$B$2:$L$134, 6, FALSE))*'Coefficients - Win Probability'!$E$2</f>
        <v>#N/A</v>
      </c>
      <c r="F855" s="5" t="str">
        <f>(VLOOKUP(Games!B856, Data!$B$2:$L$134, 7, FALSE)-VLOOKUP(Games!E856, Data!$B$2:$L$134, 7, FALSE))*'Coefficients - Win Probability'!$F$2</f>
        <v>#N/A</v>
      </c>
      <c r="G855" s="5" t="str">
        <f>(VLOOKUP(Games!B856, Data!$B$2:$L$134, 8, FALSE)-VLOOKUP(Games!E856, Data!$B$2:$L$134, 8, FALSE))*'Coefficients - Win Probability'!$G$2</f>
        <v>#N/A</v>
      </c>
      <c r="H855" s="5" t="str">
        <f>(VLOOKUP(Games!B856, Data!$B$2:$L$134, 9, FALSE)-VLOOKUP(Games!E856, Data!$B$2:$L$134, 9, FALSE))*'Coefficients - Win Probability'!$H$2</f>
        <v>#N/A</v>
      </c>
      <c r="I855" s="5" t="str">
        <f>(VLOOKUP(Games!B856, Data!$B$2:$L$134, 10, FALSE)-VLOOKUP(Games!E856, Data!$B$2:$L$134, 10, FALSE))*'Coefficients - Win Probability'!$I$2</f>
        <v>#N/A</v>
      </c>
      <c r="J855" s="5" t="str">
        <f>(IF(AND(VLOOKUP(Games!B856, Data!$B$2:$L$134, 11, FALSE)=1, VLOOKUP(Games!E856, Data!$B$2:$L$134, 11, FALSE)&lt;&gt;1), 1,0))*'Coefficients - Win Probability'!$J$2</f>
        <v>#N/A</v>
      </c>
      <c r="K855" s="5" t="str">
        <f>(IF(AND(VLOOKUP(Games!B856, Data!$B$2:$L$134, 11, FALSE)&lt;&gt;1, VLOOKUP(Games!E856, Data!$B$2:$L$134, 11, FALSE)=1), 1,0))*'Coefficients - Win Probability'!$K$2</f>
        <v>#N/A</v>
      </c>
      <c r="L855" s="5" t="str">
        <f>(VLOOKUP(Games!B856, Data!$B$2:$L$134, 3, FALSE)-VLOOKUP(Games!E856, Data!$B$2:$L$134, 3, FALSE))*'Coefficients - Win Probability'!$L$2</f>
        <v>#N/A</v>
      </c>
      <c r="N855" s="5" t="str">
        <f t="shared" si="1"/>
        <v>#N/A</v>
      </c>
    </row>
    <row r="856" ht="14.25" customHeight="1">
      <c r="A856" s="5" t="n">
        <f>'Coefficients - Win Probability'!$A$2</f>
        <v>0</v>
      </c>
      <c r="B856" s="5" t="n">
        <f>(Games!G857)*'Coefficients - Win Probability'!$B$2</f>
        <v>0</v>
      </c>
      <c r="C856" s="5" t="str">
        <f>(VLOOKUP(Games!B857, Data!$B$2:$L$134, 4, FALSE)-VLOOKUP(Games!E857, Data!$B$2:$L$134, 4, FALSE))*'Coefficients - Win Probability'!$C$2</f>
        <v>#N/A</v>
      </c>
      <c r="D856" s="5" t="str">
        <f>(VLOOKUP(Games!B857, Data!$B$2:$L$134, 5, FALSE)-VLOOKUP(Games!E857, Data!$B$2:$L$134, 5, FALSE))*'Coefficients - Win Probability'!$D$2</f>
        <v>#N/A</v>
      </c>
      <c r="E856" s="5" t="str">
        <f>(VLOOKUP(Games!B857, Data!$B$2:$L$134, 6, FALSE)-VLOOKUP(Games!E857, Data!$B$2:$L$134, 6, FALSE))*'Coefficients - Win Probability'!$E$2</f>
        <v>#N/A</v>
      </c>
      <c r="F856" s="5" t="str">
        <f>(VLOOKUP(Games!B857, Data!$B$2:$L$134, 7, FALSE)-VLOOKUP(Games!E857, Data!$B$2:$L$134, 7, FALSE))*'Coefficients - Win Probability'!$F$2</f>
        <v>#N/A</v>
      </c>
      <c r="G856" s="5" t="str">
        <f>(VLOOKUP(Games!B857, Data!$B$2:$L$134, 8, FALSE)-VLOOKUP(Games!E857, Data!$B$2:$L$134, 8, FALSE))*'Coefficients - Win Probability'!$G$2</f>
        <v>#N/A</v>
      </c>
      <c r="H856" s="5" t="str">
        <f>(VLOOKUP(Games!B857, Data!$B$2:$L$134, 9, FALSE)-VLOOKUP(Games!E857, Data!$B$2:$L$134, 9, FALSE))*'Coefficients - Win Probability'!$H$2</f>
        <v>#N/A</v>
      </c>
      <c r="I856" s="5" t="str">
        <f>(VLOOKUP(Games!B857, Data!$B$2:$L$134, 10, FALSE)-VLOOKUP(Games!E857, Data!$B$2:$L$134, 10, FALSE))*'Coefficients - Win Probability'!$I$2</f>
        <v>#N/A</v>
      </c>
      <c r="J856" s="5" t="str">
        <f>(IF(AND(VLOOKUP(Games!B857, Data!$B$2:$L$134, 11, FALSE)=1, VLOOKUP(Games!E857, Data!$B$2:$L$134, 11, FALSE)&lt;&gt;1), 1,0))*'Coefficients - Win Probability'!$J$2</f>
        <v>#N/A</v>
      </c>
      <c r="K856" s="5" t="str">
        <f>(IF(AND(VLOOKUP(Games!B857, Data!$B$2:$L$134, 11, FALSE)&lt;&gt;1, VLOOKUP(Games!E857, Data!$B$2:$L$134, 11, FALSE)=1), 1,0))*'Coefficients - Win Probability'!$K$2</f>
        <v>#N/A</v>
      </c>
      <c r="L856" s="5" t="str">
        <f>(VLOOKUP(Games!B857, Data!$B$2:$L$134, 3, FALSE)-VLOOKUP(Games!E857, Data!$B$2:$L$134, 3, FALSE))*'Coefficients - Win Probability'!$L$2</f>
        <v>#N/A</v>
      </c>
      <c r="N856" s="5" t="str">
        <f t="shared" si="1"/>
        <v>#N/A</v>
      </c>
    </row>
    <row r="857" ht="14.25" customHeight="1">
      <c r="A857" s="5" t="n">
        <f>'Coefficients - Win Probability'!$A$2</f>
        <v>0</v>
      </c>
      <c r="B857" s="5" t="n">
        <f>(Games!G858)*'Coefficients - Win Probability'!$B$2</f>
        <v>0</v>
      </c>
      <c r="C857" s="5" t="str">
        <f>(VLOOKUP(Games!B858, Data!$B$2:$L$134, 4, FALSE)-VLOOKUP(Games!E858, Data!$B$2:$L$134, 4, FALSE))*'Coefficients - Win Probability'!$C$2</f>
        <v>#N/A</v>
      </c>
      <c r="D857" s="5" t="str">
        <f>(VLOOKUP(Games!B858, Data!$B$2:$L$134, 5, FALSE)-VLOOKUP(Games!E858, Data!$B$2:$L$134, 5, FALSE))*'Coefficients - Win Probability'!$D$2</f>
        <v>#N/A</v>
      </c>
      <c r="E857" s="5" t="str">
        <f>(VLOOKUP(Games!B858, Data!$B$2:$L$134, 6, FALSE)-VLOOKUP(Games!E858, Data!$B$2:$L$134, 6, FALSE))*'Coefficients - Win Probability'!$E$2</f>
        <v>#N/A</v>
      </c>
      <c r="F857" s="5" t="str">
        <f>(VLOOKUP(Games!B858, Data!$B$2:$L$134, 7, FALSE)-VLOOKUP(Games!E858, Data!$B$2:$L$134, 7, FALSE))*'Coefficients - Win Probability'!$F$2</f>
        <v>#N/A</v>
      </c>
      <c r="G857" s="5" t="str">
        <f>(VLOOKUP(Games!B858, Data!$B$2:$L$134, 8, FALSE)-VLOOKUP(Games!E858, Data!$B$2:$L$134, 8, FALSE))*'Coefficients - Win Probability'!$G$2</f>
        <v>#N/A</v>
      </c>
      <c r="H857" s="5" t="str">
        <f>(VLOOKUP(Games!B858, Data!$B$2:$L$134, 9, FALSE)-VLOOKUP(Games!E858, Data!$B$2:$L$134, 9, FALSE))*'Coefficients - Win Probability'!$H$2</f>
        <v>#N/A</v>
      </c>
      <c r="I857" s="5" t="str">
        <f>(VLOOKUP(Games!B858, Data!$B$2:$L$134, 10, FALSE)-VLOOKUP(Games!E858, Data!$B$2:$L$134, 10, FALSE))*'Coefficients - Win Probability'!$I$2</f>
        <v>#N/A</v>
      </c>
      <c r="J857" s="5" t="str">
        <f>(IF(AND(VLOOKUP(Games!B858, Data!$B$2:$L$134, 11, FALSE)=1, VLOOKUP(Games!E858, Data!$B$2:$L$134, 11, FALSE)&lt;&gt;1), 1,0))*'Coefficients - Win Probability'!$J$2</f>
        <v>#N/A</v>
      </c>
      <c r="K857" s="5" t="str">
        <f>(IF(AND(VLOOKUP(Games!B858, Data!$B$2:$L$134, 11, FALSE)&lt;&gt;1, VLOOKUP(Games!E858, Data!$B$2:$L$134, 11, FALSE)=1), 1,0))*'Coefficients - Win Probability'!$K$2</f>
        <v>#N/A</v>
      </c>
      <c r="L857" s="5" t="str">
        <f>(VLOOKUP(Games!B858, Data!$B$2:$L$134, 3, FALSE)-VLOOKUP(Games!E858, Data!$B$2:$L$134, 3, FALSE))*'Coefficients - Win Probability'!$L$2</f>
        <v>#N/A</v>
      </c>
      <c r="N857" s="5" t="str">
        <f t="shared" si="1"/>
        <v>#N/A</v>
      </c>
    </row>
    <row r="858" ht="14.25" customHeight="1">
      <c r="A858" s="5" t="n">
        <f>'Coefficients - Win Probability'!$A$2</f>
        <v>0</v>
      </c>
      <c r="B858" s="5" t="n">
        <f>(Games!G859)*'Coefficients - Win Probability'!$B$2</f>
        <v>0</v>
      </c>
      <c r="C858" s="5" t="str">
        <f>(VLOOKUP(Games!B859, Data!$B$2:$L$134, 4, FALSE)-VLOOKUP(Games!E859, Data!$B$2:$L$134, 4, FALSE))*'Coefficients - Win Probability'!$C$2</f>
        <v>#N/A</v>
      </c>
      <c r="D858" s="5" t="str">
        <f>(VLOOKUP(Games!B859, Data!$B$2:$L$134, 5, FALSE)-VLOOKUP(Games!E859, Data!$B$2:$L$134, 5, FALSE))*'Coefficients - Win Probability'!$D$2</f>
        <v>#N/A</v>
      </c>
      <c r="E858" s="5" t="str">
        <f>(VLOOKUP(Games!B859, Data!$B$2:$L$134, 6, FALSE)-VLOOKUP(Games!E859, Data!$B$2:$L$134, 6, FALSE))*'Coefficients - Win Probability'!$E$2</f>
        <v>#N/A</v>
      </c>
      <c r="F858" s="5" t="str">
        <f>(VLOOKUP(Games!B859, Data!$B$2:$L$134, 7, FALSE)-VLOOKUP(Games!E859, Data!$B$2:$L$134, 7, FALSE))*'Coefficients - Win Probability'!$F$2</f>
        <v>#N/A</v>
      </c>
      <c r="G858" s="5" t="str">
        <f>(VLOOKUP(Games!B859, Data!$B$2:$L$134, 8, FALSE)-VLOOKUP(Games!E859, Data!$B$2:$L$134, 8, FALSE))*'Coefficients - Win Probability'!$G$2</f>
        <v>#N/A</v>
      </c>
      <c r="H858" s="5" t="str">
        <f>(VLOOKUP(Games!B859, Data!$B$2:$L$134, 9, FALSE)-VLOOKUP(Games!E859, Data!$B$2:$L$134, 9, FALSE))*'Coefficients - Win Probability'!$H$2</f>
        <v>#N/A</v>
      </c>
      <c r="I858" s="5" t="str">
        <f>(VLOOKUP(Games!B859, Data!$B$2:$L$134, 10, FALSE)-VLOOKUP(Games!E859, Data!$B$2:$L$134, 10, FALSE))*'Coefficients - Win Probability'!$I$2</f>
        <v>#N/A</v>
      </c>
      <c r="J858" s="5" t="str">
        <f>(IF(AND(VLOOKUP(Games!B859, Data!$B$2:$L$134, 11, FALSE)=1, VLOOKUP(Games!E859, Data!$B$2:$L$134, 11, FALSE)&lt;&gt;1), 1,0))*'Coefficients - Win Probability'!$J$2</f>
        <v>#N/A</v>
      </c>
      <c r="K858" s="5" t="str">
        <f>(IF(AND(VLOOKUP(Games!B859, Data!$B$2:$L$134, 11, FALSE)&lt;&gt;1, VLOOKUP(Games!E859, Data!$B$2:$L$134, 11, FALSE)=1), 1,0))*'Coefficients - Win Probability'!$K$2</f>
        <v>#N/A</v>
      </c>
      <c r="L858" s="5" t="str">
        <f>(VLOOKUP(Games!B859, Data!$B$2:$L$134, 3, FALSE)-VLOOKUP(Games!E859, Data!$B$2:$L$134, 3, FALSE))*'Coefficients - Win Probability'!$L$2</f>
        <v>#N/A</v>
      </c>
      <c r="N858" s="5" t="str">
        <f t="shared" si="1"/>
        <v>#N/A</v>
      </c>
    </row>
    <row r="859" ht="14.25" customHeight="1">
      <c r="A859" s="5" t="n">
        <f>'Coefficients - Win Probability'!$A$2</f>
        <v>0</v>
      </c>
      <c r="B859" s="5" t="n">
        <f>(Games!G860)*'Coefficients - Win Probability'!$B$2</f>
        <v>0</v>
      </c>
      <c r="C859" s="5" t="str">
        <f>(VLOOKUP(Games!B860, Data!$B$2:$L$134, 4, FALSE)-VLOOKUP(Games!E860, Data!$B$2:$L$134, 4, FALSE))*'Coefficients - Win Probability'!$C$2</f>
        <v>#N/A</v>
      </c>
      <c r="D859" s="5" t="str">
        <f>(VLOOKUP(Games!B860, Data!$B$2:$L$134, 5, FALSE)-VLOOKUP(Games!E860, Data!$B$2:$L$134, 5, FALSE))*'Coefficients - Win Probability'!$D$2</f>
        <v>#N/A</v>
      </c>
      <c r="E859" s="5" t="str">
        <f>(VLOOKUP(Games!B860, Data!$B$2:$L$134, 6, FALSE)-VLOOKUP(Games!E860, Data!$B$2:$L$134, 6, FALSE))*'Coefficients - Win Probability'!$E$2</f>
        <v>#N/A</v>
      </c>
      <c r="F859" s="5" t="str">
        <f>(VLOOKUP(Games!B860, Data!$B$2:$L$134, 7, FALSE)-VLOOKUP(Games!E860, Data!$B$2:$L$134, 7, FALSE))*'Coefficients - Win Probability'!$F$2</f>
        <v>#N/A</v>
      </c>
      <c r="G859" s="5" t="str">
        <f>(VLOOKUP(Games!B860, Data!$B$2:$L$134, 8, FALSE)-VLOOKUP(Games!E860, Data!$B$2:$L$134, 8, FALSE))*'Coefficients - Win Probability'!$G$2</f>
        <v>#N/A</v>
      </c>
      <c r="H859" s="5" t="str">
        <f>(VLOOKUP(Games!B860, Data!$B$2:$L$134, 9, FALSE)-VLOOKUP(Games!E860, Data!$B$2:$L$134, 9, FALSE))*'Coefficients - Win Probability'!$H$2</f>
        <v>#N/A</v>
      </c>
      <c r="I859" s="5" t="str">
        <f>(VLOOKUP(Games!B860, Data!$B$2:$L$134, 10, FALSE)-VLOOKUP(Games!E860, Data!$B$2:$L$134, 10, FALSE))*'Coefficients - Win Probability'!$I$2</f>
        <v>#N/A</v>
      </c>
      <c r="J859" s="5" t="str">
        <f>(IF(AND(VLOOKUP(Games!B860, Data!$B$2:$L$134, 11, FALSE)=1, VLOOKUP(Games!E860, Data!$B$2:$L$134, 11, FALSE)&lt;&gt;1), 1,0))*'Coefficients - Win Probability'!$J$2</f>
        <v>#N/A</v>
      </c>
      <c r="K859" s="5" t="str">
        <f>(IF(AND(VLOOKUP(Games!B860, Data!$B$2:$L$134, 11, FALSE)&lt;&gt;1, VLOOKUP(Games!E860, Data!$B$2:$L$134, 11, FALSE)=1), 1,0))*'Coefficients - Win Probability'!$K$2</f>
        <v>#N/A</v>
      </c>
      <c r="L859" s="5" t="str">
        <f>(VLOOKUP(Games!B860, Data!$B$2:$L$134, 3, FALSE)-VLOOKUP(Games!E860, Data!$B$2:$L$134, 3, FALSE))*'Coefficients - Win Probability'!$L$2</f>
        <v>#N/A</v>
      </c>
      <c r="N859" s="5" t="str">
        <f t="shared" si="1"/>
        <v>#N/A</v>
      </c>
    </row>
    <row r="860" ht="14.25" customHeight="1">
      <c r="A860" s="5" t="n">
        <f>'Coefficients - Win Probability'!$A$2</f>
        <v>0</v>
      </c>
      <c r="B860" s="5" t="n">
        <f>(Games!G861)*'Coefficients - Win Probability'!$B$2</f>
        <v>0</v>
      </c>
      <c r="C860" s="5" t="str">
        <f>(VLOOKUP(Games!B861, Data!$B$2:$L$134, 4, FALSE)-VLOOKUP(Games!E861, Data!$B$2:$L$134, 4, FALSE))*'Coefficients - Win Probability'!$C$2</f>
        <v>#N/A</v>
      </c>
      <c r="D860" s="5" t="str">
        <f>(VLOOKUP(Games!B861, Data!$B$2:$L$134, 5, FALSE)-VLOOKUP(Games!E861, Data!$B$2:$L$134, 5, FALSE))*'Coefficients - Win Probability'!$D$2</f>
        <v>#N/A</v>
      </c>
      <c r="E860" s="5" t="str">
        <f>(VLOOKUP(Games!B861, Data!$B$2:$L$134, 6, FALSE)-VLOOKUP(Games!E861, Data!$B$2:$L$134, 6, FALSE))*'Coefficients - Win Probability'!$E$2</f>
        <v>#N/A</v>
      </c>
      <c r="F860" s="5" t="str">
        <f>(VLOOKUP(Games!B861, Data!$B$2:$L$134, 7, FALSE)-VLOOKUP(Games!E861, Data!$B$2:$L$134, 7, FALSE))*'Coefficients - Win Probability'!$F$2</f>
        <v>#N/A</v>
      </c>
      <c r="G860" s="5" t="str">
        <f>(VLOOKUP(Games!B861, Data!$B$2:$L$134, 8, FALSE)-VLOOKUP(Games!E861, Data!$B$2:$L$134, 8, FALSE))*'Coefficients - Win Probability'!$G$2</f>
        <v>#N/A</v>
      </c>
      <c r="H860" s="5" t="str">
        <f>(VLOOKUP(Games!B861, Data!$B$2:$L$134, 9, FALSE)-VLOOKUP(Games!E861, Data!$B$2:$L$134, 9, FALSE))*'Coefficients - Win Probability'!$H$2</f>
        <v>#N/A</v>
      </c>
      <c r="I860" s="5" t="str">
        <f>(VLOOKUP(Games!B861, Data!$B$2:$L$134, 10, FALSE)-VLOOKUP(Games!E861, Data!$B$2:$L$134, 10, FALSE))*'Coefficients - Win Probability'!$I$2</f>
        <v>#N/A</v>
      </c>
      <c r="J860" s="5" t="str">
        <f>(IF(AND(VLOOKUP(Games!B861, Data!$B$2:$L$134, 11, FALSE)=1, VLOOKUP(Games!E861, Data!$B$2:$L$134, 11, FALSE)&lt;&gt;1), 1,0))*'Coefficients - Win Probability'!$J$2</f>
        <v>#N/A</v>
      </c>
      <c r="K860" s="5" t="str">
        <f>(IF(AND(VLOOKUP(Games!B861, Data!$B$2:$L$134, 11, FALSE)&lt;&gt;1, VLOOKUP(Games!E861, Data!$B$2:$L$134, 11, FALSE)=1), 1,0))*'Coefficients - Win Probability'!$K$2</f>
        <v>#N/A</v>
      </c>
      <c r="L860" s="5" t="str">
        <f>(VLOOKUP(Games!B861, Data!$B$2:$L$134, 3, FALSE)-VLOOKUP(Games!E861, Data!$B$2:$L$134, 3, FALSE))*'Coefficients - Win Probability'!$L$2</f>
        <v>#N/A</v>
      </c>
      <c r="N860" s="5" t="str">
        <f t="shared" si="1"/>
        <v>#N/A</v>
      </c>
    </row>
    <row r="861" ht="14.25" customHeight="1">
      <c r="A861" s="5" t="n">
        <f>'Coefficients - Win Probability'!$A$2</f>
        <v>0</v>
      </c>
      <c r="B861" s="5" t="n">
        <f>(Games!G862)*'Coefficients - Win Probability'!$B$2</f>
        <v>0</v>
      </c>
      <c r="C861" s="5" t="str">
        <f>(VLOOKUP(Games!B862, Data!$B$2:$L$134, 4, FALSE)-VLOOKUP(Games!E862, Data!$B$2:$L$134, 4, FALSE))*'Coefficients - Win Probability'!$C$2</f>
        <v>#N/A</v>
      </c>
      <c r="D861" s="5" t="str">
        <f>(VLOOKUP(Games!B862, Data!$B$2:$L$134, 5, FALSE)-VLOOKUP(Games!E862, Data!$B$2:$L$134, 5, FALSE))*'Coefficients - Win Probability'!$D$2</f>
        <v>#N/A</v>
      </c>
      <c r="E861" s="5" t="str">
        <f>(VLOOKUP(Games!B862, Data!$B$2:$L$134, 6, FALSE)-VLOOKUP(Games!E862, Data!$B$2:$L$134, 6, FALSE))*'Coefficients - Win Probability'!$E$2</f>
        <v>#N/A</v>
      </c>
      <c r="F861" s="5" t="str">
        <f>(VLOOKUP(Games!B862, Data!$B$2:$L$134, 7, FALSE)-VLOOKUP(Games!E862, Data!$B$2:$L$134, 7, FALSE))*'Coefficients - Win Probability'!$F$2</f>
        <v>#N/A</v>
      </c>
      <c r="G861" s="5" t="str">
        <f>(VLOOKUP(Games!B862, Data!$B$2:$L$134, 8, FALSE)-VLOOKUP(Games!E862, Data!$B$2:$L$134, 8, FALSE))*'Coefficients - Win Probability'!$G$2</f>
        <v>#N/A</v>
      </c>
      <c r="H861" s="5" t="str">
        <f>(VLOOKUP(Games!B862, Data!$B$2:$L$134, 9, FALSE)-VLOOKUP(Games!E862, Data!$B$2:$L$134, 9, FALSE))*'Coefficients - Win Probability'!$H$2</f>
        <v>#N/A</v>
      </c>
      <c r="I861" s="5" t="str">
        <f>(VLOOKUP(Games!B862, Data!$B$2:$L$134, 10, FALSE)-VLOOKUP(Games!E862, Data!$B$2:$L$134, 10, FALSE))*'Coefficients - Win Probability'!$I$2</f>
        <v>#N/A</v>
      </c>
      <c r="J861" s="5" t="str">
        <f>(IF(AND(VLOOKUP(Games!B862, Data!$B$2:$L$134, 11, FALSE)=1, VLOOKUP(Games!E862, Data!$B$2:$L$134, 11, FALSE)&lt;&gt;1), 1,0))*'Coefficients - Win Probability'!$J$2</f>
        <v>#N/A</v>
      </c>
      <c r="K861" s="5" t="str">
        <f>(IF(AND(VLOOKUP(Games!B862, Data!$B$2:$L$134, 11, FALSE)&lt;&gt;1, VLOOKUP(Games!E862, Data!$B$2:$L$134, 11, FALSE)=1), 1,0))*'Coefficients - Win Probability'!$K$2</f>
        <v>#N/A</v>
      </c>
      <c r="L861" s="5" t="str">
        <f>(VLOOKUP(Games!B862, Data!$B$2:$L$134, 3, FALSE)-VLOOKUP(Games!E862, Data!$B$2:$L$134, 3, FALSE))*'Coefficients - Win Probability'!$L$2</f>
        <v>#N/A</v>
      </c>
      <c r="N861" s="5" t="str">
        <f t="shared" si="1"/>
        <v>#N/A</v>
      </c>
    </row>
    <row r="862" ht="14.25" customHeight="1">
      <c r="A862" s="5" t="n">
        <f>'Coefficients - Win Probability'!$A$2</f>
        <v>0</v>
      </c>
      <c r="B862" s="5" t="n">
        <f>(Games!G863)*'Coefficients - Win Probability'!$B$2</f>
        <v>0</v>
      </c>
      <c r="C862" s="5" t="str">
        <f>(VLOOKUP(Games!B863, Data!$B$2:$L$134, 4, FALSE)-VLOOKUP(Games!E863, Data!$B$2:$L$134, 4, FALSE))*'Coefficients - Win Probability'!$C$2</f>
        <v>#N/A</v>
      </c>
      <c r="D862" s="5" t="str">
        <f>(VLOOKUP(Games!B863, Data!$B$2:$L$134, 5, FALSE)-VLOOKUP(Games!E863, Data!$B$2:$L$134, 5, FALSE))*'Coefficients - Win Probability'!$D$2</f>
        <v>#N/A</v>
      </c>
      <c r="E862" s="5" t="str">
        <f>(VLOOKUP(Games!B863, Data!$B$2:$L$134, 6, FALSE)-VLOOKUP(Games!E863, Data!$B$2:$L$134, 6, FALSE))*'Coefficients - Win Probability'!$E$2</f>
        <v>#N/A</v>
      </c>
      <c r="F862" s="5" t="str">
        <f>(VLOOKUP(Games!B863, Data!$B$2:$L$134, 7, FALSE)-VLOOKUP(Games!E863, Data!$B$2:$L$134, 7, FALSE))*'Coefficients - Win Probability'!$F$2</f>
        <v>#N/A</v>
      </c>
      <c r="G862" s="5" t="str">
        <f>(VLOOKUP(Games!B863, Data!$B$2:$L$134, 8, FALSE)-VLOOKUP(Games!E863, Data!$B$2:$L$134, 8, FALSE))*'Coefficients - Win Probability'!$G$2</f>
        <v>#N/A</v>
      </c>
      <c r="H862" s="5" t="str">
        <f>(VLOOKUP(Games!B863, Data!$B$2:$L$134, 9, FALSE)-VLOOKUP(Games!E863, Data!$B$2:$L$134, 9, FALSE))*'Coefficients - Win Probability'!$H$2</f>
        <v>#N/A</v>
      </c>
      <c r="I862" s="5" t="str">
        <f>(VLOOKUP(Games!B863, Data!$B$2:$L$134, 10, FALSE)-VLOOKUP(Games!E863, Data!$B$2:$L$134, 10, FALSE))*'Coefficients - Win Probability'!$I$2</f>
        <v>#N/A</v>
      </c>
      <c r="J862" s="5" t="str">
        <f>(IF(AND(VLOOKUP(Games!B863, Data!$B$2:$L$134, 11, FALSE)=1, VLOOKUP(Games!E863, Data!$B$2:$L$134, 11, FALSE)&lt;&gt;1), 1,0))*'Coefficients - Win Probability'!$J$2</f>
        <v>#N/A</v>
      </c>
      <c r="K862" s="5" t="str">
        <f>(IF(AND(VLOOKUP(Games!B863, Data!$B$2:$L$134, 11, FALSE)&lt;&gt;1, VLOOKUP(Games!E863, Data!$B$2:$L$134, 11, FALSE)=1), 1,0))*'Coefficients - Win Probability'!$K$2</f>
        <v>#N/A</v>
      </c>
      <c r="L862" s="5" t="str">
        <f>(VLOOKUP(Games!B863, Data!$B$2:$L$134, 3, FALSE)-VLOOKUP(Games!E863, Data!$B$2:$L$134, 3, FALSE))*'Coefficients - Win Probability'!$L$2</f>
        <v>#N/A</v>
      </c>
      <c r="N862" s="5" t="str">
        <f t="shared" si="1"/>
        <v>#N/A</v>
      </c>
    </row>
    <row r="863" ht="14.25" customHeight="1">
      <c r="A863" s="5" t="n">
        <f>'Coefficients - Win Probability'!$A$2</f>
        <v>0</v>
      </c>
      <c r="B863" s="5" t="n">
        <f>(Games!G864)*'Coefficients - Win Probability'!$B$2</f>
        <v>0</v>
      </c>
      <c r="C863" s="5" t="str">
        <f>(VLOOKUP(Games!B864, Data!$B$2:$L$134, 4, FALSE)-VLOOKUP(Games!E864, Data!$B$2:$L$134, 4, FALSE))*'Coefficients - Win Probability'!$C$2</f>
        <v>#N/A</v>
      </c>
      <c r="D863" s="5" t="str">
        <f>(VLOOKUP(Games!B864, Data!$B$2:$L$134, 5, FALSE)-VLOOKUP(Games!E864, Data!$B$2:$L$134, 5, FALSE))*'Coefficients - Win Probability'!$D$2</f>
        <v>#N/A</v>
      </c>
      <c r="E863" s="5" t="str">
        <f>(VLOOKUP(Games!B864, Data!$B$2:$L$134, 6, FALSE)-VLOOKUP(Games!E864, Data!$B$2:$L$134, 6, FALSE))*'Coefficients - Win Probability'!$E$2</f>
        <v>#N/A</v>
      </c>
      <c r="F863" s="5" t="str">
        <f>(VLOOKUP(Games!B864, Data!$B$2:$L$134, 7, FALSE)-VLOOKUP(Games!E864, Data!$B$2:$L$134, 7, FALSE))*'Coefficients - Win Probability'!$F$2</f>
        <v>#N/A</v>
      </c>
      <c r="G863" s="5" t="str">
        <f>(VLOOKUP(Games!B864, Data!$B$2:$L$134, 8, FALSE)-VLOOKUP(Games!E864, Data!$B$2:$L$134, 8, FALSE))*'Coefficients - Win Probability'!$G$2</f>
        <v>#N/A</v>
      </c>
      <c r="H863" s="5" t="str">
        <f>(VLOOKUP(Games!B864, Data!$B$2:$L$134, 9, FALSE)-VLOOKUP(Games!E864, Data!$B$2:$L$134, 9, FALSE))*'Coefficients - Win Probability'!$H$2</f>
        <v>#N/A</v>
      </c>
      <c r="I863" s="5" t="str">
        <f>(VLOOKUP(Games!B864, Data!$B$2:$L$134, 10, FALSE)-VLOOKUP(Games!E864, Data!$B$2:$L$134, 10, FALSE))*'Coefficients - Win Probability'!$I$2</f>
        <v>#N/A</v>
      </c>
      <c r="J863" s="5" t="str">
        <f>(IF(AND(VLOOKUP(Games!B864, Data!$B$2:$L$134, 11, FALSE)=1, VLOOKUP(Games!E864, Data!$B$2:$L$134, 11, FALSE)&lt;&gt;1), 1,0))*'Coefficients - Win Probability'!$J$2</f>
        <v>#N/A</v>
      </c>
      <c r="K863" s="5" t="str">
        <f>(IF(AND(VLOOKUP(Games!B864, Data!$B$2:$L$134, 11, FALSE)&lt;&gt;1, VLOOKUP(Games!E864, Data!$B$2:$L$134, 11, FALSE)=1), 1,0))*'Coefficients - Win Probability'!$K$2</f>
        <v>#N/A</v>
      </c>
      <c r="L863" s="5" t="str">
        <f>(VLOOKUP(Games!B864, Data!$B$2:$L$134, 3, FALSE)-VLOOKUP(Games!E864, Data!$B$2:$L$134, 3, FALSE))*'Coefficients - Win Probability'!$L$2</f>
        <v>#N/A</v>
      </c>
      <c r="N863" s="5" t="str">
        <f t="shared" si="1"/>
        <v>#N/A</v>
      </c>
    </row>
    <row r="864" ht="14.25" customHeight="1">
      <c r="A864" s="5" t="n">
        <f>'Coefficients - Win Probability'!$A$2</f>
        <v>0</v>
      </c>
      <c r="B864" s="5" t="n">
        <f>(Games!G865)*'Coefficients - Win Probability'!$B$2</f>
        <v>0</v>
      </c>
      <c r="C864" s="5" t="str">
        <f>(VLOOKUP(Games!B865, Data!$B$2:$L$134, 4, FALSE)-VLOOKUP(Games!E865, Data!$B$2:$L$134, 4, FALSE))*'Coefficients - Win Probability'!$C$2</f>
        <v>#N/A</v>
      </c>
      <c r="D864" s="5" t="str">
        <f>(VLOOKUP(Games!B865, Data!$B$2:$L$134, 5, FALSE)-VLOOKUP(Games!E865, Data!$B$2:$L$134, 5, FALSE))*'Coefficients - Win Probability'!$D$2</f>
        <v>#N/A</v>
      </c>
      <c r="E864" s="5" t="str">
        <f>(VLOOKUP(Games!B865, Data!$B$2:$L$134, 6, FALSE)-VLOOKUP(Games!E865, Data!$B$2:$L$134, 6, FALSE))*'Coefficients - Win Probability'!$E$2</f>
        <v>#N/A</v>
      </c>
      <c r="F864" s="5" t="str">
        <f>(VLOOKUP(Games!B865, Data!$B$2:$L$134, 7, FALSE)-VLOOKUP(Games!E865, Data!$B$2:$L$134, 7, FALSE))*'Coefficients - Win Probability'!$F$2</f>
        <v>#N/A</v>
      </c>
      <c r="G864" s="5" t="str">
        <f>(VLOOKUP(Games!B865, Data!$B$2:$L$134, 8, FALSE)-VLOOKUP(Games!E865, Data!$B$2:$L$134, 8, FALSE))*'Coefficients - Win Probability'!$G$2</f>
        <v>#N/A</v>
      </c>
      <c r="H864" s="5" t="str">
        <f>(VLOOKUP(Games!B865, Data!$B$2:$L$134, 9, FALSE)-VLOOKUP(Games!E865, Data!$B$2:$L$134, 9, FALSE))*'Coefficients - Win Probability'!$H$2</f>
        <v>#N/A</v>
      </c>
      <c r="I864" s="5" t="str">
        <f>(VLOOKUP(Games!B865, Data!$B$2:$L$134, 10, FALSE)-VLOOKUP(Games!E865, Data!$B$2:$L$134, 10, FALSE))*'Coefficients - Win Probability'!$I$2</f>
        <v>#N/A</v>
      </c>
      <c r="J864" s="5" t="str">
        <f>(IF(AND(VLOOKUP(Games!B865, Data!$B$2:$L$134, 11, FALSE)=1, VLOOKUP(Games!E865, Data!$B$2:$L$134, 11, FALSE)&lt;&gt;1), 1,0))*'Coefficients - Win Probability'!$J$2</f>
        <v>#N/A</v>
      </c>
      <c r="K864" s="5" t="str">
        <f>(IF(AND(VLOOKUP(Games!B865, Data!$B$2:$L$134, 11, FALSE)&lt;&gt;1, VLOOKUP(Games!E865, Data!$B$2:$L$134, 11, FALSE)=1), 1,0))*'Coefficients - Win Probability'!$K$2</f>
        <v>#N/A</v>
      </c>
      <c r="L864" s="5" t="str">
        <f>(VLOOKUP(Games!B865, Data!$B$2:$L$134, 3, FALSE)-VLOOKUP(Games!E865, Data!$B$2:$L$134, 3, FALSE))*'Coefficients - Win Probability'!$L$2</f>
        <v>#N/A</v>
      </c>
      <c r="N864" s="5" t="str">
        <f t="shared" si="1"/>
        <v>#N/A</v>
      </c>
    </row>
    <row r="865" ht="14.25" customHeight="1">
      <c r="A865" s="5" t="n">
        <f>'Coefficients - Win Probability'!$A$2</f>
        <v>0</v>
      </c>
      <c r="B865" s="5" t="n">
        <f>(Games!G866)*'Coefficients - Win Probability'!$B$2</f>
        <v>0</v>
      </c>
      <c r="C865" s="5" t="str">
        <f>(VLOOKUP(Games!B866, Data!$B$2:$L$134, 4, FALSE)-VLOOKUP(Games!E866, Data!$B$2:$L$134, 4, FALSE))*'Coefficients - Win Probability'!$C$2</f>
        <v>#N/A</v>
      </c>
      <c r="D865" s="5" t="str">
        <f>(VLOOKUP(Games!B866, Data!$B$2:$L$134, 5, FALSE)-VLOOKUP(Games!E866, Data!$B$2:$L$134, 5, FALSE))*'Coefficients - Win Probability'!$D$2</f>
        <v>#N/A</v>
      </c>
      <c r="E865" s="5" t="str">
        <f>(VLOOKUP(Games!B866, Data!$B$2:$L$134, 6, FALSE)-VLOOKUP(Games!E866, Data!$B$2:$L$134, 6, FALSE))*'Coefficients - Win Probability'!$E$2</f>
        <v>#N/A</v>
      </c>
      <c r="F865" s="5" t="str">
        <f>(VLOOKUP(Games!B866, Data!$B$2:$L$134, 7, FALSE)-VLOOKUP(Games!E866, Data!$B$2:$L$134, 7, FALSE))*'Coefficients - Win Probability'!$F$2</f>
        <v>#N/A</v>
      </c>
      <c r="G865" s="5" t="str">
        <f>(VLOOKUP(Games!B866, Data!$B$2:$L$134, 8, FALSE)-VLOOKUP(Games!E866, Data!$B$2:$L$134, 8, FALSE))*'Coefficients - Win Probability'!$G$2</f>
        <v>#N/A</v>
      </c>
      <c r="H865" s="5" t="str">
        <f>(VLOOKUP(Games!B866, Data!$B$2:$L$134, 9, FALSE)-VLOOKUP(Games!E866, Data!$B$2:$L$134, 9, FALSE))*'Coefficients - Win Probability'!$H$2</f>
        <v>#N/A</v>
      </c>
      <c r="I865" s="5" t="str">
        <f>(VLOOKUP(Games!B866, Data!$B$2:$L$134, 10, FALSE)-VLOOKUP(Games!E866, Data!$B$2:$L$134, 10, FALSE))*'Coefficients - Win Probability'!$I$2</f>
        <v>#N/A</v>
      </c>
      <c r="J865" s="5" t="str">
        <f>(IF(AND(VLOOKUP(Games!B866, Data!$B$2:$L$134, 11, FALSE)=1, VLOOKUP(Games!E866, Data!$B$2:$L$134, 11, FALSE)&lt;&gt;1), 1,0))*'Coefficients - Win Probability'!$J$2</f>
        <v>#N/A</v>
      </c>
      <c r="K865" s="5" t="str">
        <f>(IF(AND(VLOOKUP(Games!B866, Data!$B$2:$L$134, 11, FALSE)&lt;&gt;1, VLOOKUP(Games!E866, Data!$B$2:$L$134, 11, FALSE)=1), 1,0))*'Coefficients - Win Probability'!$K$2</f>
        <v>#N/A</v>
      </c>
      <c r="L865" s="5" t="str">
        <f>(VLOOKUP(Games!B866, Data!$B$2:$L$134, 3, FALSE)-VLOOKUP(Games!E866, Data!$B$2:$L$134, 3, FALSE))*'Coefficients - Win Probability'!$L$2</f>
        <v>#N/A</v>
      </c>
      <c r="N865" s="5" t="str">
        <f t="shared" si="1"/>
        <v>#N/A</v>
      </c>
    </row>
    <row r="866" ht="14.25" customHeight="1">
      <c r="A866" s="5" t="n">
        <f>'Coefficients - Win Probability'!$A$2</f>
        <v>0</v>
      </c>
      <c r="B866" s="5" t="n">
        <f>(Games!G867)*'Coefficients - Win Probability'!$B$2</f>
        <v>0</v>
      </c>
      <c r="C866" s="5" t="str">
        <f>(VLOOKUP(Games!B867, Data!$B$2:$L$134, 4, FALSE)-VLOOKUP(Games!E867, Data!$B$2:$L$134, 4, FALSE))*'Coefficients - Win Probability'!$C$2</f>
        <v>#N/A</v>
      </c>
      <c r="D866" s="5" t="str">
        <f>(VLOOKUP(Games!B867, Data!$B$2:$L$134, 5, FALSE)-VLOOKUP(Games!E867, Data!$B$2:$L$134, 5, FALSE))*'Coefficients - Win Probability'!$D$2</f>
        <v>#N/A</v>
      </c>
      <c r="E866" s="5" t="str">
        <f>(VLOOKUP(Games!B867, Data!$B$2:$L$134, 6, FALSE)-VLOOKUP(Games!E867, Data!$B$2:$L$134, 6, FALSE))*'Coefficients - Win Probability'!$E$2</f>
        <v>#N/A</v>
      </c>
      <c r="F866" s="5" t="str">
        <f>(VLOOKUP(Games!B867, Data!$B$2:$L$134, 7, FALSE)-VLOOKUP(Games!E867, Data!$B$2:$L$134, 7, FALSE))*'Coefficients - Win Probability'!$F$2</f>
        <v>#N/A</v>
      </c>
      <c r="G866" s="5" t="str">
        <f>(VLOOKUP(Games!B867, Data!$B$2:$L$134, 8, FALSE)-VLOOKUP(Games!E867, Data!$B$2:$L$134, 8, FALSE))*'Coefficients - Win Probability'!$G$2</f>
        <v>#N/A</v>
      </c>
      <c r="H866" s="5" t="str">
        <f>(VLOOKUP(Games!B867, Data!$B$2:$L$134, 9, FALSE)-VLOOKUP(Games!E867, Data!$B$2:$L$134, 9, FALSE))*'Coefficients - Win Probability'!$H$2</f>
        <v>#N/A</v>
      </c>
      <c r="I866" s="5" t="str">
        <f>(VLOOKUP(Games!B867, Data!$B$2:$L$134, 10, FALSE)-VLOOKUP(Games!E867, Data!$B$2:$L$134, 10, FALSE))*'Coefficients - Win Probability'!$I$2</f>
        <v>#N/A</v>
      </c>
      <c r="J866" s="5" t="str">
        <f>(IF(AND(VLOOKUP(Games!B867, Data!$B$2:$L$134, 11, FALSE)=1, VLOOKUP(Games!E867, Data!$B$2:$L$134, 11, FALSE)&lt;&gt;1), 1,0))*'Coefficients - Win Probability'!$J$2</f>
        <v>#N/A</v>
      </c>
      <c r="K866" s="5" t="str">
        <f>(IF(AND(VLOOKUP(Games!B867, Data!$B$2:$L$134, 11, FALSE)&lt;&gt;1, VLOOKUP(Games!E867, Data!$B$2:$L$134, 11, FALSE)=1), 1,0))*'Coefficients - Win Probability'!$K$2</f>
        <v>#N/A</v>
      </c>
      <c r="L866" s="5" t="str">
        <f>(VLOOKUP(Games!B867, Data!$B$2:$L$134, 3, FALSE)-VLOOKUP(Games!E867, Data!$B$2:$L$134, 3, FALSE))*'Coefficients - Win Probability'!$L$2</f>
        <v>#N/A</v>
      </c>
      <c r="N866" s="5" t="str">
        <f t="shared" si="1"/>
        <v>#N/A</v>
      </c>
    </row>
    <row r="867" ht="14.25" customHeight="1">
      <c r="A867" s="5" t="n">
        <f>'Coefficients - Win Probability'!$A$2</f>
        <v>0</v>
      </c>
      <c r="B867" s="5" t="n">
        <f>(Games!G868)*'Coefficients - Win Probability'!$B$2</f>
        <v>0</v>
      </c>
      <c r="C867" s="5" t="str">
        <f>(VLOOKUP(Games!B868, Data!$B$2:$L$134, 4, FALSE)-VLOOKUP(Games!E868, Data!$B$2:$L$134, 4, FALSE))*'Coefficients - Win Probability'!$C$2</f>
        <v>#N/A</v>
      </c>
      <c r="D867" s="5" t="str">
        <f>(VLOOKUP(Games!B868, Data!$B$2:$L$134, 5, FALSE)-VLOOKUP(Games!E868, Data!$B$2:$L$134, 5, FALSE))*'Coefficients - Win Probability'!$D$2</f>
        <v>#N/A</v>
      </c>
      <c r="E867" s="5" t="str">
        <f>(VLOOKUP(Games!B868, Data!$B$2:$L$134, 6, FALSE)-VLOOKUP(Games!E868, Data!$B$2:$L$134, 6, FALSE))*'Coefficients - Win Probability'!$E$2</f>
        <v>#N/A</v>
      </c>
      <c r="F867" s="5" t="str">
        <f>(VLOOKUP(Games!B868, Data!$B$2:$L$134, 7, FALSE)-VLOOKUP(Games!E868, Data!$B$2:$L$134, 7, FALSE))*'Coefficients - Win Probability'!$F$2</f>
        <v>#N/A</v>
      </c>
      <c r="G867" s="5" t="str">
        <f>(VLOOKUP(Games!B868, Data!$B$2:$L$134, 8, FALSE)-VLOOKUP(Games!E868, Data!$B$2:$L$134, 8, FALSE))*'Coefficients - Win Probability'!$G$2</f>
        <v>#N/A</v>
      </c>
      <c r="H867" s="5" t="str">
        <f>(VLOOKUP(Games!B868, Data!$B$2:$L$134, 9, FALSE)-VLOOKUP(Games!E868, Data!$B$2:$L$134, 9, FALSE))*'Coefficients - Win Probability'!$H$2</f>
        <v>#N/A</v>
      </c>
      <c r="I867" s="5" t="str">
        <f>(VLOOKUP(Games!B868, Data!$B$2:$L$134, 10, FALSE)-VLOOKUP(Games!E868, Data!$B$2:$L$134, 10, FALSE))*'Coefficients - Win Probability'!$I$2</f>
        <v>#N/A</v>
      </c>
      <c r="J867" s="5" t="str">
        <f>(IF(AND(VLOOKUP(Games!B868, Data!$B$2:$L$134, 11, FALSE)=1, VLOOKUP(Games!E868, Data!$B$2:$L$134, 11, FALSE)&lt;&gt;1), 1,0))*'Coefficients - Win Probability'!$J$2</f>
        <v>#N/A</v>
      </c>
      <c r="K867" s="5" t="str">
        <f>(IF(AND(VLOOKUP(Games!B868, Data!$B$2:$L$134, 11, FALSE)&lt;&gt;1, VLOOKUP(Games!E868, Data!$B$2:$L$134, 11, FALSE)=1), 1,0))*'Coefficients - Win Probability'!$K$2</f>
        <v>#N/A</v>
      </c>
      <c r="L867" s="5" t="str">
        <f>(VLOOKUP(Games!B868, Data!$B$2:$L$134, 3, FALSE)-VLOOKUP(Games!E868, Data!$B$2:$L$134, 3, FALSE))*'Coefficients - Win Probability'!$L$2</f>
        <v>#N/A</v>
      </c>
      <c r="N867" s="5" t="str">
        <f t="shared" si="1"/>
        <v>#N/A</v>
      </c>
    </row>
    <row r="868" ht="14.25" customHeight="1">
      <c r="A868" s="5" t="n">
        <f>'Coefficients - Win Probability'!$A$2</f>
        <v>0</v>
      </c>
      <c r="B868" s="5" t="n">
        <f>(Games!G869)*'Coefficients - Win Probability'!$B$2</f>
        <v>0</v>
      </c>
      <c r="C868" s="5" t="str">
        <f>(VLOOKUP(Games!B869, Data!$B$2:$L$134, 4, FALSE)-VLOOKUP(Games!E869, Data!$B$2:$L$134, 4, FALSE))*'Coefficients - Win Probability'!$C$2</f>
        <v>#N/A</v>
      </c>
      <c r="D868" s="5" t="str">
        <f>(VLOOKUP(Games!B869, Data!$B$2:$L$134, 5, FALSE)-VLOOKUP(Games!E869, Data!$B$2:$L$134, 5, FALSE))*'Coefficients - Win Probability'!$D$2</f>
        <v>#N/A</v>
      </c>
      <c r="E868" s="5" t="str">
        <f>(VLOOKUP(Games!B869, Data!$B$2:$L$134, 6, FALSE)-VLOOKUP(Games!E869, Data!$B$2:$L$134, 6, FALSE))*'Coefficients - Win Probability'!$E$2</f>
        <v>#N/A</v>
      </c>
      <c r="F868" s="5" t="str">
        <f>(VLOOKUP(Games!B869, Data!$B$2:$L$134, 7, FALSE)-VLOOKUP(Games!E869, Data!$B$2:$L$134, 7, FALSE))*'Coefficients - Win Probability'!$F$2</f>
        <v>#N/A</v>
      </c>
      <c r="G868" s="5" t="str">
        <f>(VLOOKUP(Games!B869, Data!$B$2:$L$134, 8, FALSE)-VLOOKUP(Games!E869, Data!$B$2:$L$134, 8, FALSE))*'Coefficients - Win Probability'!$G$2</f>
        <v>#N/A</v>
      </c>
      <c r="H868" s="5" t="str">
        <f>(VLOOKUP(Games!B869, Data!$B$2:$L$134, 9, FALSE)-VLOOKUP(Games!E869, Data!$B$2:$L$134, 9, FALSE))*'Coefficients - Win Probability'!$H$2</f>
        <v>#N/A</v>
      </c>
      <c r="I868" s="5" t="str">
        <f>(VLOOKUP(Games!B869, Data!$B$2:$L$134, 10, FALSE)-VLOOKUP(Games!E869, Data!$B$2:$L$134, 10, FALSE))*'Coefficients - Win Probability'!$I$2</f>
        <v>#N/A</v>
      </c>
      <c r="J868" s="5" t="str">
        <f>(IF(AND(VLOOKUP(Games!B869, Data!$B$2:$L$134, 11, FALSE)=1, VLOOKUP(Games!E869, Data!$B$2:$L$134, 11, FALSE)&lt;&gt;1), 1,0))*'Coefficients - Win Probability'!$J$2</f>
        <v>#N/A</v>
      </c>
      <c r="K868" s="5" t="str">
        <f>(IF(AND(VLOOKUP(Games!B869, Data!$B$2:$L$134, 11, FALSE)&lt;&gt;1, VLOOKUP(Games!E869, Data!$B$2:$L$134, 11, FALSE)=1), 1,0))*'Coefficients - Win Probability'!$K$2</f>
        <v>#N/A</v>
      </c>
      <c r="L868" s="5" t="str">
        <f>(VLOOKUP(Games!B869, Data!$B$2:$L$134, 3, FALSE)-VLOOKUP(Games!E869, Data!$B$2:$L$134, 3, FALSE))*'Coefficients - Win Probability'!$L$2</f>
        <v>#N/A</v>
      </c>
      <c r="N868" s="5" t="str">
        <f t="shared" si="1"/>
        <v>#N/A</v>
      </c>
    </row>
    <row r="869" ht="14.25" customHeight="1">
      <c r="A869" s="5" t="n">
        <f>'Coefficients - Win Probability'!$A$2</f>
        <v>0</v>
      </c>
      <c r="B869" s="5" t="n">
        <f>(Games!G870)*'Coefficients - Win Probability'!$B$2</f>
        <v>0</v>
      </c>
      <c r="C869" s="5" t="str">
        <f>(VLOOKUP(Games!B870, Data!$B$2:$L$134, 4, FALSE)-VLOOKUP(Games!E870, Data!$B$2:$L$134, 4, FALSE))*'Coefficients - Win Probability'!$C$2</f>
        <v>#N/A</v>
      </c>
      <c r="D869" s="5" t="str">
        <f>(VLOOKUP(Games!B870, Data!$B$2:$L$134, 5, FALSE)-VLOOKUP(Games!E870, Data!$B$2:$L$134, 5, FALSE))*'Coefficients - Win Probability'!$D$2</f>
        <v>#N/A</v>
      </c>
      <c r="E869" s="5" t="str">
        <f>(VLOOKUP(Games!B870, Data!$B$2:$L$134, 6, FALSE)-VLOOKUP(Games!E870, Data!$B$2:$L$134, 6, FALSE))*'Coefficients - Win Probability'!$E$2</f>
        <v>#N/A</v>
      </c>
      <c r="F869" s="5" t="str">
        <f>(VLOOKUP(Games!B870, Data!$B$2:$L$134, 7, FALSE)-VLOOKUP(Games!E870, Data!$B$2:$L$134, 7, FALSE))*'Coefficients - Win Probability'!$F$2</f>
        <v>#N/A</v>
      </c>
      <c r="G869" s="5" t="str">
        <f>(VLOOKUP(Games!B870, Data!$B$2:$L$134, 8, FALSE)-VLOOKUP(Games!E870, Data!$B$2:$L$134, 8, FALSE))*'Coefficients - Win Probability'!$G$2</f>
        <v>#N/A</v>
      </c>
      <c r="H869" s="5" t="str">
        <f>(VLOOKUP(Games!B870, Data!$B$2:$L$134, 9, FALSE)-VLOOKUP(Games!E870, Data!$B$2:$L$134, 9, FALSE))*'Coefficients - Win Probability'!$H$2</f>
        <v>#N/A</v>
      </c>
      <c r="I869" s="5" t="str">
        <f>(VLOOKUP(Games!B870, Data!$B$2:$L$134, 10, FALSE)-VLOOKUP(Games!E870, Data!$B$2:$L$134, 10, FALSE))*'Coefficients - Win Probability'!$I$2</f>
        <v>#N/A</v>
      </c>
      <c r="J869" s="5" t="str">
        <f>(IF(AND(VLOOKUP(Games!B870, Data!$B$2:$L$134, 11, FALSE)=1, VLOOKUP(Games!E870, Data!$B$2:$L$134, 11, FALSE)&lt;&gt;1), 1,0))*'Coefficients - Win Probability'!$J$2</f>
        <v>#N/A</v>
      </c>
      <c r="K869" s="5" t="str">
        <f>(IF(AND(VLOOKUP(Games!B870, Data!$B$2:$L$134, 11, FALSE)&lt;&gt;1, VLOOKUP(Games!E870, Data!$B$2:$L$134, 11, FALSE)=1), 1,0))*'Coefficients - Win Probability'!$K$2</f>
        <v>#N/A</v>
      </c>
      <c r="L869" s="5" t="str">
        <f>(VLOOKUP(Games!B870, Data!$B$2:$L$134, 3, FALSE)-VLOOKUP(Games!E870, Data!$B$2:$L$134, 3, FALSE))*'Coefficients - Win Probability'!$L$2</f>
        <v>#N/A</v>
      </c>
      <c r="N869" s="5" t="str">
        <f t="shared" si="1"/>
        <v>#N/A</v>
      </c>
    </row>
    <row r="870" ht="14.25" customHeight="1">
      <c r="A870" s="5" t="n">
        <f>'Coefficients - Win Probability'!$A$2</f>
        <v>0</v>
      </c>
      <c r="B870" s="5" t="n">
        <f>(Games!G871)*'Coefficients - Win Probability'!$B$2</f>
        <v>0</v>
      </c>
      <c r="C870" s="5" t="str">
        <f>(VLOOKUP(Games!B871, Data!$B$2:$L$134, 4, FALSE)-VLOOKUP(Games!E871, Data!$B$2:$L$134, 4, FALSE))*'Coefficients - Win Probability'!$C$2</f>
        <v>#N/A</v>
      </c>
      <c r="D870" s="5" t="str">
        <f>(VLOOKUP(Games!B871, Data!$B$2:$L$134, 5, FALSE)-VLOOKUP(Games!E871, Data!$B$2:$L$134, 5, FALSE))*'Coefficients - Win Probability'!$D$2</f>
        <v>#N/A</v>
      </c>
      <c r="E870" s="5" t="str">
        <f>(VLOOKUP(Games!B871, Data!$B$2:$L$134, 6, FALSE)-VLOOKUP(Games!E871, Data!$B$2:$L$134, 6, FALSE))*'Coefficients - Win Probability'!$E$2</f>
        <v>#N/A</v>
      </c>
      <c r="F870" s="5" t="str">
        <f>(VLOOKUP(Games!B871, Data!$B$2:$L$134, 7, FALSE)-VLOOKUP(Games!E871, Data!$B$2:$L$134, 7, FALSE))*'Coefficients - Win Probability'!$F$2</f>
        <v>#N/A</v>
      </c>
      <c r="G870" s="5" t="str">
        <f>(VLOOKUP(Games!B871, Data!$B$2:$L$134, 8, FALSE)-VLOOKUP(Games!E871, Data!$B$2:$L$134, 8, FALSE))*'Coefficients - Win Probability'!$G$2</f>
        <v>#N/A</v>
      </c>
      <c r="H870" s="5" t="str">
        <f>(VLOOKUP(Games!B871, Data!$B$2:$L$134, 9, FALSE)-VLOOKUP(Games!E871, Data!$B$2:$L$134, 9, FALSE))*'Coefficients - Win Probability'!$H$2</f>
        <v>#N/A</v>
      </c>
      <c r="I870" s="5" t="str">
        <f>(VLOOKUP(Games!B871, Data!$B$2:$L$134, 10, FALSE)-VLOOKUP(Games!E871, Data!$B$2:$L$134, 10, FALSE))*'Coefficients - Win Probability'!$I$2</f>
        <v>#N/A</v>
      </c>
      <c r="J870" s="5" t="str">
        <f>(IF(AND(VLOOKUP(Games!B871, Data!$B$2:$L$134, 11, FALSE)=1, VLOOKUP(Games!E871, Data!$B$2:$L$134, 11, FALSE)&lt;&gt;1), 1,0))*'Coefficients - Win Probability'!$J$2</f>
        <v>#N/A</v>
      </c>
      <c r="K870" s="5" t="str">
        <f>(IF(AND(VLOOKUP(Games!B871, Data!$B$2:$L$134, 11, FALSE)&lt;&gt;1, VLOOKUP(Games!E871, Data!$B$2:$L$134, 11, FALSE)=1), 1,0))*'Coefficients - Win Probability'!$K$2</f>
        <v>#N/A</v>
      </c>
      <c r="L870" s="5" t="str">
        <f>(VLOOKUP(Games!B871, Data!$B$2:$L$134, 3, FALSE)-VLOOKUP(Games!E871, Data!$B$2:$L$134, 3, FALSE))*'Coefficients - Win Probability'!$L$2</f>
        <v>#N/A</v>
      </c>
      <c r="N870" s="5" t="str">
        <f t="shared" si="1"/>
        <v>#N/A</v>
      </c>
    </row>
    <row r="871" ht="14.25" customHeight="1">
      <c r="A871" s="5" t="n">
        <f>'Coefficients - Win Probability'!$A$2</f>
        <v>0</v>
      </c>
      <c r="B871" s="5" t="n">
        <f>(Games!G872)*'Coefficients - Win Probability'!$B$2</f>
        <v>0</v>
      </c>
      <c r="C871" s="5" t="str">
        <f>(VLOOKUP(Games!B872, Data!$B$2:$L$134, 4, FALSE)-VLOOKUP(Games!E872, Data!$B$2:$L$134, 4, FALSE))*'Coefficients - Win Probability'!$C$2</f>
        <v>#N/A</v>
      </c>
      <c r="D871" s="5" t="str">
        <f>(VLOOKUP(Games!B872, Data!$B$2:$L$134, 5, FALSE)-VLOOKUP(Games!E872, Data!$B$2:$L$134, 5, FALSE))*'Coefficients - Win Probability'!$D$2</f>
        <v>#N/A</v>
      </c>
      <c r="E871" s="5" t="str">
        <f>(VLOOKUP(Games!B872, Data!$B$2:$L$134, 6, FALSE)-VLOOKUP(Games!E872, Data!$B$2:$L$134, 6, FALSE))*'Coefficients - Win Probability'!$E$2</f>
        <v>#N/A</v>
      </c>
      <c r="F871" s="5" t="str">
        <f>(VLOOKUP(Games!B872, Data!$B$2:$L$134, 7, FALSE)-VLOOKUP(Games!E872, Data!$B$2:$L$134, 7, FALSE))*'Coefficients - Win Probability'!$F$2</f>
        <v>#N/A</v>
      </c>
      <c r="G871" s="5" t="str">
        <f>(VLOOKUP(Games!B872, Data!$B$2:$L$134, 8, FALSE)-VLOOKUP(Games!E872, Data!$B$2:$L$134, 8, FALSE))*'Coefficients - Win Probability'!$G$2</f>
        <v>#N/A</v>
      </c>
      <c r="H871" s="5" t="str">
        <f>(VLOOKUP(Games!B872, Data!$B$2:$L$134, 9, FALSE)-VLOOKUP(Games!E872, Data!$B$2:$L$134, 9, FALSE))*'Coefficients - Win Probability'!$H$2</f>
        <v>#N/A</v>
      </c>
      <c r="I871" s="5" t="str">
        <f>(VLOOKUP(Games!B872, Data!$B$2:$L$134, 10, FALSE)-VLOOKUP(Games!E872, Data!$B$2:$L$134, 10, FALSE))*'Coefficients - Win Probability'!$I$2</f>
        <v>#N/A</v>
      </c>
      <c r="J871" s="5" t="str">
        <f>(IF(AND(VLOOKUP(Games!B872, Data!$B$2:$L$134, 11, FALSE)=1, VLOOKUP(Games!E872, Data!$B$2:$L$134, 11, FALSE)&lt;&gt;1), 1,0))*'Coefficients - Win Probability'!$J$2</f>
        <v>#N/A</v>
      </c>
      <c r="K871" s="5" t="str">
        <f>(IF(AND(VLOOKUP(Games!B872, Data!$B$2:$L$134, 11, FALSE)&lt;&gt;1, VLOOKUP(Games!E872, Data!$B$2:$L$134, 11, FALSE)=1), 1,0))*'Coefficients - Win Probability'!$K$2</f>
        <v>#N/A</v>
      </c>
      <c r="L871" s="5" t="str">
        <f>(VLOOKUP(Games!B872, Data!$B$2:$L$134, 3, FALSE)-VLOOKUP(Games!E872, Data!$B$2:$L$134, 3, FALSE))*'Coefficients - Win Probability'!$L$2</f>
        <v>#N/A</v>
      </c>
      <c r="N871" s="5" t="str">
        <f t="shared" si="1"/>
        <v>#N/A</v>
      </c>
    </row>
    <row r="872" ht="14.25" customHeight="1">
      <c r="A872" s="5" t="n">
        <f>'Coefficients - Win Probability'!$A$2</f>
        <v>0</v>
      </c>
      <c r="B872" s="5" t="n">
        <f>(Games!G873)*'Coefficients - Win Probability'!$B$2</f>
        <v>0</v>
      </c>
      <c r="C872" s="5" t="str">
        <f>(VLOOKUP(Games!B873, Data!$B$2:$L$134, 4, FALSE)-VLOOKUP(Games!E873, Data!$B$2:$L$134, 4, FALSE))*'Coefficients - Win Probability'!$C$2</f>
        <v>#N/A</v>
      </c>
      <c r="D872" s="5" t="str">
        <f>(VLOOKUP(Games!B873, Data!$B$2:$L$134, 5, FALSE)-VLOOKUP(Games!E873, Data!$B$2:$L$134, 5, FALSE))*'Coefficients - Win Probability'!$D$2</f>
        <v>#N/A</v>
      </c>
      <c r="E872" s="5" t="str">
        <f>(VLOOKUP(Games!B873, Data!$B$2:$L$134, 6, FALSE)-VLOOKUP(Games!E873, Data!$B$2:$L$134, 6, FALSE))*'Coefficients - Win Probability'!$E$2</f>
        <v>#N/A</v>
      </c>
      <c r="F872" s="5" t="str">
        <f>(VLOOKUP(Games!B873, Data!$B$2:$L$134, 7, FALSE)-VLOOKUP(Games!E873, Data!$B$2:$L$134, 7, FALSE))*'Coefficients - Win Probability'!$F$2</f>
        <v>#N/A</v>
      </c>
      <c r="G872" s="5" t="str">
        <f>(VLOOKUP(Games!B873, Data!$B$2:$L$134, 8, FALSE)-VLOOKUP(Games!E873, Data!$B$2:$L$134, 8, FALSE))*'Coefficients - Win Probability'!$G$2</f>
        <v>#N/A</v>
      </c>
      <c r="H872" s="5" t="str">
        <f>(VLOOKUP(Games!B873, Data!$B$2:$L$134, 9, FALSE)-VLOOKUP(Games!E873, Data!$B$2:$L$134, 9, FALSE))*'Coefficients - Win Probability'!$H$2</f>
        <v>#N/A</v>
      </c>
      <c r="I872" s="5" t="str">
        <f>(VLOOKUP(Games!B873, Data!$B$2:$L$134, 10, FALSE)-VLOOKUP(Games!E873, Data!$B$2:$L$134, 10, FALSE))*'Coefficients - Win Probability'!$I$2</f>
        <v>#N/A</v>
      </c>
      <c r="J872" s="5" t="str">
        <f>(IF(AND(VLOOKUP(Games!B873, Data!$B$2:$L$134, 11, FALSE)=1, VLOOKUP(Games!E873, Data!$B$2:$L$134, 11, FALSE)&lt;&gt;1), 1,0))*'Coefficients - Win Probability'!$J$2</f>
        <v>#N/A</v>
      </c>
      <c r="K872" s="5" t="str">
        <f>(IF(AND(VLOOKUP(Games!B873, Data!$B$2:$L$134, 11, FALSE)&lt;&gt;1, VLOOKUP(Games!E873, Data!$B$2:$L$134, 11, FALSE)=1), 1,0))*'Coefficients - Win Probability'!$K$2</f>
        <v>#N/A</v>
      </c>
      <c r="L872" s="5" t="str">
        <f>(VLOOKUP(Games!B873, Data!$B$2:$L$134, 3, FALSE)-VLOOKUP(Games!E873, Data!$B$2:$L$134, 3, FALSE))*'Coefficients - Win Probability'!$L$2</f>
        <v>#N/A</v>
      </c>
      <c r="N872" s="5" t="str">
        <f t="shared" si="1"/>
        <v>#N/A</v>
      </c>
    </row>
    <row r="873" ht="14.25" customHeight="1">
      <c r="A873" s="5" t="n">
        <f>'Coefficients - Win Probability'!$A$2</f>
        <v>0</v>
      </c>
      <c r="B873" s="5" t="n">
        <f>(Games!G874)*'Coefficients - Win Probability'!$B$2</f>
        <v>0</v>
      </c>
      <c r="C873" s="5" t="str">
        <f>(VLOOKUP(Games!B874, Data!$B$2:$L$134, 4, FALSE)-VLOOKUP(Games!E874, Data!$B$2:$L$134, 4, FALSE))*'Coefficients - Win Probability'!$C$2</f>
        <v>#N/A</v>
      </c>
      <c r="D873" s="5" t="str">
        <f>(VLOOKUP(Games!B874, Data!$B$2:$L$134, 5, FALSE)-VLOOKUP(Games!E874, Data!$B$2:$L$134, 5, FALSE))*'Coefficients - Win Probability'!$D$2</f>
        <v>#N/A</v>
      </c>
      <c r="E873" s="5" t="str">
        <f>(VLOOKUP(Games!B874, Data!$B$2:$L$134, 6, FALSE)-VLOOKUP(Games!E874, Data!$B$2:$L$134, 6, FALSE))*'Coefficients - Win Probability'!$E$2</f>
        <v>#N/A</v>
      </c>
      <c r="F873" s="5" t="str">
        <f>(VLOOKUP(Games!B874, Data!$B$2:$L$134, 7, FALSE)-VLOOKUP(Games!E874, Data!$B$2:$L$134, 7, FALSE))*'Coefficients - Win Probability'!$F$2</f>
        <v>#N/A</v>
      </c>
      <c r="G873" s="5" t="str">
        <f>(VLOOKUP(Games!B874, Data!$B$2:$L$134, 8, FALSE)-VLOOKUP(Games!E874, Data!$B$2:$L$134, 8, FALSE))*'Coefficients - Win Probability'!$G$2</f>
        <v>#N/A</v>
      </c>
      <c r="H873" s="5" t="str">
        <f>(VLOOKUP(Games!B874, Data!$B$2:$L$134, 9, FALSE)-VLOOKUP(Games!E874, Data!$B$2:$L$134, 9, FALSE))*'Coefficients - Win Probability'!$H$2</f>
        <v>#N/A</v>
      </c>
      <c r="I873" s="5" t="str">
        <f>(VLOOKUP(Games!B874, Data!$B$2:$L$134, 10, FALSE)-VLOOKUP(Games!E874, Data!$B$2:$L$134, 10, FALSE))*'Coefficients - Win Probability'!$I$2</f>
        <v>#N/A</v>
      </c>
      <c r="J873" s="5" t="str">
        <f>(IF(AND(VLOOKUP(Games!B874, Data!$B$2:$L$134, 11, FALSE)=1, VLOOKUP(Games!E874, Data!$B$2:$L$134, 11, FALSE)&lt;&gt;1), 1,0))*'Coefficients - Win Probability'!$J$2</f>
        <v>#N/A</v>
      </c>
      <c r="K873" s="5" t="str">
        <f>(IF(AND(VLOOKUP(Games!B874, Data!$B$2:$L$134, 11, FALSE)&lt;&gt;1, VLOOKUP(Games!E874, Data!$B$2:$L$134, 11, FALSE)=1), 1,0))*'Coefficients - Win Probability'!$K$2</f>
        <v>#N/A</v>
      </c>
      <c r="L873" s="5" t="str">
        <f>(VLOOKUP(Games!B874, Data!$B$2:$L$134, 3, FALSE)-VLOOKUP(Games!E874, Data!$B$2:$L$134, 3, FALSE))*'Coefficients - Win Probability'!$L$2</f>
        <v>#N/A</v>
      </c>
      <c r="N873" s="5" t="str">
        <f t="shared" si="1"/>
        <v>#N/A</v>
      </c>
    </row>
    <row r="874" ht="14.25" customHeight="1">
      <c r="A874" s="5" t="n">
        <f>'Coefficients - Win Probability'!$A$2</f>
        <v>0</v>
      </c>
      <c r="B874" s="5" t="n">
        <f>(Games!G875)*'Coefficients - Win Probability'!$B$2</f>
        <v>0</v>
      </c>
      <c r="C874" s="5" t="str">
        <f>(VLOOKUP(Games!B875, Data!$B$2:$L$134, 4, FALSE)-VLOOKUP(Games!E875, Data!$B$2:$L$134, 4, FALSE))*'Coefficients - Win Probability'!$C$2</f>
        <v>#N/A</v>
      </c>
      <c r="D874" s="5" t="str">
        <f>(VLOOKUP(Games!B875, Data!$B$2:$L$134, 5, FALSE)-VLOOKUP(Games!E875, Data!$B$2:$L$134, 5, FALSE))*'Coefficients - Win Probability'!$D$2</f>
        <v>#N/A</v>
      </c>
      <c r="E874" s="5" t="str">
        <f>(VLOOKUP(Games!B875, Data!$B$2:$L$134, 6, FALSE)-VLOOKUP(Games!E875, Data!$B$2:$L$134, 6, FALSE))*'Coefficients - Win Probability'!$E$2</f>
        <v>#N/A</v>
      </c>
      <c r="F874" s="5" t="str">
        <f>(VLOOKUP(Games!B875, Data!$B$2:$L$134, 7, FALSE)-VLOOKUP(Games!E875, Data!$B$2:$L$134, 7, FALSE))*'Coefficients - Win Probability'!$F$2</f>
        <v>#N/A</v>
      </c>
      <c r="G874" s="5" t="str">
        <f>(VLOOKUP(Games!B875, Data!$B$2:$L$134, 8, FALSE)-VLOOKUP(Games!E875, Data!$B$2:$L$134, 8, FALSE))*'Coefficients - Win Probability'!$G$2</f>
        <v>#N/A</v>
      </c>
      <c r="H874" s="5" t="str">
        <f>(VLOOKUP(Games!B875, Data!$B$2:$L$134, 9, FALSE)-VLOOKUP(Games!E875, Data!$B$2:$L$134, 9, FALSE))*'Coefficients - Win Probability'!$H$2</f>
        <v>#N/A</v>
      </c>
      <c r="I874" s="5" t="str">
        <f>(VLOOKUP(Games!B875, Data!$B$2:$L$134, 10, FALSE)-VLOOKUP(Games!E875, Data!$B$2:$L$134, 10, FALSE))*'Coefficients - Win Probability'!$I$2</f>
        <v>#N/A</v>
      </c>
      <c r="J874" s="5" t="str">
        <f>(IF(AND(VLOOKUP(Games!B875, Data!$B$2:$L$134, 11, FALSE)=1, VLOOKUP(Games!E875, Data!$B$2:$L$134, 11, FALSE)&lt;&gt;1), 1,0))*'Coefficients - Win Probability'!$J$2</f>
        <v>#N/A</v>
      </c>
      <c r="K874" s="5" t="str">
        <f>(IF(AND(VLOOKUP(Games!B875, Data!$B$2:$L$134, 11, FALSE)&lt;&gt;1, VLOOKUP(Games!E875, Data!$B$2:$L$134, 11, FALSE)=1), 1,0))*'Coefficients - Win Probability'!$K$2</f>
        <v>#N/A</v>
      </c>
      <c r="L874" s="5" t="str">
        <f>(VLOOKUP(Games!B875, Data!$B$2:$L$134, 3, FALSE)-VLOOKUP(Games!E875, Data!$B$2:$L$134, 3, FALSE))*'Coefficients - Win Probability'!$L$2</f>
        <v>#N/A</v>
      </c>
      <c r="N874" s="5" t="str">
        <f t="shared" si="1"/>
        <v>#N/A</v>
      </c>
    </row>
    <row r="875" ht="14.25" customHeight="1">
      <c r="A875" s="5" t="n">
        <f>'Coefficients - Win Probability'!$A$2</f>
        <v>0</v>
      </c>
      <c r="B875" s="5" t="n">
        <f>(Games!G876)*'Coefficients - Win Probability'!$B$2</f>
        <v>0</v>
      </c>
      <c r="C875" s="5" t="str">
        <f>(VLOOKUP(Games!B876, Data!$B$2:$L$134, 4, FALSE)-VLOOKUP(Games!E876, Data!$B$2:$L$134, 4, FALSE))*'Coefficients - Win Probability'!$C$2</f>
        <v>#N/A</v>
      </c>
      <c r="D875" s="5" t="str">
        <f>(VLOOKUP(Games!B876, Data!$B$2:$L$134, 5, FALSE)-VLOOKUP(Games!E876, Data!$B$2:$L$134, 5, FALSE))*'Coefficients - Win Probability'!$D$2</f>
        <v>#N/A</v>
      </c>
      <c r="E875" s="5" t="str">
        <f>(VLOOKUP(Games!B876, Data!$B$2:$L$134, 6, FALSE)-VLOOKUP(Games!E876, Data!$B$2:$L$134, 6, FALSE))*'Coefficients - Win Probability'!$E$2</f>
        <v>#N/A</v>
      </c>
      <c r="F875" s="5" t="str">
        <f>(VLOOKUP(Games!B876, Data!$B$2:$L$134, 7, FALSE)-VLOOKUP(Games!E876, Data!$B$2:$L$134, 7, FALSE))*'Coefficients - Win Probability'!$F$2</f>
        <v>#N/A</v>
      </c>
      <c r="G875" s="5" t="str">
        <f>(VLOOKUP(Games!B876, Data!$B$2:$L$134, 8, FALSE)-VLOOKUP(Games!E876, Data!$B$2:$L$134, 8, FALSE))*'Coefficients - Win Probability'!$G$2</f>
        <v>#N/A</v>
      </c>
      <c r="H875" s="5" t="str">
        <f>(VLOOKUP(Games!B876, Data!$B$2:$L$134, 9, FALSE)-VLOOKUP(Games!E876, Data!$B$2:$L$134, 9, FALSE))*'Coefficients - Win Probability'!$H$2</f>
        <v>#N/A</v>
      </c>
      <c r="I875" s="5" t="str">
        <f>(VLOOKUP(Games!B876, Data!$B$2:$L$134, 10, FALSE)-VLOOKUP(Games!E876, Data!$B$2:$L$134, 10, FALSE))*'Coefficients - Win Probability'!$I$2</f>
        <v>#N/A</v>
      </c>
      <c r="J875" s="5" t="str">
        <f>(IF(AND(VLOOKUP(Games!B876, Data!$B$2:$L$134, 11, FALSE)=1, VLOOKUP(Games!E876, Data!$B$2:$L$134, 11, FALSE)&lt;&gt;1), 1,0))*'Coefficients - Win Probability'!$J$2</f>
        <v>#N/A</v>
      </c>
      <c r="K875" s="5" t="str">
        <f>(IF(AND(VLOOKUP(Games!B876, Data!$B$2:$L$134, 11, FALSE)&lt;&gt;1, VLOOKUP(Games!E876, Data!$B$2:$L$134, 11, FALSE)=1), 1,0))*'Coefficients - Win Probability'!$K$2</f>
        <v>#N/A</v>
      </c>
      <c r="L875" s="5" t="str">
        <f>(VLOOKUP(Games!B876, Data!$B$2:$L$134, 3, FALSE)-VLOOKUP(Games!E876, Data!$B$2:$L$134, 3, FALSE))*'Coefficients - Win Probability'!$L$2</f>
        <v>#N/A</v>
      </c>
      <c r="N875" s="5" t="str">
        <f t="shared" si="1"/>
        <v>#N/A</v>
      </c>
    </row>
    <row r="876" ht="14.25" customHeight="1">
      <c r="A876" s="5" t="n">
        <f>'Coefficients - Win Probability'!$A$2</f>
        <v>0</v>
      </c>
      <c r="B876" s="5" t="n">
        <f>(Games!G877)*'Coefficients - Win Probability'!$B$2</f>
        <v>0</v>
      </c>
      <c r="C876" s="5" t="str">
        <f>(VLOOKUP(Games!B877, Data!$B$2:$L$134, 4, FALSE)-VLOOKUP(Games!E877, Data!$B$2:$L$134, 4, FALSE))*'Coefficients - Win Probability'!$C$2</f>
        <v>#N/A</v>
      </c>
      <c r="D876" s="5" t="str">
        <f>(VLOOKUP(Games!B877, Data!$B$2:$L$134, 5, FALSE)-VLOOKUP(Games!E877, Data!$B$2:$L$134, 5, FALSE))*'Coefficients - Win Probability'!$D$2</f>
        <v>#N/A</v>
      </c>
      <c r="E876" s="5" t="str">
        <f>(VLOOKUP(Games!B877, Data!$B$2:$L$134, 6, FALSE)-VLOOKUP(Games!E877, Data!$B$2:$L$134, 6, FALSE))*'Coefficients - Win Probability'!$E$2</f>
        <v>#N/A</v>
      </c>
      <c r="F876" s="5" t="str">
        <f>(VLOOKUP(Games!B877, Data!$B$2:$L$134, 7, FALSE)-VLOOKUP(Games!E877, Data!$B$2:$L$134, 7, FALSE))*'Coefficients - Win Probability'!$F$2</f>
        <v>#N/A</v>
      </c>
      <c r="G876" s="5" t="str">
        <f>(VLOOKUP(Games!B877, Data!$B$2:$L$134, 8, FALSE)-VLOOKUP(Games!E877, Data!$B$2:$L$134, 8, FALSE))*'Coefficients - Win Probability'!$G$2</f>
        <v>#N/A</v>
      </c>
      <c r="H876" s="5" t="str">
        <f>(VLOOKUP(Games!B877, Data!$B$2:$L$134, 9, FALSE)-VLOOKUP(Games!E877, Data!$B$2:$L$134, 9, FALSE))*'Coefficients - Win Probability'!$H$2</f>
        <v>#N/A</v>
      </c>
      <c r="I876" s="5" t="str">
        <f>(VLOOKUP(Games!B877, Data!$B$2:$L$134, 10, FALSE)-VLOOKUP(Games!E877, Data!$B$2:$L$134, 10, FALSE))*'Coefficients - Win Probability'!$I$2</f>
        <v>#N/A</v>
      </c>
      <c r="J876" s="5" t="str">
        <f>(IF(AND(VLOOKUP(Games!B877, Data!$B$2:$L$134, 11, FALSE)=1, VLOOKUP(Games!E877, Data!$B$2:$L$134, 11, FALSE)&lt;&gt;1), 1,0))*'Coefficients - Win Probability'!$J$2</f>
        <v>#N/A</v>
      </c>
      <c r="K876" s="5" t="str">
        <f>(IF(AND(VLOOKUP(Games!B877, Data!$B$2:$L$134, 11, FALSE)&lt;&gt;1, VLOOKUP(Games!E877, Data!$B$2:$L$134, 11, FALSE)=1), 1,0))*'Coefficients - Win Probability'!$K$2</f>
        <v>#N/A</v>
      </c>
      <c r="L876" s="5" t="str">
        <f>(VLOOKUP(Games!B877, Data!$B$2:$L$134, 3, FALSE)-VLOOKUP(Games!E877, Data!$B$2:$L$134, 3, FALSE))*'Coefficients - Win Probability'!$L$2</f>
        <v>#N/A</v>
      </c>
      <c r="N876" s="5" t="str">
        <f t="shared" si="1"/>
        <v>#N/A</v>
      </c>
    </row>
    <row r="877" ht="14.25" customHeight="1">
      <c r="A877" s="5" t="n">
        <f>'Coefficients - Win Probability'!$A$2</f>
        <v>0</v>
      </c>
      <c r="B877" s="5" t="n">
        <f>(Games!G878)*'Coefficients - Win Probability'!$B$2</f>
        <v>0</v>
      </c>
      <c r="C877" s="5" t="str">
        <f>(VLOOKUP(Games!B878, Data!$B$2:$L$134, 4, FALSE)-VLOOKUP(Games!E878, Data!$B$2:$L$134, 4, FALSE))*'Coefficients - Win Probability'!$C$2</f>
        <v>#N/A</v>
      </c>
      <c r="D877" s="5" t="str">
        <f>(VLOOKUP(Games!B878, Data!$B$2:$L$134, 5, FALSE)-VLOOKUP(Games!E878, Data!$B$2:$L$134, 5, FALSE))*'Coefficients - Win Probability'!$D$2</f>
        <v>#N/A</v>
      </c>
      <c r="E877" s="5" t="str">
        <f>(VLOOKUP(Games!B878, Data!$B$2:$L$134, 6, FALSE)-VLOOKUP(Games!E878, Data!$B$2:$L$134, 6, FALSE))*'Coefficients - Win Probability'!$E$2</f>
        <v>#N/A</v>
      </c>
      <c r="F877" s="5" t="str">
        <f>(VLOOKUP(Games!B878, Data!$B$2:$L$134, 7, FALSE)-VLOOKUP(Games!E878, Data!$B$2:$L$134, 7, FALSE))*'Coefficients - Win Probability'!$F$2</f>
        <v>#N/A</v>
      </c>
      <c r="G877" s="5" t="str">
        <f>(VLOOKUP(Games!B878, Data!$B$2:$L$134, 8, FALSE)-VLOOKUP(Games!E878, Data!$B$2:$L$134, 8, FALSE))*'Coefficients - Win Probability'!$G$2</f>
        <v>#N/A</v>
      </c>
      <c r="H877" s="5" t="str">
        <f>(VLOOKUP(Games!B878, Data!$B$2:$L$134, 9, FALSE)-VLOOKUP(Games!E878, Data!$B$2:$L$134, 9, FALSE))*'Coefficients - Win Probability'!$H$2</f>
        <v>#N/A</v>
      </c>
      <c r="I877" s="5" t="str">
        <f>(VLOOKUP(Games!B878, Data!$B$2:$L$134, 10, FALSE)-VLOOKUP(Games!E878, Data!$B$2:$L$134, 10, FALSE))*'Coefficients - Win Probability'!$I$2</f>
        <v>#N/A</v>
      </c>
      <c r="J877" s="5" t="str">
        <f>(IF(AND(VLOOKUP(Games!B878, Data!$B$2:$L$134, 11, FALSE)=1, VLOOKUP(Games!E878, Data!$B$2:$L$134, 11, FALSE)&lt;&gt;1), 1,0))*'Coefficients - Win Probability'!$J$2</f>
        <v>#N/A</v>
      </c>
      <c r="K877" s="5" t="str">
        <f>(IF(AND(VLOOKUP(Games!B878, Data!$B$2:$L$134, 11, FALSE)&lt;&gt;1, VLOOKUP(Games!E878, Data!$B$2:$L$134, 11, FALSE)=1), 1,0))*'Coefficients - Win Probability'!$K$2</f>
        <v>#N/A</v>
      </c>
      <c r="L877" s="5" t="str">
        <f>(VLOOKUP(Games!B878, Data!$B$2:$L$134, 3, FALSE)-VLOOKUP(Games!E878, Data!$B$2:$L$134, 3, FALSE))*'Coefficients - Win Probability'!$L$2</f>
        <v>#N/A</v>
      </c>
      <c r="N877" s="5" t="str">
        <f t="shared" si="1"/>
        <v>#N/A</v>
      </c>
    </row>
    <row r="878" ht="14.25" customHeight="1">
      <c r="A878" s="5" t="n">
        <f>'Coefficients - Win Probability'!$A$2</f>
        <v>0</v>
      </c>
      <c r="B878" s="5" t="n">
        <f>(Games!G879)*'Coefficients - Win Probability'!$B$2</f>
        <v>0</v>
      </c>
      <c r="C878" s="5" t="str">
        <f>(VLOOKUP(Games!B879, Data!$B$2:$L$134, 4, FALSE)-VLOOKUP(Games!E879, Data!$B$2:$L$134, 4, FALSE))*'Coefficients - Win Probability'!$C$2</f>
        <v>#N/A</v>
      </c>
      <c r="D878" s="5" t="str">
        <f>(VLOOKUP(Games!B879, Data!$B$2:$L$134, 5, FALSE)-VLOOKUP(Games!E879, Data!$B$2:$L$134, 5, FALSE))*'Coefficients - Win Probability'!$D$2</f>
        <v>#N/A</v>
      </c>
      <c r="E878" s="5" t="str">
        <f>(VLOOKUP(Games!B879, Data!$B$2:$L$134, 6, FALSE)-VLOOKUP(Games!E879, Data!$B$2:$L$134, 6, FALSE))*'Coefficients - Win Probability'!$E$2</f>
        <v>#N/A</v>
      </c>
      <c r="F878" s="5" t="str">
        <f>(VLOOKUP(Games!B879, Data!$B$2:$L$134, 7, FALSE)-VLOOKUP(Games!E879, Data!$B$2:$L$134, 7, FALSE))*'Coefficients - Win Probability'!$F$2</f>
        <v>#N/A</v>
      </c>
      <c r="G878" s="5" t="str">
        <f>(VLOOKUP(Games!B879, Data!$B$2:$L$134, 8, FALSE)-VLOOKUP(Games!E879, Data!$B$2:$L$134, 8, FALSE))*'Coefficients - Win Probability'!$G$2</f>
        <v>#N/A</v>
      </c>
      <c r="H878" s="5" t="str">
        <f>(VLOOKUP(Games!B879, Data!$B$2:$L$134, 9, FALSE)-VLOOKUP(Games!E879, Data!$B$2:$L$134, 9, FALSE))*'Coefficients - Win Probability'!$H$2</f>
        <v>#N/A</v>
      </c>
      <c r="I878" s="5" t="str">
        <f>(VLOOKUP(Games!B879, Data!$B$2:$L$134, 10, FALSE)-VLOOKUP(Games!E879, Data!$B$2:$L$134, 10, FALSE))*'Coefficients - Win Probability'!$I$2</f>
        <v>#N/A</v>
      </c>
      <c r="J878" s="5" t="str">
        <f>(IF(AND(VLOOKUP(Games!B879, Data!$B$2:$L$134, 11, FALSE)=1, VLOOKUP(Games!E879, Data!$B$2:$L$134, 11, FALSE)&lt;&gt;1), 1,0))*'Coefficients - Win Probability'!$J$2</f>
        <v>#N/A</v>
      </c>
      <c r="K878" s="5" t="str">
        <f>(IF(AND(VLOOKUP(Games!B879, Data!$B$2:$L$134, 11, FALSE)&lt;&gt;1, VLOOKUP(Games!E879, Data!$B$2:$L$134, 11, FALSE)=1), 1,0))*'Coefficients - Win Probability'!$K$2</f>
        <v>#N/A</v>
      </c>
      <c r="L878" s="5" t="str">
        <f>(VLOOKUP(Games!B879, Data!$B$2:$L$134, 3, FALSE)-VLOOKUP(Games!E879, Data!$B$2:$L$134, 3, FALSE))*'Coefficients - Win Probability'!$L$2</f>
        <v>#N/A</v>
      </c>
      <c r="N878" s="5" t="str">
        <f t="shared" si="1"/>
        <v>#N/A</v>
      </c>
    </row>
    <row r="879" ht="14.25" customHeight="1">
      <c r="A879" s="5" t="n">
        <f>'Coefficients - Win Probability'!$A$2</f>
        <v>0</v>
      </c>
      <c r="B879" s="5" t="n">
        <f>(Games!G880)*'Coefficients - Win Probability'!$B$2</f>
        <v>0</v>
      </c>
      <c r="C879" s="5" t="str">
        <f>(VLOOKUP(Games!B880, Data!$B$2:$L$134, 4, FALSE)-VLOOKUP(Games!E880, Data!$B$2:$L$134, 4, FALSE))*'Coefficients - Win Probability'!$C$2</f>
        <v>#N/A</v>
      </c>
      <c r="D879" s="5" t="str">
        <f>(VLOOKUP(Games!B880, Data!$B$2:$L$134, 5, FALSE)-VLOOKUP(Games!E880, Data!$B$2:$L$134, 5, FALSE))*'Coefficients - Win Probability'!$D$2</f>
        <v>#N/A</v>
      </c>
      <c r="E879" s="5" t="str">
        <f>(VLOOKUP(Games!B880, Data!$B$2:$L$134, 6, FALSE)-VLOOKUP(Games!E880, Data!$B$2:$L$134, 6, FALSE))*'Coefficients - Win Probability'!$E$2</f>
        <v>#N/A</v>
      </c>
      <c r="F879" s="5" t="str">
        <f>(VLOOKUP(Games!B880, Data!$B$2:$L$134, 7, FALSE)-VLOOKUP(Games!E880, Data!$B$2:$L$134, 7, FALSE))*'Coefficients - Win Probability'!$F$2</f>
        <v>#N/A</v>
      </c>
      <c r="G879" s="5" t="str">
        <f>(VLOOKUP(Games!B880, Data!$B$2:$L$134, 8, FALSE)-VLOOKUP(Games!E880, Data!$B$2:$L$134, 8, FALSE))*'Coefficients - Win Probability'!$G$2</f>
        <v>#N/A</v>
      </c>
      <c r="H879" s="5" t="str">
        <f>(VLOOKUP(Games!B880, Data!$B$2:$L$134, 9, FALSE)-VLOOKUP(Games!E880, Data!$B$2:$L$134, 9, FALSE))*'Coefficients - Win Probability'!$H$2</f>
        <v>#N/A</v>
      </c>
      <c r="I879" s="5" t="str">
        <f>(VLOOKUP(Games!B880, Data!$B$2:$L$134, 10, FALSE)-VLOOKUP(Games!E880, Data!$B$2:$L$134, 10, FALSE))*'Coefficients - Win Probability'!$I$2</f>
        <v>#N/A</v>
      </c>
      <c r="J879" s="5" t="str">
        <f>(IF(AND(VLOOKUP(Games!B880, Data!$B$2:$L$134, 11, FALSE)=1, VLOOKUP(Games!E880, Data!$B$2:$L$134, 11, FALSE)&lt;&gt;1), 1,0))*'Coefficients - Win Probability'!$J$2</f>
        <v>#N/A</v>
      </c>
      <c r="K879" s="5" t="str">
        <f>(IF(AND(VLOOKUP(Games!B880, Data!$B$2:$L$134, 11, FALSE)&lt;&gt;1, VLOOKUP(Games!E880, Data!$B$2:$L$134, 11, FALSE)=1), 1,0))*'Coefficients - Win Probability'!$K$2</f>
        <v>#N/A</v>
      </c>
      <c r="L879" s="5" t="str">
        <f>(VLOOKUP(Games!B880, Data!$B$2:$L$134, 3, FALSE)-VLOOKUP(Games!E880, Data!$B$2:$L$134, 3, FALSE))*'Coefficients - Win Probability'!$L$2</f>
        <v>#N/A</v>
      </c>
      <c r="N879" s="5" t="str">
        <f t="shared" si="1"/>
        <v>#N/A</v>
      </c>
    </row>
    <row r="880" ht="14.25" customHeight="1">
      <c r="A880" s="5" t="n">
        <f>'Coefficients - Win Probability'!$A$2</f>
        <v>0</v>
      </c>
      <c r="B880" s="5" t="n">
        <f>(Games!G881)*'Coefficients - Win Probability'!$B$2</f>
        <v>0</v>
      </c>
      <c r="C880" s="5" t="str">
        <f>(VLOOKUP(Games!B881, Data!$B$2:$L$134, 4, FALSE)-VLOOKUP(Games!E881, Data!$B$2:$L$134, 4, FALSE))*'Coefficients - Win Probability'!$C$2</f>
        <v>#N/A</v>
      </c>
      <c r="D880" s="5" t="str">
        <f>(VLOOKUP(Games!B881, Data!$B$2:$L$134, 5, FALSE)-VLOOKUP(Games!E881, Data!$B$2:$L$134, 5, FALSE))*'Coefficients - Win Probability'!$D$2</f>
        <v>#N/A</v>
      </c>
      <c r="E880" s="5" t="str">
        <f>(VLOOKUP(Games!B881, Data!$B$2:$L$134, 6, FALSE)-VLOOKUP(Games!E881, Data!$B$2:$L$134, 6, FALSE))*'Coefficients - Win Probability'!$E$2</f>
        <v>#N/A</v>
      </c>
      <c r="F880" s="5" t="str">
        <f>(VLOOKUP(Games!B881, Data!$B$2:$L$134, 7, FALSE)-VLOOKUP(Games!E881, Data!$B$2:$L$134, 7, FALSE))*'Coefficients - Win Probability'!$F$2</f>
        <v>#N/A</v>
      </c>
      <c r="G880" s="5" t="str">
        <f>(VLOOKUP(Games!B881, Data!$B$2:$L$134, 8, FALSE)-VLOOKUP(Games!E881, Data!$B$2:$L$134, 8, FALSE))*'Coefficients - Win Probability'!$G$2</f>
        <v>#N/A</v>
      </c>
      <c r="H880" s="5" t="str">
        <f>(VLOOKUP(Games!B881, Data!$B$2:$L$134, 9, FALSE)-VLOOKUP(Games!E881, Data!$B$2:$L$134, 9, FALSE))*'Coefficients - Win Probability'!$H$2</f>
        <v>#N/A</v>
      </c>
      <c r="I880" s="5" t="str">
        <f>(VLOOKUP(Games!B881, Data!$B$2:$L$134, 10, FALSE)-VLOOKUP(Games!E881, Data!$B$2:$L$134, 10, FALSE))*'Coefficients - Win Probability'!$I$2</f>
        <v>#N/A</v>
      </c>
      <c r="J880" s="5" t="str">
        <f>(IF(AND(VLOOKUP(Games!B881, Data!$B$2:$L$134, 11, FALSE)=1, VLOOKUP(Games!E881, Data!$B$2:$L$134, 11, FALSE)&lt;&gt;1), 1,0))*'Coefficients - Win Probability'!$J$2</f>
        <v>#N/A</v>
      </c>
      <c r="K880" s="5" t="str">
        <f>(IF(AND(VLOOKUP(Games!B881, Data!$B$2:$L$134, 11, FALSE)&lt;&gt;1, VLOOKUP(Games!E881, Data!$B$2:$L$134, 11, FALSE)=1), 1,0))*'Coefficients - Win Probability'!$K$2</f>
        <v>#N/A</v>
      </c>
      <c r="L880" s="5" t="str">
        <f>(VLOOKUP(Games!B881, Data!$B$2:$L$134, 3, FALSE)-VLOOKUP(Games!E881, Data!$B$2:$L$134, 3, FALSE))*'Coefficients - Win Probability'!$L$2</f>
        <v>#N/A</v>
      </c>
      <c r="N880" s="5" t="str">
        <f t="shared" si="1"/>
        <v>#N/A</v>
      </c>
    </row>
    <row r="881" ht="14.25" customHeight="1">
      <c r="A881" s="5" t="n">
        <f>'Coefficients - Win Probability'!$A$2</f>
        <v>0</v>
      </c>
      <c r="B881" s="5" t="n">
        <f>(Games!G882)*'Coefficients - Win Probability'!$B$2</f>
        <v>0</v>
      </c>
      <c r="C881" s="5" t="str">
        <f>(VLOOKUP(Games!B882, Data!$B$2:$L$134, 4, FALSE)-VLOOKUP(Games!E882, Data!$B$2:$L$134, 4, FALSE))*'Coefficients - Win Probability'!$C$2</f>
        <v>#N/A</v>
      </c>
      <c r="D881" s="5" t="str">
        <f>(VLOOKUP(Games!B882, Data!$B$2:$L$134, 5, FALSE)-VLOOKUP(Games!E882, Data!$B$2:$L$134, 5, FALSE))*'Coefficients - Win Probability'!$D$2</f>
        <v>#N/A</v>
      </c>
      <c r="E881" s="5" t="str">
        <f>(VLOOKUP(Games!B882, Data!$B$2:$L$134, 6, FALSE)-VLOOKUP(Games!E882, Data!$B$2:$L$134, 6, FALSE))*'Coefficients - Win Probability'!$E$2</f>
        <v>#N/A</v>
      </c>
      <c r="F881" s="5" t="str">
        <f>(VLOOKUP(Games!B882, Data!$B$2:$L$134, 7, FALSE)-VLOOKUP(Games!E882, Data!$B$2:$L$134, 7, FALSE))*'Coefficients - Win Probability'!$F$2</f>
        <v>#N/A</v>
      </c>
      <c r="G881" s="5" t="str">
        <f>(VLOOKUP(Games!B882, Data!$B$2:$L$134, 8, FALSE)-VLOOKUP(Games!E882, Data!$B$2:$L$134, 8, FALSE))*'Coefficients - Win Probability'!$G$2</f>
        <v>#N/A</v>
      </c>
      <c r="H881" s="5" t="str">
        <f>(VLOOKUP(Games!B882, Data!$B$2:$L$134, 9, FALSE)-VLOOKUP(Games!E882, Data!$B$2:$L$134, 9, FALSE))*'Coefficients - Win Probability'!$H$2</f>
        <v>#N/A</v>
      </c>
      <c r="I881" s="5" t="str">
        <f>(VLOOKUP(Games!B882, Data!$B$2:$L$134, 10, FALSE)-VLOOKUP(Games!E882, Data!$B$2:$L$134, 10, FALSE))*'Coefficients - Win Probability'!$I$2</f>
        <v>#N/A</v>
      </c>
      <c r="J881" s="5" t="str">
        <f>(IF(AND(VLOOKUP(Games!B882, Data!$B$2:$L$134, 11, FALSE)=1, VLOOKUP(Games!E882, Data!$B$2:$L$134, 11, FALSE)&lt;&gt;1), 1,0))*'Coefficients - Win Probability'!$J$2</f>
        <v>#N/A</v>
      </c>
      <c r="K881" s="5" t="str">
        <f>(IF(AND(VLOOKUP(Games!B882, Data!$B$2:$L$134, 11, FALSE)&lt;&gt;1, VLOOKUP(Games!E882, Data!$B$2:$L$134, 11, FALSE)=1), 1,0))*'Coefficients - Win Probability'!$K$2</f>
        <v>#N/A</v>
      </c>
      <c r="L881" s="5" t="str">
        <f>(VLOOKUP(Games!B882, Data!$B$2:$L$134, 3, FALSE)-VLOOKUP(Games!E882, Data!$B$2:$L$134, 3, FALSE))*'Coefficients - Win Probability'!$L$2</f>
        <v>#N/A</v>
      </c>
      <c r="N881" s="5" t="str">
        <f t="shared" si="1"/>
        <v>#N/A</v>
      </c>
    </row>
    <row r="882" ht="14.25" customHeight="1">
      <c r="A882" s="5" t="n">
        <f>'Coefficients - Win Probability'!$A$2</f>
        <v>0</v>
      </c>
      <c r="B882" s="5" t="n">
        <f>(Games!G883)*'Coefficients - Win Probability'!$B$2</f>
        <v>0</v>
      </c>
      <c r="C882" s="5" t="str">
        <f>(VLOOKUP(Games!B883, Data!$B$2:$L$134, 4, FALSE)-VLOOKUP(Games!E883, Data!$B$2:$L$134, 4, FALSE))*'Coefficients - Win Probability'!$C$2</f>
        <v>#N/A</v>
      </c>
      <c r="D882" s="5" t="str">
        <f>(VLOOKUP(Games!B883, Data!$B$2:$L$134, 5, FALSE)-VLOOKUP(Games!E883, Data!$B$2:$L$134, 5, FALSE))*'Coefficients - Win Probability'!$D$2</f>
        <v>#N/A</v>
      </c>
      <c r="E882" s="5" t="str">
        <f>(VLOOKUP(Games!B883, Data!$B$2:$L$134, 6, FALSE)-VLOOKUP(Games!E883, Data!$B$2:$L$134, 6, FALSE))*'Coefficients - Win Probability'!$E$2</f>
        <v>#N/A</v>
      </c>
      <c r="F882" s="5" t="str">
        <f>(VLOOKUP(Games!B883, Data!$B$2:$L$134, 7, FALSE)-VLOOKUP(Games!E883, Data!$B$2:$L$134, 7, FALSE))*'Coefficients - Win Probability'!$F$2</f>
        <v>#N/A</v>
      </c>
      <c r="G882" s="5" t="str">
        <f>(VLOOKUP(Games!B883, Data!$B$2:$L$134, 8, FALSE)-VLOOKUP(Games!E883, Data!$B$2:$L$134, 8, FALSE))*'Coefficients - Win Probability'!$G$2</f>
        <v>#N/A</v>
      </c>
      <c r="H882" s="5" t="str">
        <f>(VLOOKUP(Games!B883, Data!$B$2:$L$134, 9, FALSE)-VLOOKUP(Games!E883, Data!$B$2:$L$134, 9, FALSE))*'Coefficients - Win Probability'!$H$2</f>
        <v>#N/A</v>
      </c>
      <c r="I882" s="5" t="str">
        <f>(VLOOKUP(Games!B883, Data!$B$2:$L$134, 10, FALSE)-VLOOKUP(Games!E883, Data!$B$2:$L$134, 10, FALSE))*'Coefficients - Win Probability'!$I$2</f>
        <v>#N/A</v>
      </c>
      <c r="J882" s="5" t="str">
        <f>(IF(AND(VLOOKUP(Games!B883, Data!$B$2:$L$134, 11, FALSE)=1, VLOOKUP(Games!E883, Data!$B$2:$L$134, 11, FALSE)&lt;&gt;1), 1,0))*'Coefficients - Win Probability'!$J$2</f>
        <v>#N/A</v>
      </c>
      <c r="K882" s="5" t="str">
        <f>(IF(AND(VLOOKUP(Games!B883, Data!$B$2:$L$134, 11, FALSE)&lt;&gt;1, VLOOKUP(Games!E883, Data!$B$2:$L$134, 11, FALSE)=1), 1,0))*'Coefficients - Win Probability'!$K$2</f>
        <v>#N/A</v>
      </c>
      <c r="L882" s="5" t="str">
        <f>(VLOOKUP(Games!B883, Data!$B$2:$L$134, 3, FALSE)-VLOOKUP(Games!E883, Data!$B$2:$L$134, 3, FALSE))*'Coefficients - Win Probability'!$L$2</f>
        <v>#N/A</v>
      </c>
      <c r="N882" s="5" t="str">
        <f t="shared" si="1"/>
        <v>#N/A</v>
      </c>
    </row>
    <row r="883" ht="14.25" customHeight="1">
      <c r="A883" s="5" t="n">
        <f>'Coefficients - Win Probability'!$A$2</f>
        <v>0</v>
      </c>
      <c r="B883" s="5" t="n">
        <f>(Games!G884)*'Coefficients - Win Probability'!$B$2</f>
        <v>0</v>
      </c>
      <c r="C883" s="5" t="str">
        <f>(VLOOKUP(Games!B884, Data!$B$2:$L$134, 4, FALSE)-VLOOKUP(Games!E884, Data!$B$2:$L$134, 4, FALSE))*'Coefficients - Win Probability'!$C$2</f>
        <v>#N/A</v>
      </c>
      <c r="D883" s="5" t="str">
        <f>(VLOOKUP(Games!B884, Data!$B$2:$L$134, 5, FALSE)-VLOOKUP(Games!E884, Data!$B$2:$L$134, 5, FALSE))*'Coefficients - Win Probability'!$D$2</f>
        <v>#N/A</v>
      </c>
      <c r="E883" s="5" t="str">
        <f>(VLOOKUP(Games!B884, Data!$B$2:$L$134, 6, FALSE)-VLOOKUP(Games!E884, Data!$B$2:$L$134, 6, FALSE))*'Coefficients - Win Probability'!$E$2</f>
        <v>#N/A</v>
      </c>
      <c r="F883" s="5" t="str">
        <f>(VLOOKUP(Games!B884, Data!$B$2:$L$134, 7, FALSE)-VLOOKUP(Games!E884, Data!$B$2:$L$134, 7, FALSE))*'Coefficients - Win Probability'!$F$2</f>
        <v>#N/A</v>
      </c>
      <c r="G883" s="5" t="str">
        <f>(VLOOKUP(Games!B884, Data!$B$2:$L$134, 8, FALSE)-VLOOKUP(Games!E884, Data!$B$2:$L$134, 8, FALSE))*'Coefficients - Win Probability'!$G$2</f>
        <v>#N/A</v>
      </c>
      <c r="H883" s="5" t="str">
        <f>(VLOOKUP(Games!B884, Data!$B$2:$L$134, 9, FALSE)-VLOOKUP(Games!E884, Data!$B$2:$L$134, 9, FALSE))*'Coefficients - Win Probability'!$H$2</f>
        <v>#N/A</v>
      </c>
      <c r="I883" s="5" t="str">
        <f>(VLOOKUP(Games!B884, Data!$B$2:$L$134, 10, FALSE)-VLOOKUP(Games!E884, Data!$B$2:$L$134, 10, FALSE))*'Coefficients - Win Probability'!$I$2</f>
        <v>#N/A</v>
      </c>
      <c r="J883" s="5" t="str">
        <f>(IF(AND(VLOOKUP(Games!B884, Data!$B$2:$L$134, 11, FALSE)=1, VLOOKUP(Games!E884, Data!$B$2:$L$134, 11, FALSE)&lt;&gt;1), 1,0))*'Coefficients - Win Probability'!$J$2</f>
        <v>#N/A</v>
      </c>
      <c r="K883" s="5" t="str">
        <f>(IF(AND(VLOOKUP(Games!B884, Data!$B$2:$L$134, 11, FALSE)&lt;&gt;1, VLOOKUP(Games!E884, Data!$B$2:$L$134, 11, FALSE)=1), 1,0))*'Coefficients - Win Probability'!$K$2</f>
        <v>#N/A</v>
      </c>
      <c r="L883" s="5" t="str">
        <f>(VLOOKUP(Games!B884, Data!$B$2:$L$134, 3, FALSE)-VLOOKUP(Games!E884, Data!$B$2:$L$134, 3, FALSE))*'Coefficients - Win Probability'!$L$2</f>
        <v>#N/A</v>
      </c>
      <c r="N883" s="5" t="str">
        <f t="shared" si="1"/>
        <v>#N/A</v>
      </c>
    </row>
    <row r="884" ht="14.25" customHeight="1">
      <c r="A884" s="5" t="n">
        <f>'Coefficients - Win Probability'!$A$2</f>
        <v>0</v>
      </c>
      <c r="B884" s="5" t="n">
        <f>(Games!G885)*'Coefficients - Win Probability'!$B$2</f>
        <v>0</v>
      </c>
      <c r="C884" s="5" t="str">
        <f>(VLOOKUP(Games!B885, Data!$B$2:$L$134, 4, FALSE)-VLOOKUP(Games!E885, Data!$B$2:$L$134, 4, FALSE))*'Coefficients - Win Probability'!$C$2</f>
        <v>#N/A</v>
      </c>
      <c r="D884" s="5" t="str">
        <f>(VLOOKUP(Games!B885, Data!$B$2:$L$134, 5, FALSE)-VLOOKUP(Games!E885, Data!$B$2:$L$134, 5, FALSE))*'Coefficients - Win Probability'!$D$2</f>
        <v>#N/A</v>
      </c>
      <c r="E884" s="5" t="str">
        <f>(VLOOKUP(Games!B885, Data!$B$2:$L$134, 6, FALSE)-VLOOKUP(Games!E885, Data!$B$2:$L$134, 6, FALSE))*'Coefficients - Win Probability'!$E$2</f>
        <v>#N/A</v>
      </c>
      <c r="F884" s="5" t="str">
        <f>(VLOOKUP(Games!B885, Data!$B$2:$L$134, 7, FALSE)-VLOOKUP(Games!E885, Data!$B$2:$L$134, 7, FALSE))*'Coefficients - Win Probability'!$F$2</f>
        <v>#N/A</v>
      </c>
      <c r="G884" s="5" t="str">
        <f>(VLOOKUP(Games!B885, Data!$B$2:$L$134, 8, FALSE)-VLOOKUP(Games!E885, Data!$B$2:$L$134, 8, FALSE))*'Coefficients - Win Probability'!$G$2</f>
        <v>#N/A</v>
      </c>
      <c r="H884" s="5" t="str">
        <f>(VLOOKUP(Games!B885, Data!$B$2:$L$134, 9, FALSE)-VLOOKUP(Games!E885, Data!$B$2:$L$134, 9, FALSE))*'Coefficients - Win Probability'!$H$2</f>
        <v>#N/A</v>
      </c>
      <c r="I884" s="5" t="str">
        <f>(VLOOKUP(Games!B885, Data!$B$2:$L$134, 10, FALSE)-VLOOKUP(Games!E885, Data!$B$2:$L$134, 10, FALSE))*'Coefficients - Win Probability'!$I$2</f>
        <v>#N/A</v>
      </c>
      <c r="J884" s="5" t="str">
        <f>(IF(AND(VLOOKUP(Games!B885, Data!$B$2:$L$134, 11, FALSE)=1, VLOOKUP(Games!E885, Data!$B$2:$L$134, 11, FALSE)&lt;&gt;1), 1,0))*'Coefficients - Win Probability'!$J$2</f>
        <v>#N/A</v>
      </c>
      <c r="K884" s="5" t="str">
        <f>(IF(AND(VLOOKUP(Games!B885, Data!$B$2:$L$134, 11, FALSE)&lt;&gt;1, VLOOKUP(Games!E885, Data!$B$2:$L$134, 11, FALSE)=1), 1,0))*'Coefficients - Win Probability'!$K$2</f>
        <v>#N/A</v>
      </c>
      <c r="L884" s="5" t="str">
        <f>(VLOOKUP(Games!B885, Data!$B$2:$L$134, 3, FALSE)-VLOOKUP(Games!E885, Data!$B$2:$L$134, 3, FALSE))*'Coefficients - Win Probability'!$L$2</f>
        <v>#N/A</v>
      </c>
      <c r="N884" s="5" t="str">
        <f t="shared" si="1"/>
        <v>#N/A</v>
      </c>
    </row>
    <row r="885" ht="14.25" customHeight="1">
      <c r="A885" s="5" t="n">
        <f>'Coefficients - Win Probability'!$A$2</f>
        <v>0</v>
      </c>
      <c r="B885" s="5" t="n">
        <f>(Games!G886)*'Coefficients - Win Probability'!$B$2</f>
        <v>0</v>
      </c>
      <c r="C885" s="5" t="str">
        <f>(VLOOKUP(Games!B886, Data!$B$2:$L$134, 4, FALSE)-VLOOKUP(Games!E886, Data!$B$2:$L$134, 4, FALSE))*'Coefficients - Win Probability'!$C$2</f>
        <v>#N/A</v>
      </c>
      <c r="D885" s="5" t="str">
        <f>(VLOOKUP(Games!B886, Data!$B$2:$L$134, 5, FALSE)-VLOOKUP(Games!E886, Data!$B$2:$L$134, 5, FALSE))*'Coefficients - Win Probability'!$D$2</f>
        <v>#N/A</v>
      </c>
      <c r="E885" s="5" t="str">
        <f>(VLOOKUP(Games!B886, Data!$B$2:$L$134, 6, FALSE)-VLOOKUP(Games!E886, Data!$B$2:$L$134, 6, FALSE))*'Coefficients - Win Probability'!$E$2</f>
        <v>#N/A</v>
      </c>
      <c r="F885" s="5" t="str">
        <f>(VLOOKUP(Games!B886, Data!$B$2:$L$134, 7, FALSE)-VLOOKUP(Games!E886, Data!$B$2:$L$134, 7, FALSE))*'Coefficients - Win Probability'!$F$2</f>
        <v>#N/A</v>
      </c>
      <c r="G885" s="5" t="str">
        <f>(VLOOKUP(Games!B886, Data!$B$2:$L$134, 8, FALSE)-VLOOKUP(Games!E886, Data!$B$2:$L$134, 8, FALSE))*'Coefficients - Win Probability'!$G$2</f>
        <v>#N/A</v>
      </c>
      <c r="H885" s="5" t="str">
        <f>(VLOOKUP(Games!B886, Data!$B$2:$L$134, 9, FALSE)-VLOOKUP(Games!E886, Data!$B$2:$L$134, 9, FALSE))*'Coefficients - Win Probability'!$H$2</f>
        <v>#N/A</v>
      </c>
      <c r="I885" s="5" t="str">
        <f>(VLOOKUP(Games!B886, Data!$B$2:$L$134, 10, FALSE)-VLOOKUP(Games!E886, Data!$B$2:$L$134, 10, FALSE))*'Coefficients - Win Probability'!$I$2</f>
        <v>#N/A</v>
      </c>
      <c r="J885" s="5" t="str">
        <f>(IF(AND(VLOOKUP(Games!B886, Data!$B$2:$L$134, 11, FALSE)=1, VLOOKUP(Games!E886, Data!$B$2:$L$134, 11, FALSE)&lt;&gt;1), 1,0))*'Coefficients - Win Probability'!$J$2</f>
        <v>#N/A</v>
      </c>
      <c r="K885" s="5" t="str">
        <f>(IF(AND(VLOOKUP(Games!B886, Data!$B$2:$L$134, 11, FALSE)&lt;&gt;1, VLOOKUP(Games!E886, Data!$B$2:$L$134, 11, FALSE)=1), 1,0))*'Coefficients - Win Probability'!$K$2</f>
        <v>#N/A</v>
      </c>
      <c r="L885" s="5" t="str">
        <f>(VLOOKUP(Games!B886, Data!$B$2:$L$134, 3, FALSE)-VLOOKUP(Games!E886, Data!$B$2:$L$134, 3, FALSE))*'Coefficients - Win Probability'!$L$2</f>
        <v>#N/A</v>
      </c>
      <c r="N885" s="5" t="str">
        <f t="shared" si="1"/>
        <v>#N/A</v>
      </c>
    </row>
    <row r="886" ht="14.25" customHeight="1">
      <c r="A886" s="5" t="n">
        <f>'Coefficients - Win Probability'!$A$2</f>
        <v>0</v>
      </c>
      <c r="B886" s="5" t="n">
        <f>(Games!G887)*'Coefficients - Win Probability'!$B$2</f>
        <v>0</v>
      </c>
      <c r="C886" s="5" t="str">
        <f>(VLOOKUP(Games!B887, Data!$B$2:$L$134, 4, FALSE)-VLOOKUP(Games!E887, Data!$B$2:$L$134, 4, FALSE))*'Coefficients - Win Probability'!$C$2</f>
        <v>#N/A</v>
      </c>
      <c r="D886" s="5" t="str">
        <f>(VLOOKUP(Games!B887, Data!$B$2:$L$134, 5, FALSE)-VLOOKUP(Games!E887, Data!$B$2:$L$134, 5, FALSE))*'Coefficients - Win Probability'!$D$2</f>
        <v>#N/A</v>
      </c>
      <c r="E886" s="5" t="str">
        <f>(VLOOKUP(Games!B887, Data!$B$2:$L$134, 6, FALSE)-VLOOKUP(Games!E887, Data!$B$2:$L$134, 6, FALSE))*'Coefficients - Win Probability'!$E$2</f>
        <v>#N/A</v>
      </c>
      <c r="F886" s="5" t="str">
        <f>(VLOOKUP(Games!B887, Data!$B$2:$L$134, 7, FALSE)-VLOOKUP(Games!E887, Data!$B$2:$L$134, 7, FALSE))*'Coefficients - Win Probability'!$F$2</f>
        <v>#N/A</v>
      </c>
      <c r="G886" s="5" t="str">
        <f>(VLOOKUP(Games!B887, Data!$B$2:$L$134, 8, FALSE)-VLOOKUP(Games!E887, Data!$B$2:$L$134, 8, FALSE))*'Coefficients - Win Probability'!$G$2</f>
        <v>#N/A</v>
      </c>
      <c r="H886" s="5" t="str">
        <f>(VLOOKUP(Games!B887, Data!$B$2:$L$134, 9, FALSE)-VLOOKUP(Games!E887, Data!$B$2:$L$134, 9, FALSE))*'Coefficients - Win Probability'!$H$2</f>
        <v>#N/A</v>
      </c>
      <c r="I886" s="5" t="str">
        <f>(VLOOKUP(Games!B887, Data!$B$2:$L$134, 10, FALSE)-VLOOKUP(Games!E887, Data!$B$2:$L$134, 10, FALSE))*'Coefficients - Win Probability'!$I$2</f>
        <v>#N/A</v>
      </c>
      <c r="J886" s="5" t="str">
        <f>(IF(AND(VLOOKUP(Games!B887, Data!$B$2:$L$134, 11, FALSE)=1, VLOOKUP(Games!E887, Data!$B$2:$L$134, 11, FALSE)&lt;&gt;1), 1,0))*'Coefficients - Win Probability'!$J$2</f>
        <v>#N/A</v>
      </c>
      <c r="K886" s="5" t="str">
        <f>(IF(AND(VLOOKUP(Games!B887, Data!$B$2:$L$134, 11, FALSE)&lt;&gt;1, VLOOKUP(Games!E887, Data!$B$2:$L$134, 11, FALSE)=1), 1,0))*'Coefficients - Win Probability'!$K$2</f>
        <v>#N/A</v>
      </c>
      <c r="L886" s="5" t="str">
        <f>(VLOOKUP(Games!B887, Data!$B$2:$L$134, 3, FALSE)-VLOOKUP(Games!E887, Data!$B$2:$L$134, 3, FALSE))*'Coefficients - Win Probability'!$L$2</f>
        <v>#N/A</v>
      </c>
      <c r="N886" s="5" t="str">
        <f t="shared" si="1"/>
        <v>#N/A</v>
      </c>
    </row>
    <row r="887" ht="14.25" customHeight="1">
      <c r="A887" s="5" t="n">
        <f>'Coefficients - Win Probability'!$A$2</f>
        <v>0</v>
      </c>
      <c r="B887" s="5" t="n">
        <f>(Games!G888)*'Coefficients - Win Probability'!$B$2</f>
        <v>0</v>
      </c>
      <c r="C887" s="5" t="str">
        <f>(VLOOKUP(Games!B888, Data!$B$2:$L$134, 4, FALSE)-VLOOKUP(Games!E888, Data!$B$2:$L$134, 4, FALSE))*'Coefficients - Win Probability'!$C$2</f>
        <v>#N/A</v>
      </c>
      <c r="D887" s="5" t="str">
        <f>(VLOOKUP(Games!B888, Data!$B$2:$L$134, 5, FALSE)-VLOOKUP(Games!E888, Data!$B$2:$L$134, 5, FALSE))*'Coefficients - Win Probability'!$D$2</f>
        <v>#N/A</v>
      </c>
      <c r="E887" s="5" t="str">
        <f>(VLOOKUP(Games!B888, Data!$B$2:$L$134, 6, FALSE)-VLOOKUP(Games!E888, Data!$B$2:$L$134, 6, FALSE))*'Coefficients - Win Probability'!$E$2</f>
        <v>#N/A</v>
      </c>
      <c r="F887" s="5" t="str">
        <f>(VLOOKUP(Games!B888, Data!$B$2:$L$134, 7, FALSE)-VLOOKUP(Games!E888, Data!$B$2:$L$134, 7, FALSE))*'Coefficients - Win Probability'!$F$2</f>
        <v>#N/A</v>
      </c>
      <c r="G887" s="5" t="str">
        <f>(VLOOKUP(Games!B888, Data!$B$2:$L$134, 8, FALSE)-VLOOKUP(Games!E888, Data!$B$2:$L$134, 8, FALSE))*'Coefficients - Win Probability'!$G$2</f>
        <v>#N/A</v>
      </c>
      <c r="H887" s="5" t="str">
        <f>(VLOOKUP(Games!B888, Data!$B$2:$L$134, 9, FALSE)-VLOOKUP(Games!E888, Data!$B$2:$L$134, 9, FALSE))*'Coefficients - Win Probability'!$H$2</f>
        <v>#N/A</v>
      </c>
      <c r="I887" s="5" t="str">
        <f>(VLOOKUP(Games!B888, Data!$B$2:$L$134, 10, FALSE)-VLOOKUP(Games!E888, Data!$B$2:$L$134, 10, FALSE))*'Coefficients - Win Probability'!$I$2</f>
        <v>#N/A</v>
      </c>
      <c r="J887" s="5" t="str">
        <f>(IF(AND(VLOOKUP(Games!B888, Data!$B$2:$L$134, 11, FALSE)=1, VLOOKUP(Games!E888, Data!$B$2:$L$134, 11, FALSE)&lt;&gt;1), 1,0))*'Coefficients - Win Probability'!$J$2</f>
        <v>#N/A</v>
      </c>
      <c r="K887" s="5" t="str">
        <f>(IF(AND(VLOOKUP(Games!B888, Data!$B$2:$L$134, 11, FALSE)&lt;&gt;1, VLOOKUP(Games!E888, Data!$B$2:$L$134, 11, FALSE)=1), 1,0))*'Coefficients - Win Probability'!$K$2</f>
        <v>#N/A</v>
      </c>
      <c r="L887" s="5" t="str">
        <f>(VLOOKUP(Games!B888, Data!$B$2:$L$134, 3, FALSE)-VLOOKUP(Games!E888, Data!$B$2:$L$134, 3, FALSE))*'Coefficients - Win Probability'!$L$2</f>
        <v>#N/A</v>
      </c>
      <c r="N887" s="5" t="str">
        <f t="shared" si="1"/>
        <v>#N/A</v>
      </c>
    </row>
    <row r="888" ht="14.25" customHeight="1">
      <c r="A888" s="5" t="n">
        <f>'Coefficients - Win Probability'!$A$2</f>
        <v>0</v>
      </c>
      <c r="B888" s="5" t="n">
        <f>(Games!G889)*'Coefficients - Win Probability'!$B$2</f>
        <v>0</v>
      </c>
      <c r="C888" s="5" t="str">
        <f>(VLOOKUP(Games!B889, Data!$B$2:$L$134, 4, FALSE)-VLOOKUP(Games!E889, Data!$B$2:$L$134, 4, FALSE))*'Coefficients - Win Probability'!$C$2</f>
        <v>#N/A</v>
      </c>
      <c r="D888" s="5" t="str">
        <f>(VLOOKUP(Games!B889, Data!$B$2:$L$134, 5, FALSE)-VLOOKUP(Games!E889, Data!$B$2:$L$134, 5, FALSE))*'Coefficients - Win Probability'!$D$2</f>
        <v>#N/A</v>
      </c>
      <c r="E888" s="5" t="str">
        <f>(VLOOKUP(Games!B889, Data!$B$2:$L$134, 6, FALSE)-VLOOKUP(Games!E889, Data!$B$2:$L$134, 6, FALSE))*'Coefficients - Win Probability'!$E$2</f>
        <v>#N/A</v>
      </c>
      <c r="F888" s="5" t="str">
        <f>(VLOOKUP(Games!B889, Data!$B$2:$L$134, 7, FALSE)-VLOOKUP(Games!E889, Data!$B$2:$L$134, 7, FALSE))*'Coefficients - Win Probability'!$F$2</f>
        <v>#N/A</v>
      </c>
      <c r="G888" s="5" t="str">
        <f>(VLOOKUP(Games!B889, Data!$B$2:$L$134, 8, FALSE)-VLOOKUP(Games!E889, Data!$B$2:$L$134, 8, FALSE))*'Coefficients - Win Probability'!$G$2</f>
        <v>#N/A</v>
      </c>
      <c r="H888" s="5" t="str">
        <f>(VLOOKUP(Games!B889, Data!$B$2:$L$134, 9, FALSE)-VLOOKUP(Games!E889, Data!$B$2:$L$134, 9, FALSE))*'Coefficients - Win Probability'!$H$2</f>
        <v>#N/A</v>
      </c>
      <c r="I888" s="5" t="str">
        <f>(VLOOKUP(Games!B889, Data!$B$2:$L$134, 10, FALSE)-VLOOKUP(Games!E889, Data!$B$2:$L$134, 10, FALSE))*'Coefficients - Win Probability'!$I$2</f>
        <v>#N/A</v>
      </c>
      <c r="J888" s="5" t="str">
        <f>(IF(AND(VLOOKUP(Games!B889, Data!$B$2:$L$134, 11, FALSE)=1, VLOOKUP(Games!E889, Data!$B$2:$L$134, 11, FALSE)&lt;&gt;1), 1,0))*'Coefficients - Win Probability'!$J$2</f>
        <v>#N/A</v>
      </c>
      <c r="K888" s="5" t="str">
        <f>(IF(AND(VLOOKUP(Games!B889, Data!$B$2:$L$134, 11, FALSE)&lt;&gt;1, VLOOKUP(Games!E889, Data!$B$2:$L$134, 11, FALSE)=1), 1,0))*'Coefficients - Win Probability'!$K$2</f>
        <v>#N/A</v>
      </c>
      <c r="L888" s="5" t="str">
        <f>(VLOOKUP(Games!B889, Data!$B$2:$L$134, 3, FALSE)-VLOOKUP(Games!E889, Data!$B$2:$L$134, 3, FALSE))*'Coefficients - Win Probability'!$L$2</f>
        <v>#N/A</v>
      </c>
      <c r="N888" s="5" t="str">
        <f t="shared" si="1"/>
        <v>#N/A</v>
      </c>
    </row>
    <row r="889" ht="14.25" customHeight="1">
      <c r="A889" s="5" t="n">
        <f>'Coefficients - Win Probability'!$A$2</f>
        <v>0</v>
      </c>
      <c r="B889" s="5" t="n">
        <f>(Games!G890)*'Coefficients - Win Probability'!$B$2</f>
        <v>0</v>
      </c>
      <c r="C889" s="5" t="str">
        <f>(VLOOKUP(Games!B890, Data!$B$2:$L$134, 4, FALSE)-VLOOKUP(Games!E890, Data!$B$2:$L$134, 4, FALSE))*'Coefficients - Win Probability'!$C$2</f>
        <v>#N/A</v>
      </c>
      <c r="D889" s="5" t="str">
        <f>(VLOOKUP(Games!B890, Data!$B$2:$L$134, 5, FALSE)-VLOOKUP(Games!E890, Data!$B$2:$L$134, 5, FALSE))*'Coefficients - Win Probability'!$D$2</f>
        <v>#N/A</v>
      </c>
      <c r="E889" s="5" t="str">
        <f>(VLOOKUP(Games!B890, Data!$B$2:$L$134, 6, FALSE)-VLOOKUP(Games!E890, Data!$B$2:$L$134, 6, FALSE))*'Coefficients - Win Probability'!$E$2</f>
        <v>#N/A</v>
      </c>
      <c r="F889" s="5" t="str">
        <f>(VLOOKUP(Games!B890, Data!$B$2:$L$134, 7, FALSE)-VLOOKUP(Games!E890, Data!$B$2:$L$134, 7, FALSE))*'Coefficients - Win Probability'!$F$2</f>
        <v>#N/A</v>
      </c>
      <c r="G889" s="5" t="str">
        <f>(VLOOKUP(Games!B890, Data!$B$2:$L$134, 8, FALSE)-VLOOKUP(Games!E890, Data!$B$2:$L$134, 8, FALSE))*'Coefficients - Win Probability'!$G$2</f>
        <v>#N/A</v>
      </c>
      <c r="H889" s="5" t="str">
        <f>(VLOOKUP(Games!B890, Data!$B$2:$L$134, 9, FALSE)-VLOOKUP(Games!E890, Data!$B$2:$L$134, 9, FALSE))*'Coefficients - Win Probability'!$H$2</f>
        <v>#N/A</v>
      </c>
      <c r="I889" s="5" t="str">
        <f>(VLOOKUP(Games!B890, Data!$B$2:$L$134, 10, FALSE)-VLOOKUP(Games!E890, Data!$B$2:$L$134, 10, FALSE))*'Coefficients - Win Probability'!$I$2</f>
        <v>#N/A</v>
      </c>
      <c r="J889" s="5" t="str">
        <f>(IF(AND(VLOOKUP(Games!B890, Data!$B$2:$L$134, 11, FALSE)=1, VLOOKUP(Games!E890, Data!$B$2:$L$134, 11, FALSE)&lt;&gt;1), 1,0))*'Coefficients - Win Probability'!$J$2</f>
        <v>#N/A</v>
      </c>
      <c r="K889" s="5" t="str">
        <f>(IF(AND(VLOOKUP(Games!B890, Data!$B$2:$L$134, 11, FALSE)&lt;&gt;1, VLOOKUP(Games!E890, Data!$B$2:$L$134, 11, FALSE)=1), 1,0))*'Coefficients - Win Probability'!$K$2</f>
        <v>#N/A</v>
      </c>
      <c r="L889" s="5" t="str">
        <f>(VLOOKUP(Games!B890, Data!$B$2:$L$134, 3, FALSE)-VLOOKUP(Games!E890, Data!$B$2:$L$134, 3, FALSE))*'Coefficients - Win Probability'!$L$2</f>
        <v>#N/A</v>
      </c>
      <c r="N889" s="5" t="str">
        <f t="shared" si="1"/>
        <v>#N/A</v>
      </c>
    </row>
    <row r="890" ht="14.25" customHeight="1">
      <c r="A890" s="5" t="n">
        <f>'Coefficients - Win Probability'!$A$2</f>
        <v>0</v>
      </c>
      <c r="B890" s="5" t="n">
        <f>(Games!G891)*'Coefficients - Win Probability'!$B$2</f>
        <v>0</v>
      </c>
      <c r="C890" s="5" t="str">
        <f>(VLOOKUP(Games!B891, Data!$B$2:$L$134, 4, FALSE)-VLOOKUP(Games!E891, Data!$B$2:$L$134, 4, FALSE))*'Coefficients - Win Probability'!$C$2</f>
        <v>#N/A</v>
      </c>
      <c r="D890" s="5" t="str">
        <f>(VLOOKUP(Games!B891, Data!$B$2:$L$134, 5, FALSE)-VLOOKUP(Games!E891, Data!$B$2:$L$134, 5, FALSE))*'Coefficients - Win Probability'!$D$2</f>
        <v>#N/A</v>
      </c>
      <c r="E890" s="5" t="str">
        <f>(VLOOKUP(Games!B891, Data!$B$2:$L$134, 6, FALSE)-VLOOKUP(Games!E891, Data!$B$2:$L$134, 6, FALSE))*'Coefficients - Win Probability'!$E$2</f>
        <v>#N/A</v>
      </c>
      <c r="F890" s="5" t="str">
        <f>(VLOOKUP(Games!B891, Data!$B$2:$L$134, 7, FALSE)-VLOOKUP(Games!E891, Data!$B$2:$L$134, 7, FALSE))*'Coefficients - Win Probability'!$F$2</f>
        <v>#N/A</v>
      </c>
      <c r="G890" s="5" t="str">
        <f>(VLOOKUP(Games!B891, Data!$B$2:$L$134, 8, FALSE)-VLOOKUP(Games!E891, Data!$B$2:$L$134, 8, FALSE))*'Coefficients - Win Probability'!$G$2</f>
        <v>#N/A</v>
      </c>
      <c r="H890" s="5" t="str">
        <f>(VLOOKUP(Games!B891, Data!$B$2:$L$134, 9, FALSE)-VLOOKUP(Games!E891, Data!$B$2:$L$134, 9, FALSE))*'Coefficients - Win Probability'!$H$2</f>
        <v>#N/A</v>
      </c>
      <c r="I890" s="5" t="str">
        <f>(VLOOKUP(Games!B891, Data!$B$2:$L$134, 10, FALSE)-VLOOKUP(Games!E891, Data!$B$2:$L$134, 10, FALSE))*'Coefficients - Win Probability'!$I$2</f>
        <v>#N/A</v>
      </c>
      <c r="J890" s="5" t="str">
        <f>(IF(AND(VLOOKUP(Games!B891, Data!$B$2:$L$134, 11, FALSE)=1, VLOOKUP(Games!E891, Data!$B$2:$L$134, 11, FALSE)&lt;&gt;1), 1,0))*'Coefficients - Win Probability'!$J$2</f>
        <v>#N/A</v>
      </c>
      <c r="K890" s="5" t="str">
        <f>(IF(AND(VLOOKUP(Games!B891, Data!$B$2:$L$134, 11, FALSE)&lt;&gt;1, VLOOKUP(Games!E891, Data!$B$2:$L$134, 11, FALSE)=1), 1,0))*'Coefficients - Win Probability'!$K$2</f>
        <v>#N/A</v>
      </c>
      <c r="L890" s="5" t="str">
        <f>(VLOOKUP(Games!B891, Data!$B$2:$L$134, 3, FALSE)-VLOOKUP(Games!E891, Data!$B$2:$L$134, 3, FALSE))*'Coefficients - Win Probability'!$L$2</f>
        <v>#N/A</v>
      </c>
      <c r="N890" s="5" t="str">
        <f t="shared" si="1"/>
        <v>#N/A</v>
      </c>
    </row>
    <row r="891" ht="14.25" customHeight="1">
      <c r="A891" s="5" t="n">
        <f>'Coefficients - Win Probability'!$A$2</f>
        <v>0</v>
      </c>
      <c r="B891" s="5" t="n">
        <f>(Games!G892)*'Coefficients - Win Probability'!$B$2</f>
        <v>0</v>
      </c>
      <c r="C891" s="5" t="str">
        <f>(VLOOKUP(Games!B892, Data!$B$2:$L$134, 4, FALSE)-VLOOKUP(Games!E892, Data!$B$2:$L$134, 4, FALSE))*'Coefficients - Win Probability'!$C$2</f>
        <v>#N/A</v>
      </c>
      <c r="D891" s="5" t="str">
        <f>(VLOOKUP(Games!B892, Data!$B$2:$L$134, 5, FALSE)-VLOOKUP(Games!E892, Data!$B$2:$L$134, 5, FALSE))*'Coefficients - Win Probability'!$D$2</f>
        <v>#N/A</v>
      </c>
      <c r="E891" s="5" t="str">
        <f>(VLOOKUP(Games!B892, Data!$B$2:$L$134, 6, FALSE)-VLOOKUP(Games!E892, Data!$B$2:$L$134, 6, FALSE))*'Coefficients - Win Probability'!$E$2</f>
        <v>#N/A</v>
      </c>
      <c r="F891" s="5" t="str">
        <f>(VLOOKUP(Games!B892, Data!$B$2:$L$134, 7, FALSE)-VLOOKUP(Games!E892, Data!$B$2:$L$134, 7, FALSE))*'Coefficients - Win Probability'!$F$2</f>
        <v>#N/A</v>
      </c>
      <c r="G891" s="5" t="str">
        <f>(VLOOKUP(Games!B892, Data!$B$2:$L$134, 8, FALSE)-VLOOKUP(Games!E892, Data!$B$2:$L$134, 8, FALSE))*'Coefficients - Win Probability'!$G$2</f>
        <v>#N/A</v>
      </c>
      <c r="H891" s="5" t="str">
        <f>(VLOOKUP(Games!B892, Data!$B$2:$L$134, 9, FALSE)-VLOOKUP(Games!E892, Data!$B$2:$L$134, 9, FALSE))*'Coefficients - Win Probability'!$H$2</f>
        <v>#N/A</v>
      </c>
      <c r="I891" s="5" t="str">
        <f>(VLOOKUP(Games!B892, Data!$B$2:$L$134, 10, FALSE)-VLOOKUP(Games!E892, Data!$B$2:$L$134, 10, FALSE))*'Coefficients - Win Probability'!$I$2</f>
        <v>#N/A</v>
      </c>
      <c r="J891" s="5" t="str">
        <f>(IF(AND(VLOOKUP(Games!B892, Data!$B$2:$L$134, 11, FALSE)=1, VLOOKUP(Games!E892, Data!$B$2:$L$134, 11, FALSE)&lt;&gt;1), 1,0))*'Coefficients - Win Probability'!$J$2</f>
        <v>#N/A</v>
      </c>
      <c r="K891" s="5" t="str">
        <f>(IF(AND(VLOOKUP(Games!B892, Data!$B$2:$L$134, 11, FALSE)&lt;&gt;1, VLOOKUP(Games!E892, Data!$B$2:$L$134, 11, FALSE)=1), 1,0))*'Coefficients - Win Probability'!$K$2</f>
        <v>#N/A</v>
      </c>
      <c r="L891" s="5" t="str">
        <f>(VLOOKUP(Games!B892, Data!$B$2:$L$134, 3, FALSE)-VLOOKUP(Games!E892, Data!$B$2:$L$134, 3, FALSE))*'Coefficients - Win Probability'!$L$2</f>
        <v>#N/A</v>
      </c>
      <c r="N891" s="5" t="str">
        <f t="shared" si="1"/>
        <v>#N/A</v>
      </c>
    </row>
    <row r="892" ht="14.25" customHeight="1">
      <c r="A892" s="5" t="n">
        <f>'Coefficients - Win Probability'!$A$2</f>
        <v>0</v>
      </c>
      <c r="B892" s="5" t="n">
        <f>(Games!G893)*'Coefficients - Win Probability'!$B$2</f>
        <v>0</v>
      </c>
      <c r="C892" s="5" t="str">
        <f>(VLOOKUP(Games!B893, Data!$B$2:$L$134, 4, FALSE)-VLOOKUP(Games!E893, Data!$B$2:$L$134, 4, FALSE))*'Coefficients - Win Probability'!$C$2</f>
        <v>#N/A</v>
      </c>
      <c r="D892" s="5" t="str">
        <f>(VLOOKUP(Games!B893, Data!$B$2:$L$134, 5, FALSE)-VLOOKUP(Games!E893, Data!$B$2:$L$134, 5, FALSE))*'Coefficients - Win Probability'!$D$2</f>
        <v>#N/A</v>
      </c>
      <c r="E892" s="5" t="str">
        <f>(VLOOKUP(Games!B893, Data!$B$2:$L$134, 6, FALSE)-VLOOKUP(Games!E893, Data!$B$2:$L$134, 6, FALSE))*'Coefficients - Win Probability'!$E$2</f>
        <v>#N/A</v>
      </c>
      <c r="F892" s="5" t="str">
        <f>(VLOOKUP(Games!B893, Data!$B$2:$L$134, 7, FALSE)-VLOOKUP(Games!E893, Data!$B$2:$L$134, 7, FALSE))*'Coefficients - Win Probability'!$F$2</f>
        <v>#N/A</v>
      </c>
      <c r="G892" s="5" t="str">
        <f>(VLOOKUP(Games!B893, Data!$B$2:$L$134, 8, FALSE)-VLOOKUP(Games!E893, Data!$B$2:$L$134, 8, FALSE))*'Coefficients - Win Probability'!$G$2</f>
        <v>#N/A</v>
      </c>
      <c r="H892" s="5" t="str">
        <f>(VLOOKUP(Games!B893, Data!$B$2:$L$134, 9, FALSE)-VLOOKUP(Games!E893, Data!$B$2:$L$134, 9, FALSE))*'Coefficients - Win Probability'!$H$2</f>
        <v>#N/A</v>
      </c>
      <c r="I892" s="5" t="str">
        <f>(VLOOKUP(Games!B893, Data!$B$2:$L$134, 10, FALSE)-VLOOKUP(Games!E893, Data!$B$2:$L$134, 10, FALSE))*'Coefficients - Win Probability'!$I$2</f>
        <v>#N/A</v>
      </c>
      <c r="J892" s="5" t="str">
        <f>(IF(AND(VLOOKUP(Games!B893, Data!$B$2:$L$134, 11, FALSE)=1, VLOOKUP(Games!E893, Data!$B$2:$L$134, 11, FALSE)&lt;&gt;1), 1,0))*'Coefficients - Win Probability'!$J$2</f>
        <v>#N/A</v>
      </c>
      <c r="K892" s="5" t="str">
        <f>(IF(AND(VLOOKUP(Games!B893, Data!$B$2:$L$134, 11, FALSE)&lt;&gt;1, VLOOKUP(Games!E893, Data!$B$2:$L$134, 11, FALSE)=1), 1,0))*'Coefficients - Win Probability'!$K$2</f>
        <v>#N/A</v>
      </c>
      <c r="L892" s="5" t="str">
        <f>(VLOOKUP(Games!B893, Data!$B$2:$L$134, 3, FALSE)-VLOOKUP(Games!E893, Data!$B$2:$L$134, 3, FALSE))*'Coefficients - Win Probability'!$L$2</f>
        <v>#N/A</v>
      </c>
      <c r="N892" s="5" t="str">
        <f t="shared" si="1"/>
        <v>#N/A</v>
      </c>
    </row>
    <row r="893" ht="14.25" customHeight="1">
      <c r="A893" s="5" t="n">
        <f>'Coefficients - Win Probability'!$A$2</f>
        <v>0</v>
      </c>
      <c r="B893" s="5" t="n">
        <f>(Games!G894)*'Coefficients - Win Probability'!$B$2</f>
        <v>0</v>
      </c>
      <c r="C893" s="5" t="str">
        <f>(VLOOKUP(Games!B894, Data!$B$2:$L$134, 4, FALSE)-VLOOKUP(Games!E894, Data!$B$2:$L$134, 4, FALSE))*'Coefficients - Win Probability'!$C$2</f>
        <v>#N/A</v>
      </c>
      <c r="D893" s="5" t="str">
        <f>(VLOOKUP(Games!B894, Data!$B$2:$L$134, 5, FALSE)-VLOOKUP(Games!E894, Data!$B$2:$L$134, 5, FALSE))*'Coefficients - Win Probability'!$D$2</f>
        <v>#N/A</v>
      </c>
      <c r="E893" s="5" t="str">
        <f>(VLOOKUP(Games!B894, Data!$B$2:$L$134, 6, FALSE)-VLOOKUP(Games!E894, Data!$B$2:$L$134, 6, FALSE))*'Coefficients - Win Probability'!$E$2</f>
        <v>#N/A</v>
      </c>
      <c r="F893" s="5" t="str">
        <f>(VLOOKUP(Games!B894, Data!$B$2:$L$134, 7, FALSE)-VLOOKUP(Games!E894, Data!$B$2:$L$134, 7, FALSE))*'Coefficients - Win Probability'!$F$2</f>
        <v>#N/A</v>
      </c>
      <c r="G893" s="5" t="str">
        <f>(VLOOKUP(Games!B894, Data!$B$2:$L$134, 8, FALSE)-VLOOKUP(Games!E894, Data!$B$2:$L$134, 8, FALSE))*'Coefficients - Win Probability'!$G$2</f>
        <v>#N/A</v>
      </c>
      <c r="H893" s="5" t="str">
        <f>(VLOOKUP(Games!B894, Data!$B$2:$L$134, 9, FALSE)-VLOOKUP(Games!E894, Data!$B$2:$L$134, 9, FALSE))*'Coefficients - Win Probability'!$H$2</f>
        <v>#N/A</v>
      </c>
      <c r="I893" s="5" t="str">
        <f>(VLOOKUP(Games!B894, Data!$B$2:$L$134, 10, FALSE)-VLOOKUP(Games!E894, Data!$B$2:$L$134, 10, FALSE))*'Coefficients - Win Probability'!$I$2</f>
        <v>#N/A</v>
      </c>
      <c r="J893" s="5" t="str">
        <f>(IF(AND(VLOOKUP(Games!B894, Data!$B$2:$L$134, 11, FALSE)=1, VLOOKUP(Games!E894, Data!$B$2:$L$134, 11, FALSE)&lt;&gt;1), 1,0))*'Coefficients - Win Probability'!$J$2</f>
        <v>#N/A</v>
      </c>
      <c r="K893" s="5" t="str">
        <f>(IF(AND(VLOOKUP(Games!B894, Data!$B$2:$L$134, 11, FALSE)&lt;&gt;1, VLOOKUP(Games!E894, Data!$B$2:$L$134, 11, FALSE)=1), 1,0))*'Coefficients - Win Probability'!$K$2</f>
        <v>#N/A</v>
      </c>
      <c r="L893" s="5" t="str">
        <f>(VLOOKUP(Games!B894, Data!$B$2:$L$134, 3, FALSE)-VLOOKUP(Games!E894, Data!$B$2:$L$134, 3, FALSE))*'Coefficients - Win Probability'!$L$2</f>
        <v>#N/A</v>
      </c>
      <c r="N893" s="5" t="str">
        <f t="shared" si="1"/>
        <v>#N/A</v>
      </c>
    </row>
    <row r="894" ht="14.25" customHeight="1">
      <c r="A894" s="5" t="n">
        <f>'Coefficients - Win Probability'!$A$2</f>
        <v>0</v>
      </c>
      <c r="B894" s="5" t="n">
        <f>(Games!G895)*'Coefficients - Win Probability'!$B$2</f>
        <v>0</v>
      </c>
      <c r="C894" s="5" t="str">
        <f>(VLOOKUP(Games!B895, Data!$B$2:$L$134, 4, FALSE)-VLOOKUP(Games!E895, Data!$B$2:$L$134, 4, FALSE))*'Coefficients - Win Probability'!$C$2</f>
        <v>#N/A</v>
      </c>
      <c r="D894" s="5" t="str">
        <f>(VLOOKUP(Games!B895, Data!$B$2:$L$134, 5, FALSE)-VLOOKUP(Games!E895, Data!$B$2:$L$134, 5, FALSE))*'Coefficients - Win Probability'!$D$2</f>
        <v>#N/A</v>
      </c>
      <c r="E894" s="5" t="str">
        <f>(VLOOKUP(Games!B895, Data!$B$2:$L$134, 6, FALSE)-VLOOKUP(Games!E895, Data!$B$2:$L$134, 6, FALSE))*'Coefficients - Win Probability'!$E$2</f>
        <v>#N/A</v>
      </c>
      <c r="F894" s="5" t="str">
        <f>(VLOOKUP(Games!B895, Data!$B$2:$L$134, 7, FALSE)-VLOOKUP(Games!E895, Data!$B$2:$L$134, 7, FALSE))*'Coefficients - Win Probability'!$F$2</f>
        <v>#N/A</v>
      </c>
      <c r="G894" s="5" t="str">
        <f>(VLOOKUP(Games!B895, Data!$B$2:$L$134, 8, FALSE)-VLOOKUP(Games!E895, Data!$B$2:$L$134, 8, FALSE))*'Coefficients - Win Probability'!$G$2</f>
        <v>#N/A</v>
      </c>
      <c r="H894" s="5" t="str">
        <f>(VLOOKUP(Games!B895, Data!$B$2:$L$134, 9, FALSE)-VLOOKUP(Games!E895, Data!$B$2:$L$134, 9, FALSE))*'Coefficients - Win Probability'!$H$2</f>
        <v>#N/A</v>
      </c>
      <c r="I894" s="5" t="str">
        <f>(VLOOKUP(Games!B895, Data!$B$2:$L$134, 10, FALSE)-VLOOKUP(Games!E895, Data!$B$2:$L$134, 10, FALSE))*'Coefficients - Win Probability'!$I$2</f>
        <v>#N/A</v>
      </c>
      <c r="J894" s="5" t="str">
        <f>(IF(AND(VLOOKUP(Games!B895, Data!$B$2:$L$134, 11, FALSE)=1, VLOOKUP(Games!E895, Data!$B$2:$L$134, 11, FALSE)&lt;&gt;1), 1,0))*'Coefficients - Win Probability'!$J$2</f>
        <v>#N/A</v>
      </c>
      <c r="K894" s="5" t="str">
        <f>(IF(AND(VLOOKUP(Games!B895, Data!$B$2:$L$134, 11, FALSE)&lt;&gt;1, VLOOKUP(Games!E895, Data!$B$2:$L$134, 11, FALSE)=1), 1,0))*'Coefficients - Win Probability'!$K$2</f>
        <v>#N/A</v>
      </c>
      <c r="L894" s="5" t="str">
        <f>(VLOOKUP(Games!B895, Data!$B$2:$L$134, 3, FALSE)-VLOOKUP(Games!E895, Data!$B$2:$L$134, 3, FALSE))*'Coefficients - Win Probability'!$L$2</f>
        <v>#N/A</v>
      </c>
      <c r="N894" s="5" t="str">
        <f t="shared" si="1"/>
        <v>#N/A</v>
      </c>
    </row>
    <row r="895" ht="14.25" customHeight="1">
      <c r="A895" s="5" t="n">
        <f>'Coefficients - Win Probability'!$A$2</f>
        <v>0</v>
      </c>
      <c r="B895" s="5" t="n">
        <f>(Games!G896)*'Coefficients - Win Probability'!$B$2</f>
        <v>0</v>
      </c>
      <c r="C895" s="5" t="str">
        <f>(VLOOKUP(Games!B896, Data!$B$2:$L$134, 4, FALSE)-VLOOKUP(Games!E896, Data!$B$2:$L$134, 4, FALSE))*'Coefficients - Win Probability'!$C$2</f>
        <v>#N/A</v>
      </c>
      <c r="D895" s="5" t="str">
        <f>(VLOOKUP(Games!B896, Data!$B$2:$L$134, 5, FALSE)-VLOOKUP(Games!E896, Data!$B$2:$L$134, 5, FALSE))*'Coefficients - Win Probability'!$D$2</f>
        <v>#N/A</v>
      </c>
      <c r="E895" s="5" t="str">
        <f>(VLOOKUP(Games!B896, Data!$B$2:$L$134, 6, FALSE)-VLOOKUP(Games!E896, Data!$B$2:$L$134, 6, FALSE))*'Coefficients - Win Probability'!$E$2</f>
        <v>#N/A</v>
      </c>
      <c r="F895" s="5" t="str">
        <f>(VLOOKUP(Games!B896, Data!$B$2:$L$134, 7, FALSE)-VLOOKUP(Games!E896, Data!$B$2:$L$134, 7, FALSE))*'Coefficients - Win Probability'!$F$2</f>
        <v>#N/A</v>
      </c>
      <c r="G895" s="5" t="str">
        <f>(VLOOKUP(Games!B896, Data!$B$2:$L$134, 8, FALSE)-VLOOKUP(Games!E896, Data!$B$2:$L$134, 8, FALSE))*'Coefficients - Win Probability'!$G$2</f>
        <v>#N/A</v>
      </c>
      <c r="H895" s="5" t="str">
        <f>(VLOOKUP(Games!B896, Data!$B$2:$L$134, 9, FALSE)-VLOOKUP(Games!E896, Data!$B$2:$L$134, 9, FALSE))*'Coefficients - Win Probability'!$H$2</f>
        <v>#N/A</v>
      </c>
      <c r="I895" s="5" t="str">
        <f>(VLOOKUP(Games!B896, Data!$B$2:$L$134, 10, FALSE)-VLOOKUP(Games!E896, Data!$B$2:$L$134, 10, FALSE))*'Coefficients - Win Probability'!$I$2</f>
        <v>#N/A</v>
      </c>
      <c r="J895" s="5" t="str">
        <f>(IF(AND(VLOOKUP(Games!B896, Data!$B$2:$L$134, 11, FALSE)=1, VLOOKUP(Games!E896, Data!$B$2:$L$134, 11, FALSE)&lt;&gt;1), 1,0))*'Coefficients - Win Probability'!$J$2</f>
        <v>#N/A</v>
      </c>
      <c r="K895" s="5" t="str">
        <f>(IF(AND(VLOOKUP(Games!B896, Data!$B$2:$L$134, 11, FALSE)&lt;&gt;1, VLOOKUP(Games!E896, Data!$B$2:$L$134, 11, FALSE)=1), 1,0))*'Coefficients - Win Probability'!$K$2</f>
        <v>#N/A</v>
      </c>
      <c r="L895" s="5" t="str">
        <f>(VLOOKUP(Games!B896, Data!$B$2:$L$134, 3, FALSE)-VLOOKUP(Games!E896, Data!$B$2:$L$134, 3, FALSE))*'Coefficients - Win Probability'!$L$2</f>
        <v>#N/A</v>
      </c>
      <c r="N895" s="5" t="str">
        <f t="shared" si="1"/>
        <v>#N/A</v>
      </c>
    </row>
    <row r="896" ht="14.25" customHeight="1">
      <c r="A896" s="5" t="n">
        <f>'Coefficients - Win Probability'!$A$2</f>
        <v>0</v>
      </c>
      <c r="B896" s="5" t="n">
        <f>(Games!G897)*'Coefficients - Win Probability'!$B$2</f>
        <v>0</v>
      </c>
      <c r="C896" s="5" t="str">
        <f>(VLOOKUP(Games!B897, Data!$B$2:$L$134, 4, FALSE)-VLOOKUP(Games!E897, Data!$B$2:$L$134, 4, FALSE))*'Coefficients - Win Probability'!$C$2</f>
        <v>#N/A</v>
      </c>
      <c r="D896" s="5" t="str">
        <f>(VLOOKUP(Games!B897, Data!$B$2:$L$134, 5, FALSE)-VLOOKUP(Games!E897, Data!$B$2:$L$134, 5, FALSE))*'Coefficients - Win Probability'!$D$2</f>
        <v>#N/A</v>
      </c>
      <c r="E896" s="5" t="str">
        <f>(VLOOKUP(Games!B897, Data!$B$2:$L$134, 6, FALSE)-VLOOKUP(Games!E897, Data!$B$2:$L$134, 6, FALSE))*'Coefficients - Win Probability'!$E$2</f>
        <v>#N/A</v>
      </c>
      <c r="F896" s="5" t="str">
        <f>(VLOOKUP(Games!B897, Data!$B$2:$L$134, 7, FALSE)-VLOOKUP(Games!E897, Data!$B$2:$L$134, 7, FALSE))*'Coefficients - Win Probability'!$F$2</f>
        <v>#N/A</v>
      </c>
      <c r="G896" s="5" t="str">
        <f>(VLOOKUP(Games!B897, Data!$B$2:$L$134, 8, FALSE)-VLOOKUP(Games!E897, Data!$B$2:$L$134, 8, FALSE))*'Coefficients - Win Probability'!$G$2</f>
        <v>#N/A</v>
      </c>
      <c r="H896" s="5" t="str">
        <f>(VLOOKUP(Games!B897, Data!$B$2:$L$134, 9, FALSE)-VLOOKUP(Games!E897, Data!$B$2:$L$134, 9, FALSE))*'Coefficients - Win Probability'!$H$2</f>
        <v>#N/A</v>
      </c>
      <c r="I896" s="5" t="str">
        <f>(VLOOKUP(Games!B897, Data!$B$2:$L$134, 10, FALSE)-VLOOKUP(Games!E897, Data!$B$2:$L$134, 10, FALSE))*'Coefficients - Win Probability'!$I$2</f>
        <v>#N/A</v>
      </c>
      <c r="J896" s="5" t="str">
        <f>(IF(AND(VLOOKUP(Games!B897, Data!$B$2:$L$134, 11, FALSE)=1, VLOOKUP(Games!E897, Data!$B$2:$L$134, 11, FALSE)&lt;&gt;1), 1,0))*'Coefficients - Win Probability'!$J$2</f>
        <v>#N/A</v>
      </c>
      <c r="K896" s="5" t="str">
        <f>(IF(AND(VLOOKUP(Games!B897, Data!$B$2:$L$134, 11, FALSE)&lt;&gt;1, VLOOKUP(Games!E897, Data!$B$2:$L$134, 11, FALSE)=1), 1,0))*'Coefficients - Win Probability'!$K$2</f>
        <v>#N/A</v>
      </c>
      <c r="L896" s="5" t="str">
        <f>(VLOOKUP(Games!B897, Data!$B$2:$L$134, 3, FALSE)-VLOOKUP(Games!E897, Data!$B$2:$L$134, 3, FALSE))*'Coefficients - Win Probability'!$L$2</f>
        <v>#N/A</v>
      </c>
      <c r="N896" s="5" t="str">
        <f t="shared" si="1"/>
        <v>#N/A</v>
      </c>
    </row>
    <row r="897" ht="14.25" customHeight="1">
      <c r="A897" s="5" t="n">
        <f>'Coefficients - Win Probability'!$A$2</f>
        <v>0</v>
      </c>
      <c r="B897" s="5" t="n">
        <f>(Games!G898)*'Coefficients - Win Probability'!$B$2</f>
        <v>0</v>
      </c>
      <c r="C897" s="5" t="str">
        <f>(VLOOKUP(Games!B898, Data!$B$2:$L$134, 4, FALSE)-VLOOKUP(Games!E898, Data!$B$2:$L$134, 4, FALSE))*'Coefficients - Win Probability'!$C$2</f>
        <v>#N/A</v>
      </c>
      <c r="D897" s="5" t="str">
        <f>(VLOOKUP(Games!B898, Data!$B$2:$L$134, 5, FALSE)-VLOOKUP(Games!E898, Data!$B$2:$L$134, 5, FALSE))*'Coefficients - Win Probability'!$D$2</f>
        <v>#N/A</v>
      </c>
      <c r="E897" s="5" t="str">
        <f>(VLOOKUP(Games!B898, Data!$B$2:$L$134, 6, FALSE)-VLOOKUP(Games!E898, Data!$B$2:$L$134, 6, FALSE))*'Coefficients - Win Probability'!$E$2</f>
        <v>#N/A</v>
      </c>
      <c r="F897" s="5" t="str">
        <f>(VLOOKUP(Games!B898, Data!$B$2:$L$134, 7, FALSE)-VLOOKUP(Games!E898, Data!$B$2:$L$134, 7, FALSE))*'Coefficients - Win Probability'!$F$2</f>
        <v>#N/A</v>
      </c>
      <c r="G897" s="5" t="str">
        <f>(VLOOKUP(Games!B898, Data!$B$2:$L$134, 8, FALSE)-VLOOKUP(Games!E898, Data!$B$2:$L$134, 8, FALSE))*'Coefficients - Win Probability'!$G$2</f>
        <v>#N/A</v>
      </c>
      <c r="H897" s="5" t="str">
        <f>(VLOOKUP(Games!B898, Data!$B$2:$L$134, 9, FALSE)-VLOOKUP(Games!E898, Data!$B$2:$L$134, 9, FALSE))*'Coefficients - Win Probability'!$H$2</f>
        <v>#N/A</v>
      </c>
      <c r="I897" s="5" t="str">
        <f>(VLOOKUP(Games!B898, Data!$B$2:$L$134, 10, FALSE)-VLOOKUP(Games!E898, Data!$B$2:$L$134, 10, FALSE))*'Coefficients - Win Probability'!$I$2</f>
        <v>#N/A</v>
      </c>
      <c r="J897" s="5" t="str">
        <f>(IF(AND(VLOOKUP(Games!B898, Data!$B$2:$L$134, 11, FALSE)=1, VLOOKUP(Games!E898, Data!$B$2:$L$134, 11, FALSE)&lt;&gt;1), 1,0))*'Coefficients - Win Probability'!$J$2</f>
        <v>#N/A</v>
      </c>
      <c r="K897" s="5" t="str">
        <f>(IF(AND(VLOOKUP(Games!B898, Data!$B$2:$L$134, 11, FALSE)&lt;&gt;1, VLOOKUP(Games!E898, Data!$B$2:$L$134, 11, FALSE)=1), 1,0))*'Coefficients - Win Probability'!$K$2</f>
        <v>#N/A</v>
      </c>
      <c r="L897" s="5" t="str">
        <f>(VLOOKUP(Games!B898, Data!$B$2:$L$134, 3, FALSE)-VLOOKUP(Games!E898, Data!$B$2:$L$134, 3, FALSE))*'Coefficients - Win Probability'!$L$2</f>
        <v>#N/A</v>
      </c>
      <c r="N897" s="5" t="str">
        <f t="shared" si="1"/>
        <v>#N/A</v>
      </c>
    </row>
    <row r="898" ht="14.25" customHeight="1">
      <c r="A898" s="5" t="n">
        <f>'Coefficients - Win Probability'!$A$2</f>
        <v>0</v>
      </c>
      <c r="B898" s="5" t="n">
        <f>(Games!G899)*'Coefficients - Win Probability'!$B$2</f>
        <v>0</v>
      </c>
      <c r="C898" s="5" t="str">
        <f>(VLOOKUP(Games!B899, Data!$B$2:$L$134, 4, FALSE)-VLOOKUP(Games!E899, Data!$B$2:$L$134, 4, FALSE))*'Coefficients - Win Probability'!$C$2</f>
        <v>#N/A</v>
      </c>
      <c r="D898" s="5" t="str">
        <f>(VLOOKUP(Games!B899, Data!$B$2:$L$134, 5, FALSE)-VLOOKUP(Games!E899, Data!$B$2:$L$134, 5, FALSE))*'Coefficients - Win Probability'!$D$2</f>
        <v>#N/A</v>
      </c>
      <c r="E898" s="5" t="str">
        <f>(VLOOKUP(Games!B899, Data!$B$2:$L$134, 6, FALSE)-VLOOKUP(Games!E899, Data!$B$2:$L$134, 6, FALSE))*'Coefficients - Win Probability'!$E$2</f>
        <v>#N/A</v>
      </c>
      <c r="F898" s="5" t="str">
        <f>(VLOOKUP(Games!B899, Data!$B$2:$L$134, 7, FALSE)-VLOOKUP(Games!E899, Data!$B$2:$L$134, 7, FALSE))*'Coefficients - Win Probability'!$F$2</f>
        <v>#N/A</v>
      </c>
      <c r="G898" s="5" t="str">
        <f>(VLOOKUP(Games!B899, Data!$B$2:$L$134, 8, FALSE)-VLOOKUP(Games!E899, Data!$B$2:$L$134, 8, FALSE))*'Coefficients - Win Probability'!$G$2</f>
        <v>#N/A</v>
      </c>
      <c r="H898" s="5" t="str">
        <f>(VLOOKUP(Games!B899, Data!$B$2:$L$134, 9, FALSE)-VLOOKUP(Games!E899, Data!$B$2:$L$134, 9, FALSE))*'Coefficients - Win Probability'!$H$2</f>
        <v>#N/A</v>
      </c>
      <c r="I898" s="5" t="str">
        <f>(VLOOKUP(Games!B899, Data!$B$2:$L$134, 10, FALSE)-VLOOKUP(Games!E899, Data!$B$2:$L$134, 10, FALSE))*'Coefficients - Win Probability'!$I$2</f>
        <v>#N/A</v>
      </c>
      <c r="J898" s="5" t="str">
        <f>(IF(AND(VLOOKUP(Games!B899, Data!$B$2:$L$134, 11, FALSE)=1, VLOOKUP(Games!E899, Data!$B$2:$L$134, 11, FALSE)&lt;&gt;1), 1,0))*'Coefficients - Win Probability'!$J$2</f>
        <v>#N/A</v>
      </c>
      <c r="K898" s="5" t="str">
        <f>(IF(AND(VLOOKUP(Games!B899, Data!$B$2:$L$134, 11, FALSE)&lt;&gt;1, VLOOKUP(Games!E899, Data!$B$2:$L$134, 11, FALSE)=1), 1,0))*'Coefficients - Win Probability'!$K$2</f>
        <v>#N/A</v>
      </c>
      <c r="L898" s="5" t="str">
        <f>(VLOOKUP(Games!B899, Data!$B$2:$L$134, 3, FALSE)-VLOOKUP(Games!E899, Data!$B$2:$L$134, 3, FALSE))*'Coefficients - Win Probability'!$L$2</f>
        <v>#N/A</v>
      </c>
      <c r="N898" s="5" t="str">
        <f t="shared" si="1"/>
        <v>#N/A</v>
      </c>
    </row>
    <row r="899" ht="14.25" customHeight="1">
      <c r="A899" s="5" t="n">
        <f>'Coefficients - Win Probability'!$A$2</f>
        <v>0</v>
      </c>
      <c r="B899" s="5" t="n">
        <f>(Games!G900)*'Coefficients - Win Probability'!$B$2</f>
        <v>0</v>
      </c>
      <c r="C899" s="5" t="str">
        <f>(VLOOKUP(Games!B900, Data!$B$2:$L$134, 4, FALSE)-VLOOKUP(Games!E900, Data!$B$2:$L$134, 4, FALSE))*'Coefficients - Win Probability'!$C$2</f>
        <v>#N/A</v>
      </c>
      <c r="D899" s="5" t="str">
        <f>(VLOOKUP(Games!B900, Data!$B$2:$L$134, 5, FALSE)-VLOOKUP(Games!E900, Data!$B$2:$L$134, 5, FALSE))*'Coefficients - Win Probability'!$D$2</f>
        <v>#N/A</v>
      </c>
      <c r="E899" s="5" t="str">
        <f>(VLOOKUP(Games!B900, Data!$B$2:$L$134, 6, FALSE)-VLOOKUP(Games!E900, Data!$B$2:$L$134, 6, FALSE))*'Coefficients - Win Probability'!$E$2</f>
        <v>#N/A</v>
      </c>
      <c r="F899" s="5" t="str">
        <f>(VLOOKUP(Games!B900, Data!$B$2:$L$134, 7, FALSE)-VLOOKUP(Games!E900, Data!$B$2:$L$134, 7, FALSE))*'Coefficients - Win Probability'!$F$2</f>
        <v>#N/A</v>
      </c>
      <c r="G899" s="5" t="str">
        <f>(VLOOKUP(Games!B900, Data!$B$2:$L$134, 8, FALSE)-VLOOKUP(Games!E900, Data!$B$2:$L$134, 8, FALSE))*'Coefficients - Win Probability'!$G$2</f>
        <v>#N/A</v>
      </c>
      <c r="H899" s="5" t="str">
        <f>(VLOOKUP(Games!B900, Data!$B$2:$L$134, 9, FALSE)-VLOOKUP(Games!E900, Data!$B$2:$L$134, 9, FALSE))*'Coefficients - Win Probability'!$H$2</f>
        <v>#N/A</v>
      </c>
      <c r="I899" s="5" t="str">
        <f>(VLOOKUP(Games!B900, Data!$B$2:$L$134, 10, FALSE)-VLOOKUP(Games!E900, Data!$B$2:$L$134, 10, FALSE))*'Coefficients - Win Probability'!$I$2</f>
        <v>#N/A</v>
      </c>
      <c r="J899" s="5" t="str">
        <f>(IF(AND(VLOOKUP(Games!B900, Data!$B$2:$L$134, 11, FALSE)=1, VLOOKUP(Games!E900, Data!$B$2:$L$134, 11, FALSE)&lt;&gt;1), 1,0))*'Coefficients - Win Probability'!$J$2</f>
        <v>#N/A</v>
      </c>
      <c r="K899" s="5" t="str">
        <f>(IF(AND(VLOOKUP(Games!B900, Data!$B$2:$L$134, 11, FALSE)&lt;&gt;1, VLOOKUP(Games!E900, Data!$B$2:$L$134, 11, FALSE)=1), 1,0))*'Coefficients - Win Probability'!$K$2</f>
        <v>#N/A</v>
      </c>
      <c r="L899" s="5" t="str">
        <f>(VLOOKUP(Games!B900, Data!$B$2:$L$134, 3, FALSE)-VLOOKUP(Games!E900, Data!$B$2:$L$134, 3, FALSE))*'Coefficients - Win Probability'!$L$2</f>
        <v>#N/A</v>
      </c>
      <c r="N899" s="5" t="str">
        <f t="shared" si="1"/>
        <v>#N/A</v>
      </c>
    </row>
    <row r="900" ht="14.25" customHeight="1">
      <c r="A900" s="5" t="n">
        <f>'Coefficients - Win Probability'!$A$2</f>
        <v>0</v>
      </c>
      <c r="B900" s="5" t="n">
        <f>(Games!G901)*'Coefficients - Win Probability'!$B$2</f>
        <v>0</v>
      </c>
      <c r="C900" s="5" t="str">
        <f>(VLOOKUP(Games!B901, Data!$B$2:$L$134, 4, FALSE)-VLOOKUP(Games!E901, Data!$B$2:$L$134, 4, FALSE))*'Coefficients - Win Probability'!$C$2</f>
        <v>#N/A</v>
      </c>
      <c r="D900" s="5" t="str">
        <f>(VLOOKUP(Games!B901, Data!$B$2:$L$134, 5, FALSE)-VLOOKUP(Games!E901, Data!$B$2:$L$134, 5, FALSE))*'Coefficients - Win Probability'!$D$2</f>
        <v>#N/A</v>
      </c>
      <c r="E900" s="5" t="str">
        <f>(VLOOKUP(Games!B901, Data!$B$2:$L$134, 6, FALSE)-VLOOKUP(Games!E901, Data!$B$2:$L$134, 6, FALSE))*'Coefficients - Win Probability'!$E$2</f>
        <v>#N/A</v>
      </c>
      <c r="F900" s="5" t="str">
        <f>(VLOOKUP(Games!B901, Data!$B$2:$L$134, 7, FALSE)-VLOOKUP(Games!E901, Data!$B$2:$L$134, 7, FALSE))*'Coefficients - Win Probability'!$F$2</f>
        <v>#N/A</v>
      </c>
      <c r="G900" s="5" t="str">
        <f>(VLOOKUP(Games!B901, Data!$B$2:$L$134, 8, FALSE)-VLOOKUP(Games!E901, Data!$B$2:$L$134, 8, FALSE))*'Coefficients - Win Probability'!$G$2</f>
        <v>#N/A</v>
      </c>
      <c r="H900" s="5" t="str">
        <f>(VLOOKUP(Games!B901, Data!$B$2:$L$134, 9, FALSE)-VLOOKUP(Games!E901, Data!$B$2:$L$134, 9, FALSE))*'Coefficients - Win Probability'!$H$2</f>
        <v>#N/A</v>
      </c>
      <c r="I900" s="5" t="str">
        <f>(VLOOKUP(Games!B901, Data!$B$2:$L$134, 10, FALSE)-VLOOKUP(Games!E901, Data!$B$2:$L$134, 10, FALSE))*'Coefficients - Win Probability'!$I$2</f>
        <v>#N/A</v>
      </c>
      <c r="J900" s="5" t="str">
        <f>(IF(AND(VLOOKUP(Games!B901, Data!$B$2:$L$134, 11, FALSE)=1, VLOOKUP(Games!E901, Data!$B$2:$L$134, 11, FALSE)&lt;&gt;1), 1,0))*'Coefficients - Win Probability'!$J$2</f>
        <v>#N/A</v>
      </c>
      <c r="K900" s="5" t="str">
        <f>(IF(AND(VLOOKUP(Games!B901, Data!$B$2:$L$134, 11, FALSE)&lt;&gt;1, VLOOKUP(Games!E901, Data!$B$2:$L$134, 11, FALSE)=1), 1,0))*'Coefficients - Win Probability'!$K$2</f>
        <v>#N/A</v>
      </c>
      <c r="L900" s="5" t="str">
        <f>(VLOOKUP(Games!B901, Data!$B$2:$L$134, 3, FALSE)-VLOOKUP(Games!E901, Data!$B$2:$L$134, 3, FALSE))*'Coefficients - Win Probability'!$L$2</f>
        <v>#N/A</v>
      </c>
      <c r="N900" s="5" t="str">
        <f t="shared" si="1"/>
        <v>#N/A</v>
      </c>
    </row>
    <row r="901" ht="14.25" customHeight="1">
      <c r="A901" s="5" t="n">
        <f>'Coefficients - Win Probability'!$A$2</f>
        <v>0</v>
      </c>
      <c r="B901" s="5" t="n">
        <f>(Games!G902)*'Coefficients - Win Probability'!$B$2</f>
        <v>0</v>
      </c>
      <c r="C901" s="5" t="str">
        <f>(VLOOKUP(Games!B902, Data!$B$2:$L$134, 4, FALSE)-VLOOKUP(Games!E902, Data!$B$2:$L$134, 4, FALSE))*'Coefficients - Win Probability'!$C$2</f>
        <v>#N/A</v>
      </c>
      <c r="D901" s="5" t="str">
        <f>(VLOOKUP(Games!B902, Data!$B$2:$L$134, 5, FALSE)-VLOOKUP(Games!E902, Data!$B$2:$L$134, 5, FALSE))*'Coefficients - Win Probability'!$D$2</f>
        <v>#N/A</v>
      </c>
      <c r="E901" s="5" t="str">
        <f>(VLOOKUP(Games!B902, Data!$B$2:$L$134, 6, FALSE)-VLOOKUP(Games!E902, Data!$B$2:$L$134, 6, FALSE))*'Coefficients - Win Probability'!$E$2</f>
        <v>#N/A</v>
      </c>
      <c r="F901" s="5" t="str">
        <f>(VLOOKUP(Games!B902, Data!$B$2:$L$134, 7, FALSE)-VLOOKUP(Games!E902, Data!$B$2:$L$134, 7, FALSE))*'Coefficients - Win Probability'!$F$2</f>
        <v>#N/A</v>
      </c>
      <c r="G901" s="5" t="str">
        <f>(VLOOKUP(Games!B902, Data!$B$2:$L$134, 8, FALSE)-VLOOKUP(Games!E902, Data!$B$2:$L$134, 8, FALSE))*'Coefficients - Win Probability'!$G$2</f>
        <v>#N/A</v>
      </c>
      <c r="H901" s="5" t="str">
        <f>(VLOOKUP(Games!B902, Data!$B$2:$L$134, 9, FALSE)-VLOOKUP(Games!E902, Data!$B$2:$L$134, 9, FALSE))*'Coefficients - Win Probability'!$H$2</f>
        <v>#N/A</v>
      </c>
      <c r="I901" s="5" t="str">
        <f>(VLOOKUP(Games!B902, Data!$B$2:$L$134, 10, FALSE)-VLOOKUP(Games!E902, Data!$B$2:$L$134, 10, FALSE))*'Coefficients - Win Probability'!$I$2</f>
        <v>#N/A</v>
      </c>
      <c r="J901" s="5" t="str">
        <f>(IF(AND(VLOOKUP(Games!B902, Data!$B$2:$L$134, 11, FALSE)=1, VLOOKUP(Games!E902, Data!$B$2:$L$134, 11, FALSE)&lt;&gt;1), 1,0))*'Coefficients - Win Probability'!$J$2</f>
        <v>#N/A</v>
      </c>
      <c r="K901" s="5" t="str">
        <f>(IF(AND(VLOOKUP(Games!B902, Data!$B$2:$L$134, 11, FALSE)&lt;&gt;1, VLOOKUP(Games!E902, Data!$B$2:$L$134, 11, FALSE)=1), 1,0))*'Coefficients - Win Probability'!$K$2</f>
        <v>#N/A</v>
      </c>
      <c r="L901" s="5" t="str">
        <f>(VLOOKUP(Games!B902, Data!$B$2:$L$134, 3, FALSE)-VLOOKUP(Games!E902, Data!$B$2:$L$134, 3, FALSE))*'Coefficients - Win Probability'!$L$2</f>
        <v>#N/A</v>
      </c>
      <c r="N901" s="5" t="str">
        <f t="shared" si="1"/>
        <v>#N/A</v>
      </c>
    </row>
    <row r="902" ht="14.25" customHeight="1">
      <c r="A902" s="5" t="n">
        <f>'Coefficients - Win Probability'!$A$2</f>
        <v>0</v>
      </c>
      <c r="B902" s="5" t="n">
        <f>(Games!G903)*'Coefficients - Win Probability'!$B$2</f>
        <v>0</v>
      </c>
      <c r="C902" s="5" t="str">
        <f>(VLOOKUP(Games!B903, Data!$B$2:$L$134, 4, FALSE)-VLOOKUP(Games!E903, Data!$B$2:$L$134, 4, FALSE))*'Coefficients - Win Probability'!$C$2</f>
        <v>#N/A</v>
      </c>
      <c r="D902" s="5" t="str">
        <f>(VLOOKUP(Games!B903, Data!$B$2:$L$134, 5, FALSE)-VLOOKUP(Games!E903, Data!$B$2:$L$134, 5, FALSE))*'Coefficients - Win Probability'!$D$2</f>
        <v>#N/A</v>
      </c>
      <c r="E902" s="5" t="str">
        <f>(VLOOKUP(Games!B903, Data!$B$2:$L$134, 6, FALSE)-VLOOKUP(Games!E903, Data!$B$2:$L$134, 6, FALSE))*'Coefficients - Win Probability'!$E$2</f>
        <v>#N/A</v>
      </c>
      <c r="F902" s="5" t="str">
        <f>(VLOOKUP(Games!B903, Data!$B$2:$L$134, 7, FALSE)-VLOOKUP(Games!E903, Data!$B$2:$L$134, 7, FALSE))*'Coefficients - Win Probability'!$F$2</f>
        <v>#N/A</v>
      </c>
      <c r="G902" s="5" t="str">
        <f>(VLOOKUP(Games!B903, Data!$B$2:$L$134, 8, FALSE)-VLOOKUP(Games!E903, Data!$B$2:$L$134, 8, FALSE))*'Coefficients - Win Probability'!$G$2</f>
        <v>#N/A</v>
      </c>
      <c r="H902" s="5" t="str">
        <f>(VLOOKUP(Games!B903, Data!$B$2:$L$134, 9, FALSE)-VLOOKUP(Games!E903, Data!$B$2:$L$134, 9, FALSE))*'Coefficients - Win Probability'!$H$2</f>
        <v>#N/A</v>
      </c>
      <c r="I902" s="5" t="str">
        <f>(VLOOKUP(Games!B903, Data!$B$2:$L$134, 10, FALSE)-VLOOKUP(Games!E903, Data!$B$2:$L$134, 10, FALSE))*'Coefficients - Win Probability'!$I$2</f>
        <v>#N/A</v>
      </c>
      <c r="J902" s="5" t="str">
        <f>(IF(AND(VLOOKUP(Games!B903, Data!$B$2:$L$134, 11, FALSE)=1, VLOOKUP(Games!E903, Data!$B$2:$L$134, 11, FALSE)&lt;&gt;1), 1,0))*'Coefficients - Win Probability'!$J$2</f>
        <v>#N/A</v>
      </c>
      <c r="K902" s="5" t="str">
        <f>(IF(AND(VLOOKUP(Games!B903, Data!$B$2:$L$134, 11, FALSE)&lt;&gt;1, VLOOKUP(Games!E903, Data!$B$2:$L$134, 11, FALSE)=1), 1,0))*'Coefficients - Win Probability'!$K$2</f>
        <v>#N/A</v>
      </c>
      <c r="L902" s="5" t="str">
        <f>(VLOOKUP(Games!B903, Data!$B$2:$L$134, 3, FALSE)-VLOOKUP(Games!E903, Data!$B$2:$L$134, 3, FALSE))*'Coefficients - Win Probability'!$L$2</f>
        <v>#N/A</v>
      </c>
      <c r="N902" s="5" t="str">
        <f t="shared" si="1"/>
        <v>#N/A</v>
      </c>
    </row>
    <row r="903" ht="14.25" customHeight="1">
      <c r="A903" s="5" t="n">
        <f>'Coefficients - Win Probability'!$A$2</f>
        <v>0</v>
      </c>
      <c r="B903" s="5" t="n">
        <f>(Games!G904)*'Coefficients - Win Probability'!$B$2</f>
        <v>0</v>
      </c>
      <c r="C903" s="5" t="str">
        <f>(VLOOKUP(Games!B904, Data!$B$2:$L$134, 4, FALSE)-VLOOKUP(Games!E904, Data!$B$2:$L$134, 4, FALSE))*'Coefficients - Win Probability'!$C$2</f>
        <v>#N/A</v>
      </c>
      <c r="D903" s="5" t="str">
        <f>(VLOOKUP(Games!B904, Data!$B$2:$L$134, 5, FALSE)-VLOOKUP(Games!E904, Data!$B$2:$L$134, 5, FALSE))*'Coefficients - Win Probability'!$D$2</f>
        <v>#N/A</v>
      </c>
      <c r="E903" s="5" t="str">
        <f>(VLOOKUP(Games!B904, Data!$B$2:$L$134, 6, FALSE)-VLOOKUP(Games!E904, Data!$B$2:$L$134, 6, FALSE))*'Coefficients - Win Probability'!$E$2</f>
        <v>#N/A</v>
      </c>
      <c r="F903" s="5" t="str">
        <f>(VLOOKUP(Games!B904, Data!$B$2:$L$134, 7, FALSE)-VLOOKUP(Games!E904, Data!$B$2:$L$134, 7, FALSE))*'Coefficients - Win Probability'!$F$2</f>
        <v>#N/A</v>
      </c>
      <c r="G903" s="5" t="str">
        <f>(VLOOKUP(Games!B904, Data!$B$2:$L$134, 8, FALSE)-VLOOKUP(Games!E904, Data!$B$2:$L$134, 8, FALSE))*'Coefficients - Win Probability'!$G$2</f>
        <v>#N/A</v>
      </c>
      <c r="H903" s="5" t="str">
        <f>(VLOOKUP(Games!B904, Data!$B$2:$L$134, 9, FALSE)-VLOOKUP(Games!E904, Data!$B$2:$L$134, 9, FALSE))*'Coefficients - Win Probability'!$H$2</f>
        <v>#N/A</v>
      </c>
      <c r="I903" s="5" t="str">
        <f>(VLOOKUP(Games!B904, Data!$B$2:$L$134, 10, FALSE)-VLOOKUP(Games!E904, Data!$B$2:$L$134, 10, FALSE))*'Coefficients - Win Probability'!$I$2</f>
        <v>#N/A</v>
      </c>
      <c r="J903" s="5" t="str">
        <f>(IF(AND(VLOOKUP(Games!B904, Data!$B$2:$L$134, 11, FALSE)=1, VLOOKUP(Games!E904, Data!$B$2:$L$134, 11, FALSE)&lt;&gt;1), 1,0))*'Coefficients - Win Probability'!$J$2</f>
        <v>#N/A</v>
      </c>
      <c r="K903" s="5" t="str">
        <f>(IF(AND(VLOOKUP(Games!B904, Data!$B$2:$L$134, 11, FALSE)&lt;&gt;1, VLOOKUP(Games!E904, Data!$B$2:$L$134, 11, FALSE)=1), 1,0))*'Coefficients - Win Probability'!$K$2</f>
        <v>#N/A</v>
      </c>
      <c r="L903" s="5" t="str">
        <f>(VLOOKUP(Games!B904, Data!$B$2:$L$134, 3, FALSE)-VLOOKUP(Games!E904, Data!$B$2:$L$134, 3, FALSE))*'Coefficients - Win Probability'!$L$2</f>
        <v>#N/A</v>
      </c>
      <c r="N903" s="5" t="str">
        <f t="shared" si="1"/>
        <v>#N/A</v>
      </c>
    </row>
    <row r="904" ht="14.25" customHeight="1">
      <c r="A904" s="5" t="n">
        <f>'Coefficients - Win Probability'!$A$2</f>
        <v>0</v>
      </c>
      <c r="B904" s="5" t="n">
        <f>(Games!G905)*'Coefficients - Win Probability'!$B$2</f>
        <v>0</v>
      </c>
      <c r="C904" s="5" t="str">
        <f>(VLOOKUP(Games!B905, Data!$B$2:$L$134, 4, FALSE)-VLOOKUP(Games!E905, Data!$B$2:$L$134, 4, FALSE))*'Coefficients - Win Probability'!$C$2</f>
        <v>#N/A</v>
      </c>
      <c r="D904" s="5" t="str">
        <f>(VLOOKUP(Games!B905, Data!$B$2:$L$134, 5, FALSE)-VLOOKUP(Games!E905, Data!$B$2:$L$134, 5, FALSE))*'Coefficients - Win Probability'!$D$2</f>
        <v>#N/A</v>
      </c>
      <c r="E904" s="5" t="str">
        <f>(VLOOKUP(Games!B905, Data!$B$2:$L$134, 6, FALSE)-VLOOKUP(Games!E905, Data!$B$2:$L$134, 6, FALSE))*'Coefficients - Win Probability'!$E$2</f>
        <v>#N/A</v>
      </c>
      <c r="F904" s="5" t="str">
        <f>(VLOOKUP(Games!B905, Data!$B$2:$L$134, 7, FALSE)-VLOOKUP(Games!E905, Data!$B$2:$L$134, 7, FALSE))*'Coefficients - Win Probability'!$F$2</f>
        <v>#N/A</v>
      </c>
      <c r="G904" s="5" t="str">
        <f>(VLOOKUP(Games!B905, Data!$B$2:$L$134, 8, FALSE)-VLOOKUP(Games!E905, Data!$B$2:$L$134, 8, FALSE))*'Coefficients - Win Probability'!$G$2</f>
        <v>#N/A</v>
      </c>
      <c r="H904" s="5" t="str">
        <f>(VLOOKUP(Games!B905, Data!$B$2:$L$134, 9, FALSE)-VLOOKUP(Games!E905, Data!$B$2:$L$134, 9, FALSE))*'Coefficients - Win Probability'!$H$2</f>
        <v>#N/A</v>
      </c>
      <c r="I904" s="5" t="str">
        <f>(VLOOKUP(Games!B905, Data!$B$2:$L$134, 10, FALSE)-VLOOKUP(Games!E905, Data!$B$2:$L$134, 10, FALSE))*'Coefficients - Win Probability'!$I$2</f>
        <v>#N/A</v>
      </c>
      <c r="J904" s="5" t="str">
        <f>(IF(AND(VLOOKUP(Games!B905, Data!$B$2:$L$134, 11, FALSE)=1, VLOOKUP(Games!E905, Data!$B$2:$L$134, 11, FALSE)&lt;&gt;1), 1,0))*'Coefficients - Win Probability'!$J$2</f>
        <v>#N/A</v>
      </c>
      <c r="K904" s="5" t="str">
        <f>(IF(AND(VLOOKUP(Games!B905, Data!$B$2:$L$134, 11, FALSE)&lt;&gt;1, VLOOKUP(Games!E905, Data!$B$2:$L$134, 11, FALSE)=1), 1,0))*'Coefficients - Win Probability'!$K$2</f>
        <v>#N/A</v>
      </c>
      <c r="L904" s="5" t="str">
        <f>(VLOOKUP(Games!B905, Data!$B$2:$L$134, 3, FALSE)-VLOOKUP(Games!E905, Data!$B$2:$L$134, 3, FALSE))*'Coefficients - Win Probability'!$L$2</f>
        <v>#N/A</v>
      </c>
      <c r="N904" s="5" t="str">
        <f t="shared" si="1"/>
        <v>#N/A</v>
      </c>
    </row>
    <row r="905" ht="14.25" customHeight="1">
      <c r="A905" s="5" t="n">
        <f>'Coefficients - Win Probability'!$A$2</f>
        <v>0</v>
      </c>
      <c r="B905" s="5" t="n">
        <f>(Games!G906)*'Coefficients - Win Probability'!$B$2</f>
        <v>0</v>
      </c>
      <c r="C905" s="5" t="str">
        <f>(VLOOKUP(Games!B906, Data!$B$2:$L$134, 4, FALSE)-VLOOKUP(Games!E906, Data!$B$2:$L$134, 4, FALSE))*'Coefficients - Win Probability'!$C$2</f>
        <v>#N/A</v>
      </c>
      <c r="D905" s="5" t="str">
        <f>(VLOOKUP(Games!B906, Data!$B$2:$L$134, 5, FALSE)-VLOOKUP(Games!E906, Data!$B$2:$L$134, 5, FALSE))*'Coefficients - Win Probability'!$D$2</f>
        <v>#N/A</v>
      </c>
      <c r="E905" s="5" t="str">
        <f>(VLOOKUP(Games!B906, Data!$B$2:$L$134, 6, FALSE)-VLOOKUP(Games!E906, Data!$B$2:$L$134, 6, FALSE))*'Coefficients - Win Probability'!$E$2</f>
        <v>#N/A</v>
      </c>
      <c r="F905" s="5" t="str">
        <f>(VLOOKUP(Games!B906, Data!$B$2:$L$134, 7, FALSE)-VLOOKUP(Games!E906, Data!$B$2:$L$134, 7, FALSE))*'Coefficients - Win Probability'!$F$2</f>
        <v>#N/A</v>
      </c>
      <c r="G905" s="5" t="str">
        <f>(VLOOKUP(Games!B906, Data!$B$2:$L$134, 8, FALSE)-VLOOKUP(Games!E906, Data!$B$2:$L$134, 8, FALSE))*'Coefficients - Win Probability'!$G$2</f>
        <v>#N/A</v>
      </c>
      <c r="H905" s="5" t="str">
        <f>(VLOOKUP(Games!B906, Data!$B$2:$L$134, 9, FALSE)-VLOOKUP(Games!E906, Data!$B$2:$L$134, 9, FALSE))*'Coefficients - Win Probability'!$H$2</f>
        <v>#N/A</v>
      </c>
      <c r="I905" s="5" t="str">
        <f>(VLOOKUP(Games!B906, Data!$B$2:$L$134, 10, FALSE)-VLOOKUP(Games!E906, Data!$B$2:$L$134, 10, FALSE))*'Coefficients - Win Probability'!$I$2</f>
        <v>#N/A</v>
      </c>
      <c r="J905" s="5" t="str">
        <f>(IF(AND(VLOOKUP(Games!B906, Data!$B$2:$L$134, 11, FALSE)=1, VLOOKUP(Games!E906, Data!$B$2:$L$134, 11, FALSE)&lt;&gt;1), 1,0))*'Coefficients - Win Probability'!$J$2</f>
        <v>#N/A</v>
      </c>
      <c r="K905" s="5" t="str">
        <f>(IF(AND(VLOOKUP(Games!B906, Data!$B$2:$L$134, 11, FALSE)&lt;&gt;1, VLOOKUP(Games!E906, Data!$B$2:$L$134, 11, FALSE)=1), 1,0))*'Coefficients - Win Probability'!$K$2</f>
        <v>#N/A</v>
      </c>
      <c r="L905" s="5" t="str">
        <f>(VLOOKUP(Games!B906, Data!$B$2:$L$134, 3, FALSE)-VLOOKUP(Games!E906, Data!$B$2:$L$134, 3, FALSE))*'Coefficients - Win Probability'!$L$2</f>
        <v>#N/A</v>
      </c>
      <c r="N905" s="5" t="str">
        <f t="shared" si="1"/>
        <v>#N/A</v>
      </c>
    </row>
    <row r="906" ht="14.25" customHeight="1">
      <c r="A906" s="5" t="n">
        <f>'Coefficients - Win Probability'!$A$2</f>
        <v>0</v>
      </c>
      <c r="B906" s="5" t="n">
        <f>(Games!G907)*'Coefficients - Win Probability'!$B$2</f>
        <v>0</v>
      </c>
      <c r="C906" s="5" t="str">
        <f>(VLOOKUP(Games!B907, Data!$B$2:$L$134, 4, FALSE)-VLOOKUP(Games!E907, Data!$B$2:$L$134, 4, FALSE))*'Coefficients - Win Probability'!$C$2</f>
        <v>#N/A</v>
      </c>
      <c r="D906" s="5" t="str">
        <f>(VLOOKUP(Games!B907, Data!$B$2:$L$134, 5, FALSE)-VLOOKUP(Games!E907, Data!$B$2:$L$134, 5, FALSE))*'Coefficients - Win Probability'!$D$2</f>
        <v>#N/A</v>
      </c>
      <c r="E906" s="5" t="str">
        <f>(VLOOKUP(Games!B907, Data!$B$2:$L$134, 6, FALSE)-VLOOKUP(Games!E907, Data!$B$2:$L$134, 6, FALSE))*'Coefficients - Win Probability'!$E$2</f>
        <v>#N/A</v>
      </c>
      <c r="F906" s="5" t="str">
        <f>(VLOOKUP(Games!B907, Data!$B$2:$L$134, 7, FALSE)-VLOOKUP(Games!E907, Data!$B$2:$L$134, 7, FALSE))*'Coefficients - Win Probability'!$F$2</f>
        <v>#N/A</v>
      </c>
      <c r="G906" s="5" t="str">
        <f>(VLOOKUP(Games!B907, Data!$B$2:$L$134, 8, FALSE)-VLOOKUP(Games!E907, Data!$B$2:$L$134, 8, FALSE))*'Coefficients - Win Probability'!$G$2</f>
        <v>#N/A</v>
      </c>
      <c r="H906" s="5" t="str">
        <f>(VLOOKUP(Games!B907, Data!$B$2:$L$134, 9, FALSE)-VLOOKUP(Games!E907, Data!$B$2:$L$134, 9, FALSE))*'Coefficients - Win Probability'!$H$2</f>
        <v>#N/A</v>
      </c>
      <c r="I906" s="5" t="str">
        <f>(VLOOKUP(Games!B907, Data!$B$2:$L$134, 10, FALSE)-VLOOKUP(Games!E907, Data!$B$2:$L$134, 10, FALSE))*'Coefficients - Win Probability'!$I$2</f>
        <v>#N/A</v>
      </c>
      <c r="J906" s="5" t="str">
        <f>(IF(AND(VLOOKUP(Games!B907, Data!$B$2:$L$134, 11, FALSE)=1, VLOOKUP(Games!E907, Data!$B$2:$L$134, 11, FALSE)&lt;&gt;1), 1,0))*'Coefficients - Win Probability'!$J$2</f>
        <v>#N/A</v>
      </c>
      <c r="K906" s="5" t="str">
        <f>(IF(AND(VLOOKUP(Games!B907, Data!$B$2:$L$134, 11, FALSE)&lt;&gt;1, VLOOKUP(Games!E907, Data!$B$2:$L$134, 11, FALSE)=1), 1,0))*'Coefficients - Win Probability'!$K$2</f>
        <v>#N/A</v>
      </c>
      <c r="L906" s="5" t="str">
        <f>(VLOOKUP(Games!B907, Data!$B$2:$L$134, 3, FALSE)-VLOOKUP(Games!E907, Data!$B$2:$L$134, 3, FALSE))*'Coefficients - Win Probability'!$L$2</f>
        <v>#N/A</v>
      </c>
      <c r="N906" s="5" t="str">
        <f t="shared" si="1"/>
        <v>#N/A</v>
      </c>
    </row>
    <row r="907" ht="14.25" customHeight="1">
      <c r="A907" s="5" t="n">
        <f>'Coefficients - Win Probability'!$A$2</f>
        <v>0</v>
      </c>
      <c r="B907" s="5" t="n">
        <f>(Games!G908)*'Coefficients - Win Probability'!$B$2</f>
        <v>0</v>
      </c>
      <c r="C907" s="5" t="str">
        <f>(VLOOKUP(Games!B908, Data!$B$2:$L$134, 4, FALSE)-VLOOKUP(Games!E908, Data!$B$2:$L$134, 4, FALSE))*'Coefficients - Win Probability'!$C$2</f>
        <v>#N/A</v>
      </c>
      <c r="D907" s="5" t="str">
        <f>(VLOOKUP(Games!B908, Data!$B$2:$L$134, 5, FALSE)-VLOOKUP(Games!E908, Data!$B$2:$L$134, 5, FALSE))*'Coefficients - Win Probability'!$D$2</f>
        <v>#N/A</v>
      </c>
      <c r="E907" s="5" t="str">
        <f>(VLOOKUP(Games!B908, Data!$B$2:$L$134, 6, FALSE)-VLOOKUP(Games!E908, Data!$B$2:$L$134, 6, FALSE))*'Coefficients - Win Probability'!$E$2</f>
        <v>#N/A</v>
      </c>
      <c r="F907" s="5" t="str">
        <f>(VLOOKUP(Games!B908, Data!$B$2:$L$134, 7, FALSE)-VLOOKUP(Games!E908, Data!$B$2:$L$134, 7, FALSE))*'Coefficients - Win Probability'!$F$2</f>
        <v>#N/A</v>
      </c>
      <c r="G907" s="5" t="str">
        <f>(VLOOKUP(Games!B908, Data!$B$2:$L$134, 8, FALSE)-VLOOKUP(Games!E908, Data!$B$2:$L$134, 8, FALSE))*'Coefficients - Win Probability'!$G$2</f>
        <v>#N/A</v>
      </c>
      <c r="H907" s="5" t="str">
        <f>(VLOOKUP(Games!B908, Data!$B$2:$L$134, 9, FALSE)-VLOOKUP(Games!E908, Data!$B$2:$L$134, 9, FALSE))*'Coefficients - Win Probability'!$H$2</f>
        <v>#N/A</v>
      </c>
      <c r="I907" s="5" t="str">
        <f>(VLOOKUP(Games!B908, Data!$B$2:$L$134, 10, FALSE)-VLOOKUP(Games!E908, Data!$B$2:$L$134, 10, FALSE))*'Coefficients - Win Probability'!$I$2</f>
        <v>#N/A</v>
      </c>
      <c r="J907" s="5" t="str">
        <f>(IF(AND(VLOOKUP(Games!B908, Data!$B$2:$L$134, 11, FALSE)=1, VLOOKUP(Games!E908, Data!$B$2:$L$134, 11, FALSE)&lt;&gt;1), 1,0))*'Coefficients - Win Probability'!$J$2</f>
        <v>#N/A</v>
      </c>
      <c r="K907" s="5" t="str">
        <f>(IF(AND(VLOOKUP(Games!B908, Data!$B$2:$L$134, 11, FALSE)&lt;&gt;1, VLOOKUP(Games!E908, Data!$B$2:$L$134, 11, FALSE)=1), 1,0))*'Coefficients - Win Probability'!$K$2</f>
        <v>#N/A</v>
      </c>
      <c r="L907" s="5" t="str">
        <f>(VLOOKUP(Games!B908, Data!$B$2:$L$134, 3, FALSE)-VLOOKUP(Games!E908, Data!$B$2:$L$134, 3, FALSE))*'Coefficients - Win Probability'!$L$2</f>
        <v>#N/A</v>
      </c>
      <c r="N907" s="5" t="str">
        <f t="shared" si="1"/>
        <v>#N/A</v>
      </c>
    </row>
    <row r="908" ht="14.25" customHeight="1">
      <c r="A908" s="5" t="n">
        <f>'Coefficients - Win Probability'!$A$2</f>
        <v>0</v>
      </c>
      <c r="B908" s="5" t="n">
        <f>(Games!G909)*'Coefficients - Win Probability'!$B$2</f>
        <v>0</v>
      </c>
      <c r="C908" s="5" t="str">
        <f>(VLOOKUP(Games!B909, Data!$B$2:$L$134, 4, FALSE)-VLOOKUP(Games!E909, Data!$B$2:$L$134, 4, FALSE))*'Coefficients - Win Probability'!$C$2</f>
        <v>#N/A</v>
      </c>
      <c r="D908" s="5" t="str">
        <f>(VLOOKUP(Games!B909, Data!$B$2:$L$134, 5, FALSE)-VLOOKUP(Games!E909, Data!$B$2:$L$134, 5, FALSE))*'Coefficients - Win Probability'!$D$2</f>
        <v>#N/A</v>
      </c>
      <c r="E908" s="5" t="str">
        <f>(VLOOKUP(Games!B909, Data!$B$2:$L$134, 6, FALSE)-VLOOKUP(Games!E909, Data!$B$2:$L$134, 6, FALSE))*'Coefficients - Win Probability'!$E$2</f>
        <v>#N/A</v>
      </c>
      <c r="F908" s="5" t="str">
        <f>(VLOOKUP(Games!B909, Data!$B$2:$L$134, 7, FALSE)-VLOOKUP(Games!E909, Data!$B$2:$L$134, 7, FALSE))*'Coefficients - Win Probability'!$F$2</f>
        <v>#N/A</v>
      </c>
      <c r="G908" s="5" t="str">
        <f>(VLOOKUP(Games!B909, Data!$B$2:$L$134, 8, FALSE)-VLOOKUP(Games!E909, Data!$B$2:$L$134, 8, FALSE))*'Coefficients - Win Probability'!$G$2</f>
        <v>#N/A</v>
      </c>
      <c r="H908" s="5" t="str">
        <f>(VLOOKUP(Games!B909, Data!$B$2:$L$134, 9, FALSE)-VLOOKUP(Games!E909, Data!$B$2:$L$134, 9, FALSE))*'Coefficients - Win Probability'!$H$2</f>
        <v>#N/A</v>
      </c>
      <c r="I908" s="5" t="str">
        <f>(VLOOKUP(Games!B909, Data!$B$2:$L$134, 10, FALSE)-VLOOKUP(Games!E909, Data!$B$2:$L$134, 10, FALSE))*'Coefficients - Win Probability'!$I$2</f>
        <v>#N/A</v>
      </c>
      <c r="J908" s="5" t="str">
        <f>(IF(AND(VLOOKUP(Games!B909, Data!$B$2:$L$134, 11, FALSE)=1, VLOOKUP(Games!E909, Data!$B$2:$L$134, 11, FALSE)&lt;&gt;1), 1,0))*'Coefficients - Win Probability'!$J$2</f>
        <v>#N/A</v>
      </c>
      <c r="K908" s="5" t="str">
        <f>(IF(AND(VLOOKUP(Games!B909, Data!$B$2:$L$134, 11, FALSE)&lt;&gt;1, VLOOKUP(Games!E909, Data!$B$2:$L$134, 11, FALSE)=1), 1,0))*'Coefficients - Win Probability'!$K$2</f>
        <v>#N/A</v>
      </c>
      <c r="L908" s="5" t="str">
        <f>(VLOOKUP(Games!B909, Data!$B$2:$L$134, 3, FALSE)-VLOOKUP(Games!E909, Data!$B$2:$L$134, 3, FALSE))*'Coefficients - Win Probability'!$L$2</f>
        <v>#N/A</v>
      </c>
      <c r="N908" s="5" t="str">
        <f t="shared" si="1"/>
        <v>#N/A</v>
      </c>
    </row>
    <row r="909" ht="14.25" customHeight="1">
      <c r="A909" s="5" t="n">
        <f>'Coefficients - Win Probability'!$A$2</f>
        <v>0</v>
      </c>
      <c r="B909" s="5" t="n">
        <f>(Games!G910)*'Coefficients - Win Probability'!$B$2</f>
        <v>0</v>
      </c>
      <c r="C909" s="5" t="str">
        <f>(VLOOKUP(Games!B910, Data!$B$2:$L$134, 4, FALSE)-VLOOKUP(Games!E910, Data!$B$2:$L$134, 4, FALSE))*'Coefficients - Win Probability'!$C$2</f>
        <v>#N/A</v>
      </c>
      <c r="D909" s="5" t="str">
        <f>(VLOOKUP(Games!B910, Data!$B$2:$L$134, 5, FALSE)-VLOOKUP(Games!E910, Data!$B$2:$L$134, 5, FALSE))*'Coefficients - Win Probability'!$D$2</f>
        <v>#N/A</v>
      </c>
      <c r="E909" s="5" t="str">
        <f>(VLOOKUP(Games!B910, Data!$B$2:$L$134, 6, FALSE)-VLOOKUP(Games!E910, Data!$B$2:$L$134, 6, FALSE))*'Coefficients - Win Probability'!$E$2</f>
        <v>#N/A</v>
      </c>
      <c r="F909" s="5" t="str">
        <f>(VLOOKUP(Games!B910, Data!$B$2:$L$134, 7, FALSE)-VLOOKUP(Games!E910, Data!$B$2:$L$134, 7, FALSE))*'Coefficients - Win Probability'!$F$2</f>
        <v>#N/A</v>
      </c>
      <c r="G909" s="5" t="str">
        <f>(VLOOKUP(Games!B910, Data!$B$2:$L$134, 8, FALSE)-VLOOKUP(Games!E910, Data!$B$2:$L$134, 8, FALSE))*'Coefficients - Win Probability'!$G$2</f>
        <v>#N/A</v>
      </c>
      <c r="H909" s="5" t="str">
        <f>(VLOOKUP(Games!B910, Data!$B$2:$L$134, 9, FALSE)-VLOOKUP(Games!E910, Data!$B$2:$L$134, 9, FALSE))*'Coefficients - Win Probability'!$H$2</f>
        <v>#N/A</v>
      </c>
      <c r="I909" s="5" t="str">
        <f>(VLOOKUP(Games!B910, Data!$B$2:$L$134, 10, FALSE)-VLOOKUP(Games!E910, Data!$B$2:$L$134, 10, FALSE))*'Coefficients - Win Probability'!$I$2</f>
        <v>#N/A</v>
      </c>
      <c r="J909" s="5" t="str">
        <f>(IF(AND(VLOOKUP(Games!B910, Data!$B$2:$L$134, 11, FALSE)=1, VLOOKUP(Games!E910, Data!$B$2:$L$134, 11, FALSE)&lt;&gt;1), 1,0))*'Coefficients - Win Probability'!$J$2</f>
        <v>#N/A</v>
      </c>
      <c r="K909" s="5" t="str">
        <f>(IF(AND(VLOOKUP(Games!B910, Data!$B$2:$L$134, 11, FALSE)&lt;&gt;1, VLOOKUP(Games!E910, Data!$B$2:$L$134, 11, FALSE)=1), 1,0))*'Coefficients - Win Probability'!$K$2</f>
        <v>#N/A</v>
      </c>
      <c r="L909" s="5" t="str">
        <f>(VLOOKUP(Games!B910, Data!$B$2:$L$134, 3, FALSE)-VLOOKUP(Games!E910, Data!$B$2:$L$134, 3, FALSE))*'Coefficients - Win Probability'!$L$2</f>
        <v>#N/A</v>
      </c>
      <c r="N909" s="5" t="str">
        <f t="shared" si="1"/>
        <v>#N/A</v>
      </c>
    </row>
    <row r="910" ht="14.25" customHeight="1">
      <c r="A910" s="5" t="n">
        <f>'Coefficients - Win Probability'!$A$2</f>
        <v>0</v>
      </c>
      <c r="B910" s="5" t="n">
        <f>(Games!G911)*'Coefficients - Win Probability'!$B$2</f>
        <v>0</v>
      </c>
      <c r="C910" s="5" t="str">
        <f>(VLOOKUP(Games!B911, Data!$B$2:$L$134, 4, FALSE)-VLOOKUP(Games!E911, Data!$B$2:$L$134, 4, FALSE))*'Coefficients - Win Probability'!$C$2</f>
        <v>#N/A</v>
      </c>
      <c r="D910" s="5" t="str">
        <f>(VLOOKUP(Games!B911, Data!$B$2:$L$134, 5, FALSE)-VLOOKUP(Games!E911, Data!$B$2:$L$134, 5, FALSE))*'Coefficients - Win Probability'!$D$2</f>
        <v>#N/A</v>
      </c>
      <c r="E910" s="5" t="str">
        <f>(VLOOKUP(Games!B911, Data!$B$2:$L$134, 6, FALSE)-VLOOKUP(Games!E911, Data!$B$2:$L$134, 6, FALSE))*'Coefficients - Win Probability'!$E$2</f>
        <v>#N/A</v>
      </c>
      <c r="F910" s="5" t="str">
        <f>(VLOOKUP(Games!B911, Data!$B$2:$L$134, 7, FALSE)-VLOOKUP(Games!E911, Data!$B$2:$L$134, 7, FALSE))*'Coefficients - Win Probability'!$F$2</f>
        <v>#N/A</v>
      </c>
      <c r="G910" s="5" t="str">
        <f>(VLOOKUP(Games!B911, Data!$B$2:$L$134, 8, FALSE)-VLOOKUP(Games!E911, Data!$B$2:$L$134, 8, FALSE))*'Coefficients - Win Probability'!$G$2</f>
        <v>#N/A</v>
      </c>
      <c r="H910" s="5" t="str">
        <f>(VLOOKUP(Games!B911, Data!$B$2:$L$134, 9, FALSE)-VLOOKUP(Games!E911, Data!$B$2:$L$134, 9, FALSE))*'Coefficients - Win Probability'!$H$2</f>
        <v>#N/A</v>
      </c>
      <c r="I910" s="5" t="str">
        <f>(VLOOKUP(Games!B911, Data!$B$2:$L$134, 10, FALSE)-VLOOKUP(Games!E911, Data!$B$2:$L$134, 10, FALSE))*'Coefficients - Win Probability'!$I$2</f>
        <v>#N/A</v>
      </c>
      <c r="J910" s="5" t="str">
        <f>(IF(AND(VLOOKUP(Games!B911, Data!$B$2:$L$134, 11, FALSE)=1, VLOOKUP(Games!E911, Data!$B$2:$L$134, 11, FALSE)&lt;&gt;1), 1,0))*'Coefficients - Win Probability'!$J$2</f>
        <v>#N/A</v>
      </c>
      <c r="K910" s="5" t="str">
        <f>(IF(AND(VLOOKUP(Games!B911, Data!$B$2:$L$134, 11, FALSE)&lt;&gt;1, VLOOKUP(Games!E911, Data!$B$2:$L$134, 11, FALSE)=1), 1,0))*'Coefficients - Win Probability'!$K$2</f>
        <v>#N/A</v>
      </c>
      <c r="L910" s="5" t="str">
        <f>(VLOOKUP(Games!B911, Data!$B$2:$L$134, 3, FALSE)-VLOOKUP(Games!E911, Data!$B$2:$L$134, 3, FALSE))*'Coefficients - Win Probability'!$L$2</f>
        <v>#N/A</v>
      </c>
      <c r="N910" s="5" t="str">
        <f t="shared" si="1"/>
        <v>#N/A</v>
      </c>
    </row>
    <row r="911" ht="14.25" customHeight="1">
      <c r="A911" s="5" t="n">
        <f>'Coefficients - Win Probability'!$A$2</f>
        <v>0</v>
      </c>
      <c r="B911" s="5" t="n">
        <f>(Games!G912)*'Coefficients - Win Probability'!$B$2</f>
        <v>0</v>
      </c>
      <c r="C911" s="5" t="str">
        <f>(VLOOKUP(Games!B912, Data!$B$2:$L$134, 4, FALSE)-VLOOKUP(Games!E912, Data!$B$2:$L$134, 4, FALSE))*'Coefficients - Win Probability'!$C$2</f>
        <v>#N/A</v>
      </c>
      <c r="D911" s="5" t="str">
        <f>(VLOOKUP(Games!B912, Data!$B$2:$L$134, 5, FALSE)-VLOOKUP(Games!E912, Data!$B$2:$L$134, 5, FALSE))*'Coefficients - Win Probability'!$D$2</f>
        <v>#N/A</v>
      </c>
      <c r="E911" s="5" t="str">
        <f>(VLOOKUP(Games!B912, Data!$B$2:$L$134, 6, FALSE)-VLOOKUP(Games!E912, Data!$B$2:$L$134, 6, FALSE))*'Coefficients - Win Probability'!$E$2</f>
        <v>#N/A</v>
      </c>
      <c r="F911" s="5" t="str">
        <f>(VLOOKUP(Games!B912, Data!$B$2:$L$134, 7, FALSE)-VLOOKUP(Games!E912, Data!$B$2:$L$134, 7, FALSE))*'Coefficients - Win Probability'!$F$2</f>
        <v>#N/A</v>
      </c>
      <c r="G911" s="5" t="str">
        <f>(VLOOKUP(Games!B912, Data!$B$2:$L$134, 8, FALSE)-VLOOKUP(Games!E912, Data!$B$2:$L$134, 8, FALSE))*'Coefficients - Win Probability'!$G$2</f>
        <v>#N/A</v>
      </c>
      <c r="H911" s="5" t="str">
        <f>(VLOOKUP(Games!B912, Data!$B$2:$L$134, 9, FALSE)-VLOOKUP(Games!E912, Data!$B$2:$L$134, 9, FALSE))*'Coefficients - Win Probability'!$H$2</f>
        <v>#N/A</v>
      </c>
      <c r="I911" s="5" t="str">
        <f>(VLOOKUP(Games!B912, Data!$B$2:$L$134, 10, FALSE)-VLOOKUP(Games!E912, Data!$B$2:$L$134, 10, FALSE))*'Coefficients - Win Probability'!$I$2</f>
        <v>#N/A</v>
      </c>
      <c r="J911" s="5" t="str">
        <f>(IF(AND(VLOOKUP(Games!B912, Data!$B$2:$L$134, 11, FALSE)=1, VLOOKUP(Games!E912, Data!$B$2:$L$134, 11, FALSE)&lt;&gt;1), 1,0))*'Coefficients - Win Probability'!$J$2</f>
        <v>#N/A</v>
      </c>
      <c r="K911" s="5" t="str">
        <f>(IF(AND(VLOOKUP(Games!B912, Data!$B$2:$L$134, 11, FALSE)&lt;&gt;1, VLOOKUP(Games!E912, Data!$B$2:$L$134, 11, FALSE)=1), 1,0))*'Coefficients - Win Probability'!$K$2</f>
        <v>#N/A</v>
      </c>
      <c r="L911" s="5" t="str">
        <f>(VLOOKUP(Games!B912, Data!$B$2:$L$134, 3, FALSE)-VLOOKUP(Games!E912, Data!$B$2:$L$134, 3, FALSE))*'Coefficients - Win Probability'!$L$2</f>
        <v>#N/A</v>
      </c>
      <c r="N911" s="5" t="str">
        <f t="shared" si="1"/>
        <v>#N/A</v>
      </c>
    </row>
    <row r="912" ht="14.25" customHeight="1">
      <c r="A912" s="5" t="n">
        <f>'Coefficients - Win Probability'!$A$2</f>
        <v>0</v>
      </c>
      <c r="B912" s="5" t="n">
        <f>(Games!G913)*'Coefficients - Win Probability'!$B$2</f>
        <v>0</v>
      </c>
      <c r="C912" s="5" t="str">
        <f>(VLOOKUP(Games!B913, Data!$B$2:$L$134, 4, FALSE)-VLOOKUP(Games!E913, Data!$B$2:$L$134, 4, FALSE))*'Coefficients - Win Probability'!$C$2</f>
        <v>#N/A</v>
      </c>
      <c r="D912" s="5" t="str">
        <f>(VLOOKUP(Games!B913, Data!$B$2:$L$134, 5, FALSE)-VLOOKUP(Games!E913, Data!$B$2:$L$134, 5, FALSE))*'Coefficients - Win Probability'!$D$2</f>
        <v>#N/A</v>
      </c>
      <c r="E912" s="5" t="str">
        <f>(VLOOKUP(Games!B913, Data!$B$2:$L$134, 6, FALSE)-VLOOKUP(Games!E913, Data!$B$2:$L$134, 6, FALSE))*'Coefficients - Win Probability'!$E$2</f>
        <v>#N/A</v>
      </c>
      <c r="F912" s="5" t="str">
        <f>(VLOOKUP(Games!B913, Data!$B$2:$L$134, 7, FALSE)-VLOOKUP(Games!E913, Data!$B$2:$L$134, 7, FALSE))*'Coefficients - Win Probability'!$F$2</f>
        <v>#N/A</v>
      </c>
      <c r="G912" s="5" t="str">
        <f>(VLOOKUP(Games!B913, Data!$B$2:$L$134, 8, FALSE)-VLOOKUP(Games!E913, Data!$B$2:$L$134, 8, FALSE))*'Coefficients - Win Probability'!$G$2</f>
        <v>#N/A</v>
      </c>
      <c r="H912" s="5" t="str">
        <f>(VLOOKUP(Games!B913, Data!$B$2:$L$134, 9, FALSE)-VLOOKUP(Games!E913, Data!$B$2:$L$134, 9, FALSE))*'Coefficients - Win Probability'!$H$2</f>
        <v>#N/A</v>
      </c>
      <c r="I912" s="5" t="str">
        <f>(VLOOKUP(Games!B913, Data!$B$2:$L$134, 10, FALSE)-VLOOKUP(Games!E913, Data!$B$2:$L$134, 10, FALSE))*'Coefficients - Win Probability'!$I$2</f>
        <v>#N/A</v>
      </c>
      <c r="J912" s="5" t="str">
        <f>(IF(AND(VLOOKUP(Games!B913, Data!$B$2:$L$134, 11, FALSE)=1, VLOOKUP(Games!E913, Data!$B$2:$L$134, 11, FALSE)&lt;&gt;1), 1,0))*'Coefficients - Win Probability'!$J$2</f>
        <v>#N/A</v>
      </c>
      <c r="K912" s="5" t="str">
        <f>(IF(AND(VLOOKUP(Games!B913, Data!$B$2:$L$134, 11, FALSE)&lt;&gt;1, VLOOKUP(Games!E913, Data!$B$2:$L$134, 11, FALSE)=1), 1,0))*'Coefficients - Win Probability'!$K$2</f>
        <v>#N/A</v>
      </c>
      <c r="L912" s="5" t="str">
        <f>(VLOOKUP(Games!B913, Data!$B$2:$L$134, 3, FALSE)-VLOOKUP(Games!E913, Data!$B$2:$L$134, 3, FALSE))*'Coefficients - Win Probability'!$L$2</f>
        <v>#N/A</v>
      </c>
      <c r="N912" s="5" t="str">
        <f t="shared" si="1"/>
        <v>#N/A</v>
      </c>
    </row>
    <row r="913" ht="14.25" customHeight="1">
      <c r="A913" s="5" t="n">
        <f>'Coefficients - Win Probability'!$A$2</f>
        <v>0</v>
      </c>
      <c r="B913" s="5" t="n">
        <f>(Games!G914)*'Coefficients - Win Probability'!$B$2</f>
        <v>0</v>
      </c>
      <c r="C913" s="5" t="str">
        <f>(VLOOKUP(Games!B914, Data!$B$2:$L$134, 4, FALSE)-VLOOKUP(Games!E914, Data!$B$2:$L$134, 4, FALSE))*'Coefficients - Win Probability'!$C$2</f>
        <v>#N/A</v>
      </c>
      <c r="D913" s="5" t="str">
        <f>(VLOOKUP(Games!B914, Data!$B$2:$L$134, 5, FALSE)-VLOOKUP(Games!E914, Data!$B$2:$L$134, 5, FALSE))*'Coefficients - Win Probability'!$D$2</f>
        <v>#N/A</v>
      </c>
      <c r="E913" s="5" t="str">
        <f>(VLOOKUP(Games!B914, Data!$B$2:$L$134, 6, FALSE)-VLOOKUP(Games!E914, Data!$B$2:$L$134, 6, FALSE))*'Coefficients - Win Probability'!$E$2</f>
        <v>#N/A</v>
      </c>
      <c r="F913" s="5" t="str">
        <f>(VLOOKUP(Games!B914, Data!$B$2:$L$134, 7, FALSE)-VLOOKUP(Games!E914, Data!$B$2:$L$134, 7, FALSE))*'Coefficients - Win Probability'!$F$2</f>
        <v>#N/A</v>
      </c>
      <c r="G913" s="5" t="str">
        <f>(VLOOKUP(Games!B914, Data!$B$2:$L$134, 8, FALSE)-VLOOKUP(Games!E914, Data!$B$2:$L$134, 8, FALSE))*'Coefficients - Win Probability'!$G$2</f>
        <v>#N/A</v>
      </c>
      <c r="H913" s="5" t="str">
        <f>(VLOOKUP(Games!B914, Data!$B$2:$L$134, 9, FALSE)-VLOOKUP(Games!E914, Data!$B$2:$L$134, 9, FALSE))*'Coefficients - Win Probability'!$H$2</f>
        <v>#N/A</v>
      </c>
      <c r="I913" s="5" t="str">
        <f>(VLOOKUP(Games!B914, Data!$B$2:$L$134, 10, FALSE)-VLOOKUP(Games!E914, Data!$B$2:$L$134, 10, FALSE))*'Coefficients - Win Probability'!$I$2</f>
        <v>#N/A</v>
      </c>
      <c r="J913" s="5" t="str">
        <f>(IF(AND(VLOOKUP(Games!B914, Data!$B$2:$L$134, 11, FALSE)=1, VLOOKUP(Games!E914, Data!$B$2:$L$134, 11, FALSE)&lt;&gt;1), 1,0))*'Coefficients - Win Probability'!$J$2</f>
        <v>#N/A</v>
      </c>
      <c r="K913" s="5" t="str">
        <f>(IF(AND(VLOOKUP(Games!B914, Data!$B$2:$L$134, 11, FALSE)&lt;&gt;1, VLOOKUP(Games!E914, Data!$B$2:$L$134, 11, FALSE)=1), 1,0))*'Coefficients - Win Probability'!$K$2</f>
        <v>#N/A</v>
      </c>
      <c r="L913" s="5" t="str">
        <f>(VLOOKUP(Games!B914, Data!$B$2:$L$134, 3, FALSE)-VLOOKUP(Games!E914, Data!$B$2:$L$134, 3, FALSE))*'Coefficients - Win Probability'!$L$2</f>
        <v>#N/A</v>
      </c>
      <c r="N913" s="5" t="str">
        <f t="shared" si="1"/>
        <v>#N/A</v>
      </c>
    </row>
    <row r="914" ht="14.25" customHeight="1">
      <c r="A914" s="5" t="n">
        <f>'Coefficients - Win Probability'!$A$2</f>
        <v>0</v>
      </c>
      <c r="B914" s="5" t="n">
        <f>(Games!G915)*'Coefficients - Win Probability'!$B$2</f>
        <v>0</v>
      </c>
      <c r="C914" s="5" t="str">
        <f>(VLOOKUP(Games!B915, Data!$B$2:$L$134, 4, FALSE)-VLOOKUP(Games!E915, Data!$B$2:$L$134, 4, FALSE))*'Coefficients - Win Probability'!$C$2</f>
        <v>#N/A</v>
      </c>
      <c r="D914" s="5" t="str">
        <f>(VLOOKUP(Games!B915, Data!$B$2:$L$134, 5, FALSE)-VLOOKUP(Games!E915, Data!$B$2:$L$134, 5, FALSE))*'Coefficients - Win Probability'!$D$2</f>
        <v>#N/A</v>
      </c>
      <c r="E914" s="5" t="str">
        <f>(VLOOKUP(Games!B915, Data!$B$2:$L$134, 6, FALSE)-VLOOKUP(Games!E915, Data!$B$2:$L$134, 6, FALSE))*'Coefficients - Win Probability'!$E$2</f>
        <v>#N/A</v>
      </c>
      <c r="F914" s="5" t="str">
        <f>(VLOOKUP(Games!B915, Data!$B$2:$L$134, 7, FALSE)-VLOOKUP(Games!E915, Data!$B$2:$L$134, 7, FALSE))*'Coefficients - Win Probability'!$F$2</f>
        <v>#N/A</v>
      </c>
      <c r="G914" s="5" t="str">
        <f>(VLOOKUP(Games!B915, Data!$B$2:$L$134, 8, FALSE)-VLOOKUP(Games!E915, Data!$B$2:$L$134, 8, FALSE))*'Coefficients - Win Probability'!$G$2</f>
        <v>#N/A</v>
      </c>
      <c r="H914" s="5" t="str">
        <f>(VLOOKUP(Games!B915, Data!$B$2:$L$134, 9, FALSE)-VLOOKUP(Games!E915, Data!$B$2:$L$134, 9, FALSE))*'Coefficients - Win Probability'!$H$2</f>
        <v>#N/A</v>
      </c>
      <c r="I914" s="5" t="str">
        <f>(VLOOKUP(Games!B915, Data!$B$2:$L$134, 10, FALSE)-VLOOKUP(Games!E915, Data!$B$2:$L$134, 10, FALSE))*'Coefficients - Win Probability'!$I$2</f>
        <v>#N/A</v>
      </c>
      <c r="J914" s="5" t="str">
        <f>(IF(AND(VLOOKUP(Games!B915, Data!$B$2:$L$134, 11, FALSE)=1, VLOOKUP(Games!E915, Data!$B$2:$L$134, 11, FALSE)&lt;&gt;1), 1,0))*'Coefficients - Win Probability'!$J$2</f>
        <v>#N/A</v>
      </c>
      <c r="K914" s="5" t="str">
        <f>(IF(AND(VLOOKUP(Games!B915, Data!$B$2:$L$134, 11, FALSE)&lt;&gt;1, VLOOKUP(Games!E915, Data!$B$2:$L$134, 11, FALSE)=1), 1,0))*'Coefficients - Win Probability'!$K$2</f>
        <v>#N/A</v>
      </c>
      <c r="L914" s="5" t="str">
        <f>(VLOOKUP(Games!B915, Data!$B$2:$L$134, 3, FALSE)-VLOOKUP(Games!E915, Data!$B$2:$L$134, 3, FALSE))*'Coefficients - Win Probability'!$L$2</f>
        <v>#N/A</v>
      </c>
      <c r="N914" s="5" t="str">
        <f t="shared" si="1"/>
        <v>#N/A</v>
      </c>
    </row>
    <row r="915" ht="14.25" customHeight="1">
      <c r="A915" s="5" t="n">
        <f>'Coefficients - Win Probability'!$A$2</f>
        <v>0</v>
      </c>
      <c r="B915" s="5" t="n">
        <f>(Games!G916)*'Coefficients - Win Probability'!$B$2</f>
        <v>0</v>
      </c>
      <c r="C915" s="5" t="str">
        <f>(VLOOKUP(Games!B916, Data!$B$2:$L$134, 4, FALSE)-VLOOKUP(Games!E916, Data!$B$2:$L$134, 4, FALSE))*'Coefficients - Win Probability'!$C$2</f>
        <v>#N/A</v>
      </c>
      <c r="D915" s="5" t="str">
        <f>(VLOOKUP(Games!B916, Data!$B$2:$L$134, 5, FALSE)-VLOOKUP(Games!E916, Data!$B$2:$L$134, 5, FALSE))*'Coefficients - Win Probability'!$D$2</f>
        <v>#N/A</v>
      </c>
      <c r="E915" s="5" t="str">
        <f>(VLOOKUP(Games!B916, Data!$B$2:$L$134, 6, FALSE)-VLOOKUP(Games!E916, Data!$B$2:$L$134, 6, FALSE))*'Coefficients - Win Probability'!$E$2</f>
        <v>#N/A</v>
      </c>
      <c r="F915" s="5" t="str">
        <f>(VLOOKUP(Games!B916, Data!$B$2:$L$134, 7, FALSE)-VLOOKUP(Games!E916, Data!$B$2:$L$134, 7, FALSE))*'Coefficients - Win Probability'!$F$2</f>
        <v>#N/A</v>
      </c>
      <c r="G915" s="5" t="str">
        <f>(VLOOKUP(Games!B916, Data!$B$2:$L$134, 8, FALSE)-VLOOKUP(Games!E916, Data!$B$2:$L$134, 8, FALSE))*'Coefficients - Win Probability'!$G$2</f>
        <v>#N/A</v>
      </c>
      <c r="H915" s="5" t="str">
        <f>(VLOOKUP(Games!B916, Data!$B$2:$L$134, 9, FALSE)-VLOOKUP(Games!E916, Data!$B$2:$L$134, 9, FALSE))*'Coefficients - Win Probability'!$H$2</f>
        <v>#N/A</v>
      </c>
      <c r="I915" s="5" t="str">
        <f>(VLOOKUP(Games!B916, Data!$B$2:$L$134, 10, FALSE)-VLOOKUP(Games!E916, Data!$B$2:$L$134, 10, FALSE))*'Coefficients - Win Probability'!$I$2</f>
        <v>#N/A</v>
      </c>
      <c r="J915" s="5" t="str">
        <f>(IF(AND(VLOOKUP(Games!B916, Data!$B$2:$L$134, 11, FALSE)=1, VLOOKUP(Games!E916, Data!$B$2:$L$134, 11, FALSE)&lt;&gt;1), 1,0))*'Coefficients - Win Probability'!$J$2</f>
        <v>#N/A</v>
      </c>
      <c r="K915" s="5" t="str">
        <f>(IF(AND(VLOOKUP(Games!B916, Data!$B$2:$L$134, 11, FALSE)&lt;&gt;1, VLOOKUP(Games!E916, Data!$B$2:$L$134, 11, FALSE)=1), 1,0))*'Coefficients - Win Probability'!$K$2</f>
        <v>#N/A</v>
      </c>
      <c r="L915" s="5" t="str">
        <f>(VLOOKUP(Games!B916, Data!$B$2:$L$134, 3, FALSE)-VLOOKUP(Games!E916, Data!$B$2:$L$134, 3, FALSE))*'Coefficients - Win Probability'!$L$2</f>
        <v>#N/A</v>
      </c>
      <c r="N915" s="5" t="str">
        <f t="shared" si="1"/>
        <v>#N/A</v>
      </c>
    </row>
    <row r="916" ht="14.25" customHeight="1">
      <c r="A916" s="5" t="n">
        <f>'Coefficients - Win Probability'!$A$2</f>
        <v>0</v>
      </c>
      <c r="B916" s="5" t="n">
        <f>(Games!G917)*'Coefficients - Win Probability'!$B$2</f>
        <v>0</v>
      </c>
      <c r="C916" s="5" t="str">
        <f>(VLOOKUP(Games!B917, Data!$B$2:$L$134, 4, FALSE)-VLOOKUP(Games!E917, Data!$B$2:$L$134, 4, FALSE))*'Coefficients - Win Probability'!$C$2</f>
        <v>#N/A</v>
      </c>
      <c r="D916" s="5" t="str">
        <f>(VLOOKUP(Games!B917, Data!$B$2:$L$134, 5, FALSE)-VLOOKUP(Games!E917, Data!$B$2:$L$134, 5, FALSE))*'Coefficients - Win Probability'!$D$2</f>
        <v>#N/A</v>
      </c>
      <c r="E916" s="5" t="str">
        <f>(VLOOKUP(Games!B917, Data!$B$2:$L$134, 6, FALSE)-VLOOKUP(Games!E917, Data!$B$2:$L$134, 6, FALSE))*'Coefficients - Win Probability'!$E$2</f>
        <v>#N/A</v>
      </c>
      <c r="F916" s="5" t="str">
        <f>(VLOOKUP(Games!B917, Data!$B$2:$L$134, 7, FALSE)-VLOOKUP(Games!E917, Data!$B$2:$L$134, 7, FALSE))*'Coefficients - Win Probability'!$F$2</f>
        <v>#N/A</v>
      </c>
      <c r="G916" s="5" t="str">
        <f>(VLOOKUP(Games!B917, Data!$B$2:$L$134, 8, FALSE)-VLOOKUP(Games!E917, Data!$B$2:$L$134, 8, FALSE))*'Coefficients - Win Probability'!$G$2</f>
        <v>#N/A</v>
      </c>
      <c r="H916" s="5" t="str">
        <f>(VLOOKUP(Games!B917, Data!$B$2:$L$134, 9, FALSE)-VLOOKUP(Games!E917, Data!$B$2:$L$134, 9, FALSE))*'Coefficients - Win Probability'!$H$2</f>
        <v>#N/A</v>
      </c>
      <c r="I916" s="5" t="str">
        <f>(VLOOKUP(Games!B917, Data!$B$2:$L$134, 10, FALSE)-VLOOKUP(Games!E917, Data!$B$2:$L$134, 10, FALSE))*'Coefficients - Win Probability'!$I$2</f>
        <v>#N/A</v>
      </c>
      <c r="J916" s="5" t="str">
        <f>(IF(AND(VLOOKUP(Games!B917, Data!$B$2:$L$134, 11, FALSE)=1, VLOOKUP(Games!E917, Data!$B$2:$L$134, 11, FALSE)&lt;&gt;1), 1,0))*'Coefficients - Win Probability'!$J$2</f>
        <v>#N/A</v>
      </c>
      <c r="K916" s="5" t="str">
        <f>(IF(AND(VLOOKUP(Games!B917, Data!$B$2:$L$134, 11, FALSE)&lt;&gt;1, VLOOKUP(Games!E917, Data!$B$2:$L$134, 11, FALSE)=1), 1,0))*'Coefficients - Win Probability'!$K$2</f>
        <v>#N/A</v>
      </c>
      <c r="L916" s="5" t="str">
        <f>(VLOOKUP(Games!B917, Data!$B$2:$L$134, 3, FALSE)-VLOOKUP(Games!E917, Data!$B$2:$L$134, 3, FALSE))*'Coefficients - Win Probability'!$L$2</f>
        <v>#N/A</v>
      </c>
      <c r="N916" s="5" t="str">
        <f t="shared" si="1"/>
        <v>#N/A</v>
      </c>
    </row>
    <row r="917" ht="14.25" customHeight="1">
      <c r="A917" s="5" t="n">
        <f>'Coefficients - Win Probability'!$A$2</f>
        <v>0</v>
      </c>
      <c r="B917" s="5" t="n">
        <f>(Games!G918)*'Coefficients - Win Probability'!$B$2</f>
        <v>0</v>
      </c>
      <c r="C917" s="5" t="str">
        <f>(VLOOKUP(Games!B918, Data!$B$2:$L$134, 4, FALSE)-VLOOKUP(Games!E918, Data!$B$2:$L$134, 4, FALSE))*'Coefficients - Win Probability'!$C$2</f>
        <v>#N/A</v>
      </c>
      <c r="D917" s="5" t="str">
        <f>(VLOOKUP(Games!B918, Data!$B$2:$L$134, 5, FALSE)-VLOOKUP(Games!E918, Data!$B$2:$L$134, 5, FALSE))*'Coefficients - Win Probability'!$D$2</f>
        <v>#N/A</v>
      </c>
      <c r="E917" s="5" t="str">
        <f>(VLOOKUP(Games!B918, Data!$B$2:$L$134, 6, FALSE)-VLOOKUP(Games!E918, Data!$B$2:$L$134, 6, FALSE))*'Coefficients - Win Probability'!$E$2</f>
        <v>#N/A</v>
      </c>
      <c r="F917" s="5" t="str">
        <f>(VLOOKUP(Games!B918, Data!$B$2:$L$134, 7, FALSE)-VLOOKUP(Games!E918, Data!$B$2:$L$134, 7, FALSE))*'Coefficients - Win Probability'!$F$2</f>
        <v>#N/A</v>
      </c>
      <c r="G917" s="5" t="str">
        <f>(VLOOKUP(Games!B918, Data!$B$2:$L$134, 8, FALSE)-VLOOKUP(Games!E918, Data!$B$2:$L$134, 8, FALSE))*'Coefficients - Win Probability'!$G$2</f>
        <v>#N/A</v>
      </c>
      <c r="H917" s="5" t="str">
        <f>(VLOOKUP(Games!B918, Data!$B$2:$L$134, 9, FALSE)-VLOOKUP(Games!E918, Data!$B$2:$L$134, 9, FALSE))*'Coefficients - Win Probability'!$H$2</f>
        <v>#N/A</v>
      </c>
      <c r="I917" s="5" t="str">
        <f>(VLOOKUP(Games!B918, Data!$B$2:$L$134, 10, FALSE)-VLOOKUP(Games!E918, Data!$B$2:$L$134, 10, FALSE))*'Coefficients - Win Probability'!$I$2</f>
        <v>#N/A</v>
      </c>
      <c r="J917" s="5" t="str">
        <f>(IF(AND(VLOOKUP(Games!B918, Data!$B$2:$L$134, 11, FALSE)=1, VLOOKUP(Games!E918, Data!$B$2:$L$134, 11, FALSE)&lt;&gt;1), 1,0))*'Coefficients - Win Probability'!$J$2</f>
        <v>#N/A</v>
      </c>
      <c r="K917" s="5" t="str">
        <f>(IF(AND(VLOOKUP(Games!B918, Data!$B$2:$L$134, 11, FALSE)&lt;&gt;1, VLOOKUP(Games!E918, Data!$B$2:$L$134, 11, FALSE)=1), 1,0))*'Coefficients - Win Probability'!$K$2</f>
        <v>#N/A</v>
      </c>
      <c r="L917" s="5" t="str">
        <f>(VLOOKUP(Games!B918, Data!$B$2:$L$134, 3, FALSE)-VLOOKUP(Games!E918, Data!$B$2:$L$134, 3, FALSE))*'Coefficients - Win Probability'!$L$2</f>
        <v>#N/A</v>
      </c>
      <c r="N917" s="5" t="str">
        <f t="shared" si="1"/>
        <v>#N/A</v>
      </c>
    </row>
    <row r="918" ht="14.25" customHeight="1">
      <c r="A918" s="5" t="n">
        <f>'Coefficients - Win Probability'!$A$2</f>
        <v>0</v>
      </c>
      <c r="B918" s="5" t="n">
        <f>(Games!G919)*'Coefficients - Win Probability'!$B$2</f>
        <v>0</v>
      </c>
      <c r="C918" s="5" t="str">
        <f>(VLOOKUP(Games!B919, Data!$B$2:$L$134, 4, FALSE)-VLOOKUP(Games!E919, Data!$B$2:$L$134, 4, FALSE))*'Coefficients - Win Probability'!$C$2</f>
        <v>#N/A</v>
      </c>
      <c r="D918" s="5" t="str">
        <f>(VLOOKUP(Games!B919, Data!$B$2:$L$134, 5, FALSE)-VLOOKUP(Games!E919, Data!$B$2:$L$134, 5, FALSE))*'Coefficients - Win Probability'!$D$2</f>
        <v>#N/A</v>
      </c>
      <c r="E918" s="5" t="str">
        <f>(VLOOKUP(Games!B919, Data!$B$2:$L$134, 6, FALSE)-VLOOKUP(Games!E919, Data!$B$2:$L$134, 6, FALSE))*'Coefficients - Win Probability'!$E$2</f>
        <v>#N/A</v>
      </c>
      <c r="F918" s="5" t="str">
        <f>(VLOOKUP(Games!B919, Data!$B$2:$L$134, 7, FALSE)-VLOOKUP(Games!E919, Data!$B$2:$L$134, 7, FALSE))*'Coefficients - Win Probability'!$F$2</f>
        <v>#N/A</v>
      </c>
      <c r="G918" s="5" t="str">
        <f>(VLOOKUP(Games!B919, Data!$B$2:$L$134, 8, FALSE)-VLOOKUP(Games!E919, Data!$B$2:$L$134, 8, FALSE))*'Coefficients - Win Probability'!$G$2</f>
        <v>#N/A</v>
      </c>
      <c r="H918" s="5" t="str">
        <f>(VLOOKUP(Games!B919, Data!$B$2:$L$134, 9, FALSE)-VLOOKUP(Games!E919, Data!$B$2:$L$134, 9, FALSE))*'Coefficients - Win Probability'!$H$2</f>
        <v>#N/A</v>
      </c>
      <c r="I918" s="5" t="str">
        <f>(VLOOKUP(Games!B919, Data!$B$2:$L$134, 10, FALSE)-VLOOKUP(Games!E919, Data!$B$2:$L$134, 10, FALSE))*'Coefficients - Win Probability'!$I$2</f>
        <v>#N/A</v>
      </c>
      <c r="J918" s="5" t="str">
        <f>(IF(AND(VLOOKUP(Games!B919, Data!$B$2:$L$134, 11, FALSE)=1, VLOOKUP(Games!E919, Data!$B$2:$L$134, 11, FALSE)&lt;&gt;1), 1,0))*'Coefficients - Win Probability'!$J$2</f>
        <v>#N/A</v>
      </c>
      <c r="K918" s="5" t="str">
        <f>(IF(AND(VLOOKUP(Games!B919, Data!$B$2:$L$134, 11, FALSE)&lt;&gt;1, VLOOKUP(Games!E919, Data!$B$2:$L$134, 11, FALSE)=1), 1,0))*'Coefficients - Win Probability'!$K$2</f>
        <v>#N/A</v>
      </c>
      <c r="L918" s="5" t="str">
        <f>(VLOOKUP(Games!B919, Data!$B$2:$L$134, 3, FALSE)-VLOOKUP(Games!E919, Data!$B$2:$L$134, 3, FALSE))*'Coefficients - Win Probability'!$L$2</f>
        <v>#N/A</v>
      </c>
      <c r="N918" s="5" t="str">
        <f t="shared" si="1"/>
        <v>#N/A</v>
      </c>
    </row>
    <row r="919" ht="14.25" customHeight="1">
      <c r="A919" s="5" t="n">
        <f>'Coefficients - Win Probability'!$A$2</f>
        <v>0</v>
      </c>
      <c r="B919" s="5" t="n">
        <f>(Games!G920)*'Coefficients - Win Probability'!$B$2</f>
        <v>0</v>
      </c>
      <c r="C919" s="5" t="str">
        <f>(VLOOKUP(Games!B920, Data!$B$2:$L$134, 4, FALSE)-VLOOKUP(Games!E920, Data!$B$2:$L$134, 4, FALSE))*'Coefficients - Win Probability'!$C$2</f>
        <v>#N/A</v>
      </c>
      <c r="D919" s="5" t="str">
        <f>(VLOOKUP(Games!B920, Data!$B$2:$L$134, 5, FALSE)-VLOOKUP(Games!E920, Data!$B$2:$L$134, 5, FALSE))*'Coefficients - Win Probability'!$D$2</f>
        <v>#N/A</v>
      </c>
      <c r="E919" s="5" t="str">
        <f>(VLOOKUP(Games!B920, Data!$B$2:$L$134, 6, FALSE)-VLOOKUP(Games!E920, Data!$B$2:$L$134, 6, FALSE))*'Coefficients - Win Probability'!$E$2</f>
        <v>#N/A</v>
      </c>
      <c r="F919" s="5" t="str">
        <f>(VLOOKUP(Games!B920, Data!$B$2:$L$134, 7, FALSE)-VLOOKUP(Games!E920, Data!$B$2:$L$134, 7, FALSE))*'Coefficients - Win Probability'!$F$2</f>
        <v>#N/A</v>
      </c>
      <c r="G919" s="5" t="str">
        <f>(VLOOKUP(Games!B920, Data!$B$2:$L$134, 8, FALSE)-VLOOKUP(Games!E920, Data!$B$2:$L$134, 8, FALSE))*'Coefficients - Win Probability'!$G$2</f>
        <v>#N/A</v>
      </c>
      <c r="H919" s="5" t="str">
        <f>(VLOOKUP(Games!B920, Data!$B$2:$L$134, 9, FALSE)-VLOOKUP(Games!E920, Data!$B$2:$L$134, 9, FALSE))*'Coefficients - Win Probability'!$H$2</f>
        <v>#N/A</v>
      </c>
      <c r="I919" s="5" t="str">
        <f>(VLOOKUP(Games!B920, Data!$B$2:$L$134, 10, FALSE)-VLOOKUP(Games!E920, Data!$B$2:$L$134, 10, FALSE))*'Coefficients - Win Probability'!$I$2</f>
        <v>#N/A</v>
      </c>
      <c r="J919" s="5" t="str">
        <f>(IF(AND(VLOOKUP(Games!B920, Data!$B$2:$L$134, 11, FALSE)=1, VLOOKUP(Games!E920, Data!$B$2:$L$134, 11, FALSE)&lt;&gt;1), 1,0))*'Coefficients - Win Probability'!$J$2</f>
        <v>#N/A</v>
      </c>
      <c r="K919" s="5" t="str">
        <f>(IF(AND(VLOOKUP(Games!B920, Data!$B$2:$L$134, 11, FALSE)&lt;&gt;1, VLOOKUP(Games!E920, Data!$B$2:$L$134, 11, FALSE)=1), 1,0))*'Coefficients - Win Probability'!$K$2</f>
        <v>#N/A</v>
      </c>
      <c r="L919" s="5" t="str">
        <f>(VLOOKUP(Games!B920, Data!$B$2:$L$134, 3, FALSE)-VLOOKUP(Games!E920, Data!$B$2:$L$134, 3, FALSE))*'Coefficients - Win Probability'!$L$2</f>
        <v>#N/A</v>
      </c>
      <c r="N919" s="5" t="str">
        <f t="shared" si="1"/>
        <v>#N/A</v>
      </c>
    </row>
    <row r="920" ht="14.25" customHeight="1">
      <c r="A920" s="5" t="n">
        <f>'Coefficients - Win Probability'!$A$2</f>
        <v>0</v>
      </c>
      <c r="B920" s="5" t="n">
        <f>(Games!G921)*'Coefficients - Win Probability'!$B$2</f>
        <v>0</v>
      </c>
      <c r="C920" s="5" t="str">
        <f>(VLOOKUP(Games!B921, Data!$B$2:$L$134, 4, FALSE)-VLOOKUP(Games!E921, Data!$B$2:$L$134, 4, FALSE))*'Coefficients - Win Probability'!$C$2</f>
        <v>#N/A</v>
      </c>
      <c r="D920" s="5" t="str">
        <f>(VLOOKUP(Games!B921, Data!$B$2:$L$134, 5, FALSE)-VLOOKUP(Games!E921, Data!$B$2:$L$134, 5, FALSE))*'Coefficients - Win Probability'!$D$2</f>
        <v>#N/A</v>
      </c>
      <c r="E920" s="5" t="str">
        <f>(VLOOKUP(Games!B921, Data!$B$2:$L$134, 6, FALSE)-VLOOKUP(Games!E921, Data!$B$2:$L$134, 6, FALSE))*'Coefficients - Win Probability'!$E$2</f>
        <v>#N/A</v>
      </c>
      <c r="F920" s="5" t="str">
        <f>(VLOOKUP(Games!B921, Data!$B$2:$L$134, 7, FALSE)-VLOOKUP(Games!E921, Data!$B$2:$L$134, 7, FALSE))*'Coefficients - Win Probability'!$F$2</f>
        <v>#N/A</v>
      </c>
      <c r="G920" s="5" t="str">
        <f>(VLOOKUP(Games!B921, Data!$B$2:$L$134, 8, FALSE)-VLOOKUP(Games!E921, Data!$B$2:$L$134, 8, FALSE))*'Coefficients - Win Probability'!$G$2</f>
        <v>#N/A</v>
      </c>
      <c r="H920" s="5" t="str">
        <f>(VLOOKUP(Games!B921, Data!$B$2:$L$134, 9, FALSE)-VLOOKUP(Games!E921, Data!$B$2:$L$134, 9, FALSE))*'Coefficients - Win Probability'!$H$2</f>
        <v>#N/A</v>
      </c>
      <c r="I920" s="5" t="str">
        <f>(VLOOKUP(Games!B921, Data!$B$2:$L$134, 10, FALSE)-VLOOKUP(Games!E921, Data!$B$2:$L$134, 10, FALSE))*'Coefficients - Win Probability'!$I$2</f>
        <v>#N/A</v>
      </c>
      <c r="J920" s="5" t="str">
        <f>(IF(AND(VLOOKUP(Games!B921, Data!$B$2:$L$134, 11, FALSE)=1, VLOOKUP(Games!E921, Data!$B$2:$L$134, 11, FALSE)&lt;&gt;1), 1,0))*'Coefficients - Win Probability'!$J$2</f>
        <v>#N/A</v>
      </c>
      <c r="K920" s="5" t="str">
        <f>(IF(AND(VLOOKUP(Games!B921, Data!$B$2:$L$134, 11, FALSE)&lt;&gt;1, VLOOKUP(Games!E921, Data!$B$2:$L$134, 11, FALSE)=1), 1,0))*'Coefficients - Win Probability'!$K$2</f>
        <v>#N/A</v>
      </c>
      <c r="L920" s="5" t="str">
        <f>(VLOOKUP(Games!B921, Data!$B$2:$L$134, 3, FALSE)-VLOOKUP(Games!E921, Data!$B$2:$L$134, 3, FALSE))*'Coefficients - Win Probability'!$L$2</f>
        <v>#N/A</v>
      </c>
      <c r="N920" s="5" t="str">
        <f t="shared" si="1"/>
        <v>#N/A</v>
      </c>
    </row>
    <row r="921" ht="14.25" customHeight="1">
      <c r="A921" s="5" t="n">
        <f>'Coefficients - Win Probability'!$A$2</f>
        <v>0</v>
      </c>
      <c r="B921" s="5" t="n">
        <f>(Games!G922)*'Coefficients - Win Probability'!$B$2</f>
        <v>0</v>
      </c>
      <c r="C921" s="5" t="str">
        <f>(VLOOKUP(Games!B922, Data!$B$2:$L$134, 4, FALSE)-VLOOKUP(Games!E922, Data!$B$2:$L$134, 4, FALSE))*'Coefficients - Win Probability'!$C$2</f>
        <v>#N/A</v>
      </c>
      <c r="D921" s="5" t="str">
        <f>(VLOOKUP(Games!B922, Data!$B$2:$L$134, 5, FALSE)-VLOOKUP(Games!E922, Data!$B$2:$L$134, 5, FALSE))*'Coefficients - Win Probability'!$D$2</f>
        <v>#N/A</v>
      </c>
      <c r="E921" s="5" t="str">
        <f>(VLOOKUP(Games!B922, Data!$B$2:$L$134, 6, FALSE)-VLOOKUP(Games!E922, Data!$B$2:$L$134, 6, FALSE))*'Coefficients - Win Probability'!$E$2</f>
        <v>#N/A</v>
      </c>
      <c r="F921" s="5" t="str">
        <f>(VLOOKUP(Games!B922, Data!$B$2:$L$134, 7, FALSE)-VLOOKUP(Games!E922, Data!$B$2:$L$134, 7, FALSE))*'Coefficients - Win Probability'!$F$2</f>
        <v>#N/A</v>
      </c>
      <c r="G921" s="5" t="str">
        <f>(VLOOKUP(Games!B922, Data!$B$2:$L$134, 8, FALSE)-VLOOKUP(Games!E922, Data!$B$2:$L$134, 8, FALSE))*'Coefficients - Win Probability'!$G$2</f>
        <v>#N/A</v>
      </c>
      <c r="H921" s="5" t="str">
        <f>(VLOOKUP(Games!B922, Data!$B$2:$L$134, 9, FALSE)-VLOOKUP(Games!E922, Data!$B$2:$L$134, 9, FALSE))*'Coefficients - Win Probability'!$H$2</f>
        <v>#N/A</v>
      </c>
      <c r="I921" s="5" t="str">
        <f>(VLOOKUP(Games!B922, Data!$B$2:$L$134, 10, FALSE)-VLOOKUP(Games!E922, Data!$B$2:$L$134, 10, FALSE))*'Coefficients - Win Probability'!$I$2</f>
        <v>#N/A</v>
      </c>
      <c r="J921" s="5" t="str">
        <f>(IF(AND(VLOOKUP(Games!B922, Data!$B$2:$L$134, 11, FALSE)=1, VLOOKUP(Games!E922, Data!$B$2:$L$134, 11, FALSE)&lt;&gt;1), 1,0))*'Coefficients - Win Probability'!$J$2</f>
        <v>#N/A</v>
      </c>
      <c r="K921" s="5" t="str">
        <f>(IF(AND(VLOOKUP(Games!B922, Data!$B$2:$L$134, 11, FALSE)&lt;&gt;1, VLOOKUP(Games!E922, Data!$B$2:$L$134, 11, FALSE)=1), 1,0))*'Coefficients - Win Probability'!$K$2</f>
        <v>#N/A</v>
      </c>
      <c r="L921" s="5" t="str">
        <f>(VLOOKUP(Games!B922, Data!$B$2:$L$134, 3, FALSE)-VLOOKUP(Games!E922, Data!$B$2:$L$134, 3, FALSE))*'Coefficients - Win Probability'!$L$2</f>
        <v>#N/A</v>
      </c>
      <c r="N921" s="5" t="str">
        <f t="shared" si="1"/>
        <v>#N/A</v>
      </c>
    </row>
    <row r="922" ht="14.25" customHeight="1">
      <c r="A922" s="5" t="n">
        <f>'Coefficients - Win Probability'!$A$2</f>
        <v>0</v>
      </c>
      <c r="B922" s="5" t="n">
        <f>(Games!G923)*'Coefficients - Win Probability'!$B$2</f>
        <v>0</v>
      </c>
      <c r="C922" s="5" t="str">
        <f>(VLOOKUP(Games!B923, Data!$B$2:$L$134, 4, FALSE)-VLOOKUP(Games!E923, Data!$B$2:$L$134, 4, FALSE))*'Coefficients - Win Probability'!$C$2</f>
        <v>#N/A</v>
      </c>
      <c r="D922" s="5" t="str">
        <f>(VLOOKUP(Games!B923, Data!$B$2:$L$134, 5, FALSE)-VLOOKUP(Games!E923, Data!$B$2:$L$134, 5, FALSE))*'Coefficients - Win Probability'!$D$2</f>
        <v>#N/A</v>
      </c>
      <c r="E922" s="5" t="str">
        <f>(VLOOKUP(Games!B923, Data!$B$2:$L$134, 6, FALSE)-VLOOKUP(Games!E923, Data!$B$2:$L$134, 6, FALSE))*'Coefficients - Win Probability'!$E$2</f>
        <v>#N/A</v>
      </c>
      <c r="F922" s="5" t="str">
        <f>(VLOOKUP(Games!B923, Data!$B$2:$L$134, 7, FALSE)-VLOOKUP(Games!E923, Data!$B$2:$L$134, 7, FALSE))*'Coefficients - Win Probability'!$F$2</f>
        <v>#N/A</v>
      </c>
      <c r="G922" s="5" t="str">
        <f>(VLOOKUP(Games!B923, Data!$B$2:$L$134, 8, FALSE)-VLOOKUP(Games!E923, Data!$B$2:$L$134, 8, FALSE))*'Coefficients - Win Probability'!$G$2</f>
        <v>#N/A</v>
      </c>
      <c r="H922" s="5" t="str">
        <f>(VLOOKUP(Games!B923, Data!$B$2:$L$134, 9, FALSE)-VLOOKUP(Games!E923, Data!$B$2:$L$134, 9, FALSE))*'Coefficients - Win Probability'!$H$2</f>
        <v>#N/A</v>
      </c>
      <c r="I922" s="5" t="str">
        <f>(VLOOKUP(Games!B923, Data!$B$2:$L$134, 10, FALSE)-VLOOKUP(Games!E923, Data!$B$2:$L$134, 10, FALSE))*'Coefficients - Win Probability'!$I$2</f>
        <v>#N/A</v>
      </c>
      <c r="J922" s="5" t="str">
        <f>(IF(AND(VLOOKUP(Games!B923, Data!$B$2:$L$134, 11, FALSE)=1, VLOOKUP(Games!E923, Data!$B$2:$L$134, 11, FALSE)&lt;&gt;1), 1,0))*'Coefficients - Win Probability'!$J$2</f>
        <v>#N/A</v>
      </c>
      <c r="K922" s="5" t="str">
        <f>(IF(AND(VLOOKUP(Games!B923, Data!$B$2:$L$134, 11, FALSE)&lt;&gt;1, VLOOKUP(Games!E923, Data!$B$2:$L$134, 11, FALSE)=1), 1,0))*'Coefficients - Win Probability'!$K$2</f>
        <v>#N/A</v>
      </c>
      <c r="L922" s="5" t="str">
        <f>(VLOOKUP(Games!B923, Data!$B$2:$L$134, 3, FALSE)-VLOOKUP(Games!E923, Data!$B$2:$L$134, 3, FALSE))*'Coefficients - Win Probability'!$L$2</f>
        <v>#N/A</v>
      </c>
      <c r="N922" s="5" t="str">
        <f t="shared" si="1"/>
        <v>#N/A</v>
      </c>
    </row>
    <row r="923" ht="14.25" customHeight="1">
      <c r="A923" s="5" t="n">
        <f>'Coefficients - Win Probability'!$A$2</f>
        <v>0</v>
      </c>
      <c r="B923" s="5" t="n">
        <f>(Games!G924)*'Coefficients - Win Probability'!$B$2</f>
        <v>0</v>
      </c>
      <c r="C923" s="5" t="str">
        <f>(VLOOKUP(Games!B924, Data!$B$2:$L$134, 4, FALSE)-VLOOKUP(Games!E924, Data!$B$2:$L$134, 4, FALSE))*'Coefficients - Win Probability'!$C$2</f>
        <v>#N/A</v>
      </c>
      <c r="D923" s="5" t="str">
        <f>(VLOOKUP(Games!B924, Data!$B$2:$L$134, 5, FALSE)-VLOOKUP(Games!E924, Data!$B$2:$L$134, 5, FALSE))*'Coefficients - Win Probability'!$D$2</f>
        <v>#N/A</v>
      </c>
      <c r="E923" s="5" t="str">
        <f>(VLOOKUP(Games!B924, Data!$B$2:$L$134, 6, FALSE)-VLOOKUP(Games!E924, Data!$B$2:$L$134, 6, FALSE))*'Coefficients - Win Probability'!$E$2</f>
        <v>#N/A</v>
      </c>
      <c r="F923" s="5" t="str">
        <f>(VLOOKUP(Games!B924, Data!$B$2:$L$134, 7, FALSE)-VLOOKUP(Games!E924, Data!$B$2:$L$134, 7, FALSE))*'Coefficients - Win Probability'!$F$2</f>
        <v>#N/A</v>
      </c>
      <c r="G923" s="5" t="str">
        <f>(VLOOKUP(Games!B924, Data!$B$2:$L$134, 8, FALSE)-VLOOKUP(Games!E924, Data!$B$2:$L$134, 8, FALSE))*'Coefficients - Win Probability'!$G$2</f>
        <v>#N/A</v>
      </c>
      <c r="H923" s="5" t="str">
        <f>(VLOOKUP(Games!B924, Data!$B$2:$L$134, 9, FALSE)-VLOOKUP(Games!E924, Data!$B$2:$L$134, 9, FALSE))*'Coefficients - Win Probability'!$H$2</f>
        <v>#N/A</v>
      </c>
      <c r="I923" s="5" t="str">
        <f>(VLOOKUP(Games!B924, Data!$B$2:$L$134, 10, FALSE)-VLOOKUP(Games!E924, Data!$B$2:$L$134, 10, FALSE))*'Coefficients - Win Probability'!$I$2</f>
        <v>#N/A</v>
      </c>
      <c r="J923" s="5" t="str">
        <f>(IF(AND(VLOOKUP(Games!B924, Data!$B$2:$L$134, 11, FALSE)=1, VLOOKUP(Games!E924, Data!$B$2:$L$134, 11, FALSE)&lt;&gt;1), 1,0))*'Coefficients - Win Probability'!$J$2</f>
        <v>#N/A</v>
      </c>
      <c r="K923" s="5" t="str">
        <f>(IF(AND(VLOOKUP(Games!B924, Data!$B$2:$L$134, 11, FALSE)&lt;&gt;1, VLOOKUP(Games!E924, Data!$B$2:$L$134, 11, FALSE)=1), 1,0))*'Coefficients - Win Probability'!$K$2</f>
        <v>#N/A</v>
      </c>
      <c r="L923" s="5" t="str">
        <f>(VLOOKUP(Games!B924, Data!$B$2:$L$134, 3, FALSE)-VLOOKUP(Games!E924, Data!$B$2:$L$134, 3, FALSE))*'Coefficients - Win Probability'!$L$2</f>
        <v>#N/A</v>
      </c>
      <c r="N923" s="5" t="str">
        <f t="shared" si="1"/>
        <v>#N/A</v>
      </c>
    </row>
    <row r="924" ht="14.25" customHeight="1">
      <c r="A924" s="5" t="n">
        <f>'Coefficients - Win Probability'!$A$2</f>
        <v>0</v>
      </c>
      <c r="B924" s="5" t="n">
        <f>(Games!G925)*'Coefficients - Win Probability'!$B$2</f>
        <v>0</v>
      </c>
      <c r="C924" s="5" t="str">
        <f>(VLOOKUP(Games!B925, Data!$B$2:$L$134, 4, FALSE)-VLOOKUP(Games!E925, Data!$B$2:$L$134, 4, FALSE))*'Coefficients - Win Probability'!$C$2</f>
        <v>#N/A</v>
      </c>
      <c r="D924" s="5" t="str">
        <f>(VLOOKUP(Games!B925, Data!$B$2:$L$134, 5, FALSE)-VLOOKUP(Games!E925, Data!$B$2:$L$134, 5, FALSE))*'Coefficients - Win Probability'!$D$2</f>
        <v>#N/A</v>
      </c>
      <c r="E924" s="5" t="str">
        <f>(VLOOKUP(Games!B925, Data!$B$2:$L$134, 6, FALSE)-VLOOKUP(Games!E925, Data!$B$2:$L$134, 6, FALSE))*'Coefficients - Win Probability'!$E$2</f>
        <v>#N/A</v>
      </c>
      <c r="F924" s="5" t="str">
        <f>(VLOOKUP(Games!B925, Data!$B$2:$L$134, 7, FALSE)-VLOOKUP(Games!E925, Data!$B$2:$L$134, 7, FALSE))*'Coefficients - Win Probability'!$F$2</f>
        <v>#N/A</v>
      </c>
      <c r="G924" s="5" t="str">
        <f>(VLOOKUP(Games!B925, Data!$B$2:$L$134, 8, FALSE)-VLOOKUP(Games!E925, Data!$B$2:$L$134, 8, FALSE))*'Coefficients - Win Probability'!$G$2</f>
        <v>#N/A</v>
      </c>
      <c r="H924" s="5" t="str">
        <f>(VLOOKUP(Games!B925, Data!$B$2:$L$134, 9, FALSE)-VLOOKUP(Games!E925, Data!$B$2:$L$134, 9, FALSE))*'Coefficients - Win Probability'!$H$2</f>
        <v>#N/A</v>
      </c>
      <c r="I924" s="5" t="str">
        <f>(VLOOKUP(Games!B925, Data!$B$2:$L$134, 10, FALSE)-VLOOKUP(Games!E925, Data!$B$2:$L$134, 10, FALSE))*'Coefficients - Win Probability'!$I$2</f>
        <v>#N/A</v>
      </c>
      <c r="J924" s="5" t="str">
        <f>(IF(AND(VLOOKUP(Games!B925, Data!$B$2:$L$134, 11, FALSE)=1, VLOOKUP(Games!E925, Data!$B$2:$L$134, 11, FALSE)&lt;&gt;1), 1,0))*'Coefficients - Win Probability'!$J$2</f>
        <v>#N/A</v>
      </c>
      <c r="K924" s="5" t="str">
        <f>(IF(AND(VLOOKUP(Games!B925, Data!$B$2:$L$134, 11, FALSE)&lt;&gt;1, VLOOKUP(Games!E925, Data!$B$2:$L$134, 11, FALSE)=1), 1,0))*'Coefficients - Win Probability'!$K$2</f>
        <v>#N/A</v>
      </c>
      <c r="L924" s="5" t="str">
        <f>(VLOOKUP(Games!B925, Data!$B$2:$L$134, 3, FALSE)-VLOOKUP(Games!E925, Data!$B$2:$L$134, 3, FALSE))*'Coefficients - Win Probability'!$L$2</f>
        <v>#N/A</v>
      </c>
      <c r="N924" s="5" t="str">
        <f t="shared" si="1"/>
        <v>#N/A</v>
      </c>
    </row>
    <row r="925" ht="14.25" customHeight="1">
      <c r="A925" s="5" t="n">
        <f>'Coefficients - Win Probability'!$A$2</f>
        <v>0</v>
      </c>
      <c r="B925" s="5" t="n">
        <f>(Games!G926)*'Coefficients - Win Probability'!$B$2</f>
        <v>0</v>
      </c>
      <c r="C925" s="5" t="str">
        <f>(VLOOKUP(Games!B926, Data!$B$2:$L$134, 4, FALSE)-VLOOKUP(Games!E926, Data!$B$2:$L$134, 4, FALSE))*'Coefficients - Win Probability'!$C$2</f>
        <v>#N/A</v>
      </c>
      <c r="D925" s="5" t="str">
        <f>(VLOOKUP(Games!B926, Data!$B$2:$L$134, 5, FALSE)-VLOOKUP(Games!E926, Data!$B$2:$L$134, 5, FALSE))*'Coefficients - Win Probability'!$D$2</f>
        <v>#N/A</v>
      </c>
      <c r="E925" s="5" t="str">
        <f>(VLOOKUP(Games!B926, Data!$B$2:$L$134, 6, FALSE)-VLOOKUP(Games!E926, Data!$B$2:$L$134, 6, FALSE))*'Coefficients - Win Probability'!$E$2</f>
        <v>#N/A</v>
      </c>
      <c r="F925" s="5" t="str">
        <f>(VLOOKUP(Games!B926, Data!$B$2:$L$134, 7, FALSE)-VLOOKUP(Games!E926, Data!$B$2:$L$134, 7, FALSE))*'Coefficients - Win Probability'!$F$2</f>
        <v>#N/A</v>
      </c>
      <c r="G925" s="5" t="str">
        <f>(VLOOKUP(Games!B926, Data!$B$2:$L$134, 8, FALSE)-VLOOKUP(Games!E926, Data!$B$2:$L$134, 8, FALSE))*'Coefficients - Win Probability'!$G$2</f>
        <v>#N/A</v>
      </c>
      <c r="H925" s="5" t="str">
        <f>(VLOOKUP(Games!B926, Data!$B$2:$L$134, 9, FALSE)-VLOOKUP(Games!E926, Data!$B$2:$L$134, 9, FALSE))*'Coefficients - Win Probability'!$H$2</f>
        <v>#N/A</v>
      </c>
      <c r="I925" s="5" t="str">
        <f>(VLOOKUP(Games!B926, Data!$B$2:$L$134, 10, FALSE)-VLOOKUP(Games!E926, Data!$B$2:$L$134, 10, FALSE))*'Coefficients - Win Probability'!$I$2</f>
        <v>#N/A</v>
      </c>
      <c r="J925" s="5" t="str">
        <f>(IF(AND(VLOOKUP(Games!B926, Data!$B$2:$L$134, 11, FALSE)=1, VLOOKUP(Games!E926, Data!$B$2:$L$134, 11, FALSE)&lt;&gt;1), 1,0))*'Coefficients - Win Probability'!$J$2</f>
        <v>#N/A</v>
      </c>
      <c r="K925" s="5" t="str">
        <f>(IF(AND(VLOOKUP(Games!B926, Data!$B$2:$L$134, 11, FALSE)&lt;&gt;1, VLOOKUP(Games!E926, Data!$B$2:$L$134, 11, FALSE)=1), 1,0))*'Coefficients - Win Probability'!$K$2</f>
        <v>#N/A</v>
      </c>
      <c r="L925" s="5" t="str">
        <f>(VLOOKUP(Games!B926, Data!$B$2:$L$134, 3, FALSE)-VLOOKUP(Games!E926, Data!$B$2:$L$134, 3, FALSE))*'Coefficients - Win Probability'!$L$2</f>
        <v>#N/A</v>
      </c>
      <c r="N925" s="5" t="str">
        <f t="shared" si="1"/>
        <v>#N/A</v>
      </c>
    </row>
    <row r="926" ht="14.25" customHeight="1">
      <c r="A926" s="5" t="n">
        <f>'Coefficients - Win Probability'!$A$2</f>
        <v>0</v>
      </c>
      <c r="B926" s="5" t="n">
        <f>(Games!G927)*'Coefficients - Win Probability'!$B$2</f>
        <v>0</v>
      </c>
      <c r="C926" s="5" t="str">
        <f>(VLOOKUP(Games!B927, Data!$B$2:$L$134, 4, FALSE)-VLOOKUP(Games!E927, Data!$B$2:$L$134, 4, FALSE))*'Coefficients - Win Probability'!$C$2</f>
        <v>#N/A</v>
      </c>
      <c r="D926" s="5" t="str">
        <f>(VLOOKUP(Games!B927, Data!$B$2:$L$134, 5, FALSE)-VLOOKUP(Games!E927, Data!$B$2:$L$134, 5, FALSE))*'Coefficients - Win Probability'!$D$2</f>
        <v>#N/A</v>
      </c>
      <c r="E926" s="5" t="str">
        <f>(VLOOKUP(Games!B927, Data!$B$2:$L$134, 6, FALSE)-VLOOKUP(Games!E927, Data!$B$2:$L$134, 6, FALSE))*'Coefficients - Win Probability'!$E$2</f>
        <v>#N/A</v>
      </c>
      <c r="F926" s="5" t="str">
        <f>(VLOOKUP(Games!B927, Data!$B$2:$L$134, 7, FALSE)-VLOOKUP(Games!E927, Data!$B$2:$L$134, 7, FALSE))*'Coefficients - Win Probability'!$F$2</f>
        <v>#N/A</v>
      </c>
      <c r="G926" s="5" t="str">
        <f>(VLOOKUP(Games!B927, Data!$B$2:$L$134, 8, FALSE)-VLOOKUP(Games!E927, Data!$B$2:$L$134, 8, FALSE))*'Coefficients - Win Probability'!$G$2</f>
        <v>#N/A</v>
      </c>
      <c r="H926" s="5" t="str">
        <f>(VLOOKUP(Games!B927, Data!$B$2:$L$134, 9, FALSE)-VLOOKUP(Games!E927, Data!$B$2:$L$134, 9, FALSE))*'Coefficients - Win Probability'!$H$2</f>
        <v>#N/A</v>
      </c>
      <c r="I926" s="5" t="str">
        <f>(VLOOKUP(Games!B927, Data!$B$2:$L$134, 10, FALSE)-VLOOKUP(Games!E927, Data!$B$2:$L$134, 10, FALSE))*'Coefficients - Win Probability'!$I$2</f>
        <v>#N/A</v>
      </c>
      <c r="J926" s="5" t="str">
        <f>(IF(AND(VLOOKUP(Games!B927, Data!$B$2:$L$134, 11, FALSE)=1, VLOOKUP(Games!E927, Data!$B$2:$L$134, 11, FALSE)&lt;&gt;1), 1,0))*'Coefficients - Win Probability'!$J$2</f>
        <v>#N/A</v>
      </c>
      <c r="K926" s="5" t="str">
        <f>(IF(AND(VLOOKUP(Games!B927, Data!$B$2:$L$134, 11, FALSE)&lt;&gt;1, VLOOKUP(Games!E927, Data!$B$2:$L$134, 11, FALSE)=1), 1,0))*'Coefficients - Win Probability'!$K$2</f>
        <v>#N/A</v>
      </c>
      <c r="L926" s="5" t="str">
        <f>(VLOOKUP(Games!B927, Data!$B$2:$L$134, 3, FALSE)-VLOOKUP(Games!E927, Data!$B$2:$L$134, 3, FALSE))*'Coefficients - Win Probability'!$L$2</f>
        <v>#N/A</v>
      </c>
      <c r="N926" s="5" t="str">
        <f t="shared" si="1"/>
        <v>#N/A</v>
      </c>
    </row>
    <row r="927" ht="14.25" customHeight="1">
      <c r="A927" s="5" t="n">
        <f>'Coefficients - Win Probability'!$A$2</f>
        <v>0</v>
      </c>
      <c r="B927" s="5" t="n">
        <f>(Games!G928)*'Coefficients - Win Probability'!$B$2</f>
        <v>0</v>
      </c>
      <c r="C927" s="5" t="str">
        <f>(VLOOKUP(Games!B928, Data!$B$2:$L$134, 4, FALSE)-VLOOKUP(Games!E928, Data!$B$2:$L$134, 4, FALSE))*'Coefficients - Win Probability'!$C$2</f>
        <v>#N/A</v>
      </c>
      <c r="D927" s="5" t="str">
        <f>(VLOOKUP(Games!B928, Data!$B$2:$L$134, 5, FALSE)-VLOOKUP(Games!E928, Data!$B$2:$L$134, 5, FALSE))*'Coefficients - Win Probability'!$D$2</f>
        <v>#N/A</v>
      </c>
      <c r="E927" s="5" t="str">
        <f>(VLOOKUP(Games!B928, Data!$B$2:$L$134, 6, FALSE)-VLOOKUP(Games!E928, Data!$B$2:$L$134, 6, FALSE))*'Coefficients - Win Probability'!$E$2</f>
        <v>#N/A</v>
      </c>
      <c r="F927" s="5" t="str">
        <f>(VLOOKUP(Games!B928, Data!$B$2:$L$134, 7, FALSE)-VLOOKUP(Games!E928, Data!$B$2:$L$134, 7, FALSE))*'Coefficients - Win Probability'!$F$2</f>
        <v>#N/A</v>
      </c>
      <c r="G927" s="5" t="str">
        <f>(VLOOKUP(Games!B928, Data!$B$2:$L$134, 8, FALSE)-VLOOKUP(Games!E928, Data!$B$2:$L$134, 8, FALSE))*'Coefficients - Win Probability'!$G$2</f>
        <v>#N/A</v>
      </c>
      <c r="H927" s="5" t="str">
        <f>(VLOOKUP(Games!B928, Data!$B$2:$L$134, 9, FALSE)-VLOOKUP(Games!E928, Data!$B$2:$L$134, 9, FALSE))*'Coefficients - Win Probability'!$H$2</f>
        <v>#N/A</v>
      </c>
      <c r="I927" s="5" t="str">
        <f>(VLOOKUP(Games!B928, Data!$B$2:$L$134, 10, FALSE)-VLOOKUP(Games!E928, Data!$B$2:$L$134, 10, FALSE))*'Coefficients - Win Probability'!$I$2</f>
        <v>#N/A</v>
      </c>
      <c r="J927" s="5" t="str">
        <f>(IF(AND(VLOOKUP(Games!B928, Data!$B$2:$L$134, 11, FALSE)=1, VLOOKUP(Games!E928, Data!$B$2:$L$134, 11, FALSE)&lt;&gt;1), 1,0))*'Coefficients - Win Probability'!$J$2</f>
        <v>#N/A</v>
      </c>
      <c r="K927" s="5" t="str">
        <f>(IF(AND(VLOOKUP(Games!B928, Data!$B$2:$L$134, 11, FALSE)&lt;&gt;1, VLOOKUP(Games!E928, Data!$B$2:$L$134, 11, FALSE)=1), 1,0))*'Coefficients - Win Probability'!$K$2</f>
        <v>#N/A</v>
      </c>
      <c r="L927" s="5" t="str">
        <f>(VLOOKUP(Games!B928, Data!$B$2:$L$134, 3, FALSE)-VLOOKUP(Games!E928, Data!$B$2:$L$134, 3, FALSE))*'Coefficients - Win Probability'!$L$2</f>
        <v>#N/A</v>
      </c>
      <c r="N927" s="5" t="str">
        <f t="shared" si="1"/>
        <v>#N/A</v>
      </c>
    </row>
    <row r="928" ht="14.25" customHeight="1">
      <c r="A928" s="5" t="n">
        <f>'Coefficients - Win Probability'!$A$2</f>
        <v>0</v>
      </c>
      <c r="B928" s="5" t="n">
        <f>(Games!G929)*'Coefficients - Win Probability'!$B$2</f>
        <v>0</v>
      </c>
      <c r="C928" s="5" t="str">
        <f>(VLOOKUP(Games!B929, Data!$B$2:$L$134, 4, FALSE)-VLOOKUP(Games!E929, Data!$B$2:$L$134, 4, FALSE))*'Coefficients - Win Probability'!$C$2</f>
        <v>#N/A</v>
      </c>
      <c r="D928" s="5" t="str">
        <f>(VLOOKUP(Games!B929, Data!$B$2:$L$134, 5, FALSE)-VLOOKUP(Games!E929, Data!$B$2:$L$134, 5, FALSE))*'Coefficients - Win Probability'!$D$2</f>
        <v>#N/A</v>
      </c>
      <c r="E928" s="5" t="str">
        <f>(VLOOKUP(Games!B929, Data!$B$2:$L$134, 6, FALSE)-VLOOKUP(Games!E929, Data!$B$2:$L$134, 6, FALSE))*'Coefficients - Win Probability'!$E$2</f>
        <v>#N/A</v>
      </c>
      <c r="F928" s="5" t="str">
        <f>(VLOOKUP(Games!B929, Data!$B$2:$L$134, 7, FALSE)-VLOOKUP(Games!E929, Data!$B$2:$L$134, 7, FALSE))*'Coefficients - Win Probability'!$F$2</f>
        <v>#N/A</v>
      </c>
      <c r="G928" s="5" t="str">
        <f>(VLOOKUP(Games!B929, Data!$B$2:$L$134, 8, FALSE)-VLOOKUP(Games!E929, Data!$B$2:$L$134, 8, FALSE))*'Coefficients - Win Probability'!$G$2</f>
        <v>#N/A</v>
      </c>
      <c r="H928" s="5" t="str">
        <f>(VLOOKUP(Games!B929, Data!$B$2:$L$134, 9, FALSE)-VLOOKUP(Games!E929, Data!$B$2:$L$134, 9, FALSE))*'Coefficients - Win Probability'!$H$2</f>
        <v>#N/A</v>
      </c>
      <c r="I928" s="5" t="str">
        <f>(VLOOKUP(Games!B929, Data!$B$2:$L$134, 10, FALSE)-VLOOKUP(Games!E929, Data!$B$2:$L$134, 10, FALSE))*'Coefficients - Win Probability'!$I$2</f>
        <v>#N/A</v>
      </c>
      <c r="J928" s="5" t="str">
        <f>(IF(AND(VLOOKUP(Games!B929, Data!$B$2:$L$134, 11, FALSE)=1, VLOOKUP(Games!E929, Data!$B$2:$L$134, 11, FALSE)&lt;&gt;1), 1,0))*'Coefficients - Win Probability'!$J$2</f>
        <v>#N/A</v>
      </c>
      <c r="K928" s="5" t="str">
        <f>(IF(AND(VLOOKUP(Games!B929, Data!$B$2:$L$134, 11, FALSE)&lt;&gt;1, VLOOKUP(Games!E929, Data!$B$2:$L$134, 11, FALSE)=1), 1,0))*'Coefficients - Win Probability'!$K$2</f>
        <v>#N/A</v>
      </c>
      <c r="L928" s="5" t="str">
        <f>(VLOOKUP(Games!B929, Data!$B$2:$L$134, 3, FALSE)-VLOOKUP(Games!E929, Data!$B$2:$L$134, 3, FALSE))*'Coefficients - Win Probability'!$L$2</f>
        <v>#N/A</v>
      </c>
      <c r="N928" s="5" t="str">
        <f t="shared" si="1"/>
        <v>#N/A</v>
      </c>
    </row>
    <row r="929" ht="14.25" customHeight="1">
      <c r="A929" s="5" t="n">
        <f>'Coefficients - Win Probability'!$A$2</f>
        <v>0</v>
      </c>
      <c r="B929" s="5" t="n">
        <f>(Games!G930)*'Coefficients - Win Probability'!$B$2</f>
        <v>0</v>
      </c>
      <c r="C929" s="5" t="str">
        <f>(VLOOKUP(Games!B930, Data!$B$2:$L$134, 4, FALSE)-VLOOKUP(Games!E930, Data!$B$2:$L$134, 4, FALSE))*'Coefficients - Win Probability'!$C$2</f>
        <v>#N/A</v>
      </c>
      <c r="D929" s="5" t="str">
        <f>(VLOOKUP(Games!B930, Data!$B$2:$L$134, 5, FALSE)-VLOOKUP(Games!E930, Data!$B$2:$L$134, 5, FALSE))*'Coefficients - Win Probability'!$D$2</f>
        <v>#N/A</v>
      </c>
      <c r="E929" s="5" t="str">
        <f>(VLOOKUP(Games!B930, Data!$B$2:$L$134, 6, FALSE)-VLOOKUP(Games!E930, Data!$B$2:$L$134, 6, FALSE))*'Coefficients - Win Probability'!$E$2</f>
        <v>#N/A</v>
      </c>
      <c r="F929" s="5" t="str">
        <f>(VLOOKUP(Games!B930, Data!$B$2:$L$134, 7, FALSE)-VLOOKUP(Games!E930, Data!$B$2:$L$134, 7, FALSE))*'Coefficients - Win Probability'!$F$2</f>
        <v>#N/A</v>
      </c>
      <c r="G929" s="5" t="str">
        <f>(VLOOKUP(Games!B930, Data!$B$2:$L$134, 8, FALSE)-VLOOKUP(Games!E930, Data!$B$2:$L$134, 8, FALSE))*'Coefficients - Win Probability'!$G$2</f>
        <v>#N/A</v>
      </c>
      <c r="H929" s="5" t="str">
        <f>(VLOOKUP(Games!B930, Data!$B$2:$L$134, 9, FALSE)-VLOOKUP(Games!E930, Data!$B$2:$L$134, 9, FALSE))*'Coefficients - Win Probability'!$H$2</f>
        <v>#N/A</v>
      </c>
      <c r="I929" s="5" t="str">
        <f>(VLOOKUP(Games!B930, Data!$B$2:$L$134, 10, FALSE)-VLOOKUP(Games!E930, Data!$B$2:$L$134, 10, FALSE))*'Coefficients - Win Probability'!$I$2</f>
        <v>#N/A</v>
      </c>
      <c r="J929" s="5" t="str">
        <f>(IF(AND(VLOOKUP(Games!B930, Data!$B$2:$L$134, 11, FALSE)=1, VLOOKUP(Games!E930, Data!$B$2:$L$134, 11, FALSE)&lt;&gt;1), 1,0))*'Coefficients - Win Probability'!$J$2</f>
        <v>#N/A</v>
      </c>
      <c r="K929" s="5" t="str">
        <f>(IF(AND(VLOOKUP(Games!B930, Data!$B$2:$L$134, 11, FALSE)&lt;&gt;1, VLOOKUP(Games!E930, Data!$B$2:$L$134, 11, FALSE)=1), 1,0))*'Coefficients - Win Probability'!$K$2</f>
        <v>#N/A</v>
      </c>
      <c r="L929" s="5" t="str">
        <f>(VLOOKUP(Games!B930, Data!$B$2:$L$134, 3, FALSE)-VLOOKUP(Games!E930, Data!$B$2:$L$134, 3, FALSE))*'Coefficients - Win Probability'!$L$2</f>
        <v>#N/A</v>
      </c>
      <c r="N929" s="5" t="str">
        <f t="shared" si="1"/>
        <v>#N/A</v>
      </c>
    </row>
    <row r="930" ht="14.25" customHeight="1">
      <c r="A930" s="5" t="n">
        <f>'Coefficients - Win Probability'!$A$2</f>
        <v>0</v>
      </c>
      <c r="B930" s="5" t="n">
        <f>(Games!G931)*'Coefficients - Win Probability'!$B$2</f>
        <v>0</v>
      </c>
      <c r="C930" s="5" t="str">
        <f>(VLOOKUP(Games!B931, Data!$B$2:$L$134, 4, FALSE)-VLOOKUP(Games!E931, Data!$B$2:$L$134, 4, FALSE))*'Coefficients - Win Probability'!$C$2</f>
        <v>#N/A</v>
      </c>
      <c r="D930" s="5" t="str">
        <f>(VLOOKUP(Games!B931, Data!$B$2:$L$134, 5, FALSE)-VLOOKUP(Games!E931, Data!$B$2:$L$134, 5, FALSE))*'Coefficients - Win Probability'!$D$2</f>
        <v>#N/A</v>
      </c>
      <c r="E930" s="5" t="str">
        <f>(VLOOKUP(Games!B931, Data!$B$2:$L$134, 6, FALSE)-VLOOKUP(Games!E931, Data!$B$2:$L$134, 6, FALSE))*'Coefficients - Win Probability'!$E$2</f>
        <v>#N/A</v>
      </c>
      <c r="F930" s="5" t="str">
        <f>(VLOOKUP(Games!B931, Data!$B$2:$L$134, 7, FALSE)-VLOOKUP(Games!E931, Data!$B$2:$L$134, 7, FALSE))*'Coefficients - Win Probability'!$F$2</f>
        <v>#N/A</v>
      </c>
      <c r="G930" s="5" t="str">
        <f>(VLOOKUP(Games!B931, Data!$B$2:$L$134, 8, FALSE)-VLOOKUP(Games!E931, Data!$B$2:$L$134, 8, FALSE))*'Coefficients - Win Probability'!$G$2</f>
        <v>#N/A</v>
      </c>
      <c r="H930" s="5" t="str">
        <f>(VLOOKUP(Games!B931, Data!$B$2:$L$134, 9, FALSE)-VLOOKUP(Games!E931, Data!$B$2:$L$134, 9, FALSE))*'Coefficients - Win Probability'!$H$2</f>
        <v>#N/A</v>
      </c>
      <c r="I930" s="5" t="str">
        <f>(VLOOKUP(Games!B931, Data!$B$2:$L$134, 10, FALSE)-VLOOKUP(Games!E931, Data!$B$2:$L$134, 10, FALSE))*'Coefficients - Win Probability'!$I$2</f>
        <v>#N/A</v>
      </c>
      <c r="J930" s="5" t="str">
        <f>(IF(AND(VLOOKUP(Games!B931, Data!$B$2:$L$134, 11, FALSE)=1, VLOOKUP(Games!E931, Data!$B$2:$L$134, 11, FALSE)&lt;&gt;1), 1,0))*'Coefficients - Win Probability'!$J$2</f>
        <v>#N/A</v>
      </c>
      <c r="K930" s="5" t="str">
        <f>(IF(AND(VLOOKUP(Games!B931, Data!$B$2:$L$134, 11, FALSE)&lt;&gt;1, VLOOKUP(Games!E931, Data!$B$2:$L$134, 11, FALSE)=1), 1,0))*'Coefficients - Win Probability'!$K$2</f>
        <v>#N/A</v>
      </c>
      <c r="L930" s="5" t="str">
        <f>(VLOOKUP(Games!B931, Data!$B$2:$L$134, 3, FALSE)-VLOOKUP(Games!E931, Data!$B$2:$L$134, 3, FALSE))*'Coefficients - Win Probability'!$L$2</f>
        <v>#N/A</v>
      </c>
      <c r="N930" s="5" t="str">
        <f t="shared" si="1"/>
        <v>#N/A</v>
      </c>
    </row>
    <row r="931" ht="14.25" customHeight="1">
      <c r="A931" s="5" t="n">
        <f>'Coefficients - Win Probability'!$A$2</f>
        <v>0</v>
      </c>
      <c r="B931" s="5" t="n">
        <f>(Games!G932)*'Coefficients - Win Probability'!$B$2</f>
        <v>0</v>
      </c>
      <c r="C931" s="5" t="str">
        <f>(VLOOKUP(Games!B932, Data!$B$2:$L$134, 4, FALSE)-VLOOKUP(Games!E932, Data!$B$2:$L$134, 4, FALSE))*'Coefficients - Win Probability'!$C$2</f>
        <v>#N/A</v>
      </c>
      <c r="D931" s="5" t="str">
        <f>(VLOOKUP(Games!B932, Data!$B$2:$L$134, 5, FALSE)-VLOOKUP(Games!E932, Data!$B$2:$L$134, 5, FALSE))*'Coefficients - Win Probability'!$D$2</f>
        <v>#N/A</v>
      </c>
      <c r="E931" s="5" t="str">
        <f>(VLOOKUP(Games!B932, Data!$B$2:$L$134, 6, FALSE)-VLOOKUP(Games!E932, Data!$B$2:$L$134, 6, FALSE))*'Coefficients - Win Probability'!$E$2</f>
        <v>#N/A</v>
      </c>
      <c r="F931" s="5" t="str">
        <f>(VLOOKUP(Games!B932, Data!$B$2:$L$134, 7, FALSE)-VLOOKUP(Games!E932, Data!$B$2:$L$134, 7, FALSE))*'Coefficients - Win Probability'!$F$2</f>
        <v>#N/A</v>
      </c>
      <c r="G931" s="5" t="str">
        <f>(VLOOKUP(Games!B932, Data!$B$2:$L$134, 8, FALSE)-VLOOKUP(Games!E932, Data!$B$2:$L$134, 8, FALSE))*'Coefficients - Win Probability'!$G$2</f>
        <v>#N/A</v>
      </c>
      <c r="H931" s="5" t="str">
        <f>(VLOOKUP(Games!B932, Data!$B$2:$L$134, 9, FALSE)-VLOOKUP(Games!E932, Data!$B$2:$L$134, 9, FALSE))*'Coefficients - Win Probability'!$H$2</f>
        <v>#N/A</v>
      </c>
      <c r="I931" s="5" t="str">
        <f>(VLOOKUP(Games!B932, Data!$B$2:$L$134, 10, FALSE)-VLOOKUP(Games!E932, Data!$B$2:$L$134, 10, FALSE))*'Coefficients - Win Probability'!$I$2</f>
        <v>#N/A</v>
      </c>
      <c r="J931" s="5" t="str">
        <f>(IF(AND(VLOOKUP(Games!B932, Data!$B$2:$L$134, 11, FALSE)=1, VLOOKUP(Games!E932, Data!$B$2:$L$134, 11, FALSE)&lt;&gt;1), 1,0))*'Coefficients - Win Probability'!$J$2</f>
        <v>#N/A</v>
      </c>
      <c r="K931" s="5" t="str">
        <f>(IF(AND(VLOOKUP(Games!B932, Data!$B$2:$L$134, 11, FALSE)&lt;&gt;1, VLOOKUP(Games!E932, Data!$B$2:$L$134, 11, FALSE)=1), 1,0))*'Coefficients - Win Probability'!$K$2</f>
        <v>#N/A</v>
      </c>
      <c r="L931" s="5" t="str">
        <f>(VLOOKUP(Games!B932, Data!$B$2:$L$134, 3, FALSE)-VLOOKUP(Games!E932, Data!$B$2:$L$134, 3, FALSE))*'Coefficients - Win Probability'!$L$2</f>
        <v>#N/A</v>
      </c>
      <c r="N931" s="5" t="str">
        <f t="shared" si="1"/>
        <v>#N/A</v>
      </c>
    </row>
    <row r="932" ht="14.25" customHeight="1">
      <c r="A932" s="5" t="n">
        <f>'Coefficients - Win Probability'!$A$2</f>
        <v>0</v>
      </c>
      <c r="B932" s="5" t="n">
        <f>(Games!G933)*'Coefficients - Win Probability'!$B$2</f>
        <v>0</v>
      </c>
      <c r="C932" s="5" t="str">
        <f>(VLOOKUP(Games!B933, Data!$B$2:$L$134, 4, FALSE)-VLOOKUP(Games!E933, Data!$B$2:$L$134, 4, FALSE))*'Coefficients - Win Probability'!$C$2</f>
        <v>#N/A</v>
      </c>
      <c r="D932" s="5" t="str">
        <f>(VLOOKUP(Games!B933, Data!$B$2:$L$134, 5, FALSE)-VLOOKUP(Games!E933, Data!$B$2:$L$134, 5, FALSE))*'Coefficients - Win Probability'!$D$2</f>
        <v>#N/A</v>
      </c>
      <c r="E932" s="5" t="str">
        <f>(VLOOKUP(Games!B933, Data!$B$2:$L$134, 6, FALSE)-VLOOKUP(Games!E933, Data!$B$2:$L$134, 6, FALSE))*'Coefficients - Win Probability'!$E$2</f>
        <v>#N/A</v>
      </c>
      <c r="F932" s="5" t="str">
        <f>(VLOOKUP(Games!B933, Data!$B$2:$L$134, 7, FALSE)-VLOOKUP(Games!E933, Data!$B$2:$L$134, 7, FALSE))*'Coefficients - Win Probability'!$F$2</f>
        <v>#N/A</v>
      </c>
      <c r="G932" s="5" t="str">
        <f>(VLOOKUP(Games!B933, Data!$B$2:$L$134, 8, FALSE)-VLOOKUP(Games!E933, Data!$B$2:$L$134, 8, FALSE))*'Coefficients - Win Probability'!$G$2</f>
        <v>#N/A</v>
      </c>
      <c r="H932" s="5" t="str">
        <f>(VLOOKUP(Games!B933, Data!$B$2:$L$134, 9, FALSE)-VLOOKUP(Games!E933, Data!$B$2:$L$134, 9, FALSE))*'Coefficients - Win Probability'!$H$2</f>
        <v>#N/A</v>
      </c>
      <c r="I932" s="5" t="str">
        <f>(VLOOKUP(Games!B933, Data!$B$2:$L$134, 10, FALSE)-VLOOKUP(Games!E933, Data!$B$2:$L$134, 10, FALSE))*'Coefficients - Win Probability'!$I$2</f>
        <v>#N/A</v>
      </c>
      <c r="J932" s="5" t="str">
        <f>(IF(AND(VLOOKUP(Games!B933, Data!$B$2:$L$134, 11, FALSE)=1, VLOOKUP(Games!E933, Data!$B$2:$L$134, 11, FALSE)&lt;&gt;1), 1,0))*'Coefficients - Win Probability'!$J$2</f>
        <v>#N/A</v>
      </c>
      <c r="K932" s="5" t="str">
        <f>(IF(AND(VLOOKUP(Games!B933, Data!$B$2:$L$134, 11, FALSE)&lt;&gt;1, VLOOKUP(Games!E933, Data!$B$2:$L$134, 11, FALSE)=1), 1,0))*'Coefficients - Win Probability'!$K$2</f>
        <v>#N/A</v>
      </c>
      <c r="L932" s="5" t="str">
        <f>(VLOOKUP(Games!B933, Data!$B$2:$L$134, 3, FALSE)-VLOOKUP(Games!E933, Data!$B$2:$L$134, 3, FALSE))*'Coefficients - Win Probability'!$L$2</f>
        <v>#N/A</v>
      </c>
      <c r="N932" s="5" t="str">
        <f t="shared" si="1"/>
        <v>#N/A</v>
      </c>
    </row>
    <row r="933" ht="14.25" customHeight="1">
      <c r="A933" s="5" t="n">
        <f>'Coefficients - Win Probability'!$A$2</f>
        <v>0</v>
      </c>
      <c r="B933" s="5" t="n">
        <f>(Games!G934)*'Coefficients - Win Probability'!$B$2</f>
        <v>0</v>
      </c>
      <c r="C933" s="5" t="str">
        <f>(VLOOKUP(Games!B934, Data!$B$2:$L$134, 4, FALSE)-VLOOKUP(Games!E934, Data!$B$2:$L$134, 4, FALSE))*'Coefficients - Win Probability'!$C$2</f>
        <v>#N/A</v>
      </c>
      <c r="D933" s="5" t="str">
        <f>(VLOOKUP(Games!B934, Data!$B$2:$L$134, 5, FALSE)-VLOOKUP(Games!E934, Data!$B$2:$L$134, 5, FALSE))*'Coefficients - Win Probability'!$D$2</f>
        <v>#N/A</v>
      </c>
      <c r="E933" s="5" t="str">
        <f>(VLOOKUP(Games!B934, Data!$B$2:$L$134, 6, FALSE)-VLOOKUP(Games!E934, Data!$B$2:$L$134, 6, FALSE))*'Coefficients - Win Probability'!$E$2</f>
        <v>#N/A</v>
      </c>
      <c r="F933" s="5" t="str">
        <f>(VLOOKUP(Games!B934, Data!$B$2:$L$134, 7, FALSE)-VLOOKUP(Games!E934, Data!$B$2:$L$134, 7, FALSE))*'Coefficients - Win Probability'!$F$2</f>
        <v>#N/A</v>
      </c>
      <c r="G933" s="5" t="str">
        <f>(VLOOKUP(Games!B934, Data!$B$2:$L$134, 8, FALSE)-VLOOKUP(Games!E934, Data!$B$2:$L$134, 8, FALSE))*'Coefficients - Win Probability'!$G$2</f>
        <v>#N/A</v>
      </c>
      <c r="H933" s="5" t="str">
        <f>(VLOOKUP(Games!B934, Data!$B$2:$L$134, 9, FALSE)-VLOOKUP(Games!E934, Data!$B$2:$L$134, 9, FALSE))*'Coefficients - Win Probability'!$H$2</f>
        <v>#N/A</v>
      </c>
      <c r="I933" s="5" t="str">
        <f>(VLOOKUP(Games!B934, Data!$B$2:$L$134, 10, FALSE)-VLOOKUP(Games!E934, Data!$B$2:$L$134, 10, FALSE))*'Coefficients - Win Probability'!$I$2</f>
        <v>#N/A</v>
      </c>
      <c r="J933" s="5" t="str">
        <f>(IF(AND(VLOOKUP(Games!B934, Data!$B$2:$L$134, 11, FALSE)=1, VLOOKUP(Games!E934, Data!$B$2:$L$134, 11, FALSE)&lt;&gt;1), 1,0))*'Coefficients - Win Probability'!$J$2</f>
        <v>#N/A</v>
      </c>
      <c r="K933" s="5" t="str">
        <f>(IF(AND(VLOOKUP(Games!B934, Data!$B$2:$L$134, 11, FALSE)&lt;&gt;1, VLOOKUP(Games!E934, Data!$B$2:$L$134, 11, FALSE)=1), 1,0))*'Coefficients - Win Probability'!$K$2</f>
        <v>#N/A</v>
      </c>
      <c r="L933" s="5" t="str">
        <f>(VLOOKUP(Games!B934, Data!$B$2:$L$134, 3, FALSE)-VLOOKUP(Games!E934, Data!$B$2:$L$134, 3, FALSE))*'Coefficients - Win Probability'!$L$2</f>
        <v>#N/A</v>
      </c>
      <c r="N933" s="5" t="str">
        <f t="shared" si="1"/>
        <v>#N/A</v>
      </c>
    </row>
    <row r="934" ht="14.25" customHeight="1">
      <c r="A934" s="5" t="n">
        <f>'Coefficients - Win Probability'!$A$2</f>
        <v>0</v>
      </c>
      <c r="B934" s="5" t="n">
        <f>(Games!G935)*'Coefficients - Win Probability'!$B$2</f>
        <v>0</v>
      </c>
      <c r="C934" s="5" t="str">
        <f>(VLOOKUP(Games!B935, Data!$B$2:$L$134, 4, FALSE)-VLOOKUP(Games!E935, Data!$B$2:$L$134, 4, FALSE))*'Coefficients - Win Probability'!$C$2</f>
        <v>#N/A</v>
      </c>
      <c r="D934" s="5" t="str">
        <f>(VLOOKUP(Games!B935, Data!$B$2:$L$134, 5, FALSE)-VLOOKUP(Games!E935, Data!$B$2:$L$134, 5, FALSE))*'Coefficients - Win Probability'!$D$2</f>
        <v>#N/A</v>
      </c>
      <c r="E934" s="5" t="str">
        <f>(VLOOKUP(Games!B935, Data!$B$2:$L$134, 6, FALSE)-VLOOKUP(Games!E935, Data!$B$2:$L$134, 6, FALSE))*'Coefficients - Win Probability'!$E$2</f>
        <v>#N/A</v>
      </c>
      <c r="F934" s="5" t="str">
        <f>(VLOOKUP(Games!B935, Data!$B$2:$L$134, 7, FALSE)-VLOOKUP(Games!E935, Data!$B$2:$L$134, 7, FALSE))*'Coefficients - Win Probability'!$F$2</f>
        <v>#N/A</v>
      </c>
      <c r="G934" s="5" t="str">
        <f>(VLOOKUP(Games!B935, Data!$B$2:$L$134, 8, FALSE)-VLOOKUP(Games!E935, Data!$B$2:$L$134, 8, FALSE))*'Coefficients - Win Probability'!$G$2</f>
        <v>#N/A</v>
      </c>
      <c r="H934" s="5" t="str">
        <f>(VLOOKUP(Games!B935, Data!$B$2:$L$134, 9, FALSE)-VLOOKUP(Games!E935, Data!$B$2:$L$134, 9, FALSE))*'Coefficients - Win Probability'!$H$2</f>
        <v>#N/A</v>
      </c>
      <c r="I934" s="5" t="str">
        <f>(VLOOKUP(Games!B935, Data!$B$2:$L$134, 10, FALSE)-VLOOKUP(Games!E935, Data!$B$2:$L$134, 10, FALSE))*'Coefficients - Win Probability'!$I$2</f>
        <v>#N/A</v>
      </c>
      <c r="J934" s="5" t="str">
        <f>(IF(AND(VLOOKUP(Games!B935, Data!$B$2:$L$134, 11, FALSE)=1, VLOOKUP(Games!E935, Data!$B$2:$L$134, 11, FALSE)&lt;&gt;1), 1,0))*'Coefficients - Win Probability'!$J$2</f>
        <v>#N/A</v>
      </c>
      <c r="K934" s="5" t="str">
        <f>(IF(AND(VLOOKUP(Games!B935, Data!$B$2:$L$134, 11, FALSE)&lt;&gt;1, VLOOKUP(Games!E935, Data!$B$2:$L$134, 11, FALSE)=1), 1,0))*'Coefficients - Win Probability'!$K$2</f>
        <v>#N/A</v>
      </c>
      <c r="L934" s="5" t="str">
        <f>(VLOOKUP(Games!B935, Data!$B$2:$L$134, 3, FALSE)-VLOOKUP(Games!E935, Data!$B$2:$L$134, 3, FALSE))*'Coefficients - Win Probability'!$L$2</f>
        <v>#N/A</v>
      </c>
      <c r="N934" s="5" t="str">
        <f t="shared" si="1"/>
        <v>#N/A</v>
      </c>
    </row>
    <row r="935" ht="14.25" customHeight="1">
      <c r="A935" s="5" t="n">
        <f>'Coefficients - Win Probability'!$A$2</f>
        <v>0</v>
      </c>
      <c r="B935" s="5" t="n">
        <f>(Games!G936)*'Coefficients - Win Probability'!$B$2</f>
        <v>0</v>
      </c>
      <c r="C935" s="5" t="str">
        <f>(VLOOKUP(Games!B936, Data!$B$2:$L$134, 4, FALSE)-VLOOKUP(Games!E936, Data!$B$2:$L$134, 4, FALSE))*'Coefficients - Win Probability'!$C$2</f>
        <v>#N/A</v>
      </c>
      <c r="D935" s="5" t="str">
        <f>(VLOOKUP(Games!B936, Data!$B$2:$L$134, 5, FALSE)-VLOOKUP(Games!E936, Data!$B$2:$L$134, 5, FALSE))*'Coefficients - Win Probability'!$D$2</f>
        <v>#N/A</v>
      </c>
      <c r="E935" s="5" t="str">
        <f>(VLOOKUP(Games!B936, Data!$B$2:$L$134, 6, FALSE)-VLOOKUP(Games!E936, Data!$B$2:$L$134, 6, FALSE))*'Coefficients - Win Probability'!$E$2</f>
        <v>#N/A</v>
      </c>
      <c r="F935" s="5" t="str">
        <f>(VLOOKUP(Games!B936, Data!$B$2:$L$134, 7, FALSE)-VLOOKUP(Games!E936, Data!$B$2:$L$134, 7, FALSE))*'Coefficients - Win Probability'!$F$2</f>
        <v>#N/A</v>
      </c>
      <c r="G935" s="5" t="str">
        <f>(VLOOKUP(Games!B936, Data!$B$2:$L$134, 8, FALSE)-VLOOKUP(Games!E936, Data!$B$2:$L$134, 8, FALSE))*'Coefficients - Win Probability'!$G$2</f>
        <v>#N/A</v>
      </c>
      <c r="H935" s="5" t="str">
        <f>(VLOOKUP(Games!B936, Data!$B$2:$L$134, 9, FALSE)-VLOOKUP(Games!E936, Data!$B$2:$L$134, 9, FALSE))*'Coefficients - Win Probability'!$H$2</f>
        <v>#N/A</v>
      </c>
      <c r="I935" s="5" t="str">
        <f>(VLOOKUP(Games!B936, Data!$B$2:$L$134, 10, FALSE)-VLOOKUP(Games!E936, Data!$B$2:$L$134, 10, FALSE))*'Coefficients - Win Probability'!$I$2</f>
        <v>#N/A</v>
      </c>
      <c r="J935" s="5" t="str">
        <f>(IF(AND(VLOOKUP(Games!B936, Data!$B$2:$L$134, 11, FALSE)=1, VLOOKUP(Games!E936, Data!$B$2:$L$134, 11, FALSE)&lt;&gt;1), 1,0))*'Coefficients - Win Probability'!$J$2</f>
        <v>#N/A</v>
      </c>
      <c r="K935" s="5" t="str">
        <f>(IF(AND(VLOOKUP(Games!B936, Data!$B$2:$L$134, 11, FALSE)&lt;&gt;1, VLOOKUP(Games!E936, Data!$B$2:$L$134, 11, FALSE)=1), 1,0))*'Coefficients - Win Probability'!$K$2</f>
        <v>#N/A</v>
      </c>
      <c r="L935" s="5" t="str">
        <f>(VLOOKUP(Games!B936, Data!$B$2:$L$134, 3, FALSE)-VLOOKUP(Games!E936, Data!$B$2:$L$134, 3, FALSE))*'Coefficients - Win Probability'!$L$2</f>
        <v>#N/A</v>
      </c>
      <c r="N935" s="5" t="str">
        <f t="shared" si="1"/>
        <v>#N/A</v>
      </c>
    </row>
    <row r="936" ht="14.25" customHeight="1">
      <c r="A936" s="5" t="n">
        <f>'Coefficients - Win Probability'!$A$2</f>
        <v>0</v>
      </c>
      <c r="B936" s="5" t="n">
        <f>(Games!G937)*'Coefficients - Win Probability'!$B$2</f>
        <v>0</v>
      </c>
      <c r="C936" s="5" t="str">
        <f>(VLOOKUP(Games!B937, Data!$B$2:$L$134, 4, FALSE)-VLOOKUP(Games!E937, Data!$B$2:$L$134, 4, FALSE))*'Coefficients - Win Probability'!$C$2</f>
        <v>#N/A</v>
      </c>
      <c r="D936" s="5" t="str">
        <f>(VLOOKUP(Games!B937, Data!$B$2:$L$134, 5, FALSE)-VLOOKUP(Games!E937, Data!$B$2:$L$134, 5, FALSE))*'Coefficients - Win Probability'!$D$2</f>
        <v>#N/A</v>
      </c>
      <c r="E936" s="5" t="str">
        <f>(VLOOKUP(Games!B937, Data!$B$2:$L$134, 6, FALSE)-VLOOKUP(Games!E937, Data!$B$2:$L$134, 6, FALSE))*'Coefficients - Win Probability'!$E$2</f>
        <v>#N/A</v>
      </c>
      <c r="F936" s="5" t="str">
        <f>(VLOOKUP(Games!B937, Data!$B$2:$L$134, 7, FALSE)-VLOOKUP(Games!E937, Data!$B$2:$L$134, 7, FALSE))*'Coefficients - Win Probability'!$F$2</f>
        <v>#N/A</v>
      </c>
      <c r="G936" s="5" t="str">
        <f>(VLOOKUP(Games!B937, Data!$B$2:$L$134, 8, FALSE)-VLOOKUP(Games!E937, Data!$B$2:$L$134, 8, FALSE))*'Coefficients - Win Probability'!$G$2</f>
        <v>#N/A</v>
      </c>
      <c r="H936" s="5" t="str">
        <f>(VLOOKUP(Games!B937, Data!$B$2:$L$134, 9, FALSE)-VLOOKUP(Games!E937, Data!$B$2:$L$134, 9, FALSE))*'Coefficients - Win Probability'!$H$2</f>
        <v>#N/A</v>
      </c>
      <c r="I936" s="5" t="str">
        <f>(VLOOKUP(Games!B937, Data!$B$2:$L$134, 10, FALSE)-VLOOKUP(Games!E937, Data!$B$2:$L$134, 10, FALSE))*'Coefficients - Win Probability'!$I$2</f>
        <v>#N/A</v>
      </c>
      <c r="J936" s="5" t="str">
        <f>(IF(AND(VLOOKUP(Games!B937, Data!$B$2:$L$134, 11, FALSE)=1, VLOOKUP(Games!E937, Data!$B$2:$L$134, 11, FALSE)&lt;&gt;1), 1,0))*'Coefficients - Win Probability'!$J$2</f>
        <v>#N/A</v>
      </c>
      <c r="K936" s="5" t="str">
        <f>(IF(AND(VLOOKUP(Games!B937, Data!$B$2:$L$134, 11, FALSE)&lt;&gt;1, VLOOKUP(Games!E937, Data!$B$2:$L$134, 11, FALSE)=1), 1,0))*'Coefficients - Win Probability'!$K$2</f>
        <v>#N/A</v>
      </c>
      <c r="L936" s="5" t="str">
        <f>(VLOOKUP(Games!B937, Data!$B$2:$L$134, 3, FALSE)-VLOOKUP(Games!E937, Data!$B$2:$L$134, 3, FALSE))*'Coefficients - Win Probability'!$L$2</f>
        <v>#N/A</v>
      </c>
      <c r="N936" s="5" t="str">
        <f t="shared" si="1"/>
        <v>#N/A</v>
      </c>
    </row>
    <row r="937" ht="14.25" customHeight="1">
      <c r="A937" s="5" t="n">
        <f>'Coefficients - Win Probability'!$A$2</f>
        <v>0</v>
      </c>
      <c r="B937" s="5" t="n">
        <f>(Games!G938)*'Coefficients - Win Probability'!$B$2</f>
        <v>0</v>
      </c>
      <c r="C937" s="5" t="str">
        <f>(VLOOKUP(Games!B938, Data!$B$2:$L$134, 4, FALSE)-VLOOKUP(Games!E938, Data!$B$2:$L$134, 4, FALSE))*'Coefficients - Win Probability'!$C$2</f>
        <v>#N/A</v>
      </c>
      <c r="D937" s="5" t="str">
        <f>(VLOOKUP(Games!B938, Data!$B$2:$L$134, 5, FALSE)-VLOOKUP(Games!E938, Data!$B$2:$L$134, 5, FALSE))*'Coefficients - Win Probability'!$D$2</f>
        <v>#N/A</v>
      </c>
      <c r="E937" s="5" t="str">
        <f>(VLOOKUP(Games!B938, Data!$B$2:$L$134, 6, FALSE)-VLOOKUP(Games!E938, Data!$B$2:$L$134, 6, FALSE))*'Coefficients - Win Probability'!$E$2</f>
        <v>#N/A</v>
      </c>
      <c r="F937" s="5" t="str">
        <f>(VLOOKUP(Games!B938, Data!$B$2:$L$134, 7, FALSE)-VLOOKUP(Games!E938, Data!$B$2:$L$134, 7, FALSE))*'Coefficients - Win Probability'!$F$2</f>
        <v>#N/A</v>
      </c>
      <c r="G937" s="5" t="str">
        <f>(VLOOKUP(Games!B938, Data!$B$2:$L$134, 8, FALSE)-VLOOKUP(Games!E938, Data!$B$2:$L$134, 8, FALSE))*'Coefficients - Win Probability'!$G$2</f>
        <v>#N/A</v>
      </c>
      <c r="H937" s="5" t="str">
        <f>(VLOOKUP(Games!B938, Data!$B$2:$L$134, 9, FALSE)-VLOOKUP(Games!E938, Data!$B$2:$L$134, 9, FALSE))*'Coefficients - Win Probability'!$H$2</f>
        <v>#N/A</v>
      </c>
      <c r="I937" s="5" t="str">
        <f>(VLOOKUP(Games!B938, Data!$B$2:$L$134, 10, FALSE)-VLOOKUP(Games!E938, Data!$B$2:$L$134, 10, FALSE))*'Coefficients - Win Probability'!$I$2</f>
        <v>#N/A</v>
      </c>
      <c r="J937" s="5" t="str">
        <f>(IF(AND(VLOOKUP(Games!B938, Data!$B$2:$L$134, 11, FALSE)=1, VLOOKUP(Games!E938, Data!$B$2:$L$134, 11, FALSE)&lt;&gt;1), 1,0))*'Coefficients - Win Probability'!$J$2</f>
        <v>#N/A</v>
      </c>
      <c r="K937" s="5" t="str">
        <f>(IF(AND(VLOOKUP(Games!B938, Data!$B$2:$L$134, 11, FALSE)&lt;&gt;1, VLOOKUP(Games!E938, Data!$B$2:$L$134, 11, FALSE)=1), 1,0))*'Coefficients - Win Probability'!$K$2</f>
        <v>#N/A</v>
      </c>
      <c r="L937" s="5" t="str">
        <f>(VLOOKUP(Games!B938, Data!$B$2:$L$134, 3, FALSE)-VLOOKUP(Games!E938, Data!$B$2:$L$134, 3, FALSE))*'Coefficients - Win Probability'!$L$2</f>
        <v>#N/A</v>
      </c>
      <c r="N937" s="5" t="str">
        <f t="shared" si="1"/>
        <v>#N/A</v>
      </c>
    </row>
    <row r="938" ht="14.25" customHeight="1">
      <c r="A938" s="5" t="n">
        <f>'Coefficients - Win Probability'!$A$2</f>
        <v>0</v>
      </c>
      <c r="B938" s="5" t="n">
        <f>(Games!G939)*'Coefficients - Win Probability'!$B$2</f>
        <v>0</v>
      </c>
      <c r="C938" s="5" t="str">
        <f>(VLOOKUP(Games!B939, Data!$B$2:$L$134, 4, FALSE)-VLOOKUP(Games!E939, Data!$B$2:$L$134, 4, FALSE))*'Coefficients - Win Probability'!$C$2</f>
        <v>#N/A</v>
      </c>
      <c r="D938" s="5" t="str">
        <f>(VLOOKUP(Games!B939, Data!$B$2:$L$134, 5, FALSE)-VLOOKUP(Games!E939, Data!$B$2:$L$134, 5, FALSE))*'Coefficients - Win Probability'!$D$2</f>
        <v>#N/A</v>
      </c>
      <c r="E938" s="5" t="str">
        <f>(VLOOKUP(Games!B939, Data!$B$2:$L$134, 6, FALSE)-VLOOKUP(Games!E939, Data!$B$2:$L$134, 6, FALSE))*'Coefficients - Win Probability'!$E$2</f>
        <v>#N/A</v>
      </c>
      <c r="F938" s="5" t="str">
        <f>(VLOOKUP(Games!B939, Data!$B$2:$L$134, 7, FALSE)-VLOOKUP(Games!E939, Data!$B$2:$L$134, 7, FALSE))*'Coefficients - Win Probability'!$F$2</f>
        <v>#N/A</v>
      </c>
      <c r="G938" s="5" t="str">
        <f>(VLOOKUP(Games!B939, Data!$B$2:$L$134, 8, FALSE)-VLOOKUP(Games!E939, Data!$B$2:$L$134, 8, FALSE))*'Coefficients - Win Probability'!$G$2</f>
        <v>#N/A</v>
      </c>
      <c r="H938" s="5" t="str">
        <f>(VLOOKUP(Games!B939, Data!$B$2:$L$134, 9, FALSE)-VLOOKUP(Games!E939, Data!$B$2:$L$134, 9, FALSE))*'Coefficients - Win Probability'!$H$2</f>
        <v>#N/A</v>
      </c>
      <c r="I938" s="5" t="str">
        <f>(VLOOKUP(Games!B939, Data!$B$2:$L$134, 10, FALSE)-VLOOKUP(Games!E939, Data!$B$2:$L$134, 10, FALSE))*'Coefficients - Win Probability'!$I$2</f>
        <v>#N/A</v>
      </c>
      <c r="J938" s="5" t="str">
        <f>(IF(AND(VLOOKUP(Games!B939, Data!$B$2:$L$134, 11, FALSE)=1, VLOOKUP(Games!E939, Data!$B$2:$L$134, 11, FALSE)&lt;&gt;1), 1,0))*'Coefficients - Win Probability'!$J$2</f>
        <v>#N/A</v>
      </c>
      <c r="K938" s="5" t="str">
        <f>(IF(AND(VLOOKUP(Games!B939, Data!$B$2:$L$134, 11, FALSE)&lt;&gt;1, VLOOKUP(Games!E939, Data!$B$2:$L$134, 11, FALSE)=1), 1,0))*'Coefficients - Win Probability'!$K$2</f>
        <v>#N/A</v>
      </c>
      <c r="L938" s="5" t="str">
        <f>(VLOOKUP(Games!B939, Data!$B$2:$L$134, 3, FALSE)-VLOOKUP(Games!E939, Data!$B$2:$L$134, 3, FALSE))*'Coefficients - Win Probability'!$L$2</f>
        <v>#N/A</v>
      </c>
      <c r="N938" s="5" t="str">
        <f t="shared" si="1"/>
        <v>#N/A</v>
      </c>
    </row>
    <row r="939" ht="14.25" customHeight="1">
      <c r="A939" s="5" t="n">
        <f>'Coefficients - Win Probability'!$A$2</f>
        <v>0</v>
      </c>
      <c r="B939" s="5" t="n">
        <f>(Games!G940)*'Coefficients - Win Probability'!$B$2</f>
        <v>0</v>
      </c>
      <c r="C939" s="5" t="str">
        <f>(VLOOKUP(Games!B940, Data!$B$2:$L$134, 4, FALSE)-VLOOKUP(Games!E940, Data!$B$2:$L$134, 4, FALSE))*'Coefficients - Win Probability'!$C$2</f>
        <v>#N/A</v>
      </c>
      <c r="D939" s="5" t="str">
        <f>(VLOOKUP(Games!B940, Data!$B$2:$L$134, 5, FALSE)-VLOOKUP(Games!E940, Data!$B$2:$L$134, 5, FALSE))*'Coefficients - Win Probability'!$D$2</f>
        <v>#N/A</v>
      </c>
      <c r="E939" s="5" t="str">
        <f>(VLOOKUP(Games!B940, Data!$B$2:$L$134, 6, FALSE)-VLOOKUP(Games!E940, Data!$B$2:$L$134, 6, FALSE))*'Coefficients - Win Probability'!$E$2</f>
        <v>#N/A</v>
      </c>
      <c r="F939" s="5" t="str">
        <f>(VLOOKUP(Games!B940, Data!$B$2:$L$134, 7, FALSE)-VLOOKUP(Games!E940, Data!$B$2:$L$134, 7, FALSE))*'Coefficients - Win Probability'!$F$2</f>
        <v>#N/A</v>
      </c>
      <c r="G939" s="5" t="str">
        <f>(VLOOKUP(Games!B940, Data!$B$2:$L$134, 8, FALSE)-VLOOKUP(Games!E940, Data!$B$2:$L$134, 8, FALSE))*'Coefficients - Win Probability'!$G$2</f>
        <v>#N/A</v>
      </c>
      <c r="H939" s="5" t="str">
        <f>(VLOOKUP(Games!B940, Data!$B$2:$L$134, 9, FALSE)-VLOOKUP(Games!E940, Data!$B$2:$L$134, 9, FALSE))*'Coefficients - Win Probability'!$H$2</f>
        <v>#N/A</v>
      </c>
      <c r="I939" s="5" t="str">
        <f>(VLOOKUP(Games!B940, Data!$B$2:$L$134, 10, FALSE)-VLOOKUP(Games!E940, Data!$B$2:$L$134, 10, FALSE))*'Coefficients - Win Probability'!$I$2</f>
        <v>#N/A</v>
      </c>
      <c r="J939" s="5" t="str">
        <f>(IF(AND(VLOOKUP(Games!B940, Data!$B$2:$L$134, 11, FALSE)=1, VLOOKUP(Games!E940, Data!$B$2:$L$134, 11, FALSE)&lt;&gt;1), 1,0))*'Coefficients - Win Probability'!$J$2</f>
        <v>#N/A</v>
      </c>
      <c r="K939" s="5" t="str">
        <f>(IF(AND(VLOOKUP(Games!B940, Data!$B$2:$L$134, 11, FALSE)&lt;&gt;1, VLOOKUP(Games!E940, Data!$B$2:$L$134, 11, FALSE)=1), 1,0))*'Coefficients - Win Probability'!$K$2</f>
        <v>#N/A</v>
      </c>
      <c r="L939" s="5" t="str">
        <f>(VLOOKUP(Games!B940, Data!$B$2:$L$134, 3, FALSE)-VLOOKUP(Games!E940, Data!$B$2:$L$134, 3, FALSE))*'Coefficients - Win Probability'!$L$2</f>
        <v>#N/A</v>
      </c>
      <c r="N939" s="5" t="str">
        <f t="shared" si="1"/>
        <v>#N/A</v>
      </c>
    </row>
    <row r="940" ht="14.25" customHeight="1">
      <c r="A940" s="5" t="n">
        <f>'Coefficients - Win Probability'!$A$2</f>
        <v>0</v>
      </c>
      <c r="B940" s="5" t="n">
        <f>(Games!G941)*'Coefficients - Win Probability'!$B$2</f>
        <v>0</v>
      </c>
      <c r="C940" s="5" t="str">
        <f>(VLOOKUP(Games!B941, Data!$B$2:$L$134, 4, FALSE)-VLOOKUP(Games!E941, Data!$B$2:$L$134, 4, FALSE))*'Coefficients - Win Probability'!$C$2</f>
        <v>#N/A</v>
      </c>
      <c r="D940" s="5" t="str">
        <f>(VLOOKUP(Games!B941, Data!$B$2:$L$134, 5, FALSE)-VLOOKUP(Games!E941, Data!$B$2:$L$134, 5, FALSE))*'Coefficients - Win Probability'!$D$2</f>
        <v>#N/A</v>
      </c>
      <c r="E940" s="5" t="str">
        <f>(VLOOKUP(Games!B941, Data!$B$2:$L$134, 6, FALSE)-VLOOKUP(Games!E941, Data!$B$2:$L$134, 6, FALSE))*'Coefficients - Win Probability'!$E$2</f>
        <v>#N/A</v>
      </c>
      <c r="F940" s="5" t="str">
        <f>(VLOOKUP(Games!B941, Data!$B$2:$L$134, 7, FALSE)-VLOOKUP(Games!E941, Data!$B$2:$L$134, 7, FALSE))*'Coefficients - Win Probability'!$F$2</f>
        <v>#N/A</v>
      </c>
      <c r="G940" s="5" t="str">
        <f>(VLOOKUP(Games!B941, Data!$B$2:$L$134, 8, FALSE)-VLOOKUP(Games!E941, Data!$B$2:$L$134, 8, FALSE))*'Coefficients - Win Probability'!$G$2</f>
        <v>#N/A</v>
      </c>
      <c r="H940" s="5" t="str">
        <f>(VLOOKUP(Games!B941, Data!$B$2:$L$134, 9, FALSE)-VLOOKUP(Games!E941, Data!$B$2:$L$134, 9, FALSE))*'Coefficients - Win Probability'!$H$2</f>
        <v>#N/A</v>
      </c>
      <c r="I940" s="5" t="str">
        <f>(VLOOKUP(Games!B941, Data!$B$2:$L$134, 10, FALSE)-VLOOKUP(Games!E941, Data!$B$2:$L$134, 10, FALSE))*'Coefficients - Win Probability'!$I$2</f>
        <v>#N/A</v>
      </c>
      <c r="J940" s="5" t="str">
        <f>(IF(AND(VLOOKUP(Games!B941, Data!$B$2:$L$134, 11, FALSE)=1, VLOOKUP(Games!E941, Data!$B$2:$L$134, 11, FALSE)&lt;&gt;1), 1,0))*'Coefficients - Win Probability'!$J$2</f>
        <v>#N/A</v>
      </c>
      <c r="K940" s="5" t="str">
        <f>(IF(AND(VLOOKUP(Games!B941, Data!$B$2:$L$134, 11, FALSE)&lt;&gt;1, VLOOKUP(Games!E941, Data!$B$2:$L$134, 11, FALSE)=1), 1,0))*'Coefficients - Win Probability'!$K$2</f>
        <v>#N/A</v>
      </c>
      <c r="L940" s="5" t="str">
        <f>(VLOOKUP(Games!B941, Data!$B$2:$L$134, 3, FALSE)-VLOOKUP(Games!E941, Data!$B$2:$L$134, 3, FALSE))*'Coefficients - Win Probability'!$L$2</f>
        <v>#N/A</v>
      </c>
      <c r="N940" s="5" t="str">
        <f t="shared" si="1"/>
        <v>#N/A</v>
      </c>
    </row>
    <row r="941" ht="14.25" customHeight="1">
      <c r="A941" s="5" t="n">
        <f>'Coefficients - Win Probability'!$A$2</f>
        <v>0</v>
      </c>
      <c r="B941" s="5" t="n">
        <f>(Games!G942)*'Coefficients - Win Probability'!$B$2</f>
        <v>0</v>
      </c>
      <c r="C941" s="5" t="str">
        <f>(VLOOKUP(Games!B942, Data!$B$2:$L$134, 4, FALSE)-VLOOKUP(Games!E942, Data!$B$2:$L$134, 4, FALSE))*'Coefficients - Win Probability'!$C$2</f>
        <v>#N/A</v>
      </c>
      <c r="D941" s="5" t="str">
        <f>(VLOOKUP(Games!B942, Data!$B$2:$L$134, 5, FALSE)-VLOOKUP(Games!E942, Data!$B$2:$L$134, 5, FALSE))*'Coefficients - Win Probability'!$D$2</f>
        <v>#N/A</v>
      </c>
      <c r="E941" s="5" t="str">
        <f>(VLOOKUP(Games!B942, Data!$B$2:$L$134, 6, FALSE)-VLOOKUP(Games!E942, Data!$B$2:$L$134, 6, FALSE))*'Coefficients - Win Probability'!$E$2</f>
        <v>#N/A</v>
      </c>
      <c r="F941" s="5" t="str">
        <f>(VLOOKUP(Games!B942, Data!$B$2:$L$134, 7, FALSE)-VLOOKUP(Games!E942, Data!$B$2:$L$134, 7, FALSE))*'Coefficients - Win Probability'!$F$2</f>
        <v>#N/A</v>
      </c>
      <c r="G941" s="5" t="str">
        <f>(VLOOKUP(Games!B942, Data!$B$2:$L$134, 8, FALSE)-VLOOKUP(Games!E942, Data!$B$2:$L$134, 8, FALSE))*'Coefficients - Win Probability'!$G$2</f>
        <v>#N/A</v>
      </c>
      <c r="H941" s="5" t="str">
        <f>(VLOOKUP(Games!B942, Data!$B$2:$L$134, 9, FALSE)-VLOOKUP(Games!E942, Data!$B$2:$L$134, 9, FALSE))*'Coefficients - Win Probability'!$H$2</f>
        <v>#N/A</v>
      </c>
      <c r="I941" s="5" t="str">
        <f>(VLOOKUP(Games!B942, Data!$B$2:$L$134, 10, FALSE)-VLOOKUP(Games!E942, Data!$B$2:$L$134, 10, FALSE))*'Coefficients - Win Probability'!$I$2</f>
        <v>#N/A</v>
      </c>
      <c r="J941" s="5" t="str">
        <f>(IF(AND(VLOOKUP(Games!B942, Data!$B$2:$L$134, 11, FALSE)=1, VLOOKUP(Games!E942, Data!$B$2:$L$134, 11, FALSE)&lt;&gt;1), 1,0))*'Coefficients - Win Probability'!$J$2</f>
        <v>#N/A</v>
      </c>
      <c r="K941" s="5" t="str">
        <f>(IF(AND(VLOOKUP(Games!B942, Data!$B$2:$L$134, 11, FALSE)&lt;&gt;1, VLOOKUP(Games!E942, Data!$B$2:$L$134, 11, FALSE)=1), 1,0))*'Coefficients - Win Probability'!$K$2</f>
        <v>#N/A</v>
      </c>
      <c r="L941" s="5" t="str">
        <f>(VLOOKUP(Games!B942, Data!$B$2:$L$134, 3, FALSE)-VLOOKUP(Games!E942, Data!$B$2:$L$134, 3, FALSE))*'Coefficients - Win Probability'!$L$2</f>
        <v>#N/A</v>
      </c>
      <c r="N941" s="5" t="str">
        <f t="shared" si="1"/>
        <v>#N/A</v>
      </c>
    </row>
    <row r="942" ht="14.25" customHeight="1">
      <c r="A942" s="5" t="n">
        <f>'Coefficients - Win Probability'!$A$2</f>
        <v>0</v>
      </c>
      <c r="B942" s="5" t="n">
        <f>(Games!G943)*'Coefficients - Win Probability'!$B$2</f>
        <v>0</v>
      </c>
      <c r="C942" s="5" t="str">
        <f>(VLOOKUP(Games!B943, Data!$B$2:$L$134, 4, FALSE)-VLOOKUP(Games!E943, Data!$B$2:$L$134, 4, FALSE))*'Coefficients - Win Probability'!$C$2</f>
        <v>#N/A</v>
      </c>
      <c r="D942" s="5" t="str">
        <f>(VLOOKUP(Games!B943, Data!$B$2:$L$134, 5, FALSE)-VLOOKUP(Games!E943, Data!$B$2:$L$134, 5, FALSE))*'Coefficients - Win Probability'!$D$2</f>
        <v>#N/A</v>
      </c>
      <c r="E942" s="5" t="str">
        <f>(VLOOKUP(Games!B943, Data!$B$2:$L$134, 6, FALSE)-VLOOKUP(Games!E943, Data!$B$2:$L$134, 6, FALSE))*'Coefficients - Win Probability'!$E$2</f>
        <v>#N/A</v>
      </c>
      <c r="F942" s="5" t="str">
        <f>(VLOOKUP(Games!B943, Data!$B$2:$L$134, 7, FALSE)-VLOOKUP(Games!E943, Data!$B$2:$L$134, 7, FALSE))*'Coefficients - Win Probability'!$F$2</f>
        <v>#N/A</v>
      </c>
      <c r="G942" s="5" t="str">
        <f>(VLOOKUP(Games!B943, Data!$B$2:$L$134, 8, FALSE)-VLOOKUP(Games!E943, Data!$B$2:$L$134, 8, FALSE))*'Coefficients - Win Probability'!$G$2</f>
        <v>#N/A</v>
      </c>
      <c r="H942" s="5" t="str">
        <f>(VLOOKUP(Games!B943, Data!$B$2:$L$134, 9, FALSE)-VLOOKUP(Games!E943, Data!$B$2:$L$134, 9, FALSE))*'Coefficients - Win Probability'!$H$2</f>
        <v>#N/A</v>
      </c>
      <c r="I942" s="5" t="str">
        <f>(VLOOKUP(Games!B943, Data!$B$2:$L$134, 10, FALSE)-VLOOKUP(Games!E943, Data!$B$2:$L$134, 10, FALSE))*'Coefficients - Win Probability'!$I$2</f>
        <v>#N/A</v>
      </c>
      <c r="J942" s="5" t="str">
        <f>(IF(AND(VLOOKUP(Games!B943, Data!$B$2:$L$134, 11, FALSE)=1, VLOOKUP(Games!E943, Data!$B$2:$L$134, 11, FALSE)&lt;&gt;1), 1,0))*'Coefficients - Win Probability'!$J$2</f>
        <v>#N/A</v>
      </c>
      <c r="K942" s="5" t="str">
        <f>(IF(AND(VLOOKUP(Games!B943, Data!$B$2:$L$134, 11, FALSE)&lt;&gt;1, VLOOKUP(Games!E943, Data!$B$2:$L$134, 11, FALSE)=1), 1,0))*'Coefficients - Win Probability'!$K$2</f>
        <v>#N/A</v>
      </c>
      <c r="L942" s="5" t="str">
        <f>(VLOOKUP(Games!B943, Data!$B$2:$L$134, 3, FALSE)-VLOOKUP(Games!E943, Data!$B$2:$L$134, 3, FALSE))*'Coefficients - Win Probability'!$L$2</f>
        <v>#N/A</v>
      </c>
      <c r="N942" s="5" t="str">
        <f t="shared" si="1"/>
        <v>#N/A</v>
      </c>
    </row>
    <row r="943" ht="14.25" customHeight="1">
      <c r="A943" s="5" t="n">
        <f>'Coefficients - Win Probability'!$A$2</f>
        <v>0</v>
      </c>
      <c r="B943" s="5" t="n">
        <f>(Games!G944)*'Coefficients - Win Probability'!$B$2</f>
        <v>0</v>
      </c>
      <c r="C943" s="5" t="str">
        <f>(VLOOKUP(Games!B944, Data!$B$2:$L$134, 4, FALSE)-VLOOKUP(Games!E944, Data!$B$2:$L$134, 4, FALSE))*'Coefficients - Win Probability'!$C$2</f>
        <v>#N/A</v>
      </c>
      <c r="D943" s="5" t="str">
        <f>(VLOOKUP(Games!B944, Data!$B$2:$L$134, 5, FALSE)-VLOOKUP(Games!E944, Data!$B$2:$L$134, 5, FALSE))*'Coefficients - Win Probability'!$D$2</f>
        <v>#N/A</v>
      </c>
      <c r="E943" s="5" t="str">
        <f>(VLOOKUP(Games!B944, Data!$B$2:$L$134, 6, FALSE)-VLOOKUP(Games!E944, Data!$B$2:$L$134, 6, FALSE))*'Coefficients - Win Probability'!$E$2</f>
        <v>#N/A</v>
      </c>
      <c r="F943" s="5" t="str">
        <f>(VLOOKUP(Games!B944, Data!$B$2:$L$134, 7, FALSE)-VLOOKUP(Games!E944, Data!$B$2:$L$134, 7, FALSE))*'Coefficients - Win Probability'!$F$2</f>
        <v>#N/A</v>
      </c>
      <c r="G943" s="5" t="str">
        <f>(VLOOKUP(Games!B944, Data!$B$2:$L$134, 8, FALSE)-VLOOKUP(Games!E944, Data!$B$2:$L$134, 8, FALSE))*'Coefficients - Win Probability'!$G$2</f>
        <v>#N/A</v>
      </c>
      <c r="H943" s="5" t="str">
        <f>(VLOOKUP(Games!B944, Data!$B$2:$L$134, 9, FALSE)-VLOOKUP(Games!E944, Data!$B$2:$L$134, 9, FALSE))*'Coefficients - Win Probability'!$H$2</f>
        <v>#N/A</v>
      </c>
      <c r="I943" s="5" t="str">
        <f>(VLOOKUP(Games!B944, Data!$B$2:$L$134, 10, FALSE)-VLOOKUP(Games!E944, Data!$B$2:$L$134, 10, FALSE))*'Coefficients - Win Probability'!$I$2</f>
        <v>#N/A</v>
      </c>
      <c r="J943" s="5" t="str">
        <f>(IF(AND(VLOOKUP(Games!B944, Data!$B$2:$L$134, 11, FALSE)=1, VLOOKUP(Games!E944, Data!$B$2:$L$134, 11, FALSE)&lt;&gt;1), 1,0))*'Coefficients - Win Probability'!$J$2</f>
        <v>#N/A</v>
      </c>
      <c r="K943" s="5" t="str">
        <f>(IF(AND(VLOOKUP(Games!B944, Data!$B$2:$L$134, 11, FALSE)&lt;&gt;1, VLOOKUP(Games!E944, Data!$B$2:$L$134, 11, FALSE)=1), 1,0))*'Coefficients - Win Probability'!$K$2</f>
        <v>#N/A</v>
      </c>
      <c r="L943" s="5" t="str">
        <f>(VLOOKUP(Games!B944, Data!$B$2:$L$134, 3, FALSE)-VLOOKUP(Games!E944, Data!$B$2:$L$134, 3, FALSE))*'Coefficients - Win Probability'!$L$2</f>
        <v>#N/A</v>
      </c>
      <c r="N943" s="5" t="str">
        <f t="shared" si="1"/>
        <v>#N/A</v>
      </c>
    </row>
    <row r="944" ht="14.25" customHeight="1">
      <c r="A944" s="5" t="n">
        <f>'Coefficients - Win Probability'!$A$2</f>
        <v>0</v>
      </c>
      <c r="B944" s="5" t="n">
        <f>(Games!G945)*'Coefficients - Win Probability'!$B$2</f>
        <v>0</v>
      </c>
      <c r="C944" s="5" t="str">
        <f>(VLOOKUP(Games!B945, Data!$B$2:$L$134, 4, FALSE)-VLOOKUP(Games!E945, Data!$B$2:$L$134, 4, FALSE))*'Coefficients - Win Probability'!$C$2</f>
        <v>#N/A</v>
      </c>
      <c r="D944" s="5" t="str">
        <f>(VLOOKUP(Games!B945, Data!$B$2:$L$134, 5, FALSE)-VLOOKUP(Games!E945, Data!$B$2:$L$134, 5, FALSE))*'Coefficients - Win Probability'!$D$2</f>
        <v>#N/A</v>
      </c>
      <c r="E944" s="5" t="str">
        <f>(VLOOKUP(Games!B945, Data!$B$2:$L$134, 6, FALSE)-VLOOKUP(Games!E945, Data!$B$2:$L$134, 6, FALSE))*'Coefficients - Win Probability'!$E$2</f>
        <v>#N/A</v>
      </c>
      <c r="F944" s="5" t="str">
        <f>(VLOOKUP(Games!B945, Data!$B$2:$L$134, 7, FALSE)-VLOOKUP(Games!E945, Data!$B$2:$L$134, 7, FALSE))*'Coefficients - Win Probability'!$F$2</f>
        <v>#N/A</v>
      </c>
      <c r="G944" s="5" t="str">
        <f>(VLOOKUP(Games!B945, Data!$B$2:$L$134, 8, FALSE)-VLOOKUP(Games!E945, Data!$B$2:$L$134, 8, FALSE))*'Coefficients - Win Probability'!$G$2</f>
        <v>#N/A</v>
      </c>
      <c r="H944" s="5" t="str">
        <f>(VLOOKUP(Games!B945, Data!$B$2:$L$134, 9, FALSE)-VLOOKUP(Games!E945, Data!$B$2:$L$134, 9, FALSE))*'Coefficients - Win Probability'!$H$2</f>
        <v>#N/A</v>
      </c>
      <c r="I944" s="5" t="str">
        <f>(VLOOKUP(Games!B945, Data!$B$2:$L$134, 10, FALSE)-VLOOKUP(Games!E945, Data!$B$2:$L$134, 10, FALSE))*'Coefficients - Win Probability'!$I$2</f>
        <v>#N/A</v>
      </c>
      <c r="J944" s="5" t="str">
        <f>(IF(AND(VLOOKUP(Games!B945, Data!$B$2:$L$134, 11, FALSE)=1, VLOOKUP(Games!E945, Data!$B$2:$L$134, 11, FALSE)&lt;&gt;1), 1,0))*'Coefficients - Win Probability'!$J$2</f>
        <v>#N/A</v>
      </c>
      <c r="K944" s="5" t="str">
        <f>(IF(AND(VLOOKUP(Games!B945, Data!$B$2:$L$134, 11, FALSE)&lt;&gt;1, VLOOKUP(Games!E945, Data!$B$2:$L$134, 11, FALSE)=1), 1,0))*'Coefficients - Win Probability'!$K$2</f>
        <v>#N/A</v>
      </c>
      <c r="L944" s="5" t="str">
        <f>(VLOOKUP(Games!B945, Data!$B$2:$L$134, 3, FALSE)-VLOOKUP(Games!E945, Data!$B$2:$L$134, 3, FALSE))*'Coefficients - Win Probability'!$L$2</f>
        <v>#N/A</v>
      </c>
      <c r="N944" s="5" t="str">
        <f t="shared" si="1"/>
        <v>#N/A</v>
      </c>
    </row>
    <row r="945" ht="14.25" customHeight="1">
      <c r="A945" s="5" t="n">
        <f>'Coefficients - Win Probability'!$A$2</f>
        <v>0</v>
      </c>
      <c r="B945" s="5" t="n">
        <f>(Games!G946)*'Coefficients - Win Probability'!$B$2</f>
        <v>0</v>
      </c>
      <c r="C945" s="5" t="str">
        <f>(VLOOKUP(Games!B946, Data!$B$2:$L$134, 4, FALSE)-VLOOKUP(Games!E946, Data!$B$2:$L$134, 4, FALSE))*'Coefficients - Win Probability'!$C$2</f>
        <v>#N/A</v>
      </c>
      <c r="D945" s="5" t="str">
        <f>(VLOOKUP(Games!B946, Data!$B$2:$L$134, 5, FALSE)-VLOOKUP(Games!E946, Data!$B$2:$L$134, 5, FALSE))*'Coefficients - Win Probability'!$D$2</f>
        <v>#N/A</v>
      </c>
      <c r="E945" s="5" t="str">
        <f>(VLOOKUP(Games!B946, Data!$B$2:$L$134, 6, FALSE)-VLOOKUP(Games!E946, Data!$B$2:$L$134, 6, FALSE))*'Coefficients - Win Probability'!$E$2</f>
        <v>#N/A</v>
      </c>
      <c r="F945" s="5" t="str">
        <f>(VLOOKUP(Games!B946, Data!$B$2:$L$134, 7, FALSE)-VLOOKUP(Games!E946, Data!$B$2:$L$134, 7, FALSE))*'Coefficients - Win Probability'!$F$2</f>
        <v>#N/A</v>
      </c>
      <c r="G945" s="5" t="str">
        <f>(VLOOKUP(Games!B946, Data!$B$2:$L$134, 8, FALSE)-VLOOKUP(Games!E946, Data!$B$2:$L$134, 8, FALSE))*'Coefficients - Win Probability'!$G$2</f>
        <v>#N/A</v>
      </c>
      <c r="H945" s="5" t="str">
        <f>(VLOOKUP(Games!B946, Data!$B$2:$L$134, 9, FALSE)-VLOOKUP(Games!E946, Data!$B$2:$L$134, 9, FALSE))*'Coefficients - Win Probability'!$H$2</f>
        <v>#N/A</v>
      </c>
      <c r="I945" s="5" t="str">
        <f>(VLOOKUP(Games!B946, Data!$B$2:$L$134, 10, FALSE)-VLOOKUP(Games!E946, Data!$B$2:$L$134, 10, FALSE))*'Coefficients - Win Probability'!$I$2</f>
        <v>#N/A</v>
      </c>
      <c r="J945" s="5" t="str">
        <f>(IF(AND(VLOOKUP(Games!B946, Data!$B$2:$L$134, 11, FALSE)=1, VLOOKUP(Games!E946, Data!$B$2:$L$134, 11, FALSE)&lt;&gt;1), 1,0))*'Coefficients - Win Probability'!$J$2</f>
        <v>#N/A</v>
      </c>
      <c r="K945" s="5" t="str">
        <f>(IF(AND(VLOOKUP(Games!B946, Data!$B$2:$L$134, 11, FALSE)&lt;&gt;1, VLOOKUP(Games!E946, Data!$B$2:$L$134, 11, FALSE)=1), 1,0))*'Coefficients - Win Probability'!$K$2</f>
        <v>#N/A</v>
      </c>
      <c r="L945" s="5" t="str">
        <f>(VLOOKUP(Games!B946, Data!$B$2:$L$134, 3, FALSE)-VLOOKUP(Games!E946, Data!$B$2:$L$134, 3, FALSE))*'Coefficients - Win Probability'!$L$2</f>
        <v>#N/A</v>
      </c>
      <c r="N945" s="5" t="str">
        <f t="shared" si="1"/>
        <v>#N/A</v>
      </c>
    </row>
    <row r="946" ht="14.25" customHeight="1">
      <c r="A946" s="5" t="n">
        <f>'Coefficients - Win Probability'!$A$2</f>
        <v>0</v>
      </c>
      <c r="B946" s="5" t="n">
        <f>(Games!G947)*'Coefficients - Win Probability'!$B$2</f>
        <v>0</v>
      </c>
      <c r="C946" s="5" t="str">
        <f>(VLOOKUP(Games!B947, Data!$B$2:$L$134, 4, FALSE)-VLOOKUP(Games!E947, Data!$B$2:$L$134, 4, FALSE))*'Coefficients - Win Probability'!$C$2</f>
        <v>#N/A</v>
      </c>
      <c r="D946" s="5" t="str">
        <f>(VLOOKUP(Games!B947, Data!$B$2:$L$134, 5, FALSE)-VLOOKUP(Games!E947, Data!$B$2:$L$134, 5, FALSE))*'Coefficients - Win Probability'!$D$2</f>
        <v>#N/A</v>
      </c>
      <c r="E946" s="5" t="str">
        <f>(VLOOKUP(Games!B947, Data!$B$2:$L$134, 6, FALSE)-VLOOKUP(Games!E947, Data!$B$2:$L$134, 6, FALSE))*'Coefficients - Win Probability'!$E$2</f>
        <v>#N/A</v>
      </c>
      <c r="F946" s="5" t="str">
        <f>(VLOOKUP(Games!B947, Data!$B$2:$L$134, 7, FALSE)-VLOOKUP(Games!E947, Data!$B$2:$L$134, 7, FALSE))*'Coefficients - Win Probability'!$F$2</f>
        <v>#N/A</v>
      </c>
      <c r="G946" s="5" t="str">
        <f>(VLOOKUP(Games!B947, Data!$B$2:$L$134, 8, FALSE)-VLOOKUP(Games!E947, Data!$B$2:$L$134, 8, FALSE))*'Coefficients - Win Probability'!$G$2</f>
        <v>#N/A</v>
      </c>
      <c r="H946" s="5" t="str">
        <f>(VLOOKUP(Games!B947, Data!$B$2:$L$134, 9, FALSE)-VLOOKUP(Games!E947, Data!$B$2:$L$134, 9, FALSE))*'Coefficients - Win Probability'!$H$2</f>
        <v>#N/A</v>
      </c>
      <c r="I946" s="5" t="str">
        <f>(VLOOKUP(Games!B947, Data!$B$2:$L$134, 10, FALSE)-VLOOKUP(Games!E947, Data!$B$2:$L$134, 10, FALSE))*'Coefficients - Win Probability'!$I$2</f>
        <v>#N/A</v>
      </c>
      <c r="J946" s="5" t="str">
        <f>(IF(AND(VLOOKUP(Games!B947, Data!$B$2:$L$134, 11, FALSE)=1, VLOOKUP(Games!E947, Data!$B$2:$L$134, 11, FALSE)&lt;&gt;1), 1,0))*'Coefficients - Win Probability'!$J$2</f>
        <v>#N/A</v>
      </c>
      <c r="K946" s="5" t="str">
        <f>(IF(AND(VLOOKUP(Games!B947, Data!$B$2:$L$134, 11, FALSE)&lt;&gt;1, VLOOKUP(Games!E947, Data!$B$2:$L$134, 11, FALSE)=1), 1,0))*'Coefficients - Win Probability'!$K$2</f>
        <v>#N/A</v>
      </c>
      <c r="L946" s="5" t="str">
        <f>(VLOOKUP(Games!B947, Data!$B$2:$L$134, 3, FALSE)-VLOOKUP(Games!E947, Data!$B$2:$L$134, 3, FALSE))*'Coefficients - Win Probability'!$L$2</f>
        <v>#N/A</v>
      </c>
      <c r="N946" s="5" t="str">
        <f t="shared" si="1"/>
        <v>#N/A</v>
      </c>
    </row>
    <row r="947" ht="14.25" customHeight="1">
      <c r="A947" s="5" t="n">
        <f>'Coefficients - Win Probability'!$A$2</f>
        <v>0</v>
      </c>
      <c r="B947" s="5" t="n">
        <f>(Games!G948)*'Coefficients - Win Probability'!$B$2</f>
        <v>0</v>
      </c>
      <c r="C947" s="5" t="str">
        <f>(VLOOKUP(Games!B948, Data!$B$2:$L$134, 4, FALSE)-VLOOKUP(Games!E948, Data!$B$2:$L$134, 4, FALSE))*'Coefficients - Win Probability'!$C$2</f>
        <v>#N/A</v>
      </c>
      <c r="D947" s="5" t="str">
        <f>(VLOOKUP(Games!B948, Data!$B$2:$L$134, 5, FALSE)-VLOOKUP(Games!E948, Data!$B$2:$L$134, 5, FALSE))*'Coefficients - Win Probability'!$D$2</f>
        <v>#N/A</v>
      </c>
      <c r="E947" s="5" t="str">
        <f>(VLOOKUP(Games!B948, Data!$B$2:$L$134, 6, FALSE)-VLOOKUP(Games!E948, Data!$B$2:$L$134, 6, FALSE))*'Coefficients - Win Probability'!$E$2</f>
        <v>#N/A</v>
      </c>
      <c r="F947" s="5" t="str">
        <f>(VLOOKUP(Games!B948, Data!$B$2:$L$134, 7, FALSE)-VLOOKUP(Games!E948, Data!$B$2:$L$134, 7, FALSE))*'Coefficients - Win Probability'!$F$2</f>
        <v>#N/A</v>
      </c>
      <c r="G947" s="5" t="str">
        <f>(VLOOKUP(Games!B948, Data!$B$2:$L$134, 8, FALSE)-VLOOKUP(Games!E948, Data!$B$2:$L$134, 8, FALSE))*'Coefficients - Win Probability'!$G$2</f>
        <v>#N/A</v>
      </c>
      <c r="H947" s="5" t="str">
        <f>(VLOOKUP(Games!B948, Data!$B$2:$L$134, 9, FALSE)-VLOOKUP(Games!E948, Data!$B$2:$L$134, 9, FALSE))*'Coefficients - Win Probability'!$H$2</f>
        <v>#N/A</v>
      </c>
      <c r="I947" s="5" t="str">
        <f>(VLOOKUP(Games!B948, Data!$B$2:$L$134, 10, FALSE)-VLOOKUP(Games!E948, Data!$B$2:$L$134, 10, FALSE))*'Coefficients - Win Probability'!$I$2</f>
        <v>#N/A</v>
      </c>
      <c r="J947" s="5" t="str">
        <f>(IF(AND(VLOOKUP(Games!B948, Data!$B$2:$L$134, 11, FALSE)=1, VLOOKUP(Games!E948, Data!$B$2:$L$134, 11, FALSE)&lt;&gt;1), 1,0))*'Coefficients - Win Probability'!$J$2</f>
        <v>#N/A</v>
      </c>
      <c r="K947" s="5" t="str">
        <f>(IF(AND(VLOOKUP(Games!B948, Data!$B$2:$L$134, 11, FALSE)&lt;&gt;1, VLOOKUP(Games!E948, Data!$B$2:$L$134, 11, FALSE)=1), 1,0))*'Coefficients - Win Probability'!$K$2</f>
        <v>#N/A</v>
      </c>
      <c r="L947" s="5" t="str">
        <f>(VLOOKUP(Games!B948, Data!$B$2:$L$134, 3, FALSE)-VLOOKUP(Games!E948, Data!$B$2:$L$134, 3, FALSE))*'Coefficients - Win Probability'!$L$2</f>
        <v>#N/A</v>
      </c>
      <c r="N947" s="5" t="str">
        <f t="shared" si="1"/>
        <v>#N/A</v>
      </c>
    </row>
    <row r="948" ht="14.25" customHeight="1">
      <c r="A948" s="5" t="n">
        <f>'Coefficients - Win Probability'!$A$2</f>
        <v>0</v>
      </c>
      <c r="B948" s="5" t="n">
        <f>(Games!G949)*'Coefficients - Win Probability'!$B$2</f>
        <v>0</v>
      </c>
      <c r="C948" s="5" t="str">
        <f>(VLOOKUP(Games!B949, Data!$B$2:$L$134, 4, FALSE)-VLOOKUP(Games!E949, Data!$B$2:$L$134, 4, FALSE))*'Coefficients - Win Probability'!$C$2</f>
        <v>#N/A</v>
      </c>
      <c r="D948" s="5" t="str">
        <f>(VLOOKUP(Games!B949, Data!$B$2:$L$134, 5, FALSE)-VLOOKUP(Games!E949, Data!$B$2:$L$134, 5, FALSE))*'Coefficients - Win Probability'!$D$2</f>
        <v>#N/A</v>
      </c>
      <c r="E948" s="5" t="str">
        <f>(VLOOKUP(Games!B949, Data!$B$2:$L$134, 6, FALSE)-VLOOKUP(Games!E949, Data!$B$2:$L$134, 6, FALSE))*'Coefficients - Win Probability'!$E$2</f>
        <v>#N/A</v>
      </c>
      <c r="F948" s="5" t="str">
        <f>(VLOOKUP(Games!B949, Data!$B$2:$L$134, 7, FALSE)-VLOOKUP(Games!E949, Data!$B$2:$L$134, 7, FALSE))*'Coefficients - Win Probability'!$F$2</f>
        <v>#N/A</v>
      </c>
      <c r="G948" s="5" t="str">
        <f>(VLOOKUP(Games!B949, Data!$B$2:$L$134, 8, FALSE)-VLOOKUP(Games!E949, Data!$B$2:$L$134, 8, FALSE))*'Coefficients - Win Probability'!$G$2</f>
        <v>#N/A</v>
      </c>
      <c r="H948" s="5" t="str">
        <f>(VLOOKUP(Games!B949, Data!$B$2:$L$134, 9, FALSE)-VLOOKUP(Games!E949, Data!$B$2:$L$134, 9, FALSE))*'Coefficients - Win Probability'!$H$2</f>
        <v>#N/A</v>
      </c>
      <c r="I948" s="5" t="str">
        <f>(VLOOKUP(Games!B949, Data!$B$2:$L$134, 10, FALSE)-VLOOKUP(Games!E949, Data!$B$2:$L$134, 10, FALSE))*'Coefficients - Win Probability'!$I$2</f>
        <v>#N/A</v>
      </c>
      <c r="J948" s="5" t="str">
        <f>(IF(AND(VLOOKUP(Games!B949, Data!$B$2:$L$134, 11, FALSE)=1, VLOOKUP(Games!E949, Data!$B$2:$L$134, 11, FALSE)&lt;&gt;1), 1,0))*'Coefficients - Win Probability'!$J$2</f>
        <v>#N/A</v>
      </c>
      <c r="K948" s="5" t="str">
        <f>(IF(AND(VLOOKUP(Games!B949, Data!$B$2:$L$134, 11, FALSE)&lt;&gt;1, VLOOKUP(Games!E949, Data!$B$2:$L$134, 11, FALSE)=1), 1,0))*'Coefficients - Win Probability'!$K$2</f>
        <v>#N/A</v>
      </c>
      <c r="L948" s="5" t="str">
        <f>(VLOOKUP(Games!B949, Data!$B$2:$L$134, 3, FALSE)-VLOOKUP(Games!E949, Data!$B$2:$L$134, 3, FALSE))*'Coefficients - Win Probability'!$L$2</f>
        <v>#N/A</v>
      </c>
      <c r="N948" s="5" t="str">
        <f t="shared" si="1"/>
        <v>#N/A</v>
      </c>
    </row>
    <row r="949" ht="14.25" customHeight="1">
      <c r="A949" s="5" t="n">
        <f>'Coefficients - Win Probability'!$A$2</f>
        <v>0</v>
      </c>
      <c r="B949" s="5" t="n">
        <f>(Games!G950)*'Coefficients - Win Probability'!$B$2</f>
        <v>0</v>
      </c>
      <c r="C949" s="5" t="str">
        <f>(VLOOKUP(Games!B950, Data!$B$2:$L$134, 4, FALSE)-VLOOKUP(Games!E950, Data!$B$2:$L$134, 4, FALSE))*'Coefficients - Win Probability'!$C$2</f>
        <v>#N/A</v>
      </c>
      <c r="D949" s="5" t="str">
        <f>(VLOOKUP(Games!B950, Data!$B$2:$L$134, 5, FALSE)-VLOOKUP(Games!E950, Data!$B$2:$L$134, 5, FALSE))*'Coefficients - Win Probability'!$D$2</f>
        <v>#N/A</v>
      </c>
      <c r="E949" s="5" t="str">
        <f>(VLOOKUP(Games!B950, Data!$B$2:$L$134, 6, FALSE)-VLOOKUP(Games!E950, Data!$B$2:$L$134, 6, FALSE))*'Coefficients - Win Probability'!$E$2</f>
        <v>#N/A</v>
      </c>
      <c r="F949" s="5" t="str">
        <f>(VLOOKUP(Games!B950, Data!$B$2:$L$134, 7, FALSE)-VLOOKUP(Games!E950, Data!$B$2:$L$134, 7, FALSE))*'Coefficients - Win Probability'!$F$2</f>
        <v>#N/A</v>
      </c>
      <c r="G949" s="5" t="str">
        <f>(VLOOKUP(Games!B950, Data!$B$2:$L$134, 8, FALSE)-VLOOKUP(Games!E950, Data!$B$2:$L$134, 8, FALSE))*'Coefficients - Win Probability'!$G$2</f>
        <v>#N/A</v>
      </c>
      <c r="H949" s="5" t="str">
        <f>(VLOOKUP(Games!B950, Data!$B$2:$L$134, 9, FALSE)-VLOOKUP(Games!E950, Data!$B$2:$L$134, 9, FALSE))*'Coefficients - Win Probability'!$H$2</f>
        <v>#N/A</v>
      </c>
      <c r="I949" s="5" t="str">
        <f>(VLOOKUP(Games!B950, Data!$B$2:$L$134, 10, FALSE)-VLOOKUP(Games!E950, Data!$B$2:$L$134, 10, FALSE))*'Coefficients - Win Probability'!$I$2</f>
        <v>#N/A</v>
      </c>
      <c r="J949" s="5" t="str">
        <f>(IF(AND(VLOOKUP(Games!B950, Data!$B$2:$L$134, 11, FALSE)=1, VLOOKUP(Games!E950, Data!$B$2:$L$134, 11, FALSE)&lt;&gt;1), 1,0))*'Coefficients - Win Probability'!$J$2</f>
        <v>#N/A</v>
      </c>
      <c r="K949" s="5" t="str">
        <f>(IF(AND(VLOOKUP(Games!B950, Data!$B$2:$L$134, 11, FALSE)&lt;&gt;1, VLOOKUP(Games!E950, Data!$B$2:$L$134, 11, FALSE)=1), 1,0))*'Coefficients - Win Probability'!$K$2</f>
        <v>#N/A</v>
      </c>
      <c r="L949" s="5" t="str">
        <f>(VLOOKUP(Games!B950, Data!$B$2:$L$134, 3, FALSE)-VLOOKUP(Games!E950, Data!$B$2:$L$134, 3, FALSE))*'Coefficients - Win Probability'!$L$2</f>
        <v>#N/A</v>
      </c>
      <c r="N949" s="5" t="str">
        <f t="shared" si="1"/>
        <v>#N/A</v>
      </c>
    </row>
    <row r="950" ht="14.25" customHeight="1">
      <c r="A950" s="5" t="n">
        <f>'Coefficients - Win Probability'!$A$2</f>
        <v>0</v>
      </c>
      <c r="B950" s="5" t="n">
        <f>(Games!G951)*'Coefficients - Win Probability'!$B$2</f>
        <v>0</v>
      </c>
      <c r="C950" s="5" t="str">
        <f>(VLOOKUP(Games!B951, Data!$B$2:$L$134, 4, FALSE)-VLOOKUP(Games!E951, Data!$B$2:$L$134, 4, FALSE))*'Coefficients - Win Probability'!$C$2</f>
        <v>#N/A</v>
      </c>
      <c r="D950" s="5" t="str">
        <f>(VLOOKUP(Games!B951, Data!$B$2:$L$134, 5, FALSE)-VLOOKUP(Games!E951, Data!$B$2:$L$134, 5, FALSE))*'Coefficients - Win Probability'!$D$2</f>
        <v>#N/A</v>
      </c>
      <c r="E950" s="5" t="str">
        <f>(VLOOKUP(Games!B951, Data!$B$2:$L$134, 6, FALSE)-VLOOKUP(Games!E951, Data!$B$2:$L$134, 6, FALSE))*'Coefficients - Win Probability'!$E$2</f>
        <v>#N/A</v>
      </c>
      <c r="F950" s="5" t="str">
        <f>(VLOOKUP(Games!B951, Data!$B$2:$L$134, 7, FALSE)-VLOOKUP(Games!E951, Data!$B$2:$L$134, 7, FALSE))*'Coefficients - Win Probability'!$F$2</f>
        <v>#N/A</v>
      </c>
      <c r="G950" s="5" t="str">
        <f>(VLOOKUP(Games!B951, Data!$B$2:$L$134, 8, FALSE)-VLOOKUP(Games!E951, Data!$B$2:$L$134, 8, FALSE))*'Coefficients - Win Probability'!$G$2</f>
        <v>#N/A</v>
      </c>
      <c r="H950" s="5" t="str">
        <f>(VLOOKUP(Games!B951, Data!$B$2:$L$134, 9, FALSE)-VLOOKUP(Games!E951, Data!$B$2:$L$134, 9, FALSE))*'Coefficients - Win Probability'!$H$2</f>
        <v>#N/A</v>
      </c>
      <c r="I950" s="5" t="str">
        <f>(VLOOKUP(Games!B951, Data!$B$2:$L$134, 10, FALSE)-VLOOKUP(Games!E951, Data!$B$2:$L$134, 10, FALSE))*'Coefficients - Win Probability'!$I$2</f>
        <v>#N/A</v>
      </c>
      <c r="J950" s="5" t="str">
        <f>(IF(AND(VLOOKUP(Games!B951, Data!$B$2:$L$134, 11, FALSE)=1, VLOOKUP(Games!E951, Data!$B$2:$L$134, 11, FALSE)&lt;&gt;1), 1,0))*'Coefficients - Win Probability'!$J$2</f>
        <v>#N/A</v>
      </c>
      <c r="K950" s="5" t="str">
        <f>(IF(AND(VLOOKUP(Games!B951, Data!$B$2:$L$134, 11, FALSE)&lt;&gt;1, VLOOKUP(Games!E951, Data!$B$2:$L$134, 11, FALSE)=1), 1,0))*'Coefficients - Win Probability'!$K$2</f>
        <v>#N/A</v>
      </c>
      <c r="L950" s="5" t="str">
        <f>(VLOOKUP(Games!B951, Data!$B$2:$L$134, 3, FALSE)-VLOOKUP(Games!E951, Data!$B$2:$L$134, 3, FALSE))*'Coefficients - Win Probability'!$L$2</f>
        <v>#N/A</v>
      </c>
      <c r="N950" s="5" t="str">
        <f t="shared" si="1"/>
        <v>#N/A</v>
      </c>
    </row>
    <row r="951" ht="14.25" customHeight="1">
      <c r="A951" s="5" t="n">
        <f>'Coefficients - Win Probability'!$A$2</f>
        <v>0</v>
      </c>
      <c r="B951" s="5" t="n">
        <f>(Games!G952)*'Coefficients - Win Probability'!$B$2</f>
        <v>0</v>
      </c>
      <c r="C951" s="5" t="str">
        <f>(VLOOKUP(Games!B952, Data!$B$2:$L$134, 4, FALSE)-VLOOKUP(Games!E952, Data!$B$2:$L$134, 4, FALSE))*'Coefficients - Win Probability'!$C$2</f>
        <v>#N/A</v>
      </c>
      <c r="D951" s="5" t="str">
        <f>(VLOOKUP(Games!B952, Data!$B$2:$L$134, 5, FALSE)-VLOOKUP(Games!E952, Data!$B$2:$L$134, 5, FALSE))*'Coefficients - Win Probability'!$D$2</f>
        <v>#N/A</v>
      </c>
      <c r="E951" s="5" t="str">
        <f>(VLOOKUP(Games!B952, Data!$B$2:$L$134, 6, FALSE)-VLOOKUP(Games!E952, Data!$B$2:$L$134, 6, FALSE))*'Coefficients - Win Probability'!$E$2</f>
        <v>#N/A</v>
      </c>
      <c r="F951" s="5" t="str">
        <f>(VLOOKUP(Games!B952, Data!$B$2:$L$134, 7, FALSE)-VLOOKUP(Games!E952, Data!$B$2:$L$134, 7, FALSE))*'Coefficients - Win Probability'!$F$2</f>
        <v>#N/A</v>
      </c>
      <c r="G951" s="5" t="str">
        <f>(VLOOKUP(Games!B952, Data!$B$2:$L$134, 8, FALSE)-VLOOKUP(Games!E952, Data!$B$2:$L$134, 8, FALSE))*'Coefficients - Win Probability'!$G$2</f>
        <v>#N/A</v>
      </c>
      <c r="H951" s="5" t="str">
        <f>(VLOOKUP(Games!B952, Data!$B$2:$L$134, 9, FALSE)-VLOOKUP(Games!E952, Data!$B$2:$L$134, 9, FALSE))*'Coefficients - Win Probability'!$H$2</f>
        <v>#N/A</v>
      </c>
      <c r="I951" s="5" t="str">
        <f>(VLOOKUP(Games!B952, Data!$B$2:$L$134, 10, FALSE)-VLOOKUP(Games!E952, Data!$B$2:$L$134, 10, FALSE))*'Coefficients - Win Probability'!$I$2</f>
        <v>#N/A</v>
      </c>
      <c r="J951" s="5" t="str">
        <f>(IF(AND(VLOOKUP(Games!B952, Data!$B$2:$L$134, 11, FALSE)=1, VLOOKUP(Games!E952, Data!$B$2:$L$134, 11, FALSE)&lt;&gt;1), 1,0))*'Coefficients - Win Probability'!$J$2</f>
        <v>#N/A</v>
      </c>
      <c r="K951" s="5" t="str">
        <f>(IF(AND(VLOOKUP(Games!B952, Data!$B$2:$L$134, 11, FALSE)&lt;&gt;1, VLOOKUP(Games!E952, Data!$B$2:$L$134, 11, FALSE)=1), 1,0))*'Coefficients - Win Probability'!$K$2</f>
        <v>#N/A</v>
      </c>
      <c r="L951" s="5" t="str">
        <f>(VLOOKUP(Games!B952, Data!$B$2:$L$134, 3, FALSE)-VLOOKUP(Games!E952, Data!$B$2:$L$134, 3, FALSE))*'Coefficients - Win Probability'!$L$2</f>
        <v>#N/A</v>
      </c>
      <c r="N951" s="5" t="str">
        <f t="shared" si="1"/>
        <v>#N/A</v>
      </c>
    </row>
    <row r="952" ht="14.25" customHeight="1">
      <c r="A952" s="5" t="n">
        <f>'Coefficients - Win Probability'!$A$2</f>
        <v>0</v>
      </c>
      <c r="B952" s="5" t="n">
        <f>(Games!G953)*'Coefficients - Win Probability'!$B$2</f>
        <v>0</v>
      </c>
      <c r="C952" s="5" t="str">
        <f>(VLOOKUP(Games!B953, Data!$B$2:$L$134, 4, FALSE)-VLOOKUP(Games!E953, Data!$B$2:$L$134, 4, FALSE))*'Coefficients - Win Probability'!$C$2</f>
        <v>#N/A</v>
      </c>
      <c r="D952" s="5" t="str">
        <f>(VLOOKUP(Games!B953, Data!$B$2:$L$134, 5, FALSE)-VLOOKUP(Games!E953, Data!$B$2:$L$134, 5, FALSE))*'Coefficients - Win Probability'!$D$2</f>
        <v>#N/A</v>
      </c>
      <c r="E952" s="5" t="str">
        <f>(VLOOKUP(Games!B953, Data!$B$2:$L$134, 6, FALSE)-VLOOKUP(Games!E953, Data!$B$2:$L$134, 6, FALSE))*'Coefficients - Win Probability'!$E$2</f>
        <v>#N/A</v>
      </c>
      <c r="F952" s="5" t="str">
        <f>(VLOOKUP(Games!B953, Data!$B$2:$L$134, 7, FALSE)-VLOOKUP(Games!E953, Data!$B$2:$L$134, 7, FALSE))*'Coefficients - Win Probability'!$F$2</f>
        <v>#N/A</v>
      </c>
      <c r="G952" s="5" t="str">
        <f>(VLOOKUP(Games!B953, Data!$B$2:$L$134, 8, FALSE)-VLOOKUP(Games!E953, Data!$B$2:$L$134, 8, FALSE))*'Coefficients - Win Probability'!$G$2</f>
        <v>#N/A</v>
      </c>
      <c r="H952" s="5" t="str">
        <f>(VLOOKUP(Games!B953, Data!$B$2:$L$134, 9, FALSE)-VLOOKUP(Games!E953, Data!$B$2:$L$134, 9, FALSE))*'Coefficients - Win Probability'!$H$2</f>
        <v>#N/A</v>
      </c>
      <c r="I952" s="5" t="str">
        <f>(VLOOKUP(Games!B953, Data!$B$2:$L$134, 10, FALSE)-VLOOKUP(Games!E953, Data!$B$2:$L$134, 10, FALSE))*'Coefficients - Win Probability'!$I$2</f>
        <v>#N/A</v>
      </c>
      <c r="J952" s="5" t="str">
        <f>(IF(AND(VLOOKUP(Games!B953, Data!$B$2:$L$134, 11, FALSE)=1, VLOOKUP(Games!E953, Data!$B$2:$L$134, 11, FALSE)&lt;&gt;1), 1,0))*'Coefficients - Win Probability'!$J$2</f>
        <v>#N/A</v>
      </c>
      <c r="K952" s="5" t="str">
        <f>(IF(AND(VLOOKUP(Games!B953, Data!$B$2:$L$134, 11, FALSE)&lt;&gt;1, VLOOKUP(Games!E953, Data!$B$2:$L$134, 11, FALSE)=1), 1,0))*'Coefficients - Win Probability'!$K$2</f>
        <v>#N/A</v>
      </c>
      <c r="L952" s="5" t="str">
        <f>(VLOOKUP(Games!B953, Data!$B$2:$L$134, 3, FALSE)-VLOOKUP(Games!E953, Data!$B$2:$L$134, 3, FALSE))*'Coefficients - Win Probability'!$L$2</f>
        <v>#N/A</v>
      </c>
      <c r="N952" s="5" t="str">
        <f t="shared" si="1"/>
        <v>#N/A</v>
      </c>
    </row>
    <row r="953" ht="14.25" customHeight="1">
      <c r="A953" s="5" t="n">
        <f>'Coefficients - Win Probability'!$A$2</f>
        <v>0</v>
      </c>
      <c r="B953" s="5" t="n">
        <f>(Games!G954)*'Coefficients - Win Probability'!$B$2</f>
        <v>0</v>
      </c>
      <c r="C953" s="5" t="str">
        <f>(VLOOKUP(Games!B954, Data!$B$2:$L$134, 4, FALSE)-VLOOKUP(Games!E954, Data!$B$2:$L$134, 4, FALSE))*'Coefficients - Win Probability'!$C$2</f>
        <v>#N/A</v>
      </c>
      <c r="D953" s="5" t="str">
        <f>(VLOOKUP(Games!B954, Data!$B$2:$L$134, 5, FALSE)-VLOOKUP(Games!E954, Data!$B$2:$L$134, 5, FALSE))*'Coefficients - Win Probability'!$D$2</f>
        <v>#N/A</v>
      </c>
      <c r="E953" s="5" t="str">
        <f>(VLOOKUP(Games!B954, Data!$B$2:$L$134, 6, FALSE)-VLOOKUP(Games!E954, Data!$B$2:$L$134, 6, FALSE))*'Coefficients - Win Probability'!$E$2</f>
        <v>#N/A</v>
      </c>
      <c r="F953" s="5" t="str">
        <f>(VLOOKUP(Games!B954, Data!$B$2:$L$134, 7, FALSE)-VLOOKUP(Games!E954, Data!$B$2:$L$134, 7, FALSE))*'Coefficients - Win Probability'!$F$2</f>
        <v>#N/A</v>
      </c>
      <c r="G953" s="5" t="str">
        <f>(VLOOKUP(Games!B954, Data!$B$2:$L$134, 8, FALSE)-VLOOKUP(Games!E954, Data!$B$2:$L$134, 8, FALSE))*'Coefficients - Win Probability'!$G$2</f>
        <v>#N/A</v>
      </c>
      <c r="H953" s="5" t="str">
        <f>(VLOOKUP(Games!B954, Data!$B$2:$L$134, 9, FALSE)-VLOOKUP(Games!E954, Data!$B$2:$L$134, 9, FALSE))*'Coefficients - Win Probability'!$H$2</f>
        <v>#N/A</v>
      </c>
      <c r="I953" s="5" t="str">
        <f>(VLOOKUP(Games!B954, Data!$B$2:$L$134, 10, FALSE)-VLOOKUP(Games!E954, Data!$B$2:$L$134, 10, FALSE))*'Coefficients - Win Probability'!$I$2</f>
        <v>#N/A</v>
      </c>
      <c r="J953" s="5" t="str">
        <f>(IF(AND(VLOOKUP(Games!B954, Data!$B$2:$L$134, 11, FALSE)=1, VLOOKUP(Games!E954, Data!$B$2:$L$134, 11, FALSE)&lt;&gt;1), 1,0))*'Coefficients - Win Probability'!$J$2</f>
        <v>#N/A</v>
      </c>
      <c r="K953" s="5" t="str">
        <f>(IF(AND(VLOOKUP(Games!B954, Data!$B$2:$L$134, 11, FALSE)&lt;&gt;1, VLOOKUP(Games!E954, Data!$B$2:$L$134, 11, FALSE)=1), 1,0))*'Coefficients - Win Probability'!$K$2</f>
        <v>#N/A</v>
      </c>
      <c r="L953" s="5" t="str">
        <f>(VLOOKUP(Games!B954, Data!$B$2:$L$134, 3, FALSE)-VLOOKUP(Games!E954, Data!$B$2:$L$134, 3, FALSE))*'Coefficients - Win Probability'!$L$2</f>
        <v>#N/A</v>
      </c>
      <c r="N953" s="5" t="str">
        <f t="shared" si="1"/>
        <v>#N/A</v>
      </c>
    </row>
    <row r="954" ht="14.25" customHeight="1">
      <c r="A954" s="5" t="n">
        <f>'Coefficients - Win Probability'!$A$2</f>
        <v>0</v>
      </c>
      <c r="B954" s="5" t="n">
        <f>(Games!G955)*'Coefficients - Win Probability'!$B$2</f>
        <v>0</v>
      </c>
      <c r="C954" s="5" t="str">
        <f>(VLOOKUP(Games!B955, Data!$B$2:$L$134, 4, FALSE)-VLOOKUP(Games!E955, Data!$B$2:$L$134, 4, FALSE))*'Coefficients - Win Probability'!$C$2</f>
        <v>#N/A</v>
      </c>
      <c r="D954" s="5" t="str">
        <f>(VLOOKUP(Games!B955, Data!$B$2:$L$134, 5, FALSE)-VLOOKUP(Games!E955, Data!$B$2:$L$134, 5, FALSE))*'Coefficients - Win Probability'!$D$2</f>
        <v>#N/A</v>
      </c>
      <c r="E954" s="5" t="str">
        <f>(VLOOKUP(Games!B955, Data!$B$2:$L$134, 6, FALSE)-VLOOKUP(Games!E955, Data!$B$2:$L$134, 6, FALSE))*'Coefficients - Win Probability'!$E$2</f>
        <v>#N/A</v>
      </c>
      <c r="F954" s="5" t="str">
        <f>(VLOOKUP(Games!B955, Data!$B$2:$L$134, 7, FALSE)-VLOOKUP(Games!E955, Data!$B$2:$L$134, 7, FALSE))*'Coefficients - Win Probability'!$F$2</f>
        <v>#N/A</v>
      </c>
      <c r="G954" s="5" t="str">
        <f>(VLOOKUP(Games!B955, Data!$B$2:$L$134, 8, FALSE)-VLOOKUP(Games!E955, Data!$B$2:$L$134, 8, FALSE))*'Coefficients - Win Probability'!$G$2</f>
        <v>#N/A</v>
      </c>
      <c r="H954" s="5" t="str">
        <f>(VLOOKUP(Games!B955, Data!$B$2:$L$134, 9, FALSE)-VLOOKUP(Games!E955, Data!$B$2:$L$134, 9, FALSE))*'Coefficients - Win Probability'!$H$2</f>
        <v>#N/A</v>
      </c>
      <c r="I954" s="5" t="str">
        <f>(VLOOKUP(Games!B955, Data!$B$2:$L$134, 10, FALSE)-VLOOKUP(Games!E955, Data!$B$2:$L$134, 10, FALSE))*'Coefficients - Win Probability'!$I$2</f>
        <v>#N/A</v>
      </c>
      <c r="J954" s="5" t="str">
        <f>(IF(AND(VLOOKUP(Games!B955, Data!$B$2:$L$134, 11, FALSE)=1, VLOOKUP(Games!E955, Data!$B$2:$L$134, 11, FALSE)&lt;&gt;1), 1,0))*'Coefficients - Win Probability'!$J$2</f>
        <v>#N/A</v>
      </c>
      <c r="K954" s="5" t="str">
        <f>(IF(AND(VLOOKUP(Games!B955, Data!$B$2:$L$134, 11, FALSE)&lt;&gt;1, VLOOKUP(Games!E955, Data!$B$2:$L$134, 11, FALSE)=1), 1,0))*'Coefficients - Win Probability'!$K$2</f>
        <v>#N/A</v>
      </c>
      <c r="L954" s="5" t="str">
        <f>(VLOOKUP(Games!B955, Data!$B$2:$L$134, 3, FALSE)-VLOOKUP(Games!E955, Data!$B$2:$L$134, 3, FALSE))*'Coefficients - Win Probability'!$L$2</f>
        <v>#N/A</v>
      </c>
      <c r="N954" s="5" t="str">
        <f t="shared" si="1"/>
        <v>#N/A</v>
      </c>
    </row>
    <row r="955" ht="14.25" customHeight="1">
      <c r="A955" s="5" t="n">
        <f>'Coefficients - Win Probability'!$A$2</f>
        <v>0</v>
      </c>
      <c r="B955" s="5" t="n">
        <f>(Games!G956)*'Coefficients - Win Probability'!$B$2</f>
        <v>0</v>
      </c>
      <c r="C955" s="5" t="str">
        <f>(VLOOKUP(Games!B956, Data!$B$2:$L$134, 4, FALSE)-VLOOKUP(Games!E956, Data!$B$2:$L$134, 4, FALSE))*'Coefficients - Win Probability'!$C$2</f>
        <v>#N/A</v>
      </c>
      <c r="D955" s="5" t="str">
        <f>(VLOOKUP(Games!B956, Data!$B$2:$L$134, 5, FALSE)-VLOOKUP(Games!E956, Data!$B$2:$L$134, 5, FALSE))*'Coefficients - Win Probability'!$D$2</f>
        <v>#N/A</v>
      </c>
      <c r="E955" s="5" t="str">
        <f>(VLOOKUP(Games!B956, Data!$B$2:$L$134, 6, FALSE)-VLOOKUP(Games!E956, Data!$B$2:$L$134, 6, FALSE))*'Coefficients - Win Probability'!$E$2</f>
        <v>#N/A</v>
      </c>
      <c r="F955" s="5" t="str">
        <f>(VLOOKUP(Games!B956, Data!$B$2:$L$134, 7, FALSE)-VLOOKUP(Games!E956, Data!$B$2:$L$134, 7, FALSE))*'Coefficients - Win Probability'!$F$2</f>
        <v>#N/A</v>
      </c>
      <c r="G955" s="5" t="str">
        <f>(VLOOKUP(Games!B956, Data!$B$2:$L$134, 8, FALSE)-VLOOKUP(Games!E956, Data!$B$2:$L$134, 8, FALSE))*'Coefficients - Win Probability'!$G$2</f>
        <v>#N/A</v>
      </c>
      <c r="H955" s="5" t="str">
        <f>(VLOOKUP(Games!B956, Data!$B$2:$L$134, 9, FALSE)-VLOOKUP(Games!E956, Data!$B$2:$L$134, 9, FALSE))*'Coefficients - Win Probability'!$H$2</f>
        <v>#N/A</v>
      </c>
      <c r="I955" s="5" t="str">
        <f>(VLOOKUP(Games!B956, Data!$B$2:$L$134, 10, FALSE)-VLOOKUP(Games!E956, Data!$B$2:$L$134, 10, FALSE))*'Coefficients - Win Probability'!$I$2</f>
        <v>#N/A</v>
      </c>
      <c r="J955" s="5" t="str">
        <f>(IF(AND(VLOOKUP(Games!B956, Data!$B$2:$L$134, 11, FALSE)=1, VLOOKUP(Games!E956, Data!$B$2:$L$134, 11, FALSE)&lt;&gt;1), 1,0))*'Coefficients - Win Probability'!$J$2</f>
        <v>#N/A</v>
      </c>
      <c r="K955" s="5" t="str">
        <f>(IF(AND(VLOOKUP(Games!B956, Data!$B$2:$L$134, 11, FALSE)&lt;&gt;1, VLOOKUP(Games!E956, Data!$B$2:$L$134, 11, FALSE)=1), 1,0))*'Coefficients - Win Probability'!$K$2</f>
        <v>#N/A</v>
      </c>
      <c r="L955" s="5" t="str">
        <f>(VLOOKUP(Games!B956, Data!$B$2:$L$134, 3, FALSE)-VLOOKUP(Games!E956, Data!$B$2:$L$134, 3, FALSE))*'Coefficients - Win Probability'!$L$2</f>
        <v>#N/A</v>
      </c>
      <c r="N955" s="5" t="str">
        <f t="shared" si="1"/>
        <v>#N/A</v>
      </c>
    </row>
    <row r="956" ht="14.25" customHeight="1">
      <c r="A956" s="5" t="n">
        <f>'Coefficients - Win Probability'!$A$2</f>
        <v>0</v>
      </c>
      <c r="B956" s="5" t="n">
        <f>(Games!G957)*'Coefficients - Win Probability'!$B$2</f>
        <v>0</v>
      </c>
      <c r="C956" s="5" t="str">
        <f>(VLOOKUP(Games!B957, Data!$B$2:$L$134, 4, FALSE)-VLOOKUP(Games!E957, Data!$B$2:$L$134, 4, FALSE))*'Coefficients - Win Probability'!$C$2</f>
        <v>#N/A</v>
      </c>
      <c r="D956" s="5" t="str">
        <f>(VLOOKUP(Games!B957, Data!$B$2:$L$134, 5, FALSE)-VLOOKUP(Games!E957, Data!$B$2:$L$134, 5, FALSE))*'Coefficients - Win Probability'!$D$2</f>
        <v>#N/A</v>
      </c>
      <c r="E956" s="5" t="str">
        <f>(VLOOKUP(Games!B957, Data!$B$2:$L$134, 6, FALSE)-VLOOKUP(Games!E957, Data!$B$2:$L$134, 6, FALSE))*'Coefficients - Win Probability'!$E$2</f>
        <v>#N/A</v>
      </c>
      <c r="F956" s="5" t="str">
        <f>(VLOOKUP(Games!B957, Data!$B$2:$L$134, 7, FALSE)-VLOOKUP(Games!E957, Data!$B$2:$L$134, 7, FALSE))*'Coefficients - Win Probability'!$F$2</f>
        <v>#N/A</v>
      </c>
      <c r="G956" s="5" t="str">
        <f>(VLOOKUP(Games!B957, Data!$B$2:$L$134, 8, FALSE)-VLOOKUP(Games!E957, Data!$B$2:$L$134, 8, FALSE))*'Coefficients - Win Probability'!$G$2</f>
        <v>#N/A</v>
      </c>
      <c r="H956" s="5" t="str">
        <f>(VLOOKUP(Games!B957, Data!$B$2:$L$134, 9, FALSE)-VLOOKUP(Games!E957, Data!$B$2:$L$134, 9, FALSE))*'Coefficients - Win Probability'!$H$2</f>
        <v>#N/A</v>
      </c>
      <c r="I956" s="5" t="str">
        <f>(VLOOKUP(Games!B957, Data!$B$2:$L$134, 10, FALSE)-VLOOKUP(Games!E957, Data!$B$2:$L$134, 10, FALSE))*'Coefficients - Win Probability'!$I$2</f>
        <v>#N/A</v>
      </c>
      <c r="J956" s="5" t="str">
        <f>(IF(AND(VLOOKUP(Games!B957, Data!$B$2:$L$134, 11, FALSE)=1, VLOOKUP(Games!E957, Data!$B$2:$L$134, 11, FALSE)&lt;&gt;1), 1,0))*'Coefficients - Win Probability'!$J$2</f>
        <v>#N/A</v>
      </c>
      <c r="K956" s="5" t="str">
        <f>(IF(AND(VLOOKUP(Games!B957, Data!$B$2:$L$134, 11, FALSE)&lt;&gt;1, VLOOKUP(Games!E957, Data!$B$2:$L$134, 11, FALSE)=1), 1,0))*'Coefficients - Win Probability'!$K$2</f>
        <v>#N/A</v>
      </c>
      <c r="L956" s="5" t="str">
        <f>(VLOOKUP(Games!B957, Data!$B$2:$L$134, 3, FALSE)-VLOOKUP(Games!E957, Data!$B$2:$L$134, 3, FALSE))*'Coefficients - Win Probability'!$L$2</f>
        <v>#N/A</v>
      </c>
      <c r="N956" s="5" t="str">
        <f t="shared" si="1"/>
        <v>#N/A</v>
      </c>
    </row>
    <row r="957" ht="14.25" customHeight="1">
      <c r="A957" s="5" t="n">
        <f>'Coefficients - Win Probability'!$A$2</f>
        <v>0</v>
      </c>
      <c r="B957" s="5" t="n">
        <f>(Games!G958)*'Coefficients - Win Probability'!$B$2</f>
        <v>0</v>
      </c>
      <c r="C957" s="5" t="str">
        <f>(VLOOKUP(Games!B958, Data!$B$2:$L$134, 4, FALSE)-VLOOKUP(Games!E958, Data!$B$2:$L$134, 4, FALSE))*'Coefficients - Win Probability'!$C$2</f>
        <v>#N/A</v>
      </c>
      <c r="D957" s="5" t="str">
        <f>(VLOOKUP(Games!B958, Data!$B$2:$L$134, 5, FALSE)-VLOOKUP(Games!E958, Data!$B$2:$L$134, 5, FALSE))*'Coefficients - Win Probability'!$D$2</f>
        <v>#N/A</v>
      </c>
      <c r="E957" s="5" t="str">
        <f>(VLOOKUP(Games!B958, Data!$B$2:$L$134, 6, FALSE)-VLOOKUP(Games!E958, Data!$B$2:$L$134, 6, FALSE))*'Coefficients - Win Probability'!$E$2</f>
        <v>#N/A</v>
      </c>
      <c r="F957" s="5" t="str">
        <f>(VLOOKUP(Games!B958, Data!$B$2:$L$134, 7, FALSE)-VLOOKUP(Games!E958, Data!$B$2:$L$134, 7, FALSE))*'Coefficients - Win Probability'!$F$2</f>
        <v>#N/A</v>
      </c>
      <c r="G957" s="5" t="str">
        <f>(VLOOKUP(Games!B958, Data!$B$2:$L$134, 8, FALSE)-VLOOKUP(Games!E958, Data!$B$2:$L$134, 8, FALSE))*'Coefficients - Win Probability'!$G$2</f>
        <v>#N/A</v>
      </c>
      <c r="H957" s="5" t="str">
        <f>(VLOOKUP(Games!B958, Data!$B$2:$L$134, 9, FALSE)-VLOOKUP(Games!E958, Data!$B$2:$L$134, 9, FALSE))*'Coefficients - Win Probability'!$H$2</f>
        <v>#N/A</v>
      </c>
      <c r="I957" s="5" t="str">
        <f>(VLOOKUP(Games!B958, Data!$B$2:$L$134, 10, FALSE)-VLOOKUP(Games!E958, Data!$B$2:$L$134, 10, FALSE))*'Coefficients - Win Probability'!$I$2</f>
        <v>#N/A</v>
      </c>
      <c r="J957" s="5" t="str">
        <f>(IF(AND(VLOOKUP(Games!B958, Data!$B$2:$L$134, 11, FALSE)=1, VLOOKUP(Games!E958, Data!$B$2:$L$134, 11, FALSE)&lt;&gt;1), 1,0))*'Coefficients - Win Probability'!$J$2</f>
        <v>#N/A</v>
      </c>
      <c r="K957" s="5" t="str">
        <f>(IF(AND(VLOOKUP(Games!B958, Data!$B$2:$L$134, 11, FALSE)&lt;&gt;1, VLOOKUP(Games!E958, Data!$B$2:$L$134, 11, FALSE)=1), 1,0))*'Coefficients - Win Probability'!$K$2</f>
        <v>#N/A</v>
      </c>
      <c r="L957" s="5" t="str">
        <f>(VLOOKUP(Games!B958, Data!$B$2:$L$134, 3, FALSE)-VLOOKUP(Games!E958, Data!$B$2:$L$134, 3, FALSE))*'Coefficients - Win Probability'!$L$2</f>
        <v>#N/A</v>
      </c>
      <c r="N957" s="5" t="str">
        <f t="shared" si="1"/>
        <v>#N/A</v>
      </c>
    </row>
    <row r="958" ht="14.25" customHeight="1">
      <c r="A958" s="5" t="n">
        <f>'Coefficients - Win Probability'!$A$2</f>
        <v>0</v>
      </c>
      <c r="B958" s="5" t="n">
        <f>(Games!G959)*'Coefficients - Win Probability'!$B$2</f>
        <v>0</v>
      </c>
      <c r="C958" s="5" t="str">
        <f>(VLOOKUP(Games!B959, Data!$B$2:$L$134, 4, FALSE)-VLOOKUP(Games!E959, Data!$B$2:$L$134, 4, FALSE))*'Coefficients - Win Probability'!$C$2</f>
        <v>#N/A</v>
      </c>
      <c r="D958" s="5" t="str">
        <f>(VLOOKUP(Games!B959, Data!$B$2:$L$134, 5, FALSE)-VLOOKUP(Games!E959, Data!$B$2:$L$134, 5, FALSE))*'Coefficients - Win Probability'!$D$2</f>
        <v>#N/A</v>
      </c>
      <c r="E958" s="5" t="str">
        <f>(VLOOKUP(Games!B959, Data!$B$2:$L$134, 6, FALSE)-VLOOKUP(Games!E959, Data!$B$2:$L$134, 6, FALSE))*'Coefficients - Win Probability'!$E$2</f>
        <v>#N/A</v>
      </c>
      <c r="F958" s="5" t="str">
        <f>(VLOOKUP(Games!B959, Data!$B$2:$L$134, 7, FALSE)-VLOOKUP(Games!E959, Data!$B$2:$L$134, 7, FALSE))*'Coefficients - Win Probability'!$F$2</f>
        <v>#N/A</v>
      </c>
      <c r="G958" s="5" t="str">
        <f>(VLOOKUP(Games!B959, Data!$B$2:$L$134, 8, FALSE)-VLOOKUP(Games!E959, Data!$B$2:$L$134, 8, FALSE))*'Coefficients - Win Probability'!$G$2</f>
        <v>#N/A</v>
      </c>
      <c r="H958" s="5" t="str">
        <f>(VLOOKUP(Games!B959, Data!$B$2:$L$134, 9, FALSE)-VLOOKUP(Games!E959, Data!$B$2:$L$134, 9, FALSE))*'Coefficients - Win Probability'!$H$2</f>
        <v>#N/A</v>
      </c>
      <c r="I958" s="5" t="str">
        <f>(VLOOKUP(Games!B959, Data!$B$2:$L$134, 10, FALSE)-VLOOKUP(Games!E959, Data!$B$2:$L$134, 10, FALSE))*'Coefficients - Win Probability'!$I$2</f>
        <v>#N/A</v>
      </c>
      <c r="J958" s="5" t="str">
        <f>(IF(AND(VLOOKUP(Games!B959, Data!$B$2:$L$134, 11, FALSE)=1, VLOOKUP(Games!E959, Data!$B$2:$L$134, 11, FALSE)&lt;&gt;1), 1,0))*'Coefficients - Win Probability'!$J$2</f>
        <v>#N/A</v>
      </c>
      <c r="K958" s="5" t="str">
        <f>(IF(AND(VLOOKUP(Games!B959, Data!$B$2:$L$134, 11, FALSE)&lt;&gt;1, VLOOKUP(Games!E959, Data!$B$2:$L$134, 11, FALSE)=1), 1,0))*'Coefficients - Win Probability'!$K$2</f>
        <v>#N/A</v>
      </c>
      <c r="L958" s="5" t="str">
        <f>(VLOOKUP(Games!B959, Data!$B$2:$L$134, 3, FALSE)-VLOOKUP(Games!E959, Data!$B$2:$L$134, 3, FALSE))*'Coefficients - Win Probability'!$L$2</f>
        <v>#N/A</v>
      </c>
      <c r="N958" s="5" t="str">
        <f t="shared" si="1"/>
        <v>#N/A</v>
      </c>
    </row>
    <row r="959" ht="14.25" customHeight="1">
      <c r="A959" s="5" t="n">
        <f>'Coefficients - Win Probability'!$A$2</f>
        <v>0</v>
      </c>
      <c r="B959" s="5" t="n">
        <f>(Games!G960)*'Coefficients - Win Probability'!$B$2</f>
        <v>0</v>
      </c>
      <c r="C959" s="5" t="str">
        <f>(VLOOKUP(Games!B960, Data!$B$2:$L$134, 4, FALSE)-VLOOKUP(Games!E960, Data!$B$2:$L$134, 4, FALSE))*'Coefficients - Win Probability'!$C$2</f>
        <v>#N/A</v>
      </c>
      <c r="D959" s="5" t="str">
        <f>(VLOOKUP(Games!B960, Data!$B$2:$L$134, 5, FALSE)-VLOOKUP(Games!E960, Data!$B$2:$L$134, 5, FALSE))*'Coefficients - Win Probability'!$D$2</f>
        <v>#N/A</v>
      </c>
      <c r="E959" s="5" t="str">
        <f>(VLOOKUP(Games!B960, Data!$B$2:$L$134, 6, FALSE)-VLOOKUP(Games!E960, Data!$B$2:$L$134, 6, FALSE))*'Coefficients - Win Probability'!$E$2</f>
        <v>#N/A</v>
      </c>
      <c r="F959" s="5" t="str">
        <f>(VLOOKUP(Games!B960, Data!$B$2:$L$134, 7, FALSE)-VLOOKUP(Games!E960, Data!$B$2:$L$134, 7, FALSE))*'Coefficients - Win Probability'!$F$2</f>
        <v>#N/A</v>
      </c>
      <c r="G959" s="5" t="str">
        <f>(VLOOKUP(Games!B960, Data!$B$2:$L$134, 8, FALSE)-VLOOKUP(Games!E960, Data!$B$2:$L$134, 8, FALSE))*'Coefficients - Win Probability'!$G$2</f>
        <v>#N/A</v>
      </c>
      <c r="H959" s="5" t="str">
        <f>(VLOOKUP(Games!B960, Data!$B$2:$L$134, 9, FALSE)-VLOOKUP(Games!E960, Data!$B$2:$L$134, 9, FALSE))*'Coefficients - Win Probability'!$H$2</f>
        <v>#N/A</v>
      </c>
      <c r="I959" s="5" t="str">
        <f>(VLOOKUP(Games!B960, Data!$B$2:$L$134, 10, FALSE)-VLOOKUP(Games!E960, Data!$B$2:$L$134, 10, FALSE))*'Coefficients - Win Probability'!$I$2</f>
        <v>#N/A</v>
      </c>
      <c r="J959" s="5" t="str">
        <f>(IF(AND(VLOOKUP(Games!B960, Data!$B$2:$L$134, 11, FALSE)=1, VLOOKUP(Games!E960, Data!$B$2:$L$134, 11, FALSE)&lt;&gt;1), 1,0))*'Coefficients - Win Probability'!$J$2</f>
        <v>#N/A</v>
      </c>
      <c r="K959" s="5" t="str">
        <f>(IF(AND(VLOOKUP(Games!B960, Data!$B$2:$L$134, 11, FALSE)&lt;&gt;1, VLOOKUP(Games!E960, Data!$B$2:$L$134, 11, FALSE)=1), 1,0))*'Coefficients - Win Probability'!$K$2</f>
        <v>#N/A</v>
      </c>
      <c r="L959" s="5" t="str">
        <f>(VLOOKUP(Games!B960, Data!$B$2:$L$134, 3, FALSE)-VLOOKUP(Games!E960, Data!$B$2:$L$134, 3, FALSE))*'Coefficients - Win Probability'!$L$2</f>
        <v>#N/A</v>
      </c>
      <c r="N959" s="5" t="str">
        <f t="shared" si="1"/>
        <v>#N/A</v>
      </c>
    </row>
    <row r="960" ht="14.25" customHeight="1">
      <c r="A960" s="5" t="n">
        <f>'Coefficients - Win Probability'!$A$2</f>
        <v>0</v>
      </c>
      <c r="B960" s="5" t="n">
        <f>(Games!G961)*'Coefficients - Win Probability'!$B$2</f>
        <v>0</v>
      </c>
      <c r="C960" s="5" t="str">
        <f>(VLOOKUP(Games!B961, Data!$B$2:$L$134, 4, FALSE)-VLOOKUP(Games!E961, Data!$B$2:$L$134, 4, FALSE))*'Coefficients - Win Probability'!$C$2</f>
        <v>#N/A</v>
      </c>
      <c r="D960" s="5" t="str">
        <f>(VLOOKUP(Games!B961, Data!$B$2:$L$134, 5, FALSE)-VLOOKUP(Games!E961, Data!$B$2:$L$134, 5, FALSE))*'Coefficients - Win Probability'!$D$2</f>
        <v>#N/A</v>
      </c>
      <c r="E960" s="5" t="str">
        <f>(VLOOKUP(Games!B961, Data!$B$2:$L$134, 6, FALSE)-VLOOKUP(Games!E961, Data!$B$2:$L$134, 6, FALSE))*'Coefficients - Win Probability'!$E$2</f>
        <v>#N/A</v>
      </c>
      <c r="F960" s="5" t="str">
        <f>(VLOOKUP(Games!B961, Data!$B$2:$L$134, 7, FALSE)-VLOOKUP(Games!E961, Data!$B$2:$L$134, 7, FALSE))*'Coefficients - Win Probability'!$F$2</f>
        <v>#N/A</v>
      </c>
      <c r="G960" s="5" t="str">
        <f>(VLOOKUP(Games!B961, Data!$B$2:$L$134, 8, FALSE)-VLOOKUP(Games!E961, Data!$B$2:$L$134, 8, FALSE))*'Coefficients - Win Probability'!$G$2</f>
        <v>#N/A</v>
      </c>
      <c r="H960" s="5" t="str">
        <f>(VLOOKUP(Games!B961, Data!$B$2:$L$134, 9, FALSE)-VLOOKUP(Games!E961, Data!$B$2:$L$134, 9, FALSE))*'Coefficients - Win Probability'!$H$2</f>
        <v>#N/A</v>
      </c>
      <c r="I960" s="5" t="str">
        <f>(VLOOKUP(Games!B961, Data!$B$2:$L$134, 10, FALSE)-VLOOKUP(Games!E961, Data!$B$2:$L$134, 10, FALSE))*'Coefficients - Win Probability'!$I$2</f>
        <v>#N/A</v>
      </c>
      <c r="J960" s="5" t="str">
        <f>(IF(AND(VLOOKUP(Games!B961, Data!$B$2:$L$134, 11, FALSE)=1, VLOOKUP(Games!E961, Data!$B$2:$L$134, 11, FALSE)&lt;&gt;1), 1,0))*'Coefficients - Win Probability'!$J$2</f>
        <v>#N/A</v>
      </c>
      <c r="K960" s="5" t="str">
        <f>(IF(AND(VLOOKUP(Games!B961, Data!$B$2:$L$134, 11, FALSE)&lt;&gt;1, VLOOKUP(Games!E961, Data!$B$2:$L$134, 11, FALSE)=1), 1,0))*'Coefficients - Win Probability'!$K$2</f>
        <v>#N/A</v>
      </c>
      <c r="L960" s="5" t="str">
        <f>(VLOOKUP(Games!B961, Data!$B$2:$L$134, 3, FALSE)-VLOOKUP(Games!E961, Data!$B$2:$L$134, 3, FALSE))*'Coefficients - Win Probability'!$L$2</f>
        <v>#N/A</v>
      </c>
      <c r="N960" s="5" t="str">
        <f t="shared" si="1"/>
        <v>#N/A</v>
      </c>
    </row>
    <row r="961" ht="14.25" customHeight="1">
      <c r="A961" s="5" t="n">
        <f>'Coefficients - Win Probability'!$A$2</f>
        <v>0</v>
      </c>
      <c r="B961" s="5" t="n">
        <f>(Games!G962)*'Coefficients - Win Probability'!$B$2</f>
        <v>0</v>
      </c>
      <c r="C961" s="5" t="str">
        <f>(VLOOKUP(Games!B962, Data!$B$2:$L$134, 4, FALSE)-VLOOKUP(Games!E962, Data!$B$2:$L$134, 4, FALSE))*'Coefficients - Win Probability'!$C$2</f>
        <v>#N/A</v>
      </c>
      <c r="D961" s="5" t="str">
        <f>(VLOOKUP(Games!B962, Data!$B$2:$L$134, 5, FALSE)-VLOOKUP(Games!E962, Data!$B$2:$L$134, 5, FALSE))*'Coefficients - Win Probability'!$D$2</f>
        <v>#N/A</v>
      </c>
      <c r="E961" s="5" t="str">
        <f>(VLOOKUP(Games!B962, Data!$B$2:$L$134, 6, FALSE)-VLOOKUP(Games!E962, Data!$B$2:$L$134, 6, FALSE))*'Coefficients - Win Probability'!$E$2</f>
        <v>#N/A</v>
      </c>
      <c r="F961" s="5" t="str">
        <f>(VLOOKUP(Games!B962, Data!$B$2:$L$134, 7, FALSE)-VLOOKUP(Games!E962, Data!$B$2:$L$134, 7, FALSE))*'Coefficients - Win Probability'!$F$2</f>
        <v>#N/A</v>
      </c>
      <c r="G961" s="5" t="str">
        <f>(VLOOKUP(Games!B962, Data!$B$2:$L$134, 8, FALSE)-VLOOKUP(Games!E962, Data!$B$2:$L$134, 8, FALSE))*'Coefficients - Win Probability'!$G$2</f>
        <v>#N/A</v>
      </c>
      <c r="H961" s="5" t="str">
        <f>(VLOOKUP(Games!B962, Data!$B$2:$L$134, 9, FALSE)-VLOOKUP(Games!E962, Data!$B$2:$L$134, 9, FALSE))*'Coefficients - Win Probability'!$H$2</f>
        <v>#N/A</v>
      </c>
      <c r="I961" s="5" t="str">
        <f>(VLOOKUP(Games!B962, Data!$B$2:$L$134, 10, FALSE)-VLOOKUP(Games!E962, Data!$B$2:$L$134, 10, FALSE))*'Coefficients - Win Probability'!$I$2</f>
        <v>#N/A</v>
      </c>
      <c r="J961" s="5" t="str">
        <f>(IF(AND(VLOOKUP(Games!B962, Data!$B$2:$L$134, 11, FALSE)=1, VLOOKUP(Games!E962, Data!$B$2:$L$134, 11, FALSE)&lt;&gt;1), 1,0))*'Coefficients - Win Probability'!$J$2</f>
        <v>#N/A</v>
      </c>
      <c r="K961" s="5" t="str">
        <f>(IF(AND(VLOOKUP(Games!B962, Data!$B$2:$L$134, 11, FALSE)&lt;&gt;1, VLOOKUP(Games!E962, Data!$B$2:$L$134, 11, FALSE)=1), 1,0))*'Coefficients - Win Probability'!$K$2</f>
        <v>#N/A</v>
      </c>
      <c r="L961" s="5" t="str">
        <f>(VLOOKUP(Games!B962, Data!$B$2:$L$134, 3, FALSE)-VLOOKUP(Games!E962, Data!$B$2:$L$134, 3, FALSE))*'Coefficients - Win Probability'!$L$2</f>
        <v>#N/A</v>
      </c>
      <c r="N961" s="5" t="str">
        <f t="shared" si="1"/>
        <v>#N/A</v>
      </c>
    </row>
    <row r="962" ht="14.25" customHeight="1">
      <c r="A962" s="5" t="n">
        <f>'Coefficients - Win Probability'!$A$2</f>
        <v>0</v>
      </c>
      <c r="B962" s="5" t="n">
        <f>(Games!G963)*'Coefficients - Win Probability'!$B$2</f>
        <v>0</v>
      </c>
      <c r="C962" s="5" t="str">
        <f>(VLOOKUP(Games!B963, Data!$B$2:$L$134, 4, FALSE)-VLOOKUP(Games!E963, Data!$B$2:$L$134, 4, FALSE))*'Coefficients - Win Probability'!$C$2</f>
        <v>#N/A</v>
      </c>
      <c r="D962" s="5" t="str">
        <f>(VLOOKUP(Games!B963, Data!$B$2:$L$134, 5, FALSE)-VLOOKUP(Games!E963, Data!$B$2:$L$134, 5, FALSE))*'Coefficients - Win Probability'!$D$2</f>
        <v>#N/A</v>
      </c>
      <c r="E962" s="5" t="str">
        <f>(VLOOKUP(Games!B963, Data!$B$2:$L$134, 6, FALSE)-VLOOKUP(Games!E963, Data!$B$2:$L$134, 6, FALSE))*'Coefficients - Win Probability'!$E$2</f>
        <v>#N/A</v>
      </c>
      <c r="F962" s="5" t="str">
        <f>(VLOOKUP(Games!B963, Data!$B$2:$L$134, 7, FALSE)-VLOOKUP(Games!E963, Data!$B$2:$L$134, 7, FALSE))*'Coefficients - Win Probability'!$F$2</f>
        <v>#N/A</v>
      </c>
      <c r="G962" s="5" t="str">
        <f>(VLOOKUP(Games!B963, Data!$B$2:$L$134, 8, FALSE)-VLOOKUP(Games!E963, Data!$B$2:$L$134, 8, FALSE))*'Coefficients - Win Probability'!$G$2</f>
        <v>#N/A</v>
      </c>
      <c r="H962" s="5" t="str">
        <f>(VLOOKUP(Games!B963, Data!$B$2:$L$134, 9, FALSE)-VLOOKUP(Games!E963, Data!$B$2:$L$134, 9, FALSE))*'Coefficients - Win Probability'!$H$2</f>
        <v>#N/A</v>
      </c>
      <c r="I962" s="5" t="str">
        <f>(VLOOKUP(Games!B963, Data!$B$2:$L$134, 10, FALSE)-VLOOKUP(Games!E963, Data!$B$2:$L$134, 10, FALSE))*'Coefficients - Win Probability'!$I$2</f>
        <v>#N/A</v>
      </c>
      <c r="J962" s="5" t="str">
        <f>(IF(AND(VLOOKUP(Games!B963, Data!$B$2:$L$134, 11, FALSE)=1, VLOOKUP(Games!E963, Data!$B$2:$L$134, 11, FALSE)&lt;&gt;1), 1,0))*'Coefficients - Win Probability'!$J$2</f>
        <v>#N/A</v>
      </c>
      <c r="K962" s="5" t="str">
        <f>(IF(AND(VLOOKUP(Games!B963, Data!$B$2:$L$134, 11, FALSE)&lt;&gt;1, VLOOKUP(Games!E963, Data!$B$2:$L$134, 11, FALSE)=1), 1,0))*'Coefficients - Win Probability'!$K$2</f>
        <v>#N/A</v>
      </c>
      <c r="L962" s="5" t="str">
        <f>(VLOOKUP(Games!B963, Data!$B$2:$L$134, 3, FALSE)-VLOOKUP(Games!E963, Data!$B$2:$L$134, 3, FALSE))*'Coefficients - Win Probability'!$L$2</f>
        <v>#N/A</v>
      </c>
      <c r="N962" s="5" t="str">
        <f t="shared" si="1"/>
        <v>#N/A</v>
      </c>
    </row>
    <row r="963" ht="14.25" customHeight="1">
      <c r="A963" s="5" t="n">
        <f>'Coefficients - Win Probability'!$A$2</f>
        <v>0</v>
      </c>
      <c r="B963" s="5" t="n">
        <f>(Games!G964)*'Coefficients - Win Probability'!$B$2</f>
        <v>0</v>
      </c>
      <c r="C963" s="5" t="str">
        <f>(VLOOKUP(Games!B964, Data!$B$2:$L$134, 4, FALSE)-VLOOKUP(Games!E964, Data!$B$2:$L$134, 4, FALSE))*'Coefficients - Win Probability'!$C$2</f>
        <v>#N/A</v>
      </c>
      <c r="D963" s="5" t="str">
        <f>(VLOOKUP(Games!B964, Data!$B$2:$L$134, 5, FALSE)-VLOOKUP(Games!E964, Data!$B$2:$L$134, 5, FALSE))*'Coefficients - Win Probability'!$D$2</f>
        <v>#N/A</v>
      </c>
      <c r="E963" s="5" t="str">
        <f>(VLOOKUP(Games!B964, Data!$B$2:$L$134, 6, FALSE)-VLOOKUP(Games!E964, Data!$B$2:$L$134, 6, FALSE))*'Coefficients - Win Probability'!$E$2</f>
        <v>#N/A</v>
      </c>
      <c r="F963" s="5" t="str">
        <f>(VLOOKUP(Games!B964, Data!$B$2:$L$134, 7, FALSE)-VLOOKUP(Games!E964, Data!$B$2:$L$134, 7, FALSE))*'Coefficients - Win Probability'!$F$2</f>
        <v>#N/A</v>
      </c>
      <c r="G963" s="5" t="str">
        <f>(VLOOKUP(Games!B964, Data!$B$2:$L$134, 8, FALSE)-VLOOKUP(Games!E964, Data!$B$2:$L$134, 8, FALSE))*'Coefficients - Win Probability'!$G$2</f>
        <v>#N/A</v>
      </c>
      <c r="H963" s="5" t="str">
        <f>(VLOOKUP(Games!B964, Data!$B$2:$L$134, 9, FALSE)-VLOOKUP(Games!E964, Data!$B$2:$L$134, 9, FALSE))*'Coefficients - Win Probability'!$H$2</f>
        <v>#N/A</v>
      </c>
      <c r="I963" s="5" t="str">
        <f>(VLOOKUP(Games!B964, Data!$B$2:$L$134, 10, FALSE)-VLOOKUP(Games!E964, Data!$B$2:$L$134, 10, FALSE))*'Coefficients - Win Probability'!$I$2</f>
        <v>#N/A</v>
      </c>
      <c r="J963" s="5" t="str">
        <f>(IF(AND(VLOOKUP(Games!B964, Data!$B$2:$L$134, 11, FALSE)=1, VLOOKUP(Games!E964, Data!$B$2:$L$134, 11, FALSE)&lt;&gt;1), 1,0))*'Coefficients - Win Probability'!$J$2</f>
        <v>#N/A</v>
      </c>
      <c r="K963" s="5" t="str">
        <f>(IF(AND(VLOOKUP(Games!B964, Data!$B$2:$L$134, 11, FALSE)&lt;&gt;1, VLOOKUP(Games!E964, Data!$B$2:$L$134, 11, FALSE)=1), 1,0))*'Coefficients - Win Probability'!$K$2</f>
        <v>#N/A</v>
      </c>
      <c r="L963" s="5" t="str">
        <f>(VLOOKUP(Games!B964, Data!$B$2:$L$134, 3, FALSE)-VLOOKUP(Games!E964, Data!$B$2:$L$134, 3, FALSE))*'Coefficients - Win Probability'!$L$2</f>
        <v>#N/A</v>
      </c>
      <c r="N963" s="5" t="str">
        <f t="shared" si="1"/>
        <v>#N/A</v>
      </c>
    </row>
    <row r="964" ht="14.25" customHeight="1">
      <c r="A964" s="5" t="n">
        <f>'Coefficients - Win Probability'!$A$2</f>
        <v>0</v>
      </c>
      <c r="B964" s="5" t="n">
        <f>(Games!G965)*'Coefficients - Win Probability'!$B$2</f>
        <v>0</v>
      </c>
      <c r="C964" s="5" t="str">
        <f>(VLOOKUP(Games!B965, Data!$B$2:$L$134, 4, FALSE)-VLOOKUP(Games!E965, Data!$B$2:$L$134, 4, FALSE))*'Coefficients - Win Probability'!$C$2</f>
        <v>#N/A</v>
      </c>
      <c r="D964" s="5" t="str">
        <f>(VLOOKUP(Games!B965, Data!$B$2:$L$134, 5, FALSE)-VLOOKUP(Games!E965, Data!$B$2:$L$134, 5, FALSE))*'Coefficients - Win Probability'!$D$2</f>
        <v>#N/A</v>
      </c>
      <c r="E964" s="5" t="str">
        <f>(VLOOKUP(Games!B965, Data!$B$2:$L$134, 6, FALSE)-VLOOKUP(Games!E965, Data!$B$2:$L$134, 6, FALSE))*'Coefficients - Win Probability'!$E$2</f>
        <v>#N/A</v>
      </c>
      <c r="F964" s="5" t="str">
        <f>(VLOOKUP(Games!B965, Data!$B$2:$L$134, 7, FALSE)-VLOOKUP(Games!E965, Data!$B$2:$L$134, 7, FALSE))*'Coefficients - Win Probability'!$F$2</f>
        <v>#N/A</v>
      </c>
      <c r="G964" s="5" t="str">
        <f>(VLOOKUP(Games!B965, Data!$B$2:$L$134, 8, FALSE)-VLOOKUP(Games!E965, Data!$B$2:$L$134, 8, FALSE))*'Coefficients - Win Probability'!$G$2</f>
        <v>#N/A</v>
      </c>
      <c r="H964" s="5" t="str">
        <f>(VLOOKUP(Games!B965, Data!$B$2:$L$134, 9, FALSE)-VLOOKUP(Games!E965, Data!$B$2:$L$134, 9, FALSE))*'Coefficients - Win Probability'!$H$2</f>
        <v>#N/A</v>
      </c>
      <c r="I964" s="5" t="str">
        <f>(VLOOKUP(Games!B965, Data!$B$2:$L$134, 10, FALSE)-VLOOKUP(Games!E965, Data!$B$2:$L$134, 10, FALSE))*'Coefficients - Win Probability'!$I$2</f>
        <v>#N/A</v>
      </c>
      <c r="J964" s="5" t="str">
        <f>(IF(AND(VLOOKUP(Games!B965, Data!$B$2:$L$134, 11, FALSE)=1, VLOOKUP(Games!E965, Data!$B$2:$L$134, 11, FALSE)&lt;&gt;1), 1,0))*'Coefficients - Win Probability'!$J$2</f>
        <v>#N/A</v>
      </c>
      <c r="K964" s="5" t="str">
        <f>(IF(AND(VLOOKUP(Games!B965, Data!$B$2:$L$134, 11, FALSE)&lt;&gt;1, VLOOKUP(Games!E965, Data!$B$2:$L$134, 11, FALSE)=1), 1,0))*'Coefficients - Win Probability'!$K$2</f>
        <v>#N/A</v>
      </c>
      <c r="L964" s="5" t="str">
        <f>(VLOOKUP(Games!B965, Data!$B$2:$L$134, 3, FALSE)-VLOOKUP(Games!E965, Data!$B$2:$L$134, 3, FALSE))*'Coefficients - Win Probability'!$L$2</f>
        <v>#N/A</v>
      </c>
      <c r="N964" s="5" t="str">
        <f t="shared" si="1"/>
        <v>#N/A</v>
      </c>
    </row>
    <row r="965" ht="14.25" customHeight="1">
      <c r="A965" s="5" t="n">
        <f>'Coefficients - Win Probability'!$A$2</f>
        <v>0</v>
      </c>
      <c r="B965" s="5" t="n">
        <f>(Games!G966)*'Coefficients - Win Probability'!$B$2</f>
        <v>0</v>
      </c>
      <c r="C965" s="5" t="str">
        <f>(VLOOKUP(Games!B966, Data!$B$2:$L$134, 4, FALSE)-VLOOKUP(Games!E966, Data!$B$2:$L$134, 4, FALSE))*'Coefficients - Win Probability'!$C$2</f>
        <v>#N/A</v>
      </c>
      <c r="D965" s="5" t="str">
        <f>(VLOOKUP(Games!B966, Data!$B$2:$L$134, 5, FALSE)-VLOOKUP(Games!E966, Data!$B$2:$L$134, 5, FALSE))*'Coefficients - Win Probability'!$D$2</f>
        <v>#N/A</v>
      </c>
      <c r="E965" s="5" t="str">
        <f>(VLOOKUP(Games!B966, Data!$B$2:$L$134, 6, FALSE)-VLOOKUP(Games!E966, Data!$B$2:$L$134, 6, FALSE))*'Coefficients - Win Probability'!$E$2</f>
        <v>#N/A</v>
      </c>
      <c r="F965" s="5" t="str">
        <f>(VLOOKUP(Games!B966, Data!$B$2:$L$134, 7, FALSE)-VLOOKUP(Games!E966, Data!$B$2:$L$134, 7, FALSE))*'Coefficients - Win Probability'!$F$2</f>
        <v>#N/A</v>
      </c>
      <c r="G965" s="5" t="str">
        <f>(VLOOKUP(Games!B966, Data!$B$2:$L$134, 8, FALSE)-VLOOKUP(Games!E966, Data!$B$2:$L$134, 8, FALSE))*'Coefficients - Win Probability'!$G$2</f>
        <v>#N/A</v>
      </c>
      <c r="H965" s="5" t="str">
        <f>(VLOOKUP(Games!B966, Data!$B$2:$L$134, 9, FALSE)-VLOOKUP(Games!E966, Data!$B$2:$L$134, 9, FALSE))*'Coefficients - Win Probability'!$H$2</f>
        <v>#N/A</v>
      </c>
      <c r="I965" s="5" t="str">
        <f>(VLOOKUP(Games!B966, Data!$B$2:$L$134, 10, FALSE)-VLOOKUP(Games!E966, Data!$B$2:$L$134, 10, FALSE))*'Coefficients - Win Probability'!$I$2</f>
        <v>#N/A</v>
      </c>
      <c r="J965" s="5" t="str">
        <f>(IF(AND(VLOOKUP(Games!B966, Data!$B$2:$L$134, 11, FALSE)=1, VLOOKUP(Games!E966, Data!$B$2:$L$134, 11, FALSE)&lt;&gt;1), 1,0))*'Coefficients - Win Probability'!$J$2</f>
        <v>#N/A</v>
      </c>
      <c r="K965" s="5" t="str">
        <f>(IF(AND(VLOOKUP(Games!B966, Data!$B$2:$L$134, 11, FALSE)&lt;&gt;1, VLOOKUP(Games!E966, Data!$B$2:$L$134, 11, FALSE)=1), 1,0))*'Coefficients - Win Probability'!$K$2</f>
        <v>#N/A</v>
      </c>
      <c r="L965" s="5" t="str">
        <f>(VLOOKUP(Games!B966, Data!$B$2:$L$134, 3, FALSE)-VLOOKUP(Games!E966, Data!$B$2:$L$134, 3, FALSE))*'Coefficients - Win Probability'!$L$2</f>
        <v>#N/A</v>
      </c>
      <c r="N965" s="5" t="str">
        <f t="shared" si="1"/>
        <v>#N/A</v>
      </c>
    </row>
    <row r="966" ht="14.25" customHeight="1">
      <c r="A966" s="5" t="n">
        <f>'Coefficients - Win Probability'!$A$2</f>
        <v>0</v>
      </c>
      <c r="B966" s="5" t="n">
        <f>(Games!G967)*'Coefficients - Win Probability'!$B$2</f>
        <v>0</v>
      </c>
      <c r="C966" s="5" t="str">
        <f>(VLOOKUP(Games!B967, Data!$B$2:$L$134, 4, FALSE)-VLOOKUP(Games!E967, Data!$B$2:$L$134, 4, FALSE))*'Coefficients - Win Probability'!$C$2</f>
        <v>#N/A</v>
      </c>
      <c r="D966" s="5" t="str">
        <f>(VLOOKUP(Games!B967, Data!$B$2:$L$134, 5, FALSE)-VLOOKUP(Games!E967, Data!$B$2:$L$134, 5, FALSE))*'Coefficients - Win Probability'!$D$2</f>
        <v>#N/A</v>
      </c>
      <c r="E966" s="5" t="str">
        <f>(VLOOKUP(Games!B967, Data!$B$2:$L$134, 6, FALSE)-VLOOKUP(Games!E967, Data!$B$2:$L$134, 6, FALSE))*'Coefficients - Win Probability'!$E$2</f>
        <v>#N/A</v>
      </c>
      <c r="F966" s="5" t="str">
        <f>(VLOOKUP(Games!B967, Data!$B$2:$L$134, 7, FALSE)-VLOOKUP(Games!E967, Data!$B$2:$L$134, 7, FALSE))*'Coefficients - Win Probability'!$F$2</f>
        <v>#N/A</v>
      </c>
      <c r="G966" s="5" t="str">
        <f>(VLOOKUP(Games!B967, Data!$B$2:$L$134, 8, FALSE)-VLOOKUP(Games!E967, Data!$B$2:$L$134, 8, FALSE))*'Coefficients - Win Probability'!$G$2</f>
        <v>#N/A</v>
      </c>
      <c r="H966" s="5" t="str">
        <f>(VLOOKUP(Games!B967, Data!$B$2:$L$134, 9, FALSE)-VLOOKUP(Games!E967, Data!$B$2:$L$134, 9, FALSE))*'Coefficients - Win Probability'!$H$2</f>
        <v>#N/A</v>
      </c>
      <c r="I966" s="5" t="str">
        <f>(VLOOKUP(Games!B967, Data!$B$2:$L$134, 10, FALSE)-VLOOKUP(Games!E967, Data!$B$2:$L$134, 10, FALSE))*'Coefficients - Win Probability'!$I$2</f>
        <v>#N/A</v>
      </c>
      <c r="J966" s="5" t="str">
        <f>(IF(AND(VLOOKUP(Games!B967, Data!$B$2:$L$134, 11, FALSE)=1, VLOOKUP(Games!E967, Data!$B$2:$L$134, 11, FALSE)&lt;&gt;1), 1,0))*'Coefficients - Win Probability'!$J$2</f>
        <v>#N/A</v>
      </c>
      <c r="K966" s="5" t="str">
        <f>(IF(AND(VLOOKUP(Games!B967, Data!$B$2:$L$134, 11, FALSE)&lt;&gt;1, VLOOKUP(Games!E967, Data!$B$2:$L$134, 11, FALSE)=1), 1,0))*'Coefficients - Win Probability'!$K$2</f>
        <v>#N/A</v>
      </c>
      <c r="L966" s="5" t="str">
        <f>(VLOOKUP(Games!B967, Data!$B$2:$L$134, 3, FALSE)-VLOOKUP(Games!E967, Data!$B$2:$L$134, 3, FALSE))*'Coefficients - Win Probability'!$L$2</f>
        <v>#N/A</v>
      </c>
      <c r="N966" s="5" t="str">
        <f t="shared" si="1"/>
        <v>#N/A</v>
      </c>
    </row>
    <row r="967" ht="14.25" customHeight="1">
      <c r="A967" s="5" t="n">
        <f>'Coefficients - Win Probability'!$A$2</f>
        <v>0</v>
      </c>
      <c r="B967" s="5" t="n">
        <f>(Games!G968)*'Coefficients - Win Probability'!$B$2</f>
        <v>0</v>
      </c>
      <c r="C967" s="5" t="str">
        <f>(VLOOKUP(Games!B968, Data!$B$2:$L$134, 4, FALSE)-VLOOKUP(Games!E968, Data!$B$2:$L$134, 4, FALSE))*'Coefficients - Win Probability'!$C$2</f>
        <v>#N/A</v>
      </c>
      <c r="D967" s="5" t="str">
        <f>(VLOOKUP(Games!B968, Data!$B$2:$L$134, 5, FALSE)-VLOOKUP(Games!E968, Data!$B$2:$L$134, 5, FALSE))*'Coefficients - Win Probability'!$D$2</f>
        <v>#N/A</v>
      </c>
      <c r="E967" s="5" t="str">
        <f>(VLOOKUP(Games!B968, Data!$B$2:$L$134, 6, FALSE)-VLOOKUP(Games!E968, Data!$B$2:$L$134, 6, FALSE))*'Coefficients - Win Probability'!$E$2</f>
        <v>#N/A</v>
      </c>
      <c r="F967" s="5" t="str">
        <f>(VLOOKUP(Games!B968, Data!$B$2:$L$134, 7, FALSE)-VLOOKUP(Games!E968, Data!$B$2:$L$134, 7, FALSE))*'Coefficients - Win Probability'!$F$2</f>
        <v>#N/A</v>
      </c>
      <c r="G967" s="5" t="str">
        <f>(VLOOKUP(Games!B968, Data!$B$2:$L$134, 8, FALSE)-VLOOKUP(Games!E968, Data!$B$2:$L$134, 8, FALSE))*'Coefficients - Win Probability'!$G$2</f>
        <v>#N/A</v>
      </c>
      <c r="H967" s="5" t="str">
        <f>(VLOOKUP(Games!B968, Data!$B$2:$L$134, 9, FALSE)-VLOOKUP(Games!E968, Data!$B$2:$L$134, 9, FALSE))*'Coefficients - Win Probability'!$H$2</f>
        <v>#N/A</v>
      </c>
      <c r="I967" s="5" t="str">
        <f>(VLOOKUP(Games!B968, Data!$B$2:$L$134, 10, FALSE)-VLOOKUP(Games!E968, Data!$B$2:$L$134, 10, FALSE))*'Coefficients - Win Probability'!$I$2</f>
        <v>#N/A</v>
      </c>
      <c r="J967" s="5" t="str">
        <f>(IF(AND(VLOOKUP(Games!B968, Data!$B$2:$L$134, 11, FALSE)=1, VLOOKUP(Games!E968, Data!$B$2:$L$134, 11, FALSE)&lt;&gt;1), 1,0))*'Coefficients - Win Probability'!$J$2</f>
        <v>#N/A</v>
      </c>
      <c r="K967" s="5" t="str">
        <f>(IF(AND(VLOOKUP(Games!B968, Data!$B$2:$L$134, 11, FALSE)&lt;&gt;1, VLOOKUP(Games!E968, Data!$B$2:$L$134, 11, FALSE)=1), 1,0))*'Coefficients - Win Probability'!$K$2</f>
        <v>#N/A</v>
      </c>
      <c r="L967" s="5" t="str">
        <f>(VLOOKUP(Games!B968, Data!$B$2:$L$134, 3, FALSE)-VLOOKUP(Games!E968, Data!$B$2:$L$134, 3, FALSE))*'Coefficients - Win Probability'!$L$2</f>
        <v>#N/A</v>
      </c>
      <c r="N967" s="5" t="str">
        <f t="shared" si="1"/>
        <v>#N/A</v>
      </c>
    </row>
    <row r="968" ht="14.25" customHeight="1">
      <c r="A968" s="5" t="n">
        <f>'Coefficients - Win Probability'!$A$2</f>
        <v>0</v>
      </c>
      <c r="B968" s="5" t="n">
        <f>(Games!G969)*'Coefficients - Win Probability'!$B$2</f>
        <v>0</v>
      </c>
      <c r="C968" s="5" t="str">
        <f>(VLOOKUP(Games!B969, Data!$B$2:$L$134, 4, FALSE)-VLOOKUP(Games!E969, Data!$B$2:$L$134, 4, FALSE))*'Coefficients - Win Probability'!$C$2</f>
        <v>#N/A</v>
      </c>
      <c r="D968" s="5" t="str">
        <f>(VLOOKUP(Games!B969, Data!$B$2:$L$134, 5, FALSE)-VLOOKUP(Games!E969, Data!$B$2:$L$134, 5, FALSE))*'Coefficients - Win Probability'!$D$2</f>
        <v>#N/A</v>
      </c>
      <c r="E968" s="5" t="str">
        <f>(VLOOKUP(Games!B969, Data!$B$2:$L$134, 6, FALSE)-VLOOKUP(Games!E969, Data!$B$2:$L$134, 6, FALSE))*'Coefficients - Win Probability'!$E$2</f>
        <v>#N/A</v>
      </c>
      <c r="F968" s="5" t="str">
        <f>(VLOOKUP(Games!B969, Data!$B$2:$L$134, 7, FALSE)-VLOOKUP(Games!E969, Data!$B$2:$L$134, 7, FALSE))*'Coefficients - Win Probability'!$F$2</f>
        <v>#N/A</v>
      </c>
      <c r="G968" s="5" t="str">
        <f>(VLOOKUP(Games!B969, Data!$B$2:$L$134, 8, FALSE)-VLOOKUP(Games!E969, Data!$B$2:$L$134, 8, FALSE))*'Coefficients - Win Probability'!$G$2</f>
        <v>#N/A</v>
      </c>
      <c r="H968" s="5" t="str">
        <f>(VLOOKUP(Games!B969, Data!$B$2:$L$134, 9, FALSE)-VLOOKUP(Games!E969, Data!$B$2:$L$134, 9, FALSE))*'Coefficients - Win Probability'!$H$2</f>
        <v>#N/A</v>
      </c>
      <c r="I968" s="5" t="str">
        <f>(VLOOKUP(Games!B969, Data!$B$2:$L$134, 10, FALSE)-VLOOKUP(Games!E969, Data!$B$2:$L$134, 10, FALSE))*'Coefficients - Win Probability'!$I$2</f>
        <v>#N/A</v>
      </c>
      <c r="J968" s="5" t="str">
        <f>(IF(AND(VLOOKUP(Games!B969, Data!$B$2:$L$134, 11, FALSE)=1, VLOOKUP(Games!E969, Data!$B$2:$L$134, 11, FALSE)&lt;&gt;1), 1,0))*'Coefficients - Win Probability'!$J$2</f>
        <v>#N/A</v>
      </c>
      <c r="K968" s="5" t="str">
        <f>(IF(AND(VLOOKUP(Games!B969, Data!$B$2:$L$134, 11, FALSE)&lt;&gt;1, VLOOKUP(Games!E969, Data!$B$2:$L$134, 11, FALSE)=1), 1,0))*'Coefficients - Win Probability'!$K$2</f>
        <v>#N/A</v>
      </c>
      <c r="L968" s="5" t="str">
        <f>(VLOOKUP(Games!B969, Data!$B$2:$L$134, 3, FALSE)-VLOOKUP(Games!E969, Data!$B$2:$L$134, 3, FALSE))*'Coefficients - Win Probability'!$L$2</f>
        <v>#N/A</v>
      </c>
      <c r="N968" s="5" t="str">
        <f t="shared" si="1"/>
        <v>#N/A</v>
      </c>
    </row>
    <row r="969" ht="14.25" customHeight="1">
      <c r="A969" s="5" t="n">
        <f>'Coefficients - Win Probability'!$A$2</f>
        <v>0</v>
      </c>
      <c r="B969" s="5" t="n">
        <f>(Games!G970)*'Coefficients - Win Probability'!$B$2</f>
        <v>0</v>
      </c>
      <c r="C969" s="5" t="str">
        <f>(VLOOKUP(Games!B970, Data!$B$2:$L$134, 4, FALSE)-VLOOKUP(Games!E970, Data!$B$2:$L$134, 4, FALSE))*'Coefficients - Win Probability'!$C$2</f>
        <v>#N/A</v>
      </c>
      <c r="D969" s="5" t="str">
        <f>(VLOOKUP(Games!B970, Data!$B$2:$L$134, 5, FALSE)-VLOOKUP(Games!E970, Data!$B$2:$L$134, 5, FALSE))*'Coefficients - Win Probability'!$D$2</f>
        <v>#N/A</v>
      </c>
      <c r="E969" s="5" t="str">
        <f>(VLOOKUP(Games!B970, Data!$B$2:$L$134, 6, FALSE)-VLOOKUP(Games!E970, Data!$B$2:$L$134, 6, FALSE))*'Coefficients - Win Probability'!$E$2</f>
        <v>#N/A</v>
      </c>
      <c r="F969" s="5" t="str">
        <f>(VLOOKUP(Games!B970, Data!$B$2:$L$134, 7, FALSE)-VLOOKUP(Games!E970, Data!$B$2:$L$134, 7, FALSE))*'Coefficients - Win Probability'!$F$2</f>
        <v>#N/A</v>
      </c>
      <c r="G969" s="5" t="str">
        <f>(VLOOKUP(Games!B970, Data!$B$2:$L$134, 8, FALSE)-VLOOKUP(Games!E970, Data!$B$2:$L$134, 8, FALSE))*'Coefficients - Win Probability'!$G$2</f>
        <v>#N/A</v>
      </c>
      <c r="H969" s="5" t="str">
        <f>(VLOOKUP(Games!B970, Data!$B$2:$L$134, 9, FALSE)-VLOOKUP(Games!E970, Data!$B$2:$L$134, 9, FALSE))*'Coefficients - Win Probability'!$H$2</f>
        <v>#N/A</v>
      </c>
      <c r="I969" s="5" t="str">
        <f>(VLOOKUP(Games!B970, Data!$B$2:$L$134, 10, FALSE)-VLOOKUP(Games!E970, Data!$B$2:$L$134, 10, FALSE))*'Coefficients - Win Probability'!$I$2</f>
        <v>#N/A</v>
      </c>
      <c r="J969" s="5" t="str">
        <f>(IF(AND(VLOOKUP(Games!B970, Data!$B$2:$L$134, 11, FALSE)=1, VLOOKUP(Games!E970, Data!$B$2:$L$134, 11, FALSE)&lt;&gt;1), 1,0))*'Coefficients - Win Probability'!$J$2</f>
        <v>#N/A</v>
      </c>
      <c r="K969" s="5" t="str">
        <f>(IF(AND(VLOOKUP(Games!B970, Data!$B$2:$L$134, 11, FALSE)&lt;&gt;1, VLOOKUP(Games!E970, Data!$B$2:$L$134, 11, FALSE)=1), 1,0))*'Coefficients - Win Probability'!$K$2</f>
        <v>#N/A</v>
      </c>
      <c r="L969" s="5" t="str">
        <f>(VLOOKUP(Games!B970, Data!$B$2:$L$134, 3, FALSE)-VLOOKUP(Games!E970, Data!$B$2:$L$134, 3, FALSE))*'Coefficients - Win Probability'!$L$2</f>
        <v>#N/A</v>
      </c>
      <c r="N969" s="5" t="str">
        <f t="shared" si="1"/>
        <v>#N/A</v>
      </c>
    </row>
    <row r="970" ht="14.25" customHeight="1">
      <c r="A970" s="5" t="n">
        <f>'Coefficients - Win Probability'!$A$2</f>
        <v>0</v>
      </c>
      <c r="B970" s="5" t="n">
        <f>(Games!G971)*'Coefficients - Win Probability'!$B$2</f>
        <v>0</v>
      </c>
      <c r="C970" s="5" t="str">
        <f>(VLOOKUP(Games!B971, Data!$B$2:$L$134, 4, FALSE)-VLOOKUP(Games!E971, Data!$B$2:$L$134, 4, FALSE))*'Coefficients - Win Probability'!$C$2</f>
        <v>#N/A</v>
      </c>
      <c r="D970" s="5" t="str">
        <f>(VLOOKUP(Games!B971, Data!$B$2:$L$134, 5, FALSE)-VLOOKUP(Games!E971, Data!$B$2:$L$134, 5, FALSE))*'Coefficients - Win Probability'!$D$2</f>
        <v>#N/A</v>
      </c>
      <c r="E970" s="5" t="str">
        <f>(VLOOKUP(Games!B971, Data!$B$2:$L$134, 6, FALSE)-VLOOKUP(Games!E971, Data!$B$2:$L$134, 6, FALSE))*'Coefficients - Win Probability'!$E$2</f>
        <v>#N/A</v>
      </c>
      <c r="F970" s="5" t="str">
        <f>(VLOOKUP(Games!B971, Data!$B$2:$L$134, 7, FALSE)-VLOOKUP(Games!E971, Data!$B$2:$L$134, 7, FALSE))*'Coefficients - Win Probability'!$F$2</f>
        <v>#N/A</v>
      </c>
      <c r="G970" s="5" t="str">
        <f>(VLOOKUP(Games!B971, Data!$B$2:$L$134, 8, FALSE)-VLOOKUP(Games!E971, Data!$B$2:$L$134, 8, FALSE))*'Coefficients - Win Probability'!$G$2</f>
        <v>#N/A</v>
      </c>
      <c r="H970" s="5" t="str">
        <f>(VLOOKUP(Games!B971, Data!$B$2:$L$134, 9, FALSE)-VLOOKUP(Games!E971, Data!$B$2:$L$134, 9, FALSE))*'Coefficients - Win Probability'!$H$2</f>
        <v>#N/A</v>
      </c>
      <c r="I970" s="5" t="str">
        <f>(VLOOKUP(Games!B971, Data!$B$2:$L$134, 10, FALSE)-VLOOKUP(Games!E971, Data!$B$2:$L$134, 10, FALSE))*'Coefficients - Win Probability'!$I$2</f>
        <v>#N/A</v>
      </c>
      <c r="J970" s="5" t="str">
        <f>(IF(AND(VLOOKUP(Games!B971, Data!$B$2:$L$134, 11, FALSE)=1, VLOOKUP(Games!E971, Data!$B$2:$L$134, 11, FALSE)&lt;&gt;1), 1,0))*'Coefficients - Win Probability'!$J$2</f>
        <v>#N/A</v>
      </c>
      <c r="K970" s="5" t="str">
        <f>(IF(AND(VLOOKUP(Games!B971, Data!$B$2:$L$134, 11, FALSE)&lt;&gt;1, VLOOKUP(Games!E971, Data!$B$2:$L$134, 11, FALSE)=1), 1,0))*'Coefficients - Win Probability'!$K$2</f>
        <v>#N/A</v>
      </c>
      <c r="L970" s="5" t="str">
        <f>(VLOOKUP(Games!B971, Data!$B$2:$L$134, 3, FALSE)-VLOOKUP(Games!E971, Data!$B$2:$L$134, 3, FALSE))*'Coefficients - Win Probability'!$L$2</f>
        <v>#N/A</v>
      </c>
      <c r="N970" s="5" t="str">
        <f t="shared" si="1"/>
        <v>#N/A</v>
      </c>
    </row>
    <row r="971" ht="14.25" customHeight="1">
      <c r="A971" s="5" t="n">
        <f>'Coefficients - Win Probability'!$A$2</f>
        <v>0</v>
      </c>
      <c r="B971" s="5" t="n">
        <f>(Games!G972)*'Coefficients - Win Probability'!$B$2</f>
        <v>0</v>
      </c>
      <c r="C971" s="5" t="str">
        <f>(VLOOKUP(Games!B972, Data!$B$2:$L$134, 4, FALSE)-VLOOKUP(Games!E972, Data!$B$2:$L$134, 4, FALSE))*'Coefficients - Win Probability'!$C$2</f>
        <v>#N/A</v>
      </c>
      <c r="D971" s="5" t="str">
        <f>(VLOOKUP(Games!B972, Data!$B$2:$L$134, 5, FALSE)-VLOOKUP(Games!E972, Data!$B$2:$L$134, 5, FALSE))*'Coefficients - Win Probability'!$D$2</f>
        <v>#N/A</v>
      </c>
      <c r="E971" s="5" t="str">
        <f>(VLOOKUP(Games!B972, Data!$B$2:$L$134, 6, FALSE)-VLOOKUP(Games!E972, Data!$B$2:$L$134, 6, FALSE))*'Coefficients - Win Probability'!$E$2</f>
        <v>#N/A</v>
      </c>
      <c r="F971" s="5" t="str">
        <f>(VLOOKUP(Games!B972, Data!$B$2:$L$134, 7, FALSE)-VLOOKUP(Games!E972, Data!$B$2:$L$134, 7, FALSE))*'Coefficients - Win Probability'!$F$2</f>
        <v>#N/A</v>
      </c>
      <c r="G971" s="5" t="str">
        <f>(VLOOKUP(Games!B972, Data!$B$2:$L$134, 8, FALSE)-VLOOKUP(Games!E972, Data!$B$2:$L$134, 8, FALSE))*'Coefficients - Win Probability'!$G$2</f>
        <v>#N/A</v>
      </c>
      <c r="H971" s="5" t="str">
        <f>(VLOOKUP(Games!B972, Data!$B$2:$L$134, 9, FALSE)-VLOOKUP(Games!E972, Data!$B$2:$L$134, 9, FALSE))*'Coefficients - Win Probability'!$H$2</f>
        <v>#N/A</v>
      </c>
      <c r="I971" s="5" t="str">
        <f>(VLOOKUP(Games!B972, Data!$B$2:$L$134, 10, FALSE)-VLOOKUP(Games!E972, Data!$B$2:$L$134, 10, FALSE))*'Coefficients - Win Probability'!$I$2</f>
        <v>#N/A</v>
      </c>
      <c r="J971" s="5" t="str">
        <f>(IF(AND(VLOOKUP(Games!B972, Data!$B$2:$L$134, 11, FALSE)=1, VLOOKUP(Games!E972, Data!$B$2:$L$134, 11, FALSE)&lt;&gt;1), 1,0))*'Coefficients - Win Probability'!$J$2</f>
        <v>#N/A</v>
      </c>
      <c r="K971" s="5" t="str">
        <f>(IF(AND(VLOOKUP(Games!B972, Data!$B$2:$L$134, 11, FALSE)&lt;&gt;1, VLOOKUP(Games!E972, Data!$B$2:$L$134, 11, FALSE)=1), 1,0))*'Coefficients - Win Probability'!$K$2</f>
        <v>#N/A</v>
      </c>
      <c r="L971" s="5" t="str">
        <f>(VLOOKUP(Games!B972, Data!$B$2:$L$134, 3, FALSE)-VLOOKUP(Games!E972, Data!$B$2:$L$134, 3, FALSE))*'Coefficients - Win Probability'!$L$2</f>
        <v>#N/A</v>
      </c>
      <c r="N971" s="5" t="str">
        <f t="shared" si="1"/>
        <v>#N/A</v>
      </c>
    </row>
    <row r="972" ht="14.25" customHeight="1">
      <c r="A972" s="5" t="n">
        <f>'Coefficients - Win Probability'!$A$2</f>
        <v>0</v>
      </c>
      <c r="B972" s="5" t="n">
        <f>(Games!G973)*'Coefficients - Win Probability'!$B$2</f>
        <v>0</v>
      </c>
      <c r="C972" s="5" t="str">
        <f>(VLOOKUP(Games!B973, Data!$B$2:$L$134, 4, FALSE)-VLOOKUP(Games!E973, Data!$B$2:$L$134, 4, FALSE))*'Coefficients - Win Probability'!$C$2</f>
        <v>#N/A</v>
      </c>
      <c r="D972" s="5" t="str">
        <f>(VLOOKUP(Games!B973, Data!$B$2:$L$134, 5, FALSE)-VLOOKUP(Games!E973, Data!$B$2:$L$134, 5, FALSE))*'Coefficients - Win Probability'!$D$2</f>
        <v>#N/A</v>
      </c>
      <c r="E972" s="5" t="str">
        <f>(VLOOKUP(Games!B973, Data!$B$2:$L$134, 6, FALSE)-VLOOKUP(Games!E973, Data!$B$2:$L$134, 6, FALSE))*'Coefficients - Win Probability'!$E$2</f>
        <v>#N/A</v>
      </c>
      <c r="F972" s="5" t="str">
        <f>(VLOOKUP(Games!B973, Data!$B$2:$L$134, 7, FALSE)-VLOOKUP(Games!E973, Data!$B$2:$L$134, 7, FALSE))*'Coefficients - Win Probability'!$F$2</f>
        <v>#N/A</v>
      </c>
      <c r="G972" s="5" t="str">
        <f>(VLOOKUP(Games!B973, Data!$B$2:$L$134, 8, FALSE)-VLOOKUP(Games!E973, Data!$B$2:$L$134, 8, FALSE))*'Coefficients - Win Probability'!$G$2</f>
        <v>#N/A</v>
      </c>
      <c r="H972" s="5" t="str">
        <f>(VLOOKUP(Games!B973, Data!$B$2:$L$134, 9, FALSE)-VLOOKUP(Games!E973, Data!$B$2:$L$134, 9, FALSE))*'Coefficients - Win Probability'!$H$2</f>
        <v>#N/A</v>
      </c>
      <c r="I972" s="5" t="str">
        <f>(VLOOKUP(Games!B973, Data!$B$2:$L$134, 10, FALSE)-VLOOKUP(Games!E973, Data!$B$2:$L$134, 10, FALSE))*'Coefficients - Win Probability'!$I$2</f>
        <v>#N/A</v>
      </c>
      <c r="J972" s="5" t="str">
        <f>(IF(AND(VLOOKUP(Games!B973, Data!$B$2:$L$134, 11, FALSE)=1, VLOOKUP(Games!E973, Data!$B$2:$L$134, 11, FALSE)&lt;&gt;1), 1,0))*'Coefficients - Win Probability'!$J$2</f>
        <v>#N/A</v>
      </c>
      <c r="K972" s="5" t="str">
        <f>(IF(AND(VLOOKUP(Games!B973, Data!$B$2:$L$134, 11, FALSE)&lt;&gt;1, VLOOKUP(Games!E973, Data!$B$2:$L$134, 11, FALSE)=1), 1,0))*'Coefficients - Win Probability'!$K$2</f>
        <v>#N/A</v>
      </c>
      <c r="L972" s="5" t="str">
        <f>(VLOOKUP(Games!B973, Data!$B$2:$L$134, 3, FALSE)-VLOOKUP(Games!E973, Data!$B$2:$L$134, 3, FALSE))*'Coefficients - Win Probability'!$L$2</f>
        <v>#N/A</v>
      </c>
      <c r="N972" s="5" t="str">
        <f t="shared" si="1"/>
        <v>#N/A</v>
      </c>
    </row>
    <row r="973" ht="14.25" customHeight="1">
      <c r="A973" s="5" t="n">
        <f>'Coefficients - Win Probability'!$A$2</f>
        <v>0</v>
      </c>
      <c r="B973" s="5" t="n">
        <f>(Games!G974)*'Coefficients - Win Probability'!$B$2</f>
        <v>0</v>
      </c>
      <c r="C973" s="5" t="str">
        <f>(VLOOKUP(Games!B974, Data!$B$2:$L$134, 4, FALSE)-VLOOKUP(Games!E974, Data!$B$2:$L$134, 4, FALSE))*'Coefficients - Win Probability'!$C$2</f>
        <v>#N/A</v>
      </c>
      <c r="D973" s="5" t="str">
        <f>(VLOOKUP(Games!B974, Data!$B$2:$L$134, 5, FALSE)-VLOOKUP(Games!E974, Data!$B$2:$L$134, 5, FALSE))*'Coefficients - Win Probability'!$D$2</f>
        <v>#N/A</v>
      </c>
      <c r="E973" s="5" t="str">
        <f>(VLOOKUP(Games!B974, Data!$B$2:$L$134, 6, FALSE)-VLOOKUP(Games!E974, Data!$B$2:$L$134, 6, FALSE))*'Coefficients - Win Probability'!$E$2</f>
        <v>#N/A</v>
      </c>
      <c r="F973" s="5" t="str">
        <f>(VLOOKUP(Games!B974, Data!$B$2:$L$134, 7, FALSE)-VLOOKUP(Games!E974, Data!$B$2:$L$134, 7, FALSE))*'Coefficients - Win Probability'!$F$2</f>
        <v>#N/A</v>
      </c>
      <c r="G973" s="5" t="str">
        <f>(VLOOKUP(Games!B974, Data!$B$2:$L$134, 8, FALSE)-VLOOKUP(Games!E974, Data!$B$2:$L$134, 8, FALSE))*'Coefficients - Win Probability'!$G$2</f>
        <v>#N/A</v>
      </c>
      <c r="H973" s="5" t="str">
        <f>(VLOOKUP(Games!B974, Data!$B$2:$L$134, 9, FALSE)-VLOOKUP(Games!E974, Data!$B$2:$L$134, 9, FALSE))*'Coefficients - Win Probability'!$H$2</f>
        <v>#N/A</v>
      </c>
      <c r="I973" s="5" t="str">
        <f>(VLOOKUP(Games!B974, Data!$B$2:$L$134, 10, FALSE)-VLOOKUP(Games!E974, Data!$B$2:$L$134, 10, FALSE))*'Coefficients - Win Probability'!$I$2</f>
        <v>#N/A</v>
      </c>
      <c r="J973" s="5" t="str">
        <f>(IF(AND(VLOOKUP(Games!B974, Data!$B$2:$L$134, 11, FALSE)=1, VLOOKUP(Games!E974, Data!$B$2:$L$134, 11, FALSE)&lt;&gt;1), 1,0))*'Coefficients - Win Probability'!$J$2</f>
        <v>#N/A</v>
      </c>
      <c r="K973" s="5" t="str">
        <f>(IF(AND(VLOOKUP(Games!B974, Data!$B$2:$L$134, 11, FALSE)&lt;&gt;1, VLOOKUP(Games!E974, Data!$B$2:$L$134, 11, FALSE)=1), 1,0))*'Coefficients - Win Probability'!$K$2</f>
        <v>#N/A</v>
      </c>
      <c r="L973" s="5" t="str">
        <f>(VLOOKUP(Games!B974, Data!$B$2:$L$134, 3, FALSE)-VLOOKUP(Games!E974, Data!$B$2:$L$134, 3, FALSE))*'Coefficients - Win Probability'!$L$2</f>
        <v>#N/A</v>
      </c>
      <c r="N973" s="5" t="str">
        <f t="shared" si="1"/>
        <v>#N/A</v>
      </c>
    </row>
    <row r="974" ht="14.25" customHeight="1">
      <c r="A974" s="5" t="n">
        <f>'Coefficients - Win Probability'!$A$2</f>
        <v>0</v>
      </c>
      <c r="B974" s="5" t="n">
        <f>(Games!G975)*'Coefficients - Win Probability'!$B$2</f>
        <v>0</v>
      </c>
      <c r="C974" s="5" t="str">
        <f>(VLOOKUP(Games!B975, Data!$B$2:$L$134, 4, FALSE)-VLOOKUP(Games!E975, Data!$B$2:$L$134, 4, FALSE))*'Coefficients - Win Probability'!$C$2</f>
        <v>#N/A</v>
      </c>
      <c r="D974" s="5" t="str">
        <f>(VLOOKUP(Games!B975, Data!$B$2:$L$134, 5, FALSE)-VLOOKUP(Games!E975, Data!$B$2:$L$134, 5, FALSE))*'Coefficients - Win Probability'!$D$2</f>
        <v>#N/A</v>
      </c>
      <c r="E974" s="5" t="str">
        <f>(VLOOKUP(Games!B975, Data!$B$2:$L$134, 6, FALSE)-VLOOKUP(Games!E975, Data!$B$2:$L$134, 6, FALSE))*'Coefficients - Win Probability'!$E$2</f>
        <v>#N/A</v>
      </c>
      <c r="F974" s="5" t="str">
        <f>(VLOOKUP(Games!B975, Data!$B$2:$L$134, 7, FALSE)-VLOOKUP(Games!E975, Data!$B$2:$L$134, 7, FALSE))*'Coefficients - Win Probability'!$F$2</f>
        <v>#N/A</v>
      </c>
      <c r="G974" s="5" t="str">
        <f>(VLOOKUP(Games!B975, Data!$B$2:$L$134, 8, FALSE)-VLOOKUP(Games!E975, Data!$B$2:$L$134, 8, FALSE))*'Coefficients - Win Probability'!$G$2</f>
        <v>#N/A</v>
      </c>
      <c r="H974" s="5" t="str">
        <f>(VLOOKUP(Games!B975, Data!$B$2:$L$134, 9, FALSE)-VLOOKUP(Games!E975, Data!$B$2:$L$134, 9, FALSE))*'Coefficients - Win Probability'!$H$2</f>
        <v>#N/A</v>
      </c>
      <c r="I974" s="5" t="str">
        <f>(VLOOKUP(Games!B975, Data!$B$2:$L$134, 10, FALSE)-VLOOKUP(Games!E975, Data!$B$2:$L$134, 10, FALSE))*'Coefficients - Win Probability'!$I$2</f>
        <v>#N/A</v>
      </c>
      <c r="J974" s="5" t="str">
        <f>(IF(AND(VLOOKUP(Games!B975, Data!$B$2:$L$134, 11, FALSE)=1, VLOOKUP(Games!E975, Data!$B$2:$L$134, 11, FALSE)&lt;&gt;1), 1,0))*'Coefficients - Win Probability'!$J$2</f>
        <v>#N/A</v>
      </c>
      <c r="K974" s="5" t="str">
        <f>(IF(AND(VLOOKUP(Games!B975, Data!$B$2:$L$134, 11, FALSE)&lt;&gt;1, VLOOKUP(Games!E975, Data!$B$2:$L$134, 11, FALSE)=1), 1,0))*'Coefficients - Win Probability'!$K$2</f>
        <v>#N/A</v>
      </c>
      <c r="L974" s="5" t="str">
        <f>(VLOOKUP(Games!B975, Data!$B$2:$L$134, 3, FALSE)-VLOOKUP(Games!E975, Data!$B$2:$L$134, 3, FALSE))*'Coefficients - Win Probability'!$L$2</f>
        <v>#N/A</v>
      </c>
      <c r="N974" s="5" t="str">
        <f t="shared" si="1"/>
        <v>#N/A</v>
      </c>
    </row>
    <row r="975" ht="14.25" customHeight="1">
      <c r="A975" s="5" t="n">
        <f>'Coefficients - Win Probability'!$A$2</f>
        <v>0</v>
      </c>
      <c r="B975" s="5" t="n">
        <f>(Games!G976)*'Coefficients - Win Probability'!$B$2</f>
        <v>0</v>
      </c>
      <c r="C975" s="5" t="str">
        <f>(VLOOKUP(Games!B976, Data!$B$2:$L$134, 4, FALSE)-VLOOKUP(Games!E976, Data!$B$2:$L$134, 4, FALSE))*'Coefficients - Win Probability'!$C$2</f>
        <v>#N/A</v>
      </c>
      <c r="D975" s="5" t="str">
        <f>(VLOOKUP(Games!B976, Data!$B$2:$L$134, 5, FALSE)-VLOOKUP(Games!E976, Data!$B$2:$L$134, 5, FALSE))*'Coefficients - Win Probability'!$D$2</f>
        <v>#N/A</v>
      </c>
      <c r="E975" s="5" t="str">
        <f>(VLOOKUP(Games!B976, Data!$B$2:$L$134, 6, FALSE)-VLOOKUP(Games!E976, Data!$B$2:$L$134, 6, FALSE))*'Coefficients - Win Probability'!$E$2</f>
        <v>#N/A</v>
      </c>
      <c r="F975" s="5" t="str">
        <f>(VLOOKUP(Games!B976, Data!$B$2:$L$134, 7, FALSE)-VLOOKUP(Games!E976, Data!$B$2:$L$134, 7, FALSE))*'Coefficients - Win Probability'!$F$2</f>
        <v>#N/A</v>
      </c>
      <c r="G975" s="5" t="str">
        <f>(VLOOKUP(Games!B976, Data!$B$2:$L$134, 8, FALSE)-VLOOKUP(Games!E976, Data!$B$2:$L$134, 8, FALSE))*'Coefficients - Win Probability'!$G$2</f>
        <v>#N/A</v>
      </c>
      <c r="H975" s="5" t="str">
        <f>(VLOOKUP(Games!B976, Data!$B$2:$L$134, 9, FALSE)-VLOOKUP(Games!E976, Data!$B$2:$L$134, 9, FALSE))*'Coefficients - Win Probability'!$H$2</f>
        <v>#N/A</v>
      </c>
      <c r="I975" s="5" t="str">
        <f>(VLOOKUP(Games!B976, Data!$B$2:$L$134, 10, FALSE)-VLOOKUP(Games!E976, Data!$B$2:$L$134, 10, FALSE))*'Coefficients - Win Probability'!$I$2</f>
        <v>#N/A</v>
      </c>
      <c r="J975" s="5" t="str">
        <f>(IF(AND(VLOOKUP(Games!B976, Data!$B$2:$L$134, 11, FALSE)=1, VLOOKUP(Games!E976, Data!$B$2:$L$134, 11, FALSE)&lt;&gt;1), 1,0))*'Coefficients - Win Probability'!$J$2</f>
        <v>#N/A</v>
      </c>
      <c r="K975" s="5" t="str">
        <f>(IF(AND(VLOOKUP(Games!B976, Data!$B$2:$L$134, 11, FALSE)&lt;&gt;1, VLOOKUP(Games!E976, Data!$B$2:$L$134, 11, FALSE)=1), 1,0))*'Coefficients - Win Probability'!$K$2</f>
        <v>#N/A</v>
      </c>
      <c r="L975" s="5" t="str">
        <f>(VLOOKUP(Games!B976, Data!$B$2:$L$134, 3, FALSE)-VLOOKUP(Games!E976, Data!$B$2:$L$134, 3, FALSE))*'Coefficients - Win Probability'!$L$2</f>
        <v>#N/A</v>
      </c>
      <c r="N975" s="5" t="str">
        <f t="shared" si="1"/>
        <v>#N/A</v>
      </c>
    </row>
    <row r="976" ht="14.25" customHeight="1">
      <c r="A976" s="5" t="n">
        <f>'Coefficients - Win Probability'!$A$2</f>
        <v>0</v>
      </c>
      <c r="B976" s="5" t="n">
        <f>(Games!G977)*'Coefficients - Win Probability'!$B$2</f>
        <v>0</v>
      </c>
      <c r="C976" s="5" t="str">
        <f>(VLOOKUP(Games!B977, Data!$B$2:$L$134, 4, FALSE)-VLOOKUP(Games!E977, Data!$B$2:$L$134, 4, FALSE))*'Coefficients - Win Probability'!$C$2</f>
        <v>#N/A</v>
      </c>
      <c r="D976" s="5" t="str">
        <f>(VLOOKUP(Games!B977, Data!$B$2:$L$134, 5, FALSE)-VLOOKUP(Games!E977, Data!$B$2:$L$134, 5, FALSE))*'Coefficients - Win Probability'!$D$2</f>
        <v>#N/A</v>
      </c>
      <c r="E976" s="5" t="str">
        <f>(VLOOKUP(Games!B977, Data!$B$2:$L$134, 6, FALSE)-VLOOKUP(Games!E977, Data!$B$2:$L$134, 6, FALSE))*'Coefficients - Win Probability'!$E$2</f>
        <v>#N/A</v>
      </c>
      <c r="F976" s="5" t="str">
        <f>(VLOOKUP(Games!B977, Data!$B$2:$L$134, 7, FALSE)-VLOOKUP(Games!E977, Data!$B$2:$L$134, 7, FALSE))*'Coefficients - Win Probability'!$F$2</f>
        <v>#N/A</v>
      </c>
      <c r="G976" s="5" t="str">
        <f>(VLOOKUP(Games!B977, Data!$B$2:$L$134, 8, FALSE)-VLOOKUP(Games!E977, Data!$B$2:$L$134, 8, FALSE))*'Coefficients - Win Probability'!$G$2</f>
        <v>#N/A</v>
      </c>
      <c r="H976" s="5" t="str">
        <f>(VLOOKUP(Games!B977, Data!$B$2:$L$134, 9, FALSE)-VLOOKUP(Games!E977, Data!$B$2:$L$134, 9, FALSE))*'Coefficients - Win Probability'!$H$2</f>
        <v>#N/A</v>
      </c>
      <c r="I976" s="5" t="str">
        <f>(VLOOKUP(Games!B977, Data!$B$2:$L$134, 10, FALSE)-VLOOKUP(Games!E977, Data!$B$2:$L$134, 10, FALSE))*'Coefficients - Win Probability'!$I$2</f>
        <v>#N/A</v>
      </c>
      <c r="J976" s="5" t="str">
        <f>(IF(AND(VLOOKUP(Games!B977, Data!$B$2:$L$134, 11, FALSE)=1, VLOOKUP(Games!E977, Data!$B$2:$L$134, 11, FALSE)&lt;&gt;1), 1,0))*'Coefficients - Win Probability'!$J$2</f>
        <v>#N/A</v>
      </c>
      <c r="K976" s="5" t="str">
        <f>(IF(AND(VLOOKUP(Games!B977, Data!$B$2:$L$134, 11, FALSE)&lt;&gt;1, VLOOKUP(Games!E977, Data!$B$2:$L$134, 11, FALSE)=1), 1,0))*'Coefficients - Win Probability'!$K$2</f>
        <v>#N/A</v>
      </c>
      <c r="L976" s="5" t="str">
        <f>(VLOOKUP(Games!B977, Data!$B$2:$L$134, 3, FALSE)-VLOOKUP(Games!E977, Data!$B$2:$L$134, 3, FALSE))*'Coefficients - Win Probability'!$L$2</f>
        <v>#N/A</v>
      </c>
      <c r="N976" s="5" t="str">
        <f t="shared" si="1"/>
        <v>#N/A</v>
      </c>
    </row>
    <row r="977" ht="14.25" customHeight="1">
      <c r="A977" s="5" t="n">
        <f>'Coefficients - Win Probability'!$A$2</f>
        <v>0</v>
      </c>
      <c r="B977" s="5" t="n">
        <f>(Games!G978)*'Coefficients - Win Probability'!$B$2</f>
        <v>0</v>
      </c>
      <c r="C977" s="5" t="str">
        <f>(VLOOKUP(Games!B978, Data!$B$2:$L$134, 4, FALSE)-VLOOKUP(Games!E978, Data!$B$2:$L$134, 4, FALSE))*'Coefficients - Win Probability'!$C$2</f>
        <v>#N/A</v>
      </c>
      <c r="D977" s="5" t="str">
        <f>(VLOOKUP(Games!B978, Data!$B$2:$L$134, 5, FALSE)-VLOOKUP(Games!E978, Data!$B$2:$L$134, 5, FALSE))*'Coefficients - Win Probability'!$D$2</f>
        <v>#N/A</v>
      </c>
      <c r="E977" s="5" t="str">
        <f>(VLOOKUP(Games!B978, Data!$B$2:$L$134, 6, FALSE)-VLOOKUP(Games!E978, Data!$B$2:$L$134, 6, FALSE))*'Coefficients - Win Probability'!$E$2</f>
        <v>#N/A</v>
      </c>
      <c r="F977" s="5" t="str">
        <f>(VLOOKUP(Games!B978, Data!$B$2:$L$134, 7, FALSE)-VLOOKUP(Games!E978, Data!$B$2:$L$134, 7, FALSE))*'Coefficients - Win Probability'!$F$2</f>
        <v>#N/A</v>
      </c>
      <c r="G977" s="5" t="str">
        <f>(VLOOKUP(Games!B978, Data!$B$2:$L$134, 8, FALSE)-VLOOKUP(Games!E978, Data!$B$2:$L$134, 8, FALSE))*'Coefficients - Win Probability'!$G$2</f>
        <v>#N/A</v>
      </c>
      <c r="H977" s="5" t="str">
        <f>(VLOOKUP(Games!B978, Data!$B$2:$L$134, 9, FALSE)-VLOOKUP(Games!E978, Data!$B$2:$L$134, 9, FALSE))*'Coefficients - Win Probability'!$H$2</f>
        <v>#N/A</v>
      </c>
      <c r="I977" s="5" t="str">
        <f>(VLOOKUP(Games!B978, Data!$B$2:$L$134, 10, FALSE)-VLOOKUP(Games!E978, Data!$B$2:$L$134, 10, FALSE))*'Coefficients - Win Probability'!$I$2</f>
        <v>#N/A</v>
      </c>
      <c r="J977" s="5" t="str">
        <f>(IF(AND(VLOOKUP(Games!B978, Data!$B$2:$L$134, 11, FALSE)=1, VLOOKUP(Games!E978, Data!$B$2:$L$134, 11, FALSE)&lt;&gt;1), 1,0))*'Coefficients - Win Probability'!$J$2</f>
        <v>#N/A</v>
      </c>
      <c r="K977" s="5" t="str">
        <f>(IF(AND(VLOOKUP(Games!B978, Data!$B$2:$L$134, 11, FALSE)&lt;&gt;1, VLOOKUP(Games!E978, Data!$B$2:$L$134, 11, FALSE)=1), 1,0))*'Coefficients - Win Probability'!$K$2</f>
        <v>#N/A</v>
      </c>
      <c r="L977" s="5" t="str">
        <f>(VLOOKUP(Games!B978, Data!$B$2:$L$134, 3, FALSE)-VLOOKUP(Games!E978, Data!$B$2:$L$134, 3, FALSE))*'Coefficients - Win Probability'!$L$2</f>
        <v>#N/A</v>
      </c>
      <c r="N977" s="5" t="str">
        <f t="shared" si="1"/>
        <v>#N/A</v>
      </c>
    </row>
    <row r="978" ht="14.25" customHeight="1">
      <c r="A978" s="5" t="n">
        <f>'Coefficients - Win Probability'!$A$2</f>
        <v>0</v>
      </c>
      <c r="B978" s="5" t="n">
        <f>(Games!G979)*'Coefficients - Win Probability'!$B$2</f>
        <v>0</v>
      </c>
      <c r="C978" s="5" t="str">
        <f>(VLOOKUP(Games!B979, Data!$B$2:$L$134, 4, FALSE)-VLOOKUP(Games!E979, Data!$B$2:$L$134, 4, FALSE))*'Coefficients - Win Probability'!$C$2</f>
        <v>#N/A</v>
      </c>
      <c r="D978" s="5" t="str">
        <f>(VLOOKUP(Games!B979, Data!$B$2:$L$134, 5, FALSE)-VLOOKUP(Games!E979, Data!$B$2:$L$134, 5, FALSE))*'Coefficients - Win Probability'!$D$2</f>
        <v>#N/A</v>
      </c>
      <c r="E978" s="5" t="str">
        <f>(VLOOKUP(Games!B979, Data!$B$2:$L$134, 6, FALSE)-VLOOKUP(Games!E979, Data!$B$2:$L$134, 6, FALSE))*'Coefficients - Win Probability'!$E$2</f>
        <v>#N/A</v>
      </c>
      <c r="F978" s="5" t="str">
        <f>(VLOOKUP(Games!B979, Data!$B$2:$L$134, 7, FALSE)-VLOOKUP(Games!E979, Data!$B$2:$L$134, 7, FALSE))*'Coefficients - Win Probability'!$F$2</f>
        <v>#N/A</v>
      </c>
      <c r="G978" s="5" t="str">
        <f>(VLOOKUP(Games!B979, Data!$B$2:$L$134, 8, FALSE)-VLOOKUP(Games!E979, Data!$B$2:$L$134, 8, FALSE))*'Coefficients - Win Probability'!$G$2</f>
        <v>#N/A</v>
      </c>
      <c r="H978" s="5" t="str">
        <f>(VLOOKUP(Games!B979, Data!$B$2:$L$134, 9, FALSE)-VLOOKUP(Games!E979, Data!$B$2:$L$134, 9, FALSE))*'Coefficients - Win Probability'!$H$2</f>
        <v>#N/A</v>
      </c>
      <c r="I978" s="5" t="str">
        <f>(VLOOKUP(Games!B979, Data!$B$2:$L$134, 10, FALSE)-VLOOKUP(Games!E979, Data!$B$2:$L$134, 10, FALSE))*'Coefficients - Win Probability'!$I$2</f>
        <v>#N/A</v>
      </c>
      <c r="J978" s="5" t="str">
        <f>(IF(AND(VLOOKUP(Games!B979, Data!$B$2:$L$134, 11, FALSE)=1, VLOOKUP(Games!E979, Data!$B$2:$L$134, 11, FALSE)&lt;&gt;1), 1,0))*'Coefficients - Win Probability'!$J$2</f>
        <v>#N/A</v>
      </c>
      <c r="K978" s="5" t="str">
        <f>(IF(AND(VLOOKUP(Games!B979, Data!$B$2:$L$134, 11, FALSE)&lt;&gt;1, VLOOKUP(Games!E979, Data!$B$2:$L$134, 11, FALSE)=1), 1,0))*'Coefficients - Win Probability'!$K$2</f>
        <v>#N/A</v>
      </c>
      <c r="L978" s="5" t="str">
        <f>(VLOOKUP(Games!B979, Data!$B$2:$L$134, 3, FALSE)-VLOOKUP(Games!E979, Data!$B$2:$L$134, 3, FALSE))*'Coefficients - Win Probability'!$L$2</f>
        <v>#N/A</v>
      </c>
      <c r="N978" s="5" t="str">
        <f t="shared" si="1"/>
        <v>#N/A</v>
      </c>
    </row>
    <row r="979" ht="14.25" customHeight="1">
      <c r="A979" s="5" t="n">
        <f>'Coefficients - Win Probability'!$A$2</f>
        <v>0</v>
      </c>
      <c r="B979" s="5" t="n">
        <f>(Games!G980)*'Coefficients - Win Probability'!$B$2</f>
        <v>0</v>
      </c>
      <c r="C979" s="5" t="str">
        <f>(VLOOKUP(Games!B980, Data!$B$2:$L$134, 4, FALSE)-VLOOKUP(Games!E980, Data!$B$2:$L$134, 4, FALSE))*'Coefficients - Win Probability'!$C$2</f>
        <v>#N/A</v>
      </c>
      <c r="D979" s="5" t="str">
        <f>(VLOOKUP(Games!B980, Data!$B$2:$L$134, 5, FALSE)-VLOOKUP(Games!E980, Data!$B$2:$L$134, 5, FALSE))*'Coefficients - Win Probability'!$D$2</f>
        <v>#N/A</v>
      </c>
      <c r="E979" s="5" t="str">
        <f>(VLOOKUP(Games!B980, Data!$B$2:$L$134, 6, FALSE)-VLOOKUP(Games!E980, Data!$B$2:$L$134, 6, FALSE))*'Coefficients - Win Probability'!$E$2</f>
        <v>#N/A</v>
      </c>
      <c r="F979" s="5" t="str">
        <f>(VLOOKUP(Games!B980, Data!$B$2:$L$134, 7, FALSE)-VLOOKUP(Games!E980, Data!$B$2:$L$134, 7, FALSE))*'Coefficients - Win Probability'!$F$2</f>
        <v>#N/A</v>
      </c>
      <c r="G979" s="5" t="str">
        <f>(VLOOKUP(Games!B980, Data!$B$2:$L$134, 8, FALSE)-VLOOKUP(Games!E980, Data!$B$2:$L$134, 8, FALSE))*'Coefficients - Win Probability'!$G$2</f>
        <v>#N/A</v>
      </c>
      <c r="H979" s="5" t="str">
        <f>(VLOOKUP(Games!B980, Data!$B$2:$L$134, 9, FALSE)-VLOOKUP(Games!E980, Data!$B$2:$L$134, 9, FALSE))*'Coefficients - Win Probability'!$H$2</f>
        <v>#N/A</v>
      </c>
      <c r="I979" s="5" t="str">
        <f>(VLOOKUP(Games!B980, Data!$B$2:$L$134, 10, FALSE)-VLOOKUP(Games!E980, Data!$B$2:$L$134, 10, FALSE))*'Coefficients - Win Probability'!$I$2</f>
        <v>#N/A</v>
      </c>
      <c r="J979" s="5" t="str">
        <f>(IF(AND(VLOOKUP(Games!B980, Data!$B$2:$L$134, 11, FALSE)=1, VLOOKUP(Games!E980, Data!$B$2:$L$134, 11, FALSE)&lt;&gt;1), 1,0))*'Coefficients - Win Probability'!$J$2</f>
        <v>#N/A</v>
      </c>
      <c r="K979" s="5" t="str">
        <f>(IF(AND(VLOOKUP(Games!B980, Data!$B$2:$L$134, 11, FALSE)&lt;&gt;1, VLOOKUP(Games!E980, Data!$B$2:$L$134, 11, FALSE)=1), 1,0))*'Coefficients - Win Probability'!$K$2</f>
        <v>#N/A</v>
      </c>
      <c r="L979" s="5" t="str">
        <f>(VLOOKUP(Games!B980, Data!$B$2:$L$134, 3, FALSE)-VLOOKUP(Games!E980, Data!$B$2:$L$134, 3, FALSE))*'Coefficients - Win Probability'!$L$2</f>
        <v>#N/A</v>
      </c>
      <c r="N979" s="5" t="str">
        <f t="shared" si="1"/>
        <v>#N/A</v>
      </c>
    </row>
    <row r="980" ht="14.25" customHeight="1">
      <c r="A980" s="5" t="n">
        <f>'Coefficients - Win Probability'!$A$2</f>
        <v>0</v>
      </c>
      <c r="B980" s="5" t="n">
        <f>(Games!G981)*'Coefficients - Win Probability'!$B$2</f>
        <v>0</v>
      </c>
      <c r="C980" s="5" t="str">
        <f>(VLOOKUP(Games!B981, Data!$B$2:$L$134, 4, FALSE)-VLOOKUP(Games!E981, Data!$B$2:$L$134, 4, FALSE))*'Coefficients - Win Probability'!$C$2</f>
        <v>#N/A</v>
      </c>
      <c r="D980" s="5" t="str">
        <f>(VLOOKUP(Games!B981, Data!$B$2:$L$134, 5, FALSE)-VLOOKUP(Games!E981, Data!$B$2:$L$134, 5, FALSE))*'Coefficients - Win Probability'!$D$2</f>
        <v>#N/A</v>
      </c>
      <c r="E980" s="5" t="str">
        <f>(VLOOKUP(Games!B981, Data!$B$2:$L$134, 6, FALSE)-VLOOKUP(Games!E981, Data!$B$2:$L$134, 6, FALSE))*'Coefficients - Win Probability'!$E$2</f>
        <v>#N/A</v>
      </c>
      <c r="F980" s="5" t="str">
        <f>(VLOOKUP(Games!B981, Data!$B$2:$L$134, 7, FALSE)-VLOOKUP(Games!E981, Data!$B$2:$L$134, 7, FALSE))*'Coefficients - Win Probability'!$F$2</f>
        <v>#N/A</v>
      </c>
      <c r="G980" s="5" t="str">
        <f>(VLOOKUP(Games!B981, Data!$B$2:$L$134, 8, FALSE)-VLOOKUP(Games!E981, Data!$B$2:$L$134, 8, FALSE))*'Coefficients - Win Probability'!$G$2</f>
        <v>#N/A</v>
      </c>
      <c r="H980" s="5" t="str">
        <f>(VLOOKUP(Games!B981, Data!$B$2:$L$134, 9, FALSE)-VLOOKUP(Games!E981, Data!$B$2:$L$134, 9, FALSE))*'Coefficients - Win Probability'!$H$2</f>
        <v>#N/A</v>
      </c>
      <c r="I980" s="5" t="str">
        <f>(VLOOKUP(Games!B981, Data!$B$2:$L$134, 10, FALSE)-VLOOKUP(Games!E981, Data!$B$2:$L$134, 10, FALSE))*'Coefficients - Win Probability'!$I$2</f>
        <v>#N/A</v>
      </c>
      <c r="J980" s="5" t="str">
        <f>(IF(AND(VLOOKUP(Games!B981, Data!$B$2:$L$134, 11, FALSE)=1, VLOOKUP(Games!E981, Data!$B$2:$L$134, 11, FALSE)&lt;&gt;1), 1,0))*'Coefficients - Win Probability'!$J$2</f>
        <v>#N/A</v>
      </c>
      <c r="K980" s="5" t="str">
        <f>(IF(AND(VLOOKUP(Games!B981, Data!$B$2:$L$134, 11, FALSE)&lt;&gt;1, VLOOKUP(Games!E981, Data!$B$2:$L$134, 11, FALSE)=1), 1,0))*'Coefficients - Win Probability'!$K$2</f>
        <v>#N/A</v>
      </c>
      <c r="L980" s="5" t="str">
        <f>(VLOOKUP(Games!B981, Data!$B$2:$L$134, 3, FALSE)-VLOOKUP(Games!E981, Data!$B$2:$L$134, 3, FALSE))*'Coefficients - Win Probability'!$L$2</f>
        <v>#N/A</v>
      </c>
      <c r="N980" s="5" t="str">
        <f t="shared" si="1"/>
        <v>#N/A</v>
      </c>
    </row>
    <row r="981" ht="14.25" customHeight="1">
      <c r="A981" s="5" t="n">
        <f>'Coefficients - Win Probability'!$A$2</f>
        <v>0</v>
      </c>
      <c r="B981" s="5" t="n">
        <f>(Games!G982)*'Coefficients - Win Probability'!$B$2</f>
        <v>0</v>
      </c>
      <c r="C981" s="5" t="str">
        <f>(VLOOKUP(Games!B982, Data!$B$2:$L$134, 4, FALSE)-VLOOKUP(Games!E982, Data!$B$2:$L$134, 4, FALSE))*'Coefficients - Win Probability'!$C$2</f>
        <v>#N/A</v>
      </c>
      <c r="D981" s="5" t="str">
        <f>(VLOOKUP(Games!B982, Data!$B$2:$L$134, 5, FALSE)-VLOOKUP(Games!E982, Data!$B$2:$L$134, 5, FALSE))*'Coefficients - Win Probability'!$D$2</f>
        <v>#N/A</v>
      </c>
      <c r="E981" s="5" t="str">
        <f>(VLOOKUP(Games!B982, Data!$B$2:$L$134, 6, FALSE)-VLOOKUP(Games!E982, Data!$B$2:$L$134, 6, FALSE))*'Coefficients - Win Probability'!$E$2</f>
        <v>#N/A</v>
      </c>
      <c r="F981" s="5" t="str">
        <f>(VLOOKUP(Games!B982, Data!$B$2:$L$134, 7, FALSE)-VLOOKUP(Games!E982, Data!$B$2:$L$134, 7, FALSE))*'Coefficients - Win Probability'!$F$2</f>
        <v>#N/A</v>
      </c>
      <c r="G981" s="5" t="str">
        <f>(VLOOKUP(Games!B982, Data!$B$2:$L$134, 8, FALSE)-VLOOKUP(Games!E982, Data!$B$2:$L$134, 8, FALSE))*'Coefficients - Win Probability'!$G$2</f>
        <v>#N/A</v>
      </c>
      <c r="H981" s="5" t="str">
        <f>(VLOOKUP(Games!B982, Data!$B$2:$L$134, 9, FALSE)-VLOOKUP(Games!E982, Data!$B$2:$L$134, 9, FALSE))*'Coefficients - Win Probability'!$H$2</f>
        <v>#N/A</v>
      </c>
      <c r="I981" s="5" t="str">
        <f>(VLOOKUP(Games!B982, Data!$B$2:$L$134, 10, FALSE)-VLOOKUP(Games!E982, Data!$B$2:$L$134, 10, FALSE))*'Coefficients - Win Probability'!$I$2</f>
        <v>#N/A</v>
      </c>
      <c r="J981" s="5" t="str">
        <f>(IF(AND(VLOOKUP(Games!B982, Data!$B$2:$L$134, 11, FALSE)=1, VLOOKUP(Games!E982, Data!$B$2:$L$134, 11, FALSE)&lt;&gt;1), 1,0))*'Coefficients - Win Probability'!$J$2</f>
        <v>#N/A</v>
      </c>
      <c r="K981" s="5" t="str">
        <f>(IF(AND(VLOOKUP(Games!B982, Data!$B$2:$L$134, 11, FALSE)&lt;&gt;1, VLOOKUP(Games!E982, Data!$B$2:$L$134, 11, FALSE)=1), 1,0))*'Coefficients - Win Probability'!$K$2</f>
        <v>#N/A</v>
      </c>
      <c r="L981" s="5" t="str">
        <f>(VLOOKUP(Games!B982, Data!$B$2:$L$134, 3, FALSE)-VLOOKUP(Games!E982, Data!$B$2:$L$134, 3, FALSE))*'Coefficients - Win Probability'!$L$2</f>
        <v>#N/A</v>
      </c>
      <c r="N981" s="5" t="str">
        <f t="shared" si="1"/>
        <v>#N/A</v>
      </c>
    </row>
    <row r="982" ht="14.25" customHeight="1">
      <c r="A982" s="5" t="n">
        <f>'Coefficients - Win Probability'!$A$2</f>
        <v>0</v>
      </c>
      <c r="B982" s="5" t="n">
        <f>(Games!G983)*'Coefficients - Win Probability'!$B$2</f>
        <v>0</v>
      </c>
      <c r="C982" s="5" t="str">
        <f>(VLOOKUP(Games!B983, Data!$B$2:$L$134, 4, FALSE)-VLOOKUP(Games!E983, Data!$B$2:$L$134, 4, FALSE))*'Coefficients - Win Probability'!$C$2</f>
        <v>#N/A</v>
      </c>
      <c r="D982" s="5" t="str">
        <f>(VLOOKUP(Games!B983, Data!$B$2:$L$134, 5, FALSE)-VLOOKUP(Games!E983, Data!$B$2:$L$134, 5, FALSE))*'Coefficients - Win Probability'!$D$2</f>
        <v>#N/A</v>
      </c>
      <c r="E982" s="5" t="str">
        <f>(VLOOKUP(Games!B983, Data!$B$2:$L$134, 6, FALSE)-VLOOKUP(Games!E983, Data!$B$2:$L$134, 6, FALSE))*'Coefficients - Win Probability'!$E$2</f>
        <v>#N/A</v>
      </c>
      <c r="F982" s="5" t="str">
        <f>(VLOOKUP(Games!B983, Data!$B$2:$L$134, 7, FALSE)-VLOOKUP(Games!E983, Data!$B$2:$L$134, 7, FALSE))*'Coefficients - Win Probability'!$F$2</f>
        <v>#N/A</v>
      </c>
      <c r="G982" s="5" t="str">
        <f>(VLOOKUP(Games!B983, Data!$B$2:$L$134, 8, FALSE)-VLOOKUP(Games!E983, Data!$B$2:$L$134, 8, FALSE))*'Coefficients - Win Probability'!$G$2</f>
        <v>#N/A</v>
      </c>
      <c r="H982" s="5" t="str">
        <f>(VLOOKUP(Games!B983, Data!$B$2:$L$134, 9, FALSE)-VLOOKUP(Games!E983, Data!$B$2:$L$134, 9, FALSE))*'Coefficients - Win Probability'!$H$2</f>
        <v>#N/A</v>
      </c>
      <c r="I982" s="5" t="str">
        <f>(VLOOKUP(Games!B983, Data!$B$2:$L$134, 10, FALSE)-VLOOKUP(Games!E983, Data!$B$2:$L$134, 10, FALSE))*'Coefficients - Win Probability'!$I$2</f>
        <v>#N/A</v>
      </c>
      <c r="J982" s="5" t="str">
        <f>(IF(AND(VLOOKUP(Games!B983, Data!$B$2:$L$134, 11, FALSE)=1, VLOOKUP(Games!E983, Data!$B$2:$L$134, 11, FALSE)&lt;&gt;1), 1,0))*'Coefficients - Win Probability'!$J$2</f>
        <v>#N/A</v>
      </c>
      <c r="K982" s="5" t="str">
        <f>(IF(AND(VLOOKUP(Games!B983, Data!$B$2:$L$134, 11, FALSE)&lt;&gt;1, VLOOKUP(Games!E983, Data!$B$2:$L$134, 11, FALSE)=1), 1,0))*'Coefficients - Win Probability'!$K$2</f>
        <v>#N/A</v>
      </c>
      <c r="L982" s="5" t="str">
        <f>(VLOOKUP(Games!B983, Data!$B$2:$L$134, 3, FALSE)-VLOOKUP(Games!E983, Data!$B$2:$L$134, 3, FALSE))*'Coefficients - Win Probability'!$L$2</f>
        <v>#N/A</v>
      </c>
      <c r="N982" s="5" t="str">
        <f t="shared" si="1"/>
        <v>#N/A</v>
      </c>
    </row>
    <row r="983" ht="14.25" customHeight="1">
      <c r="A983" s="5" t="n">
        <f>'Coefficients - Win Probability'!$A$2</f>
        <v>0</v>
      </c>
      <c r="B983" s="5" t="n">
        <f>(Games!G984)*'Coefficients - Win Probability'!$B$2</f>
        <v>0</v>
      </c>
      <c r="C983" s="5" t="str">
        <f>(VLOOKUP(Games!B984, Data!$B$2:$L$134, 4, FALSE)-VLOOKUP(Games!E984, Data!$B$2:$L$134, 4, FALSE))*'Coefficients - Win Probability'!$C$2</f>
        <v>#N/A</v>
      </c>
      <c r="D983" s="5" t="str">
        <f>(VLOOKUP(Games!B984, Data!$B$2:$L$134, 5, FALSE)-VLOOKUP(Games!E984, Data!$B$2:$L$134, 5, FALSE))*'Coefficients - Win Probability'!$D$2</f>
        <v>#N/A</v>
      </c>
      <c r="E983" s="5" t="str">
        <f>(VLOOKUP(Games!B984, Data!$B$2:$L$134, 6, FALSE)-VLOOKUP(Games!E984, Data!$B$2:$L$134, 6, FALSE))*'Coefficients - Win Probability'!$E$2</f>
        <v>#N/A</v>
      </c>
      <c r="F983" s="5" t="str">
        <f>(VLOOKUP(Games!B984, Data!$B$2:$L$134, 7, FALSE)-VLOOKUP(Games!E984, Data!$B$2:$L$134, 7, FALSE))*'Coefficients - Win Probability'!$F$2</f>
        <v>#N/A</v>
      </c>
      <c r="G983" s="5" t="str">
        <f>(VLOOKUP(Games!B984, Data!$B$2:$L$134, 8, FALSE)-VLOOKUP(Games!E984, Data!$B$2:$L$134, 8, FALSE))*'Coefficients - Win Probability'!$G$2</f>
        <v>#N/A</v>
      </c>
      <c r="H983" s="5" t="str">
        <f>(VLOOKUP(Games!B984, Data!$B$2:$L$134, 9, FALSE)-VLOOKUP(Games!E984, Data!$B$2:$L$134, 9, FALSE))*'Coefficients - Win Probability'!$H$2</f>
        <v>#N/A</v>
      </c>
      <c r="I983" s="5" t="str">
        <f>(VLOOKUP(Games!B984, Data!$B$2:$L$134, 10, FALSE)-VLOOKUP(Games!E984, Data!$B$2:$L$134, 10, FALSE))*'Coefficients - Win Probability'!$I$2</f>
        <v>#N/A</v>
      </c>
      <c r="J983" s="5" t="str">
        <f>(IF(AND(VLOOKUP(Games!B984, Data!$B$2:$L$134, 11, FALSE)=1, VLOOKUP(Games!E984, Data!$B$2:$L$134, 11, FALSE)&lt;&gt;1), 1,0))*'Coefficients - Win Probability'!$J$2</f>
        <v>#N/A</v>
      </c>
      <c r="K983" s="5" t="str">
        <f>(IF(AND(VLOOKUP(Games!B984, Data!$B$2:$L$134, 11, FALSE)&lt;&gt;1, VLOOKUP(Games!E984, Data!$B$2:$L$134, 11, FALSE)=1), 1,0))*'Coefficients - Win Probability'!$K$2</f>
        <v>#N/A</v>
      </c>
      <c r="L983" s="5" t="str">
        <f>(VLOOKUP(Games!B984, Data!$B$2:$L$134, 3, FALSE)-VLOOKUP(Games!E984, Data!$B$2:$L$134, 3, FALSE))*'Coefficients - Win Probability'!$L$2</f>
        <v>#N/A</v>
      </c>
      <c r="N983" s="5" t="str">
        <f t="shared" si="1"/>
        <v>#N/A</v>
      </c>
    </row>
    <row r="984" ht="14.25" customHeight="1">
      <c r="A984" s="5" t="n">
        <f>'Coefficients - Win Probability'!$A$2</f>
        <v>0</v>
      </c>
      <c r="B984" s="5" t="n">
        <f>(Games!G985)*'Coefficients - Win Probability'!$B$2</f>
        <v>0</v>
      </c>
      <c r="C984" s="5" t="str">
        <f>(VLOOKUP(Games!B985, Data!$B$2:$L$134, 4, FALSE)-VLOOKUP(Games!E985, Data!$B$2:$L$134, 4, FALSE))*'Coefficients - Win Probability'!$C$2</f>
        <v>#N/A</v>
      </c>
      <c r="D984" s="5" t="str">
        <f>(VLOOKUP(Games!B985, Data!$B$2:$L$134, 5, FALSE)-VLOOKUP(Games!E985, Data!$B$2:$L$134, 5, FALSE))*'Coefficients - Win Probability'!$D$2</f>
        <v>#N/A</v>
      </c>
      <c r="E984" s="5" t="str">
        <f>(VLOOKUP(Games!B985, Data!$B$2:$L$134, 6, FALSE)-VLOOKUP(Games!E985, Data!$B$2:$L$134, 6, FALSE))*'Coefficients - Win Probability'!$E$2</f>
        <v>#N/A</v>
      </c>
      <c r="F984" s="5" t="str">
        <f>(VLOOKUP(Games!B985, Data!$B$2:$L$134, 7, FALSE)-VLOOKUP(Games!E985, Data!$B$2:$L$134, 7, FALSE))*'Coefficients - Win Probability'!$F$2</f>
        <v>#N/A</v>
      </c>
      <c r="G984" s="5" t="str">
        <f>(VLOOKUP(Games!B985, Data!$B$2:$L$134, 8, FALSE)-VLOOKUP(Games!E985, Data!$B$2:$L$134, 8, FALSE))*'Coefficients - Win Probability'!$G$2</f>
        <v>#N/A</v>
      </c>
      <c r="H984" s="5" t="str">
        <f>(VLOOKUP(Games!B985, Data!$B$2:$L$134, 9, FALSE)-VLOOKUP(Games!E985, Data!$B$2:$L$134, 9, FALSE))*'Coefficients - Win Probability'!$H$2</f>
        <v>#N/A</v>
      </c>
      <c r="I984" s="5" t="str">
        <f>(VLOOKUP(Games!B985, Data!$B$2:$L$134, 10, FALSE)-VLOOKUP(Games!E985, Data!$B$2:$L$134, 10, FALSE))*'Coefficients - Win Probability'!$I$2</f>
        <v>#N/A</v>
      </c>
      <c r="J984" s="5" t="str">
        <f>(IF(AND(VLOOKUP(Games!B985, Data!$B$2:$L$134, 11, FALSE)=1, VLOOKUP(Games!E985, Data!$B$2:$L$134, 11, FALSE)&lt;&gt;1), 1,0))*'Coefficients - Win Probability'!$J$2</f>
        <v>#N/A</v>
      </c>
      <c r="K984" s="5" t="str">
        <f>(IF(AND(VLOOKUP(Games!B985, Data!$B$2:$L$134, 11, FALSE)&lt;&gt;1, VLOOKUP(Games!E985, Data!$B$2:$L$134, 11, FALSE)=1), 1,0))*'Coefficients - Win Probability'!$K$2</f>
        <v>#N/A</v>
      </c>
      <c r="L984" s="5" t="str">
        <f>(VLOOKUP(Games!B985, Data!$B$2:$L$134, 3, FALSE)-VLOOKUP(Games!E985, Data!$B$2:$L$134, 3, FALSE))*'Coefficients - Win Probability'!$L$2</f>
        <v>#N/A</v>
      </c>
      <c r="N984" s="5" t="str">
        <f t="shared" si="1"/>
        <v>#N/A</v>
      </c>
    </row>
    <row r="985" ht="14.25" customHeight="1">
      <c r="A985" s="5" t="n">
        <f>'Coefficients - Win Probability'!$A$2</f>
        <v>0</v>
      </c>
      <c r="B985" s="5" t="n">
        <f>(Games!G986)*'Coefficients - Win Probability'!$B$2</f>
        <v>0</v>
      </c>
      <c r="C985" s="5" t="str">
        <f>(VLOOKUP(Games!B986, Data!$B$2:$L$134, 4, FALSE)-VLOOKUP(Games!E986, Data!$B$2:$L$134, 4, FALSE))*'Coefficients - Win Probability'!$C$2</f>
        <v>#N/A</v>
      </c>
      <c r="D985" s="5" t="str">
        <f>(VLOOKUP(Games!B986, Data!$B$2:$L$134, 5, FALSE)-VLOOKUP(Games!E986, Data!$B$2:$L$134, 5, FALSE))*'Coefficients - Win Probability'!$D$2</f>
        <v>#N/A</v>
      </c>
      <c r="E985" s="5" t="str">
        <f>(VLOOKUP(Games!B986, Data!$B$2:$L$134, 6, FALSE)-VLOOKUP(Games!E986, Data!$B$2:$L$134, 6, FALSE))*'Coefficients - Win Probability'!$E$2</f>
        <v>#N/A</v>
      </c>
      <c r="F985" s="5" t="str">
        <f>(VLOOKUP(Games!B986, Data!$B$2:$L$134, 7, FALSE)-VLOOKUP(Games!E986, Data!$B$2:$L$134, 7, FALSE))*'Coefficients - Win Probability'!$F$2</f>
        <v>#N/A</v>
      </c>
      <c r="G985" s="5" t="str">
        <f>(VLOOKUP(Games!B986, Data!$B$2:$L$134, 8, FALSE)-VLOOKUP(Games!E986, Data!$B$2:$L$134, 8, FALSE))*'Coefficients - Win Probability'!$G$2</f>
        <v>#N/A</v>
      </c>
      <c r="H985" s="5" t="str">
        <f>(VLOOKUP(Games!B986, Data!$B$2:$L$134, 9, FALSE)-VLOOKUP(Games!E986, Data!$B$2:$L$134, 9, FALSE))*'Coefficients - Win Probability'!$H$2</f>
        <v>#N/A</v>
      </c>
      <c r="I985" s="5" t="str">
        <f>(VLOOKUP(Games!B986, Data!$B$2:$L$134, 10, FALSE)-VLOOKUP(Games!E986, Data!$B$2:$L$134, 10, FALSE))*'Coefficients - Win Probability'!$I$2</f>
        <v>#N/A</v>
      </c>
      <c r="J985" s="5" t="str">
        <f>(IF(AND(VLOOKUP(Games!B986, Data!$B$2:$L$134, 11, FALSE)=1, VLOOKUP(Games!E986, Data!$B$2:$L$134, 11, FALSE)&lt;&gt;1), 1,0))*'Coefficients - Win Probability'!$J$2</f>
        <v>#N/A</v>
      </c>
      <c r="K985" s="5" t="str">
        <f>(IF(AND(VLOOKUP(Games!B986, Data!$B$2:$L$134, 11, FALSE)&lt;&gt;1, VLOOKUP(Games!E986, Data!$B$2:$L$134, 11, FALSE)=1), 1,0))*'Coefficients - Win Probability'!$K$2</f>
        <v>#N/A</v>
      </c>
      <c r="L985" s="5" t="str">
        <f>(VLOOKUP(Games!B986, Data!$B$2:$L$134, 3, FALSE)-VLOOKUP(Games!E986, Data!$B$2:$L$134, 3, FALSE))*'Coefficients - Win Probability'!$L$2</f>
        <v>#N/A</v>
      </c>
      <c r="N985" s="5" t="str">
        <f t="shared" si="1"/>
        <v>#N/A</v>
      </c>
    </row>
    <row r="986" ht="14.25" customHeight="1">
      <c r="A986" s="5" t="n">
        <f>'Coefficients - Win Probability'!$A$2</f>
        <v>0</v>
      </c>
      <c r="B986" s="5" t="n">
        <f>(Games!G987)*'Coefficients - Win Probability'!$B$2</f>
        <v>0</v>
      </c>
      <c r="C986" s="5" t="str">
        <f>(VLOOKUP(Games!B987, Data!$B$2:$L$134, 4, FALSE)-VLOOKUP(Games!E987, Data!$B$2:$L$134, 4, FALSE))*'Coefficients - Win Probability'!$C$2</f>
        <v>#N/A</v>
      </c>
      <c r="D986" s="5" t="str">
        <f>(VLOOKUP(Games!B987, Data!$B$2:$L$134, 5, FALSE)-VLOOKUP(Games!E987, Data!$B$2:$L$134, 5, FALSE))*'Coefficients - Win Probability'!$D$2</f>
        <v>#N/A</v>
      </c>
      <c r="E986" s="5" t="str">
        <f>(VLOOKUP(Games!B987, Data!$B$2:$L$134, 6, FALSE)-VLOOKUP(Games!E987, Data!$B$2:$L$134, 6, FALSE))*'Coefficients - Win Probability'!$E$2</f>
        <v>#N/A</v>
      </c>
      <c r="F986" s="5" t="str">
        <f>(VLOOKUP(Games!B987, Data!$B$2:$L$134, 7, FALSE)-VLOOKUP(Games!E987, Data!$B$2:$L$134, 7, FALSE))*'Coefficients - Win Probability'!$F$2</f>
        <v>#N/A</v>
      </c>
      <c r="G986" s="5" t="str">
        <f>(VLOOKUP(Games!B987, Data!$B$2:$L$134, 8, FALSE)-VLOOKUP(Games!E987, Data!$B$2:$L$134, 8, FALSE))*'Coefficients - Win Probability'!$G$2</f>
        <v>#N/A</v>
      </c>
      <c r="H986" s="5" t="str">
        <f>(VLOOKUP(Games!B987, Data!$B$2:$L$134, 9, FALSE)-VLOOKUP(Games!E987, Data!$B$2:$L$134, 9, FALSE))*'Coefficients - Win Probability'!$H$2</f>
        <v>#N/A</v>
      </c>
      <c r="I986" s="5" t="str">
        <f>(VLOOKUP(Games!B987, Data!$B$2:$L$134, 10, FALSE)-VLOOKUP(Games!E987, Data!$B$2:$L$134, 10, FALSE))*'Coefficients - Win Probability'!$I$2</f>
        <v>#N/A</v>
      </c>
      <c r="J986" s="5" t="str">
        <f>(IF(AND(VLOOKUP(Games!B987, Data!$B$2:$L$134, 11, FALSE)=1, VLOOKUP(Games!E987, Data!$B$2:$L$134, 11, FALSE)&lt;&gt;1), 1,0))*'Coefficients - Win Probability'!$J$2</f>
        <v>#N/A</v>
      </c>
      <c r="K986" s="5" t="str">
        <f>(IF(AND(VLOOKUP(Games!B987, Data!$B$2:$L$134, 11, FALSE)&lt;&gt;1, VLOOKUP(Games!E987, Data!$B$2:$L$134, 11, FALSE)=1), 1,0))*'Coefficients - Win Probability'!$K$2</f>
        <v>#N/A</v>
      </c>
      <c r="L986" s="5" t="str">
        <f>(VLOOKUP(Games!B987, Data!$B$2:$L$134, 3, FALSE)-VLOOKUP(Games!E987, Data!$B$2:$L$134, 3, FALSE))*'Coefficients - Win Probability'!$L$2</f>
        <v>#N/A</v>
      </c>
      <c r="N986" s="5" t="str">
        <f t="shared" si="1"/>
        <v>#N/A</v>
      </c>
    </row>
    <row r="987" ht="14.25" customHeight="1">
      <c r="A987" s="5" t="n">
        <f>'Coefficients - Win Probability'!$A$2</f>
        <v>0</v>
      </c>
      <c r="B987" s="5" t="n">
        <f>(Games!G988)*'Coefficients - Win Probability'!$B$2</f>
        <v>0</v>
      </c>
      <c r="C987" s="5" t="str">
        <f>(VLOOKUP(Games!B988, Data!$B$2:$L$134, 4, FALSE)-VLOOKUP(Games!E988, Data!$B$2:$L$134, 4, FALSE))*'Coefficients - Win Probability'!$C$2</f>
        <v>#N/A</v>
      </c>
      <c r="D987" s="5" t="str">
        <f>(VLOOKUP(Games!B988, Data!$B$2:$L$134, 5, FALSE)-VLOOKUP(Games!E988, Data!$B$2:$L$134, 5, FALSE))*'Coefficients - Win Probability'!$D$2</f>
        <v>#N/A</v>
      </c>
      <c r="E987" s="5" t="str">
        <f>(VLOOKUP(Games!B988, Data!$B$2:$L$134, 6, FALSE)-VLOOKUP(Games!E988, Data!$B$2:$L$134, 6, FALSE))*'Coefficients - Win Probability'!$E$2</f>
        <v>#N/A</v>
      </c>
      <c r="F987" s="5" t="str">
        <f>(VLOOKUP(Games!B988, Data!$B$2:$L$134, 7, FALSE)-VLOOKUP(Games!E988, Data!$B$2:$L$134, 7, FALSE))*'Coefficients - Win Probability'!$F$2</f>
        <v>#N/A</v>
      </c>
      <c r="G987" s="5" t="str">
        <f>(VLOOKUP(Games!B988, Data!$B$2:$L$134, 8, FALSE)-VLOOKUP(Games!E988, Data!$B$2:$L$134, 8, FALSE))*'Coefficients - Win Probability'!$G$2</f>
        <v>#N/A</v>
      </c>
      <c r="H987" s="5" t="str">
        <f>(VLOOKUP(Games!B988, Data!$B$2:$L$134, 9, FALSE)-VLOOKUP(Games!E988, Data!$B$2:$L$134, 9, FALSE))*'Coefficients - Win Probability'!$H$2</f>
        <v>#N/A</v>
      </c>
      <c r="I987" s="5" t="str">
        <f>(VLOOKUP(Games!B988, Data!$B$2:$L$134, 10, FALSE)-VLOOKUP(Games!E988, Data!$B$2:$L$134, 10, FALSE))*'Coefficients - Win Probability'!$I$2</f>
        <v>#N/A</v>
      </c>
      <c r="J987" s="5" t="str">
        <f>(IF(AND(VLOOKUP(Games!B988, Data!$B$2:$L$134, 11, FALSE)=1, VLOOKUP(Games!E988, Data!$B$2:$L$134, 11, FALSE)&lt;&gt;1), 1,0))*'Coefficients - Win Probability'!$J$2</f>
        <v>#N/A</v>
      </c>
      <c r="K987" s="5" t="str">
        <f>(IF(AND(VLOOKUP(Games!B988, Data!$B$2:$L$134, 11, FALSE)&lt;&gt;1, VLOOKUP(Games!E988, Data!$B$2:$L$134, 11, FALSE)=1), 1,0))*'Coefficients - Win Probability'!$K$2</f>
        <v>#N/A</v>
      </c>
      <c r="L987" s="5" t="str">
        <f>(VLOOKUP(Games!B988, Data!$B$2:$L$134, 3, FALSE)-VLOOKUP(Games!E988, Data!$B$2:$L$134, 3, FALSE))*'Coefficients - Win Probability'!$L$2</f>
        <v>#N/A</v>
      </c>
      <c r="N987" s="5" t="str">
        <f t="shared" si="1"/>
        <v>#N/A</v>
      </c>
    </row>
    <row r="988" ht="14.25" customHeight="1">
      <c r="A988" s="5" t="n">
        <f>'Coefficients - Win Probability'!$A$2</f>
        <v>0</v>
      </c>
      <c r="B988" s="5" t="n">
        <f>(Games!G989)*'Coefficients - Win Probability'!$B$2</f>
        <v>0</v>
      </c>
      <c r="C988" s="5" t="str">
        <f>(VLOOKUP(Games!B989, Data!$B$2:$L$134, 4, FALSE)-VLOOKUP(Games!E989, Data!$B$2:$L$134, 4, FALSE))*'Coefficients - Win Probability'!$C$2</f>
        <v>#N/A</v>
      </c>
      <c r="D988" s="5" t="str">
        <f>(VLOOKUP(Games!B989, Data!$B$2:$L$134, 5, FALSE)-VLOOKUP(Games!E989, Data!$B$2:$L$134, 5, FALSE))*'Coefficients - Win Probability'!$D$2</f>
        <v>#N/A</v>
      </c>
      <c r="E988" s="5" t="str">
        <f>(VLOOKUP(Games!B989, Data!$B$2:$L$134, 6, FALSE)-VLOOKUP(Games!E989, Data!$B$2:$L$134, 6, FALSE))*'Coefficients - Win Probability'!$E$2</f>
        <v>#N/A</v>
      </c>
      <c r="F988" s="5" t="str">
        <f>(VLOOKUP(Games!B989, Data!$B$2:$L$134, 7, FALSE)-VLOOKUP(Games!E989, Data!$B$2:$L$134, 7, FALSE))*'Coefficients - Win Probability'!$F$2</f>
        <v>#N/A</v>
      </c>
      <c r="G988" s="5" t="str">
        <f>(VLOOKUP(Games!B989, Data!$B$2:$L$134, 8, FALSE)-VLOOKUP(Games!E989, Data!$B$2:$L$134, 8, FALSE))*'Coefficients - Win Probability'!$G$2</f>
        <v>#N/A</v>
      </c>
      <c r="H988" s="5" t="str">
        <f>(VLOOKUP(Games!B989, Data!$B$2:$L$134, 9, FALSE)-VLOOKUP(Games!E989, Data!$B$2:$L$134, 9, FALSE))*'Coefficients - Win Probability'!$H$2</f>
        <v>#N/A</v>
      </c>
      <c r="I988" s="5" t="str">
        <f>(VLOOKUP(Games!B989, Data!$B$2:$L$134, 10, FALSE)-VLOOKUP(Games!E989, Data!$B$2:$L$134, 10, FALSE))*'Coefficients - Win Probability'!$I$2</f>
        <v>#N/A</v>
      </c>
      <c r="J988" s="5" t="str">
        <f>(IF(AND(VLOOKUP(Games!B989, Data!$B$2:$L$134, 11, FALSE)=1, VLOOKUP(Games!E989, Data!$B$2:$L$134, 11, FALSE)&lt;&gt;1), 1,0))*'Coefficients - Win Probability'!$J$2</f>
        <v>#N/A</v>
      </c>
      <c r="K988" s="5" t="str">
        <f>(IF(AND(VLOOKUP(Games!B989, Data!$B$2:$L$134, 11, FALSE)&lt;&gt;1, VLOOKUP(Games!E989, Data!$B$2:$L$134, 11, FALSE)=1), 1,0))*'Coefficients - Win Probability'!$K$2</f>
        <v>#N/A</v>
      </c>
      <c r="L988" s="5" t="str">
        <f>(VLOOKUP(Games!B989, Data!$B$2:$L$134, 3, FALSE)-VLOOKUP(Games!E989, Data!$B$2:$L$134, 3, FALSE))*'Coefficients - Win Probability'!$L$2</f>
        <v>#N/A</v>
      </c>
      <c r="N988" s="5" t="str">
        <f t="shared" si="1"/>
        <v>#N/A</v>
      </c>
    </row>
    <row r="989" ht="14.25" customHeight="1">
      <c r="A989" s="5" t="n">
        <f>'Coefficients - Win Probability'!$A$2</f>
        <v>0</v>
      </c>
      <c r="B989" s="5" t="n">
        <f>(Games!G990)*'Coefficients - Win Probability'!$B$2</f>
        <v>0</v>
      </c>
      <c r="C989" s="5" t="str">
        <f>(VLOOKUP(Games!B990, Data!$B$2:$L$134, 4, FALSE)-VLOOKUP(Games!E990, Data!$B$2:$L$134, 4, FALSE))*'Coefficients - Win Probability'!$C$2</f>
        <v>#N/A</v>
      </c>
      <c r="D989" s="5" t="str">
        <f>(VLOOKUP(Games!B990, Data!$B$2:$L$134, 5, FALSE)-VLOOKUP(Games!E990, Data!$B$2:$L$134, 5, FALSE))*'Coefficients - Win Probability'!$D$2</f>
        <v>#N/A</v>
      </c>
      <c r="E989" s="5" t="str">
        <f>(VLOOKUP(Games!B990, Data!$B$2:$L$134, 6, FALSE)-VLOOKUP(Games!E990, Data!$B$2:$L$134, 6, FALSE))*'Coefficients - Win Probability'!$E$2</f>
        <v>#N/A</v>
      </c>
      <c r="F989" s="5" t="str">
        <f>(VLOOKUP(Games!B990, Data!$B$2:$L$134, 7, FALSE)-VLOOKUP(Games!E990, Data!$B$2:$L$134, 7, FALSE))*'Coefficients - Win Probability'!$F$2</f>
        <v>#N/A</v>
      </c>
      <c r="G989" s="5" t="str">
        <f>(VLOOKUP(Games!B990, Data!$B$2:$L$134, 8, FALSE)-VLOOKUP(Games!E990, Data!$B$2:$L$134, 8, FALSE))*'Coefficients - Win Probability'!$G$2</f>
        <v>#N/A</v>
      </c>
      <c r="H989" s="5" t="str">
        <f>(VLOOKUP(Games!B990, Data!$B$2:$L$134, 9, FALSE)-VLOOKUP(Games!E990, Data!$B$2:$L$134, 9, FALSE))*'Coefficients - Win Probability'!$H$2</f>
        <v>#N/A</v>
      </c>
      <c r="I989" s="5" t="str">
        <f>(VLOOKUP(Games!B990, Data!$B$2:$L$134, 10, FALSE)-VLOOKUP(Games!E990, Data!$B$2:$L$134, 10, FALSE))*'Coefficients - Win Probability'!$I$2</f>
        <v>#N/A</v>
      </c>
      <c r="J989" s="5" t="str">
        <f>(IF(AND(VLOOKUP(Games!B990, Data!$B$2:$L$134, 11, FALSE)=1, VLOOKUP(Games!E990, Data!$B$2:$L$134, 11, FALSE)&lt;&gt;1), 1,0))*'Coefficients - Win Probability'!$J$2</f>
        <v>#N/A</v>
      </c>
      <c r="K989" s="5" t="str">
        <f>(IF(AND(VLOOKUP(Games!B990, Data!$B$2:$L$134, 11, FALSE)&lt;&gt;1, VLOOKUP(Games!E990, Data!$B$2:$L$134, 11, FALSE)=1), 1,0))*'Coefficients - Win Probability'!$K$2</f>
        <v>#N/A</v>
      </c>
      <c r="L989" s="5" t="str">
        <f>(VLOOKUP(Games!B990, Data!$B$2:$L$134, 3, FALSE)-VLOOKUP(Games!E990, Data!$B$2:$L$134, 3, FALSE))*'Coefficients - Win Probability'!$L$2</f>
        <v>#N/A</v>
      </c>
      <c r="N989" s="5" t="str">
        <f t="shared" si="1"/>
        <v>#N/A</v>
      </c>
    </row>
    <row r="990" ht="14.25" customHeight="1">
      <c r="A990" s="5" t="n">
        <f>'Coefficients - Win Probability'!$A$2</f>
        <v>0</v>
      </c>
      <c r="B990" s="5" t="n">
        <f>(Games!G991)*'Coefficients - Win Probability'!$B$2</f>
        <v>0</v>
      </c>
      <c r="C990" s="5" t="str">
        <f>(VLOOKUP(Games!B991, Data!$B$2:$L$134, 4, FALSE)-VLOOKUP(Games!E991, Data!$B$2:$L$134, 4, FALSE))*'Coefficients - Win Probability'!$C$2</f>
        <v>#N/A</v>
      </c>
      <c r="D990" s="5" t="str">
        <f>(VLOOKUP(Games!B991, Data!$B$2:$L$134, 5, FALSE)-VLOOKUP(Games!E991, Data!$B$2:$L$134, 5, FALSE))*'Coefficients - Win Probability'!$D$2</f>
        <v>#N/A</v>
      </c>
      <c r="E990" s="5" t="str">
        <f>(VLOOKUP(Games!B991, Data!$B$2:$L$134, 6, FALSE)-VLOOKUP(Games!E991, Data!$B$2:$L$134, 6, FALSE))*'Coefficients - Win Probability'!$E$2</f>
        <v>#N/A</v>
      </c>
      <c r="F990" s="5" t="str">
        <f>(VLOOKUP(Games!B991, Data!$B$2:$L$134, 7, FALSE)-VLOOKUP(Games!E991, Data!$B$2:$L$134, 7, FALSE))*'Coefficients - Win Probability'!$F$2</f>
        <v>#N/A</v>
      </c>
      <c r="G990" s="5" t="str">
        <f>(VLOOKUP(Games!B991, Data!$B$2:$L$134, 8, FALSE)-VLOOKUP(Games!E991, Data!$B$2:$L$134, 8, FALSE))*'Coefficients - Win Probability'!$G$2</f>
        <v>#N/A</v>
      </c>
      <c r="H990" s="5" t="str">
        <f>(VLOOKUP(Games!B991, Data!$B$2:$L$134, 9, FALSE)-VLOOKUP(Games!E991, Data!$B$2:$L$134, 9, FALSE))*'Coefficients - Win Probability'!$H$2</f>
        <v>#N/A</v>
      </c>
      <c r="I990" s="5" t="str">
        <f>(VLOOKUP(Games!B991, Data!$B$2:$L$134, 10, FALSE)-VLOOKUP(Games!E991, Data!$B$2:$L$134, 10, FALSE))*'Coefficients - Win Probability'!$I$2</f>
        <v>#N/A</v>
      </c>
      <c r="J990" s="5" t="str">
        <f>(IF(AND(VLOOKUP(Games!B991, Data!$B$2:$L$134, 11, FALSE)=1, VLOOKUP(Games!E991, Data!$B$2:$L$134, 11, FALSE)&lt;&gt;1), 1,0))*'Coefficients - Win Probability'!$J$2</f>
        <v>#N/A</v>
      </c>
      <c r="K990" s="5" t="str">
        <f>(IF(AND(VLOOKUP(Games!B991, Data!$B$2:$L$134, 11, FALSE)&lt;&gt;1, VLOOKUP(Games!E991, Data!$B$2:$L$134, 11, FALSE)=1), 1,0))*'Coefficients - Win Probability'!$K$2</f>
        <v>#N/A</v>
      </c>
      <c r="L990" s="5" t="str">
        <f>(VLOOKUP(Games!B991, Data!$B$2:$L$134, 3, FALSE)-VLOOKUP(Games!E991, Data!$B$2:$L$134, 3, FALSE))*'Coefficients - Win Probability'!$L$2</f>
        <v>#N/A</v>
      </c>
      <c r="N990" s="5" t="str">
        <f t="shared" si="1"/>
        <v>#N/A</v>
      </c>
    </row>
    <row r="991" ht="14.25" customHeight="1">
      <c r="A991" s="5" t="n">
        <f>'Coefficients - Win Probability'!$A$2</f>
        <v>0</v>
      </c>
      <c r="B991" s="5" t="n">
        <f>(Games!G992)*'Coefficients - Win Probability'!$B$2</f>
        <v>0</v>
      </c>
      <c r="C991" s="5" t="str">
        <f>(VLOOKUP(Games!B992, Data!$B$2:$L$134, 4, FALSE)-VLOOKUP(Games!E992, Data!$B$2:$L$134, 4, FALSE))*'Coefficients - Win Probability'!$C$2</f>
        <v>#N/A</v>
      </c>
      <c r="D991" s="5" t="str">
        <f>(VLOOKUP(Games!B992, Data!$B$2:$L$134, 5, FALSE)-VLOOKUP(Games!E992, Data!$B$2:$L$134, 5, FALSE))*'Coefficients - Win Probability'!$D$2</f>
        <v>#N/A</v>
      </c>
      <c r="E991" s="5" t="str">
        <f>(VLOOKUP(Games!B992, Data!$B$2:$L$134, 6, FALSE)-VLOOKUP(Games!E992, Data!$B$2:$L$134, 6, FALSE))*'Coefficients - Win Probability'!$E$2</f>
        <v>#N/A</v>
      </c>
      <c r="F991" s="5" t="str">
        <f>(VLOOKUP(Games!B992, Data!$B$2:$L$134, 7, FALSE)-VLOOKUP(Games!E992, Data!$B$2:$L$134, 7, FALSE))*'Coefficients - Win Probability'!$F$2</f>
        <v>#N/A</v>
      </c>
      <c r="G991" s="5" t="str">
        <f>(VLOOKUP(Games!B992, Data!$B$2:$L$134, 8, FALSE)-VLOOKUP(Games!E992, Data!$B$2:$L$134, 8, FALSE))*'Coefficients - Win Probability'!$G$2</f>
        <v>#N/A</v>
      </c>
      <c r="H991" s="5" t="str">
        <f>(VLOOKUP(Games!B992, Data!$B$2:$L$134, 9, FALSE)-VLOOKUP(Games!E992, Data!$B$2:$L$134, 9, FALSE))*'Coefficients - Win Probability'!$H$2</f>
        <v>#N/A</v>
      </c>
      <c r="I991" s="5" t="str">
        <f>(VLOOKUP(Games!B992, Data!$B$2:$L$134, 10, FALSE)-VLOOKUP(Games!E992, Data!$B$2:$L$134, 10, FALSE))*'Coefficients - Win Probability'!$I$2</f>
        <v>#N/A</v>
      </c>
      <c r="J991" s="5" t="str">
        <f>(IF(AND(VLOOKUP(Games!B992, Data!$B$2:$L$134, 11, FALSE)=1, VLOOKUP(Games!E992, Data!$B$2:$L$134, 11, FALSE)&lt;&gt;1), 1,0))*'Coefficients - Win Probability'!$J$2</f>
        <v>#N/A</v>
      </c>
      <c r="K991" s="5" t="str">
        <f>(IF(AND(VLOOKUP(Games!B992, Data!$B$2:$L$134, 11, FALSE)&lt;&gt;1, VLOOKUP(Games!E992, Data!$B$2:$L$134, 11, FALSE)=1), 1,0))*'Coefficients - Win Probability'!$K$2</f>
        <v>#N/A</v>
      </c>
      <c r="L991" s="5" t="str">
        <f>(VLOOKUP(Games!B992, Data!$B$2:$L$134, 3, FALSE)-VLOOKUP(Games!E992, Data!$B$2:$L$134, 3, FALSE))*'Coefficients - Win Probability'!$L$2</f>
        <v>#N/A</v>
      </c>
      <c r="N991" s="5" t="str">
        <f t="shared" si="1"/>
        <v>#N/A</v>
      </c>
    </row>
    <row r="992" ht="14.25" customHeight="1">
      <c r="A992" s="5" t="n">
        <f>'Coefficients - Win Probability'!$A$2</f>
        <v>0</v>
      </c>
      <c r="B992" s="5" t="n">
        <f>(Games!G993)*'Coefficients - Win Probability'!$B$2</f>
        <v>0</v>
      </c>
      <c r="C992" s="5" t="str">
        <f>(VLOOKUP(Games!B993, Data!$B$2:$L$134, 4, FALSE)-VLOOKUP(Games!E993, Data!$B$2:$L$134, 4, FALSE))*'Coefficients - Win Probability'!$C$2</f>
        <v>#N/A</v>
      </c>
      <c r="D992" s="5" t="str">
        <f>(VLOOKUP(Games!B993, Data!$B$2:$L$134, 5, FALSE)-VLOOKUP(Games!E993, Data!$B$2:$L$134, 5, FALSE))*'Coefficients - Win Probability'!$D$2</f>
        <v>#N/A</v>
      </c>
      <c r="E992" s="5" t="str">
        <f>(VLOOKUP(Games!B993, Data!$B$2:$L$134, 6, FALSE)-VLOOKUP(Games!E993, Data!$B$2:$L$134, 6, FALSE))*'Coefficients - Win Probability'!$E$2</f>
        <v>#N/A</v>
      </c>
      <c r="F992" s="5" t="str">
        <f>(VLOOKUP(Games!B993, Data!$B$2:$L$134, 7, FALSE)-VLOOKUP(Games!E993, Data!$B$2:$L$134, 7, FALSE))*'Coefficients - Win Probability'!$F$2</f>
        <v>#N/A</v>
      </c>
      <c r="G992" s="5" t="str">
        <f>(VLOOKUP(Games!B993, Data!$B$2:$L$134, 8, FALSE)-VLOOKUP(Games!E993, Data!$B$2:$L$134, 8, FALSE))*'Coefficients - Win Probability'!$G$2</f>
        <v>#N/A</v>
      </c>
      <c r="H992" s="5" t="str">
        <f>(VLOOKUP(Games!B993, Data!$B$2:$L$134, 9, FALSE)-VLOOKUP(Games!E993, Data!$B$2:$L$134, 9, FALSE))*'Coefficients - Win Probability'!$H$2</f>
        <v>#N/A</v>
      </c>
      <c r="I992" s="5" t="str">
        <f>(VLOOKUP(Games!B993, Data!$B$2:$L$134, 10, FALSE)-VLOOKUP(Games!E993, Data!$B$2:$L$134, 10, FALSE))*'Coefficients - Win Probability'!$I$2</f>
        <v>#N/A</v>
      </c>
      <c r="J992" s="5" t="str">
        <f>(IF(AND(VLOOKUP(Games!B993, Data!$B$2:$L$134, 11, FALSE)=1, VLOOKUP(Games!E993, Data!$B$2:$L$134, 11, FALSE)&lt;&gt;1), 1,0))*'Coefficients - Win Probability'!$J$2</f>
        <v>#N/A</v>
      </c>
      <c r="K992" s="5" t="str">
        <f>(IF(AND(VLOOKUP(Games!B993, Data!$B$2:$L$134, 11, FALSE)&lt;&gt;1, VLOOKUP(Games!E993, Data!$B$2:$L$134, 11, FALSE)=1), 1,0))*'Coefficients - Win Probability'!$K$2</f>
        <v>#N/A</v>
      </c>
      <c r="L992" s="5" t="str">
        <f>(VLOOKUP(Games!B993, Data!$B$2:$L$134, 3, FALSE)-VLOOKUP(Games!E993, Data!$B$2:$L$134, 3, FALSE))*'Coefficients - Win Probability'!$L$2</f>
        <v>#N/A</v>
      </c>
      <c r="N992" s="5" t="str">
        <f t="shared" si="1"/>
        <v>#N/A</v>
      </c>
    </row>
    <row r="993" ht="14.25" customHeight="1">
      <c r="A993" s="5" t="n">
        <f>'Coefficients - Win Probability'!$A$2</f>
        <v>0</v>
      </c>
      <c r="B993" s="5" t="n">
        <f>(Games!G994)*'Coefficients - Win Probability'!$B$2</f>
        <v>0</v>
      </c>
      <c r="C993" s="5" t="str">
        <f>(VLOOKUP(Games!B994, Data!$B$2:$L$134, 4, FALSE)-VLOOKUP(Games!E994, Data!$B$2:$L$134, 4, FALSE))*'Coefficients - Win Probability'!$C$2</f>
        <v>#N/A</v>
      </c>
      <c r="D993" s="5" t="str">
        <f>(VLOOKUP(Games!B994, Data!$B$2:$L$134, 5, FALSE)-VLOOKUP(Games!E994, Data!$B$2:$L$134, 5, FALSE))*'Coefficients - Win Probability'!$D$2</f>
        <v>#N/A</v>
      </c>
      <c r="E993" s="5" t="str">
        <f>(VLOOKUP(Games!B994, Data!$B$2:$L$134, 6, FALSE)-VLOOKUP(Games!E994, Data!$B$2:$L$134, 6, FALSE))*'Coefficients - Win Probability'!$E$2</f>
        <v>#N/A</v>
      </c>
      <c r="F993" s="5" t="str">
        <f>(VLOOKUP(Games!B994, Data!$B$2:$L$134, 7, FALSE)-VLOOKUP(Games!E994, Data!$B$2:$L$134, 7, FALSE))*'Coefficients - Win Probability'!$F$2</f>
        <v>#N/A</v>
      </c>
      <c r="G993" s="5" t="str">
        <f>(VLOOKUP(Games!B994, Data!$B$2:$L$134, 8, FALSE)-VLOOKUP(Games!E994, Data!$B$2:$L$134, 8, FALSE))*'Coefficients - Win Probability'!$G$2</f>
        <v>#N/A</v>
      </c>
      <c r="H993" s="5" t="str">
        <f>(VLOOKUP(Games!B994, Data!$B$2:$L$134, 9, FALSE)-VLOOKUP(Games!E994, Data!$B$2:$L$134, 9, FALSE))*'Coefficients - Win Probability'!$H$2</f>
        <v>#N/A</v>
      </c>
      <c r="I993" s="5" t="str">
        <f>(VLOOKUP(Games!B994, Data!$B$2:$L$134, 10, FALSE)-VLOOKUP(Games!E994, Data!$B$2:$L$134, 10, FALSE))*'Coefficients - Win Probability'!$I$2</f>
        <v>#N/A</v>
      </c>
      <c r="J993" s="5" t="str">
        <f>(IF(AND(VLOOKUP(Games!B994, Data!$B$2:$L$134, 11, FALSE)=1, VLOOKUP(Games!E994, Data!$B$2:$L$134, 11, FALSE)&lt;&gt;1), 1,0))*'Coefficients - Win Probability'!$J$2</f>
        <v>#N/A</v>
      </c>
      <c r="K993" s="5" t="str">
        <f>(IF(AND(VLOOKUP(Games!B994, Data!$B$2:$L$134, 11, FALSE)&lt;&gt;1, VLOOKUP(Games!E994, Data!$B$2:$L$134, 11, FALSE)=1), 1,0))*'Coefficients - Win Probability'!$K$2</f>
        <v>#N/A</v>
      </c>
      <c r="L993" s="5" t="str">
        <f>(VLOOKUP(Games!B994, Data!$B$2:$L$134, 3, FALSE)-VLOOKUP(Games!E994, Data!$B$2:$L$134, 3, FALSE))*'Coefficients - Win Probability'!$L$2</f>
        <v>#N/A</v>
      </c>
      <c r="N993" s="5" t="str">
        <f t="shared" si="1"/>
        <v>#N/A</v>
      </c>
    </row>
    <row r="994" ht="14.25" customHeight="1">
      <c r="A994" s="5" t="n">
        <f>'Coefficients - Win Probability'!$A$2</f>
        <v>0</v>
      </c>
      <c r="B994" s="5" t="n">
        <f>(Games!G995)*'Coefficients - Win Probability'!$B$2</f>
        <v>0</v>
      </c>
      <c r="C994" s="5" t="str">
        <f>(VLOOKUP(Games!B995, Data!$B$2:$L$134, 4, FALSE)-VLOOKUP(Games!E995, Data!$B$2:$L$134, 4, FALSE))*'Coefficients - Win Probability'!$C$2</f>
        <v>#N/A</v>
      </c>
      <c r="D994" s="5" t="str">
        <f>(VLOOKUP(Games!B995, Data!$B$2:$L$134, 5, FALSE)-VLOOKUP(Games!E995, Data!$B$2:$L$134, 5, FALSE))*'Coefficients - Win Probability'!$D$2</f>
        <v>#N/A</v>
      </c>
      <c r="E994" s="5" t="str">
        <f>(VLOOKUP(Games!B995, Data!$B$2:$L$134, 6, FALSE)-VLOOKUP(Games!E995, Data!$B$2:$L$134, 6, FALSE))*'Coefficients - Win Probability'!$E$2</f>
        <v>#N/A</v>
      </c>
      <c r="F994" s="5" t="str">
        <f>(VLOOKUP(Games!B995, Data!$B$2:$L$134, 7, FALSE)-VLOOKUP(Games!E995, Data!$B$2:$L$134, 7, FALSE))*'Coefficients - Win Probability'!$F$2</f>
        <v>#N/A</v>
      </c>
      <c r="G994" s="5" t="str">
        <f>(VLOOKUP(Games!B995, Data!$B$2:$L$134, 8, FALSE)-VLOOKUP(Games!E995, Data!$B$2:$L$134, 8, FALSE))*'Coefficients - Win Probability'!$G$2</f>
        <v>#N/A</v>
      </c>
      <c r="H994" s="5" t="str">
        <f>(VLOOKUP(Games!B995, Data!$B$2:$L$134, 9, FALSE)-VLOOKUP(Games!E995, Data!$B$2:$L$134, 9, FALSE))*'Coefficients - Win Probability'!$H$2</f>
        <v>#N/A</v>
      </c>
      <c r="I994" s="5" t="str">
        <f>(VLOOKUP(Games!B995, Data!$B$2:$L$134, 10, FALSE)-VLOOKUP(Games!E995, Data!$B$2:$L$134, 10, FALSE))*'Coefficients - Win Probability'!$I$2</f>
        <v>#N/A</v>
      </c>
      <c r="J994" s="5" t="str">
        <f>(IF(AND(VLOOKUP(Games!B995, Data!$B$2:$L$134, 11, FALSE)=1, VLOOKUP(Games!E995, Data!$B$2:$L$134, 11, FALSE)&lt;&gt;1), 1,0))*'Coefficients - Win Probability'!$J$2</f>
        <v>#N/A</v>
      </c>
      <c r="K994" s="5" t="str">
        <f>(IF(AND(VLOOKUP(Games!B995, Data!$B$2:$L$134, 11, FALSE)&lt;&gt;1, VLOOKUP(Games!E995, Data!$B$2:$L$134, 11, FALSE)=1), 1,0))*'Coefficients - Win Probability'!$K$2</f>
        <v>#N/A</v>
      </c>
      <c r="L994" s="5" t="str">
        <f>(VLOOKUP(Games!B995, Data!$B$2:$L$134, 3, FALSE)-VLOOKUP(Games!E995, Data!$B$2:$L$134, 3, FALSE))*'Coefficients - Win Probability'!$L$2</f>
        <v>#N/A</v>
      </c>
      <c r="N994" s="5" t="str">
        <f t="shared" si="1"/>
        <v>#N/A</v>
      </c>
    </row>
    <row r="995" ht="14.25" customHeight="1">
      <c r="A995" s="5" t="n">
        <f>'Coefficients - Win Probability'!$A$2</f>
        <v>0</v>
      </c>
      <c r="B995" s="5" t="n">
        <f>(Games!G996)*'Coefficients - Win Probability'!$B$2</f>
        <v>0</v>
      </c>
      <c r="C995" s="5" t="str">
        <f>(VLOOKUP(Games!B996, Data!$B$2:$L$134, 4, FALSE)-VLOOKUP(Games!E996, Data!$B$2:$L$134, 4, FALSE))*'Coefficients - Win Probability'!$C$2</f>
        <v>#N/A</v>
      </c>
      <c r="D995" s="5" t="str">
        <f>(VLOOKUP(Games!B996, Data!$B$2:$L$134, 5, FALSE)-VLOOKUP(Games!E996, Data!$B$2:$L$134, 5, FALSE))*'Coefficients - Win Probability'!$D$2</f>
        <v>#N/A</v>
      </c>
      <c r="E995" s="5" t="str">
        <f>(VLOOKUP(Games!B996, Data!$B$2:$L$134, 6, FALSE)-VLOOKUP(Games!E996, Data!$B$2:$L$134, 6, FALSE))*'Coefficients - Win Probability'!$E$2</f>
        <v>#N/A</v>
      </c>
      <c r="F995" s="5" t="str">
        <f>(VLOOKUP(Games!B996, Data!$B$2:$L$134, 7, FALSE)-VLOOKUP(Games!E996, Data!$B$2:$L$134, 7, FALSE))*'Coefficients - Win Probability'!$F$2</f>
        <v>#N/A</v>
      </c>
      <c r="G995" s="5" t="str">
        <f>(VLOOKUP(Games!B996, Data!$B$2:$L$134, 8, FALSE)-VLOOKUP(Games!E996, Data!$B$2:$L$134, 8, FALSE))*'Coefficients - Win Probability'!$G$2</f>
        <v>#N/A</v>
      </c>
      <c r="H995" s="5" t="str">
        <f>(VLOOKUP(Games!B996, Data!$B$2:$L$134, 9, FALSE)-VLOOKUP(Games!E996, Data!$B$2:$L$134, 9, FALSE))*'Coefficients - Win Probability'!$H$2</f>
        <v>#N/A</v>
      </c>
      <c r="I995" s="5" t="str">
        <f>(VLOOKUP(Games!B996, Data!$B$2:$L$134, 10, FALSE)-VLOOKUP(Games!E996, Data!$B$2:$L$134, 10, FALSE))*'Coefficients - Win Probability'!$I$2</f>
        <v>#N/A</v>
      </c>
      <c r="J995" s="5" t="str">
        <f>(IF(AND(VLOOKUP(Games!B996, Data!$B$2:$L$134, 11, FALSE)=1, VLOOKUP(Games!E996, Data!$B$2:$L$134, 11, FALSE)&lt;&gt;1), 1,0))*'Coefficients - Win Probability'!$J$2</f>
        <v>#N/A</v>
      </c>
      <c r="K995" s="5" t="str">
        <f>(IF(AND(VLOOKUP(Games!B996, Data!$B$2:$L$134, 11, FALSE)&lt;&gt;1, VLOOKUP(Games!E996, Data!$B$2:$L$134, 11, FALSE)=1), 1,0))*'Coefficients - Win Probability'!$K$2</f>
        <v>#N/A</v>
      </c>
      <c r="L995" s="5" t="str">
        <f>(VLOOKUP(Games!B996, Data!$B$2:$L$134, 3, FALSE)-VLOOKUP(Games!E996, Data!$B$2:$L$134, 3, FALSE))*'Coefficients - Win Probability'!$L$2</f>
        <v>#N/A</v>
      </c>
      <c r="N995" s="5" t="str">
        <f t="shared" si="1"/>
        <v>#N/A</v>
      </c>
    </row>
    <row r="996" ht="14.25" customHeight="1">
      <c r="A996" s="5" t="n">
        <f>'Coefficients - Win Probability'!$A$2</f>
        <v>0</v>
      </c>
      <c r="B996" s="5" t="n">
        <f>(Games!G997)*'Coefficients - Win Probability'!$B$2</f>
        <v>0</v>
      </c>
      <c r="C996" s="5" t="str">
        <f>(VLOOKUP(Games!B997, Data!$B$2:$L$134, 4, FALSE)-VLOOKUP(Games!E997, Data!$B$2:$L$134, 4, FALSE))*'Coefficients - Win Probability'!$C$2</f>
        <v>#N/A</v>
      </c>
      <c r="D996" s="5" t="str">
        <f>(VLOOKUP(Games!B997, Data!$B$2:$L$134, 5, FALSE)-VLOOKUP(Games!E997, Data!$B$2:$L$134, 5, FALSE))*'Coefficients - Win Probability'!$D$2</f>
        <v>#N/A</v>
      </c>
      <c r="E996" s="5" t="str">
        <f>(VLOOKUP(Games!B997, Data!$B$2:$L$134, 6, FALSE)-VLOOKUP(Games!E997, Data!$B$2:$L$134, 6, FALSE))*'Coefficients - Win Probability'!$E$2</f>
        <v>#N/A</v>
      </c>
      <c r="F996" s="5" t="str">
        <f>(VLOOKUP(Games!B997, Data!$B$2:$L$134, 7, FALSE)-VLOOKUP(Games!E997, Data!$B$2:$L$134, 7, FALSE))*'Coefficients - Win Probability'!$F$2</f>
        <v>#N/A</v>
      </c>
      <c r="G996" s="5" t="str">
        <f>(VLOOKUP(Games!B997, Data!$B$2:$L$134, 8, FALSE)-VLOOKUP(Games!E997, Data!$B$2:$L$134, 8, FALSE))*'Coefficients - Win Probability'!$G$2</f>
        <v>#N/A</v>
      </c>
      <c r="H996" s="5" t="str">
        <f>(VLOOKUP(Games!B997, Data!$B$2:$L$134, 9, FALSE)-VLOOKUP(Games!E997, Data!$B$2:$L$134, 9, FALSE))*'Coefficients - Win Probability'!$H$2</f>
        <v>#N/A</v>
      </c>
      <c r="I996" s="5" t="str">
        <f>(VLOOKUP(Games!B997, Data!$B$2:$L$134, 10, FALSE)-VLOOKUP(Games!E997, Data!$B$2:$L$134, 10, FALSE))*'Coefficients - Win Probability'!$I$2</f>
        <v>#N/A</v>
      </c>
      <c r="J996" s="5" t="str">
        <f>(IF(AND(VLOOKUP(Games!B997, Data!$B$2:$L$134, 11, FALSE)=1, VLOOKUP(Games!E997, Data!$B$2:$L$134, 11, FALSE)&lt;&gt;1), 1,0))*'Coefficients - Win Probability'!$J$2</f>
        <v>#N/A</v>
      </c>
      <c r="K996" s="5" t="str">
        <f>(IF(AND(VLOOKUP(Games!B997, Data!$B$2:$L$134, 11, FALSE)&lt;&gt;1, VLOOKUP(Games!E997, Data!$B$2:$L$134, 11, FALSE)=1), 1,0))*'Coefficients - Win Probability'!$K$2</f>
        <v>#N/A</v>
      </c>
      <c r="L996" s="5" t="str">
        <f>(VLOOKUP(Games!B997, Data!$B$2:$L$134, 3, FALSE)-VLOOKUP(Games!E997, Data!$B$2:$L$134, 3, FALSE))*'Coefficients - Win Probability'!$L$2</f>
        <v>#N/A</v>
      </c>
      <c r="N996" s="5" t="str">
        <f t="shared" si="1"/>
        <v>#N/A</v>
      </c>
    </row>
    <row r="997" ht="14.25" customHeight="1">
      <c r="A997" s="5" t="n">
        <f>'Coefficients - Win Probability'!$A$2</f>
        <v>0</v>
      </c>
      <c r="B997" s="5" t="n">
        <f>(Games!G998)*'Coefficients - Win Probability'!$B$2</f>
        <v>0</v>
      </c>
      <c r="C997" s="5" t="str">
        <f>(VLOOKUP(Games!B998, Data!$B$2:$L$134, 4, FALSE)-VLOOKUP(Games!E998, Data!$B$2:$L$134, 4, FALSE))*'Coefficients - Win Probability'!$C$2</f>
        <v>#N/A</v>
      </c>
      <c r="D997" s="5" t="str">
        <f>(VLOOKUP(Games!B998, Data!$B$2:$L$134, 5, FALSE)-VLOOKUP(Games!E998, Data!$B$2:$L$134, 5, FALSE))*'Coefficients - Win Probability'!$D$2</f>
        <v>#N/A</v>
      </c>
      <c r="E997" s="5" t="str">
        <f>(VLOOKUP(Games!B998, Data!$B$2:$L$134, 6, FALSE)-VLOOKUP(Games!E998, Data!$B$2:$L$134, 6, FALSE))*'Coefficients - Win Probability'!$E$2</f>
        <v>#N/A</v>
      </c>
      <c r="F997" s="5" t="str">
        <f>(VLOOKUP(Games!B998, Data!$B$2:$L$134, 7, FALSE)-VLOOKUP(Games!E998, Data!$B$2:$L$134, 7, FALSE))*'Coefficients - Win Probability'!$F$2</f>
        <v>#N/A</v>
      </c>
      <c r="G997" s="5" t="str">
        <f>(VLOOKUP(Games!B998, Data!$B$2:$L$134, 8, FALSE)-VLOOKUP(Games!E998, Data!$B$2:$L$134, 8, FALSE))*'Coefficients - Win Probability'!$G$2</f>
        <v>#N/A</v>
      </c>
      <c r="H997" s="5" t="str">
        <f>(VLOOKUP(Games!B998, Data!$B$2:$L$134, 9, FALSE)-VLOOKUP(Games!E998, Data!$B$2:$L$134, 9, FALSE))*'Coefficients - Win Probability'!$H$2</f>
        <v>#N/A</v>
      </c>
      <c r="I997" s="5" t="str">
        <f>(VLOOKUP(Games!B998, Data!$B$2:$L$134, 10, FALSE)-VLOOKUP(Games!E998, Data!$B$2:$L$134, 10, FALSE))*'Coefficients - Win Probability'!$I$2</f>
        <v>#N/A</v>
      </c>
      <c r="J997" s="5" t="str">
        <f>(IF(AND(VLOOKUP(Games!B998, Data!$B$2:$L$134, 11, FALSE)=1, VLOOKUP(Games!E998, Data!$B$2:$L$134, 11, FALSE)&lt;&gt;1), 1,0))*'Coefficients - Win Probability'!$J$2</f>
        <v>#N/A</v>
      </c>
      <c r="K997" s="5" t="str">
        <f>(IF(AND(VLOOKUP(Games!B998, Data!$B$2:$L$134, 11, FALSE)&lt;&gt;1, VLOOKUP(Games!E998, Data!$B$2:$L$134, 11, FALSE)=1), 1,0))*'Coefficients - Win Probability'!$K$2</f>
        <v>#N/A</v>
      </c>
      <c r="L997" s="5" t="str">
        <f>(VLOOKUP(Games!B998, Data!$B$2:$L$134, 3, FALSE)-VLOOKUP(Games!E998, Data!$B$2:$L$134, 3, FALSE))*'Coefficients - Win Probability'!$L$2</f>
        <v>#N/A</v>
      </c>
      <c r="N997" s="5" t="str">
        <f t="shared" si="1"/>
        <v>#N/A</v>
      </c>
    </row>
    <row r="998" ht="14.25" customHeight="1">
      <c r="A998" s="5" t="n">
        <f>'Coefficients - Win Probability'!$A$2</f>
        <v>0</v>
      </c>
      <c r="B998" s="5" t="n">
        <f>(Games!G999)*'Coefficients - Win Probability'!$B$2</f>
        <v>0</v>
      </c>
      <c r="C998" s="5" t="str">
        <f>(VLOOKUP(Games!B999, Data!$B$2:$L$134, 4, FALSE)-VLOOKUP(Games!E999, Data!$B$2:$L$134, 4, FALSE))*'Coefficients - Win Probability'!$C$2</f>
        <v>#N/A</v>
      </c>
      <c r="D998" s="5" t="str">
        <f>(VLOOKUP(Games!B999, Data!$B$2:$L$134, 5, FALSE)-VLOOKUP(Games!E999, Data!$B$2:$L$134, 5, FALSE))*'Coefficients - Win Probability'!$D$2</f>
        <v>#N/A</v>
      </c>
      <c r="E998" s="5" t="str">
        <f>(VLOOKUP(Games!B999, Data!$B$2:$L$134, 6, FALSE)-VLOOKUP(Games!E999, Data!$B$2:$L$134, 6, FALSE))*'Coefficients - Win Probability'!$E$2</f>
        <v>#N/A</v>
      </c>
      <c r="F998" s="5" t="str">
        <f>(VLOOKUP(Games!B999, Data!$B$2:$L$134, 7, FALSE)-VLOOKUP(Games!E999, Data!$B$2:$L$134, 7, FALSE))*'Coefficients - Win Probability'!$F$2</f>
        <v>#N/A</v>
      </c>
      <c r="G998" s="5" t="str">
        <f>(VLOOKUP(Games!B999, Data!$B$2:$L$134, 8, FALSE)-VLOOKUP(Games!E999, Data!$B$2:$L$134, 8, FALSE))*'Coefficients - Win Probability'!$G$2</f>
        <v>#N/A</v>
      </c>
      <c r="H998" s="5" t="str">
        <f>(VLOOKUP(Games!B999, Data!$B$2:$L$134, 9, FALSE)-VLOOKUP(Games!E999, Data!$B$2:$L$134, 9, FALSE))*'Coefficients - Win Probability'!$H$2</f>
        <v>#N/A</v>
      </c>
      <c r="I998" s="5" t="str">
        <f>(VLOOKUP(Games!B999, Data!$B$2:$L$134, 10, FALSE)-VLOOKUP(Games!E999, Data!$B$2:$L$134, 10, FALSE))*'Coefficients - Win Probability'!$I$2</f>
        <v>#N/A</v>
      </c>
      <c r="J998" s="5" t="str">
        <f>(IF(AND(VLOOKUP(Games!B999, Data!$B$2:$L$134, 11, FALSE)=1, VLOOKUP(Games!E999, Data!$B$2:$L$134, 11, FALSE)&lt;&gt;1), 1,0))*'Coefficients - Win Probability'!$J$2</f>
        <v>#N/A</v>
      </c>
      <c r="K998" s="5" t="str">
        <f>(IF(AND(VLOOKUP(Games!B999, Data!$B$2:$L$134, 11, FALSE)&lt;&gt;1, VLOOKUP(Games!E999, Data!$B$2:$L$134, 11, FALSE)=1), 1,0))*'Coefficients - Win Probability'!$K$2</f>
        <v>#N/A</v>
      </c>
      <c r="L998" s="5" t="str">
        <f>(VLOOKUP(Games!B999, Data!$B$2:$L$134, 3, FALSE)-VLOOKUP(Games!E999, Data!$B$2:$L$134, 3, FALSE))*'Coefficients - Win Probability'!$L$2</f>
        <v>#N/A</v>
      </c>
      <c r="N998" s="5" t="str">
        <f t="shared" si="1"/>
        <v>#N/A</v>
      </c>
    </row>
    <row r="999" ht="14.25" customHeight="1">
      <c r="A999" s="5" t="n">
        <f>'Coefficients - Win Probability'!$A$2</f>
        <v>0</v>
      </c>
      <c r="B999" s="5" t="n">
        <f>(Games!G1000)*'Coefficients - Win Probability'!$B$2</f>
        <v>0</v>
      </c>
      <c r="C999" s="5" t="str">
        <f>(VLOOKUP(Games!B1000, Data!$B$2:$L$134, 4, FALSE)-VLOOKUP(Games!E1000, Data!$B$2:$L$134, 4, FALSE))*'Coefficients - Win Probability'!$C$2</f>
        <v>#N/A</v>
      </c>
      <c r="D999" s="5" t="str">
        <f>(VLOOKUP(Games!B1000, Data!$B$2:$L$134, 5, FALSE)-VLOOKUP(Games!E1000, Data!$B$2:$L$134, 5, FALSE))*'Coefficients - Win Probability'!$D$2</f>
        <v>#N/A</v>
      </c>
      <c r="E999" s="5" t="str">
        <f>(VLOOKUP(Games!B1000, Data!$B$2:$L$134, 6, FALSE)-VLOOKUP(Games!E1000, Data!$B$2:$L$134, 6, FALSE))*'Coefficients - Win Probability'!$E$2</f>
        <v>#N/A</v>
      </c>
      <c r="F999" s="5" t="str">
        <f>(VLOOKUP(Games!B1000, Data!$B$2:$L$134, 7, FALSE)-VLOOKUP(Games!E1000, Data!$B$2:$L$134, 7, FALSE))*'Coefficients - Win Probability'!$F$2</f>
        <v>#N/A</v>
      </c>
      <c r="G999" s="5" t="str">
        <f>(VLOOKUP(Games!B1000, Data!$B$2:$L$134, 8, FALSE)-VLOOKUP(Games!E1000, Data!$B$2:$L$134, 8, FALSE))*'Coefficients - Win Probability'!$G$2</f>
        <v>#N/A</v>
      </c>
      <c r="H999" s="5" t="str">
        <f>(VLOOKUP(Games!B1000, Data!$B$2:$L$134, 9, FALSE)-VLOOKUP(Games!E1000, Data!$B$2:$L$134, 9, FALSE))*'Coefficients - Win Probability'!$H$2</f>
        <v>#N/A</v>
      </c>
      <c r="I999" s="5" t="str">
        <f>(VLOOKUP(Games!B1000, Data!$B$2:$L$134, 10, FALSE)-VLOOKUP(Games!E1000, Data!$B$2:$L$134, 10, FALSE))*'Coefficients - Win Probability'!$I$2</f>
        <v>#N/A</v>
      </c>
      <c r="J999" s="5" t="str">
        <f>(IF(AND(VLOOKUP(Games!B1000, Data!$B$2:$L$134, 11, FALSE)=1, VLOOKUP(Games!E1000, Data!$B$2:$L$134, 11, FALSE)&lt;&gt;1), 1,0))*'Coefficients - Win Probability'!$J$2</f>
        <v>#N/A</v>
      </c>
      <c r="K999" s="5" t="str">
        <f>(IF(AND(VLOOKUP(Games!B1000, Data!$B$2:$L$134, 11, FALSE)&lt;&gt;1, VLOOKUP(Games!E1000, Data!$B$2:$L$134, 11, FALSE)=1), 1,0))*'Coefficients - Win Probability'!$K$2</f>
        <v>#N/A</v>
      </c>
      <c r="L999" s="5" t="str">
        <f>(VLOOKUP(Games!B1000, Data!$B$2:$L$134, 3, FALSE)-VLOOKUP(Games!E1000, Data!$B$2:$L$134, 3, FALSE))*'Coefficients - Win Probability'!$L$2</f>
        <v>#N/A</v>
      </c>
      <c r="N999" s="5" t="str">
        <f t="shared" si="1"/>
        <v>#N/A</v>
      </c>
    </row>
    <row r="1000" ht="14.25" customHeight="1">
      <c r="A1000" s="5" t="n">
        <f>'Coefficients - Win Probability'!$A$2</f>
        <v>0</v>
      </c>
      <c r="B1000" s="5" t="n">
        <f>(Games!G1001)*'Coefficients - Win Probability'!$B$2</f>
        <v>0</v>
      </c>
      <c r="C1000" s="5" t="str">
        <f>(VLOOKUP(Games!B1001, Data!$B$2:$L$134, 4, FALSE)-VLOOKUP(Games!E1001, Data!$B$2:$L$134, 4, FALSE))*'Coefficients - Win Probability'!$C$2</f>
        <v>#N/A</v>
      </c>
      <c r="D1000" s="5" t="str">
        <f>(VLOOKUP(Games!B1001, Data!$B$2:$L$134, 5, FALSE)-VLOOKUP(Games!E1001, Data!$B$2:$L$134, 5, FALSE))*'Coefficients - Win Probability'!$D$2</f>
        <v>#N/A</v>
      </c>
      <c r="E1000" s="5" t="str">
        <f>(VLOOKUP(Games!B1001, Data!$B$2:$L$134, 6, FALSE)-VLOOKUP(Games!E1001, Data!$B$2:$L$134, 6, FALSE))*'Coefficients - Win Probability'!$E$2</f>
        <v>#N/A</v>
      </c>
      <c r="F1000" s="5" t="str">
        <f>(VLOOKUP(Games!B1001, Data!$B$2:$L$134, 7, FALSE)-VLOOKUP(Games!E1001, Data!$B$2:$L$134, 7, FALSE))*'Coefficients - Win Probability'!$F$2</f>
        <v>#N/A</v>
      </c>
      <c r="G1000" s="5" t="str">
        <f>(VLOOKUP(Games!B1001, Data!$B$2:$L$134, 8, FALSE)-VLOOKUP(Games!E1001, Data!$B$2:$L$134, 8, FALSE))*'Coefficients - Win Probability'!$G$2</f>
        <v>#N/A</v>
      </c>
      <c r="H1000" s="5" t="str">
        <f>(VLOOKUP(Games!B1001, Data!$B$2:$L$134, 9, FALSE)-VLOOKUP(Games!E1001, Data!$B$2:$L$134, 9, FALSE))*'Coefficients - Win Probability'!$H$2</f>
        <v>#N/A</v>
      </c>
      <c r="I1000" s="5" t="str">
        <f>(VLOOKUP(Games!B1001, Data!$B$2:$L$134, 10, FALSE)-VLOOKUP(Games!E1001, Data!$B$2:$L$134, 10, FALSE))*'Coefficients - Win Probability'!$I$2</f>
        <v>#N/A</v>
      </c>
      <c r="J1000" s="5" t="str">
        <f>(IF(AND(VLOOKUP(Games!B1001, Data!$B$2:$L$134, 11, FALSE)=1, VLOOKUP(Games!E1001, Data!$B$2:$L$134, 11, FALSE)&lt;&gt;1), 1,0))*'Coefficients - Win Probability'!$J$2</f>
        <v>#N/A</v>
      </c>
      <c r="K1000" s="5" t="str">
        <f>(IF(AND(VLOOKUP(Games!B1001, Data!$B$2:$L$134, 11, FALSE)&lt;&gt;1, VLOOKUP(Games!E1001, Data!$B$2:$L$134, 11, FALSE)=1), 1,0))*'Coefficients - Win Probability'!$K$2</f>
        <v>#N/A</v>
      </c>
      <c r="L1000" s="5" t="str">
        <f>(VLOOKUP(Games!B1001, Data!$B$2:$L$134, 3, FALSE)-VLOOKUP(Games!E1001, Data!$B$2:$L$134, 3, FALSE))*'Coefficients - Win Probability'!$L$2</f>
        <v>#N/A</v>
      </c>
      <c r="N1000" s="5" t="str">
        <f t="shared" si="1"/>
        <v>#N/A</v>
      </c>
    </row>
    <row r="1001" ht="14.25" customHeight="1">
      <c r="A1001" s="5" t="n">
        <f>'Coefficients - Win Probability'!$A$2</f>
        <v>0</v>
      </c>
      <c r="B1001" s="5" t="n">
        <f>(Games!G1002)*'Coefficients - Win Probability'!$B$2</f>
        <v>0</v>
      </c>
      <c r="C1001" s="5" t="str">
        <f>(VLOOKUP(Games!B1002, Data!$B$2:$L$134, 4, FALSE)-VLOOKUP(Games!E1002, Data!$B$2:$L$134, 4, FALSE))*'Coefficients - Win Probability'!$C$2</f>
        <v>#N/A</v>
      </c>
      <c r="D1001" s="5" t="str">
        <f>(VLOOKUP(Games!B1002, Data!$B$2:$L$134, 5, FALSE)-VLOOKUP(Games!E1002, Data!$B$2:$L$134, 5, FALSE))*'Coefficients - Win Probability'!$D$2</f>
        <v>#N/A</v>
      </c>
      <c r="E1001" s="5" t="str">
        <f>(VLOOKUP(Games!B1002, Data!$B$2:$L$134, 6, FALSE)-VLOOKUP(Games!E1002, Data!$B$2:$L$134, 6, FALSE))*'Coefficients - Win Probability'!$E$2</f>
        <v>#N/A</v>
      </c>
      <c r="F1001" s="5" t="str">
        <f>(VLOOKUP(Games!B1002, Data!$B$2:$L$134, 7, FALSE)-VLOOKUP(Games!E1002, Data!$B$2:$L$134, 7, FALSE))*'Coefficients - Win Probability'!$F$2</f>
        <v>#N/A</v>
      </c>
      <c r="G1001" s="5" t="str">
        <f>(VLOOKUP(Games!B1002, Data!$B$2:$L$134, 8, FALSE)-VLOOKUP(Games!E1002, Data!$B$2:$L$134, 8, FALSE))*'Coefficients - Win Probability'!$G$2</f>
        <v>#N/A</v>
      </c>
      <c r="H1001" s="5" t="str">
        <f>(VLOOKUP(Games!B1002, Data!$B$2:$L$134, 9, FALSE)-VLOOKUP(Games!E1002, Data!$B$2:$L$134, 9, FALSE))*'Coefficients - Win Probability'!$H$2</f>
        <v>#N/A</v>
      </c>
      <c r="I1001" s="5" t="str">
        <f>(VLOOKUP(Games!B1002, Data!$B$2:$L$134, 10, FALSE)-VLOOKUP(Games!E1002, Data!$B$2:$L$134, 10, FALSE))*'Coefficients - Win Probability'!$I$2</f>
        <v>#N/A</v>
      </c>
      <c r="J1001" s="5" t="str">
        <f>(IF(AND(VLOOKUP(Games!B1002, Data!$B$2:$L$134, 11, FALSE)=1, VLOOKUP(Games!E1002, Data!$B$2:$L$134, 11, FALSE)&lt;&gt;1), 1,0))*'Coefficients - Win Probability'!$J$2</f>
        <v>#N/A</v>
      </c>
      <c r="K1001" s="5" t="str">
        <f>(IF(AND(VLOOKUP(Games!B1002, Data!$B$2:$L$134, 11, FALSE)&lt;&gt;1, VLOOKUP(Games!E1002, Data!$B$2:$L$134, 11, FALSE)=1), 1,0))*'Coefficients - Win Probability'!$K$2</f>
        <v>#N/A</v>
      </c>
      <c r="L1001" s="5" t="str">
        <f>(VLOOKUP(Games!B1002, Data!$B$2:$L$134, 3, FALSE)-VLOOKUP(Games!E1002, Data!$B$2:$L$134, 3, FALSE))*'Coefficients - Win Probability'!$L$2</f>
        <v>#N/A</v>
      </c>
      <c r="N1001" s="5" t="str">
        <f t="shared" si="1"/>
        <v>#N/A</v>
      </c>
    </row>
    <row r="1002" ht="14.25" customHeight="1">
      <c r="A1002" s="5" t="n">
        <f>'Coefficients - Win Probability'!$A$2</f>
        <v>0</v>
      </c>
      <c r="B1002" s="5" t="n">
        <f>(Games!G1003)*'Coefficients - Win Probability'!$B$2</f>
        <v>0</v>
      </c>
      <c r="C1002" s="5" t="str">
        <f>(VLOOKUP(Games!B1003, Data!$B$2:$L$134, 4, FALSE)-VLOOKUP(Games!E1003, Data!$B$2:$L$134, 4, FALSE))*'Coefficients - Win Probability'!$C$2</f>
        <v>#N/A</v>
      </c>
      <c r="D1002" s="5" t="str">
        <f>(VLOOKUP(Games!B1003, Data!$B$2:$L$134, 5, FALSE)-VLOOKUP(Games!E1003, Data!$B$2:$L$134, 5, FALSE))*'Coefficients - Win Probability'!$D$2</f>
        <v>#N/A</v>
      </c>
      <c r="E1002" s="5" t="str">
        <f>(VLOOKUP(Games!B1003, Data!$B$2:$L$134, 6, FALSE)-VLOOKUP(Games!E1003, Data!$B$2:$L$134, 6, FALSE))*'Coefficients - Win Probability'!$E$2</f>
        <v>#N/A</v>
      </c>
      <c r="F1002" s="5" t="str">
        <f>(VLOOKUP(Games!B1003, Data!$B$2:$L$134, 7, FALSE)-VLOOKUP(Games!E1003, Data!$B$2:$L$134, 7, FALSE))*'Coefficients - Win Probability'!$F$2</f>
        <v>#N/A</v>
      </c>
      <c r="G1002" s="5" t="str">
        <f>(VLOOKUP(Games!B1003, Data!$B$2:$L$134, 8, FALSE)-VLOOKUP(Games!E1003, Data!$B$2:$L$134, 8, FALSE))*'Coefficients - Win Probability'!$G$2</f>
        <v>#N/A</v>
      </c>
      <c r="H1002" s="5" t="str">
        <f>(VLOOKUP(Games!B1003, Data!$B$2:$L$134, 9, FALSE)-VLOOKUP(Games!E1003, Data!$B$2:$L$134, 9, FALSE))*'Coefficients - Win Probability'!$H$2</f>
        <v>#N/A</v>
      </c>
      <c r="I1002" s="5" t="str">
        <f>(VLOOKUP(Games!B1003, Data!$B$2:$L$134, 10, FALSE)-VLOOKUP(Games!E1003, Data!$B$2:$L$134, 10, FALSE))*'Coefficients - Win Probability'!$I$2</f>
        <v>#N/A</v>
      </c>
      <c r="J1002" s="5" t="str">
        <f>(IF(AND(VLOOKUP(Games!B1003, Data!$B$2:$L$134, 11, FALSE)=1, VLOOKUP(Games!E1003, Data!$B$2:$L$134, 11, FALSE)&lt;&gt;1), 1,0))*'Coefficients - Win Probability'!$J$2</f>
        <v>#N/A</v>
      </c>
      <c r="K1002" s="5" t="str">
        <f>(IF(AND(VLOOKUP(Games!B1003, Data!$B$2:$L$134, 11, FALSE)&lt;&gt;1, VLOOKUP(Games!E1003, Data!$B$2:$L$134, 11, FALSE)=1), 1,0))*'Coefficients - Win Probability'!$K$2</f>
        <v>#N/A</v>
      </c>
      <c r="L1002" s="5" t="str">
        <f>(VLOOKUP(Games!B1003, Data!$B$2:$L$134, 3, FALSE)-VLOOKUP(Games!E1003, Data!$B$2:$L$134, 3, FALSE))*'Coefficients - Win Probability'!$L$2</f>
        <v>#N/A</v>
      </c>
      <c r="N1002" s="5" t="str">
        <f t="shared" si="1"/>
        <v>#N/A</v>
      </c>
    </row>
    <row r="1003" ht="14.25" customHeight="1">
      <c r="A1003" s="5" t="n">
        <f>'Coefficients - Win Probability'!$A$2</f>
        <v>0</v>
      </c>
      <c r="B1003" s="5" t="n">
        <f>(Games!G1004)*'Coefficients - Win Probability'!$B$2</f>
        <v>0</v>
      </c>
      <c r="C1003" s="5" t="str">
        <f>(VLOOKUP(Games!B1004, Data!$B$2:$L$134, 4, FALSE)-VLOOKUP(Games!E1004, Data!$B$2:$L$134, 4, FALSE))*'Coefficients - Win Probability'!$C$2</f>
        <v>#N/A</v>
      </c>
      <c r="D1003" s="5" t="str">
        <f>(VLOOKUP(Games!B1004, Data!$B$2:$L$134, 5, FALSE)-VLOOKUP(Games!E1004, Data!$B$2:$L$134, 5, FALSE))*'Coefficients - Win Probability'!$D$2</f>
        <v>#N/A</v>
      </c>
      <c r="E1003" s="5" t="str">
        <f>(VLOOKUP(Games!B1004, Data!$B$2:$L$134, 6, FALSE)-VLOOKUP(Games!E1004, Data!$B$2:$L$134, 6, FALSE))*'Coefficients - Win Probability'!$E$2</f>
        <v>#N/A</v>
      </c>
      <c r="F1003" s="5" t="str">
        <f>(VLOOKUP(Games!B1004, Data!$B$2:$L$134, 7, FALSE)-VLOOKUP(Games!E1004, Data!$B$2:$L$134, 7, FALSE))*'Coefficients - Win Probability'!$F$2</f>
        <v>#N/A</v>
      </c>
      <c r="G1003" s="5" t="str">
        <f>(VLOOKUP(Games!B1004, Data!$B$2:$L$134, 8, FALSE)-VLOOKUP(Games!E1004, Data!$B$2:$L$134, 8, FALSE))*'Coefficients - Win Probability'!$G$2</f>
        <v>#N/A</v>
      </c>
      <c r="H1003" s="5" t="str">
        <f>(VLOOKUP(Games!B1004, Data!$B$2:$L$134, 9, FALSE)-VLOOKUP(Games!E1004, Data!$B$2:$L$134, 9, FALSE))*'Coefficients - Win Probability'!$H$2</f>
        <v>#N/A</v>
      </c>
      <c r="I1003" s="5" t="str">
        <f>(VLOOKUP(Games!B1004, Data!$B$2:$L$134, 10, FALSE)-VLOOKUP(Games!E1004, Data!$B$2:$L$134, 10, FALSE))*'Coefficients - Win Probability'!$I$2</f>
        <v>#N/A</v>
      </c>
      <c r="J1003" s="5" t="str">
        <f>(IF(AND(VLOOKUP(Games!B1004, Data!$B$2:$L$134, 11, FALSE)=1, VLOOKUP(Games!E1004, Data!$B$2:$L$134, 11, FALSE)&lt;&gt;1), 1,0))*'Coefficients - Win Probability'!$J$2</f>
        <v>#N/A</v>
      </c>
      <c r="K1003" s="5" t="str">
        <f>(IF(AND(VLOOKUP(Games!B1004, Data!$B$2:$L$134, 11, FALSE)&lt;&gt;1, VLOOKUP(Games!E1004, Data!$B$2:$L$134, 11, FALSE)=1), 1,0))*'Coefficients - Win Probability'!$K$2</f>
        <v>#N/A</v>
      </c>
      <c r="L1003" s="5" t="str">
        <f>(VLOOKUP(Games!B1004, Data!$B$2:$L$134, 3, FALSE)-VLOOKUP(Games!E1004, Data!$B$2:$L$134, 3, FALSE))*'Coefficients - Win Probability'!$L$2</f>
        <v>#N/A</v>
      </c>
      <c r="N1003" s="5" t="str">
        <f t="shared" si="1"/>
        <v>#N/A</v>
      </c>
    </row>
    <row r="1004" ht="14.25" customHeight="1">
      <c r="A1004" s="5" t="n">
        <f>'Coefficients - Win Probability'!$A$2</f>
        <v>0</v>
      </c>
      <c r="B1004" s="5" t="n">
        <f>(Games!G1005)*'Coefficients - Win Probability'!$B$2</f>
        <v>0</v>
      </c>
      <c r="C1004" s="5" t="str">
        <f>(VLOOKUP(Games!B1005, Data!$B$2:$L$134, 4, FALSE)-VLOOKUP(Games!E1005, Data!$B$2:$L$134, 4, FALSE))*'Coefficients - Win Probability'!$C$2</f>
        <v>#N/A</v>
      </c>
      <c r="D1004" s="5" t="str">
        <f>(VLOOKUP(Games!B1005, Data!$B$2:$L$134, 5, FALSE)-VLOOKUP(Games!E1005, Data!$B$2:$L$134, 5, FALSE))*'Coefficients - Win Probability'!$D$2</f>
        <v>#N/A</v>
      </c>
      <c r="E1004" s="5" t="str">
        <f>(VLOOKUP(Games!B1005, Data!$B$2:$L$134, 6, FALSE)-VLOOKUP(Games!E1005, Data!$B$2:$L$134, 6, FALSE))*'Coefficients - Win Probability'!$E$2</f>
        <v>#N/A</v>
      </c>
      <c r="F1004" s="5" t="str">
        <f>(VLOOKUP(Games!B1005, Data!$B$2:$L$134, 7, FALSE)-VLOOKUP(Games!E1005, Data!$B$2:$L$134, 7, FALSE))*'Coefficients - Win Probability'!$F$2</f>
        <v>#N/A</v>
      </c>
      <c r="G1004" s="5" t="str">
        <f>(VLOOKUP(Games!B1005, Data!$B$2:$L$134, 8, FALSE)-VLOOKUP(Games!E1005, Data!$B$2:$L$134, 8, FALSE))*'Coefficients - Win Probability'!$G$2</f>
        <v>#N/A</v>
      </c>
      <c r="H1004" s="5" t="str">
        <f>(VLOOKUP(Games!B1005, Data!$B$2:$L$134, 9, FALSE)-VLOOKUP(Games!E1005, Data!$B$2:$L$134, 9, FALSE))*'Coefficients - Win Probability'!$H$2</f>
        <v>#N/A</v>
      </c>
      <c r="I1004" s="5" t="str">
        <f>(VLOOKUP(Games!B1005, Data!$B$2:$L$134, 10, FALSE)-VLOOKUP(Games!E1005, Data!$B$2:$L$134, 10, FALSE))*'Coefficients - Win Probability'!$I$2</f>
        <v>#N/A</v>
      </c>
      <c r="J1004" s="5" t="str">
        <f>(IF(AND(VLOOKUP(Games!B1005, Data!$B$2:$L$134, 11, FALSE)=1, VLOOKUP(Games!E1005, Data!$B$2:$L$134, 11, FALSE)&lt;&gt;1), 1,0))*'Coefficients - Win Probability'!$J$2</f>
        <v>#N/A</v>
      </c>
      <c r="K1004" s="5" t="str">
        <f>(IF(AND(VLOOKUP(Games!B1005, Data!$B$2:$L$134, 11, FALSE)&lt;&gt;1, VLOOKUP(Games!E1005, Data!$B$2:$L$134, 11, FALSE)=1), 1,0))*'Coefficients - Win Probability'!$K$2</f>
        <v>#N/A</v>
      </c>
      <c r="L1004" s="5" t="str">
        <f>(VLOOKUP(Games!B1005, Data!$B$2:$L$134, 3, FALSE)-VLOOKUP(Games!E1005, Data!$B$2:$L$134, 3, FALSE))*'Coefficients - Win Probability'!$L$2</f>
        <v>#N/A</v>
      </c>
      <c r="N1004" s="5" t="str">
        <f t="shared" si="1"/>
        <v>#N/A</v>
      </c>
    </row>
    <row r="1005" ht="14.25" customHeight="1">
      <c r="A1005" s="5" t="n">
        <f>'Coefficients - Win Probability'!$A$2</f>
        <v>0</v>
      </c>
      <c r="B1005" s="5" t="n">
        <f>(Games!G1006)*'Coefficients - Win Probability'!$B$2</f>
        <v>0</v>
      </c>
      <c r="C1005" s="5" t="str">
        <f>(VLOOKUP(Games!B1006, Data!$B$2:$L$134, 4, FALSE)-VLOOKUP(Games!E1006, Data!$B$2:$L$134, 4, FALSE))*'Coefficients - Win Probability'!$C$2</f>
        <v>#N/A</v>
      </c>
      <c r="D1005" s="5" t="str">
        <f>(VLOOKUP(Games!B1006, Data!$B$2:$L$134, 5, FALSE)-VLOOKUP(Games!E1006, Data!$B$2:$L$134, 5, FALSE))*'Coefficients - Win Probability'!$D$2</f>
        <v>#N/A</v>
      </c>
      <c r="E1005" s="5" t="str">
        <f>(VLOOKUP(Games!B1006, Data!$B$2:$L$134, 6, FALSE)-VLOOKUP(Games!E1006, Data!$B$2:$L$134, 6, FALSE))*'Coefficients - Win Probability'!$E$2</f>
        <v>#N/A</v>
      </c>
      <c r="F1005" s="5" t="str">
        <f>(VLOOKUP(Games!B1006, Data!$B$2:$L$134, 7, FALSE)-VLOOKUP(Games!E1006, Data!$B$2:$L$134, 7, FALSE))*'Coefficients - Win Probability'!$F$2</f>
        <v>#N/A</v>
      </c>
      <c r="G1005" s="5" t="str">
        <f>(VLOOKUP(Games!B1006, Data!$B$2:$L$134, 8, FALSE)-VLOOKUP(Games!E1006, Data!$B$2:$L$134, 8, FALSE))*'Coefficients - Win Probability'!$G$2</f>
        <v>#N/A</v>
      </c>
      <c r="H1005" s="5" t="str">
        <f>(VLOOKUP(Games!B1006, Data!$B$2:$L$134, 9, FALSE)-VLOOKUP(Games!E1006, Data!$B$2:$L$134, 9, FALSE))*'Coefficients - Win Probability'!$H$2</f>
        <v>#N/A</v>
      </c>
      <c r="I1005" s="5" t="str">
        <f>(VLOOKUP(Games!B1006, Data!$B$2:$L$134, 10, FALSE)-VLOOKUP(Games!E1006, Data!$B$2:$L$134, 10, FALSE))*'Coefficients - Win Probability'!$I$2</f>
        <v>#N/A</v>
      </c>
      <c r="J1005" s="5" t="str">
        <f>(IF(AND(VLOOKUP(Games!B1006, Data!$B$2:$L$134, 11, FALSE)=1, VLOOKUP(Games!E1006, Data!$B$2:$L$134, 11, FALSE)&lt;&gt;1), 1,0))*'Coefficients - Win Probability'!$J$2</f>
        <v>#N/A</v>
      </c>
      <c r="K1005" s="5" t="str">
        <f>(IF(AND(VLOOKUP(Games!B1006, Data!$B$2:$L$134, 11, FALSE)&lt;&gt;1, VLOOKUP(Games!E1006, Data!$B$2:$L$134, 11, FALSE)=1), 1,0))*'Coefficients - Win Probability'!$K$2</f>
        <v>#N/A</v>
      </c>
      <c r="L1005" s="5" t="str">
        <f>(VLOOKUP(Games!B1006, Data!$B$2:$L$134, 3, FALSE)-VLOOKUP(Games!E1006, Data!$B$2:$L$134, 3, FALSE))*'Coefficients - Win Probability'!$L$2</f>
        <v>#N/A</v>
      </c>
      <c r="N1005" s="5" t="str">
        <f t="shared" si="1"/>
        <v>#N/A</v>
      </c>
    </row>
    <row r="1006" ht="14.25" customHeight="1">
      <c r="A1006" s="5" t="n">
        <f>'Coefficients - Win Probability'!$A$2</f>
        <v>0</v>
      </c>
      <c r="B1006" s="5" t="n">
        <f>(Games!G1007)*'Coefficients - Win Probability'!$B$2</f>
        <v>0</v>
      </c>
      <c r="C1006" s="5" t="str">
        <f>(VLOOKUP(Games!B1007, Data!$B$2:$L$134, 4, FALSE)-VLOOKUP(Games!E1007, Data!$B$2:$L$134, 4, FALSE))*'Coefficients - Win Probability'!$C$2</f>
        <v>#N/A</v>
      </c>
      <c r="D1006" s="5" t="str">
        <f>(VLOOKUP(Games!B1007, Data!$B$2:$L$134, 5, FALSE)-VLOOKUP(Games!E1007, Data!$B$2:$L$134, 5, FALSE))*'Coefficients - Win Probability'!$D$2</f>
        <v>#N/A</v>
      </c>
      <c r="E1006" s="5" t="str">
        <f>(VLOOKUP(Games!B1007, Data!$B$2:$L$134, 6, FALSE)-VLOOKUP(Games!E1007, Data!$B$2:$L$134, 6, FALSE))*'Coefficients - Win Probability'!$E$2</f>
        <v>#N/A</v>
      </c>
      <c r="F1006" s="5" t="str">
        <f>(VLOOKUP(Games!B1007, Data!$B$2:$L$134, 7, FALSE)-VLOOKUP(Games!E1007, Data!$B$2:$L$134, 7, FALSE))*'Coefficients - Win Probability'!$F$2</f>
        <v>#N/A</v>
      </c>
      <c r="G1006" s="5" t="str">
        <f>(VLOOKUP(Games!B1007, Data!$B$2:$L$134, 8, FALSE)-VLOOKUP(Games!E1007, Data!$B$2:$L$134, 8, FALSE))*'Coefficients - Win Probability'!$G$2</f>
        <v>#N/A</v>
      </c>
      <c r="H1006" s="5" t="str">
        <f>(VLOOKUP(Games!B1007, Data!$B$2:$L$134, 9, FALSE)-VLOOKUP(Games!E1007, Data!$B$2:$L$134, 9, FALSE))*'Coefficients - Win Probability'!$H$2</f>
        <v>#N/A</v>
      </c>
      <c r="I1006" s="5" t="str">
        <f>(VLOOKUP(Games!B1007, Data!$B$2:$L$134, 10, FALSE)-VLOOKUP(Games!E1007, Data!$B$2:$L$134, 10, FALSE))*'Coefficients - Win Probability'!$I$2</f>
        <v>#N/A</v>
      </c>
      <c r="J1006" s="5" t="str">
        <f>(IF(AND(VLOOKUP(Games!B1007, Data!$B$2:$L$134, 11, FALSE)=1, VLOOKUP(Games!E1007, Data!$B$2:$L$134, 11, FALSE)&lt;&gt;1), 1,0))*'Coefficients - Win Probability'!$J$2</f>
        <v>#N/A</v>
      </c>
      <c r="K1006" s="5" t="str">
        <f>(IF(AND(VLOOKUP(Games!B1007, Data!$B$2:$L$134, 11, FALSE)&lt;&gt;1, VLOOKUP(Games!E1007, Data!$B$2:$L$134, 11, FALSE)=1), 1,0))*'Coefficients - Win Probability'!$K$2</f>
        <v>#N/A</v>
      </c>
      <c r="L1006" s="5" t="str">
        <f>(VLOOKUP(Games!B1007, Data!$B$2:$L$134, 3, FALSE)-VLOOKUP(Games!E1007, Data!$B$2:$L$134, 3, FALSE))*'Coefficients - Win Probability'!$L$2</f>
        <v>#N/A</v>
      </c>
      <c r="N1006" s="5" t="str">
        <f t="shared" si="1"/>
        <v>#N/A</v>
      </c>
    </row>
    <row r="1007" ht="14.25" customHeight="1">
      <c r="A1007" s="5" t="n">
        <f>'Coefficients - Win Probability'!$A$2</f>
        <v>0</v>
      </c>
      <c r="B1007" s="5" t="n">
        <f>(Games!G1008)*'Coefficients - Win Probability'!$B$2</f>
        <v>0</v>
      </c>
      <c r="C1007" s="5" t="str">
        <f>(VLOOKUP(Games!B1008, Data!$B$2:$L$134, 4, FALSE)-VLOOKUP(Games!E1008, Data!$B$2:$L$134, 4, FALSE))*'Coefficients - Win Probability'!$C$2</f>
        <v>#N/A</v>
      </c>
      <c r="D1007" s="5" t="str">
        <f>(VLOOKUP(Games!B1008, Data!$B$2:$L$134, 5, FALSE)-VLOOKUP(Games!E1008, Data!$B$2:$L$134, 5, FALSE))*'Coefficients - Win Probability'!$D$2</f>
        <v>#N/A</v>
      </c>
      <c r="E1007" s="5" t="str">
        <f>(VLOOKUP(Games!B1008, Data!$B$2:$L$134, 6, FALSE)-VLOOKUP(Games!E1008, Data!$B$2:$L$134, 6, FALSE))*'Coefficients - Win Probability'!$E$2</f>
        <v>#N/A</v>
      </c>
      <c r="F1007" s="5" t="str">
        <f>(VLOOKUP(Games!B1008, Data!$B$2:$L$134, 7, FALSE)-VLOOKUP(Games!E1008, Data!$B$2:$L$134, 7, FALSE))*'Coefficients - Win Probability'!$F$2</f>
        <v>#N/A</v>
      </c>
      <c r="G1007" s="5" t="str">
        <f>(VLOOKUP(Games!B1008, Data!$B$2:$L$134, 8, FALSE)-VLOOKUP(Games!E1008, Data!$B$2:$L$134, 8, FALSE))*'Coefficients - Win Probability'!$G$2</f>
        <v>#N/A</v>
      </c>
      <c r="H1007" s="5" t="str">
        <f>(VLOOKUP(Games!B1008, Data!$B$2:$L$134, 9, FALSE)-VLOOKUP(Games!E1008, Data!$B$2:$L$134, 9, FALSE))*'Coefficients - Win Probability'!$H$2</f>
        <v>#N/A</v>
      </c>
      <c r="I1007" s="5" t="str">
        <f>(VLOOKUP(Games!B1008, Data!$B$2:$L$134, 10, FALSE)-VLOOKUP(Games!E1008, Data!$B$2:$L$134, 10, FALSE))*'Coefficients - Win Probability'!$I$2</f>
        <v>#N/A</v>
      </c>
      <c r="J1007" s="5" t="str">
        <f>(IF(AND(VLOOKUP(Games!B1008, Data!$B$2:$L$134, 11, FALSE)=1, VLOOKUP(Games!E1008, Data!$B$2:$L$134, 11, FALSE)&lt;&gt;1), 1,0))*'Coefficients - Win Probability'!$J$2</f>
        <v>#N/A</v>
      </c>
      <c r="K1007" s="5" t="str">
        <f>(IF(AND(VLOOKUP(Games!B1008, Data!$B$2:$L$134, 11, FALSE)&lt;&gt;1, VLOOKUP(Games!E1008, Data!$B$2:$L$134, 11, FALSE)=1), 1,0))*'Coefficients - Win Probability'!$K$2</f>
        <v>#N/A</v>
      </c>
      <c r="L1007" s="5" t="str">
        <f>(VLOOKUP(Games!B1008, Data!$B$2:$L$134, 3, FALSE)-VLOOKUP(Games!E1008, Data!$B$2:$L$134, 3, FALSE))*'Coefficients - Win Probability'!$L$2</f>
        <v>#N/A</v>
      </c>
      <c r="N1007" s="5" t="str">
        <f t="shared" si="1"/>
        <v>#N/A</v>
      </c>
    </row>
    <row r="1008" ht="14.25" customHeight="1">
      <c r="A1008" s="5" t="n">
        <f>'Coefficients - Win Probability'!$A$2</f>
        <v>0</v>
      </c>
      <c r="B1008" s="5" t="n">
        <f>(Games!G1009)*'Coefficients - Win Probability'!$B$2</f>
        <v>0</v>
      </c>
      <c r="C1008" s="5" t="str">
        <f>(VLOOKUP(Games!B1009, Data!$B$2:$L$134, 4, FALSE)-VLOOKUP(Games!E1009, Data!$B$2:$L$134, 4, FALSE))*'Coefficients - Win Probability'!$C$2</f>
        <v>#N/A</v>
      </c>
      <c r="D1008" s="5" t="str">
        <f>(VLOOKUP(Games!B1009, Data!$B$2:$L$134, 5, FALSE)-VLOOKUP(Games!E1009, Data!$B$2:$L$134, 5, FALSE))*'Coefficients - Win Probability'!$D$2</f>
        <v>#N/A</v>
      </c>
      <c r="E1008" s="5" t="str">
        <f>(VLOOKUP(Games!B1009, Data!$B$2:$L$134, 6, FALSE)-VLOOKUP(Games!E1009, Data!$B$2:$L$134, 6, FALSE))*'Coefficients - Win Probability'!$E$2</f>
        <v>#N/A</v>
      </c>
      <c r="F1008" s="5" t="str">
        <f>(VLOOKUP(Games!B1009, Data!$B$2:$L$134, 7, FALSE)-VLOOKUP(Games!E1009, Data!$B$2:$L$134, 7, FALSE))*'Coefficients - Win Probability'!$F$2</f>
        <v>#N/A</v>
      </c>
      <c r="G1008" s="5" t="str">
        <f>(VLOOKUP(Games!B1009, Data!$B$2:$L$134, 8, FALSE)-VLOOKUP(Games!E1009, Data!$B$2:$L$134, 8, FALSE))*'Coefficients - Win Probability'!$G$2</f>
        <v>#N/A</v>
      </c>
      <c r="H1008" s="5" t="str">
        <f>(VLOOKUP(Games!B1009, Data!$B$2:$L$134, 9, FALSE)-VLOOKUP(Games!E1009, Data!$B$2:$L$134, 9, FALSE))*'Coefficients - Win Probability'!$H$2</f>
        <v>#N/A</v>
      </c>
      <c r="I1008" s="5" t="str">
        <f>(VLOOKUP(Games!B1009, Data!$B$2:$L$134, 10, FALSE)-VLOOKUP(Games!E1009, Data!$B$2:$L$134, 10, FALSE))*'Coefficients - Win Probability'!$I$2</f>
        <v>#N/A</v>
      </c>
      <c r="J1008" s="5" t="str">
        <f>(IF(AND(VLOOKUP(Games!B1009, Data!$B$2:$L$134, 11, FALSE)=1, VLOOKUP(Games!E1009, Data!$B$2:$L$134, 11, FALSE)&lt;&gt;1), 1,0))*'Coefficients - Win Probability'!$J$2</f>
        <v>#N/A</v>
      </c>
      <c r="K1008" s="5" t="str">
        <f>(IF(AND(VLOOKUP(Games!B1009, Data!$B$2:$L$134, 11, FALSE)&lt;&gt;1, VLOOKUP(Games!E1009, Data!$B$2:$L$134, 11, FALSE)=1), 1,0))*'Coefficients - Win Probability'!$K$2</f>
        <v>#N/A</v>
      </c>
      <c r="L1008" s="5" t="str">
        <f>(VLOOKUP(Games!B1009, Data!$B$2:$L$134, 3, FALSE)-VLOOKUP(Games!E1009, Data!$B$2:$L$134, 3, FALSE))*'Coefficients - Win Probability'!$L$2</f>
        <v>#N/A</v>
      </c>
      <c r="N1008" s="5" t="str">
        <f t="shared" si="1"/>
        <v>#N/A</v>
      </c>
    </row>
    <row r="1009" ht="14.25" customHeight="1">
      <c r="A1009" s="5" t="n">
        <f>'Coefficients - Win Probability'!$A$2</f>
        <v>0</v>
      </c>
      <c r="B1009" s="5" t="n">
        <f>(Games!G1010)*'Coefficients - Win Probability'!$B$2</f>
        <v>0</v>
      </c>
      <c r="C1009" s="5" t="str">
        <f>(VLOOKUP(Games!B1010, Data!$B$2:$L$134, 4, FALSE)-VLOOKUP(Games!E1010, Data!$B$2:$L$134, 4, FALSE))*'Coefficients - Win Probability'!$C$2</f>
        <v>#N/A</v>
      </c>
      <c r="D1009" s="5" t="str">
        <f>(VLOOKUP(Games!B1010, Data!$B$2:$L$134, 5, FALSE)-VLOOKUP(Games!E1010, Data!$B$2:$L$134, 5, FALSE))*'Coefficients - Win Probability'!$D$2</f>
        <v>#N/A</v>
      </c>
      <c r="E1009" s="5" t="str">
        <f>(VLOOKUP(Games!B1010, Data!$B$2:$L$134, 6, FALSE)-VLOOKUP(Games!E1010, Data!$B$2:$L$134, 6, FALSE))*'Coefficients - Win Probability'!$E$2</f>
        <v>#N/A</v>
      </c>
      <c r="F1009" s="5" t="str">
        <f>(VLOOKUP(Games!B1010, Data!$B$2:$L$134, 7, FALSE)-VLOOKUP(Games!E1010, Data!$B$2:$L$134, 7, FALSE))*'Coefficients - Win Probability'!$F$2</f>
        <v>#N/A</v>
      </c>
      <c r="G1009" s="5" t="str">
        <f>(VLOOKUP(Games!B1010, Data!$B$2:$L$134, 8, FALSE)-VLOOKUP(Games!E1010, Data!$B$2:$L$134, 8, FALSE))*'Coefficients - Win Probability'!$G$2</f>
        <v>#N/A</v>
      </c>
      <c r="H1009" s="5" t="str">
        <f>(VLOOKUP(Games!B1010, Data!$B$2:$L$134, 9, FALSE)-VLOOKUP(Games!E1010, Data!$B$2:$L$134, 9, FALSE))*'Coefficients - Win Probability'!$H$2</f>
        <v>#N/A</v>
      </c>
      <c r="I1009" s="5" t="str">
        <f>(VLOOKUP(Games!B1010, Data!$B$2:$L$134, 10, FALSE)-VLOOKUP(Games!E1010, Data!$B$2:$L$134, 10, FALSE))*'Coefficients - Win Probability'!$I$2</f>
        <v>#N/A</v>
      </c>
      <c r="J1009" s="5" t="str">
        <f>(IF(AND(VLOOKUP(Games!B1010, Data!$B$2:$L$134, 11, FALSE)=1, VLOOKUP(Games!E1010, Data!$B$2:$L$134, 11, FALSE)&lt;&gt;1), 1,0))*'Coefficients - Win Probability'!$J$2</f>
        <v>#N/A</v>
      </c>
      <c r="K1009" s="5" t="str">
        <f>(IF(AND(VLOOKUP(Games!B1010, Data!$B$2:$L$134, 11, FALSE)&lt;&gt;1, VLOOKUP(Games!E1010, Data!$B$2:$L$134, 11, FALSE)=1), 1,0))*'Coefficients - Win Probability'!$K$2</f>
        <v>#N/A</v>
      </c>
      <c r="L1009" s="5" t="str">
        <f>(VLOOKUP(Games!B1010, Data!$B$2:$L$134, 3, FALSE)-VLOOKUP(Games!E1010, Data!$B$2:$L$134, 3, FALSE))*'Coefficients - Win Probability'!$L$2</f>
        <v>#N/A</v>
      </c>
      <c r="N1009" s="5" t="str">
        <f t="shared" si="1"/>
        <v>#N/A</v>
      </c>
    </row>
    <row r="1010" ht="14.25" customHeight="1">
      <c r="A1010" s="5" t="n">
        <f>'Coefficients - Win Probability'!$A$2</f>
        <v>0</v>
      </c>
      <c r="B1010" s="5" t="n">
        <f>(Games!G1011)*'Coefficients - Win Probability'!$B$2</f>
        <v>0</v>
      </c>
      <c r="C1010" s="5" t="str">
        <f>(VLOOKUP(Games!B1011, Data!$B$2:$L$134, 4, FALSE)-VLOOKUP(Games!E1011, Data!$B$2:$L$134, 4, FALSE))*'Coefficients - Win Probability'!$C$2</f>
        <v>#N/A</v>
      </c>
      <c r="D1010" s="5" t="str">
        <f>(VLOOKUP(Games!B1011, Data!$B$2:$L$134, 5, FALSE)-VLOOKUP(Games!E1011, Data!$B$2:$L$134, 5, FALSE))*'Coefficients - Win Probability'!$D$2</f>
        <v>#N/A</v>
      </c>
      <c r="E1010" s="5" t="str">
        <f>(VLOOKUP(Games!B1011, Data!$B$2:$L$134, 6, FALSE)-VLOOKUP(Games!E1011, Data!$B$2:$L$134, 6, FALSE))*'Coefficients - Win Probability'!$E$2</f>
        <v>#N/A</v>
      </c>
      <c r="F1010" s="5" t="str">
        <f>(VLOOKUP(Games!B1011, Data!$B$2:$L$134, 7, FALSE)-VLOOKUP(Games!E1011, Data!$B$2:$L$134, 7, FALSE))*'Coefficients - Win Probability'!$F$2</f>
        <v>#N/A</v>
      </c>
      <c r="G1010" s="5" t="str">
        <f>(VLOOKUP(Games!B1011, Data!$B$2:$L$134, 8, FALSE)-VLOOKUP(Games!E1011, Data!$B$2:$L$134, 8, FALSE))*'Coefficients - Win Probability'!$G$2</f>
        <v>#N/A</v>
      </c>
      <c r="H1010" s="5" t="str">
        <f>(VLOOKUP(Games!B1011, Data!$B$2:$L$134, 9, FALSE)-VLOOKUP(Games!E1011, Data!$B$2:$L$134, 9, FALSE))*'Coefficients - Win Probability'!$H$2</f>
        <v>#N/A</v>
      </c>
      <c r="I1010" s="5" t="str">
        <f>(VLOOKUP(Games!B1011, Data!$B$2:$L$134, 10, FALSE)-VLOOKUP(Games!E1011, Data!$B$2:$L$134, 10, FALSE))*'Coefficients - Win Probability'!$I$2</f>
        <v>#N/A</v>
      </c>
      <c r="J1010" s="5" t="str">
        <f>(IF(AND(VLOOKUP(Games!B1011, Data!$B$2:$L$134, 11, FALSE)=1, VLOOKUP(Games!E1011, Data!$B$2:$L$134, 11, FALSE)&lt;&gt;1), 1,0))*'Coefficients - Win Probability'!$J$2</f>
        <v>#N/A</v>
      </c>
      <c r="K1010" s="5" t="str">
        <f>(IF(AND(VLOOKUP(Games!B1011, Data!$B$2:$L$134, 11, FALSE)&lt;&gt;1, VLOOKUP(Games!E1011, Data!$B$2:$L$134, 11, FALSE)=1), 1,0))*'Coefficients - Win Probability'!$K$2</f>
        <v>#N/A</v>
      </c>
      <c r="L1010" s="5" t="str">
        <f>(VLOOKUP(Games!B1011, Data!$B$2:$L$134, 3, FALSE)-VLOOKUP(Games!E1011, Data!$B$2:$L$134, 3, FALSE))*'Coefficients - Win Probability'!$L$2</f>
        <v>#N/A</v>
      </c>
      <c r="N1010" s="5" t="str">
        <f t="shared" si="1"/>
        <v>#N/A</v>
      </c>
    </row>
    <row r="1011" ht="14.25" customHeight="1">
      <c r="A1011" s="5" t="n">
        <f>'Coefficients - Win Probability'!$A$2</f>
        <v>0</v>
      </c>
      <c r="B1011" s="5" t="n">
        <f>(Games!G1012)*'Coefficients - Win Probability'!$B$2</f>
        <v>0</v>
      </c>
      <c r="C1011" s="5" t="str">
        <f>(VLOOKUP(Games!B1012, Data!$B$2:$L$134, 4, FALSE)-VLOOKUP(Games!E1012, Data!$B$2:$L$134, 4, FALSE))*'Coefficients - Win Probability'!$C$2</f>
        <v>#N/A</v>
      </c>
      <c r="D1011" s="5" t="str">
        <f>(VLOOKUP(Games!B1012, Data!$B$2:$L$134, 5, FALSE)-VLOOKUP(Games!E1012, Data!$B$2:$L$134, 5, FALSE))*'Coefficients - Win Probability'!$D$2</f>
        <v>#N/A</v>
      </c>
      <c r="E1011" s="5" t="str">
        <f>(VLOOKUP(Games!B1012, Data!$B$2:$L$134, 6, FALSE)-VLOOKUP(Games!E1012, Data!$B$2:$L$134, 6, FALSE))*'Coefficients - Win Probability'!$E$2</f>
        <v>#N/A</v>
      </c>
      <c r="F1011" s="5" t="str">
        <f>(VLOOKUP(Games!B1012, Data!$B$2:$L$134, 7, FALSE)-VLOOKUP(Games!E1012, Data!$B$2:$L$134, 7, FALSE))*'Coefficients - Win Probability'!$F$2</f>
        <v>#N/A</v>
      </c>
      <c r="G1011" s="5" t="str">
        <f>(VLOOKUP(Games!B1012, Data!$B$2:$L$134, 8, FALSE)-VLOOKUP(Games!E1012, Data!$B$2:$L$134, 8, FALSE))*'Coefficients - Win Probability'!$G$2</f>
        <v>#N/A</v>
      </c>
      <c r="H1011" s="5" t="str">
        <f>(VLOOKUP(Games!B1012, Data!$B$2:$L$134, 9, FALSE)-VLOOKUP(Games!E1012, Data!$B$2:$L$134, 9, FALSE))*'Coefficients - Win Probability'!$H$2</f>
        <v>#N/A</v>
      </c>
      <c r="I1011" s="5" t="str">
        <f>(VLOOKUP(Games!B1012, Data!$B$2:$L$134, 10, FALSE)-VLOOKUP(Games!E1012, Data!$B$2:$L$134, 10, FALSE))*'Coefficients - Win Probability'!$I$2</f>
        <v>#N/A</v>
      </c>
      <c r="J1011" s="5" t="str">
        <f>(IF(AND(VLOOKUP(Games!B1012, Data!$B$2:$L$134, 11, FALSE)=1, VLOOKUP(Games!E1012, Data!$B$2:$L$134, 11, FALSE)&lt;&gt;1), 1,0))*'Coefficients - Win Probability'!$J$2</f>
        <v>#N/A</v>
      </c>
      <c r="K1011" s="5" t="str">
        <f>(IF(AND(VLOOKUP(Games!B1012, Data!$B$2:$L$134, 11, FALSE)&lt;&gt;1, VLOOKUP(Games!E1012, Data!$B$2:$L$134, 11, FALSE)=1), 1,0))*'Coefficients - Win Probability'!$K$2</f>
        <v>#N/A</v>
      </c>
      <c r="L1011" s="5" t="str">
        <f>(VLOOKUP(Games!B1012, Data!$B$2:$L$134, 3, FALSE)-VLOOKUP(Games!E1012, Data!$B$2:$L$134, 3, FALSE))*'Coefficients - Win Probability'!$L$2</f>
        <v>#N/A</v>
      </c>
      <c r="N1011" s="5" t="str">
        <f t="shared" si="1"/>
        <v>#N/A</v>
      </c>
    </row>
    <row r="1012" ht="14.25" customHeight="1">
      <c r="A1012" s="5" t="n">
        <f>'Coefficients - Win Probability'!$A$2</f>
        <v>0</v>
      </c>
      <c r="B1012" s="5" t="n">
        <f>(Games!G1013)*'Coefficients - Win Probability'!$B$2</f>
        <v>0</v>
      </c>
      <c r="C1012" s="5" t="str">
        <f>(VLOOKUP(Games!B1013, Data!$B$2:$L$134, 4, FALSE)-VLOOKUP(Games!E1013, Data!$B$2:$L$134, 4, FALSE))*'Coefficients - Win Probability'!$C$2</f>
        <v>#N/A</v>
      </c>
      <c r="D1012" s="5" t="str">
        <f>(VLOOKUP(Games!B1013, Data!$B$2:$L$134, 5, FALSE)-VLOOKUP(Games!E1013, Data!$B$2:$L$134, 5, FALSE))*'Coefficients - Win Probability'!$D$2</f>
        <v>#N/A</v>
      </c>
      <c r="E1012" s="5" t="str">
        <f>(VLOOKUP(Games!B1013, Data!$B$2:$L$134, 6, FALSE)-VLOOKUP(Games!E1013, Data!$B$2:$L$134, 6, FALSE))*'Coefficients - Win Probability'!$E$2</f>
        <v>#N/A</v>
      </c>
      <c r="F1012" s="5" t="str">
        <f>(VLOOKUP(Games!B1013, Data!$B$2:$L$134, 7, FALSE)-VLOOKUP(Games!E1013, Data!$B$2:$L$134, 7, FALSE))*'Coefficients - Win Probability'!$F$2</f>
        <v>#N/A</v>
      </c>
      <c r="G1012" s="5" t="str">
        <f>(VLOOKUP(Games!B1013, Data!$B$2:$L$134, 8, FALSE)-VLOOKUP(Games!E1013, Data!$B$2:$L$134, 8, FALSE))*'Coefficients - Win Probability'!$G$2</f>
        <v>#N/A</v>
      </c>
      <c r="H1012" s="5" t="str">
        <f>(VLOOKUP(Games!B1013, Data!$B$2:$L$134, 9, FALSE)-VLOOKUP(Games!E1013, Data!$B$2:$L$134, 9, FALSE))*'Coefficients - Win Probability'!$H$2</f>
        <v>#N/A</v>
      </c>
      <c r="I1012" s="5" t="str">
        <f>(VLOOKUP(Games!B1013, Data!$B$2:$L$134, 10, FALSE)-VLOOKUP(Games!E1013, Data!$B$2:$L$134, 10, FALSE))*'Coefficients - Win Probability'!$I$2</f>
        <v>#N/A</v>
      </c>
      <c r="J1012" s="5" t="str">
        <f>(IF(AND(VLOOKUP(Games!B1013, Data!$B$2:$L$134, 11, FALSE)=1, VLOOKUP(Games!E1013, Data!$B$2:$L$134, 11, FALSE)&lt;&gt;1), 1,0))*'Coefficients - Win Probability'!$J$2</f>
        <v>#N/A</v>
      </c>
      <c r="K1012" s="5" t="str">
        <f>(IF(AND(VLOOKUP(Games!B1013, Data!$B$2:$L$134, 11, FALSE)&lt;&gt;1, VLOOKUP(Games!E1013, Data!$B$2:$L$134, 11, FALSE)=1), 1,0))*'Coefficients - Win Probability'!$K$2</f>
        <v>#N/A</v>
      </c>
      <c r="L1012" s="5" t="str">
        <f>(VLOOKUP(Games!B1013, Data!$B$2:$L$134, 3, FALSE)-VLOOKUP(Games!E1013, Data!$B$2:$L$134, 3, FALSE))*'Coefficients - Win Probability'!$L$2</f>
        <v>#N/A</v>
      </c>
      <c r="N1012" s="5" t="str">
        <f t="shared" si="1"/>
        <v>#N/A</v>
      </c>
    </row>
    <row r="1013" ht="14.25" customHeight="1">
      <c r="A1013" s="5" t="n">
        <f>'Coefficients - Win Probability'!$A$2</f>
        <v>0</v>
      </c>
      <c r="B1013" s="5" t="n">
        <f>(Games!G1014)*'Coefficients - Win Probability'!$B$2</f>
        <v>0</v>
      </c>
      <c r="C1013" s="5" t="str">
        <f>(VLOOKUP(Games!B1014, Data!$B$2:$L$134, 4, FALSE)-VLOOKUP(Games!E1014, Data!$B$2:$L$134, 4, FALSE))*'Coefficients - Win Probability'!$C$2</f>
        <v>#N/A</v>
      </c>
      <c r="D1013" s="5" t="str">
        <f>(VLOOKUP(Games!B1014, Data!$B$2:$L$134, 5, FALSE)-VLOOKUP(Games!E1014, Data!$B$2:$L$134, 5, FALSE))*'Coefficients - Win Probability'!$D$2</f>
        <v>#N/A</v>
      </c>
      <c r="E1013" s="5" t="str">
        <f>(VLOOKUP(Games!B1014, Data!$B$2:$L$134, 6, FALSE)-VLOOKUP(Games!E1014, Data!$B$2:$L$134, 6, FALSE))*'Coefficients - Win Probability'!$E$2</f>
        <v>#N/A</v>
      </c>
      <c r="F1013" s="5" t="str">
        <f>(VLOOKUP(Games!B1014, Data!$B$2:$L$134, 7, FALSE)-VLOOKUP(Games!E1014, Data!$B$2:$L$134, 7, FALSE))*'Coefficients - Win Probability'!$F$2</f>
        <v>#N/A</v>
      </c>
      <c r="G1013" s="5" t="str">
        <f>(VLOOKUP(Games!B1014, Data!$B$2:$L$134, 8, FALSE)-VLOOKUP(Games!E1014, Data!$B$2:$L$134, 8, FALSE))*'Coefficients - Win Probability'!$G$2</f>
        <v>#N/A</v>
      </c>
      <c r="H1013" s="5" t="str">
        <f>(VLOOKUP(Games!B1014, Data!$B$2:$L$134, 9, FALSE)-VLOOKUP(Games!E1014, Data!$B$2:$L$134, 9, FALSE))*'Coefficients - Win Probability'!$H$2</f>
        <v>#N/A</v>
      </c>
      <c r="I1013" s="5" t="str">
        <f>(VLOOKUP(Games!B1014, Data!$B$2:$L$134, 10, FALSE)-VLOOKUP(Games!E1014, Data!$B$2:$L$134, 10, FALSE))*'Coefficients - Win Probability'!$I$2</f>
        <v>#N/A</v>
      </c>
      <c r="J1013" s="5" t="str">
        <f>(IF(AND(VLOOKUP(Games!B1014, Data!$B$2:$L$134, 11, FALSE)=1, VLOOKUP(Games!E1014, Data!$B$2:$L$134, 11, FALSE)&lt;&gt;1), 1,0))*'Coefficients - Win Probability'!$J$2</f>
        <v>#N/A</v>
      </c>
      <c r="K1013" s="5" t="str">
        <f>(IF(AND(VLOOKUP(Games!B1014, Data!$B$2:$L$134, 11, FALSE)&lt;&gt;1, VLOOKUP(Games!E1014, Data!$B$2:$L$134, 11, FALSE)=1), 1,0))*'Coefficients - Win Probability'!$K$2</f>
        <v>#N/A</v>
      </c>
      <c r="L1013" s="5" t="str">
        <f>(VLOOKUP(Games!B1014, Data!$B$2:$L$134, 3, FALSE)-VLOOKUP(Games!E1014, Data!$B$2:$L$134, 3, FALSE))*'Coefficients - Win Probability'!$L$2</f>
        <v>#N/A</v>
      </c>
      <c r="N1013" s="5" t="str">
        <f t="shared" si="1"/>
        <v>#N/A</v>
      </c>
    </row>
    <row r="1014" ht="14.25" customHeight="1">
      <c r="A1014" s="5" t="n">
        <f>'Coefficients - Win Probability'!$A$2</f>
        <v>0</v>
      </c>
      <c r="B1014" s="5" t="n">
        <f>(Games!G1015)*'Coefficients - Win Probability'!$B$2</f>
        <v>0</v>
      </c>
      <c r="C1014" s="5" t="str">
        <f>(VLOOKUP(Games!B1015, Data!$B$2:$L$134, 4, FALSE)-VLOOKUP(Games!E1015, Data!$B$2:$L$134, 4, FALSE))*'Coefficients - Win Probability'!$C$2</f>
        <v>#N/A</v>
      </c>
      <c r="D1014" s="5" t="str">
        <f>(VLOOKUP(Games!B1015, Data!$B$2:$L$134, 5, FALSE)-VLOOKUP(Games!E1015, Data!$B$2:$L$134, 5, FALSE))*'Coefficients - Win Probability'!$D$2</f>
        <v>#N/A</v>
      </c>
      <c r="E1014" s="5" t="str">
        <f>(VLOOKUP(Games!B1015, Data!$B$2:$L$134, 6, FALSE)-VLOOKUP(Games!E1015, Data!$B$2:$L$134, 6, FALSE))*'Coefficients - Win Probability'!$E$2</f>
        <v>#N/A</v>
      </c>
      <c r="F1014" s="5" t="str">
        <f>(VLOOKUP(Games!B1015, Data!$B$2:$L$134, 7, FALSE)-VLOOKUP(Games!E1015, Data!$B$2:$L$134, 7, FALSE))*'Coefficients - Win Probability'!$F$2</f>
        <v>#N/A</v>
      </c>
      <c r="G1014" s="5" t="str">
        <f>(VLOOKUP(Games!B1015, Data!$B$2:$L$134, 8, FALSE)-VLOOKUP(Games!E1015, Data!$B$2:$L$134, 8, FALSE))*'Coefficients - Win Probability'!$G$2</f>
        <v>#N/A</v>
      </c>
      <c r="H1014" s="5" t="str">
        <f>(VLOOKUP(Games!B1015, Data!$B$2:$L$134, 9, FALSE)-VLOOKUP(Games!E1015, Data!$B$2:$L$134, 9, FALSE))*'Coefficients - Win Probability'!$H$2</f>
        <v>#N/A</v>
      </c>
      <c r="I1014" s="5" t="str">
        <f>(VLOOKUP(Games!B1015, Data!$B$2:$L$134, 10, FALSE)-VLOOKUP(Games!E1015, Data!$B$2:$L$134, 10, FALSE))*'Coefficients - Win Probability'!$I$2</f>
        <v>#N/A</v>
      </c>
      <c r="J1014" s="5" t="str">
        <f>(IF(AND(VLOOKUP(Games!B1015, Data!$B$2:$L$134, 11, FALSE)=1, VLOOKUP(Games!E1015, Data!$B$2:$L$134, 11, FALSE)&lt;&gt;1), 1,0))*'Coefficients - Win Probability'!$J$2</f>
        <v>#N/A</v>
      </c>
      <c r="K1014" s="5" t="str">
        <f>(IF(AND(VLOOKUP(Games!B1015, Data!$B$2:$L$134, 11, FALSE)&lt;&gt;1, VLOOKUP(Games!E1015, Data!$B$2:$L$134, 11, FALSE)=1), 1,0))*'Coefficients - Win Probability'!$K$2</f>
        <v>#N/A</v>
      </c>
      <c r="L1014" s="5" t="str">
        <f>(VLOOKUP(Games!B1015, Data!$B$2:$L$134, 3, FALSE)-VLOOKUP(Games!E1015, Data!$B$2:$L$134, 3, FALSE))*'Coefficients - Win Probability'!$L$2</f>
        <v>#N/A</v>
      </c>
      <c r="N1014" s="5" t="str">
        <f t="shared" si="1"/>
        <v>#N/A</v>
      </c>
    </row>
    <row r="1015" ht="14.25" customHeight="1">
      <c r="A1015" s="5" t="n">
        <f>'Coefficients - Win Probability'!$A$2</f>
        <v>0</v>
      </c>
      <c r="B1015" s="5" t="n">
        <f>(Games!G1016)*'Coefficients - Win Probability'!$B$2</f>
        <v>0</v>
      </c>
      <c r="C1015" s="5" t="str">
        <f>(VLOOKUP(Games!B1016, Data!$B$2:$L$134, 4, FALSE)-VLOOKUP(Games!E1016, Data!$B$2:$L$134, 4, FALSE))*'Coefficients - Win Probability'!$C$2</f>
        <v>#N/A</v>
      </c>
      <c r="D1015" s="5" t="str">
        <f>(VLOOKUP(Games!B1016, Data!$B$2:$L$134, 5, FALSE)-VLOOKUP(Games!E1016, Data!$B$2:$L$134, 5, FALSE))*'Coefficients - Win Probability'!$D$2</f>
        <v>#N/A</v>
      </c>
      <c r="E1015" s="5" t="str">
        <f>(VLOOKUP(Games!B1016, Data!$B$2:$L$134, 6, FALSE)-VLOOKUP(Games!E1016, Data!$B$2:$L$134, 6, FALSE))*'Coefficients - Win Probability'!$E$2</f>
        <v>#N/A</v>
      </c>
      <c r="F1015" s="5" t="str">
        <f>(VLOOKUP(Games!B1016, Data!$B$2:$L$134, 7, FALSE)-VLOOKUP(Games!E1016, Data!$B$2:$L$134, 7, FALSE))*'Coefficients - Win Probability'!$F$2</f>
        <v>#N/A</v>
      </c>
      <c r="G1015" s="5" t="str">
        <f>(VLOOKUP(Games!B1016, Data!$B$2:$L$134, 8, FALSE)-VLOOKUP(Games!E1016, Data!$B$2:$L$134, 8, FALSE))*'Coefficients - Win Probability'!$G$2</f>
        <v>#N/A</v>
      </c>
      <c r="H1015" s="5" t="str">
        <f>(VLOOKUP(Games!B1016, Data!$B$2:$L$134, 9, FALSE)-VLOOKUP(Games!E1016, Data!$B$2:$L$134, 9, FALSE))*'Coefficients - Win Probability'!$H$2</f>
        <v>#N/A</v>
      </c>
      <c r="I1015" s="5" t="str">
        <f>(VLOOKUP(Games!B1016, Data!$B$2:$L$134, 10, FALSE)-VLOOKUP(Games!E1016, Data!$B$2:$L$134, 10, FALSE))*'Coefficients - Win Probability'!$I$2</f>
        <v>#N/A</v>
      </c>
      <c r="J1015" s="5" t="str">
        <f>(IF(AND(VLOOKUP(Games!B1016, Data!$B$2:$L$134, 11, FALSE)=1, VLOOKUP(Games!E1016, Data!$B$2:$L$134, 11, FALSE)&lt;&gt;1), 1,0))*'Coefficients - Win Probability'!$J$2</f>
        <v>#N/A</v>
      </c>
      <c r="K1015" s="5" t="str">
        <f>(IF(AND(VLOOKUP(Games!B1016, Data!$B$2:$L$134, 11, FALSE)&lt;&gt;1, VLOOKUP(Games!E1016, Data!$B$2:$L$134, 11, FALSE)=1), 1,0))*'Coefficients - Win Probability'!$K$2</f>
        <v>#N/A</v>
      </c>
      <c r="L1015" s="5" t="str">
        <f>(VLOOKUP(Games!B1016, Data!$B$2:$L$134, 3, FALSE)-VLOOKUP(Games!E1016, Data!$B$2:$L$134, 3, FALSE))*'Coefficients - Win Probability'!$L$2</f>
        <v>#N/A</v>
      </c>
      <c r="N1015" s="5" t="str">
        <f t="shared" si="1"/>
        <v>#N/A</v>
      </c>
    </row>
    <row r="1016" ht="14.25" customHeight="1">
      <c r="A1016" s="5" t="n">
        <f>'Coefficients - Win Probability'!$A$2</f>
        <v>0</v>
      </c>
      <c r="B1016" s="5" t="n">
        <f>(Games!G1017)*'Coefficients - Win Probability'!$B$2</f>
        <v>0</v>
      </c>
      <c r="C1016" s="5" t="str">
        <f>(VLOOKUP(Games!B1017, Data!$B$2:$L$134, 4, FALSE)-VLOOKUP(Games!E1017, Data!$B$2:$L$134, 4, FALSE))*'Coefficients - Win Probability'!$C$2</f>
        <v>#N/A</v>
      </c>
      <c r="D1016" s="5" t="str">
        <f>(VLOOKUP(Games!B1017, Data!$B$2:$L$134, 5, FALSE)-VLOOKUP(Games!E1017, Data!$B$2:$L$134, 5, FALSE))*'Coefficients - Win Probability'!$D$2</f>
        <v>#N/A</v>
      </c>
      <c r="E1016" s="5" t="str">
        <f>(VLOOKUP(Games!B1017, Data!$B$2:$L$134, 6, FALSE)-VLOOKUP(Games!E1017, Data!$B$2:$L$134, 6, FALSE))*'Coefficients - Win Probability'!$E$2</f>
        <v>#N/A</v>
      </c>
      <c r="F1016" s="5" t="str">
        <f>(VLOOKUP(Games!B1017, Data!$B$2:$L$134, 7, FALSE)-VLOOKUP(Games!E1017, Data!$B$2:$L$134, 7, FALSE))*'Coefficients - Win Probability'!$F$2</f>
        <v>#N/A</v>
      </c>
      <c r="G1016" s="5" t="str">
        <f>(VLOOKUP(Games!B1017, Data!$B$2:$L$134, 8, FALSE)-VLOOKUP(Games!E1017, Data!$B$2:$L$134, 8, FALSE))*'Coefficients - Win Probability'!$G$2</f>
        <v>#N/A</v>
      </c>
      <c r="H1016" s="5" t="str">
        <f>(VLOOKUP(Games!B1017, Data!$B$2:$L$134, 9, FALSE)-VLOOKUP(Games!E1017, Data!$B$2:$L$134, 9, FALSE))*'Coefficients - Win Probability'!$H$2</f>
        <v>#N/A</v>
      </c>
      <c r="I1016" s="5" t="str">
        <f>(VLOOKUP(Games!B1017, Data!$B$2:$L$134, 10, FALSE)-VLOOKUP(Games!E1017, Data!$B$2:$L$134, 10, FALSE))*'Coefficients - Win Probability'!$I$2</f>
        <v>#N/A</v>
      </c>
      <c r="J1016" s="5" t="str">
        <f>(IF(AND(VLOOKUP(Games!B1017, Data!$B$2:$L$134, 11, FALSE)=1, VLOOKUP(Games!E1017, Data!$B$2:$L$134, 11, FALSE)&lt;&gt;1), 1,0))*'Coefficients - Win Probability'!$J$2</f>
        <v>#N/A</v>
      </c>
      <c r="K1016" s="5" t="str">
        <f>(IF(AND(VLOOKUP(Games!B1017, Data!$B$2:$L$134, 11, FALSE)&lt;&gt;1, VLOOKUP(Games!E1017, Data!$B$2:$L$134, 11, FALSE)=1), 1,0))*'Coefficients - Win Probability'!$K$2</f>
        <v>#N/A</v>
      </c>
      <c r="L1016" s="5" t="str">
        <f>(VLOOKUP(Games!B1017, Data!$B$2:$L$134, 3, FALSE)-VLOOKUP(Games!E1017, Data!$B$2:$L$134, 3, FALSE))*'Coefficients - Win Probability'!$L$2</f>
        <v>#N/A</v>
      </c>
      <c r="N1016" s="5" t="str">
        <f t="shared" si="1"/>
        <v>#N/A</v>
      </c>
    </row>
    <row r="1017" ht="14.25" customHeight="1">
      <c r="A1017" s="5" t="n">
        <f>'Coefficients - Win Probability'!$A$2</f>
        <v>0</v>
      </c>
      <c r="B1017" s="5" t="n">
        <f>(Games!G1018)*'Coefficients - Win Probability'!$B$2</f>
        <v>0</v>
      </c>
      <c r="C1017" s="5" t="str">
        <f>(VLOOKUP(Games!B1018, Data!$B$2:$L$134, 4, FALSE)-VLOOKUP(Games!E1018, Data!$B$2:$L$134, 4, FALSE))*'Coefficients - Win Probability'!$C$2</f>
        <v>#N/A</v>
      </c>
      <c r="D1017" s="5" t="str">
        <f>(VLOOKUP(Games!B1018, Data!$B$2:$L$134, 5, FALSE)-VLOOKUP(Games!E1018, Data!$B$2:$L$134, 5, FALSE))*'Coefficients - Win Probability'!$D$2</f>
        <v>#N/A</v>
      </c>
      <c r="E1017" s="5" t="str">
        <f>(VLOOKUP(Games!B1018, Data!$B$2:$L$134, 6, FALSE)-VLOOKUP(Games!E1018, Data!$B$2:$L$134, 6, FALSE))*'Coefficients - Win Probability'!$E$2</f>
        <v>#N/A</v>
      </c>
      <c r="F1017" s="5" t="str">
        <f>(VLOOKUP(Games!B1018, Data!$B$2:$L$134, 7, FALSE)-VLOOKUP(Games!E1018, Data!$B$2:$L$134, 7, FALSE))*'Coefficients - Win Probability'!$F$2</f>
        <v>#N/A</v>
      </c>
      <c r="G1017" s="5" t="str">
        <f>(VLOOKUP(Games!B1018, Data!$B$2:$L$134, 8, FALSE)-VLOOKUP(Games!E1018, Data!$B$2:$L$134, 8, FALSE))*'Coefficients - Win Probability'!$G$2</f>
        <v>#N/A</v>
      </c>
      <c r="H1017" s="5" t="str">
        <f>(VLOOKUP(Games!B1018, Data!$B$2:$L$134, 9, FALSE)-VLOOKUP(Games!E1018, Data!$B$2:$L$134, 9, FALSE))*'Coefficients - Win Probability'!$H$2</f>
        <v>#N/A</v>
      </c>
      <c r="I1017" s="5" t="str">
        <f>(VLOOKUP(Games!B1018, Data!$B$2:$L$134, 10, FALSE)-VLOOKUP(Games!E1018, Data!$B$2:$L$134, 10, FALSE))*'Coefficients - Win Probability'!$I$2</f>
        <v>#N/A</v>
      </c>
      <c r="J1017" s="5" t="str">
        <f>(IF(AND(VLOOKUP(Games!B1018, Data!$B$2:$L$134, 11, FALSE)=1, VLOOKUP(Games!E1018, Data!$B$2:$L$134, 11, FALSE)&lt;&gt;1), 1,0))*'Coefficients - Win Probability'!$J$2</f>
        <v>#N/A</v>
      </c>
      <c r="K1017" s="5" t="str">
        <f>(IF(AND(VLOOKUP(Games!B1018, Data!$B$2:$L$134, 11, FALSE)&lt;&gt;1, VLOOKUP(Games!E1018, Data!$B$2:$L$134, 11, FALSE)=1), 1,0))*'Coefficients - Win Probability'!$K$2</f>
        <v>#N/A</v>
      </c>
      <c r="L1017" s="5" t="str">
        <f>(VLOOKUP(Games!B1018, Data!$B$2:$L$134, 3, FALSE)-VLOOKUP(Games!E1018, Data!$B$2:$L$134, 3, FALSE))*'Coefficients - Win Probability'!$L$2</f>
        <v>#N/A</v>
      </c>
      <c r="N1017" s="5" t="str">
        <f t="shared" si="1"/>
        <v>#N/A</v>
      </c>
    </row>
    <row r="1018" ht="14.25" customHeight="1">
      <c r="A1018" s="5" t="n">
        <f>'Coefficients - Win Probability'!$A$2</f>
        <v>0</v>
      </c>
      <c r="B1018" s="5" t="n">
        <f>(Games!G1019)*'Coefficients - Win Probability'!$B$2</f>
        <v>0</v>
      </c>
      <c r="C1018" s="5" t="str">
        <f>(VLOOKUP(Games!B1019, Data!$B$2:$L$134, 4, FALSE)-VLOOKUP(Games!E1019, Data!$B$2:$L$134, 4, FALSE))*'Coefficients - Win Probability'!$C$2</f>
        <v>#N/A</v>
      </c>
      <c r="D1018" s="5" t="str">
        <f>(VLOOKUP(Games!B1019, Data!$B$2:$L$134, 5, FALSE)-VLOOKUP(Games!E1019, Data!$B$2:$L$134, 5, FALSE))*'Coefficients - Win Probability'!$D$2</f>
        <v>#N/A</v>
      </c>
      <c r="E1018" s="5" t="str">
        <f>(VLOOKUP(Games!B1019, Data!$B$2:$L$134, 6, FALSE)-VLOOKUP(Games!E1019, Data!$B$2:$L$134, 6, FALSE))*'Coefficients - Win Probability'!$E$2</f>
        <v>#N/A</v>
      </c>
      <c r="F1018" s="5" t="str">
        <f>(VLOOKUP(Games!B1019, Data!$B$2:$L$134, 7, FALSE)-VLOOKUP(Games!E1019, Data!$B$2:$L$134, 7, FALSE))*'Coefficients - Win Probability'!$F$2</f>
        <v>#N/A</v>
      </c>
      <c r="G1018" s="5" t="str">
        <f>(VLOOKUP(Games!B1019, Data!$B$2:$L$134, 8, FALSE)-VLOOKUP(Games!E1019, Data!$B$2:$L$134, 8, FALSE))*'Coefficients - Win Probability'!$G$2</f>
        <v>#N/A</v>
      </c>
      <c r="H1018" s="5" t="str">
        <f>(VLOOKUP(Games!B1019, Data!$B$2:$L$134, 9, FALSE)-VLOOKUP(Games!E1019, Data!$B$2:$L$134, 9, FALSE))*'Coefficients - Win Probability'!$H$2</f>
        <v>#N/A</v>
      </c>
      <c r="I1018" s="5" t="str">
        <f>(VLOOKUP(Games!B1019, Data!$B$2:$L$134, 10, FALSE)-VLOOKUP(Games!E1019, Data!$B$2:$L$134, 10, FALSE))*'Coefficients - Win Probability'!$I$2</f>
        <v>#N/A</v>
      </c>
      <c r="J1018" s="5" t="str">
        <f>(IF(AND(VLOOKUP(Games!B1019, Data!$B$2:$L$134, 11, FALSE)=1, VLOOKUP(Games!E1019, Data!$B$2:$L$134, 11, FALSE)&lt;&gt;1), 1,0))*'Coefficients - Win Probability'!$J$2</f>
        <v>#N/A</v>
      </c>
      <c r="K1018" s="5" t="str">
        <f>(IF(AND(VLOOKUP(Games!B1019, Data!$B$2:$L$134, 11, FALSE)&lt;&gt;1, VLOOKUP(Games!E1019, Data!$B$2:$L$134, 11, FALSE)=1), 1,0))*'Coefficients - Win Probability'!$K$2</f>
        <v>#N/A</v>
      </c>
      <c r="L1018" s="5" t="str">
        <f>(VLOOKUP(Games!B1019, Data!$B$2:$L$134, 3, FALSE)-VLOOKUP(Games!E1019, Data!$B$2:$L$134, 3, FALSE))*'Coefficients - Win Probability'!$L$2</f>
        <v>#N/A</v>
      </c>
      <c r="N1018" s="5" t="str">
        <f t="shared" si="1"/>
        <v>#N/A</v>
      </c>
    </row>
    <row r="1019" ht="14.25" customHeight="1">
      <c r="A1019" s="5" t="n">
        <f>'Coefficients - Win Probability'!$A$2</f>
        <v>0</v>
      </c>
      <c r="B1019" s="5" t="n">
        <f>(Games!G1020)*'Coefficients - Win Probability'!$B$2</f>
        <v>0</v>
      </c>
      <c r="C1019" s="5" t="str">
        <f>(VLOOKUP(Games!B1020, Data!$B$2:$L$134, 4, FALSE)-VLOOKUP(Games!E1020, Data!$B$2:$L$134, 4, FALSE))*'Coefficients - Win Probability'!$C$2</f>
        <v>#N/A</v>
      </c>
      <c r="D1019" s="5" t="str">
        <f>(VLOOKUP(Games!B1020, Data!$B$2:$L$134, 5, FALSE)-VLOOKUP(Games!E1020, Data!$B$2:$L$134, 5, FALSE))*'Coefficients - Win Probability'!$D$2</f>
        <v>#N/A</v>
      </c>
      <c r="E1019" s="5" t="str">
        <f>(VLOOKUP(Games!B1020, Data!$B$2:$L$134, 6, FALSE)-VLOOKUP(Games!E1020, Data!$B$2:$L$134, 6, FALSE))*'Coefficients - Win Probability'!$E$2</f>
        <v>#N/A</v>
      </c>
      <c r="F1019" s="5" t="str">
        <f>(VLOOKUP(Games!B1020, Data!$B$2:$L$134, 7, FALSE)-VLOOKUP(Games!E1020, Data!$B$2:$L$134, 7, FALSE))*'Coefficients - Win Probability'!$F$2</f>
        <v>#N/A</v>
      </c>
      <c r="G1019" s="5" t="str">
        <f>(VLOOKUP(Games!B1020, Data!$B$2:$L$134, 8, FALSE)-VLOOKUP(Games!E1020, Data!$B$2:$L$134, 8, FALSE))*'Coefficients - Win Probability'!$G$2</f>
        <v>#N/A</v>
      </c>
      <c r="H1019" s="5" t="str">
        <f>(VLOOKUP(Games!B1020, Data!$B$2:$L$134, 9, FALSE)-VLOOKUP(Games!E1020, Data!$B$2:$L$134, 9, FALSE))*'Coefficients - Win Probability'!$H$2</f>
        <v>#N/A</v>
      </c>
      <c r="I1019" s="5" t="str">
        <f>(VLOOKUP(Games!B1020, Data!$B$2:$L$134, 10, FALSE)-VLOOKUP(Games!E1020, Data!$B$2:$L$134, 10, FALSE))*'Coefficients - Win Probability'!$I$2</f>
        <v>#N/A</v>
      </c>
      <c r="J1019" s="5" t="str">
        <f>(IF(AND(VLOOKUP(Games!B1020, Data!$B$2:$L$134, 11, FALSE)=1, VLOOKUP(Games!E1020, Data!$B$2:$L$134, 11, FALSE)&lt;&gt;1), 1,0))*'Coefficients - Win Probability'!$J$2</f>
        <v>#N/A</v>
      </c>
      <c r="K1019" s="5" t="str">
        <f>(IF(AND(VLOOKUP(Games!B1020, Data!$B$2:$L$134, 11, FALSE)&lt;&gt;1, VLOOKUP(Games!E1020, Data!$B$2:$L$134, 11, FALSE)=1), 1,0))*'Coefficients - Win Probability'!$K$2</f>
        <v>#N/A</v>
      </c>
      <c r="L1019" s="5" t="str">
        <f>(VLOOKUP(Games!B1020, Data!$B$2:$L$134, 3, FALSE)-VLOOKUP(Games!E1020, Data!$B$2:$L$134, 3, FALSE))*'Coefficients - Win Probability'!$L$2</f>
        <v>#N/A</v>
      </c>
      <c r="N1019" s="5" t="str">
        <f t="shared" si="1"/>
        <v>#N/A</v>
      </c>
    </row>
    <row r="1020" ht="14.25" customHeight="1">
      <c r="A1020" s="5" t="n">
        <f>'Coefficients - Win Probability'!$A$2</f>
        <v>0</v>
      </c>
      <c r="B1020" s="5" t="n">
        <f>(Games!G1021)*'Coefficients - Win Probability'!$B$2</f>
        <v>0</v>
      </c>
      <c r="C1020" s="5" t="str">
        <f>(VLOOKUP(Games!B1021, Data!$B$2:$L$134, 4, FALSE)-VLOOKUP(Games!E1021, Data!$B$2:$L$134, 4, FALSE))*'Coefficients - Win Probability'!$C$2</f>
        <v>#N/A</v>
      </c>
      <c r="D1020" s="5" t="str">
        <f>(VLOOKUP(Games!B1021, Data!$B$2:$L$134, 5, FALSE)-VLOOKUP(Games!E1021, Data!$B$2:$L$134, 5, FALSE))*'Coefficients - Win Probability'!$D$2</f>
        <v>#N/A</v>
      </c>
      <c r="E1020" s="5" t="str">
        <f>(VLOOKUP(Games!B1021, Data!$B$2:$L$134, 6, FALSE)-VLOOKUP(Games!E1021, Data!$B$2:$L$134, 6, FALSE))*'Coefficients - Win Probability'!$E$2</f>
        <v>#N/A</v>
      </c>
      <c r="F1020" s="5" t="str">
        <f>(VLOOKUP(Games!B1021, Data!$B$2:$L$134, 7, FALSE)-VLOOKUP(Games!E1021, Data!$B$2:$L$134, 7, FALSE))*'Coefficients - Win Probability'!$F$2</f>
        <v>#N/A</v>
      </c>
      <c r="G1020" s="5" t="str">
        <f>(VLOOKUP(Games!B1021, Data!$B$2:$L$134, 8, FALSE)-VLOOKUP(Games!E1021, Data!$B$2:$L$134, 8, FALSE))*'Coefficients - Win Probability'!$G$2</f>
        <v>#N/A</v>
      </c>
      <c r="H1020" s="5" t="str">
        <f>(VLOOKUP(Games!B1021, Data!$B$2:$L$134, 9, FALSE)-VLOOKUP(Games!E1021, Data!$B$2:$L$134, 9, FALSE))*'Coefficients - Win Probability'!$H$2</f>
        <v>#N/A</v>
      </c>
      <c r="I1020" s="5" t="str">
        <f>(VLOOKUP(Games!B1021, Data!$B$2:$L$134, 10, FALSE)-VLOOKUP(Games!E1021, Data!$B$2:$L$134, 10, FALSE))*'Coefficients - Win Probability'!$I$2</f>
        <v>#N/A</v>
      </c>
      <c r="J1020" s="5" t="str">
        <f>(IF(AND(VLOOKUP(Games!B1021, Data!$B$2:$L$134, 11, FALSE)=1, VLOOKUP(Games!E1021, Data!$B$2:$L$134, 11, FALSE)&lt;&gt;1), 1,0))*'Coefficients - Win Probability'!$J$2</f>
        <v>#N/A</v>
      </c>
      <c r="K1020" s="5" t="str">
        <f>(IF(AND(VLOOKUP(Games!B1021, Data!$B$2:$L$134, 11, FALSE)&lt;&gt;1, VLOOKUP(Games!E1021, Data!$B$2:$L$134, 11, FALSE)=1), 1,0))*'Coefficients - Win Probability'!$K$2</f>
        <v>#N/A</v>
      </c>
      <c r="L1020" s="5" t="str">
        <f>(VLOOKUP(Games!B1021, Data!$B$2:$L$134, 3, FALSE)-VLOOKUP(Games!E1021, Data!$B$2:$L$134, 3, FALSE))*'Coefficients - Win Probability'!$L$2</f>
        <v>#N/A</v>
      </c>
      <c r="N1020" s="5" t="str">
        <f t="shared" si="1"/>
        <v>#N/A</v>
      </c>
    </row>
    <row r="1021" ht="14.25" customHeight="1">
      <c r="A1021" s="5" t="n">
        <f>'Coefficients - Win Probability'!$A$2</f>
        <v>0</v>
      </c>
      <c r="B1021" s="5" t="n">
        <f>(Games!G1022)*'Coefficients - Win Probability'!$B$2</f>
        <v>0</v>
      </c>
      <c r="C1021" s="5" t="str">
        <f>(VLOOKUP(Games!B1022, Data!$B$2:$L$134, 4, FALSE)-VLOOKUP(Games!E1022, Data!$B$2:$L$134, 4, FALSE))*'Coefficients - Win Probability'!$C$2</f>
        <v>#N/A</v>
      </c>
      <c r="D1021" s="5" t="str">
        <f>(VLOOKUP(Games!B1022, Data!$B$2:$L$134, 5, FALSE)-VLOOKUP(Games!E1022, Data!$B$2:$L$134, 5, FALSE))*'Coefficients - Win Probability'!$D$2</f>
        <v>#N/A</v>
      </c>
      <c r="E1021" s="5" t="str">
        <f>(VLOOKUP(Games!B1022, Data!$B$2:$L$134, 6, FALSE)-VLOOKUP(Games!E1022, Data!$B$2:$L$134, 6, FALSE))*'Coefficients - Win Probability'!$E$2</f>
        <v>#N/A</v>
      </c>
      <c r="F1021" s="5" t="str">
        <f>(VLOOKUP(Games!B1022, Data!$B$2:$L$134, 7, FALSE)-VLOOKUP(Games!E1022, Data!$B$2:$L$134, 7, FALSE))*'Coefficients - Win Probability'!$F$2</f>
        <v>#N/A</v>
      </c>
      <c r="G1021" s="5" t="str">
        <f>(VLOOKUP(Games!B1022, Data!$B$2:$L$134, 8, FALSE)-VLOOKUP(Games!E1022, Data!$B$2:$L$134, 8, FALSE))*'Coefficients - Win Probability'!$G$2</f>
        <v>#N/A</v>
      </c>
      <c r="H1021" s="5" t="str">
        <f>(VLOOKUP(Games!B1022, Data!$B$2:$L$134, 9, FALSE)-VLOOKUP(Games!E1022, Data!$B$2:$L$134, 9, FALSE))*'Coefficients - Win Probability'!$H$2</f>
        <v>#N/A</v>
      </c>
      <c r="I1021" s="5" t="str">
        <f>(VLOOKUP(Games!B1022, Data!$B$2:$L$134, 10, FALSE)-VLOOKUP(Games!E1022, Data!$B$2:$L$134, 10, FALSE))*'Coefficients - Win Probability'!$I$2</f>
        <v>#N/A</v>
      </c>
      <c r="J1021" s="5" t="str">
        <f>(IF(AND(VLOOKUP(Games!B1022, Data!$B$2:$L$134, 11, FALSE)=1, VLOOKUP(Games!E1022, Data!$B$2:$L$134, 11, FALSE)&lt;&gt;1), 1,0))*'Coefficients - Win Probability'!$J$2</f>
        <v>#N/A</v>
      </c>
      <c r="K1021" s="5" t="str">
        <f>(IF(AND(VLOOKUP(Games!B1022, Data!$B$2:$L$134, 11, FALSE)&lt;&gt;1, VLOOKUP(Games!E1022, Data!$B$2:$L$134, 11, FALSE)=1), 1,0))*'Coefficients - Win Probability'!$K$2</f>
        <v>#N/A</v>
      </c>
      <c r="L1021" s="5" t="str">
        <f>(VLOOKUP(Games!B1022, Data!$B$2:$L$134, 3, FALSE)-VLOOKUP(Games!E1022, Data!$B$2:$L$134, 3, FALSE))*'Coefficients - Win Probability'!$L$2</f>
        <v>#N/A</v>
      </c>
      <c r="N1021" s="5" t="str">
        <f t="shared" si="1"/>
        <v>#N/A</v>
      </c>
    </row>
    <row r="1022" ht="14.25" customHeight="1">
      <c r="A1022" s="5" t="n">
        <f>'Coefficients - Win Probability'!$A$2</f>
        <v>0</v>
      </c>
      <c r="B1022" s="5" t="n">
        <f>(Games!G1023)*'Coefficients - Win Probability'!$B$2</f>
        <v>0</v>
      </c>
      <c r="C1022" s="5" t="str">
        <f>(VLOOKUP(Games!B1023, Data!$B$2:$L$134, 4, FALSE)-VLOOKUP(Games!E1023, Data!$B$2:$L$134, 4, FALSE))*'Coefficients - Win Probability'!$C$2</f>
        <v>#N/A</v>
      </c>
      <c r="D1022" s="5" t="str">
        <f>(VLOOKUP(Games!B1023, Data!$B$2:$L$134, 5, FALSE)-VLOOKUP(Games!E1023, Data!$B$2:$L$134, 5, FALSE))*'Coefficients - Win Probability'!$D$2</f>
        <v>#N/A</v>
      </c>
      <c r="E1022" s="5" t="str">
        <f>(VLOOKUP(Games!B1023, Data!$B$2:$L$134, 6, FALSE)-VLOOKUP(Games!E1023, Data!$B$2:$L$134, 6, FALSE))*'Coefficients - Win Probability'!$E$2</f>
        <v>#N/A</v>
      </c>
      <c r="F1022" s="5" t="str">
        <f>(VLOOKUP(Games!B1023, Data!$B$2:$L$134, 7, FALSE)-VLOOKUP(Games!E1023, Data!$B$2:$L$134, 7, FALSE))*'Coefficients - Win Probability'!$F$2</f>
        <v>#N/A</v>
      </c>
      <c r="G1022" s="5" t="str">
        <f>(VLOOKUP(Games!B1023, Data!$B$2:$L$134, 8, FALSE)-VLOOKUP(Games!E1023, Data!$B$2:$L$134, 8, FALSE))*'Coefficients - Win Probability'!$G$2</f>
        <v>#N/A</v>
      </c>
      <c r="H1022" s="5" t="str">
        <f>(VLOOKUP(Games!B1023, Data!$B$2:$L$134, 9, FALSE)-VLOOKUP(Games!E1023, Data!$B$2:$L$134, 9, FALSE))*'Coefficients - Win Probability'!$H$2</f>
        <v>#N/A</v>
      </c>
      <c r="I1022" s="5" t="str">
        <f>(VLOOKUP(Games!B1023, Data!$B$2:$L$134, 10, FALSE)-VLOOKUP(Games!E1023, Data!$B$2:$L$134, 10, FALSE))*'Coefficients - Win Probability'!$I$2</f>
        <v>#N/A</v>
      </c>
      <c r="J1022" s="5" t="str">
        <f>(IF(AND(VLOOKUP(Games!B1023, Data!$B$2:$L$134, 11, FALSE)=1, VLOOKUP(Games!E1023, Data!$B$2:$L$134, 11, FALSE)&lt;&gt;1), 1,0))*'Coefficients - Win Probability'!$J$2</f>
        <v>#N/A</v>
      </c>
      <c r="K1022" s="5" t="str">
        <f>(IF(AND(VLOOKUP(Games!B1023, Data!$B$2:$L$134, 11, FALSE)&lt;&gt;1, VLOOKUP(Games!E1023, Data!$B$2:$L$134, 11, FALSE)=1), 1,0))*'Coefficients - Win Probability'!$K$2</f>
        <v>#N/A</v>
      </c>
      <c r="L1022" s="5" t="str">
        <f>(VLOOKUP(Games!B1023, Data!$B$2:$L$134, 3, FALSE)-VLOOKUP(Games!E1023, Data!$B$2:$L$134, 3, FALSE))*'Coefficients - Win Probability'!$L$2</f>
        <v>#N/A</v>
      </c>
      <c r="N1022" s="5" t="str">
        <f t="shared" si="1"/>
        <v>#N/A</v>
      </c>
    </row>
    <row r="1023" ht="14.25" customHeight="1">
      <c r="A1023" s="5" t="n">
        <f>'Coefficients - Win Probability'!$A$2</f>
        <v>0</v>
      </c>
      <c r="B1023" s="5" t="n">
        <f>(Games!G1024)*'Coefficients - Win Probability'!$B$2</f>
        <v>0</v>
      </c>
      <c r="C1023" s="5" t="str">
        <f>(VLOOKUP(Games!B1024, Data!$B$2:$L$134, 4, FALSE)-VLOOKUP(Games!E1024, Data!$B$2:$L$134, 4, FALSE))*'Coefficients - Win Probability'!$C$2</f>
        <v>#N/A</v>
      </c>
      <c r="D1023" s="5" t="str">
        <f>(VLOOKUP(Games!B1024, Data!$B$2:$L$134, 5, FALSE)-VLOOKUP(Games!E1024, Data!$B$2:$L$134, 5, FALSE))*'Coefficients - Win Probability'!$D$2</f>
        <v>#N/A</v>
      </c>
      <c r="E1023" s="5" t="str">
        <f>(VLOOKUP(Games!B1024, Data!$B$2:$L$134, 6, FALSE)-VLOOKUP(Games!E1024, Data!$B$2:$L$134, 6, FALSE))*'Coefficients - Win Probability'!$E$2</f>
        <v>#N/A</v>
      </c>
      <c r="F1023" s="5" t="str">
        <f>(VLOOKUP(Games!B1024, Data!$B$2:$L$134, 7, FALSE)-VLOOKUP(Games!E1024, Data!$B$2:$L$134, 7, FALSE))*'Coefficients - Win Probability'!$F$2</f>
        <v>#N/A</v>
      </c>
      <c r="G1023" s="5" t="str">
        <f>(VLOOKUP(Games!B1024, Data!$B$2:$L$134, 8, FALSE)-VLOOKUP(Games!E1024, Data!$B$2:$L$134, 8, FALSE))*'Coefficients - Win Probability'!$G$2</f>
        <v>#N/A</v>
      </c>
      <c r="H1023" s="5" t="str">
        <f>(VLOOKUP(Games!B1024, Data!$B$2:$L$134, 9, FALSE)-VLOOKUP(Games!E1024, Data!$B$2:$L$134, 9, FALSE))*'Coefficients - Win Probability'!$H$2</f>
        <v>#N/A</v>
      </c>
      <c r="I1023" s="5" t="str">
        <f>(VLOOKUP(Games!B1024, Data!$B$2:$L$134, 10, FALSE)-VLOOKUP(Games!E1024, Data!$B$2:$L$134, 10, FALSE))*'Coefficients - Win Probability'!$I$2</f>
        <v>#N/A</v>
      </c>
      <c r="J1023" s="5" t="str">
        <f>(IF(AND(VLOOKUP(Games!B1024, Data!$B$2:$L$134, 11, FALSE)=1, VLOOKUP(Games!E1024, Data!$B$2:$L$134, 11, FALSE)&lt;&gt;1), 1,0))*'Coefficients - Win Probability'!$J$2</f>
        <v>#N/A</v>
      </c>
      <c r="K1023" s="5" t="str">
        <f>(IF(AND(VLOOKUP(Games!B1024, Data!$B$2:$L$134, 11, FALSE)&lt;&gt;1, VLOOKUP(Games!E1024, Data!$B$2:$L$134, 11, FALSE)=1), 1,0))*'Coefficients - Win Probability'!$K$2</f>
        <v>#N/A</v>
      </c>
      <c r="L1023" s="5" t="str">
        <f>(VLOOKUP(Games!B1024, Data!$B$2:$L$134, 3, FALSE)-VLOOKUP(Games!E1024, Data!$B$2:$L$134, 3, FALSE))*'Coefficients - Win Probability'!$L$2</f>
        <v>#N/A</v>
      </c>
      <c r="N1023" s="5" t="str">
        <f t="shared" si="1"/>
        <v>#N/A</v>
      </c>
    </row>
    <row r="1024" ht="14.25" customHeight="1">
      <c r="A1024" s="5" t="n">
        <f>'Coefficients - Win Probability'!$A$2</f>
        <v>0</v>
      </c>
      <c r="B1024" s="5" t="n">
        <f>(Games!G1025)*'Coefficients - Win Probability'!$B$2</f>
        <v>0</v>
      </c>
      <c r="C1024" s="5" t="str">
        <f>(VLOOKUP(Games!B1025, Data!$B$2:$L$134, 4, FALSE)-VLOOKUP(Games!E1025, Data!$B$2:$L$134, 4, FALSE))*'Coefficients - Win Probability'!$C$2</f>
        <v>#N/A</v>
      </c>
      <c r="D1024" s="5" t="str">
        <f>(VLOOKUP(Games!B1025, Data!$B$2:$L$134, 5, FALSE)-VLOOKUP(Games!E1025, Data!$B$2:$L$134, 5, FALSE))*'Coefficients - Win Probability'!$D$2</f>
        <v>#N/A</v>
      </c>
      <c r="E1024" s="5" t="str">
        <f>(VLOOKUP(Games!B1025, Data!$B$2:$L$134, 6, FALSE)-VLOOKUP(Games!E1025, Data!$B$2:$L$134, 6, FALSE))*'Coefficients - Win Probability'!$E$2</f>
        <v>#N/A</v>
      </c>
      <c r="F1024" s="5" t="str">
        <f>(VLOOKUP(Games!B1025, Data!$B$2:$L$134, 7, FALSE)-VLOOKUP(Games!E1025, Data!$B$2:$L$134, 7, FALSE))*'Coefficients - Win Probability'!$F$2</f>
        <v>#N/A</v>
      </c>
      <c r="G1024" s="5" t="str">
        <f>(VLOOKUP(Games!B1025, Data!$B$2:$L$134, 8, FALSE)-VLOOKUP(Games!E1025, Data!$B$2:$L$134, 8, FALSE))*'Coefficients - Win Probability'!$G$2</f>
        <v>#N/A</v>
      </c>
      <c r="H1024" s="5" t="str">
        <f>(VLOOKUP(Games!B1025, Data!$B$2:$L$134, 9, FALSE)-VLOOKUP(Games!E1025, Data!$B$2:$L$134, 9, FALSE))*'Coefficients - Win Probability'!$H$2</f>
        <v>#N/A</v>
      </c>
      <c r="I1024" s="5" t="str">
        <f>(VLOOKUP(Games!B1025, Data!$B$2:$L$134, 10, FALSE)-VLOOKUP(Games!E1025, Data!$B$2:$L$134, 10, FALSE))*'Coefficients - Win Probability'!$I$2</f>
        <v>#N/A</v>
      </c>
      <c r="J1024" s="5" t="str">
        <f>(IF(AND(VLOOKUP(Games!B1025, Data!$B$2:$L$134, 11, FALSE)=1, VLOOKUP(Games!E1025, Data!$B$2:$L$134, 11, FALSE)&lt;&gt;1), 1,0))*'Coefficients - Win Probability'!$J$2</f>
        <v>#N/A</v>
      </c>
      <c r="K1024" s="5" t="str">
        <f>(IF(AND(VLOOKUP(Games!B1025, Data!$B$2:$L$134, 11, FALSE)&lt;&gt;1, VLOOKUP(Games!E1025, Data!$B$2:$L$134, 11, FALSE)=1), 1,0))*'Coefficients - Win Probability'!$K$2</f>
        <v>#N/A</v>
      </c>
      <c r="L1024" s="5" t="str">
        <f>(VLOOKUP(Games!B1025, Data!$B$2:$L$134, 3, FALSE)-VLOOKUP(Games!E1025, Data!$B$2:$L$134, 3, FALSE))*'Coefficients - Win Probability'!$L$2</f>
        <v>#N/A</v>
      </c>
      <c r="N1024" s="5" t="str">
        <f t="shared" si="1"/>
        <v>#N/A</v>
      </c>
    </row>
    <row r="1025" ht="14.25" customHeight="1">
      <c r="A1025" s="5" t="n">
        <f>'Coefficients - Win Probability'!$A$2</f>
        <v>0</v>
      </c>
      <c r="B1025" s="5" t="n">
        <f>(Games!G1026)*'Coefficients - Win Probability'!$B$2</f>
        <v>0</v>
      </c>
      <c r="C1025" s="5" t="str">
        <f>(VLOOKUP(Games!B1026, Data!$B$2:$L$134, 4, FALSE)-VLOOKUP(Games!E1026, Data!$B$2:$L$134, 4, FALSE))*'Coefficients - Win Probability'!$C$2</f>
        <v>#N/A</v>
      </c>
      <c r="D1025" s="5" t="str">
        <f>(VLOOKUP(Games!B1026, Data!$B$2:$L$134, 5, FALSE)-VLOOKUP(Games!E1026, Data!$B$2:$L$134, 5, FALSE))*'Coefficients - Win Probability'!$D$2</f>
        <v>#N/A</v>
      </c>
      <c r="E1025" s="5" t="str">
        <f>(VLOOKUP(Games!B1026, Data!$B$2:$L$134, 6, FALSE)-VLOOKUP(Games!E1026, Data!$B$2:$L$134, 6, FALSE))*'Coefficients - Win Probability'!$E$2</f>
        <v>#N/A</v>
      </c>
      <c r="F1025" s="5" t="str">
        <f>(VLOOKUP(Games!B1026, Data!$B$2:$L$134, 7, FALSE)-VLOOKUP(Games!E1026, Data!$B$2:$L$134, 7, FALSE))*'Coefficients - Win Probability'!$F$2</f>
        <v>#N/A</v>
      </c>
      <c r="G1025" s="5" t="str">
        <f>(VLOOKUP(Games!B1026, Data!$B$2:$L$134, 8, FALSE)-VLOOKUP(Games!E1026, Data!$B$2:$L$134, 8, FALSE))*'Coefficients - Win Probability'!$G$2</f>
        <v>#N/A</v>
      </c>
      <c r="H1025" s="5" t="str">
        <f>(VLOOKUP(Games!B1026, Data!$B$2:$L$134, 9, FALSE)-VLOOKUP(Games!E1026, Data!$B$2:$L$134, 9, FALSE))*'Coefficients - Win Probability'!$H$2</f>
        <v>#N/A</v>
      </c>
      <c r="I1025" s="5" t="str">
        <f>(VLOOKUP(Games!B1026, Data!$B$2:$L$134, 10, FALSE)-VLOOKUP(Games!E1026, Data!$B$2:$L$134, 10, FALSE))*'Coefficients - Win Probability'!$I$2</f>
        <v>#N/A</v>
      </c>
      <c r="J1025" s="5" t="str">
        <f>(IF(AND(VLOOKUP(Games!B1026, Data!$B$2:$L$134, 11, FALSE)=1, VLOOKUP(Games!E1026, Data!$B$2:$L$134, 11, FALSE)&lt;&gt;1), 1,0))*'Coefficients - Win Probability'!$J$2</f>
        <v>#N/A</v>
      </c>
      <c r="K1025" s="5" t="str">
        <f>(IF(AND(VLOOKUP(Games!B1026, Data!$B$2:$L$134, 11, FALSE)&lt;&gt;1, VLOOKUP(Games!E1026, Data!$B$2:$L$134, 11, FALSE)=1), 1,0))*'Coefficients - Win Probability'!$K$2</f>
        <v>#N/A</v>
      </c>
      <c r="L1025" s="5" t="str">
        <f>(VLOOKUP(Games!B1026, Data!$B$2:$L$134, 3, FALSE)-VLOOKUP(Games!E1026, Data!$B$2:$L$134, 3, FALSE))*'Coefficients - Win Probability'!$L$2</f>
        <v>#N/A</v>
      </c>
      <c r="N1025" s="5" t="str">
        <f t="shared" si="1"/>
        <v>#N/A</v>
      </c>
    </row>
    <row r="1026" ht="14.25" customHeight="1">
      <c r="A1026" s="5" t="n">
        <f>'Coefficients - Win Probability'!$A$2</f>
        <v>0</v>
      </c>
      <c r="B1026" s="5" t="n">
        <f>(Games!G1027)*'Coefficients - Win Probability'!$B$2</f>
        <v>0</v>
      </c>
      <c r="C1026" s="5" t="str">
        <f>(VLOOKUP(Games!B1027, Data!$B$2:$L$134, 4, FALSE)-VLOOKUP(Games!E1027, Data!$B$2:$L$134, 4, FALSE))*'Coefficients - Win Probability'!$C$2</f>
        <v>#N/A</v>
      </c>
      <c r="D1026" s="5" t="str">
        <f>(VLOOKUP(Games!B1027, Data!$B$2:$L$134, 5, FALSE)-VLOOKUP(Games!E1027, Data!$B$2:$L$134, 5, FALSE))*'Coefficients - Win Probability'!$D$2</f>
        <v>#N/A</v>
      </c>
      <c r="E1026" s="5" t="str">
        <f>(VLOOKUP(Games!B1027, Data!$B$2:$L$134, 6, FALSE)-VLOOKUP(Games!E1027, Data!$B$2:$L$134, 6, FALSE))*'Coefficients - Win Probability'!$E$2</f>
        <v>#N/A</v>
      </c>
      <c r="F1026" s="5" t="str">
        <f>(VLOOKUP(Games!B1027, Data!$B$2:$L$134, 7, FALSE)-VLOOKUP(Games!E1027, Data!$B$2:$L$134, 7, FALSE))*'Coefficients - Win Probability'!$F$2</f>
        <v>#N/A</v>
      </c>
      <c r="G1026" s="5" t="str">
        <f>(VLOOKUP(Games!B1027, Data!$B$2:$L$134, 8, FALSE)-VLOOKUP(Games!E1027, Data!$B$2:$L$134, 8, FALSE))*'Coefficients - Win Probability'!$G$2</f>
        <v>#N/A</v>
      </c>
      <c r="H1026" s="5" t="str">
        <f>(VLOOKUP(Games!B1027, Data!$B$2:$L$134, 9, FALSE)-VLOOKUP(Games!E1027, Data!$B$2:$L$134, 9, FALSE))*'Coefficients - Win Probability'!$H$2</f>
        <v>#N/A</v>
      </c>
      <c r="I1026" s="5" t="str">
        <f>(VLOOKUP(Games!B1027, Data!$B$2:$L$134, 10, FALSE)-VLOOKUP(Games!E1027, Data!$B$2:$L$134, 10, FALSE))*'Coefficients - Win Probability'!$I$2</f>
        <v>#N/A</v>
      </c>
      <c r="J1026" s="5" t="str">
        <f>(IF(AND(VLOOKUP(Games!B1027, Data!$B$2:$L$134, 11, FALSE)=1, VLOOKUP(Games!E1027, Data!$B$2:$L$134, 11, FALSE)&lt;&gt;1), 1,0))*'Coefficients - Win Probability'!$J$2</f>
        <v>#N/A</v>
      </c>
      <c r="K1026" s="5" t="str">
        <f>(IF(AND(VLOOKUP(Games!B1027, Data!$B$2:$L$134, 11, FALSE)&lt;&gt;1, VLOOKUP(Games!E1027, Data!$B$2:$L$134, 11, FALSE)=1), 1,0))*'Coefficients - Win Probability'!$K$2</f>
        <v>#N/A</v>
      </c>
      <c r="L1026" s="5" t="str">
        <f>(VLOOKUP(Games!B1027, Data!$B$2:$L$134, 3, FALSE)-VLOOKUP(Games!E1027, Data!$B$2:$L$134, 3, FALSE))*'Coefficients - Win Probability'!$L$2</f>
        <v>#N/A</v>
      </c>
      <c r="N1026" s="5" t="str">
        <f t="shared" si="1"/>
        <v>#N/A</v>
      </c>
    </row>
    <row r="1027" ht="14.25" customHeight="1">
      <c r="A1027" s="5" t="n">
        <f>'Coefficients - Win Probability'!$A$2</f>
        <v>0</v>
      </c>
      <c r="B1027" s="5" t="n">
        <f>(Games!G1028)*'Coefficients - Win Probability'!$B$2</f>
        <v>0</v>
      </c>
      <c r="C1027" s="5" t="str">
        <f>(VLOOKUP(Games!B1028, Data!$B$2:$L$134, 4, FALSE)-VLOOKUP(Games!E1028, Data!$B$2:$L$134, 4, FALSE))*'Coefficients - Win Probability'!$C$2</f>
        <v>#N/A</v>
      </c>
      <c r="D1027" s="5" t="str">
        <f>(VLOOKUP(Games!B1028, Data!$B$2:$L$134, 5, FALSE)-VLOOKUP(Games!E1028, Data!$B$2:$L$134, 5, FALSE))*'Coefficients - Win Probability'!$D$2</f>
        <v>#N/A</v>
      </c>
      <c r="E1027" s="5" t="str">
        <f>(VLOOKUP(Games!B1028, Data!$B$2:$L$134, 6, FALSE)-VLOOKUP(Games!E1028, Data!$B$2:$L$134, 6, FALSE))*'Coefficients - Win Probability'!$E$2</f>
        <v>#N/A</v>
      </c>
      <c r="F1027" s="5" t="str">
        <f>(VLOOKUP(Games!B1028, Data!$B$2:$L$134, 7, FALSE)-VLOOKUP(Games!E1028, Data!$B$2:$L$134, 7, FALSE))*'Coefficients - Win Probability'!$F$2</f>
        <v>#N/A</v>
      </c>
      <c r="G1027" s="5" t="str">
        <f>(VLOOKUP(Games!B1028, Data!$B$2:$L$134, 8, FALSE)-VLOOKUP(Games!E1028, Data!$B$2:$L$134, 8, FALSE))*'Coefficients - Win Probability'!$G$2</f>
        <v>#N/A</v>
      </c>
      <c r="H1027" s="5" t="str">
        <f>(VLOOKUP(Games!B1028, Data!$B$2:$L$134, 9, FALSE)-VLOOKUP(Games!E1028, Data!$B$2:$L$134, 9, FALSE))*'Coefficients - Win Probability'!$H$2</f>
        <v>#N/A</v>
      </c>
      <c r="I1027" s="5" t="str">
        <f>(VLOOKUP(Games!B1028, Data!$B$2:$L$134, 10, FALSE)-VLOOKUP(Games!E1028, Data!$B$2:$L$134, 10, FALSE))*'Coefficients - Win Probability'!$I$2</f>
        <v>#N/A</v>
      </c>
      <c r="J1027" s="5" t="str">
        <f>(IF(AND(VLOOKUP(Games!B1028, Data!$B$2:$L$134, 11, FALSE)=1, VLOOKUP(Games!E1028, Data!$B$2:$L$134, 11, FALSE)&lt;&gt;1), 1,0))*'Coefficients - Win Probability'!$J$2</f>
        <v>#N/A</v>
      </c>
      <c r="K1027" s="5" t="str">
        <f>(IF(AND(VLOOKUP(Games!B1028, Data!$B$2:$L$134, 11, FALSE)&lt;&gt;1, VLOOKUP(Games!E1028, Data!$B$2:$L$134, 11, FALSE)=1), 1,0))*'Coefficients - Win Probability'!$K$2</f>
        <v>#N/A</v>
      </c>
      <c r="L1027" s="5" t="str">
        <f>(VLOOKUP(Games!B1028, Data!$B$2:$L$134, 3, FALSE)-VLOOKUP(Games!E1028, Data!$B$2:$L$134, 3, FALSE))*'Coefficients - Win Probability'!$L$2</f>
        <v>#N/A</v>
      </c>
      <c r="N1027" s="5" t="str">
        <f t="shared" si="1"/>
        <v>#N/A</v>
      </c>
    </row>
    <row r="1028" ht="14.25" customHeight="1">
      <c r="A1028" s="5" t="n">
        <f>'Coefficients - Win Probability'!$A$2</f>
        <v>0</v>
      </c>
      <c r="B1028" s="5" t="n">
        <f>(Games!G1029)*'Coefficients - Win Probability'!$B$2</f>
        <v>0</v>
      </c>
      <c r="C1028" s="5" t="str">
        <f>(VLOOKUP(Games!B1029, Data!$B$2:$L$134, 4, FALSE)-VLOOKUP(Games!E1029, Data!$B$2:$L$134, 4, FALSE))*'Coefficients - Win Probability'!$C$2</f>
        <v>#N/A</v>
      </c>
      <c r="D1028" s="5" t="str">
        <f>(VLOOKUP(Games!B1029, Data!$B$2:$L$134, 5, FALSE)-VLOOKUP(Games!E1029, Data!$B$2:$L$134, 5, FALSE))*'Coefficients - Win Probability'!$D$2</f>
        <v>#N/A</v>
      </c>
      <c r="E1028" s="5" t="str">
        <f>(VLOOKUP(Games!B1029, Data!$B$2:$L$134, 6, FALSE)-VLOOKUP(Games!E1029, Data!$B$2:$L$134, 6, FALSE))*'Coefficients - Win Probability'!$E$2</f>
        <v>#N/A</v>
      </c>
      <c r="F1028" s="5" t="str">
        <f>(VLOOKUP(Games!B1029, Data!$B$2:$L$134, 7, FALSE)-VLOOKUP(Games!E1029, Data!$B$2:$L$134, 7, FALSE))*'Coefficients - Win Probability'!$F$2</f>
        <v>#N/A</v>
      </c>
      <c r="G1028" s="5" t="str">
        <f>(VLOOKUP(Games!B1029, Data!$B$2:$L$134, 8, FALSE)-VLOOKUP(Games!E1029, Data!$B$2:$L$134, 8, FALSE))*'Coefficients - Win Probability'!$G$2</f>
        <v>#N/A</v>
      </c>
      <c r="H1028" s="5" t="str">
        <f>(VLOOKUP(Games!B1029, Data!$B$2:$L$134, 9, FALSE)-VLOOKUP(Games!E1029, Data!$B$2:$L$134, 9, FALSE))*'Coefficients - Win Probability'!$H$2</f>
        <v>#N/A</v>
      </c>
      <c r="I1028" s="5" t="str">
        <f>(VLOOKUP(Games!B1029, Data!$B$2:$L$134, 10, FALSE)-VLOOKUP(Games!E1029, Data!$B$2:$L$134, 10, FALSE))*'Coefficients - Win Probability'!$I$2</f>
        <v>#N/A</v>
      </c>
      <c r="J1028" s="5" t="str">
        <f>(IF(AND(VLOOKUP(Games!B1029, Data!$B$2:$L$134, 11, FALSE)=1, VLOOKUP(Games!E1029, Data!$B$2:$L$134, 11, FALSE)&lt;&gt;1), 1,0))*'Coefficients - Win Probability'!$J$2</f>
        <v>#N/A</v>
      </c>
      <c r="K1028" s="5" t="str">
        <f>(IF(AND(VLOOKUP(Games!B1029, Data!$B$2:$L$134, 11, FALSE)&lt;&gt;1, VLOOKUP(Games!E1029, Data!$B$2:$L$134, 11, FALSE)=1), 1,0))*'Coefficients - Win Probability'!$K$2</f>
        <v>#N/A</v>
      </c>
      <c r="L1028" s="5" t="str">
        <f>(VLOOKUP(Games!B1029, Data!$B$2:$L$134, 3, FALSE)-VLOOKUP(Games!E1029, Data!$B$2:$L$134, 3, FALSE))*'Coefficients - Win Probability'!$L$2</f>
        <v>#N/A</v>
      </c>
      <c r="N1028" s="5" t="str">
        <f t="shared" si="1"/>
        <v>#N/A</v>
      </c>
    </row>
    <row r="1029" ht="14.25" customHeight="1">
      <c r="A1029" s="5" t="n">
        <f>'Coefficients - Win Probability'!$A$2</f>
        <v>0</v>
      </c>
      <c r="B1029" s="5" t="n">
        <f>(Games!G1030)*'Coefficients - Win Probability'!$B$2</f>
        <v>0</v>
      </c>
      <c r="C1029" s="5" t="str">
        <f>(VLOOKUP(Games!B1030, Data!$B$2:$L$134, 4, FALSE)-VLOOKUP(Games!E1030, Data!$B$2:$L$134, 4, FALSE))*'Coefficients - Win Probability'!$C$2</f>
        <v>#N/A</v>
      </c>
      <c r="D1029" s="5" t="str">
        <f>(VLOOKUP(Games!B1030, Data!$B$2:$L$134, 5, FALSE)-VLOOKUP(Games!E1030, Data!$B$2:$L$134, 5, FALSE))*'Coefficients - Win Probability'!$D$2</f>
        <v>#N/A</v>
      </c>
      <c r="E1029" s="5" t="str">
        <f>(VLOOKUP(Games!B1030, Data!$B$2:$L$134, 6, FALSE)-VLOOKUP(Games!E1030, Data!$B$2:$L$134, 6, FALSE))*'Coefficients - Win Probability'!$E$2</f>
        <v>#N/A</v>
      </c>
      <c r="F1029" s="5" t="str">
        <f>(VLOOKUP(Games!B1030, Data!$B$2:$L$134, 7, FALSE)-VLOOKUP(Games!E1030, Data!$B$2:$L$134, 7, FALSE))*'Coefficients - Win Probability'!$F$2</f>
        <v>#N/A</v>
      </c>
      <c r="G1029" s="5" t="str">
        <f>(VLOOKUP(Games!B1030, Data!$B$2:$L$134, 8, FALSE)-VLOOKUP(Games!E1030, Data!$B$2:$L$134, 8, FALSE))*'Coefficients - Win Probability'!$G$2</f>
        <v>#N/A</v>
      </c>
      <c r="H1029" s="5" t="str">
        <f>(VLOOKUP(Games!B1030, Data!$B$2:$L$134, 9, FALSE)-VLOOKUP(Games!E1030, Data!$B$2:$L$134, 9, FALSE))*'Coefficients - Win Probability'!$H$2</f>
        <v>#N/A</v>
      </c>
      <c r="I1029" s="5" t="str">
        <f>(VLOOKUP(Games!B1030, Data!$B$2:$L$134, 10, FALSE)-VLOOKUP(Games!E1030, Data!$B$2:$L$134, 10, FALSE))*'Coefficients - Win Probability'!$I$2</f>
        <v>#N/A</v>
      </c>
      <c r="J1029" s="5" t="str">
        <f>(IF(AND(VLOOKUP(Games!B1030, Data!$B$2:$L$134, 11, FALSE)=1, VLOOKUP(Games!E1030, Data!$B$2:$L$134, 11, FALSE)&lt;&gt;1), 1,0))*'Coefficients - Win Probability'!$J$2</f>
        <v>#N/A</v>
      </c>
      <c r="K1029" s="5" t="str">
        <f>(IF(AND(VLOOKUP(Games!B1030, Data!$B$2:$L$134, 11, FALSE)&lt;&gt;1, VLOOKUP(Games!E1030, Data!$B$2:$L$134, 11, FALSE)=1), 1,0))*'Coefficients - Win Probability'!$K$2</f>
        <v>#N/A</v>
      </c>
      <c r="L1029" s="5" t="str">
        <f>(VLOOKUP(Games!B1030, Data!$B$2:$L$134, 3, FALSE)-VLOOKUP(Games!E1030, Data!$B$2:$L$134, 3, FALSE))*'Coefficients - Win Probability'!$L$2</f>
        <v>#N/A</v>
      </c>
      <c r="N1029" s="5" t="str">
        <f t="shared" si="1"/>
        <v>#N/A</v>
      </c>
    </row>
    <row r="1030" ht="14.25" customHeight="1">
      <c r="A1030" s="5" t="n">
        <f>'Coefficients - Win Probability'!$A$2</f>
        <v>0</v>
      </c>
      <c r="B1030" s="5" t="n">
        <f>(Games!G1031)*'Coefficients - Win Probability'!$B$2</f>
        <v>0</v>
      </c>
      <c r="C1030" s="5" t="str">
        <f>(VLOOKUP(Games!B1031, Data!$B$2:$L$134, 4, FALSE)-VLOOKUP(Games!E1031, Data!$B$2:$L$134, 4, FALSE))*'Coefficients - Win Probability'!$C$2</f>
        <v>#N/A</v>
      </c>
      <c r="D1030" s="5" t="str">
        <f>(VLOOKUP(Games!B1031, Data!$B$2:$L$134, 5, FALSE)-VLOOKUP(Games!E1031, Data!$B$2:$L$134, 5, FALSE))*'Coefficients - Win Probability'!$D$2</f>
        <v>#N/A</v>
      </c>
      <c r="E1030" s="5" t="str">
        <f>(VLOOKUP(Games!B1031, Data!$B$2:$L$134, 6, FALSE)-VLOOKUP(Games!E1031, Data!$B$2:$L$134, 6, FALSE))*'Coefficients - Win Probability'!$E$2</f>
        <v>#N/A</v>
      </c>
      <c r="F1030" s="5" t="str">
        <f>(VLOOKUP(Games!B1031, Data!$B$2:$L$134, 7, FALSE)-VLOOKUP(Games!E1031, Data!$B$2:$L$134, 7, FALSE))*'Coefficients - Win Probability'!$F$2</f>
        <v>#N/A</v>
      </c>
      <c r="G1030" s="5" t="str">
        <f>(VLOOKUP(Games!B1031, Data!$B$2:$L$134, 8, FALSE)-VLOOKUP(Games!E1031, Data!$B$2:$L$134, 8, FALSE))*'Coefficients - Win Probability'!$G$2</f>
        <v>#N/A</v>
      </c>
      <c r="H1030" s="5" t="str">
        <f>(VLOOKUP(Games!B1031, Data!$B$2:$L$134, 9, FALSE)-VLOOKUP(Games!E1031, Data!$B$2:$L$134, 9, FALSE))*'Coefficients - Win Probability'!$H$2</f>
        <v>#N/A</v>
      </c>
      <c r="I1030" s="5" t="str">
        <f>(VLOOKUP(Games!B1031, Data!$B$2:$L$134, 10, FALSE)-VLOOKUP(Games!E1031, Data!$B$2:$L$134, 10, FALSE))*'Coefficients - Win Probability'!$I$2</f>
        <v>#N/A</v>
      </c>
      <c r="J1030" s="5" t="str">
        <f>(IF(AND(VLOOKUP(Games!B1031, Data!$B$2:$L$134, 11, FALSE)=1, VLOOKUP(Games!E1031, Data!$B$2:$L$134, 11, FALSE)&lt;&gt;1), 1,0))*'Coefficients - Win Probability'!$J$2</f>
        <v>#N/A</v>
      </c>
      <c r="K1030" s="5" t="str">
        <f>(IF(AND(VLOOKUP(Games!B1031, Data!$B$2:$L$134, 11, FALSE)&lt;&gt;1, VLOOKUP(Games!E1031, Data!$B$2:$L$134, 11, FALSE)=1), 1,0))*'Coefficients - Win Probability'!$K$2</f>
        <v>#N/A</v>
      </c>
      <c r="L1030" s="5" t="str">
        <f>(VLOOKUP(Games!B1031, Data!$B$2:$L$134, 3, FALSE)-VLOOKUP(Games!E1031, Data!$B$2:$L$134, 3, FALSE))*'Coefficients - Win Probability'!$L$2</f>
        <v>#N/A</v>
      </c>
      <c r="N1030" s="5" t="str">
        <f t="shared" si="1"/>
        <v>#N/A</v>
      </c>
    </row>
    <row r="1031" ht="14.25" customHeight="1">
      <c r="A1031" s="5" t="n">
        <f>'Coefficients - Win Probability'!$A$2</f>
        <v>0</v>
      </c>
      <c r="B1031" s="5" t="n">
        <f>(Games!G1032)*'Coefficients - Win Probability'!$B$2</f>
        <v>0</v>
      </c>
      <c r="C1031" s="5" t="str">
        <f>(VLOOKUP(Games!B1032, Data!$B$2:$L$134, 4, FALSE)-VLOOKUP(Games!E1032, Data!$B$2:$L$134, 4, FALSE))*'Coefficients - Win Probability'!$C$2</f>
        <v>#N/A</v>
      </c>
      <c r="D1031" s="5" t="str">
        <f>(VLOOKUP(Games!B1032, Data!$B$2:$L$134, 5, FALSE)-VLOOKUP(Games!E1032, Data!$B$2:$L$134, 5, FALSE))*'Coefficients - Win Probability'!$D$2</f>
        <v>#N/A</v>
      </c>
      <c r="E1031" s="5" t="str">
        <f>(VLOOKUP(Games!B1032, Data!$B$2:$L$134, 6, FALSE)-VLOOKUP(Games!E1032, Data!$B$2:$L$134, 6, FALSE))*'Coefficients - Win Probability'!$E$2</f>
        <v>#N/A</v>
      </c>
      <c r="F1031" s="5" t="str">
        <f>(VLOOKUP(Games!B1032, Data!$B$2:$L$134, 7, FALSE)-VLOOKUP(Games!E1032, Data!$B$2:$L$134, 7, FALSE))*'Coefficients - Win Probability'!$F$2</f>
        <v>#N/A</v>
      </c>
      <c r="G1031" s="5" t="str">
        <f>(VLOOKUP(Games!B1032, Data!$B$2:$L$134, 8, FALSE)-VLOOKUP(Games!E1032, Data!$B$2:$L$134, 8, FALSE))*'Coefficients - Win Probability'!$G$2</f>
        <v>#N/A</v>
      </c>
      <c r="H1031" s="5" t="str">
        <f>(VLOOKUP(Games!B1032, Data!$B$2:$L$134, 9, FALSE)-VLOOKUP(Games!E1032, Data!$B$2:$L$134, 9, FALSE))*'Coefficients - Win Probability'!$H$2</f>
        <v>#N/A</v>
      </c>
      <c r="I1031" s="5" t="str">
        <f>(VLOOKUP(Games!B1032, Data!$B$2:$L$134, 10, FALSE)-VLOOKUP(Games!E1032, Data!$B$2:$L$134, 10, FALSE))*'Coefficients - Win Probability'!$I$2</f>
        <v>#N/A</v>
      </c>
      <c r="J1031" s="5" t="str">
        <f>(IF(AND(VLOOKUP(Games!B1032, Data!$B$2:$L$134, 11, FALSE)=1, VLOOKUP(Games!E1032, Data!$B$2:$L$134, 11, FALSE)&lt;&gt;1), 1,0))*'Coefficients - Win Probability'!$J$2</f>
        <v>#N/A</v>
      </c>
      <c r="K1031" s="5" t="str">
        <f>(IF(AND(VLOOKUP(Games!B1032, Data!$B$2:$L$134, 11, FALSE)&lt;&gt;1, VLOOKUP(Games!E1032, Data!$B$2:$L$134, 11, FALSE)=1), 1,0))*'Coefficients - Win Probability'!$K$2</f>
        <v>#N/A</v>
      </c>
      <c r="L1031" s="5" t="str">
        <f>(VLOOKUP(Games!B1032, Data!$B$2:$L$134, 3, FALSE)-VLOOKUP(Games!E1032, Data!$B$2:$L$134, 3, FALSE))*'Coefficients - Win Probability'!$L$2</f>
        <v>#N/A</v>
      </c>
      <c r="N1031" s="5" t="str">
        <f t="shared" si="1"/>
        <v>#N/A</v>
      </c>
    </row>
    <row r="1032" ht="14.25" customHeight="1">
      <c r="A1032" s="5" t="n">
        <f>'Coefficients - Win Probability'!$A$2</f>
        <v>0</v>
      </c>
      <c r="B1032" s="5" t="n">
        <f>(Games!G1033)*'Coefficients - Win Probability'!$B$2</f>
        <v>0</v>
      </c>
      <c r="C1032" s="5" t="str">
        <f>(VLOOKUP(Games!B1033, Data!$B$2:$L$134, 4, FALSE)-VLOOKUP(Games!E1033, Data!$B$2:$L$134, 4, FALSE))*'Coefficients - Win Probability'!$C$2</f>
        <v>#N/A</v>
      </c>
      <c r="D1032" s="5" t="str">
        <f>(VLOOKUP(Games!B1033, Data!$B$2:$L$134, 5, FALSE)-VLOOKUP(Games!E1033, Data!$B$2:$L$134, 5, FALSE))*'Coefficients - Win Probability'!$D$2</f>
        <v>#N/A</v>
      </c>
      <c r="E1032" s="5" t="str">
        <f>(VLOOKUP(Games!B1033, Data!$B$2:$L$134, 6, FALSE)-VLOOKUP(Games!E1033, Data!$B$2:$L$134, 6, FALSE))*'Coefficients - Win Probability'!$E$2</f>
        <v>#N/A</v>
      </c>
      <c r="F1032" s="5" t="str">
        <f>(VLOOKUP(Games!B1033, Data!$B$2:$L$134, 7, FALSE)-VLOOKUP(Games!E1033, Data!$B$2:$L$134, 7, FALSE))*'Coefficients - Win Probability'!$F$2</f>
        <v>#N/A</v>
      </c>
      <c r="G1032" s="5" t="str">
        <f>(VLOOKUP(Games!B1033, Data!$B$2:$L$134, 8, FALSE)-VLOOKUP(Games!E1033, Data!$B$2:$L$134, 8, FALSE))*'Coefficients - Win Probability'!$G$2</f>
        <v>#N/A</v>
      </c>
      <c r="H1032" s="5" t="str">
        <f>(VLOOKUP(Games!B1033, Data!$B$2:$L$134, 9, FALSE)-VLOOKUP(Games!E1033, Data!$B$2:$L$134, 9, FALSE))*'Coefficients - Win Probability'!$H$2</f>
        <v>#N/A</v>
      </c>
      <c r="I1032" s="5" t="str">
        <f>(VLOOKUP(Games!B1033, Data!$B$2:$L$134, 10, FALSE)-VLOOKUP(Games!E1033, Data!$B$2:$L$134, 10, FALSE))*'Coefficients - Win Probability'!$I$2</f>
        <v>#N/A</v>
      </c>
      <c r="J1032" s="5" t="str">
        <f>(IF(AND(VLOOKUP(Games!B1033, Data!$B$2:$L$134, 11, FALSE)=1, VLOOKUP(Games!E1033, Data!$B$2:$L$134, 11, FALSE)&lt;&gt;1), 1,0))*'Coefficients - Win Probability'!$J$2</f>
        <v>#N/A</v>
      </c>
      <c r="K1032" s="5" t="str">
        <f>(IF(AND(VLOOKUP(Games!B1033, Data!$B$2:$L$134, 11, FALSE)&lt;&gt;1, VLOOKUP(Games!E1033, Data!$B$2:$L$134, 11, FALSE)=1), 1,0))*'Coefficients - Win Probability'!$K$2</f>
        <v>#N/A</v>
      </c>
      <c r="L1032" s="5" t="str">
        <f>(VLOOKUP(Games!B1033, Data!$B$2:$L$134, 3, FALSE)-VLOOKUP(Games!E1033, Data!$B$2:$L$134, 3, FALSE))*'Coefficients - Win Probability'!$L$2</f>
        <v>#N/A</v>
      </c>
      <c r="N1032" s="5" t="str">
        <f t="shared" si="1"/>
        <v>#N/A</v>
      </c>
    </row>
    <row r="1033" ht="14.25" customHeight="1">
      <c r="A1033" s="5" t="n">
        <f>'Coefficients - Win Probability'!$A$2</f>
        <v>0</v>
      </c>
      <c r="B1033" s="5" t="n">
        <f>(Games!G1034)*'Coefficients - Win Probability'!$B$2</f>
        <v>0</v>
      </c>
      <c r="C1033" s="5" t="str">
        <f>(VLOOKUP(Games!B1034, Data!$B$2:$L$134, 4, FALSE)-VLOOKUP(Games!E1034, Data!$B$2:$L$134, 4, FALSE))*'Coefficients - Win Probability'!$C$2</f>
        <v>#N/A</v>
      </c>
      <c r="D1033" s="5" t="str">
        <f>(VLOOKUP(Games!B1034, Data!$B$2:$L$134, 5, FALSE)-VLOOKUP(Games!E1034, Data!$B$2:$L$134, 5, FALSE))*'Coefficients - Win Probability'!$D$2</f>
        <v>#N/A</v>
      </c>
      <c r="E1033" s="5" t="str">
        <f>(VLOOKUP(Games!B1034, Data!$B$2:$L$134, 6, FALSE)-VLOOKUP(Games!E1034, Data!$B$2:$L$134, 6, FALSE))*'Coefficients - Win Probability'!$E$2</f>
        <v>#N/A</v>
      </c>
      <c r="F1033" s="5" t="str">
        <f>(VLOOKUP(Games!B1034, Data!$B$2:$L$134, 7, FALSE)-VLOOKUP(Games!E1034, Data!$B$2:$L$134, 7, FALSE))*'Coefficients - Win Probability'!$F$2</f>
        <v>#N/A</v>
      </c>
      <c r="G1033" s="5" t="str">
        <f>(VLOOKUP(Games!B1034, Data!$B$2:$L$134, 8, FALSE)-VLOOKUP(Games!E1034, Data!$B$2:$L$134, 8, FALSE))*'Coefficients - Win Probability'!$G$2</f>
        <v>#N/A</v>
      </c>
      <c r="H1033" s="5" t="str">
        <f>(VLOOKUP(Games!B1034, Data!$B$2:$L$134, 9, FALSE)-VLOOKUP(Games!E1034, Data!$B$2:$L$134, 9, FALSE))*'Coefficients - Win Probability'!$H$2</f>
        <v>#N/A</v>
      </c>
      <c r="I1033" s="5" t="str">
        <f>(VLOOKUP(Games!B1034, Data!$B$2:$L$134, 10, FALSE)-VLOOKUP(Games!E1034, Data!$B$2:$L$134, 10, FALSE))*'Coefficients - Win Probability'!$I$2</f>
        <v>#N/A</v>
      </c>
      <c r="J1033" s="5" t="str">
        <f>(IF(AND(VLOOKUP(Games!B1034, Data!$B$2:$L$134, 11, FALSE)=1, VLOOKUP(Games!E1034, Data!$B$2:$L$134, 11, FALSE)&lt;&gt;1), 1,0))*'Coefficients - Win Probability'!$J$2</f>
        <v>#N/A</v>
      </c>
      <c r="K1033" s="5" t="str">
        <f>(IF(AND(VLOOKUP(Games!B1034, Data!$B$2:$L$134, 11, FALSE)&lt;&gt;1, VLOOKUP(Games!E1034, Data!$B$2:$L$134, 11, FALSE)=1), 1,0))*'Coefficients - Win Probability'!$K$2</f>
        <v>#N/A</v>
      </c>
      <c r="L1033" s="5" t="str">
        <f>(VLOOKUP(Games!B1034, Data!$B$2:$L$134, 3, FALSE)-VLOOKUP(Games!E1034, Data!$B$2:$L$134, 3, FALSE))*'Coefficients - Win Probability'!$L$2</f>
        <v>#N/A</v>
      </c>
      <c r="N1033" s="5" t="str">
        <f t="shared" si="1"/>
        <v>#N/A</v>
      </c>
    </row>
    <row r="1034" ht="14.25" customHeight="1">
      <c r="A1034" s="5" t="n">
        <f>'Coefficients - Win Probability'!$A$2</f>
        <v>0</v>
      </c>
      <c r="B1034" s="5" t="n">
        <f>(Games!G1035)*'Coefficients - Win Probability'!$B$2</f>
        <v>0</v>
      </c>
      <c r="C1034" s="5" t="str">
        <f>(VLOOKUP(Games!B1035, Data!$B$2:$L$134, 4, FALSE)-VLOOKUP(Games!E1035, Data!$B$2:$L$134, 4, FALSE))*'Coefficients - Win Probability'!$C$2</f>
        <v>#N/A</v>
      </c>
      <c r="D1034" s="5" t="str">
        <f>(VLOOKUP(Games!B1035, Data!$B$2:$L$134, 5, FALSE)-VLOOKUP(Games!E1035, Data!$B$2:$L$134, 5, FALSE))*'Coefficients - Win Probability'!$D$2</f>
        <v>#N/A</v>
      </c>
      <c r="E1034" s="5" t="str">
        <f>(VLOOKUP(Games!B1035, Data!$B$2:$L$134, 6, FALSE)-VLOOKUP(Games!E1035, Data!$B$2:$L$134, 6, FALSE))*'Coefficients - Win Probability'!$E$2</f>
        <v>#N/A</v>
      </c>
      <c r="F1034" s="5" t="str">
        <f>(VLOOKUP(Games!B1035, Data!$B$2:$L$134, 7, FALSE)-VLOOKUP(Games!E1035, Data!$B$2:$L$134, 7, FALSE))*'Coefficients - Win Probability'!$F$2</f>
        <v>#N/A</v>
      </c>
      <c r="G1034" s="5" t="str">
        <f>(VLOOKUP(Games!B1035, Data!$B$2:$L$134, 8, FALSE)-VLOOKUP(Games!E1035, Data!$B$2:$L$134, 8, FALSE))*'Coefficients - Win Probability'!$G$2</f>
        <v>#N/A</v>
      </c>
      <c r="H1034" s="5" t="str">
        <f>(VLOOKUP(Games!B1035, Data!$B$2:$L$134, 9, FALSE)-VLOOKUP(Games!E1035, Data!$B$2:$L$134, 9, FALSE))*'Coefficients - Win Probability'!$H$2</f>
        <v>#N/A</v>
      </c>
      <c r="I1034" s="5" t="str">
        <f>(VLOOKUP(Games!B1035, Data!$B$2:$L$134, 10, FALSE)-VLOOKUP(Games!E1035, Data!$B$2:$L$134, 10, FALSE))*'Coefficients - Win Probability'!$I$2</f>
        <v>#N/A</v>
      </c>
      <c r="J1034" s="5" t="str">
        <f>(IF(AND(VLOOKUP(Games!B1035, Data!$B$2:$L$134, 11, FALSE)=1, VLOOKUP(Games!E1035, Data!$B$2:$L$134, 11, FALSE)&lt;&gt;1), 1,0))*'Coefficients - Win Probability'!$J$2</f>
        <v>#N/A</v>
      </c>
      <c r="K1034" s="5" t="str">
        <f>(IF(AND(VLOOKUP(Games!B1035, Data!$B$2:$L$134, 11, FALSE)&lt;&gt;1, VLOOKUP(Games!E1035, Data!$B$2:$L$134, 11, FALSE)=1), 1,0))*'Coefficients - Win Probability'!$K$2</f>
        <v>#N/A</v>
      </c>
      <c r="L1034" s="5" t="str">
        <f>(VLOOKUP(Games!B1035, Data!$B$2:$L$134, 3, FALSE)-VLOOKUP(Games!E1035, Data!$B$2:$L$134, 3, FALSE))*'Coefficients - Win Probability'!$L$2</f>
        <v>#N/A</v>
      </c>
      <c r="N1034" s="5" t="str">
        <f t="shared" si="1"/>
        <v>#N/A</v>
      </c>
    </row>
    <row r="1035" ht="14.25" customHeight="1">
      <c r="A1035" s="5" t="n">
        <f>'Coefficients - Win Probability'!$A$2</f>
        <v>0</v>
      </c>
      <c r="B1035" s="5" t="n">
        <f>(Games!G1036)*'Coefficients - Win Probability'!$B$2</f>
        <v>0</v>
      </c>
      <c r="C1035" s="5" t="str">
        <f>(VLOOKUP(Games!B1036, Data!$B$2:$L$134, 4, FALSE)-VLOOKUP(Games!E1036, Data!$B$2:$L$134, 4, FALSE))*'Coefficients - Win Probability'!$C$2</f>
        <v>#N/A</v>
      </c>
      <c r="D1035" s="5" t="str">
        <f>(VLOOKUP(Games!B1036, Data!$B$2:$L$134, 5, FALSE)-VLOOKUP(Games!E1036, Data!$B$2:$L$134, 5, FALSE))*'Coefficients - Win Probability'!$D$2</f>
        <v>#N/A</v>
      </c>
      <c r="E1035" s="5" t="str">
        <f>(VLOOKUP(Games!B1036, Data!$B$2:$L$134, 6, FALSE)-VLOOKUP(Games!E1036, Data!$B$2:$L$134, 6, FALSE))*'Coefficients - Win Probability'!$E$2</f>
        <v>#N/A</v>
      </c>
      <c r="F1035" s="5" t="str">
        <f>(VLOOKUP(Games!B1036, Data!$B$2:$L$134, 7, FALSE)-VLOOKUP(Games!E1036, Data!$B$2:$L$134, 7, FALSE))*'Coefficients - Win Probability'!$F$2</f>
        <v>#N/A</v>
      </c>
      <c r="G1035" s="5" t="str">
        <f>(VLOOKUP(Games!B1036, Data!$B$2:$L$134, 8, FALSE)-VLOOKUP(Games!E1036, Data!$B$2:$L$134, 8, FALSE))*'Coefficients - Win Probability'!$G$2</f>
        <v>#N/A</v>
      </c>
      <c r="H1035" s="5" t="str">
        <f>(VLOOKUP(Games!B1036, Data!$B$2:$L$134, 9, FALSE)-VLOOKUP(Games!E1036, Data!$B$2:$L$134, 9, FALSE))*'Coefficients - Win Probability'!$H$2</f>
        <v>#N/A</v>
      </c>
      <c r="I1035" s="5" t="str">
        <f>(VLOOKUP(Games!B1036, Data!$B$2:$L$134, 10, FALSE)-VLOOKUP(Games!E1036, Data!$B$2:$L$134, 10, FALSE))*'Coefficients - Win Probability'!$I$2</f>
        <v>#N/A</v>
      </c>
      <c r="J1035" s="5" t="str">
        <f>(IF(AND(VLOOKUP(Games!B1036, Data!$B$2:$L$134, 11, FALSE)=1, VLOOKUP(Games!E1036, Data!$B$2:$L$134, 11, FALSE)&lt;&gt;1), 1,0))*'Coefficients - Win Probability'!$J$2</f>
        <v>#N/A</v>
      </c>
      <c r="K1035" s="5" t="str">
        <f>(IF(AND(VLOOKUP(Games!B1036, Data!$B$2:$L$134, 11, FALSE)&lt;&gt;1, VLOOKUP(Games!E1036, Data!$B$2:$L$134, 11, FALSE)=1), 1,0))*'Coefficients - Win Probability'!$K$2</f>
        <v>#N/A</v>
      </c>
      <c r="L1035" s="5" t="str">
        <f>(VLOOKUP(Games!B1036, Data!$B$2:$L$134, 3, FALSE)-VLOOKUP(Games!E1036, Data!$B$2:$L$134, 3, FALSE))*'Coefficients - Win Probability'!$L$2</f>
        <v>#N/A</v>
      </c>
      <c r="N1035" s="5" t="str">
        <f t="shared" si="1"/>
        <v>#N/A</v>
      </c>
    </row>
    <row r="1036" ht="14.25" customHeight="1">
      <c r="A1036" s="5" t="n">
        <f>'Coefficients - Win Probability'!$A$2</f>
        <v>0</v>
      </c>
      <c r="B1036" s="5" t="n">
        <f>(Games!G1037)*'Coefficients - Win Probability'!$B$2</f>
        <v>0</v>
      </c>
      <c r="C1036" s="5" t="str">
        <f>(VLOOKUP(Games!B1037, Data!$B$2:$L$134, 4, FALSE)-VLOOKUP(Games!E1037, Data!$B$2:$L$134, 4, FALSE))*'Coefficients - Win Probability'!$C$2</f>
        <v>#N/A</v>
      </c>
      <c r="D1036" s="5" t="str">
        <f>(VLOOKUP(Games!B1037, Data!$B$2:$L$134, 5, FALSE)-VLOOKUP(Games!E1037, Data!$B$2:$L$134, 5, FALSE))*'Coefficients - Win Probability'!$D$2</f>
        <v>#N/A</v>
      </c>
      <c r="E1036" s="5" t="str">
        <f>(VLOOKUP(Games!B1037, Data!$B$2:$L$134, 6, FALSE)-VLOOKUP(Games!E1037, Data!$B$2:$L$134, 6, FALSE))*'Coefficients - Win Probability'!$E$2</f>
        <v>#N/A</v>
      </c>
      <c r="F1036" s="5" t="str">
        <f>(VLOOKUP(Games!B1037, Data!$B$2:$L$134, 7, FALSE)-VLOOKUP(Games!E1037, Data!$B$2:$L$134, 7, FALSE))*'Coefficients - Win Probability'!$F$2</f>
        <v>#N/A</v>
      </c>
      <c r="G1036" s="5" t="str">
        <f>(VLOOKUP(Games!B1037, Data!$B$2:$L$134, 8, FALSE)-VLOOKUP(Games!E1037, Data!$B$2:$L$134, 8, FALSE))*'Coefficients - Win Probability'!$G$2</f>
        <v>#N/A</v>
      </c>
      <c r="H1036" s="5" t="str">
        <f>(VLOOKUP(Games!B1037, Data!$B$2:$L$134, 9, FALSE)-VLOOKUP(Games!E1037, Data!$B$2:$L$134, 9, FALSE))*'Coefficients - Win Probability'!$H$2</f>
        <v>#N/A</v>
      </c>
      <c r="I1036" s="5" t="str">
        <f>(VLOOKUP(Games!B1037, Data!$B$2:$L$134, 10, FALSE)-VLOOKUP(Games!E1037, Data!$B$2:$L$134, 10, FALSE))*'Coefficients - Win Probability'!$I$2</f>
        <v>#N/A</v>
      </c>
      <c r="J1036" s="5" t="str">
        <f>(IF(AND(VLOOKUP(Games!B1037, Data!$B$2:$L$134, 11, FALSE)=1, VLOOKUP(Games!E1037, Data!$B$2:$L$134, 11, FALSE)&lt;&gt;1), 1,0))*'Coefficients - Win Probability'!$J$2</f>
        <v>#N/A</v>
      </c>
      <c r="K1036" s="5" t="str">
        <f>(IF(AND(VLOOKUP(Games!B1037, Data!$B$2:$L$134, 11, FALSE)&lt;&gt;1, VLOOKUP(Games!E1037, Data!$B$2:$L$134, 11, FALSE)=1), 1,0))*'Coefficients - Win Probability'!$K$2</f>
        <v>#N/A</v>
      </c>
      <c r="L1036" s="5" t="str">
        <f>(VLOOKUP(Games!B1037, Data!$B$2:$L$134, 3, FALSE)-VLOOKUP(Games!E1037, Data!$B$2:$L$134, 3, FALSE))*'Coefficients - Win Probability'!$L$2</f>
        <v>#N/A</v>
      </c>
      <c r="N1036" s="5" t="str">
        <f t="shared" si="1"/>
        <v>#N/A</v>
      </c>
    </row>
    <row r="1037" ht="14.25" customHeight="1">
      <c r="A1037" s="5" t="n">
        <f>'Coefficients - Win Probability'!$A$2</f>
        <v>0</v>
      </c>
      <c r="B1037" s="5" t="n">
        <f>(Games!G1038)*'Coefficients - Win Probability'!$B$2</f>
        <v>0</v>
      </c>
      <c r="C1037" s="5" t="str">
        <f>(VLOOKUP(Games!B1038, Data!$B$2:$L$134, 4, FALSE)-VLOOKUP(Games!E1038, Data!$B$2:$L$134, 4, FALSE))*'Coefficients - Win Probability'!$C$2</f>
        <v>#N/A</v>
      </c>
      <c r="D1037" s="5" t="str">
        <f>(VLOOKUP(Games!B1038, Data!$B$2:$L$134, 5, FALSE)-VLOOKUP(Games!E1038, Data!$B$2:$L$134, 5, FALSE))*'Coefficients - Win Probability'!$D$2</f>
        <v>#N/A</v>
      </c>
      <c r="E1037" s="5" t="str">
        <f>(VLOOKUP(Games!B1038, Data!$B$2:$L$134, 6, FALSE)-VLOOKUP(Games!E1038, Data!$B$2:$L$134, 6, FALSE))*'Coefficients - Win Probability'!$E$2</f>
        <v>#N/A</v>
      </c>
      <c r="F1037" s="5" t="str">
        <f>(VLOOKUP(Games!B1038, Data!$B$2:$L$134, 7, FALSE)-VLOOKUP(Games!E1038, Data!$B$2:$L$134, 7, FALSE))*'Coefficients - Win Probability'!$F$2</f>
        <v>#N/A</v>
      </c>
      <c r="G1037" s="5" t="str">
        <f>(VLOOKUP(Games!B1038, Data!$B$2:$L$134, 8, FALSE)-VLOOKUP(Games!E1038, Data!$B$2:$L$134, 8, FALSE))*'Coefficients - Win Probability'!$G$2</f>
        <v>#N/A</v>
      </c>
      <c r="H1037" s="5" t="str">
        <f>(VLOOKUP(Games!B1038, Data!$B$2:$L$134, 9, FALSE)-VLOOKUP(Games!E1038, Data!$B$2:$L$134, 9, FALSE))*'Coefficients - Win Probability'!$H$2</f>
        <v>#N/A</v>
      </c>
      <c r="I1037" s="5" t="str">
        <f>(VLOOKUP(Games!B1038, Data!$B$2:$L$134, 10, FALSE)-VLOOKUP(Games!E1038, Data!$B$2:$L$134, 10, FALSE))*'Coefficients - Win Probability'!$I$2</f>
        <v>#N/A</v>
      </c>
      <c r="J1037" s="5" t="str">
        <f>(IF(AND(VLOOKUP(Games!B1038, Data!$B$2:$L$134, 11, FALSE)=1, VLOOKUP(Games!E1038, Data!$B$2:$L$134, 11, FALSE)&lt;&gt;1), 1,0))*'Coefficients - Win Probability'!$J$2</f>
        <v>#N/A</v>
      </c>
      <c r="K1037" s="5" t="str">
        <f>(IF(AND(VLOOKUP(Games!B1038, Data!$B$2:$L$134, 11, FALSE)&lt;&gt;1, VLOOKUP(Games!E1038, Data!$B$2:$L$134, 11, FALSE)=1), 1,0))*'Coefficients - Win Probability'!$K$2</f>
        <v>#N/A</v>
      </c>
      <c r="L1037" s="5" t="str">
        <f>(VLOOKUP(Games!B1038, Data!$B$2:$L$134, 3, FALSE)-VLOOKUP(Games!E1038, Data!$B$2:$L$134, 3, FALSE))*'Coefficients - Win Probability'!$L$2</f>
        <v>#N/A</v>
      </c>
      <c r="N1037" s="5" t="str">
        <f t="shared" si="1"/>
        <v>#N/A</v>
      </c>
    </row>
    <row r="1038" ht="14.25" customHeight="1">
      <c r="A1038" s="5" t="n">
        <f>'Coefficients - Win Probability'!$A$2</f>
        <v>0</v>
      </c>
      <c r="B1038" s="5" t="n">
        <f>(Games!G1039)*'Coefficients - Win Probability'!$B$2</f>
        <v>0</v>
      </c>
      <c r="C1038" s="5" t="str">
        <f>(VLOOKUP(Games!B1039, Data!$B$2:$L$134, 4, FALSE)-VLOOKUP(Games!E1039, Data!$B$2:$L$134, 4, FALSE))*'Coefficients - Win Probability'!$C$2</f>
        <v>#N/A</v>
      </c>
      <c r="D1038" s="5" t="str">
        <f>(VLOOKUP(Games!B1039, Data!$B$2:$L$134, 5, FALSE)-VLOOKUP(Games!E1039, Data!$B$2:$L$134, 5, FALSE))*'Coefficients - Win Probability'!$D$2</f>
        <v>#N/A</v>
      </c>
      <c r="E1038" s="5" t="str">
        <f>(VLOOKUP(Games!B1039, Data!$B$2:$L$134, 6, FALSE)-VLOOKUP(Games!E1039, Data!$B$2:$L$134, 6, FALSE))*'Coefficients - Win Probability'!$E$2</f>
        <v>#N/A</v>
      </c>
      <c r="F1038" s="5" t="str">
        <f>(VLOOKUP(Games!B1039, Data!$B$2:$L$134, 7, FALSE)-VLOOKUP(Games!E1039, Data!$B$2:$L$134, 7, FALSE))*'Coefficients - Win Probability'!$F$2</f>
        <v>#N/A</v>
      </c>
      <c r="G1038" s="5" t="str">
        <f>(VLOOKUP(Games!B1039, Data!$B$2:$L$134, 8, FALSE)-VLOOKUP(Games!E1039, Data!$B$2:$L$134, 8, FALSE))*'Coefficients - Win Probability'!$G$2</f>
        <v>#N/A</v>
      </c>
      <c r="H1038" s="5" t="str">
        <f>(VLOOKUP(Games!B1039, Data!$B$2:$L$134, 9, FALSE)-VLOOKUP(Games!E1039, Data!$B$2:$L$134, 9, FALSE))*'Coefficients - Win Probability'!$H$2</f>
        <v>#N/A</v>
      </c>
      <c r="I1038" s="5" t="str">
        <f>(VLOOKUP(Games!B1039, Data!$B$2:$L$134, 10, FALSE)-VLOOKUP(Games!E1039, Data!$B$2:$L$134, 10, FALSE))*'Coefficients - Win Probability'!$I$2</f>
        <v>#N/A</v>
      </c>
      <c r="J1038" s="5" t="str">
        <f>(IF(AND(VLOOKUP(Games!B1039, Data!$B$2:$L$134, 11, FALSE)=1, VLOOKUP(Games!E1039, Data!$B$2:$L$134, 11, FALSE)&lt;&gt;1), 1,0))*'Coefficients - Win Probability'!$J$2</f>
        <v>#N/A</v>
      </c>
      <c r="K1038" s="5" t="str">
        <f>(IF(AND(VLOOKUP(Games!B1039, Data!$B$2:$L$134, 11, FALSE)&lt;&gt;1, VLOOKUP(Games!E1039, Data!$B$2:$L$134, 11, FALSE)=1), 1,0))*'Coefficients - Win Probability'!$K$2</f>
        <v>#N/A</v>
      </c>
      <c r="L1038" s="5" t="str">
        <f>(VLOOKUP(Games!B1039, Data!$B$2:$L$134, 3, FALSE)-VLOOKUP(Games!E1039, Data!$B$2:$L$134, 3, FALSE))*'Coefficients - Win Probability'!$L$2</f>
        <v>#N/A</v>
      </c>
      <c r="N1038" s="5" t="str">
        <f t="shared" si="1"/>
        <v>#N/A</v>
      </c>
    </row>
    <row r="1039" ht="14.25" customHeight="1">
      <c r="A1039" s="5" t="n">
        <f>'Coefficients - Win Probability'!$A$2</f>
        <v>0</v>
      </c>
      <c r="B1039" s="5" t="n">
        <f>(Games!G1040)*'Coefficients - Win Probability'!$B$2</f>
        <v>0</v>
      </c>
      <c r="C1039" s="5" t="str">
        <f>(VLOOKUP(Games!B1040, Data!$B$2:$L$134, 4, FALSE)-VLOOKUP(Games!E1040, Data!$B$2:$L$134, 4, FALSE))*'Coefficients - Win Probability'!$C$2</f>
        <v>#N/A</v>
      </c>
      <c r="D1039" s="5" t="str">
        <f>(VLOOKUP(Games!B1040, Data!$B$2:$L$134, 5, FALSE)-VLOOKUP(Games!E1040, Data!$B$2:$L$134, 5, FALSE))*'Coefficients - Win Probability'!$D$2</f>
        <v>#N/A</v>
      </c>
      <c r="E1039" s="5" t="str">
        <f>(VLOOKUP(Games!B1040, Data!$B$2:$L$134, 6, FALSE)-VLOOKUP(Games!E1040, Data!$B$2:$L$134, 6, FALSE))*'Coefficients - Win Probability'!$E$2</f>
        <v>#N/A</v>
      </c>
      <c r="F1039" s="5" t="str">
        <f>(VLOOKUP(Games!B1040, Data!$B$2:$L$134, 7, FALSE)-VLOOKUP(Games!E1040, Data!$B$2:$L$134, 7, FALSE))*'Coefficients - Win Probability'!$F$2</f>
        <v>#N/A</v>
      </c>
      <c r="G1039" s="5" t="str">
        <f>(VLOOKUP(Games!B1040, Data!$B$2:$L$134, 8, FALSE)-VLOOKUP(Games!E1040, Data!$B$2:$L$134, 8, FALSE))*'Coefficients - Win Probability'!$G$2</f>
        <v>#N/A</v>
      </c>
      <c r="H1039" s="5" t="str">
        <f>(VLOOKUP(Games!B1040, Data!$B$2:$L$134, 9, FALSE)-VLOOKUP(Games!E1040, Data!$B$2:$L$134, 9, FALSE))*'Coefficients - Win Probability'!$H$2</f>
        <v>#N/A</v>
      </c>
      <c r="I1039" s="5" t="str">
        <f>(VLOOKUP(Games!B1040, Data!$B$2:$L$134, 10, FALSE)-VLOOKUP(Games!E1040, Data!$B$2:$L$134, 10, FALSE))*'Coefficients - Win Probability'!$I$2</f>
        <v>#N/A</v>
      </c>
      <c r="J1039" s="5" t="str">
        <f>(IF(AND(VLOOKUP(Games!B1040, Data!$B$2:$L$134, 11, FALSE)=1, VLOOKUP(Games!E1040, Data!$B$2:$L$134, 11, FALSE)&lt;&gt;1), 1,0))*'Coefficients - Win Probability'!$J$2</f>
        <v>#N/A</v>
      </c>
      <c r="K1039" s="5" t="str">
        <f>(IF(AND(VLOOKUP(Games!B1040, Data!$B$2:$L$134, 11, FALSE)&lt;&gt;1, VLOOKUP(Games!E1040, Data!$B$2:$L$134, 11, FALSE)=1), 1,0))*'Coefficients - Win Probability'!$K$2</f>
        <v>#N/A</v>
      </c>
      <c r="L1039" s="5" t="str">
        <f>(VLOOKUP(Games!B1040, Data!$B$2:$L$134, 3, FALSE)-VLOOKUP(Games!E1040, Data!$B$2:$L$134, 3, FALSE))*'Coefficients - Win Probability'!$L$2</f>
        <v>#N/A</v>
      </c>
      <c r="N1039" s="5" t="str">
        <f t="shared" si="1"/>
        <v>#N/A</v>
      </c>
    </row>
    <row r="1040" ht="14.25" customHeight="1">
      <c r="A1040" s="5" t="n">
        <f>'Coefficients - Win Probability'!$A$2</f>
        <v>0</v>
      </c>
      <c r="B1040" s="5" t="n">
        <f>(Games!G1041)*'Coefficients - Win Probability'!$B$2</f>
        <v>0</v>
      </c>
      <c r="C1040" s="5" t="str">
        <f>(VLOOKUP(Games!B1041, Data!$B$2:$L$134, 4, FALSE)-VLOOKUP(Games!E1041, Data!$B$2:$L$134, 4, FALSE))*'Coefficients - Win Probability'!$C$2</f>
        <v>#N/A</v>
      </c>
      <c r="D1040" s="5" t="str">
        <f>(VLOOKUP(Games!B1041, Data!$B$2:$L$134, 5, FALSE)-VLOOKUP(Games!E1041, Data!$B$2:$L$134, 5, FALSE))*'Coefficients - Win Probability'!$D$2</f>
        <v>#N/A</v>
      </c>
      <c r="E1040" s="5" t="str">
        <f>(VLOOKUP(Games!B1041, Data!$B$2:$L$134, 6, FALSE)-VLOOKUP(Games!E1041, Data!$B$2:$L$134, 6, FALSE))*'Coefficients - Win Probability'!$E$2</f>
        <v>#N/A</v>
      </c>
      <c r="F1040" s="5" t="str">
        <f>(VLOOKUP(Games!B1041, Data!$B$2:$L$134, 7, FALSE)-VLOOKUP(Games!E1041, Data!$B$2:$L$134, 7, FALSE))*'Coefficients - Win Probability'!$F$2</f>
        <v>#N/A</v>
      </c>
      <c r="G1040" s="5" t="str">
        <f>(VLOOKUP(Games!B1041, Data!$B$2:$L$134, 8, FALSE)-VLOOKUP(Games!E1041, Data!$B$2:$L$134, 8, FALSE))*'Coefficients - Win Probability'!$G$2</f>
        <v>#N/A</v>
      </c>
      <c r="H1040" s="5" t="str">
        <f>(VLOOKUP(Games!B1041, Data!$B$2:$L$134, 9, FALSE)-VLOOKUP(Games!E1041, Data!$B$2:$L$134, 9, FALSE))*'Coefficients - Win Probability'!$H$2</f>
        <v>#N/A</v>
      </c>
      <c r="I1040" s="5" t="str">
        <f>(VLOOKUP(Games!B1041, Data!$B$2:$L$134, 10, FALSE)-VLOOKUP(Games!E1041, Data!$B$2:$L$134, 10, FALSE))*'Coefficients - Win Probability'!$I$2</f>
        <v>#N/A</v>
      </c>
      <c r="J1040" s="5" t="str">
        <f>(IF(AND(VLOOKUP(Games!B1041, Data!$B$2:$L$134, 11, FALSE)=1, VLOOKUP(Games!E1041, Data!$B$2:$L$134, 11, FALSE)&lt;&gt;1), 1,0))*'Coefficients - Win Probability'!$J$2</f>
        <v>#N/A</v>
      </c>
      <c r="K1040" s="5" t="str">
        <f>(IF(AND(VLOOKUP(Games!B1041, Data!$B$2:$L$134, 11, FALSE)&lt;&gt;1, VLOOKUP(Games!E1041, Data!$B$2:$L$134, 11, FALSE)=1), 1,0))*'Coefficients - Win Probability'!$K$2</f>
        <v>#N/A</v>
      </c>
      <c r="L1040" s="5" t="str">
        <f>(VLOOKUP(Games!B1041, Data!$B$2:$L$134, 3, FALSE)-VLOOKUP(Games!E1041, Data!$B$2:$L$134, 3, FALSE))*'Coefficients - Win Probability'!$L$2</f>
        <v>#N/A</v>
      </c>
      <c r="N1040" s="5" t="str">
        <f t="shared" si="1"/>
        <v>#N/A</v>
      </c>
    </row>
    <row r="1041" ht="14.25" customHeight="1">
      <c r="A1041" s="5" t="n">
        <f>'Coefficients - Win Probability'!$A$2</f>
        <v>0</v>
      </c>
      <c r="B1041" s="5" t="n">
        <f>(Games!G1042)*'Coefficients - Win Probability'!$B$2</f>
        <v>0</v>
      </c>
      <c r="C1041" s="5" t="str">
        <f>(VLOOKUP(Games!B1042, Data!$B$2:$L$134, 4, FALSE)-VLOOKUP(Games!E1042, Data!$B$2:$L$134, 4, FALSE))*'Coefficients - Win Probability'!$C$2</f>
        <v>#N/A</v>
      </c>
      <c r="D1041" s="5" t="str">
        <f>(VLOOKUP(Games!B1042, Data!$B$2:$L$134, 5, FALSE)-VLOOKUP(Games!E1042, Data!$B$2:$L$134, 5, FALSE))*'Coefficients - Win Probability'!$D$2</f>
        <v>#N/A</v>
      </c>
      <c r="E1041" s="5" t="str">
        <f>(VLOOKUP(Games!B1042, Data!$B$2:$L$134, 6, FALSE)-VLOOKUP(Games!E1042, Data!$B$2:$L$134, 6, FALSE))*'Coefficients - Win Probability'!$E$2</f>
        <v>#N/A</v>
      </c>
      <c r="F1041" s="5" t="str">
        <f>(VLOOKUP(Games!B1042, Data!$B$2:$L$134, 7, FALSE)-VLOOKUP(Games!E1042, Data!$B$2:$L$134, 7, FALSE))*'Coefficients - Win Probability'!$F$2</f>
        <v>#N/A</v>
      </c>
      <c r="G1041" s="5" t="str">
        <f>(VLOOKUP(Games!B1042, Data!$B$2:$L$134, 8, FALSE)-VLOOKUP(Games!E1042, Data!$B$2:$L$134, 8, FALSE))*'Coefficients - Win Probability'!$G$2</f>
        <v>#N/A</v>
      </c>
      <c r="H1041" s="5" t="str">
        <f>(VLOOKUP(Games!B1042, Data!$B$2:$L$134, 9, FALSE)-VLOOKUP(Games!E1042, Data!$B$2:$L$134, 9, FALSE))*'Coefficients - Win Probability'!$H$2</f>
        <v>#N/A</v>
      </c>
      <c r="I1041" s="5" t="str">
        <f>(VLOOKUP(Games!B1042, Data!$B$2:$L$134, 10, FALSE)-VLOOKUP(Games!E1042, Data!$B$2:$L$134, 10, FALSE))*'Coefficients - Win Probability'!$I$2</f>
        <v>#N/A</v>
      </c>
      <c r="J1041" s="5" t="str">
        <f>(IF(AND(VLOOKUP(Games!B1042, Data!$B$2:$L$134, 11, FALSE)=1, VLOOKUP(Games!E1042, Data!$B$2:$L$134, 11, FALSE)&lt;&gt;1), 1,0))*'Coefficients - Win Probability'!$J$2</f>
        <v>#N/A</v>
      </c>
      <c r="K1041" s="5" t="str">
        <f>(IF(AND(VLOOKUP(Games!B1042, Data!$B$2:$L$134, 11, FALSE)&lt;&gt;1, VLOOKUP(Games!E1042, Data!$B$2:$L$134, 11, FALSE)=1), 1,0))*'Coefficients - Win Probability'!$K$2</f>
        <v>#N/A</v>
      </c>
      <c r="L1041" s="5" t="str">
        <f>(VLOOKUP(Games!B1042, Data!$B$2:$L$134, 3, FALSE)-VLOOKUP(Games!E1042, Data!$B$2:$L$134, 3, FALSE))*'Coefficients - Win Probability'!$L$2</f>
        <v>#N/A</v>
      </c>
      <c r="N1041" s="5" t="str">
        <f t="shared" si="1"/>
        <v>#N/A</v>
      </c>
    </row>
    <row r="1042" ht="14.25" customHeight="1">
      <c r="A1042" s="5" t="n">
        <f>'Coefficients - Win Probability'!$A$2</f>
        <v>0</v>
      </c>
      <c r="B1042" s="5" t="n">
        <f>(Games!G1043)*'Coefficients - Win Probability'!$B$2</f>
        <v>0</v>
      </c>
      <c r="C1042" s="5" t="str">
        <f>(VLOOKUP(Games!B1043, Data!$B$2:$L$134, 4, FALSE)-VLOOKUP(Games!E1043, Data!$B$2:$L$134, 4, FALSE))*'Coefficients - Win Probability'!$C$2</f>
        <v>#N/A</v>
      </c>
      <c r="D1042" s="5" t="str">
        <f>(VLOOKUP(Games!B1043, Data!$B$2:$L$134, 5, FALSE)-VLOOKUP(Games!E1043, Data!$B$2:$L$134, 5, FALSE))*'Coefficients - Win Probability'!$D$2</f>
        <v>#N/A</v>
      </c>
      <c r="E1042" s="5" t="str">
        <f>(VLOOKUP(Games!B1043, Data!$B$2:$L$134, 6, FALSE)-VLOOKUP(Games!E1043, Data!$B$2:$L$134, 6, FALSE))*'Coefficients - Win Probability'!$E$2</f>
        <v>#N/A</v>
      </c>
      <c r="F1042" s="5" t="str">
        <f>(VLOOKUP(Games!B1043, Data!$B$2:$L$134, 7, FALSE)-VLOOKUP(Games!E1043, Data!$B$2:$L$134, 7, FALSE))*'Coefficients - Win Probability'!$F$2</f>
        <v>#N/A</v>
      </c>
      <c r="G1042" s="5" t="str">
        <f>(VLOOKUP(Games!B1043, Data!$B$2:$L$134, 8, FALSE)-VLOOKUP(Games!E1043, Data!$B$2:$L$134, 8, FALSE))*'Coefficients - Win Probability'!$G$2</f>
        <v>#N/A</v>
      </c>
      <c r="H1042" s="5" t="str">
        <f>(VLOOKUP(Games!B1043, Data!$B$2:$L$134, 9, FALSE)-VLOOKUP(Games!E1043, Data!$B$2:$L$134, 9, FALSE))*'Coefficients - Win Probability'!$H$2</f>
        <v>#N/A</v>
      </c>
      <c r="I1042" s="5" t="str">
        <f>(VLOOKUP(Games!B1043, Data!$B$2:$L$134, 10, FALSE)-VLOOKUP(Games!E1043, Data!$B$2:$L$134, 10, FALSE))*'Coefficients - Win Probability'!$I$2</f>
        <v>#N/A</v>
      </c>
      <c r="J1042" s="5" t="str">
        <f>(IF(AND(VLOOKUP(Games!B1043, Data!$B$2:$L$134, 11, FALSE)=1, VLOOKUP(Games!E1043, Data!$B$2:$L$134, 11, FALSE)&lt;&gt;1), 1,0))*'Coefficients - Win Probability'!$J$2</f>
        <v>#N/A</v>
      </c>
      <c r="K1042" s="5" t="str">
        <f>(IF(AND(VLOOKUP(Games!B1043, Data!$B$2:$L$134, 11, FALSE)&lt;&gt;1, VLOOKUP(Games!E1043, Data!$B$2:$L$134, 11, FALSE)=1), 1,0))*'Coefficients - Win Probability'!$K$2</f>
        <v>#N/A</v>
      </c>
      <c r="L1042" s="5" t="str">
        <f>(VLOOKUP(Games!B1043, Data!$B$2:$L$134, 3, FALSE)-VLOOKUP(Games!E1043, Data!$B$2:$L$134, 3, FALSE))*'Coefficients - Win Probability'!$L$2</f>
        <v>#N/A</v>
      </c>
      <c r="N1042" s="5" t="str">
        <f t="shared" si="1"/>
        <v>#N/A</v>
      </c>
    </row>
    <row r="1043" ht="14.25" customHeight="1">
      <c r="A1043" s="5" t="n">
        <f>'Coefficients - Win Probability'!$A$2</f>
        <v>0</v>
      </c>
      <c r="B1043" s="5" t="n">
        <f>(Games!G1044)*'Coefficients - Win Probability'!$B$2</f>
        <v>0</v>
      </c>
      <c r="C1043" s="5" t="str">
        <f>(VLOOKUP(Games!B1044, Data!$B$2:$L$134, 4, FALSE)-VLOOKUP(Games!E1044, Data!$B$2:$L$134, 4, FALSE))*'Coefficients - Win Probability'!$C$2</f>
        <v>#N/A</v>
      </c>
      <c r="D1043" s="5" t="str">
        <f>(VLOOKUP(Games!B1044, Data!$B$2:$L$134, 5, FALSE)-VLOOKUP(Games!E1044, Data!$B$2:$L$134, 5, FALSE))*'Coefficients - Win Probability'!$D$2</f>
        <v>#N/A</v>
      </c>
      <c r="E1043" s="5" t="str">
        <f>(VLOOKUP(Games!B1044, Data!$B$2:$L$134, 6, FALSE)-VLOOKUP(Games!E1044, Data!$B$2:$L$134, 6, FALSE))*'Coefficients - Win Probability'!$E$2</f>
        <v>#N/A</v>
      </c>
      <c r="F1043" s="5" t="str">
        <f>(VLOOKUP(Games!B1044, Data!$B$2:$L$134, 7, FALSE)-VLOOKUP(Games!E1044, Data!$B$2:$L$134, 7, FALSE))*'Coefficients - Win Probability'!$F$2</f>
        <v>#N/A</v>
      </c>
      <c r="G1043" s="5" t="str">
        <f>(VLOOKUP(Games!B1044, Data!$B$2:$L$134, 8, FALSE)-VLOOKUP(Games!E1044, Data!$B$2:$L$134, 8, FALSE))*'Coefficients - Win Probability'!$G$2</f>
        <v>#N/A</v>
      </c>
      <c r="H1043" s="5" t="str">
        <f>(VLOOKUP(Games!B1044, Data!$B$2:$L$134, 9, FALSE)-VLOOKUP(Games!E1044, Data!$B$2:$L$134, 9, FALSE))*'Coefficients - Win Probability'!$H$2</f>
        <v>#N/A</v>
      </c>
      <c r="I1043" s="5" t="str">
        <f>(VLOOKUP(Games!B1044, Data!$B$2:$L$134, 10, FALSE)-VLOOKUP(Games!E1044, Data!$B$2:$L$134, 10, FALSE))*'Coefficients - Win Probability'!$I$2</f>
        <v>#N/A</v>
      </c>
      <c r="J1043" s="5" t="str">
        <f>(IF(AND(VLOOKUP(Games!B1044, Data!$B$2:$L$134, 11, FALSE)=1, VLOOKUP(Games!E1044, Data!$B$2:$L$134, 11, FALSE)&lt;&gt;1), 1,0))*'Coefficients - Win Probability'!$J$2</f>
        <v>#N/A</v>
      </c>
      <c r="K1043" s="5" t="str">
        <f>(IF(AND(VLOOKUP(Games!B1044, Data!$B$2:$L$134, 11, FALSE)&lt;&gt;1, VLOOKUP(Games!E1044, Data!$B$2:$L$134, 11, FALSE)=1), 1,0))*'Coefficients - Win Probability'!$K$2</f>
        <v>#N/A</v>
      </c>
      <c r="L1043" s="5" t="str">
        <f>(VLOOKUP(Games!B1044, Data!$B$2:$L$134, 3, FALSE)-VLOOKUP(Games!E1044, Data!$B$2:$L$134, 3, FALSE))*'Coefficients - Win Probability'!$L$2</f>
        <v>#N/A</v>
      </c>
      <c r="N1043" s="5" t="str">
        <f t="shared" si="1"/>
        <v>#N/A</v>
      </c>
    </row>
    <row r="1044" ht="14.25" customHeight="1">
      <c r="A1044" s="5" t="n">
        <f>'Coefficients - Win Probability'!$A$2</f>
        <v>0</v>
      </c>
      <c r="B1044" s="5" t="n">
        <f>(Games!G1045)*'Coefficients - Win Probability'!$B$2</f>
        <v>0</v>
      </c>
      <c r="C1044" s="5" t="str">
        <f>(VLOOKUP(Games!B1045, Data!$B$2:$L$134, 4, FALSE)-VLOOKUP(Games!E1045, Data!$B$2:$L$134, 4, FALSE))*'Coefficients - Win Probability'!$C$2</f>
        <v>#N/A</v>
      </c>
      <c r="D1044" s="5" t="str">
        <f>(VLOOKUP(Games!B1045, Data!$B$2:$L$134, 5, FALSE)-VLOOKUP(Games!E1045, Data!$B$2:$L$134, 5, FALSE))*'Coefficients - Win Probability'!$D$2</f>
        <v>#N/A</v>
      </c>
      <c r="E1044" s="5" t="str">
        <f>(VLOOKUP(Games!B1045, Data!$B$2:$L$134, 6, FALSE)-VLOOKUP(Games!E1045, Data!$B$2:$L$134, 6, FALSE))*'Coefficients - Win Probability'!$E$2</f>
        <v>#N/A</v>
      </c>
      <c r="F1044" s="5" t="str">
        <f>(VLOOKUP(Games!B1045, Data!$B$2:$L$134, 7, FALSE)-VLOOKUP(Games!E1045, Data!$B$2:$L$134, 7, FALSE))*'Coefficients - Win Probability'!$F$2</f>
        <v>#N/A</v>
      </c>
      <c r="G1044" s="5" t="str">
        <f>(VLOOKUP(Games!B1045, Data!$B$2:$L$134, 8, FALSE)-VLOOKUP(Games!E1045, Data!$B$2:$L$134, 8, FALSE))*'Coefficients - Win Probability'!$G$2</f>
        <v>#N/A</v>
      </c>
      <c r="H1044" s="5" t="str">
        <f>(VLOOKUP(Games!B1045, Data!$B$2:$L$134, 9, FALSE)-VLOOKUP(Games!E1045, Data!$B$2:$L$134, 9, FALSE))*'Coefficients - Win Probability'!$H$2</f>
        <v>#N/A</v>
      </c>
      <c r="I1044" s="5" t="str">
        <f>(VLOOKUP(Games!B1045, Data!$B$2:$L$134, 10, FALSE)-VLOOKUP(Games!E1045, Data!$B$2:$L$134, 10, FALSE))*'Coefficients - Win Probability'!$I$2</f>
        <v>#N/A</v>
      </c>
      <c r="J1044" s="5" t="str">
        <f>(IF(AND(VLOOKUP(Games!B1045, Data!$B$2:$L$134, 11, FALSE)=1, VLOOKUP(Games!E1045, Data!$B$2:$L$134, 11, FALSE)&lt;&gt;1), 1,0))*'Coefficients - Win Probability'!$J$2</f>
        <v>#N/A</v>
      </c>
      <c r="K1044" s="5" t="str">
        <f>(IF(AND(VLOOKUP(Games!B1045, Data!$B$2:$L$134, 11, FALSE)&lt;&gt;1, VLOOKUP(Games!E1045, Data!$B$2:$L$134, 11, FALSE)=1), 1,0))*'Coefficients - Win Probability'!$K$2</f>
        <v>#N/A</v>
      </c>
      <c r="L1044" s="5" t="str">
        <f>(VLOOKUP(Games!B1045, Data!$B$2:$L$134, 3, FALSE)-VLOOKUP(Games!E1045, Data!$B$2:$L$134, 3, FALSE))*'Coefficients - Win Probability'!$L$2</f>
        <v>#N/A</v>
      </c>
      <c r="N1044" s="5" t="str">
        <f t="shared" si="1"/>
        <v>#N/A</v>
      </c>
    </row>
    <row r="1045" ht="14.25" customHeight="1">
      <c r="A1045" s="5" t="n">
        <f>'Coefficients - Win Probability'!$A$2</f>
        <v>0</v>
      </c>
      <c r="B1045" s="5" t="n">
        <f>(Games!G1046)*'Coefficients - Win Probability'!$B$2</f>
        <v>0</v>
      </c>
      <c r="C1045" s="5" t="str">
        <f>(VLOOKUP(Games!B1046, Data!$B$2:$L$134, 4, FALSE)-VLOOKUP(Games!E1046, Data!$B$2:$L$134, 4, FALSE))*'Coefficients - Win Probability'!$C$2</f>
        <v>#N/A</v>
      </c>
      <c r="D1045" s="5" t="str">
        <f>(VLOOKUP(Games!B1046, Data!$B$2:$L$134, 5, FALSE)-VLOOKUP(Games!E1046, Data!$B$2:$L$134, 5, FALSE))*'Coefficients - Win Probability'!$D$2</f>
        <v>#N/A</v>
      </c>
      <c r="E1045" s="5" t="str">
        <f>(VLOOKUP(Games!B1046, Data!$B$2:$L$134, 6, FALSE)-VLOOKUP(Games!E1046, Data!$B$2:$L$134, 6, FALSE))*'Coefficients - Win Probability'!$E$2</f>
        <v>#N/A</v>
      </c>
      <c r="F1045" s="5" t="str">
        <f>(VLOOKUP(Games!B1046, Data!$B$2:$L$134, 7, FALSE)-VLOOKUP(Games!E1046, Data!$B$2:$L$134, 7, FALSE))*'Coefficients - Win Probability'!$F$2</f>
        <v>#N/A</v>
      </c>
      <c r="G1045" s="5" t="str">
        <f>(VLOOKUP(Games!B1046, Data!$B$2:$L$134, 8, FALSE)-VLOOKUP(Games!E1046, Data!$B$2:$L$134, 8, FALSE))*'Coefficients - Win Probability'!$G$2</f>
        <v>#N/A</v>
      </c>
      <c r="H1045" s="5" t="str">
        <f>(VLOOKUP(Games!B1046, Data!$B$2:$L$134, 9, FALSE)-VLOOKUP(Games!E1046, Data!$B$2:$L$134, 9, FALSE))*'Coefficients - Win Probability'!$H$2</f>
        <v>#N/A</v>
      </c>
      <c r="I1045" s="5" t="str">
        <f>(VLOOKUP(Games!B1046, Data!$B$2:$L$134, 10, FALSE)-VLOOKUP(Games!E1046, Data!$B$2:$L$134, 10, FALSE))*'Coefficients - Win Probability'!$I$2</f>
        <v>#N/A</v>
      </c>
      <c r="J1045" s="5" t="str">
        <f>(IF(AND(VLOOKUP(Games!B1046, Data!$B$2:$L$134, 11, FALSE)=1, VLOOKUP(Games!E1046, Data!$B$2:$L$134, 11, FALSE)&lt;&gt;1), 1,0))*'Coefficients - Win Probability'!$J$2</f>
        <v>#N/A</v>
      </c>
      <c r="K1045" s="5" t="str">
        <f>(IF(AND(VLOOKUP(Games!B1046, Data!$B$2:$L$134, 11, FALSE)&lt;&gt;1, VLOOKUP(Games!E1046, Data!$B$2:$L$134, 11, FALSE)=1), 1,0))*'Coefficients - Win Probability'!$K$2</f>
        <v>#N/A</v>
      </c>
      <c r="L1045" s="5" t="str">
        <f>(VLOOKUP(Games!B1046, Data!$B$2:$L$134, 3, FALSE)-VLOOKUP(Games!E1046, Data!$B$2:$L$134, 3, FALSE))*'Coefficients - Win Probability'!$L$2</f>
        <v>#N/A</v>
      </c>
      <c r="N1045" s="5" t="str">
        <f t="shared" si="1"/>
        <v>#N/A</v>
      </c>
    </row>
    <row r="1046" ht="14.25" customHeight="1">
      <c r="A1046" s="5" t="n">
        <f>'Coefficients - Win Probability'!$A$2</f>
        <v>0</v>
      </c>
      <c r="B1046" s="5" t="n">
        <f>(Games!G1047)*'Coefficients - Win Probability'!$B$2</f>
        <v>0</v>
      </c>
      <c r="C1046" s="5" t="str">
        <f>(VLOOKUP(Games!B1047, Data!$B$2:$L$134, 4, FALSE)-VLOOKUP(Games!E1047, Data!$B$2:$L$134, 4, FALSE))*'Coefficients - Win Probability'!$C$2</f>
        <v>#N/A</v>
      </c>
      <c r="D1046" s="5" t="str">
        <f>(VLOOKUP(Games!B1047, Data!$B$2:$L$134, 5, FALSE)-VLOOKUP(Games!E1047, Data!$B$2:$L$134, 5, FALSE))*'Coefficients - Win Probability'!$D$2</f>
        <v>#N/A</v>
      </c>
      <c r="E1046" s="5" t="str">
        <f>(VLOOKUP(Games!B1047, Data!$B$2:$L$134, 6, FALSE)-VLOOKUP(Games!E1047, Data!$B$2:$L$134, 6, FALSE))*'Coefficients - Win Probability'!$E$2</f>
        <v>#N/A</v>
      </c>
      <c r="F1046" s="5" t="str">
        <f>(VLOOKUP(Games!B1047, Data!$B$2:$L$134, 7, FALSE)-VLOOKUP(Games!E1047, Data!$B$2:$L$134, 7, FALSE))*'Coefficients - Win Probability'!$F$2</f>
        <v>#N/A</v>
      </c>
      <c r="G1046" s="5" t="str">
        <f>(VLOOKUP(Games!B1047, Data!$B$2:$L$134, 8, FALSE)-VLOOKUP(Games!E1047, Data!$B$2:$L$134, 8, FALSE))*'Coefficients - Win Probability'!$G$2</f>
        <v>#N/A</v>
      </c>
      <c r="H1046" s="5" t="str">
        <f>(VLOOKUP(Games!B1047, Data!$B$2:$L$134, 9, FALSE)-VLOOKUP(Games!E1047, Data!$B$2:$L$134, 9, FALSE))*'Coefficients - Win Probability'!$H$2</f>
        <v>#N/A</v>
      </c>
      <c r="I1046" s="5" t="str">
        <f>(VLOOKUP(Games!B1047, Data!$B$2:$L$134, 10, FALSE)-VLOOKUP(Games!E1047, Data!$B$2:$L$134, 10, FALSE))*'Coefficients - Win Probability'!$I$2</f>
        <v>#N/A</v>
      </c>
      <c r="J1046" s="5" t="str">
        <f>(IF(AND(VLOOKUP(Games!B1047, Data!$B$2:$L$134, 11, FALSE)=1, VLOOKUP(Games!E1047, Data!$B$2:$L$134, 11, FALSE)&lt;&gt;1), 1,0))*'Coefficients - Win Probability'!$J$2</f>
        <v>#N/A</v>
      </c>
      <c r="K1046" s="5" t="str">
        <f>(IF(AND(VLOOKUP(Games!B1047, Data!$B$2:$L$134, 11, FALSE)&lt;&gt;1, VLOOKUP(Games!E1047, Data!$B$2:$L$134, 11, FALSE)=1), 1,0))*'Coefficients - Win Probability'!$K$2</f>
        <v>#N/A</v>
      </c>
      <c r="L1046" s="5" t="str">
        <f>(VLOOKUP(Games!B1047, Data!$B$2:$L$134, 3, FALSE)-VLOOKUP(Games!E1047, Data!$B$2:$L$134, 3, FALSE))*'Coefficients - Win Probability'!$L$2</f>
        <v>#N/A</v>
      </c>
      <c r="N1046" s="5" t="str">
        <f t="shared" si="1"/>
        <v>#N/A</v>
      </c>
    </row>
    <row r="1047" ht="14.25" customHeight="1">
      <c r="A1047" s="5" t="n">
        <f>'Coefficients - Win Probability'!$A$2</f>
        <v>0</v>
      </c>
      <c r="B1047" s="5" t="n">
        <f>(Games!G1048)*'Coefficients - Win Probability'!$B$2</f>
        <v>0</v>
      </c>
      <c r="C1047" s="5" t="str">
        <f>(VLOOKUP(Games!B1048, Data!$B$2:$L$134, 4, FALSE)-VLOOKUP(Games!E1048, Data!$B$2:$L$134, 4, FALSE))*'Coefficients - Win Probability'!$C$2</f>
        <v>#N/A</v>
      </c>
      <c r="D1047" s="5" t="str">
        <f>(VLOOKUP(Games!B1048, Data!$B$2:$L$134, 5, FALSE)-VLOOKUP(Games!E1048, Data!$B$2:$L$134, 5, FALSE))*'Coefficients - Win Probability'!$D$2</f>
        <v>#N/A</v>
      </c>
      <c r="E1047" s="5" t="str">
        <f>(VLOOKUP(Games!B1048, Data!$B$2:$L$134, 6, FALSE)-VLOOKUP(Games!E1048, Data!$B$2:$L$134, 6, FALSE))*'Coefficients - Win Probability'!$E$2</f>
        <v>#N/A</v>
      </c>
      <c r="F1047" s="5" t="str">
        <f>(VLOOKUP(Games!B1048, Data!$B$2:$L$134, 7, FALSE)-VLOOKUP(Games!E1048, Data!$B$2:$L$134, 7, FALSE))*'Coefficients - Win Probability'!$F$2</f>
        <v>#N/A</v>
      </c>
      <c r="G1047" s="5" t="str">
        <f>(VLOOKUP(Games!B1048, Data!$B$2:$L$134, 8, FALSE)-VLOOKUP(Games!E1048, Data!$B$2:$L$134, 8, FALSE))*'Coefficients - Win Probability'!$G$2</f>
        <v>#N/A</v>
      </c>
      <c r="H1047" s="5" t="str">
        <f>(VLOOKUP(Games!B1048, Data!$B$2:$L$134, 9, FALSE)-VLOOKUP(Games!E1048, Data!$B$2:$L$134, 9, FALSE))*'Coefficients - Win Probability'!$H$2</f>
        <v>#N/A</v>
      </c>
      <c r="I1047" s="5" t="str">
        <f>(VLOOKUP(Games!B1048, Data!$B$2:$L$134, 10, FALSE)-VLOOKUP(Games!E1048, Data!$B$2:$L$134, 10, FALSE))*'Coefficients - Win Probability'!$I$2</f>
        <v>#N/A</v>
      </c>
      <c r="J1047" s="5" t="str">
        <f>(IF(AND(VLOOKUP(Games!B1048, Data!$B$2:$L$134, 11, FALSE)=1, VLOOKUP(Games!E1048, Data!$B$2:$L$134, 11, FALSE)&lt;&gt;1), 1,0))*'Coefficients - Win Probability'!$J$2</f>
        <v>#N/A</v>
      </c>
      <c r="K1047" s="5" t="str">
        <f>(IF(AND(VLOOKUP(Games!B1048, Data!$B$2:$L$134, 11, FALSE)&lt;&gt;1, VLOOKUP(Games!E1048, Data!$B$2:$L$134, 11, FALSE)=1), 1,0))*'Coefficients - Win Probability'!$K$2</f>
        <v>#N/A</v>
      </c>
      <c r="L1047" s="5" t="str">
        <f>(VLOOKUP(Games!B1048, Data!$B$2:$L$134, 3, FALSE)-VLOOKUP(Games!E1048, Data!$B$2:$L$134, 3, FALSE))*'Coefficients - Win Probability'!$L$2</f>
        <v>#N/A</v>
      </c>
      <c r="N1047" s="5" t="str">
        <f t="shared" si="1"/>
        <v>#N/A</v>
      </c>
    </row>
    <row r="1048" ht="14.25" customHeight="1">
      <c r="A1048" s="5" t="n">
        <f>'Coefficients - Win Probability'!$A$2</f>
        <v>0</v>
      </c>
      <c r="B1048" s="5" t="n">
        <f>(Games!G1049)*'Coefficients - Win Probability'!$B$2</f>
        <v>0</v>
      </c>
      <c r="C1048" s="5" t="str">
        <f>(VLOOKUP(Games!B1049, Data!$B$2:$L$134, 4, FALSE)-VLOOKUP(Games!E1049, Data!$B$2:$L$134, 4, FALSE))*'Coefficients - Win Probability'!$C$2</f>
        <v>#N/A</v>
      </c>
      <c r="D1048" s="5" t="str">
        <f>(VLOOKUP(Games!B1049, Data!$B$2:$L$134, 5, FALSE)-VLOOKUP(Games!E1049, Data!$B$2:$L$134, 5, FALSE))*'Coefficients - Win Probability'!$D$2</f>
        <v>#N/A</v>
      </c>
      <c r="E1048" s="5" t="str">
        <f>(VLOOKUP(Games!B1049, Data!$B$2:$L$134, 6, FALSE)-VLOOKUP(Games!E1049, Data!$B$2:$L$134, 6, FALSE))*'Coefficients - Win Probability'!$E$2</f>
        <v>#N/A</v>
      </c>
      <c r="F1048" s="5" t="str">
        <f>(VLOOKUP(Games!B1049, Data!$B$2:$L$134, 7, FALSE)-VLOOKUP(Games!E1049, Data!$B$2:$L$134, 7, FALSE))*'Coefficients - Win Probability'!$F$2</f>
        <v>#N/A</v>
      </c>
      <c r="G1048" s="5" t="str">
        <f>(VLOOKUP(Games!B1049, Data!$B$2:$L$134, 8, FALSE)-VLOOKUP(Games!E1049, Data!$B$2:$L$134, 8, FALSE))*'Coefficients - Win Probability'!$G$2</f>
        <v>#N/A</v>
      </c>
      <c r="H1048" s="5" t="str">
        <f>(VLOOKUP(Games!B1049, Data!$B$2:$L$134, 9, FALSE)-VLOOKUP(Games!E1049, Data!$B$2:$L$134, 9, FALSE))*'Coefficients - Win Probability'!$H$2</f>
        <v>#N/A</v>
      </c>
      <c r="I1048" s="5" t="str">
        <f>(VLOOKUP(Games!B1049, Data!$B$2:$L$134, 10, FALSE)-VLOOKUP(Games!E1049, Data!$B$2:$L$134, 10, FALSE))*'Coefficients - Win Probability'!$I$2</f>
        <v>#N/A</v>
      </c>
      <c r="J1048" s="5" t="str">
        <f>(IF(AND(VLOOKUP(Games!B1049, Data!$B$2:$L$134, 11, FALSE)=1, VLOOKUP(Games!E1049, Data!$B$2:$L$134, 11, FALSE)&lt;&gt;1), 1,0))*'Coefficients - Win Probability'!$J$2</f>
        <v>#N/A</v>
      </c>
      <c r="K1048" s="5" t="str">
        <f>(IF(AND(VLOOKUP(Games!B1049, Data!$B$2:$L$134, 11, FALSE)&lt;&gt;1, VLOOKUP(Games!E1049, Data!$B$2:$L$134, 11, FALSE)=1), 1,0))*'Coefficients - Win Probability'!$K$2</f>
        <v>#N/A</v>
      </c>
      <c r="L1048" s="5" t="str">
        <f>(VLOOKUP(Games!B1049, Data!$B$2:$L$134, 3, FALSE)-VLOOKUP(Games!E1049, Data!$B$2:$L$134, 3, FALSE))*'Coefficients - Win Probability'!$L$2</f>
        <v>#N/A</v>
      </c>
      <c r="N1048" s="5" t="str">
        <f t="shared" si="1"/>
        <v>#N/A</v>
      </c>
    </row>
    <row r="1049" ht="14.25" customHeight="1">
      <c r="A1049" s="5" t="n">
        <f>'Coefficients - Win Probability'!$A$2</f>
        <v>0</v>
      </c>
      <c r="B1049" s="5" t="n">
        <f>(Games!G1050)*'Coefficients - Win Probability'!$B$2</f>
        <v>0</v>
      </c>
      <c r="C1049" s="5" t="str">
        <f>(VLOOKUP(Games!B1050, Data!$B$2:$L$134, 4, FALSE)-VLOOKUP(Games!E1050, Data!$B$2:$L$134, 4, FALSE))*'Coefficients - Win Probability'!$C$2</f>
        <v>#N/A</v>
      </c>
      <c r="D1049" s="5" t="str">
        <f>(VLOOKUP(Games!B1050, Data!$B$2:$L$134, 5, FALSE)-VLOOKUP(Games!E1050, Data!$B$2:$L$134, 5, FALSE))*'Coefficients - Win Probability'!$D$2</f>
        <v>#N/A</v>
      </c>
      <c r="E1049" s="5" t="str">
        <f>(VLOOKUP(Games!B1050, Data!$B$2:$L$134, 6, FALSE)-VLOOKUP(Games!E1050, Data!$B$2:$L$134, 6, FALSE))*'Coefficients - Win Probability'!$E$2</f>
        <v>#N/A</v>
      </c>
      <c r="F1049" s="5" t="str">
        <f>(VLOOKUP(Games!B1050, Data!$B$2:$L$134, 7, FALSE)-VLOOKUP(Games!E1050, Data!$B$2:$L$134, 7, FALSE))*'Coefficients - Win Probability'!$F$2</f>
        <v>#N/A</v>
      </c>
      <c r="G1049" s="5" t="str">
        <f>(VLOOKUP(Games!B1050, Data!$B$2:$L$134, 8, FALSE)-VLOOKUP(Games!E1050, Data!$B$2:$L$134, 8, FALSE))*'Coefficients - Win Probability'!$G$2</f>
        <v>#N/A</v>
      </c>
      <c r="H1049" s="5" t="str">
        <f>(VLOOKUP(Games!B1050, Data!$B$2:$L$134, 9, FALSE)-VLOOKUP(Games!E1050, Data!$B$2:$L$134, 9, FALSE))*'Coefficients - Win Probability'!$H$2</f>
        <v>#N/A</v>
      </c>
      <c r="I1049" s="5" t="str">
        <f>(VLOOKUP(Games!B1050, Data!$B$2:$L$134, 10, FALSE)-VLOOKUP(Games!E1050, Data!$B$2:$L$134, 10, FALSE))*'Coefficients - Win Probability'!$I$2</f>
        <v>#N/A</v>
      </c>
      <c r="J1049" s="5" t="str">
        <f>(IF(AND(VLOOKUP(Games!B1050, Data!$B$2:$L$134, 11, FALSE)=1, VLOOKUP(Games!E1050, Data!$B$2:$L$134, 11, FALSE)&lt;&gt;1), 1,0))*'Coefficients - Win Probability'!$J$2</f>
        <v>#N/A</v>
      </c>
      <c r="K1049" s="5" t="str">
        <f>(IF(AND(VLOOKUP(Games!B1050, Data!$B$2:$L$134, 11, FALSE)&lt;&gt;1, VLOOKUP(Games!E1050, Data!$B$2:$L$134, 11, FALSE)=1), 1,0))*'Coefficients - Win Probability'!$K$2</f>
        <v>#N/A</v>
      </c>
      <c r="L1049" s="5" t="str">
        <f>(VLOOKUP(Games!B1050, Data!$B$2:$L$134, 3, FALSE)-VLOOKUP(Games!E1050, Data!$B$2:$L$134, 3, FALSE))*'Coefficients - Win Probability'!$L$2</f>
        <v>#N/A</v>
      </c>
      <c r="N1049" s="5" t="str">
        <f t="shared" si="1"/>
        <v>#N/A</v>
      </c>
    </row>
    <row r="1050" ht="14.25" customHeight="1">
      <c r="A1050" s="5" t="n">
        <f>'Coefficients - Win Probability'!$A$2</f>
        <v>0</v>
      </c>
      <c r="B1050" s="5" t="n">
        <f>(Games!G1051)*'Coefficients - Win Probability'!$B$2</f>
        <v>0</v>
      </c>
      <c r="C1050" s="5" t="str">
        <f>(VLOOKUP(Games!B1051, Data!$B$2:$L$134, 4, FALSE)-VLOOKUP(Games!E1051, Data!$B$2:$L$134, 4, FALSE))*'Coefficients - Win Probability'!$C$2</f>
        <v>#N/A</v>
      </c>
      <c r="D1050" s="5" t="str">
        <f>(VLOOKUP(Games!B1051, Data!$B$2:$L$134, 5, FALSE)-VLOOKUP(Games!E1051, Data!$B$2:$L$134, 5, FALSE))*'Coefficients - Win Probability'!$D$2</f>
        <v>#N/A</v>
      </c>
      <c r="E1050" s="5" t="str">
        <f>(VLOOKUP(Games!B1051, Data!$B$2:$L$134, 6, FALSE)-VLOOKUP(Games!E1051, Data!$B$2:$L$134, 6, FALSE))*'Coefficients - Win Probability'!$E$2</f>
        <v>#N/A</v>
      </c>
      <c r="F1050" s="5" t="str">
        <f>(VLOOKUP(Games!B1051, Data!$B$2:$L$134, 7, FALSE)-VLOOKUP(Games!E1051, Data!$B$2:$L$134, 7, FALSE))*'Coefficients - Win Probability'!$F$2</f>
        <v>#N/A</v>
      </c>
      <c r="G1050" s="5" t="str">
        <f>(VLOOKUP(Games!B1051, Data!$B$2:$L$134, 8, FALSE)-VLOOKUP(Games!E1051, Data!$B$2:$L$134, 8, FALSE))*'Coefficients - Win Probability'!$G$2</f>
        <v>#N/A</v>
      </c>
      <c r="H1050" s="5" t="str">
        <f>(VLOOKUP(Games!B1051, Data!$B$2:$L$134, 9, FALSE)-VLOOKUP(Games!E1051, Data!$B$2:$L$134, 9, FALSE))*'Coefficients - Win Probability'!$H$2</f>
        <v>#N/A</v>
      </c>
      <c r="I1050" s="5" t="str">
        <f>(VLOOKUP(Games!B1051, Data!$B$2:$L$134, 10, FALSE)-VLOOKUP(Games!E1051, Data!$B$2:$L$134, 10, FALSE))*'Coefficients - Win Probability'!$I$2</f>
        <v>#N/A</v>
      </c>
      <c r="J1050" s="5" t="str">
        <f>(IF(AND(VLOOKUP(Games!B1051, Data!$B$2:$L$134, 11, FALSE)=1, VLOOKUP(Games!E1051, Data!$B$2:$L$134, 11, FALSE)&lt;&gt;1), 1,0))*'Coefficients - Win Probability'!$J$2</f>
        <v>#N/A</v>
      </c>
      <c r="K1050" s="5" t="str">
        <f>(IF(AND(VLOOKUP(Games!B1051, Data!$B$2:$L$134, 11, FALSE)&lt;&gt;1, VLOOKUP(Games!E1051, Data!$B$2:$L$134, 11, FALSE)=1), 1,0))*'Coefficients - Win Probability'!$K$2</f>
        <v>#N/A</v>
      </c>
      <c r="L1050" s="5" t="str">
        <f>(VLOOKUP(Games!B1051, Data!$B$2:$L$134, 3, FALSE)-VLOOKUP(Games!E1051, Data!$B$2:$L$134, 3, FALSE))*'Coefficients - Win Probability'!$L$2</f>
        <v>#N/A</v>
      </c>
      <c r="N1050" s="5" t="str">
        <f t="shared" si="1"/>
        <v>#N/A</v>
      </c>
    </row>
    <row r="1051" ht="14.25" customHeight="1">
      <c r="A1051" s="5" t="n">
        <f>'Coefficients - Win Probability'!$A$2</f>
        <v>0</v>
      </c>
      <c r="B1051" s="5" t="n">
        <f>(Games!G1052)*'Coefficients - Win Probability'!$B$2</f>
        <v>0</v>
      </c>
      <c r="C1051" s="5" t="str">
        <f>(VLOOKUP(Games!B1052, Data!$B$2:$L$134, 4, FALSE)-VLOOKUP(Games!E1052, Data!$B$2:$L$134, 4, FALSE))*'Coefficients - Win Probability'!$C$2</f>
        <v>#N/A</v>
      </c>
      <c r="D1051" s="5" t="str">
        <f>(VLOOKUP(Games!B1052, Data!$B$2:$L$134, 5, FALSE)-VLOOKUP(Games!E1052, Data!$B$2:$L$134, 5, FALSE))*'Coefficients - Win Probability'!$D$2</f>
        <v>#N/A</v>
      </c>
      <c r="E1051" s="5" t="str">
        <f>(VLOOKUP(Games!B1052, Data!$B$2:$L$134, 6, FALSE)-VLOOKUP(Games!E1052, Data!$B$2:$L$134, 6, FALSE))*'Coefficients - Win Probability'!$E$2</f>
        <v>#N/A</v>
      </c>
      <c r="F1051" s="5" t="str">
        <f>(VLOOKUP(Games!B1052, Data!$B$2:$L$134, 7, FALSE)-VLOOKUP(Games!E1052, Data!$B$2:$L$134, 7, FALSE))*'Coefficients - Win Probability'!$F$2</f>
        <v>#N/A</v>
      </c>
      <c r="G1051" s="5" t="str">
        <f>(VLOOKUP(Games!B1052, Data!$B$2:$L$134, 8, FALSE)-VLOOKUP(Games!E1052, Data!$B$2:$L$134, 8, FALSE))*'Coefficients - Win Probability'!$G$2</f>
        <v>#N/A</v>
      </c>
      <c r="H1051" s="5" t="str">
        <f>(VLOOKUP(Games!B1052, Data!$B$2:$L$134, 9, FALSE)-VLOOKUP(Games!E1052, Data!$B$2:$L$134, 9, FALSE))*'Coefficients - Win Probability'!$H$2</f>
        <v>#N/A</v>
      </c>
      <c r="I1051" s="5" t="str">
        <f>(VLOOKUP(Games!B1052, Data!$B$2:$L$134, 10, FALSE)-VLOOKUP(Games!E1052, Data!$B$2:$L$134, 10, FALSE))*'Coefficients - Win Probability'!$I$2</f>
        <v>#N/A</v>
      </c>
      <c r="J1051" s="5" t="str">
        <f>(IF(AND(VLOOKUP(Games!B1052, Data!$B$2:$L$134, 11, FALSE)=1, VLOOKUP(Games!E1052, Data!$B$2:$L$134, 11, FALSE)&lt;&gt;1), 1,0))*'Coefficients - Win Probability'!$J$2</f>
        <v>#N/A</v>
      </c>
      <c r="K1051" s="5" t="str">
        <f>(IF(AND(VLOOKUP(Games!B1052, Data!$B$2:$L$134, 11, FALSE)&lt;&gt;1, VLOOKUP(Games!E1052, Data!$B$2:$L$134, 11, FALSE)=1), 1,0))*'Coefficients - Win Probability'!$K$2</f>
        <v>#N/A</v>
      </c>
      <c r="L1051" s="5" t="str">
        <f>(VLOOKUP(Games!B1052, Data!$B$2:$L$134, 3, FALSE)-VLOOKUP(Games!E1052, Data!$B$2:$L$134, 3, FALSE))*'Coefficients - Win Probability'!$L$2</f>
        <v>#N/A</v>
      </c>
      <c r="N1051" s="5" t="str">
        <f t="shared" si="1"/>
        <v>#N/A</v>
      </c>
    </row>
    <row r="1052" ht="14.25" customHeight="1">
      <c r="A1052" s="5" t="n">
        <f>'Coefficients - Win Probability'!$A$2</f>
        <v>0</v>
      </c>
      <c r="B1052" s="5" t="n">
        <f>(Games!G1053)*'Coefficients - Win Probability'!$B$2</f>
        <v>0</v>
      </c>
      <c r="C1052" s="5" t="str">
        <f>(VLOOKUP(Games!B1053, Data!$B$2:$L$134, 4, FALSE)-VLOOKUP(Games!E1053, Data!$B$2:$L$134, 4, FALSE))*'Coefficients - Win Probability'!$C$2</f>
        <v>#N/A</v>
      </c>
      <c r="D1052" s="5" t="str">
        <f>(VLOOKUP(Games!B1053, Data!$B$2:$L$134, 5, FALSE)-VLOOKUP(Games!E1053, Data!$B$2:$L$134, 5, FALSE))*'Coefficients - Win Probability'!$D$2</f>
        <v>#N/A</v>
      </c>
      <c r="E1052" s="5" t="str">
        <f>(VLOOKUP(Games!B1053, Data!$B$2:$L$134, 6, FALSE)-VLOOKUP(Games!E1053, Data!$B$2:$L$134, 6, FALSE))*'Coefficients - Win Probability'!$E$2</f>
        <v>#N/A</v>
      </c>
      <c r="F1052" s="5" t="str">
        <f>(VLOOKUP(Games!B1053, Data!$B$2:$L$134, 7, FALSE)-VLOOKUP(Games!E1053, Data!$B$2:$L$134, 7, FALSE))*'Coefficients - Win Probability'!$F$2</f>
        <v>#N/A</v>
      </c>
      <c r="G1052" s="5" t="str">
        <f>(VLOOKUP(Games!B1053, Data!$B$2:$L$134, 8, FALSE)-VLOOKUP(Games!E1053, Data!$B$2:$L$134, 8, FALSE))*'Coefficients - Win Probability'!$G$2</f>
        <v>#N/A</v>
      </c>
      <c r="H1052" s="5" t="str">
        <f>(VLOOKUP(Games!B1053, Data!$B$2:$L$134, 9, FALSE)-VLOOKUP(Games!E1053, Data!$B$2:$L$134, 9, FALSE))*'Coefficients - Win Probability'!$H$2</f>
        <v>#N/A</v>
      </c>
      <c r="I1052" s="5" t="str">
        <f>(VLOOKUP(Games!B1053, Data!$B$2:$L$134, 10, FALSE)-VLOOKUP(Games!E1053, Data!$B$2:$L$134, 10, FALSE))*'Coefficients - Win Probability'!$I$2</f>
        <v>#N/A</v>
      </c>
      <c r="J1052" s="5" t="str">
        <f>(IF(AND(VLOOKUP(Games!B1053, Data!$B$2:$L$134, 11, FALSE)=1, VLOOKUP(Games!E1053, Data!$B$2:$L$134, 11, FALSE)&lt;&gt;1), 1,0))*'Coefficients - Win Probability'!$J$2</f>
        <v>#N/A</v>
      </c>
      <c r="K1052" s="5" t="str">
        <f>(IF(AND(VLOOKUP(Games!B1053, Data!$B$2:$L$134, 11, FALSE)&lt;&gt;1, VLOOKUP(Games!E1053, Data!$B$2:$L$134, 11, FALSE)=1), 1,0))*'Coefficients - Win Probability'!$K$2</f>
        <v>#N/A</v>
      </c>
      <c r="L1052" s="5" t="str">
        <f>(VLOOKUP(Games!B1053, Data!$B$2:$L$134, 3, FALSE)-VLOOKUP(Games!E1053, Data!$B$2:$L$134, 3, FALSE))*'Coefficients - Win Probability'!$L$2</f>
        <v>#N/A</v>
      </c>
      <c r="N1052" s="5" t="str">
        <f t="shared" si="1"/>
        <v>#N/A</v>
      </c>
    </row>
    <row r="1053" ht="14.25" customHeight="1">
      <c r="A1053" s="5" t="n">
        <f>'Coefficients - Win Probability'!$A$2</f>
        <v>0</v>
      </c>
      <c r="B1053" s="5" t="n">
        <f>(Games!G1054)*'Coefficients - Win Probability'!$B$2</f>
        <v>0</v>
      </c>
      <c r="C1053" s="5" t="str">
        <f>(VLOOKUP(Games!B1054, Data!$B$2:$L$134, 4, FALSE)-VLOOKUP(Games!E1054, Data!$B$2:$L$134, 4, FALSE))*'Coefficients - Win Probability'!$C$2</f>
        <v>#N/A</v>
      </c>
      <c r="D1053" s="5" t="str">
        <f>(VLOOKUP(Games!B1054, Data!$B$2:$L$134, 5, FALSE)-VLOOKUP(Games!E1054, Data!$B$2:$L$134, 5, FALSE))*'Coefficients - Win Probability'!$D$2</f>
        <v>#N/A</v>
      </c>
      <c r="E1053" s="5" t="str">
        <f>(VLOOKUP(Games!B1054, Data!$B$2:$L$134, 6, FALSE)-VLOOKUP(Games!E1054, Data!$B$2:$L$134, 6, FALSE))*'Coefficients - Win Probability'!$E$2</f>
        <v>#N/A</v>
      </c>
      <c r="F1053" s="5" t="str">
        <f>(VLOOKUP(Games!B1054, Data!$B$2:$L$134, 7, FALSE)-VLOOKUP(Games!E1054, Data!$B$2:$L$134, 7, FALSE))*'Coefficients - Win Probability'!$F$2</f>
        <v>#N/A</v>
      </c>
      <c r="G1053" s="5" t="str">
        <f>(VLOOKUP(Games!B1054, Data!$B$2:$L$134, 8, FALSE)-VLOOKUP(Games!E1054, Data!$B$2:$L$134, 8, FALSE))*'Coefficients - Win Probability'!$G$2</f>
        <v>#N/A</v>
      </c>
      <c r="H1053" s="5" t="str">
        <f>(VLOOKUP(Games!B1054, Data!$B$2:$L$134, 9, FALSE)-VLOOKUP(Games!E1054, Data!$B$2:$L$134, 9, FALSE))*'Coefficients - Win Probability'!$H$2</f>
        <v>#N/A</v>
      </c>
      <c r="I1053" s="5" t="str">
        <f>(VLOOKUP(Games!B1054, Data!$B$2:$L$134, 10, FALSE)-VLOOKUP(Games!E1054, Data!$B$2:$L$134, 10, FALSE))*'Coefficients - Win Probability'!$I$2</f>
        <v>#N/A</v>
      </c>
      <c r="J1053" s="5" t="str">
        <f>(IF(AND(VLOOKUP(Games!B1054, Data!$B$2:$L$134, 11, FALSE)=1, VLOOKUP(Games!E1054, Data!$B$2:$L$134, 11, FALSE)&lt;&gt;1), 1,0))*'Coefficients - Win Probability'!$J$2</f>
        <v>#N/A</v>
      </c>
      <c r="K1053" s="5" t="str">
        <f>(IF(AND(VLOOKUP(Games!B1054, Data!$B$2:$L$134, 11, FALSE)&lt;&gt;1, VLOOKUP(Games!E1054, Data!$B$2:$L$134, 11, FALSE)=1), 1,0))*'Coefficients - Win Probability'!$K$2</f>
        <v>#N/A</v>
      </c>
      <c r="L1053" s="5" t="str">
        <f>(VLOOKUP(Games!B1054, Data!$B$2:$L$134, 3, FALSE)-VLOOKUP(Games!E1054, Data!$B$2:$L$134, 3, FALSE))*'Coefficients - Win Probability'!$L$2</f>
        <v>#N/A</v>
      </c>
      <c r="N1053" s="5" t="str">
        <f t="shared" si="1"/>
        <v>#N/A</v>
      </c>
    </row>
    <row r="1054" ht="14.25" customHeight="1">
      <c r="A1054" s="5" t="n">
        <f>'Coefficients - Win Probability'!$A$2</f>
        <v>0</v>
      </c>
      <c r="B1054" s="5" t="n">
        <f>(Games!G1055)*'Coefficients - Win Probability'!$B$2</f>
        <v>0</v>
      </c>
      <c r="C1054" s="5" t="str">
        <f>(VLOOKUP(Games!B1055, Data!$B$2:$L$134, 4, FALSE)-VLOOKUP(Games!E1055, Data!$B$2:$L$134, 4, FALSE))*'Coefficients - Win Probability'!$C$2</f>
        <v>#N/A</v>
      </c>
      <c r="D1054" s="5" t="str">
        <f>(VLOOKUP(Games!B1055, Data!$B$2:$L$134, 5, FALSE)-VLOOKUP(Games!E1055, Data!$B$2:$L$134, 5, FALSE))*'Coefficients - Win Probability'!$D$2</f>
        <v>#N/A</v>
      </c>
      <c r="E1054" s="5" t="str">
        <f>(VLOOKUP(Games!B1055, Data!$B$2:$L$134, 6, FALSE)-VLOOKUP(Games!E1055, Data!$B$2:$L$134, 6, FALSE))*'Coefficients - Win Probability'!$E$2</f>
        <v>#N/A</v>
      </c>
      <c r="F1054" s="5" t="str">
        <f>(VLOOKUP(Games!B1055, Data!$B$2:$L$134, 7, FALSE)-VLOOKUP(Games!E1055, Data!$B$2:$L$134, 7, FALSE))*'Coefficients - Win Probability'!$F$2</f>
        <v>#N/A</v>
      </c>
      <c r="G1054" s="5" t="str">
        <f>(VLOOKUP(Games!B1055, Data!$B$2:$L$134, 8, FALSE)-VLOOKUP(Games!E1055, Data!$B$2:$L$134, 8, FALSE))*'Coefficients - Win Probability'!$G$2</f>
        <v>#N/A</v>
      </c>
      <c r="H1054" s="5" t="str">
        <f>(VLOOKUP(Games!B1055, Data!$B$2:$L$134, 9, FALSE)-VLOOKUP(Games!E1055, Data!$B$2:$L$134, 9, FALSE))*'Coefficients - Win Probability'!$H$2</f>
        <v>#N/A</v>
      </c>
      <c r="I1054" s="5" t="str">
        <f>(VLOOKUP(Games!B1055, Data!$B$2:$L$134, 10, FALSE)-VLOOKUP(Games!E1055, Data!$B$2:$L$134, 10, FALSE))*'Coefficients - Win Probability'!$I$2</f>
        <v>#N/A</v>
      </c>
      <c r="J1054" s="5" t="str">
        <f>(IF(AND(VLOOKUP(Games!B1055, Data!$B$2:$L$134, 11, FALSE)=1, VLOOKUP(Games!E1055, Data!$B$2:$L$134, 11, FALSE)&lt;&gt;1), 1,0))*'Coefficients - Win Probability'!$J$2</f>
        <v>#N/A</v>
      </c>
      <c r="K1054" s="5" t="str">
        <f>(IF(AND(VLOOKUP(Games!B1055, Data!$B$2:$L$134, 11, FALSE)&lt;&gt;1, VLOOKUP(Games!E1055, Data!$B$2:$L$134, 11, FALSE)=1), 1,0))*'Coefficients - Win Probability'!$K$2</f>
        <v>#N/A</v>
      </c>
      <c r="L1054" s="5" t="str">
        <f>(VLOOKUP(Games!B1055, Data!$B$2:$L$134, 3, FALSE)-VLOOKUP(Games!E1055, Data!$B$2:$L$134, 3, FALSE))*'Coefficients - Win Probability'!$L$2</f>
        <v>#N/A</v>
      </c>
      <c r="N1054" s="5" t="str">
        <f t="shared" si="1"/>
        <v>#N/A</v>
      </c>
    </row>
    <row r="1055" ht="14.25" customHeight="1">
      <c r="A1055" s="5" t="n">
        <f>'Coefficients - Win Probability'!$A$2</f>
        <v>0</v>
      </c>
      <c r="B1055" s="5" t="n">
        <f>(Games!G1056)*'Coefficients - Win Probability'!$B$2</f>
        <v>0</v>
      </c>
      <c r="C1055" s="5" t="str">
        <f>(VLOOKUP(Games!B1056, Data!$B$2:$L$134, 4, FALSE)-VLOOKUP(Games!E1056, Data!$B$2:$L$134, 4, FALSE))*'Coefficients - Win Probability'!$C$2</f>
        <v>#N/A</v>
      </c>
      <c r="D1055" s="5" t="str">
        <f>(VLOOKUP(Games!B1056, Data!$B$2:$L$134, 5, FALSE)-VLOOKUP(Games!E1056, Data!$B$2:$L$134, 5, FALSE))*'Coefficients - Win Probability'!$D$2</f>
        <v>#N/A</v>
      </c>
      <c r="E1055" s="5" t="str">
        <f>(VLOOKUP(Games!B1056, Data!$B$2:$L$134, 6, FALSE)-VLOOKUP(Games!E1056, Data!$B$2:$L$134, 6, FALSE))*'Coefficients - Win Probability'!$E$2</f>
        <v>#N/A</v>
      </c>
      <c r="F1055" s="5" t="str">
        <f>(VLOOKUP(Games!B1056, Data!$B$2:$L$134, 7, FALSE)-VLOOKUP(Games!E1056, Data!$B$2:$L$134, 7, FALSE))*'Coefficients - Win Probability'!$F$2</f>
        <v>#N/A</v>
      </c>
      <c r="G1055" s="5" t="str">
        <f>(VLOOKUP(Games!B1056, Data!$B$2:$L$134, 8, FALSE)-VLOOKUP(Games!E1056, Data!$B$2:$L$134, 8, FALSE))*'Coefficients - Win Probability'!$G$2</f>
        <v>#N/A</v>
      </c>
      <c r="H1055" s="5" t="str">
        <f>(VLOOKUP(Games!B1056, Data!$B$2:$L$134, 9, FALSE)-VLOOKUP(Games!E1056, Data!$B$2:$L$134, 9, FALSE))*'Coefficients - Win Probability'!$H$2</f>
        <v>#N/A</v>
      </c>
      <c r="I1055" s="5" t="str">
        <f>(VLOOKUP(Games!B1056, Data!$B$2:$L$134, 10, FALSE)-VLOOKUP(Games!E1056, Data!$B$2:$L$134, 10, FALSE))*'Coefficients - Win Probability'!$I$2</f>
        <v>#N/A</v>
      </c>
      <c r="J1055" s="5" t="str">
        <f>(IF(AND(VLOOKUP(Games!B1056, Data!$B$2:$L$134, 11, FALSE)=1, VLOOKUP(Games!E1056, Data!$B$2:$L$134, 11, FALSE)&lt;&gt;1), 1,0))*'Coefficients - Win Probability'!$J$2</f>
        <v>#N/A</v>
      </c>
      <c r="K1055" s="5" t="str">
        <f>(IF(AND(VLOOKUP(Games!B1056, Data!$B$2:$L$134, 11, FALSE)&lt;&gt;1, VLOOKUP(Games!E1056, Data!$B$2:$L$134, 11, FALSE)=1), 1,0))*'Coefficients - Win Probability'!$K$2</f>
        <v>#N/A</v>
      </c>
      <c r="L1055" s="5" t="str">
        <f>(VLOOKUP(Games!B1056, Data!$B$2:$L$134, 3, FALSE)-VLOOKUP(Games!E1056, Data!$B$2:$L$134, 3, FALSE))*'Coefficients - Win Probability'!$L$2</f>
        <v>#N/A</v>
      </c>
      <c r="N1055" s="5" t="str">
        <f t="shared" si="1"/>
        <v>#N/A</v>
      </c>
    </row>
    <row r="1056" ht="14.25" customHeight="1">
      <c r="A1056" s="5" t="n">
        <f>'Coefficients - Win Probability'!$A$2</f>
        <v>0</v>
      </c>
      <c r="B1056" s="5" t="n">
        <f>(Games!G1057)*'Coefficients - Win Probability'!$B$2</f>
        <v>0</v>
      </c>
      <c r="C1056" s="5" t="str">
        <f>(VLOOKUP(Games!B1057, Data!$B$2:$L$134, 4, FALSE)-VLOOKUP(Games!E1057, Data!$B$2:$L$134, 4, FALSE))*'Coefficients - Win Probability'!$C$2</f>
        <v>#N/A</v>
      </c>
      <c r="D1056" s="5" t="str">
        <f>(VLOOKUP(Games!B1057, Data!$B$2:$L$134, 5, FALSE)-VLOOKUP(Games!E1057, Data!$B$2:$L$134, 5, FALSE))*'Coefficients - Win Probability'!$D$2</f>
        <v>#N/A</v>
      </c>
      <c r="E1056" s="5" t="str">
        <f>(VLOOKUP(Games!B1057, Data!$B$2:$L$134, 6, FALSE)-VLOOKUP(Games!E1057, Data!$B$2:$L$134, 6, FALSE))*'Coefficients - Win Probability'!$E$2</f>
        <v>#N/A</v>
      </c>
      <c r="F1056" s="5" t="str">
        <f>(VLOOKUP(Games!B1057, Data!$B$2:$L$134, 7, FALSE)-VLOOKUP(Games!E1057, Data!$B$2:$L$134, 7, FALSE))*'Coefficients - Win Probability'!$F$2</f>
        <v>#N/A</v>
      </c>
      <c r="G1056" s="5" t="str">
        <f>(VLOOKUP(Games!B1057, Data!$B$2:$L$134, 8, FALSE)-VLOOKUP(Games!E1057, Data!$B$2:$L$134, 8, FALSE))*'Coefficients - Win Probability'!$G$2</f>
        <v>#N/A</v>
      </c>
      <c r="H1056" s="5" t="str">
        <f>(VLOOKUP(Games!B1057, Data!$B$2:$L$134, 9, FALSE)-VLOOKUP(Games!E1057, Data!$B$2:$L$134, 9, FALSE))*'Coefficients - Win Probability'!$H$2</f>
        <v>#N/A</v>
      </c>
      <c r="I1056" s="5" t="str">
        <f>(VLOOKUP(Games!B1057, Data!$B$2:$L$134, 10, FALSE)-VLOOKUP(Games!E1057, Data!$B$2:$L$134, 10, FALSE))*'Coefficients - Win Probability'!$I$2</f>
        <v>#N/A</v>
      </c>
      <c r="J1056" s="5" t="str">
        <f>(IF(AND(VLOOKUP(Games!B1057, Data!$B$2:$L$134, 11, FALSE)=1, VLOOKUP(Games!E1057, Data!$B$2:$L$134, 11, FALSE)&lt;&gt;1), 1,0))*'Coefficients - Win Probability'!$J$2</f>
        <v>#N/A</v>
      </c>
      <c r="K1056" s="5" t="str">
        <f>(IF(AND(VLOOKUP(Games!B1057, Data!$B$2:$L$134, 11, FALSE)&lt;&gt;1, VLOOKUP(Games!E1057, Data!$B$2:$L$134, 11, FALSE)=1), 1,0))*'Coefficients - Win Probability'!$K$2</f>
        <v>#N/A</v>
      </c>
      <c r="L1056" s="5" t="str">
        <f>(VLOOKUP(Games!B1057, Data!$B$2:$L$134, 3, FALSE)-VLOOKUP(Games!E1057, Data!$B$2:$L$134, 3, FALSE))*'Coefficients - Win Probability'!$L$2</f>
        <v>#N/A</v>
      </c>
      <c r="N1056" s="5" t="str">
        <f t="shared" si="1"/>
        <v>#N/A</v>
      </c>
    </row>
    <row r="1057" ht="14.25" customHeight="1">
      <c r="A1057" s="5" t="n">
        <f>'Coefficients - Win Probability'!$A$2</f>
        <v>0</v>
      </c>
      <c r="B1057" s="5" t="n">
        <f>(Games!G1058)*'Coefficients - Win Probability'!$B$2</f>
        <v>0</v>
      </c>
      <c r="C1057" s="5" t="str">
        <f>(VLOOKUP(Games!B1058, Data!$B$2:$L$134, 4, FALSE)-VLOOKUP(Games!E1058, Data!$B$2:$L$134, 4, FALSE))*'Coefficients - Win Probability'!$C$2</f>
        <v>#N/A</v>
      </c>
      <c r="D1057" s="5" t="str">
        <f>(VLOOKUP(Games!B1058, Data!$B$2:$L$134, 5, FALSE)-VLOOKUP(Games!E1058, Data!$B$2:$L$134, 5, FALSE))*'Coefficients - Win Probability'!$D$2</f>
        <v>#N/A</v>
      </c>
      <c r="E1057" s="5" t="str">
        <f>(VLOOKUP(Games!B1058, Data!$B$2:$L$134, 6, FALSE)-VLOOKUP(Games!E1058, Data!$B$2:$L$134, 6, FALSE))*'Coefficients - Win Probability'!$E$2</f>
        <v>#N/A</v>
      </c>
      <c r="F1057" s="5" t="str">
        <f>(VLOOKUP(Games!B1058, Data!$B$2:$L$134, 7, FALSE)-VLOOKUP(Games!E1058, Data!$B$2:$L$134, 7, FALSE))*'Coefficients - Win Probability'!$F$2</f>
        <v>#N/A</v>
      </c>
      <c r="G1057" s="5" t="str">
        <f>(VLOOKUP(Games!B1058, Data!$B$2:$L$134, 8, FALSE)-VLOOKUP(Games!E1058, Data!$B$2:$L$134, 8, FALSE))*'Coefficients - Win Probability'!$G$2</f>
        <v>#N/A</v>
      </c>
      <c r="H1057" s="5" t="str">
        <f>(VLOOKUP(Games!B1058, Data!$B$2:$L$134, 9, FALSE)-VLOOKUP(Games!E1058, Data!$B$2:$L$134, 9, FALSE))*'Coefficients - Win Probability'!$H$2</f>
        <v>#N/A</v>
      </c>
      <c r="I1057" s="5" t="str">
        <f>(VLOOKUP(Games!B1058, Data!$B$2:$L$134, 10, FALSE)-VLOOKUP(Games!E1058, Data!$B$2:$L$134, 10, FALSE))*'Coefficients - Win Probability'!$I$2</f>
        <v>#N/A</v>
      </c>
      <c r="J1057" s="5" t="str">
        <f>(IF(AND(VLOOKUP(Games!B1058, Data!$B$2:$L$134, 11, FALSE)=1, VLOOKUP(Games!E1058, Data!$B$2:$L$134, 11, FALSE)&lt;&gt;1), 1,0))*'Coefficients - Win Probability'!$J$2</f>
        <v>#N/A</v>
      </c>
      <c r="K1057" s="5" t="str">
        <f>(IF(AND(VLOOKUP(Games!B1058, Data!$B$2:$L$134, 11, FALSE)&lt;&gt;1, VLOOKUP(Games!E1058, Data!$B$2:$L$134, 11, FALSE)=1), 1,0))*'Coefficients - Win Probability'!$K$2</f>
        <v>#N/A</v>
      </c>
      <c r="L1057" s="5" t="str">
        <f>(VLOOKUP(Games!B1058, Data!$B$2:$L$134, 3, FALSE)-VLOOKUP(Games!E1058, Data!$B$2:$L$134, 3, FALSE))*'Coefficients - Win Probability'!$L$2</f>
        <v>#N/A</v>
      </c>
      <c r="N1057" s="5" t="str">
        <f t="shared" si="1"/>
        <v>#N/A</v>
      </c>
    </row>
    <row r="1058" ht="14.25" customHeight="1">
      <c r="A1058" s="5" t="n">
        <f>'Coefficients - Win Probability'!$A$2</f>
        <v>0</v>
      </c>
      <c r="B1058" s="5" t="n">
        <f>(Games!G1059)*'Coefficients - Win Probability'!$B$2</f>
        <v>0</v>
      </c>
      <c r="C1058" s="5" t="str">
        <f>(VLOOKUP(Games!B1059, Data!$B$2:$L$134, 4, FALSE)-VLOOKUP(Games!E1059, Data!$B$2:$L$134, 4, FALSE))*'Coefficients - Win Probability'!$C$2</f>
        <v>#N/A</v>
      </c>
      <c r="D1058" s="5" t="str">
        <f>(VLOOKUP(Games!B1059, Data!$B$2:$L$134, 5, FALSE)-VLOOKUP(Games!E1059, Data!$B$2:$L$134, 5, FALSE))*'Coefficients - Win Probability'!$D$2</f>
        <v>#N/A</v>
      </c>
      <c r="E1058" s="5" t="str">
        <f>(VLOOKUP(Games!B1059, Data!$B$2:$L$134, 6, FALSE)-VLOOKUP(Games!E1059, Data!$B$2:$L$134, 6, FALSE))*'Coefficients - Win Probability'!$E$2</f>
        <v>#N/A</v>
      </c>
      <c r="F1058" s="5" t="str">
        <f>(VLOOKUP(Games!B1059, Data!$B$2:$L$134, 7, FALSE)-VLOOKUP(Games!E1059, Data!$B$2:$L$134, 7, FALSE))*'Coefficients - Win Probability'!$F$2</f>
        <v>#N/A</v>
      </c>
      <c r="G1058" s="5" t="str">
        <f>(VLOOKUP(Games!B1059, Data!$B$2:$L$134, 8, FALSE)-VLOOKUP(Games!E1059, Data!$B$2:$L$134, 8, FALSE))*'Coefficients - Win Probability'!$G$2</f>
        <v>#N/A</v>
      </c>
      <c r="H1058" s="5" t="str">
        <f>(VLOOKUP(Games!B1059, Data!$B$2:$L$134, 9, FALSE)-VLOOKUP(Games!E1059, Data!$B$2:$L$134, 9, FALSE))*'Coefficients - Win Probability'!$H$2</f>
        <v>#N/A</v>
      </c>
      <c r="I1058" s="5" t="str">
        <f>(VLOOKUP(Games!B1059, Data!$B$2:$L$134, 10, FALSE)-VLOOKUP(Games!E1059, Data!$B$2:$L$134, 10, FALSE))*'Coefficients - Win Probability'!$I$2</f>
        <v>#N/A</v>
      </c>
      <c r="J1058" s="5" t="str">
        <f>(IF(AND(VLOOKUP(Games!B1059, Data!$B$2:$L$134, 11, FALSE)=1, VLOOKUP(Games!E1059, Data!$B$2:$L$134, 11, FALSE)&lt;&gt;1), 1,0))*'Coefficients - Win Probability'!$J$2</f>
        <v>#N/A</v>
      </c>
      <c r="K1058" s="5" t="str">
        <f>(IF(AND(VLOOKUP(Games!B1059, Data!$B$2:$L$134, 11, FALSE)&lt;&gt;1, VLOOKUP(Games!E1059, Data!$B$2:$L$134, 11, FALSE)=1), 1,0))*'Coefficients - Win Probability'!$K$2</f>
        <v>#N/A</v>
      </c>
      <c r="L1058" s="5" t="str">
        <f>(VLOOKUP(Games!B1059, Data!$B$2:$L$134, 3, FALSE)-VLOOKUP(Games!E1059, Data!$B$2:$L$134, 3, FALSE))*'Coefficients - Win Probability'!$L$2</f>
        <v>#N/A</v>
      </c>
      <c r="N1058" s="5" t="str">
        <f t="shared" si="1"/>
        <v>#N/A</v>
      </c>
    </row>
    <row r="1059" ht="14.25" customHeight="1">
      <c r="A1059" s="5" t="n">
        <f>'Coefficients - Win Probability'!$A$2</f>
        <v>0</v>
      </c>
      <c r="B1059" s="5" t="n">
        <f>(Games!G1060)*'Coefficients - Win Probability'!$B$2</f>
        <v>0</v>
      </c>
      <c r="C1059" s="5" t="str">
        <f>(VLOOKUP(Games!B1060, Data!$B$2:$L$134, 4, FALSE)-VLOOKUP(Games!E1060, Data!$B$2:$L$134, 4, FALSE))*'Coefficients - Win Probability'!$C$2</f>
        <v>#N/A</v>
      </c>
      <c r="D1059" s="5" t="str">
        <f>(VLOOKUP(Games!B1060, Data!$B$2:$L$134, 5, FALSE)-VLOOKUP(Games!E1060, Data!$B$2:$L$134, 5, FALSE))*'Coefficients - Win Probability'!$D$2</f>
        <v>#N/A</v>
      </c>
      <c r="E1059" s="5" t="str">
        <f>(VLOOKUP(Games!B1060, Data!$B$2:$L$134, 6, FALSE)-VLOOKUP(Games!E1060, Data!$B$2:$L$134, 6, FALSE))*'Coefficients - Win Probability'!$E$2</f>
        <v>#N/A</v>
      </c>
      <c r="F1059" s="5" t="str">
        <f>(VLOOKUP(Games!B1060, Data!$B$2:$L$134, 7, FALSE)-VLOOKUP(Games!E1060, Data!$B$2:$L$134, 7, FALSE))*'Coefficients - Win Probability'!$F$2</f>
        <v>#N/A</v>
      </c>
      <c r="G1059" s="5" t="str">
        <f>(VLOOKUP(Games!B1060, Data!$B$2:$L$134, 8, FALSE)-VLOOKUP(Games!E1060, Data!$B$2:$L$134, 8, FALSE))*'Coefficients - Win Probability'!$G$2</f>
        <v>#N/A</v>
      </c>
      <c r="H1059" s="5" t="str">
        <f>(VLOOKUP(Games!B1060, Data!$B$2:$L$134, 9, FALSE)-VLOOKUP(Games!E1060, Data!$B$2:$L$134, 9, FALSE))*'Coefficients - Win Probability'!$H$2</f>
        <v>#N/A</v>
      </c>
      <c r="I1059" s="5" t="str">
        <f>(VLOOKUP(Games!B1060, Data!$B$2:$L$134, 10, FALSE)-VLOOKUP(Games!E1060, Data!$B$2:$L$134, 10, FALSE))*'Coefficients - Win Probability'!$I$2</f>
        <v>#N/A</v>
      </c>
      <c r="J1059" s="5" t="str">
        <f>(IF(AND(VLOOKUP(Games!B1060, Data!$B$2:$L$134, 11, FALSE)=1, VLOOKUP(Games!E1060, Data!$B$2:$L$134, 11, FALSE)&lt;&gt;1), 1,0))*'Coefficients - Win Probability'!$J$2</f>
        <v>#N/A</v>
      </c>
      <c r="K1059" s="5" t="str">
        <f>(IF(AND(VLOOKUP(Games!B1060, Data!$B$2:$L$134, 11, FALSE)&lt;&gt;1, VLOOKUP(Games!E1060, Data!$B$2:$L$134, 11, FALSE)=1), 1,0))*'Coefficients - Win Probability'!$K$2</f>
        <v>#N/A</v>
      </c>
      <c r="L1059" s="5" t="str">
        <f>(VLOOKUP(Games!B1060, Data!$B$2:$L$134, 3, FALSE)-VLOOKUP(Games!E1060, Data!$B$2:$L$134, 3, FALSE))*'Coefficients - Win Probability'!$L$2</f>
        <v>#N/A</v>
      </c>
      <c r="N1059" s="5" t="str">
        <f t="shared" si="1"/>
        <v>#N/A</v>
      </c>
    </row>
    <row r="1060" ht="14.25" customHeight="1">
      <c r="A1060" s="5" t="n">
        <f>'Coefficients - Win Probability'!$A$2</f>
        <v>0</v>
      </c>
      <c r="B1060" s="5" t="n">
        <f>(Games!G1061)*'Coefficients - Win Probability'!$B$2</f>
        <v>0</v>
      </c>
      <c r="C1060" s="5" t="str">
        <f>(VLOOKUP(Games!B1061, Data!$B$2:$L$134, 4, FALSE)-VLOOKUP(Games!E1061, Data!$B$2:$L$134, 4, FALSE))*'Coefficients - Win Probability'!$C$2</f>
        <v>#N/A</v>
      </c>
      <c r="D1060" s="5" t="str">
        <f>(VLOOKUP(Games!B1061, Data!$B$2:$L$134, 5, FALSE)-VLOOKUP(Games!E1061, Data!$B$2:$L$134, 5, FALSE))*'Coefficients - Win Probability'!$D$2</f>
        <v>#N/A</v>
      </c>
      <c r="E1060" s="5" t="str">
        <f>(VLOOKUP(Games!B1061, Data!$B$2:$L$134, 6, FALSE)-VLOOKUP(Games!E1061, Data!$B$2:$L$134, 6, FALSE))*'Coefficients - Win Probability'!$E$2</f>
        <v>#N/A</v>
      </c>
      <c r="F1060" s="5" t="str">
        <f>(VLOOKUP(Games!B1061, Data!$B$2:$L$134, 7, FALSE)-VLOOKUP(Games!E1061, Data!$B$2:$L$134, 7, FALSE))*'Coefficients - Win Probability'!$F$2</f>
        <v>#N/A</v>
      </c>
      <c r="G1060" s="5" t="str">
        <f>(VLOOKUP(Games!B1061, Data!$B$2:$L$134, 8, FALSE)-VLOOKUP(Games!E1061, Data!$B$2:$L$134, 8, FALSE))*'Coefficients - Win Probability'!$G$2</f>
        <v>#N/A</v>
      </c>
      <c r="H1060" s="5" t="str">
        <f>(VLOOKUP(Games!B1061, Data!$B$2:$L$134, 9, FALSE)-VLOOKUP(Games!E1061, Data!$B$2:$L$134, 9, FALSE))*'Coefficients - Win Probability'!$H$2</f>
        <v>#N/A</v>
      </c>
      <c r="I1060" s="5" t="str">
        <f>(VLOOKUP(Games!B1061, Data!$B$2:$L$134, 10, FALSE)-VLOOKUP(Games!E1061, Data!$B$2:$L$134, 10, FALSE))*'Coefficients - Win Probability'!$I$2</f>
        <v>#N/A</v>
      </c>
      <c r="J1060" s="5" t="str">
        <f>(IF(AND(VLOOKUP(Games!B1061, Data!$B$2:$L$134, 11, FALSE)=1, VLOOKUP(Games!E1061, Data!$B$2:$L$134, 11, FALSE)&lt;&gt;1), 1,0))*'Coefficients - Win Probability'!$J$2</f>
        <v>#N/A</v>
      </c>
      <c r="K1060" s="5" t="str">
        <f>(IF(AND(VLOOKUP(Games!B1061, Data!$B$2:$L$134, 11, FALSE)&lt;&gt;1, VLOOKUP(Games!E1061, Data!$B$2:$L$134, 11, FALSE)=1), 1,0))*'Coefficients - Win Probability'!$K$2</f>
        <v>#N/A</v>
      </c>
      <c r="L1060" s="5" t="str">
        <f>(VLOOKUP(Games!B1061, Data!$B$2:$L$134, 3, FALSE)-VLOOKUP(Games!E1061, Data!$B$2:$L$134, 3, FALSE))*'Coefficients - Win Probability'!$L$2</f>
        <v>#N/A</v>
      </c>
      <c r="N1060" s="5" t="str">
        <f t="shared" si="1"/>
        <v>#N/A</v>
      </c>
    </row>
    <row r="1061" ht="14.25" customHeight="1">
      <c r="A1061" s="5" t="n">
        <f>'Coefficients - Win Probability'!$A$2</f>
        <v>0</v>
      </c>
      <c r="B1061" s="5" t="n">
        <f>(Games!G1062)*'Coefficients - Win Probability'!$B$2</f>
        <v>0</v>
      </c>
      <c r="C1061" s="5" t="str">
        <f>(VLOOKUP(Games!B1062, Data!$B$2:$L$134, 4, FALSE)-VLOOKUP(Games!E1062, Data!$B$2:$L$134, 4, FALSE))*'Coefficients - Win Probability'!$C$2</f>
        <v>#N/A</v>
      </c>
      <c r="D1061" s="5" t="str">
        <f>(VLOOKUP(Games!B1062, Data!$B$2:$L$134, 5, FALSE)-VLOOKUP(Games!E1062, Data!$B$2:$L$134, 5, FALSE))*'Coefficients - Win Probability'!$D$2</f>
        <v>#N/A</v>
      </c>
      <c r="E1061" s="5" t="str">
        <f>(VLOOKUP(Games!B1062, Data!$B$2:$L$134, 6, FALSE)-VLOOKUP(Games!E1062, Data!$B$2:$L$134, 6, FALSE))*'Coefficients - Win Probability'!$E$2</f>
        <v>#N/A</v>
      </c>
      <c r="F1061" s="5" t="str">
        <f>(VLOOKUP(Games!B1062, Data!$B$2:$L$134, 7, FALSE)-VLOOKUP(Games!E1062, Data!$B$2:$L$134, 7, FALSE))*'Coefficients - Win Probability'!$F$2</f>
        <v>#N/A</v>
      </c>
      <c r="G1061" s="5" t="str">
        <f>(VLOOKUP(Games!B1062, Data!$B$2:$L$134, 8, FALSE)-VLOOKUP(Games!E1062, Data!$B$2:$L$134, 8, FALSE))*'Coefficients - Win Probability'!$G$2</f>
        <v>#N/A</v>
      </c>
      <c r="H1061" s="5" t="str">
        <f>(VLOOKUP(Games!B1062, Data!$B$2:$L$134, 9, FALSE)-VLOOKUP(Games!E1062, Data!$B$2:$L$134, 9, FALSE))*'Coefficients - Win Probability'!$H$2</f>
        <v>#N/A</v>
      </c>
      <c r="I1061" s="5" t="str">
        <f>(VLOOKUP(Games!B1062, Data!$B$2:$L$134, 10, FALSE)-VLOOKUP(Games!E1062, Data!$B$2:$L$134, 10, FALSE))*'Coefficients - Win Probability'!$I$2</f>
        <v>#N/A</v>
      </c>
      <c r="J1061" s="5" t="str">
        <f>(IF(AND(VLOOKUP(Games!B1062, Data!$B$2:$L$134, 11, FALSE)=1, VLOOKUP(Games!E1062, Data!$B$2:$L$134, 11, FALSE)&lt;&gt;1), 1,0))*'Coefficients - Win Probability'!$J$2</f>
        <v>#N/A</v>
      </c>
      <c r="K1061" s="5" t="str">
        <f>(IF(AND(VLOOKUP(Games!B1062, Data!$B$2:$L$134, 11, FALSE)&lt;&gt;1, VLOOKUP(Games!E1062, Data!$B$2:$L$134, 11, FALSE)=1), 1,0))*'Coefficients - Win Probability'!$K$2</f>
        <v>#N/A</v>
      </c>
      <c r="L1061" s="5" t="str">
        <f>(VLOOKUP(Games!B1062, Data!$B$2:$L$134, 3, FALSE)-VLOOKUP(Games!E1062, Data!$B$2:$L$134, 3, FALSE))*'Coefficients - Win Probability'!$L$2</f>
        <v>#N/A</v>
      </c>
      <c r="N1061" s="5" t="str">
        <f t="shared" si="1"/>
        <v>#N/A</v>
      </c>
    </row>
    <row r="1062" ht="14.25" customHeight="1">
      <c r="A1062" s="5" t="n">
        <f>'Coefficients - Win Probability'!$A$2</f>
        <v>0</v>
      </c>
      <c r="B1062" s="5" t="n">
        <f>(Games!G1063)*'Coefficients - Win Probability'!$B$2</f>
        <v>0</v>
      </c>
      <c r="C1062" s="5" t="str">
        <f>(VLOOKUP(Games!B1063, Data!$B$2:$L$134, 4, FALSE)-VLOOKUP(Games!E1063, Data!$B$2:$L$134, 4, FALSE))*'Coefficients - Win Probability'!$C$2</f>
        <v>#N/A</v>
      </c>
      <c r="D1062" s="5" t="str">
        <f>(VLOOKUP(Games!B1063, Data!$B$2:$L$134, 5, FALSE)-VLOOKUP(Games!E1063, Data!$B$2:$L$134, 5, FALSE))*'Coefficients - Win Probability'!$D$2</f>
        <v>#N/A</v>
      </c>
      <c r="E1062" s="5" t="str">
        <f>(VLOOKUP(Games!B1063, Data!$B$2:$L$134, 6, FALSE)-VLOOKUP(Games!E1063, Data!$B$2:$L$134, 6, FALSE))*'Coefficients - Win Probability'!$E$2</f>
        <v>#N/A</v>
      </c>
      <c r="F1062" s="5" t="str">
        <f>(VLOOKUP(Games!B1063, Data!$B$2:$L$134, 7, FALSE)-VLOOKUP(Games!E1063, Data!$B$2:$L$134, 7, FALSE))*'Coefficients - Win Probability'!$F$2</f>
        <v>#N/A</v>
      </c>
      <c r="G1062" s="5" t="str">
        <f>(VLOOKUP(Games!B1063, Data!$B$2:$L$134, 8, FALSE)-VLOOKUP(Games!E1063, Data!$B$2:$L$134, 8, FALSE))*'Coefficients - Win Probability'!$G$2</f>
        <v>#N/A</v>
      </c>
      <c r="H1062" s="5" t="str">
        <f>(VLOOKUP(Games!B1063, Data!$B$2:$L$134, 9, FALSE)-VLOOKUP(Games!E1063, Data!$B$2:$L$134, 9, FALSE))*'Coefficients - Win Probability'!$H$2</f>
        <v>#N/A</v>
      </c>
      <c r="I1062" s="5" t="str">
        <f>(VLOOKUP(Games!B1063, Data!$B$2:$L$134, 10, FALSE)-VLOOKUP(Games!E1063, Data!$B$2:$L$134, 10, FALSE))*'Coefficients - Win Probability'!$I$2</f>
        <v>#N/A</v>
      </c>
      <c r="J1062" s="5" t="str">
        <f>(IF(AND(VLOOKUP(Games!B1063, Data!$B$2:$L$134, 11, FALSE)=1, VLOOKUP(Games!E1063, Data!$B$2:$L$134, 11, FALSE)&lt;&gt;1), 1,0))*'Coefficients - Win Probability'!$J$2</f>
        <v>#N/A</v>
      </c>
      <c r="K1062" s="5" t="str">
        <f>(IF(AND(VLOOKUP(Games!B1063, Data!$B$2:$L$134, 11, FALSE)&lt;&gt;1, VLOOKUP(Games!E1063, Data!$B$2:$L$134, 11, FALSE)=1), 1,0))*'Coefficients - Win Probability'!$K$2</f>
        <v>#N/A</v>
      </c>
      <c r="L1062" s="5" t="str">
        <f>(VLOOKUP(Games!B1063, Data!$B$2:$L$134, 3, FALSE)-VLOOKUP(Games!E1063, Data!$B$2:$L$134, 3, FALSE))*'Coefficients - Win Probability'!$L$2</f>
        <v>#N/A</v>
      </c>
      <c r="N1062" s="5" t="str">
        <f t="shared" si="1"/>
        <v>#N/A</v>
      </c>
    </row>
    <row r="1063" ht="14.25" customHeight="1">
      <c r="A1063" s="5" t="n">
        <f>'Coefficients - Win Probability'!$A$2</f>
        <v>0</v>
      </c>
      <c r="B1063" s="5" t="n">
        <f>(Games!G1064)*'Coefficients - Win Probability'!$B$2</f>
        <v>0</v>
      </c>
      <c r="C1063" s="5" t="str">
        <f>(VLOOKUP(Games!B1064, Data!$B$2:$L$134, 4, FALSE)-VLOOKUP(Games!E1064, Data!$B$2:$L$134, 4, FALSE))*'Coefficients - Win Probability'!$C$2</f>
        <v>#N/A</v>
      </c>
      <c r="D1063" s="5" t="str">
        <f>(VLOOKUP(Games!B1064, Data!$B$2:$L$134, 5, FALSE)-VLOOKUP(Games!E1064, Data!$B$2:$L$134, 5, FALSE))*'Coefficients - Win Probability'!$D$2</f>
        <v>#N/A</v>
      </c>
      <c r="E1063" s="5" t="str">
        <f>(VLOOKUP(Games!B1064, Data!$B$2:$L$134, 6, FALSE)-VLOOKUP(Games!E1064, Data!$B$2:$L$134, 6, FALSE))*'Coefficients - Win Probability'!$E$2</f>
        <v>#N/A</v>
      </c>
      <c r="F1063" s="5" t="str">
        <f>(VLOOKUP(Games!B1064, Data!$B$2:$L$134, 7, FALSE)-VLOOKUP(Games!E1064, Data!$B$2:$L$134, 7, FALSE))*'Coefficients - Win Probability'!$F$2</f>
        <v>#N/A</v>
      </c>
      <c r="G1063" s="5" t="str">
        <f>(VLOOKUP(Games!B1064, Data!$B$2:$L$134, 8, FALSE)-VLOOKUP(Games!E1064, Data!$B$2:$L$134, 8, FALSE))*'Coefficients - Win Probability'!$G$2</f>
        <v>#N/A</v>
      </c>
      <c r="H1063" s="5" t="str">
        <f>(VLOOKUP(Games!B1064, Data!$B$2:$L$134, 9, FALSE)-VLOOKUP(Games!E1064, Data!$B$2:$L$134, 9, FALSE))*'Coefficients - Win Probability'!$H$2</f>
        <v>#N/A</v>
      </c>
      <c r="I1063" s="5" t="str">
        <f>(VLOOKUP(Games!B1064, Data!$B$2:$L$134, 10, FALSE)-VLOOKUP(Games!E1064, Data!$B$2:$L$134, 10, FALSE))*'Coefficients - Win Probability'!$I$2</f>
        <v>#N/A</v>
      </c>
      <c r="J1063" s="5" t="str">
        <f>(IF(AND(VLOOKUP(Games!B1064, Data!$B$2:$L$134, 11, FALSE)=1, VLOOKUP(Games!E1064, Data!$B$2:$L$134, 11, FALSE)&lt;&gt;1), 1,0))*'Coefficients - Win Probability'!$J$2</f>
        <v>#N/A</v>
      </c>
      <c r="K1063" s="5" t="str">
        <f>(IF(AND(VLOOKUP(Games!B1064, Data!$B$2:$L$134, 11, FALSE)&lt;&gt;1, VLOOKUP(Games!E1064, Data!$B$2:$L$134, 11, FALSE)=1), 1,0))*'Coefficients - Win Probability'!$K$2</f>
        <v>#N/A</v>
      </c>
      <c r="L1063" s="5" t="str">
        <f>(VLOOKUP(Games!B1064, Data!$B$2:$L$134, 3, FALSE)-VLOOKUP(Games!E1064, Data!$B$2:$L$134, 3, FALSE))*'Coefficients - Win Probability'!$L$2</f>
        <v>#N/A</v>
      </c>
      <c r="N1063" s="5" t="str">
        <f t="shared" si="1"/>
        <v>#N/A</v>
      </c>
    </row>
    <row r="1064" ht="14.25" customHeight="1">
      <c r="A1064" s="5" t="n">
        <f>'Coefficients - Win Probability'!$A$2</f>
        <v>0</v>
      </c>
      <c r="B1064" s="5" t="n">
        <f>(Games!G1065)*'Coefficients - Win Probability'!$B$2</f>
        <v>0</v>
      </c>
      <c r="C1064" s="5" t="str">
        <f>(VLOOKUP(Games!B1065, Data!$B$2:$L$134, 4, FALSE)-VLOOKUP(Games!E1065, Data!$B$2:$L$134, 4, FALSE))*'Coefficients - Win Probability'!$C$2</f>
        <v>#N/A</v>
      </c>
      <c r="D1064" s="5" t="str">
        <f>(VLOOKUP(Games!B1065, Data!$B$2:$L$134, 5, FALSE)-VLOOKUP(Games!E1065, Data!$B$2:$L$134, 5, FALSE))*'Coefficients - Win Probability'!$D$2</f>
        <v>#N/A</v>
      </c>
      <c r="E1064" s="5" t="str">
        <f>(VLOOKUP(Games!B1065, Data!$B$2:$L$134, 6, FALSE)-VLOOKUP(Games!E1065, Data!$B$2:$L$134, 6, FALSE))*'Coefficients - Win Probability'!$E$2</f>
        <v>#N/A</v>
      </c>
      <c r="F1064" s="5" t="str">
        <f>(VLOOKUP(Games!B1065, Data!$B$2:$L$134, 7, FALSE)-VLOOKUP(Games!E1065, Data!$B$2:$L$134, 7, FALSE))*'Coefficients - Win Probability'!$F$2</f>
        <v>#N/A</v>
      </c>
      <c r="G1064" s="5" t="str">
        <f>(VLOOKUP(Games!B1065, Data!$B$2:$L$134, 8, FALSE)-VLOOKUP(Games!E1065, Data!$B$2:$L$134, 8, FALSE))*'Coefficients - Win Probability'!$G$2</f>
        <v>#N/A</v>
      </c>
      <c r="H1064" s="5" t="str">
        <f>(VLOOKUP(Games!B1065, Data!$B$2:$L$134, 9, FALSE)-VLOOKUP(Games!E1065, Data!$B$2:$L$134, 9, FALSE))*'Coefficients - Win Probability'!$H$2</f>
        <v>#N/A</v>
      </c>
      <c r="I1064" s="5" t="str">
        <f>(VLOOKUP(Games!B1065, Data!$B$2:$L$134, 10, FALSE)-VLOOKUP(Games!E1065, Data!$B$2:$L$134, 10, FALSE))*'Coefficients - Win Probability'!$I$2</f>
        <v>#N/A</v>
      </c>
      <c r="J1064" s="5" t="str">
        <f>(IF(AND(VLOOKUP(Games!B1065, Data!$B$2:$L$134, 11, FALSE)=1, VLOOKUP(Games!E1065, Data!$B$2:$L$134, 11, FALSE)&lt;&gt;1), 1,0))*'Coefficients - Win Probability'!$J$2</f>
        <v>#N/A</v>
      </c>
      <c r="K1064" s="5" t="str">
        <f>(IF(AND(VLOOKUP(Games!B1065, Data!$B$2:$L$134, 11, FALSE)&lt;&gt;1, VLOOKUP(Games!E1065, Data!$B$2:$L$134, 11, FALSE)=1), 1,0))*'Coefficients - Win Probability'!$K$2</f>
        <v>#N/A</v>
      </c>
      <c r="L1064" s="5" t="str">
        <f>(VLOOKUP(Games!B1065, Data!$B$2:$L$134, 3, FALSE)-VLOOKUP(Games!E1065, Data!$B$2:$L$134, 3, FALSE))*'Coefficients - Win Probability'!$L$2</f>
        <v>#N/A</v>
      </c>
      <c r="N1064" s="5" t="str">
        <f t="shared" si="1"/>
        <v>#N/A</v>
      </c>
    </row>
    <row r="1065" ht="14.25" customHeight="1">
      <c r="A1065" s="5" t="n">
        <f>'Coefficients - Win Probability'!$A$2</f>
        <v>0</v>
      </c>
      <c r="B1065" s="5" t="n">
        <f>(Games!G1066)*'Coefficients - Win Probability'!$B$2</f>
        <v>0</v>
      </c>
      <c r="C1065" s="5" t="str">
        <f>(VLOOKUP(Games!B1066, Data!$B$2:$L$134, 4, FALSE)-VLOOKUP(Games!E1066, Data!$B$2:$L$134, 4, FALSE))*'Coefficients - Win Probability'!$C$2</f>
        <v>#N/A</v>
      </c>
      <c r="D1065" s="5" t="str">
        <f>(VLOOKUP(Games!B1066, Data!$B$2:$L$134, 5, FALSE)-VLOOKUP(Games!E1066, Data!$B$2:$L$134, 5, FALSE))*'Coefficients - Win Probability'!$D$2</f>
        <v>#N/A</v>
      </c>
      <c r="E1065" s="5" t="str">
        <f>(VLOOKUP(Games!B1066, Data!$B$2:$L$134, 6, FALSE)-VLOOKUP(Games!E1066, Data!$B$2:$L$134, 6, FALSE))*'Coefficients - Win Probability'!$E$2</f>
        <v>#N/A</v>
      </c>
      <c r="F1065" s="5" t="str">
        <f>(VLOOKUP(Games!B1066, Data!$B$2:$L$134, 7, FALSE)-VLOOKUP(Games!E1066, Data!$B$2:$L$134, 7, FALSE))*'Coefficients - Win Probability'!$F$2</f>
        <v>#N/A</v>
      </c>
      <c r="G1065" s="5" t="str">
        <f>(VLOOKUP(Games!B1066, Data!$B$2:$L$134, 8, FALSE)-VLOOKUP(Games!E1066, Data!$B$2:$L$134, 8, FALSE))*'Coefficients - Win Probability'!$G$2</f>
        <v>#N/A</v>
      </c>
      <c r="H1065" s="5" t="str">
        <f>(VLOOKUP(Games!B1066, Data!$B$2:$L$134, 9, FALSE)-VLOOKUP(Games!E1066, Data!$B$2:$L$134, 9, FALSE))*'Coefficients - Win Probability'!$H$2</f>
        <v>#N/A</v>
      </c>
      <c r="I1065" s="5" t="str">
        <f>(VLOOKUP(Games!B1066, Data!$B$2:$L$134, 10, FALSE)-VLOOKUP(Games!E1066, Data!$B$2:$L$134, 10, FALSE))*'Coefficients - Win Probability'!$I$2</f>
        <v>#N/A</v>
      </c>
      <c r="J1065" s="5" t="str">
        <f>(IF(AND(VLOOKUP(Games!B1066, Data!$B$2:$L$134, 11, FALSE)=1, VLOOKUP(Games!E1066, Data!$B$2:$L$134, 11, FALSE)&lt;&gt;1), 1,0))*'Coefficients - Win Probability'!$J$2</f>
        <v>#N/A</v>
      </c>
      <c r="K1065" s="5" t="str">
        <f>(IF(AND(VLOOKUP(Games!B1066, Data!$B$2:$L$134, 11, FALSE)&lt;&gt;1, VLOOKUP(Games!E1066, Data!$B$2:$L$134, 11, FALSE)=1), 1,0))*'Coefficients - Win Probability'!$K$2</f>
        <v>#N/A</v>
      </c>
      <c r="L1065" s="5" t="str">
        <f>(VLOOKUP(Games!B1066, Data!$B$2:$L$134, 3, FALSE)-VLOOKUP(Games!E1066, Data!$B$2:$L$134, 3, FALSE))*'Coefficients - Win Probability'!$L$2</f>
        <v>#N/A</v>
      </c>
      <c r="N1065" s="5" t="str">
        <f t="shared" si="1"/>
        <v>#N/A</v>
      </c>
    </row>
    <row r="1066" ht="14.25" customHeight="1">
      <c r="A1066" s="5" t="n">
        <f>'Coefficients - Win Probability'!$A$2</f>
        <v>0</v>
      </c>
      <c r="B1066" s="5" t="n">
        <f>(Games!G1067)*'Coefficients - Win Probability'!$B$2</f>
        <v>0</v>
      </c>
      <c r="C1066" s="5" t="str">
        <f>(VLOOKUP(Games!B1067, Data!$B$2:$L$134, 4, FALSE)-VLOOKUP(Games!E1067, Data!$B$2:$L$134, 4, FALSE))*'Coefficients - Win Probability'!$C$2</f>
        <v>#N/A</v>
      </c>
      <c r="D1066" s="5" t="str">
        <f>(VLOOKUP(Games!B1067, Data!$B$2:$L$134, 5, FALSE)-VLOOKUP(Games!E1067, Data!$B$2:$L$134, 5, FALSE))*'Coefficients - Win Probability'!$D$2</f>
        <v>#N/A</v>
      </c>
      <c r="E1066" s="5" t="str">
        <f>(VLOOKUP(Games!B1067, Data!$B$2:$L$134, 6, FALSE)-VLOOKUP(Games!E1067, Data!$B$2:$L$134, 6, FALSE))*'Coefficients - Win Probability'!$E$2</f>
        <v>#N/A</v>
      </c>
      <c r="F1066" s="5" t="str">
        <f>(VLOOKUP(Games!B1067, Data!$B$2:$L$134, 7, FALSE)-VLOOKUP(Games!E1067, Data!$B$2:$L$134, 7, FALSE))*'Coefficients - Win Probability'!$F$2</f>
        <v>#N/A</v>
      </c>
      <c r="G1066" s="5" t="str">
        <f>(VLOOKUP(Games!B1067, Data!$B$2:$L$134, 8, FALSE)-VLOOKUP(Games!E1067, Data!$B$2:$L$134, 8, FALSE))*'Coefficients - Win Probability'!$G$2</f>
        <v>#N/A</v>
      </c>
      <c r="H1066" s="5" t="str">
        <f>(VLOOKUP(Games!B1067, Data!$B$2:$L$134, 9, FALSE)-VLOOKUP(Games!E1067, Data!$B$2:$L$134, 9, FALSE))*'Coefficients - Win Probability'!$H$2</f>
        <v>#N/A</v>
      </c>
      <c r="I1066" s="5" t="str">
        <f>(VLOOKUP(Games!B1067, Data!$B$2:$L$134, 10, FALSE)-VLOOKUP(Games!E1067, Data!$B$2:$L$134, 10, FALSE))*'Coefficients - Win Probability'!$I$2</f>
        <v>#N/A</v>
      </c>
      <c r="J1066" s="5" t="str">
        <f>(IF(AND(VLOOKUP(Games!B1067, Data!$B$2:$L$134, 11, FALSE)=1, VLOOKUP(Games!E1067, Data!$B$2:$L$134, 11, FALSE)&lt;&gt;1), 1,0))*'Coefficients - Win Probability'!$J$2</f>
        <v>#N/A</v>
      </c>
      <c r="K1066" s="5" t="str">
        <f>(IF(AND(VLOOKUP(Games!B1067, Data!$B$2:$L$134, 11, FALSE)&lt;&gt;1, VLOOKUP(Games!E1067, Data!$B$2:$L$134, 11, FALSE)=1), 1,0))*'Coefficients - Win Probability'!$K$2</f>
        <v>#N/A</v>
      </c>
      <c r="L1066" s="5" t="str">
        <f>(VLOOKUP(Games!B1067, Data!$B$2:$L$134, 3, FALSE)-VLOOKUP(Games!E1067, Data!$B$2:$L$134, 3, FALSE))*'Coefficients - Win Probability'!$L$2</f>
        <v>#N/A</v>
      </c>
      <c r="N1066" s="5" t="str">
        <f t="shared" si="1"/>
        <v>#N/A</v>
      </c>
    </row>
    <row r="1067" ht="14.25" customHeight="1">
      <c r="A1067" s="5" t="n">
        <f>'Coefficients - Win Probability'!$A$2</f>
        <v>0</v>
      </c>
      <c r="B1067" s="5" t="n">
        <f>(Games!G1068)*'Coefficients - Win Probability'!$B$2</f>
        <v>0</v>
      </c>
      <c r="C1067" s="5" t="str">
        <f>(VLOOKUP(Games!B1068, Data!$B$2:$L$134, 4, FALSE)-VLOOKUP(Games!E1068, Data!$B$2:$L$134, 4, FALSE))*'Coefficients - Win Probability'!$C$2</f>
        <v>#N/A</v>
      </c>
      <c r="D1067" s="5" t="str">
        <f>(VLOOKUP(Games!B1068, Data!$B$2:$L$134, 5, FALSE)-VLOOKUP(Games!E1068, Data!$B$2:$L$134, 5, FALSE))*'Coefficients - Win Probability'!$D$2</f>
        <v>#N/A</v>
      </c>
      <c r="E1067" s="5" t="str">
        <f>(VLOOKUP(Games!B1068, Data!$B$2:$L$134, 6, FALSE)-VLOOKUP(Games!E1068, Data!$B$2:$L$134, 6, FALSE))*'Coefficients - Win Probability'!$E$2</f>
        <v>#N/A</v>
      </c>
      <c r="F1067" s="5" t="str">
        <f>(VLOOKUP(Games!B1068, Data!$B$2:$L$134, 7, FALSE)-VLOOKUP(Games!E1068, Data!$B$2:$L$134, 7, FALSE))*'Coefficients - Win Probability'!$F$2</f>
        <v>#N/A</v>
      </c>
      <c r="G1067" s="5" t="str">
        <f>(VLOOKUP(Games!B1068, Data!$B$2:$L$134, 8, FALSE)-VLOOKUP(Games!E1068, Data!$B$2:$L$134, 8, FALSE))*'Coefficients - Win Probability'!$G$2</f>
        <v>#N/A</v>
      </c>
      <c r="H1067" s="5" t="str">
        <f>(VLOOKUP(Games!B1068, Data!$B$2:$L$134, 9, FALSE)-VLOOKUP(Games!E1068, Data!$B$2:$L$134, 9, FALSE))*'Coefficients - Win Probability'!$H$2</f>
        <v>#N/A</v>
      </c>
      <c r="I1067" s="5" t="str">
        <f>(VLOOKUP(Games!B1068, Data!$B$2:$L$134, 10, FALSE)-VLOOKUP(Games!E1068, Data!$B$2:$L$134, 10, FALSE))*'Coefficients - Win Probability'!$I$2</f>
        <v>#N/A</v>
      </c>
      <c r="J1067" s="5" t="str">
        <f>(IF(AND(VLOOKUP(Games!B1068, Data!$B$2:$L$134, 11, FALSE)=1, VLOOKUP(Games!E1068, Data!$B$2:$L$134, 11, FALSE)&lt;&gt;1), 1,0))*'Coefficients - Win Probability'!$J$2</f>
        <v>#N/A</v>
      </c>
      <c r="K1067" s="5" t="str">
        <f>(IF(AND(VLOOKUP(Games!B1068, Data!$B$2:$L$134, 11, FALSE)&lt;&gt;1, VLOOKUP(Games!E1068, Data!$B$2:$L$134, 11, FALSE)=1), 1,0))*'Coefficients - Win Probability'!$K$2</f>
        <v>#N/A</v>
      </c>
      <c r="L1067" s="5" t="str">
        <f>(VLOOKUP(Games!B1068, Data!$B$2:$L$134, 3, FALSE)-VLOOKUP(Games!E1068, Data!$B$2:$L$134, 3, FALSE))*'Coefficients - Win Probability'!$L$2</f>
        <v>#N/A</v>
      </c>
      <c r="N1067" s="5" t="str">
        <f t="shared" si="1"/>
        <v>#N/A</v>
      </c>
    </row>
    <row r="1068" ht="14.25" customHeight="1">
      <c r="A1068" s="5" t="n">
        <f>'Coefficients - Win Probability'!$A$2</f>
        <v>0</v>
      </c>
      <c r="B1068" s="5" t="n">
        <f>(Games!G1069)*'Coefficients - Win Probability'!$B$2</f>
        <v>0</v>
      </c>
      <c r="C1068" s="5" t="str">
        <f>(VLOOKUP(Games!B1069, Data!$B$2:$L$134, 4, FALSE)-VLOOKUP(Games!E1069, Data!$B$2:$L$134, 4, FALSE))*'Coefficients - Win Probability'!$C$2</f>
        <v>#N/A</v>
      </c>
      <c r="D1068" s="5" t="str">
        <f>(VLOOKUP(Games!B1069, Data!$B$2:$L$134, 5, FALSE)-VLOOKUP(Games!E1069, Data!$B$2:$L$134, 5, FALSE))*'Coefficients - Win Probability'!$D$2</f>
        <v>#N/A</v>
      </c>
      <c r="E1068" s="5" t="str">
        <f>(VLOOKUP(Games!B1069, Data!$B$2:$L$134, 6, FALSE)-VLOOKUP(Games!E1069, Data!$B$2:$L$134, 6, FALSE))*'Coefficients - Win Probability'!$E$2</f>
        <v>#N/A</v>
      </c>
      <c r="F1068" s="5" t="str">
        <f>(VLOOKUP(Games!B1069, Data!$B$2:$L$134, 7, FALSE)-VLOOKUP(Games!E1069, Data!$B$2:$L$134, 7, FALSE))*'Coefficients - Win Probability'!$F$2</f>
        <v>#N/A</v>
      </c>
      <c r="G1068" s="5" t="str">
        <f>(VLOOKUP(Games!B1069, Data!$B$2:$L$134, 8, FALSE)-VLOOKUP(Games!E1069, Data!$B$2:$L$134, 8, FALSE))*'Coefficients - Win Probability'!$G$2</f>
        <v>#N/A</v>
      </c>
      <c r="H1068" s="5" t="str">
        <f>(VLOOKUP(Games!B1069, Data!$B$2:$L$134, 9, FALSE)-VLOOKUP(Games!E1069, Data!$B$2:$L$134, 9, FALSE))*'Coefficients - Win Probability'!$H$2</f>
        <v>#N/A</v>
      </c>
      <c r="I1068" s="5" t="str">
        <f>(VLOOKUP(Games!B1069, Data!$B$2:$L$134, 10, FALSE)-VLOOKUP(Games!E1069, Data!$B$2:$L$134, 10, FALSE))*'Coefficients - Win Probability'!$I$2</f>
        <v>#N/A</v>
      </c>
      <c r="J1068" s="5" t="str">
        <f>(IF(AND(VLOOKUP(Games!B1069, Data!$B$2:$L$134, 11, FALSE)=1, VLOOKUP(Games!E1069, Data!$B$2:$L$134, 11, FALSE)&lt;&gt;1), 1,0))*'Coefficients - Win Probability'!$J$2</f>
        <v>#N/A</v>
      </c>
      <c r="K1068" s="5" t="str">
        <f>(IF(AND(VLOOKUP(Games!B1069, Data!$B$2:$L$134, 11, FALSE)&lt;&gt;1, VLOOKUP(Games!E1069, Data!$B$2:$L$134, 11, FALSE)=1), 1,0))*'Coefficients - Win Probability'!$K$2</f>
        <v>#N/A</v>
      </c>
      <c r="L1068" s="5" t="str">
        <f>(VLOOKUP(Games!B1069, Data!$B$2:$L$134, 3, FALSE)-VLOOKUP(Games!E1069, Data!$B$2:$L$134, 3, FALSE))*'Coefficients - Win Probability'!$L$2</f>
        <v>#N/A</v>
      </c>
      <c r="N1068" s="5" t="str">
        <f t="shared" si="1"/>
        <v>#N/A</v>
      </c>
    </row>
    <row r="1069" ht="14.25" customHeight="1">
      <c r="A1069" s="5" t="n">
        <f>'Coefficients - Win Probability'!$A$2</f>
        <v>0</v>
      </c>
      <c r="B1069" s="5" t="n">
        <f>(Games!G1070)*'Coefficients - Win Probability'!$B$2</f>
        <v>0</v>
      </c>
      <c r="C1069" s="5" t="str">
        <f>(VLOOKUP(Games!B1070, Data!$B$2:$L$134, 4, FALSE)-VLOOKUP(Games!E1070, Data!$B$2:$L$134, 4, FALSE))*'Coefficients - Win Probability'!$C$2</f>
        <v>#N/A</v>
      </c>
      <c r="D1069" s="5" t="str">
        <f>(VLOOKUP(Games!B1070, Data!$B$2:$L$134, 5, FALSE)-VLOOKUP(Games!E1070, Data!$B$2:$L$134, 5, FALSE))*'Coefficients - Win Probability'!$D$2</f>
        <v>#N/A</v>
      </c>
      <c r="E1069" s="5" t="str">
        <f>(VLOOKUP(Games!B1070, Data!$B$2:$L$134, 6, FALSE)-VLOOKUP(Games!E1070, Data!$B$2:$L$134, 6, FALSE))*'Coefficients - Win Probability'!$E$2</f>
        <v>#N/A</v>
      </c>
      <c r="F1069" s="5" t="str">
        <f>(VLOOKUP(Games!B1070, Data!$B$2:$L$134, 7, FALSE)-VLOOKUP(Games!E1070, Data!$B$2:$L$134, 7, FALSE))*'Coefficients - Win Probability'!$F$2</f>
        <v>#N/A</v>
      </c>
      <c r="G1069" s="5" t="str">
        <f>(VLOOKUP(Games!B1070, Data!$B$2:$L$134, 8, FALSE)-VLOOKUP(Games!E1070, Data!$B$2:$L$134, 8, FALSE))*'Coefficients - Win Probability'!$G$2</f>
        <v>#N/A</v>
      </c>
      <c r="H1069" s="5" t="str">
        <f>(VLOOKUP(Games!B1070, Data!$B$2:$L$134, 9, FALSE)-VLOOKUP(Games!E1070, Data!$B$2:$L$134, 9, FALSE))*'Coefficients - Win Probability'!$H$2</f>
        <v>#N/A</v>
      </c>
      <c r="I1069" s="5" t="str">
        <f>(VLOOKUP(Games!B1070, Data!$B$2:$L$134, 10, FALSE)-VLOOKUP(Games!E1070, Data!$B$2:$L$134, 10, FALSE))*'Coefficients - Win Probability'!$I$2</f>
        <v>#N/A</v>
      </c>
      <c r="J1069" s="5" t="str">
        <f>(IF(AND(VLOOKUP(Games!B1070, Data!$B$2:$L$134, 11, FALSE)=1, VLOOKUP(Games!E1070, Data!$B$2:$L$134, 11, FALSE)&lt;&gt;1), 1,0))*'Coefficients - Win Probability'!$J$2</f>
        <v>#N/A</v>
      </c>
      <c r="K1069" s="5" t="str">
        <f>(IF(AND(VLOOKUP(Games!B1070, Data!$B$2:$L$134, 11, FALSE)&lt;&gt;1, VLOOKUP(Games!E1070, Data!$B$2:$L$134, 11, FALSE)=1), 1,0))*'Coefficients - Win Probability'!$K$2</f>
        <v>#N/A</v>
      </c>
      <c r="L1069" s="5" t="str">
        <f>(VLOOKUP(Games!B1070, Data!$B$2:$L$134, 3, FALSE)-VLOOKUP(Games!E1070, Data!$B$2:$L$134, 3, FALSE))*'Coefficients - Win Probability'!$L$2</f>
        <v>#N/A</v>
      </c>
      <c r="N1069" s="5" t="str">
        <f t="shared" si="1"/>
        <v>#N/A</v>
      </c>
    </row>
    <row r="1070" ht="14.25" customHeight="1">
      <c r="A1070" s="5" t="n">
        <f>'Coefficients - Win Probability'!$A$2</f>
        <v>0</v>
      </c>
      <c r="B1070" s="5" t="n">
        <f>(Games!G1071)*'Coefficients - Win Probability'!$B$2</f>
        <v>0</v>
      </c>
      <c r="C1070" s="5" t="str">
        <f>(VLOOKUP(Games!B1071, Data!$B$2:$L$134, 4, FALSE)-VLOOKUP(Games!E1071, Data!$B$2:$L$134, 4, FALSE))*'Coefficients - Win Probability'!$C$2</f>
        <v>#N/A</v>
      </c>
      <c r="D1070" s="5" t="str">
        <f>(VLOOKUP(Games!B1071, Data!$B$2:$L$134, 5, FALSE)-VLOOKUP(Games!E1071, Data!$B$2:$L$134, 5, FALSE))*'Coefficients - Win Probability'!$D$2</f>
        <v>#N/A</v>
      </c>
      <c r="E1070" s="5" t="str">
        <f>(VLOOKUP(Games!B1071, Data!$B$2:$L$134, 6, FALSE)-VLOOKUP(Games!E1071, Data!$B$2:$L$134, 6, FALSE))*'Coefficients - Win Probability'!$E$2</f>
        <v>#N/A</v>
      </c>
      <c r="F1070" s="5" t="str">
        <f>(VLOOKUP(Games!B1071, Data!$B$2:$L$134, 7, FALSE)-VLOOKUP(Games!E1071, Data!$B$2:$L$134, 7, FALSE))*'Coefficients - Win Probability'!$F$2</f>
        <v>#N/A</v>
      </c>
      <c r="G1070" s="5" t="str">
        <f>(VLOOKUP(Games!B1071, Data!$B$2:$L$134, 8, FALSE)-VLOOKUP(Games!E1071, Data!$B$2:$L$134, 8, FALSE))*'Coefficients - Win Probability'!$G$2</f>
        <v>#N/A</v>
      </c>
      <c r="H1070" s="5" t="str">
        <f>(VLOOKUP(Games!B1071, Data!$B$2:$L$134, 9, FALSE)-VLOOKUP(Games!E1071, Data!$B$2:$L$134, 9, FALSE))*'Coefficients - Win Probability'!$H$2</f>
        <v>#N/A</v>
      </c>
      <c r="I1070" s="5" t="str">
        <f>(VLOOKUP(Games!B1071, Data!$B$2:$L$134, 10, FALSE)-VLOOKUP(Games!E1071, Data!$B$2:$L$134, 10, FALSE))*'Coefficients - Win Probability'!$I$2</f>
        <v>#N/A</v>
      </c>
      <c r="J1070" s="5" t="str">
        <f>(IF(AND(VLOOKUP(Games!B1071, Data!$B$2:$L$134, 11, FALSE)=1, VLOOKUP(Games!E1071, Data!$B$2:$L$134, 11, FALSE)&lt;&gt;1), 1,0))*'Coefficients - Win Probability'!$J$2</f>
        <v>#N/A</v>
      </c>
      <c r="K1070" s="5" t="str">
        <f>(IF(AND(VLOOKUP(Games!B1071, Data!$B$2:$L$134, 11, FALSE)&lt;&gt;1, VLOOKUP(Games!E1071, Data!$B$2:$L$134, 11, FALSE)=1), 1,0))*'Coefficients - Win Probability'!$K$2</f>
        <v>#N/A</v>
      </c>
      <c r="L1070" s="5" t="str">
        <f>(VLOOKUP(Games!B1071, Data!$B$2:$L$134, 3, FALSE)-VLOOKUP(Games!E1071, Data!$B$2:$L$134, 3, FALSE))*'Coefficients - Win Probability'!$L$2</f>
        <v>#N/A</v>
      </c>
      <c r="N1070" s="5" t="str">
        <f t="shared" si="1"/>
        <v>#N/A</v>
      </c>
    </row>
    <row r="1071" ht="14.25" customHeight="1">
      <c r="A1071" s="5" t="n">
        <f>'Coefficients - Win Probability'!$A$2</f>
        <v>0</v>
      </c>
      <c r="B1071" s="5" t="n">
        <f>(Games!G1072)*'Coefficients - Win Probability'!$B$2</f>
        <v>0</v>
      </c>
      <c r="C1071" s="5" t="str">
        <f>(VLOOKUP(Games!B1072, Data!$B$2:$L$134, 4, FALSE)-VLOOKUP(Games!E1072, Data!$B$2:$L$134, 4, FALSE))*'Coefficients - Win Probability'!$C$2</f>
        <v>#N/A</v>
      </c>
      <c r="D1071" s="5" t="str">
        <f>(VLOOKUP(Games!B1072, Data!$B$2:$L$134, 5, FALSE)-VLOOKUP(Games!E1072, Data!$B$2:$L$134, 5, FALSE))*'Coefficients - Win Probability'!$D$2</f>
        <v>#N/A</v>
      </c>
      <c r="E1071" s="5" t="str">
        <f>(VLOOKUP(Games!B1072, Data!$B$2:$L$134, 6, FALSE)-VLOOKUP(Games!E1072, Data!$B$2:$L$134, 6, FALSE))*'Coefficients - Win Probability'!$E$2</f>
        <v>#N/A</v>
      </c>
      <c r="F1071" s="5" t="str">
        <f>(VLOOKUP(Games!B1072, Data!$B$2:$L$134, 7, FALSE)-VLOOKUP(Games!E1072, Data!$B$2:$L$134, 7, FALSE))*'Coefficients - Win Probability'!$F$2</f>
        <v>#N/A</v>
      </c>
      <c r="G1071" s="5" t="str">
        <f>(VLOOKUP(Games!B1072, Data!$B$2:$L$134, 8, FALSE)-VLOOKUP(Games!E1072, Data!$B$2:$L$134, 8, FALSE))*'Coefficients - Win Probability'!$G$2</f>
        <v>#N/A</v>
      </c>
      <c r="H1071" s="5" t="str">
        <f>(VLOOKUP(Games!B1072, Data!$B$2:$L$134, 9, FALSE)-VLOOKUP(Games!E1072, Data!$B$2:$L$134, 9, FALSE))*'Coefficients - Win Probability'!$H$2</f>
        <v>#N/A</v>
      </c>
      <c r="I1071" s="5" t="str">
        <f>(VLOOKUP(Games!B1072, Data!$B$2:$L$134, 10, FALSE)-VLOOKUP(Games!E1072, Data!$B$2:$L$134, 10, FALSE))*'Coefficients - Win Probability'!$I$2</f>
        <v>#N/A</v>
      </c>
      <c r="J1071" s="5" t="str">
        <f>(IF(AND(VLOOKUP(Games!B1072, Data!$B$2:$L$134, 11, FALSE)=1, VLOOKUP(Games!E1072, Data!$B$2:$L$134, 11, FALSE)&lt;&gt;1), 1,0))*'Coefficients - Win Probability'!$J$2</f>
        <v>#N/A</v>
      </c>
      <c r="K1071" s="5" t="str">
        <f>(IF(AND(VLOOKUP(Games!B1072, Data!$B$2:$L$134, 11, FALSE)&lt;&gt;1, VLOOKUP(Games!E1072, Data!$B$2:$L$134, 11, FALSE)=1), 1,0))*'Coefficients - Win Probability'!$K$2</f>
        <v>#N/A</v>
      </c>
      <c r="L1071" s="5" t="str">
        <f>(VLOOKUP(Games!B1072, Data!$B$2:$L$134, 3, FALSE)-VLOOKUP(Games!E1072, Data!$B$2:$L$134, 3, FALSE))*'Coefficients - Win Probability'!$L$2</f>
        <v>#N/A</v>
      </c>
      <c r="N1071" s="5" t="str">
        <f t="shared" si="1"/>
        <v>#N/A</v>
      </c>
    </row>
    <row r="1072" ht="14.25" customHeight="1">
      <c r="A1072" s="5" t="n">
        <f>'Coefficients - Win Probability'!$A$2</f>
        <v>0</v>
      </c>
      <c r="B1072" s="5" t="n">
        <f>(Games!G1073)*'Coefficients - Win Probability'!$B$2</f>
        <v>0</v>
      </c>
      <c r="C1072" s="5" t="str">
        <f>(VLOOKUP(Games!B1073, Data!$B$2:$L$134, 4, FALSE)-VLOOKUP(Games!E1073, Data!$B$2:$L$134, 4, FALSE))*'Coefficients - Win Probability'!$C$2</f>
        <v>#N/A</v>
      </c>
      <c r="D1072" s="5" t="str">
        <f>(VLOOKUP(Games!B1073, Data!$B$2:$L$134, 5, FALSE)-VLOOKUP(Games!E1073, Data!$B$2:$L$134, 5, FALSE))*'Coefficients - Win Probability'!$D$2</f>
        <v>#N/A</v>
      </c>
      <c r="E1072" s="5" t="str">
        <f>(VLOOKUP(Games!B1073, Data!$B$2:$L$134, 6, FALSE)-VLOOKUP(Games!E1073, Data!$B$2:$L$134, 6, FALSE))*'Coefficients - Win Probability'!$E$2</f>
        <v>#N/A</v>
      </c>
      <c r="F1072" s="5" t="str">
        <f>(VLOOKUP(Games!B1073, Data!$B$2:$L$134, 7, FALSE)-VLOOKUP(Games!E1073, Data!$B$2:$L$134, 7, FALSE))*'Coefficients - Win Probability'!$F$2</f>
        <v>#N/A</v>
      </c>
      <c r="G1072" s="5" t="str">
        <f>(VLOOKUP(Games!B1073, Data!$B$2:$L$134, 8, FALSE)-VLOOKUP(Games!E1073, Data!$B$2:$L$134, 8, FALSE))*'Coefficients - Win Probability'!$G$2</f>
        <v>#N/A</v>
      </c>
      <c r="H1072" s="5" t="str">
        <f>(VLOOKUP(Games!B1073, Data!$B$2:$L$134, 9, FALSE)-VLOOKUP(Games!E1073, Data!$B$2:$L$134, 9, FALSE))*'Coefficients - Win Probability'!$H$2</f>
        <v>#N/A</v>
      </c>
      <c r="I1072" s="5" t="str">
        <f>(VLOOKUP(Games!B1073, Data!$B$2:$L$134, 10, FALSE)-VLOOKUP(Games!E1073, Data!$B$2:$L$134, 10, FALSE))*'Coefficients - Win Probability'!$I$2</f>
        <v>#N/A</v>
      </c>
      <c r="J1072" s="5" t="str">
        <f>(IF(AND(VLOOKUP(Games!B1073, Data!$B$2:$L$134, 11, FALSE)=1, VLOOKUP(Games!E1073, Data!$B$2:$L$134, 11, FALSE)&lt;&gt;1), 1,0))*'Coefficients - Win Probability'!$J$2</f>
        <v>#N/A</v>
      </c>
      <c r="K1072" s="5" t="str">
        <f>(IF(AND(VLOOKUP(Games!B1073, Data!$B$2:$L$134, 11, FALSE)&lt;&gt;1, VLOOKUP(Games!E1073, Data!$B$2:$L$134, 11, FALSE)=1), 1,0))*'Coefficients - Win Probability'!$K$2</f>
        <v>#N/A</v>
      </c>
      <c r="L1072" s="5" t="str">
        <f>(VLOOKUP(Games!B1073, Data!$B$2:$L$134, 3, FALSE)-VLOOKUP(Games!E1073, Data!$B$2:$L$134, 3, FALSE))*'Coefficients - Win Probability'!$L$2</f>
        <v>#N/A</v>
      </c>
      <c r="N1072" s="5" t="str">
        <f t="shared" si="1"/>
        <v>#N/A</v>
      </c>
    </row>
    <row r="1073" ht="14.25" customHeight="1">
      <c r="A1073" s="5" t="n">
        <f>'Coefficients - Win Probability'!$A$2</f>
        <v>0</v>
      </c>
      <c r="B1073" s="5" t="n">
        <f>(Games!G1074)*'Coefficients - Win Probability'!$B$2</f>
        <v>0</v>
      </c>
      <c r="C1073" s="5" t="str">
        <f>(VLOOKUP(Games!B1074, Data!$B$2:$L$134, 4, FALSE)-VLOOKUP(Games!E1074, Data!$B$2:$L$134, 4, FALSE))*'Coefficients - Win Probability'!$C$2</f>
        <v>#N/A</v>
      </c>
      <c r="D1073" s="5" t="str">
        <f>(VLOOKUP(Games!B1074, Data!$B$2:$L$134, 5, FALSE)-VLOOKUP(Games!E1074, Data!$B$2:$L$134, 5, FALSE))*'Coefficients - Win Probability'!$D$2</f>
        <v>#N/A</v>
      </c>
      <c r="E1073" s="5" t="str">
        <f>(VLOOKUP(Games!B1074, Data!$B$2:$L$134, 6, FALSE)-VLOOKUP(Games!E1074, Data!$B$2:$L$134, 6, FALSE))*'Coefficients - Win Probability'!$E$2</f>
        <v>#N/A</v>
      </c>
      <c r="F1073" s="5" t="str">
        <f>(VLOOKUP(Games!B1074, Data!$B$2:$L$134, 7, FALSE)-VLOOKUP(Games!E1074, Data!$B$2:$L$134, 7, FALSE))*'Coefficients - Win Probability'!$F$2</f>
        <v>#N/A</v>
      </c>
      <c r="G1073" s="5" t="str">
        <f>(VLOOKUP(Games!B1074, Data!$B$2:$L$134, 8, FALSE)-VLOOKUP(Games!E1074, Data!$B$2:$L$134, 8, FALSE))*'Coefficients - Win Probability'!$G$2</f>
        <v>#N/A</v>
      </c>
      <c r="H1073" s="5" t="str">
        <f>(VLOOKUP(Games!B1074, Data!$B$2:$L$134, 9, FALSE)-VLOOKUP(Games!E1074, Data!$B$2:$L$134, 9, FALSE))*'Coefficients - Win Probability'!$H$2</f>
        <v>#N/A</v>
      </c>
      <c r="I1073" s="5" t="str">
        <f>(VLOOKUP(Games!B1074, Data!$B$2:$L$134, 10, FALSE)-VLOOKUP(Games!E1074, Data!$B$2:$L$134, 10, FALSE))*'Coefficients - Win Probability'!$I$2</f>
        <v>#N/A</v>
      </c>
      <c r="J1073" s="5" t="str">
        <f>(IF(AND(VLOOKUP(Games!B1074, Data!$B$2:$L$134, 11, FALSE)=1, VLOOKUP(Games!E1074, Data!$B$2:$L$134, 11, FALSE)&lt;&gt;1), 1,0))*'Coefficients - Win Probability'!$J$2</f>
        <v>#N/A</v>
      </c>
      <c r="K1073" s="5" t="str">
        <f>(IF(AND(VLOOKUP(Games!B1074, Data!$B$2:$L$134, 11, FALSE)&lt;&gt;1, VLOOKUP(Games!E1074, Data!$B$2:$L$134, 11, FALSE)=1), 1,0))*'Coefficients - Win Probability'!$K$2</f>
        <v>#N/A</v>
      </c>
      <c r="L1073" s="5" t="str">
        <f>(VLOOKUP(Games!B1074, Data!$B$2:$L$134, 3, FALSE)-VLOOKUP(Games!E1074, Data!$B$2:$L$134, 3, FALSE))*'Coefficients - Win Probability'!$L$2</f>
        <v>#N/A</v>
      </c>
      <c r="N1073" s="5" t="str">
        <f t="shared" si="1"/>
        <v>#N/A</v>
      </c>
    </row>
    <row r="1074" ht="14.25" customHeight="1">
      <c r="A1074" s="5" t="n">
        <f>'Coefficients - Win Probability'!$A$2</f>
        <v>0</v>
      </c>
      <c r="B1074" s="5" t="n">
        <f>(Games!G1075)*'Coefficients - Win Probability'!$B$2</f>
        <v>0</v>
      </c>
      <c r="C1074" s="5" t="str">
        <f>(VLOOKUP(Games!B1075, Data!$B$2:$L$134, 4, FALSE)-VLOOKUP(Games!E1075, Data!$B$2:$L$134, 4, FALSE))*'Coefficients - Win Probability'!$C$2</f>
        <v>#N/A</v>
      </c>
      <c r="D1074" s="5" t="str">
        <f>(VLOOKUP(Games!B1075, Data!$B$2:$L$134, 5, FALSE)-VLOOKUP(Games!E1075, Data!$B$2:$L$134, 5, FALSE))*'Coefficients - Win Probability'!$D$2</f>
        <v>#N/A</v>
      </c>
      <c r="E1074" s="5" t="str">
        <f>(VLOOKUP(Games!B1075, Data!$B$2:$L$134, 6, FALSE)-VLOOKUP(Games!E1075, Data!$B$2:$L$134, 6, FALSE))*'Coefficients - Win Probability'!$E$2</f>
        <v>#N/A</v>
      </c>
      <c r="F1074" s="5" t="str">
        <f>(VLOOKUP(Games!B1075, Data!$B$2:$L$134, 7, FALSE)-VLOOKUP(Games!E1075, Data!$B$2:$L$134, 7, FALSE))*'Coefficients - Win Probability'!$F$2</f>
        <v>#N/A</v>
      </c>
      <c r="G1074" s="5" t="str">
        <f>(VLOOKUP(Games!B1075, Data!$B$2:$L$134, 8, FALSE)-VLOOKUP(Games!E1075, Data!$B$2:$L$134, 8, FALSE))*'Coefficients - Win Probability'!$G$2</f>
        <v>#N/A</v>
      </c>
      <c r="H1074" s="5" t="str">
        <f>(VLOOKUP(Games!B1075, Data!$B$2:$L$134, 9, FALSE)-VLOOKUP(Games!E1075, Data!$B$2:$L$134, 9, FALSE))*'Coefficients - Win Probability'!$H$2</f>
        <v>#N/A</v>
      </c>
      <c r="I1074" s="5" t="str">
        <f>(VLOOKUP(Games!B1075, Data!$B$2:$L$134, 10, FALSE)-VLOOKUP(Games!E1075, Data!$B$2:$L$134, 10, FALSE))*'Coefficients - Win Probability'!$I$2</f>
        <v>#N/A</v>
      </c>
      <c r="J1074" s="5" t="str">
        <f>(IF(AND(VLOOKUP(Games!B1075, Data!$B$2:$L$134, 11, FALSE)=1, VLOOKUP(Games!E1075, Data!$B$2:$L$134, 11, FALSE)&lt;&gt;1), 1,0))*'Coefficients - Win Probability'!$J$2</f>
        <v>#N/A</v>
      </c>
      <c r="K1074" s="5" t="str">
        <f>(IF(AND(VLOOKUP(Games!B1075, Data!$B$2:$L$134, 11, FALSE)&lt;&gt;1, VLOOKUP(Games!E1075, Data!$B$2:$L$134, 11, FALSE)=1), 1,0))*'Coefficients - Win Probability'!$K$2</f>
        <v>#N/A</v>
      </c>
      <c r="L1074" s="5" t="str">
        <f>(VLOOKUP(Games!B1075, Data!$B$2:$L$134, 3, FALSE)-VLOOKUP(Games!E1075, Data!$B$2:$L$134, 3, FALSE))*'Coefficients - Win Probability'!$L$2</f>
        <v>#N/A</v>
      </c>
      <c r="N1074" s="5" t="str">
        <f t="shared" si="1"/>
        <v>#N/A</v>
      </c>
    </row>
    <row r="1075" ht="14.25" customHeight="1">
      <c r="A1075" s="5" t="n">
        <f>'Coefficients - Win Probability'!$A$2</f>
        <v>0</v>
      </c>
      <c r="B1075" s="5" t="n">
        <f>(Games!G1076)*'Coefficients - Win Probability'!$B$2</f>
        <v>0</v>
      </c>
      <c r="C1075" s="5" t="str">
        <f>(VLOOKUP(Games!B1076, Data!$B$2:$L$134, 4, FALSE)-VLOOKUP(Games!E1076, Data!$B$2:$L$134, 4, FALSE))*'Coefficients - Win Probability'!$C$2</f>
        <v>#N/A</v>
      </c>
      <c r="D1075" s="5" t="str">
        <f>(VLOOKUP(Games!B1076, Data!$B$2:$L$134, 5, FALSE)-VLOOKUP(Games!E1076, Data!$B$2:$L$134, 5, FALSE))*'Coefficients - Win Probability'!$D$2</f>
        <v>#N/A</v>
      </c>
      <c r="E1075" s="5" t="str">
        <f>(VLOOKUP(Games!B1076, Data!$B$2:$L$134, 6, FALSE)-VLOOKUP(Games!E1076, Data!$B$2:$L$134, 6, FALSE))*'Coefficients - Win Probability'!$E$2</f>
        <v>#N/A</v>
      </c>
      <c r="F1075" s="5" t="str">
        <f>(VLOOKUP(Games!B1076, Data!$B$2:$L$134, 7, FALSE)-VLOOKUP(Games!E1076, Data!$B$2:$L$134, 7, FALSE))*'Coefficients - Win Probability'!$F$2</f>
        <v>#N/A</v>
      </c>
      <c r="G1075" s="5" t="str">
        <f>(VLOOKUP(Games!B1076, Data!$B$2:$L$134, 8, FALSE)-VLOOKUP(Games!E1076, Data!$B$2:$L$134, 8, FALSE))*'Coefficients - Win Probability'!$G$2</f>
        <v>#N/A</v>
      </c>
      <c r="H1075" s="5" t="str">
        <f>(VLOOKUP(Games!B1076, Data!$B$2:$L$134, 9, FALSE)-VLOOKUP(Games!E1076, Data!$B$2:$L$134, 9, FALSE))*'Coefficients - Win Probability'!$H$2</f>
        <v>#N/A</v>
      </c>
      <c r="I1075" s="5" t="str">
        <f>(VLOOKUP(Games!B1076, Data!$B$2:$L$134, 10, FALSE)-VLOOKUP(Games!E1076, Data!$B$2:$L$134, 10, FALSE))*'Coefficients - Win Probability'!$I$2</f>
        <v>#N/A</v>
      </c>
      <c r="J1075" s="5" t="str">
        <f>(IF(AND(VLOOKUP(Games!B1076, Data!$B$2:$L$134, 11, FALSE)=1, VLOOKUP(Games!E1076, Data!$B$2:$L$134, 11, FALSE)&lt;&gt;1), 1,0))*'Coefficients - Win Probability'!$J$2</f>
        <v>#N/A</v>
      </c>
      <c r="K1075" s="5" t="str">
        <f>(IF(AND(VLOOKUP(Games!B1076, Data!$B$2:$L$134, 11, FALSE)&lt;&gt;1, VLOOKUP(Games!E1076, Data!$B$2:$L$134, 11, FALSE)=1), 1,0))*'Coefficients - Win Probability'!$K$2</f>
        <v>#N/A</v>
      </c>
      <c r="L1075" s="5" t="str">
        <f>(VLOOKUP(Games!B1076, Data!$B$2:$L$134, 3, FALSE)-VLOOKUP(Games!E1076, Data!$B$2:$L$134, 3, FALSE))*'Coefficients - Win Probability'!$L$2</f>
        <v>#N/A</v>
      </c>
      <c r="N1075" s="5" t="str">
        <f t="shared" si="1"/>
        <v>#N/A</v>
      </c>
    </row>
    <row r="1076" ht="14.25" customHeight="1">
      <c r="A1076" s="5" t="n">
        <f>'Coefficients - Win Probability'!$A$2</f>
        <v>0</v>
      </c>
      <c r="B1076" s="5" t="n">
        <f>(Games!G1077)*'Coefficients - Win Probability'!$B$2</f>
        <v>0</v>
      </c>
      <c r="C1076" s="5" t="str">
        <f>(VLOOKUP(Games!B1077, Data!$B$2:$L$134, 4, FALSE)-VLOOKUP(Games!E1077, Data!$B$2:$L$134, 4, FALSE))*'Coefficients - Win Probability'!$C$2</f>
        <v>#N/A</v>
      </c>
      <c r="D1076" s="5" t="str">
        <f>(VLOOKUP(Games!B1077, Data!$B$2:$L$134, 5, FALSE)-VLOOKUP(Games!E1077, Data!$B$2:$L$134, 5, FALSE))*'Coefficients - Win Probability'!$D$2</f>
        <v>#N/A</v>
      </c>
      <c r="E1076" s="5" t="str">
        <f>(VLOOKUP(Games!B1077, Data!$B$2:$L$134, 6, FALSE)-VLOOKUP(Games!E1077, Data!$B$2:$L$134, 6, FALSE))*'Coefficients - Win Probability'!$E$2</f>
        <v>#N/A</v>
      </c>
      <c r="F1076" s="5" t="str">
        <f>(VLOOKUP(Games!B1077, Data!$B$2:$L$134, 7, FALSE)-VLOOKUP(Games!E1077, Data!$B$2:$L$134, 7, FALSE))*'Coefficients - Win Probability'!$F$2</f>
        <v>#N/A</v>
      </c>
      <c r="G1076" s="5" t="str">
        <f>(VLOOKUP(Games!B1077, Data!$B$2:$L$134, 8, FALSE)-VLOOKUP(Games!E1077, Data!$B$2:$L$134, 8, FALSE))*'Coefficients - Win Probability'!$G$2</f>
        <v>#N/A</v>
      </c>
      <c r="H1076" s="5" t="str">
        <f>(VLOOKUP(Games!B1077, Data!$B$2:$L$134, 9, FALSE)-VLOOKUP(Games!E1077, Data!$B$2:$L$134, 9, FALSE))*'Coefficients - Win Probability'!$H$2</f>
        <v>#N/A</v>
      </c>
      <c r="I1076" s="5" t="str">
        <f>(VLOOKUP(Games!B1077, Data!$B$2:$L$134, 10, FALSE)-VLOOKUP(Games!E1077, Data!$B$2:$L$134, 10, FALSE))*'Coefficients - Win Probability'!$I$2</f>
        <v>#N/A</v>
      </c>
      <c r="J1076" s="5" t="str">
        <f>(IF(AND(VLOOKUP(Games!B1077, Data!$B$2:$L$134, 11, FALSE)=1, VLOOKUP(Games!E1077, Data!$B$2:$L$134, 11, FALSE)&lt;&gt;1), 1,0))*'Coefficients - Win Probability'!$J$2</f>
        <v>#N/A</v>
      </c>
      <c r="K1076" s="5" t="str">
        <f>(IF(AND(VLOOKUP(Games!B1077, Data!$B$2:$L$134, 11, FALSE)&lt;&gt;1, VLOOKUP(Games!E1077, Data!$B$2:$L$134, 11, FALSE)=1), 1,0))*'Coefficients - Win Probability'!$K$2</f>
        <v>#N/A</v>
      </c>
      <c r="L1076" s="5" t="str">
        <f>(VLOOKUP(Games!B1077, Data!$B$2:$L$134, 3, FALSE)-VLOOKUP(Games!E1077, Data!$B$2:$L$134, 3, FALSE))*'Coefficients - Win Probability'!$L$2</f>
        <v>#N/A</v>
      </c>
      <c r="N1076" s="5" t="str">
        <f t="shared" si="1"/>
        <v>#N/A</v>
      </c>
    </row>
    <row r="1077" ht="14.25" customHeight="1">
      <c r="A1077" s="5" t="n">
        <f>'Coefficients - Win Probability'!$A$2</f>
        <v>0</v>
      </c>
      <c r="B1077" s="5" t="n">
        <f>(Games!G1078)*'Coefficients - Win Probability'!$B$2</f>
        <v>0</v>
      </c>
      <c r="C1077" s="5" t="str">
        <f>(VLOOKUP(Games!B1078, Data!$B$2:$L$134, 4, FALSE)-VLOOKUP(Games!E1078, Data!$B$2:$L$134, 4, FALSE))*'Coefficients - Win Probability'!$C$2</f>
        <v>#N/A</v>
      </c>
      <c r="D1077" s="5" t="str">
        <f>(VLOOKUP(Games!B1078, Data!$B$2:$L$134, 5, FALSE)-VLOOKUP(Games!E1078, Data!$B$2:$L$134, 5, FALSE))*'Coefficients - Win Probability'!$D$2</f>
        <v>#N/A</v>
      </c>
      <c r="E1077" s="5" t="str">
        <f>(VLOOKUP(Games!B1078, Data!$B$2:$L$134, 6, FALSE)-VLOOKUP(Games!E1078, Data!$B$2:$L$134, 6, FALSE))*'Coefficients - Win Probability'!$E$2</f>
        <v>#N/A</v>
      </c>
      <c r="F1077" s="5" t="str">
        <f>(VLOOKUP(Games!B1078, Data!$B$2:$L$134, 7, FALSE)-VLOOKUP(Games!E1078, Data!$B$2:$L$134, 7, FALSE))*'Coefficients - Win Probability'!$F$2</f>
        <v>#N/A</v>
      </c>
      <c r="G1077" s="5" t="str">
        <f>(VLOOKUP(Games!B1078, Data!$B$2:$L$134, 8, FALSE)-VLOOKUP(Games!E1078, Data!$B$2:$L$134, 8, FALSE))*'Coefficients - Win Probability'!$G$2</f>
        <v>#N/A</v>
      </c>
      <c r="H1077" s="5" t="str">
        <f>(VLOOKUP(Games!B1078, Data!$B$2:$L$134, 9, FALSE)-VLOOKUP(Games!E1078, Data!$B$2:$L$134, 9, FALSE))*'Coefficients - Win Probability'!$H$2</f>
        <v>#N/A</v>
      </c>
      <c r="I1077" s="5" t="str">
        <f>(VLOOKUP(Games!B1078, Data!$B$2:$L$134, 10, FALSE)-VLOOKUP(Games!E1078, Data!$B$2:$L$134, 10, FALSE))*'Coefficients - Win Probability'!$I$2</f>
        <v>#N/A</v>
      </c>
      <c r="J1077" s="5" t="str">
        <f>(IF(AND(VLOOKUP(Games!B1078, Data!$B$2:$L$134, 11, FALSE)=1, VLOOKUP(Games!E1078, Data!$B$2:$L$134, 11, FALSE)&lt;&gt;1), 1,0))*'Coefficients - Win Probability'!$J$2</f>
        <v>#N/A</v>
      </c>
      <c r="K1077" s="5" t="str">
        <f>(IF(AND(VLOOKUP(Games!B1078, Data!$B$2:$L$134, 11, FALSE)&lt;&gt;1, VLOOKUP(Games!E1078, Data!$B$2:$L$134, 11, FALSE)=1), 1,0))*'Coefficients - Win Probability'!$K$2</f>
        <v>#N/A</v>
      </c>
      <c r="L1077" s="5" t="str">
        <f>(VLOOKUP(Games!B1078, Data!$B$2:$L$134, 3, FALSE)-VLOOKUP(Games!E1078, Data!$B$2:$L$134, 3, FALSE))*'Coefficients - Win Probability'!$L$2</f>
        <v>#N/A</v>
      </c>
      <c r="N1077" s="5" t="str">
        <f t="shared" si="1"/>
        <v>#N/A</v>
      </c>
    </row>
    <row r="1078" ht="14.25" customHeight="1">
      <c r="A1078" s="5" t="n">
        <f>'Coefficients - Win Probability'!$A$2</f>
        <v>0</v>
      </c>
      <c r="B1078" s="5" t="n">
        <f>(Games!G1079)*'Coefficients - Win Probability'!$B$2</f>
        <v>0</v>
      </c>
      <c r="C1078" s="5" t="str">
        <f>(VLOOKUP(Games!B1079, Data!$B$2:$L$134, 4, FALSE)-VLOOKUP(Games!E1079, Data!$B$2:$L$134, 4, FALSE))*'Coefficients - Win Probability'!$C$2</f>
        <v>#N/A</v>
      </c>
      <c r="D1078" s="5" t="str">
        <f>(VLOOKUP(Games!B1079, Data!$B$2:$L$134, 5, FALSE)-VLOOKUP(Games!E1079, Data!$B$2:$L$134, 5, FALSE))*'Coefficients - Win Probability'!$D$2</f>
        <v>#N/A</v>
      </c>
      <c r="E1078" s="5" t="str">
        <f>(VLOOKUP(Games!B1079, Data!$B$2:$L$134, 6, FALSE)-VLOOKUP(Games!E1079, Data!$B$2:$L$134, 6, FALSE))*'Coefficients - Win Probability'!$E$2</f>
        <v>#N/A</v>
      </c>
      <c r="F1078" s="5" t="str">
        <f>(VLOOKUP(Games!B1079, Data!$B$2:$L$134, 7, FALSE)-VLOOKUP(Games!E1079, Data!$B$2:$L$134, 7, FALSE))*'Coefficients - Win Probability'!$F$2</f>
        <v>#N/A</v>
      </c>
      <c r="G1078" s="5" t="str">
        <f>(VLOOKUP(Games!B1079, Data!$B$2:$L$134, 8, FALSE)-VLOOKUP(Games!E1079, Data!$B$2:$L$134, 8, FALSE))*'Coefficients - Win Probability'!$G$2</f>
        <v>#N/A</v>
      </c>
      <c r="H1078" s="5" t="str">
        <f>(VLOOKUP(Games!B1079, Data!$B$2:$L$134, 9, FALSE)-VLOOKUP(Games!E1079, Data!$B$2:$L$134, 9, FALSE))*'Coefficients - Win Probability'!$H$2</f>
        <v>#N/A</v>
      </c>
      <c r="I1078" s="5" t="str">
        <f>(VLOOKUP(Games!B1079, Data!$B$2:$L$134, 10, FALSE)-VLOOKUP(Games!E1079, Data!$B$2:$L$134, 10, FALSE))*'Coefficients - Win Probability'!$I$2</f>
        <v>#N/A</v>
      </c>
      <c r="J1078" s="5" t="str">
        <f>(IF(AND(VLOOKUP(Games!B1079, Data!$B$2:$L$134, 11, FALSE)=1, VLOOKUP(Games!E1079, Data!$B$2:$L$134, 11, FALSE)&lt;&gt;1), 1,0))*'Coefficients - Win Probability'!$J$2</f>
        <v>#N/A</v>
      </c>
      <c r="K1078" s="5" t="str">
        <f>(IF(AND(VLOOKUP(Games!B1079, Data!$B$2:$L$134, 11, FALSE)&lt;&gt;1, VLOOKUP(Games!E1079, Data!$B$2:$L$134, 11, FALSE)=1), 1,0))*'Coefficients - Win Probability'!$K$2</f>
        <v>#N/A</v>
      </c>
      <c r="L1078" s="5" t="str">
        <f>(VLOOKUP(Games!B1079, Data!$B$2:$L$134, 3, FALSE)-VLOOKUP(Games!E1079, Data!$B$2:$L$134, 3, FALSE))*'Coefficients - Win Probability'!$L$2</f>
        <v>#N/A</v>
      </c>
      <c r="N1078" s="5" t="str">
        <f t="shared" si="1"/>
        <v>#N/A</v>
      </c>
    </row>
    <row r="1079" ht="14.25" customHeight="1">
      <c r="A1079" s="5" t="n">
        <f>'Coefficients - Win Probability'!$A$2</f>
        <v>0</v>
      </c>
      <c r="B1079" s="5" t="n">
        <f>(Games!G1080)*'Coefficients - Win Probability'!$B$2</f>
        <v>0</v>
      </c>
      <c r="C1079" s="5" t="str">
        <f>(VLOOKUP(Games!B1080, Data!$B$2:$L$134, 4, FALSE)-VLOOKUP(Games!E1080, Data!$B$2:$L$134, 4, FALSE))*'Coefficients - Win Probability'!$C$2</f>
        <v>#N/A</v>
      </c>
      <c r="D1079" s="5" t="str">
        <f>(VLOOKUP(Games!B1080, Data!$B$2:$L$134, 5, FALSE)-VLOOKUP(Games!E1080, Data!$B$2:$L$134, 5, FALSE))*'Coefficients - Win Probability'!$D$2</f>
        <v>#N/A</v>
      </c>
      <c r="E1079" s="5" t="str">
        <f>(VLOOKUP(Games!B1080, Data!$B$2:$L$134, 6, FALSE)-VLOOKUP(Games!E1080, Data!$B$2:$L$134, 6, FALSE))*'Coefficients - Win Probability'!$E$2</f>
        <v>#N/A</v>
      </c>
      <c r="F1079" s="5" t="str">
        <f>(VLOOKUP(Games!B1080, Data!$B$2:$L$134, 7, FALSE)-VLOOKUP(Games!E1080, Data!$B$2:$L$134, 7, FALSE))*'Coefficients - Win Probability'!$F$2</f>
        <v>#N/A</v>
      </c>
      <c r="G1079" s="5" t="str">
        <f>(VLOOKUP(Games!B1080, Data!$B$2:$L$134, 8, FALSE)-VLOOKUP(Games!E1080, Data!$B$2:$L$134, 8, FALSE))*'Coefficients - Win Probability'!$G$2</f>
        <v>#N/A</v>
      </c>
      <c r="H1079" s="5" t="str">
        <f>(VLOOKUP(Games!B1080, Data!$B$2:$L$134, 9, FALSE)-VLOOKUP(Games!E1080, Data!$B$2:$L$134, 9, FALSE))*'Coefficients - Win Probability'!$H$2</f>
        <v>#N/A</v>
      </c>
      <c r="I1079" s="5" t="str">
        <f>(VLOOKUP(Games!B1080, Data!$B$2:$L$134, 10, FALSE)-VLOOKUP(Games!E1080, Data!$B$2:$L$134, 10, FALSE))*'Coefficients - Win Probability'!$I$2</f>
        <v>#N/A</v>
      </c>
      <c r="J1079" s="5" t="str">
        <f>(IF(AND(VLOOKUP(Games!B1080, Data!$B$2:$L$134, 11, FALSE)=1, VLOOKUP(Games!E1080, Data!$B$2:$L$134, 11, FALSE)&lt;&gt;1), 1,0))*'Coefficients - Win Probability'!$J$2</f>
        <v>#N/A</v>
      </c>
      <c r="K1079" s="5" t="str">
        <f>(IF(AND(VLOOKUP(Games!B1080, Data!$B$2:$L$134, 11, FALSE)&lt;&gt;1, VLOOKUP(Games!E1080, Data!$B$2:$L$134, 11, FALSE)=1), 1,0))*'Coefficients - Win Probability'!$K$2</f>
        <v>#N/A</v>
      </c>
      <c r="L1079" s="5" t="str">
        <f>(VLOOKUP(Games!B1080, Data!$B$2:$L$134, 3, FALSE)-VLOOKUP(Games!E1080, Data!$B$2:$L$134, 3, FALSE))*'Coefficients - Win Probability'!$L$2</f>
        <v>#N/A</v>
      </c>
      <c r="N1079" s="5" t="str">
        <f t="shared" si="1"/>
        <v>#N/A</v>
      </c>
    </row>
    <row r="1080" ht="14.25" customHeight="1">
      <c r="A1080" s="5" t="n">
        <f>'Coefficients - Win Probability'!$A$2</f>
        <v>0</v>
      </c>
      <c r="B1080" s="5" t="n">
        <f>(Games!G1081)*'Coefficients - Win Probability'!$B$2</f>
        <v>0</v>
      </c>
      <c r="C1080" s="5" t="str">
        <f>(VLOOKUP(Games!B1081, Data!$B$2:$L$134, 4, FALSE)-VLOOKUP(Games!E1081, Data!$B$2:$L$134, 4, FALSE))*'Coefficients - Win Probability'!$C$2</f>
        <v>#N/A</v>
      </c>
      <c r="D1080" s="5" t="str">
        <f>(VLOOKUP(Games!B1081, Data!$B$2:$L$134, 5, FALSE)-VLOOKUP(Games!E1081, Data!$B$2:$L$134, 5, FALSE))*'Coefficients - Win Probability'!$D$2</f>
        <v>#N/A</v>
      </c>
      <c r="E1080" s="5" t="str">
        <f>(VLOOKUP(Games!B1081, Data!$B$2:$L$134, 6, FALSE)-VLOOKUP(Games!E1081, Data!$B$2:$L$134, 6, FALSE))*'Coefficients - Win Probability'!$E$2</f>
        <v>#N/A</v>
      </c>
      <c r="F1080" s="5" t="str">
        <f>(VLOOKUP(Games!B1081, Data!$B$2:$L$134, 7, FALSE)-VLOOKUP(Games!E1081, Data!$B$2:$L$134, 7, FALSE))*'Coefficients - Win Probability'!$F$2</f>
        <v>#N/A</v>
      </c>
      <c r="G1080" s="5" t="str">
        <f>(VLOOKUP(Games!B1081, Data!$B$2:$L$134, 8, FALSE)-VLOOKUP(Games!E1081, Data!$B$2:$L$134, 8, FALSE))*'Coefficients - Win Probability'!$G$2</f>
        <v>#N/A</v>
      </c>
      <c r="H1080" s="5" t="str">
        <f>(VLOOKUP(Games!B1081, Data!$B$2:$L$134, 9, FALSE)-VLOOKUP(Games!E1081, Data!$B$2:$L$134, 9, FALSE))*'Coefficients - Win Probability'!$H$2</f>
        <v>#N/A</v>
      </c>
      <c r="I1080" s="5" t="str">
        <f>(VLOOKUP(Games!B1081, Data!$B$2:$L$134, 10, FALSE)-VLOOKUP(Games!E1081, Data!$B$2:$L$134, 10, FALSE))*'Coefficients - Win Probability'!$I$2</f>
        <v>#N/A</v>
      </c>
      <c r="J1080" s="5" t="str">
        <f>(IF(AND(VLOOKUP(Games!B1081, Data!$B$2:$L$134, 11, FALSE)=1, VLOOKUP(Games!E1081, Data!$B$2:$L$134, 11, FALSE)&lt;&gt;1), 1,0))*'Coefficients - Win Probability'!$J$2</f>
        <v>#N/A</v>
      </c>
      <c r="K1080" s="5" t="str">
        <f>(IF(AND(VLOOKUP(Games!B1081, Data!$B$2:$L$134, 11, FALSE)&lt;&gt;1, VLOOKUP(Games!E1081, Data!$B$2:$L$134, 11, FALSE)=1), 1,0))*'Coefficients - Win Probability'!$K$2</f>
        <v>#N/A</v>
      </c>
      <c r="L1080" s="5" t="str">
        <f>(VLOOKUP(Games!B1081, Data!$B$2:$L$134, 3, FALSE)-VLOOKUP(Games!E1081, Data!$B$2:$L$134, 3, FALSE))*'Coefficients - Win Probability'!$L$2</f>
        <v>#N/A</v>
      </c>
      <c r="N1080" s="5" t="str">
        <f t="shared" si="1"/>
        <v>#N/A</v>
      </c>
    </row>
    <row r="1081" ht="14.25" customHeight="1">
      <c r="A1081" s="5" t="n">
        <f>'Coefficients - Win Probability'!$A$2</f>
        <v>0</v>
      </c>
      <c r="B1081" s="5" t="n">
        <f>(Games!G1082)*'Coefficients - Win Probability'!$B$2</f>
        <v>0</v>
      </c>
      <c r="C1081" s="5" t="str">
        <f>(VLOOKUP(Games!B1082, Data!$B$2:$L$134, 4, FALSE)-VLOOKUP(Games!E1082, Data!$B$2:$L$134, 4, FALSE))*'Coefficients - Win Probability'!$C$2</f>
        <v>#N/A</v>
      </c>
      <c r="D1081" s="5" t="str">
        <f>(VLOOKUP(Games!B1082, Data!$B$2:$L$134, 5, FALSE)-VLOOKUP(Games!E1082, Data!$B$2:$L$134, 5, FALSE))*'Coefficients - Win Probability'!$D$2</f>
        <v>#N/A</v>
      </c>
      <c r="E1081" s="5" t="str">
        <f>(VLOOKUP(Games!B1082, Data!$B$2:$L$134, 6, FALSE)-VLOOKUP(Games!E1082, Data!$B$2:$L$134, 6, FALSE))*'Coefficients - Win Probability'!$E$2</f>
        <v>#N/A</v>
      </c>
      <c r="F1081" s="5" t="str">
        <f>(VLOOKUP(Games!B1082, Data!$B$2:$L$134, 7, FALSE)-VLOOKUP(Games!E1082, Data!$B$2:$L$134, 7, FALSE))*'Coefficients - Win Probability'!$F$2</f>
        <v>#N/A</v>
      </c>
      <c r="G1081" s="5" t="str">
        <f>(VLOOKUP(Games!B1082, Data!$B$2:$L$134, 8, FALSE)-VLOOKUP(Games!E1082, Data!$B$2:$L$134, 8, FALSE))*'Coefficients - Win Probability'!$G$2</f>
        <v>#N/A</v>
      </c>
      <c r="H1081" s="5" t="str">
        <f>(VLOOKUP(Games!B1082, Data!$B$2:$L$134, 9, FALSE)-VLOOKUP(Games!E1082, Data!$B$2:$L$134, 9, FALSE))*'Coefficients - Win Probability'!$H$2</f>
        <v>#N/A</v>
      </c>
      <c r="I1081" s="5" t="str">
        <f>(VLOOKUP(Games!B1082, Data!$B$2:$L$134, 10, FALSE)-VLOOKUP(Games!E1082, Data!$B$2:$L$134, 10, FALSE))*'Coefficients - Win Probability'!$I$2</f>
        <v>#N/A</v>
      </c>
      <c r="J1081" s="5" t="str">
        <f>(IF(AND(VLOOKUP(Games!B1082, Data!$B$2:$L$134, 11, FALSE)=1, VLOOKUP(Games!E1082, Data!$B$2:$L$134, 11, FALSE)&lt;&gt;1), 1,0))*'Coefficients - Win Probability'!$J$2</f>
        <v>#N/A</v>
      </c>
      <c r="K1081" s="5" t="str">
        <f>(IF(AND(VLOOKUP(Games!B1082, Data!$B$2:$L$134, 11, FALSE)&lt;&gt;1, VLOOKUP(Games!E1082, Data!$B$2:$L$134, 11, FALSE)=1), 1,0))*'Coefficients - Win Probability'!$K$2</f>
        <v>#N/A</v>
      </c>
      <c r="L1081" s="5" t="str">
        <f>(VLOOKUP(Games!B1082, Data!$B$2:$L$134, 3, FALSE)-VLOOKUP(Games!E1082, Data!$B$2:$L$134, 3, FALSE))*'Coefficients - Win Probability'!$L$2</f>
        <v>#N/A</v>
      </c>
      <c r="N1081" s="5" t="str">
        <f t="shared" si="1"/>
        <v>#N/A</v>
      </c>
    </row>
    <row r="1082" ht="14.25" customHeight="1">
      <c r="A1082" s="5" t="n">
        <f>'Coefficients - Win Probability'!$A$2</f>
        <v>0</v>
      </c>
      <c r="B1082" s="5" t="n">
        <f>(Games!G1083)*'Coefficients - Win Probability'!$B$2</f>
        <v>0</v>
      </c>
      <c r="C1082" s="5" t="str">
        <f>(VLOOKUP(Games!B1083, Data!$B$2:$L$134, 4, FALSE)-VLOOKUP(Games!E1083, Data!$B$2:$L$134, 4, FALSE))*'Coefficients - Win Probability'!$C$2</f>
        <v>#N/A</v>
      </c>
      <c r="D1082" s="5" t="str">
        <f>(VLOOKUP(Games!B1083, Data!$B$2:$L$134, 5, FALSE)-VLOOKUP(Games!E1083, Data!$B$2:$L$134, 5, FALSE))*'Coefficients - Win Probability'!$D$2</f>
        <v>#N/A</v>
      </c>
      <c r="E1082" s="5" t="str">
        <f>(VLOOKUP(Games!B1083, Data!$B$2:$L$134, 6, FALSE)-VLOOKUP(Games!E1083, Data!$B$2:$L$134, 6, FALSE))*'Coefficients - Win Probability'!$E$2</f>
        <v>#N/A</v>
      </c>
      <c r="F1082" s="5" t="str">
        <f>(VLOOKUP(Games!B1083, Data!$B$2:$L$134, 7, FALSE)-VLOOKUP(Games!E1083, Data!$B$2:$L$134, 7, FALSE))*'Coefficients - Win Probability'!$F$2</f>
        <v>#N/A</v>
      </c>
      <c r="G1082" s="5" t="str">
        <f>(VLOOKUP(Games!B1083, Data!$B$2:$L$134, 8, FALSE)-VLOOKUP(Games!E1083, Data!$B$2:$L$134, 8, FALSE))*'Coefficients - Win Probability'!$G$2</f>
        <v>#N/A</v>
      </c>
      <c r="H1082" s="5" t="str">
        <f>(VLOOKUP(Games!B1083, Data!$B$2:$L$134, 9, FALSE)-VLOOKUP(Games!E1083, Data!$B$2:$L$134, 9, FALSE))*'Coefficients - Win Probability'!$H$2</f>
        <v>#N/A</v>
      </c>
      <c r="I1082" s="5" t="str">
        <f>(VLOOKUP(Games!B1083, Data!$B$2:$L$134, 10, FALSE)-VLOOKUP(Games!E1083, Data!$B$2:$L$134, 10, FALSE))*'Coefficients - Win Probability'!$I$2</f>
        <v>#N/A</v>
      </c>
      <c r="J1082" s="5" t="str">
        <f>(IF(AND(VLOOKUP(Games!B1083, Data!$B$2:$L$134, 11, FALSE)=1, VLOOKUP(Games!E1083, Data!$B$2:$L$134, 11, FALSE)&lt;&gt;1), 1,0))*'Coefficients - Win Probability'!$J$2</f>
        <v>#N/A</v>
      </c>
      <c r="K1082" s="5" t="str">
        <f>(IF(AND(VLOOKUP(Games!B1083, Data!$B$2:$L$134, 11, FALSE)&lt;&gt;1, VLOOKUP(Games!E1083, Data!$B$2:$L$134, 11, FALSE)=1), 1,0))*'Coefficients - Win Probability'!$K$2</f>
        <v>#N/A</v>
      </c>
      <c r="L1082" s="5" t="str">
        <f>(VLOOKUP(Games!B1083, Data!$B$2:$L$134, 3, FALSE)-VLOOKUP(Games!E1083, Data!$B$2:$L$134, 3, FALSE))*'Coefficients - Win Probability'!$L$2</f>
        <v>#N/A</v>
      </c>
      <c r="N1082" s="5" t="str">
        <f t="shared" si="1"/>
        <v>#N/A</v>
      </c>
    </row>
    <row r="1083" ht="14.25" customHeight="1">
      <c r="A1083" s="5" t="n">
        <f>'Coefficients - Win Probability'!$A$2</f>
        <v>0</v>
      </c>
      <c r="B1083" s="5" t="n">
        <f>(Games!G1084)*'Coefficients - Win Probability'!$B$2</f>
        <v>0</v>
      </c>
      <c r="C1083" s="5" t="str">
        <f>(VLOOKUP(Games!B1084, Data!$B$2:$L$134, 4, FALSE)-VLOOKUP(Games!E1084, Data!$B$2:$L$134, 4, FALSE))*'Coefficients - Win Probability'!$C$2</f>
        <v>#N/A</v>
      </c>
      <c r="D1083" s="5" t="str">
        <f>(VLOOKUP(Games!B1084, Data!$B$2:$L$134, 5, FALSE)-VLOOKUP(Games!E1084, Data!$B$2:$L$134, 5, FALSE))*'Coefficients - Win Probability'!$D$2</f>
        <v>#N/A</v>
      </c>
      <c r="E1083" s="5" t="str">
        <f>(VLOOKUP(Games!B1084, Data!$B$2:$L$134, 6, FALSE)-VLOOKUP(Games!E1084, Data!$B$2:$L$134, 6, FALSE))*'Coefficients - Win Probability'!$E$2</f>
        <v>#N/A</v>
      </c>
      <c r="F1083" s="5" t="str">
        <f>(VLOOKUP(Games!B1084, Data!$B$2:$L$134, 7, FALSE)-VLOOKUP(Games!E1084, Data!$B$2:$L$134, 7, FALSE))*'Coefficients - Win Probability'!$F$2</f>
        <v>#N/A</v>
      </c>
      <c r="G1083" s="5" t="str">
        <f>(VLOOKUP(Games!B1084, Data!$B$2:$L$134, 8, FALSE)-VLOOKUP(Games!E1084, Data!$B$2:$L$134, 8, FALSE))*'Coefficients - Win Probability'!$G$2</f>
        <v>#N/A</v>
      </c>
      <c r="H1083" s="5" t="str">
        <f>(VLOOKUP(Games!B1084, Data!$B$2:$L$134, 9, FALSE)-VLOOKUP(Games!E1084, Data!$B$2:$L$134, 9, FALSE))*'Coefficients - Win Probability'!$H$2</f>
        <v>#N/A</v>
      </c>
      <c r="I1083" s="5" t="str">
        <f>(VLOOKUP(Games!B1084, Data!$B$2:$L$134, 10, FALSE)-VLOOKUP(Games!E1084, Data!$B$2:$L$134, 10, FALSE))*'Coefficients - Win Probability'!$I$2</f>
        <v>#N/A</v>
      </c>
      <c r="J1083" s="5" t="str">
        <f>(IF(AND(VLOOKUP(Games!B1084, Data!$B$2:$L$134, 11, FALSE)=1, VLOOKUP(Games!E1084, Data!$B$2:$L$134, 11, FALSE)&lt;&gt;1), 1,0))*'Coefficients - Win Probability'!$J$2</f>
        <v>#N/A</v>
      </c>
      <c r="K1083" s="5" t="str">
        <f>(IF(AND(VLOOKUP(Games!B1084, Data!$B$2:$L$134, 11, FALSE)&lt;&gt;1, VLOOKUP(Games!E1084, Data!$B$2:$L$134, 11, FALSE)=1), 1,0))*'Coefficients - Win Probability'!$K$2</f>
        <v>#N/A</v>
      </c>
      <c r="L1083" s="5" t="str">
        <f>(VLOOKUP(Games!B1084, Data!$B$2:$L$134, 3, FALSE)-VLOOKUP(Games!E1084, Data!$B$2:$L$134, 3, FALSE))*'Coefficients - Win Probability'!$L$2</f>
        <v>#N/A</v>
      </c>
      <c r="N1083" s="5" t="str">
        <f t="shared" si="1"/>
        <v>#N/A</v>
      </c>
    </row>
    <row r="1084" ht="14.25" customHeight="1">
      <c r="A1084" s="5" t="n">
        <f>'Coefficients - Win Probability'!$A$2</f>
        <v>0</v>
      </c>
      <c r="B1084" s="5" t="n">
        <f>(Games!G1085)*'Coefficients - Win Probability'!$B$2</f>
        <v>0</v>
      </c>
      <c r="C1084" s="5" t="str">
        <f>(VLOOKUP(Games!B1085, Data!$B$2:$L$134, 4, FALSE)-VLOOKUP(Games!E1085, Data!$B$2:$L$134, 4, FALSE))*'Coefficients - Win Probability'!$C$2</f>
        <v>#N/A</v>
      </c>
      <c r="D1084" s="5" t="str">
        <f>(VLOOKUP(Games!B1085, Data!$B$2:$L$134, 5, FALSE)-VLOOKUP(Games!E1085, Data!$B$2:$L$134, 5, FALSE))*'Coefficients - Win Probability'!$D$2</f>
        <v>#N/A</v>
      </c>
      <c r="E1084" s="5" t="str">
        <f>(VLOOKUP(Games!B1085, Data!$B$2:$L$134, 6, FALSE)-VLOOKUP(Games!E1085, Data!$B$2:$L$134, 6, FALSE))*'Coefficients - Win Probability'!$E$2</f>
        <v>#N/A</v>
      </c>
      <c r="F1084" s="5" t="str">
        <f>(VLOOKUP(Games!B1085, Data!$B$2:$L$134, 7, FALSE)-VLOOKUP(Games!E1085, Data!$B$2:$L$134, 7, FALSE))*'Coefficients - Win Probability'!$F$2</f>
        <v>#N/A</v>
      </c>
      <c r="G1084" s="5" t="str">
        <f>(VLOOKUP(Games!B1085, Data!$B$2:$L$134, 8, FALSE)-VLOOKUP(Games!E1085, Data!$B$2:$L$134, 8, FALSE))*'Coefficients - Win Probability'!$G$2</f>
        <v>#N/A</v>
      </c>
      <c r="H1084" s="5" t="str">
        <f>(VLOOKUP(Games!B1085, Data!$B$2:$L$134, 9, FALSE)-VLOOKUP(Games!E1085, Data!$B$2:$L$134, 9, FALSE))*'Coefficients - Win Probability'!$H$2</f>
        <v>#N/A</v>
      </c>
      <c r="I1084" s="5" t="str">
        <f>(VLOOKUP(Games!B1085, Data!$B$2:$L$134, 10, FALSE)-VLOOKUP(Games!E1085, Data!$B$2:$L$134, 10, FALSE))*'Coefficients - Win Probability'!$I$2</f>
        <v>#N/A</v>
      </c>
      <c r="J1084" s="5" t="str">
        <f>(IF(AND(VLOOKUP(Games!B1085, Data!$B$2:$L$134, 11, FALSE)=1, VLOOKUP(Games!E1085, Data!$B$2:$L$134, 11, FALSE)&lt;&gt;1), 1,0))*'Coefficients - Win Probability'!$J$2</f>
        <v>#N/A</v>
      </c>
      <c r="K1084" s="5" t="str">
        <f>(IF(AND(VLOOKUP(Games!B1085, Data!$B$2:$L$134, 11, FALSE)&lt;&gt;1, VLOOKUP(Games!E1085, Data!$B$2:$L$134, 11, FALSE)=1), 1,0))*'Coefficients - Win Probability'!$K$2</f>
        <v>#N/A</v>
      </c>
      <c r="L1084" s="5" t="str">
        <f>(VLOOKUP(Games!B1085, Data!$B$2:$L$134, 3, FALSE)-VLOOKUP(Games!E1085, Data!$B$2:$L$134, 3, FALSE))*'Coefficients - Win Probability'!$L$2</f>
        <v>#N/A</v>
      </c>
      <c r="N1084" s="5" t="str">
        <f t="shared" si="1"/>
        <v>#N/A</v>
      </c>
    </row>
    <row r="1085" ht="14.25" customHeight="1">
      <c r="A1085" s="5" t="n">
        <f>'Coefficients - Win Probability'!$A$2</f>
        <v>0</v>
      </c>
      <c r="B1085" s="5" t="n">
        <f>(Games!G1086)*'Coefficients - Win Probability'!$B$2</f>
        <v>0</v>
      </c>
      <c r="C1085" s="5" t="str">
        <f>(VLOOKUP(Games!B1086, Data!$B$2:$L$134, 4, FALSE)-VLOOKUP(Games!E1086, Data!$B$2:$L$134, 4, FALSE))*'Coefficients - Win Probability'!$C$2</f>
        <v>#N/A</v>
      </c>
      <c r="D1085" s="5" t="str">
        <f>(VLOOKUP(Games!B1086, Data!$B$2:$L$134, 5, FALSE)-VLOOKUP(Games!E1086, Data!$B$2:$L$134, 5, FALSE))*'Coefficients - Win Probability'!$D$2</f>
        <v>#N/A</v>
      </c>
      <c r="E1085" s="5" t="str">
        <f>(VLOOKUP(Games!B1086, Data!$B$2:$L$134, 6, FALSE)-VLOOKUP(Games!E1086, Data!$B$2:$L$134, 6, FALSE))*'Coefficients - Win Probability'!$E$2</f>
        <v>#N/A</v>
      </c>
      <c r="F1085" s="5" t="str">
        <f>(VLOOKUP(Games!B1086, Data!$B$2:$L$134, 7, FALSE)-VLOOKUP(Games!E1086, Data!$B$2:$L$134, 7, FALSE))*'Coefficients - Win Probability'!$F$2</f>
        <v>#N/A</v>
      </c>
      <c r="G1085" s="5" t="str">
        <f>(VLOOKUP(Games!B1086, Data!$B$2:$L$134, 8, FALSE)-VLOOKUP(Games!E1086, Data!$B$2:$L$134, 8, FALSE))*'Coefficients - Win Probability'!$G$2</f>
        <v>#N/A</v>
      </c>
      <c r="H1085" s="5" t="str">
        <f>(VLOOKUP(Games!B1086, Data!$B$2:$L$134, 9, FALSE)-VLOOKUP(Games!E1086, Data!$B$2:$L$134, 9, FALSE))*'Coefficients - Win Probability'!$H$2</f>
        <v>#N/A</v>
      </c>
      <c r="I1085" s="5" t="str">
        <f>(VLOOKUP(Games!B1086, Data!$B$2:$L$134, 10, FALSE)-VLOOKUP(Games!E1086, Data!$B$2:$L$134, 10, FALSE))*'Coefficients - Win Probability'!$I$2</f>
        <v>#N/A</v>
      </c>
      <c r="J1085" s="5" t="str">
        <f>(IF(AND(VLOOKUP(Games!B1086, Data!$B$2:$L$134, 11, FALSE)=1, VLOOKUP(Games!E1086, Data!$B$2:$L$134, 11, FALSE)&lt;&gt;1), 1,0))*'Coefficients - Win Probability'!$J$2</f>
        <v>#N/A</v>
      </c>
      <c r="K1085" s="5" t="str">
        <f>(IF(AND(VLOOKUP(Games!B1086, Data!$B$2:$L$134, 11, FALSE)&lt;&gt;1, VLOOKUP(Games!E1086, Data!$B$2:$L$134, 11, FALSE)=1), 1,0))*'Coefficients - Win Probability'!$K$2</f>
        <v>#N/A</v>
      </c>
      <c r="L1085" s="5" t="str">
        <f>(VLOOKUP(Games!B1086, Data!$B$2:$L$134, 3, FALSE)-VLOOKUP(Games!E1086, Data!$B$2:$L$134, 3, FALSE))*'Coefficients - Win Probability'!$L$2</f>
        <v>#N/A</v>
      </c>
      <c r="N1085" s="5" t="str">
        <f t="shared" si="1"/>
        <v>#N/A</v>
      </c>
    </row>
    <row r="1086" ht="14.25" customHeight="1">
      <c r="A1086" s="5" t="n">
        <f>'Coefficients - Win Probability'!$A$2</f>
        <v>0</v>
      </c>
      <c r="B1086" s="5" t="n">
        <f>(Games!G1087)*'Coefficients - Win Probability'!$B$2</f>
        <v>0</v>
      </c>
      <c r="C1086" s="5" t="str">
        <f>(VLOOKUP(Games!B1087, Data!$B$2:$L$134, 4, FALSE)-VLOOKUP(Games!E1087, Data!$B$2:$L$134, 4, FALSE))*'Coefficients - Win Probability'!$C$2</f>
        <v>#N/A</v>
      </c>
      <c r="D1086" s="5" t="str">
        <f>(VLOOKUP(Games!B1087, Data!$B$2:$L$134, 5, FALSE)-VLOOKUP(Games!E1087, Data!$B$2:$L$134, 5, FALSE))*'Coefficients - Win Probability'!$D$2</f>
        <v>#N/A</v>
      </c>
      <c r="E1086" s="5" t="str">
        <f>(VLOOKUP(Games!B1087, Data!$B$2:$L$134, 6, FALSE)-VLOOKUP(Games!E1087, Data!$B$2:$L$134, 6, FALSE))*'Coefficients - Win Probability'!$E$2</f>
        <v>#N/A</v>
      </c>
      <c r="F1086" s="5" t="str">
        <f>(VLOOKUP(Games!B1087, Data!$B$2:$L$134, 7, FALSE)-VLOOKUP(Games!E1087, Data!$B$2:$L$134, 7, FALSE))*'Coefficients - Win Probability'!$F$2</f>
        <v>#N/A</v>
      </c>
      <c r="G1086" s="5" t="str">
        <f>(VLOOKUP(Games!B1087, Data!$B$2:$L$134, 8, FALSE)-VLOOKUP(Games!E1087, Data!$B$2:$L$134, 8, FALSE))*'Coefficients - Win Probability'!$G$2</f>
        <v>#N/A</v>
      </c>
      <c r="H1086" s="5" t="str">
        <f>(VLOOKUP(Games!B1087, Data!$B$2:$L$134, 9, FALSE)-VLOOKUP(Games!E1087, Data!$B$2:$L$134, 9, FALSE))*'Coefficients - Win Probability'!$H$2</f>
        <v>#N/A</v>
      </c>
      <c r="I1086" s="5" t="str">
        <f>(VLOOKUP(Games!B1087, Data!$B$2:$L$134, 10, FALSE)-VLOOKUP(Games!E1087, Data!$B$2:$L$134, 10, FALSE))*'Coefficients - Win Probability'!$I$2</f>
        <v>#N/A</v>
      </c>
      <c r="J1086" s="5" t="str">
        <f>(IF(AND(VLOOKUP(Games!B1087, Data!$B$2:$L$134, 11, FALSE)=1, VLOOKUP(Games!E1087, Data!$B$2:$L$134, 11, FALSE)&lt;&gt;1), 1,0))*'Coefficients - Win Probability'!$J$2</f>
        <v>#N/A</v>
      </c>
      <c r="K1086" s="5" t="str">
        <f>(IF(AND(VLOOKUP(Games!B1087, Data!$B$2:$L$134, 11, FALSE)&lt;&gt;1, VLOOKUP(Games!E1087, Data!$B$2:$L$134, 11, FALSE)=1), 1,0))*'Coefficients - Win Probability'!$K$2</f>
        <v>#N/A</v>
      </c>
      <c r="L1086" s="5" t="str">
        <f>(VLOOKUP(Games!B1087, Data!$B$2:$L$134, 3, FALSE)-VLOOKUP(Games!E1087, Data!$B$2:$L$134, 3, FALSE))*'Coefficients - Win Probability'!$L$2</f>
        <v>#N/A</v>
      </c>
      <c r="N1086" s="5" t="str">
        <f t="shared" si="1"/>
        <v>#N/A</v>
      </c>
    </row>
    <row r="1087" ht="14.25" customHeight="1">
      <c r="A1087" s="5" t="n">
        <f>'Coefficients - Win Probability'!$A$2</f>
        <v>0</v>
      </c>
      <c r="B1087" s="5" t="n">
        <f>(Games!G1088)*'Coefficients - Win Probability'!$B$2</f>
        <v>0</v>
      </c>
      <c r="C1087" s="5" t="str">
        <f>(VLOOKUP(Games!B1088, Data!$B$2:$L$134, 4, FALSE)-VLOOKUP(Games!E1088, Data!$B$2:$L$134, 4, FALSE))*'Coefficients - Win Probability'!$C$2</f>
        <v>#N/A</v>
      </c>
      <c r="D1087" s="5" t="str">
        <f>(VLOOKUP(Games!B1088, Data!$B$2:$L$134, 5, FALSE)-VLOOKUP(Games!E1088, Data!$B$2:$L$134, 5, FALSE))*'Coefficients - Win Probability'!$D$2</f>
        <v>#N/A</v>
      </c>
      <c r="E1087" s="5" t="str">
        <f>(VLOOKUP(Games!B1088, Data!$B$2:$L$134, 6, FALSE)-VLOOKUP(Games!E1088, Data!$B$2:$L$134, 6, FALSE))*'Coefficients - Win Probability'!$E$2</f>
        <v>#N/A</v>
      </c>
      <c r="F1087" s="5" t="str">
        <f>(VLOOKUP(Games!B1088, Data!$B$2:$L$134, 7, FALSE)-VLOOKUP(Games!E1088, Data!$B$2:$L$134, 7, FALSE))*'Coefficients - Win Probability'!$F$2</f>
        <v>#N/A</v>
      </c>
      <c r="G1087" s="5" t="str">
        <f>(VLOOKUP(Games!B1088, Data!$B$2:$L$134, 8, FALSE)-VLOOKUP(Games!E1088, Data!$B$2:$L$134, 8, FALSE))*'Coefficients - Win Probability'!$G$2</f>
        <v>#N/A</v>
      </c>
      <c r="H1087" s="5" t="str">
        <f>(VLOOKUP(Games!B1088, Data!$B$2:$L$134, 9, FALSE)-VLOOKUP(Games!E1088, Data!$B$2:$L$134, 9, FALSE))*'Coefficients - Win Probability'!$H$2</f>
        <v>#N/A</v>
      </c>
      <c r="I1087" s="5" t="str">
        <f>(VLOOKUP(Games!B1088, Data!$B$2:$L$134, 10, FALSE)-VLOOKUP(Games!E1088, Data!$B$2:$L$134, 10, FALSE))*'Coefficients - Win Probability'!$I$2</f>
        <v>#N/A</v>
      </c>
      <c r="J1087" s="5" t="str">
        <f>(IF(AND(VLOOKUP(Games!B1088, Data!$B$2:$L$134, 11, FALSE)=1, VLOOKUP(Games!E1088, Data!$B$2:$L$134, 11, FALSE)&lt;&gt;1), 1,0))*'Coefficients - Win Probability'!$J$2</f>
        <v>#N/A</v>
      </c>
      <c r="K1087" s="5" t="str">
        <f>(IF(AND(VLOOKUP(Games!B1088, Data!$B$2:$L$134, 11, FALSE)&lt;&gt;1, VLOOKUP(Games!E1088, Data!$B$2:$L$134, 11, FALSE)=1), 1,0))*'Coefficients - Win Probability'!$K$2</f>
        <v>#N/A</v>
      </c>
      <c r="L1087" s="5" t="str">
        <f>(VLOOKUP(Games!B1088, Data!$B$2:$L$134, 3, FALSE)-VLOOKUP(Games!E1088, Data!$B$2:$L$134, 3, FALSE))*'Coefficients - Win Probability'!$L$2</f>
        <v>#N/A</v>
      </c>
      <c r="N1087" s="5" t="str">
        <f t="shared" si="1"/>
        <v>#N/A</v>
      </c>
    </row>
    <row r="1088" ht="14.25" customHeight="1">
      <c r="A1088" s="5" t="n">
        <f>'Coefficients - Win Probability'!$A$2</f>
        <v>0</v>
      </c>
      <c r="B1088" s="5" t="n">
        <f>(Games!G1089)*'Coefficients - Win Probability'!$B$2</f>
        <v>0</v>
      </c>
      <c r="C1088" s="5" t="str">
        <f>(VLOOKUP(Games!B1089, Data!$B$2:$L$134, 4, FALSE)-VLOOKUP(Games!E1089, Data!$B$2:$L$134, 4, FALSE))*'Coefficients - Win Probability'!$C$2</f>
        <v>#N/A</v>
      </c>
      <c r="D1088" s="5" t="str">
        <f>(VLOOKUP(Games!B1089, Data!$B$2:$L$134, 5, FALSE)-VLOOKUP(Games!E1089, Data!$B$2:$L$134, 5, FALSE))*'Coefficients - Win Probability'!$D$2</f>
        <v>#N/A</v>
      </c>
      <c r="E1088" s="5" t="str">
        <f>(VLOOKUP(Games!B1089, Data!$B$2:$L$134, 6, FALSE)-VLOOKUP(Games!E1089, Data!$B$2:$L$134, 6, FALSE))*'Coefficients - Win Probability'!$E$2</f>
        <v>#N/A</v>
      </c>
      <c r="F1088" s="5" t="str">
        <f>(VLOOKUP(Games!B1089, Data!$B$2:$L$134, 7, FALSE)-VLOOKUP(Games!E1089, Data!$B$2:$L$134, 7, FALSE))*'Coefficients - Win Probability'!$F$2</f>
        <v>#N/A</v>
      </c>
      <c r="G1088" s="5" t="str">
        <f>(VLOOKUP(Games!B1089, Data!$B$2:$L$134, 8, FALSE)-VLOOKUP(Games!E1089, Data!$B$2:$L$134, 8, FALSE))*'Coefficients - Win Probability'!$G$2</f>
        <v>#N/A</v>
      </c>
      <c r="H1088" s="5" t="str">
        <f>(VLOOKUP(Games!B1089, Data!$B$2:$L$134, 9, FALSE)-VLOOKUP(Games!E1089, Data!$B$2:$L$134, 9, FALSE))*'Coefficients - Win Probability'!$H$2</f>
        <v>#N/A</v>
      </c>
      <c r="I1088" s="5" t="str">
        <f>(VLOOKUP(Games!B1089, Data!$B$2:$L$134, 10, FALSE)-VLOOKUP(Games!E1089, Data!$B$2:$L$134, 10, FALSE))*'Coefficients - Win Probability'!$I$2</f>
        <v>#N/A</v>
      </c>
      <c r="J1088" s="5" t="str">
        <f>(IF(AND(VLOOKUP(Games!B1089, Data!$B$2:$L$134, 11, FALSE)=1, VLOOKUP(Games!E1089, Data!$B$2:$L$134, 11, FALSE)&lt;&gt;1), 1,0))*'Coefficients - Win Probability'!$J$2</f>
        <v>#N/A</v>
      </c>
      <c r="K1088" s="5" t="str">
        <f>(IF(AND(VLOOKUP(Games!B1089, Data!$B$2:$L$134, 11, FALSE)&lt;&gt;1, VLOOKUP(Games!E1089, Data!$B$2:$L$134, 11, FALSE)=1), 1,0))*'Coefficients - Win Probability'!$K$2</f>
        <v>#N/A</v>
      </c>
      <c r="L1088" s="5" t="str">
        <f>(VLOOKUP(Games!B1089, Data!$B$2:$L$134, 3, FALSE)-VLOOKUP(Games!E1089, Data!$B$2:$L$134, 3, FALSE))*'Coefficients - Win Probability'!$L$2</f>
        <v>#N/A</v>
      </c>
      <c r="N1088" s="5" t="str">
        <f t="shared" si="1"/>
        <v>#N/A</v>
      </c>
    </row>
    <row r="1089" ht="14.25" customHeight="1">
      <c r="A1089" s="5" t="n">
        <f>'Coefficients - Win Probability'!$A$2</f>
        <v>0</v>
      </c>
      <c r="B1089" s="5" t="n">
        <f>(Games!G1090)*'Coefficients - Win Probability'!$B$2</f>
        <v>0</v>
      </c>
      <c r="C1089" s="5" t="str">
        <f>(VLOOKUP(Games!B1090, Data!$B$2:$L$134, 4, FALSE)-VLOOKUP(Games!E1090, Data!$B$2:$L$134, 4, FALSE))*'Coefficients - Win Probability'!$C$2</f>
        <v>#N/A</v>
      </c>
      <c r="D1089" s="5" t="str">
        <f>(VLOOKUP(Games!B1090, Data!$B$2:$L$134, 5, FALSE)-VLOOKUP(Games!E1090, Data!$B$2:$L$134, 5, FALSE))*'Coefficients - Win Probability'!$D$2</f>
        <v>#N/A</v>
      </c>
      <c r="E1089" s="5" t="str">
        <f>(VLOOKUP(Games!B1090, Data!$B$2:$L$134, 6, FALSE)-VLOOKUP(Games!E1090, Data!$B$2:$L$134, 6, FALSE))*'Coefficients - Win Probability'!$E$2</f>
        <v>#N/A</v>
      </c>
      <c r="F1089" s="5" t="str">
        <f>(VLOOKUP(Games!B1090, Data!$B$2:$L$134, 7, FALSE)-VLOOKUP(Games!E1090, Data!$B$2:$L$134, 7, FALSE))*'Coefficients - Win Probability'!$F$2</f>
        <v>#N/A</v>
      </c>
      <c r="G1089" s="5" t="str">
        <f>(VLOOKUP(Games!B1090, Data!$B$2:$L$134, 8, FALSE)-VLOOKUP(Games!E1090, Data!$B$2:$L$134, 8, FALSE))*'Coefficients - Win Probability'!$G$2</f>
        <v>#N/A</v>
      </c>
      <c r="H1089" s="5" t="str">
        <f>(VLOOKUP(Games!B1090, Data!$B$2:$L$134, 9, FALSE)-VLOOKUP(Games!E1090, Data!$B$2:$L$134, 9, FALSE))*'Coefficients - Win Probability'!$H$2</f>
        <v>#N/A</v>
      </c>
      <c r="I1089" s="5" t="str">
        <f>(VLOOKUP(Games!B1090, Data!$B$2:$L$134, 10, FALSE)-VLOOKUP(Games!E1090, Data!$B$2:$L$134, 10, FALSE))*'Coefficients - Win Probability'!$I$2</f>
        <v>#N/A</v>
      </c>
      <c r="J1089" s="5" t="str">
        <f>(IF(AND(VLOOKUP(Games!B1090, Data!$B$2:$L$134, 11, FALSE)=1, VLOOKUP(Games!E1090, Data!$B$2:$L$134, 11, FALSE)&lt;&gt;1), 1,0))*'Coefficients - Win Probability'!$J$2</f>
        <v>#N/A</v>
      </c>
      <c r="K1089" s="5" t="str">
        <f>(IF(AND(VLOOKUP(Games!B1090, Data!$B$2:$L$134, 11, FALSE)&lt;&gt;1, VLOOKUP(Games!E1090, Data!$B$2:$L$134, 11, FALSE)=1), 1,0))*'Coefficients - Win Probability'!$K$2</f>
        <v>#N/A</v>
      </c>
      <c r="L1089" s="5" t="str">
        <f>(VLOOKUP(Games!B1090, Data!$B$2:$L$134, 3, FALSE)-VLOOKUP(Games!E1090, Data!$B$2:$L$134, 3, FALSE))*'Coefficients - Win Probability'!$L$2</f>
        <v>#N/A</v>
      </c>
      <c r="N1089" s="5" t="str">
        <f t="shared" si="1"/>
        <v>#N/A</v>
      </c>
    </row>
    <row r="1090" ht="14.25" customHeight="1">
      <c r="A1090" s="5" t="n">
        <f>'Coefficients - Win Probability'!$A$2</f>
        <v>0</v>
      </c>
      <c r="B1090" s="5" t="n">
        <f>(Games!G1091)*'Coefficients - Win Probability'!$B$2</f>
        <v>0</v>
      </c>
      <c r="C1090" s="5" t="str">
        <f>(VLOOKUP(Games!B1091, Data!$B$2:$L$134, 4, FALSE)-VLOOKUP(Games!E1091, Data!$B$2:$L$134, 4, FALSE))*'Coefficients - Win Probability'!$C$2</f>
        <v>#N/A</v>
      </c>
      <c r="D1090" s="5" t="str">
        <f>(VLOOKUP(Games!B1091, Data!$B$2:$L$134, 5, FALSE)-VLOOKUP(Games!E1091, Data!$B$2:$L$134, 5, FALSE))*'Coefficients - Win Probability'!$D$2</f>
        <v>#N/A</v>
      </c>
      <c r="E1090" s="5" t="str">
        <f>(VLOOKUP(Games!B1091, Data!$B$2:$L$134, 6, FALSE)-VLOOKUP(Games!E1091, Data!$B$2:$L$134, 6, FALSE))*'Coefficients - Win Probability'!$E$2</f>
        <v>#N/A</v>
      </c>
      <c r="F1090" s="5" t="str">
        <f>(VLOOKUP(Games!B1091, Data!$B$2:$L$134, 7, FALSE)-VLOOKUP(Games!E1091, Data!$B$2:$L$134, 7, FALSE))*'Coefficients - Win Probability'!$F$2</f>
        <v>#N/A</v>
      </c>
      <c r="G1090" s="5" t="str">
        <f>(VLOOKUP(Games!B1091, Data!$B$2:$L$134, 8, FALSE)-VLOOKUP(Games!E1091, Data!$B$2:$L$134, 8, FALSE))*'Coefficients - Win Probability'!$G$2</f>
        <v>#N/A</v>
      </c>
      <c r="H1090" s="5" t="str">
        <f>(VLOOKUP(Games!B1091, Data!$B$2:$L$134, 9, FALSE)-VLOOKUP(Games!E1091, Data!$B$2:$L$134, 9, FALSE))*'Coefficients - Win Probability'!$H$2</f>
        <v>#N/A</v>
      </c>
      <c r="I1090" s="5" t="str">
        <f>(VLOOKUP(Games!B1091, Data!$B$2:$L$134, 10, FALSE)-VLOOKUP(Games!E1091, Data!$B$2:$L$134, 10, FALSE))*'Coefficients - Win Probability'!$I$2</f>
        <v>#N/A</v>
      </c>
      <c r="J1090" s="5" t="str">
        <f>(IF(AND(VLOOKUP(Games!B1091, Data!$B$2:$L$134, 11, FALSE)=1, VLOOKUP(Games!E1091, Data!$B$2:$L$134, 11, FALSE)&lt;&gt;1), 1,0))*'Coefficients - Win Probability'!$J$2</f>
        <v>#N/A</v>
      </c>
      <c r="K1090" s="5" t="str">
        <f>(IF(AND(VLOOKUP(Games!B1091, Data!$B$2:$L$134, 11, FALSE)&lt;&gt;1, VLOOKUP(Games!E1091, Data!$B$2:$L$134, 11, FALSE)=1), 1,0))*'Coefficients - Win Probability'!$K$2</f>
        <v>#N/A</v>
      </c>
      <c r="L1090" s="5" t="str">
        <f>(VLOOKUP(Games!B1091, Data!$B$2:$L$134, 3, FALSE)-VLOOKUP(Games!E1091, Data!$B$2:$L$134, 3, FALSE))*'Coefficients - Win Probability'!$L$2</f>
        <v>#N/A</v>
      </c>
      <c r="N1090" s="5" t="str">
        <f t="shared" si="1"/>
        <v>#N/A</v>
      </c>
    </row>
    <row r="1091" ht="14.25" customHeight="1">
      <c r="A1091" s="5" t="n">
        <f>'Coefficients - Win Probability'!$A$2</f>
        <v>0</v>
      </c>
      <c r="B1091" s="5" t="n">
        <f>(Games!G1092)*'Coefficients - Win Probability'!$B$2</f>
        <v>0</v>
      </c>
      <c r="C1091" s="5" t="str">
        <f>(VLOOKUP(Games!B1092, Data!$B$2:$L$134, 4, FALSE)-VLOOKUP(Games!E1092, Data!$B$2:$L$134, 4, FALSE))*'Coefficients - Win Probability'!$C$2</f>
        <v>#N/A</v>
      </c>
      <c r="D1091" s="5" t="str">
        <f>(VLOOKUP(Games!B1092, Data!$B$2:$L$134, 5, FALSE)-VLOOKUP(Games!E1092, Data!$B$2:$L$134, 5, FALSE))*'Coefficients - Win Probability'!$D$2</f>
        <v>#N/A</v>
      </c>
      <c r="E1091" s="5" t="str">
        <f>(VLOOKUP(Games!B1092, Data!$B$2:$L$134, 6, FALSE)-VLOOKUP(Games!E1092, Data!$B$2:$L$134, 6, FALSE))*'Coefficients - Win Probability'!$E$2</f>
        <v>#N/A</v>
      </c>
      <c r="F1091" s="5" t="str">
        <f>(VLOOKUP(Games!B1092, Data!$B$2:$L$134, 7, FALSE)-VLOOKUP(Games!E1092, Data!$B$2:$L$134, 7, FALSE))*'Coefficients - Win Probability'!$F$2</f>
        <v>#N/A</v>
      </c>
      <c r="G1091" s="5" t="str">
        <f>(VLOOKUP(Games!B1092, Data!$B$2:$L$134, 8, FALSE)-VLOOKUP(Games!E1092, Data!$B$2:$L$134, 8, FALSE))*'Coefficients - Win Probability'!$G$2</f>
        <v>#N/A</v>
      </c>
      <c r="H1091" s="5" t="str">
        <f>(VLOOKUP(Games!B1092, Data!$B$2:$L$134, 9, FALSE)-VLOOKUP(Games!E1092, Data!$B$2:$L$134, 9, FALSE))*'Coefficients - Win Probability'!$H$2</f>
        <v>#N/A</v>
      </c>
      <c r="I1091" s="5" t="str">
        <f>(VLOOKUP(Games!B1092, Data!$B$2:$L$134, 10, FALSE)-VLOOKUP(Games!E1092, Data!$B$2:$L$134, 10, FALSE))*'Coefficients - Win Probability'!$I$2</f>
        <v>#N/A</v>
      </c>
      <c r="J1091" s="5" t="str">
        <f>(IF(AND(VLOOKUP(Games!B1092, Data!$B$2:$L$134, 11, FALSE)=1, VLOOKUP(Games!E1092, Data!$B$2:$L$134, 11, FALSE)&lt;&gt;1), 1,0))*'Coefficients - Win Probability'!$J$2</f>
        <v>#N/A</v>
      </c>
      <c r="K1091" s="5" t="str">
        <f>(IF(AND(VLOOKUP(Games!B1092, Data!$B$2:$L$134, 11, FALSE)&lt;&gt;1, VLOOKUP(Games!E1092, Data!$B$2:$L$134, 11, FALSE)=1), 1,0))*'Coefficients - Win Probability'!$K$2</f>
        <v>#N/A</v>
      </c>
      <c r="L1091" s="5" t="str">
        <f>(VLOOKUP(Games!B1092, Data!$B$2:$L$134, 3, FALSE)-VLOOKUP(Games!E1092, Data!$B$2:$L$134, 3, FALSE))*'Coefficients - Win Probability'!$L$2</f>
        <v>#N/A</v>
      </c>
      <c r="N1091" s="5" t="str">
        <f t="shared" si="1"/>
        <v>#N/A</v>
      </c>
    </row>
    <row r="1092" ht="14.25" customHeight="1">
      <c r="A1092" s="5" t="n">
        <f>'Coefficients - Win Probability'!$A$2</f>
        <v>0</v>
      </c>
      <c r="B1092" s="5" t="n">
        <f>(Games!G1093)*'Coefficients - Win Probability'!$B$2</f>
        <v>0</v>
      </c>
      <c r="C1092" s="5" t="str">
        <f>(VLOOKUP(Games!B1093, Data!$B$2:$L$134, 4, FALSE)-VLOOKUP(Games!E1093, Data!$B$2:$L$134, 4, FALSE))*'Coefficients - Win Probability'!$C$2</f>
        <v>#N/A</v>
      </c>
      <c r="D1092" s="5" t="str">
        <f>(VLOOKUP(Games!B1093, Data!$B$2:$L$134, 5, FALSE)-VLOOKUP(Games!E1093, Data!$B$2:$L$134, 5, FALSE))*'Coefficients - Win Probability'!$D$2</f>
        <v>#N/A</v>
      </c>
      <c r="E1092" s="5" t="str">
        <f>(VLOOKUP(Games!B1093, Data!$B$2:$L$134, 6, FALSE)-VLOOKUP(Games!E1093, Data!$B$2:$L$134, 6, FALSE))*'Coefficients - Win Probability'!$E$2</f>
        <v>#N/A</v>
      </c>
      <c r="F1092" s="5" t="str">
        <f>(VLOOKUP(Games!B1093, Data!$B$2:$L$134, 7, FALSE)-VLOOKUP(Games!E1093, Data!$B$2:$L$134, 7, FALSE))*'Coefficients - Win Probability'!$F$2</f>
        <v>#N/A</v>
      </c>
      <c r="G1092" s="5" t="str">
        <f>(VLOOKUP(Games!B1093, Data!$B$2:$L$134, 8, FALSE)-VLOOKUP(Games!E1093, Data!$B$2:$L$134, 8, FALSE))*'Coefficients - Win Probability'!$G$2</f>
        <v>#N/A</v>
      </c>
      <c r="H1092" s="5" t="str">
        <f>(VLOOKUP(Games!B1093, Data!$B$2:$L$134, 9, FALSE)-VLOOKUP(Games!E1093, Data!$B$2:$L$134, 9, FALSE))*'Coefficients - Win Probability'!$H$2</f>
        <v>#N/A</v>
      </c>
      <c r="I1092" s="5" t="str">
        <f>(VLOOKUP(Games!B1093, Data!$B$2:$L$134, 10, FALSE)-VLOOKUP(Games!E1093, Data!$B$2:$L$134, 10, FALSE))*'Coefficients - Win Probability'!$I$2</f>
        <v>#N/A</v>
      </c>
      <c r="J1092" s="5" t="str">
        <f>(IF(AND(VLOOKUP(Games!B1093, Data!$B$2:$L$134, 11, FALSE)=1, VLOOKUP(Games!E1093, Data!$B$2:$L$134, 11, FALSE)&lt;&gt;1), 1,0))*'Coefficients - Win Probability'!$J$2</f>
        <v>#N/A</v>
      </c>
      <c r="K1092" s="5" t="str">
        <f>(IF(AND(VLOOKUP(Games!B1093, Data!$B$2:$L$134, 11, FALSE)&lt;&gt;1, VLOOKUP(Games!E1093, Data!$B$2:$L$134, 11, FALSE)=1), 1,0))*'Coefficients - Win Probability'!$K$2</f>
        <v>#N/A</v>
      </c>
      <c r="L1092" s="5" t="str">
        <f>(VLOOKUP(Games!B1093, Data!$B$2:$L$134, 3, FALSE)-VLOOKUP(Games!E1093, Data!$B$2:$L$134, 3, FALSE))*'Coefficients - Win Probability'!$L$2</f>
        <v>#N/A</v>
      </c>
      <c r="N1092" s="5" t="str">
        <f t="shared" si="1"/>
        <v>#N/A</v>
      </c>
    </row>
    <row r="1093" ht="14.25" customHeight="1">
      <c r="A1093" s="5" t="n">
        <f>'Coefficients - Win Probability'!$A$2</f>
        <v>0</v>
      </c>
      <c r="B1093" s="5" t="n">
        <f>(Games!G1094)*'Coefficients - Win Probability'!$B$2</f>
        <v>0</v>
      </c>
      <c r="C1093" s="5" t="str">
        <f>(VLOOKUP(Games!B1094, Data!$B$2:$L$134, 4, FALSE)-VLOOKUP(Games!E1094, Data!$B$2:$L$134, 4, FALSE))*'Coefficients - Win Probability'!$C$2</f>
        <v>#N/A</v>
      </c>
      <c r="D1093" s="5" t="str">
        <f>(VLOOKUP(Games!B1094, Data!$B$2:$L$134, 5, FALSE)-VLOOKUP(Games!E1094, Data!$B$2:$L$134, 5, FALSE))*'Coefficients - Win Probability'!$D$2</f>
        <v>#N/A</v>
      </c>
      <c r="E1093" s="5" t="str">
        <f>(VLOOKUP(Games!B1094, Data!$B$2:$L$134, 6, FALSE)-VLOOKUP(Games!E1094, Data!$B$2:$L$134, 6, FALSE))*'Coefficients - Win Probability'!$E$2</f>
        <v>#N/A</v>
      </c>
      <c r="F1093" s="5" t="str">
        <f>(VLOOKUP(Games!B1094, Data!$B$2:$L$134, 7, FALSE)-VLOOKUP(Games!E1094, Data!$B$2:$L$134, 7, FALSE))*'Coefficients - Win Probability'!$F$2</f>
        <v>#N/A</v>
      </c>
      <c r="G1093" s="5" t="str">
        <f>(VLOOKUP(Games!B1094, Data!$B$2:$L$134, 8, FALSE)-VLOOKUP(Games!E1094, Data!$B$2:$L$134, 8, FALSE))*'Coefficients - Win Probability'!$G$2</f>
        <v>#N/A</v>
      </c>
      <c r="H1093" s="5" t="str">
        <f>(VLOOKUP(Games!B1094, Data!$B$2:$L$134, 9, FALSE)-VLOOKUP(Games!E1094, Data!$B$2:$L$134, 9, FALSE))*'Coefficients - Win Probability'!$H$2</f>
        <v>#N/A</v>
      </c>
      <c r="I1093" s="5" t="str">
        <f>(VLOOKUP(Games!B1094, Data!$B$2:$L$134, 10, FALSE)-VLOOKUP(Games!E1094, Data!$B$2:$L$134, 10, FALSE))*'Coefficients - Win Probability'!$I$2</f>
        <v>#N/A</v>
      </c>
      <c r="J1093" s="5" t="str">
        <f>(IF(AND(VLOOKUP(Games!B1094, Data!$B$2:$L$134, 11, FALSE)=1, VLOOKUP(Games!E1094, Data!$B$2:$L$134, 11, FALSE)&lt;&gt;1), 1,0))*'Coefficients - Win Probability'!$J$2</f>
        <v>#N/A</v>
      </c>
      <c r="K1093" s="5" t="str">
        <f>(IF(AND(VLOOKUP(Games!B1094, Data!$B$2:$L$134, 11, FALSE)&lt;&gt;1, VLOOKUP(Games!E1094, Data!$B$2:$L$134, 11, FALSE)=1), 1,0))*'Coefficients - Win Probability'!$K$2</f>
        <v>#N/A</v>
      </c>
      <c r="L1093" s="5" t="str">
        <f>(VLOOKUP(Games!B1094, Data!$B$2:$L$134, 3, FALSE)-VLOOKUP(Games!E1094, Data!$B$2:$L$134, 3, FALSE))*'Coefficients - Win Probability'!$L$2</f>
        <v>#N/A</v>
      </c>
      <c r="N1093" s="5" t="str">
        <f t="shared" si="1"/>
        <v>#N/A</v>
      </c>
    </row>
    <row r="1094" ht="14.25" customHeight="1">
      <c r="A1094" s="5" t="n">
        <f>'Coefficients - Win Probability'!$A$2</f>
        <v>0</v>
      </c>
      <c r="B1094" s="5" t="n">
        <f>(Games!G1095)*'Coefficients - Win Probability'!$B$2</f>
        <v>0</v>
      </c>
      <c r="C1094" s="5" t="str">
        <f>(VLOOKUP(Games!B1095, Data!$B$2:$L$134, 4, FALSE)-VLOOKUP(Games!E1095, Data!$B$2:$L$134, 4, FALSE))*'Coefficients - Win Probability'!$C$2</f>
        <v>#N/A</v>
      </c>
      <c r="D1094" s="5" t="str">
        <f>(VLOOKUP(Games!B1095, Data!$B$2:$L$134, 5, FALSE)-VLOOKUP(Games!E1095, Data!$B$2:$L$134, 5, FALSE))*'Coefficients - Win Probability'!$D$2</f>
        <v>#N/A</v>
      </c>
      <c r="E1094" s="5" t="str">
        <f>(VLOOKUP(Games!B1095, Data!$B$2:$L$134, 6, FALSE)-VLOOKUP(Games!E1095, Data!$B$2:$L$134, 6, FALSE))*'Coefficients - Win Probability'!$E$2</f>
        <v>#N/A</v>
      </c>
      <c r="F1094" s="5" t="str">
        <f>(VLOOKUP(Games!B1095, Data!$B$2:$L$134, 7, FALSE)-VLOOKUP(Games!E1095, Data!$B$2:$L$134, 7, FALSE))*'Coefficients - Win Probability'!$F$2</f>
        <v>#N/A</v>
      </c>
      <c r="G1094" s="5" t="str">
        <f>(VLOOKUP(Games!B1095, Data!$B$2:$L$134, 8, FALSE)-VLOOKUP(Games!E1095, Data!$B$2:$L$134, 8, FALSE))*'Coefficients - Win Probability'!$G$2</f>
        <v>#N/A</v>
      </c>
      <c r="H1094" s="5" t="str">
        <f>(VLOOKUP(Games!B1095, Data!$B$2:$L$134, 9, FALSE)-VLOOKUP(Games!E1095, Data!$B$2:$L$134, 9, FALSE))*'Coefficients - Win Probability'!$H$2</f>
        <v>#N/A</v>
      </c>
      <c r="I1094" s="5" t="str">
        <f>(VLOOKUP(Games!B1095, Data!$B$2:$L$134, 10, FALSE)-VLOOKUP(Games!E1095, Data!$B$2:$L$134, 10, FALSE))*'Coefficients - Win Probability'!$I$2</f>
        <v>#N/A</v>
      </c>
      <c r="J1094" s="5" t="str">
        <f>(IF(AND(VLOOKUP(Games!B1095, Data!$B$2:$L$134, 11, FALSE)=1, VLOOKUP(Games!E1095, Data!$B$2:$L$134, 11, FALSE)&lt;&gt;1), 1,0))*'Coefficients - Win Probability'!$J$2</f>
        <v>#N/A</v>
      </c>
      <c r="K1094" s="5" t="str">
        <f>(IF(AND(VLOOKUP(Games!B1095, Data!$B$2:$L$134, 11, FALSE)&lt;&gt;1, VLOOKUP(Games!E1095, Data!$B$2:$L$134, 11, FALSE)=1), 1,0))*'Coefficients - Win Probability'!$K$2</f>
        <v>#N/A</v>
      </c>
      <c r="L1094" s="5" t="str">
        <f>(VLOOKUP(Games!B1095, Data!$B$2:$L$134, 3, FALSE)-VLOOKUP(Games!E1095, Data!$B$2:$L$134, 3, FALSE))*'Coefficients - Win Probability'!$L$2</f>
        <v>#N/A</v>
      </c>
      <c r="N1094" s="5" t="str">
        <f t="shared" si="1"/>
        <v>#N/A</v>
      </c>
    </row>
    <row r="1095" ht="14.25" customHeight="1">
      <c r="A1095" s="5" t="n">
        <f>'Coefficients - Win Probability'!$A$2</f>
        <v>0</v>
      </c>
      <c r="B1095" s="5" t="n">
        <f>(Games!G1096)*'Coefficients - Win Probability'!$B$2</f>
        <v>0</v>
      </c>
      <c r="C1095" s="5" t="str">
        <f>(VLOOKUP(Games!B1096, Data!$B$2:$L$134, 4, FALSE)-VLOOKUP(Games!E1096, Data!$B$2:$L$134, 4, FALSE))*'Coefficients - Win Probability'!$C$2</f>
        <v>#N/A</v>
      </c>
      <c r="D1095" s="5" t="str">
        <f>(VLOOKUP(Games!B1096, Data!$B$2:$L$134, 5, FALSE)-VLOOKUP(Games!E1096, Data!$B$2:$L$134, 5, FALSE))*'Coefficients - Win Probability'!$D$2</f>
        <v>#N/A</v>
      </c>
      <c r="E1095" s="5" t="str">
        <f>(VLOOKUP(Games!B1096, Data!$B$2:$L$134, 6, FALSE)-VLOOKUP(Games!E1096, Data!$B$2:$L$134, 6, FALSE))*'Coefficients - Win Probability'!$E$2</f>
        <v>#N/A</v>
      </c>
      <c r="F1095" s="5" t="str">
        <f>(VLOOKUP(Games!B1096, Data!$B$2:$L$134, 7, FALSE)-VLOOKUP(Games!E1096, Data!$B$2:$L$134, 7, FALSE))*'Coefficients - Win Probability'!$F$2</f>
        <v>#N/A</v>
      </c>
      <c r="G1095" s="5" t="str">
        <f>(VLOOKUP(Games!B1096, Data!$B$2:$L$134, 8, FALSE)-VLOOKUP(Games!E1096, Data!$B$2:$L$134, 8, FALSE))*'Coefficients - Win Probability'!$G$2</f>
        <v>#N/A</v>
      </c>
      <c r="H1095" s="5" t="str">
        <f>(VLOOKUP(Games!B1096, Data!$B$2:$L$134, 9, FALSE)-VLOOKUP(Games!E1096, Data!$B$2:$L$134, 9, FALSE))*'Coefficients - Win Probability'!$H$2</f>
        <v>#N/A</v>
      </c>
      <c r="I1095" s="5" t="str">
        <f>(VLOOKUP(Games!B1096, Data!$B$2:$L$134, 10, FALSE)-VLOOKUP(Games!E1096, Data!$B$2:$L$134, 10, FALSE))*'Coefficients - Win Probability'!$I$2</f>
        <v>#N/A</v>
      </c>
      <c r="J1095" s="5" t="str">
        <f>(IF(AND(VLOOKUP(Games!B1096, Data!$B$2:$L$134, 11, FALSE)=1, VLOOKUP(Games!E1096, Data!$B$2:$L$134, 11, FALSE)&lt;&gt;1), 1,0))*'Coefficients - Win Probability'!$J$2</f>
        <v>#N/A</v>
      </c>
      <c r="K1095" s="5" t="str">
        <f>(IF(AND(VLOOKUP(Games!B1096, Data!$B$2:$L$134, 11, FALSE)&lt;&gt;1, VLOOKUP(Games!E1096, Data!$B$2:$L$134, 11, FALSE)=1), 1,0))*'Coefficients - Win Probability'!$K$2</f>
        <v>#N/A</v>
      </c>
      <c r="L1095" s="5" t="str">
        <f>(VLOOKUP(Games!B1096, Data!$B$2:$L$134, 3, FALSE)-VLOOKUP(Games!E1096, Data!$B$2:$L$134, 3, FALSE))*'Coefficients - Win Probability'!$L$2</f>
        <v>#N/A</v>
      </c>
      <c r="N1095" s="5" t="str">
        <f t="shared" si="1"/>
        <v>#N/A</v>
      </c>
    </row>
    <row r="1096" ht="14.25" customHeight="1">
      <c r="A1096" s="5" t="n">
        <f>'Coefficients - Win Probability'!$A$2</f>
        <v>0</v>
      </c>
      <c r="B1096" s="5" t="n">
        <f>(Games!G1097)*'Coefficients - Win Probability'!$B$2</f>
        <v>0</v>
      </c>
      <c r="C1096" s="5" t="str">
        <f>(VLOOKUP(Games!B1097, Data!$B$2:$L$134, 4, FALSE)-VLOOKUP(Games!E1097, Data!$B$2:$L$134, 4, FALSE))*'Coefficients - Win Probability'!$C$2</f>
        <v>#N/A</v>
      </c>
      <c r="D1096" s="5" t="str">
        <f>(VLOOKUP(Games!B1097, Data!$B$2:$L$134, 5, FALSE)-VLOOKUP(Games!E1097, Data!$B$2:$L$134, 5, FALSE))*'Coefficients - Win Probability'!$D$2</f>
        <v>#N/A</v>
      </c>
      <c r="E1096" s="5" t="str">
        <f>(VLOOKUP(Games!B1097, Data!$B$2:$L$134, 6, FALSE)-VLOOKUP(Games!E1097, Data!$B$2:$L$134, 6, FALSE))*'Coefficients - Win Probability'!$E$2</f>
        <v>#N/A</v>
      </c>
      <c r="F1096" s="5" t="str">
        <f>(VLOOKUP(Games!B1097, Data!$B$2:$L$134, 7, FALSE)-VLOOKUP(Games!E1097, Data!$B$2:$L$134, 7, FALSE))*'Coefficients - Win Probability'!$F$2</f>
        <v>#N/A</v>
      </c>
      <c r="G1096" s="5" t="str">
        <f>(VLOOKUP(Games!B1097, Data!$B$2:$L$134, 8, FALSE)-VLOOKUP(Games!E1097, Data!$B$2:$L$134, 8, FALSE))*'Coefficients - Win Probability'!$G$2</f>
        <v>#N/A</v>
      </c>
      <c r="H1096" s="5" t="str">
        <f>(VLOOKUP(Games!B1097, Data!$B$2:$L$134, 9, FALSE)-VLOOKUP(Games!E1097, Data!$B$2:$L$134, 9, FALSE))*'Coefficients - Win Probability'!$H$2</f>
        <v>#N/A</v>
      </c>
      <c r="I1096" s="5" t="str">
        <f>(VLOOKUP(Games!B1097, Data!$B$2:$L$134, 10, FALSE)-VLOOKUP(Games!E1097, Data!$B$2:$L$134, 10, FALSE))*'Coefficients - Win Probability'!$I$2</f>
        <v>#N/A</v>
      </c>
      <c r="J1096" s="5" t="str">
        <f>(IF(AND(VLOOKUP(Games!B1097, Data!$B$2:$L$134, 11, FALSE)=1, VLOOKUP(Games!E1097, Data!$B$2:$L$134, 11, FALSE)&lt;&gt;1), 1,0))*'Coefficients - Win Probability'!$J$2</f>
        <v>#N/A</v>
      </c>
      <c r="K1096" s="5" t="str">
        <f>(IF(AND(VLOOKUP(Games!B1097, Data!$B$2:$L$134, 11, FALSE)&lt;&gt;1, VLOOKUP(Games!E1097, Data!$B$2:$L$134, 11, FALSE)=1), 1,0))*'Coefficients - Win Probability'!$K$2</f>
        <v>#N/A</v>
      </c>
      <c r="L1096" s="5" t="str">
        <f>(VLOOKUP(Games!B1097, Data!$B$2:$L$134, 3, FALSE)-VLOOKUP(Games!E1097, Data!$B$2:$L$134, 3, FALSE))*'Coefficients - Win Probability'!$L$2</f>
        <v>#N/A</v>
      </c>
      <c r="N1096" s="5" t="str">
        <f t="shared" si="1"/>
        <v>#N/A</v>
      </c>
    </row>
    <row r="1097" ht="14.25" customHeight="1">
      <c r="A1097" s="5" t="n">
        <f>'Coefficients - Win Probability'!$A$2</f>
        <v>0</v>
      </c>
      <c r="B1097" s="5" t="n">
        <f>(Games!G1098)*'Coefficients - Win Probability'!$B$2</f>
        <v>0</v>
      </c>
      <c r="C1097" s="5" t="str">
        <f>(VLOOKUP(Games!B1098, Data!$B$2:$L$134, 4, FALSE)-VLOOKUP(Games!E1098, Data!$B$2:$L$134, 4, FALSE))*'Coefficients - Win Probability'!$C$2</f>
        <v>#N/A</v>
      </c>
      <c r="D1097" s="5" t="str">
        <f>(VLOOKUP(Games!B1098, Data!$B$2:$L$134, 5, FALSE)-VLOOKUP(Games!E1098, Data!$B$2:$L$134, 5, FALSE))*'Coefficients - Win Probability'!$D$2</f>
        <v>#N/A</v>
      </c>
      <c r="E1097" s="5" t="str">
        <f>(VLOOKUP(Games!B1098, Data!$B$2:$L$134, 6, FALSE)-VLOOKUP(Games!E1098, Data!$B$2:$L$134, 6, FALSE))*'Coefficients - Win Probability'!$E$2</f>
        <v>#N/A</v>
      </c>
      <c r="F1097" s="5" t="str">
        <f>(VLOOKUP(Games!B1098, Data!$B$2:$L$134, 7, FALSE)-VLOOKUP(Games!E1098, Data!$B$2:$L$134, 7, FALSE))*'Coefficients - Win Probability'!$F$2</f>
        <v>#N/A</v>
      </c>
      <c r="G1097" s="5" t="str">
        <f>(VLOOKUP(Games!B1098, Data!$B$2:$L$134, 8, FALSE)-VLOOKUP(Games!E1098, Data!$B$2:$L$134, 8, FALSE))*'Coefficients - Win Probability'!$G$2</f>
        <v>#N/A</v>
      </c>
      <c r="H1097" s="5" t="str">
        <f>(VLOOKUP(Games!B1098, Data!$B$2:$L$134, 9, FALSE)-VLOOKUP(Games!E1098, Data!$B$2:$L$134, 9, FALSE))*'Coefficients - Win Probability'!$H$2</f>
        <v>#N/A</v>
      </c>
      <c r="I1097" s="5" t="str">
        <f>(VLOOKUP(Games!B1098, Data!$B$2:$L$134, 10, FALSE)-VLOOKUP(Games!E1098, Data!$B$2:$L$134, 10, FALSE))*'Coefficients - Win Probability'!$I$2</f>
        <v>#N/A</v>
      </c>
      <c r="J1097" s="5" t="str">
        <f>(IF(AND(VLOOKUP(Games!B1098, Data!$B$2:$L$134, 11, FALSE)=1, VLOOKUP(Games!E1098, Data!$B$2:$L$134, 11, FALSE)&lt;&gt;1), 1,0))*'Coefficients - Win Probability'!$J$2</f>
        <v>#N/A</v>
      </c>
      <c r="K1097" s="5" t="str">
        <f>(IF(AND(VLOOKUP(Games!B1098, Data!$B$2:$L$134, 11, FALSE)&lt;&gt;1, VLOOKUP(Games!E1098, Data!$B$2:$L$134, 11, FALSE)=1), 1,0))*'Coefficients - Win Probability'!$K$2</f>
        <v>#N/A</v>
      </c>
      <c r="L1097" s="5" t="str">
        <f>(VLOOKUP(Games!B1098, Data!$B$2:$L$134, 3, FALSE)-VLOOKUP(Games!E1098, Data!$B$2:$L$134, 3, FALSE))*'Coefficients - Win Probability'!$L$2</f>
        <v>#N/A</v>
      </c>
      <c r="N1097" s="5" t="str">
        <f t="shared" si="1"/>
        <v>#N/A</v>
      </c>
    </row>
    <row r="1098" ht="14.25" customHeight="1">
      <c r="A1098" s="5" t="n">
        <f>'Coefficients - Win Probability'!$A$2</f>
        <v>0</v>
      </c>
      <c r="B1098" s="5" t="n">
        <f>(Games!G1099)*'Coefficients - Win Probability'!$B$2</f>
        <v>0</v>
      </c>
      <c r="C1098" s="5" t="str">
        <f>(VLOOKUP(Games!B1099, Data!$B$2:$L$134, 4, FALSE)-VLOOKUP(Games!E1099, Data!$B$2:$L$134, 4, FALSE))*'Coefficients - Win Probability'!$C$2</f>
        <v>#N/A</v>
      </c>
      <c r="D1098" s="5" t="str">
        <f>(VLOOKUP(Games!B1099, Data!$B$2:$L$134, 5, FALSE)-VLOOKUP(Games!E1099, Data!$B$2:$L$134, 5, FALSE))*'Coefficients - Win Probability'!$D$2</f>
        <v>#N/A</v>
      </c>
      <c r="E1098" s="5" t="str">
        <f>(VLOOKUP(Games!B1099, Data!$B$2:$L$134, 6, FALSE)-VLOOKUP(Games!E1099, Data!$B$2:$L$134, 6, FALSE))*'Coefficients - Win Probability'!$E$2</f>
        <v>#N/A</v>
      </c>
      <c r="F1098" s="5" t="str">
        <f>(VLOOKUP(Games!B1099, Data!$B$2:$L$134, 7, FALSE)-VLOOKUP(Games!E1099, Data!$B$2:$L$134, 7, FALSE))*'Coefficients - Win Probability'!$F$2</f>
        <v>#N/A</v>
      </c>
      <c r="G1098" s="5" t="str">
        <f>(VLOOKUP(Games!B1099, Data!$B$2:$L$134, 8, FALSE)-VLOOKUP(Games!E1099, Data!$B$2:$L$134, 8, FALSE))*'Coefficients - Win Probability'!$G$2</f>
        <v>#N/A</v>
      </c>
      <c r="H1098" s="5" t="str">
        <f>(VLOOKUP(Games!B1099, Data!$B$2:$L$134, 9, FALSE)-VLOOKUP(Games!E1099, Data!$B$2:$L$134, 9, FALSE))*'Coefficients - Win Probability'!$H$2</f>
        <v>#N/A</v>
      </c>
      <c r="I1098" s="5" t="str">
        <f>(VLOOKUP(Games!B1099, Data!$B$2:$L$134, 10, FALSE)-VLOOKUP(Games!E1099, Data!$B$2:$L$134, 10, FALSE))*'Coefficients - Win Probability'!$I$2</f>
        <v>#N/A</v>
      </c>
      <c r="J1098" s="5" t="str">
        <f>(IF(AND(VLOOKUP(Games!B1099, Data!$B$2:$L$134, 11, FALSE)=1, VLOOKUP(Games!E1099, Data!$B$2:$L$134, 11, FALSE)&lt;&gt;1), 1,0))*'Coefficients - Win Probability'!$J$2</f>
        <v>#N/A</v>
      </c>
      <c r="K1098" s="5" t="str">
        <f>(IF(AND(VLOOKUP(Games!B1099, Data!$B$2:$L$134, 11, FALSE)&lt;&gt;1, VLOOKUP(Games!E1099, Data!$B$2:$L$134, 11, FALSE)=1), 1,0))*'Coefficients - Win Probability'!$K$2</f>
        <v>#N/A</v>
      </c>
      <c r="L1098" s="5" t="str">
        <f>(VLOOKUP(Games!B1099, Data!$B$2:$L$134, 3, FALSE)-VLOOKUP(Games!E1099, Data!$B$2:$L$134, 3, FALSE))*'Coefficients - Win Probability'!$L$2</f>
        <v>#N/A</v>
      </c>
      <c r="N1098" s="5" t="str">
        <f t="shared" si="1"/>
        <v>#N/A</v>
      </c>
    </row>
    <row r="1099" ht="14.25" customHeight="1">
      <c r="A1099" s="5" t="n">
        <f>'Coefficients - Win Probability'!$A$2</f>
        <v>0</v>
      </c>
      <c r="B1099" s="5" t="n">
        <f>(Games!G1100)*'Coefficients - Win Probability'!$B$2</f>
        <v>0</v>
      </c>
      <c r="C1099" s="5" t="str">
        <f>(VLOOKUP(Games!B1100, Data!$B$2:$L$134, 4, FALSE)-VLOOKUP(Games!E1100, Data!$B$2:$L$134, 4, FALSE))*'Coefficients - Win Probability'!$C$2</f>
        <v>#N/A</v>
      </c>
      <c r="D1099" s="5" t="str">
        <f>(VLOOKUP(Games!B1100, Data!$B$2:$L$134, 5, FALSE)-VLOOKUP(Games!E1100, Data!$B$2:$L$134, 5, FALSE))*'Coefficients - Win Probability'!$D$2</f>
        <v>#N/A</v>
      </c>
      <c r="E1099" s="5" t="str">
        <f>(VLOOKUP(Games!B1100, Data!$B$2:$L$134, 6, FALSE)-VLOOKUP(Games!E1100, Data!$B$2:$L$134, 6, FALSE))*'Coefficients - Win Probability'!$E$2</f>
        <v>#N/A</v>
      </c>
      <c r="F1099" s="5" t="str">
        <f>(VLOOKUP(Games!B1100, Data!$B$2:$L$134, 7, FALSE)-VLOOKUP(Games!E1100, Data!$B$2:$L$134, 7, FALSE))*'Coefficients - Win Probability'!$F$2</f>
        <v>#N/A</v>
      </c>
      <c r="G1099" s="5" t="str">
        <f>(VLOOKUP(Games!B1100, Data!$B$2:$L$134, 8, FALSE)-VLOOKUP(Games!E1100, Data!$B$2:$L$134, 8, FALSE))*'Coefficients - Win Probability'!$G$2</f>
        <v>#N/A</v>
      </c>
      <c r="H1099" s="5" t="str">
        <f>(VLOOKUP(Games!B1100, Data!$B$2:$L$134, 9, FALSE)-VLOOKUP(Games!E1100, Data!$B$2:$L$134, 9, FALSE))*'Coefficients - Win Probability'!$H$2</f>
        <v>#N/A</v>
      </c>
      <c r="I1099" s="5" t="str">
        <f>(VLOOKUP(Games!B1100, Data!$B$2:$L$134, 10, FALSE)-VLOOKUP(Games!E1100, Data!$B$2:$L$134, 10, FALSE))*'Coefficients - Win Probability'!$I$2</f>
        <v>#N/A</v>
      </c>
      <c r="J1099" s="5" t="str">
        <f>(IF(AND(VLOOKUP(Games!B1100, Data!$B$2:$L$134, 11, FALSE)=1, VLOOKUP(Games!E1100, Data!$B$2:$L$134, 11, FALSE)&lt;&gt;1), 1,0))*'Coefficients - Win Probability'!$J$2</f>
        <v>#N/A</v>
      </c>
      <c r="K1099" s="5" t="str">
        <f>(IF(AND(VLOOKUP(Games!B1100, Data!$B$2:$L$134, 11, FALSE)&lt;&gt;1, VLOOKUP(Games!E1100, Data!$B$2:$L$134, 11, FALSE)=1), 1,0))*'Coefficients - Win Probability'!$K$2</f>
        <v>#N/A</v>
      </c>
      <c r="L1099" s="5" t="str">
        <f>(VLOOKUP(Games!B1100, Data!$B$2:$L$134, 3, FALSE)-VLOOKUP(Games!E1100, Data!$B$2:$L$134, 3, FALSE))*'Coefficients - Win Probability'!$L$2</f>
        <v>#N/A</v>
      </c>
      <c r="N1099" s="5" t="str">
        <f t="shared" si="1"/>
        <v>#N/A</v>
      </c>
    </row>
    <row r="1100" ht="14.25" customHeight="1">
      <c r="A1100" s="5" t="n">
        <f>'Coefficients - Win Probability'!$A$2</f>
        <v>0</v>
      </c>
      <c r="B1100" s="5" t="n">
        <f>(Games!G1101)*'Coefficients - Win Probability'!$B$2</f>
        <v>0</v>
      </c>
      <c r="C1100" s="5" t="str">
        <f>(VLOOKUP(Games!B1101, Data!$B$2:$L$134, 4, FALSE)-VLOOKUP(Games!E1101, Data!$B$2:$L$134, 4, FALSE))*'Coefficients - Win Probability'!$C$2</f>
        <v>#N/A</v>
      </c>
      <c r="D1100" s="5" t="str">
        <f>(VLOOKUP(Games!B1101, Data!$B$2:$L$134, 5, FALSE)-VLOOKUP(Games!E1101, Data!$B$2:$L$134, 5, FALSE))*'Coefficients - Win Probability'!$D$2</f>
        <v>#N/A</v>
      </c>
      <c r="E1100" s="5" t="str">
        <f>(VLOOKUP(Games!B1101, Data!$B$2:$L$134, 6, FALSE)-VLOOKUP(Games!E1101, Data!$B$2:$L$134, 6, FALSE))*'Coefficients - Win Probability'!$E$2</f>
        <v>#N/A</v>
      </c>
      <c r="F1100" s="5" t="str">
        <f>(VLOOKUP(Games!B1101, Data!$B$2:$L$134, 7, FALSE)-VLOOKUP(Games!E1101, Data!$B$2:$L$134, 7, FALSE))*'Coefficients - Win Probability'!$F$2</f>
        <v>#N/A</v>
      </c>
      <c r="G1100" s="5" t="str">
        <f>(VLOOKUP(Games!B1101, Data!$B$2:$L$134, 8, FALSE)-VLOOKUP(Games!E1101, Data!$B$2:$L$134, 8, FALSE))*'Coefficients - Win Probability'!$G$2</f>
        <v>#N/A</v>
      </c>
      <c r="H1100" s="5" t="str">
        <f>(VLOOKUP(Games!B1101, Data!$B$2:$L$134, 9, FALSE)-VLOOKUP(Games!E1101, Data!$B$2:$L$134, 9, FALSE))*'Coefficients - Win Probability'!$H$2</f>
        <v>#N/A</v>
      </c>
      <c r="I1100" s="5" t="str">
        <f>(VLOOKUP(Games!B1101, Data!$B$2:$L$134, 10, FALSE)-VLOOKUP(Games!E1101, Data!$B$2:$L$134, 10, FALSE))*'Coefficients - Win Probability'!$I$2</f>
        <v>#N/A</v>
      </c>
      <c r="J1100" s="5" t="str">
        <f>(IF(AND(VLOOKUP(Games!B1101, Data!$B$2:$L$134, 11, FALSE)=1, VLOOKUP(Games!E1101, Data!$B$2:$L$134, 11, FALSE)&lt;&gt;1), 1,0))*'Coefficients - Win Probability'!$J$2</f>
        <v>#N/A</v>
      </c>
      <c r="K1100" s="5" t="str">
        <f>(IF(AND(VLOOKUP(Games!B1101, Data!$B$2:$L$134, 11, FALSE)&lt;&gt;1, VLOOKUP(Games!E1101, Data!$B$2:$L$134, 11, FALSE)=1), 1,0))*'Coefficients - Win Probability'!$K$2</f>
        <v>#N/A</v>
      </c>
      <c r="L1100" s="5" t="str">
        <f>(VLOOKUP(Games!B1101, Data!$B$2:$L$134, 3, FALSE)-VLOOKUP(Games!E1101, Data!$B$2:$L$134, 3, FALSE))*'Coefficients - Win Probability'!$L$2</f>
        <v>#N/A</v>
      </c>
      <c r="N1100" s="5" t="str">
        <f t="shared" si="1"/>
        <v>#N/A</v>
      </c>
    </row>
    <row r="1101" ht="14.25" customHeight="1">
      <c r="A1101" s="5" t="n">
        <f>'Coefficients - Win Probability'!$A$2</f>
        <v>0</v>
      </c>
      <c r="B1101" s="5" t="n">
        <f>(Games!G1102)*'Coefficients - Win Probability'!$B$2</f>
        <v>0</v>
      </c>
      <c r="C1101" s="5" t="str">
        <f>(VLOOKUP(Games!B1102, Data!$B$2:$L$134, 4, FALSE)-VLOOKUP(Games!E1102, Data!$B$2:$L$134, 4, FALSE))*'Coefficients - Win Probability'!$C$2</f>
        <v>#N/A</v>
      </c>
      <c r="D1101" s="5" t="str">
        <f>(VLOOKUP(Games!B1102, Data!$B$2:$L$134, 5, FALSE)-VLOOKUP(Games!E1102, Data!$B$2:$L$134, 5, FALSE))*'Coefficients - Win Probability'!$D$2</f>
        <v>#N/A</v>
      </c>
      <c r="E1101" s="5" t="str">
        <f>(VLOOKUP(Games!B1102, Data!$B$2:$L$134, 6, FALSE)-VLOOKUP(Games!E1102, Data!$B$2:$L$134, 6, FALSE))*'Coefficients - Win Probability'!$E$2</f>
        <v>#N/A</v>
      </c>
      <c r="F1101" s="5" t="str">
        <f>(VLOOKUP(Games!B1102, Data!$B$2:$L$134, 7, FALSE)-VLOOKUP(Games!E1102, Data!$B$2:$L$134, 7, FALSE))*'Coefficients - Win Probability'!$F$2</f>
        <v>#N/A</v>
      </c>
      <c r="G1101" s="5" t="str">
        <f>(VLOOKUP(Games!B1102, Data!$B$2:$L$134, 8, FALSE)-VLOOKUP(Games!E1102, Data!$B$2:$L$134, 8, FALSE))*'Coefficients - Win Probability'!$G$2</f>
        <v>#N/A</v>
      </c>
      <c r="H1101" s="5" t="str">
        <f>(VLOOKUP(Games!B1102, Data!$B$2:$L$134, 9, FALSE)-VLOOKUP(Games!E1102, Data!$B$2:$L$134, 9, FALSE))*'Coefficients - Win Probability'!$H$2</f>
        <v>#N/A</v>
      </c>
      <c r="I1101" s="5" t="str">
        <f>(VLOOKUP(Games!B1102, Data!$B$2:$L$134, 10, FALSE)-VLOOKUP(Games!E1102, Data!$B$2:$L$134, 10, FALSE))*'Coefficients - Win Probability'!$I$2</f>
        <v>#N/A</v>
      </c>
      <c r="J1101" s="5" t="str">
        <f>(IF(AND(VLOOKUP(Games!B1102, Data!$B$2:$L$134, 11, FALSE)=1, VLOOKUP(Games!E1102, Data!$B$2:$L$134, 11, FALSE)&lt;&gt;1), 1,0))*'Coefficients - Win Probability'!$J$2</f>
        <v>#N/A</v>
      </c>
      <c r="K1101" s="5" t="str">
        <f>(IF(AND(VLOOKUP(Games!B1102, Data!$B$2:$L$134, 11, FALSE)&lt;&gt;1, VLOOKUP(Games!E1102, Data!$B$2:$L$134, 11, FALSE)=1), 1,0))*'Coefficients - Win Probability'!$K$2</f>
        <v>#N/A</v>
      </c>
      <c r="L1101" s="5" t="str">
        <f>(VLOOKUP(Games!B1102, Data!$B$2:$L$134, 3, FALSE)-VLOOKUP(Games!E1102, Data!$B$2:$L$134, 3, FALSE))*'Coefficients - Win Probability'!$L$2</f>
        <v>#N/A</v>
      </c>
      <c r="N1101" s="5" t="str">
        <f t="shared" si="1"/>
        <v>#N/A</v>
      </c>
    </row>
    <row r="1102" ht="14.25" customHeight="1">
      <c r="A1102" s="5" t="n">
        <f>'Coefficients - Win Probability'!$A$2</f>
        <v>0</v>
      </c>
      <c r="B1102" s="5" t="n">
        <f>(Games!G1103)*'Coefficients - Win Probability'!$B$2</f>
        <v>0</v>
      </c>
      <c r="C1102" s="5" t="str">
        <f>(VLOOKUP(Games!B1103, Data!$B$2:$L$134, 4, FALSE)-VLOOKUP(Games!E1103, Data!$B$2:$L$134, 4, FALSE))*'Coefficients - Win Probability'!$C$2</f>
        <v>#N/A</v>
      </c>
      <c r="D1102" s="5" t="str">
        <f>(VLOOKUP(Games!B1103, Data!$B$2:$L$134, 5, FALSE)-VLOOKUP(Games!E1103, Data!$B$2:$L$134, 5, FALSE))*'Coefficients - Win Probability'!$D$2</f>
        <v>#N/A</v>
      </c>
      <c r="E1102" s="5" t="str">
        <f>(VLOOKUP(Games!B1103, Data!$B$2:$L$134, 6, FALSE)-VLOOKUP(Games!E1103, Data!$B$2:$L$134, 6, FALSE))*'Coefficients - Win Probability'!$E$2</f>
        <v>#N/A</v>
      </c>
      <c r="F1102" s="5" t="str">
        <f>(VLOOKUP(Games!B1103, Data!$B$2:$L$134, 7, FALSE)-VLOOKUP(Games!E1103, Data!$B$2:$L$134, 7, FALSE))*'Coefficients - Win Probability'!$F$2</f>
        <v>#N/A</v>
      </c>
      <c r="G1102" s="5" t="str">
        <f>(VLOOKUP(Games!B1103, Data!$B$2:$L$134, 8, FALSE)-VLOOKUP(Games!E1103, Data!$B$2:$L$134, 8, FALSE))*'Coefficients - Win Probability'!$G$2</f>
        <v>#N/A</v>
      </c>
      <c r="H1102" s="5" t="str">
        <f>(VLOOKUP(Games!B1103, Data!$B$2:$L$134, 9, FALSE)-VLOOKUP(Games!E1103, Data!$B$2:$L$134, 9, FALSE))*'Coefficients - Win Probability'!$H$2</f>
        <v>#N/A</v>
      </c>
      <c r="I1102" s="5" t="str">
        <f>(VLOOKUP(Games!B1103, Data!$B$2:$L$134, 10, FALSE)-VLOOKUP(Games!E1103, Data!$B$2:$L$134, 10, FALSE))*'Coefficients - Win Probability'!$I$2</f>
        <v>#N/A</v>
      </c>
      <c r="J1102" s="5" t="str">
        <f>(IF(AND(VLOOKUP(Games!B1103, Data!$B$2:$L$134, 11, FALSE)=1, VLOOKUP(Games!E1103, Data!$B$2:$L$134, 11, FALSE)&lt;&gt;1), 1,0))*'Coefficients - Win Probability'!$J$2</f>
        <v>#N/A</v>
      </c>
      <c r="K1102" s="5" t="str">
        <f>(IF(AND(VLOOKUP(Games!B1103, Data!$B$2:$L$134, 11, FALSE)&lt;&gt;1, VLOOKUP(Games!E1103, Data!$B$2:$L$134, 11, FALSE)=1), 1,0))*'Coefficients - Win Probability'!$K$2</f>
        <v>#N/A</v>
      </c>
      <c r="L1102" s="5" t="str">
        <f>(VLOOKUP(Games!B1103, Data!$B$2:$L$134, 3, FALSE)-VLOOKUP(Games!E1103, Data!$B$2:$L$134, 3, FALSE))*'Coefficients - Win Probability'!$L$2</f>
        <v>#N/A</v>
      </c>
      <c r="N1102" s="5" t="str">
        <f t="shared" si="1"/>
        <v>#N/A</v>
      </c>
    </row>
    <row r="1103" ht="14.25" customHeight="1">
      <c r="A1103" s="5" t="n">
        <f>'Coefficients - Win Probability'!$A$2</f>
        <v>0</v>
      </c>
      <c r="B1103" s="5" t="n">
        <f>(Games!G1104)*'Coefficients - Win Probability'!$B$2</f>
        <v>0</v>
      </c>
      <c r="C1103" s="5" t="str">
        <f>(VLOOKUP(Games!B1104, Data!$B$2:$L$134, 4, FALSE)-VLOOKUP(Games!E1104, Data!$B$2:$L$134, 4, FALSE))*'Coefficients - Win Probability'!$C$2</f>
        <v>#N/A</v>
      </c>
      <c r="D1103" s="5" t="str">
        <f>(VLOOKUP(Games!B1104, Data!$B$2:$L$134, 5, FALSE)-VLOOKUP(Games!E1104, Data!$B$2:$L$134, 5, FALSE))*'Coefficients - Win Probability'!$D$2</f>
        <v>#N/A</v>
      </c>
      <c r="E1103" s="5" t="str">
        <f>(VLOOKUP(Games!B1104, Data!$B$2:$L$134, 6, FALSE)-VLOOKUP(Games!E1104, Data!$B$2:$L$134, 6, FALSE))*'Coefficients - Win Probability'!$E$2</f>
        <v>#N/A</v>
      </c>
      <c r="F1103" s="5" t="str">
        <f>(VLOOKUP(Games!B1104, Data!$B$2:$L$134, 7, FALSE)-VLOOKUP(Games!E1104, Data!$B$2:$L$134, 7, FALSE))*'Coefficients - Win Probability'!$F$2</f>
        <v>#N/A</v>
      </c>
      <c r="G1103" s="5" t="str">
        <f>(VLOOKUP(Games!B1104, Data!$B$2:$L$134, 8, FALSE)-VLOOKUP(Games!E1104, Data!$B$2:$L$134, 8, FALSE))*'Coefficients - Win Probability'!$G$2</f>
        <v>#N/A</v>
      </c>
      <c r="H1103" s="5" t="str">
        <f>(VLOOKUP(Games!B1104, Data!$B$2:$L$134, 9, FALSE)-VLOOKUP(Games!E1104, Data!$B$2:$L$134, 9, FALSE))*'Coefficients - Win Probability'!$H$2</f>
        <v>#N/A</v>
      </c>
      <c r="I1103" s="5" t="str">
        <f>(VLOOKUP(Games!B1104, Data!$B$2:$L$134, 10, FALSE)-VLOOKUP(Games!E1104, Data!$B$2:$L$134, 10, FALSE))*'Coefficients - Win Probability'!$I$2</f>
        <v>#N/A</v>
      </c>
      <c r="J1103" s="5" t="str">
        <f>(IF(AND(VLOOKUP(Games!B1104, Data!$B$2:$L$134, 11, FALSE)=1, VLOOKUP(Games!E1104, Data!$B$2:$L$134, 11, FALSE)&lt;&gt;1), 1,0))*'Coefficients - Win Probability'!$J$2</f>
        <v>#N/A</v>
      </c>
      <c r="K1103" s="5" t="str">
        <f>(IF(AND(VLOOKUP(Games!B1104, Data!$B$2:$L$134, 11, FALSE)&lt;&gt;1, VLOOKUP(Games!E1104, Data!$B$2:$L$134, 11, FALSE)=1), 1,0))*'Coefficients - Win Probability'!$K$2</f>
        <v>#N/A</v>
      </c>
      <c r="L1103" s="5" t="str">
        <f>(VLOOKUP(Games!B1104, Data!$B$2:$L$134, 3, FALSE)-VLOOKUP(Games!E1104, Data!$B$2:$L$134, 3, FALSE))*'Coefficients - Win Probability'!$L$2</f>
        <v>#N/A</v>
      </c>
      <c r="N1103" s="5" t="str">
        <f t="shared" si="1"/>
        <v>#N/A</v>
      </c>
    </row>
    <row r="1104" ht="14.25" customHeight="1">
      <c r="A1104" s="5" t="n">
        <f>'Coefficients - Win Probability'!$A$2</f>
        <v>0</v>
      </c>
      <c r="B1104" s="5" t="n">
        <f>(Games!G1105)*'Coefficients - Win Probability'!$B$2</f>
        <v>0</v>
      </c>
      <c r="C1104" s="5" t="str">
        <f>(VLOOKUP(Games!B1105, Data!$B$2:$L$134, 4, FALSE)-VLOOKUP(Games!E1105, Data!$B$2:$L$134, 4, FALSE))*'Coefficients - Win Probability'!$C$2</f>
        <v>#N/A</v>
      </c>
      <c r="D1104" s="5" t="str">
        <f>(VLOOKUP(Games!B1105, Data!$B$2:$L$134, 5, FALSE)-VLOOKUP(Games!E1105, Data!$B$2:$L$134, 5, FALSE))*'Coefficients - Win Probability'!$D$2</f>
        <v>#N/A</v>
      </c>
      <c r="E1104" s="5" t="str">
        <f>(VLOOKUP(Games!B1105, Data!$B$2:$L$134, 6, FALSE)-VLOOKUP(Games!E1105, Data!$B$2:$L$134, 6, FALSE))*'Coefficients - Win Probability'!$E$2</f>
        <v>#N/A</v>
      </c>
      <c r="F1104" s="5" t="str">
        <f>(VLOOKUP(Games!B1105, Data!$B$2:$L$134, 7, FALSE)-VLOOKUP(Games!E1105, Data!$B$2:$L$134, 7, FALSE))*'Coefficients - Win Probability'!$F$2</f>
        <v>#N/A</v>
      </c>
      <c r="G1104" s="5" t="str">
        <f>(VLOOKUP(Games!B1105, Data!$B$2:$L$134, 8, FALSE)-VLOOKUP(Games!E1105, Data!$B$2:$L$134, 8, FALSE))*'Coefficients - Win Probability'!$G$2</f>
        <v>#N/A</v>
      </c>
      <c r="H1104" s="5" t="str">
        <f>(VLOOKUP(Games!B1105, Data!$B$2:$L$134, 9, FALSE)-VLOOKUP(Games!E1105, Data!$B$2:$L$134, 9, FALSE))*'Coefficients - Win Probability'!$H$2</f>
        <v>#N/A</v>
      </c>
      <c r="I1104" s="5" t="str">
        <f>(VLOOKUP(Games!B1105, Data!$B$2:$L$134, 10, FALSE)-VLOOKUP(Games!E1105, Data!$B$2:$L$134, 10, FALSE))*'Coefficients - Win Probability'!$I$2</f>
        <v>#N/A</v>
      </c>
      <c r="J1104" s="5" t="str">
        <f>(IF(AND(VLOOKUP(Games!B1105, Data!$B$2:$L$134, 11, FALSE)=1, VLOOKUP(Games!E1105, Data!$B$2:$L$134, 11, FALSE)&lt;&gt;1), 1,0))*'Coefficients - Win Probability'!$J$2</f>
        <v>#N/A</v>
      </c>
      <c r="K1104" s="5" t="str">
        <f>(IF(AND(VLOOKUP(Games!B1105, Data!$B$2:$L$134, 11, FALSE)&lt;&gt;1, VLOOKUP(Games!E1105, Data!$B$2:$L$134, 11, FALSE)=1), 1,0))*'Coefficients - Win Probability'!$K$2</f>
        <v>#N/A</v>
      </c>
      <c r="L1104" s="5" t="str">
        <f>(VLOOKUP(Games!B1105, Data!$B$2:$L$134, 3, FALSE)-VLOOKUP(Games!E1105, Data!$B$2:$L$134, 3, FALSE))*'Coefficients - Win Probability'!$L$2</f>
        <v>#N/A</v>
      </c>
      <c r="N1104" s="5" t="str">
        <f t="shared" si="1"/>
        <v>#N/A</v>
      </c>
    </row>
    <row r="1105" ht="14.25" customHeight="1">
      <c r="A1105" s="5" t="n">
        <f>'Coefficients - Win Probability'!$A$2</f>
        <v>0</v>
      </c>
      <c r="B1105" s="5" t="n">
        <f>(Games!G1106)*'Coefficients - Win Probability'!$B$2</f>
        <v>0</v>
      </c>
      <c r="C1105" s="5" t="str">
        <f>(VLOOKUP(Games!B1106, Data!$B$2:$L$134, 4, FALSE)-VLOOKUP(Games!E1106, Data!$B$2:$L$134, 4, FALSE))*'Coefficients - Win Probability'!$C$2</f>
        <v>#N/A</v>
      </c>
      <c r="D1105" s="5" t="str">
        <f>(VLOOKUP(Games!B1106, Data!$B$2:$L$134, 5, FALSE)-VLOOKUP(Games!E1106, Data!$B$2:$L$134, 5, FALSE))*'Coefficients - Win Probability'!$D$2</f>
        <v>#N/A</v>
      </c>
      <c r="E1105" s="5" t="str">
        <f>(VLOOKUP(Games!B1106, Data!$B$2:$L$134, 6, FALSE)-VLOOKUP(Games!E1106, Data!$B$2:$L$134, 6, FALSE))*'Coefficients - Win Probability'!$E$2</f>
        <v>#N/A</v>
      </c>
      <c r="F1105" s="5" t="str">
        <f>(VLOOKUP(Games!B1106, Data!$B$2:$L$134, 7, FALSE)-VLOOKUP(Games!E1106, Data!$B$2:$L$134, 7, FALSE))*'Coefficients - Win Probability'!$F$2</f>
        <v>#N/A</v>
      </c>
      <c r="G1105" s="5" t="str">
        <f>(VLOOKUP(Games!B1106, Data!$B$2:$L$134, 8, FALSE)-VLOOKUP(Games!E1106, Data!$B$2:$L$134, 8, FALSE))*'Coefficients - Win Probability'!$G$2</f>
        <v>#N/A</v>
      </c>
      <c r="H1105" s="5" t="str">
        <f>(VLOOKUP(Games!B1106, Data!$B$2:$L$134, 9, FALSE)-VLOOKUP(Games!E1106, Data!$B$2:$L$134, 9, FALSE))*'Coefficients - Win Probability'!$H$2</f>
        <v>#N/A</v>
      </c>
      <c r="I1105" s="5" t="str">
        <f>(VLOOKUP(Games!B1106, Data!$B$2:$L$134, 10, FALSE)-VLOOKUP(Games!E1106, Data!$B$2:$L$134, 10, FALSE))*'Coefficients - Win Probability'!$I$2</f>
        <v>#N/A</v>
      </c>
      <c r="J1105" s="5" t="str">
        <f>(IF(AND(VLOOKUP(Games!B1106, Data!$B$2:$L$134, 11, FALSE)=1, VLOOKUP(Games!E1106, Data!$B$2:$L$134, 11, FALSE)&lt;&gt;1), 1,0))*'Coefficients - Win Probability'!$J$2</f>
        <v>#N/A</v>
      </c>
      <c r="K1105" s="5" t="str">
        <f>(IF(AND(VLOOKUP(Games!B1106, Data!$B$2:$L$134, 11, FALSE)&lt;&gt;1, VLOOKUP(Games!E1106, Data!$B$2:$L$134, 11, FALSE)=1), 1,0))*'Coefficients - Win Probability'!$K$2</f>
        <v>#N/A</v>
      </c>
      <c r="L1105" s="5" t="str">
        <f>(VLOOKUP(Games!B1106, Data!$B$2:$L$134, 3, FALSE)-VLOOKUP(Games!E1106, Data!$B$2:$L$134, 3, FALSE))*'Coefficients - Win Probability'!$L$2</f>
        <v>#N/A</v>
      </c>
      <c r="N1105" s="5" t="str">
        <f t="shared" si="1"/>
        <v>#N/A</v>
      </c>
    </row>
    <row r="1106" ht="14.25" customHeight="1">
      <c r="A1106" s="5" t="n">
        <f>'Coefficients - Win Probability'!$A$2</f>
        <v>0</v>
      </c>
      <c r="B1106" s="5" t="n">
        <f>(Games!G1107)*'Coefficients - Win Probability'!$B$2</f>
        <v>0</v>
      </c>
      <c r="C1106" s="5" t="str">
        <f>(VLOOKUP(Games!B1107, Data!$B$2:$L$134, 4, FALSE)-VLOOKUP(Games!E1107, Data!$B$2:$L$134, 4, FALSE))*'Coefficients - Win Probability'!$C$2</f>
        <v>#N/A</v>
      </c>
      <c r="D1106" s="5" t="str">
        <f>(VLOOKUP(Games!B1107, Data!$B$2:$L$134, 5, FALSE)-VLOOKUP(Games!E1107, Data!$B$2:$L$134, 5, FALSE))*'Coefficients - Win Probability'!$D$2</f>
        <v>#N/A</v>
      </c>
      <c r="E1106" s="5" t="str">
        <f>(VLOOKUP(Games!B1107, Data!$B$2:$L$134, 6, FALSE)-VLOOKUP(Games!E1107, Data!$B$2:$L$134, 6, FALSE))*'Coefficients - Win Probability'!$E$2</f>
        <v>#N/A</v>
      </c>
      <c r="F1106" s="5" t="str">
        <f>(VLOOKUP(Games!B1107, Data!$B$2:$L$134, 7, FALSE)-VLOOKUP(Games!E1107, Data!$B$2:$L$134, 7, FALSE))*'Coefficients - Win Probability'!$F$2</f>
        <v>#N/A</v>
      </c>
      <c r="G1106" s="5" t="str">
        <f>(VLOOKUP(Games!B1107, Data!$B$2:$L$134, 8, FALSE)-VLOOKUP(Games!E1107, Data!$B$2:$L$134, 8, FALSE))*'Coefficients - Win Probability'!$G$2</f>
        <v>#N/A</v>
      </c>
      <c r="H1106" s="5" t="str">
        <f>(VLOOKUP(Games!B1107, Data!$B$2:$L$134, 9, FALSE)-VLOOKUP(Games!E1107, Data!$B$2:$L$134, 9, FALSE))*'Coefficients - Win Probability'!$H$2</f>
        <v>#N/A</v>
      </c>
      <c r="I1106" s="5" t="str">
        <f>(VLOOKUP(Games!B1107, Data!$B$2:$L$134, 10, FALSE)-VLOOKUP(Games!E1107, Data!$B$2:$L$134, 10, FALSE))*'Coefficients - Win Probability'!$I$2</f>
        <v>#N/A</v>
      </c>
      <c r="J1106" s="5" t="str">
        <f>(IF(AND(VLOOKUP(Games!B1107, Data!$B$2:$L$134, 11, FALSE)=1, VLOOKUP(Games!E1107, Data!$B$2:$L$134, 11, FALSE)&lt;&gt;1), 1,0))*'Coefficients - Win Probability'!$J$2</f>
        <v>#N/A</v>
      </c>
      <c r="K1106" s="5" t="str">
        <f>(IF(AND(VLOOKUP(Games!B1107, Data!$B$2:$L$134, 11, FALSE)&lt;&gt;1, VLOOKUP(Games!E1107, Data!$B$2:$L$134, 11, FALSE)=1), 1,0))*'Coefficients - Win Probability'!$K$2</f>
        <v>#N/A</v>
      </c>
      <c r="L1106" s="5" t="str">
        <f>(VLOOKUP(Games!B1107, Data!$B$2:$L$134, 3, FALSE)-VLOOKUP(Games!E1107, Data!$B$2:$L$134, 3, FALSE))*'Coefficients - Win Probability'!$L$2</f>
        <v>#N/A</v>
      </c>
      <c r="N1106" s="5" t="str">
        <f t="shared" si="1"/>
        <v>#N/A</v>
      </c>
    </row>
    <row r="1107" ht="14.25" customHeight="1">
      <c r="A1107" s="5" t="n">
        <f>'Coefficients - Win Probability'!$A$2</f>
        <v>0</v>
      </c>
      <c r="B1107" s="5" t="n">
        <f>(Games!G1108)*'Coefficients - Win Probability'!$B$2</f>
        <v>0</v>
      </c>
      <c r="C1107" s="5" t="str">
        <f>(VLOOKUP(Games!B1108, Data!$B$2:$L$134, 4, FALSE)-VLOOKUP(Games!E1108, Data!$B$2:$L$134, 4, FALSE))*'Coefficients - Win Probability'!$C$2</f>
        <v>#N/A</v>
      </c>
      <c r="D1107" s="5" t="str">
        <f>(VLOOKUP(Games!B1108, Data!$B$2:$L$134, 5, FALSE)-VLOOKUP(Games!E1108, Data!$B$2:$L$134, 5, FALSE))*'Coefficients - Win Probability'!$D$2</f>
        <v>#N/A</v>
      </c>
      <c r="E1107" s="5" t="str">
        <f>(VLOOKUP(Games!B1108, Data!$B$2:$L$134, 6, FALSE)-VLOOKUP(Games!E1108, Data!$B$2:$L$134, 6, FALSE))*'Coefficients - Win Probability'!$E$2</f>
        <v>#N/A</v>
      </c>
      <c r="F1107" s="5" t="str">
        <f>(VLOOKUP(Games!B1108, Data!$B$2:$L$134, 7, FALSE)-VLOOKUP(Games!E1108, Data!$B$2:$L$134, 7, FALSE))*'Coefficients - Win Probability'!$F$2</f>
        <v>#N/A</v>
      </c>
      <c r="G1107" s="5" t="str">
        <f>(VLOOKUP(Games!B1108, Data!$B$2:$L$134, 8, FALSE)-VLOOKUP(Games!E1108, Data!$B$2:$L$134, 8, FALSE))*'Coefficients - Win Probability'!$G$2</f>
        <v>#N/A</v>
      </c>
      <c r="H1107" s="5" t="str">
        <f>(VLOOKUP(Games!B1108, Data!$B$2:$L$134, 9, FALSE)-VLOOKUP(Games!E1108, Data!$B$2:$L$134, 9, FALSE))*'Coefficients - Win Probability'!$H$2</f>
        <v>#N/A</v>
      </c>
      <c r="I1107" s="5" t="str">
        <f>(VLOOKUP(Games!B1108, Data!$B$2:$L$134, 10, FALSE)-VLOOKUP(Games!E1108, Data!$B$2:$L$134, 10, FALSE))*'Coefficients - Win Probability'!$I$2</f>
        <v>#N/A</v>
      </c>
      <c r="J1107" s="5" t="str">
        <f>(IF(AND(VLOOKUP(Games!B1108, Data!$B$2:$L$134, 11, FALSE)=1, VLOOKUP(Games!E1108, Data!$B$2:$L$134, 11, FALSE)&lt;&gt;1), 1,0))*'Coefficients - Win Probability'!$J$2</f>
        <v>#N/A</v>
      </c>
      <c r="K1107" s="5" t="str">
        <f>(IF(AND(VLOOKUP(Games!B1108, Data!$B$2:$L$134, 11, FALSE)&lt;&gt;1, VLOOKUP(Games!E1108, Data!$B$2:$L$134, 11, FALSE)=1), 1,0))*'Coefficients - Win Probability'!$K$2</f>
        <v>#N/A</v>
      </c>
      <c r="L1107" s="5" t="str">
        <f>(VLOOKUP(Games!B1108, Data!$B$2:$L$134, 3, FALSE)-VLOOKUP(Games!E1108, Data!$B$2:$L$134, 3, FALSE))*'Coefficients - Win Probability'!$L$2</f>
        <v>#N/A</v>
      </c>
      <c r="N1107" s="5" t="str">
        <f t="shared" si="1"/>
        <v>#N/A</v>
      </c>
    </row>
    <row r="1108" ht="14.25" customHeight="1">
      <c r="A1108" s="5" t="n">
        <f>'Coefficients - Win Probability'!$A$2</f>
        <v>0</v>
      </c>
      <c r="B1108" s="5" t="n">
        <f>(Games!G1109)*'Coefficients - Win Probability'!$B$2</f>
        <v>0</v>
      </c>
      <c r="C1108" s="5" t="str">
        <f>(VLOOKUP(Games!B1109, Data!$B$2:$L$134, 4, FALSE)-VLOOKUP(Games!E1109, Data!$B$2:$L$134, 4, FALSE))*'Coefficients - Win Probability'!$C$2</f>
        <v>#N/A</v>
      </c>
      <c r="D1108" s="5" t="str">
        <f>(VLOOKUP(Games!B1109, Data!$B$2:$L$134, 5, FALSE)-VLOOKUP(Games!E1109, Data!$B$2:$L$134, 5, FALSE))*'Coefficients - Win Probability'!$D$2</f>
        <v>#N/A</v>
      </c>
      <c r="E1108" s="5" t="str">
        <f>(VLOOKUP(Games!B1109, Data!$B$2:$L$134, 6, FALSE)-VLOOKUP(Games!E1109, Data!$B$2:$L$134, 6, FALSE))*'Coefficients - Win Probability'!$E$2</f>
        <v>#N/A</v>
      </c>
      <c r="F1108" s="5" t="str">
        <f>(VLOOKUP(Games!B1109, Data!$B$2:$L$134, 7, FALSE)-VLOOKUP(Games!E1109, Data!$B$2:$L$134, 7, FALSE))*'Coefficients - Win Probability'!$F$2</f>
        <v>#N/A</v>
      </c>
      <c r="G1108" s="5" t="str">
        <f>(VLOOKUP(Games!B1109, Data!$B$2:$L$134, 8, FALSE)-VLOOKUP(Games!E1109, Data!$B$2:$L$134, 8, FALSE))*'Coefficients - Win Probability'!$G$2</f>
        <v>#N/A</v>
      </c>
      <c r="H1108" s="5" t="str">
        <f>(VLOOKUP(Games!B1109, Data!$B$2:$L$134, 9, FALSE)-VLOOKUP(Games!E1109, Data!$B$2:$L$134, 9, FALSE))*'Coefficients - Win Probability'!$H$2</f>
        <v>#N/A</v>
      </c>
      <c r="I1108" s="5" t="str">
        <f>(VLOOKUP(Games!B1109, Data!$B$2:$L$134, 10, FALSE)-VLOOKUP(Games!E1109, Data!$B$2:$L$134, 10, FALSE))*'Coefficients - Win Probability'!$I$2</f>
        <v>#N/A</v>
      </c>
      <c r="J1108" s="5" t="str">
        <f>(IF(AND(VLOOKUP(Games!B1109, Data!$B$2:$L$134, 11, FALSE)=1, VLOOKUP(Games!E1109, Data!$B$2:$L$134, 11, FALSE)&lt;&gt;1), 1,0))*'Coefficients - Win Probability'!$J$2</f>
        <v>#N/A</v>
      </c>
      <c r="K1108" s="5" t="str">
        <f>(IF(AND(VLOOKUP(Games!B1109, Data!$B$2:$L$134, 11, FALSE)&lt;&gt;1, VLOOKUP(Games!E1109, Data!$B$2:$L$134, 11, FALSE)=1), 1,0))*'Coefficients - Win Probability'!$K$2</f>
        <v>#N/A</v>
      </c>
      <c r="L1108" s="5" t="str">
        <f>(VLOOKUP(Games!B1109, Data!$B$2:$L$134, 3, FALSE)-VLOOKUP(Games!E1109, Data!$B$2:$L$134, 3, FALSE))*'Coefficients - Win Probability'!$L$2</f>
        <v>#N/A</v>
      </c>
      <c r="N1108" s="5" t="str">
        <f t="shared" si="1"/>
        <v>#N/A</v>
      </c>
    </row>
    <row r="1109" ht="14.25" customHeight="1">
      <c r="A1109" s="5" t="n">
        <f>'Coefficients - Win Probability'!$A$2</f>
        <v>0</v>
      </c>
      <c r="B1109" s="5" t="n">
        <f>(Games!G1110)*'Coefficients - Win Probability'!$B$2</f>
        <v>0</v>
      </c>
      <c r="C1109" s="5" t="str">
        <f>(VLOOKUP(Games!B1110, Data!$B$2:$L$134, 4, FALSE)-VLOOKUP(Games!E1110, Data!$B$2:$L$134, 4, FALSE))*'Coefficients - Win Probability'!$C$2</f>
        <v>#N/A</v>
      </c>
      <c r="D1109" s="5" t="str">
        <f>(VLOOKUP(Games!B1110, Data!$B$2:$L$134, 5, FALSE)-VLOOKUP(Games!E1110, Data!$B$2:$L$134, 5, FALSE))*'Coefficients - Win Probability'!$D$2</f>
        <v>#N/A</v>
      </c>
      <c r="E1109" s="5" t="str">
        <f>(VLOOKUP(Games!B1110, Data!$B$2:$L$134, 6, FALSE)-VLOOKUP(Games!E1110, Data!$B$2:$L$134, 6, FALSE))*'Coefficients - Win Probability'!$E$2</f>
        <v>#N/A</v>
      </c>
      <c r="F1109" s="5" t="str">
        <f>(VLOOKUP(Games!B1110, Data!$B$2:$L$134, 7, FALSE)-VLOOKUP(Games!E1110, Data!$B$2:$L$134, 7, FALSE))*'Coefficients - Win Probability'!$F$2</f>
        <v>#N/A</v>
      </c>
      <c r="G1109" s="5" t="str">
        <f>(VLOOKUP(Games!B1110, Data!$B$2:$L$134, 8, FALSE)-VLOOKUP(Games!E1110, Data!$B$2:$L$134, 8, FALSE))*'Coefficients - Win Probability'!$G$2</f>
        <v>#N/A</v>
      </c>
      <c r="H1109" s="5" t="str">
        <f>(VLOOKUP(Games!B1110, Data!$B$2:$L$134, 9, FALSE)-VLOOKUP(Games!E1110, Data!$B$2:$L$134, 9, FALSE))*'Coefficients - Win Probability'!$H$2</f>
        <v>#N/A</v>
      </c>
      <c r="I1109" s="5" t="str">
        <f>(VLOOKUP(Games!B1110, Data!$B$2:$L$134, 10, FALSE)-VLOOKUP(Games!E1110, Data!$B$2:$L$134, 10, FALSE))*'Coefficients - Win Probability'!$I$2</f>
        <v>#N/A</v>
      </c>
      <c r="J1109" s="5" t="str">
        <f>(IF(AND(VLOOKUP(Games!B1110, Data!$B$2:$L$134, 11, FALSE)=1, VLOOKUP(Games!E1110, Data!$B$2:$L$134, 11, FALSE)&lt;&gt;1), 1,0))*'Coefficients - Win Probability'!$J$2</f>
        <v>#N/A</v>
      </c>
      <c r="K1109" s="5" t="str">
        <f>(IF(AND(VLOOKUP(Games!B1110, Data!$B$2:$L$134, 11, FALSE)&lt;&gt;1, VLOOKUP(Games!E1110, Data!$B$2:$L$134, 11, FALSE)=1), 1,0))*'Coefficients - Win Probability'!$K$2</f>
        <v>#N/A</v>
      </c>
      <c r="L1109" s="5" t="str">
        <f>(VLOOKUP(Games!B1110, Data!$B$2:$L$134, 3, FALSE)-VLOOKUP(Games!E1110, Data!$B$2:$L$134, 3, FALSE))*'Coefficients - Win Probability'!$L$2</f>
        <v>#N/A</v>
      </c>
      <c r="N1109" s="5" t="str">
        <f t="shared" si="1"/>
        <v>#N/A</v>
      </c>
    </row>
    <row r="1110" ht="14.25" customHeight="1">
      <c r="A1110" s="5" t="n">
        <f>'Coefficients - Win Probability'!$A$2</f>
        <v>0</v>
      </c>
      <c r="B1110" s="5" t="n">
        <f>(Games!G1111)*'Coefficients - Win Probability'!$B$2</f>
        <v>0</v>
      </c>
      <c r="C1110" s="5" t="str">
        <f>(VLOOKUP(Games!B1111, Data!$B$2:$L$134, 4, FALSE)-VLOOKUP(Games!E1111, Data!$B$2:$L$134, 4, FALSE))*'Coefficients - Win Probability'!$C$2</f>
        <v>#N/A</v>
      </c>
      <c r="D1110" s="5" t="str">
        <f>(VLOOKUP(Games!B1111, Data!$B$2:$L$134, 5, FALSE)-VLOOKUP(Games!E1111, Data!$B$2:$L$134, 5, FALSE))*'Coefficients - Win Probability'!$D$2</f>
        <v>#N/A</v>
      </c>
      <c r="E1110" s="5" t="str">
        <f>(VLOOKUP(Games!B1111, Data!$B$2:$L$134, 6, FALSE)-VLOOKUP(Games!E1111, Data!$B$2:$L$134, 6, FALSE))*'Coefficients - Win Probability'!$E$2</f>
        <v>#N/A</v>
      </c>
      <c r="F1110" s="5" t="str">
        <f>(VLOOKUP(Games!B1111, Data!$B$2:$L$134, 7, FALSE)-VLOOKUP(Games!E1111, Data!$B$2:$L$134, 7, FALSE))*'Coefficients - Win Probability'!$F$2</f>
        <v>#N/A</v>
      </c>
      <c r="G1110" s="5" t="str">
        <f>(VLOOKUP(Games!B1111, Data!$B$2:$L$134, 8, FALSE)-VLOOKUP(Games!E1111, Data!$B$2:$L$134, 8, FALSE))*'Coefficients - Win Probability'!$G$2</f>
        <v>#N/A</v>
      </c>
      <c r="H1110" s="5" t="str">
        <f>(VLOOKUP(Games!B1111, Data!$B$2:$L$134, 9, FALSE)-VLOOKUP(Games!E1111, Data!$B$2:$L$134, 9, FALSE))*'Coefficients - Win Probability'!$H$2</f>
        <v>#N/A</v>
      </c>
      <c r="I1110" s="5" t="str">
        <f>(VLOOKUP(Games!B1111, Data!$B$2:$L$134, 10, FALSE)-VLOOKUP(Games!E1111, Data!$B$2:$L$134, 10, FALSE))*'Coefficients - Win Probability'!$I$2</f>
        <v>#N/A</v>
      </c>
      <c r="J1110" s="5" t="str">
        <f>(IF(AND(VLOOKUP(Games!B1111, Data!$B$2:$L$134, 11, FALSE)=1, VLOOKUP(Games!E1111, Data!$B$2:$L$134, 11, FALSE)&lt;&gt;1), 1,0))*'Coefficients - Win Probability'!$J$2</f>
        <v>#N/A</v>
      </c>
      <c r="K1110" s="5" t="str">
        <f>(IF(AND(VLOOKUP(Games!B1111, Data!$B$2:$L$134, 11, FALSE)&lt;&gt;1, VLOOKUP(Games!E1111, Data!$B$2:$L$134, 11, FALSE)=1), 1,0))*'Coefficients - Win Probability'!$K$2</f>
        <v>#N/A</v>
      </c>
      <c r="L1110" s="5" t="str">
        <f>(VLOOKUP(Games!B1111, Data!$B$2:$L$134, 3, FALSE)-VLOOKUP(Games!E1111, Data!$B$2:$L$134, 3, FALSE))*'Coefficients - Win Probability'!$L$2</f>
        <v>#N/A</v>
      </c>
      <c r="N1110" s="5" t="str">
        <f t="shared" si="1"/>
        <v>#N/A</v>
      </c>
    </row>
    <row r="1111" ht="14.25" customHeight="1">
      <c r="A1111" s="5" t="n">
        <f>'Coefficients - Win Probability'!$A$2</f>
        <v>0</v>
      </c>
      <c r="B1111" s="5" t="n">
        <f>(Games!G1112)*'Coefficients - Win Probability'!$B$2</f>
        <v>0</v>
      </c>
      <c r="C1111" s="5" t="str">
        <f>(VLOOKUP(Games!B1112, Data!$B$2:$L$134, 4, FALSE)-VLOOKUP(Games!E1112, Data!$B$2:$L$134, 4, FALSE))*'Coefficients - Win Probability'!$C$2</f>
        <v>#N/A</v>
      </c>
      <c r="D1111" s="5" t="str">
        <f>(VLOOKUP(Games!B1112, Data!$B$2:$L$134, 5, FALSE)-VLOOKUP(Games!E1112, Data!$B$2:$L$134, 5, FALSE))*'Coefficients - Win Probability'!$D$2</f>
        <v>#N/A</v>
      </c>
      <c r="E1111" s="5" t="str">
        <f>(VLOOKUP(Games!B1112, Data!$B$2:$L$134, 6, FALSE)-VLOOKUP(Games!E1112, Data!$B$2:$L$134, 6, FALSE))*'Coefficients - Win Probability'!$E$2</f>
        <v>#N/A</v>
      </c>
      <c r="F1111" s="5" t="str">
        <f>(VLOOKUP(Games!B1112, Data!$B$2:$L$134, 7, FALSE)-VLOOKUP(Games!E1112, Data!$B$2:$L$134, 7, FALSE))*'Coefficients - Win Probability'!$F$2</f>
        <v>#N/A</v>
      </c>
      <c r="G1111" s="5" t="str">
        <f>(VLOOKUP(Games!B1112, Data!$B$2:$L$134, 8, FALSE)-VLOOKUP(Games!E1112, Data!$B$2:$L$134, 8, FALSE))*'Coefficients - Win Probability'!$G$2</f>
        <v>#N/A</v>
      </c>
      <c r="H1111" s="5" t="str">
        <f>(VLOOKUP(Games!B1112, Data!$B$2:$L$134, 9, FALSE)-VLOOKUP(Games!E1112, Data!$B$2:$L$134, 9, FALSE))*'Coefficients - Win Probability'!$H$2</f>
        <v>#N/A</v>
      </c>
      <c r="I1111" s="5" t="str">
        <f>(VLOOKUP(Games!B1112, Data!$B$2:$L$134, 10, FALSE)-VLOOKUP(Games!E1112, Data!$B$2:$L$134, 10, FALSE))*'Coefficients - Win Probability'!$I$2</f>
        <v>#N/A</v>
      </c>
      <c r="J1111" s="5" t="str">
        <f>(IF(AND(VLOOKUP(Games!B1112, Data!$B$2:$L$134, 11, FALSE)=1, VLOOKUP(Games!E1112, Data!$B$2:$L$134, 11, FALSE)&lt;&gt;1), 1,0))*'Coefficients - Win Probability'!$J$2</f>
        <v>#N/A</v>
      </c>
      <c r="K1111" s="5" t="str">
        <f>(IF(AND(VLOOKUP(Games!B1112, Data!$B$2:$L$134, 11, FALSE)&lt;&gt;1, VLOOKUP(Games!E1112, Data!$B$2:$L$134, 11, FALSE)=1), 1,0))*'Coefficients - Win Probability'!$K$2</f>
        <v>#N/A</v>
      </c>
      <c r="L1111" s="5" t="str">
        <f>(VLOOKUP(Games!B1112, Data!$B$2:$L$134, 3, FALSE)-VLOOKUP(Games!E1112, Data!$B$2:$L$134, 3, FALSE))*'Coefficients - Win Probability'!$L$2</f>
        <v>#N/A</v>
      </c>
      <c r="N1111" s="5" t="str">
        <f t="shared" si="1"/>
        <v>#N/A</v>
      </c>
    </row>
    <row r="1112" ht="14.25" customHeight="1">
      <c r="A1112" s="5" t="n">
        <f>'Coefficients - Win Probability'!$A$2</f>
        <v>0</v>
      </c>
      <c r="B1112" s="5" t="n">
        <f>(Games!G1113)*'Coefficients - Win Probability'!$B$2</f>
        <v>0</v>
      </c>
      <c r="C1112" s="5" t="str">
        <f>(VLOOKUP(Games!B1113, Data!$B$2:$L$134, 4, FALSE)-VLOOKUP(Games!E1113, Data!$B$2:$L$134, 4, FALSE))*'Coefficients - Win Probability'!$C$2</f>
        <v>#N/A</v>
      </c>
      <c r="D1112" s="5" t="str">
        <f>(VLOOKUP(Games!B1113, Data!$B$2:$L$134, 5, FALSE)-VLOOKUP(Games!E1113, Data!$B$2:$L$134, 5, FALSE))*'Coefficients - Win Probability'!$D$2</f>
        <v>#N/A</v>
      </c>
      <c r="E1112" s="5" t="str">
        <f>(VLOOKUP(Games!B1113, Data!$B$2:$L$134, 6, FALSE)-VLOOKUP(Games!E1113, Data!$B$2:$L$134, 6, FALSE))*'Coefficients - Win Probability'!$E$2</f>
        <v>#N/A</v>
      </c>
      <c r="F1112" s="5" t="str">
        <f>(VLOOKUP(Games!B1113, Data!$B$2:$L$134, 7, FALSE)-VLOOKUP(Games!E1113, Data!$B$2:$L$134, 7, FALSE))*'Coefficients - Win Probability'!$F$2</f>
        <v>#N/A</v>
      </c>
      <c r="G1112" s="5" t="str">
        <f>(VLOOKUP(Games!B1113, Data!$B$2:$L$134, 8, FALSE)-VLOOKUP(Games!E1113, Data!$B$2:$L$134, 8, FALSE))*'Coefficients - Win Probability'!$G$2</f>
        <v>#N/A</v>
      </c>
      <c r="H1112" s="5" t="str">
        <f>(VLOOKUP(Games!B1113, Data!$B$2:$L$134, 9, FALSE)-VLOOKUP(Games!E1113, Data!$B$2:$L$134, 9, FALSE))*'Coefficients - Win Probability'!$H$2</f>
        <v>#N/A</v>
      </c>
      <c r="I1112" s="5" t="str">
        <f>(VLOOKUP(Games!B1113, Data!$B$2:$L$134, 10, FALSE)-VLOOKUP(Games!E1113, Data!$B$2:$L$134, 10, FALSE))*'Coefficients - Win Probability'!$I$2</f>
        <v>#N/A</v>
      </c>
      <c r="J1112" s="5" t="str">
        <f>(IF(AND(VLOOKUP(Games!B1113, Data!$B$2:$L$134, 11, FALSE)=1, VLOOKUP(Games!E1113, Data!$B$2:$L$134, 11, FALSE)&lt;&gt;1), 1,0))*'Coefficients - Win Probability'!$J$2</f>
        <v>#N/A</v>
      </c>
      <c r="K1112" s="5" t="str">
        <f>(IF(AND(VLOOKUP(Games!B1113, Data!$B$2:$L$134, 11, FALSE)&lt;&gt;1, VLOOKUP(Games!E1113, Data!$B$2:$L$134, 11, FALSE)=1), 1,0))*'Coefficients - Win Probability'!$K$2</f>
        <v>#N/A</v>
      </c>
      <c r="L1112" s="5" t="str">
        <f>(VLOOKUP(Games!B1113, Data!$B$2:$L$134, 3, FALSE)-VLOOKUP(Games!E1113, Data!$B$2:$L$134, 3, FALSE))*'Coefficients - Win Probability'!$L$2</f>
        <v>#N/A</v>
      </c>
      <c r="N1112" s="5" t="str">
        <f t="shared" si="1"/>
        <v>#N/A</v>
      </c>
    </row>
    <row r="1113" ht="14.25" customHeight="1">
      <c r="A1113" s="5" t="n">
        <f>'Coefficients - Win Probability'!$A$2</f>
        <v>0</v>
      </c>
      <c r="B1113" s="5" t="n">
        <f>(Games!G1114)*'Coefficients - Win Probability'!$B$2</f>
        <v>0</v>
      </c>
      <c r="C1113" s="5" t="str">
        <f>(VLOOKUP(Games!B1114, Data!$B$2:$L$134, 4, FALSE)-VLOOKUP(Games!E1114, Data!$B$2:$L$134, 4, FALSE))*'Coefficients - Win Probability'!$C$2</f>
        <v>#N/A</v>
      </c>
      <c r="D1113" s="5" t="str">
        <f>(VLOOKUP(Games!B1114, Data!$B$2:$L$134, 5, FALSE)-VLOOKUP(Games!E1114, Data!$B$2:$L$134, 5, FALSE))*'Coefficients - Win Probability'!$D$2</f>
        <v>#N/A</v>
      </c>
      <c r="E1113" s="5" t="str">
        <f>(VLOOKUP(Games!B1114, Data!$B$2:$L$134, 6, FALSE)-VLOOKUP(Games!E1114, Data!$B$2:$L$134, 6, FALSE))*'Coefficients - Win Probability'!$E$2</f>
        <v>#N/A</v>
      </c>
      <c r="F1113" s="5" t="str">
        <f>(VLOOKUP(Games!B1114, Data!$B$2:$L$134, 7, FALSE)-VLOOKUP(Games!E1114, Data!$B$2:$L$134, 7, FALSE))*'Coefficients - Win Probability'!$F$2</f>
        <v>#N/A</v>
      </c>
      <c r="G1113" s="5" t="str">
        <f>(VLOOKUP(Games!B1114, Data!$B$2:$L$134, 8, FALSE)-VLOOKUP(Games!E1114, Data!$B$2:$L$134, 8, FALSE))*'Coefficients - Win Probability'!$G$2</f>
        <v>#N/A</v>
      </c>
      <c r="H1113" s="5" t="str">
        <f>(VLOOKUP(Games!B1114, Data!$B$2:$L$134, 9, FALSE)-VLOOKUP(Games!E1114, Data!$B$2:$L$134, 9, FALSE))*'Coefficients - Win Probability'!$H$2</f>
        <v>#N/A</v>
      </c>
      <c r="I1113" s="5" t="str">
        <f>(VLOOKUP(Games!B1114, Data!$B$2:$L$134, 10, FALSE)-VLOOKUP(Games!E1114, Data!$B$2:$L$134, 10, FALSE))*'Coefficients - Win Probability'!$I$2</f>
        <v>#N/A</v>
      </c>
      <c r="J1113" s="5" t="str">
        <f>(IF(AND(VLOOKUP(Games!B1114, Data!$B$2:$L$134, 11, FALSE)=1, VLOOKUP(Games!E1114, Data!$B$2:$L$134, 11, FALSE)&lt;&gt;1), 1,0))*'Coefficients - Win Probability'!$J$2</f>
        <v>#N/A</v>
      </c>
      <c r="K1113" s="5" t="str">
        <f>(IF(AND(VLOOKUP(Games!B1114, Data!$B$2:$L$134, 11, FALSE)&lt;&gt;1, VLOOKUP(Games!E1114, Data!$B$2:$L$134, 11, FALSE)=1), 1,0))*'Coefficients - Win Probability'!$K$2</f>
        <v>#N/A</v>
      </c>
      <c r="L1113" s="5" t="str">
        <f>(VLOOKUP(Games!B1114, Data!$B$2:$L$134, 3, FALSE)-VLOOKUP(Games!E1114, Data!$B$2:$L$134, 3, FALSE))*'Coefficients - Win Probability'!$L$2</f>
        <v>#N/A</v>
      </c>
      <c r="N1113" s="5" t="str">
        <f t="shared" si="1"/>
        <v>#N/A</v>
      </c>
    </row>
    <row r="1114" ht="14.25" customHeight="1">
      <c r="A1114" s="5" t="n">
        <f>'Coefficients - Win Probability'!$A$2</f>
        <v>0</v>
      </c>
      <c r="B1114" s="5" t="n">
        <f>(Games!G1115)*'Coefficients - Win Probability'!$B$2</f>
        <v>0</v>
      </c>
      <c r="C1114" s="5" t="str">
        <f>(VLOOKUP(Games!B1115, Data!$B$2:$L$134, 4, FALSE)-VLOOKUP(Games!E1115, Data!$B$2:$L$134, 4, FALSE))*'Coefficients - Win Probability'!$C$2</f>
        <v>#N/A</v>
      </c>
      <c r="D1114" s="5" t="str">
        <f>(VLOOKUP(Games!B1115, Data!$B$2:$L$134, 5, FALSE)-VLOOKUP(Games!E1115, Data!$B$2:$L$134, 5, FALSE))*'Coefficients - Win Probability'!$D$2</f>
        <v>#N/A</v>
      </c>
      <c r="E1114" s="5" t="str">
        <f>(VLOOKUP(Games!B1115, Data!$B$2:$L$134, 6, FALSE)-VLOOKUP(Games!E1115, Data!$B$2:$L$134, 6, FALSE))*'Coefficients - Win Probability'!$E$2</f>
        <v>#N/A</v>
      </c>
      <c r="F1114" s="5" t="str">
        <f>(VLOOKUP(Games!B1115, Data!$B$2:$L$134, 7, FALSE)-VLOOKUP(Games!E1115, Data!$B$2:$L$134, 7, FALSE))*'Coefficients - Win Probability'!$F$2</f>
        <v>#N/A</v>
      </c>
      <c r="G1114" s="5" t="str">
        <f>(VLOOKUP(Games!B1115, Data!$B$2:$L$134, 8, FALSE)-VLOOKUP(Games!E1115, Data!$B$2:$L$134, 8, FALSE))*'Coefficients - Win Probability'!$G$2</f>
        <v>#N/A</v>
      </c>
      <c r="H1114" s="5" t="str">
        <f>(VLOOKUP(Games!B1115, Data!$B$2:$L$134, 9, FALSE)-VLOOKUP(Games!E1115, Data!$B$2:$L$134, 9, FALSE))*'Coefficients - Win Probability'!$H$2</f>
        <v>#N/A</v>
      </c>
      <c r="I1114" s="5" t="str">
        <f>(VLOOKUP(Games!B1115, Data!$B$2:$L$134, 10, FALSE)-VLOOKUP(Games!E1115, Data!$B$2:$L$134, 10, FALSE))*'Coefficients - Win Probability'!$I$2</f>
        <v>#N/A</v>
      </c>
      <c r="J1114" s="5" t="str">
        <f>(IF(AND(VLOOKUP(Games!B1115, Data!$B$2:$L$134, 11, FALSE)=1, VLOOKUP(Games!E1115, Data!$B$2:$L$134, 11, FALSE)&lt;&gt;1), 1,0))*'Coefficients - Win Probability'!$J$2</f>
        <v>#N/A</v>
      </c>
      <c r="K1114" s="5" t="str">
        <f>(IF(AND(VLOOKUP(Games!B1115, Data!$B$2:$L$134, 11, FALSE)&lt;&gt;1, VLOOKUP(Games!E1115, Data!$B$2:$L$134, 11, FALSE)=1), 1,0))*'Coefficients - Win Probability'!$K$2</f>
        <v>#N/A</v>
      </c>
      <c r="L1114" s="5" t="str">
        <f>(VLOOKUP(Games!B1115, Data!$B$2:$L$134, 3, FALSE)-VLOOKUP(Games!E1115, Data!$B$2:$L$134, 3, FALSE))*'Coefficients - Win Probability'!$L$2</f>
        <v>#N/A</v>
      </c>
      <c r="N1114" s="5" t="str">
        <f t="shared" si="1"/>
        <v>#N/A</v>
      </c>
    </row>
    <row r="1115" ht="14.25" customHeight="1">
      <c r="A1115" s="5" t="n">
        <f>'Coefficients - Win Probability'!$A$2</f>
        <v>0</v>
      </c>
      <c r="B1115" s="5" t="n">
        <f>(Games!G1116)*'Coefficients - Win Probability'!$B$2</f>
        <v>0</v>
      </c>
      <c r="C1115" s="5" t="str">
        <f>(VLOOKUP(Games!B1116, Data!$B$2:$L$134, 4, FALSE)-VLOOKUP(Games!E1116, Data!$B$2:$L$134, 4, FALSE))*'Coefficients - Win Probability'!$C$2</f>
        <v>#N/A</v>
      </c>
      <c r="D1115" s="5" t="str">
        <f>(VLOOKUP(Games!B1116, Data!$B$2:$L$134, 5, FALSE)-VLOOKUP(Games!E1116, Data!$B$2:$L$134, 5, FALSE))*'Coefficients - Win Probability'!$D$2</f>
        <v>#N/A</v>
      </c>
      <c r="E1115" s="5" t="str">
        <f>(VLOOKUP(Games!B1116, Data!$B$2:$L$134, 6, FALSE)-VLOOKUP(Games!E1116, Data!$B$2:$L$134, 6, FALSE))*'Coefficients - Win Probability'!$E$2</f>
        <v>#N/A</v>
      </c>
      <c r="F1115" s="5" t="str">
        <f>(VLOOKUP(Games!B1116, Data!$B$2:$L$134, 7, FALSE)-VLOOKUP(Games!E1116, Data!$B$2:$L$134, 7, FALSE))*'Coefficients - Win Probability'!$F$2</f>
        <v>#N/A</v>
      </c>
      <c r="G1115" s="5" t="str">
        <f>(VLOOKUP(Games!B1116, Data!$B$2:$L$134, 8, FALSE)-VLOOKUP(Games!E1116, Data!$B$2:$L$134, 8, FALSE))*'Coefficients - Win Probability'!$G$2</f>
        <v>#N/A</v>
      </c>
      <c r="H1115" s="5" t="str">
        <f>(VLOOKUP(Games!B1116, Data!$B$2:$L$134, 9, FALSE)-VLOOKUP(Games!E1116, Data!$B$2:$L$134, 9, FALSE))*'Coefficients - Win Probability'!$H$2</f>
        <v>#N/A</v>
      </c>
      <c r="I1115" s="5" t="str">
        <f>(VLOOKUP(Games!B1116, Data!$B$2:$L$134, 10, FALSE)-VLOOKUP(Games!E1116, Data!$B$2:$L$134, 10, FALSE))*'Coefficients - Win Probability'!$I$2</f>
        <v>#N/A</v>
      </c>
      <c r="J1115" s="5" t="str">
        <f>(IF(AND(VLOOKUP(Games!B1116, Data!$B$2:$L$134, 11, FALSE)=1, VLOOKUP(Games!E1116, Data!$B$2:$L$134, 11, FALSE)&lt;&gt;1), 1,0))*'Coefficients - Win Probability'!$J$2</f>
        <v>#N/A</v>
      </c>
      <c r="K1115" s="5" t="str">
        <f>(IF(AND(VLOOKUP(Games!B1116, Data!$B$2:$L$134, 11, FALSE)&lt;&gt;1, VLOOKUP(Games!E1116, Data!$B$2:$L$134, 11, FALSE)=1), 1,0))*'Coefficients - Win Probability'!$K$2</f>
        <v>#N/A</v>
      </c>
      <c r="L1115" s="5" t="str">
        <f>(VLOOKUP(Games!B1116, Data!$B$2:$L$134, 3, FALSE)-VLOOKUP(Games!E1116, Data!$B$2:$L$134, 3, FALSE))*'Coefficients - Win Probability'!$L$2</f>
        <v>#N/A</v>
      </c>
      <c r="N1115" s="5" t="str">
        <f t="shared" si="1"/>
        <v>#N/A</v>
      </c>
    </row>
    <row r="1116" ht="14.25" customHeight="1">
      <c r="A1116" s="5" t="n">
        <f>'Coefficients - Win Probability'!$A$2</f>
        <v>0</v>
      </c>
      <c r="B1116" s="5" t="n">
        <f>(Games!G1117)*'Coefficients - Win Probability'!$B$2</f>
        <v>0</v>
      </c>
      <c r="C1116" s="5" t="str">
        <f>(VLOOKUP(Games!B1117, Data!$B$2:$L$134, 4, FALSE)-VLOOKUP(Games!E1117, Data!$B$2:$L$134, 4, FALSE))*'Coefficients - Win Probability'!$C$2</f>
        <v>#N/A</v>
      </c>
      <c r="D1116" s="5" t="str">
        <f>(VLOOKUP(Games!B1117, Data!$B$2:$L$134, 5, FALSE)-VLOOKUP(Games!E1117, Data!$B$2:$L$134, 5, FALSE))*'Coefficients - Win Probability'!$D$2</f>
        <v>#N/A</v>
      </c>
      <c r="E1116" s="5" t="str">
        <f>(VLOOKUP(Games!B1117, Data!$B$2:$L$134, 6, FALSE)-VLOOKUP(Games!E1117, Data!$B$2:$L$134, 6, FALSE))*'Coefficients - Win Probability'!$E$2</f>
        <v>#N/A</v>
      </c>
      <c r="F1116" s="5" t="str">
        <f>(VLOOKUP(Games!B1117, Data!$B$2:$L$134, 7, FALSE)-VLOOKUP(Games!E1117, Data!$B$2:$L$134, 7, FALSE))*'Coefficients - Win Probability'!$F$2</f>
        <v>#N/A</v>
      </c>
      <c r="G1116" s="5" t="str">
        <f>(VLOOKUP(Games!B1117, Data!$B$2:$L$134, 8, FALSE)-VLOOKUP(Games!E1117, Data!$B$2:$L$134, 8, FALSE))*'Coefficients - Win Probability'!$G$2</f>
        <v>#N/A</v>
      </c>
      <c r="H1116" s="5" t="str">
        <f>(VLOOKUP(Games!B1117, Data!$B$2:$L$134, 9, FALSE)-VLOOKUP(Games!E1117, Data!$B$2:$L$134, 9, FALSE))*'Coefficients - Win Probability'!$H$2</f>
        <v>#N/A</v>
      </c>
      <c r="I1116" s="5" t="str">
        <f>(VLOOKUP(Games!B1117, Data!$B$2:$L$134, 10, FALSE)-VLOOKUP(Games!E1117, Data!$B$2:$L$134, 10, FALSE))*'Coefficients - Win Probability'!$I$2</f>
        <v>#N/A</v>
      </c>
      <c r="J1116" s="5" t="str">
        <f>(IF(AND(VLOOKUP(Games!B1117, Data!$B$2:$L$134, 11, FALSE)=1, VLOOKUP(Games!E1117, Data!$B$2:$L$134, 11, FALSE)&lt;&gt;1), 1,0))*'Coefficients - Win Probability'!$J$2</f>
        <v>#N/A</v>
      </c>
      <c r="K1116" s="5" t="str">
        <f>(IF(AND(VLOOKUP(Games!B1117, Data!$B$2:$L$134, 11, FALSE)&lt;&gt;1, VLOOKUP(Games!E1117, Data!$B$2:$L$134, 11, FALSE)=1), 1,0))*'Coefficients - Win Probability'!$K$2</f>
        <v>#N/A</v>
      </c>
      <c r="L1116" s="5" t="str">
        <f>(VLOOKUP(Games!B1117, Data!$B$2:$L$134, 3, FALSE)-VLOOKUP(Games!E1117, Data!$B$2:$L$134, 3, FALSE))*'Coefficients - Win Probability'!$L$2</f>
        <v>#N/A</v>
      </c>
      <c r="N1116" s="5" t="str">
        <f t="shared" si="1"/>
        <v>#N/A</v>
      </c>
    </row>
    <row r="1117" ht="14.25" customHeight="1">
      <c r="A1117" s="5" t="n">
        <f>'Coefficients - Win Probability'!$A$2</f>
        <v>0</v>
      </c>
      <c r="B1117" s="5" t="n">
        <f>(Games!G1118)*'Coefficients - Win Probability'!$B$2</f>
        <v>0</v>
      </c>
      <c r="C1117" s="5" t="str">
        <f>(VLOOKUP(Games!B1118, Data!$B$2:$L$134, 4, FALSE)-VLOOKUP(Games!E1118, Data!$B$2:$L$134, 4, FALSE))*'Coefficients - Win Probability'!$C$2</f>
        <v>#N/A</v>
      </c>
      <c r="D1117" s="5" t="str">
        <f>(VLOOKUP(Games!B1118, Data!$B$2:$L$134, 5, FALSE)-VLOOKUP(Games!E1118, Data!$B$2:$L$134, 5, FALSE))*'Coefficients - Win Probability'!$D$2</f>
        <v>#N/A</v>
      </c>
      <c r="E1117" s="5" t="str">
        <f>(VLOOKUP(Games!B1118, Data!$B$2:$L$134, 6, FALSE)-VLOOKUP(Games!E1118, Data!$B$2:$L$134, 6, FALSE))*'Coefficients - Win Probability'!$E$2</f>
        <v>#N/A</v>
      </c>
      <c r="F1117" s="5" t="str">
        <f>(VLOOKUP(Games!B1118, Data!$B$2:$L$134, 7, FALSE)-VLOOKUP(Games!E1118, Data!$B$2:$L$134, 7, FALSE))*'Coefficients - Win Probability'!$F$2</f>
        <v>#N/A</v>
      </c>
      <c r="G1117" s="5" t="str">
        <f>(VLOOKUP(Games!B1118, Data!$B$2:$L$134, 8, FALSE)-VLOOKUP(Games!E1118, Data!$B$2:$L$134, 8, FALSE))*'Coefficients - Win Probability'!$G$2</f>
        <v>#N/A</v>
      </c>
      <c r="H1117" s="5" t="str">
        <f>(VLOOKUP(Games!B1118, Data!$B$2:$L$134, 9, FALSE)-VLOOKUP(Games!E1118, Data!$B$2:$L$134, 9, FALSE))*'Coefficients - Win Probability'!$H$2</f>
        <v>#N/A</v>
      </c>
      <c r="I1117" s="5" t="str">
        <f>(VLOOKUP(Games!B1118, Data!$B$2:$L$134, 10, FALSE)-VLOOKUP(Games!E1118, Data!$B$2:$L$134, 10, FALSE))*'Coefficients - Win Probability'!$I$2</f>
        <v>#N/A</v>
      </c>
      <c r="J1117" s="5" t="str">
        <f>(IF(AND(VLOOKUP(Games!B1118, Data!$B$2:$L$134, 11, FALSE)=1, VLOOKUP(Games!E1118, Data!$B$2:$L$134, 11, FALSE)&lt;&gt;1), 1,0))*'Coefficients - Win Probability'!$J$2</f>
        <v>#N/A</v>
      </c>
      <c r="K1117" s="5" t="str">
        <f>(IF(AND(VLOOKUP(Games!B1118, Data!$B$2:$L$134, 11, FALSE)&lt;&gt;1, VLOOKUP(Games!E1118, Data!$B$2:$L$134, 11, FALSE)=1), 1,0))*'Coefficients - Win Probability'!$K$2</f>
        <v>#N/A</v>
      </c>
      <c r="L1117" s="5" t="str">
        <f>(VLOOKUP(Games!B1118, Data!$B$2:$L$134, 3, FALSE)-VLOOKUP(Games!E1118, Data!$B$2:$L$134, 3, FALSE))*'Coefficients - Win Probability'!$L$2</f>
        <v>#N/A</v>
      </c>
      <c r="N1117" s="5" t="str">
        <f t="shared" si="1"/>
        <v>#N/A</v>
      </c>
    </row>
    <row r="1118" ht="14.25" customHeight="1">
      <c r="A1118" s="5" t="n">
        <f>'Coefficients - Win Probability'!$A$2</f>
        <v>0</v>
      </c>
      <c r="B1118" s="5" t="n">
        <f>(Games!G1119)*'Coefficients - Win Probability'!$B$2</f>
        <v>0</v>
      </c>
      <c r="C1118" s="5" t="str">
        <f>(VLOOKUP(Games!B1119, Data!$B$2:$L$134, 4, FALSE)-VLOOKUP(Games!E1119, Data!$B$2:$L$134, 4, FALSE))*'Coefficients - Win Probability'!$C$2</f>
        <v>#N/A</v>
      </c>
      <c r="D1118" s="5" t="str">
        <f>(VLOOKUP(Games!B1119, Data!$B$2:$L$134, 5, FALSE)-VLOOKUP(Games!E1119, Data!$B$2:$L$134, 5, FALSE))*'Coefficients - Win Probability'!$D$2</f>
        <v>#N/A</v>
      </c>
      <c r="E1118" s="5" t="str">
        <f>(VLOOKUP(Games!B1119, Data!$B$2:$L$134, 6, FALSE)-VLOOKUP(Games!E1119, Data!$B$2:$L$134, 6, FALSE))*'Coefficients - Win Probability'!$E$2</f>
        <v>#N/A</v>
      </c>
      <c r="F1118" s="5" t="str">
        <f>(VLOOKUP(Games!B1119, Data!$B$2:$L$134, 7, FALSE)-VLOOKUP(Games!E1119, Data!$B$2:$L$134, 7, FALSE))*'Coefficients - Win Probability'!$F$2</f>
        <v>#N/A</v>
      </c>
      <c r="G1118" s="5" t="str">
        <f>(VLOOKUP(Games!B1119, Data!$B$2:$L$134, 8, FALSE)-VLOOKUP(Games!E1119, Data!$B$2:$L$134, 8, FALSE))*'Coefficients - Win Probability'!$G$2</f>
        <v>#N/A</v>
      </c>
      <c r="H1118" s="5" t="str">
        <f>(VLOOKUP(Games!B1119, Data!$B$2:$L$134, 9, FALSE)-VLOOKUP(Games!E1119, Data!$B$2:$L$134, 9, FALSE))*'Coefficients - Win Probability'!$H$2</f>
        <v>#N/A</v>
      </c>
      <c r="I1118" s="5" t="str">
        <f>(VLOOKUP(Games!B1119, Data!$B$2:$L$134, 10, FALSE)-VLOOKUP(Games!E1119, Data!$B$2:$L$134, 10, FALSE))*'Coefficients - Win Probability'!$I$2</f>
        <v>#N/A</v>
      </c>
      <c r="J1118" s="5" t="str">
        <f>(IF(AND(VLOOKUP(Games!B1119, Data!$B$2:$L$134, 11, FALSE)=1, VLOOKUP(Games!E1119, Data!$B$2:$L$134, 11, FALSE)&lt;&gt;1), 1,0))*'Coefficients - Win Probability'!$J$2</f>
        <v>#N/A</v>
      </c>
      <c r="K1118" s="5" t="str">
        <f>(IF(AND(VLOOKUP(Games!B1119, Data!$B$2:$L$134, 11, FALSE)&lt;&gt;1, VLOOKUP(Games!E1119, Data!$B$2:$L$134, 11, FALSE)=1), 1,0))*'Coefficients - Win Probability'!$K$2</f>
        <v>#N/A</v>
      </c>
      <c r="L1118" s="5" t="str">
        <f>(VLOOKUP(Games!B1119, Data!$B$2:$L$134, 3, FALSE)-VLOOKUP(Games!E1119, Data!$B$2:$L$134, 3, FALSE))*'Coefficients - Win Probability'!$L$2</f>
        <v>#N/A</v>
      </c>
      <c r="N1118" s="5" t="str">
        <f t="shared" si="1"/>
        <v>#N/A</v>
      </c>
    </row>
    <row r="1119" ht="14.25" customHeight="1">
      <c r="A1119" s="5" t="n">
        <f>'Coefficients - Win Probability'!$A$2</f>
        <v>0</v>
      </c>
      <c r="B1119" s="5" t="n">
        <f>(Games!G1120)*'Coefficients - Win Probability'!$B$2</f>
        <v>0</v>
      </c>
      <c r="C1119" s="5" t="str">
        <f>(VLOOKUP(Games!B1120, Data!$B$2:$L$134, 4, FALSE)-VLOOKUP(Games!E1120, Data!$B$2:$L$134, 4, FALSE))*'Coefficients - Win Probability'!$C$2</f>
        <v>#N/A</v>
      </c>
      <c r="D1119" s="5" t="str">
        <f>(VLOOKUP(Games!B1120, Data!$B$2:$L$134, 5, FALSE)-VLOOKUP(Games!E1120, Data!$B$2:$L$134, 5, FALSE))*'Coefficients - Win Probability'!$D$2</f>
        <v>#N/A</v>
      </c>
      <c r="E1119" s="5" t="str">
        <f>(VLOOKUP(Games!B1120, Data!$B$2:$L$134, 6, FALSE)-VLOOKUP(Games!E1120, Data!$B$2:$L$134, 6, FALSE))*'Coefficients - Win Probability'!$E$2</f>
        <v>#N/A</v>
      </c>
      <c r="F1119" s="5" t="str">
        <f>(VLOOKUP(Games!B1120, Data!$B$2:$L$134, 7, FALSE)-VLOOKUP(Games!E1120, Data!$B$2:$L$134, 7, FALSE))*'Coefficients - Win Probability'!$F$2</f>
        <v>#N/A</v>
      </c>
      <c r="G1119" s="5" t="str">
        <f>(VLOOKUP(Games!B1120, Data!$B$2:$L$134, 8, FALSE)-VLOOKUP(Games!E1120, Data!$B$2:$L$134, 8, FALSE))*'Coefficients - Win Probability'!$G$2</f>
        <v>#N/A</v>
      </c>
      <c r="H1119" s="5" t="str">
        <f>(VLOOKUP(Games!B1120, Data!$B$2:$L$134, 9, FALSE)-VLOOKUP(Games!E1120, Data!$B$2:$L$134, 9, FALSE))*'Coefficients - Win Probability'!$H$2</f>
        <v>#N/A</v>
      </c>
      <c r="I1119" s="5" t="str">
        <f>(VLOOKUP(Games!B1120, Data!$B$2:$L$134, 10, FALSE)-VLOOKUP(Games!E1120, Data!$B$2:$L$134, 10, FALSE))*'Coefficients - Win Probability'!$I$2</f>
        <v>#N/A</v>
      </c>
      <c r="J1119" s="5" t="str">
        <f>(IF(AND(VLOOKUP(Games!B1120, Data!$B$2:$L$134, 11, FALSE)=1, VLOOKUP(Games!E1120, Data!$B$2:$L$134, 11, FALSE)&lt;&gt;1), 1,0))*'Coefficients - Win Probability'!$J$2</f>
        <v>#N/A</v>
      </c>
      <c r="K1119" s="5" t="str">
        <f>(IF(AND(VLOOKUP(Games!B1120, Data!$B$2:$L$134, 11, FALSE)&lt;&gt;1, VLOOKUP(Games!E1120, Data!$B$2:$L$134, 11, FALSE)=1), 1,0))*'Coefficients - Win Probability'!$K$2</f>
        <v>#N/A</v>
      </c>
      <c r="L1119" s="5" t="str">
        <f>(VLOOKUP(Games!B1120, Data!$B$2:$L$134, 3, FALSE)-VLOOKUP(Games!E1120, Data!$B$2:$L$134, 3, FALSE))*'Coefficients - Win Probability'!$L$2</f>
        <v>#N/A</v>
      </c>
      <c r="N1119" s="5" t="str">
        <f t="shared" si="1"/>
        <v>#N/A</v>
      </c>
    </row>
    <row r="1120" ht="14.25" customHeight="1">
      <c r="A1120" s="5" t="n">
        <f>'Coefficients - Win Probability'!$A$2</f>
        <v>0</v>
      </c>
      <c r="B1120" s="5" t="n">
        <f>(Games!G1121)*'Coefficients - Win Probability'!$B$2</f>
        <v>0</v>
      </c>
      <c r="C1120" s="5" t="str">
        <f>(VLOOKUP(Games!B1121, Data!$B$2:$L$134, 4, FALSE)-VLOOKUP(Games!E1121, Data!$B$2:$L$134, 4, FALSE))*'Coefficients - Win Probability'!$C$2</f>
        <v>#N/A</v>
      </c>
      <c r="D1120" s="5" t="str">
        <f>(VLOOKUP(Games!B1121, Data!$B$2:$L$134, 5, FALSE)-VLOOKUP(Games!E1121, Data!$B$2:$L$134, 5, FALSE))*'Coefficients - Win Probability'!$D$2</f>
        <v>#N/A</v>
      </c>
      <c r="E1120" s="5" t="str">
        <f>(VLOOKUP(Games!B1121, Data!$B$2:$L$134, 6, FALSE)-VLOOKUP(Games!E1121, Data!$B$2:$L$134, 6, FALSE))*'Coefficients - Win Probability'!$E$2</f>
        <v>#N/A</v>
      </c>
      <c r="F1120" s="5" t="str">
        <f>(VLOOKUP(Games!B1121, Data!$B$2:$L$134, 7, FALSE)-VLOOKUP(Games!E1121, Data!$B$2:$L$134, 7, FALSE))*'Coefficients - Win Probability'!$F$2</f>
        <v>#N/A</v>
      </c>
      <c r="G1120" s="5" t="str">
        <f>(VLOOKUP(Games!B1121, Data!$B$2:$L$134, 8, FALSE)-VLOOKUP(Games!E1121, Data!$B$2:$L$134, 8, FALSE))*'Coefficients - Win Probability'!$G$2</f>
        <v>#N/A</v>
      </c>
      <c r="H1120" s="5" t="str">
        <f>(VLOOKUP(Games!B1121, Data!$B$2:$L$134, 9, FALSE)-VLOOKUP(Games!E1121, Data!$B$2:$L$134, 9, FALSE))*'Coefficients - Win Probability'!$H$2</f>
        <v>#N/A</v>
      </c>
      <c r="I1120" s="5" t="str">
        <f>(VLOOKUP(Games!B1121, Data!$B$2:$L$134, 10, FALSE)-VLOOKUP(Games!E1121, Data!$B$2:$L$134, 10, FALSE))*'Coefficients - Win Probability'!$I$2</f>
        <v>#N/A</v>
      </c>
      <c r="J1120" s="5" t="str">
        <f>(IF(AND(VLOOKUP(Games!B1121, Data!$B$2:$L$134, 11, FALSE)=1, VLOOKUP(Games!E1121, Data!$B$2:$L$134, 11, FALSE)&lt;&gt;1), 1,0))*'Coefficients - Win Probability'!$J$2</f>
        <v>#N/A</v>
      </c>
      <c r="K1120" s="5" t="str">
        <f>(IF(AND(VLOOKUP(Games!B1121, Data!$B$2:$L$134, 11, FALSE)&lt;&gt;1, VLOOKUP(Games!E1121, Data!$B$2:$L$134, 11, FALSE)=1), 1,0))*'Coefficients - Win Probability'!$K$2</f>
        <v>#N/A</v>
      </c>
      <c r="L1120" s="5" t="str">
        <f>(VLOOKUP(Games!B1121, Data!$B$2:$L$134, 3, FALSE)-VLOOKUP(Games!E1121, Data!$B$2:$L$134, 3, FALSE))*'Coefficients - Win Probability'!$L$2</f>
        <v>#N/A</v>
      </c>
      <c r="N1120" s="5" t="str">
        <f t="shared" si="1"/>
        <v>#N/A</v>
      </c>
    </row>
    <row r="1121" ht="14.25" customHeight="1">
      <c r="A1121" s="5" t="n">
        <f>'Coefficients - Win Probability'!$A$2</f>
        <v>0</v>
      </c>
      <c r="B1121" s="5" t="n">
        <f>(Games!G1122)*'Coefficients - Win Probability'!$B$2</f>
        <v>0</v>
      </c>
      <c r="C1121" s="5" t="str">
        <f>(VLOOKUP(Games!B1122, Data!$B$2:$L$134, 4, FALSE)-VLOOKUP(Games!E1122, Data!$B$2:$L$134, 4, FALSE))*'Coefficients - Win Probability'!$C$2</f>
        <v>#N/A</v>
      </c>
      <c r="D1121" s="5" t="str">
        <f>(VLOOKUP(Games!B1122, Data!$B$2:$L$134, 5, FALSE)-VLOOKUP(Games!E1122, Data!$B$2:$L$134, 5, FALSE))*'Coefficients - Win Probability'!$D$2</f>
        <v>#N/A</v>
      </c>
      <c r="E1121" s="5" t="str">
        <f>(VLOOKUP(Games!B1122, Data!$B$2:$L$134, 6, FALSE)-VLOOKUP(Games!E1122, Data!$B$2:$L$134, 6, FALSE))*'Coefficients - Win Probability'!$E$2</f>
        <v>#N/A</v>
      </c>
      <c r="F1121" s="5" t="str">
        <f>(VLOOKUP(Games!B1122, Data!$B$2:$L$134, 7, FALSE)-VLOOKUP(Games!E1122, Data!$B$2:$L$134, 7, FALSE))*'Coefficients - Win Probability'!$F$2</f>
        <v>#N/A</v>
      </c>
      <c r="G1121" s="5" t="str">
        <f>(VLOOKUP(Games!B1122, Data!$B$2:$L$134, 8, FALSE)-VLOOKUP(Games!E1122, Data!$B$2:$L$134, 8, FALSE))*'Coefficients - Win Probability'!$G$2</f>
        <v>#N/A</v>
      </c>
      <c r="H1121" s="5" t="str">
        <f>(VLOOKUP(Games!B1122, Data!$B$2:$L$134, 9, FALSE)-VLOOKUP(Games!E1122, Data!$B$2:$L$134, 9, FALSE))*'Coefficients - Win Probability'!$H$2</f>
        <v>#N/A</v>
      </c>
      <c r="I1121" s="5" t="str">
        <f>(VLOOKUP(Games!B1122, Data!$B$2:$L$134, 10, FALSE)-VLOOKUP(Games!E1122, Data!$B$2:$L$134, 10, FALSE))*'Coefficients - Win Probability'!$I$2</f>
        <v>#N/A</v>
      </c>
      <c r="J1121" s="5" t="str">
        <f>(IF(AND(VLOOKUP(Games!B1122, Data!$B$2:$L$134, 11, FALSE)=1, VLOOKUP(Games!E1122, Data!$B$2:$L$134, 11, FALSE)&lt;&gt;1), 1,0))*'Coefficients - Win Probability'!$J$2</f>
        <v>#N/A</v>
      </c>
      <c r="K1121" s="5" t="str">
        <f>(IF(AND(VLOOKUP(Games!B1122, Data!$B$2:$L$134, 11, FALSE)&lt;&gt;1, VLOOKUP(Games!E1122, Data!$B$2:$L$134, 11, FALSE)=1), 1,0))*'Coefficients - Win Probability'!$K$2</f>
        <v>#N/A</v>
      </c>
      <c r="L1121" s="5" t="str">
        <f>(VLOOKUP(Games!B1122, Data!$B$2:$L$134, 3, FALSE)-VLOOKUP(Games!E1122, Data!$B$2:$L$134, 3, FALSE))*'Coefficients - Win Probability'!$L$2</f>
        <v>#N/A</v>
      </c>
      <c r="N1121" s="5" t="str">
        <f t="shared" si="1"/>
        <v>#N/A</v>
      </c>
    </row>
    <row r="1122" ht="14.25" customHeight="1">
      <c r="A1122" s="5" t="n">
        <f>'Coefficients - Win Probability'!$A$2</f>
        <v>0</v>
      </c>
      <c r="B1122" s="5" t="n">
        <f>(Games!G1123)*'Coefficients - Win Probability'!$B$2</f>
        <v>0</v>
      </c>
      <c r="C1122" s="5" t="str">
        <f>(VLOOKUP(Games!B1123, Data!$B$2:$L$134, 4, FALSE)-VLOOKUP(Games!E1123, Data!$B$2:$L$134, 4, FALSE))*'Coefficients - Win Probability'!$C$2</f>
        <v>#N/A</v>
      </c>
      <c r="D1122" s="5" t="str">
        <f>(VLOOKUP(Games!B1123, Data!$B$2:$L$134, 5, FALSE)-VLOOKUP(Games!E1123, Data!$B$2:$L$134, 5, FALSE))*'Coefficients - Win Probability'!$D$2</f>
        <v>#N/A</v>
      </c>
      <c r="E1122" s="5" t="str">
        <f>(VLOOKUP(Games!B1123, Data!$B$2:$L$134, 6, FALSE)-VLOOKUP(Games!E1123, Data!$B$2:$L$134, 6, FALSE))*'Coefficients - Win Probability'!$E$2</f>
        <v>#N/A</v>
      </c>
      <c r="F1122" s="5" t="str">
        <f>(VLOOKUP(Games!B1123, Data!$B$2:$L$134, 7, FALSE)-VLOOKUP(Games!E1123, Data!$B$2:$L$134, 7, FALSE))*'Coefficients - Win Probability'!$F$2</f>
        <v>#N/A</v>
      </c>
      <c r="G1122" s="5" t="str">
        <f>(VLOOKUP(Games!B1123, Data!$B$2:$L$134, 8, FALSE)-VLOOKUP(Games!E1123, Data!$B$2:$L$134, 8, FALSE))*'Coefficients - Win Probability'!$G$2</f>
        <v>#N/A</v>
      </c>
      <c r="H1122" s="5" t="str">
        <f>(VLOOKUP(Games!B1123, Data!$B$2:$L$134, 9, FALSE)-VLOOKUP(Games!E1123, Data!$B$2:$L$134, 9, FALSE))*'Coefficients - Win Probability'!$H$2</f>
        <v>#N/A</v>
      </c>
      <c r="I1122" s="5" t="str">
        <f>(VLOOKUP(Games!B1123, Data!$B$2:$L$134, 10, FALSE)-VLOOKUP(Games!E1123, Data!$B$2:$L$134, 10, FALSE))*'Coefficients - Win Probability'!$I$2</f>
        <v>#N/A</v>
      </c>
      <c r="J1122" s="5" t="str">
        <f>(IF(AND(VLOOKUP(Games!B1123, Data!$B$2:$L$134, 11, FALSE)=1, VLOOKUP(Games!E1123, Data!$B$2:$L$134, 11, FALSE)&lt;&gt;1), 1,0))*'Coefficients - Win Probability'!$J$2</f>
        <v>#N/A</v>
      </c>
      <c r="K1122" s="5" t="str">
        <f>(IF(AND(VLOOKUP(Games!B1123, Data!$B$2:$L$134, 11, FALSE)&lt;&gt;1, VLOOKUP(Games!E1123, Data!$B$2:$L$134, 11, FALSE)=1), 1,0))*'Coefficients - Win Probability'!$K$2</f>
        <v>#N/A</v>
      </c>
      <c r="L1122" s="5" t="str">
        <f>(VLOOKUP(Games!B1123, Data!$B$2:$L$134, 3, FALSE)-VLOOKUP(Games!E1123, Data!$B$2:$L$134, 3, FALSE))*'Coefficients - Win Probability'!$L$2</f>
        <v>#N/A</v>
      </c>
      <c r="N1122" s="5" t="str">
        <f t="shared" si="1"/>
        <v>#N/A</v>
      </c>
    </row>
    <row r="1123" ht="14.25" customHeight="1">
      <c r="A1123" s="5" t="n">
        <f>'Coefficients - Win Probability'!$A$2</f>
        <v>0</v>
      </c>
      <c r="B1123" s="5" t="n">
        <f>(Games!G1124)*'Coefficients - Win Probability'!$B$2</f>
        <v>0</v>
      </c>
      <c r="C1123" s="5" t="str">
        <f>(VLOOKUP(Games!B1124, Data!$B$2:$L$134, 4, FALSE)-VLOOKUP(Games!E1124, Data!$B$2:$L$134, 4, FALSE))*'Coefficients - Win Probability'!$C$2</f>
        <v>#N/A</v>
      </c>
      <c r="D1123" s="5" t="str">
        <f>(VLOOKUP(Games!B1124, Data!$B$2:$L$134, 5, FALSE)-VLOOKUP(Games!E1124, Data!$B$2:$L$134, 5, FALSE))*'Coefficients - Win Probability'!$D$2</f>
        <v>#N/A</v>
      </c>
      <c r="E1123" s="5" t="str">
        <f>(VLOOKUP(Games!B1124, Data!$B$2:$L$134, 6, FALSE)-VLOOKUP(Games!E1124, Data!$B$2:$L$134, 6, FALSE))*'Coefficients - Win Probability'!$E$2</f>
        <v>#N/A</v>
      </c>
      <c r="F1123" s="5" t="str">
        <f>(VLOOKUP(Games!B1124, Data!$B$2:$L$134, 7, FALSE)-VLOOKUP(Games!E1124, Data!$B$2:$L$134, 7, FALSE))*'Coefficients - Win Probability'!$F$2</f>
        <v>#N/A</v>
      </c>
      <c r="G1123" s="5" t="str">
        <f>(VLOOKUP(Games!B1124, Data!$B$2:$L$134, 8, FALSE)-VLOOKUP(Games!E1124, Data!$B$2:$L$134, 8, FALSE))*'Coefficients - Win Probability'!$G$2</f>
        <v>#N/A</v>
      </c>
      <c r="H1123" s="5" t="str">
        <f>(VLOOKUP(Games!B1124, Data!$B$2:$L$134, 9, FALSE)-VLOOKUP(Games!E1124, Data!$B$2:$L$134, 9, FALSE))*'Coefficients - Win Probability'!$H$2</f>
        <v>#N/A</v>
      </c>
      <c r="I1123" s="5" t="str">
        <f>(VLOOKUP(Games!B1124, Data!$B$2:$L$134, 10, FALSE)-VLOOKUP(Games!E1124, Data!$B$2:$L$134, 10, FALSE))*'Coefficients - Win Probability'!$I$2</f>
        <v>#N/A</v>
      </c>
      <c r="J1123" s="5" t="str">
        <f>(IF(AND(VLOOKUP(Games!B1124, Data!$B$2:$L$134, 11, FALSE)=1, VLOOKUP(Games!E1124, Data!$B$2:$L$134, 11, FALSE)&lt;&gt;1), 1,0))*'Coefficients - Win Probability'!$J$2</f>
        <v>#N/A</v>
      </c>
      <c r="K1123" s="5" t="str">
        <f>(IF(AND(VLOOKUP(Games!B1124, Data!$B$2:$L$134, 11, FALSE)&lt;&gt;1, VLOOKUP(Games!E1124, Data!$B$2:$L$134, 11, FALSE)=1), 1,0))*'Coefficients - Win Probability'!$K$2</f>
        <v>#N/A</v>
      </c>
      <c r="L1123" s="5" t="str">
        <f>(VLOOKUP(Games!B1124, Data!$B$2:$L$134, 3, FALSE)-VLOOKUP(Games!E1124, Data!$B$2:$L$134, 3, FALSE))*'Coefficients - Win Probability'!$L$2</f>
        <v>#N/A</v>
      </c>
      <c r="N1123" s="5" t="str">
        <f t="shared" si="1"/>
        <v>#N/A</v>
      </c>
    </row>
    <row r="1124" ht="14.25" customHeight="1">
      <c r="A1124" s="5" t="n">
        <f>'Coefficients - Win Probability'!$A$2</f>
        <v>0</v>
      </c>
      <c r="B1124" s="5" t="n">
        <f>(Games!G1125)*'Coefficients - Win Probability'!$B$2</f>
        <v>0</v>
      </c>
      <c r="C1124" s="5" t="str">
        <f>(VLOOKUP(Games!B1125, Data!$B$2:$L$134, 4, FALSE)-VLOOKUP(Games!E1125, Data!$B$2:$L$134, 4, FALSE))*'Coefficients - Win Probability'!$C$2</f>
        <v>#N/A</v>
      </c>
      <c r="D1124" s="5" t="str">
        <f>(VLOOKUP(Games!B1125, Data!$B$2:$L$134, 5, FALSE)-VLOOKUP(Games!E1125, Data!$B$2:$L$134, 5, FALSE))*'Coefficients - Win Probability'!$D$2</f>
        <v>#N/A</v>
      </c>
      <c r="E1124" s="5" t="str">
        <f>(VLOOKUP(Games!B1125, Data!$B$2:$L$134, 6, FALSE)-VLOOKUP(Games!E1125, Data!$B$2:$L$134, 6, FALSE))*'Coefficients - Win Probability'!$E$2</f>
        <v>#N/A</v>
      </c>
      <c r="F1124" s="5" t="str">
        <f>(VLOOKUP(Games!B1125, Data!$B$2:$L$134, 7, FALSE)-VLOOKUP(Games!E1125, Data!$B$2:$L$134, 7, FALSE))*'Coefficients - Win Probability'!$F$2</f>
        <v>#N/A</v>
      </c>
      <c r="G1124" s="5" t="str">
        <f>(VLOOKUP(Games!B1125, Data!$B$2:$L$134, 8, FALSE)-VLOOKUP(Games!E1125, Data!$B$2:$L$134, 8, FALSE))*'Coefficients - Win Probability'!$G$2</f>
        <v>#N/A</v>
      </c>
      <c r="H1124" s="5" t="str">
        <f>(VLOOKUP(Games!B1125, Data!$B$2:$L$134, 9, FALSE)-VLOOKUP(Games!E1125, Data!$B$2:$L$134, 9, FALSE))*'Coefficients - Win Probability'!$H$2</f>
        <v>#N/A</v>
      </c>
      <c r="I1124" s="5" t="str">
        <f>(VLOOKUP(Games!B1125, Data!$B$2:$L$134, 10, FALSE)-VLOOKUP(Games!E1125, Data!$B$2:$L$134, 10, FALSE))*'Coefficients - Win Probability'!$I$2</f>
        <v>#N/A</v>
      </c>
      <c r="J1124" s="5" t="str">
        <f>(IF(AND(VLOOKUP(Games!B1125, Data!$B$2:$L$134, 11, FALSE)=1, VLOOKUP(Games!E1125, Data!$B$2:$L$134, 11, FALSE)&lt;&gt;1), 1,0))*'Coefficients - Win Probability'!$J$2</f>
        <v>#N/A</v>
      </c>
      <c r="K1124" s="5" t="str">
        <f>(IF(AND(VLOOKUP(Games!B1125, Data!$B$2:$L$134, 11, FALSE)&lt;&gt;1, VLOOKUP(Games!E1125, Data!$B$2:$L$134, 11, FALSE)=1), 1,0))*'Coefficients - Win Probability'!$K$2</f>
        <v>#N/A</v>
      </c>
      <c r="L1124" s="5" t="str">
        <f>(VLOOKUP(Games!B1125, Data!$B$2:$L$134, 3, FALSE)-VLOOKUP(Games!E1125, Data!$B$2:$L$134, 3, FALSE))*'Coefficients - Win Probability'!$L$2</f>
        <v>#N/A</v>
      </c>
      <c r="N1124" s="5" t="str">
        <f t="shared" si="1"/>
        <v>#N/A</v>
      </c>
    </row>
    <row r="1125" ht="14.25" customHeight="1">
      <c r="A1125" s="5" t="n">
        <f>'Coefficients - Win Probability'!$A$2</f>
        <v>0</v>
      </c>
      <c r="B1125" s="5" t="n">
        <f>(Games!G1126)*'Coefficients - Win Probability'!$B$2</f>
        <v>0</v>
      </c>
      <c r="C1125" s="5" t="str">
        <f>(VLOOKUP(Games!B1126, Data!$B$2:$L$134, 4, FALSE)-VLOOKUP(Games!E1126, Data!$B$2:$L$134, 4, FALSE))*'Coefficients - Win Probability'!$C$2</f>
        <v>#N/A</v>
      </c>
      <c r="D1125" s="5" t="str">
        <f>(VLOOKUP(Games!B1126, Data!$B$2:$L$134, 5, FALSE)-VLOOKUP(Games!E1126, Data!$B$2:$L$134, 5, FALSE))*'Coefficients - Win Probability'!$D$2</f>
        <v>#N/A</v>
      </c>
      <c r="E1125" s="5" t="str">
        <f>(VLOOKUP(Games!B1126, Data!$B$2:$L$134, 6, FALSE)-VLOOKUP(Games!E1126, Data!$B$2:$L$134, 6, FALSE))*'Coefficients - Win Probability'!$E$2</f>
        <v>#N/A</v>
      </c>
      <c r="F1125" s="5" t="str">
        <f>(VLOOKUP(Games!B1126, Data!$B$2:$L$134, 7, FALSE)-VLOOKUP(Games!E1126, Data!$B$2:$L$134, 7, FALSE))*'Coefficients - Win Probability'!$F$2</f>
        <v>#N/A</v>
      </c>
      <c r="G1125" s="5" t="str">
        <f>(VLOOKUP(Games!B1126, Data!$B$2:$L$134, 8, FALSE)-VLOOKUP(Games!E1126, Data!$B$2:$L$134, 8, FALSE))*'Coefficients - Win Probability'!$G$2</f>
        <v>#N/A</v>
      </c>
      <c r="H1125" s="5" t="str">
        <f>(VLOOKUP(Games!B1126, Data!$B$2:$L$134, 9, FALSE)-VLOOKUP(Games!E1126, Data!$B$2:$L$134, 9, FALSE))*'Coefficients - Win Probability'!$H$2</f>
        <v>#N/A</v>
      </c>
      <c r="I1125" s="5" t="str">
        <f>(VLOOKUP(Games!B1126, Data!$B$2:$L$134, 10, FALSE)-VLOOKUP(Games!E1126, Data!$B$2:$L$134, 10, FALSE))*'Coefficients - Win Probability'!$I$2</f>
        <v>#N/A</v>
      </c>
      <c r="J1125" s="5" t="str">
        <f>(IF(AND(VLOOKUP(Games!B1126, Data!$B$2:$L$134, 11, FALSE)=1, VLOOKUP(Games!E1126, Data!$B$2:$L$134, 11, FALSE)&lt;&gt;1), 1,0))*'Coefficients - Win Probability'!$J$2</f>
        <v>#N/A</v>
      </c>
      <c r="K1125" s="5" t="str">
        <f>(IF(AND(VLOOKUP(Games!B1126, Data!$B$2:$L$134, 11, FALSE)&lt;&gt;1, VLOOKUP(Games!E1126, Data!$B$2:$L$134, 11, FALSE)=1), 1,0))*'Coefficients - Win Probability'!$K$2</f>
        <v>#N/A</v>
      </c>
      <c r="L1125" s="5" t="str">
        <f>(VLOOKUP(Games!B1126, Data!$B$2:$L$134, 3, FALSE)-VLOOKUP(Games!E1126, Data!$B$2:$L$134, 3, FALSE))*'Coefficients - Win Probability'!$L$2</f>
        <v>#N/A</v>
      </c>
      <c r="N1125" s="5" t="str">
        <f t="shared" si="1"/>
        <v>#N/A</v>
      </c>
    </row>
    <row r="1126" ht="14.25" customHeight="1">
      <c r="A1126" s="5" t="n">
        <f>'Coefficients - Win Probability'!$A$2</f>
        <v>0</v>
      </c>
      <c r="B1126" s="5" t="n">
        <f>(Games!G1127)*'Coefficients - Win Probability'!$B$2</f>
        <v>0</v>
      </c>
      <c r="C1126" s="5" t="str">
        <f>(VLOOKUP(Games!B1127, Data!$B$2:$L$134, 4, FALSE)-VLOOKUP(Games!E1127, Data!$B$2:$L$134, 4, FALSE))*'Coefficients - Win Probability'!$C$2</f>
        <v>#N/A</v>
      </c>
      <c r="D1126" s="5" t="str">
        <f>(VLOOKUP(Games!B1127, Data!$B$2:$L$134, 5, FALSE)-VLOOKUP(Games!E1127, Data!$B$2:$L$134, 5, FALSE))*'Coefficients - Win Probability'!$D$2</f>
        <v>#N/A</v>
      </c>
      <c r="E1126" s="5" t="str">
        <f>(VLOOKUP(Games!B1127, Data!$B$2:$L$134, 6, FALSE)-VLOOKUP(Games!E1127, Data!$B$2:$L$134, 6, FALSE))*'Coefficients - Win Probability'!$E$2</f>
        <v>#N/A</v>
      </c>
      <c r="F1126" s="5" t="str">
        <f>(VLOOKUP(Games!B1127, Data!$B$2:$L$134, 7, FALSE)-VLOOKUP(Games!E1127, Data!$B$2:$L$134, 7, FALSE))*'Coefficients - Win Probability'!$F$2</f>
        <v>#N/A</v>
      </c>
      <c r="G1126" s="5" t="str">
        <f>(VLOOKUP(Games!B1127, Data!$B$2:$L$134, 8, FALSE)-VLOOKUP(Games!E1127, Data!$B$2:$L$134, 8, FALSE))*'Coefficients - Win Probability'!$G$2</f>
        <v>#N/A</v>
      </c>
      <c r="H1126" s="5" t="str">
        <f>(VLOOKUP(Games!B1127, Data!$B$2:$L$134, 9, FALSE)-VLOOKUP(Games!E1127, Data!$B$2:$L$134, 9, FALSE))*'Coefficients - Win Probability'!$H$2</f>
        <v>#N/A</v>
      </c>
      <c r="I1126" s="5" t="str">
        <f>(VLOOKUP(Games!B1127, Data!$B$2:$L$134, 10, FALSE)-VLOOKUP(Games!E1127, Data!$B$2:$L$134, 10, FALSE))*'Coefficients - Win Probability'!$I$2</f>
        <v>#N/A</v>
      </c>
      <c r="J1126" s="5" t="str">
        <f>(IF(AND(VLOOKUP(Games!B1127, Data!$B$2:$L$134, 11, FALSE)=1, VLOOKUP(Games!E1127, Data!$B$2:$L$134, 11, FALSE)&lt;&gt;1), 1,0))*'Coefficients - Win Probability'!$J$2</f>
        <v>#N/A</v>
      </c>
      <c r="K1126" s="5" t="str">
        <f>(IF(AND(VLOOKUP(Games!B1127, Data!$B$2:$L$134, 11, FALSE)&lt;&gt;1, VLOOKUP(Games!E1127, Data!$B$2:$L$134, 11, FALSE)=1), 1,0))*'Coefficients - Win Probability'!$K$2</f>
        <v>#N/A</v>
      </c>
      <c r="L1126" s="5" t="str">
        <f>(VLOOKUP(Games!B1127, Data!$B$2:$L$134, 3, FALSE)-VLOOKUP(Games!E1127, Data!$B$2:$L$134, 3, FALSE))*'Coefficients - Win Probability'!$L$2</f>
        <v>#N/A</v>
      </c>
      <c r="N1126" s="5" t="str">
        <f t="shared" si="1"/>
        <v>#N/A</v>
      </c>
    </row>
    <row r="1127" ht="14.25" customHeight="1">
      <c r="A1127" s="5" t="n">
        <f>'Coefficients - Win Probability'!$A$2</f>
        <v>0</v>
      </c>
      <c r="B1127" s="5" t="n">
        <f>(Games!G1128)*'Coefficients - Win Probability'!$B$2</f>
        <v>0</v>
      </c>
      <c r="C1127" s="5" t="str">
        <f>(VLOOKUP(Games!B1128, Data!$B$2:$L$134, 4, FALSE)-VLOOKUP(Games!E1128, Data!$B$2:$L$134, 4, FALSE))*'Coefficients - Win Probability'!$C$2</f>
        <v>#N/A</v>
      </c>
      <c r="D1127" s="5" t="str">
        <f>(VLOOKUP(Games!B1128, Data!$B$2:$L$134, 5, FALSE)-VLOOKUP(Games!E1128, Data!$B$2:$L$134, 5, FALSE))*'Coefficients - Win Probability'!$D$2</f>
        <v>#N/A</v>
      </c>
      <c r="E1127" s="5" t="str">
        <f>(VLOOKUP(Games!B1128, Data!$B$2:$L$134, 6, FALSE)-VLOOKUP(Games!E1128, Data!$B$2:$L$134, 6, FALSE))*'Coefficients - Win Probability'!$E$2</f>
        <v>#N/A</v>
      </c>
      <c r="F1127" s="5" t="str">
        <f>(VLOOKUP(Games!B1128, Data!$B$2:$L$134, 7, FALSE)-VLOOKUP(Games!E1128, Data!$B$2:$L$134, 7, FALSE))*'Coefficients - Win Probability'!$F$2</f>
        <v>#N/A</v>
      </c>
      <c r="G1127" s="5" t="str">
        <f>(VLOOKUP(Games!B1128, Data!$B$2:$L$134, 8, FALSE)-VLOOKUP(Games!E1128, Data!$B$2:$L$134, 8, FALSE))*'Coefficients - Win Probability'!$G$2</f>
        <v>#N/A</v>
      </c>
      <c r="H1127" s="5" t="str">
        <f>(VLOOKUP(Games!B1128, Data!$B$2:$L$134, 9, FALSE)-VLOOKUP(Games!E1128, Data!$B$2:$L$134, 9, FALSE))*'Coefficients - Win Probability'!$H$2</f>
        <v>#N/A</v>
      </c>
      <c r="I1127" s="5" t="str">
        <f>(VLOOKUP(Games!B1128, Data!$B$2:$L$134, 10, FALSE)-VLOOKUP(Games!E1128, Data!$B$2:$L$134, 10, FALSE))*'Coefficients - Win Probability'!$I$2</f>
        <v>#N/A</v>
      </c>
      <c r="J1127" s="5" t="str">
        <f>(IF(AND(VLOOKUP(Games!B1128, Data!$B$2:$L$134, 11, FALSE)=1, VLOOKUP(Games!E1128, Data!$B$2:$L$134, 11, FALSE)&lt;&gt;1), 1,0))*'Coefficients - Win Probability'!$J$2</f>
        <v>#N/A</v>
      </c>
      <c r="K1127" s="5" t="str">
        <f>(IF(AND(VLOOKUP(Games!B1128, Data!$B$2:$L$134, 11, FALSE)&lt;&gt;1, VLOOKUP(Games!E1128, Data!$B$2:$L$134, 11, FALSE)=1), 1,0))*'Coefficients - Win Probability'!$K$2</f>
        <v>#N/A</v>
      </c>
      <c r="L1127" s="5" t="str">
        <f>(VLOOKUP(Games!B1128, Data!$B$2:$L$134, 3, FALSE)-VLOOKUP(Games!E1128, Data!$B$2:$L$134, 3, FALSE))*'Coefficients - Win Probability'!$L$2</f>
        <v>#N/A</v>
      </c>
      <c r="N1127" s="5" t="str">
        <f t="shared" si="1"/>
        <v>#N/A</v>
      </c>
    </row>
    <row r="1128" ht="14.25" customHeight="1">
      <c r="A1128" s="5" t="n">
        <f>'Coefficients - Win Probability'!$A$2</f>
        <v>0</v>
      </c>
      <c r="B1128" s="5" t="n">
        <f>(Games!G1129)*'Coefficients - Win Probability'!$B$2</f>
        <v>0</v>
      </c>
      <c r="C1128" s="5" t="str">
        <f>(VLOOKUP(Games!B1129, Data!$B$2:$L$134, 4, FALSE)-VLOOKUP(Games!E1129, Data!$B$2:$L$134, 4, FALSE))*'Coefficients - Win Probability'!$C$2</f>
        <v>#N/A</v>
      </c>
      <c r="D1128" s="5" t="str">
        <f>(VLOOKUP(Games!B1129, Data!$B$2:$L$134, 5, FALSE)-VLOOKUP(Games!E1129, Data!$B$2:$L$134, 5, FALSE))*'Coefficients - Win Probability'!$D$2</f>
        <v>#N/A</v>
      </c>
      <c r="E1128" s="5" t="str">
        <f>(VLOOKUP(Games!B1129, Data!$B$2:$L$134, 6, FALSE)-VLOOKUP(Games!E1129, Data!$B$2:$L$134, 6, FALSE))*'Coefficients - Win Probability'!$E$2</f>
        <v>#N/A</v>
      </c>
      <c r="F1128" s="5" t="str">
        <f>(VLOOKUP(Games!B1129, Data!$B$2:$L$134, 7, FALSE)-VLOOKUP(Games!E1129, Data!$B$2:$L$134, 7, FALSE))*'Coefficients - Win Probability'!$F$2</f>
        <v>#N/A</v>
      </c>
      <c r="G1128" s="5" t="str">
        <f>(VLOOKUP(Games!B1129, Data!$B$2:$L$134, 8, FALSE)-VLOOKUP(Games!E1129, Data!$B$2:$L$134, 8, FALSE))*'Coefficients - Win Probability'!$G$2</f>
        <v>#N/A</v>
      </c>
      <c r="H1128" s="5" t="str">
        <f>(VLOOKUP(Games!B1129, Data!$B$2:$L$134, 9, FALSE)-VLOOKUP(Games!E1129, Data!$B$2:$L$134, 9, FALSE))*'Coefficients - Win Probability'!$H$2</f>
        <v>#N/A</v>
      </c>
      <c r="I1128" s="5" t="str">
        <f>(VLOOKUP(Games!B1129, Data!$B$2:$L$134, 10, FALSE)-VLOOKUP(Games!E1129, Data!$B$2:$L$134, 10, FALSE))*'Coefficients - Win Probability'!$I$2</f>
        <v>#N/A</v>
      </c>
      <c r="J1128" s="5" t="str">
        <f>(IF(AND(VLOOKUP(Games!B1129, Data!$B$2:$L$134, 11, FALSE)=1, VLOOKUP(Games!E1129, Data!$B$2:$L$134, 11, FALSE)&lt;&gt;1), 1,0))*'Coefficients - Win Probability'!$J$2</f>
        <v>#N/A</v>
      </c>
      <c r="K1128" s="5" t="str">
        <f>(IF(AND(VLOOKUP(Games!B1129, Data!$B$2:$L$134, 11, FALSE)&lt;&gt;1, VLOOKUP(Games!E1129, Data!$B$2:$L$134, 11, FALSE)=1), 1,0))*'Coefficients - Win Probability'!$K$2</f>
        <v>#N/A</v>
      </c>
      <c r="L1128" s="5" t="str">
        <f>(VLOOKUP(Games!B1129, Data!$B$2:$L$134, 3, FALSE)-VLOOKUP(Games!E1129, Data!$B$2:$L$134, 3, FALSE))*'Coefficients - Win Probability'!$L$2</f>
        <v>#N/A</v>
      </c>
      <c r="N1128" s="5" t="str">
        <f t="shared" si="1"/>
        <v>#N/A</v>
      </c>
    </row>
    <row r="1129" ht="14.25" customHeight="1">
      <c r="A1129" s="5" t="n">
        <f>'Coefficients - Win Probability'!$A$2</f>
        <v>0</v>
      </c>
      <c r="B1129" s="5" t="n">
        <f>(Games!G1130)*'Coefficients - Win Probability'!$B$2</f>
        <v>0</v>
      </c>
      <c r="C1129" s="5" t="str">
        <f>(VLOOKUP(Games!B1130, Data!$B$2:$L$134, 4, FALSE)-VLOOKUP(Games!E1130, Data!$B$2:$L$134, 4, FALSE))*'Coefficients - Win Probability'!$C$2</f>
        <v>#N/A</v>
      </c>
      <c r="D1129" s="5" t="str">
        <f>(VLOOKUP(Games!B1130, Data!$B$2:$L$134, 5, FALSE)-VLOOKUP(Games!E1130, Data!$B$2:$L$134, 5, FALSE))*'Coefficients - Win Probability'!$D$2</f>
        <v>#N/A</v>
      </c>
      <c r="E1129" s="5" t="str">
        <f>(VLOOKUP(Games!B1130, Data!$B$2:$L$134, 6, FALSE)-VLOOKUP(Games!E1130, Data!$B$2:$L$134, 6, FALSE))*'Coefficients - Win Probability'!$E$2</f>
        <v>#N/A</v>
      </c>
      <c r="F1129" s="5" t="str">
        <f>(VLOOKUP(Games!B1130, Data!$B$2:$L$134, 7, FALSE)-VLOOKUP(Games!E1130, Data!$B$2:$L$134, 7, FALSE))*'Coefficients - Win Probability'!$F$2</f>
        <v>#N/A</v>
      </c>
      <c r="G1129" s="5" t="str">
        <f>(VLOOKUP(Games!B1130, Data!$B$2:$L$134, 8, FALSE)-VLOOKUP(Games!E1130, Data!$B$2:$L$134, 8, FALSE))*'Coefficients - Win Probability'!$G$2</f>
        <v>#N/A</v>
      </c>
      <c r="H1129" s="5" t="str">
        <f>(VLOOKUP(Games!B1130, Data!$B$2:$L$134, 9, FALSE)-VLOOKUP(Games!E1130, Data!$B$2:$L$134, 9, FALSE))*'Coefficients - Win Probability'!$H$2</f>
        <v>#N/A</v>
      </c>
      <c r="I1129" s="5" t="str">
        <f>(VLOOKUP(Games!B1130, Data!$B$2:$L$134, 10, FALSE)-VLOOKUP(Games!E1130, Data!$B$2:$L$134, 10, FALSE))*'Coefficients - Win Probability'!$I$2</f>
        <v>#N/A</v>
      </c>
      <c r="J1129" s="5" t="str">
        <f>(IF(AND(VLOOKUP(Games!B1130, Data!$B$2:$L$134, 11, FALSE)=1, VLOOKUP(Games!E1130, Data!$B$2:$L$134, 11, FALSE)&lt;&gt;1), 1,0))*'Coefficients - Win Probability'!$J$2</f>
        <v>#N/A</v>
      </c>
      <c r="K1129" s="5" t="str">
        <f>(IF(AND(VLOOKUP(Games!B1130, Data!$B$2:$L$134, 11, FALSE)&lt;&gt;1, VLOOKUP(Games!E1130, Data!$B$2:$L$134, 11, FALSE)=1), 1,0))*'Coefficients - Win Probability'!$K$2</f>
        <v>#N/A</v>
      </c>
      <c r="L1129" s="5" t="str">
        <f>(VLOOKUP(Games!B1130, Data!$B$2:$L$134, 3, FALSE)-VLOOKUP(Games!E1130, Data!$B$2:$L$134, 3, FALSE))*'Coefficients - Win Probability'!$L$2</f>
        <v>#N/A</v>
      </c>
      <c r="N1129" s="5" t="str">
        <f t="shared" si="1"/>
        <v>#N/A</v>
      </c>
    </row>
    <row r="1130" ht="14.25" customHeight="1">
      <c r="A1130" s="5" t="n">
        <f>'Coefficients - Win Probability'!$A$2</f>
        <v>0</v>
      </c>
      <c r="B1130" s="5" t="n">
        <f>(Games!G1131)*'Coefficients - Win Probability'!$B$2</f>
        <v>0</v>
      </c>
      <c r="C1130" s="5" t="str">
        <f>(VLOOKUP(Games!B1131, Data!$B$2:$L$134, 4, FALSE)-VLOOKUP(Games!E1131, Data!$B$2:$L$134, 4, FALSE))*'Coefficients - Win Probability'!$C$2</f>
        <v>#N/A</v>
      </c>
      <c r="D1130" s="5" t="str">
        <f>(VLOOKUP(Games!B1131, Data!$B$2:$L$134, 5, FALSE)-VLOOKUP(Games!E1131, Data!$B$2:$L$134, 5, FALSE))*'Coefficients - Win Probability'!$D$2</f>
        <v>#N/A</v>
      </c>
      <c r="E1130" s="5" t="str">
        <f>(VLOOKUP(Games!B1131, Data!$B$2:$L$134, 6, FALSE)-VLOOKUP(Games!E1131, Data!$B$2:$L$134, 6, FALSE))*'Coefficients - Win Probability'!$E$2</f>
        <v>#N/A</v>
      </c>
      <c r="F1130" s="5" t="str">
        <f>(VLOOKUP(Games!B1131, Data!$B$2:$L$134, 7, FALSE)-VLOOKUP(Games!E1131, Data!$B$2:$L$134, 7, FALSE))*'Coefficients - Win Probability'!$F$2</f>
        <v>#N/A</v>
      </c>
      <c r="G1130" s="5" t="str">
        <f>(VLOOKUP(Games!B1131, Data!$B$2:$L$134, 8, FALSE)-VLOOKUP(Games!E1131, Data!$B$2:$L$134, 8, FALSE))*'Coefficients - Win Probability'!$G$2</f>
        <v>#N/A</v>
      </c>
      <c r="H1130" s="5" t="str">
        <f>(VLOOKUP(Games!B1131, Data!$B$2:$L$134, 9, FALSE)-VLOOKUP(Games!E1131, Data!$B$2:$L$134, 9, FALSE))*'Coefficients - Win Probability'!$H$2</f>
        <v>#N/A</v>
      </c>
      <c r="I1130" s="5" t="str">
        <f>(VLOOKUP(Games!B1131, Data!$B$2:$L$134, 10, FALSE)-VLOOKUP(Games!E1131, Data!$B$2:$L$134, 10, FALSE))*'Coefficients - Win Probability'!$I$2</f>
        <v>#N/A</v>
      </c>
      <c r="J1130" s="5" t="str">
        <f>(IF(AND(VLOOKUP(Games!B1131, Data!$B$2:$L$134, 11, FALSE)=1, VLOOKUP(Games!E1131, Data!$B$2:$L$134, 11, FALSE)&lt;&gt;1), 1,0))*'Coefficients - Win Probability'!$J$2</f>
        <v>#N/A</v>
      </c>
      <c r="K1130" s="5" t="str">
        <f>(IF(AND(VLOOKUP(Games!B1131, Data!$B$2:$L$134, 11, FALSE)&lt;&gt;1, VLOOKUP(Games!E1131, Data!$B$2:$L$134, 11, FALSE)=1), 1,0))*'Coefficients - Win Probability'!$K$2</f>
        <v>#N/A</v>
      </c>
      <c r="L1130" s="5" t="str">
        <f>(VLOOKUP(Games!B1131, Data!$B$2:$L$134, 3, FALSE)-VLOOKUP(Games!E1131, Data!$B$2:$L$134, 3, FALSE))*'Coefficients - Win Probability'!$L$2</f>
        <v>#N/A</v>
      </c>
      <c r="N1130" s="5" t="str">
        <f t="shared" si="1"/>
        <v>#N/A</v>
      </c>
    </row>
    <row r="1131" ht="14.25" customHeight="1">
      <c r="A1131" s="5" t="n">
        <f>'Coefficients - Win Probability'!$A$2</f>
        <v>0</v>
      </c>
      <c r="B1131" s="5" t="n">
        <f>(Games!G1132)*'Coefficients - Win Probability'!$B$2</f>
        <v>0</v>
      </c>
      <c r="C1131" s="5" t="str">
        <f>(VLOOKUP(Games!B1132, Data!$B$2:$L$134, 4, FALSE)-VLOOKUP(Games!E1132, Data!$B$2:$L$134, 4, FALSE))*'Coefficients - Win Probability'!$C$2</f>
        <v>#N/A</v>
      </c>
      <c r="D1131" s="5" t="str">
        <f>(VLOOKUP(Games!B1132, Data!$B$2:$L$134, 5, FALSE)-VLOOKUP(Games!E1132, Data!$B$2:$L$134, 5, FALSE))*'Coefficients - Win Probability'!$D$2</f>
        <v>#N/A</v>
      </c>
      <c r="E1131" s="5" t="str">
        <f>(VLOOKUP(Games!B1132, Data!$B$2:$L$134, 6, FALSE)-VLOOKUP(Games!E1132, Data!$B$2:$L$134, 6, FALSE))*'Coefficients - Win Probability'!$E$2</f>
        <v>#N/A</v>
      </c>
      <c r="F1131" s="5" t="str">
        <f>(VLOOKUP(Games!B1132, Data!$B$2:$L$134, 7, FALSE)-VLOOKUP(Games!E1132, Data!$B$2:$L$134, 7, FALSE))*'Coefficients - Win Probability'!$F$2</f>
        <v>#N/A</v>
      </c>
      <c r="G1131" s="5" t="str">
        <f>(VLOOKUP(Games!B1132, Data!$B$2:$L$134, 8, FALSE)-VLOOKUP(Games!E1132, Data!$B$2:$L$134, 8, FALSE))*'Coefficients - Win Probability'!$G$2</f>
        <v>#N/A</v>
      </c>
      <c r="H1131" s="5" t="str">
        <f>(VLOOKUP(Games!B1132, Data!$B$2:$L$134, 9, FALSE)-VLOOKUP(Games!E1132, Data!$B$2:$L$134, 9, FALSE))*'Coefficients - Win Probability'!$H$2</f>
        <v>#N/A</v>
      </c>
      <c r="I1131" s="5" t="str">
        <f>(VLOOKUP(Games!B1132, Data!$B$2:$L$134, 10, FALSE)-VLOOKUP(Games!E1132, Data!$B$2:$L$134, 10, FALSE))*'Coefficients - Win Probability'!$I$2</f>
        <v>#N/A</v>
      </c>
      <c r="J1131" s="5" t="str">
        <f>(IF(AND(VLOOKUP(Games!B1132, Data!$B$2:$L$134, 11, FALSE)=1, VLOOKUP(Games!E1132, Data!$B$2:$L$134, 11, FALSE)&lt;&gt;1), 1,0))*'Coefficients - Win Probability'!$J$2</f>
        <v>#N/A</v>
      </c>
      <c r="K1131" s="5" t="str">
        <f>(IF(AND(VLOOKUP(Games!B1132, Data!$B$2:$L$134, 11, FALSE)&lt;&gt;1, VLOOKUP(Games!E1132, Data!$B$2:$L$134, 11, FALSE)=1), 1,0))*'Coefficients - Win Probability'!$K$2</f>
        <v>#N/A</v>
      </c>
      <c r="L1131" s="5" t="str">
        <f>(VLOOKUP(Games!B1132, Data!$B$2:$L$134, 3, FALSE)-VLOOKUP(Games!E1132, Data!$B$2:$L$134, 3, FALSE))*'Coefficients - Win Probability'!$L$2</f>
        <v>#N/A</v>
      </c>
      <c r="N1131" s="5" t="str">
        <f t="shared" si="1"/>
        <v>#N/A</v>
      </c>
    </row>
    <row r="1132" ht="14.25" customHeight="1">
      <c r="A1132" s="5" t="n">
        <f>'Coefficients - Win Probability'!$A$2</f>
        <v>0</v>
      </c>
      <c r="B1132" s="5" t="n">
        <f>(Games!G1133)*'Coefficients - Win Probability'!$B$2</f>
        <v>0</v>
      </c>
      <c r="C1132" s="5" t="str">
        <f>(VLOOKUP(Games!B1133, Data!$B$2:$L$134, 4, FALSE)-VLOOKUP(Games!E1133, Data!$B$2:$L$134, 4, FALSE))*'Coefficients - Win Probability'!$C$2</f>
        <v>#N/A</v>
      </c>
      <c r="D1132" s="5" t="str">
        <f>(VLOOKUP(Games!B1133, Data!$B$2:$L$134, 5, FALSE)-VLOOKUP(Games!E1133, Data!$B$2:$L$134, 5, FALSE))*'Coefficients - Win Probability'!$D$2</f>
        <v>#N/A</v>
      </c>
      <c r="E1132" s="5" t="str">
        <f>(VLOOKUP(Games!B1133, Data!$B$2:$L$134, 6, FALSE)-VLOOKUP(Games!E1133, Data!$B$2:$L$134, 6, FALSE))*'Coefficients - Win Probability'!$E$2</f>
        <v>#N/A</v>
      </c>
      <c r="F1132" s="5" t="str">
        <f>(VLOOKUP(Games!B1133, Data!$B$2:$L$134, 7, FALSE)-VLOOKUP(Games!E1133, Data!$B$2:$L$134, 7, FALSE))*'Coefficients - Win Probability'!$F$2</f>
        <v>#N/A</v>
      </c>
      <c r="G1132" s="5" t="str">
        <f>(VLOOKUP(Games!B1133, Data!$B$2:$L$134, 8, FALSE)-VLOOKUP(Games!E1133, Data!$B$2:$L$134, 8, FALSE))*'Coefficients - Win Probability'!$G$2</f>
        <v>#N/A</v>
      </c>
      <c r="H1132" s="5" t="str">
        <f>(VLOOKUP(Games!B1133, Data!$B$2:$L$134, 9, FALSE)-VLOOKUP(Games!E1133, Data!$B$2:$L$134, 9, FALSE))*'Coefficients - Win Probability'!$H$2</f>
        <v>#N/A</v>
      </c>
      <c r="I1132" s="5" t="str">
        <f>(VLOOKUP(Games!B1133, Data!$B$2:$L$134, 10, FALSE)-VLOOKUP(Games!E1133, Data!$B$2:$L$134, 10, FALSE))*'Coefficients - Win Probability'!$I$2</f>
        <v>#N/A</v>
      </c>
      <c r="J1132" s="5" t="str">
        <f>(IF(AND(VLOOKUP(Games!B1133, Data!$B$2:$L$134, 11, FALSE)=1, VLOOKUP(Games!E1133, Data!$B$2:$L$134, 11, FALSE)&lt;&gt;1), 1,0))*'Coefficients - Win Probability'!$J$2</f>
        <v>#N/A</v>
      </c>
      <c r="K1132" s="5" t="str">
        <f>(IF(AND(VLOOKUP(Games!B1133, Data!$B$2:$L$134, 11, FALSE)&lt;&gt;1, VLOOKUP(Games!E1133, Data!$B$2:$L$134, 11, FALSE)=1), 1,0))*'Coefficients - Win Probability'!$K$2</f>
        <v>#N/A</v>
      </c>
      <c r="L1132" s="5" t="str">
        <f>(VLOOKUP(Games!B1133, Data!$B$2:$L$134, 3, FALSE)-VLOOKUP(Games!E1133, Data!$B$2:$L$134, 3, FALSE))*'Coefficients - Win Probability'!$L$2</f>
        <v>#N/A</v>
      </c>
      <c r="N1132" s="5" t="str">
        <f t="shared" si="1"/>
        <v>#N/A</v>
      </c>
    </row>
    <row r="1133" ht="14.25" customHeight="1">
      <c r="A1133" s="5" t="n">
        <f>'Coefficients - Win Probability'!$A$2</f>
        <v>0</v>
      </c>
      <c r="B1133" s="5" t="n">
        <f>(Games!G1134)*'Coefficients - Win Probability'!$B$2</f>
        <v>0</v>
      </c>
      <c r="C1133" s="5" t="str">
        <f>(VLOOKUP(Games!B1134, Data!$B$2:$L$134, 4, FALSE)-VLOOKUP(Games!E1134, Data!$B$2:$L$134, 4, FALSE))*'Coefficients - Win Probability'!$C$2</f>
        <v>#N/A</v>
      </c>
      <c r="D1133" s="5" t="str">
        <f>(VLOOKUP(Games!B1134, Data!$B$2:$L$134, 5, FALSE)-VLOOKUP(Games!E1134, Data!$B$2:$L$134, 5, FALSE))*'Coefficients - Win Probability'!$D$2</f>
        <v>#N/A</v>
      </c>
      <c r="E1133" s="5" t="str">
        <f>(VLOOKUP(Games!B1134, Data!$B$2:$L$134, 6, FALSE)-VLOOKUP(Games!E1134, Data!$B$2:$L$134, 6, FALSE))*'Coefficients - Win Probability'!$E$2</f>
        <v>#N/A</v>
      </c>
      <c r="F1133" s="5" t="str">
        <f>(VLOOKUP(Games!B1134, Data!$B$2:$L$134, 7, FALSE)-VLOOKUP(Games!E1134, Data!$B$2:$L$134, 7, FALSE))*'Coefficients - Win Probability'!$F$2</f>
        <v>#N/A</v>
      </c>
      <c r="G1133" s="5" t="str">
        <f>(VLOOKUP(Games!B1134, Data!$B$2:$L$134, 8, FALSE)-VLOOKUP(Games!E1134, Data!$B$2:$L$134, 8, FALSE))*'Coefficients - Win Probability'!$G$2</f>
        <v>#N/A</v>
      </c>
      <c r="H1133" s="5" t="str">
        <f>(VLOOKUP(Games!B1134, Data!$B$2:$L$134, 9, FALSE)-VLOOKUP(Games!E1134, Data!$B$2:$L$134, 9, FALSE))*'Coefficients - Win Probability'!$H$2</f>
        <v>#N/A</v>
      </c>
      <c r="I1133" s="5" t="str">
        <f>(VLOOKUP(Games!B1134, Data!$B$2:$L$134, 10, FALSE)-VLOOKUP(Games!E1134, Data!$B$2:$L$134, 10, FALSE))*'Coefficients - Win Probability'!$I$2</f>
        <v>#N/A</v>
      </c>
      <c r="J1133" s="5" t="str">
        <f>(IF(AND(VLOOKUP(Games!B1134, Data!$B$2:$L$134, 11, FALSE)=1, VLOOKUP(Games!E1134, Data!$B$2:$L$134, 11, FALSE)&lt;&gt;1), 1,0))*'Coefficients - Win Probability'!$J$2</f>
        <v>#N/A</v>
      </c>
      <c r="K1133" s="5" t="str">
        <f>(IF(AND(VLOOKUP(Games!B1134, Data!$B$2:$L$134, 11, FALSE)&lt;&gt;1, VLOOKUP(Games!E1134, Data!$B$2:$L$134, 11, FALSE)=1), 1,0))*'Coefficients - Win Probability'!$K$2</f>
        <v>#N/A</v>
      </c>
      <c r="L1133" s="5" t="str">
        <f>(VLOOKUP(Games!B1134, Data!$B$2:$L$134, 3, FALSE)-VLOOKUP(Games!E1134, Data!$B$2:$L$134, 3, FALSE))*'Coefficients - Win Probability'!$L$2</f>
        <v>#N/A</v>
      </c>
      <c r="N1133" s="5" t="str">
        <f t="shared" si="1"/>
        <v>#N/A</v>
      </c>
    </row>
    <row r="1134" ht="14.25" customHeight="1">
      <c r="A1134" s="5" t="n">
        <f>'Coefficients - Win Probability'!$A$2</f>
        <v>0</v>
      </c>
      <c r="B1134" s="5" t="n">
        <f>(Games!G1135)*'Coefficients - Win Probability'!$B$2</f>
        <v>0</v>
      </c>
      <c r="C1134" s="5" t="str">
        <f>(VLOOKUP(Games!B1135, Data!$B$2:$L$134, 4, FALSE)-VLOOKUP(Games!E1135, Data!$B$2:$L$134, 4, FALSE))*'Coefficients - Win Probability'!$C$2</f>
        <v>#N/A</v>
      </c>
      <c r="D1134" s="5" t="str">
        <f>(VLOOKUP(Games!B1135, Data!$B$2:$L$134, 5, FALSE)-VLOOKUP(Games!E1135, Data!$B$2:$L$134, 5, FALSE))*'Coefficients - Win Probability'!$D$2</f>
        <v>#N/A</v>
      </c>
      <c r="E1134" s="5" t="str">
        <f>(VLOOKUP(Games!B1135, Data!$B$2:$L$134, 6, FALSE)-VLOOKUP(Games!E1135, Data!$B$2:$L$134, 6, FALSE))*'Coefficients - Win Probability'!$E$2</f>
        <v>#N/A</v>
      </c>
      <c r="F1134" s="5" t="str">
        <f>(VLOOKUP(Games!B1135, Data!$B$2:$L$134, 7, FALSE)-VLOOKUP(Games!E1135, Data!$B$2:$L$134, 7, FALSE))*'Coefficients - Win Probability'!$F$2</f>
        <v>#N/A</v>
      </c>
      <c r="G1134" s="5" t="str">
        <f>(VLOOKUP(Games!B1135, Data!$B$2:$L$134, 8, FALSE)-VLOOKUP(Games!E1135, Data!$B$2:$L$134, 8, FALSE))*'Coefficients - Win Probability'!$G$2</f>
        <v>#N/A</v>
      </c>
      <c r="H1134" s="5" t="str">
        <f>(VLOOKUP(Games!B1135, Data!$B$2:$L$134, 9, FALSE)-VLOOKUP(Games!E1135, Data!$B$2:$L$134, 9, FALSE))*'Coefficients - Win Probability'!$H$2</f>
        <v>#N/A</v>
      </c>
      <c r="I1134" s="5" t="str">
        <f>(VLOOKUP(Games!B1135, Data!$B$2:$L$134, 10, FALSE)-VLOOKUP(Games!E1135, Data!$B$2:$L$134, 10, FALSE))*'Coefficients - Win Probability'!$I$2</f>
        <v>#N/A</v>
      </c>
      <c r="J1134" s="5" t="str">
        <f>(IF(AND(VLOOKUP(Games!B1135, Data!$B$2:$L$134, 11, FALSE)=1, VLOOKUP(Games!E1135, Data!$B$2:$L$134, 11, FALSE)&lt;&gt;1), 1,0))*'Coefficients - Win Probability'!$J$2</f>
        <v>#N/A</v>
      </c>
      <c r="K1134" s="5" t="str">
        <f>(IF(AND(VLOOKUP(Games!B1135, Data!$B$2:$L$134, 11, FALSE)&lt;&gt;1, VLOOKUP(Games!E1135, Data!$B$2:$L$134, 11, FALSE)=1), 1,0))*'Coefficients - Win Probability'!$K$2</f>
        <v>#N/A</v>
      </c>
      <c r="L1134" s="5" t="str">
        <f>(VLOOKUP(Games!B1135, Data!$B$2:$L$134, 3, FALSE)-VLOOKUP(Games!E1135, Data!$B$2:$L$134, 3, FALSE))*'Coefficients - Win Probability'!$L$2</f>
        <v>#N/A</v>
      </c>
      <c r="N1134" s="5" t="str">
        <f t="shared" si="1"/>
        <v>#N/A</v>
      </c>
    </row>
    <row r="1135" ht="14.25" customHeight="1">
      <c r="A1135" s="5" t="n">
        <f>'Coefficients - Win Probability'!$A$2</f>
        <v>0</v>
      </c>
      <c r="B1135" s="5" t="n">
        <f>(Games!G1136)*'Coefficients - Win Probability'!$B$2</f>
        <v>0</v>
      </c>
      <c r="C1135" s="5" t="str">
        <f>(VLOOKUP(Games!B1136, Data!$B$2:$L$134, 4, FALSE)-VLOOKUP(Games!E1136, Data!$B$2:$L$134, 4, FALSE))*'Coefficients - Win Probability'!$C$2</f>
        <v>#N/A</v>
      </c>
      <c r="D1135" s="5" t="str">
        <f>(VLOOKUP(Games!B1136, Data!$B$2:$L$134, 5, FALSE)-VLOOKUP(Games!E1136, Data!$B$2:$L$134, 5, FALSE))*'Coefficients - Win Probability'!$D$2</f>
        <v>#N/A</v>
      </c>
      <c r="E1135" s="5" t="str">
        <f>(VLOOKUP(Games!B1136, Data!$B$2:$L$134, 6, FALSE)-VLOOKUP(Games!E1136, Data!$B$2:$L$134, 6, FALSE))*'Coefficients - Win Probability'!$E$2</f>
        <v>#N/A</v>
      </c>
      <c r="F1135" s="5" t="str">
        <f>(VLOOKUP(Games!B1136, Data!$B$2:$L$134, 7, FALSE)-VLOOKUP(Games!E1136, Data!$B$2:$L$134, 7, FALSE))*'Coefficients - Win Probability'!$F$2</f>
        <v>#N/A</v>
      </c>
      <c r="G1135" s="5" t="str">
        <f>(VLOOKUP(Games!B1136, Data!$B$2:$L$134, 8, FALSE)-VLOOKUP(Games!E1136, Data!$B$2:$L$134, 8, FALSE))*'Coefficients - Win Probability'!$G$2</f>
        <v>#N/A</v>
      </c>
      <c r="H1135" s="5" t="str">
        <f>(VLOOKUP(Games!B1136, Data!$B$2:$L$134, 9, FALSE)-VLOOKUP(Games!E1136, Data!$B$2:$L$134, 9, FALSE))*'Coefficients - Win Probability'!$H$2</f>
        <v>#N/A</v>
      </c>
      <c r="I1135" s="5" t="str">
        <f>(VLOOKUP(Games!B1136, Data!$B$2:$L$134, 10, FALSE)-VLOOKUP(Games!E1136, Data!$B$2:$L$134, 10, FALSE))*'Coefficients - Win Probability'!$I$2</f>
        <v>#N/A</v>
      </c>
      <c r="J1135" s="5" t="str">
        <f>(IF(AND(VLOOKUP(Games!B1136, Data!$B$2:$L$134, 11, FALSE)=1, VLOOKUP(Games!E1136, Data!$B$2:$L$134, 11, FALSE)&lt;&gt;1), 1,0))*'Coefficients - Win Probability'!$J$2</f>
        <v>#N/A</v>
      </c>
      <c r="K1135" s="5" t="str">
        <f>(IF(AND(VLOOKUP(Games!B1136, Data!$B$2:$L$134, 11, FALSE)&lt;&gt;1, VLOOKUP(Games!E1136, Data!$B$2:$L$134, 11, FALSE)=1), 1,0))*'Coefficients - Win Probability'!$K$2</f>
        <v>#N/A</v>
      </c>
      <c r="L1135" s="5" t="str">
        <f>(VLOOKUP(Games!B1136, Data!$B$2:$L$134, 3, FALSE)-VLOOKUP(Games!E1136, Data!$B$2:$L$134, 3, FALSE))*'Coefficients - Win Probability'!$L$2</f>
        <v>#N/A</v>
      </c>
      <c r="N1135" s="5" t="str">
        <f t="shared" si="1"/>
        <v>#N/A</v>
      </c>
    </row>
    <row r="1136" ht="14.25" customHeight="1">
      <c r="A1136" s="5" t="n">
        <f>'Coefficients - Win Probability'!$A$2</f>
        <v>0</v>
      </c>
      <c r="B1136" s="5" t="n">
        <f>(Games!G1137)*'Coefficients - Win Probability'!$B$2</f>
        <v>0</v>
      </c>
      <c r="C1136" s="5" t="str">
        <f>(VLOOKUP(Games!B1137, Data!$B$2:$L$134, 4, FALSE)-VLOOKUP(Games!E1137, Data!$B$2:$L$134, 4, FALSE))*'Coefficients - Win Probability'!$C$2</f>
        <v>#N/A</v>
      </c>
      <c r="D1136" s="5" t="str">
        <f>(VLOOKUP(Games!B1137, Data!$B$2:$L$134, 5, FALSE)-VLOOKUP(Games!E1137, Data!$B$2:$L$134, 5, FALSE))*'Coefficients - Win Probability'!$D$2</f>
        <v>#N/A</v>
      </c>
      <c r="E1136" s="5" t="str">
        <f>(VLOOKUP(Games!B1137, Data!$B$2:$L$134, 6, FALSE)-VLOOKUP(Games!E1137, Data!$B$2:$L$134, 6, FALSE))*'Coefficients - Win Probability'!$E$2</f>
        <v>#N/A</v>
      </c>
      <c r="F1136" s="5" t="str">
        <f>(VLOOKUP(Games!B1137, Data!$B$2:$L$134, 7, FALSE)-VLOOKUP(Games!E1137, Data!$B$2:$L$134, 7, FALSE))*'Coefficients - Win Probability'!$F$2</f>
        <v>#N/A</v>
      </c>
      <c r="G1136" s="5" t="str">
        <f>(VLOOKUP(Games!B1137, Data!$B$2:$L$134, 8, FALSE)-VLOOKUP(Games!E1137, Data!$B$2:$L$134, 8, FALSE))*'Coefficients - Win Probability'!$G$2</f>
        <v>#N/A</v>
      </c>
      <c r="H1136" s="5" t="str">
        <f>(VLOOKUP(Games!B1137, Data!$B$2:$L$134, 9, FALSE)-VLOOKUP(Games!E1137, Data!$B$2:$L$134, 9, FALSE))*'Coefficients - Win Probability'!$H$2</f>
        <v>#N/A</v>
      </c>
      <c r="I1136" s="5" t="str">
        <f>(VLOOKUP(Games!B1137, Data!$B$2:$L$134, 10, FALSE)-VLOOKUP(Games!E1137, Data!$B$2:$L$134, 10, FALSE))*'Coefficients - Win Probability'!$I$2</f>
        <v>#N/A</v>
      </c>
      <c r="J1136" s="5" t="str">
        <f>(IF(AND(VLOOKUP(Games!B1137, Data!$B$2:$L$134, 11, FALSE)=1, VLOOKUP(Games!E1137, Data!$B$2:$L$134, 11, FALSE)&lt;&gt;1), 1,0))*'Coefficients - Win Probability'!$J$2</f>
        <v>#N/A</v>
      </c>
      <c r="K1136" s="5" t="str">
        <f>(IF(AND(VLOOKUP(Games!B1137, Data!$B$2:$L$134, 11, FALSE)&lt;&gt;1, VLOOKUP(Games!E1137, Data!$B$2:$L$134, 11, FALSE)=1), 1,0))*'Coefficients - Win Probability'!$K$2</f>
        <v>#N/A</v>
      </c>
      <c r="L1136" s="5" t="str">
        <f>(VLOOKUP(Games!B1137, Data!$B$2:$L$134, 3, FALSE)-VLOOKUP(Games!E1137, Data!$B$2:$L$134, 3, FALSE))*'Coefficients - Win Probability'!$L$2</f>
        <v>#N/A</v>
      </c>
      <c r="N1136" s="5" t="str">
        <f t="shared" si="1"/>
        <v>#N/A</v>
      </c>
    </row>
    <row r="1137" ht="14.25" customHeight="1">
      <c r="A1137" s="5" t="n">
        <f>'Coefficients - Win Probability'!$A$2</f>
        <v>0</v>
      </c>
      <c r="B1137" s="5" t="n">
        <f>(Games!G1138)*'Coefficients - Win Probability'!$B$2</f>
        <v>0</v>
      </c>
      <c r="C1137" s="5" t="str">
        <f>(VLOOKUP(Games!B1138, Data!$B$2:$L$134, 4, FALSE)-VLOOKUP(Games!E1138, Data!$B$2:$L$134, 4, FALSE))*'Coefficients - Win Probability'!$C$2</f>
        <v>#N/A</v>
      </c>
      <c r="D1137" s="5" t="str">
        <f>(VLOOKUP(Games!B1138, Data!$B$2:$L$134, 5, FALSE)-VLOOKUP(Games!E1138, Data!$B$2:$L$134, 5, FALSE))*'Coefficients - Win Probability'!$D$2</f>
        <v>#N/A</v>
      </c>
      <c r="E1137" s="5" t="str">
        <f>(VLOOKUP(Games!B1138, Data!$B$2:$L$134, 6, FALSE)-VLOOKUP(Games!E1138, Data!$B$2:$L$134, 6, FALSE))*'Coefficients - Win Probability'!$E$2</f>
        <v>#N/A</v>
      </c>
      <c r="F1137" s="5" t="str">
        <f>(VLOOKUP(Games!B1138, Data!$B$2:$L$134, 7, FALSE)-VLOOKUP(Games!E1138, Data!$B$2:$L$134, 7, FALSE))*'Coefficients - Win Probability'!$F$2</f>
        <v>#N/A</v>
      </c>
      <c r="G1137" s="5" t="str">
        <f>(VLOOKUP(Games!B1138, Data!$B$2:$L$134, 8, FALSE)-VLOOKUP(Games!E1138, Data!$B$2:$L$134, 8, FALSE))*'Coefficients - Win Probability'!$G$2</f>
        <v>#N/A</v>
      </c>
      <c r="H1137" s="5" t="str">
        <f>(VLOOKUP(Games!B1138, Data!$B$2:$L$134, 9, FALSE)-VLOOKUP(Games!E1138, Data!$B$2:$L$134, 9, FALSE))*'Coefficients - Win Probability'!$H$2</f>
        <v>#N/A</v>
      </c>
      <c r="I1137" s="5" t="str">
        <f>(VLOOKUP(Games!B1138, Data!$B$2:$L$134, 10, FALSE)-VLOOKUP(Games!E1138, Data!$B$2:$L$134, 10, FALSE))*'Coefficients - Win Probability'!$I$2</f>
        <v>#N/A</v>
      </c>
      <c r="J1137" s="5" t="str">
        <f>(IF(AND(VLOOKUP(Games!B1138, Data!$B$2:$L$134, 11, FALSE)=1, VLOOKUP(Games!E1138, Data!$B$2:$L$134, 11, FALSE)&lt;&gt;1), 1,0))*'Coefficients - Win Probability'!$J$2</f>
        <v>#N/A</v>
      </c>
      <c r="K1137" s="5" t="str">
        <f>(IF(AND(VLOOKUP(Games!B1138, Data!$B$2:$L$134, 11, FALSE)&lt;&gt;1, VLOOKUP(Games!E1138, Data!$B$2:$L$134, 11, FALSE)=1), 1,0))*'Coefficients - Win Probability'!$K$2</f>
        <v>#N/A</v>
      </c>
      <c r="L1137" s="5" t="str">
        <f>(VLOOKUP(Games!B1138, Data!$B$2:$L$134, 3, FALSE)-VLOOKUP(Games!E1138, Data!$B$2:$L$134, 3, FALSE))*'Coefficients - Win Probability'!$L$2</f>
        <v>#N/A</v>
      </c>
      <c r="N1137" s="5" t="str">
        <f t="shared" si="1"/>
        <v>#N/A</v>
      </c>
    </row>
    <row r="1138" ht="14.25" customHeight="1">
      <c r="A1138" s="5" t="n">
        <f>'Coefficients - Win Probability'!$A$2</f>
        <v>0</v>
      </c>
      <c r="B1138" s="5" t="n">
        <f>(Games!G1139)*'Coefficients - Win Probability'!$B$2</f>
        <v>0</v>
      </c>
      <c r="C1138" s="5" t="str">
        <f>(VLOOKUP(Games!B1139, Data!$B$2:$L$134, 4, FALSE)-VLOOKUP(Games!E1139, Data!$B$2:$L$134, 4, FALSE))*'Coefficients - Win Probability'!$C$2</f>
        <v>#N/A</v>
      </c>
      <c r="D1138" s="5" t="str">
        <f>(VLOOKUP(Games!B1139, Data!$B$2:$L$134, 5, FALSE)-VLOOKUP(Games!E1139, Data!$B$2:$L$134, 5, FALSE))*'Coefficients - Win Probability'!$D$2</f>
        <v>#N/A</v>
      </c>
      <c r="E1138" s="5" t="str">
        <f>(VLOOKUP(Games!B1139, Data!$B$2:$L$134, 6, FALSE)-VLOOKUP(Games!E1139, Data!$B$2:$L$134, 6, FALSE))*'Coefficients - Win Probability'!$E$2</f>
        <v>#N/A</v>
      </c>
      <c r="F1138" s="5" t="str">
        <f>(VLOOKUP(Games!B1139, Data!$B$2:$L$134, 7, FALSE)-VLOOKUP(Games!E1139, Data!$B$2:$L$134, 7, FALSE))*'Coefficients - Win Probability'!$F$2</f>
        <v>#N/A</v>
      </c>
      <c r="G1138" s="5" t="str">
        <f>(VLOOKUP(Games!B1139, Data!$B$2:$L$134, 8, FALSE)-VLOOKUP(Games!E1139, Data!$B$2:$L$134, 8, FALSE))*'Coefficients - Win Probability'!$G$2</f>
        <v>#N/A</v>
      </c>
      <c r="H1138" s="5" t="str">
        <f>(VLOOKUP(Games!B1139, Data!$B$2:$L$134, 9, FALSE)-VLOOKUP(Games!E1139, Data!$B$2:$L$134, 9, FALSE))*'Coefficients - Win Probability'!$H$2</f>
        <v>#N/A</v>
      </c>
      <c r="I1138" s="5" t="str">
        <f>(VLOOKUP(Games!B1139, Data!$B$2:$L$134, 10, FALSE)-VLOOKUP(Games!E1139, Data!$B$2:$L$134, 10, FALSE))*'Coefficients - Win Probability'!$I$2</f>
        <v>#N/A</v>
      </c>
      <c r="J1138" s="5" t="str">
        <f>(IF(AND(VLOOKUP(Games!B1139, Data!$B$2:$L$134, 11, FALSE)=1, VLOOKUP(Games!E1139, Data!$B$2:$L$134, 11, FALSE)&lt;&gt;1), 1,0))*'Coefficients - Win Probability'!$J$2</f>
        <v>#N/A</v>
      </c>
      <c r="K1138" s="5" t="str">
        <f>(IF(AND(VLOOKUP(Games!B1139, Data!$B$2:$L$134, 11, FALSE)&lt;&gt;1, VLOOKUP(Games!E1139, Data!$B$2:$L$134, 11, FALSE)=1), 1,0))*'Coefficients - Win Probability'!$K$2</f>
        <v>#N/A</v>
      </c>
      <c r="L1138" s="5" t="str">
        <f>(VLOOKUP(Games!B1139, Data!$B$2:$L$134, 3, FALSE)-VLOOKUP(Games!E1139, Data!$B$2:$L$134, 3, FALSE))*'Coefficients - Win Probability'!$L$2</f>
        <v>#N/A</v>
      </c>
      <c r="N1138" s="5" t="str">
        <f t="shared" si="1"/>
        <v>#N/A</v>
      </c>
    </row>
    <row r="1139" ht="14.25" customHeight="1">
      <c r="A1139" s="5" t="n">
        <f>'Coefficients - Win Probability'!$A$2</f>
        <v>0</v>
      </c>
      <c r="B1139" s="5" t="n">
        <f>(Games!G1140)*'Coefficients - Win Probability'!$B$2</f>
        <v>0</v>
      </c>
      <c r="C1139" s="5" t="str">
        <f>(VLOOKUP(Games!B1140, Data!$B$2:$L$134, 4, FALSE)-VLOOKUP(Games!E1140, Data!$B$2:$L$134, 4, FALSE))*'Coefficients - Win Probability'!$C$2</f>
        <v>#N/A</v>
      </c>
      <c r="D1139" s="5" t="str">
        <f>(VLOOKUP(Games!B1140, Data!$B$2:$L$134, 5, FALSE)-VLOOKUP(Games!E1140, Data!$B$2:$L$134, 5, FALSE))*'Coefficients - Win Probability'!$D$2</f>
        <v>#N/A</v>
      </c>
      <c r="E1139" s="5" t="str">
        <f>(VLOOKUP(Games!B1140, Data!$B$2:$L$134, 6, FALSE)-VLOOKUP(Games!E1140, Data!$B$2:$L$134, 6, FALSE))*'Coefficients - Win Probability'!$E$2</f>
        <v>#N/A</v>
      </c>
      <c r="F1139" s="5" t="str">
        <f>(VLOOKUP(Games!B1140, Data!$B$2:$L$134, 7, FALSE)-VLOOKUP(Games!E1140, Data!$B$2:$L$134, 7, FALSE))*'Coefficients - Win Probability'!$F$2</f>
        <v>#N/A</v>
      </c>
      <c r="G1139" s="5" t="str">
        <f>(VLOOKUP(Games!B1140, Data!$B$2:$L$134, 8, FALSE)-VLOOKUP(Games!E1140, Data!$B$2:$L$134, 8, FALSE))*'Coefficients - Win Probability'!$G$2</f>
        <v>#N/A</v>
      </c>
      <c r="H1139" s="5" t="str">
        <f>(VLOOKUP(Games!B1140, Data!$B$2:$L$134, 9, FALSE)-VLOOKUP(Games!E1140, Data!$B$2:$L$134, 9, FALSE))*'Coefficients - Win Probability'!$H$2</f>
        <v>#N/A</v>
      </c>
      <c r="I1139" s="5" t="str">
        <f>(VLOOKUP(Games!B1140, Data!$B$2:$L$134, 10, FALSE)-VLOOKUP(Games!E1140, Data!$B$2:$L$134, 10, FALSE))*'Coefficients - Win Probability'!$I$2</f>
        <v>#N/A</v>
      </c>
      <c r="J1139" s="5" t="str">
        <f>(IF(AND(VLOOKUP(Games!B1140, Data!$B$2:$L$134, 11, FALSE)=1, VLOOKUP(Games!E1140, Data!$B$2:$L$134, 11, FALSE)&lt;&gt;1), 1,0))*'Coefficients - Win Probability'!$J$2</f>
        <v>#N/A</v>
      </c>
      <c r="K1139" s="5" t="str">
        <f>(IF(AND(VLOOKUP(Games!B1140, Data!$B$2:$L$134, 11, FALSE)&lt;&gt;1, VLOOKUP(Games!E1140, Data!$B$2:$L$134, 11, FALSE)=1), 1,0))*'Coefficients - Win Probability'!$K$2</f>
        <v>#N/A</v>
      </c>
      <c r="L1139" s="5" t="str">
        <f>(VLOOKUP(Games!B1140, Data!$B$2:$L$134, 3, FALSE)-VLOOKUP(Games!E1140, Data!$B$2:$L$134, 3, FALSE))*'Coefficients - Win Probability'!$L$2</f>
        <v>#N/A</v>
      </c>
      <c r="N1139" s="5" t="str">
        <f t="shared" si="1"/>
        <v>#N/A</v>
      </c>
    </row>
    <row r="1140" ht="14.25" customHeight="1">
      <c r="A1140" s="5" t="n">
        <f>'Coefficients - Win Probability'!$A$2</f>
        <v>0</v>
      </c>
      <c r="B1140" s="5" t="n">
        <f>(Games!G1141)*'Coefficients - Win Probability'!$B$2</f>
        <v>0</v>
      </c>
      <c r="C1140" s="5" t="str">
        <f>(VLOOKUP(Games!B1141, Data!$B$2:$L$134, 4, FALSE)-VLOOKUP(Games!E1141, Data!$B$2:$L$134, 4, FALSE))*'Coefficients - Win Probability'!$C$2</f>
        <v>#N/A</v>
      </c>
      <c r="D1140" s="5" t="str">
        <f>(VLOOKUP(Games!B1141, Data!$B$2:$L$134, 5, FALSE)-VLOOKUP(Games!E1141, Data!$B$2:$L$134, 5, FALSE))*'Coefficients - Win Probability'!$D$2</f>
        <v>#N/A</v>
      </c>
      <c r="E1140" s="5" t="str">
        <f>(VLOOKUP(Games!B1141, Data!$B$2:$L$134, 6, FALSE)-VLOOKUP(Games!E1141, Data!$B$2:$L$134, 6, FALSE))*'Coefficients - Win Probability'!$E$2</f>
        <v>#N/A</v>
      </c>
      <c r="F1140" s="5" t="str">
        <f>(VLOOKUP(Games!B1141, Data!$B$2:$L$134, 7, FALSE)-VLOOKUP(Games!E1141, Data!$B$2:$L$134, 7, FALSE))*'Coefficients - Win Probability'!$F$2</f>
        <v>#N/A</v>
      </c>
      <c r="G1140" s="5" t="str">
        <f>(VLOOKUP(Games!B1141, Data!$B$2:$L$134, 8, FALSE)-VLOOKUP(Games!E1141, Data!$B$2:$L$134, 8, FALSE))*'Coefficients - Win Probability'!$G$2</f>
        <v>#N/A</v>
      </c>
      <c r="H1140" s="5" t="str">
        <f>(VLOOKUP(Games!B1141, Data!$B$2:$L$134, 9, FALSE)-VLOOKUP(Games!E1141, Data!$B$2:$L$134, 9, FALSE))*'Coefficients - Win Probability'!$H$2</f>
        <v>#N/A</v>
      </c>
      <c r="I1140" s="5" t="str">
        <f>(VLOOKUP(Games!B1141, Data!$B$2:$L$134, 10, FALSE)-VLOOKUP(Games!E1141, Data!$B$2:$L$134, 10, FALSE))*'Coefficients - Win Probability'!$I$2</f>
        <v>#N/A</v>
      </c>
      <c r="J1140" s="5" t="str">
        <f>(IF(AND(VLOOKUP(Games!B1141, Data!$B$2:$L$134, 11, FALSE)=1, VLOOKUP(Games!E1141, Data!$B$2:$L$134, 11, FALSE)&lt;&gt;1), 1,0))*'Coefficients - Win Probability'!$J$2</f>
        <v>#N/A</v>
      </c>
      <c r="K1140" s="5" t="str">
        <f>(IF(AND(VLOOKUP(Games!B1141, Data!$B$2:$L$134, 11, FALSE)&lt;&gt;1, VLOOKUP(Games!E1141, Data!$B$2:$L$134, 11, FALSE)=1), 1,0))*'Coefficients - Win Probability'!$K$2</f>
        <v>#N/A</v>
      </c>
      <c r="L1140" s="5" t="str">
        <f>(VLOOKUP(Games!B1141, Data!$B$2:$L$134, 3, FALSE)-VLOOKUP(Games!E1141, Data!$B$2:$L$134, 3, FALSE))*'Coefficients - Win Probability'!$L$2</f>
        <v>#N/A</v>
      </c>
      <c r="N1140" s="5" t="str">
        <f t="shared" si="1"/>
        <v>#N/A</v>
      </c>
    </row>
    <row r="1141" ht="14.25" customHeight="1">
      <c r="A1141" s="5" t="n">
        <f>'Coefficients - Win Probability'!$A$2</f>
        <v>0</v>
      </c>
      <c r="B1141" s="5" t="n">
        <f>(Games!G1142)*'Coefficients - Win Probability'!$B$2</f>
        <v>0</v>
      </c>
      <c r="C1141" s="5" t="str">
        <f>(VLOOKUP(Games!B1142, Data!$B$2:$L$134, 4, FALSE)-VLOOKUP(Games!E1142, Data!$B$2:$L$134, 4, FALSE))*'Coefficients - Win Probability'!$C$2</f>
        <v>#N/A</v>
      </c>
      <c r="D1141" s="5" t="str">
        <f>(VLOOKUP(Games!B1142, Data!$B$2:$L$134, 5, FALSE)-VLOOKUP(Games!E1142, Data!$B$2:$L$134, 5, FALSE))*'Coefficients - Win Probability'!$D$2</f>
        <v>#N/A</v>
      </c>
      <c r="E1141" s="5" t="str">
        <f>(VLOOKUP(Games!B1142, Data!$B$2:$L$134, 6, FALSE)-VLOOKUP(Games!E1142, Data!$B$2:$L$134, 6, FALSE))*'Coefficients - Win Probability'!$E$2</f>
        <v>#N/A</v>
      </c>
      <c r="F1141" s="5" t="str">
        <f>(VLOOKUP(Games!B1142, Data!$B$2:$L$134, 7, FALSE)-VLOOKUP(Games!E1142, Data!$B$2:$L$134, 7, FALSE))*'Coefficients - Win Probability'!$F$2</f>
        <v>#N/A</v>
      </c>
      <c r="G1141" s="5" t="str">
        <f>(VLOOKUP(Games!B1142, Data!$B$2:$L$134, 8, FALSE)-VLOOKUP(Games!E1142, Data!$B$2:$L$134, 8, FALSE))*'Coefficients - Win Probability'!$G$2</f>
        <v>#N/A</v>
      </c>
      <c r="H1141" s="5" t="str">
        <f>(VLOOKUP(Games!B1142, Data!$B$2:$L$134, 9, FALSE)-VLOOKUP(Games!E1142, Data!$B$2:$L$134, 9, FALSE))*'Coefficients - Win Probability'!$H$2</f>
        <v>#N/A</v>
      </c>
      <c r="I1141" s="5" t="str">
        <f>(VLOOKUP(Games!B1142, Data!$B$2:$L$134, 10, FALSE)-VLOOKUP(Games!E1142, Data!$B$2:$L$134, 10, FALSE))*'Coefficients - Win Probability'!$I$2</f>
        <v>#N/A</v>
      </c>
      <c r="J1141" s="5" t="str">
        <f>(IF(AND(VLOOKUP(Games!B1142, Data!$B$2:$L$134, 11, FALSE)=1, VLOOKUP(Games!E1142, Data!$B$2:$L$134, 11, FALSE)&lt;&gt;1), 1,0))*'Coefficients - Win Probability'!$J$2</f>
        <v>#N/A</v>
      </c>
      <c r="K1141" s="5" t="str">
        <f>(IF(AND(VLOOKUP(Games!B1142, Data!$B$2:$L$134, 11, FALSE)&lt;&gt;1, VLOOKUP(Games!E1142, Data!$B$2:$L$134, 11, FALSE)=1), 1,0))*'Coefficients - Win Probability'!$K$2</f>
        <v>#N/A</v>
      </c>
      <c r="L1141" s="5" t="str">
        <f>(VLOOKUP(Games!B1142, Data!$B$2:$L$134, 3, FALSE)-VLOOKUP(Games!E1142, Data!$B$2:$L$134, 3, FALSE))*'Coefficients - Win Probability'!$L$2</f>
        <v>#N/A</v>
      </c>
      <c r="N1141" s="5" t="str">
        <f t="shared" si="1"/>
        <v>#N/A</v>
      </c>
    </row>
    <row r="1142" ht="14.25" customHeight="1">
      <c r="A1142" s="5" t="n">
        <f>'Coefficients - Win Probability'!$A$2</f>
        <v>0</v>
      </c>
      <c r="B1142" s="5" t="n">
        <f>(Games!G1143)*'Coefficients - Win Probability'!$B$2</f>
        <v>0</v>
      </c>
      <c r="C1142" s="5" t="str">
        <f>(VLOOKUP(Games!B1143, Data!$B$2:$L$134, 4, FALSE)-VLOOKUP(Games!E1143, Data!$B$2:$L$134, 4, FALSE))*'Coefficients - Win Probability'!$C$2</f>
        <v>#N/A</v>
      </c>
      <c r="D1142" s="5" t="str">
        <f>(VLOOKUP(Games!B1143, Data!$B$2:$L$134, 5, FALSE)-VLOOKUP(Games!E1143, Data!$B$2:$L$134, 5, FALSE))*'Coefficients - Win Probability'!$D$2</f>
        <v>#N/A</v>
      </c>
      <c r="E1142" s="5" t="str">
        <f>(VLOOKUP(Games!B1143, Data!$B$2:$L$134, 6, FALSE)-VLOOKUP(Games!E1143, Data!$B$2:$L$134, 6, FALSE))*'Coefficients - Win Probability'!$E$2</f>
        <v>#N/A</v>
      </c>
      <c r="F1142" s="5" t="str">
        <f>(VLOOKUP(Games!B1143, Data!$B$2:$L$134, 7, FALSE)-VLOOKUP(Games!E1143, Data!$B$2:$L$134, 7, FALSE))*'Coefficients - Win Probability'!$F$2</f>
        <v>#N/A</v>
      </c>
      <c r="G1142" s="5" t="str">
        <f>(VLOOKUP(Games!B1143, Data!$B$2:$L$134, 8, FALSE)-VLOOKUP(Games!E1143, Data!$B$2:$L$134, 8, FALSE))*'Coefficients - Win Probability'!$G$2</f>
        <v>#N/A</v>
      </c>
      <c r="H1142" s="5" t="str">
        <f>(VLOOKUP(Games!B1143, Data!$B$2:$L$134, 9, FALSE)-VLOOKUP(Games!E1143, Data!$B$2:$L$134, 9, FALSE))*'Coefficients - Win Probability'!$H$2</f>
        <v>#N/A</v>
      </c>
      <c r="I1142" s="5" t="str">
        <f>(VLOOKUP(Games!B1143, Data!$B$2:$L$134, 10, FALSE)-VLOOKUP(Games!E1143, Data!$B$2:$L$134, 10, FALSE))*'Coefficients - Win Probability'!$I$2</f>
        <v>#N/A</v>
      </c>
      <c r="J1142" s="5" t="str">
        <f>(IF(AND(VLOOKUP(Games!B1143, Data!$B$2:$L$134, 11, FALSE)=1, VLOOKUP(Games!E1143, Data!$B$2:$L$134, 11, FALSE)&lt;&gt;1), 1,0))*'Coefficients - Win Probability'!$J$2</f>
        <v>#N/A</v>
      </c>
      <c r="K1142" s="5" t="str">
        <f>(IF(AND(VLOOKUP(Games!B1143, Data!$B$2:$L$134, 11, FALSE)&lt;&gt;1, VLOOKUP(Games!E1143, Data!$B$2:$L$134, 11, FALSE)=1), 1,0))*'Coefficients - Win Probability'!$K$2</f>
        <v>#N/A</v>
      </c>
      <c r="L1142" s="5" t="str">
        <f>(VLOOKUP(Games!B1143, Data!$B$2:$L$134, 3, FALSE)-VLOOKUP(Games!E1143, Data!$B$2:$L$134, 3, FALSE))*'Coefficients - Win Probability'!$L$2</f>
        <v>#N/A</v>
      </c>
      <c r="N1142" s="5" t="str">
        <f t="shared" si="1"/>
        <v>#N/A</v>
      </c>
    </row>
    <row r="1143" ht="14.25" customHeight="1">
      <c r="A1143" s="5" t="n">
        <f>'Coefficients - Win Probability'!$A$2</f>
        <v>0</v>
      </c>
      <c r="B1143" s="5" t="n">
        <f>(Games!G1144)*'Coefficients - Win Probability'!$B$2</f>
        <v>0</v>
      </c>
      <c r="C1143" s="5" t="str">
        <f>(VLOOKUP(Games!B1144, Data!$B$2:$L$134, 4, FALSE)-VLOOKUP(Games!E1144, Data!$B$2:$L$134, 4, FALSE))*'Coefficients - Win Probability'!$C$2</f>
        <v>#N/A</v>
      </c>
      <c r="D1143" s="5" t="str">
        <f>(VLOOKUP(Games!B1144, Data!$B$2:$L$134, 5, FALSE)-VLOOKUP(Games!E1144, Data!$B$2:$L$134, 5, FALSE))*'Coefficients - Win Probability'!$D$2</f>
        <v>#N/A</v>
      </c>
      <c r="E1143" s="5" t="str">
        <f>(VLOOKUP(Games!B1144, Data!$B$2:$L$134, 6, FALSE)-VLOOKUP(Games!E1144, Data!$B$2:$L$134, 6, FALSE))*'Coefficients - Win Probability'!$E$2</f>
        <v>#N/A</v>
      </c>
      <c r="F1143" s="5" t="str">
        <f>(VLOOKUP(Games!B1144, Data!$B$2:$L$134, 7, FALSE)-VLOOKUP(Games!E1144, Data!$B$2:$L$134, 7, FALSE))*'Coefficients - Win Probability'!$F$2</f>
        <v>#N/A</v>
      </c>
      <c r="G1143" s="5" t="str">
        <f>(VLOOKUP(Games!B1144, Data!$B$2:$L$134, 8, FALSE)-VLOOKUP(Games!E1144, Data!$B$2:$L$134, 8, FALSE))*'Coefficients - Win Probability'!$G$2</f>
        <v>#N/A</v>
      </c>
      <c r="H1143" s="5" t="str">
        <f>(VLOOKUP(Games!B1144, Data!$B$2:$L$134, 9, FALSE)-VLOOKUP(Games!E1144, Data!$B$2:$L$134, 9, FALSE))*'Coefficients - Win Probability'!$H$2</f>
        <v>#N/A</v>
      </c>
      <c r="I1143" s="5" t="str">
        <f>(VLOOKUP(Games!B1144, Data!$B$2:$L$134, 10, FALSE)-VLOOKUP(Games!E1144, Data!$B$2:$L$134, 10, FALSE))*'Coefficients - Win Probability'!$I$2</f>
        <v>#N/A</v>
      </c>
      <c r="J1143" s="5" t="str">
        <f>(IF(AND(VLOOKUP(Games!B1144, Data!$B$2:$L$134, 11, FALSE)=1, VLOOKUP(Games!E1144, Data!$B$2:$L$134, 11, FALSE)&lt;&gt;1), 1,0))*'Coefficients - Win Probability'!$J$2</f>
        <v>#N/A</v>
      </c>
      <c r="K1143" s="5" t="str">
        <f>(IF(AND(VLOOKUP(Games!B1144, Data!$B$2:$L$134, 11, FALSE)&lt;&gt;1, VLOOKUP(Games!E1144, Data!$B$2:$L$134, 11, FALSE)=1), 1,0))*'Coefficients - Win Probability'!$K$2</f>
        <v>#N/A</v>
      </c>
      <c r="L1143" s="5" t="str">
        <f>(VLOOKUP(Games!B1144, Data!$B$2:$L$134, 3, FALSE)-VLOOKUP(Games!E1144, Data!$B$2:$L$134, 3, FALSE))*'Coefficients - Win Probability'!$L$2</f>
        <v>#N/A</v>
      </c>
      <c r="N1143" s="5" t="str">
        <f t="shared" si="1"/>
        <v>#N/A</v>
      </c>
    </row>
    <row r="1144" ht="14.25" customHeight="1">
      <c r="A1144" s="5" t="n">
        <f>'Coefficients - Win Probability'!$A$2</f>
        <v>0</v>
      </c>
      <c r="B1144" s="5" t="n">
        <f>(Games!G1145)*'Coefficients - Win Probability'!$B$2</f>
        <v>0</v>
      </c>
      <c r="C1144" s="5" t="str">
        <f>(VLOOKUP(Games!B1145, Data!$B$2:$L$134, 4, FALSE)-VLOOKUP(Games!E1145, Data!$B$2:$L$134, 4, FALSE))*'Coefficients - Win Probability'!$C$2</f>
        <v>#N/A</v>
      </c>
      <c r="D1144" s="5" t="str">
        <f>(VLOOKUP(Games!B1145, Data!$B$2:$L$134, 5, FALSE)-VLOOKUP(Games!E1145, Data!$B$2:$L$134, 5, FALSE))*'Coefficients - Win Probability'!$D$2</f>
        <v>#N/A</v>
      </c>
      <c r="E1144" s="5" t="str">
        <f>(VLOOKUP(Games!B1145, Data!$B$2:$L$134, 6, FALSE)-VLOOKUP(Games!E1145, Data!$B$2:$L$134, 6, FALSE))*'Coefficients - Win Probability'!$E$2</f>
        <v>#N/A</v>
      </c>
      <c r="F1144" s="5" t="str">
        <f>(VLOOKUP(Games!B1145, Data!$B$2:$L$134, 7, FALSE)-VLOOKUP(Games!E1145, Data!$B$2:$L$134, 7, FALSE))*'Coefficients - Win Probability'!$F$2</f>
        <v>#N/A</v>
      </c>
      <c r="G1144" s="5" t="str">
        <f>(VLOOKUP(Games!B1145, Data!$B$2:$L$134, 8, FALSE)-VLOOKUP(Games!E1145, Data!$B$2:$L$134, 8, FALSE))*'Coefficients - Win Probability'!$G$2</f>
        <v>#N/A</v>
      </c>
      <c r="H1144" s="5" t="str">
        <f>(VLOOKUP(Games!B1145, Data!$B$2:$L$134, 9, FALSE)-VLOOKUP(Games!E1145, Data!$B$2:$L$134, 9, FALSE))*'Coefficients - Win Probability'!$H$2</f>
        <v>#N/A</v>
      </c>
      <c r="I1144" s="5" t="str">
        <f>(VLOOKUP(Games!B1145, Data!$B$2:$L$134, 10, FALSE)-VLOOKUP(Games!E1145, Data!$B$2:$L$134, 10, FALSE))*'Coefficients - Win Probability'!$I$2</f>
        <v>#N/A</v>
      </c>
      <c r="J1144" s="5" t="str">
        <f>(IF(AND(VLOOKUP(Games!B1145, Data!$B$2:$L$134, 11, FALSE)=1, VLOOKUP(Games!E1145, Data!$B$2:$L$134, 11, FALSE)&lt;&gt;1), 1,0))*'Coefficients - Win Probability'!$J$2</f>
        <v>#N/A</v>
      </c>
      <c r="K1144" s="5" t="str">
        <f>(IF(AND(VLOOKUP(Games!B1145, Data!$B$2:$L$134, 11, FALSE)&lt;&gt;1, VLOOKUP(Games!E1145, Data!$B$2:$L$134, 11, FALSE)=1), 1,0))*'Coefficients - Win Probability'!$K$2</f>
        <v>#N/A</v>
      </c>
      <c r="L1144" s="5" t="str">
        <f>(VLOOKUP(Games!B1145, Data!$B$2:$L$134, 3, FALSE)-VLOOKUP(Games!E1145, Data!$B$2:$L$134, 3, FALSE))*'Coefficients - Win Probability'!$L$2</f>
        <v>#N/A</v>
      </c>
      <c r="N1144" s="5" t="str">
        <f t="shared" si="1"/>
        <v>#N/A</v>
      </c>
    </row>
    <row r="1145" ht="14.25" customHeight="1">
      <c r="A1145" s="5" t="n">
        <f>'Coefficients - Win Probability'!$A$2</f>
        <v>0</v>
      </c>
      <c r="B1145" s="5" t="n">
        <f>(Games!G1146)*'Coefficients - Win Probability'!$B$2</f>
        <v>0</v>
      </c>
      <c r="C1145" s="5" t="str">
        <f>(VLOOKUP(Games!B1146, Data!$B$2:$L$134, 4, FALSE)-VLOOKUP(Games!E1146, Data!$B$2:$L$134, 4, FALSE))*'Coefficients - Win Probability'!$C$2</f>
        <v>#N/A</v>
      </c>
      <c r="D1145" s="5" t="str">
        <f>(VLOOKUP(Games!B1146, Data!$B$2:$L$134, 5, FALSE)-VLOOKUP(Games!E1146, Data!$B$2:$L$134, 5, FALSE))*'Coefficients - Win Probability'!$D$2</f>
        <v>#N/A</v>
      </c>
      <c r="E1145" s="5" t="str">
        <f>(VLOOKUP(Games!B1146, Data!$B$2:$L$134, 6, FALSE)-VLOOKUP(Games!E1146, Data!$B$2:$L$134, 6, FALSE))*'Coefficients - Win Probability'!$E$2</f>
        <v>#N/A</v>
      </c>
      <c r="F1145" s="5" t="str">
        <f>(VLOOKUP(Games!B1146, Data!$B$2:$L$134, 7, FALSE)-VLOOKUP(Games!E1146, Data!$B$2:$L$134, 7, FALSE))*'Coefficients - Win Probability'!$F$2</f>
        <v>#N/A</v>
      </c>
      <c r="G1145" s="5" t="str">
        <f>(VLOOKUP(Games!B1146, Data!$B$2:$L$134, 8, FALSE)-VLOOKUP(Games!E1146, Data!$B$2:$L$134, 8, FALSE))*'Coefficients - Win Probability'!$G$2</f>
        <v>#N/A</v>
      </c>
      <c r="H1145" s="5" t="str">
        <f>(VLOOKUP(Games!B1146, Data!$B$2:$L$134, 9, FALSE)-VLOOKUP(Games!E1146, Data!$B$2:$L$134, 9, FALSE))*'Coefficients - Win Probability'!$H$2</f>
        <v>#N/A</v>
      </c>
      <c r="I1145" s="5" t="str">
        <f>(VLOOKUP(Games!B1146, Data!$B$2:$L$134, 10, FALSE)-VLOOKUP(Games!E1146, Data!$B$2:$L$134, 10, FALSE))*'Coefficients - Win Probability'!$I$2</f>
        <v>#N/A</v>
      </c>
      <c r="J1145" s="5" t="str">
        <f>(IF(AND(VLOOKUP(Games!B1146, Data!$B$2:$L$134, 11, FALSE)=1, VLOOKUP(Games!E1146, Data!$B$2:$L$134, 11, FALSE)&lt;&gt;1), 1,0))*'Coefficients - Win Probability'!$J$2</f>
        <v>#N/A</v>
      </c>
      <c r="K1145" s="5" t="str">
        <f>(IF(AND(VLOOKUP(Games!B1146, Data!$B$2:$L$134, 11, FALSE)&lt;&gt;1, VLOOKUP(Games!E1146, Data!$B$2:$L$134, 11, FALSE)=1), 1,0))*'Coefficients - Win Probability'!$K$2</f>
        <v>#N/A</v>
      </c>
      <c r="L1145" s="5" t="str">
        <f>(VLOOKUP(Games!B1146, Data!$B$2:$L$134, 3, FALSE)-VLOOKUP(Games!E1146, Data!$B$2:$L$134, 3, FALSE))*'Coefficients - Win Probability'!$L$2</f>
        <v>#N/A</v>
      </c>
      <c r="N1145" s="5" t="str">
        <f t="shared" si="1"/>
        <v>#N/A</v>
      </c>
    </row>
    <row r="1146" ht="14.25" customHeight="1">
      <c r="A1146" s="5" t="n">
        <f>'Coefficients - Win Probability'!$A$2</f>
        <v>0</v>
      </c>
      <c r="B1146" s="5" t="n">
        <f>(Games!G1147)*'Coefficients - Win Probability'!$B$2</f>
        <v>0</v>
      </c>
      <c r="C1146" s="5" t="str">
        <f>(VLOOKUP(Games!B1147, Data!$B$2:$L$134, 4, FALSE)-VLOOKUP(Games!E1147, Data!$B$2:$L$134, 4, FALSE))*'Coefficients - Win Probability'!$C$2</f>
        <v>#N/A</v>
      </c>
      <c r="D1146" s="5" t="str">
        <f>(VLOOKUP(Games!B1147, Data!$B$2:$L$134, 5, FALSE)-VLOOKUP(Games!E1147, Data!$B$2:$L$134, 5, FALSE))*'Coefficients - Win Probability'!$D$2</f>
        <v>#N/A</v>
      </c>
      <c r="E1146" s="5" t="str">
        <f>(VLOOKUP(Games!B1147, Data!$B$2:$L$134, 6, FALSE)-VLOOKUP(Games!E1147, Data!$B$2:$L$134, 6, FALSE))*'Coefficients - Win Probability'!$E$2</f>
        <v>#N/A</v>
      </c>
      <c r="F1146" s="5" t="str">
        <f>(VLOOKUP(Games!B1147, Data!$B$2:$L$134, 7, FALSE)-VLOOKUP(Games!E1147, Data!$B$2:$L$134, 7, FALSE))*'Coefficients - Win Probability'!$F$2</f>
        <v>#N/A</v>
      </c>
      <c r="G1146" s="5" t="str">
        <f>(VLOOKUP(Games!B1147, Data!$B$2:$L$134, 8, FALSE)-VLOOKUP(Games!E1147, Data!$B$2:$L$134, 8, FALSE))*'Coefficients - Win Probability'!$G$2</f>
        <v>#N/A</v>
      </c>
      <c r="H1146" s="5" t="str">
        <f>(VLOOKUP(Games!B1147, Data!$B$2:$L$134, 9, FALSE)-VLOOKUP(Games!E1147, Data!$B$2:$L$134, 9, FALSE))*'Coefficients - Win Probability'!$H$2</f>
        <v>#N/A</v>
      </c>
      <c r="I1146" s="5" t="str">
        <f>(VLOOKUP(Games!B1147, Data!$B$2:$L$134, 10, FALSE)-VLOOKUP(Games!E1147, Data!$B$2:$L$134, 10, FALSE))*'Coefficients - Win Probability'!$I$2</f>
        <v>#N/A</v>
      </c>
      <c r="J1146" s="5" t="str">
        <f>(IF(AND(VLOOKUP(Games!B1147, Data!$B$2:$L$134, 11, FALSE)=1, VLOOKUP(Games!E1147, Data!$B$2:$L$134, 11, FALSE)&lt;&gt;1), 1,0))*'Coefficients - Win Probability'!$J$2</f>
        <v>#N/A</v>
      </c>
      <c r="K1146" s="5" t="str">
        <f>(IF(AND(VLOOKUP(Games!B1147, Data!$B$2:$L$134, 11, FALSE)&lt;&gt;1, VLOOKUP(Games!E1147, Data!$B$2:$L$134, 11, FALSE)=1), 1,0))*'Coefficients - Win Probability'!$K$2</f>
        <v>#N/A</v>
      </c>
      <c r="L1146" s="5" t="str">
        <f>(VLOOKUP(Games!B1147, Data!$B$2:$L$134, 3, FALSE)-VLOOKUP(Games!E1147, Data!$B$2:$L$134, 3, FALSE))*'Coefficients - Win Probability'!$L$2</f>
        <v>#N/A</v>
      </c>
      <c r="N1146" s="5" t="str">
        <f t="shared" si="1"/>
        <v>#N/A</v>
      </c>
    </row>
    <row r="1147" ht="14.25" customHeight="1">
      <c r="A1147" s="5" t="n">
        <f>'Coefficients - Win Probability'!$A$2</f>
        <v>0</v>
      </c>
      <c r="B1147" s="5" t="n">
        <f>(Games!G1148)*'Coefficients - Win Probability'!$B$2</f>
        <v>0</v>
      </c>
      <c r="C1147" s="5" t="str">
        <f>(VLOOKUP(Games!B1148, Data!$B$2:$L$134, 4, FALSE)-VLOOKUP(Games!E1148, Data!$B$2:$L$134, 4, FALSE))*'Coefficients - Win Probability'!$C$2</f>
        <v>#N/A</v>
      </c>
      <c r="D1147" s="5" t="str">
        <f>(VLOOKUP(Games!B1148, Data!$B$2:$L$134, 5, FALSE)-VLOOKUP(Games!E1148, Data!$B$2:$L$134, 5, FALSE))*'Coefficients - Win Probability'!$D$2</f>
        <v>#N/A</v>
      </c>
      <c r="E1147" s="5" t="str">
        <f>(VLOOKUP(Games!B1148, Data!$B$2:$L$134, 6, FALSE)-VLOOKUP(Games!E1148, Data!$B$2:$L$134, 6, FALSE))*'Coefficients - Win Probability'!$E$2</f>
        <v>#N/A</v>
      </c>
      <c r="F1147" s="5" t="str">
        <f>(VLOOKUP(Games!B1148, Data!$B$2:$L$134, 7, FALSE)-VLOOKUP(Games!E1148, Data!$B$2:$L$134, 7, FALSE))*'Coefficients - Win Probability'!$F$2</f>
        <v>#N/A</v>
      </c>
      <c r="G1147" s="5" t="str">
        <f>(VLOOKUP(Games!B1148, Data!$B$2:$L$134, 8, FALSE)-VLOOKUP(Games!E1148, Data!$B$2:$L$134, 8, FALSE))*'Coefficients - Win Probability'!$G$2</f>
        <v>#N/A</v>
      </c>
      <c r="H1147" s="5" t="str">
        <f>(VLOOKUP(Games!B1148, Data!$B$2:$L$134, 9, FALSE)-VLOOKUP(Games!E1148, Data!$B$2:$L$134, 9, FALSE))*'Coefficients - Win Probability'!$H$2</f>
        <v>#N/A</v>
      </c>
      <c r="I1147" s="5" t="str">
        <f>(VLOOKUP(Games!B1148, Data!$B$2:$L$134, 10, FALSE)-VLOOKUP(Games!E1148, Data!$B$2:$L$134, 10, FALSE))*'Coefficients - Win Probability'!$I$2</f>
        <v>#N/A</v>
      </c>
      <c r="J1147" s="5" t="str">
        <f>(IF(AND(VLOOKUP(Games!B1148, Data!$B$2:$L$134, 11, FALSE)=1, VLOOKUP(Games!E1148, Data!$B$2:$L$134, 11, FALSE)&lt;&gt;1), 1,0))*'Coefficients - Win Probability'!$J$2</f>
        <v>#N/A</v>
      </c>
      <c r="K1147" s="5" t="str">
        <f>(IF(AND(VLOOKUP(Games!B1148, Data!$B$2:$L$134, 11, FALSE)&lt;&gt;1, VLOOKUP(Games!E1148, Data!$B$2:$L$134, 11, FALSE)=1), 1,0))*'Coefficients - Win Probability'!$K$2</f>
        <v>#N/A</v>
      </c>
      <c r="L1147" s="5" t="str">
        <f>(VLOOKUP(Games!B1148, Data!$B$2:$L$134, 3, FALSE)-VLOOKUP(Games!E1148, Data!$B$2:$L$134, 3, FALSE))*'Coefficients - Win Probability'!$L$2</f>
        <v>#N/A</v>
      </c>
      <c r="N1147" s="5" t="str">
        <f t="shared" si="1"/>
        <v>#N/A</v>
      </c>
    </row>
    <row r="1148" ht="14.25" customHeight="1">
      <c r="A1148" s="5" t="n">
        <f>'Coefficients - Win Probability'!$A$2</f>
        <v>0</v>
      </c>
      <c r="B1148" s="5" t="n">
        <f>(Games!G1149)*'Coefficients - Win Probability'!$B$2</f>
        <v>0</v>
      </c>
      <c r="C1148" s="5" t="str">
        <f>(VLOOKUP(Games!B1149, Data!$B$2:$L$134, 4, FALSE)-VLOOKUP(Games!E1149, Data!$B$2:$L$134, 4, FALSE))*'Coefficients - Win Probability'!$C$2</f>
        <v>#N/A</v>
      </c>
      <c r="D1148" s="5" t="str">
        <f>(VLOOKUP(Games!B1149, Data!$B$2:$L$134, 5, FALSE)-VLOOKUP(Games!E1149, Data!$B$2:$L$134, 5, FALSE))*'Coefficients - Win Probability'!$D$2</f>
        <v>#N/A</v>
      </c>
      <c r="E1148" s="5" t="str">
        <f>(VLOOKUP(Games!B1149, Data!$B$2:$L$134, 6, FALSE)-VLOOKUP(Games!E1149, Data!$B$2:$L$134, 6, FALSE))*'Coefficients - Win Probability'!$E$2</f>
        <v>#N/A</v>
      </c>
      <c r="F1148" s="5" t="str">
        <f>(VLOOKUP(Games!B1149, Data!$B$2:$L$134, 7, FALSE)-VLOOKUP(Games!E1149, Data!$B$2:$L$134, 7, FALSE))*'Coefficients - Win Probability'!$F$2</f>
        <v>#N/A</v>
      </c>
      <c r="G1148" s="5" t="str">
        <f>(VLOOKUP(Games!B1149, Data!$B$2:$L$134, 8, FALSE)-VLOOKUP(Games!E1149, Data!$B$2:$L$134, 8, FALSE))*'Coefficients - Win Probability'!$G$2</f>
        <v>#N/A</v>
      </c>
      <c r="H1148" s="5" t="str">
        <f>(VLOOKUP(Games!B1149, Data!$B$2:$L$134, 9, FALSE)-VLOOKUP(Games!E1149, Data!$B$2:$L$134, 9, FALSE))*'Coefficients - Win Probability'!$H$2</f>
        <v>#N/A</v>
      </c>
      <c r="I1148" s="5" t="str">
        <f>(VLOOKUP(Games!B1149, Data!$B$2:$L$134, 10, FALSE)-VLOOKUP(Games!E1149, Data!$B$2:$L$134, 10, FALSE))*'Coefficients - Win Probability'!$I$2</f>
        <v>#N/A</v>
      </c>
      <c r="J1148" s="5" t="str">
        <f>(IF(AND(VLOOKUP(Games!B1149, Data!$B$2:$L$134, 11, FALSE)=1, VLOOKUP(Games!E1149, Data!$B$2:$L$134, 11, FALSE)&lt;&gt;1), 1,0))*'Coefficients - Win Probability'!$J$2</f>
        <v>#N/A</v>
      </c>
      <c r="K1148" s="5" t="str">
        <f>(IF(AND(VLOOKUP(Games!B1149, Data!$B$2:$L$134, 11, FALSE)&lt;&gt;1, VLOOKUP(Games!E1149, Data!$B$2:$L$134, 11, FALSE)=1), 1,0))*'Coefficients - Win Probability'!$K$2</f>
        <v>#N/A</v>
      </c>
      <c r="L1148" s="5" t="str">
        <f>(VLOOKUP(Games!B1149, Data!$B$2:$L$134, 3, FALSE)-VLOOKUP(Games!E1149, Data!$B$2:$L$134, 3, FALSE))*'Coefficients - Win Probability'!$L$2</f>
        <v>#N/A</v>
      </c>
      <c r="N1148" s="5" t="str">
        <f t="shared" si="1"/>
        <v>#N/A</v>
      </c>
    </row>
    <row r="1149" ht="14.25" customHeight="1">
      <c r="A1149" s="5" t="n">
        <f>'Coefficients - Win Probability'!$A$2</f>
        <v>0</v>
      </c>
      <c r="B1149" s="5" t="n">
        <f>(Games!G1150)*'Coefficients - Win Probability'!$B$2</f>
        <v>0</v>
      </c>
      <c r="C1149" s="5" t="str">
        <f>(VLOOKUP(Games!B1150, Data!$B$2:$L$134, 4, FALSE)-VLOOKUP(Games!E1150, Data!$B$2:$L$134, 4, FALSE))*'Coefficients - Win Probability'!$C$2</f>
        <v>#N/A</v>
      </c>
      <c r="D1149" s="5" t="str">
        <f>(VLOOKUP(Games!B1150, Data!$B$2:$L$134, 5, FALSE)-VLOOKUP(Games!E1150, Data!$B$2:$L$134, 5, FALSE))*'Coefficients - Win Probability'!$D$2</f>
        <v>#N/A</v>
      </c>
      <c r="E1149" s="5" t="str">
        <f>(VLOOKUP(Games!B1150, Data!$B$2:$L$134, 6, FALSE)-VLOOKUP(Games!E1150, Data!$B$2:$L$134, 6, FALSE))*'Coefficients - Win Probability'!$E$2</f>
        <v>#N/A</v>
      </c>
      <c r="F1149" s="5" t="str">
        <f>(VLOOKUP(Games!B1150, Data!$B$2:$L$134, 7, FALSE)-VLOOKUP(Games!E1150, Data!$B$2:$L$134, 7, FALSE))*'Coefficients - Win Probability'!$F$2</f>
        <v>#N/A</v>
      </c>
      <c r="G1149" s="5" t="str">
        <f>(VLOOKUP(Games!B1150, Data!$B$2:$L$134, 8, FALSE)-VLOOKUP(Games!E1150, Data!$B$2:$L$134, 8, FALSE))*'Coefficients - Win Probability'!$G$2</f>
        <v>#N/A</v>
      </c>
      <c r="H1149" s="5" t="str">
        <f>(VLOOKUP(Games!B1150, Data!$B$2:$L$134, 9, FALSE)-VLOOKUP(Games!E1150, Data!$B$2:$L$134, 9, FALSE))*'Coefficients - Win Probability'!$H$2</f>
        <v>#N/A</v>
      </c>
      <c r="I1149" s="5" t="str">
        <f>(VLOOKUP(Games!B1150, Data!$B$2:$L$134, 10, FALSE)-VLOOKUP(Games!E1150, Data!$B$2:$L$134, 10, FALSE))*'Coefficients - Win Probability'!$I$2</f>
        <v>#N/A</v>
      </c>
      <c r="J1149" s="5" t="str">
        <f>(IF(AND(VLOOKUP(Games!B1150, Data!$B$2:$L$134, 11, FALSE)=1, VLOOKUP(Games!E1150, Data!$B$2:$L$134, 11, FALSE)&lt;&gt;1), 1,0))*'Coefficients - Win Probability'!$J$2</f>
        <v>#N/A</v>
      </c>
      <c r="K1149" s="5" t="str">
        <f>(IF(AND(VLOOKUP(Games!B1150, Data!$B$2:$L$134, 11, FALSE)&lt;&gt;1, VLOOKUP(Games!E1150, Data!$B$2:$L$134, 11, FALSE)=1), 1,0))*'Coefficients - Win Probability'!$K$2</f>
        <v>#N/A</v>
      </c>
      <c r="L1149" s="5" t="str">
        <f>(VLOOKUP(Games!B1150, Data!$B$2:$L$134, 3, FALSE)-VLOOKUP(Games!E1150, Data!$B$2:$L$134, 3, FALSE))*'Coefficients - Win Probability'!$L$2</f>
        <v>#N/A</v>
      </c>
      <c r="N1149" s="5" t="str">
        <f t="shared" si="1"/>
        <v>#N/A</v>
      </c>
    </row>
    <row r="1150" ht="14.25" customHeight="1">
      <c r="A1150" s="5" t="n">
        <f>'Coefficients - Win Probability'!$A$2</f>
        <v>0</v>
      </c>
      <c r="B1150" s="5" t="n">
        <f>(Games!G1151)*'Coefficients - Win Probability'!$B$2</f>
        <v>0</v>
      </c>
      <c r="C1150" s="5" t="str">
        <f>(VLOOKUP(Games!B1151, Data!$B$2:$L$134, 4, FALSE)-VLOOKUP(Games!E1151, Data!$B$2:$L$134, 4, FALSE))*'Coefficients - Win Probability'!$C$2</f>
        <v>#N/A</v>
      </c>
      <c r="D1150" s="5" t="str">
        <f>(VLOOKUP(Games!B1151, Data!$B$2:$L$134, 5, FALSE)-VLOOKUP(Games!E1151, Data!$B$2:$L$134, 5, FALSE))*'Coefficients - Win Probability'!$D$2</f>
        <v>#N/A</v>
      </c>
      <c r="E1150" s="5" t="str">
        <f>(VLOOKUP(Games!B1151, Data!$B$2:$L$134, 6, FALSE)-VLOOKUP(Games!E1151, Data!$B$2:$L$134, 6, FALSE))*'Coefficients - Win Probability'!$E$2</f>
        <v>#N/A</v>
      </c>
      <c r="F1150" s="5" t="str">
        <f>(VLOOKUP(Games!B1151, Data!$B$2:$L$134, 7, FALSE)-VLOOKUP(Games!E1151, Data!$B$2:$L$134, 7, FALSE))*'Coefficients - Win Probability'!$F$2</f>
        <v>#N/A</v>
      </c>
      <c r="G1150" s="5" t="str">
        <f>(VLOOKUP(Games!B1151, Data!$B$2:$L$134, 8, FALSE)-VLOOKUP(Games!E1151, Data!$B$2:$L$134, 8, FALSE))*'Coefficients - Win Probability'!$G$2</f>
        <v>#N/A</v>
      </c>
      <c r="H1150" s="5" t="str">
        <f>(VLOOKUP(Games!B1151, Data!$B$2:$L$134, 9, FALSE)-VLOOKUP(Games!E1151, Data!$B$2:$L$134, 9, FALSE))*'Coefficients - Win Probability'!$H$2</f>
        <v>#N/A</v>
      </c>
      <c r="I1150" s="5" t="str">
        <f>(VLOOKUP(Games!B1151, Data!$B$2:$L$134, 10, FALSE)-VLOOKUP(Games!E1151, Data!$B$2:$L$134, 10, FALSE))*'Coefficients - Win Probability'!$I$2</f>
        <v>#N/A</v>
      </c>
      <c r="J1150" s="5" t="str">
        <f>(IF(AND(VLOOKUP(Games!B1151, Data!$B$2:$L$134, 11, FALSE)=1, VLOOKUP(Games!E1151, Data!$B$2:$L$134, 11, FALSE)&lt;&gt;1), 1,0))*'Coefficients - Win Probability'!$J$2</f>
        <v>#N/A</v>
      </c>
      <c r="K1150" s="5" t="str">
        <f>(IF(AND(VLOOKUP(Games!B1151, Data!$B$2:$L$134, 11, FALSE)&lt;&gt;1, VLOOKUP(Games!E1151, Data!$B$2:$L$134, 11, FALSE)=1), 1,0))*'Coefficients - Win Probability'!$K$2</f>
        <v>#N/A</v>
      </c>
      <c r="L1150" s="5" t="str">
        <f>(VLOOKUP(Games!B1151, Data!$B$2:$L$134, 3, FALSE)-VLOOKUP(Games!E1151, Data!$B$2:$L$134, 3, FALSE))*'Coefficients - Win Probability'!$L$2</f>
        <v>#N/A</v>
      </c>
      <c r="N1150" s="5" t="str">
        <f t="shared" si="1"/>
        <v>#N/A</v>
      </c>
    </row>
    <row r="1151" ht="14.25" customHeight="1">
      <c r="A1151" s="5" t="n">
        <f>'Coefficients - Win Probability'!$A$2</f>
        <v>0</v>
      </c>
      <c r="B1151" s="5" t="n">
        <f>(Games!G1152)*'Coefficients - Win Probability'!$B$2</f>
        <v>0</v>
      </c>
      <c r="C1151" s="5" t="str">
        <f>(VLOOKUP(Games!B1152, Data!$B$2:$L$134, 4, FALSE)-VLOOKUP(Games!E1152, Data!$B$2:$L$134, 4, FALSE))*'Coefficients - Win Probability'!$C$2</f>
        <v>#N/A</v>
      </c>
      <c r="D1151" s="5" t="str">
        <f>(VLOOKUP(Games!B1152, Data!$B$2:$L$134, 5, FALSE)-VLOOKUP(Games!E1152, Data!$B$2:$L$134, 5, FALSE))*'Coefficients - Win Probability'!$D$2</f>
        <v>#N/A</v>
      </c>
      <c r="E1151" s="5" t="str">
        <f>(VLOOKUP(Games!B1152, Data!$B$2:$L$134, 6, FALSE)-VLOOKUP(Games!E1152, Data!$B$2:$L$134, 6, FALSE))*'Coefficients - Win Probability'!$E$2</f>
        <v>#N/A</v>
      </c>
      <c r="F1151" s="5" t="str">
        <f>(VLOOKUP(Games!B1152, Data!$B$2:$L$134, 7, FALSE)-VLOOKUP(Games!E1152, Data!$B$2:$L$134, 7, FALSE))*'Coefficients - Win Probability'!$F$2</f>
        <v>#N/A</v>
      </c>
      <c r="G1151" s="5" t="str">
        <f>(VLOOKUP(Games!B1152, Data!$B$2:$L$134, 8, FALSE)-VLOOKUP(Games!E1152, Data!$B$2:$L$134, 8, FALSE))*'Coefficients - Win Probability'!$G$2</f>
        <v>#N/A</v>
      </c>
      <c r="H1151" s="5" t="str">
        <f>(VLOOKUP(Games!B1152, Data!$B$2:$L$134, 9, FALSE)-VLOOKUP(Games!E1152, Data!$B$2:$L$134, 9, FALSE))*'Coefficients - Win Probability'!$H$2</f>
        <v>#N/A</v>
      </c>
      <c r="I1151" s="5" t="str">
        <f>(VLOOKUP(Games!B1152, Data!$B$2:$L$134, 10, FALSE)-VLOOKUP(Games!E1152, Data!$B$2:$L$134, 10, FALSE))*'Coefficients - Win Probability'!$I$2</f>
        <v>#N/A</v>
      </c>
      <c r="J1151" s="5" t="str">
        <f>(IF(AND(VLOOKUP(Games!B1152, Data!$B$2:$L$134, 11, FALSE)=1, VLOOKUP(Games!E1152, Data!$B$2:$L$134, 11, FALSE)&lt;&gt;1), 1,0))*'Coefficients - Win Probability'!$J$2</f>
        <v>#N/A</v>
      </c>
      <c r="K1151" s="5" t="str">
        <f>(IF(AND(VLOOKUP(Games!B1152, Data!$B$2:$L$134, 11, FALSE)&lt;&gt;1, VLOOKUP(Games!E1152, Data!$B$2:$L$134, 11, FALSE)=1), 1,0))*'Coefficients - Win Probability'!$K$2</f>
        <v>#N/A</v>
      </c>
      <c r="L1151" s="5" t="str">
        <f>(VLOOKUP(Games!B1152, Data!$B$2:$L$134, 3, FALSE)-VLOOKUP(Games!E1152, Data!$B$2:$L$134, 3, FALSE))*'Coefficients - Win Probability'!$L$2</f>
        <v>#N/A</v>
      </c>
      <c r="N1151" s="5" t="str">
        <f t="shared" si="1"/>
        <v>#N/A</v>
      </c>
    </row>
    <row r="1152" ht="14.25" customHeight="1">
      <c r="A1152" s="5" t="n">
        <f>'Coefficients - Win Probability'!$A$2</f>
        <v>0</v>
      </c>
      <c r="B1152" s="5" t="n">
        <f>(Games!G1153)*'Coefficients - Win Probability'!$B$2</f>
        <v>0</v>
      </c>
      <c r="C1152" s="5" t="str">
        <f>(VLOOKUP(Games!B1153, Data!$B$2:$L$134, 4, FALSE)-VLOOKUP(Games!E1153, Data!$B$2:$L$134, 4, FALSE))*'Coefficients - Win Probability'!$C$2</f>
        <v>#N/A</v>
      </c>
      <c r="D1152" s="5" t="str">
        <f>(VLOOKUP(Games!B1153, Data!$B$2:$L$134, 5, FALSE)-VLOOKUP(Games!E1153, Data!$B$2:$L$134, 5, FALSE))*'Coefficients - Win Probability'!$D$2</f>
        <v>#N/A</v>
      </c>
      <c r="E1152" s="5" t="str">
        <f>(VLOOKUP(Games!B1153, Data!$B$2:$L$134, 6, FALSE)-VLOOKUP(Games!E1153, Data!$B$2:$L$134, 6, FALSE))*'Coefficients - Win Probability'!$E$2</f>
        <v>#N/A</v>
      </c>
      <c r="F1152" s="5" t="str">
        <f>(VLOOKUP(Games!B1153, Data!$B$2:$L$134, 7, FALSE)-VLOOKUP(Games!E1153, Data!$B$2:$L$134, 7, FALSE))*'Coefficients - Win Probability'!$F$2</f>
        <v>#N/A</v>
      </c>
      <c r="G1152" s="5" t="str">
        <f>(VLOOKUP(Games!B1153, Data!$B$2:$L$134, 8, FALSE)-VLOOKUP(Games!E1153, Data!$B$2:$L$134, 8, FALSE))*'Coefficients - Win Probability'!$G$2</f>
        <v>#N/A</v>
      </c>
      <c r="H1152" s="5" t="str">
        <f>(VLOOKUP(Games!B1153, Data!$B$2:$L$134, 9, FALSE)-VLOOKUP(Games!E1153, Data!$B$2:$L$134, 9, FALSE))*'Coefficients - Win Probability'!$H$2</f>
        <v>#N/A</v>
      </c>
      <c r="I1152" s="5" t="str">
        <f>(VLOOKUP(Games!B1153, Data!$B$2:$L$134, 10, FALSE)-VLOOKUP(Games!E1153, Data!$B$2:$L$134, 10, FALSE))*'Coefficients - Win Probability'!$I$2</f>
        <v>#N/A</v>
      </c>
      <c r="J1152" s="5" t="str">
        <f>(IF(AND(VLOOKUP(Games!B1153, Data!$B$2:$L$134, 11, FALSE)=1, VLOOKUP(Games!E1153, Data!$B$2:$L$134, 11, FALSE)&lt;&gt;1), 1,0))*'Coefficients - Win Probability'!$J$2</f>
        <v>#N/A</v>
      </c>
      <c r="K1152" s="5" t="str">
        <f>(IF(AND(VLOOKUP(Games!B1153, Data!$B$2:$L$134, 11, FALSE)&lt;&gt;1, VLOOKUP(Games!E1153, Data!$B$2:$L$134, 11, FALSE)=1), 1,0))*'Coefficients - Win Probability'!$K$2</f>
        <v>#N/A</v>
      </c>
      <c r="L1152" s="5" t="str">
        <f>(VLOOKUP(Games!B1153, Data!$B$2:$L$134, 3, FALSE)-VLOOKUP(Games!E1153, Data!$B$2:$L$134, 3, FALSE))*'Coefficients - Win Probability'!$L$2</f>
        <v>#N/A</v>
      </c>
      <c r="N1152" s="5" t="str">
        <f t="shared" si="1"/>
        <v>#N/A</v>
      </c>
    </row>
    <row r="1153" ht="14.25" customHeight="1">
      <c r="A1153" s="5" t="n">
        <f>'Coefficients - Win Probability'!$A$2</f>
        <v>0</v>
      </c>
      <c r="B1153" s="5" t="n">
        <f>(Games!G1154)*'Coefficients - Win Probability'!$B$2</f>
        <v>0</v>
      </c>
      <c r="C1153" s="5" t="str">
        <f>(VLOOKUP(Games!B1154, Data!$B$2:$L$134, 4, FALSE)-VLOOKUP(Games!E1154, Data!$B$2:$L$134, 4, FALSE))*'Coefficients - Win Probability'!$C$2</f>
        <v>#N/A</v>
      </c>
      <c r="D1153" s="5" t="str">
        <f>(VLOOKUP(Games!B1154, Data!$B$2:$L$134, 5, FALSE)-VLOOKUP(Games!E1154, Data!$B$2:$L$134, 5, FALSE))*'Coefficients - Win Probability'!$D$2</f>
        <v>#N/A</v>
      </c>
      <c r="E1153" s="5" t="str">
        <f>(VLOOKUP(Games!B1154, Data!$B$2:$L$134, 6, FALSE)-VLOOKUP(Games!E1154, Data!$B$2:$L$134, 6, FALSE))*'Coefficients - Win Probability'!$E$2</f>
        <v>#N/A</v>
      </c>
      <c r="F1153" s="5" t="str">
        <f>(VLOOKUP(Games!B1154, Data!$B$2:$L$134, 7, FALSE)-VLOOKUP(Games!E1154, Data!$B$2:$L$134, 7, FALSE))*'Coefficients - Win Probability'!$F$2</f>
        <v>#N/A</v>
      </c>
      <c r="G1153" s="5" t="str">
        <f>(VLOOKUP(Games!B1154, Data!$B$2:$L$134, 8, FALSE)-VLOOKUP(Games!E1154, Data!$B$2:$L$134, 8, FALSE))*'Coefficients - Win Probability'!$G$2</f>
        <v>#N/A</v>
      </c>
      <c r="H1153" s="5" t="str">
        <f>(VLOOKUP(Games!B1154, Data!$B$2:$L$134, 9, FALSE)-VLOOKUP(Games!E1154, Data!$B$2:$L$134, 9, FALSE))*'Coefficients - Win Probability'!$H$2</f>
        <v>#N/A</v>
      </c>
      <c r="I1153" s="5" t="str">
        <f>(VLOOKUP(Games!B1154, Data!$B$2:$L$134, 10, FALSE)-VLOOKUP(Games!E1154, Data!$B$2:$L$134, 10, FALSE))*'Coefficients - Win Probability'!$I$2</f>
        <v>#N/A</v>
      </c>
      <c r="J1153" s="5" t="str">
        <f>(IF(AND(VLOOKUP(Games!B1154, Data!$B$2:$L$134, 11, FALSE)=1, VLOOKUP(Games!E1154, Data!$B$2:$L$134, 11, FALSE)&lt;&gt;1), 1,0))*'Coefficients - Win Probability'!$J$2</f>
        <v>#N/A</v>
      </c>
      <c r="K1153" s="5" t="str">
        <f>(IF(AND(VLOOKUP(Games!B1154, Data!$B$2:$L$134, 11, FALSE)&lt;&gt;1, VLOOKUP(Games!E1154, Data!$B$2:$L$134, 11, FALSE)=1), 1,0))*'Coefficients - Win Probability'!$K$2</f>
        <v>#N/A</v>
      </c>
      <c r="L1153" s="5" t="str">
        <f>(VLOOKUP(Games!B1154, Data!$B$2:$L$134, 3, FALSE)-VLOOKUP(Games!E1154, Data!$B$2:$L$134, 3, FALSE))*'Coefficients - Win Probability'!$L$2</f>
        <v>#N/A</v>
      </c>
      <c r="N1153" s="5" t="str">
        <f t="shared" si="1"/>
        <v>#N/A</v>
      </c>
    </row>
    <row r="1154" ht="14.25" customHeight="1">
      <c r="A1154" s="5" t="n">
        <f>'Coefficients - Win Probability'!$A$2</f>
        <v>0</v>
      </c>
      <c r="B1154" s="5" t="n">
        <f>(Games!G1155)*'Coefficients - Win Probability'!$B$2</f>
        <v>0</v>
      </c>
      <c r="C1154" s="5" t="str">
        <f>(VLOOKUP(Games!B1155, Data!$B$2:$L$134, 4, FALSE)-VLOOKUP(Games!E1155, Data!$B$2:$L$134, 4, FALSE))*'Coefficients - Win Probability'!$C$2</f>
        <v>#N/A</v>
      </c>
      <c r="D1154" s="5" t="str">
        <f>(VLOOKUP(Games!B1155, Data!$B$2:$L$134, 5, FALSE)-VLOOKUP(Games!E1155, Data!$B$2:$L$134, 5, FALSE))*'Coefficients - Win Probability'!$D$2</f>
        <v>#N/A</v>
      </c>
      <c r="E1154" s="5" t="str">
        <f>(VLOOKUP(Games!B1155, Data!$B$2:$L$134, 6, FALSE)-VLOOKUP(Games!E1155, Data!$B$2:$L$134, 6, FALSE))*'Coefficients - Win Probability'!$E$2</f>
        <v>#N/A</v>
      </c>
      <c r="F1154" s="5" t="str">
        <f>(VLOOKUP(Games!B1155, Data!$B$2:$L$134, 7, FALSE)-VLOOKUP(Games!E1155, Data!$B$2:$L$134, 7, FALSE))*'Coefficients - Win Probability'!$F$2</f>
        <v>#N/A</v>
      </c>
      <c r="G1154" s="5" t="str">
        <f>(VLOOKUP(Games!B1155, Data!$B$2:$L$134, 8, FALSE)-VLOOKUP(Games!E1155, Data!$B$2:$L$134, 8, FALSE))*'Coefficients - Win Probability'!$G$2</f>
        <v>#N/A</v>
      </c>
      <c r="H1154" s="5" t="str">
        <f>(VLOOKUP(Games!B1155, Data!$B$2:$L$134, 9, FALSE)-VLOOKUP(Games!E1155, Data!$B$2:$L$134, 9, FALSE))*'Coefficients - Win Probability'!$H$2</f>
        <v>#N/A</v>
      </c>
      <c r="I1154" s="5" t="str">
        <f>(VLOOKUP(Games!B1155, Data!$B$2:$L$134, 10, FALSE)-VLOOKUP(Games!E1155, Data!$B$2:$L$134, 10, FALSE))*'Coefficients - Win Probability'!$I$2</f>
        <v>#N/A</v>
      </c>
      <c r="J1154" s="5" t="str">
        <f>(IF(AND(VLOOKUP(Games!B1155, Data!$B$2:$L$134, 11, FALSE)=1, VLOOKUP(Games!E1155, Data!$B$2:$L$134, 11, FALSE)&lt;&gt;1), 1,0))*'Coefficients - Win Probability'!$J$2</f>
        <v>#N/A</v>
      </c>
      <c r="K1154" s="5" t="str">
        <f>(IF(AND(VLOOKUP(Games!B1155, Data!$B$2:$L$134, 11, FALSE)&lt;&gt;1, VLOOKUP(Games!E1155, Data!$B$2:$L$134, 11, FALSE)=1), 1,0))*'Coefficients - Win Probability'!$K$2</f>
        <v>#N/A</v>
      </c>
      <c r="L1154" s="5" t="str">
        <f>(VLOOKUP(Games!B1155, Data!$B$2:$L$134, 3, FALSE)-VLOOKUP(Games!E1155, Data!$B$2:$L$134, 3, FALSE))*'Coefficients - Win Probability'!$L$2</f>
        <v>#N/A</v>
      </c>
      <c r="N1154" s="5" t="str">
        <f t="shared" si="1"/>
        <v>#N/A</v>
      </c>
    </row>
    <row r="1155" ht="14.25" customHeight="1">
      <c r="A1155" s="5" t="n">
        <f>'Coefficients - Win Probability'!$A$2</f>
        <v>0</v>
      </c>
      <c r="B1155" s="5" t="n">
        <f>(Games!G1156)*'Coefficients - Win Probability'!$B$2</f>
        <v>0</v>
      </c>
      <c r="C1155" s="5" t="str">
        <f>(VLOOKUP(Games!B1156, Data!$B$2:$L$134, 4, FALSE)-VLOOKUP(Games!E1156, Data!$B$2:$L$134, 4, FALSE))*'Coefficients - Win Probability'!$C$2</f>
        <v>#N/A</v>
      </c>
      <c r="D1155" s="5" t="str">
        <f>(VLOOKUP(Games!B1156, Data!$B$2:$L$134, 5, FALSE)-VLOOKUP(Games!E1156, Data!$B$2:$L$134, 5, FALSE))*'Coefficients - Win Probability'!$D$2</f>
        <v>#N/A</v>
      </c>
      <c r="E1155" s="5" t="str">
        <f>(VLOOKUP(Games!B1156, Data!$B$2:$L$134, 6, FALSE)-VLOOKUP(Games!E1156, Data!$B$2:$L$134, 6, FALSE))*'Coefficients - Win Probability'!$E$2</f>
        <v>#N/A</v>
      </c>
      <c r="F1155" s="5" t="str">
        <f>(VLOOKUP(Games!B1156, Data!$B$2:$L$134, 7, FALSE)-VLOOKUP(Games!E1156, Data!$B$2:$L$134, 7, FALSE))*'Coefficients - Win Probability'!$F$2</f>
        <v>#N/A</v>
      </c>
      <c r="G1155" s="5" t="str">
        <f>(VLOOKUP(Games!B1156, Data!$B$2:$L$134, 8, FALSE)-VLOOKUP(Games!E1156, Data!$B$2:$L$134, 8, FALSE))*'Coefficients - Win Probability'!$G$2</f>
        <v>#N/A</v>
      </c>
      <c r="H1155" s="5" t="str">
        <f>(VLOOKUP(Games!B1156, Data!$B$2:$L$134, 9, FALSE)-VLOOKUP(Games!E1156, Data!$B$2:$L$134, 9, FALSE))*'Coefficients - Win Probability'!$H$2</f>
        <v>#N/A</v>
      </c>
      <c r="I1155" s="5" t="str">
        <f>(VLOOKUP(Games!B1156, Data!$B$2:$L$134, 10, FALSE)-VLOOKUP(Games!E1156, Data!$B$2:$L$134, 10, FALSE))*'Coefficients - Win Probability'!$I$2</f>
        <v>#N/A</v>
      </c>
      <c r="J1155" s="5" t="str">
        <f>(IF(AND(VLOOKUP(Games!B1156, Data!$B$2:$L$134, 11, FALSE)=1, VLOOKUP(Games!E1156, Data!$B$2:$L$134, 11, FALSE)&lt;&gt;1), 1,0))*'Coefficients - Win Probability'!$J$2</f>
        <v>#N/A</v>
      </c>
      <c r="K1155" s="5" t="str">
        <f>(IF(AND(VLOOKUP(Games!B1156, Data!$B$2:$L$134, 11, FALSE)&lt;&gt;1, VLOOKUP(Games!E1156, Data!$B$2:$L$134, 11, FALSE)=1), 1,0))*'Coefficients - Win Probability'!$K$2</f>
        <v>#N/A</v>
      </c>
      <c r="L1155" s="5" t="str">
        <f>(VLOOKUP(Games!B1156, Data!$B$2:$L$134, 3, FALSE)-VLOOKUP(Games!E1156, Data!$B$2:$L$134, 3, FALSE))*'Coefficients - Win Probability'!$L$2</f>
        <v>#N/A</v>
      </c>
      <c r="N1155" s="5" t="str">
        <f t="shared" si="1"/>
        <v>#N/A</v>
      </c>
    </row>
    <row r="1156" ht="14.25" customHeight="1">
      <c r="A1156" s="5" t="n">
        <f>'Coefficients - Win Probability'!$A$2</f>
        <v>0</v>
      </c>
      <c r="B1156" s="5" t="n">
        <f>(Games!G1157)*'Coefficients - Win Probability'!$B$2</f>
        <v>0</v>
      </c>
      <c r="C1156" s="5" t="str">
        <f>(VLOOKUP(Games!B1157, Data!$B$2:$L$134, 4, FALSE)-VLOOKUP(Games!E1157, Data!$B$2:$L$134, 4, FALSE))*'Coefficients - Win Probability'!$C$2</f>
        <v>#N/A</v>
      </c>
      <c r="D1156" s="5" t="str">
        <f>(VLOOKUP(Games!B1157, Data!$B$2:$L$134, 5, FALSE)-VLOOKUP(Games!E1157, Data!$B$2:$L$134, 5, FALSE))*'Coefficients - Win Probability'!$D$2</f>
        <v>#N/A</v>
      </c>
      <c r="E1156" s="5" t="str">
        <f>(VLOOKUP(Games!B1157, Data!$B$2:$L$134, 6, FALSE)-VLOOKUP(Games!E1157, Data!$B$2:$L$134, 6, FALSE))*'Coefficients - Win Probability'!$E$2</f>
        <v>#N/A</v>
      </c>
      <c r="F1156" s="5" t="str">
        <f>(VLOOKUP(Games!B1157, Data!$B$2:$L$134, 7, FALSE)-VLOOKUP(Games!E1157, Data!$B$2:$L$134, 7, FALSE))*'Coefficients - Win Probability'!$F$2</f>
        <v>#N/A</v>
      </c>
      <c r="G1156" s="5" t="str">
        <f>(VLOOKUP(Games!B1157, Data!$B$2:$L$134, 8, FALSE)-VLOOKUP(Games!E1157, Data!$B$2:$L$134, 8, FALSE))*'Coefficients - Win Probability'!$G$2</f>
        <v>#N/A</v>
      </c>
      <c r="H1156" s="5" t="str">
        <f>(VLOOKUP(Games!B1157, Data!$B$2:$L$134, 9, FALSE)-VLOOKUP(Games!E1157, Data!$B$2:$L$134, 9, FALSE))*'Coefficients - Win Probability'!$H$2</f>
        <v>#N/A</v>
      </c>
      <c r="I1156" s="5" t="str">
        <f>(VLOOKUP(Games!B1157, Data!$B$2:$L$134, 10, FALSE)-VLOOKUP(Games!E1157, Data!$B$2:$L$134, 10, FALSE))*'Coefficients - Win Probability'!$I$2</f>
        <v>#N/A</v>
      </c>
      <c r="J1156" s="5" t="str">
        <f>(IF(AND(VLOOKUP(Games!B1157, Data!$B$2:$L$134, 11, FALSE)=1, VLOOKUP(Games!E1157, Data!$B$2:$L$134, 11, FALSE)&lt;&gt;1), 1,0))*'Coefficients - Win Probability'!$J$2</f>
        <v>#N/A</v>
      </c>
      <c r="K1156" s="5" t="str">
        <f>(IF(AND(VLOOKUP(Games!B1157, Data!$B$2:$L$134, 11, FALSE)&lt;&gt;1, VLOOKUP(Games!E1157, Data!$B$2:$L$134, 11, FALSE)=1), 1,0))*'Coefficients - Win Probability'!$K$2</f>
        <v>#N/A</v>
      </c>
      <c r="L1156" s="5" t="str">
        <f>(VLOOKUP(Games!B1157, Data!$B$2:$L$134, 3, FALSE)-VLOOKUP(Games!E1157, Data!$B$2:$L$134, 3, FALSE))*'Coefficients - Win Probability'!$L$2</f>
        <v>#N/A</v>
      </c>
      <c r="N1156" s="5" t="str">
        <f t="shared" si="1"/>
        <v>#N/A</v>
      </c>
    </row>
    <row r="1157" ht="14.25" customHeight="1">
      <c r="A1157" s="5" t="n">
        <f>'Coefficients - Win Probability'!$A$2</f>
        <v>0</v>
      </c>
      <c r="B1157" s="5" t="n">
        <f>(Games!G1158)*'Coefficients - Win Probability'!$B$2</f>
        <v>0</v>
      </c>
      <c r="C1157" s="5" t="str">
        <f>(VLOOKUP(Games!B1158, Data!$B$2:$L$134, 4, FALSE)-VLOOKUP(Games!E1158, Data!$B$2:$L$134, 4, FALSE))*'Coefficients - Win Probability'!$C$2</f>
        <v>#N/A</v>
      </c>
      <c r="D1157" s="5" t="str">
        <f>(VLOOKUP(Games!B1158, Data!$B$2:$L$134, 5, FALSE)-VLOOKUP(Games!E1158, Data!$B$2:$L$134, 5, FALSE))*'Coefficients - Win Probability'!$D$2</f>
        <v>#N/A</v>
      </c>
      <c r="E1157" s="5" t="str">
        <f>(VLOOKUP(Games!B1158, Data!$B$2:$L$134, 6, FALSE)-VLOOKUP(Games!E1158, Data!$B$2:$L$134, 6, FALSE))*'Coefficients - Win Probability'!$E$2</f>
        <v>#N/A</v>
      </c>
      <c r="F1157" s="5" t="str">
        <f>(VLOOKUP(Games!B1158, Data!$B$2:$L$134, 7, FALSE)-VLOOKUP(Games!E1158, Data!$B$2:$L$134, 7, FALSE))*'Coefficients - Win Probability'!$F$2</f>
        <v>#N/A</v>
      </c>
      <c r="G1157" s="5" t="str">
        <f>(VLOOKUP(Games!B1158, Data!$B$2:$L$134, 8, FALSE)-VLOOKUP(Games!E1158, Data!$B$2:$L$134, 8, FALSE))*'Coefficients - Win Probability'!$G$2</f>
        <v>#N/A</v>
      </c>
      <c r="H1157" s="5" t="str">
        <f>(VLOOKUP(Games!B1158, Data!$B$2:$L$134, 9, FALSE)-VLOOKUP(Games!E1158, Data!$B$2:$L$134, 9, FALSE))*'Coefficients - Win Probability'!$H$2</f>
        <v>#N/A</v>
      </c>
      <c r="I1157" s="5" t="str">
        <f>(VLOOKUP(Games!B1158, Data!$B$2:$L$134, 10, FALSE)-VLOOKUP(Games!E1158, Data!$B$2:$L$134, 10, FALSE))*'Coefficients - Win Probability'!$I$2</f>
        <v>#N/A</v>
      </c>
      <c r="J1157" s="5" t="str">
        <f>(IF(AND(VLOOKUP(Games!B1158, Data!$B$2:$L$134, 11, FALSE)=1, VLOOKUP(Games!E1158, Data!$B$2:$L$134, 11, FALSE)&lt;&gt;1), 1,0))*'Coefficients - Win Probability'!$J$2</f>
        <v>#N/A</v>
      </c>
      <c r="K1157" s="5" t="str">
        <f>(IF(AND(VLOOKUP(Games!B1158, Data!$B$2:$L$134, 11, FALSE)&lt;&gt;1, VLOOKUP(Games!E1158, Data!$B$2:$L$134, 11, FALSE)=1), 1,0))*'Coefficients - Win Probability'!$K$2</f>
        <v>#N/A</v>
      </c>
      <c r="L1157" s="5" t="str">
        <f>(VLOOKUP(Games!B1158, Data!$B$2:$L$134, 3, FALSE)-VLOOKUP(Games!E1158, Data!$B$2:$L$134, 3, FALSE))*'Coefficients - Win Probability'!$L$2</f>
        <v>#N/A</v>
      </c>
      <c r="N1157" s="5" t="str">
        <f t="shared" si="1"/>
        <v>#N/A</v>
      </c>
    </row>
    <row r="1158" ht="14.25" customHeight="1">
      <c r="A1158" s="5" t="n">
        <f>'Coefficients - Win Probability'!$A$2</f>
        <v>0</v>
      </c>
      <c r="B1158" s="5" t="n">
        <f>(Games!G1159)*'Coefficients - Win Probability'!$B$2</f>
        <v>0</v>
      </c>
      <c r="C1158" s="5" t="str">
        <f>(VLOOKUP(Games!B1159, Data!$B$2:$L$134, 4, FALSE)-VLOOKUP(Games!E1159, Data!$B$2:$L$134, 4, FALSE))*'Coefficients - Win Probability'!$C$2</f>
        <v>#N/A</v>
      </c>
      <c r="D1158" s="5" t="str">
        <f>(VLOOKUP(Games!B1159, Data!$B$2:$L$134, 5, FALSE)-VLOOKUP(Games!E1159, Data!$B$2:$L$134, 5, FALSE))*'Coefficients - Win Probability'!$D$2</f>
        <v>#N/A</v>
      </c>
      <c r="E1158" s="5" t="str">
        <f>(VLOOKUP(Games!B1159, Data!$B$2:$L$134, 6, FALSE)-VLOOKUP(Games!E1159, Data!$B$2:$L$134, 6, FALSE))*'Coefficients - Win Probability'!$E$2</f>
        <v>#N/A</v>
      </c>
      <c r="F1158" s="5" t="str">
        <f>(VLOOKUP(Games!B1159, Data!$B$2:$L$134, 7, FALSE)-VLOOKUP(Games!E1159, Data!$B$2:$L$134, 7, FALSE))*'Coefficients - Win Probability'!$F$2</f>
        <v>#N/A</v>
      </c>
      <c r="G1158" s="5" t="str">
        <f>(VLOOKUP(Games!B1159, Data!$B$2:$L$134, 8, FALSE)-VLOOKUP(Games!E1159, Data!$B$2:$L$134, 8, FALSE))*'Coefficients - Win Probability'!$G$2</f>
        <v>#N/A</v>
      </c>
      <c r="H1158" s="5" t="str">
        <f>(VLOOKUP(Games!B1159, Data!$B$2:$L$134, 9, FALSE)-VLOOKUP(Games!E1159, Data!$B$2:$L$134, 9, FALSE))*'Coefficients - Win Probability'!$H$2</f>
        <v>#N/A</v>
      </c>
      <c r="I1158" s="5" t="str">
        <f>(VLOOKUP(Games!B1159, Data!$B$2:$L$134, 10, FALSE)-VLOOKUP(Games!E1159, Data!$B$2:$L$134, 10, FALSE))*'Coefficients - Win Probability'!$I$2</f>
        <v>#N/A</v>
      </c>
      <c r="J1158" s="5" t="str">
        <f>(IF(AND(VLOOKUP(Games!B1159, Data!$B$2:$L$134, 11, FALSE)=1, VLOOKUP(Games!E1159, Data!$B$2:$L$134, 11, FALSE)&lt;&gt;1), 1,0))*'Coefficients - Win Probability'!$J$2</f>
        <v>#N/A</v>
      </c>
      <c r="K1158" s="5" t="str">
        <f>(IF(AND(VLOOKUP(Games!B1159, Data!$B$2:$L$134, 11, FALSE)&lt;&gt;1, VLOOKUP(Games!E1159, Data!$B$2:$L$134, 11, FALSE)=1), 1,0))*'Coefficients - Win Probability'!$K$2</f>
        <v>#N/A</v>
      </c>
      <c r="L1158" s="5" t="str">
        <f>(VLOOKUP(Games!B1159, Data!$B$2:$L$134, 3, FALSE)-VLOOKUP(Games!E1159, Data!$B$2:$L$134, 3, FALSE))*'Coefficients - Win Probability'!$L$2</f>
        <v>#N/A</v>
      </c>
      <c r="N1158" s="5" t="str">
        <f t="shared" si="1"/>
        <v>#N/A</v>
      </c>
    </row>
    <row r="1159" ht="14.25" customHeight="1">
      <c r="A1159" s="5" t="n">
        <f>'Coefficients - Win Probability'!$A$2</f>
        <v>0</v>
      </c>
      <c r="B1159" s="5" t="n">
        <f>(Games!G1160)*'Coefficients - Win Probability'!$B$2</f>
        <v>0</v>
      </c>
      <c r="C1159" s="5" t="str">
        <f>(VLOOKUP(Games!B1160, Data!$B$2:$L$134, 4, FALSE)-VLOOKUP(Games!E1160, Data!$B$2:$L$134, 4, FALSE))*'Coefficients - Win Probability'!$C$2</f>
        <v>#N/A</v>
      </c>
      <c r="D1159" s="5" t="str">
        <f>(VLOOKUP(Games!B1160, Data!$B$2:$L$134, 5, FALSE)-VLOOKUP(Games!E1160, Data!$B$2:$L$134, 5, FALSE))*'Coefficients - Win Probability'!$D$2</f>
        <v>#N/A</v>
      </c>
      <c r="E1159" s="5" t="str">
        <f>(VLOOKUP(Games!B1160, Data!$B$2:$L$134, 6, FALSE)-VLOOKUP(Games!E1160, Data!$B$2:$L$134, 6, FALSE))*'Coefficients - Win Probability'!$E$2</f>
        <v>#N/A</v>
      </c>
      <c r="F1159" s="5" t="str">
        <f>(VLOOKUP(Games!B1160, Data!$B$2:$L$134, 7, FALSE)-VLOOKUP(Games!E1160, Data!$B$2:$L$134, 7, FALSE))*'Coefficients - Win Probability'!$F$2</f>
        <v>#N/A</v>
      </c>
      <c r="G1159" s="5" t="str">
        <f>(VLOOKUP(Games!B1160, Data!$B$2:$L$134, 8, FALSE)-VLOOKUP(Games!E1160, Data!$B$2:$L$134, 8, FALSE))*'Coefficients - Win Probability'!$G$2</f>
        <v>#N/A</v>
      </c>
      <c r="H1159" s="5" t="str">
        <f>(VLOOKUP(Games!B1160, Data!$B$2:$L$134, 9, FALSE)-VLOOKUP(Games!E1160, Data!$B$2:$L$134, 9, FALSE))*'Coefficients - Win Probability'!$H$2</f>
        <v>#N/A</v>
      </c>
      <c r="I1159" s="5" t="str">
        <f>(VLOOKUP(Games!B1160, Data!$B$2:$L$134, 10, FALSE)-VLOOKUP(Games!E1160, Data!$B$2:$L$134, 10, FALSE))*'Coefficients - Win Probability'!$I$2</f>
        <v>#N/A</v>
      </c>
      <c r="J1159" s="5" t="str">
        <f>(IF(AND(VLOOKUP(Games!B1160, Data!$B$2:$L$134, 11, FALSE)=1, VLOOKUP(Games!E1160, Data!$B$2:$L$134, 11, FALSE)&lt;&gt;1), 1,0))*'Coefficients - Win Probability'!$J$2</f>
        <v>#N/A</v>
      </c>
      <c r="K1159" s="5" t="str">
        <f>(IF(AND(VLOOKUP(Games!B1160, Data!$B$2:$L$134, 11, FALSE)&lt;&gt;1, VLOOKUP(Games!E1160, Data!$B$2:$L$134, 11, FALSE)=1), 1,0))*'Coefficients - Win Probability'!$K$2</f>
        <v>#N/A</v>
      </c>
      <c r="L1159" s="5" t="str">
        <f>(VLOOKUP(Games!B1160, Data!$B$2:$L$134, 3, FALSE)-VLOOKUP(Games!E1160, Data!$B$2:$L$134, 3, FALSE))*'Coefficients - Win Probability'!$L$2</f>
        <v>#N/A</v>
      </c>
      <c r="N1159" s="5" t="str">
        <f t="shared" si="1"/>
        <v>#N/A</v>
      </c>
    </row>
    <row r="1160" ht="14.25" customHeight="1">
      <c r="A1160" s="5" t="n">
        <f>'Coefficients - Win Probability'!$A$2</f>
        <v>0</v>
      </c>
      <c r="B1160" s="5" t="n">
        <f>(Games!G1161)*'Coefficients - Win Probability'!$B$2</f>
        <v>0</v>
      </c>
      <c r="C1160" s="5" t="str">
        <f>(VLOOKUP(Games!B1161, Data!$B$2:$L$134, 4, FALSE)-VLOOKUP(Games!E1161, Data!$B$2:$L$134, 4, FALSE))*'Coefficients - Win Probability'!$C$2</f>
        <v>#N/A</v>
      </c>
      <c r="D1160" s="5" t="str">
        <f>(VLOOKUP(Games!B1161, Data!$B$2:$L$134, 5, FALSE)-VLOOKUP(Games!E1161, Data!$B$2:$L$134, 5, FALSE))*'Coefficients - Win Probability'!$D$2</f>
        <v>#N/A</v>
      </c>
      <c r="E1160" s="5" t="str">
        <f>(VLOOKUP(Games!B1161, Data!$B$2:$L$134, 6, FALSE)-VLOOKUP(Games!E1161, Data!$B$2:$L$134, 6, FALSE))*'Coefficients - Win Probability'!$E$2</f>
        <v>#N/A</v>
      </c>
      <c r="F1160" s="5" t="str">
        <f>(VLOOKUP(Games!B1161, Data!$B$2:$L$134, 7, FALSE)-VLOOKUP(Games!E1161, Data!$B$2:$L$134, 7, FALSE))*'Coefficients - Win Probability'!$F$2</f>
        <v>#N/A</v>
      </c>
      <c r="G1160" s="5" t="str">
        <f>(VLOOKUP(Games!B1161, Data!$B$2:$L$134, 8, FALSE)-VLOOKUP(Games!E1161, Data!$B$2:$L$134, 8, FALSE))*'Coefficients - Win Probability'!$G$2</f>
        <v>#N/A</v>
      </c>
      <c r="H1160" s="5" t="str">
        <f>(VLOOKUP(Games!B1161, Data!$B$2:$L$134, 9, FALSE)-VLOOKUP(Games!E1161, Data!$B$2:$L$134, 9, FALSE))*'Coefficients - Win Probability'!$H$2</f>
        <v>#N/A</v>
      </c>
      <c r="I1160" s="5" t="str">
        <f>(VLOOKUP(Games!B1161, Data!$B$2:$L$134, 10, FALSE)-VLOOKUP(Games!E1161, Data!$B$2:$L$134, 10, FALSE))*'Coefficients - Win Probability'!$I$2</f>
        <v>#N/A</v>
      </c>
      <c r="J1160" s="5" t="str">
        <f>(IF(AND(VLOOKUP(Games!B1161, Data!$B$2:$L$134, 11, FALSE)=1, VLOOKUP(Games!E1161, Data!$B$2:$L$134, 11, FALSE)&lt;&gt;1), 1,0))*'Coefficients - Win Probability'!$J$2</f>
        <v>#N/A</v>
      </c>
      <c r="K1160" s="5" t="str">
        <f>(IF(AND(VLOOKUP(Games!B1161, Data!$B$2:$L$134, 11, FALSE)&lt;&gt;1, VLOOKUP(Games!E1161, Data!$B$2:$L$134, 11, FALSE)=1), 1,0))*'Coefficients - Win Probability'!$K$2</f>
        <v>#N/A</v>
      </c>
      <c r="L1160" s="5" t="str">
        <f>(VLOOKUP(Games!B1161, Data!$B$2:$L$134, 3, FALSE)-VLOOKUP(Games!E1161, Data!$B$2:$L$134, 3, FALSE))*'Coefficients - Win Probability'!$L$2</f>
        <v>#N/A</v>
      </c>
      <c r="N1160" s="5" t="str">
        <f t="shared" si="1"/>
        <v>#N/A</v>
      </c>
    </row>
    <row r="1161" ht="14.25" customHeight="1">
      <c r="A1161" s="5" t="n">
        <f>'Coefficients - Win Probability'!$A$2</f>
        <v>0</v>
      </c>
      <c r="B1161" s="5" t="n">
        <f>(Games!G1162)*'Coefficients - Win Probability'!$B$2</f>
        <v>0</v>
      </c>
      <c r="C1161" s="5" t="str">
        <f>(VLOOKUP(Games!B1162, Data!$B$2:$L$134, 4, FALSE)-VLOOKUP(Games!E1162, Data!$B$2:$L$134, 4, FALSE))*'Coefficients - Win Probability'!$C$2</f>
        <v>#N/A</v>
      </c>
      <c r="D1161" s="5" t="str">
        <f>(VLOOKUP(Games!B1162, Data!$B$2:$L$134, 5, FALSE)-VLOOKUP(Games!E1162, Data!$B$2:$L$134, 5, FALSE))*'Coefficients - Win Probability'!$D$2</f>
        <v>#N/A</v>
      </c>
      <c r="E1161" s="5" t="str">
        <f>(VLOOKUP(Games!B1162, Data!$B$2:$L$134, 6, FALSE)-VLOOKUP(Games!E1162, Data!$B$2:$L$134, 6, FALSE))*'Coefficients - Win Probability'!$E$2</f>
        <v>#N/A</v>
      </c>
      <c r="F1161" s="5" t="str">
        <f>(VLOOKUP(Games!B1162, Data!$B$2:$L$134, 7, FALSE)-VLOOKUP(Games!E1162, Data!$B$2:$L$134, 7, FALSE))*'Coefficients - Win Probability'!$F$2</f>
        <v>#N/A</v>
      </c>
      <c r="G1161" s="5" t="str">
        <f>(VLOOKUP(Games!B1162, Data!$B$2:$L$134, 8, FALSE)-VLOOKUP(Games!E1162, Data!$B$2:$L$134, 8, FALSE))*'Coefficients - Win Probability'!$G$2</f>
        <v>#N/A</v>
      </c>
      <c r="H1161" s="5" t="str">
        <f>(VLOOKUP(Games!B1162, Data!$B$2:$L$134, 9, FALSE)-VLOOKUP(Games!E1162, Data!$B$2:$L$134, 9, FALSE))*'Coefficients - Win Probability'!$H$2</f>
        <v>#N/A</v>
      </c>
      <c r="I1161" s="5" t="str">
        <f>(VLOOKUP(Games!B1162, Data!$B$2:$L$134, 10, FALSE)-VLOOKUP(Games!E1162, Data!$B$2:$L$134, 10, FALSE))*'Coefficients - Win Probability'!$I$2</f>
        <v>#N/A</v>
      </c>
      <c r="J1161" s="5" t="str">
        <f>(IF(AND(VLOOKUP(Games!B1162, Data!$B$2:$L$134, 11, FALSE)=1, VLOOKUP(Games!E1162, Data!$B$2:$L$134, 11, FALSE)&lt;&gt;1), 1,0))*'Coefficients - Win Probability'!$J$2</f>
        <v>#N/A</v>
      </c>
      <c r="K1161" s="5" t="str">
        <f>(IF(AND(VLOOKUP(Games!B1162, Data!$B$2:$L$134, 11, FALSE)&lt;&gt;1, VLOOKUP(Games!E1162, Data!$B$2:$L$134, 11, FALSE)=1), 1,0))*'Coefficients - Win Probability'!$K$2</f>
        <v>#N/A</v>
      </c>
      <c r="L1161" s="5" t="str">
        <f>(VLOOKUP(Games!B1162, Data!$B$2:$L$134, 3, FALSE)-VLOOKUP(Games!E1162, Data!$B$2:$L$134, 3, FALSE))*'Coefficients - Win Probability'!$L$2</f>
        <v>#N/A</v>
      </c>
      <c r="N1161" s="5" t="str">
        <f t="shared" si="1"/>
        <v>#N/A</v>
      </c>
    </row>
    <row r="1162" ht="14.25" customHeight="1">
      <c r="A1162" s="5" t="n">
        <f>'Coefficients - Win Probability'!$A$2</f>
        <v>0</v>
      </c>
      <c r="B1162" s="5" t="n">
        <f>(Games!G1163)*'Coefficients - Win Probability'!$B$2</f>
        <v>0</v>
      </c>
      <c r="C1162" s="5" t="str">
        <f>(VLOOKUP(Games!B1163, Data!$B$2:$L$134, 4, FALSE)-VLOOKUP(Games!E1163, Data!$B$2:$L$134, 4, FALSE))*'Coefficients - Win Probability'!$C$2</f>
        <v>#N/A</v>
      </c>
      <c r="D1162" s="5" t="str">
        <f>(VLOOKUP(Games!B1163, Data!$B$2:$L$134, 5, FALSE)-VLOOKUP(Games!E1163, Data!$B$2:$L$134, 5, FALSE))*'Coefficients - Win Probability'!$D$2</f>
        <v>#N/A</v>
      </c>
      <c r="E1162" s="5" t="str">
        <f>(VLOOKUP(Games!B1163, Data!$B$2:$L$134, 6, FALSE)-VLOOKUP(Games!E1163, Data!$B$2:$L$134, 6, FALSE))*'Coefficients - Win Probability'!$E$2</f>
        <v>#N/A</v>
      </c>
      <c r="F1162" s="5" t="str">
        <f>(VLOOKUP(Games!B1163, Data!$B$2:$L$134, 7, FALSE)-VLOOKUP(Games!E1163, Data!$B$2:$L$134, 7, FALSE))*'Coefficients - Win Probability'!$F$2</f>
        <v>#N/A</v>
      </c>
      <c r="G1162" s="5" t="str">
        <f>(VLOOKUP(Games!B1163, Data!$B$2:$L$134, 8, FALSE)-VLOOKUP(Games!E1163, Data!$B$2:$L$134, 8, FALSE))*'Coefficients - Win Probability'!$G$2</f>
        <v>#N/A</v>
      </c>
      <c r="H1162" s="5" t="str">
        <f>(VLOOKUP(Games!B1163, Data!$B$2:$L$134, 9, FALSE)-VLOOKUP(Games!E1163, Data!$B$2:$L$134, 9, FALSE))*'Coefficients - Win Probability'!$H$2</f>
        <v>#N/A</v>
      </c>
      <c r="I1162" s="5" t="str">
        <f>(VLOOKUP(Games!B1163, Data!$B$2:$L$134, 10, FALSE)-VLOOKUP(Games!E1163, Data!$B$2:$L$134, 10, FALSE))*'Coefficients - Win Probability'!$I$2</f>
        <v>#N/A</v>
      </c>
      <c r="J1162" s="5" t="str">
        <f>(IF(AND(VLOOKUP(Games!B1163, Data!$B$2:$L$134, 11, FALSE)=1, VLOOKUP(Games!E1163, Data!$B$2:$L$134, 11, FALSE)&lt;&gt;1), 1,0))*'Coefficients - Win Probability'!$J$2</f>
        <v>#N/A</v>
      </c>
      <c r="K1162" s="5" t="str">
        <f>(IF(AND(VLOOKUP(Games!B1163, Data!$B$2:$L$134, 11, FALSE)&lt;&gt;1, VLOOKUP(Games!E1163, Data!$B$2:$L$134, 11, FALSE)=1), 1,0))*'Coefficients - Win Probability'!$K$2</f>
        <v>#N/A</v>
      </c>
      <c r="L1162" s="5" t="str">
        <f>(VLOOKUP(Games!B1163, Data!$B$2:$L$134, 3, FALSE)-VLOOKUP(Games!E1163, Data!$B$2:$L$134, 3, FALSE))*'Coefficients - Win Probability'!$L$2</f>
        <v>#N/A</v>
      </c>
      <c r="N1162" s="5" t="str">
        <f t="shared" si="1"/>
        <v>#N/A</v>
      </c>
    </row>
    <row r="1163" ht="14.25" customHeight="1">
      <c r="A1163" s="5" t="n">
        <f>'Coefficients - Win Probability'!$A$2</f>
        <v>0</v>
      </c>
      <c r="B1163" s="5" t="n">
        <f>(Games!G1164)*'Coefficients - Win Probability'!$B$2</f>
        <v>0</v>
      </c>
      <c r="C1163" s="5" t="str">
        <f>(VLOOKUP(Games!B1164, Data!$B$2:$L$134, 4, FALSE)-VLOOKUP(Games!E1164, Data!$B$2:$L$134, 4, FALSE))*'Coefficients - Win Probability'!$C$2</f>
        <v>#N/A</v>
      </c>
      <c r="D1163" s="5" t="str">
        <f>(VLOOKUP(Games!B1164, Data!$B$2:$L$134, 5, FALSE)-VLOOKUP(Games!E1164, Data!$B$2:$L$134, 5, FALSE))*'Coefficients - Win Probability'!$D$2</f>
        <v>#N/A</v>
      </c>
      <c r="E1163" s="5" t="str">
        <f>(VLOOKUP(Games!B1164, Data!$B$2:$L$134, 6, FALSE)-VLOOKUP(Games!E1164, Data!$B$2:$L$134, 6, FALSE))*'Coefficients - Win Probability'!$E$2</f>
        <v>#N/A</v>
      </c>
      <c r="F1163" s="5" t="str">
        <f>(VLOOKUP(Games!B1164, Data!$B$2:$L$134, 7, FALSE)-VLOOKUP(Games!E1164, Data!$B$2:$L$134, 7, FALSE))*'Coefficients - Win Probability'!$F$2</f>
        <v>#N/A</v>
      </c>
      <c r="G1163" s="5" t="str">
        <f>(VLOOKUP(Games!B1164, Data!$B$2:$L$134, 8, FALSE)-VLOOKUP(Games!E1164, Data!$B$2:$L$134, 8, FALSE))*'Coefficients - Win Probability'!$G$2</f>
        <v>#N/A</v>
      </c>
      <c r="H1163" s="5" t="str">
        <f>(VLOOKUP(Games!B1164, Data!$B$2:$L$134, 9, FALSE)-VLOOKUP(Games!E1164, Data!$B$2:$L$134, 9, FALSE))*'Coefficients - Win Probability'!$H$2</f>
        <v>#N/A</v>
      </c>
      <c r="I1163" s="5" t="str">
        <f>(VLOOKUP(Games!B1164, Data!$B$2:$L$134, 10, FALSE)-VLOOKUP(Games!E1164, Data!$B$2:$L$134, 10, FALSE))*'Coefficients - Win Probability'!$I$2</f>
        <v>#N/A</v>
      </c>
      <c r="J1163" s="5" t="str">
        <f>(IF(AND(VLOOKUP(Games!B1164, Data!$B$2:$L$134, 11, FALSE)=1, VLOOKUP(Games!E1164, Data!$B$2:$L$134, 11, FALSE)&lt;&gt;1), 1,0))*'Coefficients - Win Probability'!$J$2</f>
        <v>#N/A</v>
      </c>
      <c r="K1163" s="5" t="str">
        <f>(IF(AND(VLOOKUP(Games!B1164, Data!$B$2:$L$134, 11, FALSE)&lt;&gt;1, VLOOKUP(Games!E1164, Data!$B$2:$L$134, 11, FALSE)=1), 1,0))*'Coefficients - Win Probability'!$K$2</f>
        <v>#N/A</v>
      </c>
      <c r="L1163" s="5" t="str">
        <f>(VLOOKUP(Games!B1164, Data!$B$2:$L$134, 3, FALSE)-VLOOKUP(Games!E1164, Data!$B$2:$L$134, 3, FALSE))*'Coefficients - Win Probability'!$L$2</f>
        <v>#N/A</v>
      </c>
      <c r="N1163" s="5" t="str">
        <f t="shared" si="1"/>
        <v>#N/A</v>
      </c>
    </row>
    <row r="1164" ht="14.25" customHeight="1">
      <c r="A1164" s="5" t="n">
        <f>'Coefficients - Win Probability'!$A$2</f>
        <v>0</v>
      </c>
      <c r="B1164" s="5" t="n">
        <f>(Games!G1165)*'Coefficients - Win Probability'!$B$2</f>
        <v>0</v>
      </c>
      <c r="C1164" s="5" t="str">
        <f>(VLOOKUP(Games!B1165, Data!$B$2:$L$134, 4, FALSE)-VLOOKUP(Games!E1165, Data!$B$2:$L$134, 4, FALSE))*'Coefficients - Win Probability'!$C$2</f>
        <v>#N/A</v>
      </c>
      <c r="D1164" s="5" t="str">
        <f>(VLOOKUP(Games!B1165, Data!$B$2:$L$134, 5, FALSE)-VLOOKUP(Games!E1165, Data!$B$2:$L$134, 5, FALSE))*'Coefficients - Win Probability'!$D$2</f>
        <v>#N/A</v>
      </c>
      <c r="E1164" s="5" t="str">
        <f>(VLOOKUP(Games!B1165, Data!$B$2:$L$134, 6, FALSE)-VLOOKUP(Games!E1165, Data!$B$2:$L$134, 6, FALSE))*'Coefficients - Win Probability'!$E$2</f>
        <v>#N/A</v>
      </c>
      <c r="F1164" s="5" t="str">
        <f>(VLOOKUP(Games!B1165, Data!$B$2:$L$134, 7, FALSE)-VLOOKUP(Games!E1165, Data!$B$2:$L$134, 7, FALSE))*'Coefficients - Win Probability'!$F$2</f>
        <v>#N/A</v>
      </c>
      <c r="G1164" s="5" t="str">
        <f>(VLOOKUP(Games!B1165, Data!$B$2:$L$134, 8, FALSE)-VLOOKUP(Games!E1165, Data!$B$2:$L$134, 8, FALSE))*'Coefficients - Win Probability'!$G$2</f>
        <v>#N/A</v>
      </c>
      <c r="H1164" s="5" t="str">
        <f>(VLOOKUP(Games!B1165, Data!$B$2:$L$134, 9, FALSE)-VLOOKUP(Games!E1165, Data!$B$2:$L$134, 9, FALSE))*'Coefficients - Win Probability'!$H$2</f>
        <v>#N/A</v>
      </c>
      <c r="I1164" s="5" t="str">
        <f>(VLOOKUP(Games!B1165, Data!$B$2:$L$134, 10, FALSE)-VLOOKUP(Games!E1165, Data!$B$2:$L$134, 10, FALSE))*'Coefficients - Win Probability'!$I$2</f>
        <v>#N/A</v>
      </c>
      <c r="J1164" s="5" t="str">
        <f>(IF(AND(VLOOKUP(Games!B1165, Data!$B$2:$L$134, 11, FALSE)=1, VLOOKUP(Games!E1165, Data!$B$2:$L$134, 11, FALSE)&lt;&gt;1), 1,0))*'Coefficients - Win Probability'!$J$2</f>
        <v>#N/A</v>
      </c>
      <c r="K1164" s="5" t="str">
        <f>(IF(AND(VLOOKUP(Games!B1165, Data!$B$2:$L$134, 11, FALSE)&lt;&gt;1, VLOOKUP(Games!E1165, Data!$B$2:$L$134, 11, FALSE)=1), 1,0))*'Coefficients - Win Probability'!$K$2</f>
        <v>#N/A</v>
      </c>
      <c r="L1164" s="5" t="str">
        <f>(VLOOKUP(Games!B1165, Data!$B$2:$L$134, 3, FALSE)-VLOOKUP(Games!E1165, Data!$B$2:$L$134, 3, FALSE))*'Coefficients - Win Probability'!$L$2</f>
        <v>#N/A</v>
      </c>
      <c r="N1164" s="5" t="str">
        <f t="shared" si="1"/>
        <v>#N/A</v>
      </c>
    </row>
    <row r="1165" ht="14.25" customHeight="1">
      <c r="A1165" s="5" t="n">
        <f>'Coefficients - Win Probability'!$A$2</f>
        <v>0</v>
      </c>
      <c r="B1165" s="5" t="n">
        <f>(Games!G1166)*'Coefficients - Win Probability'!$B$2</f>
        <v>0</v>
      </c>
      <c r="C1165" s="5" t="str">
        <f>(VLOOKUP(Games!B1166, Data!$B$2:$L$134, 4, FALSE)-VLOOKUP(Games!E1166, Data!$B$2:$L$134, 4, FALSE))*'Coefficients - Win Probability'!$C$2</f>
        <v>#N/A</v>
      </c>
      <c r="D1165" s="5" t="str">
        <f>(VLOOKUP(Games!B1166, Data!$B$2:$L$134, 5, FALSE)-VLOOKUP(Games!E1166, Data!$B$2:$L$134, 5, FALSE))*'Coefficients - Win Probability'!$D$2</f>
        <v>#N/A</v>
      </c>
      <c r="E1165" s="5" t="str">
        <f>(VLOOKUP(Games!B1166, Data!$B$2:$L$134, 6, FALSE)-VLOOKUP(Games!E1166, Data!$B$2:$L$134, 6, FALSE))*'Coefficients - Win Probability'!$E$2</f>
        <v>#N/A</v>
      </c>
      <c r="F1165" s="5" t="str">
        <f>(VLOOKUP(Games!B1166, Data!$B$2:$L$134, 7, FALSE)-VLOOKUP(Games!E1166, Data!$B$2:$L$134, 7, FALSE))*'Coefficients - Win Probability'!$F$2</f>
        <v>#N/A</v>
      </c>
      <c r="G1165" s="5" t="str">
        <f>(VLOOKUP(Games!B1166, Data!$B$2:$L$134, 8, FALSE)-VLOOKUP(Games!E1166, Data!$B$2:$L$134, 8, FALSE))*'Coefficients - Win Probability'!$G$2</f>
        <v>#N/A</v>
      </c>
      <c r="H1165" s="5" t="str">
        <f>(VLOOKUP(Games!B1166, Data!$B$2:$L$134, 9, FALSE)-VLOOKUP(Games!E1166, Data!$B$2:$L$134, 9, FALSE))*'Coefficients - Win Probability'!$H$2</f>
        <v>#N/A</v>
      </c>
      <c r="I1165" s="5" t="str">
        <f>(VLOOKUP(Games!B1166, Data!$B$2:$L$134, 10, FALSE)-VLOOKUP(Games!E1166, Data!$B$2:$L$134, 10, FALSE))*'Coefficients - Win Probability'!$I$2</f>
        <v>#N/A</v>
      </c>
      <c r="J1165" s="5" t="str">
        <f>(IF(AND(VLOOKUP(Games!B1166, Data!$B$2:$L$134, 11, FALSE)=1, VLOOKUP(Games!E1166, Data!$B$2:$L$134, 11, FALSE)&lt;&gt;1), 1,0))*'Coefficients - Win Probability'!$J$2</f>
        <v>#N/A</v>
      </c>
      <c r="K1165" s="5" t="str">
        <f>(IF(AND(VLOOKUP(Games!B1166, Data!$B$2:$L$134, 11, FALSE)&lt;&gt;1, VLOOKUP(Games!E1166, Data!$B$2:$L$134, 11, FALSE)=1), 1,0))*'Coefficients - Win Probability'!$K$2</f>
        <v>#N/A</v>
      </c>
      <c r="L1165" s="5" t="str">
        <f>(VLOOKUP(Games!B1166, Data!$B$2:$L$134, 3, FALSE)-VLOOKUP(Games!E1166, Data!$B$2:$L$134, 3, FALSE))*'Coefficients - Win Probability'!$L$2</f>
        <v>#N/A</v>
      </c>
      <c r="N1165" s="5" t="str">
        <f t="shared" si="1"/>
        <v>#N/A</v>
      </c>
    </row>
    <row r="1166" ht="14.25" customHeight="1">
      <c r="A1166" s="5" t="n">
        <f>'Coefficients - Win Probability'!$A$2</f>
        <v>0</v>
      </c>
      <c r="B1166" s="5" t="n">
        <f>(Games!G1167)*'Coefficients - Win Probability'!$B$2</f>
        <v>0</v>
      </c>
      <c r="C1166" s="5" t="str">
        <f>(VLOOKUP(Games!B1167, Data!$B$2:$L$134, 4, FALSE)-VLOOKUP(Games!E1167, Data!$B$2:$L$134, 4, FALSE))*'Coefficients - Win Probability'!$C$2</f>
        <v>#N/A</v>
      </c>
      <c r="D1166" s="5" t="str">
        <f>(VLOOKUP(Games!B1167, Data!$B$2:$L$134, 5, FALSE)-VLOOKUP(Games!E1167, Data!$B$2:$L$134, 5, FALSE))*'Coefficients - Win Probability'!$D$2</f>
        <v>#N/A</v>
      </c>
      <c r="E1166" s="5" t="str">
        <f>(VLOOKUP(Games!B1167, Data!$B$2:$L$134, 6, FALSE)-VLOOKUP(Games!E1167, Data!$B$2:$L$134, 6, FALSE))*'Coefficients - Win Probability'!$E$2</f>
        <v>#N/A</v>
      </c>
      <c r="F1166" s="5" t="str">
        <f>(VLOOKUP(Games!B1167, Data!$B$2:$L$134, 7, FALSE)-VLOOKUP(Games!E1167, Data!$B$2:$L$134, 7, FALSE))*'Coefficients - Win Probability'!$F$2</f>
        <v>#N/A</v>
      </c>
      <c r="G1166" s="5" t="str">
        <f>(VLOOKUP(Games!B1167, Data!$B$2:$L$134, 8, FALSE)-VLOOKUP(Games!E1167, Data!$B$2:$L$134, 8, FALSE))*'Coefficients - Win Probability'!$G$2</f>
        <v>#N/A</v>
      </c>
      <c r="H1166" s="5" t="str">
        <f>(VLOOKUP(Games!B1167, Data!$B$2:$L$134, 9, FALSE)-VLOOKUP(Games!E1167, Data!$B$2:$L$134, 9, FALSE))*'Coefficients - Win Probability'!$H$2</f>
        <v>#N/A</v>
      </c>
      <c r="I1166" s="5" t="str">
        <f>(VLOOKUP(Games!B1167, Data!$B$2:$L$134, 10, FALSE)-VLOOKUP(Games!E1167, Data!$B$2:$L$134, 10, FALSE))*'Coefficients - Win Probability'!$I$2</f>
        <v>#N/A</v>
      </c>
      <c r="J1166" s="5" t="str">
        <f>(IF(AND(VLOOKUP(Games!B1167, Data!$B$2:$L$134, 11, FALSE)=1, VLOOKUP(Games!E1167, Data!$B$2:$L$134, 11, FALSE)&lt;&gt;1), 1,0))*'Coefficients - Win Probability'!$J$2</f>
        <v>#N/A</v>
      </c>
      <c r="K1166" s="5" t="str">
        <f>(IF(AND(VLOOKUP(Games!B1167, Data!$B$2:$L$134, 11, FALSE)&lt;&gt;1, VLOOKUP(Games!E1167, Data!$B$2:$L$134, 11, FALSE)=1), 1,0))*'Coefficients - Win Probability'!$K$2</f>
        <v>#N/A</v>
      </c>
      <c r="L1166" s="5" t="str">
        <f>(VLOOKUP(Games!B1167, Data!$B$2:$L$134, 3, FALSE)-VLOOKUP(Games!E1167, Data!$B$2:$L$134, 3, FALSE))*'Coefficients - Win Probability'!$L$2</f>
        <v>#N/A</v>
      </c>
      <c r="N1166" s="5" t="str">
        <f t="shared" si="1"/>
        <v>#N/A</v>
      </c>
    </row>
    <row r="1167" ht="14.25" customHeight="1">
      <c r="A1167" s="5" t="n">
        <f>'Coefficients - Win Probability'!$A$2</f>
        <v>0</v>
      </c>
      <c r="B1167" s="5" t="n">
        <f>(Games!G1168)*'Coefficients - Win Probability'!$B$2</f>
        <v>0</v>
      </c>
      <c r="C1167" s="5" t="str">
        <f>(VLOOKUP(Games!B1168, Data!$B$2:$L$134, 4, FALSE)-VLOOKUP(Games!E1168, Data!$B$2:$L$134, 4, FALSE))*'Coefficients - Win Probability'!$C$2</f>
        <v>#N/A</v>
      </c>
      <c r="D1167" s="5" t="str">
        <f>(VLOOKUP(Games!B1168, Data!$B$2:$L$134, 5, FALSE)-VLOOKUP(Games!E1168, Data!$B$2:$L$134, 5, FALSE))*'Coefficients - Win Probability'!$D$2</f>
        <v>#N/A</v>
      </c>
      <c r="E1167" s="5" t="str">
        <f>(VLOOKUP(Games!B1168, Data!$B$2:$L$134, 6, FALSE)-VLOOKUP(Games!E1168, Data!$B$2:$L$134, 6, FALSE))*'Coefficients - Win Probability'!$E$2</f>
        <v>#N/A</v>
      </c>
      <c r="F1167" s="5" t="str">
        <f>(VLOOKUP(Games!B1168, Data!$B$2:$L$134, 7, FALSE)-VLOOKUP(Games!E1168, Data!$B$2:$L$134, 7, FALSE))*'Coefficients - Win Probability'!$F$2</f>
        <v>#N/A</v>
      </c>
      <c r="G1167" s="5" t="str">
        <f>(VLOOKUP(Games!B1168, Data!$B$2:$L$134, 8, FALSE)-VLOOKUP(Games!E1168, Data!$B$2:$L$134, 8, FALSE))*'Coefficients - Win Probability'!$G$2</f>
        <v>#N/A</v>
      </c>
      <c r="H1167" s="5" t="str">
        <f>(VLOOKUP(Games!B1168, Data!$B$2:$L$134, 9, FALSE)-VLOOKUP(Games!E1168, Data!$B$2:$L$134, 9, FALSE))*'Coefficients - Win Probability'!$H$2</f>
        <v>#N/A</v>
      </c>
      <c r="I1167" s="5" t="str">
        <f>(VLOOKUP(Games!B1168, Data!$B$2:$L$134, 10, FALSE)-VLOOKUP(Games!E1168, Data!$B$2:$L$134, 10, FALSE))*'Coefficients - Win Probability'!$I$2</f>
        <v>#N/A</v>
      </c>
      <c r="J1167" s="5" t="str">
        <f>(IF(AND(VLOOKUP(Games!B1168, Data!$B$2:$L$134, 11, FALSE)=1, VLOOKUP(Games!E1168, Data!$B$2:$L$134, 11, FALSE)&lt;&gt;1), 1,0))*'Coefficients - Win Probability'!$J$2</f>
        <v>#N/A</v>
      </c>
      <c r="K1167" s="5" t="str">
        <f>(IF(AND(VLOOKUP(Games!B1168, Data!$B$2:$L$134, 11, FALSE)&lt;&gt;1, VLOOKUP(Games!E1168, Data!$B$2:$L$134, 11, FALSE)=1), 1,0))*'Coefficients - Win Probability'!$K$2</f>
        <v>#N/A</v>
      </c>
      <c r="L1167" s="5" t="str">
        <f>(VLOOKUP(Games!B1168, Data!$B$2:$L$134, 3, FALSE)-VLOOKUP(Games!E1168, Data!$B$2:$L$134, 3, FALSE))*'Coefficients - Win Probability'!$L$2</f>
        <v>#N/A</v>
      </c>
      <c r="N1167" s="5" t="str">
        <f t="shared" si="1"/>
        <v>#N/A</v>
      </c>
    </row>
    <row r="1168" ht="14.25" customHeight="1">
      <c r="A1168" s="5" t="n">
        <f>'Coefficients - Win Probability'!$A$2</f>
        <v>0</v>
      </c>
      <c r="B1168" s="5" t="n">
        <f>(Games!G1169)*'Coefficients - Win Probability'!$B$2</f>
        <v>0</v>
      </c>
      <c r="C1168" s="5" t="str">
        <f>(VLOOKUP(Games!B1169, Data!$B$2:$L$134, 4, FALSE)-VLOOKUP(Games!E1169, Data!$B$2:$L$134, 4, FALSE))*'Coefficients - Win Probability'!$C$2</f>
        <v>#N/A</v>
      </c>
      <c r="D1168" s="5" t="str">
        <f>(VLOOKUP(Games!B1169, Data!$B$2:$L$134, 5, FALSE)-VLOOKUP(Games!E1169, Data!$B$2:$L$134, 5, FALSE))*'Coefficients - Win Probability'!$D$2</f>
        <v>#N/A</v>
      </c>
      <c r="E1168" s="5" t="str">
        <f>(VLOOKUP(Games!B1169, Data!$B$2:$L$134, 6, FALSE)-VLOOKUP(Games!E1169, Data!$B$2:$L$134, 6, FALSE))*'Coefficients - Win Probability'!$E$2</f>
        <v>#N/A</v>
      </c>
      <c r="F1168" s="5" t="str">
        <f>(VLOOKUP(Games!B1169, Data!$B$2:$L$134, 7, FALSE)-VLOOKUP(Games!E1169, Data!$B$2:$L$134, 7, FALSE))*'Coefficients - Win Probability'!$F$2</f>
        <v>#N/A</v>
      </c>
      <c r="G1168" s="5" t="str">
        <f>(VLOOKUP(Games!B1169, Data!$B$2:$L$134, 8, FALSE)-VLOOKUP(Games!E1169, Data!$B$2:$L$134, 8, FALSE))*'Coefficients - Win Probability'!$G$2</f>
        <v>#N/A</v>
      </c>
      <c r="H1168" s="5" t="str">
        <f>(VLOOKUP(Games!B1169, Data!$B$2:$L$134, 9, FALSE)-VLOOKUP(Games!E1169, Data!$B$2:$L$134, 9, FALSE))*'Coefficients - Win Probability'!$H$2</f>
        <v>#N/A</v>
      </c>
      <c r="I1168" s="5" t="str">
        <f>(VLOOKUP(Games!B1169, Data!$B$2:$L$134, 10, FALSE)-VLOOKUP(Games!E1169, Data!$B$2:$L$134, 10, FALSE))*'Coefficients - Win Probability'!$I$2</f>
        <v>#N/A</v>
      </c>
      <c r="J1168" s="5" t="str">
        <f>(IF(AND(VLOOKUP(Games!B1169, Data!$B$2:$L$134, 11, FALSE)=1, VLOOKUP(Games!E1169, Data!$B$2:$L$134, 11, FALSE)&lt;&gt;1), 1,0))*'Coefficients - Win Probability'!$J$2</f>
        <v>#N/A</v>
      </c>
      <c r="K1168" s="5" t="str">
        <f>(IF(AND(VLOOKUP(Games!B1169, Data!$B$2:$L$134, 11, FALSE)&lt;&gt;1, VLOOKUP(Games!E1169, Data!$B$2:$L$134, 11, FALSE)=1), 1,0))*'Coefficients - Win Probability'!$K$2</f>
        <v>#N/A</v>
      </c>
      <c r="L1168" s="5" t="str">
        <f>(VLOOKUP(Games!B1169, Data!$B$2:$L$134, 3, FALSE)-VLOOKUP(Games!E1169, Data!$B$2:$L$134, 3, FALSE))*'Coefficients - Win Probability'!$L$2</f>
        <v>#N/A</v>
      </c>
      <c r="N1168" s="5" t="str">
        <f t="shared" si="1"/>
        <v>#N/A</v>
      </c>
    </row>
    <row r="1169" ht="14.25" customHeight="1">
      <c r="A1169" s="5" t="n">
        <f>'Coefficients - Win Probability'!$A$2</f>
        <v>0</v>
      </c>
      <c r="B1169" s="5" t="n">
        <f>(Games!G1170)*'Coefficients - Win Probability'!$B$2</f>
        <v>0</v>
      </c>
      <c r="C1169" s="5" t="str">
        <f>(VLOOKUP(Games!B1170, Data!$B$2:$L$134, 4, FALSE)-VLOOKUP(Games!E1170, Data!$B$2:$L$134, 4, FALSE))*'Coefficients - Win Probability'!$C$2</f>
        <v>#N/A</v>
      </c>
      <c r="D1169" s="5" t="str">
        <f>(VLOOKUP(Games!B1170, Data!$B$2:$L$134, 5, FALSE)-VLOOKUP(Games!E1170, Data!$B$2:$L$134, 5, FALSE))*'Coefficients - Win Probability'!$D$2</f>
        <v>#N/A</v>
      </c>
      <c r="E1169" s="5" t="str">
        <f>(VLOOKUP(Games!B1170, Data!$B$2:$L$134, 6, FALSE)-VLOOKUP(Games!E1170, Data!$B$2:$L$134, 6, FALSE))*'Coefficients - Win Probability'!$E$2</f>
        <v>#N/A</v>
      </c>
      <c r="F1169" s="5" t="str">
        <f>(VLOOKUP(Games!B1170, Data!$B$2:$L$134, 7, FALSE)-VLOOKUP(Games!E1170, Data!$B$2:$L$134, 7, FALSE))*'Coefficients - Win Probability'!$F$2</f>
        <v>#N/A</v>
      </c>
      <c r="G1169" s="5" t="str">
        <f>(VLOOKUP(Games!B1170, Data!$B$2:$L$134, 8, FALSE)-VLOOKUP(Games!E1170, Data!$B$2:$L$134, 8, FALSE))*'Coefficients - Win Probability'!$G$2</f>
        <v>#N/A</v>
      </c>
      <c r="H1169" s="5" t="str">
        <f>(VLOOKUP(Games!B1170, Data!$B$2:$L$134, 9, FALSE)-VLOOKUP(Games!E1170, Data!$B$2:$L$134, 9, FALSE))*'Coefficients - Win Probability'!$H$2</f>
        <v>#N/A</v>
      </c>
      <c r="I1169" s="5" t="str">
        <f>(VLOOKUP(Games!B1170, Data!$B$2:$L$134, 10, FALSE)-VLOOKUP(Games!E1170, Data!$B$2:$L$134, 10, FALSE))*'Coefficients - Win Probability'!$I$2</f>
        <v>#N/A</v>
      </c>
      <c r="J1169" s="5" t="str">
        <f>(IF(AND(VLOOKUP(Games!B1170, Data!$B$2:$L$134, 11, FALSE)=1, VLOOKUP(Games!E1170, Data!$B$2:$L$134, 11, FALSE)&lt;&gt;1), 1,0))*'Coefficients - Win Probability'!$J$2</f>
        <v>#N/A</v>
      </c>
      <c r="K1169" s="5" t="str">
        <f>(IF(AND(VLOOKUP(Games!B1170, Data!$B$2:$L$134, 11, FALSE)&lt;&gt;1, VLOOKUP(Games!E1170, Data!$B$2:$L$134, 11, FALSE)=1), 1,0))*'Coefficients - Win Probability'!$K$2</f>
        <v>#N/A</v>
      </c>
      <c r="L1169" s="5" t="str">
        <f>(VLOOKUP(Games!B1170, Data!$B$2:$L$134, 3, FALSE)-VLOOKUP(Games!E1170, Data!$B$2:$L$134, 3, FALSE))*'Coefficients - Win Probability'!$L$2</f>
        <v>#N/A</v>
      </c>
      <c r="N1169" s="5" t="str">
        <f t="shared" si="1"/>
        <v>#N/A</v>
      </c>
    </row>
    <row r="1170" ht="14.25" customHeight="1">
      <c r="A1170" s="5" t="n">
        <f>'Coefficients - Win Probability'!$A$2</f>
        <v>0</v>
      </c>
      <c r="B1170" s="5" t="n">
        <f>(Games!G1171)*'Coefficients - Win Probability'!$B$2</f>
        <v>0</v>
      </c>
      <c r="C1170" s="5" t="str">
        <f>(VLOOKUP(Games!B1171, Data!$B$2:$L$134, 4, FALSE)-VLOOKUP(Games!E1171, Data!$B$2:$L$134, 4, FALSE))*'Coefficients - Win Probability'!$C$2</f>
        <v>#N/A</v>
      </c>
      <c r="D1170" s="5" t="str">
        <f>(VLOOKUP(Games!B1171, Data!$B$2:$L$134, 5, FALSE)-VLOOKUP(Games!E1171, Data!$B$2:$L$134, 5, FALSE))*'Coefficients - Win Probability'!$D$2</f>
        <v>#N/A</v>
      </c>
      <c r="E1170" s="5" t="str">
        <f>(VLOOKUP(Games!B1171, Data!$B$2:$L$134, 6, FALSE)-VLOOKUP(Games!E1171, Data!$B$2:$L$134, 6, FALSE))*'Coefficients - Win Probability'!$E$2</f>
        <v>#N/A</v>
      </c>
      <c r="F1170" s="5" t="str">
        <f>(VLOOKUP(Games!B1171, Data!$B$2:$L$134, 7, FALSE)-VLOOKUP(Games!E1171, Data!$B$2:$L$134, 7, FALSE))*'Coefficients - Win Probability'!$F$2</f>
        <v>#N/A</v>
      </c>
      <c r="G1170" s="5" t="str">
        <f>(VLOOKUP(Games!B1171, Data!$B$2:$L$134, 8, FALSE)-VLOOKUP(Games!E1171, Data!$B$2:$L$134, 8, FALSE))*'Coefficients - Win Probability'!$G$2</f>
        <v>#N/A</v>
      </c>
      <c r="H1170" s="5" t="str">
        <f>(VLOOKUP(Games!B1171, Data!$B$2:$L$134, 9, FALSE)-VLOOKUP(Games!E1171, Data!$B$2:$L$134, 9, FALSE))*'Coefficients - Win Probability'!$H$2</f>
        <v>#N/A</v>
      </c>
      <c r="I1170" s="5" t="str">
        <f>(VLOOKUP(Games!B1171, Data!$B$2:$L$134, 10, FALSE)-VLOOKUP(Games!E1171, Data!$B$2:$L$134, 10, FALSE))*'Coefficients - Win Probability'!$I$2</f>
        <v>#N/A</v>
      </c>
      <c r="J1170" s="5" t="str">
        <f>(IF(AND(VLOOKUP(Games!B1171, Data!$B$2:$L$134, 11, FALSE)=1, VLOOKUP(Games!E1171, Data!$B$2:$L$134, 11, FALSE)&lt;&gt;1), 1,0))*'Coefficients - Win Probability'!$J$2</f>
        <v>#N/A</v>
      </c>
      <c r="K1170" s="5" t="str">
        <f>(IF(AND(VLOOKUP(Games!B1171, Data!$B$2:$L$134, 11, FALSE)&lt;&gt;1, VLOOKUP(Games!E1171, Data!$B$2:$L$134, 11, FALSE)=1), 1,0))*'Coefficients - Win Probability'!$K$2</f>
        <v>#N/A</v>
      </c>
      <c r="L1170" s="5" t="str">
        <f>(VLOOKUP(Games!B1171, Data!$B$2:$L$134, 3, FALSE)-VLOOKUP(Games!E1171, Data!$B$2:$L$134, 3, FALSE))*'Coefficients - Win Probability'!$L$2</f>
        <v>#N/A</v>
      </c>
      <c r="N1170" s="5" t="str">
        <f t="shared" si="1"/>
        <v>#N/A</v>
      </c>
    </row>
    <row r="1171" ht="14.25" customHeight="1">
      <c r="A1171" s="5" t="n">
        <f>'Coefficients - Win Probability'!$A$2</f>
        <v>0</v>
      </c>
      <c r="B1171" s="5" t="n">
        <f>(Games!G1172)*'Coefficients - Win Probability'!$B$2</f>
        <v>0</v>
      </c>
      <c r="C1171" s="5" t="str">
        <f>(VLOOKUP(Games!B1172, Data!$B$2:$L$134, 4, FALSE)-VLOOKUP(Games!E1172, Data!$B$2:$L$134, 4, FALSE))*'Coefficients - Win Probability'!$C$2</f>
        <v>#N/A</v>
      </c>
      <c r="D1171" s="5" t="str">
        <f>(VLOOKUP(Games!B1172, Data!$B$2:$L$134, 5, FALSE)-VLOOKUP(Games!E1172, Data!$B$2:$L$134, 5, FALSE))*'Coefficients - Win Probability'!$D$2</f>
        <v>#N/A</v>
      </c>
      <c r="E1171" s="5" t="str">
        <f>(VLOOKUP(Games!B1172, Data!$B$2:$L$134, 6, FALSE)-VLOOKUP(Games!E1172, Data!$B$2:$L$134, 6, FALSE))*'Coefficients - Win Probability'!$E$2</f>
        <v>#N/A</v>
      </c>
      <c r="F1171" s="5" t="str">
        <f>(VLOOKUP(Games!B1172, Data!$B$2:$L$134, 7, FALSE)-VLOOKUP(Games!E1172, Data!$B$2:$L$134, 7, FALSE))*'Coefficients - Win Probability'!$F$2</f>
        <v>#N/A</v>
      </c>
      <c r="G1171" s="5" t="str">
        <f>(VLOOKUP(Games!B1172, Data!$B$2:$L$134, 8, FALSE)-VLOOKUP(Games!E1172, Data!$B$2:$L$134, 8, FALSE))*'Coefficients - Win Probability'!$G$2</f>
        <v>#N/A</v>
      </c>
      <c r="H1171" s="5" t="str">
        <f>(VLOOKUP(Games!B1172, Data!$B$2:$L$134, 9, FALSE)-VLOOKUP(Games!E1172, Data!$B$2:$L$134, 9, FALSE))*'Coefficients - Win Probability'!$H$2</f>
        <v>#N/A</v>
      </c>
      <c r="I1171" s="5" t="str">
        <f>(VLOOKUP(Games!B1172, Data!$B$2:$L$134, 10, FALSE)-VLOOKUP(Games!E1172, Data!$B$2:$L$134, 10, FALSE))*'Coefficients - Win Probability'!$I$2</f>
        <v>#N/A</v>
      </c>
      <c r="J1171" s="5" t="str">
        <f>(IF(AND(VLOOKUP(Games!B1172, Data!$B$2:$L$134, 11, FALSE)=1, VLOOKUP(Games!E1172, Data!$B$2:$L$134, 11, FALSE)&lt;&gt;1), 1,0))*'Coefficients - Win Probability'!$J$2</f>
        <v>#N/A</v>
      </c>
      <c r="K1171" s="5" t="str">
        <f>(IF(AND(VLOOKUP(Games!B1172, Data!$B$2:$L$134, 11, FALSE)&lt;&gt;1, VLOOKUP(Games!E1172, Data!$B$2:$L$134, 11, FALSE)=1), 1,0))*'Coefficients - Win Probability'!$K$2</f>
        <v>#N/A</v>
      </c>
      <c r="L1171" s="5" t="str">
        <f>(VLOOKUP(Games!B1172, Data!$B$2:$L$134, 3, FALSE)-VLOOKUP(Games!E1172, Data!$B$2:$L$134, 3, FALSE))*'Coefficients - Win Probability'!$L$2</f>
        <v>#N/A</v>
      </c>
      <c r="N1171" s="5" t="str">
        <f t="shared" si="1"/>
        <v>#N/A</v>
      </c>
    </row>
    <row r="1172" ht="14.25" customHeight="1">
      <c r="A1172" s="5" t="n">
        <f>'Coefficients - Win Probability'!$A$2</f>
        <v>0</v>
      </c>
      <c r="B1172" s="5" t="n">
        <f>(Games!G1173)*'Coefficients - Win Probability'!$B$2</f>
        <v>0</v>
      </c>
      <c r="C1172" s="5" t="str">
        <f>(VLOOKUP(Games!B1173, Data!$B$2:$L$134, 4, FALSE)-VLOOKUP(Games!E1173, Data!$B$2:$L$134, 4, FALSE))*'Coefficients - Win Probability'!$C$2</f>
        <v>#N/A</v>
      </c>
      <c r="D1172" s="5" t="str">
        <f>(VLOOKUP(Games!B1173, Data!$B$2:$L$134, 5, FALSE)-VLOOKUP(Games!E1173, Data!$B$2:$L$134, 5, FALSE))*'Coefficients - Win Probability'!$D$2</f>
        <v>#N/A</v>
      </c>
      <c r="E1172" s="5" t="str">
        <f>(VLOOKUP(Games!B1173, Data!$B$2:$L$134, 6, FALSE)-VLOOKUP(Games!E1173, Data!$B$2:$L$134, 6, FALSE))*'Coefficients - Win Probability'!$E$2</f>
        <v>#N/A</v>
      </c>
      <c r="F1172" s="5" t="str">
        <f>(VLOOKUP(Games!B1173, Data!$B$2:$L$134, 7, FALSE)-VLOOKUP(Games!E1173, Data!$B$2:$L$134, 7, FALSE))*'Coefficients - Win Probability'!$F$2</f>
        <v>#N/A</v>
      </c>
      <c r="G1172" s="5" t="str">
        <f>(VLOOKUP(Games!B1173, Data!$B$2:$L$134, 8, FALSE)-VLOOKUP(Games!E1173, Data!$B$2:$L$134, 8, FALSE))*'Coefficients - Win Probability'!$G$2</f>
        <v>#N/A</v>
      </c>
      <c r="H1172" s="5" t="str">
        <f>(VLOOKUP(Games!B1173, Data!$B$2:$L$134, 9, FALSE)-VLOOKUP(Games!E1173, Data!$B$2:$L$134, 9, FALSE))*'Coefficients - Win Probability'!$H$2</f>
        <v>#N/A</v>
      </c>
      <c r="I1172" s="5" t="str">
        <f>(VLOOKUP(Games!B1173, Data!$B$2:$L$134, 10, FALSE)-VLOOKUP(Games!E1173, Data!$B$2:$L$134, 10, FALSE))*'Coefficients - Win Probability'!$I$2</f>
        <v>#N/A</v>
      </c>
      <c r="J1172" s="5" t="str">
        <f>(IF(AND(VLOOKUP(Games!B1173, Data!$B$2:$L$134, 11, FALSE)=1, VLOOKUP(Games!E1173, Data!$B$2:$L$134, 11, FALSE)&lt;&gt;1), 1,0))*'Coefficients - Win Probability'!$J$2</f>
        <v>#N/A</v>
      </c>
      <c r="K1172" s="5" t="str">
        <f>(IF(AND(VLOOKUP(Games!B1173, Data!$B$2:$L$134, 11, FALSE)&lt;&gt;1, VLOOKUP(Games!E1173, Data!$B$2:$L$134, 11, FALSE)=1), 1,0))*'Coefficients - Win Probability'!$K$2</f>
        <v>#N/A</v>
      </c>
      <c r="L1172" s="5" t="str">
        <f>(VLOOKUP(Games!B1173, Data!$B$2:$L$134, 3, FALSE)-VLOOKUP(Games!E1173, Data!$B$2:$L$134, 3, FALSE))*'Coefficients - Win Probability'!$L$2</f>
        <v>#N/A</v>
      </c>
      <c r="N1172" s="5" t="str">
        <f t="shared" si="1"/>
        <v>#N/A</v>
      </c>
    </row>
    <row r="1173" ht="14.25" customHeight="1">
      <c r="A1173" s="5" t="n">
        <f>'Coefficients - Win Probability'!$A$2</f>
        <v>0</v>
      </c>
      <c r="B1173" s="5" t="n">
        <f>(Games!G1174)*'Coefficients - Win Probability'!$B$2</f>
        <v>0</v>
      </c>
      <c r="C1173" s="5" t="str">
        <f>(VLOOKUP(Games!B1174, Data!$B$2:$L$134, 4, FALSE)-VLOOKUP(Games!E1174, Data!$B$2:$L$134, 4, FALSE))*'Coefficients - Win Probability'!$C$2</f>
        <v>#N/A</v>
      </c>
      <c r="D1173" s="5" t="str">
        <f>(VLOOKUP(Games!B1174, Data!$B$2:$L$134, 5, FALSE)-VLOOKUP(Games!E1174, Data!$B$2:$L$134, 5, FALSE))*'Coefficients - Win Probability'!$D$2</f>
        <v>#N/A</v>
      </c>
      <c r="E1173" s="5" t="str">
        <f>(VLOOKUP(Games!B1174, Data!$B$2:$L$134, 6, FALSE)-VLOOKUP(Games!E1174, Data!$B$2:$L$134, 6, FALSE))*'Coefficients - Win Probability'!$E$2</f>
        <v>#N/A</v>
      </c>
      <c r="F1173" s="5" t="str">
        <f>(VLOOKUP(Games!B1174, Data!$B$2:$L$134, 7, FALSE)-VLOOKUP(Games!E1174, Data!$B$2:$L$134, 7, FALSE))*'Coefficients - Win Probability'!$F$2</f>
        <v>#N/A</v>
      </c>
      <c r="G1173" s="5" t="str">
        <f>(VLOOKUP(Games!B1174, Data!$B$2:$L$134, 8, FALSE)-VLOOKUP(Games!E1174, Data!$B$2:$L$134, 8, FALSE))*'Coefficients - Win Probability'!$G$2</f>
        <v>#N/A</v>
      </c>
      <c r="H1173" s="5" t="str">
        <f>(VLOOKUP(Games!B1174, Data!$B$2:$L$134, 9, FALSE)-VLOOKUP(Games!E1174, Data!$B$2:$L$134, 9, FALSE))*'Coefficients - Win Probability'!$H$2</f>
        <v>#N/A</v>
      </c>
      <c r="I1173" s="5" t="str">
        <f>(VLOOKUP(Games!B1174, Data!$B$2:$L$134, 10, FALSE)-VLOOKUP(Games!E1174, Data!$B$2:$L$134, 10, FALSE))*'Coefficients - Win Probability'!$I$2</f>
        <v>#N/A</v>
      </c>
      <c r="J1173" s="5" t="str">
        <f>(IF(AND(VLOOKUP(Games!B1174, Data!$B$2:$L$134, 11, FALSE)=1, VLOOKUP(Games!E1174, Data!$B$2:$L$134, 11, FALSE)&lt;&gt;1), 1,0))*'Coefficients - Win Probability'!$J$2</f>
        <v>#N/A</v>
      </c>
      <c r="K1173" s="5" t="str">
        <f>(IF(AND(VLOOKUP(Games!B1174, Data!$B$2:$L$134, 11, FALSE)&lt;&gt;1, VLOOKUP(Games!E1174, Data!$B$2:$L$134, 11, FALSE)=1), 1,0))*'Coefficients - Win Probability'!$K$2</f>
        <v>#N/A</v>
      </c>
      <c r="L1173" s="5" t="str">
        <f>(VLOOKUP(Games!B1174, Data!$B$2:$L$134, 3, FALSE)-VLOOKUP(Games!E1174, Data!$B$2:$L$134, 3, FALSE))*'Coefficients - Win Probability'!$L$2</f>
        <v>#N/A</v>
      </c>
      <c r="N1173" s="5" t="str">
        <f t="shared" si="1"/>
        <v>#N/A</v>
      </c>
    </row>
    <row r="1174" ht="14.25" customHeight="1">
      <c r="A1174" s="5" t="n">
        <f>'Coefficients - Win Probability'!$A$2</f>
        <v>0</v>
      </c>
      <c r="B1174" s="5" t="n">
        <f>(Games!G1175)*'Coefficients - Win Probability'!$B$2</f>
        <v>0</v>
      </c>
      <c r="C1174" s="5" t="str">
        <f>(VLOOKUP(Games!B1175, Data!$B$2:$L$134, 4, FALSE)-VLOOKUP(Games!E1175, Data!$B$2:$L$134, 4, FALSE))*'Coefficients - Win Probability'!$C$2</f>
        <v>#N/A</v>
      </c>
      <c r="D1174" s="5" t="str">
        <f>(VLOOKUP(Games!B1175, Data!$B$2:$L$134, 5, FALSE)-VLOOKUP(Games!E1175, Data!$B$2:$L$134, 5, FALSE))*'Coefficients - Win Probability'!$D$2</f>
        <v>#N/A</v>
      </c>
      <c r="E1174" s="5" t="str">
        <f>(VLOOKUP(Games!B1175, Data!$B$2:$L$134, 6, FALSE)-VLOOKUP(Games!E1175, Data!$B$2:$L$134, 6, FALSE))*'Coefficients - Win Probability'!$E$2</f>
        <v>#N/A</v>
      </c>
      <c r="F1174" s="5" t="str">
        <f>(VLOOKUP(Games!B1175, Data!$B$2:$L$134, 7, FALSE)-VLOOKUP(Games!E1175, Data!$B$2:$L$134, 7, FALSE))*'Coefficients - Win Probability'!$F$2</f>
        <v>#N/A</v>
      </c>
      <c r="G1174" s="5" t="str">
        <f>(VLOOKUP(Games!B1175, Data!$B$2:$L$134, 8, FALSE)-VLOOKUP(Games!E1175, Data!$B$2:$L$134, 8, FALSE))*'Coefficients - Win Probability'!$G$2</f>
        <v>#N/A</v>
      </c>
      <c r="H1174" s="5" t="str">
        <f>(VLOOKUP(Games!B1175, Data!$B$2:$L$134, 9, FALSE)-VLOOKUP(Games!E1175, Data!$B$2:$L$134, 9, FALSE))*'Coefficients - Win Probability'!$H$2</f>
        <v>#N/A</v>
      </c>
      <c r="I1174" s="5" t="str">
        <f>(VLOOKUP(Games!B1175, Data!$B$2:$L$134, 10, FALSE)-VLOOKUP(Games!E1175, Data!$B$2:$L$134, 10, FALSE))*'Coefficients - Win Probability'!$I$2</f>
        <v>#N/A</v>
      </c>
      <c r="J1174" s="5" t="str">
        <f>(IF(AND(VLOOKUP(Games!B1175, Data!$B$2:$L$134, 11, FALSE)=1, VLOOKUP(Games!E1175, Data!$B$2:$L$134, 11, FALSE)&lt;&gt;1), 1,0))*'Coefficients - Win Probability'!$J$2</f>
        <v>#N/A</v>
      </c>
      <c r="K1174" s="5" t="str">
        <f>(IF(AND(VLOOKUP(Games!B1175, Data!$B$2:$L$134, 11, FALSE)&lt;&gt;1, VLOOKUP(Games!E1175, Data!$B$2:$L$134, 11, FALSE)=1), 1,0))*'Coefficients - Win Probability'!$K$2</f>
        <v>#N/A</v>
      </c>
      <c r="L1174" s="5" t="str">
        <f>(VLOOKUP(Games!B1175, Data!$B$2:$L$134, 3, FALSE)-VLOOKUP(Games!E1175, Data!$B$2:$L$134, 3, FALSE))*'Coefficients - Win Probability'!$L$2</f>
        <v>#N/A</v>
      </c>
      <c r="N1174" s="5" t="str">
        <f t="shared" si="1"/>
        <v>#N/A</v>
      </c>
    </row>
    <row r="1175" ht="14.25" customHeight="1">
      <c r="A1175" s="5" t="n">
        <f>'Coefficients - Win Probability'!$A$2</f>
        <v>0</v>
      </c>
      <c r="B1175" s="5" t="n">
        <f>(Games!G1176)*'Coefficients - Win Probability'!$B$2</f>
        <v>0</v>
      </c>
      <c r="C1175" s="5" t="str">
        <f>(VLOOKUP(Games!B1176, Data!$B$2:$L$134, 4, FALSE)-VLOOKUP(Games!E1176, Data!$B$2:$L$134, 4, FALSE))*'Coefficients - Win Probability'!$C$2</f>
        <v>#N/A</v>
      </c>
      <c r="D1175" s="5" t="str">
        <f>(VLOOKUP(Games!B1176, Data!$B$2:$L$134, 5, FALSE)-VLOOKUP(Games!E1176, Data!$B$2:$L$134, 5, FALSE))*'Coefficients - Win Probability'!$D$2</f>
        <v>#N/A</v>
      </c>
      <c r="E1175" s="5" t="str">
        <f>(VLOOKUP(Games!B1176, Data!$B$2:$L$134, 6, FALSE)-VLOOKUP(Games!E1176, Data!$B$2:$L$134, 6, FALSE))*'Coefficients - Win Probability'!$E$2</f>
        <v>#N/A</v>
      </c>
      <c r="F1175" s="5" t="str">
        <f>(VLOOKUP(Games!B1176, Data!$B$2:$L$134, 7, FALSE)-VLOOKUP(Games!E1176, Data!$B$2:$L$134, 7, FALSE))*'Coefficients - Win Probability'!$F$2</f>
        <v>#N/A</v>
      </c>
      <c r="G1175" s="5" t="str">
        <f>(VLOOKUP(Games!B1176, Data!$B$2:$L$134, 8, FALSE)-VLOOKUP(Games!E1176, Data!$B$2:$L$134, 8, FALSE))*'Coefficients - Win Probability'!$G$2</f>
        <v>#N/A</v>
      </c>
      <c r="H1175" s="5" t="str">
        <f>(VLOOKUP(Games!B1176, Data!$B$2:$L$134, 9, FALSE)-VLOOKUP(Games!E1176, Data!$B$2:$L$134, 9, FALSE))*'Coefficients - Win Probability'!$H$2</f>
        <v>#N/A</v>
      </c>
      <c r="I1175" s="5" t="str">
        <f>(VLOOKUP(Games!B1176, Data!$B$2:$L$134, 10, FALSE)-VLOOKUP(Games!E1176, Data!$B$2:$L$134, 10, FALSE))*'Coefficients - Win Probability'!$I$2</f>
        <v>#N/A</v>
      </c>
      <c r="J1175" s="5" t="str">
        <f>(IF(AND(VLOOKUP(Games!B1176, Data!$B$2:$L$134, 11, FALSE)=1, VLOOKUP(Games!E1176, Data!$B$2:$L$134, 11, FALSE)&lt;&gt;1), 1,0))*'Coefficients - Win Probability'!$J$2</f>
        <v>#N/A</v>
      </c>
      <c r="K1175" s="5" t="str">
        <f>(IF(AND(VLOOKUP(Games!B1176, Data!$B$2:$L$134, 11, FALSE)&lt;&gt;1, VLOOKUP(Games!E1176, Data!$B$2:$L$134, 11, FALSE)=1), 1,0))*'Coefficients - Win Probability'!$K$2</f>
        <v>#N/A</v>
      </c>
      <c r="L1175" s="5" t="str">
        <f>(VLOOKUP(Games!B1176, Data!$B$2:$L$134, 3, FALSE)-VLOOKUP(Games!E1176, Data!$B$2:$L$134, 3, FALSE))*'Coefficients - Win Probability'!$L$2</f>
        <v>#N/A</v>
      </c>
      <c r="N1175" s="5" t="str">
        <f t="shared" si="1"/>
        <v>#N/A</v>
      </c>
    </row>
    <row r="1176" ht="14.25" customHeight="1">
      <c r="A1176" s="5" t="n">
        <f>'Coefficients - Win Probability'!$A$2</f>
        <v>0</v>
      </c>
      <c r="B1176" s="5" t="n">
        <f>(Games!G1177)*'Coefficients - Win Probability'!$B$2</f>
        <v>0</v>
      </c>
      <c r="C1176" s="5" t="str">
        <f>(VLOOKUP(Games!B1177, Data!$B$2:$L$134, 4, FALSE)-VLOOKUP(Games!E1177, Data!$B$2:$L$134, 4, FALSE))*'Coefficients - Win Probability'!$C$2</f>
        <v>#N/A</v>
      </c>
      <c r="D1176" s="5" t="str">
        <f>(VLOOKUP(Games!B1177, Data!$B$2:$L$134, 5, FALSE)-VLOOKUP(Games!E1177, Data!$B$2:$L$134, 5, FALSE))*'Coefficients - Win Probability'!$D$2</f>
        <v>#N/A</v>
      </c>
      <c r="E1176" s="5" t="str">
        <f>(VLOOKUP(Games!B1177, Data!$B$2:$L$134, 6, FALSE)-VLOOKUP(Games!E1177, Data!$B$2:$L$134, 6, FALSE))*'Coefficients - Win Probability'!$E$2</f>
        <v>#N/A</v>
      </c>
      <c r="F1176" s="5" t="str">
        <f>(VLOOKUP(Games!B1177, Data!$B$2:$L$134, 7, FALSE)-VLOOKUP(Games!E1177, Data!$B$2:$L$134, 7, FALSE))*'Coefficients - Win Probability'!$F$2</f>
        <v>#N/A</v>
      </c>
      <c r="G1176" s="5" t="str">
        <f>(VLOOKUP(Games!B1177, Data!$B$2:$L$134, 8, FALSE)-VLOOKUP(Games!E1177, Data!$B$2:$L$134, 8, FALSE))*'Coefficients - Win Probability'!$G$2</f>
        <v>#N/A</v>
      </c>
      <c r="H1176" s="5" t="str">
        <f>(VLOOKUP(Games!B1177, Data!$B$2:$L$134, 9, FALSE)-VLOOKUP(Games!E1177, Data!$B$2:$L$134, 9, FALSE))*'Coefficients - Win Probability'!$H$2</f>
        <v>#N/A</v>
      </c>
      <c r="I1176" s="5" t="str">
        <f>(VLOOKUP(Games!B1177, Data!$B$2:$L$134, 10, FALSE)-VLOOKUP(Games!E1177, Data!$B$2:$L$134, 10, FALSE))*'Coefficients - Win Probability'!$I$2</f>
        <v>#N/A</v>
      </c>
      <c r="J1176" s="5" t="str">
        <f>(IF(AND(VLOOKUP(Games!B1177, Data!$B$2:$L$134, 11, FALSE)=1, VLOOKUP(Games!E1177, Data!$B$2:$L$134, 11, FALSE)&lt;&gt;1), 1,0))*'Coefficients - Win Probability'!$J$2</f>
        <v>#N/A</v>
      </c>
      <c r="K1176" s="5" t="str">
        <f>(IF(AND(VLOOKUP(Games!B1177, Data!$B$2:$L$134, 11, FALSE)&lt;&gt;1, VLOOKUP(Games!E1177, Data!$B$2:$L$134, 11, FALSE)=1), 1,0))*'Coefficients - Win Probability'!$K$2</f>
        <v>#N/A</v>
      </c>
      <c r="L1176" s="5" t="str">
        <f>(VLOOKUP(Games!B1177, Data!$B$2:$L$134, 3, FALSE)-VLOOKUP(Games!E1177, Data!$B$2:$L$134, 3, FALSE))*'Coefficients - Win Probability'!$L$2</f>
        <v>#N/A</v>
      </c>
      <c r="N1176" s="5" t="str">
        <f t="shared" si="1"/>
        <v>#N/A</v>
      </c>
    </row>
    <row r="1177" ht="14.25" customHeight="1">
      <c r="A1177" s="5" t="n">
        <f>'Coefficients - Win Probability'!$A$2</f>
        <v>0</v>
      </c>
      <c r="B1177" s="5" t="n">
        <f>(Games!G1178)*'Coefficients - Win Probability'!$B$2</f>
        <v>0</v>
      </c>
      <c r="C1177" s="5" t="str">
        <f>(VLOOKUP(Games!B1178, Data!$B$2:$L$134, 4, FALSE)-VLOOKUP(Games!E1178, Data!$B$2:$L$134, 4, FALSE))*'Coefficients - Win Probability'!$C$2</f>
        <v>#N/A</v>
      </c>
      <c r="D1177" s="5" t="str">
        <f>(VLOOKUP(Games!B1178, Data!$B$2:$L$134, 5, FALSE)-VLOOKUP(Games!E1178, Data!$B$2:$L$134, 5, FALSE))*'Coefficients - Win Probability'!$D$2</f>
        <v>#N/A</v>
      </c>
      <c r="E1177" s="5" t="str">
        <f>(VLOOKUP(Games!B1178, Data!$B$2:$L$134, 6, FALSE)-VLOOKUP(Games!E1178, Data!$B$2:$L$134, 6, FALSE))*'Coefficients - Win Probability'!$E$2</f>
        <v>#N/A</v>
      </c>
      <c r="F1177" s="5" t="str">
        <f>(VLOOKUP(Games!B1178, Data!$B$2:$L$134, 7, FALSE)-VLOOKUP(Games!E1178, Data!$B$2:$L$134, 7, FALSE))*'Coefficients - Win Probability'!$F$2</f>
        <v>#N/A</v>
      </c>
      <c r="G1177" s="5" t="str">
        <f>(VLOOKUP(Games!B1178, Data!$B$2:$L$134, 8, FALSE)-VLOOKUP(Games!E1178, Data!$B$2:$L$134, 8, FALSE))*'Coefficients - Win Probability'!$G$2</f>
        <v>#N/A</v>
      </c>
      <c r="H1177" s="5" t="str">
        <f>(VLOOKUP(Games!B1178, Data!$B$2:$L$134, 9, FALSE)-VLOOKUP(Games!E1178, Data!$B$2:$L$134, 9, FALSE))*'Coefficients - Win Probability'!$H$2</f>
        <v>#N/A</v>
      </c>
      <c r="I1177" s="5" t="str">
        <f>(VLOOKUP(Games!B1178, Data!$B$2:$L$134, 10, FALSE)-VLOOKUP(Games!E1178, Data!$B$2:$L$134, 10, FALSE))*'Coefficients - Win Probability'!$I$2</f>
        <v>#N/A</v>
      </c>
      <c r="J1177" s="5" t="str">
        <f>(IF(AND(VLOOKUP(Games!B1178, Data!$B$2:$L$134, 11, FALSE)=1, VLOOKUP(Games!E1178, Data!$B$2:$L$134, 11, FALSE)&lt;&gt;1), 1,0))*'Coefficients - Win Probability'!$J$2</f>
        <v>#N/A</v>
      </c>
      <c r="K1177" s="5" t="str">
        <f>(IF(AND(VLOOKUP(Games!B1178, Data!$B$2:$L$134, 11, FALSE)&lt;&gt;1, VLOOKUP(Games!E1178, Data!$B$2:$L$134, 11, FALSE)=1), 1,0))*'Coefficients - Win Probability'!$K$2</f>
        <v>#N/A</v>
      </c>
      <c r="L1177" s="5" t="str">
        <f>(VLOOKUP(Games!B1178, Data!$B$2:$L$134, 3, FALSE)-VLOOKUP(Games!E1178, Data!$B$2:$L$134, 3, FALSE))*'Coefficients - Win Probability'!$L$2</f>
        <v>#N/A</v>
      </c>
      <c r="N1177" s="5" t="str">
        <f t="shared" si="1"/>
        <v>#N/A</v>
      </c>
    </row>
    <row r="1178" ht="14.25" customHeight="1">
      <c r="A1178" s="5" t="n">
        <f>'Coefficients - Win Probability'!$A$2</f>
        <v>0</v>
      </c>
      <c r="B1178" s="5" t="n">
        <f>(Games!G1179)*'Coefficients - Win Probability'!$B$2</f>
        <v>0</v>
      </c>
      <c r="C1178" s="5" t="str">
        <f>(VLOOKUP(Games!B1179, Data!$B$2:$L$134, 4, FALSE)-VLOOKUP(Games!E1179, Data!$B$2:$L$134, 4, FALSE))*'Coefficients - Win Probability'!$C$2</f>
        <v>#N/A</v>
      </c>
      <c r="D1178" s="5" t="str">
        <f>(VLOOKUP(Games!B1179, Data!$B$2:$L$134, 5, FALSE)-VLOOKUP(Games!E1179, Data!$B$2:$L$134, 5, FALSE))*'Coefficients - Win Probability'!$D$2</f>
        <v>#N/A</v>
      </c>
      <c r="E1178" s="5" t="str">
        <f>(VLOOKUP(Games!B1179, Data!$B$2:$L$134, 6, FALSE)-VLOOKUP(Games!E1179, Data!$B$2:$L$134, 6, FALSE))*'Coefficients - Win Probability'!$E$2</f>
        <v>#N/A</v>
      </c>
      <c r="F1178" s="5" t="str">
        <f>(VLOOKUP(Games!B1179, Data!$B$2:$L$134, 7, FALSE)-VLOOKUP(Games!E1179, Data!$B$2:$L$134, 7, FALSE))*'Coefficients - Win Probability'!$F$2</f>
        <v>#N/A</v>
      </c>
      <c r="G1178" s="5" t="str">
        <f>(VLOOKUP(Games!B1179, Data!$B$2:$L$134, 8, FALSE)-VLOOKUP(Games!E1179, Data!$B$2:$L$134, 8, FALSE))*'Coefficients - Win Probability'!$G$2</f>
        <v>#N/A</v>
      </c>
      <c r="H1178" s="5" t="str">
        <f>(VLOOKUP(Games!B1179, Data!$B$2:$L$134, 9, FALSE)-VLOOKUP(Games!E1179, Data!$B$2:$L$134, 9, FALSE))*'Coefficients - Win Probability'!$H$2</f>
        <v>#N/A</v>
      </c>
      <c r="I1178" s="5" t="str">
        <f>(VLOOKUP(Games!B1179, Data!$B$2:$L$134, 10, FALSE)-VLOOKUP(Games!E1179, Data!$B$2:$L$134, 10, FALSE))*'Coefficients - Win Probability'!$I$2</f>
        <v>#N/A</v>
      </c>
      <c r="J1178" s="5" t="str">
        <f>(IF(AND(VLOOKUP(Games!B1179, Data!$B$2:$L$134, 11, FALSE)=1, VLOOKUP(Games!E1179, Data!$B$2:$L$134, 11, FALSE)&lt;&gt;1), 1,0))*'Coefficients - Win Probability'!$J$2</f>
        <v>#N/A</v>
      </c>
      <c r="K1178" s="5" t="str">
        <f>(IF(AND(VLOOKUP(Games!B1179, Data!$B$2:$L$134, 11, FALSE)&lt;&gt;1, VLOOKUP(Games!E1179, Data!$B$2:$L$134, 11, FALSE)=1), 1,0))*'Coefficients - Win Probability'!$K$2</f>
        <v>#N/A</v>
      </c>
      <c r="L1178" s="5" t="str">
        <f>(VLOOKUP(Games!B1179, Data!$B$2:$L$134, 3, FALSE)-VLOOKUP(Games!E1179, Data!$B$2:$L$134, 3, FALSE))*'Coefficients - Win Probability'!$L$2</f>
        <v>#N/A</v>
      </c>
      <c r="N1178" s="5" t="str">
        <f t="shared" si="1"/>
        <v>#N/A</v>
      </c>
    </row>
    <row r="1179" ht="14.25" customHeight="1">
      <c r="A1179" s="5" t="n">
        <f>'Coefficients - Win Probability'!$A$2</f>
        <v>0</v>
      </c>
      <c r="B1179" s="5" t="n">
        <f>(Games!G1180)*'Coefficients - Win Probability'!$B$2</f>
        <v>0</v>
      </c>
      <c r="C1179" s="5" t="str">
        <f>(VLOOKUP(Games!B1180, Data!$B$2:$L$134, 4, FALSE)-VLOOKUP(Games!E1180, Data!$B$2:$L$134, 4, FALSE))*'Coefficients - Win Probability'!$C$2</f>
        <v>#N/A</v>
      </c>
      <c r="D1179" s="5" t="str">
        <f>(VLOOKUP(Games!B1180, Data!$B$2:$L$134, 5, FALSE)-VLOOKUP(Games!E1180, Data!$B$2:$L$134, 5, FALSE))*'Coefficients - Win Probability'!$D$2</f>
        <v>#N/A</v>
      </c>
      <c r="E1179" s="5" t="str">
        <f>(VLOOKUP(Games!B1180, Data!$B$2:$L$134, 6, FALSE)-VLOOKUP(Games!E1180, Data!$B$2:$L$134, 6, FALSE))*'Coefficients - Win Probability'!$E$2</f>
        <v>#N/A</v>
      </c>
      <c r="F1179" s="5" t="str">
        <f>(VLOOKUP(Games!B1180, Data!$B$2:$L$134, 7, FALSE)-VLOOKUP(Games!E1180, Data!$B$2:$L$134, 7, FALSE))*'Coefficients - Win Probability'!$F$2</f>
        <v>#N/A</v>
      </c>
      <c r="G1179" s="5" t="str">
        <f>(VLOOKUP(Games!B1180, Data!$B$2:$L$134, 8, FALSE)-VLOOKUP(Games!E1180, Data!$B$2:$L$134, 8, FALSE))*'Coefficients - Win Probability'!$G$2</f>
        <v>#N/A</v>
      </c>
      <c r="H1179" s="5" t="str">
        <f>(VLOOKUP(Games!B1180, Data!$B$2:$L$134, 9, FALSE)-VLOOKUP(Games!E1180, Data!$B$2:$L$134, 9, FALSE))*'Coefficients - Win Probability'!$H$2</f>
        <v>#N/A</v>
      </c>
      <c r="I1179" s="5" t="str">
        <f>(VLOOKUP(Games!B1180, Data!$B$2:$L$134, 10, FALSE)-VLOOKUP(Games!E1180, Data!$B$2:$L$134, 10, FALSE))*'Coefficients - Win Probability'!$I$2</f>
        <v>#N/A</v>
      </c>
      <c r="J1179" s="5" t="str">
        <f>(IF(AND(VLOOKUP(Games!B1180, Data!$B$2:$L$134, 11, FALSE)=1, VLOOKUP(Games!E1180, Data!$B$2:$L$134, 11, FALSE)&lt;&gt;1), 1,0))*'Coefficients - Win Probability'!$J$2</f>
        <v>#N/A</v>
      </c>
      <c r="K1179" s="5" t="str">
        <f>(IF(AND(VLOOKUP(Games!B1180, Data!$B$2:$L$134, 11, FALSE)&lt;&gt;1, VLOOKUP(Games!E1180, Data!$B$2:$L$134, 11, FALSE)=1), 1,0))*'Coefficients - Win Probability'!$K$2</f>
        <v>#N/A</v>
      </c>
      <c r="L1179" s="5" t="str">
        <f>(VLOOKUP(Games!B1180, Data!$B$2:$L$134, 3, FALSE)-VLOOKUP(Games!E1180, Data!$B$2:$L$134, 3, FALSE))*'Coefficients - Win Probability'!$L$2</f>
        <v>#N/A</v>
      </c>
      <c r="N1179" s="5" t="str">
        <f t="shared" si="1"/>
        <v>#N/A</v>
      </c>
    </row>
    <row r="1180" ht="14.25" customHeight="1">
      <c r="A1180" s="5" t="n">
        <f>'Coefficients - Win Probability'!$A$2</f>
        <v>0</v>
      </c>
      <c r="B1180" s="5" t="n">
        <f>(Games!G1181)*'Coefficients - Win Probability'!$B$2</f>
        <v>0</v>
      </c>
      <c r="C1180" s="5" t="str">
        <f>(VLOOKUP(Games!B1181, Data!$B$2:$L$134, 4, FALSE)-VLOOKUP(Games!E1181, Data!$B$2:$L$134, 4, FALSE))*'Coefficients - Win Probability'!$C$2</f>
        <v>#N/A</v>
      </c>
      <c r="D1180" s="5" t="str">
        <f>(VLOOKUP(Games!B1181, Data!$B$2:$L$134, 5, FALSE)-VLOOKUP(Games!E1181, Data!$B$2:$L$134, 5, FALSE))*'Coefficients - Win Probability'!$D$2</f>
        <v>#N/A</v>
      </c>
      <c r="E1180" s="5" t="str">
        <f>(VLOOKUP(Games!B1181, Data!$B$2:$L$134, 6, FALSE)-VLOOKUP(Games!E1181, Data!$B$2:$L$134, 6, FALSE))*'Coefficients - Win Probability'!$E$2</f>
        <v>#N/A</v>
      </c>
      <c r="F1180" s="5" t="str">
        <f>(VLOOKUP(Games!B1181, Data!$B$2:$L$134, 7, FALSE)-VLOOKUP(Games!E1181, Data!$B$2:$L$134, 7, FALSE))*'Coefficients - Win Probability'!$F$2</f>
        <v>#N/A</v>
      </c>
      <c r="G1180" s="5" t="str">
        <f>(VLOOKUP(Games!B1181, Data!$B$2:$L$134, 8, FALSE)-VLOOKUP(Games!E1181, Data!$B$2:$L$134, 8, FALSE))*'Coefficients - Win Probability'!$G$2</f>
        <v>#N/A</v>
      </c>
      <c r="H1180" s="5" t="str">
        <f>(VLOOKUP(Games!B1181, Data!$B$2:$L$134, 9, FALSE)-VLOOKUP(Games!E1181, Data!$B$2:$L$134, 9, FALSE))*'Coefficients - Win Probability'!$H$2</f>
        <v>#N/A</v>
      </c>
      <c r="I1180" s="5" t="str">
        <f>(VLOOKUP(Games!B1181, Data!$B$2:$L$134, 10, FALSE)-VLOOKUP(Games!E1181, Data!$B$2:$L$134, 10, FALSE))*'Coefficients - Win Probability'!$I$2</f>
        <v>#N/A</v>
      </c>
      <c r="J1180" s="5" t="str">
        <f>(IF(AND(VLOOKUP(Games!B1181, Data!$B$2:$L$134, 11, FALSE)=1, VLOOKUP(Games!E1181, Data!$B$2:$L$134, 11, FALSE)&lt;&gt;1), 1,0))*'Coefficients - Win Probability'!$J$2</f>
        <v>#N/A</v>
      </c>
      <c r="K1180" s="5" t="str">
        <f>(IF(AND(VLOOKUP(Games!B1181, Data!$B$2:$L$134, 11, FALSE)&lt;&gt;1, VLOOKUP(Games!E1181, Data!$B$2:$L$134, 11, FALSE)=1), 1,0))*'Coefficients - Win Probability'!$K$2</f>
        <v>#N/A</v>
      </c>
      <c r="L1180" s="5" t="str">
        <f>(VLOOKUP(Games!B1181, Data!$B$2:$L$134, 3, FALSE)-VLOOKUP(Games!E1181, Data!$B$2:$L$134, 3, FALSE))*'Coefficients - Win Probability'!$L$2</f>
        <v>#N/A</v>
      </c>
      <c r="N1180" s="5" t="str">
        <f t="shared" si="1"/>
        <v>#N/A</v>
      </c>
    </row>
    <row r="1181" ht="14.25" customHeight="1">
      <c r="A1181" s="5" t="n">
        <f>'Coefficients - Win Probability'!$A$2</f>
        <v>0</v>
      </c>
      <c r="B1181" s="5" t="n">
        <f>(Games!G1182)*'Coefficients - Win Probability'!$B$2</f>
        <v>0</v>
      </c>
      <c r="C1181" s="5" t="str">
        <f>(VLOOKUP(Games!B1182, Data!$B$2:$L$134, 4, FALSE)-VLOOKUP(Games!E1182, Data!$B$2:$L$134, 4, FALSE))*'Coefficients - Win Probability'!$C$2</f>
        <v>#N/A</v>
      </c>
      <c r="D1181" s="5" t="str">
        <f>(VLOOKUP(Games!B1182, Data!$B$2:$L$134, 5, FALSE)-VLOOKUP(Games!E1182, Data!$B$2:$L$134, 5, FALSE))*'Coefficients - Win Probability'!$D$2</f>
        <v>#N/A</v>
      </c>
      <c r="E1181" s="5" t="str">
        <f>(VLOOKUP(Games!B1182, Data!$B$2:$L$134, 6, FALSE)-VLOOKUP(Games!E1182, Data!$B$2:$L$134, 6, FALSE))*'Coefficients - Win Probability'!$E$2</f>
        <v>#N/A</v>
      </c>
      <c r="F1181" s="5" t="str">
        <f>(VLOOKUP(Games!B1182, Data!$B$2:$L$134, 7, FALSE)-VLOOKUP(Games!E1182, Data!$B$2:$L$134, 7, FALSE))*'Coefficients - Win Probability'!$F$2</f>
        <v>#N/A</v>
      </c>
      <c r="G1181" s="5" t="str">
        <f>(VLOOKUP(Games!B1182, Data!$B$2:$L$134, 8, FALSE)-VLOOKUP(Games!E1182, Data!$B$2:$L$134, 8, FALSE))*'Coefficients - Win Probability'!$G$2</f>
        <v>#N/A</v>
      </c>
      <c r="H1181" s="5" t="str">
        <f>(VLOOKUP(Games!B1182, Data!$B$2:$L$134, 9, FALSE)-VLOOKUP(Games!E1182, Data!$B$2:$L$134, 9, FALSE))*'Coefficients - Win Probability'!$H$2</f>
        <v>#N/A</v>
      </c>
      <c r="I1181" s="5" t="str">
        <f>(VLOOKUP(Games!B1182, Data!$B$2:$L$134, 10, FALSE)-VLOOKUP(Games!E1182, Data!$B$2:$L$134, 10, FALSE))*'Coefficients - Win Probability'!$I$2</f>
        <v>#N/A</v>
      </c>
      <c r="J1181" s="5" t="str">
        <f>(IF(AND(VLOOKUP(Games!B1182, Data!$B$2:$L$134, 11, FALSE)=1, VLOOKUP(Games!E1182, Data!$B$2:$L$134, 11, FALSE)&lt;&gt;1), 1,0))*'Coefficients - Win Probability'!$J$2</f>
        <v>#N/A</v>
      </c>
      <c r="K1181" s="5" t="str">
        <f>(IF(AND(VLOOKUP(Games!B1182, Data!$B$2:$L$134, 11, FALSE)&lt;&gt;1, VLOOKUP(Games!E1182, Data!$B$2:$L$134, 11, FALSE)=1), 1,0))*'Coefficients - Win Probability'!$K$2</f>
        <v>#N/A</v>
      </c>
      <c r="L1181" s="5" t="str">
        <f>(VLOOKUP(Games!B1182, Data!$B$2:$L$134, 3, FALSE)-VLOOKUP(Games!E1182, Data!$B$2:$L$134, 3, FALSE))*'Coefficients - Win Probability'!$L$2</f>
        <v>#N/A</v>
      </c>
      <c r="N1181" s="5" t="str">
        <f t="shared" si="1"/>
        <v>#N/A</v>
      </c>
    </row>
    <row r="1182" ht="14.25" customHeight="1">
      <c r="A1182" s="5" t="n">
        <f>'Coefficients - Win Probability'!$A$2</f>
        <v>0</v>
      </c>
      <c r="B1182" s="5" t="n">
        <f>(Games!G1183)*'Coefficients - Win Probability'!$B$2</f>
        <v>0</v>
      </c>
      <c r="C1182" s="5" t="str">
        <f>(VLOOKUP(Games!B1183, Data!$B$2:$L$134, 4, FALSE)-VLOOKUP(Games!E1183, Data!$B$2:$L$134, 4, FALSE))*'Coefficients - Win Probability'!$C$2</f>
        <v>#N/A</v>
      </c>
      <c r="D1182" s="5" t="str">
        <f>(VLOOKUP(Games!B1183, Data!$B$2:$L$134, 5, FALSE)-VLOOKUP(Games!E1183, Data!$B$2:$L$134, 5, FALSE))*'Coefficients - Win Probability'!$D$2</f>
        <v>#N/A</v>
      </c>
      <c r="E1182" s="5" t="str">
        <f>(VLOOKUP(Games!B1183, Data!$B$2:$L$134, 6, FALSE)-VLOOKUP(Games!E1183, Data!$B$2:$L$134, 6, FALSE))*'Coefficients - Win Probability'!$E$2</f>
        <v>#N/A</v>
      </c>
      <c r="F1182" s="5" t="str">
        <f>(VLOOKUP(Games!B1183, Data!$B$2:$L$134, 7, FALSE)-VLOOKUP(Games!E1183, Data!$B$2:$L$134, 7, FALSE))*'Coefficients - Win Probability'!$F$2</f>
        <v>#N/A</v>
      </c>
      <c r="G1182" s="5" t="str">
        <f>(VLOOKUP(Games!B1183, Data!$B$2:$L$134, 8, FALSE)-VLOOKUP(Games!E1183, Data!$B$2:$L$134, 8, FALSE))*'Coefficients - Win Probability'!$G$2</f>
        <v>#N/A</v>
      </c>
      <c r="H1182" s="5" t="str">
        <f>(VLOOKUP(Games!B1183, Data!$B$2:$L$134, 9, FALSE)-VLOOKUP(Games!E1183, Data!$B$2:$L$134, 9, FALSE))*'Coefficients - Win Probability'!$H$2</f>
        <v>#N/A</v>
      </c>
      <c r="I1182" s="5" t="str">
        <f>(VLOOKUP(Games!B1183, Data!$B$2:$L$134, 10, FALSE)-VLOOKUP(Games!E1183, Data!$B$2:$L$134, 10, FALSE))*'Coefficients - Win Probability'!$I$2</f>
        <v>#N/A</v>
      </c>
      <c r="J1182" s="5" t="str">
        <f>(IF(AND(VLOOKUP(Games!B1183, Data!$B$2:$L$134, 11, FALSE)=1, VLOOKUP(Games!E1183, Data!$B$2:$L$134, 11, FALSE)&lt;&gt;1), 1,0))*'Coefficients - Win Probability'!$J$2</f>
        <v>#N/A</v>
      </c>
      <c r="K1182" s="5" t="str">
        <f>(IF(AND(VLOOKUP(Games!B1183, Data!$B$2:$L$134, 11, FALSE)&lt;&gt;1, VLOOKUP(Games!E1183, Data!$B$2:$L$134, 11, FALSE)=1), 1,0))*'Coefficients - Win Probability'!$K$2</f>
        <v>#N/A</v>
      </c>
      <c r="L1182" s="5" t="str">
        <f>(VLOOKUP(Games!B1183, Data!$B$2:$L$134, 3, FALSE)-VLOOKUP(Games!E1183, Data!$B$2:$L$134, 3, FALSE))*'Coefficients - Win Probability'!$L$2</f>
        <v>#N/A</v>
      </c>
      <c r="N1182" s="5" t="str">
        <f t="shared" si="1"/>
        <v>#N/A</v>
      </c>
    </row>
    <row r="1183" ht="14.25" customHeight="1">
      <c r="A1183" s="5" t="n">
        <f>'Coefficients - Win Probability'!$A$2</f>
        <v>0</v>
      </c>
      <c r="B1183" s="5" t="n">
        <f>(Games!G1184)*'Coefficients - Win Probability'!$B$2</f>
        <v>0</v>
      </c>
      <c r="C1183" s="5" t="str">
        <f>(VLOOKUP(Games!B1184, Data!$B$2:$L$134, 4, FALSE)-VLOOKUP(Games!E1184, Data!$B$2:$L$134, 4, FALSE))*'Coefficients - Win Probability'!$C$2</f>
        <v>#N/A</v>
      </c>
      <c r="D1183" s="5" t="str">
        <f>(VLOOKUP(Games!B1184, Data!$B$2:$L$134, 5, FALSE)-VLOOKUP(Games!E1184, Data!$B$2:$L$134, 5, FALSE))*'Coefficients - Win Probability'!$D$2</f>
        <v>#N/A</v>
      </c>
      <c r="E1183" s="5" t="str">
        <f>(VLOOKUP(Games!B1184, Data!$B$2:$L$134, 6, FALSE)-VLOOKUP(Games!E1184, Data!$B$2:$L$134, 6, FALSE))*'Coefficients - Win Probability'!$E$2</f>
        <v>#N/A</v>
      </c>
      <c r="F1183" s="5" t="str">
        <f>(VLOOKUP(Games!B1184, Data!$B$2:$L$134, 7, FALSE)-VLOOKUP(Games!E1184, Data!$B$2:$L$134, 7, FALSE))*'Coefficients - Win Probability'!$F$2</f>
        <v>#N/A</v>
      </c>
      <c r="G1183" s="5" t="str">
        <f>(VLOOKUP(Games!B1184, Data!$B$2:$L$134, 8, FALSE)-VLOOKUP(Games!E1184, Data!$B$2:$L$134, 8, FALSE))*'Coefficients - Win Probability'!$G$2</f>
        <v>#N/A</v>
      </c>
      <c r="H1183" s="5" t="str">
        <f>(VLOOKUP(Games!B1184, Data!$B$2:$L$134, 9, FALSE)-VLOOKUP(Games!E1184, Data!$B$2:$L$134, 9, FALSE))*'Coefficients - Win Probability'!$H$2</f>
        <v>#N/A</v>
      </c>
      <c r="I1183" s="5" t="str">
        <f>(VLOOKUP(Games!B1184, Data!$B$2:$L$134, 10, FALSE)-VLOOKUP(Games!E1184, Data!$B$2:$L$134, 10, FALSE))*'Coefficients - Win Probability'!$I$2</f>
        <v>#N/A</v>
      </c>
      <c r="J1183" s="5" t="str">
        <f>(IF(AND(VLOOKUP(Games!B1184, Data!$B$2:$L$134, 11, FALSE)=1, VLOOKUP(Games!E1184, Data!$B$2:$L$134, 11, FALSE)&lt;&gt;1), 1,0))*'Coefficients - Win Probability'!$J$2</f>
        <v>#N/A</v>
      </c>
      <c r="K1183" s="5" t="str">
        <f>(IF(AND(VLOOKUP(Games!B1184, Data!$B$2:$L$134, 11, FALSE)&lt;&gt;1, VLOOKUP(Games!E1184, Data!$B$2:$L$134, 11, FALSE)=1), 1,0))*'Coefficients - Win Probability'!$K$2</f>
        <v>#N/A</v>
      </c>
      <c r="L1183" s="5" t="str">
        <f>(VLOOKUP(Games!B1184, Data!$B$2:$L$134, 3, FALSE)-VLOOKUP(Games!E1184, Data!$B$2:$L$134, 3, FALSE))*'Coefficients - Win Probability'!$L$2</f>
        <v>#N/A</v>
      </c>
      <c r="N1183" s="5" t="str">
        <f t="shared" si="1"/>
        <v>#N/A</v>
      </c>
    </row>
    <row r="1184" ht="14.25" customHeight="1">
      <c r="A1184" s="5" t="n">
        <f>'Coefficients - Win Probability'!$A$2</f>
        <v>0</v>
      </c>
      <c r="B1184" s="5" t="n">
        <f>(Games!G1185)*'Coefficients - Win Probability'!$B$2</f>
        <v>0</v>
      </c>
      <c r="C1184" s="5" t="str">
        <f>(VLOOKUP(Games!B1185, Data!$B$2:$L$134, 4, FALSE)-VLOOKUP(Games!E1185, Data!$B$2:$L$134, 4, FALSE))*'Coefficients - Win Probability'!$C$2</f>
        <v>#N/A</v>
      </c>
      <c r="D1184" s="5" t="str">
        <f>(VLOOKUP(Games!B1185, Data!$B$2:$L$134, 5, FALSE)-VLOOKUP(Games!E1185, Data!$B$2:$L$134, 5, FALSE))*'Coefficients - Win Probability'!$D$2</f>
        <v>#N/A</v>
      </c>
      <c r="E1184" s="5" t="str">
        <f>(VLOOKUP(Games!B1185, Data!$B$2:$L$134, 6, FALSE)-VLOOKUP(Games!E1185, Data!$B$2:$L$134, 6, FALSE))*'Coefficients - Win Probability'!$E$2</f>
        <v>#N/A</v>
      </c>
      <c r="F1184" s="5" t="str">
        <f>(VLOOKUP(Games!B1185, Data!$B$2:$L$134, 7, FALSE)-VLOOKUP(Games!E1185, Data!$B$2:$L$134, 7, FALSE))*'Coefficients - Win Probability'!$F$2</f>
        <v>#N/A</v>
      </c>
      <c r="G1184" s="5" t="str">
        <f>(VLOOKUP(Games!B1185, Data!$B$2:$L$134, 8, FALSE)-VLOOKUP(Games!E1185, Data!$B$2:$L$134, 8, FALSE))*'Coefficients - Win Probability'!$G$2</f>
        <v>#N/A</v>
      </c>
      <c r="H1184" s="5" t="str">
        <f>(VLOOKUP(Games!B1185, Data!$B$2:$L$134, 9, FALSE)-VLOOKUP(Games!E1185, Data!$B$2:$L$134, 9, FALSE))*'Coefficients - Win Probability'!$H$2</f>
        <v>#N/A</v>
      </c>
      <c r="I1184" s="5" t="str">
        <f>(VLOOKUP(Games!B1185, Data!$B$2:$L$134, 10, FALSE)-VLOOKUP(Games!E1185, Data!$B$2:$L$134, 10, FALSE))*'Coefficients - Win Probability'!$I$2</f>
        <v>#N/A</v>
      </c>
      <c r="J1184" s="5" t="str">
        <f>(IF(AND(VLOOKUP(Games!B1185, Data!$B$2:$L$134, 11, FALSE)=1, VLOOKUP(Games!E1185, Data!$B$2:$L$134, 11, FALSE)&lt;&gt;1), 1,0))*'Coefficients - Win Probability'!$J$2</f>
        <v>#N/A</v>
      </c>
      <c r="K1184" s="5" t="str">
        <f>(IF(AND(VLOOKUP(Games!B1185, Data!$B$2:$L$134, 11, FALSE)&lt;&gt;1, VLOOKUP(Games!E1185, Data!$B$2:$L$134, 11, FALSE)=1), 1,0))*'Coefficients - Win Probability'!$K$2</f>
        <v>#N/A</v>
      </c>
      <c r="L1184" s="5" t="str">
        <f>(VLOOKUP(Games!B1185, Data!$B$2:$L$134, 3, FALSE)-VLOOKUP(Games!E1185, Data!$B$2:$L$134, 3, FALSE))*'Coefficients - Win Probability'!$L$2</f>
        <v>#N/A</v>
      </c>
      <c r="N1184" s="5" t="str">
        <f t="shared" si="1"/>
        <v>#N/A</v>
      </c>
    </row>
    <row r="1185" ht="14.25" customHeight="1">
      <c r="A1185" s="5" t="n">
        <f>'Coefficients - Win Probability'!$A$2</f>
        <v>0</v>
      </c>
      <c r="B1185" s="5" t="n">
        <f>(Games!G1186)*'Coefficients - Win Probability'!$B$2</f>
        <v>0</v>
      </c>
      <c r="C1185" s="5" t="str">
        <f>(VLOOKUP(Games!B1186, Data!$B$2:$L$134, 4, FALSE)-VLOOKUP(Games!E1186, Data!$B$2:$L$134, 4, FALSE))*'Coefficients - Win Probability'!$C$2</f>
        <v>#N/A</v>
      </c>
      <c r="D1185" s="5" t="str">
        <f>(VLOOKUP(Games!B1186, Data!$B$2:$L$134, 5, FALSE)-VLOOKUP(Games!E1186, Data!$B$2:$L$134, 5, FALSE))*'Coefficients - Win Probability'!$D$2</f>
        <v>#N/A</v>
      </c>
      <c r="E1185" s="5" t="str">
        <f>(VLOOKUP(Games!B1186, Data!$B$2:$L$134, 6, FALSE)-VLOOKUP(Games!E1186, Data!$B$2:$L$134, 6, FALSE))*'Coefficients - Win Probability'!$E$2</f>
        <v>#N/A</v>
      </c>
      <c r="F1185" s="5" t="str">
        <f>(VLOOKUP(Games!B1186, Data!$B$2:$L$134, 7, FALSE)-VLOOKUP(Games!E1186, Data!$B$2:$L$134, 7, FALSE))*'Coefficients - Win Probability'!$F$2</f>
        <v>#N/A</v>
      </c>
      <c r="G1185" s="5" t="str">
        <f>(VLOOKUP(Games!B1186, Data!$B$2:$L$134, 8, FALSE)-VLOOKUP(Games!E1186, Data!$B$2:$L$134, 8, FALSE))*'Coefficients - Win Probability'!$G$2</f>
        <v>#N/A</v>
      </c>
      <c r="H1185" s="5" t="str">
        <f>(VLOOKUP(Games!B1186, Data!$B$2:$L$134, 9, FALSE)-VLOOKUP(Games!E1186, Data!$B$2:$L$134, 9, FALSE))*'Coefficients - Win Probability'!$H$2</f>
        <v>#N/A</v>
      </c>
      <c r="I1185" s="5" t="str">
        <f>(VLOOKUP(Games!B1186, Data!$B$2:$L$134, 10, FALSE)-VLOOKUP(Games!E1186, Data!$B$2:$L$134, 10, FALSE))*'Coefficients - Win Probability'!$I$2</f>
        <v>#N/A</v>
      </c>
      <c r="J1185" s="5" t="str">
        <f>(IF(AND(VLOOKUP(Games!B1186, Data!$B$2:$L$134, 11, FALSE)=1, VLOOKUP(Games!E1186, Data!$B$2:$L$134, 11, FALSE)&lt;&gt;1), 1,0))*'Coefficients - Win Probability'!$J$2</f>
        <v>#N/A</v>
      </c>
      <c r="K1185" s="5" t="str">
        <f>(IF(AND(VLOOKUP(Games!B1186, Data!$B$2:$L$134, 11, FALSE)&lt;&gt;1, VLOOKUP(Games!E1186, Data!$B$2:$L$134, 11, FALSE)=1), 1,0))*'Coefficients - Win Probability'!$K$2</f>
        <v>#N/A</v>
      </c>
      <c r="L1185" s="5" t="str">
        <f>(VLOOKUP(Games!B1186, Data!$B$2:$L$134, 3, FALSE)-VLOOKUP(Games!E1186, Data!$B$2:$L$134, 3, FALSE))*'Coefficients - Win Probability'!$L$2</f>
        <v>#N/A</v>
      </c>
      <c r="N1185" s="5" t="str">
        <f t="shared" si="1"/>
        <v>#N/A</v>
      </c>
    </row>
    <row r="1186" ht="14.25" customHeight="1">
      <c r="A1186" s="5" t="n">
        <f>'Coefficients - Win Probability'!$A$2</f>
        <v>0</v>
      </c>
      <c r="B1186" s="5" t="n">
        <f>(Games!G1187)*'Coefficients - Win Probability'!$B$2</f>
        <v>0</v>
      </c>
      <c r="C1186" s="5" t="str">
        <f>(VLOOKUP(Games!B1187, Data!$B$2:$L$134, 4, FALSE)-VLOOKUP(Games!E1187, Data!$B$2:$L$134, 4, FALSE))*'Coefficients - Win Probability'!$C$2</f>
        <v>#N/A</v>
      </c>
      <c r="D1186" s="5" t="str">
        <f>(VLOOKUP(Games!B1187, Data!$B$2:$L$134, 5, FALSE)-VLOOKUP(Games!E1187, Data!$B$2:$L$134, 5, FALSE))*'Coefficients - Win Probability'!$D$2</f>
        <v>#N/A</v>
      </c>
      <c r="E1186" s="5" t="str">
        <f>(VLOOKUP(Games!B1187, Data!$B$2:$L$134, 6, FALSE)-VLOOKUP(Games!E1187, Data!$B$2:$L$134, 6, FALSE))*'Coefficients - Win Probability'!$E$2</f>
        <v>#N/A</v>
      </c>
      <c r="F1186" s="5" t="str">
        <f>(VLOOKUP(Games!B1187, Data!$B$2:$L$134, 7, FALSE)-VLOOKUP(Games!E1187, Data!$B$2:$L$134, 7, FALSE))*'Coefficients - Win Probability'!$F$2</f>
        <v>#N/A</v>
      </c>
      <c r="G1186" s="5" t="str">
        <f>(VLOOKUP(Games!B1187, Data!$B$2:$L$134, 8, FALSE)-VLOOKUP(Games!E1187, Data!$B$2:$L$134, 8, FALSE))*'Coefficients - Win Probability'!$G$2</f>
        <v>#N/A</v>
      </c>
      <c r="H1186" s="5" t="str">
        <f>(VLOOKUP(Games!B1187, Data!$B$2:$L$134, 9, FALSE)-VLOOKUP(Games!E1187, Data!$B$2:$L$134, 9, FALSE))*'Coefficients - Win Probability'!$H$2</f>
        <v>#N/A</v>
      </c>
      <c r="I1186" s="5" t="str">
        <f>(VLOOKUP(Games!B1187, Data!$B$2:$L$134, 10, FALSE)-VLOOKUP(Games!E1187, Data!$B$2:$L$134, 10, FALSE))*'Coefficients - Win Probability'!$I$2</f>
        <v>#N/A</v>
      </c>
      <c r="J1186" s="5" t="str">
        <f>(IF(AND(VLOOKUP(Games!B1187, Data!$B$2:$L$134, 11, FALSE)=1, VLOOKUP(Games!E1187, Data!$B$2:$L$134, 11, FALSE)&lt;&gt;1), 1,0))*'Coefficients - Win Probability'!$J$2</f>
        <v>#N/A</v>
      </c>
      <c r="K1186" s="5" t="str">
        <f>(IF(AND(VLOOKUP(Games!B1187, Data!$B$2:$L$134, 11, FALSE)&lt;&gt;1, VLOOKUP(Games!E1187, Data!$B$2:$L$134, 11, FALSE)=1), 1,0))*'Coefficients - Win Probability'!$K$2</f>
        <v>#N/A</v>
      </c>
      <c r="L1186" s="5" t="str">
        <f>(VLOOKUP(Games!B1187, Data!$B$2:$L$134, 3, FALSE)-VLOOKUP(Games!E1187, Data!$B$2:$L$134, 3, FALSE))*'Coefficients - Win Probability'!$L$2</f>
        <v>#N/A</v>
      </c>
      <c r="N1186" s="5" t="str">
        <f t="shared" si="1"/>
        <v>#N/A</v>
      </c>
    </row>
    <row r="1187" ht="14.25" customHeight="1">
      <c r="A1187" s="5" t="n">
        <f>'Coefficients - Win Probability'!$A$2</f>
        <v>0</v>
      </c>
      <c r="B1187" s="5" t="n">
        <f>(Games!G1188)*'Coefficients - Win Probability'!$B$2</f>
        <v>0</v>
      </c>
      <c r="C1187" s="5" t="str">
        <f>(VLOOKUP(Games!B1188, Data!$B$2:$L$134, 4, FALSE)-VLOOKUP(Games!E1188, Data!$B$2:$L$134, 4, FALSE))*'Coefficients - Win Probability'!$C$2</f>
        <v>#N/A</v>
      </c>
      <c r="D1187" s="5" t="str">
        <f>(VLOOKUP(Games!B1188, Data!$B$2:$L$134, 5, FALSE)-VLOOKUP(Games!E1188, Data!$B$2:$L$134, 5, FALSE))*'Coefficients - Win Probability'!$D$2</f>
        <v>#N/A</v>
      </c>
      <c r="E1187" s="5" t="str">
        <f>(VLOOKUP(Games!B1188, Data!$B$2:$L$134, 6, FALSE)-VLOOKUP(Games!E1188, Data!$B$2:$L$134, 6, FALSE))*'Coefficients - Win Probability'!$E$2</f>
        <v>#N/A</v>
      </c>
      <c r="F1187" s="5" t="str">
        <f>(VLOOKUP(Games!B1188, Data!$B$2:$L$134, 7, FALSE)-VLOOKUP(Games!E1188, Data!$B$2:$L$134, 7, FALSE))*'Coefficients - Win Probability'!$F$2</f>
        <v>#N/A</v>
      </c>
      <c r="G1187" s="5" t="str">
        <f>(VLOOKUP(Games!B1188, Data!$B$2:$L$134, 8, FALSE)-VLOOKUP(Games!E1188, Data!$B$2:$L$134, 8, FALSE))*'Coefficients - Win Probability'!$G$2</f>
        <v>#N/A</v>
      </c>
      <c r="H1187" s="5" t="str">
        <f>(VLOOKUP(Games!B1188, Data!$B$2:$L$134, 9, FALSE)-VLOOKUP(Games!E1188, Data!$B$2:$L$134, 9, FALSE))*'Coefficients - Win Probability'!$H$2</f>
        <v>#N/A</v>
      </c>
      <c r="I1187" s="5" t="str">
        <f>(VLOOKUP(Games!B1188, Data!$B$2:$L$134, 10, FALSE)-VLOOKUP(Games!E1188, Data!$B$2:$L$134, 10, FALSE))*'Coefficients - Win Probability'!$I$2</f>
        <v>#N/A</v>
      </c>
      <c r="J1187" s="5" t="str">
        <f>(IF(AND(VLOOKUP(Games!B1188, Data!$B$2:$L$134, 11, FALSE)=1, VLOOKUP(Games!E1188, Data!$B$2:$L$134, 11, FALSE)&lt;&gt;1), 1,0))*'Coefficients - Win Probability'!$J$2</f>
        <v>#N/A</v>
      </c>
      <c r="K1187" s="5" t="str">
        <f>(IF(AND(VLOOKUP(Games!B1188, Data!$B$2:$L$134, 11, FALSE)&lt;&gt;1, VLOOKUP(Games!E1188, Data!$B$2:$L$134, 11, FALSE)=1), 1,0))*'Coefficients - Win Probability'!$K$2</f>
        <v>#N/A</v>
      </c>
      <c r="L1187" s="5" t="str">
        <f>(VLOOKUP(Games!B1188, Data!$B$2:$L$134, 3, FALSE)-VLOOKUP(Games!E1188, Data!$B$2:$L$134, 3, FALSE))*'Coefficients - Win Probability'!$L$2</f>
        <v>#N/A</v>
      </c>
      <c r="N1187" s="5" t="str">
        <f t="shared" si="1"/>
        <v>#N/A</v>
      </c>
    </row>
    <row r="1188" ht="14.25" customHeight="1">
      <c r="A1188" s="5" t="n">
        <f>'Coefficients - Win Probability'!$A$2</f>
        <v>0</v>
      </c>
      <c r="B1188" s="5" t="n">
        <f>(Games!G1189)*'Coefficients - Win Probability'!$B$2</f>
        <v>0</v>
      </c>
      <c r="C1188" s="5" t="str">
        <f>(VLOOKUP(Games!B1189, Data!$B$2:$L$134, 4, FALSE)-VLOOKUP(Games!E1189, Data!$B$2:$L$134, 4, FALSE))*'Coefficients - Win Probability'!$C$2</f>
        <v>#N/A</v>
      </c>
      <c r="D1188" s="5" t="str">
        <f>(VLOOKUP(Games!B1189, Data!$B$2:$L$134, 5, FALSE)-VLOOKUP(Games!E1189, Data!$B$2:$L$134, 5, FALSE))*'Coefficients - Win Probability'!$D$2</f>
        <v>#N/A</v>
      </c>
      <c r="E1188" s="5" t="str">
        <f>(VLOOKUP(Games!B1189, Data!$B$2:$L$134, 6, FALSE)-VLOOKUP(Games!E1189, Data!$B$2:$L$134, 6, FALSE))*'Coefficients - Win Probability'!$E$2</f>
        <v>#N/A</v>
      </c>
      <c r="F1188" s="5" t="str">
        <f>(VLOOKUP(Games!B1189, Data!$B$2:$L$134, 7, FALSE)-VLOOKUP(Games!E1189, Data!$B$2:$L$134, 7, FALSE))*'Coefficients - Win Probability'!$F$2</f>
        <v>#N/A</v>
      </c>
      <c r="G1188" s="5" t="str">
        <f>(VLOOKUP(Games!B1189, Data!$B$2:$L$134, 8, FALSE)-VLOOKUP(Games!E1189, Data!$B$2:$L$134, 8, FALSE))*'Coefficients - Win Probability'!$G$2</f>
        <v>#N/A</v>
      </c>
      <c r="H1188" s="5" t="str">
        <f>(VLOOKUP(Games!B1189, Data!$B$2:$L$134, 9, FALSE)-VLOOKUP(Games!E1189, Data!$B$2:$L$134, 9, FALSE))*'Coefficients - Win Probability'!$H$2</f>
        <v>#N/A</v>
      </c>
      <c r="I1188" s="5" t="str">
        <f>(VLOOKUP(Games!B1189, Data!$B$2:$L$134, 10, FALSE)-VLOOKUP(Games!E1189, Data!$B$2:$L$134, 10, FALSE))*'Coefficients - Win Probability'!$I$2</f>
        <v>#N/A</v>
      </c>
      <c r="J1188" s="5" t="str">
        <f>(IF(AND(VLOOKUP(Games!B1189, Data!$B$2:$L$134, 11, FALSE)=1, VLOOKUP(Games!E1189, Data!$B$2:$L$134, 11, FALSE)&lt;&gt;1), 1,0))*'Coefficients - Win Probability'!$J$2</f>
        <v>#N/A</v>
      </c>
      <c r="K1188" s="5" t="str">
        <f>(IF(AND(VLOOKUP(Games!B1189, Data!$B$2:$L$134, 11, FALSE)&lt;&gt;1, VLOOKUP(Games!E1189, Data!$B$2:$L$134, 11, FALSE)=1), 1,0))*'Coefficients - Win Probability'!$K$2</f>
        <v>#N/A</v>
      </c>
      <c r="L1188" s="5" t="str">
        <f>(VLOOKUP(Games!B1189, Data!$B$2:$L$134, 3, FALSE)-VLOOKUP(Games!E1189, Data!$B$2:$L$134, 3, FALSE))*'Coefficients - Win Probability'!$L$2</f>
        <v>#N/A</v>
      </c>
      <c r="N1188" s="5" t="str">
        <f t="shared" si="1"/>
        <v>#N/A</v>
      </c>
    </row>
    <row r="1189" ht="14.25" customHeight="1">
      <c r="A1189" s="5" t="n">
        <f>'Coefficients - Win Probability'!$A$2</f>
        <v>0</v>
      </c>
      <c r="B1189" s="5" t="n">
        <f>(Games!G1190)*'Coefficients - Win Probability'!$B$2</f>
        <v>0</v>
      </c>
      <c r="C1189" s="5" t="str">
        <f>(VLOOKUP(Games!B1190, Data!$B$2:$L$134, 4, FALSE)-VLOOKUP(Games!E1190, Data!$B$2:$L$134, 4, FALSE))*'Coefficients - Win Probability'!$C$2</f>
        <v>#N/A</v>
      </c>
      <c r="D1189" s="5" t="str">
        <f>(VLOOKUP(Games!B1190, Data!$B$2:$L$134, 5, FALSE)-VLOOKUP(Games!E1190, Data!$B$2:$L$134, 5, FALSE))*'Coefficients - Win Probability'!$D$2</f>
        <v>#N/A</v>
      </c>
      <c r="E1189" s="5" t="str">
        <f>(VLOOKUP(Games!B1190, Data!$B$2:$L$134, 6, FALSE)-VLOOKUP(Games!E1190, Data!$B$2:$L$134, 6, FALSE))*'Coefficients - Win Probability'!$E$2</f>
        <v>#N/A</v>
      </c>
      <c r="F1189" s="5" t="str">
        <f>(VLOOKUP(Games!B1190, Data!$B$2:$L$134, 7, FALSE)-VLOOKUP(Games!E1190, Data!$B$2:$L$134, 7, FALSE))*'Coefficients - Win Probability'!$F$2</f>
        <v>#N/A</v>
      </c>
      <c r="G1189" s="5" t="str">
        <f>(VLOOKUP(Games!B1190, Data!$B$2:$L$134, 8, FALSE)-VLOOKUP(Games!E1190, Data!$B$2:$L$134, 8, FALSE))*'Coefficients - Win Probability'!$G$2</f>
        <v>#N/A</v>
      </c>
      <c r="H1189" s="5" t="str">
        <f>(VLOOKUP(Games!B1190, Data!$B$2:$L$134, 9, FALSE)-VLOOKUP(Games!E1190, Data!$B$2:$L$134, 9, FALSE))*'Coefficients - Win Probability'!$H$2</f>
        <v>#N/A</v>
      </c>
      <c r="I1189" s="5" t="str">
        <f>(VLOOKUP(Games!B1190, Data!$B$2:$L$134, 10, FALSE)-VLOOKUP(Games!E1190, Data!$B$2:$L$134, 10, FALSE))*'Coefficients - Win Probability'!$I$2</f>
        <v>#N/A</v>
      </c>
      <c r="J1189" s="5" t="str">
        <f>(IF(AND(VLOOKUP(Games!B1190, Data!$B$2:$L$134, 11, FALSE)=1, VLOOKUP(Games!E1190, Data!$B$2:$L$134, 11, FALSE)&lt;&gt;1), 1,0))*'Coefficients - Win Probability'!$J$2</f>
        <v>#N/A</v>
      </c>
      <c r="K1189" s="5" t="str">
        <f>(IF(AND(VLOOKUP(Games!B1190, Data!$B$2:$L$134, 11, FALSE)&lt;&gt;1, VLOOKUP(Games!E1190, Data!$B$2:$L$134, 11, FALSE)=1), 1,0))*'Coefficients - Win Probability'!$K$2</f>
        <v>#N/A</v>
      </c>
      <c r="L1189" s="5" t="str">
        <f>(VLOOKUP(Games!B1190, Data!$B$2:$L$134, 3, FALSE)-VLOOKUP(Games!E1190, Data!$B$2:$L$134, 3, FALSE))*'Coefficients - Win Probability'!$L$2</f>
        <v>#N/A</v>
      </c>
      <c r="N1189" s="5" t="str">
        <f t="shared" si="1"/>
        <v>#N/A</v>
      </c>
    </row>
    <row r="1190" ht="14.25" customHeight="1">
      <c r="A1190" s="5" t="n">
        <f>'Coefficients - Win Probability'!$A$2</f>
        <v>0</v>
      </c>
      <c r="B1190" s="5" t="n">
        <f>(Games!G1191)*'Coefficients - Win Probability'!$B$2</f>
        <v>0</v>
      </c>
      <c r="C1190" s="5" t="str">
        <f>(VLOOKUP(Games!B1191, Data!$B$2:$L$134, 4, FALSE)-VLOOKUP(Games!E1191, Data!$B$2:$L$134, 4, FALSE))*'Coefficients - Win Probability'!$C$2</f>
        <v>#N/A</v>
      </c>
      <c r="D1190" s="5" t="str">
        <f>(VLOOKUP(Games!B1191, Data!$B$2:$L$134, 5, FALSE)-VLOOKUP(Games!E1191, Data!$B$2:$L$134, 5, FALSE))*'Coefficients - Win Probability'!$D$2</f>
        <v>#N/A</v>
      </c>
      <c r="E1190" s="5" t="str">
        <f>(VLOOKUP(Games!B1191, Data!$B$2:$L$134, 6, FALSE)-VLOOKUP(Games!E1191, Data!$B$2:$L$134, 6, FALSE))*'Coefficients - Win Probability'!$E$2</f>
        <v>#N/A</v>
      </c>
      <c r="F1190" s="5" t="str">
        <f>(VLOOKUP(Games!B1191, Data!$B$2:$L$134, 7, FALSE)-VLOOKUP(Games!E1191, Data!$B$2:$L$134, 7, FALSE))*'Coefficients - Win Probability'!$F$2</f>
        <v>#N/A</v>
      </c>
      <c r="G1190" s="5" t="str">
        <f>(VLOOKUP(Games!B1191, Data!$B$2:$L$134, 8, FALSE)-VLOOKUP(Games!E1191, Data!$B$2:$L$134, 8, FALSE))*'Coefficients - Win Probability'!$G$2</f>
        <v>#N/A</v>
      </c>
      <c r="H1190" s="5" t="str">
        <f>(VLOOKUP(Games!B1191, Data!$B$2:$L$134, 9, FALSE)-VLOOKUP(Games!E1191, Data!$B$2:$L$134, 9, FALSE))*'Coefficients - Win Probability'!$H$2</f>
        <v>#N/A</v>
      </c>
      <c r="I1190" s="5" t="str">
        <f>(VLOOKUP(Games!B1191, Data!$B$2:$L$134, 10, FALSE)-VLOOKUP(Games!E1191, Data!$B$2:$L$134, 10, FALSE))*'Coefficients - Win Probability'!$I$2</f>
        <v>#N/A</v>
      </c>
      <c r="J1190" s="5" t="str">
        <f>(IF(AND(VLOOKUP(Games!B1191, Data!$B$2:$L$134, 11, FALSE)=1, VLOOKUP(Games!E1191, Data!$B$2:$L$134, 11, FALSE)&lt;&gt;1), 1,0))*'Coefficients - Win Probability'!$J$2</f>
        <v>#N/A</v>
      </c>
      <c r="K1190" s="5" t="str">
        <f>(IF(AND(VLOOKUP(Games!B1191, Data!$B$2:$L$134, 11, FALSE)&lt;&gt;1, VLOOKUP(Games!E1191, Data!$B$2:$L$134, 11, FALSE)=1), 1,0))*'Coefficients - Win Probability'!$K$2</f>
        <v>#N/A</v>
      </c>
      <c r="L1190" s="5" t="str">
        <f>(VLOOKUP(Games!B1191, Data!$B$2:$L$134, 3, FALSE)-VLOOKUP(Games!E1191, Data!$B$2:$L$134, 3, FALSE))*'Coefficients - Win Probability'!$L$2</f>
        <v>#N/A</v>
      </c>
      <c r="N1190" s="5" t="str">
        <f t="shared" si="1"/>
        <v>#N/A</v>
      </c>
    </row>
    <row r="1191" ht="14.25" customHeight="1">
      <c r="A1191" s="5" t="n">
        <f>'Coefficients - Win Probability'!$A$2</f>
        <v>0</v>
      </c>
      <c r="B1191" s="5" t="n">
        <f>(Games!G1192)*'Coefficients - Win Probability'!$B$2</f>
        <v>0</v>
      </c>
      <c r="C1191" s="5" t="str">
        <f>(VLOOKUP(Games!B1192, Data!$B$2:$L$134, 4, FALSE)-VLOOKUP(Games!E1192, Data!$B$2:$L$134, 4, FALSE))*'Coefficients - Win Probability'!$C$2</f>
        <v>#N/A</v>
      </c>
      <c r="D1191" s="5" t="str">
        <f>(VLOOKUP(Games!B1192, Data!$B$2:$L$134, 5, FALSE)-VLOOKUP(Games!E1192, Data!$B$2:$L$134, 5, FALSE))*'Coefficients - Win Probability'!$D$2</f>
        <v>#N/A</v>
      </c>
      <c r="E1191" s="5" t="str">
        <f>(VLOOKUP(Games!B1192, Data!$B$2:$L$134, 6, FALSE)-VLOOKUP(Games!E1192, Data!$B$2:$L$134, 6, FALSE))*'Coefficients - Win Probability'!$E$2</f>
        <v>#N/A</v>
      </c>
      <c r="F1191" s="5" t="str">
        <f>(VLOOKUP(Games!B1192, Data!$B$2:$L$134, 7, FALSE)-VLOOKUP(Games!E1192, Data!$B$2:$L$134, 7, FALSE))*'Coefficients - Win Probability'!$F$2</f>
        <v>#N/A</v>
      </c>
      <c r="G1191" s="5" t="str">
        <f>(VLOOKUP(Games!B1192, Data!$B$2:$L$134, 8, FALSE)-VLOOKUP(Games!E1192, Data!$B$2:$L$134, 8, FALSE))*'Coefficients - Win Probability'!$G$2</f>
        <v>#N/A</v>
      </c>
      <c r="H1191" s="5" t="str">
        <f>(VLOOKUP(Games!B1192, Data!$B$2:$L$134, 9, FALSE)-VLOOKUP(Games!E1192, Data!$B$2:$L$134, 9, FALSE))*'Coefficients - Win Probability'!$H$2</f>
        <v>#N/A</v>
      </c>
      <c r="I1191" s="5" t="str">
        <f>(VLOOKUP(Games!B1192, Data!$B$2:$L$134, 10, FALSE)-VLOOKUP(Games!E1192, Data!$B$2:$L$134, 10, FALSE))*'Coefficients - Win Probability'!$I$2</f>
        <v>#N/A</v>
      </c>
      <c r="J1191" s="5" t="str">
        <f>(IF(AND(VLOOKUP(Games!B1192, Data!$B$2:$L$134, 11, FALSE)=1, VLOOKUP(Games!E1192, Data!$B$2:$L$134, 11, FALSE)&lt;&gt;1), 1,0))*'Coefficients - Win Probability'!$J$2</f>
        <v>#N/A</v>
      </c>
      <c r="K1191" s="5" t="str">
        <f>(IF(AND(VLOOKUP(Games!B1192, Data!$B$2:$L$134, 11, FALSE)&lt;&gt;1, VLOOKUP(Games!E1192, Data!$B$2:$L$134, 11, FALSE)=1), 1,0))*'Coefficients - Win Probability'!$K$2</f>
        <v>#N/A</v>
      </c>
      <c r="L1191" s="5" t="str">
        <f>(VLOOKUP(Games!B1192, Data!$B$2:$L$134, 3, FALSE)-VLOOKUP(Games!E1192, Data!$B$2:$L$134, 3, FALSE))*'Coefficients - Win Probability'!$L$2</f>
        <v>#N/A</v>
      </c>
      <c r="N1191" s="5" t="str">
        <f t="shared" si="1"/>
        <v>#N/A</v>
      </c>
    </row>
    <row r="1192" ht="14.25" customHeight="1">
      <c r="A1192" s="5" t="n">
        <f>'Coefficients - Win Probability'!$A$2</f>
        <v>0</v>
      </c>
      <c r="B1192" s="5" t="n">
        <f>(Games!G1193)*'Coefficients - Win Probability'!$B$2</f>
        <v>0</v>
      </c>
      <c r="C1192" s="5" t="str">
        <f>(VLOOKUP(Games!B1193, Data!$B$2:$L$134, 4, FALSE)-VLOOKUP(Games!E1193, Data!$B$2:$L$134, 4, FALSE))*'Coefficients - Win Probability'!$C$2</f>
        <v>#N/A</v>
      </c>
      <c r="D1192" s="5" t="str">
        <f>(VLOOKUP(Games!B1193, Data!$B$2:$L$134, 5, FALSE)-VLOOKUP(Games!E1193, Data!$B$2:$L$134, 5, FALSE))*'Coefficients - Win Probability'!$D$2</f>
        <v>#N/A</v>
      </c>
      <c r="E1192" s="5" t="str">
        <f>(VLOOKUP(Games!B1193, Data!$B$2:$L$134, 6, FALSE)-VLOOKUP(Games!E1193, Data!$B$2:$L$134, 6, FALSE))*'Coefficients - Win Probability'!$E$2</f>
        <v>#N/A</v>
      </c>
      <c r="F1192" s="5" t="str">
        <f>(VLOOKUP(Games!B1193, Data!$B$2:$L$134, 7, FALSE)-VLOOKUP(Games!E1193, Data!$B$2:$L$134, 7, FALSE))*'Coefficients - Win Probability'!$F$2</f>
        <v>#N/A</v>
      </c>
      <c r="G1192" s="5" t="str">
        <f>(VLOOKUP(Games!B1193, Data!$B$2:$L$134, 8, FALSE)-VLOOKUP(Games!E1193, Data!$B$2:$L$134, 8, FALSE))*'Coefficients - Win Probability'!$G$2</f>
        <v>#N/A</v>
      </c>
      <c r="H1192" s="5" t="str">
        <f>(VLOOKUP(Games!B1193, Data!$B$2:$L$134, 9, FALSE)-VLOOKUP(Games!E1193, Data!$B$2:$L$134, 9, FALSE))*'Coefficients - Win Probability'!$H$2</f>
        <v>#N/A</v>
      </c>
      <c r="I1192" s="5" t="str">
        <f>(VLOOKUP(Games!B1193, Data!$B$2:$L$134, 10, FALSE)-VLOOKUP(Games!E1193, Data!$B$2:$L$134, 10, FALSE))*'Coefficients - Win Probability'!$I$2</f>
        <v>#N/A</v>
      </c>
      <c r="J1192" s="5" t="str">
        <f>(IF(AND(VLOOKUP(Games!B1193, Data!$B$2:$L$134, 11, FALSE)=1, VLOOKUP(Games!E1193, Data!$B$2:$L$134, 11, FALSE)&lt;&gt;1), 1,0))*'Coefficients - Win Probability'!$J$2</f>
        <v>#N/A</v>
      </c>
      <c r="K1192" s="5" t="str">
        <f>(IF(AND(VLOOKUP(Games!B1193, Data!$B$2:$L$134, 11, FALSE)&lt;&gt;1, VLOOKUP(Games!E1193, Data!$B$2:$L$134, 11, FALSE)=1), 1,0))*'Coefficients - Win Probability'!$K$2</f>
        <v>#N/A</v>
      </c>
      <c r="L1192" s="5" t="str">
        <f>(VLOOKUP(Games!B1193, Data!$B$2:$L$134, 3, FALSE)-VLOOKUP(Games!E1193, Data!$B$2:$L$134, 3, FALSE))*'Coefficients - Win Probability'!$L$2</f>
        <v>#N/A</v>
      </c>
      <c r="N1192" s="5" t="str">
        <f t="shared" si="1"/>
        <v>#N/A</v>
      </c>
    </row>
    <row r="1193" ht="14.25" customHeight="1">
      <c r="A1193" s="5" t="n">
        <f>'Coefficients - Win Probability'!$A$2</f>
        <v>0</v>
      </c>
      <c r="B1193" s="5" t="n">
        <f>(Games!G1194)*'Coefficients - Win Probability'!$B$2</f>
        <v>0</v>
      </c>
      <c r="C1193" s="5" t="str">
        <f>(VLOOKUP(Games!B1194, Data!$B$2:$L$134, 4, FALSE)-VLOOKUP(Games!E1194, Data!$B$2:$L$134, 4, FALSE))*'Coefficients - Win Probability'!$C$2</f>
        <v>#N/A</v>
      </c>
      <c r="D1193" s="5" t="str">
        <f>(VLOOKUP(Games!B1194, Data!$B$2:$L$134, 5, FALSE)-VLOOKUP(Games!E1194, Data!$B$2:$L$134, 5, FALSE))*'Coefficients - Win Probability'!$D$2</f>
        <v>#N/A</v>
      </c>
      <c r="E1193" s="5" t="str">
        <f>(VLOOKUP(Games!B1194, Data!$B$2:$L$134, 6, FALSE)-VLOOKUP(Games!E1194, Data!$B$2:$L$134, 6, FALSE))*'Coefficients - Win Probability'!$E$2</f>
        <v>#N/A</v>
      </c>
      <c r="F1193" s="5" t="str">
        <f>(VLOOKUP(Games!B1194, Data!$B$2:$L$134, 7, FALSE)-VLOOKUP(Games!E1194, Data!$B$2:$L$134, 7, FALSE))*'Coefficients - Win Probability'!$F$2</f>
        <v>#N/A</v>
      </c>
      <c r="G1193" s="5" t="str">
        <f>(VLOOKUP(Games!B1194, Data!$B$2:$L$134, 8, FALSE)-VLOOKUP(Games!E1194, Data!$B$2:$L$134, 8, FALSE))*'Coefficients - Win Probability'!$G$2</f>
        <v>#N/A</v>
      </c>
      <c r="H1193" s="5" t="str">
        <f>(VLOOKUP(Games!B1194, Data!$B$2:$L$134, 9, FALSE)-VLOOKUP(Games!E1194, Data!$B$2:$L$134, 9, FALSE))*'Coefficients - Win Probability'!$H$2</f>
        <v>#N/A</v>
      </c>
      <c r="I1193" s="5" t="str">
        <f>(VLOOKUP(Games!B1194, Data!$B$2:$L$134, 10, FALSE)-VLOOKUP(Games!E1194, Data!$B$2:$L$134, 10, FALSE))*'Coefficients - Win Probability'!$I$2</f>
        <v>#N/A</v>
      </c>
      <c r="J1193" s="5" t="str">
        <f>(IF(AND(VLOOKUP(Games!B1194, Data!$B$2:$L$134, 11, FALSE)=1, VLOOKUP(Games!E1194, Data!$B$2:$L$134, 11, FALSE)&lt;&gt;1), 1,0))*'Coefficients - Win Probability'!$J$2</f>
        <v>#N/A</v>
      </c>
      <c r="K1193" s="5" t="str">
        <f>(IF(AND(VLOOKUP(Games!B1194, Data!$B$2:$L$134, 11, FALSE)&lt;&gt;1, VLOOKUP(Games!E1194, Data!$B$2:$L$134, 11, FALSE)=1), 1,0))*'Coefficients - Win Probability'!$K$2</f>
        <v>#N/A</v>
      </c>
      <c r="L1193" s="5" t="str">
        <f>(VLOOKUP(Games!B1194, Data!$B$2:$L$134, 3, FALSE)-VLOOKUP(Games!E1194, Data!$B$2:$L$134, 3, FALSE))*'Coefficients - Win Probability'!$L$2</f>
        <v>#N/A</v>
      </c>
      <c r="N1193" s="5" t="str">
        <f t="shared" si="1"/>
        <v>#N/A</v>
      </c>
    </row>
    <row r="1194" ht="14.25" customHeight="1">
      <c r="A1194" s="5" t="n">
        <f>'Coefficients - Win Probability'!$A$2</f>
        <v>0</v>
      </c>
      <c r="B1194" s="5" t="n">
        <f>(Games!G1195)*'Coefficients - Win Probability'!$B$2</f>
        <v>0</v>
      </c>
      <c r="C1194" s="5" t="str">
        <f>(VLOOKUP(Games!B1195, Data!$B$2:$L$134, 4, FALSE)-VLOOKUP(Games!E1195, Data!$B$2:$L$134, 4, FALSE))*'Coefficients - Win Probability'!$C$2</f>
        <v>#N/A</v>
      </c>
      <c r="D1194" s="5" t="str">
        <f>(VLOOKUP(Games!B1195, Data!$B$2:$L$134, 5, FALSE)-VLOOKUP(Games!E1195, Data!$B$2:$L$134, 5, FALSE))*'Coefficients - Win Probability'!$D$2</f>
        <v>#N/A</v>
      </c>
      <c r="E1194" s="5" t="str">
        <f>(VLOOKUP(Games!B1195, Data!$B$2:$L$134, 6, FALSE)-VLOOKUP(Games!E1195, Data!$B$2:$L$134, 6, FALSE))*'Coefficients - Win Probability'!$E$2</f>
        <v>#N/A</v>
      </c>
      <c r="F1194" s="5" t="str">
        <f>(VLOOKUP(Games!B1195, Data!$B$2:$L$134, 7, FALSE)-VLOOKUP(Games!E1195, Data!$B$2:$L$134, 7, FALSE))*'Coefficients - Win Probability'!$F$2</f>
        <v>#N/A</v>
      </c>
      <c r="G1194" s="5" t="str">
        <f>(VLOOKUP(Games!B1195, Data!$B$2:$L$134, 8, FALSE)-VLOOKUP(Games!E1195, Data!$B$2:$L$134, 8, FALSE))*'Coefficients - Win Probability'!$G$2</f>
        <v>#N/A</v>
      </c>
      <c r="H1194" s="5" t="str">
        <f>(VLOOKUP(Games!B1195, Data!$B$2:$L$134, 9, FALSE)-VLOOKUP(Games!E1195, Data!$B$2:$L$134, 9, FALSE))*'Coefficients - Win Probability'!$H$2</f>
        <v>#N/A</v>
      </c>
      <c r="I1194" s="5" t="str">
        <f>(VLOOKUP(Games!B1195, Data!$B$2:$L$134, 10, FALSE)-VLOOKUP(Games!E1195, Data!$B$2:$L$134, 10, FALSE))*'Coefficients - Win Probability'!$I$2</f>
        <v>#N/A</v>
      </c>
      <c r="J1194" s="5" t="str">
        <f>(IF(AND(VLOOKUP(Games!B1195, Data!$B$2:$L$134, 11, FALSE)=1, VLOOKUP(Games!E1195, Data!$B$2:$L$134, 11, FALSE)&lt;&gt;1), 1,0))*'Coefficients - Win Probability'!$J$2</f>
        <v>#N/A</v>
      </c>
      <c r="K1194" s="5" t="str">
        <f>(IF(AND(VLOOKUP(Games!B1195, Data!$B$2:$L$134, 11, FALSE)&lt;&gt;1, VLOOKUP(Games!E1195, Data!$B$2:$L$134, 11, FALSE)=1), 1,0))*'Coefficients - Win Probability'!$K$2</f>
        <v>#N/A</v>
      </c>
      <c r="L1194" s="5" t="str">
        <f>(VLOOKUP(Games!B1195, Data!$B$2:$L$134, 3, FALSE)-VLOOKUP(Games!E1195, Data!$B$2:$L$134, 3, FALSE))*'Coefficients - Win Probability'!$L$2</f>
        <v>#N/A</v>
      </c>
      <c r="N1194" s="5" t="str">
        <f t="shared" si="1"/>
        <v>#N/A</v>
      </c>
    </row>
    <row r="1195" ht="14.25" customHeight="1">
      <c r="A1195" s="5" t="n">
        <f>'Coefficients - Win Probability'!$A$2</f>
        <v>0</v>
      </c>
      <c r="B1195" s="5" t="n">
        <f>(Games!G1196)*'Coefficients - Win Probability'!$B$2</f>
        <v>0</v>
      </c>
      <c r="C1195" s="5" t="str">
        <f>(VLOOKUP(Games!B1196, Data!$B$2:$L$134, 4, FALSE)-VLOOKUP(Games!E1196, Data!$B$2:$L$134, 4, FALSE))*'Coefficients - Win Probability'!$C$2</f>
        <v>#N/A</v>
      </c>
      <c r="D1195" s="5" t="str">
        <f>(VLOOKUP(Games!B1196, Data!$B$2:$L$134, 5, FALSE)-VLOOKUP(Games!E1196, Data!$B$2:$L$134, 5, FALSE))*'Coefficients - Win Probability'!$D$2</f>
        <v>#N/A</v>
      </c>
      <c r="E1195" s="5" t="str">
        <f>(VLOOKUP(Games!B1196, Data!$B$2:$L$134, 6, FALSE)-VLOOKUP(Games!E1196, Data!$B$2:$L$134, 6, FALSE))*'Coefficients - Win Probability'!$E$2</f>
        <v>#N/A</v>
      </c>
      <c r="F1195" s="5" t="str">
        <f>(VLOOKUP(Games!B1196, Data!$B$2:$L$134, 7, FALSE)-VLOOKUP(Games!E1196, Data!$B$2:$L$134, 7, FALSE))*'Coefficients - Win Probability'!$F$2</f>
        <v>#N/A</v>
      </c>
      <c r="G1195" s="5" t="str">
        <f>(VLOOKUP(Games!B1196, Data!$B$2:$L$134, 8, FALSE)-VLOOKUP(Games!E1196, Data!$B$2:$L$134, 8, FALSE))*'Coefficients - Win Probability'!$G$2</f>
        <v>#N/A</v>
      </c>
      <c r="H1195" s="5" t="str">
        <f>(VLOOKUP(Games!B1196, Data!$B$2:$L$134, 9, FALSE)-VLOOKUP(Games!E1196, Data!$B$2:$L$134, 9, FALSE))*'Coefficients - Win Probability'!$H$2</f>
        <v>#N/A</v>
      </c>
      <c r="I1195" s="5" t="str">
        <f>(VLOOKUP(Games!B1196, Data!$B$2:$L$134, 10, FALSE)-VLOOKUP(Games!E1196, Data!$B$2:$L$134, 10, FALSE))*'Coefficients - Win Probability'!$I$2</f>
        <v>#N/A</v>
      </c>
      <c r="J1195" s="5" t="str">
        <f>(IF(AND(VLOOKUP(Games!B1196, Data!$B$2:$L$134, 11, FALSE)=1, VLOOKUP(Games!E1196, Data!$B$2:$L$134, 11, FALSE)&lt;&gt;1), 1,0))*'Coefficients - Win Probability'!$J$2</f>
        <v>#N/A</v>
      </c>
      <c r="K1195" s="5" t="str">
        <f>(IF(AND(VLOOKUP(Games!B1196, Data!$B$2:$L$134, 11, FALSE)&lt;&gt;1, VLOOKUP(Games!E1196, Data!$B$2:$L$134, 11, FALSE)=1), 1,0))*'Coefficients - Win Probability'!$K$2</f>
        <v>#N/A</v>
      </c>
      <c r="L1195" s="5" t="str">
        <f>(VLOOKUP(Games!B1196, Data!$B$2:$L$134, 3, FALSE)-VLOOKUP(Games!E1196, Data!$B$2:$L$134, 3, FALSE))*'Coefficients - Win Probability'!$L$2</f>
        <v>#N/A</v>
      </c>
      <c r="N1195" s="5" t="str">
        <f t="shared" si="1"/>
        <v>#N/A</v>
      </c>
    </row>
    <row r="1196" ht="14.25" customHeight="1">
      <c r="A1196" s="5" t="n">
        <f>'Coefficients - Win Probability'!$A$2</f>
        <v>0</v>
      </c>
      <c r="B1196" s="5" t="n">
        <f>(Games!G1197)*'Coefficients - Win Probability'!$B$2</f>
        <v>0</v>
      </c>
      <c r="C1196" s="5" t="str">
        <f>(VLOOKUP(Games!B1197, Data!$B$2:$L$134, 4, FALSE)-VLOOKUP(Games!E1197, Data!$B$2:$L$134, 4, FALSE))*'Coefficients - Win Probability'!$C$2</f>
        <v>#N/A</v>
      </c>
      <c r="D1196" s="5" t="str">
        <f>(VLOOKUP(Games!B1197, Data!$B$2:$L$134, 5, FALSE)-VLOOKUP(Games!E1197, Data!$B$2:$L$134, 5, FALSE))*'Coefficients - Win Probability'!$D$2</f>
        <v>#N/A</v>
      </c>
      <c r="E1196" s="5" t="str">
        <f>(VLOOKUP(Games!B1197, Data!$B$2:$L$134, 6, FALSE)-VLOOKUP(Games!E1197, Data!$B$2:$L$134, 6, FALSE))*'Coefficients - Win Probability'!$E$2</f>
        <v>#N/A</v>
      </c>
      <c r="F1196" s="5" t="str">
        <f>(VLOOKUP(Games!B1197, Data!$B$2:$L$134, 7, FALSE)-VLOOKUP(Games!E1197, Data!$B$2:$L$134, 7, FALSE))*'Coefficients - Win Probability'!$F$2</f>
        <v>#N/A</v>
      </c>
      <c r="G1196" s="5" t="str">
        <f>(VLOOKUP(Games!B1197, Data!$B$2:$L$134, 8, FALSE)-VLOOKUP(Games!E1197, Data!$B$2:$L$134, 8, FALSE))*'Coefficients - Win Probability'!$G$2</f>
        <v>#N/A</v>
      </c>
      <c r="H1196" s="5" t="str">
        <f>(VLOOKUP(Games!B1197, Data!$B$2:$L$134, 9, FALSE)-VLOOKUP(Games!E1197, Data!$B$2:$L$134, 9, FALSE))*'Coefficients - Win Probability'!$H$2</f>
        <v>#N/A</v>
      </c>
      <c r="I1196" s="5" t="str">
        <f>(VLOOKUP(Games!B1197, Data!$B$2:$L$134, 10, FALSE)-VLOOKUP(Games!E1197, Data!$B$2:$L$134, 10, FALSE))*'Coefficients - Win Probability'!$I$2</f>
        <v>#N/A</v>
      </c>
      <c r="J1196" s="5" t="str">
        <f>(IF(AND(VLOOKUP(Games!B1197, Data!$B$2:$L$134, 11, FALSE)=1, VLOOKUP(Games!E1197, Data!$B$2:$L$134, 11, FALSE)&lt;&gt;1), 1,0))*'Coefficients - Win Probability'!$J$2</f>
        <v>#N/A</v>
      </c>
      <c r="K1196" s="5" t="str">
        <f>(IF(AND(VLOOKUP(Games!B1197, Data!$B$2:$L$134, 11, FALSE)&lt;&gt;1, VLOOKUP(Games!E1197, Data!$B$2:$L$134, 11, FALSE)=1), 1,0))*'Coefficients - Win Probability'!$K$2</f>
        <v>#N/A</v>
      </c>
      <c r="L1196" s="5" t="str">
        <f>(VLOOKUP(Games!B1197, Data!$B$2:$L$134, 3, FALSE)-VLOOKUP(Games!E1197, Data!$B$2:$L$134, 3, FALSE))*'Coefficients - Win Probability'!$L$2</f>
        <v>#N/A</v>
      </c>
      <c r="N1196" s="5" t="str">
        <f t="shared" si="1"/>
        <v>#N/A</v>
      </c>
    </row>
    <row r="1197" ht="14.25" customHeight="1">
      <c r="A1197" s="5" t="n">
        <f>'Coefficients - Win Probability'!$A$2</f>
        <v>0</v>
      </c>
      <c r="B1197" s="5" t="n">
        <f>(Games!G1198)*'Coefficients - Win Probability'!$B$2</f>
        <v>0</v>
      </c>
      <c r="C1197" s="5" t="str">
        <f>(VLOOKUP(Games!B1198, Data!$B$2:$L$134, 4, FALSE)-VLOOKUP(Games!E1198, Data!$B$2:$L$134, 4, FALSE))*'Coefficients - Win Probability'!$C$2</f>
        <v>#N/A</v>
      </c>
      <c r="D1197" s="5" t="str">
        <f>(VLOOKUP(Games!B1198, Data!$B$2:$L$134, 5, FALSE)-VLOOKUP(Games!E1198, Data!$B$2:$L$134, 5, FALSE))*'Coefficients - Win Probability'!$D$2</f>
        <v>#N/A</v>
      </c>
      <c r="E1197" s="5" t="str">
        <f>(VLOOKUP(Games!B1198, Data!$B$2:$L$134, 6, FALSE)-VLOOKUP(Games!E1198, Data!$B$2:$L$134, 6, FALSE))*'Coefficients - Win Probability'!$E$2</f>
        <v>#N/A</v>
      </c>
      <c r="F1197" s="5" t="str">
        <f>(VLOOKUP(Games!B1198, Data!$B$2:$L$134, 7, FALSE)-VLOOKUP(Games!E1198, Data!$B$2:$L$134, 7, FALSE))*'Coefficients - Win Probability'!$F$2</f>
        <v>#N/A</v>
      </c>
      <c r="G1197" s="5" t="str">
        <f>(VLOOKUP(Games!B1198, Data!$B$2:$L$134, 8, FALSE)-VLOOKUP(Games!E1198, Data!$B$2:$L$134, 8, FALSE))*'Coefficients - Win Probability'!$G$2</f>
        <v>#N/A</v>
      </c>
      <c r="H1197" s="5" t="str">
        <f>(VLOOKUP(Games!B1198, Data!$B$2:$L$134, 9, FALSE)-VLOOKUP(Games!E1198, Data!$B$2:$L$134, 9, FALSE))*'Coefficients - Win Probability'!$H$2</f>
        <v>#N/A</v>
      </c>
      <c r="I1197" s="5" t="str">
        <f>(VLOOKUP(Games!B1198, Data!$B$2:$L$134, 10, FALSE)-VLOOKUP(Games!E1198, Data!$B$2:$L$134, 10, FALSE))*'Coefficients - Win Probability'!$I$2</f>
        <v>#N/A</v>
      </c>
      <c r="J1197" s="5" t="str">
        <f>(IF(AND(VLOOKUP(Games!B1198, Data!$B$2:$L$134, 11, FALSE)=1, VLOOKUP(Games!E1198, Data!$B$2:$L$134, 11, FALSE)&lt;&gt;1), 1,0))*'Coefficients - Win Probability'!$J$2</f>
        <v>#N/A</v>
      </c>
      <c r="K1197" s="5" t="str">
        <f>(IF(AND(VLOOKUP(Games!B1198, Data!$B$2:$L$134, 11, FALSE)&lt;&gt;1, VLOOKUP(Games!E1198, Data!$B$2:$L$134, 11, FALSE)=1), 1,0))*'Coefficients - Win Probability'!$K$2</f>
        <v>#N/A</v>
      </c>
      <c r="L1197" s="5" t="str">
        <f>(VLOOKUP(Games!B1198, Data!$B$2:$L$134, 3, FALSE)-VLOOKUP(Games!E1198, Data!$B$2:$L$134, 3, FALSE))*'Coefficients - Win Probability'!$L$2</f>
        <v>#N/A</v>
      </c>
      <c r="N1197" s="5" t="str">
        <f t="shared" si="1"/>
        <v>#N/A</v>
      </c>
    </row>
    <row r="1198" ht="14.25" customHeight="1">
      <c r="A1198" s="5" t="n">
        <f>'Coefficients - Win Probability'!$A$2</f>
        <v>0</v>
      </c>
      <c r="B1198" s="5" t="n">
        <f>(Games!G1199)*'Coefficients - Win Probability'!$B$2</f>
        <v>0</v>
      </c>
      <c r="C1198" s="5" t="str">
        <f>(VLOOKUP(Games!B1199, Data!$B$2:$L$134, 4, FALSE)-VLOOKUP(Games!E1199, Data!$B$2:$L$134, 4, FALSE))*'Coefficients - Win Probability'!$C$2</f>
        <v>#N/A</v>
      </c>
      <c r="D1198" s="5" t="str">
        <f>(VLOOKUP(Games!B1199, Data!$B$2:$L$134, 5, FALSE)-VLOOKUP(Games!E1199, Data!$B$2:$L$134, 5, FALSE))*'Coefficients - Win Probability'!$D$2</f>
        <v>#N/A</v>
      </c>
      <c r="E1198" s="5" t="str">
        <f>(VLOOKUP(Games!B1199, Data!$B$2:$L$134, 6, FALSE)-VLOOKUP(Games!E1199, Data!$B$2:$L$134, 6, FALSE))*'Coefficients - Win Probability'!$E$2</f>
        <v>#N/A</v>
      </c>
      <c r="F1198" s="5" t="str">
        <f>(VLOOKUP(Games!B1199, Data!$B$2:$L$134, 7, FALSE)-VLOOKUP(Games!E1199, Data!$B$2:$L$134, 7, FALSE))*'Coefficients - Win Probability'!$F$2</f>
        <v>#N/A</v>
      </c>
      <c r="G1198" s="5" t="str">
        <f>(VLOOKUP(Games!B1199, Data!$B$2:$L$134, 8, FALSE)-VLOOKUP(Games!E1199, Data!$B$2:$L$134, 8, FALSE))*'Coefficients - Win Probability'!$G$2</f>
        <v>#N/A</v>
      </c>
      <c r="H1198" s="5" t="str">
        <f>(VLOOKUP(Games!B1199, Data!$B$2:$L$134, 9, FALSE)-VLOOKUP(Games!E1199, Data!$B$2:$L$134, 9, FALSE))*'Coefficients - Win Probability'!$H$2</f>
        <v>#N/A</v>
      </c>
      <c r="I1198" s="5" t="str">
        <f>(VLOOKUP(Games!B1199, Data!$B$2:$L$134, 10, FALSE)-VLOOKUP(Games!E1199, Data!$B$2:$L$134, 10, FALSE))*'Coefficients - Win Probability'!$I$2</f>
        <v>#N/A</v>
      </c>
      <c r="J1198" s="5" t="str">
        <f>(IF(AND(VLOOKUP(Games!B1199, Data!$B$2:$L$134, 11, FALSE)=1, VLOOKUP(Games!E1199, Data!$B$2:$L$134, 11, FALSE)&lt;&gt;1), 1,0))*'Coefficients - Win Probability'!$J$2</f>
        <v>#N/A</v>
      </c>
      <c r="K1198" s="5" t="str">
        <f>(IF(AND(VLOOKUP(Games!B1199, Data!$B$2:$L$134, 11, FALSE)&lt;&gt;1, VLOOKUP(Games!E1199, Data!$B$2:$L$134, 11, FALSE)=1), 1,0))*'Coefficients - Win Probability'!$K$2</f>
        <v>#N/A</v>
      </c>
      <c r="L1198" s="5" t="str">
        <f>(VLOOKUP(Games!B1199, Data!$B$2:$L$134, 3, FALSE)-VLOOKUP(Games!E1199, Data!$B$2:$L$134, 3, FALSE))*'Coefficients - Win Probability'!$L$2</f>
        <v>#N/A</v>
      </c>
      <c r="N1198" s="5" t="str">
        <f t="shared" si="1"/>
        <v>#N/A</v>
      </c>
    </row>
    <row r="1199" ht="14.25" customHeight="1">
      <c r="A1199" s="5" t="n">
        <f>'Coefficients - Win Probability'!$A$2</f>
        <v>0</v>
      </c>
      <c r="B1199" s="5" t="n">
        <f>(Games!G1200)*'Coefficients - Win Probability'!$B$2</f>
        <v>0</v>
      </c>
      <c r="C1199" s="5" t="str">
        <f>(VLOOKUP(Games!B1200, Data!$B$2:$L$134, 4, FALSE)-VLOOKUP(Games!E1200, Data!$B$2:$L$134, 4, FALSE))*'Coefficients - Win Probability'!$C$2</f>
        <v>#N/A</v>
      </c>
      <c r="D1199" s="5" t="str">
        <f>(VLOOKUP(Games!B1200, Data!$B$2:$L$134, 5, FALSE)-VLOOKUP(Games!E1200, Data!$B$2:$L$134, 5, FALSE))*'Coefficients - Win Probability'!$D$2</f>
        <v>#N/A</v>
      </c>
      <c r="E1199" s="5" t="str">
        <f>(VLOOKUP(Games!B1200, Data!$B$2:$L$134, 6, FALSE)-VLOOKUP(Games!E1200, Data!$B$2:$L$134, 6, FALSE))*'Coefficients - Win Probability'!$E$2</f>
        <v>#N/A</v>
      </c>
      <c r="F1199" s="5" t="str">
        <f>(VLOOKUP(Games!B1200, Data!$B$2:$L$134, 7, FALSE)-VLOOKUP(Games!E1200, Data!$B$2:$L$134, 7, FALSE))*'Coefficients - Win Probability'!$F$2</f>
        <v>#N/A</v>
      </c>
      <c r="G1199" s="5" t="str">
        <f>(VLOOKUP(Games!B1200, Data!$B$2:$L$134, 8, FALSE)-VLOOKUP(Games!E1200, Data!$B$2:$L$134, 8, FALSE))*'Coefficients - Win Probability'!$G$2</f>
        <v>#N/A</v>
      </c>
      <c r="H1199" s="5" t="str">
        <f>(VLOOKUP(Games!B1200, Data!$B$2:$L$134, 9, FALSE)-VLOOKUP(Games!E1200, Data!$B$2:$L$134, 9, FALSE))*'Coefficients - Win Probability'!$H$2</f>
        <v>#N/A</v>
      </c>
      <c r="I1199" s="5" t="str">
        <f>(VLOOKUP(Games!B1200, Data!$B$2:$L$134, 10, FALSE)-VLOOKUP(Games!E1200, Data!$B$2:$L$134, 10, FALSE))*'Coefficients - Win Probability'!$I$2</f>
        <v>#N/A</v>
      </c>
      <c r="J1199" s="5" t="str">
        <f>(IF(AND(VLOOKUP(Games!B1200, Data!$B$2:$L$134, 11, FALSE)=1, VLOOKUP(Games!E1200, Data!$B$2:$L$134, 11, FALSE)&lt;&gt;1), 1,0))*'Coefficients - Win Probability'!$J$2</f>
        <v>#N/A</v>
      </c>
      <c r="K1199" s="5" t="str">
        <f>(IF(AND(VLOOKUP(Games!B1200, Data!$B$2:$L$134, 11, FALSE)&lt;&gt;1, VLOOKUP(Games!E1200, Data!$B$2:$L$134, 11, FALSE)=1), 1,0))*'Coefficients - Win Probability'!$K$2</f>
        <v>#N/A</v>
      </c>
      <c r="L1199" s="5" t="str">
        <f>(VLOOKUP(Games!B1200, Data!$B$2:$L$134, 3, FALSE)-VLOOKUP(Games!E1200, Data!$B$2:$L$134, 3, FALSE))*'Coefficients - Win Probability'!$L$2</f>
        <v>#N/A</v>
      </c>
      <c r="N1199" s="5" t="str">
        <f t="shared" si="1"/>
        <v>#N/A</v>
      </c>
    </row>
    <row r="1200" ht="14.25" customHeight="1">
      <c r="A1200" s="5" t="n">
        <f>'Coefficients - Win Probability'!$A$2</f>
        <v>0</v>
      </c>
      <c r="B1200" s="5" t="n">
        <f>(Games!G1201)*'Coefficients - Win Probability'!$B$2</f>
        <v>0</v>
      </c>
      <c r="C1200" s="5" t="str">
        <f>(VLOOKUP(Games!B1201, Data!$B$2:$L$134, 4, FALSE)-VLOOKUP(Games!E1201, Data!$B$2:$L$134, 4, FALSE))*'Coefficients - Win Probability'!$C$2</f>
        <v>#N/A</v>
      </c>
      <c r="D1200" s="5" t="str">
        <f>(VLOOKUP(Games!B1201, Data!$B$2:$L$134, 5, FALSE)-VLOOKUP(Games!E1201, Data!$B$2:$L$134, 5, FALSE))*'Coefficients - Win Probability'!$D$2</f>
        <v>#N/A</v>
      </c>
      <c r="E1200" s="5" t="str">
        <f>(VLOOKUP(Games!B1201, Data!$B$2:$L$134, 6, FALSE)-VLOOKUP(Games!E1201, Data!$B$2:$L$134, 6, FALSE))*'Coefficients - Win Probability'!$E$2</f>
        <v>#N/A</v>
      </c>
      <c r="F1200" s="5" t="str">
        <f>(VLOOKUP(Games!B1201, Data!$B$2:$L$134, 7, FALSE)-VLOOKUP(Games!E1201, Data!$B$2:$L$134, 7, FALSE))*'Coefficients - Win Probability'!$F$2</f>
        <v>#N/A</v>
      </c>
      <c r="G1200" s="5" t="str">
        <f>(VLOOKUP(Games!B1201, Data!$B$2:$L$134, 8, FALSE)-VLOOKUP(Games!E1201, Data!$B$2:$L$134, 8, FALSE))*'Coefficients - Win Probability'!$G$2</f>
        <v>#N/A</v>
      </c>
      <c r="H1200" s="5" t="str">
        <f>(VLOOKUP(Games!B1201, Data!$B$2:$L$134, 9, FALSE)-VLOOKUP(Games!E1201, Data!$B$2:$L$134, 9, FALSE))*'Coefficients - Win Probability'!$H$2</f>
        <v>#N/A</v>
      </c>
      <c r="I1200" s="5" t="str">
        <f>(VLOOKUP(Games!B1201, Data!$B$2:$L$134, 10, FALSE)-VLOOKUP(Games!E1201, Data!$B$2:$L$134, 10, FALSE))*'Coefficients - Win Probability'!$I$2</f>
        <v>#N/A</v>
      </c>
      <c r="J1200" s="5" t="str">
        <f>(IF(AND(VLOOKUP(Games!B1201, Data!$B$2:$L$134, 11, FALSE)=1, VLOOKUP(Games!E1201, Data!$B$2:$L$134, 11, FALSE)&lt;&gt;1), 1,0))*'Coefficients - Win Probability'!$J$2</f>
        <v>#N/A</v>
      </c>
      <c r="K1200" s="5" t="str">
        <f>(IF(AND(VLOOKUP(Games!B1201, Data!$B$2:$L$134, 11, FALSE)&lt;&gt;1, VLOOKUP(Games!E1201, Data!$B$2:$L$134, 11, FALSE)=1), 1,0))*'Coefficients - Win Probability'!$K$2</f>
        <v>#N/A</v>
      </c>
      <c r="L1200" s="5" t="str">
        <f>(VLOOKUP(Games!B1201, Data!$B$2:$L$134, 3, FALSE)-VLOOKUP(Games!E1201, Data!$B$2:$L$134, 3, FALSE))*'Coefficients - Win Probability'!$L$2</f>
        <v>#N/A</v>
      </c>
      <c r="N1200" s="5" t="str">
        <f t="shared" si="1"/>
        <v>#N/A</v>
      </c>
    </row>
    <row r="1201" ht="14.25" customHeight="1">
      <c r="A1201" s="5" t="n">
        <f>'Coefficients - Win Probability'!$A$2</f>
        <v>0</v>
      </c>
      <c r="B1201" s="5" t="n">
        <f>(Games!G1202)*'Coefficients - Win Probability'!$B$2</f>
        <v>0</v>
      </c>
      <c r="C1201" s="5" t="str">
        <f>(VLOOKUP(Games!B1202, Data!$B$2:$L$134, 4, FALSE)-VLOOKUP(Games!E1202, Data!$B$2:$L$134, 4, FALSE))*'Coefficients - Win Probability'!$C$2</f>
        <v>#N/A</v>
      </c>
      <c r="D1201" s="5" t="str">
        <f>(VLOOKUP(Games!B1202, Data!$B$2:$L$134, 5, FALSE)-VLOOKUP(Games!E1202, Data!$B$2:$L$134, 5, FALSE))*'Coefficients - Win Probability'!$D$2</f>
        <v>#N/A</v>
      </c>
      <c r="E1201" s="5" t="str">
        <f>(VLOOKUP(Games!B1202, Data!$B$2:$L$134, 6, FALSE)-VLOOKUP(Games!E1202, Data!$B$2:$L$134, 6, FALSE))*'Coefficients - Win Probability'!$E$2</f>
        <v>#N/A</v>
      </c>
      <c r="F1201" s="5" t="str">
        <f>(VLOOKUP(Games!B1202, Data!$B$2:$L$134, 7, FALSE)-VLOOKUP(Games!E1202, Data!$B$2:$L$134, 7, FALSE))*'Coefficients - Win Probability'!$F$2</f>
        <v>#N/A</v>
      </c>
      <c r="G1201" s="5" t="str">
        <f>(VLOOKUP(Games!B1202, Data!$B$2:$L$134, 8, FALSE)-VLOOKUP(Games!E1202, Data!$B$2:$L$134, 8, FALSE))*'Coefficients - Win Probability'!$G$2</f>
        <v>#N/A</v>
      </c>
      <c r="H1201" s="5" t="str">
        <f>(VLOOKUP(Games!B1202, Data!$B$2:$L$134, 9, FALSE)-VLOOKUP(Games!E1202, Data!$B$2:$L$134, 9, FALSE))*'Coefficients - Win Probability'!$H$2</f>
        <v>#N/A</v>
      </c>
      <c r="I1201" s="5" t="str">
        <f>(VLOOKUP(Games!B1202, Data!$B$2:$L$134, 10, FALSE)-VLOOKUP(Games!E1202, Data!$B$2:$L$134, 10, FALSE))*'Coefficients - Win Probability'!$I$2</f>
        <v>#N/A</v>
      </c>
      <c r="J1201" s="5" t="str">
        <f>(IF(AND(VLOOKUP(Games!B1202, Data!$B$2:$L$134, 11, FALSE)=1, VLOOKUP(Games!E1202, Data!$B$2:$L$134, 11, FALSE)&lt;&gt;1), 1,0))*'Coefficients - Win Probability'!$J$2</f>
        <v>#N/A</v>
      </c>
      <c r="K1201" s="5" t="str">
        <f>(IF(AND(VLOOKUP(Games!B1202, Data!$B$2:$L$134, 11, FALSE)&lt;&gt;1, VLOOKUP(Games!E1202, Data!$B$2:$L$134, 11, FALSE)=1), 1,0))*'Coefficients - Win Probability'!$K$2</f>
        <v>#N/A</v>
      </c>
      <c r="L1201" s="5" t="str">
        <f>(VLOOKUP(Games!B1202, Data!$B$2:$L$134, 3, FALSE)-VLOOKUP(Games!E1202, Data!$B$2:$L$134, 3, FALSE))*'Coefficients - Win Probability'!$L$2</f>
        <v>#N/A</v>
      </c>
      <c r="N1201" s="5" t="str">
        <f t="shared" si="1"/>
        <v>#N/A</v>
      </c>
    </row>
    <row r="1202" ht="14.25" customHeight="1">
      <c r="A1202" s="5" t="n">
        <f>'Coefficients - Win Probability'!$A$2</f>
        <v>0</v>
      </c>
      <c r="B1202" s="5" t="n">
        <f>(Games!G1203)*'Coefficients - Win Probability'!$B$2</f>
        <v>0</v>
      </c>
      <c r="C1202" s="5" t="str">
        <f>(VLOOKUP(Games!B1203, Data!$B$2:$L$134, 4, FALSE)-VLOOKUP(Games!E1203, Data!$B$2:$L$134, 4, FALSE))*'Coefficients - Win Probability'!$C$2</f>
        <v>#N/A</v>
      </c>
      <c r="D1202" s="5" t="str">
        <f>(VLOOKUP(Games!B1203, Data!$B$2:$L$134, 5, FALSE)-VLOOKUP(Games!E1203, Data!$B$2:$L$134, 5, FALSE))*'Coefficients - Win Probability'!$D$2</f>
        <v>#N/A</v>
      </c>
      <c r="E1202" s="5" t="str">
        <f>(VLOOKUP(Games!B1203, Data!$B$2:$L$134, 6, FALSE)-VLOOKUP(Games!E1203, Data!$B$2:$L$134, 6, FALSE))*'Coefficients - Win Probability'!$E$2</f>
        <v>#N/A</v>
      </c>
      <c r="F1202" s="5" t="str">
        <f>(VLOOKUP(Games!B1203, Data!$B$2:$L$134, 7, FALSE)-VLOOKUP(Games!E1203, Data!$B$2:$L$134, 7, FALSE))*'Coefficients - Win Probability'!$F$2</f>
        <v>#N/A</v>
      </c>
      <c r="G1202" s="5" t="str">
        <f>(VLOOKUP(Games!B1203, Data!$B$2:$L$134, 8, FALSE)-VLOOKUP(Games!E1203, Data!$B$2:$L$134, 8, FALSE))*'Coefficients - Win Probability'!$G$2</f>
        <v>#N/A</v>
      </c>
      <c r="H1202" s="5" t="str">
        <f>(VLOOKUP(Games!B1203, Data!$B$2:$L$134, 9, FALSE)-VLOOKUP(Games!E1203, Data!$B$2:$L$134, 9, FALSE))*'Coefficients - Win Probability'!$H$2</f>
        <v>#N/A</v>
      </c>
      <c r="I1202" s="5" t="str">
        <f>(VLOOKUP(Games!B1203, Data!$B$2:$L$134, 10, FALSE)-VLOOKUP(Games!E1203, Data!$B$2:$L$134, 10, FALSE))*'Coefficients - Win Probability'!$I$2</f>
        <v>#N/A</v>
      </c>
      <c r="J1202" s="5" t="str">
        <f>(IF(AND(VLOOKUP(Games!B1203, Data!$B$2:$L$134, 11, FALSE)=1, VLOOKUP(Games!E1203, Data!$B$2:$L$134, 11, FALSE)&lt;&gt;1), 1,0))*'Coefficients - Win Probability'!$J$2</f>
        <v>#N/A</v>
      </c>
      <c r="K1202" s="5" t="str">
        <f>(IF(AND(VLOOKUP(Games!B1203, Data!$B$2:$L$134, 11, FALSE)&lt;&gt;1, VLOOKUP(Games!E1203, Data!$B$2:$L$134, 11, FALSE)=1), 1,0))*'Coefficients - Win Probability'!$K$2</f>
        <v>#N/A</v>
      </c>
      <c r="L1202" s="5" t="str">
        <f>(VLOOKUP(Games!B1203, Data!$B$2:$L$134, 3, FALSE)-VLOOKUP(Games!E1203, Data!$B$2:$L$134, 3, FALSE))*'Coefficients - Win Probability'!$L$2</f>
        <v>#N/A</v>
      </c>
      <c r="N1202" s="5" t="str">
        <f t="shared" si="1"/>
        <v>#N/A</v>
      </c>
    </row>
    <row r="1203" ht="14.25" customHeight="1">
      <c r="A1203" s="5" t="n">
        <f>'Coefficients - Win Probability'!$A$2</f>
        <v>0</v>
      </c>
      <c r="B1203" s="5" t="n">
        <f>(Games!G1204)*'Coefficients - Win Probability'!$B$2</f>
        <v>0</v>
      </c>
      <c r="C1203" s="5" t="str">
        <f>(VLOOKUP(Games!B1204, Data!$B$2:$L$134, 4, FALSE)-VLOOKUP(Games!E1204, Data!$B$2:$L$134, 4, FALSE))*'Coefficients - Win Probability'!$C$2</f>
        <v>#N/A</v>
      </c>
      <c r="D1203" s="5" t="str">
        <f>(VLOOKUP(Games!B1204, Data!$B$2:$L$134, 5, FALSE)-VLOOKUP(Games!E1204, Data!$B$2:$L$134, 5, FALSE))*'Coefficients - Win Probability'!$D$2</f>
        <v>#N/A</v>
      </c>
      <c r="E1203" s="5" t="str">
        <f>(VLOOKUP(Games!B1204, Data!$B$2:$L$134, 6, FALSE)-VLOOKUP(Games!E1204, Data!$B$2:$L$134, 6, FALSE))*'Coefficients - Win Probability'!$E$2</f>
        <v>#N/A</v>
      </c>
      <c r="F1203" s="5" t="str">
        <f>(VLOOKUP(Games!B1204, Data!$B$2:$L$134, 7, FALSE)-VLOOKUP(Games!E1204, Data!$B$2:$L$134, 7, FALSE))*'Coefficients - Win Probability'!$F$2</f>
        <v>#N/A</v>
      </c>
      <c r="G1203" s="5" t="str">
        <f>(VLOOKUP(Games!B1204, Data!$B$2:$L$134, 8, FALSE)-VLOOKUP(Games!E1204, Data!$B$2:$L$134, 8, FALSE))*'Coefficients - Win Probability'!$G$2</f>
        <v>#N/A</v>
      </c>
      <c r="H1203" s="5" t="str">
        <f>(VLOOKUP(Games!B1204, Data!$B$2:$L$134, 9, FALSE)-VLOOKUP(Games!E1204, Data!$B$2:$L$134, 9, FALSE))*'Coefficients - Win Probability'!$H$2</f>
        <v>#N/A</v>
      </c>
      <c r="I1203" s="5" t="str">
        <f>(VLOOKUP(Games!B1204, Data!$B$2:$L$134, 10, FALSE)-VLOOKUP(Games!E1204, Data!$B$2:$L$134, 10, FALSE))*'Coefficients - Win Probability'!$I$2</f>
        <v>#N/A</v>
      </c>
      <c r="J1203" s="5" t="str">
        <f>(IF(AND(VLOOKUP(Games!B1204, Data!$B$2:$L$134, 11, FALSE)=1, VLOOKUP(Games!E1204, Data!$B$2:$L$134, 11, FALSE)&lt;&gt;1), 1,0))*'Coefficients - Win Probability'!$J$2</f>
        <v>#N/A</v>
      </c>
      <c r="K1203" s="5" t="str">
        <f>(IF(AND(VLOOKUP(Games!B1204, Data!$B$2:$L$134, 11, FALSE)&lt;&gt;1, VLOOKUP(Games!E1204, Data!$B$2:$L$134, 11, FALSE)=1), 1,0))*'Coefficients - Win Probability'!$K$2</f>
        <v>#N/A</v>
      </c>
      <c r="L1203" s="5" t="str">
        <f>(VLOOKUP(Games!B1204, Data!$B$2:$L$134, 3, FALSE)-VLOOKUP(Games!E1204, Data!$B$2:$L$134, 3, FALSE))*'Coefficients - Win Probability'!$L$2</f>
        <v>#N/A</v>
      </c>
      <c r="N1203" s="5" t="str">
        <f t="shared" si="1"/>
        <v>#N/A</v>
      </c>
    </row>
    <row r="1204" ht="14.25" customHeight="1">
      <c r="A1204" s="5" t="n">
        <f>'Coefficients - Win Probability'!$A$2</f>
        <v>0</v>
      </c>
      <c r="B1204" s="5" t="n">
        <f>(Games!G1205)*'Coefficients - Win Probability'!$B$2</f>
        <v>0</v>
      </c>
      <c r="C1204" s="5" t="str">
        <f>(VLOOKUP(Games!B1205, Data!$B$2:$L$134, 4, FALSE)-VLOOKUP(Games!E1205, Data!$B$2:$L$134, 4, FALSE))*'Coefficients - Win Probability'!$C$2</f>
        <v>#N/A</v>
      </c>
      <c r="D1204" s="5" t="str">
        <f>(VLOOKUP(Games!B1205, Data!$B$2:$L$134, 5, FALSE)-VLOOKUP(Games!E1205, Data!$B$2:$L$134, 5, FALSE))*'Coefficients - Win Probability'!$D$2</f>
        <v>#N/A</v>
      </c>
      <c r="E1204" s="5" t="str">
        <f>(VLOOKUP(Games!B1205, Data!$B$2:$L$134, 6, FALSE)-VLOOKUP(Games!E1205, Data!$B$2:$L$134, 6, FALSE))*'Coefficients - Win Probability'!$E$2</f>
        <v>#N/A</v>
      </c>
      <c r="F1204" s="5" t="str">
        <f>(VLOOKUP(Games!B1205, Data!$B$2:$L$134, 7, FALSE)-VLOOKUP(Games!E1205, Data!$B$2:$L$134, 7, FALSE))*'Coefficients - Win Probability'!$F$2</f>
        <v>#N/A</v>
      </c>
      <c r="G1204" s="5" t="str">
        <f>(VLOOKUP(Games!B1205, Data!$B$2:$L$134, 8, FALSE)-VLOOKUP(Games!E1205, Data!$B$2:$L$134, 8, FALSE))*'Coefficients - Win Probability'!$G$2</f>
        <v>#N/A</v>
      </c>
      <c r="H1204" s="5" t="str">
        <f>(VLOOKUP(Games!B1205, Data!$B$2:$L$134, 9, FALSE)-VLOOKUP(Games!E1205, Data!$B$2:$L$134, 9, FALSE))*'Coefficients - Win Probability'!$H$2</f>
        <v>#N/A</v>
      </c>
      <c r="I1204" s="5" t="str">
        <f>(VLOOKUP(Games!B1205, Data!$B$2:$L$134, 10, FALSE)-VLOOKUP(Games!E1205, Data!$B$2:$L$134, 10, FALSE))*'Coefficients - Win Probability'!$I$2</f>
        <v>#N/A</v>
      </c>
      <c r="J1204" s="5" t="str">
        <f>(IF(AND(VLOOKUP(Games!B1205, Data!$B$2:$L$134, 11, FALSE)=1, VLOOKUP(Games!E1205, Data!$B$2:$L$134, 11, FALSE)&lt;&gt;1), 1,0))*'Coefficients - Win Probability'!$J$2</f>
        <v>#N/A</v>
      </c>
      <c r="K1204" s="5" t="str">
        <f>(IF(AND(VLOOKUP(Games!B1205, Data!$B$2:$L$134, 11, FALSE)&lt;&gt;1, VLOOKUP(Games!E1205, Data!$B$2:$L$134, 11, FALSE)=1), 1,0))*'Coefficients - Win Probability'!$K$2</f>
        <v>#N/A</v>
      </c>
      <c r="L1204" s="5" t="str">
        <f>(VLOOKUP(Games!B1205, Data!$B$2:$L$134, 3, FALSE)-VLOOKUP(Games!E1205, Data!$B$2:$L$134, 3, FALSE))*'Coefficients - Win Probability'!$L$2</f>
        <v>#N/A</v>
      </c>
      <c r="N1204" s="5" t="str">
        <f t="shared" si="1"/>
        <v>#N/A</v>
      </c>
    </row>
    <row r="1205" ht="14.25" customHeight="1">
      <c r="A1205" s="5" t="n">
        <f>'Coefficients - Win Probability'!$A$2</f>
        <v>0</v>
      </c>
      <c r="B1205" s="5" t="n">
        <f>(Games!G1206)*'Coefficients - Win Probability'!$B$2</f>
        <v>0</v>
      </c>
      <c r="C1205" s="5" t="str">
        <f>(VLOOKUP(Games!B1206, Data!$B$2:$L$134, 4, FALSE)-VLOOKUP(Games!E1206, Data!$B$2:$L$134, 4, FALSE))*'Coefficients - Win Probability'!$C$2</f>
        <v>#N/A</v>
      </c>
      <c r="D1205" s="5" t="str">
        <f>(VLOOKUP(Games!B1206, Data!$B$2:$L$134, 5, FALSE)-VLOOKUP(Games!E1206, Data!$B$2:$L$134, 5, FALSE))*'Coefficients - Win Probability'!$D$2</f>
        <v>#N/A</v>
      </c>
      <c r="E1205" s="5" t="str">
        <f>(VLOOKUP(Games!B1206, Data!$B$2:$L$134, 6, FALSE)-VLOOKUP(Games!E1206, Data!$B$2:$L$134, 6, FALSE))*'Coefficients - Win Probability'!$E$2</f>
        <v>#N/A</v>
      </c>
      <c r="F1205" s="5" t="str">
        <f>(VLOOKUP(Games!B1206, Data!$B$2:$L$134, 7, FALSE)-VLOOKUP(Games!E1206, Data!$B$2:$L$134, 7, FALSE))*'Coefficients - Win Probability'!$F$2</f>
        <v>#N/A</v>
      </c>
      <c r="G1205" s="5" t="str">
        <f>(VLOOKUP(Games!B1206, Data!$B$2:$L$134, 8, FALSE)-VLOOKUP(Games!E1206, Data!$B$2:$L$134, 8, FALSE))*'Coefficients - Win Probability'!$G$2</f>
        <v>#N/A</v>
      </c>
      <c r="H1205" s="5" t="str">
        <f>(VLOOKUP(Games!B1206, Data!$B$2:$L$134, 9, FALSE)-VLOOKUP(Games!E1206, Data!$B$2:$L$134, 9, FALSE))*'Coefficients - Win Probability'!$H$2</f>
        <v>#N/A</v>
      </c>
      <c r="I1205" s="5" t="str">
        <f>(VLOOKUP(Games!B1206, Data!$B$2:$L$134, 10, FALSE)-VLOOKUP(Games!E1206, Data!$B$2:$L$134, 10, FALSE))*'Coefficients - Win Probability'!$I$2</f>
        <v>#N/A</v>
      </c>
      <c r="J1205" s="5" t="str">
        <f>(IF(AND(VLOOKUP(Games!B1206, Data!$B$2:$L$134, 11, FALSE)=1, VLOOKUP(Games!E1206, Data!$B$2:$L$134, 11, FALSE)&lt;&gt;1), 1,0))*'Coefficients - Win Probability'!$J$2</f>
        <v>#N/A</v>
      </c>
      <c r="K1205" s="5" t="str">
        <f>(IF(AND(VLOOKUP(Games!B1206, Data!$B$2:$L$134, 11, FALSE)&lt;&gt;1, VLOOKUP(Games!E1206, Data!$B$2:$L$134, 11, FALSE)=1), 1,0))*'Coefficients - Win Probability'!$K$2</f>
        <v>#N/A</v>
      </c>
      <c r="L1205" s="5" t="str">
        <f>(VLOOKUP(Games!B1206, Data!$B$2:$L$134, 3, FALSE)-VLOOKUP(Games!E1206, Data!$B$2:$L$134, 3, FALSE))*'Coefficients - Win Probability'!$L$2</f>
        <v>#N/A</v>
      </c>
      <c r="N1205" s="5" t="str">
        <f t="shared" si="1"/>
        <v>#N/A</v>
      </c>
    </row>
    <row r="1206" ht="14.25" customHeight="1">
      <c r="A1206" s="5" t="n">
        <f>'Coefficients - Win Probability'!$A$2</f>
        <v>0</v>
      </c>
      <c r="B1206" s="5" t="n">
        <f>(Games!G1207)*'Coefficients - Win Probability'!$B$2</f>
        <v>0</v>
      </c>
      <c r="C1206" s="5" t="str">
        <f>(VLOOKUP(Games!B1207, Data!$B$2:$L$134, 4, FALSE)-VLOOKUP(Games!E1207, Data!$B$2:$L$134, 4, FALSE))*'Coefficients - Win Probability'!$C$2</f>
        <v>#N/A</v>
      </c>
      <c r="D1206" s="5" t="str">
        <f>(VLOOKUP(Games!B1207, Data!$B$2:$L$134, 5, FALSE)-VLOOKUP(Games!E1207, Data!$B$2:$L$134, 5, FALSE))*'Coefficients - Win Probability'!$D$2</f>
        <v>#N/A</v>
      </c>
      <c r="E1206" s="5" t="str">
        <f>(VLOOKUP(Games!B1207, Data!$B$2:$L$134, 6, FALSE)-VLOOKUP(Games!E1207, Data!$B$2:$L$134, 6, FALSE))*'Coefficients - Win Probability'!$E$2</f>
        <v>#N/A</v>
      </c>
      <c r="F1206" s="5" t="str">
        <f>(VLOOKUP(Games!B1207, Data!$B$2:$L$134, 7, FALSE)-VLOOKUP(Games!E1207, Data!$B$2:$L$134, 7, FALSE))*'Coefficients - Win Probability'!$F$2</f>
        <v>#N/A</v>
      </c>
      <c r="G1206" s="5" t="str">
        <f>(VLOOKUP(Games!B1207, Data!$B$2:$L$134, 8, FALSE)-VLOOKUP(Games!E1207, Data!$B$2:$L$134, 8, FALSE))*'Coefficients - Win Probability'!$G$2</f>
        <v>#N/A</v>
      </c>
      <c r="H1206" s="5" t="str">
        <f>(VLOOKUP(Games!B1207, Data!$B$2:$L$134, 9, FALSE)-VLOOKUP(Games!E1207, Data!$B$2:$L$134, 9, FALSE))*'Coefficients - Win Probability'!$H$2</f>
        <v>#N/A</v>
      </c>
      <c r="I1206" s="5" t="str">
        <f>(VLOOKUP(Games!B1207, Data!$B$2:$L$134, 10, FALSE)-VLOOKUP(Games!E1207, Data!$B$2:$L$134, 10, FALSE))*'Coefficients - Win Probability'!$I$2</f>
        <v>#N/A</v>
      </c>
      <c r="J1206" s="5" t="str">
        <f>(IF(AND(VLOOKUP(Games!B1207, Data!$B$2:$L$134, 11, FALSE)=1, VLOOKUP(Games!E1207, Data!$B$2:$L$134, 11, FALSE)&lt;&gt;1), 1,0))*'Coefficients - Win Probability'!$J$2</f>
        <v>#N/A</v>
      </c>
      <c r="K1206" s="5" t="str">
        <f>(IF(AND(VLOOKUP(Games!B1207, Data!$B$2:$L$134, 11, FALSE)&lt;&gt;1, VLOOKUP(Games!E1207, Data!$B$2:$L$134, 11, FALSE)=1), 1,0))*'Coefficients - Win Probability'!$K$2</f>
        <v>#N/A</v>
      </c>
      <c r="L1206" s="5" t="str">
        <f>(VLOOKUP(Games!B1207, Data!$B$2:$L$134, 3, FALSE)-VLOOKUP(Games!E1207, Data!$B$2:$L$134, 3, FALSE))*'Coefficients - Win Probability'!$L$2</f>
        <v>#N/A</v>
      </c>
      <c r="N1206" s="5" t="str">
        <f t="shared" si="1"/>
        <v>#N/A</v>
      </c>
    </row>
    <row r="1207" ht="14.25" customHeight="1">
      <c r="A1207" s="5" t="n">
        <f>'Coefficients - Win Probability'!$A$2</f>
        <v>0</v>
      </c>
      <c r="B1207" s="5" t="n">
        <f>(Games!G1208)*'Coefficients - Win Probability'!$B$2</f>
        <v>0</v>
      </c>
      <c r="C1207" s="5" t="str">
        <f>(VLOOKUP(Games!B1208, Data!$B$2:$L$134, 4, FALSE)-VLOOKUP(Games!E1208, Data!$B$2:$L$134, 4, FALSE))*'Coefficients - Win Probability'!$C$2</f>
        <v>#N/A</v>
      </c>
      <c r="D1207" s="5" t="str">
        <f>(VLOOKUP(Games!B1208, Data!$B$2:$L$134, 5, FALSE)-VLOOKUP(Games!E1208, Data!$B$2:$L$134, 5, FALSE))*'Coefficients - Win Probability'!$D$2</f>
        <v>#N/A</v>
      </c>
      <c r="E1207" s="5" t="str">
        <f>(VLOOKUP(Games!B1208, Data!$B$2:$L$134, 6, FALSE)-VLOOKUP(Games!E1208, Data!$B$2:$L$134, 6, FALSE))*'Coefficients - Win Probability'!$E$2</f>
        <v>#N/A</v>
      </c>
      <c r="F1207" s="5" t="str">
        <f>(VLOOKUP(Games!B1208, Data!$B$2:$L$134, 7, FALSE)-VLOOKUP(Games!E1208, Data!$B$2:$L$134, 7, FALSE))*'Coefficients - Win Probability'!$F$2</f>
        <v>#N/A</v>
      </c>
      <c r="G1207" s="5" t="str">
        <f>(VLOOKUP(Games!B1208, Data!$B$2:$L$134, 8, FALSE)-VLOOKUP(Games!E1208, Data!$B$2:$L$134, 8, FALSE))*'Coefficients - Win Probability'!$G$2</f>
        <v>#N/A</v>
      </c>
      <c r="H1207" s="5" t="str">
        <f>(VLOOKUP(Games!B1208, Data!$B$2:$L$134, 9, FALSE)-VLOOKUP(Games!E1208, Data!$B$2:$L$134, 9, FALSE))*'Coefficients - Win Probability'!$H$2</f>
        <v>#N/A</v>
      </c>
      <c r="I1207" s="5" t="str">
        <f>(VLOOKUP(Games!B1208, Data!$B$2:$L$134, 10, FALSE)-VLOOKUP(Games!E1208, Data!$B$2:$L$134, 10, FALSE))*'Coefficients - Win Probability'!$I$2</f>
        <v>#N/A</v>
      </c>
      <c r="J1207" s="5" t="str">
        <f>(IF(AND(VLOOKUP(Games!B1208, Data!$B$2:$L$134, 11, FALSE)=1, VLOOKUP(Games!E1208, Data!$B$2:$L$134, 11, FALSE)&lt;&gt;1), 1,0))*'Coefficients - Win Probability'!$J$2</f>
        <v>#N/A</v>
      </c>
      <c r="K1207" s="5" t="str">
        <f>(IF(AND(VLOOKUP(Games!B1208, Data!$B$2:$L$134, 11, FALSE)&lt;&gt;1, VLOOKUP(Games!E1208, Data!$B$2:$L$134, 11, FALSE)=1), 1,0))*'Coefficients - Win Probability'!$K$2</f>
        <v>#N/A</v>
      </c>
      <c r="L1207" s="5" t="str">
        <f>(VLOOKUP(Games!B1208, Data!$B$2:$L$134, 3, FALSE)-VLOOKUP(Games!E1208, Data!$B$2:$L$134, 3, FALSE))*'Coefficients - Win Probability'!$L$2</f>
        <v>#N/A</v>
      </c>
      <c r="N1207" s="5" t="str">
        <f t="shared" si="1"/>
        <v>#N/A</v>
      </c>
    </row>
    <row r="1208" ht="14.25" customHeight="1">
      <c r="A1208" s="5" t="n">
        <f>'Coefficients - Win Probability'!$A$2</f>
        <v>0</v>
      </c>
      <c r="B1208" s="5" t="n">
        <f>(Games!G1209)*'Coefficients - Win Probability'!$B$2</f>
        <v>0</v>
      </c>
      <c r="C1208" s="5" t="str">
        <f>(VLOOKUP(Games!B1209, Data!$B$2:$L$134, 4, FALSE)-VLOOKUP(Games!E1209, Data!$B$2:$L$134, 4, FALSE))*'Coefficients - Win Probability'!$C$2</f>
        <v>#N/A</v>
      </c>
      <c r="D1208" s="5" t="str">
        <f>(VLOOKUP(Games!B1209, Data!$B$2:$L$134, 5, FALSE)-VLOOKUP(Games!E1209, Data!$B$2:$L$134, 5, FALSE))*'Coefficients - Win Probability'!$D$2</f>
        <v>#N/A</v>
      </c>
      <c r="E1208" s="5" t="str">
        <f>(VLOOKUP(Games!B1209, Data!$B$2:$L$134, 6, FALSE)-VLOOKUP(Games!E1209, Data!$B$2:$L$134, 6, FALSE))*'Coefficients - Win Probability'!$E$2</f>
        <v>#N/A</v>
      </c>
      <c r="F1208" s="5" t="str">
        <f>(VLOOKUP(Games!B1209, Data!$B$2:$L$134, 7, FALSE)-VLOOKUP(Games!E1209, Data!$B$2:$L$134, 7, FALSE))*'Coefficients - Win Probability'!$F$2</f>
        <v>#N/A</v>
      </c>
      <c r="G1208" s="5" t="str">
        <f>(VLOOKUP(Games!B1209, Data!$B$2:$L$134, 8, FALSE)-VLOOKUP(Games!E1209, Data!$B$2:$L$134, 8, FALSE))*'Coefficients - Win Probability'!$G$2</f>
        <v>#N/A</v>
      </c>
      <c r="H1208" s="5" t="str">
        <f>(VLOOKUP(Games!B1209, Data!$B$2:$L$134, 9, FALSE)-VLOOKUP(Games!E1209, Data!$B$2:$L$134, 9, FALSE))*'Coefficients - Win Probability'!$H$2</f>
        <v>#N/A</v>
      </c>
      <c r="I1208" s="5" t="str">
        <f>(VLOOKUP(Games!B1209, Data!$B$2:$L$134, 10, FALSE)-VLOOKUP(Games!E1209, Data!$B$2:$L$134, 10, FALSE))*'Coefficients - Win Probability'!$I$2</f>
        <v>#N/A</v>
      </c>
      <c r="J1208" s="5" t="str">
        <f>(IF(AND(VLOOKUP(Games!B1209, Data!$B$2:$L$134, 11, FALSE)=1, VLOOKUP(Games!E1209, Data!$B$2:$L$134, 11, FALSE)&lt;&gt;1), 1,0))*'Coefficients - Win Probability'!$J$2</f>
        <v>#N/A</v>
      </c>
      <c r="K1208" s="5" t="str">
        <f>(IF(AND(VLOOKUP(Games!B1209, Data!$B$2:$L$134, 11, FALSE)&lt;&gt;1, VLOOKUP(Games!E1209, Data!$B$2:$L$134, 11, FALSE)=1), 1,0))*'Coefficients - Win Probability'!$K$2</f>
        <v>#N/A</v>
      </c>
      <c r="L1208" s="5" t="str">
        <f>(VLOOKUP(Games!B1209, Data!$B$2:$L$134, 3, FALSE)-VLOOKUP(Games!E1209, Data!$B$2:$L$134, 3, FALSE))*'Coefficients - Win Probability'!$L$2</f>
        <v>#N/A</v>
      </c>
      <c r="N1208" s="5" t="str">
        <f t="shared" si="1"/>
        <v>#N/A</v>
      </c>
    </row>
    <row r="1209" ht="14.25" customHeight="1">
      <c r="A1209" s="5" t="n">
        <f>'Coefficients - Win Probability'!$A$2</f>
        <v>0</v>
      </c>
      <c r="B1209" s="5" t="n">
        <f>(Games!G1210)*'Coefficients - Win Probability'!$B$2</f>
        <v>0</v>
      </c>
      <c r="C1209" s="5" t="str">
        <f>(VLOOKUP(Games!B1210, Data!$B$2:$L$134, 4, FALSE)-VLOOKUP(Games!E1210, Data!$B$2:$L$134, 4, FALSE))*'Coefficients - Win Probability'!$C$2</f>
        <v>#N/A</v>
      </c>
      <c r="D1209" s="5" t="str">
        <f>(VLOOKUP(Games!B1210, Data!$B$2:$L$134, 5, FALSE)-VLOOKUP(Games!E1210, Data!$B$2:$L$134, 5, FALSE))*'Coefficients - Win Probability'!$D$2</f>
        <v>#N/A</v>
      </c>
      <c r="E1209" s="5" t="str">
        <f>(VLOOKUP(Games!B1210, Data!$B$2:$L$134, 6, FALSE)-VLOOKUP(Games!E1210, Data!$B$2:$L$134, 6, FALSE))*'Coefficients - Win Probability'!$E$2</f>
        <v>#N/A</v>
      </c>
      <c r="F1209" s="5" t="str">
        <f>(VLOOKUP(Games!B1210, Data!$B$2:$L$134, 7, FALSE)-VLOOKUP(Games!E1210, Data!$B$2:$L$134, 7, FALSE))*'Coefficients - Win Probability'!$F$2</f>
        <v>#N/A</v>
      </c>
      <c r="G1209" s="5" t="str">
        <f>(VLOOKUP(Games!B1210, Data!$B$2:$L$134, 8, FALSE)-VLOOKUP(Games!E1210, Data!$B$2:$L$134, 8, FALSE))*'Coefficients - Win Probability'!$G$2</f>
        <v>#N/A</v>
      </c>
      <c r="H1209" s="5" t="str">
        <f>(VLOOKUP(Games!B1210, Data!$B$2:$L$134, 9, FALSE)-VLOOKUP(Games!E1210, Data!$B$2:$L$134, 9, FALSE))*'Coefficients - Win Probability'!$H$2</f>
        <v>#N/A</v>
      </c>
      <c r="I1209" s="5" t="str">
        <f>(VLOOKUP(Games!B1210, Data!$B$2:$L$134, 10, FALSE)-VLOOKUP(Games!E1210, Data!$B$2:$L$134, 10, FALSE))*'Coefficients - Win Probability'!$I$2</f>
        <v>#N/A</v>
      </c>
      <c r="J1209" s="5" t="str">
        <f>(IF(AND(VLOOKUP(Games!B1210, Data!$B$2:$L$134, 11, FALSE)=1, VLOOKUP(Games!E1210, Data!$B$2:$L$134, 11, FALSE)&lt;&gt;1), 1,0))*'Coefficients - Win Probability'!$J$2</f>
        <v>#N/A</v>
      </c>
      <c r="K1209" s="5" t="str">
        <f>(IF(AND(VLOOKUP(Games!B1210, Data!$B$2:$L$134, 11, FALSE)&lt;&gt;1, VLOOKUP(Games!E1210, Data!$B$2:$L$134, 11, FALSE)=1), 1,0))*'Coefficients - Win Probability'!$K$2</f>
        <v>#N/A</v>
      </c>
      <c r="L1209" s="5" t="str">
        <f>(VLOOKUP(Games!B1210, Data!$B$2:$L$134, 3, FALSE)-VLOOKUP(Games!E1210, Data!$B$2:$L$134, 3, FALSE))*'Coefficients - Win Probability'!$L$2</f>
        <v>#N/A</v>
      </c>
      <c r="N1209" s="5" t="str">
        <f t="shared" si="1"/>
        <v>#N/A</v>
      </c>
    </row>
    <row r="1210" ht="14.25" customHeight="1">
      <c r="A1210" s="5" t="n">
        <f>'Coefficients - Win Probability'!$A$2</f>
        <v>0</v>
      </c>
      <c r="B1210" s="5" t="n">
        <f>(Games!G1211)*'Coefficients - Win Probability'!$B$2</f>
        <v>0</v>
      </c>
      <c r="C1210" s="5" t="str">
        <f>(VLOOKUP(Games!B1211, Data!$B$2:$L$134, 4, FALSE)-VLOOKUP(Games!E1211, Data!$B$2:$L$134, 4, FALSE))*'Coefficients - Win Probability'!$C$2</f>
        <v>#N/A</v>
      </c>
      <c r="D1210" s="5" t="str">
        <f>(VLOOKUP(Games!B1211, Data!$B$2:$L$134, 5, FALSE)-VLOOKUP(Games!E1211, Data!$B$2:$L$134, 5, FALSE))*'Coefficients - Win Probability'!$D$2</f>
        <v>#N/A</v>
      </c>
      <c r="E1210" s="5" t="str">
        <f>(VLOOKUP(Games!B1211, Data!$B$2:$L$134, 6, FALSE)-VLOOKUP(Games!E1211, Data!$B$2:$L$134, 6, FALSE))*'Coefficients - Win Probability'!$E$2</f>
        <v>#N/A</v>
      </c>
      <c r="F1210" s="5" t="str">
        <f>(VLOOKUP(Games!B1211, Data!$B$2:$L$134, 7, FALSE)-VLOOKUP(Games!E1211, Data!$B$2:$L$134, 7, FALSE))*'Coefficients - Win Probability'!$F$2</f>
        <v>#N/A</v>
      </c>
      <c r="G1210" s="5" t="str">
        <f>(VLOOKUP(Games!B1211, Data!$B$2:$L$134, 8, FALSE)-VLOOKUP(Games!E1211, Data!$B$2:$L$134, 8, FALSE))*'Coefficients - Win Probability'!$G$2</f>
        <v>#N/A</v>
      </c>
      <c r="H1210" s="5" t="str">
        <f>(VLOOKUP(Games!B1211, Data!$B$2:$L$134, 9, FALSE)-VLOOKUP(Games!E1211, Data!$B$2:$L$134, 9, FALSE))*'Coefficients - Win Probability'!$H$2</f>
        <v>#N/A</v>
      </c>
      <c r="I1210" s="5" t="str">
        <f>(VLOOKUP(Games!B1211, Data!$B$2:$L$134, 10, FALSE)-VLOOKUP(Games!E1211, Data!$B$2:$L$134, 10, FALSE))*'Coefficients - Win Probability'!$I$2</f>
        <v>#N/A</v>
      </c>
      <c r="J1210" s="5" t="str">
        <f>(IF(AND(VLOOKUP(Games!B1211, Data!$B$2:$L$134, 11, FALSE)=1, VLOOKUP(Games!E1211, Data!$B$2:$L$134, 11, FALSE)&lt;&gt;1), 1,0))*'Coefficients - Win Probability'!$J$2</f>
        <v>#N/A</v>
      </c>
      <c r="K1210" s="5" t="str">
        <f>(IF(AND(VLOOKUP(Games!B1211, Data!$B$2:$L$134, 11, FALSE)&lt;&gt;1, VLOOKUP(Games!E1211, Data!$B$2:$L$134, 11, FALSE)=1), 1,0))*'Coefficients - Win Probability'!$K$2</f>
        <v>#N/A</v>
      </c>
      <c r="L1210" s="5" t="str">
        <f>(VLOOKUP(Games!B1211, Data!$B$2:$L$134, 3, FALSE)-VLOOKUP(Games!E1211, Data!$B$2:$L$134, 3, FALSE))*'Coefficients - Win Probability'!$L$2</f>
        <v>#N/A</v>
      </c>
      <c r="N1210" s="5" t="str">
        <f t="shared" si="1"/>
        <v>#N/A</v>
      </c>
    </row>
    <row r="1211" ht="14.25" customHeight="1">
      <c r="A1211" s="5" t="n">
        <f>'Coefficients - Win Probability'!$A$2</f>
        <v>0</v>
      </c>
      <c r="B1211" s="5" t="n">
        <f>(Games!G1212)*'Coefficients - Win Probability'!$B$2</f>
        <v>0</v>
      </c>
      <c r="C1211" s="5" t="str">
        <f>(VLOOKUP(Games!B1212, Data!$B$2:$L$134, 4, FALSE)-VLOOKUP(Games!E1212, Data!$B$2:$L$134, 4, FALSE))*'Coefficients - Win Probability'!$C$2</f>
        <v>#N/A</v>
      </c>
      <c r="D1211" s="5" t="str">
        <f>(VLOOKUP(Games!B1212, Data!$B$2:$L$134, 5, FALSE)-VLOOKUP(Games!E1212, Data!$B$2:$L$134, 5, FALSE))*'Coefficients - Win Probability'!$D$2</f>
        <v>#N/A</v>
      </c>
      <c r="E1211" s="5" t="str">
        <f>(VLOOKUP(Games!B1212, Data!$B$2:$L$134, 6, FALSE)-VLOOKUP(Games!E1212, Data!$B$2:$L$134, 6, FALSE))*'Coefficients - Win Probability'!$E$2</f>
        <v>#N/A</v>
      </c>
      <c r="F1211" s="5" t="str">
        <f>(VLOOKUP(Games!B1212, Data!$B$2:$L$134, 7, FALSE)-VLOOKUP(Games!E1212, Data!$B$2:$L$134, 7, FALSE))*'Coefficients - Win Probability'!$F$2</f>
        <v>#N/A</v>
      </c>
      <c r="G1211" s="5" t="str">
        <f>(VLOOKUP(Games!B1212, Data!$B$2:$L$134, 8, FALSE)-VLOOKUP(Games!E1212, Data!$B$2:$L$134, 8, FALSE))*'Coefficients - Win Probability'!$G$2</f>
        <v>#N/A</v>
      </c>
      <c r="H1211" s="5" t="str">
        <f>(VLOOKUP(Games!B1212, Data!$B$2:$L$134, 9, FALSE)-VLOOKUP(Games!E1212, Data!$B$2:$L$134, 9, FALSE))*'Coefficients - Win Probability'!$H$2</f>
        <v>#N/A</v>
      </c>
      <c r="I1211" s="5" t="str">
        <f>(VLOOKUP(Games!B1212, Data!$B$2:$L$134, 10, FALSE)-VLOOKUP(Games!E1212, Data!$B$2:$L$134, 10, FALSE))*'Coefficients - Win Probability'!$I$2</f>
        <v>#N/A</v>
      </c>
      <c r="J1211" s="5" t="str">
        <f>(IF(AND(VLOOKUP(Games!B1212, Data!$B$2:$L$134, 11, FALSE)=1, VLOOKUP(Games!E1212, Data!$B$2:$L$134, 11, FALSE)&lt;&gt;1), 1,0))*'Coefficients - Win Probability'!$J$2</f>
        <v>#N/A</v>
      </c>
      <c r="K1211" s="5" t="str">
        <f>(IF(AND(VLOOKUP(Games!B1212, Data!$B$2:$L$134, 11, FALSE)&lt;&gt;1, VLOOKUP(Games!E1212, Data!$B$2:$L$134, 11, FALSE)=1), 1,0))*'Coefficients - Win Probability'!$K$2</f>
        <v>#N/A</v>
      </c>
      <c r="L1211" s="5" t="str">
        <f>(VLOOKUP(Games!B1212, Data!$B$2:$L$134, 3, FALSE)-VLOOKUP(Games!E1212, Data!$B$2:$L$134, 3, FALSE))*'Coefficients - Win Probability'!$L$2</f>
        <v>#N/A</v>
      </c>
      <c r="N1211" s="5" t="str">
        <f t="shared" si="1"/>
        <v>#N/A</v>
      </c>
    </row>
    <row r="1212" ht="14.25" customHeight="1">
      <c r="A1212" s="5" t="n">
        <f>'Coefficients - Win Probability'!$A$2</f>
        <v>0</v>
      </c>
      <c r="B1212" s="5" t="n">
        <f>(Games!G1213)*'Coefficients - Win Probability'!$B$2</f>
        <v>0</v>
      </c>
      <c r="C1212" s="5" t="str">
        <f>(VLOOKUP(Games!B1213, Data!$B$2:$L$134, 4, FALSE)-VLOOKUP(Games!E1213, Data!$B$2:$L$134, 4, FALSE))*'Coefficients - Win Probability'!$C$2</f>
        <v>#N/A</v>
      </c>
      <c r="D1212" s="5" t="str">
        <f>(VLOOKUP(Games!B1213, Data!$B$2:$L$134, 5, FALSE)-VLOOKUP(Games!E1213, Data!$B$2:$L$134, 5, FALSE))*'Coefficients - Win Probability'!$D$2</f>
        <v>#N/A</v>
      </c>
      <c r="E1212" s="5" t="str">
        <f>(VLOOKUP(Games!B1213, Data!$B$2:$L$134, 6, FALSE)-VLOOKUP(Games!E1213, Data!$B$2:$L$134, 6, FALSE))*'Coefficients - Win Probability'!$E$2</f>
        <v>#N/A</v>
      </c>
      <c r="F1212" s="5" t="str">
        <f>(VLOOKUP(Games!B1213, Data!$B$2:$L$134, 7, FALSE)-VLOOKUP(Games!E1213, Data!$B$2:$L$134, 7, FALSE))*'Coefficients - Win Probability'!$F$2</f>
        <v>#N/A</v>
      </c>
      <c r="G1212" s="5" t="str">
        <f>(VLOOKUP(Games!B1213, Data!$B$2:$L$134, 8, FALSE)-VLOOKUP(Games!E1213, Data!$B$2:$L$134, 8, FALSE))*'Coefficients - Win Probability'!$G$2</f>
        <v>#N/A</v>
      </c>
      <c r="H1212" s="5" t="str">
        <f>(VLOOKUP(Games!B1213, Data!$B$2:$L$134, 9, FALSE)-VLOOKUP(Games!E1213, Data!$B$2:$L$134, 9, FALSE))*'Coefficients - Win Probability'!$H$2</f>
        <v>#N/A</v>
      </c>
      <c r="I1212" s="5" t="str">
        <f>(VLOOKUP(Games!B1213, Data!$B$2:$L$134, 10, FALSE)-VLOOKUP(Games!E1213, Data!$B$2:$L$134, 10, FALSE))*'Coefficients - Win Probability'!$I$2</f>
        <v>#N/A</v>
      </c>
      <c r="J1212" s="5" t="str">
        <f>(IF(AND(VLOOKUP(Games!B1213, Data!$B$2:$L$134, 11, FALSE)=1, VLOOKUP(Games!E1213, Data!$B$2:$L$134, 11, FALSE)&lt;&gt;1), 1,0))*'Coefficients - Win Probability'!$J$2</f>
        <v>#N/A</v>
      </c>
      <c r="K1212" s="5" t="str">
        <f>(IF(AND(VLOOKUP(Games!B1213, Data!$B$2:$L$134, 11, FALSE)&lt;&gt;1, VLOOKUP(Games!E1213, Data!$B$2:$L$134, 11, FALSE)=1), 1,0))*'Coefficients - Win Probability'!$K$2</f>
        <v>#N/A</v>
      </c>
      <c r="L1212" s="5" t="str">
        <f>(VLOOKUP(Games!B1213, Data!$B$2:$L$134, 3, FALSE)-VLOOKUP(Games!E1213, Data!$B$2:$L$134, 3, FALSE))*'Coefficients - Win Probability'!$L$2</f>
        <v>#N/A</v>
      </c>
      <c r="N1212" s="5" t="str">
        <f t="shared" si="1"/>
        <v>#N/A</v>
      </c>
    </row>
    <row r="1213" ht="14.25" customHeight="1">
      <c r="A1213" s="5" t="n">
        <f>'Coefficients - Win Probability'!$A$2</f>
        <v>0</v>
      </c>
      <c r="B1213" s="5" t="n">
        <f>(Games!G1214)*'Coefficients - Win Probability'!$B$2</f>
        <v>0</v>
      </c>
      <c r="C1213" s="5" t="str">
        <f>(VLOOKUP(Games!B1214, Data!$B$2:$L$134, 4, FALSE)-VLOOKUP(Games!E1214, Data!$B$2:$L$134, 4, FALSE))*'Coefficients - Win Probability'!$C$2</f>
        <v>#N/A</v>
      </c>
      <c r="D1213" s="5" t="str">
        <f>(VLOOKUP(Games!B1214, Data!$B$2:$L$134, 5, FALSE)-VLOOKUP(Games!E1214, Data!$B$2:$L$134, 5, FALSE))*'Coefficients - Win Probability'!$D$2</f>
        <v>#N/A</v>
      </c>
      <c r="E1213" s="5" t="str">
        <f>(VLOOKUP(Games!B1214, Data!$B$2:$L$134, 6, FALSE)-VLOOKUP(Games!E1214, Data!$B$2:$L$134, 6, FALSE))*'Coefficients - Win Probability'!$E$2</f>
        <v>#N/A</v>
      </c>
      <c r="F1213" s="5" t="str">
        <f>(VLOOKUP(Games!B1214, Data!$B$2:$L$134, 7, FALSE)-VLOOKUP(Games!E1214, Data!$B$2:$L$134, 7, FALSE))*'Coefficients - Win Probability'!$F$2</f>
        <v>#N/A</v>
      </c>
      <c r="G1213" s="5" t="str">
        <f>(VLOOKUP(Games!B1214, Data!$B$2:$L$134, 8, FALSE)-VLOOKUP(Games!E1214, Data!$B$2:$L$134, 8, FALSE))*'Coefficients - Win Probability'!$G$2</f>
        <v>#N/A</v>
      </c>
      <c r="H1213" s="5" t="str">
        <f>(VLOOKUP(Games!B1214, Data!$B$2:$L$134, 9, FALSE)-VLOOKUP(Games!E1214, Data!$B$2:$L$134, 9, FALSE))*'Coefficients - Win Probability'!$H$2</f>
        <v>#N/A</v>
      </c>
      <c r="I1213" s="5" t="str">
        <f>(VLOOKUP(Games!B1214, Data!$B$2:$L$134, 10, FALSE)-VLOOKUP(Games!E1214, Data!$B$2:$L$134, 10, FALSE))*'Coefficients - Win Probability'!$I$2</f>
        <v>#N/A</v>
      </c>
      <c r="J1213" s="5" t="str">
        <f>(IF(AND(VLOOKUP(Games!B1214, Data!$B$2:$L$134, 11, FALSE)=1, VLOOKUP(Games!E1214, Data!$B$2:$L$134, 11, FALSE)&lt;&gt;1), 1,0))*'Coefficients - Win Probability'!$J$2</f>
        <v>#N/A</v>
      </c>
      <c r="K1213" s="5" t="str">
        <f>(IF(AND(VLOOKUP(Games!B1214, Data!$B$2:$L$134, 11, FALSE)&lt;&gt;1, VLOOKUP(Games!E1214, Data!$B$2:$L$134, 11, FALSE)=1), 1,0))*'Coefficients - Win Probability'!$K$2</f>
        <v>#N/A</v>
      </c>
      <c r="L1213" s="5" t="str">
        <f>(VLOOKUP(Games!B1214, Data!$B$2:$L$134, 3, FALSE)-VLOOKUP(Games!E1214, Data!$B$2:$L$134, 3, FALSE))*'Coefficients - Win Probability'!$L$2</f>
        <v>#N/A</v>
      </c>
      <c r="N1213" s="5" t="str">
        <f t="shared" si="1"/>
        <v>#N/A</v>
      </c>
    </row>
    <row r="1214" ht="14.25" customHeight="1">
      <c r="A1214" s="5" t="n">
        <f>'Coefficients - Win Probability'!$A$2</f>
        <v>0</v>
      </c>
      <c r="B1214" s="5" t="n">
        <f>(Games!G1215)*'Coefficients - Win Probability'!$B$2</f>
        <v>0</v>
      </c>
      <c r="C1214" s="5" t="str">
        <f>(VLOOKUP(Games!B1215, Data!$B$2:$L$134, 4, FALSE)-VLOOKUP(Games!E1215, Data!$B$2:$L$134, 4, FALSE))*'Coefficients - Win Probability'!$C$2</f>
        <v>#N/A</v>
      </c>
      <c r="D1214" s="5" t="str">
        <f>(VLOOKUP(Games!B1215, Data!$B$2:$L$134, 5, FALSE)-VLOOKUP(Games!E1215, Data!$B$2:$L$134, 5, FALSE))*'Coefficients - Win Probability'!$D$2</f>
        <v>#N/A</v>
      </c>
      <c r="E1214" s="5" t="str">
        <f>(VLOOKUP(Games!B1215, Data!$B$2:$L$134, 6, FALSE)-VLOOKUP(Games!E1215, Data!$B$2:$L$134, 6, FALSE))*'Coefficients - Win Probability'!$E$2</f>
        <v>#N/A</v>
      </c>
      <c r="F1214" s="5" t="str">
        <f>(VLOOKUP(Games!B1215, Data!$B$2:$L$134, 7, FALSE)-VLOOKUP(Games!E1215, Data!$B$2:$L$134, 7, FALSE))*'Coefficients - Win Probability'!$F$2</f>
        <v>#N/A</v>
      </c>
      <c r="G1214" s="5" t="str">
        <f>(VLOOKUP(Games!B1215, Data!$B$2:$L$134, 8, FALSE)-VLOOKUP(Games!E1215, Data!$B$2:$L$134, 8, FALSE))*'Coefficients - Win Probability'!$G$2</f>
        <v>#N/A</v>
      </c>
      <c r="H1214" s="5" t="str">
        <f>(VLOOKUP(Games!B1215, Data!$B$2:$L$134, 9, FALSE)-VLOOKUP(Games!E1215, Data!$B$2:$L$134, 9, FALSE))*'Coefficients - Win Probability'!$H$2</f>
        <v>#N/A</v>
      </c>
      <c r="I1214" s="5" t="str">
        <f>(VLOOKUP(Games!B1215, Data!$B$2:$L$134, 10, FALSE)-VLOOKUP(Games!E1215, Data!$B$2:$L$134, 10, FALSE))*'Coefficients - Win Probability'!$I$2</f>
        <v>#N/A</v>
      </c>
      <c r="J1214" s="5" t="str">
        <f>(IF(AND(VLOOKUP(Games!B1215, Data!$B$2:$L$134, 11, FALSE)=1, VLOOKUP(Games!E1215, Data!$B$2:$L$134, 11, FALSE)&lt;&gt;1), 1,0))*'Coefficients - Win Probability'!$J$2</f>
        <v>#N/A</v>
      </c>
      <c r="K1214" s="5" t="str">
        <f>(IF(AND(VLOOKUP(Games!B1215, Data!$B$2:$L$134, 11, FALSE)&lt;&gt;1, VLOOKUP(Games!E1215, Data!$B$2:$L$134, 11, FALSE)=1), 1,0))*'Coefficients - Win Probability'!$K$2</f>
        <v>#N/A</v>
      </c>
      <c r="L1214" s="5" t="str">
        <f>(VLOOKUP(Games!B1215, Data!$B$2:$L$134, 3, FALSE)-VLOOKUP(Games!E1215, Data!$B$2:$L$134, 3, FALSE))*'Coefficients - Win Probability'!$L$2</f>
        <v>#N/A</v>
      </c>
      <c r="N1214" s="5" t="str">
        <f t="shared" si="1"/>
        <v>#N/A</v>
      </c>
    </row>
    <row r="1215" ht="14.25" customHeight="1">
      <c r="A1215" s="5" t="n">
        <f>'Coefficients - Win Probability'!$A$2</f>
        <v>0</v>
      </c>
      <c r="B1215" s="5" t="n">
        <f>(Games!G1216)*'Coefficients - Win Probability'!$B$2</f>
        <v>0</v>
      </c>
      <c r="C1215" s="5" t="str">
        <f>(VLOOKUP(Games!B1216, Data!$B$2:$L$134, 4, FALSE)-VLOOKUP(Games!E1216, Data!$B$2:$L$134, 4, FALSE))*'Coefficients - Win Probability'!$C$2</f>
        <v>#N/A</v>
      </c>
      <c r="D1215" s="5" t="str">
        <f>(VLOOKUP(Games!B1216, Data!$B$2:$L$134, 5, FALSE)-VLOOKUP(Games!E1216, Data!$B$2:$L$134, 5, FALSE))*'Coefficients - Win Probability'!$D$2</f>
        <v>#N/A</v>
      </c>
      <c r="E1215" s="5" t="str">
        <f>(VLOOKUP(Games!B1216, Data!$B$2:$L$134, 6, FALSE)-VLOOKUP(Games!E1216, Data!$B$2:$L$134, 6, FALSE))*'Coefficients - Win Probability'!$E$2</f>
        <v>#N/A</v>
      </c>
      <c r="F1215" s="5" t="str">
        <f>(VLOOKUP(Games!B1216, Data!$B$2:$L$134, 7, FALSE)-VLOOKUP(Games!E1216, Data!$B$2:$L$134, 7, FALSE))*'Coefficients - Win Probability'!$F$2</f>
        <v>#N/A</v>
      </c>
      <c r="G1215" s="5" t="str">
        <f>(VLOOKUP(Games!B1216, Data!$B$2:$L$134, 8, FALSE)-VLOOKUP(Games!E1216, Data!$B$2:$L$134, 8, FALSE))*'Coefficients - Win Probability'!$G$2</f>
        <v>#N/A</v>
      </c>
      <c r="H1215" s="5" t="str">
        <f>(VLOOKUP(Games!B1216, Data!$B$2:$L$134, 9, FALSE)-VLOOKUP(Games!E1216, Data!$B$2:$L$134, 9, FALSE))*'Coefficients - Win Probability'!$H$2</f>
        <v>#N/A</v>
      </c>
      <c r="I1215" s="5" t="str">
        <f>(VLOOKUP(Games!B1216, Data!$B$2:$L$134, 10, FALSE)-VLOOKUP(Games!E1216, Data!$B$2:$L$134, 10, FALSE))*'Coefficients - Win Probability'!$I$2</f>
        <v>#N/A</v>
      </c>
      <c r="J1215" s="5" t="str">
        <f>(IF(AND(VLOOKUP(Games!B1216, Data!$B$2:$L$134, 11, FALSE)=1, VLOOKUP(Games!E1216, Data!$B$2:$L$134, 11, FALSE)&lt;&gt;1), 1,0))*'Coefficients - Win Probability'!$J$2</f>
        <v>#N/A</v>
      </c>
      <c r="K1215" s="5" t="str">
        <f>(IF(AND(VLOOKUP(Games!B1216, Data!$B$2:$L$134, 11, FALSE)&lt;&gt;1, VLOOKUP(Games!E1216, Data!$B$2:$L$134, 11, FALSE)=1), 1,0))*'Coefficients - Win Probability'!$K$2</f>
        <v>#N/A</v>
      </c>
      <c r="L1215" s="5" t="str">
        <f>(VLOOKUP(Games!B1216, Data!$B$2:$L$134, 3, FALSE)-VLOOKUP(Games!E1216, Data!$B$2:$L$134, 3, FALSE))*'Coefficients - Win Probability'!$L$2</f>
        <v>#N/A</v>
      </c>
      <c r="N1215" s="5" t="str">
        <f t="shared" si="1"/>
        <v>#N/A</v>
      </c>
    </row>
    <row r="1216" ht="14.25" customHeight="1">
      <c r="A1216" s="5" t="n">
        <f>'Coefficients - Win Probability'!$A$2</f>
        <v>0</v>
      </c>
      <c r="B1216" s="5" t="n">
        <f>(Games!G1217)*'Coefficients - Win Probability'!$B$2</f>
        <v>0</v>
      </c>
      <c r="C1216" s="5" t="str">
        <f>(VLOOKUP(Games!B1217, Data!$B$2:$L$134, 4, FALSE)-VLOOKUP(Games!E1217, Data!$B$2:$L$134, 4, FALSE))*'Coefficients - Win Probability'!$C$2</f>
        <v>#N/A</v>
      </c>
      <c r="D1216" s="5" t="str">
        <f>(VLOOKUP(Games!B1217, Data!$B$2:$L$134, 5, FALSE)-VLOOKUP(Games!E1217, Data!$B$2:$L$134, 5, FALSE))*'Coefficients - Win Probability'!$D$2</f>
        <v>#N/A</v>
      </c>
      <c r="E1216" s="5" t="str">
        <f>(VLOOKUP(Games!B1217, Data!$B$2:$L$134, 6, FALSE)-VLOOKUP(Games!E1217, Data!$B$2:$L$134, 6, FALSE))*'Coefficients - Win Probability'!$E$2</f>
        <v>#N/A</v>
      </c>
      <c r="F1216" s="5" t="str">
        <f>(VLOOKUP(Games!B1217, Data!$B$2:$L$134, 7, FALSE)-VLOOKUP(Games!E1217, Data!$B$2:$L$134, 7, FALSE))*'Coefficients - Win Probability'!$F$2</f>
        <v>#N/A</v>
      </c>
      <c r="G1216" s="5" t="str">
        <f>(VLOOKUP(Games!B1217, Data!$B$2:$L$134, 8, FALSE)-VLOOKUP(Games!E1217, Data!$B$2:$L$134, 8, FALSE))*'Coefficients - Win Probability'!$G$2</f>
        <v>#N/A</v>
      </c>
      <c r="H1216" s="5" t="str">
        <f>(VLOOKUP(Games!B1217, Data!$B$2:$L$134, 9, FALSE)-VLOOKUP(Games!E1217, Data!$B$2:$L$134, 9, FALSE))*'Coefficients - Win Probability'!$H$2</f>
        <v>#N/A</v>
      </c>
      <c r="I1216" s="5" t="str">
        <f>(VLOOKUP(Games!B1217, Data!$B$2:$L$134, 10, FALSE)-VLOOKUP(Games!E1217, Data!$B$2:$L$134, 10, FALSE))*'Coefficients - Win Probability'!$I$2</f>
        <v>#N/A</v>
      </c>
      <c r="J1216" s="5" t="str">
        <f>(IF(AND(VLOOKUP(Games!B1217, Data!$B$2:$L$134, 11, FALSE)=1, VLOOKUP(Games!E1217, Data!$B$2:$L$134, 11, FALSE)&lt;&gt;1), 1,0))*'Coefficients - Win Probability'!$J$2</f>
        <v>#N/A</v>
      </c>
      <c r="K1216" s="5" t="str">
        <f>(IF(AND(VLOOKUP(Games!B1217, Data!$B$2:$L$134, 11, FALSE)&lt;&gt;1, VLOOKUP(Games!E1217, Data!$B$2:$L$134, 11, FALSE)=1), 1,0))*'Coefficients - Win Probability'!$K$2</f>
        <v>#N/A</v>
      </c>
      <c r="L1216" s="5" t="str">
        <f>(VLOOKUP(Games!B1217, Data!$B$2:$L$134, 3, FALSE)-VLOOKUP(Games!E1217, Data!$B$2:$L$134, 3, FALSE))*'Coefficients - Win Probability'!$L$2</f>
        <v>#N/A</v>
      </c>
      <c r="N1216" s="5" t="str">
        <f t="shared" si="1"/>
        <v>#N/A</v>
      </c>
    </row>
    <row r="1217" ht="14.25" customHeight="1">
      <c r="A1217" s="5" t="n">
        <f>'Coefficients - Win Probability'!$A$2</f>
        <v>0</v>
      </c>
      <c r="B1217" s="5" t="n">
        <f>(Games!G1218)*'Coefficients - Win Probability'!$B$2</f>
        <v>0</v>
      </c>
      <c r="C1217" s="5" t="str">
        <f>(VLOOKUP(Games!B1218, Data!$B$2:$L$134, 4, FALSE)-VLOOKUP(Games!E1218, Data!$B$2:$L$134, 4, FALSE))*'Coefficients - Win Probability'!$C$2</f>
        <v>#N/A</v>
      </c>
      <c r="D1217" s="5" t="str">
        <f>(VLOOKUP(Games!B1218, Data!$B$2:$L$134, 5, FALSE)-VLOOKUP(Games!E1218, Data!$B$2:$L$134, 5, FALSE))*'Coefficients - Win Probability'!$D$2</f>
        <v>#N/A</v>
      </c>
      <c r="E1217" s="5" t="str">
        <f>(VLOOKUP(Games!B1218, Data!$B$2:$L$134, 6, FALSE)-VLOOKUP(Games!E1218, Data!$B$2:$L$134, 6, FALSE))*'Coefficients - Win Probability'!$E$2</f>
        <v>#N/A</v>
      </c>
      <c r="F1217" s="5" t="str">
        <f>(VLOOKUP(Games!B1218, Data!$B$2:$L$134, 7, FALSE)-VLOOKUP(Games!E1218, Data!$B$2:$L$134, 7, FALSE))*'Coefficients - Win Probability'!$F$2</f>
        <v>#N/A</v>
      </c>
      <c r="G1217" s="5" t="str">
        <f>(VLOOKUP(Games!B1218, Data!$B$2:$L$134, 8, FALSE)-VLOOKUP(Games!E1218, Data!$B$2:$L$134, 8, FALSE))*'Coefficients - Win Probability'!$G$2</f>
        <v>#N/A</v>
      </c>
      <c r="H1217" s="5" t="str">
        <f>(VLOOKUP(Games!B1218, Data!$B$2:$L$134, 9, FALSE)-VLOOKUP(Games!E1218, Data!$B$2:$L$134, 9, FALSE))*'Coefficients - Win Probability'!$H$2</f>
        <v>#N/A</v>
      </c>
      <c r="I1217" s="5" t="str">
        <f>(VLOOKUP(Games!B1218, Data!$B$2:$L$134, 10, FALSE)-VLOOKUP(Games!E1218, Data!$B$2:$L$134, 10, FALSE))*'Coefficients - Win Probability'!$I$2</f>
        <v>#N/A</v>
      </c>
      <c r="J1217" s="5" t="str">
        <f>(IF(AND(VLOOKUP(Games!B1218, Data!$B$2:$L$134, 11, FALSE)=1, VLOOKUP(Games!E1218, Data!$B$2:$L$134, 11, FALSE)&lt;&gt;1), 1,0))*'Coefficients - Win Probability'!$J$2</f>
        <v>#N/A</v>
      </c>
      <c r="K1217" s="5" t="str">
        <f>(IF(AND(VLOOKUP(Games!B1218, Data!$B$2:$L$134, 11, FALSE)&lt;&gt;1, VLOOKUP(Games!E1218, Data!$B$2:$L$134, 11, FALSE)=1), 1,0))*'Coefficients - Win Probability'!$K$2</f>
        <v>#N/A</v>
      </c>
      <c r="L1217" s="5" t="str">
        <f>(VLOOKUP(Games!B1218, Data!$B$2:$L$134, 3, FALSE)-VLOOKUP(Games!E1218, Data!$B$2:$L$134, 3, FALSE))*'Coefficients - Win Probability'!$L$2</f>
        <v>#N/A</v>
      </c>
      <c r="N1217" s="5" t="str">
        <f t="shared" si="1"/>
        <v>#N/A</v>
      </c>
    </row>
    <row r="1218" ht="14.25" customHeight="1">
      <c r="A1218" s="5" t="n">
        <f>'Coefficients - Win Probability'!$A$2</f>
        <v>0</v>
      </c>
      <c r="B1218" s="5" t="n">
        <f>(Games!G1219)*'Coefficients - Win Probability'!$B$2</f>
        <v>0</v>
      </c>
      <c r="C1218" s="5" t="str">
        <f>(VLOOKUP(Games!B1219, Data!$B$2:$L$134, 4, FALSE)-VLOOKUP(Games!E1219, Data!$B$2:$L$134, 4, FALSE))*'Coefficients - Win Probability'!$C$2</f>
        <v>#N/A</v>
      </c>
      <c r="D1218" s="5" t="str">
        <f>(VLOOKUP(Games!B1219, Data!$B$2:$L$134, 5, FALSE)-VLOOKUP(Games!E1219, Data!$B$2:$L$134, 5, FALSE))*'Coefficients - Win Probability'!$D$2</f>
        <v>#N/A</v>
      </c>
      <c r="E1218" s="5" t="str">
        <f>(VLOOKUP(Games!B1219, Data!$B$2:$L$134, 6, FALSE)-VLOOKUP(Games!E1219, Data!$B$2:$L$134, 6, FALSE))*'Coefficients - Win Probability'!$E$2</f>
        <v>#N/A</v>
      </c>
      <c r="F1218" s="5" t="str">
        <f>(VLOOKUP(Games!B1219, Data!$B$2:$L$134, 7, FALSE)-VLOOKUP(Games!E1219, Data!$B$2:$L$134, 7, FALSE))*'Coefficients - Win Probability'!$F$2</f>
        <v>#N/A</v>
      </c>
      <c r="G1218" s="5" t="str">
        <f>(VLOOKUP(Games!B1219, Data!$B$2:$L$134, 8, FALSE)-VLOOKUP(Games!E1219, Data!$B$2:$L$134, 8, FALSE))*'Coefficients - Win Probability'!$G$2</f>
        <v>#N/A</v>
      </c>
      <c r="H1218" s="5" t="str">
        <f>(VLOOKUP(Games!B1219, Data!$B$2:$L$134, 9, FALSE)-VLOOKUP(Games!E1219, Data!$B$2:$L$134, 9, FALSE))*'Coefficients - Win Probability'!$H$2</f>
        <v>#N/A</v>
      </c>
      <c r="I1218" s="5" t="str">
        <f>(VLOOKUP(Games!B1219, Data!$B$2:$L$134, 10, FALSE)-VLOOKUP(Games!E1219, Data!$B$2:$L$134, 10, FALSE))*'Coefficients - Win Probability'!$I$2</f>
        <v>#N/A</v>
      </c>
      <c r="J1218" s="5" t="str">
        <f>(IF(AND(VLOOKUP(Games!B1219, Data!$B$2:$L$134, 11, FALSE)=1, VLOOKUP(Games!E1219, Data!$B$2:$L$134, 11, FALSE)&lt;&gt;1), 1,0))*'Coefficients - Win Probability'!$J$2</f>
        <v>#N/A</v>
      </c>
      <c r="K1218" s="5" t="str">
        <f>(IF(AND(VLOOKUP(Games!B1219, Data!$B$2:$L$134, 11, FALSE)&lt;&gt;1, VLOOKUP(Games!E1219, Data!$B$2:$L$134, 11, FALSE)=1), 1,0))*'Coefficients - Win Probability'!$K$2</f>
        <v>#N/A</v>
      </c>
      <c r="L1218" s="5" t="str">
        <f>(VLOOKUP(Games!B1219, Data!$B$2:$L$134, 3, FALSE)-VLOOKUP(Games!E1219, Data!$B$2:$L$134, 3, FALSE))*'Coefficients - Win Probability'!$L$2</f>
        <v>#N/A</v>
      </c>
      <c r="N1218" s="5" t="str">
        <f t="shared" si="1"/>
        <v>#N/A</v>
      </c>
    </row>
    <row r="1219" ht="14.25" customHeight="1">
      <c r="A1219" s="5" t="n">
        <f>'Coefficients - Win Probability'!$A$2</f>
        <v>0</v>
      </c>
      <c r="B1219" s="5" t="n">
        <f>(Games!G1220)*'Coefficients - Win Probability'!$B$2</f>
        <v>0</v>
      </c>
      <c r="C1219" s="5" t="str">
        <f>(VLOOKUP(Games!B1220, Data!$B$2:$L$134, 4, FALSE)-VLOOKUP(Games!E1220, Data!$B$2:$L$134, 4, FALSE))*'Coefficients - Win Probability'!$C$2</f>
        <v>#N/A</v>
      </c>
      <c r="D1219" s="5" t="str">
        <f>(VLOOKUP(Games!B1220, Data!$B$2:$L$134, 5, FALSE)-VLOOKUP(Games!E1220, Data!$B$2:$L$134, 5, FALSE))*'Coefficients - Win Probability'!$D$2</f>
        <v>#N/A</v>
      </c>
      <c r="E1219" s="5" t="str">
        <f>(VLOOKUP(Games!B1220, Data!$B$2:$L$134, 6, FALSE)-VLOOKUP(Games!E1220, Data!$B$2:$L$134, 6, FALSE))*'Coefficients - Win Probability'!$E$2</f>
        <v>#N/A</v>
      </c>
      <c r="F1219" s="5" t="str">
        <f>(VLOOKUP(Games!B1220, Data!$B$2:$L$134, 7, FALSE)-VLOOKUP(Games!E1220, Data!$B$2:$L$134, 7, FALSE))*'Coefficients - Win Probability'!$F$2</f>
        <v>#N/A</v>
      </c>
      <c r="G1219" s="5" t="str">
        <f>(VLOOKUP(Games!B1220, Data!$B$2:$L$134, 8, FALSE)-VLOOKUP(Games!E1220, Data!$B$2:$L$134, 8, FALSE))*'Coefficients - Win Probability'!$G$2</f>
        <v>#N/A</v>
      </c>
      <c r="H1219" s="5" t="str">
        <f>(VLOOKUP(Games!B1220, Data!$B$2:$L$134, 9, FALSE)-VLOOKUP(Games!E1220, Data!$B$2:$L$134, 9, FALSE))*'Coefficients - Win Probability'!$H$2</f>
        <v>#N/A</v>
      </c>
      <c r="I1219" s="5" t="str">
        <f>(VLOOKUP(Games!B1220, Data!$B$2:$L$134, 10, FALSE)-VLOOKUP(Games!E1220, Data!$B$2:$L$134, 10, FALSE))*'Coefficients - Win Probability'!$I$2</f>
        <v>#N/A</v>
      </c>
      <c r="J1219" s="5" t="str">
        <f>(IF(AND(VLOOKUP(Games!B1220, Data!$B$2:$L$134, 11, FALSE)=1, VLOOKUP(Games!E1220, Data!$B$2:$L$134, 11, FALSE)&lt;&gt;1), 1,0))*'Coefficients - Win Probability'!$J$2</f>
        <v>#N/A</v>
      </c>
      <c r="K1219" s="5" t="str">
        <f>(IF(AND(VLOOKUP(Games!B1220, Data!$B$2:$L$134, 11, FALSE)&lt;&gt;1, VLOOKUP(Games!E1220, Data!$B$2:$L$134, 11, FALSE)=1), 1,0))*'Coefficients - Win Probability'!$K$2</f>
        <v>#N/A</v>
      </c>
      <c r="L1219" s="5" t="str">
        <f>(VLOOKUP(Games!B1220, Data!$B$2:$L$134, 3, FALSE)-VLOOKUP(Games!E1220, Data!$B$2:$L$134, 3, FALSE))*'Coefficients - Win Probability'!$L$2</f>
        <v>#N/A</v>
      </c>
      <c r="N1219" s="5" t="str">
        <f t="shared" si="1"/>
        <v>#N/A</v>
      </c>
    </row>
    <row r="1220" ht="14.25" customHeight="1">
      <c r="A1220" s="5" t="n">
        <f>'Coefficients - Win Probability'!$A$2</f>
        <v>0</v>
      </c>
      <c r="B1220" s="5" t="n">
        <f>(Games!G1221)*'Coefficients - Win Probability'!$B$2</f>
        <v>0</v>
      </c>
      <c r="C1220" s="5" t="str">
        <f>(VLOOKUP(Games!B1221, Data!$B$2:$L$134, 4, FALSE)-VLOOKUP(Games!E1221, Data!$B$2:$L$134, 4, FALSE))*'Coefficients - Win Probability'!$C$2</f>
        <v>#N/A</v>
      </c>
      <c r="D1220" s="5" t="str">
        <f>(VLOOKUP(Games!B1221, Data!$B$2:$L$134, 5, FALSE)-VLOOKUP(Games!E1221, Data!$B$2:$L$134, 5, FALSE))*'Coefficients - Win Probability'!$D$2</f>
        <v>#N/A</v>
      </c>
      <c r="E1220" s="5" t="str">
        <f>(VLOOKUP(Games!B1221, Data!$B$2:$L$134, 6, FALSE)-VLOOKUP(Games!E1221, Data!$B$2:$L$134, 6, FALSE))*'Coefficients - Win Probability'!$E$2</f>
        <v>#N/A</v>
      </c>
      <c r="F1220" s="5" t="str">
        <f>(VLOOKUP(Games!B1221, Data!$B$2:$L$134, 7, FALSE)-VLOOKUP(Games!E1221, Data!$B$2:$L$134, 7, FALSE))*'Coefficients - Win Probability'!$F$2</f>
        <v>#N/A</v>
      </c>
      <c r="G1220" s="5" t="str">
        <f>(VLOOKUP(Games!B1221, Data!$B$2:$L$134, 8, FALSE)-VLOOKUP(Games!E1221, Data!$B$2:$L$134, 8, FALSE))*'Coefficients - Win Probability'!$G$2</f>
        <v>#N/A</v>
      </c>
      <c r="H1220" s="5" t="str">
        <f>(VLOOKUP(Games!B1221, Data!$B$2:$L$134, 9, FALSE)-VLOOKUP(Games!E1221, Data!$B$2:$L$134, 9, FALSE))*'Coefficients - Win Probability'!$H$2</f>
        <v>#N/A</v>
      </c>
      <c r="I1220" s="5" t="str">
        <f>(VLOOKUP(Games!B1221, Data!$B$2:$L$134, 10, FALSE)-VLOOKUP(Games!E1221, Data!$B$2:$L$134, 10, FALSE))*'Coefficients - Win Probability'!$I$2</f>
        <v>#N/A</v>
      </c>
      <c r="J1220" s="5" t="str">
        <f>(IF(AND(VLOOKUP(Games!B1221, Data!$B$2:$L$134, 11, FALSE)=1, VLOOKUP(Games!E1221, Data!$B$2:$L$134, 11, FALSE)&lt;&gt;1), 1,0))*'Coefficients - Win Probability'!$J$2</f>
        <v>#N/A</v>
      </c>
      <c r="K1220" s="5" t="str">
        <f>(IF(AND(VLOOKUP(Games!B1221, Data!$B$2:$L$134, 11, FALSE)&lt;&gt;1, VLOOKUP(Games!E1221, Data!$B$2:$L$134, 11, FALSE)=1), 1,0))*'Coefficients - Win Probability'!$K$2</f>
        <v>#N/A</v>
      </c>
      <c r="L1220" s="5" t="str">
        <f>(VLOOKUP(Games!B1221, Data!$B$2:$L$134, 3, FALSE)-VLOOKUP(Games!E1221, Data!$B$2:$L$134, 3, FALSE))*'Coefficients - Win Probability'!$L$2</f>
        <v>#N/A</v>
      </c>
      <c r="N1220" s="5" t="str">
        <f t="shared" si="1"/>
        <v>#N/A</v>
      </c>
    </row>
    <row r="1221" ht="14.25" customHeight="1">
      <c r="A1221" s="5" t="n">
        <f>'Coefficients - Win Probability'!$A$2</f>
        <v>0</v>
      </c>
      <c r="B1221" s="5" t="n">
        <f>(Games!G1222)*'Coefficients - Win Probability'!$B$2</f>
        <v>0</v>
      </c>
      <c r="C1221" s="5" t="str">
        <f>(VLOOKUP(Games!B1222, Data!$B$2:$L$134, 4, FALSE)-VLOOKUP(Games!E1222, Data!$B$2:$L$134, 4, FALSE))*'Coefficients - Win Probability'!$C$2</f>
        <v>#N/A</v>
      </c>
      <c r="D1221" s="5" t="str">
        <f>(VLOOKUP(Games!B1222, Data!$B$2:$L$134, 5, FALSE)-VLOOKUP(Games!E1222, Data!$B$2:$L$134, 5, FALSE))*'Coefficients - Win Probability'!$D$2</f>
        <v>#N/A</v>
      </c>
      <c r="E1221" s="5" t="str">
        <f>(VLOOKUP(Games!B1222, Data!$B$2:$L$134, 6, FALSE)-VLOOKUP(Games!E1222, Data!$B$2:$L$134, 6, FALSE))*'Coefficients - Win Probability'!$E$2</f>
        <v>#N/A</v>
      </c>
      <c r="F1221" s="5" t="str">
        <f>(VLOOKUP(Games!B1222, Data!$B$2:$L$134, 7, FALSE)-VLOOKUP(Games!E1222, Data!$B$2:$L$134, 7, FALSE))*'Coefficients - Win Probability'!$F$2</f>
        <v>#N/A</v>
      </c>
      <c r="G1221" s="5" t="str">
        <f>(VLOOKUP(Games!B1222, Data!$B$2:$L$134, 8, FALSE)-VLOOKUP(Games!E1222, Data!$B$2:$L$134, 8, FALSE))*'Coefficients - Win Probability'!$G$2</f>
        <v>#N/A</v>
      </c>
      <c r="H1221" s="5" t="str">
        <f>(VLOOKUP(Games!B1222, Data!$B$2:$L$134, 9, FALSE)-VLOOKUP(Games!E1222, Data!$B$2:$L$134, 9, FALSE))*'Coefficients - Win Probability'!$H$2</f>
        <v>#N/A</v>
      </c>
      <c r="I1221" s="5" t="str">
        <f>(VLOOKUP(Games!B1222, Data!$B$2:$L$134, 10, FALSE)-VLOOKUP(Games!E1222, Data!$B$2:$L$134, 10, FALSE))*'Coefficients - Win Probability'!$I$2</f>
        <v>#N/A</v>
      </c>
      <c r="J1221" s="5" t="str">
        <f>(IF(AND(VLOOKUP(Games!B1222, Data!$B$2:$L$134, 11, FALSE)=1, VLOOKUP(Games!E1222, Data!$B$2:$L$134, 11, FALSE)&lt;&gt;1), 1,0))*'Coefficients - Win Probability'!$J$2</f>
        <v>#N/A</v>
      </c>
      <c r="K1221" s="5" t="str">
        <f>(IF(AND(VLOOKUP(Games!B1222, Data!$B$2:$L$134, 11, FALSE)&lt;&gt;1, VLOOKUP(Games!E1222, Data!$B$2:$L$134, 11, FALSE)=1), 1,0))*'Coefficients - Win Probability'!$K$2</f>
        <v>#N/A</v>
      </c>
      <c r="L1221" s="5" t="str">
        <f>(VLOOKUP(Games!B1222, Data!$B$2:$L$134, 3, FALSE)-VLOOKUP(Games!E1222, Data!$B$2:$L$134, 3, FALSE))*'Coefficients - Win Probability'!$L$2</f>
        <v>#N/A</v>
      </c>
      <c r="N1221" s="5" t="str">
        <f t="shared" si="1"/>
        <v>#N/A</v>
      </c>
    </row>
    <row r="1222" ht="14.25" customHeight="1">
      <c r="A1222" s="5" t="n">
        <f>'Coefficients - Win Probability'!$A$2</f>
        <v>0</v>
      </c>
      <c r="B1222" s="5" t="n">
        <f>(Games!G1223)*'Coefficients - Win Probability'!$B$2</f>
        <v>0</v>
      </c>
      <c r="C1222" s="5" t="str">
        <f>(VLOOKUP(Games!B1223, Data!$B$2:$L$134, 4, FALSE)-VLOOKUP(Games!E1223, Data!$B$2:$L$134, 4, FALSE))*'Coefficients - Win Probability'!$C$2</f>
        <v>#N/A</v>
      </c>
      <c r="D1222" s="5" t="str">
        <f>(VLOOKUP(Games!B1223, Data!$B$2:$L$134, 5, FALSE)-VLOOKUP(Games!E1223, Data!$B$2:$L$134, 5, FALSE))*'Coefficients - Win Probability'!$D$2</f>
        <v>#N/A</v>
      </c>
      <c r="E1222" s="5" t="str">
        <f>(VLOOKUP(Games!B1223, Data!$B$2:$L$134, 6, FALSE)-VLOOKUP(Games!E1223, Data!$B$2:$L$134, 6, FALSE))*'Coefficients - Win Probability'!$E$2</f>
        <v>#N/A</v>
      </c>
      <c r="F1222" s="5" t="str">
        <f>(VLOOKUP(Games!B1223, Data!$B$2:$L$134, 7, FALSE)-VLOOKUP(Games!E1223, Data!$B$2:$L$134, 7, FALSE))*'Coefficients - Win Probability'!$F$2</f>
        <v>#N/A</v>
      </c>
      <c r="G1222" s="5" t="str">
        <f>(VLOOKUP(Games!B1223, Data!$B$2:$L$134, 8, FALSE)-VLOOKUP(Games!E1223, Data!$B$2:$L$134, 8, FALSE))*'Coefficients - Win Probability'!$G$2</f>
        <v>#N/A</v>
      </c>
      <c r="H1222" s="5" t="str">
        <f>(VLOOKUP(Games!B1223, Data!$B$2:$L$134, 9, FALSE)-VLOOKUP(Games!E1223, Data!$B$2:$L$134, 9, FALSE))*'Coefficients - Win Probability'!$H$2</f>
        <v>#N/A</v>
      </c>
      <c r="I1222" s="5" t="str">
        <f>(VLOOKUP(Games!B1223, Data!$B$2:$L$134, 10, FALSE)-VLOOKUP(Games!E1223, Data!$B$2:$L$134, 10, FALSE))*'Coefficients - Win Probability'!$I$2</f>
        <v>#N/A</v>
      </c>
      <c r="J1222" s="5" t="str">
        <f>(IF(AND(VLOOKUP(Games!B1223, Data!$B$2:$L$134, 11, FALSE)=1, VLOOKUP(Games!E1223, Data!$B$2:$L$134, 11, FALSE)&lt;&gt;1), 1,0))*'Coefficients - Win Probability'!$J$2</f>
        <v>#N/A</v>
      </c>
      <c r="K1222" s="5" t="str">
        <f>(IF(AND(VLOOKUP(Games!B1223, Data!$B$2:$L$134, 11, FALSE)&lt;&gt;1, VLOOKUP(Games!E1223, Data!$B$2:$L$134, 11, FALSE)=1), 1,0))*'Coefficients - Win Probability'!$K$2</f>
        <v>#N/A</v>
      </c>
      <c r="L1222" s="5" t="str">
        <f>(VLOOKUP(Games!B1223, Data!$B$2:$L$134, 3, FALSE)-VLOOKUP(Games!E1223, Data!$B$2:$L$134, 3, FALSE))*'Coefficients - Win Probability'!$L$2</f>
        <v>#N/A</v>
      </c>
      <c r="N1222" s="5" t="str">
        <f t="shared" si="1"/>
        <v>#N/A</v>
      </c>
    </row>
    <row r="1223" ht="14.25" customHeight="1">
      <c r="A1223" s="5" t="n">
        <f>'Coefficients - Win Probability'!$A$2</f>
        <v>0</v>
      </c>
      <c r="B1223" s="5" t="n">
        <f>(Games!G1224)*'Coefficients - Win Probability'!$B$2</f>
        <v>0</v>
      </c>
      <c r="C1223" s="5" t="str">
        <f>(VLOOKUP(Games!B1224, Data!$B$2:$L$134, 4, FALSE)-VLOOKUP(Games!E1224, Data!$B$2:$L$134, 4, FALSE))*'Coefficients - Win Probability'!$C$2</f>
        <v>#N/A</v>
      </c>
      <c r="D1223" s="5" t="str">
        <f>(VLOOKUP(Games!B1224, Data!$B$2:$L$134, 5, FALSE)-VLOOKUP(Games!E1224, Data!$B$2:$L$134, 5, FALSE))*'Coefficients - Win Probability'!$D$2</f>
        <v>#N/A</v>
      </c>
      <c r="E1223" s="5" t="str">
        <f>(VLOOKUP(Games!B1224, Data!$B$2:$L$134, 6, FALSE)-VLOOKUP(Games!E1224, Data!$B$2:$L$134, 6, FALSE))*'Coefficients - Win Probability'!$E$2</f>
        <v>#N/A</v>
      </c>
      <c r="F1223" s="5" t="str">
        <f>(VLOOKUP(Games!B1224, Data!$B$2:$L$134, 7, FALSE)-VLOOKUP(Games!E1224, Data!$B$2:$L$134, 7, FALSE))*'Coefficients - Win Probability'!$F$2</f>
        <v>#N/A</v>
      </c>
      <c r="G1223" s="5" t="str">
        <f>(VLOOKUP(Games!B1224, Data!$B$2:$L$134, 8, FALSE)-VLOOKUP(Games!E1224, Data!$B$2:$L$134, 8, FALSE))*'Coefficients - Win Probability'!$G$2</f>
        <v>#N/A</v>
      </c>
      <c r="H1223" s="5" t="str">
        <f>(VLOOKUP(Games!B1224, Data!$B$2:$L$134, 9, FALSE)-VLOOKUP(Games!E1224, Data!$B$2:$L$134, 9, FALSE))*'Coefficients - Win Probability'!$H$2</f>
        <v>#N/A</v>
      </c>
      <c r="I1223" s="5" t="str">
        <f>(VLOOKUP(Games!B1224, Data!$B$2:$L$134, 10, FALSE)-VLOOKUP(Games!E1224, Data!$B$2:$L$134, 10, FALSE))*'Coefficients - Win Probability'!$I$2</f>
        <v>#N/A</v>
      </c>
      <c r="J1223" s="5" t="str">
        <f>(IF(AND(VLOOKUP(Games!B1224, Data!$B$2:$L$134, 11, FALSE)=1, VLOOKUP(Games!E1224, Data!$B$2:$L$134, 11, FALSE)&lt;&gt;1), 1,0))*'Coefficients - Win Probability'!$J$2</f>
        <v>#N/A</v>
      </c>
      <c r="K1223" s="5" t="str">
        <f>(IF(AND(VLOOKUP(Games!B1224, Data!$B$2:$L$134, 11, FALSE)&lt;&gt;1, VLOOKUP(Games!E1224, Data!$B$2:$L$134, 11, FALSE)=1), 1,0))*'Coefficients - Win Probability'!$K$2</f>
        <v>#N/A</v>
      </c>
      <c r="L1223" s="5" t="str">
        <f>(VLOOKUP(Games!B1224, Data!$B$2:$L$134, 3, FALSE)-VLOOKUP(Games!E1224, Data!$B$2:$L$134, 3, FALSE))*'Coefficients - Win Probability'!$L$2</f>
        <v>#N/A</v>
      </c>
      <c r="N1223" s="5" t="str">
        <f t="shared" si="1"/>
        <v>#N/A</v>
      </c>
    </row>
    <row r="1224" ht="14.25" customHeight="1">
      <c r="A1224" s="5" t="n">
        <f>'Coefficients - Win Probability'!$A$2</f>
        <v>0</v>
      </c>
      <c r="B1224" s="5" t="n">
        <f>(Games!G1225)*'Coefficients - Win Probability'!$B$2</f>
        <v>0</v>
      </c>
      <c r="C1224" s="5" t="str">
        <f>(VLOOKUP(Games!B1225, Data!$B$2:$L$134, 4, FALSE)-VLOOKUP(Games!E1225, Data!$B$2:$L$134, 4, FALSE))*'Coefficients - Win Probability'!$C$2</f>
        <v>#N/A</v>
      </c>
      <c r="D1224" s="5" t="str">
        <f>(VLOOKUP(Games!B1225, Data!$B$2:$L$134, 5, FALSE)-VLOOKUP(Games!E1225, Data!$B$2:$L$134, 5, FALSE))*'Coefficients - Win Probability'!$D$2</f>
        <v>#N/A</v>
      </c>
      <c r="E1224" s="5" t="str">
        <f>(VLOOKUP(Games!B1225, Data!$B$2:$L$134, 6, FALSE)-VLOOKUP(Games!E1225, Data!$B$2:$L$134, 6, FALSE))*'Coefficients - Win Probability'!$E$2</f>
        <v>#N/A</v>
      </c>
      <c r="F1224" s="5" t="str">
        <f>(VLOOKUP(Games!B1225, Data!$B$2:$L$134, 7, FALSE)-VLOOKUP(Games!E1225, Data!$B$2:$L$134, 7, FALSE))*'Coefficients - Win Probability'!$F$2</f>
        <v>#N/A</v>
      </c>
      <c r="G1224" s="5" t="str">
        <f>(VLOOKUP(Games!B1225, Data!$B$2:$L$134, 8, FALSE)-VLOOKUP(Games!E1225, Data!$B$2:$L$134, 8, FALSE))*'Coefficients - Win Probability'!$G$2</f>
        <v>#N/A</v>
      </c>
      <c r="H1224" s="5" t="str">
        <f>(VLOOKUP(Games!B1225, Data!$B$2:$L$134, 9, FALSE)-VLOOKUP(Games!E1225, Data!$B$2:$L$134, 9, FALSE))*'Coefficients - Win Probability'!$H$2</f>
        <v>#N/A</v>
      </c>
      <c r="I1224" s="5" t="str">
        <f>(VLOOKUP(Games!B1225, Data!$B$2:$L$134, 10, FALSE)-VLOOKUP(Games!E1225, Data!$B$2:$L$134, 10, FALSE))*'Coefficients - Win Probability'!$I$2</f>
        <v>#N/A</v>
      </c>
      <c r="J1224" s="5" t="str">
        <f>(IF(AND(VLOOKUP(Games!B1225, Data!$B$2:$L$134, 11, FALSE)=1, VLOOKUP(Games!E1225, Data!$B$2:$L$134, 11, FALSE)&lt;&gt;1), 1,0))*'Coefficients - Win Probability'!$J$2</f>
        <v>#N/A</v>
      </c>
      <c r="K1224" s="5" t="str">
        <f>(IF(AND(VLOOKUP(Games!B1225, Data!$B$2:$L$134, 11, FALSE)&lt;&gt;1, VLOOKUP(Games!E1225, Data!$B$2:$L$134, 11, FALSE)=1), 1,0))*'Coefficients - Win Probability'!$K$2</f>
        <v>#N/A</v>
      </c>
      <c r="L1224" s="5" t="str">
        <f>(VLOOKUP(Games!B1225, Data!$B$2:$L$134, 3, FALSE)-VLOOKUP(Games!E1225, Data!$B$2:$L$134, 3, FALSE))*'Coefficients - Win Probability'!$L$2</f>
        <v>#N/A</v>
      </c>
      <c r="N1224" s="5" t="str">
        <f t="shared" si="1"/>
        <v>#N/A</v>
      </c>
    </row>
    <row r="1225" ht="14.25" customHeight="1">
      <c r="A1225" s="5" t="n">
        <f>'Coefficients - Win Probability'!$A$2</f>
        <v>0</v>
      </c>
      <c r="B1225" s="5" t="n">
        <f>(Games!G1226)*'Coefficients - Win Probability'!$B$2</f>
        <v>0</v>
      </c>
      <c r="C1225" s="5" t="str">
        <f>(VLOOKUP(Games!B1226, Data!$B$2:$L$134, 4, FALSE)-VLOOKUP(Games!E1226, Data!$B$2:$L$134, 4, FALSE))*'Coefficients - Win Probability'!$C$2</f>
        <v>#N/A</v>
      </c>
      <c r="D1225" s="5" t="str">
        <f>(VLOOKUP(Games!B1226, Data!$B$2:$L$134, 5, FALSE)-VLOOKUP(Games!E1226, Data!$B$2:$L$134, 5, FALSE))*'Coefficients - Win Probability'!$D$2</f>
        <v>#N/A</v>
      </c>
      <c r="E1225" s="5" t="str">
        <f>(VLOOKUP(Games!B1226, Data!$B$2:$L$134, 6, FALSE)-VLOOKUP(Games!E1226, Data!$B$2:$L$134, 6, FALSE))*'Coefficients - Win Probability'!$E$2</f>
        <v>#N/A</v>
      </c>
      <c r="F1225" s="5" t="str">
        <f>(VLOOKUP(Games!B1226, Data!$B$2:$L$134, 7, FALSE)-VLOOKUP(Games!E1226, Data!$B$2:$L$134, 7, FALSE))*'Coefficients - Win Probability'!$F$2</f>
        <v>#N/A</v>
      </c>
      <c r="G1225" s="5" t="str">
        <f>(VLOOKUP(Games!B1226, Data!$B$2:$L$134, 8, FALSE)-VLOOKUP(Games!E1226, Data!$B$2:$L$134, 8, FALSE))*'Coefficients - Win Probability'!$G$2</f>
        <v>#N/A</v>
      </c>
      <c r="H1225" s="5" t="str">
        <f>(VLOOKUP(Games!B1226, Data!$B$2:$L$134, 9, FALSE)-VLOOKUP(Games!E1226, Data!$B$2:$L$134, 9, FALSE))*'Coefficients - Win Probability'!$H$2</f>
        <v>#N/A</v>
      </c>
      <c r="I1225" s="5" t="str">
        <f>(VLOOKUP(Games!B1226, Data!$B$2:$L$134, 10, FALSE)-VLOOKUP(Games!E1226, Data!$B$2:$L$134, 10, FALSE))*'Coefficients - Win Probability'!$I$2</f>
        <v>#N/A</v>
      </c>
      <c r="J1225" s="5" t="str">
        <f>(IF(AND(VLOOKUP(Games!B1226, Data!$B$2:$L$134, 11, FALSE)=1, VLOOKUP(Games!E1226, Data!$B$2:$L$134, 11, FALSE)&lt;&gt;1), 1,0))*'Coefficients - Win Probability'!$J$2</f>
        <v>#N/A</v>
      </c>
      <c r="K1225" s="5" t="str">
        <f>(IF(AND(VLOOKUP(Games!B1226, Data!$B$2:$L$134, 11, FALSE)&lt;&gt;1, VLOOKUP(Games!E1226, Data!$B$2:$L$134, 11, FALSE)=1), 1,0))*'Coefficients - Win Probability'!$K$2</f>
        <v>#N/A</v>
      </c>
      <c r="L1225" s="5" t="str">
        <f>(VLOOKUP(Games!B1226, Data!$B$2:$L$134, 3, FALSE)-VLOOKUP(Games!E1226, Data!$B$2:$L$134, 3, FALSE))*'Coefficients - Win Probability'!$L$2</f>
        <v>#N/A</v>
      </c>
      <c r="N1225" s="5" t="str">
        <f t="shared" si="1"/>
        <v>#N/A</v>
      </c>
    </row>
    <row r="1226" ht="14.25" customHeight="1">
      <c r="A1226" s="5" t="n">
        <f>'Coefficients - Win Probability'!$A$2</f>
        <v>0</v>
      </c>
      <c r="B1226" s="5" t="n">
        <f>(Games!G1227)*'Coefficients - Win Probability'!$B$2</f>
        <v>0</v>
      </c>
      <c r="C1226" s="5" t="str">
        <f>(VLOOKUP(Games!B1227, Data!$B$2:$L$134, 4, FALSE)-VLOOKUP(Games!E1227, Data!$B$2:$L$134, 4, FALSE))*'Coefficients - Win Probability'!$C$2</f>
        <v>#N/A</v>
      </c>
      <c r="D1226" s="5" t="str">
        <f>(VLOOKUP(Games!B1227, Data!$B$2:$L$134, 5, FALSE)-VLOOKUP(Games!E1227, Data!$B$2:$L$134, 5, FALSE))*'Coefficients - Win Probability'!$D$2</f>
        <v>#N/A</v>
      </c>
      <c r="E1226" s="5" t="str">
        <f>(VLOOKUP(Games!B1227, Data!$B$2:$L$134, 6, FALSE)-VLOOKUP(Games!E1227, Data!$B$2:$L$134, 6, FALSE))*'Coefficients - Win Probability'!$E$2</f>
        <v>#N/A</v>
      </c>
      <c r="F1226" s="5" t="str">
        <f>(VLOOKUP(Games!B1227, Data!$B$2:$L$134, 7, FALSE)-VLOOKUP(Games!E1227, Data!$B$2:$L$134, 7, FALSE))*'Coefficients - Win Probability'!$F$2</f>
        <v>#N/A</v>
      </c>
      <c r="G1226" s="5" t="str">
        <f>(VLOOKUP(Games!B1227, Data!$B$2:$L$134, 8, FALSE)-VLOOKUP(Games!E1227, Data!$B$2:$L$134, 8, FALSE))*'Coefficients - Win Probability'!$G$2</f>
        <v>#N/A</v>
      </c>
      <c r="H1226" s="5" t="str">
        <f>(VLOOKUP(Games!B1227, Data!$B$2:$L$134, 9, FALSE)-VLOOKUP(Games!E1227, Data!$B$2:$L$134, 9, FALSE))*'Coefficients - Win Probability'!$H$2</f>
        <v>#N/A</v>
      </c>
      <c r="I1226" s="5" t="str">
        <f>(VLOOKUP(Games!B1227, Data!$B$2:$L$134, 10, FALSE)-VLOOKUP(Games!E1227, Data!$B$2:$L$134, 10, FALSE))*'Coefficients - Win Probability'!$I$2</f>
        <v>#N/A</v>
      </c>
      <c r="J1226" s="5" t="str">
        <f>(IF(AND(VLOOKUP(Games!B1227, Data!$B$2:$L$134, 11, FALSE)=1, VLOOKUP(Games!E1227, Data!$B$2:$L$134, 11, FALSE)&lt;&gt;1), 1,0))*'Coefficients - Win Probability'!$J$2</f>
        <v>#N/A</v>
      </c>
      <c r="K1226" s="5" t="str">
        <f>(IF(AND(VLOOKUP(Games!B1227, Data!$B$2:$L$134, 11, FALSE)&lt;&gt;1, VLOOKUP(Games!E1227, Data!$B$2:$L$134, 11, FALSE)=1), 1,0))*'Coefficients - Win Probability'!$K$2</f>
        <v>#N/A</v>
      </c>
      <c r="L1226" s="5" t="str">
        <f>(VLOOKUP(Games!B1227, Data!$B$2:$L$134, 3, FALSE)-VLOOKUP(Games!E1227, Data!$B$2:$L$134, 3, FALSE))*'Coefficients - Win Probability'!$L$2</f>
        <v>#N/A</v>
      </c>
      <c r="N1226" s="5" t="str">
        <f t="shared" si="1"/>
        <v>#N/A</v>
      </c>
    </row>
    <row r="1227" ht="14.25" customHeight="1">
      <c r="A1227" s="5" t="n">
        <f>'Coefficients - Win Probability'!$A$2</f>
        <v>0</v>
      </c>
      <c r="B1227" s="5" t="n">
        <f>(Games!G1228)*'Coefficients - Win Probability'!$B$2</f>
        <v>0</v>
      </c>
      <c r="C1227" s="5" t="str">
        <f>(VLOOKUP(Games!B1228, Data!$B$2:$L$134, 4, FALSE)-VLOOKUP(Games!E1228, Data!$B$2:$L$134, 4, FALSE))*'Coefficients - Win Probability'!$C$2</f>
        <v>#N/A</v>
      </c>
      <c r="D1227" s="5" t="str">
        <f>(VLOOKUP(Games!B1228, Data!$B$2:$L$134, 5, FALSE)-VLOOKUP(Games!E1228, Data!$B$2:$L$134, 5, FALSE))*'Coefficients - Win Probability'!$D$2</f>
        <v>#N/A</v>
      </c>
      <c r="E1227" s="5" t="str">
        <f>(VLOOKUP(Games!B1228, Data!$B$2:$L$134, 6, FALSE)-VLOOKUP(Games!E1228, Data!$B$2:$L$134, 6, FALSE))*'Coefficients - Win Probability'!$E$2</f>
        <v>#N/A</v>
      </c>
      <c r="F1227" s="5" t="str">
        <f>(VLOOKUP(Games!B1228, Data!$B$2:$L$134, 7, FALSE)-VLOOKUP(Games!E1228, Data!$B$2:$L$134, 7, FALSE))*'Coefficients - Win Probability'!$F$2</f>
        <v>#N/A</v>
      </c>
      <c r="G1227" s="5" t="str">
        <f>(VLOOKUP(Games!B1228, Data!$B$2:$L$134, 8, FALSE)-VLOOKUP(Games!E1228, Data!$B$2:$L$134, 8, FALSE))*'Coefficients - Win Probability'!$G$2</f>
        <v>#N/A</v>
      </c>
      <c r="H1227" s="5" t="str">
        <f>(VLOOKUP(Games!B1228, Data!$B$2:$L$134, 9, FALSE)-VLOOKUP(Games!E1228, Data!$B$2:$L$134, 9, FALSE))*'Coefficients - Win Probability'!$H$2</f>
        <v>#N/A</v>
      </c>
      <c r="I1227" s="5" t="str">
        <f>(VLOOKUP(Games!B1228, Data!$B$2:$L$134, 10, FALSE)-VLOOKUP(Games!E1228, Data!$B$2:$L$134, 10, FALSE))*'Coefficients - Win Probability'!$I$2</f>
        <v>#N/A</v>
      </c>
      <c r="J1227" s="5" t="str">
        <f>(IF(AND(VLOOKUP(Games!B1228, Data!$B$2:$L$134, 11, FALSE)=1, VLOOKUP(Games!E1228, Data!$B$2:$L$134, 11, FALSE)&lt;&gt;1), 1,0))*'Coefficients - Win Probability'!$J$2</f>
        <v>#N/A</v>
      </c>
      <c r="K1227" s="5" t="str">
        <f>(IF(AND(VLOOKUP(Games!B1228, Data!$B$2:$L$134, 11, FALSE)&lt;&gt;1, VLOOKUP(Games!E1228, Data!$B$2:$L$134, 11, FALSE)=1), 1,0))*'Coefficients - Win Probability'!$K$2</f>
        <v>#N/A</v>
      </c>
      <c r="L1227" s="5" t="str">
        <f>(VLOOKUP(Games!B1228, Data!$B$2:$L$134, 3, FALSE)-VLOOKUP(Games!E1228, Data!$B$2:$L$134, 3, FALSE))*'Coefficients - Win Probability'!$L$2</f>
        <v>#N/A</v>
      </c>
      <c r="N1227" s="5" t="str">
        <f t="shared" si="1"/>
        <v>#N/A</v>
      </c>
    </row>
    <row r="1228" ht="14.25" customHeight="1">
      <c r="A1228" s="5" t="n">
        <f>'Coefficients - Win Probability'!$A$2</f>
        <v>0</v>
      </c>
      <c r="B1228" s="5" t="n">
        <f>(Games!G1229)*'Coefficients - Win Probability'!$B$2</f>
        <v>0</v>
      </c>
      <c r="C1228" s="5" t="str">
        <f>(VLOOKUP(Games!B1229, Data!$B$2:$L$134, 4, FALSE)-VLOOKUP(Games!E1229, Data!$B$2:$L$134, 4, FALSE))*'Coefficients - Win Probability'!$C$2</f>
        <v>#N/A</v>
      </c>
      <c r="D1228" s="5" t="str">
        <f>(VLOOKUP(Games!B1229, Data!$B$2:$L$134, 5, FALSE)-VLOOKUP(Games!E1229, Data!$B$2:$L$134, 5, FALSE))*'Coefficients - Win Probability'!$D$2</f>
        <v>#N/A</v>
      </c>
      <c r="E1228" s="5" t="str">
        <f>(VLOOKUP(Games!B1229, Data!$B$2:$L$134, 6, FALSE)-VLOOKUP(Games!E1229, Data!$B$2:$L$134, 6, FALSE))*'Coefficients - Win Probability'!$E$2</f>
        <v>#N/A</v>
      </c>
      <c r="F1228" s="5" t="str">
        <f>(VLOOKUP(Games!B1229, Data!$B$2:$L$134, 7, FALSE)-VLOOKUP(Games!E1229, Data!$B$2:$L$134, 7, FALSE))*'Coefficients - Win Probability'!$F$2</f>
        <v>#N/A</v>
      </c>
      <c r="G1228" s="5" t="str">
        <f>(VLOOKUP(Games!B1229, Data!$B$2:$L$134, 8, FALSE)-VLOOKUP(Games!E1229, Data!$B$2:$L$134, 8, FALSE))*'Coefficients - Win Probability'!$G$2</f>
        <v>#N/A</v>
      </c>
      <c r="H1228" s="5" t="str">
        <f>(VLOOKUP(Games!B1229, Data!$B$2:$L$134, 9, FALSE)-VLOOKUP(Games!E1229, Data!$B$2:$L$134, 9, FALSE))*'Coefficients - Win Probability'!$H$2</f>
        <v>#N/A</v>
      </c>
      <c r="I1228" s="5" t="str">
        <f>(VLOOKUP(Games!B1229, Data!$B$2:$L$134, 10, FALSE)-VLOOKUP(Games!E1229, Data!$B$2:$L$134, 10, FALSE))*'Coefficients - Win Probability'!$I$2</f>
        <v>#N/A</v>
      </c>
      <c r="J1228" s="5" t="str">
        <f>(IF(AND(VLOOKUP(Games!B1229, Data!$B$2:$L$134, 11, FALSE)=1, VLOOKUP(Games!E1229, Data!$B$2:$L$134, 11, FALSE)&lt;&gt;1), 1,0))*'Coefficients - Win Probability'!$J$2</f>
        <v>#N/A</v>
      </c>
      <c r="K1228" s="5" t="str">
        <f>(IF(AND(VLOOKUP(Games!B1229, Data!$B$2:$L$134, 11, FALSE)&lt;&gt;1, VLOOKUP(Games!E1229, Data!$B$2:$L$134, 11, FALSE)=1), 1,0))*'Coefficients - Win Probability'!$K$2</f>
        <v>#N/A</v>
      </c>
      <c r="L1228" s="5" t="str">
        <f>(VLOOKUP(Games!B1229, Data!$B$2:$L$134, 3, FALSE)-VLOOKUP(Games!E1229, Data!$B$2:$L$134, 3, FALSE))*'Coefficients - Win Probability'!$L$2</f>
        <v>#N/A</v>
      </c>
      <c r="N1228" s="5" t="str">
        <f t="shared" si="1"/>
        <v>#N/A</v>
      </c>
    </row>
    <row r="1229" ht="14.25" customHeight="1">
      <c r="A1229" s="5" t="n">
        <f>'Coefficients - Win Probability'!$A$2</f>
        <v>0</v>
      </c>
      <c r="B1229" s="5" t="n">
        <f>(Games!G1230)*'Coefficients - Win Probability'!$B$2</f>
        <v>0</v>
      </c>
      <c r="C1229" s="5" t="str">
        <f>(VLOOKUP(Games!B1230, Data!$B$2:$L$134, 4, FALSE)-VLOOKUP(Games!E1230, Data!$B$2:$L$134, 4, FALSE))*'Coefficients - Win Probability'!$C$2</f>
        <v>#N/A</v>
      </c>
      <c r="D1229" s="5" t="str">
        <f>(VLOOKUP(Games!B1230, Data!$B$2:$L$134, 5, FALSE)-VLOOKUP(Games!E1230, Data!$B$2:$L$134, 5, FALSE))*'Coefficients - Win Probability'!$D$2</f>
        <v>#N/A</v>
      </c>
      <c r="E1229" s="5" t="str">
        <f>(VLOOKUP(Games!B1230, Data!$B$2:$L$134, 6, FALSE)-VLOOKUP(Games!E1230, Data!$B$2:$L$134, 6, FALSE))*'Coefficients - Win Probability'!$E$2</f>
        <v>#N/A</v>
      </c>
      <c r="F1229" s="5" t="str">
        <f>(VLOOKUP(Games!B1230, Data!$B$2:$L$134, 7, FALSE)-VLOOKUP(Games!E1230, Data!$B$2:$L$134, 7, FALSE))*'Coefficients - Win Probability'!$F$2</f>
        <v>#N/A</v>
      </c>
      <c r="G1229" s="5" t="str">
        <f>(VLOOKUP(Games!B1230, Data!$B$2:$L$134, 8, FALSE)-VLOOKUP(Games!E1230, Data!$B$2:$L$134, 8, FALSE))*'Coefficients - Win Probability'!$G$2</f>
        <v>#N/A</v>
      </c>
      <c r="H1229" s="5" t="str">
        <f>(VLOOKUP(Games!B1230, Data!$B$2:$L$134, 9, FALSE)-VLOOKUP(Games!E1230, Data!$B$2:$L$134, 9, FALSE))*'Coefficients - Win Probability'!$H$2</f>
        <v>#N/A</v>
      </c>
      <c r="I1229" s="5" t="str">
        <f>(VLOOKUP(Games!B1230, Data!$B$2:$L$134, 10, FALSE)-VLOOKUP(Games!E1230, Data!$B$2:$L$134, 10, FALSE))*'Coefficients - Win Probability'!$I$2</f>
        <v>#N/A</v>
      </c>
      <c r="J1229" s="5" t="str">
        <f>(IF(AND(VLOOKUP(Games!B1230, Data!$B$2:$L$134, 11, FALSE)=1, VLOOKUP(Games!E1230, Data!$B$2:$L$134, 11, FALSE)&lt;&gt;1), 1,0))*'Coefficients - Win Probability'!$J$2</f>
        <v>#N/A</v>
      </c>
      <c r="K1229" s="5" t="str">
        <f>(IF(AND(VLOOKUP(Games!B1230, Data!$B$2:$L$134, 11, FALSE)&lt;&gt;1, VLOOKUP(Games!E1230, Data!$B$2:$L$134, 11, FALSE)=1), 1,0))*'Coefficients - Win Probability'!$K$2</f>
        <v>#N/A</v>
      </c>
      <c r="L1229" s="5" t="str">
        <f>(VLOOKUP(Games!B1230, Data!$B$2:$L$134, 3, FALSE)-VLOOKUP(Games!E1230, Data!$B$2:$L$134, 3, FALSE))*'Coefficients - Win Probability'!$L$2</f>
        <v>#N/A</v>
      </c>
      <c r="N1229" s="5" t="str">
        <f t="shared" si="1"/>
        <v>#N/A</v>
      </c>
    </row>
    <row r="1230" ht="14.25" customHeight="1">
      <c r="A1230" s="5" t="n">
        <f>'Coefficients - Win Probability'!$A$2</f>
        <v>0</v>
      </c>
      <c r="B1230" s="5" t="n">
        <f>(Games!G1231)*'Coefficients - Win Probability'!$B$2</f>
        <v>0</v>
      </c>
      <c r="C1230" s="5" t="str">
        <f>(VLOOKUP(Games!B1231, Data!$B$2:$L$134, 4, FALSE)-VLOOKUP(Games!E1231, Data!$B$2:$L$134, 4, FALSE))*'Coefficients - Win Probability'!$C$2</f>
        <v>#N/A</v>
      </c>
      <c r="D1230" s="5" t="str">
        <f>(VLOOKUP(Games!B1231, Data!$B$2:$L$134, 5, FALSE)-VLOOKUP(Games!E1231, Data!$B$2:$L$134, 5, FALSE))*'Coefficients - Win Probability'!$D$2</f>
        <v>#N/A</v>
      </c>
      <c r="E1230" s="5" t="str">
        <f>(VLOOKUP(Games!B1231, Data!$B$2:$L$134, 6, FALSE)-VLOOKUP(Games!E1231, Data!$B$2:$L$134, 6, FALSE))*'Coefficients - Win Probability'!$E$2</f>
        <v>#N/A</v>
      </c>
      <c r="F1230" s="5" t="str">
        <f>(VLOOKUP(Games!B1231, Data!$B$2:$L$134, 7, FALSE)-VLOOKUP(Games!E1231, Data!$B$2:$L$134, 7, FALSE))*'Coefficients - Win Probability'!$F$2</f>
        <v>#N/A</v>
      </c>
      <c r="G1230" s="5" t="str">
        <f>(VLOOKUP(Games!B1231, Data!$B$2:$L$134, 8, FALSE)-VLOOKUP(Games!E1231, Data!$B$2:$L$134, 8, FALSE))*'Coefficients - Win Probability'!$G$2</f>
        <v>#N/A</v>
      </c>
      <c r="H1230" s="5" t="str">
        <f>(VLOOKUP(Games!B1231, Data!$B$2:$L$134, 9, FALSE)-VLOOKUP(Games!E1231, Data!$B$2:$L$134, 9, FALSE))*'Coefficients - Win Probability'!$H$2</f>
        <v>#N/A</v>
      </c>
      <c r="I1230" s="5" t="str">
        <f>(VLOOKUP(Games!B1231, Data!$B$2:$L$134, 10, FALSE)-VLOOKUP(Games!E1231, Data!$B$2:$L$134, 10, FALSE))*'Coefficients - Win Probability'!$I$2</f>
        <v>#N/A</v>
      </c>
      <c r="J1230" s="5" t="str">
        <f>(IF(AND(VLOOKUP(Games!B1231, Data!$B$2:$L$134, 11, FALSE)=1, VLOOKUP(Games!E1231, Data!$B$2:$L$134, 11, FALSE)&lt;&gt;1), 1,0))*'Coefficients - Win Probability'!$J$2</f>
        <v>#N/A</v>
      </c>
      <c r="K1230" s="5" t="str">
        <f>(IF(AND(VLOOKUP(Games!B1231, Data!$B$2:$L$134, 11, FALSE)&lt;&gt;1, VLOOKUP(Games!E1231, Data!$B$2:$L$134, 11, FALSE)=1), 1,0))*'Coefficients - Win Probability'!$K$2</f>
        <v>#N/A</v>
      </c>
      <c r="L1230" s="5" t="str">
        <f>(VLOOKUP(Games!B1231, Data!$B$2:$L$134, 3, FALSE)-VLOOKUP(Games!E1231, Data!$B$2:$L$134, 3, FALSE))*'Coefficients - Win Probability'!$L$2</f>
        <v>#N/A</v>
      </c>
      <c r="N1230" s="5" t="str">
        <f t="shared" si="1"/>
        <v>#N/A</v>
      </c>
    </row>
    <row r="1231" ht="14.25" customHeight="1">
      <c r="A1231" s="5" t="n">
        <f>'Coefficients - Win Probability'!$A$2</f>
        <v>0</v>
      </c>
      <c r="B1231" s="5" t="n">
        <f>(Games!G1232)*'Coefficients - Win Probability'!$B$2</f>
        <v>0</v>
      </c>
      <c r="C1231" s="5" t="str">
        <f>(VLOOKUP(Games!B1232, Data!$B$2:$L$134, 4, FALSE)-VLOOKUP(Games!E1232, Data!$B$2:$L$134, 4, FALSE))*'Coefficients - Win Probability'!$C$2</f>
        <v>#N/A</v>
      </c>
      <c r="D1231" s="5" t="str">
        <f>(VLOOKUP(Games!B1232, Data!$B$2:$L$134, 5, FALSE)-VLOOKUP(Games!E1232, Data!$B$2:$L$134, 5, FALSE))*'Coefficients - Win Probability'!$D$2</f>
        <v>#N/A</v>
      </c>
      <c r="E1231" s="5" t="str">
        <f>(VLOOKUP(Games!B1232, Data!$B$2:$L$134, 6, FALSE)-VLOOKUP(Games!E1232, Data!$B$2:$L$134, 6, FALSE))*'Coefficients - Win Probability'!$E$2</f>
        <v>#N/A</v>
      </c>
      <c r="F1231" s="5" t="str">
        <f>(VLOOKUP(Games!B1232, Data!$B$2:$L$134, 7, FALSE)-VLOOKUP(Games!E1232, Data!$B$2:$L$134, 7, FALSE))*'Coefficients - Win Probability'!$F$2</f>
        <v>#N/A</v>
      </c>
      <c r="G1231" s="5" t="str">
        <f>(VLOOKUP(Games!B1232, Data!$B$2:$L$134, 8, FALSE)-VLOOKUP(Games!E1232, Data!$B$2:$L$134, 8, FALSE))*'Coefficients - Win Probability'!$G$2</f>
        <v>#N/A</v>
      </c>
      <c r="H1231" s="5" t="str">
        <f>(VLOOKUP(Games!B1232, Data!$B$2:$L$134, 9, FALSE)-VLOOKUP(Games!E1232, Data!$B$2:$L$134, 9, FALSE))*'Coefficients - Win Probability'!$H$2</f>
        <v>#N/A</v>
      </c>
      <c r="I1231" s="5" t="str">
        <f>(VLOOKUP(Games!B1232, Data!$B$2:$L$134, 10, FALSE)-VLOOKUP(Games!E1232, Data!$B$2:$L$134, 10, FALSE))*'Coefficients - Win Probability'!$I$2</f>
        <v>#N/A</v>
      </c>
      <c r="J1231" s="5" t="str">
        <f>(IF(AND(VLOOKUP(Games!B1232, Data!$B$2:$L$134, 11, FALSE)=1, VLOOKUP(Games!E1232, Data!$B$2:$L$134, 11, FALSE)&lt;&gt;1), 1,0))*'Coefficients - Win Probability'!$J$2</f>
        <v>#N/A</v>
      </c>
      <c r="K1231" s="5" t="str">
        <f>(IF(AND(VLOOKUP(Games!B1232, Data!$B$2:$L$134, 11, FALSE)&lt;&gt;1, VLOOKUP(Games!E1232, Data!$B$2:$L$134, 11, FALSE)=1), 1,0))*'Coefficients - Win Probability'!$K$2</f>
        <v>#N/A</v>
      </c>
      <c r="L1231" s="5" t="str">
        <f>(VLOOKUP(Games!B1232, Data!$B$2:$L$134, 3, FALSE)-VLOOKUP(Games!E1232, Data!$B$2:$L$134, 3, FALSE))*'Coefficients - Win Probability'!$L$2</f>
        <v>#N/A</v>
      </c>
      <c r="N1231" s="5" t="str">
        <f t="shared" si="1"/>
        <v>#N/A</v>
      </c>
    </row>
    <row r="1232" ht="14.25" customHeight="1">
      <c r="A1232" s="5" t="n">
        <f>'Coefficients - Win Probability'!$A$2</f>
        <v>0</v>
      </c>
      <c r="B1232" s="5" t="n">
        <f>(Games!G1233)*'Coefficients - Win Probability'!$B$2</f>
        <v>0</v>
      </c>
      <c r="C1232" s="5" t="str">
        <f>(VLOOKUP(Games!B1233, Data!$B$2:$L$134, 4, FALSE)-VLOOKUP(Games!E1233, Data!$B$2:$L$134, 4, FALSE))*'Coefficients - Win Probability'!$C$2</f>
        <v>#N/A</v>
      </c>
      <c r="D1232" s="5" t="str">
        <f>(VLOOKUP(Games!B1233, Data!$B$2:$L$134, 5, FALSE)-VLOOKUP(Games!E1233, Data!$B$2:$L$134, 5, FALSE))*'Coefficients - Win Probability'!$D$2</f>
        <v>#N/A</v>
      </c>
      <c r="E1232" s="5" t="str">
        <f>(VLOOKUP(Games!B1233, Data!$B$2:$L$134, 6, FALSE)-VLOOKUP(Games!E1233, Data!$B$2:$L$134, 6, FALSE))*'Coefficients - Win Probability'!$E$2</f>
        <v>#N/A</v>
      </c>
      <c r="F1232" s="5" t="str">
        <f>(VLOOKUP(Games!B1233, Data!$B$2:$L$134, 7, FALSE)-VLOOKUP(Games!E1233, Data!$B$2:$L$134, 7, FALSE))*'Coefficients - Win Probability'!$F$2</f>
        <v>#N/A</v>
      </c>
      <c r="G1232" s="5" t="str">
        <f>(VLOOKUP(Games!B1233, Data!$B$2:$L$134, 8, FALSE)-VLOOKUP(Games!E1233, Data!$B$2:$L$134, 8, FALSE))*'Coefficients - Win Probability'!$G$2</f>
        <v>#N/A</v>
      </c>
      <c r="H1232" s="5" t="str">
        <f>(VLOOKUP(Games!B1233, Data!$B$2:$L$134, 9, FALSE)-VLOOKUP(Games!E1233, Data!$B$2:$L$134, 9, FALSE))*'Coefficients - Win Probability'!$H$2</f>
        <v>#N/A</v>
      </c>
      <c r="I1232" s="5" t="str">
        <f>(VLOOKUP(Games!B1233, Data!$B$2:$L$134, 10, FALSE)-VLOOKUP(Games!E1233, Data!$B$2:$L$134, 10, FALSE))*'Coefficients - Win Probability'!$I$2</f>
        <v>#N/A</v>
      </c>
      <c r="J1232" s="5" t="str">
        <f>(IF(AND(VLOOKUP(Games!B1233, Data!$B$2:$L$134, 11, FALSE)=1, VLOOKUP(Games!E1233, Data!$B$2:$L$134, 11, FALSE)&lt;&gt;1), 1,0))*'Coefficients - Win Probability'!$J$2</f>
        <v>#N/A</v>
      </c>
      <c r="K1232" s="5" t="str">
        <f>(IF(AND(VLOOKUP(Games!B1233, Data!$B$2:$L$134, 11, FALSE)&lt;&gt;1, VLOOKUP(Games!E1233, Data!$B$2:$L$134, 11, FALSE)=1), 1,0))*'Coefficients - Win Probability'!$K$2</f>
        <v>#N/A</v>
      </c>
      <c r="L1232" s="5" t="str">
        <f>(VLOOKUP(Games!B1233, Data!$B$2:$L$134, 3, FALSE)-VLOOKUP(Games!E1233, Data!$B$2:$L$134, 3, FALSE))*'Coefficients - Win Probability'!$L$2</f>
        <v>#N/A</v>
      </c>
      <c r="N1232" s="5" t="str">
        <f t="shared" si="1"/>
        <v>#N/A</v>
      </c>
    </row>
    <row r="1233" ht="14.25" customHeight="1">
      <c r="A1233" s="5" t="n">
        <f>'Coefficients - Win Probability'!$A$2</f>
        <v>0</v>
      </c>
      <c r="B1233" s="5" t="n">
        <f>(Games!G1234)*'Coefficients - Win Probability'!$B$2</f>
        <v>0</v>
      </c>
      <c r="C1233" s="5" t="str">
        <f>(VLOOKUP(Games!B1234, Data!$B$2:$L$134, 4, FALSE)-VLOOKUP(Games!E1234, Data!$B$2:$L$134, 4, FALSE))*'Coefficients - Win Probability'!$C$2</f>
        <v>#N/A</v>
      </c>
      <c r="D1233" s="5" t="str">
        <f>(VLOOKUP(Games!B1234, Data!$B$2:$L$134, 5, FALSE)-VLOOKUP(Games!E1234, Data!$B$2:$L$134, 5, FALSE))*'Coefficients - Win Probability'!$D$2</f>
        <v>#N/A</v>
      </c>
      <c r="E1233" s="5" t="str">
        <f>(VLOOKUP(Games!B1234, Data!$B$2:$L$134, 6, FALSE)-VLOOKUP(Games!E1234, Data!$B$2:$L$134, 6, FALSE))*'Coefficients - Win Probability'!$E$2</f>
        <v>#N/A</v>
      </c>
      <c r="F1233" s="5" t="str">
        <f>(VLOOKUP(Games!B1234, Data!$B$2:$L$134, 7, FALSE)-VLOOKUP(Games!E1234, Data!$B$2:$L$134, 7, FALSE))*'Coefficients - Win Probability'!$F$2</f>
        <v>#N/A</v>
      </c>
      <c r="G1233" s="5" t="str">
        <f>(VLOOKUP(Games!B1234, Data!$B$2:$L$134, 8, FALSE)-VLOOKUP(Games!E1234, Data!$B$2:$L$134, 8, FALSE))*'Coefficients - Win Probability'!$G$2</f>
        <v>#N/A</v>
      </c>
      <c r="H1233" s="5" t="str">
        <f>(VLOOKUP(Games!B1234, Data!$B$2:$L$134, 9, FALSE)-VLOOKUP(Games!E1234, Data!$B$2:$L$134, 9, FALSE))*'Coefficients - Win Probability'!$H$2</f>
        <v>#N/A</v>
      </c>
      <c r="I1233" s="5" t="str">
        <f>(VLOOKUP(Games!B1234, Data!$B$2:$L$134, 10, FALSE)-VLOOKUP(Games!E1234, Data!$B$2:$L$134, 10, FALSE))*'Coefficients - Win Probability'!$I$2</f>
        <v>#N/A</v>
      </c>
      <c r="J1233" s="5" t="str">
        <f>(IF(AND(VLOOKUP(Games!B1234, Data!$B$2:$L$134, 11, FALSE)=1, VLOOKUP(Games!E1234, Data!$B$2:$L$134, 11, FALSE)&lt;&gt;1), 1,0))*'Coefficients - Win Probability'!$J$2</f>
        <v>#N/A</v>
      </c>
      <c r="K1233" s="5" t="str">
        <f>(IF(AND(VLOOKUP(Games!B1234, Data!$B$2:$L$134, 11, FALSE)&lt;&gt;1, VLOOKUP(Games!E1234, Data!$B$2:$L$134, 11, FALSE)=1), 1,0))*'Coefficients - Win Probability'!$K$2</f>
        <v>#N/A</v>
      </c>
      <c r="L1233" s="5" t="str">
        <f>(VLOOKUP(Games!B1234, Data!$B$2:$L$134, 3, FALSE)-VLOOKUP(Games!E1234, Data!$B$2:$L$134, 3, FALSE))*'Coefficients - Win Probability'!$L$2</f>
        <v>#N/A</v>
      </c>
      <c r="N1233" s="5" t="str">
        <f t="shared" si="1"/>
        <v>#N/A</v>
      </c>
    </row>
    <row r="1234" ht="14.25" customHeight="1">
      <c r="A1234" s="5" t="n">
        <f>'Coefficients - Win Probability'!$A$2</f>
        <v>0</v>
      </c>
      <c r="B1234" s="5" t="n">
        <f>(Games!G1235)*'Coefficients - Win Probability'!$B$2</f>
        <v>0</v>
      </c>
      <c r="C1234" s="5" t="str">
        <f>(VLOOKUP(Games!B1235, Data!$B$2:$L$134, 4, FALSE)-VLOOKUP(Games!E1235, Data!$B$2:$L$134, 4, FALSE))*'Coefficients - Win Probability'!$C$2</f>
        <v>#N/A</v>
      </c>
      <c r="D1234" s="5" t="str">
        <f>(VLOOKUP(Games!B1235, Data!$B$2:$L$134, 5, FALSE)-VLOOKUP(Games!E1235, Data!$B$2:$L$134, 5, FALSE))*'Coefficients - Win Probability'!$D$2</f>
        <v>#N/A</v>
      </c>
      <c r="E1234" s="5" t="str">
        <f>(VLOOKUP(Games!B1235, Data!$B$2:$L$134, 6, FALSE)-VLOOKUP(Games!E1235, Data!$B$2:$L$134, 6, FALSE))*'Coefficients - Win Probability'!$E$2</f>
        <v>#N/A</v>
      </c>
      <c r="F1234" s="5" t="str">
        <f>(VLOOKUP(Games!B1235, Data!$B$2:$L$134, 7, FALSE)-VLOOKUP(Games!E1235, Data!$B$2:$L$134, 7, FALSE))*'Coefficients - Win Probability'!$F$2</f>
        <v>#N/A</v>
      </c>
      <c r="G1234" s="5" t="str">
        <f>(VLOOKUP(Games!B1235, Data!$B$2:$L$134, 8, FALSE)-VLOOKUP(Games!E1235, Data!$B$2:$L$134, 8, FALSE))*'Coefficients - Win Probability'!$G$2</f>
        <v>#N/A</v>
      </c>
      <c r="H1234" s="5" t="str">
        <f>(VLOOKUP(Games!B1235, Data!$B$2:$L$134, 9, FALSE)-VLOOKUP(Games!E1235, Data!$B$2:$L$134, 9, FALSE))*'Coefficients - Win Probability'!$H$2</f>
        <v>#N/A</v>
      </c>
      <c r="I1234" s="5" t="str">
        <f>(VLOOKUP(Games!B1235, Data!$B$2:$L$134, 10, FALSE)-VLOOKUP(Games!E1235, Data!$B$2:$L$134, 10, FALSE))*'Coefficients - Win Probability'!$I$2</f>
        <v>#N/A</v>
      </c>
      <c r="J1234" s="5" t="str">
        <f>(IF(AND(VLOOKUP(Games!B1235, Data!$B$2:$L$134, 11, FALSE)=1, VLOOKUP(Games!E1235, Data!$B$2:$L$134, 11, FALSE)&lt;&gt;1), 1,0))*'Coefficients - Win Probability'!$J$2</f>
        <v>#N/A</v>
      </c>
      <c r="K1234" s="5" t="str">
        <f>(IF(AND(VLOOKUP(Games!B1235, Data!$B$2:$L$134, 11, FALSE)&lt;&gt;1, VLOOKUP(Games!E1235, Data!$B$2:$L$134, 11, FALSE)=1), 1,0))*'Coefficients - Win Probability'!$K$2</f>
        <v>#N/A</v>
      </c>
      <c r="L1234" s="5" t="str">
        <f>(VLOOKUP(Games!B1235, Data!$B$2:$L$134, 3, FALSE)-VLOOKUP(Games!E1235, Data!$B$2:$L$134, 3, FALSE))*'Coefficients - Win Probability'!$L$2</f>
        <v>#N/A</v>
      </c>
      <c r="N1234" s="5" t="str">
        <f t="shared" si="1"/>
        <v>#N/A</v>
      </c>
    </row>
    <row r="1235" ht="14.25" customHeight="1">
      <c r="A1235" s="5" t="n">
        <f>'Coefficients - Win Probability'!$A$2</f>
        <v>0</v>
      </c>
      <c r="B1235" s="5" t="n">
        <f>(Games!G1236)*'Coefficients - Win Probability'!$B$2</f>
        <v>0</v>
      </c>
      <c r="C1235" s="5" t="str">
        <f>(VLOOKUP(Games!B1236, Data!$B$2:$L$134, 4, FALSE)-VLOOKUP(Games!E1236, Data!$B$2:$L$134, 4, FALSE))*'Coefficients - Win Probability'!$C$2</f>
        <v>#N/A</v>
      </c>
      <c r="D1235" s="5" t="str">
        <f>(VLOOKUP(Games!B1236, Data!$B$2:$L$134, 5, FALSE)-VLOOKUP(Games!E1236, Data!$B$2:$L$134, 5, FALSE))*'Coefficients - Win Probability'!$D$2</f>
        <v>#N/A</v>
      </c>
      <c r="E1235" s="5" t="str">
        <f>(VLOOKUP(Games!B1236, Data!$B$2:$L$134, 6, FALSE)-VLOOKUP(Games!E1236, Data!$B$2:$L$134, 6, FALSE))*'Coefficients - Win Probability'!$E$2</f>
        <v>#N/A</v>
      </c>
      <c r="F1235" s="5" t="str">
        <f>(VLOOKUP(Games!B1236, Data!$B$2:$L$134, 7, FALSE)-VLOOKUP(Games!E1236, Data!$B$2:$L$134, 7, FALSE))*'Coefficients - Win Probability'!$F$2</f>
        <v>#N/A</v>
      </c>
      <c r="G1235" s="5" t="str">
        <f>(VLOOKUP(Games!B1236, Data!$B$2:$L$134, 8, FALSE)-VLOOKUP(Games!E1236, Data!$B$2:$L$134, 8, FALSE))*'Coefficients - Win Probability'!$G$2</f>
        <v>#N/A</v>
      </c>
      <c r="H1235" s="5" t="str">
        <f>(VLOOKUP(Games!B1236, Data!$B$2:$L$134, 9, FALSE)-VLOOKUP(Games!E1236, Data!$B$2:$L$134, 9, FALSE))*'Coefficients - Win Probability'!$H$2</f>
        <v>#N/A</v>
      </c>
      <c r="I1235" s="5" t="str">
        <f>(VLOOKUP(Games!B1236, Data!$B$2:$L$134, 10, FALSE)-VLOOKUP(Games!E1236, Data!$B$2:$L$134, 10, FALSE))*'Coefficients - Win Probability'!$I$2</f>
        <v>#N/A</v>
      </c>
      <c r="J1235" s="5" t="str">
        <f>(IF(AND(VLOOKUP(Games!B1236, Data!$B$2:$L$134, 11, FALSE)=1, VLOOKUP(Games!E1236, Data!$B$2:$L$134, 11, FALSE)&lt;&gt;1), 1,0))*'Coefficients - Win Probability'!$J$2</f>
        <v>#N/A</v>
      </c>
      <c r="K1235" s="5" t="str">
        <f>(IF(AND(VLOOKUP(Games!B1236, Data!$B$2:$L$134, 11, FALSE)&lt;&gt;1, VLOOKUP(Games!E1236, Data!$B$2:$L$134, 11, FALSE)=1), 1,0))*'Coefficients - Win Probability'!$K$2</f>
        <v>#N/A</v>
      </c>
      <c r="L1235" s="5" t="str">
        <f>(VLOOKUP(Games!B1236, Data!$B$2:$L$134, 3, FALSE)-VLOOKUP(Games!E1236, Data!$B$2:$L$134, 3, FALSE))*'Coefficients - Win Probability'!$L$2</f>
        <v>#N/A</v>
      </c>
      <c r="N1235" s="5" t="str">
        <f t="shared" si="1"/>
        <v>#N/A</v>
      </c>
    </row>
    <row r="1236" ht="14.25" customHeight="1">
      <c r="A1236" s="5" t="n">
        <f>'Coefficients - Win Probability'!$A$2</f>
        <v>0</v>
      </c>
      <c r="B1236" s="5" t="n">
        <f>(Games!G1237)*'Coefficients - Win Probability'!$B$2</f>
        <v>0</v>
      </c>
      <c r="C1236" s="5" t="str">
        <f>(VLOOKUP(Games!B1237, Data!$B$2:$L$134, 4, FALSE)-VLOOKUP(Games!E1237, Data!$B$2:$L$134, 4, FALSE))*'Coefficients - Win Probability'!$C$2</f>
        <v>#N/A</v>
      </c>
      <c r="D1236" s="5" t="str">
        <f>(VLOOKUP(Games!B1237, Data!$B$2:$L$134, 5, FALSE)-VLOOKUP(Games!E1237, Data!$B$2:$L$134, 5, FALSE))*'Coefficients - Win Probability'!$D$2</f>
        <v>#N/A</v>
      </c>
      <c r="E1236" s="5" t="str">
        <f>(VLOOKUP(Games!B1237, Data!$B$2:$L$134, 6, FALSE)-VLOOKUP(Games!E1237, Data!$B$2:$L$134, 6, FALSE))*'Coefficients - Win Probability'!$E$2</f>
        <v>#N/A</v>
      </c>
      <c r="F1236" s="5" t="str">
        <f>(VLOOKUP(Games!B1237, Data!$B$2:$L$134, 7, FALSE)-VLOOKUP(Games!E1237, Data!$B$2:$L$134, 7, FALSE))*'Coefficients - Win Probability'!$F$2</f>
        <v>#N/A</v>
      </c>
      <c r="G1236" s="5" t="str">
        <f>(VLOOKUP(Games!B1237, Data!$B$2:$L$134, 8, FALSE)-VLOOKUP(Games!E1237, Data!$B$2:$L$134, 8, FALSE))*'Coefficients - Win Probability'!$G$2</f>
        <v>#N/A</v>
      </c>
      <c r="H1236" s="5" t="str">
        <f>(VLOOKUP(Games!B1237, Data!$B$2:$L$134, 9, FALSE)-VLOOKUP(Games!E1237, Data!$B$2:$L$134, 9, FALSE))*'Coefficients - Win Probability'!$H$2</f>
        <v>#N/A</v>
      </c>
      <c r="I1236" s="5" t="str">
        <f>(VLOOKUP(Games!B1237, Data!$B$2:$L$134, 10, FALSE)-VLOOKUP(Games!E1237, Data!$B$2:$L$134, 10, FALSE))*'Coefficients - Win Probability'!$I$2</f>
        <v>#N/A</v>
      </c>
      <c r="J1236" s="5" t="str">
        <f>(IF(AND(VLOOKUP(Games!B1237, Data!$B$2:$L$134, 11, FALSE)=1, VLOOKUP(Games!E1237, Data!$B$2:$L$134, 11, FALSE)&lt;&gt;1), 1,0))*'Coefficients - Win Probability'!$J$2</f>
        <v>#N/A</v>
      </c>
      <c r="K1236" s="5" t="str">
        <f>(IF(AND(VLOOKUP(Games!B1237, Data!$B$2:$L$134, 11, FALSE)&lt;&gt;1, VLOOKUP(Games!E1237, Data!$B$2:$L$134, 11, FALSE)=1), 1,0))*'Coefficients - Win Probability'!$K$2</f>
        <v>#N/A</v>
      </c>
      <c r="L1236" s="5" t="str">
        <f>(VLOOKUP(Games!B1237, Data!$B$2:$L$134, 3, FALSE)-VLOOKUP(Games!E1237, Data!$B$2:$L$134, 3, FALSE))*'Coefficients - Win Probability'!$L$2</f>
        <v>#N/A</v>
      </c>
      <c r="N1236" s="5" t="str">
        <f t="shared" si="1"/>
        <v>#N/A</v>
      </c>
    </row>
    <row r="1237" ht="14.25" customHeight="1">
      <c r="A1237" s="5" t="n">
        <f>'Coefficients - Win Probability'!$A$2</f>
        <v>0</v>
      </c>
      <c r="B1237" s="5" t="n">
        <f>(Games!G1238)*'Coefficients - Win Probability'!$B$2</f>
        <v>0</v>
      </c>
      <c r="C1237" s="5" t="str">
        <f>(VLOOKUP(Games!B1238, Data!$B$2:$L$134, 4, FALSE)-VLOOKUP(Games!E1238, Data!$B$2:$L$134, 4, FALSE))*'Coefficients - Win Probability'!$C$2</f>
        <v>#N/A</v>
      </c>
      <c r="D1237" s="5" t="str">
        <f>(VLOOKUP(Games!B1238, Data!$B$2:$L$134, 5, FALSE)-VLOOKUP(Games!E1238, Data!$B$2:$L$134, 5, FALSE))*'Coefficients - Win Probability'!$D$2</f>
        <v>#N/A</v>
      </c>
      <c r="E1237" s="5" t="str">
        <f>(VLOOKUP(Games!B1238, Data!$B$2:$L$134, 6, FALSE)-VLOOKUP(Games!E1238, Data!$B$2:$L$134, 6, FALSE))*'Coefficients - Win Probability'!$E$2</f>
        <v>#N/A</v>
      </c>
      <c r="F1237" s="5" t="str">
        <f>(VLOOKUP(Games!B1238, Data!$B$2:$L$134, 7, FALSE)-VLOOKUP(Games!E1238, Data!$B$2:$L$134, 7, FALSE))*'Coefficients - Win Probability'!$F$2</f>
        <v>#N/A</v>
      </c>
      <c r="G1237" s="5" t="str">
        <f>(VLOOKUP(Games!B1238, Data!$B$2:$L$134, 8, FALSE)-VLOOKUP(Games!E1238, Data!$B$2:$L$134, 8, FALSE))*'Coefficients - Win Probability'!$G$2</f>
        <v>#N/A</v>
      </c>
      <c r="H1237" s="5" t="str">
        <f>(VLOOKUP(Games!B1238, Data!$B$2:$L$134, 9, FALSE)-VLOOKUP(Games!E1238, Data!$B$2:$L$134, 9, FALSE))*'Coefficients - Win Probability'!$H$2</f>
        <v>#N/A</v>
      </c>
      <c r="I1237" s="5" t="str">
        <f>(VLOOKUP(Games!B1238, Data!$B$2:$L$134, 10, FALSE)-VLOOKUP(Games!E1238, Data!$B$2:$L$134, 10, FALSE))*'Coefficients - Win Probability'!$I$2</f>
        <v>#N/A</v>
      </c>
      <c r="J1237" s="5" t="str">
        <f>(IF(AND(VLOOKUP(Games!B1238, Data!$B$2:$L$134, 11, FALSE)=1, VLOOKUP(Games!E1238, Data!$B$2:$L$134, 11, FALSE)&lt;&gt;1), 1,0))*'Coefficients - Win Probability'!$J$2</f>
        <v>#N/A</v>
      </c>
      <c r="K1237" s="5" t="str">
        <f>(IF(AND(VLOOKUP(Games!B1238, Data!$B$2:$L$134, 11, FALSE)&lt;&gt;1, VLOOKUP(Games!E1238, Data!$B$2:$L$134, 11, FALSE)=1), 1,0))*'Coefficients - Win Probability'!$K$2</f>
        <v>#N/A</v>
      </c>
      <c r="L1237" s="5" t="str">
        <f>(VLOOKUP(Games!B1238, Data!$B$2:$L$134, 3, FALSE)-VLOOKUP(Games!E1238, Data!$B$2:$L$134, 3, FALSE))*'Coefficients - Win Probability'!$L$2</f>
        <v>#N/A</v>
      </c>
      <c r="N1237" s="5" t="str">
        <f t="shared" si="1"/>
        <v>#N/A</v>
      </c>
    </row>
    <row r="1238" ht="14.25" customHeight="1">
      <c r="A1238" s="5" t="n">
        <f>'Coefficients - Win Probability'!$A$2</f>
        <v>0</v>
      </c>
      <c r="B1238" s="5" t="n">
        <f>(Games!G1239)*'Coefficients - Win Probability'!$B$2</f>
        <v>0</v>
      </c>
      <c r="C1238" s="5" t="str">
        <f>(VLOOKUP(Games!B1239, Data!$B$2:$L$134, 4, FALSE)-VLOOKUP(Games!E1239, Data!$B$2:$L$134, 4, FALSE))*'Coefficients - Win Probability'!$C$2</f>
        <v>#N/A</v>
      </c>
      <c r="D1238" s="5" t="str">
        <f>(VLOOKUP(Games!B1239, Data!$B$2:$L$134, 5, FALSE)-VLOOKUP(Games!E1239, Data!$B$2:$L$134, 5, FALSE))*'Coefficients - Win Probability'!$D$2</f>
        <v>#N/A</v>
      </c>
      <c r="E1238" s="5" t="str">
        <f>(VLOOKUP(Games!B1239, Data!$B$2:$L$134, 6, FALSE)-VLOOKUP(Games!E1239, Data!$B$2:$L$134, 6, FALSE))*'Coefficients - Win Probability'!$E$2</f>
        <v>#N/A</v>
      </c>
      <c r="F1238" s="5" t="str">
        <f>(VLOOKUP(Games!B1239, Data!$B$2:$L$134, 7, FALSE)-VLOOKUP(Games!E1239, Data!$B$2:$L$134, 7, FALSE))*'Coefficients - Win Probability'!$F$2</f>
        <v>#N/A</v>
      </c>
      <c r="G1238" s="5" t="str">
        <f>(VLOOKUP(Games!B1239, Data!$B$2:$L$134, 8, FALSE)-VLOOKUP(Games!E1239, Data!$B$2:$L$134, 8, FALSE))*'Coefficients - Win Probability'!$G$2</f>
        <v>#N/A</v>
      </c>
      <c r="H1238" s="5" t="str">
        <f>(VLOOKUP(Games!B1239, Data!$B$2:$L$134, 9, FALSE)-VLOOKUP(Games!E1239, Data!$B$2:$L$134, 9, FALSE))*'Coefficients - Win Probability'!$H$2</f>
        <v>#N/A</v>
      </c>
      <c r="I1238" s="5" t="str">
        <f>(VLOOKUP(Games!B1239, Data!$B$2:$L$134, 10, FALSE)-VLOOKUP(Games!E1239, Data!$B$2:$L$134, 10, FALSE))*'Coefficients - Win Probability'!$I$2</f>
        <v>#N/A</v>
      </c>
      <c r="J1238" s="5" t="str">
        <f>(IF(AND(VLOOKUP(Games!B1239, Data!$B$2:$L$134, 11, FALSE)=1, VLOOKUP(Games!E1239, Data!$B$2:$L$134, 11, FALSE)&lt;&gt;1), 1,0))*'Coefficients - Win Probability'!$J$2</f>
        <v>#N/A</v>
      </c>
      <c r="K1238" s="5" t="str">
        <f>(IF(AND(VLOOKUP(Games!B1239, Data!$B$2:$L$134, 11, FALSE)&lt;&gt;1, VLOOKUP(Games!E1239, Data!$B$2:$L$134, 11, FALSE)=1), 1,0))*'Coefficients - Win Probability'!$K$2</f>
        <v>#N/A</v>
      </c>
      <c r="L1238" s="5" t="str">
        <f>(VLOOKUP(Games!B1239, Data!$B$2:$L$134, 3, FALSE)-VLOOKUP(Games!E1239, Data!$B$2:$L$134, 3, FALSE))*'Coefficients - Win Probability'!$L$2</f>
        <v>#N/A</v>
      </c>
      <c r="N1238" s="5" t="str">
        <f t="shared" si="1"/>
        <v>#N/A</v>
      </c>
    </row>
    <row r="1239" ht="14.25" customHeight="1">
      <c r="A1239" s="5" t="n">
        <f>'Coefficients - Win Probability'!$A$2</f>
        <v>0</v>
      </c>
      <c r="B1239" s="5" t="n">
        <f>(Games!G1240)*'Coefficients - Win Probability'!$B$2</f>
        <v>0</v>
      </c>
      <c r="C1239" s="5" t="str">
        <f>(VLOOKUP(Games!B1240, Data!$B$2:$L$134, 4, FALSE)-VLOOKUP(Games!E1240, Data!$B$2:$L$134, 4, FALSE))*'Coefficients - Win Probability'!$C$2</f>
        <v>#N/A</v>
      </c>
      <c r="D1239" s="5" t="str">
        <f>(VLOOKUP(Games!B1240, Data!$B$2:$L$134, 5, FALSE)-VLOOKUP(Games!E1240, Data!$B$2:$L$134, 5, FALSE))*'Coefficients - Win Probability'!$D$2</f>
        <v>#N/A</v>
      </c>
      <c r="E1239" s="5" t="str">
        <f>(VLOOKUP(Games!B1240, Data!$B$2:$L$134, 6, FALSE)-VLOOKUP(Games!E1240, Data!$B$2:$L$134, 6, FALSE))*'Coefficients - Win Probability'!$E$2</f>
        <v>#N/A</v>
      </c>
      <c r="F1239" s="5" t="str">
        <f>(VLOOKUP(Games!B1240, Data!$B$2:$L$134, 7, FALSE)-VLOOKUP(Games!E1240, Data!$B$2:$L$134, 7, FALSE))*'Coefficients - Win Probability'!$F$2</f>
        <v>#N/A</v>
      </c>
      <c r="G1239" s="5" t="str">
        <f>(VLOOKUP(Games!B1240, Data!$B$2:$L$134, 8, FALSE)-VLOOKUP(Games!E1240, Data!$B$2:$L$134, 8, FALSE))*'Coefficients - Win Probability'!$G$2</f>
        <v>#N/A</v>
      </c>
      <c r="H1239" s="5" t="str">
        <f>(VLOOKUP(Games!B1240, Data!$B$2:$L$134, 9, FALSE)-VLOOKUP(Games!E1240, Data!$B$2:$L$134, 9, FALSE))*'Coefficients - Win Probability'!$H$2</f>
        <v>#N/A</v>
      </c>
      <c r="I1239" s="5" t="str">
        <f>(VLOOKUP(Games!B1240, Data!$B$2:$L$134, 10, FALSE)-VLOOKUP(Games!E1240, Data!$B$2:$L$134, 10, FALSE))*'Coefficients - Win Probability'!$I$2</f>
        <v>#N/A</v>
      </c>
      <c r="J1239" s="5" t="str">
        <f>(IF(AND(VLOOKUP(Games!B1240, Data!$B$2:$L$134, 11, FALSE)=1, VLOOKUP(Games!E1240, Data!$B$2:$L$134, 11, FALSE)&lt;&gt;1), 1,0))*'Coefficients - Win Probability'!$J$2</f>
        <v>#N/A</v>
      </c>
      <c r="K1239" s="5" t="str">
        <f>(IF(AND(VLOOKUP(Games!B1240, Data!$B$2:$L$134, 11, FALSE)&lt;&gt;1, VLOOKUP(Games!E1240, Data!$B$2:$L$134, 11, FALSE)=1), 1,0))*'Coefficients - Win Probability'!$K$2</f>
        <v>#N/A</v>
      </c>
      <c r="L1239" s="5" t="str">
        <f>(VLOOKUP(Games!B1240, Data!$B$2:$L$134, 3, FALSE)-VLOOKUP(Games!E1240, Data!$B$2:$L$134, 3, FALSE))*'Coefficients - Win Probability'!$L$2</f>
        <v>#N/A</v>
      </c>
      <c r="N1239" s="5" t="str">
        <f t="shared" si="1"/>
        <v>#N/A</v>
      </c>
    </row>
    <row r="1240" ht="14.25" customHeight="1">
      <c r="A1240" s="5" t="n">
        <f>'Coefficients - Win Probability'!$A$2</f>
        <v>0</v>
      </c>
      <c r="B1240" s="5" t="n">
        <f>(Games!G1241)*'Coefficients - Win Probability'!$B$2</f>
        <v>0</v>
      </c>
      <c r="C1240" s="5" t="str">
        <f>(VLOOKUP(Games!B1241, Data!$B$2:$L$134, 4, FALSE)-VLOOKUP(Games!E1241, Data!$B$2:$L$134, 4, FALSE))*'Coefficients - Win Probability'!$C$2</f>
        <v>#N/A</v>
      </c>
      <c r="D1240" s="5" t="str">
        <f>(VLOOKUP(Games!B1241, Data!$B$2:$L$134, 5, FALSE)-VLOOKUP(Games!E1241, Data!$B$2:$L$134, 5, FALSE))*'Coefficients - Win Probability'!$D$2</f>
        <v>#N/A</v>
      </c>
      <c r="E1240" s="5" t="str">
        <f>(VLOOKUP(Games!B1241, Data!$B$2:$L$134, 6, FALSE)-VLOOKUP(Games!E1241, Data!$B$2:$L$134, 6, FALSE))*'Coefficients - Win Probability'!$E$2</f>
        <v>#N/A</v>
      </c>
      <c r="F1240" s="5" t="str">
        <f>(VLOOKUP(Games!B1241, Data!$B$2:$L$134, 7, FALSE)-VLOOKUP(Games!E1241, Data!$B$2:$L$134, 7, FALSE))*'Coefficients - Win Probability'!$F$2</f>
        <v>#N/A</v>
      </c>
      <c r="G1240" s="5" t="str">
        <f>(VLOOKUP(Games!B1241, Data!$B$2:$L$134, 8, FALSE)-VLOOKUP(Games!E1241, Data!$B$2:$L$134, 8, FALSE))*'Coefficients - Win Probability'!$G$2</f>
        <v>#N/A</v>
      </c>
      <c r="H1240" s="5" t="str">
        <f>(VLOOKUP(Games!B1241, Data!$B$2:$L$134, 9, FALSE)-VLOOKUP(Games!E1241, Data!$B$2:$L$134, 9, FALSE))*'Coefficients - Win Probability'!$H$2</f>
        <v>#N/A</v>
      </c>
      <c r="I1240" s="5" t="str">
        <f>(VLOOKUP(Games!B1241, Data!$B$2:$L$134, 10, FALSE)-VLOOKUP(Games!E1241, Data!$B$2:$L$134, 10, FALSE))*'Coefficients - Win Probability'!$I$2</f>
        <v>#N/A</v>
      </c>
      <c r="J1240" s="5" t="str">
        <f>(IF(AND(VLOOKUP(Games!B1241, Data!$B$2:$L$134, 11, FALSE)=1, VLOOKUP(Games!E1241, Data!$B$2:$L$134, 11, FALSE)&lt;&gt;1), 1,0))*'Coefficients - Win Probability'!$J$2</f>
        <v>#N/A</v>
      </c>
      <c r="K1240" s="5" t="str">
        <f>(IF(AND(VLOOKUP(Games!B1241, Data!$B$2:$L$134, 11, FALSE)&lt;&gt;1, VLOOKUP(Games!E1241, Data!$B$2:$L$134, 11, FALSE)=1), 1,0))*'Coefficients - Win Probability'!$K$2</f>
        <v>#N/A</v>
      </c>
      <c r="L1240" s="5" t="str">
        <f>(VLOOKUP(Games!B1241, Data!$B$2:$L$134, 3, FALSE)-VLOOKUP(Games!E1241, Data!$B$2:$L$134, 3, FALSE))*'Coefficients - Win Probability'!$L$2</f>
        <v>#N/A</v>
      </c>
      <c r="N1240" s="5" t="str">
        <f t="shared" si="1"/>
        <v>#N/A</v>
      </c>
    </row>
    <row r="1241" ht="14.25" customHeight="1">
      <c r="A1241" s="5" t="n">
        <f>'Coefficients - Win Probability'!$A$2</f>
        <v>0</v>
      </c>
      <c r="B1241" s="5" t="n">
        <f>(Games!G1242)*'Coefficients - Win Probability'!$B$2</f>
        <v>0</v>
      </c>
      <c r="C1241" s="5" t="str">
        <f>(VLOOKUP(Games!B1242, Data!$B$2:$L$134, 4, FALSE)-VLOOKUP(Games!E1242, Data!$B$2:$L$134, 4, FALSE))*'Coefficients - Win Probability'!$C$2</f>
        <v>#N/A</v>
      </c>
      <c r="D1241" s="5" t="str">
        <f>(VLOOKUP(Games!B1242, Data!$B$2:$L$134, 5, FALSE)-VLOOKUP(Games!E1242, Data!$B$2:$L$134, 5, FALSE))*'Coefficients - Win Probability'!$D$2</f>
        <v>#N/A</v>
      </c>
      <c r="E1241" s="5" t="str">
        <f>(VLOOKUP(Games!B1242, Data!$B$2:$L$134, 6, FALSE)-VLOOKUP(Games!E1242, Data!$B$2:$L$134, 6, FALSE))*'Coefficients - Win Probability'!$E$2</f>
        <v>#N/A</v>
      </c>
      <c r="F1241" s="5" t="str">
        <f>(VLOOKUP(Games!B1242, Data!$B$2:$L$134, 7, FALSE)-VLOOKUP(Games!E1242, Data!$B$2:$L$134, 7, FALSE))*'Coefficients - Win Probability'!$F$2</f>
        <v>#N/A</v>
      </c>
      <c r="G1241" s="5" t="str">
        <f>(VLOOKUP(Games!B1242, Data!$B$2:$L$134, 8, FALSE)-VLOOKUP(Games!E1242, Data!$B$2:$L$134, 8, FALSE))*'Coefficients - Win Probability'!$G$2</f>
        <v>#N/A</v>
      </c>
      <c r="H1241" s="5" t="str">
        <f>(VLOOKUP(Games!B1242, Data!$B$2:$L$134, 9, FALSE)-VLOOKUP(Games!E1242, Data!$B$2:$L$134, 9, FALSE))*'Coefficients - Win Probability'!$H$2</f>
        <v>#N/A</v>
      </c>
      <c r="I1241" s="5" t="str">
        <f>(VLOOKUP(Games!B1242, Data!$B$2:$L$134, 10, FALSE)-VLOOKUP(Games!E1242, Data!$B$2:$L$134, 10, FALSE))*'Coefficients - Win Probability'!$I$2</f>
        <v>#N/A</v>
      </c>
      <c r="J1241" s="5" t="str">
        <f>(IF(AND(VLOOKUP(Games!B1242, Data!$B$2:$L$134, 11, FALSE)=1, VLOOKUP(Games!E1242, Data!$B$2:$L$134, 11, FALSE)&lt;&gt;1), 1,0))*'Coefficients - Win Probability'!$J$2</f>
        <v>#N/A</v>
      </c>
      <c r="K1241" s="5" t="str">
        <f>(IF(AND(VLOOKUP(Games!B1242, Data!$B$2:$L$134, 11, FALSE)&lt;&gt;1, VLOOKUP(Games!E1242, Data!$B$2:$L$134, 11, FALSE)=1), 1,0))*'Coefficients - Win Probability'!$K$2</f>
        <v>#N/A</v>
      </c>
      <c r="L1241" s="5" t="str">
        <f>(VLOOKUP(Games!B1242, Data!$B$2:$L$134, 3, FALSE)-VLOOKUP(Games!E1242, Data!$B$2:$L$134, 3, FALSE))*'Coefficients - Win Probability'!$L$2</f>
        <v>#N/A</v>
      </c>
      <c r="N1241" s="5" t="str">
        <f t="shared" si="1"/>
        <v>#N/A</v>
      </c>
    </row>
    <row r="1242" ht="14.25" customHeight="1">
      <c r="A1242" s="5" t="n">
        <f>'Coefficients - Win Probability'!$A$2</f>
        <v>0</v>
      </c>
      <c r="B1242" s="5" t="n">
        <f>(Games!G1243)*'Coefficients - Win Probability'!$B$2</f>
        <v>0</v>
      </c>
      <c r="C1242" s="5" t="str">
        <f>(VLOOKUP(Games!B1243, Data!$B$2:$L$134, 4, FALSE)-VLOOKUP(Games!E1243, Data!$B$2:$L$134, 4, FALSE))*'Coefficients - Win Probability'!$C$2</f>
        <v>#N/A</v>
      </c>
      <c r="D1242" s="5" t="str">
        <f>(VLOOKUP(Games!B1243, Data!$B$2:$L$134, 5, FALSE)-VLOOKUP(Games!E1243, Data!$B$2:$L$134, 5, FALSE))*'Coefficients - Win Probability'!$D$2</f>
        <v>#N/A</v>
      </c>
      <c r="E1242" s="5" t="str">
        <f>(VLOOKUP(Games!B1243, Data!$B$2:$L$134, 6, FALSE)-VLOOKUP(Games!E1243, Data!$B$2:$L$134, 6, FALSE))*'Coefficients - Win Probability'!$E$2</f>
        <v>#N/A</v>
      </c>
      <c r="F1242" s="5" t="str">
        <f>(VLOOKUP(Games!B1243, Data!$B$2:$L$134, 7, FALSE)-VLOOKUP(Games!E1243, Data!$B$2:$L$134, 7, FALSE))*'Coefficients - Win Probability'!$F$2</f>
        <v>#N/A</v>
      </c>
      <c r="G1242" s="5" t="str">
        <f>(VLOOKUP(Games!B1243, Data!$B$2:$L$134, 8, FALSE)-VLOOKUP(Games!E1243, Data!$B$2:$L$134, 8, FALSE))*'Coefficients - Win Probability'!$G$2</f>
        <v>#N/A</v>
      </c>
      <c r="H1242" s="5" t="str">
        <f>(VLOOKUP(Games!B1243, Data!$B$2:$L$134, 9, FALSE)-VLOOKUP(Games!E1243, Data!$B$2:$L$134, 9, FALSE))*'Coefficients - Win Probability'!$H$2</f>
        <v>#N/A</v>
      </c>
      <c r="I1242" s="5" t="str">
        <f>(VLOOKUP(Games!B1243, Data!$B$2:$L$134, 10, FALSE)-VLOOKUP(Games!E1243, Data!$B$2:$L$134, 10, FALSE))*'Coefficients - Win Probability'!$I$2</f>
        <v>#N/A</v>
      </c>
      <c r="J1242" s="5" t="str">
        <f>(IF(AND(VLOOKUP(Games!B1243, Data!$B$2:$L$134, 11, FALSE)=1, VLOOKUP(Games!E1243, Data!$B$2:$L$134, 11, FALSE)&lt;&gt;1), 1,0))*'Coefficients - Win Probability'!$J$2</f>
        <v>#N/A</v>
      </c>
      <c r="K1242" s="5" t="str">
        <f>(IF(AND(VLOOKUP(Games!B1243, Data!$B$2:$L$134, 11, FALSE)&lt;&gt;1, VLOOKUP(Games!E1243, Data!$B$2:$L$134, 11, FALSE)=1), 1,0))*'Coefficients - Win Probability'!$K$2</f>
        <v>#N/A</v>
      </c>
      <c r="L1242" s="5" t="str">
        <f>(VLOOKUP(Games!B1243, Data!$B$2:$L$134, 3, FALSE)-VLOOKUP(Games!E1243, Data!$B$2:$L$134, 3, FALSE))*'Coefficients - Win Probability'!$L$2</f>
        <v>#N/A</v>
      </c>
      <c r="N1242" s="5" t="str">
        <f t="shared" si="1"/>
        <v>#N/A</v>
      </c>
    </row>
    <row r="1243" ht="14.25" customHeight="1">
      <c r="A1243" s="5" t="n">
        <f>'Coefficients - Win Probability'!$A$2</f>
        <v>0</v>
      </c>
      <c r="B1243" s="5" t="n">
        <f>(Games!G1244)*'Coefficients - Win Probability'!$B$2</f>
        <v>0</v>
      </c>
      <c r="C1243" s="5" t="str">
        <f>(VLOOKUP(Games!B1244, Data!$B$2:$L$134, 4, FALSE)-VLOOKUP(Games!E1244, Data!$B$2:$L$134, 4, FALSE))*'Coefficients - Win Probability'!$C$2</f>
        <v>#N/A</v>
      </c>
      <c r="D1243" s="5" t="str">
        <f>(VLOOKUP(Games!B1244, Data!$B$2:$L$134, 5, FALSE)-VLOOKUP(Games!E1244, Data!$B$2:$L$134, 5, FALSE))*'Coefficients - Win Probability'!$D$2</f>
        <v>#N/A</v>
      </c>
      <c r="E1243" s="5" t="str">
        <f>(VLOOKUP(Games!B1244, Data!$B$2:$L$134, 6, FALSE)-VLOOKUP(Games!E1244, Data!$B$2:$L$134, 6, FALSE))*'Coefficients - Win Probability'!$E$2</f>
        <v>#N/A</v>
      </c>
      <c r="F1243" s="5" t="str">
        <f>(VLOOKUP(Games!B1244, Data!$B$2:$L$134, 7, FALSE)-VLOOKUP(Games!E1244, Data!$B$2:$L$134, 7, FALSE))*'Coefficients - Win Probability'!$F$2</f>
        <v>#N/A</v>
      </c>
      <c r="G1243" s="5" t="str">
        <f>(VLOOKUP(Games!B1244, Data!$B$2:$L$134, 8, FALSE)-VLOOKUP(Games!E1244, Data!$B$2:$L$134, 8, FALSE))*'Coefficients - Win Probability'!$G$2</f>
        <v>#N/A</v>
      </c>
      <c r="H1243" s="5" t="str">
        <f>(VLOOKUP(Games!B1244, Data!$B$2:$L$134, 9, FALSE)-VLOOKUP(Games!E1244, Data!$B$2:$L$134, 9, FALSE))*'Coefficients - Win Probability'!$H$2</f>
        <v>#N/A</v>
      </c>
      <c r="I1243" s="5" t="str">
        <f>(VLOOKUP(Games!B1244, Data!$B$2:$L$134, 10, FALSE)-VLOOKUP(Games!E1244, Data!$B$2:$L$134, 10, FALSE))*'Coefficients - Win Probability'!$I$2</f>
        <v>#N/A</v>
      </c>
      <c r="J1243" s="5" t="str">
        <f>(IF(AND(VLOOKUP(Games!B1244, Data!$B$2:$L$134, 11, FALSE)=1, VLOOKUP(Games!E1244, Data!$B$2:$L$134, 11, FALSE)&lt;&gt;1), 1,0))*'Coefficients - Win Probability'!$J$2</f>
        <v>#N/A</v>
      </c>
      <c r="K1243" s="5" t="str">
        <f>(IF(AND(VLOOKUP(Games!B1244, Data!$B$2:$L$134, 11, FALSE)&lt;&gt;1, VLOOKUP(Games!E1244, Data!$B$2:$L$134, 11, FALSE)=1), 1,0))*'Coefficients - Win Probability'!$K$2</f>
        <v>#N/A</v>
      </c>
      <c r="L1243" s="5" t="str">
        <f>(VLOOKUP(Games!B1244, Data!$B$2:$L$134, 3, FALSE)-VLOOKUP(Games!E1244, Data!$B$2:$L$134, 3, FALSE))*'Coefficients - Win Probability'!$L$2</f>
        <v>#N/A</v>
      </c>
      <c r="N1243" s="5" t="str">
        <f t="shared" si="1"/>
        <v>#N/A</v>
      </c>
    </row>
    <row r="1244" ht="14.25" customHeight="1">
      <c r="A1244" s="5" t="n">
        <f>'Coefficients - Win Probability'!$A$2</f>
        <v>0</v>
      </c>
      <c r="B1244" s="5" t="n">
        <f>(Games!G1245)*'Coefficients - Win Probability'!$B$2</f>
        <v>0</v>
      </c>
      <c r="C1244" s="5" t="str">
        <f>(VLOOKUP(Games!B1245, Data!$B$2:$L$134, 4, FALSE)-VLOOKUP(Games!E1245, Data!$B$2:$L$134, 4, FALSE))*'Coefficients - Win Probability'!$C$2</f>
        <v>#N/A</v>
      </c>
      <c r="D1244" s="5" t="str">
        <f>(VLOOKUP(Games!B1245, Data!$B$2:$L$134, 5, FALSE)-VLOOKUP(Games!E1245, Data!$B$2:$L$134, 5, FALSE))*'Coefficients - Win Probability'!$D$2</f>
        <v>#N/A</v>
      </c>
      <c r="E1244" s="5" t="str">
        <f>(VLOOKUP(Games!B1245, Data!$B$2:$L$134, 6, FALSE)-VLOOKUP(Games!E1245, Data!$B$2:$L$134, 6, FALSE))*'Coefficients - Win Probability'!$E$2</f>
        <v>#N/A</v>
      </c>
      <c r="F1244" s="5" t="str">
        <f>(VLOOKUP(Games!B1245, Data!$B$2:$L$134, 7, FALSE)-VLOOKUP(Games!E1245, Data!$B$2:$L$134, 7, FALSE))*'Coefficients - Win Probability'!$F$2</f>
        <v>#N/A</v>
      </c>
      <c r="G1244" s="5" t="str">
        <f>(VLOOKUP(Games!B1245, Data!$B$2:$L$134, 8, FALSE)-VLOOKUP(Games!E1245, Data!$B$2:$L$134, 8, FALSE))*'Coefficients - Win Probability'!$G$2</f>
        <v>#N/A</v>
      </c>
      <c r="H1244" s="5" t="str">
        <f>(VLOOKUP(Games!B1245, Data!$B$2:$L$134, 9, FALSE)-VLOOKUP(Games!E1245, Data!$B$2:$L$134, 9, FALSE))*'Coefficients - Win Probability'!$H$2</f>
        <v>#N/A</v>
      </c>
      <c r="I1244" s="5" t="str">
        <f>(VLOOKUP(Games!B1245, Data!$B$2:$L$134, 10, FALSE)-VLOOKUP(Games!E1245, Data!$B$2:$L$134, 10, FALSE))*'Coefficients - Win Probability'!$I$2</f>
        <v>#N/A</v>
      </c>
      <c r="J1244" s="5" t="str">
        <f>(IF(AND(VLOOKUP(Games!B1245, Data!$B$2:$L$134, 11, FALSE)=1, VLOOKUP(Games!E1245, Data!$B$2:$L$134, 11, FALSE)&lt;&gt;1), 1,0))*'Coefficients - Win Probability'!$J$2</f>
        <v>#N/A</v>
      </c>
      <c r="K1244" s="5" t="str">
        <f>(IF(AND(VLOOKUP(Games!B1245, Data!$B$2:$L$134, 11, FALSE)&lt;&gt;1, VLOOKUP(Games!E1245, Data!$B$2:$L$134, 11, FALSE)=1), 1,0))*'Coefficients - Win Probability'!$K$2</f>
        <v>#N/A</v>
      </c>
      <c r="L1244" s="5" t="str">
        <f>(VLOOKUP(Games!B1245, Data!$B$2:$L$134, 3, FALSE)-VLOOKUP(Games!E1245, Data!$B$2:$L$134, 3, FALSE))*'Coefficients - Win Probability'!$L$2</f>
        <v>#N/A</v>
      </c>
      <c r="N1244" s="5" t="str">
        <f t="shared" si="1"/>
        <v>#N/A</v>
      </c>
    </row>
    <row r="1245" ht="14.25" customHeight="1">
      <c r="A1245" s="5" t="n">
        <f>'Coefficients - Win Probability'!$A$2</f>
        <v>0</v>
      </c>
      <c r="B1245" s="5" t="n">
        <f>(Games!G1246)*'Coefficients - Win Probability'!$B$2</f>
        <v>0</v>
      </c>
      <c r="C1245" s="5" t="str">
        <f>(VLOOKUP(Games!B1246, Data!$B$2:$L$134, 4, FALSE)-VLOOKUP(Games!E1246, Data!$B$2:$L$134, 4, FALSE))*'Coefficients - Win Probability'!$C$2</f>
        <v>#N/A</v>
      </c>
      <c r="D1245" s="5" t="str">
        <f>(VLOOKUP(Games!B1246, Data!$B$2:$L$134, 5, FALSE)-VLOOKUP(Games!E1246, Data!$B$2:$L$134, 5, FALSE))*'Coefficients - Win Probability'!$D$2</f>
        <v>#N/A</v>
      </c>
      <c r="E1245" s="5" t="str">
        <f>(VLOOKUP(Games!B1246, Data!$B$2:$L$134, 6, FALSE)-VLOOKUP(Games!E1246, Data!$B$2:$L$134, 6, FALSE))*'Coefficients - Win Probability'!$E$2</f>
        <v>#N/A</v>
      </c>
      <c r="F1245" s="5" t="str">
        <f>(VLOOKUP(Games!B1246, Data!$B$2:$L$134, 7, FALSE)-VLOOKUP(Games!E1246, Data!$B$2:$L$134, 7, FALSE))*'Coefficients - Win Probability'!$F$2</f>
        <v>#N/A</v>
      </c>
      <c r="G1245" s="5" t="str">
        <f>(VLOOKUP(Games!B1246, Data!$B$2:$L$134, 8, FALSE)-VLOOKUP(Games!E1246, Data!$B$2:$L$134, 8, FALSE))*'Coefficients - Win Probability'!$G$2</f>
        <v>#N/A</v>
      </c>
      <c r="H1245" s="5" t="str">
        <f>(VLOOKUP(Games!B1246, Data!$B$2:$L$134, 9, FALSE)-VLOOKUP(Games!E1246, Data!$B$2:$L$134, 9, FALSE))*'Coefficients - Win Probability'!$H$2</f>
        <v>#N/A</v>
      </c>
      <c r="I1245" s="5" t="str">
        <f>(VLOOKUP(Games!B1246, Data!$B$2:$L$134, 10, FALSE)-VLOOKUP(Games!E1246, Data!$B$2:$L$134, 10, FALSE))*'Coefficients - Win Probability'!$I$2</f>
        <v>#N/A</v>
      </c>
      <c r="J1245" s="5" t="str">
        <f>(IF(AND(VLOOKUP(Games!B1246, Data!$B$2:$L$134, 11, FALSE)=1, VLOOKUP(Games!E1246, Data!$B$2:$L$134, 11, FALSE)&lt;&gt;1), 1,0))*'Coefficients - Win Probability'!$J$2</f>
        <v>#N/A</v>
      </c>
      <c r="K1245" s="5" t="str">
        <f>(IF(AND(VLOOKUP(Games!B1246, Data!$B$2:$L$134, 11, FALSE)&lt;&gt;1, VLOOKUP(Games!E1246, Data!$B$2:$L$134, 11, FALSE)=1), 1,0))*'Coefficients - Win Probability'!$K$2</f>
        <v>#N/A</v>
      </c>
      <c r="L1245" s="5" t="str">
        <f>(VLOOKUP(Games!B1246, Data!$B$2:$L$134, 3, FALSE)-VLOOKUP(Games!E1246, Data!$B$2:$L$134, 3, FALSE))*'Coefficients - Win Probability'!$L$2</f>
        <v>#N/A</v>
      </c>
      <c r="N1245" s="5" t="str">
        <f t="shared" si="1"/>
        <v>#N/A</v>
      </c>
    </row>
    <row r="1246" ht="14.25" customHeight="1">
      <c r="A1246" s="5" t="n">
        <f>'Coefficients - Win Probability'!$A$2</f>
        <v>0</v>
      </c>
      <c r="B1246" s="5" t="n">
        <f>(Games!G1247)*'Coefficients - Win Probability'!$B$2</f>
        <v>0</v>
      </c>
      <c r="C1246" s="5" t="str">
        <f>(VLOOKUP(Games!B1247, Data!$B$2:$L$134, 4, FALSE)-VLOOKUP(Games!E1247, Data!$B$2:$L$134, 4, FALSE))*'Coefficients - Win Probability'!$C$2</f>
        <v>#N/A</v>
      </c>
      <c r="D1246" s="5" t="str">
        <f>(VLOOKUP(Games!B1247, Data!$B$2:$L$134, 5, FALSE)-VLOOKUP(Games!E1247, Data!$B$2:$L$134, 5, FALSE))*'Coefficients - Win Probability'!$D$2</f>
        <v>#N/A</v>
      </c>
      <c r="E1246" s="5" t="str">
        <f>(VLOOKUP(Games!B1247, Data!$B$2:$L$134, 6, FALSE)-VLOOKUP(Games!E1247, Data!$B$2:$L$134, 6, FALSE))*'Coefficients - Win Probability'!$E$2</f>
        <v>#N/A</v>
      </c>
      <c r="F1246" s="5" t="str">
        <f>(VLOOKUP(Games!B1247, Data!$B$2:$L$134, 7, FALSE)-VLOOKUP(Games!E1247, Data!$B$2:$L$134, 7, FALSE))*'Coefficients - Win Probability'!$F$2</f>
        <v>#N/A</v>
      </c>
      <c r="G1246" s="5" t="str">
        <f>(VLOOKUP(Games!B1247, Data!$B$2:$L$134, 8, FALSE)-VLOOKUP(Games!E1247, Data!$B$2:$L$134, 8, FALSE))*'Coefficients - Win Probability'!$G$2</f>
        <v>#N/A</v>
      </c>
      <c r="H1246" s="5" t="str">
        <f>(VLOOKUP(Games!B1247, Data!$B$2:$L$134, 9, FALSE)-VLOOKUP(Games!E1247, Data!$B$2:$L$134, 9, FALSE))*'Coefficients - Win Probability'!$H$2</f>
        <v>#N/A</v>
      </c>
      <c r="I1246" s="5" t="str">
        <f>(VLOOKUP(Games!B1247, Data!$B$2:$L$134, 10, FALSE)-VLOOKUP(Games!E1247, Data!$B$2:$L$134, 10, FALSE))*'Coefficients - Win Probability'!$I$2</f>
        <v>#N/A</v>
      </c>
      <c r="J1246" s="5" t="str">
        <f>(IF(AND(VLOOKUP(Games!B1247, Data!$B$2:$L$134, 11, FALSE)=1, VLOOKUP(Games!E1247, Data!$B$2:$L$134, 11, FALSE)&lt;&gt;1), 1,0))*'Coefficients - Win Probability'!$J$2</f>
        <v>#N/A</v>
      </c>
      <c r="K1246" s="5" t="str">
        <f>(IF(AND(VLOOKUP(Games!B1247, Data!$B$2:$L$134, 11, FALSE)&lt;&gt;1, VLOOKUP(Games!E1247, Data!$B$2:$L$134, 11, FALSE)=1), 1,0))*'Coefficients - Win Probability'!$K$2</f>
        <v>#N/A</v>
      </c>
      <c r="L1246" s="5" t="str">
        <f>(VLOOKUP(Games!B1247, Data!$B$2:$L$134, 3, FALSE)-VLOOKUP(Games!E1247, Data!$B$2:$L$134, 3, FALSE))*'Coefficients - Win Probability'!$L$2</f>
        <v>#N/A</v>
      </c>
      <c r="N1246" s="5" t="str">
        <f t="shared" si="1"/>
        <v>#N/A</v>
      </c>
    </row>
    <row r="1247" ht="14.25" customHeight="1">
      <c r="A1247" s="5" t="n">
        <f>'Coefficients - Win Probability'!$A$2</f>
        <v>0</v>
      </c>
      <c r="B1247" s="5" t="n">
        <f>(Games!G1248)*'Coefficients - Win Probability'!$B$2</f>
        <v>0</v>
      </c>
      <c r="C1247" s="5" t="str">
        <f>(VLOOKUP(Games!B1248, Data!$B$2:$L$134, 4, FALSE)-VLOOKUP(Games!E1248, Data!$B$2:$L$134, 4, FALSE))*'Coefficients - Win Probability'!$C$2</f>
        <v>#N/A</v>
      </c>
      <c r="D1247" s="5" t="str">
        <f>(VLOOKUP(Games!B1248, Data!$B$2:$L$134, 5, FALSE)-VLOOKUP(Games!E1248, Data!$B$2:$L$134, 5, FALSE))*'Coefficients - Win Probability'!$D$2</f>
        <v>#N/A</v>
      </c>
      <c r="E1247" s="5" t="str">
        <f>(VLOOKUP(Games!B1248, Data!$B$2:$L$134, 6, FALSE)-VLOOKUP(Games!E1248, Data!$B$2:$L$134, 6, FALSE))*'Coefficients - Win Probability'!$E$2</f>
        <v>#N/A</v>
      </c>
      <c r="F1247" s="5" t="str">
        <f>(VLOOKUP(Games!B1248, Data!$B$2:$L$134, 7, FALSE)-VLOOKUP(Games!E1248, Data!$B$2:$L$134, 7, FALSE))*'Coefficients - Win Probability'!$F$2</f>
        <v>#N/A</v>
      </c>
      <c r="G1247" s="5" t="str">
        <f>(VLOOKUP(Games!B1248, Data!$B$2:$L$134, 8, FALSE)-VLOOKUP(Games!E1248, Data!$B$2:$L$134, 8, FALSE))*'Coefficients - Win Probability'!$G$2</f>
        <v>#N/A</v>
      </c>
      <c r="H1247" s="5" t="str">
        <f>(VLOOKUP(Games!B1248, Data!$B$2:$L$134, 9, FALSE)-VLOOKUP(Games!E1248, Data!$B$2:$L$134, 9, FALSE))*'Coefficients - Win Probability'!$H$2</f>
        <v>#N/A</v>
      </c>
      <c r="I1247" s="5" t="str">
        <f>(VLOOKUP(Games!B1248, Data!$B$2:$L$134, 10, FALSE)-VLOOKUP(Games!E1248, Data!$B$2:$L$134, 10, FALSE))*'Coefficients - Win Probability'!$I$2</f>
        <v>#N/A</v>
      </c>
      <c r="J1247" s="5" t="str">
        <f>(IF(AND(VLOOKUP(Games!B1248, Data!$B$2:$L$134, 11, FALSE)=1, VLOOKUP(Games!E1248, Data!$B$2:$L$134, 11, FALSE)&lt;&gt;1), 1,0))*'Coefficients - Win Probability'!$J$2</f>
        <v>#N/A</v>
      </c>
      <c r="K1247" s="5" t="str">
        <f>(IF(AND(VLOOKUP(Games!B1248, Data!$B$2:$L$134, 11, FALSE)&lt;&gt;1, VLOOKUP(Games!E1248, Data!$B$2:$L$134, 11, FALSE)=1), 1,0))*'Coefficients - Win Probability'!$K$2</f>
        <v>#N/A</v>
      </c>
      <c r="L1247" s="5" t="str">
        <f>(VLOOKUP(Games!B1248, Data!$B$2:$L$134, 3, FALSE)-VLOOKUP(Games!E1248, Data!$B$2:$L$134, 3, FALSE))*'Coefficients - Win Probability'!$L$2</f>
        <v>#N/A</v>
      </c>
      <c r="N1247" s="5" t="str">
        <f t="shared" si="1"/>
        <v>#N/A</v>
      </c>
    </row>
    <row r="1248" ht="14.25" customHeight="1">
      <c r="A1248" s="5" t="n">
        <f>'Coefficients - Win Probability'!$A$2</f>
        <v>0</v>
      </c>
      <c r="B1248" s="5" t="n">
        <f>(Games!G1249)*'Coefficients - Win Probability'!$B$2</f>
        <v>0</v>
      </c>
      <c r="C1248" s="5" t="str">
        <f>(VLOOKUP(Games!B1249, Data!$B$2:$L$134, 4, FALSE)-VLOOKUP(Games!E1249, Data!$B$2:$L$134, 4, FALSE))*'Coefficients - Win Probability'!$C$2</f>
        <v>#N/A</v>
      </c>
      <c r="D1248" s="5" t="str">
        <f>(VLOOKUP(Games!B1249, Data!$B$2:$L$134, 5, FALSE)-VLOOKUP(Games!E1249, Data!$B$2:$L$134, 5, FALSE))*'Coefficients - Win Probability'!$D$2</f>
        <v>#N/A</v>
      </c>
      <c r="E1248" s="5" t="str">
        <f>(VLOOKUP(Games!B1249, Data!$B$2:$L$134, 6, FALSE)-VLOOKUP(Games!E1249, Data!$B$2:$L$134, 6, FALSE))*'Coefficients - Win Probability'!$E$2</f>
        <v>#N/A</v>
      </c>
      <c r="F1248" s="5" t="str">
        <f>(VLOOKUP(Games!B1249, Data!$B$2:$L$134, 7, FALSE)-VLOOKUP(Games!E1249, Data!$B$2:$L$134, 7, FALSE))*'Coefficients - Win Probability'!$F$2</f>
        <v>#N/A</v>
      </c>
      <c r="G1248" s="5" t="str">
        <f>(VLOOKUP(Games!B1249, Data!$B$2:$L$134, 8, FALSE)-VLOOKUP(Games!E1249, Data!$B$2:$L$134, 8, FALSE))*'Coefficients - Win Probability'!$G$2</f>
        <v>#N/A</v>
      </c>
      <c r="H1248" s="5" t="str">
        <f>(VLOOKUP(Games!B1249, Data!$B$2:$L$134, 9, FALSE)-VLOOKUP(Games!E1249, Data!$B$2:$L$134, 9, FALSE))*'Coefficients - Win Probability'!$H$2</f>
        <v>#N/A</v>
      </c>
      <c r="I1248" s="5" t="str">
        <f>(VLOOKUP(Games!B1249, Data!$B$2:$L$134, 10, FALSE)-VLOOKUP(Games!E1249, Data!$B$2:$L$134, 10, FALSE))*'Coefficients - Win Probability'!$I$2</f>
        <v>#N/A</v>
      </c>
      <c r="J1248" s="5" t="str">
        <f>(IF(AND(VLOOKUP(Games!B1249, Data!$B$2:$L$134, 11, FALSE)=1, VLOOKUP(Games!E1249, Data!$B$2:$L$134, 11, FALSE)&lt;&gt;1), 1,0))*'Coefficients - Win Probability'!$J$2</f>
        <v>#N/A</v>
      </c>
      <c r="K1248" s="5" t="str">
        <f>(IF(AND(VLOOKUP(Games!B1249, Data!$B$2:$L$134, 11, FALSE)&lt;&gt;1, VLOOKUP(Games!E1249, Data!$B$2:$L$134, 11, FALSE)=1), 1,0))*'Coefficients - Win Probability'!$K$2</f>
        <v>#N/A</v>
      </c>
      <c r="L1248" s="5" t="str">
        <f>(VLOOKUP(Games!B1249, Data!$B$2:$L$134, 3, FALSE)-VLOOKUP(Games!E1249, Data!$B$2:$L$134, 3, FALSE))*'Coefficients - Win Probability'!$L$2</f>
        <v>#N/A</v>
      </c>
      <c r="N1248" s="5" t="str">
        <f t="shared" si="1"/>
        <v>#N/A</v>
      </c>
    </row>
    <row r="1249" ht="14.25" customHeight="1">
      <c r="A1249" s="5" t="n">
        <f>'Coefficients - Win Probability'!$A$2</f>
        <v>0</v>
      </c>
      <c r="B1249" s="5" t="n">
        <f>(Games!G1250)*'Coefficients - Win Probability'!$B$2</f>
        <v>0</v>
      </c>
      <c r="C1249" s="5" t="str">
        <f>(VLOOKUP(Games!B1250, Data!$B$2:$L$134, 4, FALSE)-VLOOKUP(Games!E1250, Data!$B$2:$L$134, 4, FALSE))*'Coefficients - Win Probability'!$C$2</f>
        <v>#N/A</v>
      </c>
      <c r="D1249" s="5" t="str">
        <f>(VLOOKUP(Games!B1250, Data!$B$2:$L$134, 5, FALSE)-VLOOKUP(Games!E1250, Data!$B$2:$L$134, 5, FALSE))*'Coefficients - Win Probability'!$D$2</f>
        <v>#N/A</v>
      </c>
      <c r="E1249" s="5" t="str">
        <f>(VLOOKUP(Games!B1250, Data!$B$2:$L$134, 6, FALSE)-VLOOKUP(Games!E1250, Data!$B$2:$L$134, 6, FALSE))*'Coefficients - Win Probability'!$E$2</f>
        <v>#N/A</v>
      </c>
      <c r="F1249" s="5" t="str">
        <f>(VLOOKUP(Games!B1250, Data!$B$2:$L$134, 7, FALSE)-VLOOKUP(Games!E1250, Data!$B$2:$L$134, 7, FALSE))*'Coefficients - Win Probability'!$F$2</f>
        <v>#N/A</v>
      </c>
      <c r="G1249" s="5" t="str">
        <f>(VLOOKUP(Games!B1250, Data!$B$2:$L$134, 8, FALSE)-VLOOKUP(Games!E1250, Data!$B$2:$L$134, 8, FALSE))*'Coefficients - Win Probability'!$G$2</f>
        <v>#N/A</v>
      </c>
      <c r="H1249" s="5" t="str">
        <f>(VLOOKUP(Games!B1250, Data!$B$2:$L$134, 9, FALSE)-VLOOKUP(Games!E1250, Data!$B$2:$L$134, 9, FALSE))*'Coefficients - Win Probability'!$H$2</f>
        <v>#N/A</v>
      </c>
      <c r="I1249" s="5" t="str">
        <f>(VLOOKUP(Games!B1250, Data!$B$2:$L$134, 10, FALSE)-VLOOKUP(Games!E1250, Data!$B$2:$L$134, 10, FALSE))*'Coefficients - Win Probability'!$I$2</f>
        <v>#N/A</v>
      </c>
      <c r="J1249" s="5" t="str">
        <f>(IF(AND(VLOOKUP(Games!B1250, Data!$B$2:$L$134, 11, FALSE)=1, VLOOKUP(Games!E1250, Data!$B$2:$L$134, 11, FALSE)&lt;&gt;1), 1,0))*'Coefficients - Win Probability'!$J$2</f>
        <v>#N/A</v>
      </c>
      <c r="K1249" s="5" t="str">
        <f>(IF(AND(VLOOKUP(Games!B1250, Data!$B$2:$L$134, 11, FALSE)&lt;&gt;1, VLOOKUP(Games!E1250, Data!$B$2:$L$134, 11, FALSE)=1), 1,0))*'Coefficients - Win Probability'!$K$2</f>
        <v>#N/A</v>
      </c>
      <c r="L1249" s="5" t="str">
        <f>(VLOOKUP(Games!B1250, Data!$B$2:$L$134, 3, FALSE)-VLOOKUP(Games!E1250, Data!$B$2:$L$134, 3, FALSE))*'Coefficients - Win Probability'!$L$2</f>
        <v>#N/A</v>
      </c>
      <c r="N1249" s="5" t="str">
        <f t="shared" si="1"/>
        <v>#N/A</v>
      </c>
    </row>
    <row r="1250" ht="14.25" customHeight="1">
      <c r="A1250" s="5" t="n">
        <f>'Coefficients - Win Probability'!$A$2</f>
        <v>0</v>
      </c>
      <c r="B1250" s="5" t="n">
        <f>(Games!G1251)*'Coefficients - Win Probability'!$B$2</f>
        <v>0</v>
      </c>
      <c r="C1250" s="5" t="str">
        <f>(VLOOKUP(Games!B1251, Data!$B$2:$L$134, 4, FALSE)-VLOOKUP(Games!E1251, Data!$B$2:$L$134, 4, FALSE))*'Coefficients - Win Probability'!$C$2</f>
        <v>#N/A</v>
      </c>
      <c r="D1250" s="5" t="str">
        <f>(VLOOKUP(Games!B1251, Data!$B$2:$L$134, 5, FALSE)-VLOOKUP(Games!E1251, Data!$B$2:$L$134, 5, FALSE))*'Coefficients - Win Probability'!$D$2</f>
        <v>#N/A</v>
      </c>
      <c r="E1250" s="5" t="str">
        <f>(VLOOKUP(Games!B1251, Data!$B$2:$L$134, 6, FALSE)-VLOOKUP(Games!E1251, Data!$B$2:$L$134, 6, FALSE))*'Coefficients - Win Probability'!$E$2</f>
        <v>#N/A</v>
      </c>
      <c r="F1250" s="5" t="str">
        <f>(VLOOKUP(Games!B1251, Data!$B$2:$L$134, 7, FALSE)-VLOOKUP(Games!E1251, Data!$B$2:$L$134, 7, FALSE))*'Coefficients - Win Probability'!$F$2</f>
        <v>#N/A</v>
      </c>
      <c r="G1250" s="5" t="str">
        <f>(VLOOKUP(Games!B1251, Data!$B$2:$L$134, 8, FALSE)-VLOOKUP(Games!E1251, Data!$B$2:$L$134, 8, FALSE))*'Coefficients - Win Probability'!$G$2</f>
        <v>#N/A</v>
      </c>
      <c r="H1250" s="5" t="str">
        <f>(VLOOKUP(Games!B1251, Data!$B$2:$L$134, 9, FALSE)-VLOOKUP(Games!E1251, Data!$B$2:$L$134, 9, FALSE))*'Coefficients - Win Probability'!$H$2</f>
        <v>#N/A</v>
      </c>
      <c r="I1250" s="5" t="str">
        <f>(VLOOKUP(Games!B1251, Data!$B$2:$L$134, 10, FALSE)-VLOOKUP(Games!E1251, Data!$B$2:$L$134, 10, FALSE))*'Coefficients - Win Probability'!$I$2</f>
        <v>#N/A</v>
      </c>
      <c r="J1250" s="5" t="str">
        <f>(IF(AND(VLOOKUP(Games!B1251, Data!$B$2:$L$134, 11, FALSE)=1, VLOOKUP(Games!E1251, Data!$B$2:$L$134, 11, FALSE)&lt;&gt;1), 1,0))*'Coefficients - Win Probability'!$J$2</f>
        <v>#N/A</v>
      </c>
      <c r="K1250" s="5" t="str">
        <f>(IF(AND(VLOOKUP(Games!B1251, Data!$B$2:$L$134, 11, FALSE)&lt;&gt;1, VLOOKUP(Games!E1251, Data!$B$2:$L$134, 11, FALSE)=1), 1,0))*'Coefficients - Win Probability'!$K$2</f>
        <v>#N/A</v>
      </c>
      <c r="L1250" s="5" t="str">
        <f>(VLOOKUP(Games!B1251, Data!$B$2:$L$134, 3, FALSE)-VLOOKUP(Games!E1251, Data!$B$2:$L$134, 3, FALSE))*'Coefficients - Win Probability'!$L$2</f>
        <v>#N/A</v>
      </c>
      <c r="N1250" s="5" t="str">
        <f t="shared" si="1"/>
        <v>#N/A</v>
      </c>
    </row>
    <row r="1251" ht="14.25" customHeight="1">
      <c r="A1251" s="5" t="n">
        <f>'Coefficients - Win Probability'!$A$2</f>
        <v>0</v>
      </c>
      <c r="B1251" s="5" t="n">
        <f>(Games!G1252)*'Coefficients - Win Probability'!$B$2</f>
        <v>0</v>
      </c>
      <c r="C1251" s="5" t="str">
        <f>(VLOOKUP(Games!B1252, Data!$B$2:$L$134, 4, FALSE)-VLOOKUP(Games!E1252, Data!$B$2:$L$134, 4, FALSE))*'Coefficients - Win Probability'!$C$2</f>
        <v>#N/A</v>
      </c>
      <c r="D1251" s="5" t="str">
        <f>(VLOOKUP(Games!B1252, Data!$B$2:$L$134, 5, FALSE)-VLOOKUP(Games!E1252, Data!$B$2:$L$134, 5, FALSE))*'Coefficients - Win Probability'!$D$2</f>
        <v>#N/A</v>
      </c>
      <c r="E1251" s="5" t="str">
        <f>(VLOOKUP(Games!B1252, Data!$B$2:$L$134, 6, FALSE)-VLOOKUP(Games!E1252, Data!$B$2:$L$134, 6, FALSE))*'Coefficients - Win Probability'!$E$2</f>
        <v>#N/A</v>
      </c>
      <c r="F1251" s="5" t="str">
        <f>(VLOOKUP(Games!B1252, Data!$B$2:$L$134, 7, FALSE)-VLOOKUP(Games!E1252, Data!$B$2:$L$134, 7, FALSE))*'Coefficients - Win Probability'!$F$2</f>
        <v>#N/A</v>
      </c>
      <c r="G1251" s="5" t="str">
        <f>(VLOOKUP(Games!B1252, Data!$B$2:$L$134, 8, FALSE)-VLOOKUP(Games!E1252, Data!$B$2:$L$134, 8, FALSE))*'Coefficients - Win Probability'!$G$2</f>
        <v>#N/A</v>
      </c>
      <c r="H1251" s="5" t="str">
        <f>(VLOOKUP(Games!B1252, Data!$B$2:$L$134, 9, FALSE)-VLOOKUP(Games!E1252, Data!$B$2:$L$134, 9, FALSE))*'Coefficients - Win Probability'!$H$2</f>
        <v>#N/A</v>
      </c>
      <c r="I1251" s="5" t="str">
        <f>(VLOOKUP(Games!B1252, Data!$B$2:$L$134, 10, FALSE)-VLOOKUP(Games!E1252, Data!$B$2:$L$134, 10, FALSE))*'Coefficients - Win Probability'!$I$2</f>
        <v>#N/A</v>
      </c>
      <c r="J1251" s="5" t="str">
        <f>(IF(AND(VLOOKUP(Games!B1252, Data!$B$2:$L$134, 11, FALSE)=1, VLOOKUP(Games!E1252, Data!$B$2:$L$134, 11, FALSE)&lt;&gt;1), 1,0))*'Coefficients - Win Probability'!$J$2</f>
        <v>#N/A</v>
      </c>
      <c r="K1251" s="5" t="str">
        <f>(IF(AND(VLOOKUP(Games!B1252, Data!$B$2:$L$134, 11, FALSE)&lt;&gt;1, VLOOKUP(Games!E1252, Data!$B$2:$L$134, 11, FALSE)=1), 1,0))*'Coefficients - Win Probability'!$K$2</f>
        <v>#N/A</v>
      </c>
      <c r="L1251" s="5" t="str">
        <f>(VLOOKUP(Games!B1252, Data!$B$2:$L$134, 3, FALSE)-VLOOKUP(Games!E1252, Data!$B$2:$L$134, 3, FALSE))*'Coefficients - Win Probability'!$L$2</f>
        <v>#N/A</v>
      </c>
      <c r="N1251" s="5" t="str">
        <f t="shared" si="1"/>
        <v>#N/A</v>
      </c>
    </row>
    <row r="1252" ht="14.25" customHeight="1">
      <c r="A1252" s="5" t="n">
        <f>'Coefficients - Win Probability'!$A$2</f>
        <v>0</v>
      </c>
      <c r="B1252" s="5" t="n">
        <f>(Games!G1253)*'Coefficients - Win Probability'!$B$2</f>
        <v>0</v>
      </c>
      <c r="C1252" s="5" t="str">
        <f>(VLOOKUP(Games!B1253, Data!$B$2:$L$134, 4, FALSE)-VLOOKUP(Games!E1253, Data!$B$2:$L$134, 4, FALSE))*'Coefficients - Win Probability'!$C$2</f>
        <v>#N/A</v>
      </c>
      <c r="D1252" s="5" t="str">
        <f>(VLOOKUP(Games!B1253, Data!$B$2:$L$134, 5, FALSE)-VLOOKUP(Games!E1253, Data!$B$2:$L$134, 5, FALSE))*'Coefficients - Win Probability'!$D$2</f>
        <v>#N/A</v>
      </c>
      <c r="E1252" s="5" t="str">
        <f>(VLOOKUP(Games!B1253, Data!$B$2:$L$134, 6, FALSE)-VLOOKUP(Games!E1253, Data!$B$2:$L$134, 6, FALSE))*'Coefficients - Win Probability'!$E$2</f>
        <v>#N/A</v>
      </c>
      <c r="F1252" s="5" t="str">
        <f>(VLOOKUP(Games!B1253, Data!$B$2:$L$134, 7, FALSE)-VLOOKUP(Games!E1253, Data!$B$2:$L$134, 7, FALSE))*'Coefficients - Win Probability'!$F$2</f>
        <v>#N/A</v>
      </c>
      <c r="G1252" s="5" t="str">
        <f>(VLOOKUP(Games!B1253, Data!$B$2:$L$134, 8, FALSE)-VLOOKUP(Games!E1253, Data!$B$2:$L$134, 8, FALSE))*'Coefficients - Win Probability'!$G$2</f>
        <v>#N/A</v>
      </c>
      <c r="H1252" s="5" t="str">
        <f>(VLOOKUP(Games!B1253, Data!$B$2:$L$134, 9, FALSE)-VLOOKUP(Games!E1253, Data!$B$2:$L$134, 9, FALSE))*'Coefficients - Win Probability'!$H$2</f>
        <v>#N/A</v>
      </c>
      <c r="I1252" s="5" t="str">
        <f>(VLOOKUP(Games!B1253, Data!$B$2:$L$134, 10, FALSE)-VLOOKUP(Games!E1253, Data!$B$2:$L$134, 10, FALSE))*'Coefficients - Win Probability'!$I$2</f>
        <v>#N/A</v>
      </c>
      <c r="J1252" s="5" t="str">
        <f>(IF(AND(VLOOKUP(Games!B1253, Data!$B$2:$L$134, 11, FALSE)=1, VLOOKUP(Games!E1253, Data!$B$2:$L$134, 11, FALSE)&lt;&gt;1), 1,0))*'Coefficients - Win Probability'!$J$2</f>
        <v>#N/A</v>
      </c>
      <c r="K1252" s="5" t="str">
        <f>(IF(AND(VLOOKUP(Games!B1253, Data!$B$2:$L$134, 11, FALSE)&lt;&gt;1, VLOOKUP(Games!E1253, Data!$B$2:$L$134, 11, FALSE)=1), 1,0))*'Coefficients - Win Probability'!$K$2</f>
        <v>#N/A</v>
      </c>
      <c r="L1252" s="5" t="str">
        <f>(VLOOKUP(Games!B1253, Data!$B$2:$L$134, 3, FALSE)-VLOOKUP(Games!E1253, Data!$B$2:$L$134, 3, FALSE))*'Coefficients - Win Probability'!$L$2</f>
        <v>#N/A</v>
      </c>
      <c r="N1252" s="5" t="str">
        <f t="shared" si="1"/>
        <v>#N/A</v>
      </c>
    </row>
    <row r="1253" ht="14.25" customHeight="1">
      <c r="A1253" s="5" t="n">
        <f>'Coefficients - Win Probability'!$A$2</f>
        <v>0</v>
      </c>
      <c r="B1253" s="5" t="n">
        <f>(Games!G1254)*'Coefficients - Win Probability'!$B$2</f>
        <v>0</v>
      </c>
      <c r="C1253" s="5" t="str">
        <f>(VLOOKUP(Games!B1254, Data!$B$2:$L$134, 4, FALSE)-VLOOKUP(Games!E1254, Data!$B$2:$L$134, 4, FALSE))*'Coefficients - Win Probability'!$C$2</f>
        <v>#N/A</v>
      </c>
      <c r="D1253" s="5" t="str">
        <f>(VLOOKUP(Games!B1254, Data!$B$2:$L$134, 5, FALSE)-VLOOKUP(Games!E1254, Data!$B$2:$L$134, 5, FALSE))*'Coefficients - Win Probability'!$D$2</f>
        <v>#N/A</v>
      </c>
      <c r="E1253" s="5" t="str">
        <f>(VLOOKUP(Games!B1254, Data!$B$2:$L$134, 6, FALSE)-VLOOKUP(Games!E1254, Data!$B$2:$L$134, 6, FALSE))*'Coefficients - Win Probability'!$E$2</f>
        <v>#N/A</v>
      </c>
      <c r="F1253" s="5" t="str">
        <f>(VLOOKUP(Games!B1254, Data!$B$2:$L$134, 7, FALSE)-VLOOKUP(Games!E1254, Data!$B$2:$L$134, 7, FALSE))*'Coefficients - Win Probability'!$F$2</f>
        <v>#N/A</v>
      </c>
      <c r="G1253" s="5" t="str">
        <f>(VLOOKUP(Games!B1254, Data!$B$2:$L$134, 8, FALSE)-VLOOKUP(Games!E1254, Data!$B$2:$L$134, 8, FALSE))*'Coefficients - Win Probability'!$G$2</f>
        <v>#N/A</v>
      </c>
      <c r="H1253" s="5" t="str">
        <f>(VLOOKUP(Games!B1254, Data!$B$2:$L$134, 9, FALSE)-VLOOKUP(Games!E1254, Data!$B$2:$L$134, 9, FALSE))*'Coefficients - Win Probability'!$H$2</f>
        <v>#N/A</v>
      </c>
      <c r="I1253" s="5" t="str">
        <f>(VLOOKUP(Games!B1254, Data!$B$2:$L$134, 10, FALSE)-VLOOKUP(Games!E1254, Data!$B$2:$L$134, 10, FALSE))*'Coefficients - Win Probability'!$I$2</f>
        <v>#N/A</v>
      </c>
      <c r="J1253" s="5" t="str">
        <f>(IF(AND(VLOOKUP(Games!B1254, Data!$B$2:$L$134, 11, FALSE)=1, VLOOKUP(Games!E1254, Data!$B$2:$L$134, 11, FALSE)&lt;&gt;1), 1,0))*'Coefficients - Win Probability'!$J$2</f>
        <v>#N/A</v>
      </c>
      <c r="K1253" s="5" t="str">
        <f>(IF(AND(VLOOKUP(Games!B1254, Data!$B$2:$L$134, 11, FALSE)&lt;&gt;1, VLOOKUP(Games!E1254, Data!$B$2:$L$134, 11, FALSE)=1), 1,0))*'Coefficients - Win Probability'!$K$2</f>
        <v>#N/A</v>
      </c>
      <c r="L1253" s="5" t="str">
        <f>(VLOOKUP(Games!B1254, Data!$B$2:$L$134, 3, FALSE)-VLOOKUP(Games!E1254, Data!$B$2:$L$134, 3, FALSE))*'Coefficients - Win Probability'!$L$2</f>
        <v>#N/A</v>
      </c>
      <c r="N1253" s="5" t="str">
        <f t="shared" si="1"/>
        <v>#N/A</v>
      </c>
    </row>
    <row r="1254" ht="14.25" customHeight="1">
      <c r="A1254" s="5" t="n">
        <f>'Coefficients - Win Probability'!$A$2</f>
        <v>0</v>
      </c>
      <c r="B1254" s="5" t="n">
        <f>(Games!G1255)*'Coefficients - Win Probability'!$B$2</f>
        <v>0</v>
      </c>
      <c r="C1254" s="5" t="str">
        <f>(VLOOKUP(Games!B1255, Data!$B$2:$L$134, 4, FALSE)-VLOOKUP(Games!E1255, Data!$B$2:$L$134, 4, FALSE))*'Coefficients - Win Probability'!$C$2</f>
        <v>#N/A</v>
      </c>
      <c r="D1254" s="5" t="str">
        <f>(VLOOKUP(Games!B1255, Data!$B$2:$L$134, 5, FALSE)-VLOOKUP(Games!E1255, Data!$B$2:$L$134, 5, FALSE))*'Coefficients - Win Probability'!$D$2</f>
        <v>#N/A</v>
      </c>
      <c r="E1254" s="5" t="str">
        <f>(VLOOKUP(Games!B1255, Data!$B$2:$L$134, 6, FALSE)-VLOOKUP(Games!E1255, Data!$B$2:$L$134, 6, FALSE))*'Coefficients - Win Probability'!$E$2</f>
        <v>#N/A</v>
      </c>
      <c r="F1254" s="5" t="str">
        <f>(VLOOKUP(Games!B1255, Data!$B$2:$L$134, 7, FALSE)-VLOOKUP(Games!E1255, Data!$B$2:$L$134, 7, FALSE))*'Coefficients - Win Probability'!$F$2</f>
        <v>#N/A</v>
      </c>
      <c r="G1254" s="5" t="str">
        <f>(VLOOKUP(Games!B1255, Data!$B$2:$L$134, 8, FALSE)-VLOOKUP(Games!E1255, Data!$B$2:$L$134, 8, FALSE))*'Coefficients - Win Probability'!$G$2</f>
        <v>#N/A</v>
      </c>
      <c r="H1254" s="5" t="str">
        <f>(VLOOKUP(Games!B1255, Data!$B$2:$L$134, 9, FALSE)-VLOOKUP(Games!E1255, Data!$B$2:$L$134, 9, FALSE))*'Coefficients - Win Probability'!$H$2</f>
        <v>#N/A</v>
      </c>
      <c r="I1254" s="5" t="str">
        <f>(VLOOKUP(Games!B1255, Data!$B$2:$L$134, 10, FALSE)-VLOOKUP(Games!E1255, Data!$B$2:$L$134, 10, FALSE))*'Coefficients - Win Probability'!$I$2</f>
        <v>#N/A</v>
      </c>
      <c r="J1254" s="5" t="str">
        <f>(IF(AND(VLOOKUP(Games!B1255, Data!$B$2:$L$134, 11, FALSE)=1, VLOOKUP(Games!E1255, Data!$B$2:$L$134, 11, FALSE)&lt;&gt;1), 1,0))*'Coefficients - Win Probability'!$J$2</f>
        <v>#N/A</v>
      </c>
      <c r="K1254" s="5" t="str">
        <f>(IF(AND(VLOOKUP(Games!B1255, Data!$B$2:$L$134, 11, FALSE)&lt;&gt;1, VLOOKUP(Games!E1255, Data!$B$2:$L$134, 11, FALSE)=1), 1,0))*'Coefficients - Win Probability'!$K$2</f>
        <v>#N/A</v>
      </c>
      <c r="L1254" s="5" t="str">
        <f>(VLOOKUP(Games!B1255, Data!$B$2:$L$134, 3, FALSE)-VLOOKUP(Games!E1255, Data!$B$2:$L$134, 3, FALSE))*'Coefficients - Win Probability'!$L$2</f>
        <v>#N/A</v>
      </c>
      <c r="N1254" s="5" t="str">
        <f t="shared" si="1"/>
        <v>#N/A</v>
      </c>
    </row>
    <row r="1255" ht="14.25" customHeight="1">
      <c r="A1255" s="5" t="n">
        <f>'Coefficients - Win Probability'!$A$2</f>
        <v>0</v>
      </c>
      <c r="B1255" s="5" t="n">
        <f>(Games!G1256)*'Coefficients - Win Probability'!$B$2</f>
        <v>0</v>
      </c>
      <c r="C1255" s="5" t="str">
        <f>(VLOOKUP(Games!B1256, Data!$B$2:$L$134, 4, FALSE)-VLOOKUP(Games!E1256, Data!$B$2:$L$134, 4, FALSE))*'Coefficients - Win Probability'!$C$2</f>
        <v>#N/A</v>
      </c>
      <c r="D1255" s="5" t="str">
        <f>(VLOOKUP(Games!B1256, Data!$B$2:$L$134, 5, FALSE)-VLOOKUP(Games!E1256, Data!$B$2:$L$134, 5, FALSE))*'Coefficients - Win Probability'!$D$2</f>
        <v>#N/A</v>
      </c>
      <c r="E1255" s="5" t="str">
        <f>(VLOOKUP(Games!B1256, Data!$B$2:$L$134, 6, FALSE)-VLOOKUP(Games!E1256, Data!$B$2:$L$134, 6, FALSE))*'Coefficients - Win Probability'!$E$2</f>
        <v>#N/A</v>
      </c>
      <c r="F1255" s="5" t="str">
        <f>(VLOOKUP(Games!B1256, Data!$B$2:$L$134, 7, FALSE)-VLOOKUP(Games!E1256, Data!$B$2:$L$134, 7, FALSE))*'Coefficients - Win Probability'!$F$2</f>
        <v>#N/A</v>
      </c>
      <c r="G1255" s="5" t="str">
        <f>(VLOOKUP(Games!B1256, Data!$B$2:$L$134, 8, FALSE)-VLOOKUP(Games!E1256, Data!$B$2:$L$134, 8, FALSE))*'Coefficients - Win Probability'!$G$2</f>
        <v>#N/A</v>
      </c>
      <c r="H1255" s="5" t="str">
        <f>(VLOOKUP(Games!B1256, Data!$B$2:$L$134, 9, FALSE)-VLOOKUP(Games!E1256, Data!$B$2:$L$134, 9, FALSE))*'Coefficients - Win Probability'!$H$2</f>
        <v>#N/A</v>
      </c>
      <c r="I1255" s="5" t="str">
        <f>(VLOOKUP(Games!B1256, Data!$B$2:$L$134, 10, FALSE)-VLOOKUP(Games!E1256, Data!$B$2:$L$134, 10, FALSE))*'Coefficients - Win Probability'!$I$2</f>
        <v>#N/A</v>
      </c>
      <c r="J1255" s="5" t="str">
        <f>(IF(AND(VLOOKUP(Games!B1256, Data!$B$2:$L$134, 11, FALSE)=1, VLOOKUP(Games!E1256, Data!$B$2:$L$134, 11, FALSE)&lt;&gt;1), 1,0))*'Coefficients - Win Probability'!$J$2</f>
        <v>#N/A</v>
      </c>
      <c r="K1255" s="5" t="str">
        <f>(IF(AND(VLOOKUP(Games!B1256, Data!$B$2:$L$134, 11, FALSE)&lt;&gt;1, VLOOKUP(Games!E1256, Data!$B$2:$L$134, 11, FALSE)=1), 1,0))*'Coefficients - Win Probability'!$K$2</f>
        <v>#N/A</v>
      </c>
      <c r="L1255" s="5" t="str">
        <f>(VLOOKUP(Games!B1256, Data!$B$2:$L$134, 3, FALSE)-VLOOKUP(Games!E1256, Data!$B$2:$L$134, 3, FALSE))*'Coefficients - Win Probability'!$L$2</f>
        <v>#N/A</v>
      </c>
      <c r="N1255" s="5" t="str">
        <f t="shared" si="1"/>
        <v>#N/A</v>
      </c>
    </row>
    <row r="1256" ht="14.25" customHeight="1">
      <c r="A1256" s="5" t="n">
        <f>'Coefficients - Win Probability'!$A$2</f>
        <v>0</v>
      </c>
      <c r="B1256" s="5" t="n">
        <f>(Games!G1257)*'Coefficients - Win Probability'!$B$2</f>
        <v>0</v>
      </c>
      <c r="C1256" s="5" t="str">
        <f>(VLOOKUP(Games!B1257, Data!$B$2:$L$134, 4, FALSE)-VLOOKUP(Games!E1257, Data!$B$2:$L$134, 4, FALSE))*'Coefficients - Win Probability'!$C$2</f>
        <v>#N/A</v>
      </c>
      <c r="D1256" s="5" t="str">
        <f>(VLOOKUP(Games!B1257, Data!$B$2:$L$134, 5, FALSE)-VLOOKUP(Games!E1257, Data!$B$2:$L$134, 5, FALSE))*'Coefficients - Win Probability'!$D$2</f>
        <v>#N/A</v>
      </c>
      <c r="E1256" s="5" t="str">
        <f>(VLOOKUP(Games!B1257, Data!$B$2:$L$134, 6, FALSE)-VLOOKUP(Games!E1257, Data!$B$2:$L$134, 6, FALSE))*'Coefficients - Win Probability'!$E$2</f>
        <v>#N/A</v>
      </c>
      <c r="F1256" s="5" t="str">
        <f>(VLOOKUP(Games!B1257, Data!$B$2:$L$134, 7, FALSE)-VLOOKUP(Games!E1257, Data!$B$2:$L$134, 7, FALSE))*'Coefficients - Win Probability'!$F$2</f>
        <v>#N/A</v>
      </c>
      <c r="G1256" s="5" t="str">
        <f>(VLOOKUP(Games!B1257, Data!$B$2:$L$134, 8, FALSE)-VLOOKUP(Games!E1257, Data!$B$2:$L$134, 8, FALSE))*'Coefficients - Win Probability'!$G$2</f>
        <v>#N/A</v>
      </c>
      <c r="H1256" s="5" t="str">
        <f>(VLOOKUP(Games!B1257, Data!$B$2:$L$134, 9, FALSE)-VLOOKUP(Games!E1257, Data!$B$2:$L$134, 9, FALSE))*'Coefficients - Win Probability'!$H$2</f>
        <v>#N/A</v>
      </c>
      <c r="I1256" s="5" t="str">
        <f>(VLOOKUP(Games!B1257, Data!$B$2:$L$134, 10, FALSE)-VLOOKUP(Games!E1257, Data!$B$2:$L$134, 10, FALSE))*'Coefficients - Win Probability'!$I$2</f>
        <v>#N/A</v>
      </c>
      <c r="J1256" s="5" t="str">
        <f>(IF(AND(VLOOKUP(Games!B1257, Data!$B$2:$L$134, 11, FALSE)=1, VLOOKUP(Games!E1257, Data!$B$2:$L$134, 11, FALSE)&lt;&gt;1), 1,0))*'Coefficients - Win Probability'!$J$2</f>
        <v>#N/A</v>
      </c>
      <c r="K1256" s="5" t="str">
        <f>(IF(AND(VLOOKUP(Games!B1257, Data!$B$2:$L$134, 11, FALSE)&lt;&gt;1, VLOOKUP(Games!E1257, Data!$B$2:$L$134, 11, FALSE)=1), 1,0))*'Coefficients - Win Probability'!$K$2</f>
        <v>#N/A</v>
      </c>
      <c r="L1256" s="5" t="str">
        <f>(VLOOKUP(Games!B1257, Data!$B$2:$L$134, 3, FALSE)-VLOOKUP(Games!E1257, Data!$B$2:$L$134, 3, FALSE))*'Coefficients - Win Probability'!$L$2</f>
        <v>#N/A</v>
      </c>
      <c r="N1256" s="5" t="str">
        <f t="shared" si="1"/>
        <v>#N/A</v>
      </c>
    </row>
    <row r="1257" ht="14.25" customHeight="1">
      <c r="A1257" s="5" t="n">
        <f>'Coefficients - Win Probability'!$A$2</f>
        <v>0</v>
      </c>
      <c r="B1257" s="5" t="n">
        <f>(Games!G1258)*'Coefficients - Win Probability'!$B$2</f>
        <v>0</v>
      </c>
      <c r="C1257" s="5" t="str">
        <f>(VLOOKUP(Games!B1258, Data!$B$2:$L$134, 4, FALSE)-VLOOKUP(Games!E1258, Data!$B$2:$L$134, 4, FALSE))*'Coefficients - Win Probability'!$C$2</f>
        <v>#N/A</v>
      </c>
      <c r="D1257" s="5" t="str">
        <f>(VLOOKUP(Games!B1258, Data!$B$2:$L$134, 5, FALSE)-VLOOKUP(Games!E1258, Data!$B$2:$L$134, 5, FALSE))*'Coefficients - Win Probability'!$D$2</f>
        <v>#N/A</v>
      </c>
      <c r="E1257" s="5" t="str">
        <f>(VLOOKUP(Games!B1258, Data!$B$2:$L$134, 6, FALSE)-VLOOKUP(Games!E1258, Data!$B$2:$L$134, 6, FALSE))*'Coefficients - Win Probability'!$E$2</f>
        <v>#N/A</v>
      </c>
      <c r="F1257" s="5" t="str">
        <f>(VLOOKUP(Games!B1258, Data!$B$2:$L$134, 7, FALSE)-VLOOKUP(Games!E1258, Data!$B$2:$L$134, 7, FALSE))*'Coefficients - Win Probability'!$F$2</f>
        <v>#N/A</v>
      </c>
      <c r="G1257" s="5" t="str">
        <f>(VLOOKUP(Games!B1258, Data!$B$2:$L$134, 8, FALSE)-VLOOKUP(Games!E1258, Data!$B$2:$L$134, 8, FALSE))*'Coefficients - Win Probability'!$G$2</f>
        <v>#N/A</v>
      </c>
      <c r="H1257" s="5" t="str">
        <f>(VLOOKUP(Games!B1258, Data!$B$2:$L$134, 9, FALSE)-VLOOKUP(Games!E1258, Data!$B$2:$L$134, 9, FALSE))*'Coefficients - Win Probability'!$H$2</f>
        <v>#N/A</v>
      </c>
      <c r="I1257" s="5" t="str">
        <f>(VLOOKUP(Games!B1258, Data!$B$2:$L$134, 10, FALSE)-VLOOKUP(Games!E1258, Data!$B$2:$L$134, 10, FALSE))*'Coefficients - Win Probability'!$I$2</f>
        <v>#N/A</v>
      </c>
      <c r="J1257" s="5" t="str">
        <f>(IF(AND(VLOOKUP(Games!B1258, Data!$B$2:$L$134, 11, FALSE)=1, VLOOKUP(Games!E1258, Data!$B$2:$L$134, 11, FALSE)&lt;&gt;1), 1,0))*'Coefficients - Win Probability'!$J$2</f>
        <v>#N/A</v>
      </c>
      <c r="K1257" s="5" t="str">
        <f>(IF(AND(VLOOKUP(Games!B1258, Data!$B$2:$L$134, 11, FALSE)&lt;&gt;1, VLOOKUP(Games!E1258, Data!$B$2:$L$134, 11, FALSE)=1), 1,0))*'Coefficients - Win Probability'!$K$2</f>
        <v>#N/A</v>
      </c>
      <c r="L1257" s="5" t="str">
        <f>(VLOOKUP(Games!B1258, Data!$B$2:$L$134, 3, FALSE)-VLOOKUP(Games!E1258, Data!$B$2:$L$134, 3, FALSE))*'Coefficients - Win Probability'!$L$2</f>
        <v>#N/A</v>
      </c>
      <c r="N1257" s="5" t="str">
        <f t="shared" si="1"/>
        <v>#N/A</v>
      </c>
    </row>
    <row r="1258" ht="14.25" customHeight="1">
      <c r="A1258" s="5" t="n">
        <f>'Coefficients - Win Probability'!$A$2</f>
        <v>0</v>
      </c>
      <c r="B1258" s="5" t="n">
        <f>(Games!G1259)*'Coefficients - Win Probability'!$B$2</f>
        <v>0</v>
      </c>
      <c r="C1258" s="5" t="str">
        <f>(VLOOKUP(Games!B1259, Data!$B$2:$L$134, 4, FALSE)-VLOOKUP(Games!E1259, Data!$B$2:$L$134, 4, FALSE))*'Coefficients - Win Probability'!$C$2</f>
        <v>#N/A</v>
      </c>
      <c r="D1258" s="5" t="str">
        <f>(VLOOKUP(Games!B1259, Data!$B$2:$L$134, 5, FALSE)-VLOOKUP(Games!E1259, Data!$B$2:$L$134, 5, FALSE))*'Coefficients - Win Probability'!$D$2</f>
        <v>#N/A</v>
      </c>
      <c r="E1258" s="5" t="str">
        <f>(VLOOKUP(Games!B1259, Data!$B$2:$L$134, 6, FALSE)-VLOOKUP(Games!E1259, Data!$B$2:$L$134, 6, FALSE))*'Coefficients - Win Probability'!$E$2</f>
        <v>#N/A</v>
      </c>
      <c r="F1258" s="5" t="str">
        <f>(VLOOKUP(Games!B1259, Data!$B$2:$L$134, 7, FALSE)-VLOOKUP(Games!E1259, Data!$B$2:$L$134, 7, FALSE))*'Coefficients - Win Probability'!$F$2</f>
        <v>#N/A</v>
      </c>
      <c r="G1258" s="5" t="str">
        <f>(VLOOKUP(Games!B1259, Data!$B$2:$L$134, 8, FALSE)-VLOOKUP(Games!E1259, Data!$B$2:$L$134, 8, FALSE))*'Coefficients - Win Probability'!$G$2</f>
        <v>#N/A</v>
      </c>
      <c r="H1258" s="5" t="str">
        <f>(VLOOKUP(Games!B1259, Data!$B$2:$L$134, 9, FALSE)-VLOOKUP(Games!E1259, Data!$B$2:$L$134, 9, FALSE))*'Coefficients - Win Probability'!$H$2</f>
        <v>#N/A</v>
      </c>
      <c r="I1258" s="5" t="str">
        <f>(VLOOKUP(Games!B1259, Data!$B$2:$L$134, 10, FALSE)-VLOOKUP(Games!E1259, Data!$B$2:$L$134, 10, FALSE))*'Coefficients - Win Probability'!$I$2</f>
        <v>#N/A</v>
      </c>
      <c r="J1258" s="5" t="str">
        <f>(IF(AND(VLOOKUP(Games!B1259, Data!$B$2:$L$134, 11, FALSE)=1, VLOOKUP(Games!E1259, Data!$B$2:$L$134, 11, FALSE)&lt;&gt;1), 1,0))*'Coefficients - Win Probability'!$J$2</f>
        <v>#N/A</v>
      </c>
      <c r="K1258" s="5" t="str">
        <f>(IF(AND(VLOOKUP(Games!B1259, Data!$B$2:$L$134, 11, FALSE)&lt;&gt;1, VLOOKUP(Games!E1259, Data!$B$2:$L$134, 11, FALSE)=1), 1,0))*'Coefficients - Win Probability'!$K$2</f>
        <v>#N/A</v>
      </c>
      <c r="L1258" s="5" t="str">
        <f>(VLOOKUP(Games!B1259, Data!$B$2:$L$134, 3, FALSE)-VLOOKUP(Games!E1259, Data!$B$2:$L$134, 3, FALSE))*'Coefficients - Win Probability'!$L$2</f>
        <v>#N/A</v>
      </c>
      <c r="N1258" s="5" t="str">
        <f t="shared" si="1"/>
        <v>#N/A</v>
      </c>
    </row>
    <row r="1259" ht="14.25" customHeight="1">
      <c r="A1259" s="5" t="n">
        <f>'Coefficients - Win Probability'!$A$2</f>
        <v>0</v>
      </c>
      <c r="B1259" s="5" t="n">
        <f>(Games!G1260)*'Coefficients - Win Probability'!$B$2</f>
        <v>0</v>
      </c>
      <c r="C1259" s="5" t="str">
        <f>(VLOOKUP(Games!B1260, Data!$B$2:$L$134, 4, FALSE)-VLOOKUP(Games!E1260, Data!$B$2:$L$134, 4, FALSE))*'Coefficients - Win Probability'!$C$2</f>
        <v>#N/A</v>
      </c>
      <c r="D1259" s="5" t="str">
        <f>(VLOOKUP(Games!B1260, Data!$B$2:$L$134, 5, FALSE)-VLOOKUP(Games!E1260, Data!$B$2:$L$134, 5, FALSE))*'Coefficients - Win Probability'!$D$2</f>
        <v>#N/A</v>
      </c>
      <c r="E1259" s="5" t="str">
        <f>(VLOOKUP(Games!B1260, Data!$B$2:$L$134, 6, FALSE)-VLOOKUP(Games!E1260, Data!$B$2:$L$134, 6, FALSE))*'Coefficients - Win Probability'!$E$2</f>
        <v>#N/A</v>
      </c>
      <c r="F1259" s="5" t="str">
        <f>(VLOOKUP(Games!B1260, Data!$B$2:$L$134, 7, FALSE)-VLOOKUP(Games!E1260, Data!$B$2:$L$134, 7, FALSE))*'Coefficients - Win Probability'!$F$2</f>
        <v>#N/A</v>
      </c>
      <c r="G1259" s="5" t="str">
        <f>(VLOOKUP(Games!B1260, Data!$B$2:$L$134, 8, FALSE)-VLOOKUP(Games!E1260, Data!$B$2:$L$134, 8, FALSE))*'Coefficients - Win Probability'!$G$2</f>
        <v>#N/A</v>
      </c>
      <c r="H1259" s="5" t="str">
        <f>(VLOOKUP(Games!B1260, Data!$B$2:$L$134, 9, FALSE)-VLOOKUP(Games!E1260, Data!$B$2:$L$134, 9, FALSE))*'Coefficients - Win Probability'!$H$2</f>
        <v>#N/A</v>
      </c>
      <c r="I1259" s="5" t="str">
        <f>(VLOOKUP(Games!B1260, Data!$B$2:$L$134, 10, FALSE)-VLOOKUP(Games!E1260, Data!$B$2:$L$134, 10, FALSE))*'Coefficients - Win Probability'!$I$2</f>
        <v>#N/A</v>
      </c>
      <c r="J1259" s="5" t="str">
        <f>(IF(AND(VLOOKUP(Games!B1260, Data!$B$2:$L$134, 11, FALSE)=1, VLOOKUP(Games!E1260, Data!$B$2:$L$134, 11, FALSE)&lt;&gt;1), 1,0))*'Coefficients - Win Probability'!$J$2</f>
        <v>#N/A</v>
      </c>
      <c r="K1259" s="5" t="str">
        <f>(IF(AND(VLOOKUP(Games!B1260, Data!$B$2:$L$134, 11, FALSE)&lt;&gt;1, VLOOKUP(Games!E1260, Data!$B$2:$L$134, 11, FALSE)=1), 1,0))*'Coefficients - Win Probability'!$K$2</f>
        <v>#N/A</v>
      </c>
      <c r="L1259" s="5" t="str">
        <f>(VLOOKUP(Games!B1260, Data!$B$2:$L$134, 3, FALSE)-VLOOKUP(Games!E1260, Data!$B$2:$L$134, 3, FALSE))*'Coefficients - Win Probability'!$L$2</f>
        <v>#N/A</v>
      </c>
      <c r="N1259" s="5" t="str">
        <f t="shared" si="1"/>
        <v>#N/A</v>
      </c>
    </row>
    <row r="1260" ht="14.25" customHeight="1">
      <c r="A1260" s="5" t="n">
        <f>'Coefficients - Win Probability'!$A$2</f>
        <v>0</v>
      </c>
      <c r="B1260" s="5" t="n">
        <f>(Games!G1261)*'Coefficients - Win Probability'!$B$2</f>
        <v>0</v>
      </c>
      <c r="C1260" s="5" t="str">
        <f>(VLOOKUP(Games!B1261, Data!$B$2:$L$134, 4, FALSE)-VLOOKUP(Games!E1261, Data!$B$2:$L$134, 4, FALSE))*'Coefficients - Win Probability'!$C$2</f>
        <v>#N/A</v>
      </c>
      <c r="D1260" s="5" t="str">
        <f>(VLOOKUP(Games!B1261, Data!$B$2:$L$134, 5, FALSE)-VLOOKUP(Games!E1261, Data!$B$2:$L$134, 5, FALSE))*'Coefficients - Win Probability'!$D$2</f>
        <v>#N/A</v>
      </c>
      <c r="E1260" s="5" t="str">
        <f>(VLOOKUP(Games!B1261, Data!$B$2:$L$134, 6, FALSE)-VLOOKUP(Games!E1261, Data!$B$2:$L$134, 6, FALSE))*'Coefficients - Win Probability'!$E$2</f>
        <v>#N/A</v>
      </c>
      <c r="F1260" s="5" t="str">
        <f>(VLOOKUP(Games!B1261, Data!$B$2:$L$134, 7, FALSE)-VLOOKUP(Games!E1261, Data!$B$2:$L$134, 7, FALSE))*'Coefficients - Win Probability'!$F$2</f>
        <v>#N/A</v>
      </c>
      <c r="G1260" s="5" t="str">
        <f>(VLOOKUP(Games!B1261, Data!$B$2:$L$134, 8, FALSE)-VLOOKUP(Games!E1261, Data!$B$2:$L$134, 8, FALSE))*'Coefficients - Win Probability'!$G$2</f>
        <v>#N/A</v>
      </c>
      <c r="H1260" s="5" t="str">
        <f>(VLOOKUP(Games!B1261, Data!$B$2:$L$134, 9, FALSE)-VLOOKUP(Games!E1261, Data!$B$2:$L$134, 9, FALSE))*'Coefficients - Win Probability'!$H$2</f>
        <v>#N/A</v>
      </c>
      <c r="I1260" s="5" t="str">
        <f>(VLOOKUP(Games!B1261, Data!$B$2:$L$134, 10, FALSE)-VLOOKUP(Games!E1261, Data!$B$2:$L$134, 10, FALSE))*'Coefficients - Win Probability'!$I$2</f>
        <v>#N/A</v>
      </c>
      <c r="J1260" s="5" t="str">
        <f>(IF(AND(VLOOKUP(Games!B1261, Data!$B$2:$L$134, 11, FALSE)=1, VLOOKUP(Games!E1261, Data!$B$2:$L$134, 11, FALSE)&lt;&gt;1), 1,0))*'Coefficients - Win Probability'!$J$2</f>
        <v>#N/A</v>
      </c>
      <c r="K1260" s="5" t="str">
        <f>(IF(AND(VLOOKUP(Games!B1261, Data!$B$2:$L$134, 11, FALSE)&lt;&gt;1, VLOOKUP(Games!E1261, Data!$B$2:$L$134, 11, FALSE)=1), 1,0))*'Coefficients - Win Probability'!$K$2</f>
        <v>#N/A</v>
      </c>
      <c r="L1260" s="5" t="str">
        <f>(VLOOKUP(Games!B1261, Data!$B$2:$L$134, 3, FALSE)-VLOOKUP(Games!E1261, Data!$B$2:$L$134, 3, FALSE))*'Coefficients - Win Probability'!$L$2</f>
        <v>#N/A</v>
      </c>
      <c r="N1260" s="5" t="str">
        <f t="shared" si="1"/>
        <v>#N/A</v>
      </c>
    </row>
    <row r="1261" ht="14.25" customHeight="1">
      <c r="A1261" s="5" t="n">
        <f>'Coefficients - Win Probability'!$A$2</f>
        <v>0</v>
      </c>
      <c r="B1261" s="5" t="n">
        <f>(Games!G1262)*'Coefficients - Win Probability'!$B$2</f>
        <v>0</v>
      </c>
      <c r="C1261" s="5" t="str">
        <f>(VLOOKUP(Games!B1262, Data!$B$2:$L$134, 4, FALSE)-VLOOKUP(Games!E1262, Data!$B$2:$L$134, 4, FALSE))*'Coefficients - Win Probability'!$C$2</f>
        <v>#N/A</v>
      </c>
      <c r="D1261" s="5" t="str">
        <f>(VLOOKUP(Games!B1262, Data!$B$2:$L$134, 5, FALSE)-VLOOKUP(Games!E1262, Data!$B$2:$L$134, 5, FALSE))*'Coefficients - Win Probability'!$D$2</f>
        <v>#N/A</v>
      </c>
      <c r="E1261" s="5" t="str">
        <f>(VLOOKUP(Games!B1262, Data!$B$2:$L$134, 6, FALSE)-VLOOKUP(Games!E1262, Data!$B$2:$L$134, 6, FALSE))*'Coefficients - Win Probability'!$E$2</f>
        <v>#N/A</v>
      </c>
      <c r="F1261" s="5" t="str">
        <f>(VLOOKUP(Games!B1262, Data!$B$2:$L$134, 7, FALSE)-VLOOKUP(Games!E1262, Data!$B$2:$L$134, 7, FALSE))*'Coefficients - Win Probability'!$F$2</f>
        <v>#N/A</v>
      </c>
      <c r="G1261" s="5" t="str">
        <f>(VLOOKUP(Games!B1262, Data!$B$2:$L$134, 8, FALSE)-VLOOKUP(Games!E1262, Data!$B$2:$L$134, 8, FALSE))*'Coefficients - Win Probability'!$G$2</f>
        <v>#N/A</v>
      </c>
      <c r="H1261" s="5" t="str">
        <f>(VLOOKUP(Games!B1262, Data!$B$2:$L$134, 9, FALSE)-VLOOKUP(Games!E1262, Data!$B$2:$L$134, 9, FALSE))*'Coefficients - Win Probability'!$H$2</f>
        <v>#N/A</v>
      </c>
      <c r="I1261" s="5" t="str">
        <f>(VLOOKUP(Games!B1262, Data!$B$2:$L$134, 10, FALSE)-VLOOKUP(Games!E1262, Data!$B$2:$L$134, 10, FALSE))*'Coefficients - Win Probability'!$I$2</f>
        <v>#N/A</v>
      </c>
      <c r="J1261" s="5" t="str">
        <f>(IF(AND(VLOOKUP(Games!B1262, Data!$B$2:$L$134, 11, FALSE)=1, VLOOKUP(Games!E1262, Data!$B$2:$L$134, 11, FALSE)&lt;&gt;1), 1,0))*'Coefficients - Win Probability'!$J$2</f>
        <v>#N/A</v>
      </c>
      <c r="K1261" s="5" t="str">
        <f>(IF(AND(VLOOKUP(Games!B1262, Data!$B$2:$L$134, 11, FALSE)&lt;&gt;1, VLOOKUP(Games!E1262, Data!$B$2:$L$134, 11, FALSE)=1), 1,0))*'Coefficients - Win Probability'!$K$2</f>
        <v>#N/A</v>
      </c>
      <c r="L1261" s="5" t="str">
        <f>(VLOOKUP(Games!B1262, Data!$B$2:$L$134, 3, FALSE)-VLOOKUP(Games!E1262, Data!$B$2:$L$134, 3, FALSE))*'Coefficients - Win Probability'!$L$2</f>
        <v>#N/A</v>
      </c>
      <c r="N1261" s="5" t="str">
        <f t="shared" si="1"/>
        <v>#N/A</v>
      </c>
    </row>
    <row r="1262" ht="14.25" customHeight="1">
      <c r="A1262" s="5" t="n">
        <f>'Coefficients - Win Probability'!$A$2</f>
        <v>0</v>
      </c>
      <c r="B1262" s="5" t="n">
        <f>(Games!G1263)*'Coefficients - Win Probability'!$B$2</f>
        <v>0</v>
      </c>
      <c r="C1262" s="5" t="str">
        <f>(VLOOKUP(Games!B1263, Data!$B$2:$L$134, 4, FALSE)-VLOOKUP(Games!E1263, Data!$B$2:$L$134, 4, FALSE))*'Coefficients - Win Probability'!$C$2</f>
        <v>#N/A</v>
      </c>
      <c r="D1262" s="5" t="str">
        <f>(VLOOKUP(Games!B1263, Data!$B$2:$L$134, 5, FALSE)-VLOOKUP(Games!E1263, Data!$B$2:$L$134, 5, FALSE))*'Coefficients - Win Probability'!$D$2</f>
        <v>#N/A</v>
      </c>
      <c r="E1262" s="5" t="str">
        <f>(VLOOKUP(Games!B1263, Data!$B$2:$L$134, 6, FALSE)-VLOOKUP(Games!E1263, Data!$B$2:$L$134, 6, FALSE))*'Coefficients - Win Probability'!$E$2</f>
        <v>#N/A</v>
      </c>
      <c r="F1262" s="5" t="str">
        <f>(VLOOKUP(Games!B1263, Data!$B$2:$L$134, 7, FALSE)-VLOOKUP(Games!E1263, Data!$B$2:$L$134, 7, FALSE))*'Coefficients - Win Probability'!$F$2</f>
        <v>#N/A</v>
      </c>
      <c r="G1262" s="5" t="str">
        <f>(VLOOKUP(Games!B1263, Data!$B$2:$L$134, 8, FALSE)-VLOOKUP(Games!E1263, Data!$B$2:$L$134, 8, FALSE))*'Coefficients - Win Probability'!$G$2</f>
        <v>#N/A</v>
      </c>
      <c r="H1262" s="5" t="str">
        <f>(VLOOKUP(Games!B1263, Data!$B$2:$L$134, 9, FALSE)-VLOOKUP(Games!E1263, Data!$B$2:$L$134, 9, FALSE))*'Coefficients - Win Probability'!$H$2</f>
        <v>#N/A</v>
      </c>
      <c r="I1262" s="5" t="str">
        <f>(VLOOKUP(Games!B1263, Data!$B$2:$L$134, 10, FALSE)-VLOOKUP(Games!E1263, Data!$B$2:$L$134, 10, FALSE))*'Coefficients - Win Probability'!$I$2</f>
        <v>#N/A</v>
      </c>
      <c r="J1262" s="5" t="str">
        <f>(IF(AND(VLOOKUP(Games!B1263, Data!$B$2:$L$134, 11, FALSE)=1, VLOOKUP(Games!E1263, Data!$B$2:$L$134, 11, FALSE)&lt;&gt;1), 1,0))*'Coefficients - Win Probability'!$J$2</f>
        <v>#N/A</v>
      </c>
      <c r="K1262" s="5" t="str">
        <f>(IF(AND(VLOOKUP(Games!B1263, Data!$B$2:$L$134, 11, FALSE)&lt;&gt;1, VLOOKUP(Games!E1263, Data!$B$2:$L$134, 11, FALSE)=1), 1,0))*'Coefficients - Win Probability'!$K$2</f>
        <v>#N/A</v>
      </c>
      <c r="L1262" s="5" t="str">
        <f>(VLOOKUP(Games!B1263, Data!$B$2:$L$134, 3, FALSE)-VLOOKUP(Games!E1263, Data!$B$2:$L$134, 3, FALSE))*'Coefficients - Win Probability'!$L$2</f>
        <v>#N/A</v>
      </c>
      <c r="N1262" s="5" t="str">
        <f t="shared" si="1"/>
        <v>#N/A</v>
      </c>
    </row>
    <row r="1263" ht="14.25" customHeight="1">
      <c r="A1263" s="5" t="n">
        <f>'Coefficients - Win Probability'!$A$2</f>
        <v>0</v>
      </c>
      <c r="B1263" s="5" t="n">
        <f>(Games!G1264)*'Coefficients - Win Probability'!$B$2</f>
        <v>0</v>
      </c>
      <c r="C1263" s="5" t="str">
        <f>(VLOOKUP(Games!B1264, Data!$B$2:$L$134, 4, FALSE)-VLOOKUP(Games!E1264, Data!$B$2:$L$134, 4, FALSE))*'Coefficients - Win Probability'!$C$2</f>
        <v>#N/A</v>
      </c>
      <c r="D1263" s="5" t="str">
        <f>(VLOOKUP(Games!B1264, Data!$B$2:$L$134, 5, FALSE)-VLOOKUP(Games!E1264, Data!$B$2:$L$134, 5, FALSE))*'Coefficients - Win Probability'!$D$2</f>
        <v>#N/A</v>
      </c>
      <c r="E1263" s="5" t="str">
        <f>(VLOOKUP(Games!B1264, Data!$B$2:$L$134, 6, FALSE)-VLOOKUP(Games!E1264, Data!$B$2:$L$134, 6, FALSE))*'Coefficients - Win Probability'!$E$2</f>
        <v>#N/A</v>
      </c>
      <c r="F1263" s="5" t="str">
        <f>(VLOOKUP(Games!B1264, Data!$B$2:$L$134, 7, FALSE)-VLOOKUP(Games!E1264, Data!$B$2:$L$134, 7, FALSE))*'Coefficients - Win Probability'!$F$2</f>
        <v>#N/A</v>
      </c>
      <c r="G1263" s="5" t="str">
        <f>(VLOOKUP(Games!B1264, Data!$B$2:$L$134, 8, FALSE)-VLOOKUP(Games!E1264, Data!$B$2:$L$134, 8, FALSE))*'Coefficients - Win Probability'!$G$2</f>
        <v>#N/A</v>
      </c>
      <c r="H1263" s="5" t="str">
        <f>(VLOOKUP(Games!B1264, Data!$B$2:$L$134, 9, FALSE)-VLOOKUP(Games!E1264, Data!$B$2:$L$134, 9, FALSE))*'Coefficients - Win Probability'!$H$2</f>
        <v>#N/A</v>
      </c>
      <c r="I1263" s="5" t="str">
        <f>(VLOOKUP(Games!B1264, Data!$B$2:$L$134, 10, FALSE)-VLOOKUP(Games!E1264, Data!$B$2:$L$134, 10, FALSE))*'Coefficients - Win Probability'!$I$2</f>
        <v>#N/A</v>
      </c>
      <c r="J1263" s="5" t="str">
        <f>(IF(AND(VLOOKUP(Games!B1264, Data!$B$2:$L$134, 11, FALSE)=1, VLOOKUP(Games!E1264, Data!$B$2:$L$134, 11, FALSE)&lt;&gt;1), 1,0))*'Coefficients - Win Probability'!$J$2</f>
        <v>#N/A</v>
      </c>
      <c r="K1263" s="5" t="str">
        <f>(IF(AND(VLOOKUP(Games!B1264, Data!$B$2:$L$134, 11, FALSE)&lt;&gt;1, VLOOKUP(Games!E1264, Data!$B$2:$L$134, 11, FALSE)=1), 1,0))*'Coefficients - Win Probability'!$K$2</f>
        <v>#N/A</v>
      </c>
      <c r="L1263" s="5" t="str">
        <f>(VLOOKUP(Games!B1264, Data!$B$2:$L$134, 3, FALSE)-VLOOKUP(Games!E1264, Data!$B$2:$L$134, 3, FALSE))*'Coefficients - Win Probability'!$L$2</f>
        <v>#N/A</v>
      </c>
      <c r="N1263" s="5" t="str">
        <f t="shared" si="1"/>
        <v>#N/A</v>
      </c>
    </row>
    <row r="1264" ht="14.25" customHeight="1">
      <c r="A1264" s="5" t="n">
        <f>'Coefficients - Win Probability'!$A$2</f>
        <v>0</v>
      </c>
      <c r="B1264" s="5" t="n">
        <f>(Games!G1265)*'Coefficients - Win Probability'!$B$2</f>
        <v>0</v>
      </c>
      <c r="C1264" s="5" t="str">
        <f>(VLOOKUP(Games!B1265, Data!$B$2:$L$134, 4, FALSE)-VLOOKUP(Games!E1265, Data!$B$2:$L$134, 4, FALSE))*'Coefficients - Win Probability'!$C$2</f>
        <v>#N/A</v>
      </c>
      <c r="D1264" s="5" t="str">
        <f>(VLOOKUP(Games!B1265, Data!$B$2:$L$134, 5, FALSE)-VLOOKUP(Games!E1265, Data!$B$2:$L$134, 5, FALSE))*'Coefficients - Win Probability'!$D$2</f>
        <v>#N/A</v>
      </c>
      <c r="E1264" s="5" t="str">
        <f>(VLOOKUP(Games!B1265, Data!$B$2:$L$134, 6, FALSE)-VLOOKUP(Games!E1265, Data!$B$2:$L$134, 6, FALSE))*'Coefficients - Win Probability'!$E$2</f>
        <v>#N/A</v>
      </c>
      <c r="F1264" s="5" t="str">
        <f>(VLOOKUP(Games!B1265, Data!$B$2:$L$134, 7, FALSE)-VLOOKUP(Games!E1265, Data!$B$2:$L$134, 7, FALSE))*'Coefficients - Win Probability'!$F$2</f>
        <v>#N/A</v>
      </c>
      <c r="G1264" s="5" t="str">
        <f>(VLOOKUP(Games!B1265, Data!$B$2:$L$134, 8, FALSE)-VLOOKUP(Games!E1265, Data!$B$2:$L$134, 8, FALSE))*'Coefficients - Win Probability'!$G$2</f>
        <v>#N/A</v>
      </c>
      <c r="H1264" s="5" t="str">
        <f>(VLOOKUP(Games!B1265, Data!$B$2:$L$134, 9, FALSE)-VLOOKUP(Games!E1265, Data!$B$2:$L$134, 9, FALSE))*'Coefficients - Win Probability'!$H$2</f>
        <v>#N/A</v>
      </c>
      <c r="I1264" s="5" t="str">
        <f>(VLOOKUP(Games!B1265, Data!$B$2:$L$134, 10, FALSE)-VLOOKUP(Games!E1265, Data!$B$2:$L$134, 10, FALSE))*'Coefficients - Win Probability'!$I$2</f>
        <v>#N/A</v>
      </c>
      <c r="J1264" s="5" t="str">
        <f>(IF(AND(VLOOKUP(Games!B1265, Data!$B$2:$L$134, 11, FALSE)=1, VLOOKUP(Games!E1265, Data!$B$2:$L$134, 11, FALSE)&lt;&gt;1), 1,0))*'Coefficients - Win Probability'!$J$2</f>
        <v>#N/A</v>
      </c>
      <c r="K1264" s="5" t="str">
        <f>(IF(AND(VLOOKUP(Games!B1265, Data!$B$2:$L$134, 11, FALSE)&lt;&gt;1, VLOOKUP(Games!E1265, Data!$B$2:$L$134, 11, FALSE)=1), 1,0))*'Coefficients - Win Probability'!$K$2</f>
        <v>#N/A</v>
      </c>
      <c r="L1264" s="5" t="str">
        <f>(VLOOKUP(Games!B1265, Data!$B$2:$L$134, 3, FALSE)-VLOOKUP(Games!E1265, Data!$B$2:$L$134, 3, FALSE))*'Coefficients - Win Probability'!$L$2</f>
        <v>#N/A</v>
      </c>
      <c r="N1264" s="5" t="str">
        <f t="shared" si="1"/>
        <v>#N/A</v>
      </c>
    </row>
    <row r="1265" ht="14.25" customHeight="1">
      <c r="A1265" s="5" t="n">
        <f>'Coefficients - Win Probability'!$A$2</f>
        <v>0</v>
      </c>
      <c r="B1265" s="5" t="n">
        <f>(Games!G1266)*'Coefficients - Win Probability'!$B$2</f>
        <v>0</v>
      </c>
      <c r="C1265" s="5" t="str">
        <f>(VLOOKUP(Games!B1266, Data!$B$2:$L$134, 4, FALSE)-VLOOKUP(Games!E1266, Data!$B$2:$L$134, 4, FALSE))*'Coefficients - Win Probability'!$C$2</f>
        <v>#N/A</v>
      </c>
      <c r="D1265" s="5" t="str">
        <f>(VLOOKUP(Games!B1266, Data!$B$2:$L$134, 5, FALSE)-VLOOKUP(Games!E1266, Data!$B$2:$L$134, 5, FALSE))*'Coefficients - Win Probability'!$D$2</f>
        <v>#N/A</v>
      </c>
      <c r="E1265" s="5" t="str">
        <f>(VLOOKUP(Games!B1266, Data!$B$2:$L$134, 6, FALSE)-VLOOKUP(Games!E1266, Data!$B$2:$L$134, 6, FALSE))*'Coefficients - Win Probability'!$E$2</f>
        <v>#N/A</v>
      </c>
      <c r="F1265" s="5" t="str">
        <f>(VLOOKUP(Games!B1266, Data!$B$2:$L$134, 7, FALSE)-VLOOKUP(Games!E1266, Data!$B$2:$L$134, 7, FALSE))*'Coefficients - Win Probability'!$F$2</f>
        <v>#N/A</v>
      </c>
      <c r="G1265" s="5" t="str">
        <f>(VLOOKUP(Games!B1266, Data!$B$2:$L$134, 8, FALSE)-VLOOKUP(Games!E1266, Data!$B$2:$L$134, 8, FALSE))*'Coefficients - Win Probability'!$G$2</f>
        <v>#N/A</v>
      </c>
      <c r="H1265" s="5" t="str">
        <f>(VLOOKUP(Games!B1266, Data!$B$2:$L$134, 9, FALSE)-VLOOKUP(Games!E1266, Data!$B$2:$L$134, 9, FALSE))*'Coefficients - Win Probability'!$H$2</f>
        <v>#N/A</v>
      </c>
      <c r="I1265" s="5" t="str">
        <f>(VLOOKUP(Games!B1266, Data!$B$2:$L$134, 10, FALSE)-VLOOKUP(Games!E1266, Data!$B$2:$L$134, 10, FALSE))*'Coefficients - Win Probability'!$I$2</f>
        <v>#N/A</v>
      </c>
      <c r="J1265" s="5" t="str">
        <f>(IF(AND(VLOOKUP(Games!B1266, Data!$B$2:$L$134, 11, FALSE)=1, VLOOKUP(Games!E1266, Data!$B$2:$L$134, 11, FALSE)&lt;&gt;1), 1,0))*'Coefficients - Win Probability'!$J$2</f>
        <v>#N/A</v>
      </c>
      <c r="K1265" s="5" t="str">
        <f>(IF(AND(VLOOKUP(Games!B1266, Data!$B$2:$L$134, 11, FALSE)&lt;&gt;1, VLOOKUP(Games!E1266, Data!$B$2:$L$134, 11, FALSE)=1), 1,0))*'Coefficients - Win Probability'!$K$2</f>
        <v>#N/A</v>
      </c>
      <c r="L1265" s="5" t="str">
        <f>(VLOOKUP(Games!B1266, Data!$B$2:$L$134, 3, FALSE)-VLOOKUP(Games!E1266, Data!$B$2:$L$134, 3, FALSE))*'Coefficients - Win Probability'!$L$2</f>
        <v>#N/A</v>
      </c>
      <c r="N1265" s="5" t="str">
        <f t="shared" si="1"/>
        <v>#N/A</v>
      </c>
    </row>
    <row r="1266" ht="14.25" customHeight="1">
      <c r="A1266" s="5" t="n">
        <f>'Coefficients - Win Probability'!$A$2</f>
        <v>0</v>
      </c>
      <c r="B1266" s="5" t="n">
        <f>(Games!G1267)*'Coefficients - Win Probability'!$B$2</f>
        <v>0</v>
      </c>
      <c r="C1266" s="5" t="str">
        <f>(VLOOKUP(Games!B1267, Data!$B$2:$L$134, 4, FALSE)-VLOOKUP(Games!E1267, Data!$B$2:$L$134, 4, FALSE))*'Coefficients - Win Probability'!$C$2</f>
        <v>#N/A</v>
      </c>
      <c r="D1266" s="5" t="str">
        <f>(VLOOKUP(Games!B1267, Data!$B$2:$L$134, 5, FALSE)-VLOOKUP(Games!E1267, Data!$B$2:$L$134, 5, FALSE))*'Coefficients - Win Probability'!$D$2</f>
        <v>#N/A</v>
      </c>
      <c r="E1266" s="5" t="str">
        <f>(VLOOKUP(Games!B1267, Data!$B$2:$L$134, 6, FALSE)-VLOOKUP(Games!E1267, Data!$B$2:$L$134, 6, FALSE))*'Coefficients - Win Probability'!$E$2</f>
        <v>#N/A</v>
      </c>
      <c r="F1266" s="5" t="str">
        <f>(VLOOKUP(Games!B1267, Data!$B$2:$L$134, 7, FALSE)-VLOOKUP(Games!E1267, Data!$B$2:$L$134, 7, FALSE))*'Coefficients - Win Probability'!$F$2</f>
        <v>#N/A</v>
      </c>
      <c r="G1266" s="5" t="str">
        <f>(VLOOKUP(Games!B1267, Data!$B$2:$L$134, 8, FALSE)-VLOOKUP(Games!E1267, Data!$B$2:$L$134, 8, FALSE))*'Coefficients - Win Probability'!$G$2</f>
        <v>#N/A</v>
      </c>
      <c r="H1266" s="5" t="str">
        <f>(VLOOKUP(Games!B1267, Data!$B$2:$L$134, 9, FALSE)-VLOOKUP(Games!E1267, Data!$B$2:$L$134, 9, FALSE))*'Coefficients - Win Probability'!$H$2</f>
        <v>#N/A</v>
      </c>
      <c r="I1266" s="5" t="str">
        <f>(VLOOKUP(Games!B1267, Data!$B$2:$L$134, 10, FALSE)-VLOOKUP(Games!E1267, Data!$B$2:$L$134, 10, FALSE))*'Coefficients - Win Probability'!$I$2</f>
        <v>#N/A</v>
      </c>
      <c r="J1266" s="5" t="str">
        <f>(IF(AND(VLOOKUP(Games!B1267, Data!$B$2:$L$134, 11, FALSE)=1, VLOOKUP(Games!E1267, Data!$B$2:$L$134, 11, FALSE)&lt;&gt;1), 1,0))*'Coefficients - Win Probability'!$J$2</f>
        <v>#N/A</v>
      </c>
      <c r="K1266" s="5" t="str">
        <f>(IF(AND(VLOOKUP(Games!B1267, Data!$B$2:$L$134, 11, FALSE)&lt;&gt;1, VLOOKUP(Games!E1267, Data!$B$2:$L$134, 11, FALSE)=1), 1,0))*'Coefficients - Win Probability'!$K$2</f>
        <v>#N/A</v>
      </c>
      <c r="L1266" s="5" t="str">
        <f>(VLOOKUP(Games!B1267, Data!$B$2:$L$134, 3, FALSE)-VLOOKUP(Games!E1267, Data!$B$2:$L$134, 3, FALSE))*'Coefficients - Win Probability'!$L$2</f>
        <v>#N/A</v>
      </c>
      <c r="N1266" s="5" t="str">
        <f t="shared" si="1"/>
        <v>#N/A</v>
      </c>
    </row>
    <row r="1267" ht="14.25" customHeight="1">
      <c r="A1267" s="5" t="n">
        <f>'Coefficients - Win Probability'!$A$2</f>
        <v>0</v>
      </c>
      <c r="B1267" s="5" t="n">
        <f>(Games!G1268)*'Coefficients - Win Probability'!$B$2</f>
        <v>0</v>
      </c>
      <c r="C1267" s="5" t="str">
        <f>(VLOOKUP(Games!B1268, Data!$B$2:$L$134, 4, FALSE)-VLOOKUP(Games!E1268, Data!$B$2:$L$134, 4, FALSE))*'Coefficients - Win Probability'!$C$2</f>
        <v>#N/A</v>
      </c>
      <c r="D1267" s="5" t="str">
        <f>(VLOOKUP(Games!B1268, Data!$B$2:$L$134, 5, FALSE)-VLOOKUP(Games!E1268, Data!$B$2:$L$134, 5, FALSE))*'Coefficients - Win Probability'!$D$2</f>
        <v>#N/A</v>
      </c>
      <c r="E1267" s="5" t="str">
        <f>(VLOOKUP(Games!B1268, Data!$B$2:$L$134, 6, FALSE)-VLOOKUP(Games!E1268, Data!$B$2:$L$134, 6, FALSE))*'Coefficients - Win Probability'!$E$2</f>
        <v>#N/A</v>
      </c>
      <c r="F1267" s="5" t="str">
        <f>(VLOOKUP(Games!B1268, Data!$B$2:$L$134, 7, FALSE)-VLOOKUP(Games!E1268, Data!$B$2:$L$134, 7, FALSE))*'Coefficients - Win Probability'!$F$2</f>
        <v>#N/A</v>
      </c>
      <c r="G1267" s="5" t="str">
        <f>(VLOOKUP(Games!B1268, Data!$B$2:$L$134, 8, FALSE)-VLOOKUP(Games!E1268, Data!$B$2:$L$134, 8, FALSE))*'Coefficients - Win Probability'!$G$2</f>
        <v>#N/A</v>
      </c>
      <c r="H1267" s="5" t="str">
        <f>(VLOOKUP(Games!B1268, Data!$B$2:$L$134, 9, FALSE)-VLOOKUP(Games!E1268, Data!$B$2:$L$134, 9, FALSE))*'Coefficients - Win Probability'!$H$2</f>
        <v>#N/A</v>
      </c>
      <c r="I1267" s="5" t="str">
        <f>(VLOOKUP(Games!B1268, Data!$B$2:$L$134, 10, FALSE)-VLOOKUP(Games!E1268, Data!$B$2:$L$134, 10, FALSE))*'Coefficients - Win Probability'!$I$2</f>
        <v>#N/A</v>
      </c>
      <c r="J1267" s="5" t="str">
        <f>(IF(AND(VLOOKUP(Games!B1268, Data!$B$2:$L$134, 11, FALSE)=1, VLOOKUP(Games!E1268, Data!$B$2:$L$134, 11, FALSE)&lt;&gt;1), 1,0))*'Coefficients - Win Probability'!$J$2</f>
        <v>#N/A</v>
      </c>
      <c r="K1267" s="5" t="str">
        <f>(IF(AND(VLOOKUP(Games!B1268, Data!$B$2:$L$134, 11, FALSE)&lt;&gt;1, VLOOKUP(Games!E1268, Data!$B$2:$L$134, 11, FALSE)=1), 1,0))*'Coefficients - Win Probability'!$K$2</f>
        <v>#N/A</v>
      </c>
      <c r="L1267" s="5" t="str">
        <f>(VLOOKUP(Games!B1268, Data!$B$2:$L$134, 3, FALSE)-VLOOKUP(Games!E1268, Data!$B$2:$L$134, 3, FALSE))*'Coefficients - Win Probability'!$L$2</f>
        <v>#N/A</v>
      </c>
      <c r="N1267" s="5" t="str">
        <f t="shared" si="1"/>
        <v>#N/A</v>
      </c>
    </row>
    <row r="1268" ht="14.25" customHeight="1">
      <c r="A1268" s="5" t="n">
        <f>'Coefficients - Win Probability'!$A$2</f>
        <v>0</v>
      </c>
      <c r="B1268" s="5" t="n">
        <f>(Games!G1269)*'Coefficients - Win Probability'!$B$2</f>
        <v>0</v>
      </c>
      <c r="C1268" s="5" t="str">
        <f>(VLOOKUP(Games!B1269, Data!$B$2:$L$134, 4, FALSE)-VLOOKUP(Games!E1269, Data!$B$2:$L$134, 4, FALSE))*'Coefficients - Win Probability'!$C$2</f>
        <v>#N/A</v>
      </c>
      <c r="D1268" s="5" t="str">
        <f>(VLOOKUP(Games!B1269, Data!$B$2:$L$134, 5, FALSE)-VLOOKUP(Games!E1269, Data!$B$2:$L$134, 5, FALSE))*'Coefficients - Win Probability'!$D$2</f>
        <v>#N/A</v>
      </c>
      <c r="E1268" s="5" t="str">
        <f>(VLOOKUP(Games!B1269, Data!$B$2:$L$134, 6, FALSE)-VLOOKUP(Games!E1269, Data!$B$2:$L$134, 6, FALSE))*'Coefficients - Win Probability'!$E$2</f>
        <v>#N/A</v>
      </c>
      <c r="F1268" s="5" t="str">
        <f>(VLOOKUP(Games!B1269, Data!$B$2:$L$134, 7, FALSE)-VLOOKUP(Games!E1269, Data!$B$2:$L$134, 7, FALSE))*'Coefficients - Win Probability'!$F$2</f>
        <v>#N/A</v>
      </c>
      <c r="G1268" s="5" t="str">
        <f>(VLOOKUP(Games!B1269, Data!$B$2:$L$134, 8, FALSE)-VLOOKUP(Games!E1269, Data!$B$2:$L$134, 8, FALSE))*'Coefficients - Win Probability'!$G$2</f>
        <v>#N/A</v>
      </c>
      <c r="H1268" s="5" t="str">
        <f>(VLOOKUP(Games!B1269, Data!$B$2:$L$134, 9, FALSE)-VLOOKUP(Games!E1269, Data!$B$2:$L$134, 9, FALSE))*'Coefficients - Win Probability'!$H$2</f>
        <v>#N/A</v>
      </c>
      <c r="I1268" s="5" t="str">
        <f>(VLOOKUP(Games!B1269, Data!$B$2:$L$134, 10, FALSE)-VLOOKUP(Games!E1269, Data!$B$2:$L$134, 10, FALSE))*'Coefficients - Win Probability'!$I$2</f>
        <v>#N/A</v>
      </c>
      <c r="J1268" s="5" t="str">
        <f>(IF(AND(VLOOKUP(Games!B1269, Data!$B$2:$L$134, 11, FALSE)=1, VLOOKUP(Games!E1269, Data!$B$2:$L$134, 11, FALSE)&lt;&gt;1), 1,0))*'Coefficients - Win Probability'!$J$2</f>
        <v>#N/A</v>
      </c>
      <c r="K1268" s="5" t="str">
        <f>(IF(AND(VLOOKUP(Games!B1269, Data!$B$2:$L$134, 11, FALSE)&lt;&gt;1, VLOOKUP(Games!E1269, Data!$B$2:$L$134, 11, FALSE)=1), 1,0))*'Coefficients - Win Probability'!$K$2</f>
        <v>#N/A</v>
      </c>
      <c r="L1268" s="5" t="str">
        <f>(VLOOKUP(Games!B1269, Data!$B$2:$L$134, 3, FALSE)-VLOOKUP(Games!E1269, Data!$B$2:$L$134, 3, FALSE))*'Coefficients - Win Probability'!$L$2</f>
        <v>#N/A</v>
      </c>
      <c r="N1268" s="5" t="str">
        <f t="shared" si="1"/>
        <v>#N/A</v>
      </c>
    </row>
    <row r="1269" ht="14.25" customHeight="1">
      <c r="A1269" s="5" t="n">
        <f>'Coefficients - Win Probability'!$A$2</f>
        <v>0</v>
      </c>
      <c r="B1269" s="5" t="n">
        <f>(Games!G1270)*'Coefficients - Win Probability'!$B$2</f>
        <v>0</v>
      </c>
      <c r="C1269" s="5" t="str">
        <f>(VLOOKUP(Games!B1270, Data!$B$2:$L$134, 4, FALSE)-VLOOKUP(Games!E1270, Data!$B$2:$L$134, 4, FALSE))*'Coefficients - Win Probability'!$C$2</f>
        <v>#N/A</v>
      </c>
      <c r="D1269" s="5" t="str">
        <f>(VLOOKUP(Games!B1270, Data!$B$2:$L$134, 5, FALSE)-VLOOKUP(Games!E1270, Data!$B$2:$L$134, 5, FALSE))*'Coefficients - Win Probability'!$D$2</f>
        <v>#N/A</v>
      </c>
      <c r="E1269" s="5" t="str">
        <f>(VLOOKUP(Games!B1270, Data!$B$2:$L$134, 6, FALSE)-VLOOKUP(Games!E1270, Data!$B$2:$L$134, 6, FALSE))*'Coefficients - Win Probability'!$E$2</f>
        <v>#N/A</v>
      </c>
      <c r="F1269" s="5" t="str">
        <f>(VLOOKUP(Games!B1270, Data!$B$2:$L$134, 7, FALSE)-VLOOKUP(Games!E1270, Data!$B$2:$L$134, 7, FALSE))*'Coefficients - Win Probability'!$F$2</f>
        <v>#N/A</v>
      </c>
      <c r="G1269" s="5" t="str">
        <f>(VLOOKUP(Games!B1270, Data!$B$2:$L$134, 8, FALSE)-VLOOKUP(Games!E1270, Data!$B$2:$L$134, 8, FALSE))*'Coefficients - Win Probability'!$G$2</f>
        <v>#N/A</v>
      </c>
      <c r="H1269" s="5" t="str">
        <f>(VLOOKUP(Games!B1270, Data!$B$2:$L$134, 9, FALSE)-VLOOKUP(Games!E1270, Data!$B$2:$L$134, 9, FALSE))*'Coefficients - Win Probability'!$H$2</f>
        <v>#N/A</v>
      </c>
      <c r="I1269" s="5" t="str">
        <f>(VLOOKUP(Games!B1270, Data!$B$2:$L$134, 10, FALSE)-VLOOKUP(Games!E1270, Data!$B$2:$L$134, 10, FALSE))*'Coefficients - Win Probability'!$I$2</f>
        <v>#N/A</v>
      </c>
      <c r="J1269" s="5" t="str">
        <f>(IF(AND(VLOOKUP(Games!B1270, Data!$B$2:$L$134, 11, FALSE)=1, VLOOKUP(Games!E1270, Data!$B$2:$L$134, 11, FALSE)&lt;&gt;1), 1,0))*'Coefficients - Win Probability'!$J$2</f>
        <v>#N/A</v>
      </c>
      <c r="K1269" s="5" t="str">
        <f>(IF(AND(VLOOKUP(Games!B1270, Data!$B$2:$L$134, 11, FALSE)&lt;&gt;1, VLOOKUP(Games!E1270, Data!$B$2:$L$134, 11, FALSE)=1), 1,0))*'Coefficients - Win Probability'!$K$2</f>
        <v>#N/A</v>
      </c>
      <c r="L1269" s="5" t="str">
        <f>(VLOOKUP(Games!B1270, Data!$B$2:$L$134, 3, FALSE)-VLOOKUP(Games!E1270, Data!$B$2:$L$134, 3, FALSE))*'Coefficients - Win Probability'!$L$2</f>
        <v>#N/A</v>
      </c>
      <c r="N1269" s="5" t="str">
        <f t="shared" si="1"/>
        <v>#N/A</v>
      </c>
    </row>
    <row r="1270" ht="14.25" customHeight="1">
      <c r="A1270" s="5" t="n">
        <f>'Coefficients - Win Probability'!$A$2</f>
        <v>0</v>
      </c>
      <c r="B1270" s="5" t="n">
        <f>(Games!G1271)*'Coefficients - Win Probability'!$B$2</f>
        <v>0</v>
      </c>
      <c r="C1270" s="5" t="str">
        <f>(VLOOKUP(Games!B1271, Data!$B$2:$L$134, 4, FALSE)-VLOOKUP(Games!E1271, Data!$B$2:$L$134, 4, FALSE))*'Coefficients - Win Probability'!$C$2</f>
        <v>#N/A</v>
      </c>
      <c r="D1270" s="5" t="str">
        <f>(VLOOKUP(Games!B1271, Data!$B$2:$L$134, 5, FALSE)-VLOOKUP(Games!E1271, Data!$B$2:$L$134, 5, FALSE))*'Coefficients - Win Probability'!$D$2</f>
        <v>#N/A</v>
      </c>
      <c r="E1270" s="5" t="str">
        <f>(VLOOKUP(Games!B1271, Data!$B$2:$L$134, 6, FALSE)-VLOOKUP(Games!E1271, Data!$B$2:$L$134, 6, FALSE))*'Coefficients - Win Probability'!$E$2</f>
        <v>#N/A</v>
      </c>
      <c r="F1270" s="5" t="str">
        <f>(VLOOKUP(Games!B1271, Data!$B$2:$L$134, 7, FALSE)-VLOOKUP(Games!E1271, Data!$B$2:$L$134, 7, FALSE))*'Coefficients - Win Probability'!$F$2</f>
        <v>#N/A</v>
      </c>
      <c r="G1270" s="5" t="str">
        <f>(VLOOKUP(Games!B1271, Data!$B$2:$L$134, 8, FALSE)-VLOOKUP(Games!E1271, Data!$B$2:$L$134, 8, FALSE))*'Coefficients - Win Probability'!$G$2</f>
        <v>#N/A</v>
      </c>
      <c r="H1270" s="5" t="str">
        <f>(VLOOKUP(Games!B1271, Data!$B$2:$L$134, 9, FALSE)-VLOOKUP(Games!E1271, Data!$B$2:$L$134, 9, FALSE))*'Coefficients - Win Probability'!$H$2</f>
        <v>#N/A</v>
      </c>
      <c r="I1270" s="5" t="str">
        <f>(VLOOKUP(Games!B1271, Data!$B$2:$L$134, 10, FALSE)-VLOOKUP(Games!E1271, Data!$B$2:$L$134, 10, FALSE))*'Coefficients - Win Probability'!$I$2</f>
        <v>#N/A</v>
      </c>
      <c r="J1270" s="5" t="str">
        <f>(IF(AND(VLOOKUP(Games!B1271, Data!$B$2:$L$134, 11, FALSE)=1, VLOOKUP(Games!E1271, Data!$B$2:$L$134, 11, FALSE)&lt;&gt;1), 1,0))*'Coefficients - Win Probability'!$J$2</f>
        <v>#N/A</v>
      </c>
      <c r="K1270" s="5" t="str">
        <f>(IF(AND(VLOOKUP(Games!B1271, Data!$B$2:$L$134, 11, FALSE)&lt;&gt;1, VLOOKUP(Games!E1271, Data!$B$2:$L$134, 11, FALSE)=1), 1,0))*'Coefficients - Win Probability'!$K$2</f>
        <v>#N/A</v>
      </c>
      <c r="L1270" s="5" t="str">
        <f>(VLOOKUP(Games!B1271, Data!$B$2:$L$134, 3, FALSE)-VLOOKUP(Games!E1271, Data!$B$2:$L$134, 3, FALSE))*'Coefficients - Win Probability'!$L$2</f>
        <v>#N/A</v>
      </c>
      <c r="N1270" s="5" t="str">
        <f t="shared" si="1"/>
        <v>#N/A</v>
      </c>
    </row>
    <row r="1271" ht="14.25" customHeight="1">
      <c r="A1271" s="5" t="n">
        <f>'Coefficients - Win Probability'!$A$2</f>
        <v>0</v>
      </c>
      <c r="B1271" s="5" t="n">
        <f>(Games!G1272)*'Coefficients - Win Probability'!$B$2</f>
        <v>0</v>
      </c>
      <c r="C1271" s="5" t="str">
        <f>(VLOOKUP(Games!B1272, Data!$B$2:$L$134, 4, FALSE)-VLOOKUP(Games!E1272, Data!$B$2:$L$134, 4, FALSE))*'Coefficients - Win Probability'!$C$2</f>
        <v>#N/A</v>
      </c>
      <c r="D1271" s="5" t="str">
        <f>(VLOOKUP(Games!B1272, Data!$B$2:$L$134, 5, FALSE)-VLOOKUP(Games!E1272, Data!$B$2:$L$134, 5, FALSE))*'Coefficients - Win Probability'!$D$2</f>
        <v>#N/A</v>
      </c>
      <c r="E1271" s="5" t="str">
        <f>(VLOOKUP(Games!B1272, Data!$B$2:$L$134, 6, FALSE)-VLOOKUP(Games!E1272, Data!$B$2:$L$134, 6, FALSE))*'Coefficients - Win Probability'!$E$2</f>
        <v>#N/A</v>
      </c>
      <c r="F1271" s="5" t="str">
        <f>(VLOOKUP(Games!B1272, Data!$B$2:$L$134, 7, FALSE)-VLOOKUP(Games!E1272, Data!$B$2:$L$134, 7, FALSE))*'Coefficients - Win Probability'!$F$2</f>
        <v>#N/A</v>
      </c>
      <c r="G1271" s="5" t="str">
        <f>(VLOOKUP(Games!B1272, Data!$B$2:$L$134, 8, FALSE)-VLOOKUP(Games!E1272, Data!$B$2:$L$134, 8, FALSE))*'Coefficients - Win Probability'!$G$2</f>
        <v>#N/A</v>
      </c>
      <c r="H1271" s="5" t="str">
        <f>(VLOOKUP(Games!B1272, Data!$B$2:$L$134, 9, FALSE)-VLOOKUP(Games!E1272, Data!$B$2:$L$134, 9, FALSE))*'Coefficients - Win Probability'!$H$2</f>
        <v>#N/A</v>
      </c>
      <c r="I1271" s="5" t="str">
        <f>(VLOOKUP(Games!B1272, Data!$B$2:$L$134, 10, FALSE)-VLOOKUP(Games!E1272, Data!$B$2:$L$134, 10, FALSE))*'Coefficients - Win Probability'!$I$2</f>
        <v>#N/A</v>
      </c>
      <c r="J1271" s="5" t="str">
        <f>(IF(AND(VLOOKUP(Games!B1272, Data!$B$2:$L$134, 11, FALSE)=1, VLOOKUP(Games!E1272, Data!$B$2:$L$134, 11, FALSE)&lt;&gt;1), 1,0))*'Coefficients - Win Probability'!$J$2</f>
        <v>#N/A</v>
      </c>
      <c r="K1271" s="5" t="str">
        <f>(IF(AND(VLOOKUP(Games!B1272, Data!$B$2:$L$134, 11, FALSE)&lt;&gt;1, VLOOKUP(Games!E1272, Data!$B$2:$L$134, 11, FALSE)=1), 1,0))*'Coefficients - Win Probability'!$K$2</f>
        <v>#N/A</v>
      </c>
      <c r="L1271" s="5" t="str">
        <f>(VLOOKUP(Games!B1272, Data!$B$2:$L$134, 3, FALSE)-VLOOKUP(Games!E1272, Data!$B$2:$L$134, 3, FALSE))*'Coefficients - Win Probability'!$L$2</f>
        <v>#N/A</v>
      </c>
      <c r="N1271" s="5" t="str">
        <f t="shared" si="1"/>
        <v>#N/A</v>
      </c>
    </row>
    <row r="1272" ht="14.25" customHeight="1">
      <c r="A1272" s="5" t="n">
        <f>'Coefficients - Win Probability'!$A$2</f>
        <v>0</v>
      </c>
      <c r="B1272" s="5" t="n">
        <f>(Games!G1273)*'Coefficients - Win Probability'!$B$2</f>
        <v>0</v>
      </c>
      <c r="C1272" s="5" t="str">
        <f>(VLOOKUP(Games!B1273, Data!$B$2:$L$134, 4, FALSE)-VLOOKUP(Games!E1273, Data!$B$2:$L$134, 4, FALSE))*'Coefficients - Win Probability'!$C$2</f>
        <v>#N/A</v>
      </c>
      <c r="D1272" s="5" t="str">
        <f>(VLOOKUP(Games!B1273, Data!$B$2:$L$134, 5, FALSE)-VLOOKUP(Games!E1273, Data!$B$2:$L$134, 5, FALSE))*'Coefficients - Win Probability'!$D$2</f>
        <v>#N/A</v>
      </c>
      <c r="E1272" s="5" t="str">
        <f>(VLOOKUP(Games!B1273, Data!$B$2:$L$134, 6, FALSE)-VLOOKUP(Games!E1273, Data!$B$2:$L$134, 6, FALSE))*'Coefficients - Win Probability'!$E$2</f>
        <v>#N/A</v>
      </c>
      <c r="F1272" s="5" t="str">
        <f>(VLOOKUP(Games!B1273, Data!$B$2:$L$134, 7, FALSE)-VLOOKUP(Games!E1273, Data!$B$2:$L$134, 7, FALSE))*'Coefficients - Win Probability'!$F$2</f>
        <v>#N/A</v>
      </c>
      <c r="G1272" s="5" t="str">
        <f>(VLOOKUP(Games!B1273, Data!$B$2:$L$134, 8, FALSE)-VLOOKUP(Games!E1273, Data!$B$2:$L$134, 8, FALSE))*'Coefficients - Win Probability'!$G$2</f>
        <v>#N/A</v>
      </c>
      <c r="H1272" s="5" t="str">
        <f>(VLOOKUP(Games!B1273, Data!$B$2:$L$134, 9, FALSE)-VLOOKUP(Games!E1273, Data!$B$2:$L$134, 9, FALSE))*'Coefficients - Win Probability'!$H$2</f>
        <v>#N/A</v>
      </c>
      <c r="I1272" s="5" t="str">
        <f>(VLOOKUP(Games!B1273, Data!$B$2:$L$134, 10, FALSE)-VLOOKUP(Games!E1273, Data!$B$2:$L$134, 10, FALSE))*'Coefficients - Win Probability'!$I$2</f>
        <v>#N/A</v>
      </c>
      <c r="J1272" s="5" t="str">
        <f>(IF(AND(VLOOKUP(Games!B1273, Data!$B$2:$L$134, 11, FALSE)=1, VLOOKUP(Games!E1273, Data!$B$2:$L$134, 11, FALSE)&lt;&gt;1), 1,0))*'Coefficients - Win Probability'!$J$2</f>
        <v>#N/A</v>
      </c>
      <c r="K1272" s="5" t="str">
        <f>(IF(AND(VLOOKUP(Games!B1273, Data!$B$2:$L$134, 11, FALSE)&lt;&gt;1, VLOOKUP(Games!E1273, Data!$B$2:$L$134, 11, FALSE)=1), 1,0))*'Coefficients - Win Probability'!$K$2</f>
        <v>#N/A</v>
      </c>
      <c r="L1272" s="5" t="str">
        <f>(VLOOKUP(Games!B1273, Data!$B$2:$L$134, 3, FALSE)-VLOOKUP(Games!E1273, Data!$B$2:$L$134, 3, FALSE))*'Coefficients - Win Probability'!$L$2</f>
        <v>#N/A</v>
      </c>
      <c r="N1272" s="5" t="str">
        <f t="shared" si="1"/>
        <v>#N/A</v>
      </c>
    </row>
    <row r="1273" ht="14.25" customHeight="1">
      <c r="A1273" s="5" t="n">
        <f>'Coefficients - Win Probability'!$A$2</f>
        <v>0</v>
      </c>
      <c r="B1273" s="5" t="n">
        <f>(Games!G1274)*'Coefficients - Win Probability'!$B$2</f>
        <v>0</v>
      </c>
      <c r="C1273" s="5" t="str">
        <f>(VLOOKUP(Games!B1274, Data!$B$2:$L$134, 4, FALSE)-VLOOKUP(Games!E1274, Data!$B$2:$L$134, 4, FALSE))*'Coefficients - Win Probability'!$C$2</f>
        <v>#N/A</v>
      </c>
      <c r="D1273" s="5" t="str">
        <f>(VLOOKUP(Games!B1274, Data!$B$2:$L$134, 5, FALSE)-VLOOKUP(Games!E1274, Data!$B$2:$L$134, 5, FALSE))*'Coefficients - Win Probability'!$D$2</f>
        <v>#N/A</v>
      </c>
      <c r="E1273" s="5" t="str">
        <f>(VLOOKUP(Games!B1274, Data!$B$2:$L$134, 6, FALSE)-VLOOKUP(Games!E1274, Data!$B$2:$L$134, 6, FALSE))*'Coefficients - Win Probability'!$E$2</f>
        <v>#N/A</v>
      </c>
      <c r="F1273" s="5" t="str">
        <f>(VLOOKUP(Games!B1274, Data!$B$2:$L$134, 7, FALSE)-VLOOKUP(Games!E1274, Data!$B$2:$L$134, 7, FALSE))*'Coefficients - Win Probability'!$F$2</f>
        <v>#N/A</v>
      </c>
      <c r="G1273" s="5" t="str">
        <f>(VLOOKUP(Games!B1274, Data!$B$2:$L$134, 8, FALSE)-VLOOKUP(Games!E1274, Data!$B$2:$L$134, 8, FALSE))*'Coefficients - Win Probability'!$G$2</f>
        <v>#N/A</v>
      </c>
      <c r="H1273" s="5" t="str">
        <f>(VLOOKUP(Games!B1274, Data!$B$2:$L$134, 9, FALSE)-VLOOKUP(Games!E1274, Data!$B$2:$L$134, 9, FALSE))*'Coefficients - Win Probability'!$H$2</f>
        <v>#N/A</v>
      </c>
      <c r="I1273" s="5" t="str">
        <f>(VLOOKUP(Games!B1274, Data!$B$2:$L$134, 10, FALSE)-VLOOKUP(Games!E1274, Data!$B$2:$L$134, 10, FALSE))*'Coefficients - Win Probability'!$I$2</f>
        <v>#N/A</v>
      </c>
      <c r="J1273" s="5" t="str">
        <f>(IF(AND(VLOOKUP(Games!B1274, Data!$B$2:$L$134, 11, FALSE)=1, VLOOKUP(Games!E1274, Data!$B$2:$L$134, 11, FALSE)&lt;&gt;1), 1,0))*'Coefficients - Win Probability'!$J$2</f>
        <v>#N/A</v>
      </c>
      <c r="K1273" s="5" t="str">
        <f>(IF(AND(VLOOKUP(Games!B1274, Data!$B$2:$L$134, 11, FALSE)&lt;&gt;1, VLOOKUP(Games!E1274, Data!$B$2:$L$134, 11, FALSE)=1), 1,0))*'Coefficients - Win Probability'!$K$2</f>
        <v>#N/A</v>
      </c>
      <c r="L1273" s="5" t="str">
        <f>(VLOOKUP(Games!B1274, Data!$B$2:$L$134, 3, FALSE)-VLOOKUP(Games!E1274, Data!$B$2:$L$134, 3, FALSE))*'Coefficients - Win Probability'!$L$2</f>
        <v>#N/A</v>
      </c>
      <c r="N1273" s="5" t="str">
        <f t="shared" si="1"/>
        <v>#N/A</v>
      </c>
    </row>
    <row r="1274" ht="14.25" customHeight="1">
      <c r="A1274" s="5" t="n">
        <f>'Coefficients - Win Probability'!$A$2</f>
        <v>0</v>
      </c>
      <c r="B1274" s="5" t="n">
        <f>(Games!G1275)*'Coefficients - Win Probability'!$B$2</f>
        <v>0</v>
      </c>
      <c r="C1274" s="5" t="str">
        <f>(VLOOKUP(Games!B1275, Data!$B$2:$L$134, 4, FALSE)-VLOOKUP(Games!E1275, Data!$B$2:$L$134, 4, FALSE))*'Coefficients - Win Probability'!$C$2</f>
        <v>#N/A</v>
      </c>
      <c r="D1274" s="5" t="str">
        <f>(VLOOKUP(Games!B1275, Data!$B$2:$L$134, 5, FALSE)-VLOOKUP(Games!E1275, Data!$B$2:$L$134, 5, FALSE))*'Coefficients - Win Probability'!$D$2</f>
        <v>#N/A</v>
      </c>
      <c r="E1274" s="5" t="str">
        <f>(VLOOKUP(Games!B1275, Data!$B$2:$L$134, 6, FALSE)-VLOOKUP(Games!E1275, Data!$B$2:$L$134, 6, FALSE))*'Coefficients - Win Probability'!$E$2</f>
        <v>#N/A</v>
      </c>
      <c r="F1274" s="5" t="str">
        <f>(VLOOKUP(Games!B1275, Data!$B$2:$L$134, 7, FALSE)-VLOOKUP(Games!E1275, Data!$B$2:$L$134, 7, FALSE))*'Coefficients - Win Probability'!$F$2</f>
        <v>#N/A</v>
      </c>
      <c r="G1274" s="5" t="str">
        <f>(VLOOKUP(Games!B1275, Data!$B$2:$L$134, 8, FALSE)-VLOOKUP(Games!E1275, Data!$B$2:$L$134, 8, FALSE))*'Coefficients - Win Probability'!$G$2</f>
        <v>#N/A</v>
      </c>
      <c r="H1274" s="5" t="str">
        <f>(VLOOKUP(Games!B1275, Data!$B$2:$L$134, 9, FALSE)-VLOOKUP(Games!E1275, Data!$B$2:$L$134, 9, FALSE))*'Coefficients - Win Probability'!$H$2</f>
        <v>#N/A</v>
      </c>
      <c r="I1274" s="5" t="str">
        <f>(VLOOKUP(Games!B1275, Data!$B$2:$L$134, 10, FALSE)-VLOOKUP(Games!E1275, Data!$B$2:$L$134, 10, FALSE))*'Coefficients - Win Probability'!$I$2</f>
        <v>#N/A</v>
      </c>
      <c r="J1274" s="5" t="str">
        <f>(IF(AND(VLOOKUP(Games!B1275, Data!$B$2:$L$134, 11, FALSE)=1, VLOOKUP(Games!E1275, Data!$B$2:$L$134, 11, FALSE)&lt;&gt;1), 1,0))*'Coefficients - Win Probability'!$J$2</f>
        <v>#N/A</v>
      </c>
      <c r="K1274" s="5" t="str">
        <f>(IF(AND(VLOOKUP(Games!B1275, Data!$B$2:$L$134, 11, FALSE)&lt;&gt;1, VLOOKUP(Games!E1275, Data!$B$2:$L$134, 11, FALSE)=1), 1,0))*'Coefficients - Win Probability'!$K$2</f>
        <v>#N/A</v>
      </c>
      <c r="L1274" s="5" t="str">
        <f>(VLOOKUP(Games!B1275, Data!$B$2:$L$134, 3, FALSE)-VLOOKUP(Games!E1275, Data!$B$2:$L$134, 3, FALSE))*'Coefficients - Win Probability'!$L$2</f>
        <v>#N/A</v>
      </c>
      <c r="N1274" s="5" t="str">
        <f t="shared" si="1"/>
        <v>#N/A</v>
      </c>
    </row>
    <row r="1275" ht="14.25" customHeight="1">
      <c r="A1275" s="5" t="n">
        <f>'Coefficients - Win Probability'!$A$2</f>
        <v>0</v>
      </c>
      <c r="B1275" s="5" t="n">
        <f>(Games!G1276)*'Coefficients - Win Probability'!$B$2</f>
        <v>0</v>
      </c>
      <c r="C1275" s="5" t="str">
        <f>(VLOOKUP(Games!B1276, Data!$B$2:$L$134, 4, FALSE)-VLOOKUP(Games!E1276, Data!$B$2:$L$134, 4, FALSE))*'Coefficients - Win Probability'!$C$2</f>
        <v>#N/A</v>
      </c>
      <c r="D1275" s="5" t="str">
        <f>(VLOOKUP(Games!B1276, Data!$B$2:$L$134, 5, FALSE)-VLOOKUP(Games!E1276, Data!$B$2:$L$134, 5, FALSE))*'Coefficients - Win Probability'!$D$2</f>
        <v>#N/A</v>
      </c>
      <c r="E1275" s="5" t="str">
        <f>(VLOOKUP(Games!B1276, Data!$B$2:$L$134, 6, FALSE)-VLOOKUP(Games!E1276, Data!$B$2:$L$134, 6, FALSE))*'Coefficients - Win Probability'!$E$2</f>
        <v>#N/A</v>
      </c>
      <c r="F1275" s="5" t="str">
        <f>(VLOOKUP(Games!B1276, Data!$B$2:$L$134, 7, FALSE)-VLOOKUP(Games!E1276, Data!$B$2:$L$134, 7, FALSE))*'Coefficients - Win Probability'!$F$2</f>
        <v>#N/A</v>
      </c>
      <c r="G1275" s="5" t="str">
        <f>(VLOOKUP(Games!B1276, Data!$B$2:$L$134, 8, FALSE)-VLOOKUP(Games!E1276, Data!$B$2:$L$134, 8, FALSE))*'Coefficients - Win Probability'!$G$2</f>
        <v>#N/A</v>
      </c>
      <c r="H1275" s="5" t="str">
        <f>(VLOOKUP(Games!B1276, Data!$B$2:$L$134, 9, FALSE)-VLOOKUP(Games!E1276, Data!$B$2:$L$134, 9, FALSE))*'Coefficients - Win Probability'!$H$2</f>
        <v>#N/A</v>
      </c>
      <c r="I1275" s="5" t="str">
        <f>(VLOOKUP(Games!B1276, Data!$B$2:$L$134, 10, FALSE)-VLOOKUP(Games!E1276, Data!$B$2:$L$134, 10, FALSE))*'Coefficients - Win Probability'!$I$2</f>
        <v>#N/A</v>
      </c>
      <c r="J1275" s="5" t="str">
        <f>(IF(AND(VLOOKUP(Games!B1276, Data!$B$2:$L$134, 11, FALSE)=1, VLOOKUP(Games!E1276, Data!$B$2:$L$134, 11, FALSE)&lt;&gt;1), 1,0))*'Coefficients - Win Probability'!$J$2</f>
        <v>#N/A</v>
      </c>
      <c r="K1275" s="5" t="str">
        <f>(IF(AND(VLOOKUP(Games!B1276, Data!$B$2:$L$134, 11, FALSE)&lt;&gt;1, VLOOKUP(Games!E1276, Data!$B$2:$L$134, 11, FALSE)=1), 1,0))*'Coefficients - Win Probability'!$K$2</f>
        <v>#N/A</v>
      </c>
      <c r="L1275" s="5" t="str">
        <f>(VLOOKUP(Games!B1276, Data!$B$2:$L$134, 3, FALSE)-VLOOKUP(Games!E1276, Data!$B$2:$L$134, 3, FALSE))*'Coefficients - Win Probability'!$L$2</f>
        <v>#N/A</v>
      </c>
      <c r="N1275" s="5" t="str">
        <f t="shared" si="1"/>
        <v>#N/A</v>
      </c>
    </row>
    <row r="1276" ht="14.25" customHeight="1">
      <c r="A1276" s="5" t="n">
        <f>'Coefficients - Win Probability'!$A$2</f>
        <v>0</v>
      </c>
      <c r="B1276" s="5" t="n">
        <f>(Games!G1277)*'Coefficients - Win Probability'!$B$2</f>
        <v>0</v>
      </c>
      <c r="C1276" s="5" t="str">
        <f>(VLOOKUP(Games!B1277, Data!$B$2:$L$134, 4, FALSE)-VLOOKUP(Games!E1277, Data!$B$2:$L$134, 4, FALSE))*'Coefficients - Win Probability'!$C$2</f>
        <v>#N/A</v>
      </c>
      <c r="D1276" s="5" t="str">
        <f>(VLOOKUP(Games!B1277, Data!$B$2:$L$134, 5, FALSE)-VLOOKUP(Games!E1277, Data!$B$2:$L$134, 5, FALSE))*'Coefficients - Win Probability'!$D$2</f>
        <v>#N/A</v>
      </c>
      <c r="E1276" s="5" t="str">
        <f>(VLOOKUP(Games!B1277, Data!$B$2:$L$134, 6, FALSE)-VLOOKUP(Games!E1277, Data!$B$2:$L$134, 6, FALSE))*'Coefficients - Win Probability'!$E$2</f>
        <v>#N/A</v>
      </c>
      <c r="F1276" s="5" t="str">
        <f>(VLOOKUP(Games!B1277, Data!$B$2:$L$134, 7, FALSE)-VLOOKUP(Games!E1277, Data!$B$2:$L$134, 7, FALSE))*'Coefficients - Win Probability'!$F$2</f>
        <v>#N/A</v>
      </c>
      <c r="G1276" s="5" t="str">
        <f>(VLOOKUP(Games!B1277, Data!$B$2:$L$134, 8, FALSE)-VLOOKUP(Games!E1277, Data!$B$2:$L$134, 8, FALSE))*'Coefficients - Win Probability'!$G$2</f>
        <v>#N/A</v>
      </c>
      <c r="H1276" s="5" t="str">
        <f>(VLOOKUP(Games!B1277, Data!$B$2:$L$134, 9, FALSE)-VLOOKUP(Games!E1277, Data!$B$2:$L$134, 9, FALSE))*'Coefficients - Win Probability'!$H$2</f>
        <v>#N/A</v>
      </c>
      <c r="I1276" s="5" t="str">
        <f>(VLOOKUP(Games!B1277, Data!$B$2:$L$134, 10, FALSE)-VLOOKUP(Games!E1277, Data!$B$2:$L$134, 10, FALSE))*'Coefficients - Win Probability'!$I$2</f>
        <v>#N/A</v>
      </c>
      <c r="J1276" s="5" t="str">
        <f>(IF(AND(VLOOKUP(Games!B1277, Data!$B$2:$L$134, 11, FALSE)=1, VLOOKUP(Games!E1277, Data!$B$2:$L$134, 11, FALSE)&lt;&gt;1), 1,0))*'Coefficients - Win Probability'!$J$2</f>
        <v>#N/A</v>
      </c>
      <c r="K1276" s="5" t="str">
        <f>(IF(AND(VLOOKUP(Games!B1277, Data!$B$2:$L$134, 11, FALSE)&lt;&gt;1, VLOOKUP(Games!E1277, Data!$B$2:$L$134, 11, FALSE)=1), 1,0))*'Coefficients - Win Probability'!$K$2</f>
        <v>#N/A</v>
      </c>
      <c r="L1276" s="5" t="str">
        <f>(VLOOKUP(Games!B1277, Data!$B$2:$L$134, 3, FALSE)-VLOOKUP(Games!E1277, Data!$B$2:$L$134, 3, FALSE))*'Coefficients - Win Probability'!$L$2</f>
        <v>#N/A</v>
      </c>
      <c r="N1276" s="5" t="str">
        <f t="shared" si="1"/>
        <v>#N/A</v>
      </c>
    </row>
    <row r="1277" ht="14.25" customHeight="1">
      <c r="A1277" s="5" t="n">
        <f>'Coefficients - Win Probability'!$A$2</f>
        <v>0</v>
      </c>
      <c r="B1277" s="5" t="n">
        <f>(Games!G1278)*'Coefficients - Win Probability'!$B$2</f>
        <v>0</v>
      </c>
      <c r="C1277" s="5" t="str">
        <f>(VLOOKUP(Games!B1278, Data!$B$2:$L$134, 4, FALSE)-VLOOKUP(Games!E1278, Data!$B$2:$L$134, 4, FALSE))*'Coefficients - Win Probability'!$C$2</f>
        <v>#N/A</v>
      </c>
      <c r="D1277" s="5" t="str">
        <f>(VLOOKUP(Games!B1278, Data!$B$2:$L$134, 5, FALSE)-VLOOKUP(Games!E1278, Data!$B$2:$L$134, 5, FALSE))*'Coefficients - Win Probability'!$D$2</f>
        <v>#N/A</v>
      </c>
      <c r="E1277" s="5" t="str">
        <f>(VLOOKUP(Games!B1278, Data!$B$2:$L$134, 6, FALSE)-VLOOKUP(Games!E1278, Data!$B$2:$L$134, 6, FALSE))*'Coefficients - Win Probability'!$E$2</f>
        <v>#N/A</v>
      </c>
      <c r="F1277" s="5" t="str">
        <f>(VLOOKUP(Games!B1278, Data!$B$2:$L$134, 7, FALSE)-VLOOKUP(Games!E1278, Data!$B$2:$L$134, 7, FALSE))*'Coefficients - Win Probability'!$F$2</f>
        <v>#N/A</v>
      </c>
      <c r="G1277" s="5" t="str">
        <f>(VLOOKUP(Games!B1278, Data!$B$2:$L$134, 8, FALSE)-VLOOKUP(Games!E1278, Data!$B$2:$L$134, 8, FALSE))*'Coefficients - Win Probability'!$G$2</f>
        <v>#N/A</v>
      </c>
      <c r="H1277" s="5" t="str">
        <f>(VLOOKUP(Games!B1278, Data!$B$2:$L$134, 9, FALSE)-VLOOKUP(Games!E1278, Data!$B$2:$L$134, 9, FALSE))*'Coefficients - Win Probability'!$H$2</f>
        <v>#N/A</v>
      </c>
      <c r="I1277" s="5" t="str">
        <f>(VLOOKUP(Games!B1278, Data!$B$2:$L$134, 10, FALSE)-VLOOKUP(Games!E1278, Data!$B$2:$L$134, 10, FALSE))*'Coefficients - Win Probability'!$I$2</f>
        <v>#N/A</v>
      </c>
      <c r="J1277" s="5" t="str">
        <f>(IF(AND(VLOOKUP(Games!B1278, Data!$B$2:$L$134, 11, FALSE)=1, VLOOKUP(Games!E1278, Data!$B$2:$L$134, 11, FALSE)&lt;&gt;1), 1,0))*'Coefficients - Win Probability'!$J$2</f>
        <v>#N/A</v>
      </c>
      <c r="K1277" s="5" t="str">
        <f>(IF(AND(VLOOKUP(Games!B1278, Data!$B$2:$L$134, 11, FALSE)&lt;&gt;1, VLOOKUP(Games!E1278, Data!$B$2:$L$134, 11, FALSE)=1), 1,0))*'Coefficients - Win Probability'!$K$2</f>
        <v>#N/A</v>
      </c>
      <c r="L1277" s="5" t="str">
        <f>(VLOOKUP(Games!B1278, Data!$B$2:$L$134, 3, FALSE)-VLOOKUP(Games!E1278, Data!$B$2:$L$134, 3, FALSE))*'Coefficients - Win Probability'!$L$2</f>
        <v>#N/A</v>
      </c>
      <c r="N1277" s="5" t="str">
        <f t="shared" si="1"/>
        <v>#N/A</v>
      </c>
    </row>
    <row r="1278" ht="14.25" customHeight="1">
      <c r="A1278" s="5" t="n">
        <f>'Coefficients - Win Probability'!$A$2</f>
        <v>0</v>
      </c>
      <c r="B1278" s="5" t="n">
        <f>(Games!G1279)*'Coefficients - Win Probability'!$B$2</f>
        <v>0</v>
      </c>
      <c r="C1278" s="5" t="str">
        <f>(VLOOKUP(Games!B1279, Data!$B$2:$L$134, 4, FALSE)-VLOOKUP(Games!E1279, Data!$B$2:$L$134, 4, FALSE))*'Coefficients - Win Probability'!$C$2</f>
        <v>#N/A</v>
      </c>
      <c r="D1278" s="5" t="str">
        <f>(VLOOKUP(Games!B1279, Data!$B$2:$L$134, 5, FALSE)-VLOOKUP(Games!E1279, Data!$B$2:$L$134, 5, FALSE))*'Coefficients - Win Probability'!$D$2</f>
        <v>#N/A</v>
      </c>
      <c r="E1278" s="5" t="str">
        <f>(VLOOKUP(Games!B1279, Data!$B$2:$L$134, 6, FALSE)-VLOOKUP(Games!E1279, Data!$B$2:$L$134, 6, FALSE))*'Coefficients - Win Probability'!$E$2</f>
        <v>#N/A</v>
      </c>
      <c r="F1278" s="5" t="str">
        <f>(VLOOKUP(Games!B1279, Data!$B$2:$L$134, 7, FALSE)-VLOOKUP(Games!E1279, Data!$B$2:$L$134, 7, FALSE))*'Coefficients - Win Probability'!$F$2</f>
        <v>#N/A</v>
      </c>
      <c r="G1278" s="5" t="str">
        <f>(VLOOKUP(Games!B1279, Data!$B$2:$L$134, 8, FALSE)-VLOOKUP(Games!E1279, Data!$B$2:$L$134, 8, FALSE))*'Coefficients - Win Probability'!$G$2</f>
        <v>#N/A</v>
      </c>
      <c r="H1278" s="5" t="str">
        <f>(VLOOKUP(Games!B1279, Data!$B$2:$L$134, 9, FALSE)-VLOOKUP(Games!E1279, Data!$B$2:$L$134, 9, FALSE))*'Coefficients - Win Probability'!$H$2</f>
        <v>#N/A</v>
      </c>
      <c r="I1278" s="5" t="str">
        <f>(VLOOKUP(Games!B1279, Data!$B$2:$L$134, 10, FALSE)-VLOOKUP(Games!E1279, Data!$B$2:$L$134, 10, FALSE))*'Coefficients - Win Probability'!$I$2</f>
        <v>#N/A</v>
      </c>
      <c r="J1278" s="5" t="str">
        <f>(IF(AND(VLOOKUP(Games!B1279, Data!$B$2:$L$134, 11, FALSE)=1, VLOOKUP(Games!E1279, Data!$B$2:$L$134, 11, FALSE)&lt;&gt;1), 1,0))*'Coefficients - Win Probability'!$J$2</f>
        <v>#N/A</v>
      </c>
      <c r="K1278" s="5" t="str">
        <f>(IF(AND(VLOOKUP(Games!B1279, Data!$B$2:$L$134, 11, FALSE)&lt;&gt;1, VLOOKUP(Games!E1279, Data!$B$2:$L$134, 11, FALSE)=1), 1,0))*'Coefficients - Win Probability'!$K$2</f>
        <v>#N/A</v>
      </c>
      <c r="L1278" s="5" t="str">
        <f>(VLOOKUP(Games!B1279, Data!$B$2:$L$134, 3, FALSE)-VLOOKUP(Games!E1279, Data!$B$2:$L$134, 3, FALSE))*'Coefficients - Win Probability'!$L$2</f>
        <v>#N/A</v>
      </c>
      <c r="N1278" s="5" t="str">
        <f t="shared" si="1"/>
        <v>#N/A</v>
      </c>
    </row>
    <row r="1279" ht="14.25" customHeight="1">
      <c r="A1279" s="5" t="n">
        <f>'Coefficients - Win Probability'!$A$2</f>
        <v>0</v>
      </c>
      <c r="B1279" s="5" t="n">
        <f>(Games!G1280)*'Coefficients - Win Probability'!$B$2</f>
        <v>0</v>
      </c>
      <c r="C1279" s="5" t="str">
        <f>(VLOOKUP(Games!B1280, Data!$B$2:$L$134, 4, FALSE)-VLOOKUP(Games!E1280, Data!$B$2:$L$134, 4, FALSE))*'Coefficients - Win Probability'!$C$2</f>
        <v>#N/A</v>
      </c>
      <c r="D1279" s="5" t="str">
        <f>(VLOOKUP(Games!B1280, Data!$B$2:$L$134, 5, FALSE)-VLOOKUP(Games!E1280, Data!$B$2:$L$134, 5, FALSE))*'Coefficients - Win Probability'!$D$2</f>
        <v>#N/A</v>
      </c>
      <c r="E1279" s="5" t="str">
        <f>(VLOOKUP(Games!B1280, Data!$B$2:$L$134, 6, FALSE)-VLOOKUP(Games!E1280, Data!$B$2:$L$134, 6, FALSE))*'Coefficients - Win Probability'!$E$2</f>
        <v>#N/A</v>
      </c>
      <c r="F1279" s="5" t="str">
        <f>(VLOOKUP(Games!B1280, Data!$B$2:$L$134, 7, FALSE)-VLOOKUP(Games!E1280, Data!$B$2:$L$134, 7, FALSE))*'Coefficients - Win Probability'!$F$2</f>
        <v>#N/A</v>
      </c>
      <c r="G1279" s="5" t="str">
        <f>(VLOOKUP(Games!B1280, Data!$B$2:$L$134, 8, FALSE)-VLOOKUP(Games!E1280, Data!$B$2:$L$134, 8, FALSE))*'Coefficients - Win Probability'!$G$2</f>
        <v>#N/A</v>
      </c>
      <c r="H1279" s="5" t="str">
        <f>(VLOOKUP(Games!B1280, Data!$B$2:$L$134, 9, FALSE)-VLOOKUP(Games!E1280, Data!$B$2:$L$134, 9, FALSE))*'Coefficients - Win Probability'!$H$2</f>
        <v>#N/A</v>
      </c>
      <c r="I1279" s="5" t="str">
        <f>(VLOOKUP(Games!B1280, Data!$B$2:$L$134, 10, FALSE)-VLOOKUP(Games!E1280, Data!$B$2:$L$134, 10, FALSE))*'Coefficients - Win Probability'!$I$2</f>
        <v>#N/A</v>
      </c>
      <c r="J1279" s="5" t="str">
        <f>(IF(AND(VLOOKUP(Games!B1280, Data!$B$2:$L$134, 11, FALSE)=1, VLOOKUP(Games!E1280, Data!$B$2:$L$134, 11, FALSE)&lt;&gt;1), 1,0))*'Coefficients - Win Probability'!$J$2</f>
        <v>#N/A</v>
      </c>
      <c r="K1279" s="5" t="str">
        <f>(IF(AND(VLOOKUP(Games!B1280, Data!$B$2:$L$134, 11, FALSE)&lt;&gt;1, VLOOKUP(Games!E1280, Data!$B$2:$L$134, 11, FALSE)=1), 1,0))*'Coefficients - Win Probability'!$K$2</f>
        <v>#N/A</v>
      </c>
      <c r="L1279" s="5" t="str">
        <f>(VLOOKUP(Games!B1280, Data!$B$2:$L$134, 3, FALSE)-VLOOKUP(Games!E1280, Data!$B$2:$L$134, 3, FALSE))*'Coefficients - Win Probability'!$L$2</f>
        <v>#N/A</v>
      </c>
      <c r="N1279" s="5" t="str">
        <f t="shared" si="1"/>
        <v>#N/A</v>
      </c>
    </row>
    <row r="1280" ht="14.25" customHeight="1">
      <c r="A1280" s="5" t="n">
        <f>'Coefficients - Win Probability'!$A$2</f>
        <v>0</v>
      </c>
      <c r="B1280" s="5" t="n">
        <f>(Games!G1281)*'Coefficients - Win Probability'!$B$2</f>
        <v>0</v>
      </c>
      <c r="C1280" s="5" t="str">
        <f>(VLOOKUP(Games!B1281, Data!$B$2:$L$134, 4, FALSE)-VLOOKUP(Games!E1281, Data!$B$2:$L$134, 4, FALSE))*'Coefficients - Win Probability'!$C$2</f>
        <v>#N/A</v>
      </c>
      <c r="D1280" s="5" t="str">
        <f>(VLOOKUP(Games!B1281, Data!$B$2:$L$134, 5, FALSE)-VLOOKUP(Games!E1281, Data!$B$2:$L$134, 5, FALSE))*'Coefficients - Win Probability'!$D$2</f>
        <v>#N/A</v>
      </c>
      <c r="E1280" s="5" t="str">
        <f>(VLOOKUP(Games!B1281, Data!$B$2:$L$134, 6, FALSE)-VLOOKUP(Games!E1281, Data!$B$2:$L$134, 6, FALSE))*'Coefficients - Win Probability'!$E$2</f>
        <v>#N/A</v>
      </c>
      <c r="F1280" s="5" t="str">
        <f>(VLOOKUP(Games!B1281, Data!$B$2:$L$134, 7, FALSE)-VLOOKUP(Games!E1281, Data!$B$2:$L$134, 7, FALSE))*'Coefficients - Win Probability'!$F$2</f>
        <v>#N/A</v>
      </c>
      <c r="G1280" s="5" t="str">
        <f>(VLOOKUP(Games!B1281, Data!$B$2:$L$134, 8, FALSE)-VLOOKUP(Games!E1281, Data!$B$2:$L$134, 8, FALSE))*'Coefficients - Win Probability'!$G$2</f>
        <v>#N/A</v>
      </c>
      <c r="H1280" s="5" t="str">
        <f>(VLOOKUP(Games!B1281, Data!$B$2:$L$134, 9, FALSE)-VLOOKUP(Games!E1281, Data!$B$2:$L$134, 9, FALSE))*'Coefficients - Win Probability'!$H$2</f>
        <v>#N/A</v>
      </c>
      <c r="I1280" s="5" t="str">
        <f>(VLOOKUP(Games!B1281, Data!$B$2:$L$134, 10, FALSE)-VLOOKUP(Games!E1281, Data!$B$2:$L$134, 10, FALSE))*'Coefficients - Win Probability'!$I$2</f>
        <v>#N/A</v>
      </c>
      <c r="J1280" s="5" t="str">
        <f>(IF(AND(VLOOKUP(Games!B1281, Data!$B$2:$L$134, 11, FALSE)=1, VLOOKUP(Games!E1281, Data!$B$2:$L$134, 11, FALSE)&lt;&gt;1), 1,0))*'Coefficients - Win Probability'!$J$2</f>
        <v>#N/A</v>
      </c>
      <c r="K1280" s="5" t="str">
        <f>(IF(AND(VLOOKUP(Games!B1281, Data!$B$2:$L$134, 11, FALSE)&lt;&gt;1, VLOOKUP(Games!E1281, Data!$B$2:$L$134, 11, FALSE)=1), 1,0))*'Coefficients - Win Probability'!$K$2</f>
        <v>#N/A</v>
      </c>
      <c r="L1280" s="5" t="str">
        <f>(VLOOKUP(Games!B1281, Data!$B$2:$L$134, 3, FALSE)-VLOOKUP(Games!E1281, Data!$B$2:$L$134, 3, FALSE))*'Coefficients - Win Probability'!$L$2</f>
        <v>#N/A</v>
      </c>
      <c r="N1280" s="5" t="str">
        <f t="shared" si="1"/>
        <v>#N/A</v>
      </c>
    </row>
    <row r="1281" ht="14.25" customHeight="1">
      <c r="A1281" s="5" t="n">
        <f>'Coefficients - Win Probability'!$A$2</f>
        <v>0</v>
      </c>
      <c r="B1281" s="5" t="n">
        <f>(Games!G1282)*'Coefficients - Win Probability'!$B$2</f>
        <v>0</v>
      </c>
      <c r="C1281" s="5" t="str">
        <f>(VLOOKUP(Games!B1282, Data!$B$2:$L$134, 4, FALSE)-VLOOKUP(Games!E1282, Data!$B$2:$L$134, 4, FALSE))*'Coefficients - Win Probability'!$C$2</f>
        <v>#N/A</v>
      </c>
      <c r="D1281" s="5" t="str">
        <f>(VLOOKUP(Games!B1282, Data!$B$2:$L$134, 5, FALSE)-VLOOKUP(Games!E1282, Data!$B$2:$L$134, 5, FALSE))*'Coefficients - Win Probability'!$D$2</f>
        <v>#N/A</v>
      </c>
      <c r="E1281" s="5" t="str">
        <f>(VLOOKUP(Games!B1282, Data!$B$2:$L$134, 6, FALSE)-VLOOKUP(Games!E1282, Data!$B$2:$L$134, 6, FALSE))*'Coefficients - Win Probability'!$E$2</f>
        <v>#N/A</v>
      </c>
      <c r="F1281" s="5" t="str">
        <f>(VLOOKUP(Games!B1282, Data!$B$2:$L$134, 7, FALSE)-VLOOKUP(Games!E1282, Data!$B$2:$L$134, 7, FALSE))*'Coefficients - Win Probability'!$F$2</f>
        <v>#N/A</v>
      </c>
      <c r="G1281" s="5" t="str">
        <f>(VLOOKUP(Games!B1282, Data!$B$2:$L$134, 8, FALSE)-VLOOKUP(Games!E1282, Data!$B$2:$L$134, 8, FALSE))*'Coefficients - Win Probability'!$G$2</f>
        <v>#N/A</v>
      </c>
      <c r="H1281" s="5" t="str">
        <f>(VLOOKUP(Games!B1282, Data!$B$2:$L$134, 9, FALSE)-VLOOKUP(Games!E1282, Data!$B$2:$L$134, 9, FALSE))*'Coefficients - Win Probability'!$H$2</f>
        <v>#N/A</v>
      </c>
      <c r="I1281" s="5" t="str">
        <f>(VLOOKUP(Games!B1282, Data!$B$2:$L$134, 10, FALSE)-VLOOKUP(Games!E1282, Data!$B$2:$L$134, 10, FALSE))*'Coefficients - Win Probability'!$I$2</f>
        <v>#N/A</v>
      </c>
      <c r="J1281" s="5" t="str">
        <f>(IF(AND(VLOOKUP(Games!B1282, Data!$B$2:$L$134, 11, FALSE)=1, VLOOKUP(Games!E1282, Data!$B$2:$L$134, 11, FALSE)&lt;&gt;1), 1,0))*'Coefficients - Win Probability'!$J$2</f>
        <v>#N/A</v>
      </c>
      <c r="K1281" s="5" t="str">
        <f>(IF(AND(VLOOKUP(Games!B1282, Data!$B$2:$L$134, 11, FALSE)&lt;&gt;1, VLOOKUP(Games!E1282, Data!$B$2:$L$134, 11, FALSE)=1), 1,0))*'Coefficients - Win Probability'!$K$2</f>
        <v>#N/A</v>
      </c>
      <c r="L1281" s="5" t="str">
        <f>(VLOOKUP(Games!B1282, Data!$B$2:$L$134, 3, FALSE)-VLOOKUP(Games!E1282, Data!$B$2:$L$134, 3, FALSE))*'Coefficients - Win Probability'!$L$2</f>
        <v>#N/A</v>
      </c>
      <c r="N1281" s="5" t="str">
        <f t="shared" si="1"/>
        <v>#N/A</v>
      </c>
    </row>
    <row r="1282" ht="14.25" customHeight="1">
      <c r="A1282" s="5" t="n">
        <f>'Coefficients - Win Probability'!$A$2</f>
        <v>0</v>
      </c>
      <c r="B1282" s="5" t="n">
        <f>(Games!G1283)*'Coefficients - Win Probability'!$B$2</f>
        <v>0</v>
      </c>
      <c r="C1282" s="5" t="str">
        <f>(VLOOKUP(Games!B1283, Data!$B$2:$L$134, 4, FALSE)-VLOOKUP(Games!E1283, Data!$B$2:$L$134, 4, FALSE))*'Coefficients - Win Probability'!$C$2</f>
        <v>#N/A</v>
      </c>
      <c r="D1282" s="5" t="str">
        <f>(VLOOKUP(Games!B1283, Data!$B$2:$L$134, 5, FALSE)-VLOOKUP(Games!E1283, Data!$B$2:$L$134, 5, FALSE))*'Coefficients - Win Probability'!$D$2</f>
        <v>#N/A</v>
      </c>
      <c r="E1282" s="5" t="str">
        <f>(VLOOKUP(Games!B1283, Data!$B$2:$L$134, 6, FALSE)-VLOOKUP(Games!E1283, Data!$B$2:$L$134, 6, FALSE))*'Coefficients - Win Probability'!$E$2</f>
        <v>#N/A</v>
      </c>
      <c r="F1282" s="5" t="str">
        <f>(VLOOKUP(Games!B1283, Data!$B$2:$L$134, 7, FALSE)-VLOOKUP(Games!E1283, Data!$B$2:$L$134, 7, FALSE))*'Coefficients - Win Probability'!$F$2</f>
        <v>#N/A</v>
      </c>
      <c r="G1282" s="5" t="str">
        <f>(VLOOKUP(Games!B1283, Data!$B$2:$L$134, 8, FALSE)-VLOOKUP(Games!E1283, Data!$B$2:$L$134, 8, FALSE))*'Coefficients - Win Probability'!$G$2</f>
        <v>#N/A</v>
      </c>
      <c r="H1282" s="5" t="str">
        <f>(VLOOKUP(Games!B1283, Data!$B$2:$L$134, 9, FALSE)-VLOOKUP(Games!E1283, Data!$B$2:$L$134, 9, FALSE))*'Coefficients - Win Probability'!$H$2</f>
        <v>#N/A</v>
      </c>
      <c r="I1282" s="5" t="str">
        <f>(VLOOKUP(Games!B1283, Data!$B$2:$L$134, 10, FALSE)-VLOOKUP(Games!E1283, Data!$B$2:$L$134, 10, FALSE))*'Coefficients - Win Probability'!$I$2</f>
        <v>#N/A</v>
      </c>
      <c r="J1282" s="5" t="str">
        <f>(IF(AND(VLOOKUP(Games!B1283, Data!$B$2:$L$134, 11, FALSE)=1, VLOOKUP(Games!E1283, Data!$B$2:$L$134, 11, FALSE)&lt;&gt;1), 1,0))*'Coefficients - Win Probability'!$J$2</f>
        <v>#N/A</v>
      </c>
      <c r="K1282" s="5" t="str">
        <f>(IF(AND(VLOOKUP(Games!B1283, Data!$B$2:$L$134, 11, FALSE)&lt;&gt;1, VLOOKUP(Games!E1283, Data!$B$2:$L$134, 11, FALSE)=1), 1,0))*'Coefficients - Win Probability'!$K$2</f>
        <v>#N/A</v>
      </c>
      <c r="L1282" s="5" t="str">
        <f>(VLOOKUP(Games!B1283, Data!$B$2:$L$134, 3, FALSE)-VLOOKUP(Games!E1283, Data!$B$2:$L$134, 3, FALSE))*'Coefficients - Win Probability'!$L$2</f>
        <v>#N/A</v>
      </c>
      <c r="N1282" s="5" t="str">
        <f t="shared" si="1"/>
        <v>#N/A</v>
      </c>
    </row>
    <row r="1283" ht="14.25" customHeight="1">
      <c r="A1283" s="5" t="n">
        <f>'Coefficients - Win Probability'!$A$2</f>
        <v>0</v>
      </c>
      <c r="B1283" s="5" t="n">
        <f>(Games!G1284)*'Coefficients - Win Probability'!$B$2</f>
        <v>0</v>
      </c>
      <c r="C1283" s="5" t="str">
        <f>(VLOOKUP(Games!B1284, Data!$B$2:$L$134, 4, FALSE)-VLOOKUP(Games!E1284, Data!$B$2:$L$134, 4, FALSE))*'Coefficients - Win Probability'!$C$2</f>
        <v>#N/A</v>
      </c>
      <c r="D1283" s="5" t="str">
        <f>(VLOOKUP(Games!B1284, Data!$B$2:$L$134, 5, FALSE)-VLOOKUP(Games!E1284, Data!$B$2:$L$134, 5, FALSE))*'Coefficients - Win Probability'!$D$2</f>
        <v>#N/A</v>
      </c>
      <c r="E1283" s="5" t="str">
        <f>(VLOOKUP(Games!B1284, Data!$B$2:$L$134, 6, FALSE)-VLOOKUP(Games!E1284, Data!$B$2:$L$134, 6, FALSE))*'Coefficients - Win Probability'!$E$2</f>
        <v>#N/A</v>
      </c>
      <c r="F1283" s="5" t="str">
        <f>(VLOOKUP(Games!B1284, Data!$B$2:$L$134, 7, FALSE)-VLOOKUP(Games!E1284, Data!$B$2:$L$134, 7, FALSE))*'Coefficients - Win Probability'!$F$2</f>
        <v>#N/A</v>
      </c>
      <c r="G1283" s="5" t="str">
        <f>(VLOOKUP(Games!B1284, Data!$B$2:$L$134, 8, FALSE)-VLOOKUP(Games!E1284, Data!$B$2:$L$134, 8, FALSE))*'Coefficients - Win Probability'!$G$2</f>
        <v>#N/A</v>
      </c>
      <c r="H1283" s="5" t="str">
        <f>(VLOOKUP(Games!B1284, Data!$B$2:$L$134, 9, FALSE)-VLOOKUP(Games!E1284, Data!$B$2:$L$134, 9, FALSE))*'Coefficients - Win Probability'!$H$2</f>
        <v>#N/A</v>
      </c>
      <c r="I1283" s="5" t="str">
        <f>(VLOOKUP(Games!B1284, Data!$B$2:$L$134, 10, FALSE)-VLOOKUP(Games!E1284, Data!$B$2:$L$134, 10, FALSE))*'Coefficients - Win Probability'!$I$2</f>
        <v>#N/A</v>
      </c>
      <c r="J1283" s="5" t="str">
        <f>(IF(AND(VLOOKUP(Games!B1284, Data!$B$2:$L$134, 11, FALSE)=1, VLOOKUP(Games!E1284, Data!$B$2:$L$134, 11, FALSE)&lt;&gt;1), 1,0))*'Coefficients - Win Probability'!$J$2</f>
        <v>#N/A</v>
      </c>
      <c r="K1283" s="5" t="str">
        <f>(IF(AND(VLOOKUP(Games!B1284, Data!$B$2:$L$134, 11, FALSE)&lt;&gt;1, VLOOKUP(Games!E1284, Data!$B$2:$L$134, 11, FALSE)=1), 1,0))*'Coefficients - Win Probability'!$K$2</f>
        <v>#N/A</v>
      </c>
      <c r="L1283" s="5" t="str">
        <f>(VLOOKUP(Games!B1284, Data!$B$2:$L$134, 3, FALSE)-VLOOKUP(Games!E1284, Data!$B$2:$L$134, 3, FALSE))*'Coefficients - Win Probability'!$L$2</f>
        <v>#N/A</v>
      </c>
      <c r="N1283" s="5" t="str">
        <f t="shared" si="1"/>
        <v>#N/A</v>
      </c>
    </row>
    <row r="1284" ht="14.25" customHeight="1">
      <c r="A1284" s="5" t="n">
        <f>'Coefficients - Win Probability'!$A$2</f>
        <v>0</v>
      </c>
      <c r="B1284" s="5" t="n">
        <f>(Games!G1285)*'Coefficients - Win Probability'!$B$2</f>
        <v>0</v>
      </c>
      <c r="C1284" s="5" t="str">
        <f>(VLOOKUP(Games!B1285, Data!$B$2:$L$134, 4, FALSE)-VLOOKUP(Games!E1285, Data!$B$2:$L$134, 4, FALSE))*'Coefficients - Win Probability'!$C$2</f>
        <v>#N/A</v>
      </c>
      <c r="D1284" s="5" t="str">
        <f>(VLOOKUP(Games!B1285, Data!$B$2:$L$134, 5, FALSE)-VLOOKUP(Games!E1285, Data!$B$2:$L$134, 5, FALSE))*'Coefficients - Win Probability'!$D$2</f>
        <v>#N/A</v>
      </c>
      <c r="E1284" s="5" t="str">
        <f>(VLOOKUP(Games!B1285, Data!$B$2:$L$134, 6, FALSE)-VLOOKUP(Games!E1285, Data!$B$2:$L$134, 6, FALSE))*'Coefficients - Win Probability'!$E$2</f>
        <v>#N/A</v>
      </c>
      <c r="F1284" s="5" t="str">
        <f>(VLOOKUP(Games!B1285, Data!$B$2:$L$134, 7, FALSE)-VLOOKUP(Games!E1285, Data!$B$2:$L$134, 7, FALSE))*'Coefficients - Win Probability'!$F$2</f>
        <v>#N/A</v>
      </c>
      <c r="G1284" s="5" t="str">
        <f>(VLOOKUP(Games!B1285, Data!$B$2:$L$134, 8, FALSE)-VLOOKUP(Games!E1285, Data!$B$2:$L$134, 8, FALSE))*'Coefficients - Win Probability'!$G$2</f>
        <v>#N/A</v>
      </c>
      <c r="H1284" s="5" t="str">
        <f>(VLOOKUP(Games!B1285, Data!$B$2:$L$134, 9, FALSE)-VLOOKUP(Games!E1285, Data!$B$2:$L$134, 9, FALSE))*'Coefficients - Win Probability'!$H$2</f>
        <v>#N/A</v>
      </c>
      <c r="I1284" s="5" t="str">
        <f>(VLOOKUP(Games!B1285, Data!$B$2:$L$134, 10, FALSE)-VLOOKUP(Games!E1285, Data!$B$2:$L$134, 10, FALSE))*'Coefficients - Win Probability'!$I$2</f>
        <v>#N/A</v>
      </c>
      <c r="J1284" s="5" t="str">
        <f>(IF(AND(VLOOKUP(Games!B1285, Data!$B$2:$L$134, 11, FALSE)=1, VLOOKUP(Games!E1285, Data!$B$2:$L$134, 11, FALSE)&lt;&gt;1), 1,0))*'Coefficients - Win Probability'!$J$2</f>
        <v>#N/A</v>
      </c>
      <c r="K1284" s="5" t="str">
        <f>(IF(AND(VLOOKUP(Games!B1285, Data!$B$2:$L$134, 11, FALSE)&lt;&gt;1, VLOOKUP(Games!E1285, Data!$B$2:$L$134, 11, FALSE)=1), 1,0))*'Coefficients - Win Probability'!$K$2</f>
        <v>#N/A</v>
      </c>
      <c r="L1284" s="5" t="str">
        <f>(VLOOKUP(Games!B1285, Data!$B$2:$L$134, 3, FALSE)-VLOOKUP(Games!E1285, Data!$B$2:$L$134, 3, FALSE))*'Coefficients - Win Probability'!$L$2</f>
        <v>#N/A</v>
      </c>
      <c r="N1284" s="5" t="str">
        <f t="shared" si="1"/>
        <v>#N/A</v>
      </c>
    </row>
    <row r="1285" ht="14.25" customHeight="1">
      <c r="A1285" s="5" t="n">
        <f>'Coefficients - Win Probability'!$A$2</f>
        <v>0</v>
      </c>
      <c r="B1285" s="5" t="n">
        <f>(Games!G1286)*'Coefficients - Win Probability'!$B$2</f>
        <v>0</v>
      </c>
      <c r="C1285" s="5" t="str">
        <f>(VLOOKUP(Games!B1286, Data!$B$2:$L$134, 4, FALSE)-VLOOKUP(Games!E1286, Data!$B$2:$L$134, 4, FALSE))*'Coefficients - Win Probability'!$C$2</f>
        <v>#N/A</v>
      </c>
      <c r="D1285" s="5" t="str">
        <f>(VLOOKUP(Games!B1286, Data!$B$2:$L$134, 5, FALSE)-VLOOKUP(Games!E1286, Data!$B$2:$L$134, 5, FALSE))*'Coefficients - Win Probability'!$D$2</f>
        <v>#N/A</v>
      </c>
      <c r="E1285" s="5" t="str">
        <f>(VLOOKUP(Games!B1286, Data!$B$2:$L$134, 6, FALSE)-VLOOKUP(Games!E1286, Data!$B$2:$L$134, 6, FALSE))*'Coefficients - Win Probability'!$E$2</f>
        <v>#N/A</v>
      </c>
      <c r="F1285" s="5" t="str">
        <f>(VLOOKUP(Games!B1286, Data!$B$2:$L$134, 7, FALSE)-VLOOKUP(Games!E1286, Data!$B$2:$L$134, 7, FALSE))*'Coefficients - Win Probability'!$F$2</f>
        <v>#N/A</v>
      </c>
      <c r="G1285" s="5" t="str">
        <f>(VLOOKUP(Games!B1286, Data!$B$2:$L$134, 8, FALSE)-VLOOKUP(Games!E1286, Data!$B$2:$L$134, 8, FALSE))*'Coefficients - Win Probability'!$G$2</f>
        <v>#N/A</v>
      </c>
      <c r="H1285" s="5" t="str">
        <f>(VLOOKUP(Games!B1286, Data!$B$2:$L$134, 9, FALSE)-VLOOKUP(Games!E1286, Data!$B$2:$L$134, 9, FALSE))*'Coefficients - Win Probability'!$H$2</f>
        <v>#N/A</v>
      </c>
      <c r="I1285" s="5" t="str">
        <f>(VLOOKUP(Games!B1286, Data!$B$2:$L$134, 10, FALSE)-VLOOKUP(Games!E1286, Data!$B$2:$L$134, 10, FALSE))*'Coefficients - Win Probability'!$I$2</f>
        <v>#N/A</v>
      </c>
      <c r="J1285" s="5" t="str">
        <f>(IF(AND(VLOOKUP(Games!B1286, Data!$B$2:$L$134, 11, FALSE)=1, VLOOKUP(Games!E1286, Data!$B$2:$L$134, 11, FALSE)&lt;&gt;1), 1,0))*'Coefficients - Win Probability'!$J$2</f>
        <v>#N/A</v>
      </c>
      <c r="K1285" s="5" t="str">
        <f>(IF(AND(VLOOKUP(Games!B1286, Data!$B$2:$L$134, 11, FALSE)&lt;&gt;1, VLOOKUP(Games!E1286, Data!$B$2:$L$134, 11, FALSE)=1), 1,0))*'Coefficients - Win Probability'!$K$2</f>
        <v>#N/A</v>
      </c>
      <c r="L1285" s="5" t="str">
        <f>(VLOOKUP(Games!B1286, Data!$B$2:$L$134, 3, FALSE)-VLOOKUP(Games!E1286, Data!$B$2:$L$134, 3, FALSE))*'Coefficients - Win Probability'!$L$2</f>
        <v>#N/A</v>
      </c>
      <c r="N1285" s="5" t="str">
        <f t="shared" si="1"/>
        <v>#N/A</v>
      </c>
    </row>
    <row r="1286" ht="14.25" customHeight="1">
      <c r="A1286" s="5" t="n">
        <f>'Coefficients - Win Probability'!$A$2</f>
        <v>0</v>
      </c>
      <c r="B1286" s="5" t="n">
        <f>(Games!G1287)*'Coefficients - Win Probability'!$B$2</f>
        <v>0</v>
      </c>
      <c r="C1286" s="5" t="str">
        <f>(VLOOKUP(Games!B1287, Data!$B$2:$L$134, 4, FALSE)-VLOOKUP(Games!E1287, Data!$B$2:$L$134, 4, FALSE))*'Coefficients - Win Probability'!$C$2</f>
        <v>#N/A</v>
      </c>
      <c r="D1286" s="5" t="str">
        <f>(VLOOKUP(Games!B1287, Data!$B$2:$L$134, 5, FALSE)-VLOOKUP(Games!E1287, Data!$B$2:$L$134, 5, FALSE))*'Coefficients - Win Probability'!$D$2</f>
        <v>#N/A</v>
      </c>
      <c r="E1286" s="5" t="str">
        <f>(VLOOKUP(Games!B1287, Data!$B$2:$L$134, 6, FALSE)-VLOOKUP(Games!E1287, Data!$B$2:$L$134, 6, FALSE))*'Coefficients - Win Probability'!$E$2</f>
        <v>#N/A</v>
      </c>
      <c r="F1286" s="5" t="str">
        <f>(VLOOKUP(Games!B1287, Data!$B$2:$L$134, 7, FALSE)-VLOOKUP(Games!E1287, Data!$B$2:$L$134, 7, FALSE))*'Coefficients - Win Probability'!$F$2</f>
        <v>#N/A</v>
      </c>
      <c r="G1286" s="5" t="str">
        <f>(VLOOKUP(Games!B1287, Data!$B$2:$L$134, 8, FALSE)-VLOOKUP(Games!E1287, Data!$B$2:$L$134, 8, FALSE))*'Coefficients - Win Probability'!$G$2</f>
        <v>#N/A</v>
      </c>
      <c r="H1286" s="5" t="str">
        <f>(VLOOKUP(Games!B1287, Data!$B$2:$L$134, 9, FALSE)-VLOOKUP(Games!E1287, Data!$B$2:$L$134, 9, FALSE))*'Coefficients - Win Probability'!$H$2</f>
        <v>#N/A</v>
      </c>
      <c r="I1286" s="5" t="str">
        <f>(VLOOKUP(Games!B1287, Data!$B$2:$L$134, 10, FALSE)-VLOOKUP(Games!E1287, Data!$B$2:$L$134, 10, FALSE))*'Coefficients - Win Probability'!$I$2</f>
        <v>#N/A</v>
      </c>
      <c r="J1286" s="5" t="str">
        <f>(IF(AND(VLOOKUP(Games!B1287, Data!$B$2:$L$134, 11, FALSE)=1, VLOOKUP(Games!E1287, Data!$B$2:$L$134, 11, FALSE)&lt;&gt;1), 1,0))*'Coefficients - Win Probability'!$J$2</f>
        <v>#N/A</v>
      </c>
      <c r="K1286" s="5" t="str">
        <f>(IF(AND(VLOOKUP(Games!B1287, Data!$B$2:$L$134, 11, FALSE)&lt;&gt;1, VLOOKUP(Games!E1287, Data!$B$2:$L$134, 11, FALSE)=1), 1,0))*'Coefficients - Win Probability'!$K$2</f>
        <v>#N/A</v>
      </c>
      <c r="L1286" s="5" t="str">
        <f>(VLOOKUP(Games!B1287, Data!$B$2:$L$134, 3, FALSE)-VLOOKUP(Games!E1287, Data!$B$2:$L$134, 3, FALSE))*'Coefficients - Win Probability'!$L$2</f>
        <v>#N/A</v>
      </c>
      <c r="N1286" s="5" t="str">
        <f t="shared" si="1"/>
        <v>#N/A</v>
      </c>
    </row>
    <row r="1287" ht="14.25" customHeight="1">
      <c r="A1287" s="5" t="n">
        <f>'Coefficients - Win Probability'!$A$2</f>
        <v>0</v>
      </c>
      <c r="B1287" s="5" t="n">
        <f>(Games!G1288)*'Coefficients - Win Probability'!$B$2</f>
        <v>0</v>
      </c>
      <c r="C1287" s="5" t="str">
        <f>(VLOOKUP(Games!B1288, Data!$B$2:$L$134, 4, FALSE)-VLOOKUP(Games!E1288, Data!$B$2:$L$134, 4, FALSE))*'Coefficients - Win Probability'!$C$2</f>
        <v>#N/A</v>
      </c>
      <c r="D1287" s="5" t="str">
        <f>(VLOOKUP(Games!B1288, Data!$B$2:$L$134, 5, FALSE)-VLOOKUP(Games!E1288, Data!$B$2:$L$134, 5, FALSE))*'Coefficients - Win Probability'!$D$2</f>
        <v>#N/A</v>
      </c>
      <c r="E1287" s="5" t="str">
        <f>(VLOOKUP(Games!B1288, Data!$B$2:$L$134, 6, FALSE)-VLOOKUP(Games!E1288, Data!$B$2:$L$134, 6, FALSE))*'Coefficients - Win Probability'!$E$2</f>
        <v>#N/A</v>
      </c>
      <c r="F1287" s="5" t="str">
        <f>(VLOOKUP(Games!B1288, Data!$B$2:$L$134, 7, FALSE)-VLOOKUP(Games!E1288, Data!$B$2:$L$134, 7, FALSE))*'Coefficients - Win Probability'!$F$2</f>
        <v>#N/A</v>
      </c>
      <c r="G1287" s="5" t="str">
        <f>(VLOOKUP(Games!B1288, Data!$B$2:$L$134, 8, FALSE)-VLOOKUP(Games!E1288, Data!$B$2:$L$134, 8, FALSE))*'Coefficients - Win Probability'!$G$2</f>
        <v>#N/A</v>
      </c>
      <c r="H1287" s="5" t="str">
        <f>(VLOOKUP(Games!B1288, Data!$B$2:$L$134, 9, FALSE)-VLOOKUP(Games!E1288, Data!$B$2:$L$134, 9, FALSE))*'Coefficients - Win Probability'!$H$2</f>
        <v>#N/A</v>
      </c>
      <c r="I1287" s="5" t="str">
        <f>(VLOOKUP(Games!B1288, Data!$B$2:$L$134, 10, FALSE)-VLOOKUP(Games!E1288, Data!$B$2:$L$134, 10, FALSE))*'Coefficients - Win Probability'!$I$2</f>
        <v>#N/A</v>
      </c>
      <c r="J1287" s="5" t="str">
        <f>(IF(AND(VLOOKUP(Games!B1288, Data!$B$2:$L$134, 11, FALSE)=1, VLOOKUP(Games!E1288, Data!$B$2:$L$134, 11, FALSE)&lt;&gt;1), 1,0))*'Coefficients - Win Probability'!$J$2</f>
        <v>#N/A</v>
      </c>
      <c r="K1287" s="5" t="str">
        <f>(IF(AND(VLOOKUP(Games!B1288, Data!$B$2:$L$134, 11, FALSE)&lt;&gt;1, VLOOKUP(Games!E1288, Data!$B$2:$L$134, 11, FALSE)=1), 1,0))*'Coefficients - Win Probability'!$K$2</f>
        <v>#N/A</v>
      </c>
      <c r="L1287" s="5" t="str">
        <f>(VLOOKUP(Games!B1288, Data!$B$2:$L$134, 3, FALSE)-VLOOKUP(Games!E1288, Data!$B$2:$L$134, 3, FALSE))*'Coefficients - Win Probability'!$L$2</f>
        <v>#N/A</v>
      </c>
      <c r="N1287" s="5" t="str">
        <f t="shared" si="1"/>
        <v>#N/A</v>
      </c>
    </row>
    <row r="1288" ht="14.25" customHeight="1">
      <c r="A1288" s="5" t="n">
        <f>'Coefficients - Win Probability'!$A$2</f>
        <v>0</v>
      </c>
      <c r="B1288" s="5" t="n">
        <f>(Games!G1289)*'Coefficients - Win Probability'!$B$2</f>
        <v>0</v>
      </c>
      <c r="C1288" s="5" t="str">
        <f>(VLOOKUP(Games!B1289, Data!$B$2:$L$134, 4, FALSE)-VLOOKUP(Games!E1289, Data!$B$2:$L$134, 4, FALSE))*'Coefficients - Win Probability'!$C$2</f>
        <v>#N/A</v>
      </c>
      <c r="D1288" s="5" t="str">
        <f>(VLOOKUP(Games!B1289, Data!$B$2:$L$134, 5, FALSE)-VLOOKUP(Games!E1289, Data!$B$2:$L$134, 5, FALSE))*'Coefficients - Win Probability'!$D$2</f>
        <v>#N/A</v>
      </c>
      <c r="E1288" s="5" t="str">
        <f>(VLOOKUP(Games!B1289, Data!$B$2:$L$134, 6, FALSE)-VLOOKUP(Games!E1289, Data!$B$2:$L$134, 6, FALSE))*'Coefficients - Win Probability'!$E$2</f>
        <v>#N/A</v>
      </c>
      <c r="F1288" s="5" t="str">
        <f>(VLOOKUP(Games!B1289, Data!$B$2:$L$134, 7, FALSE)-VLOOKUP(Games!E1289, Data!$B$2:$L$134, 7, FALSE))*'Coefficients - Win Probability'!$F$2</f>
        <v>#N/A</v>
      </c>
      <c r="G1288" s="5" t="str">
        <f>(VLOOKUP(Games!B1289, Data!$B$2:$L$134, 8, FALSE)-VLOOKUP(Games!E1289, Data!$B$2:$L$134, 8, FALSE))*'Coefficients - Win Probability'!$G$2</f>
        <v>#N/A</v>
      </c>
      <c r="H1288" s="5" t="str">
        <f>(VLOOKUP(Games!B1289, Data!$B$2:$L$134, 9, FALSE)-VLOOKUP(Games!E1289, Data!$B$2:$L$134, 9, FALSE))*'Coefficients - Win Probability'!$H$2</f>
        <v>#N/A</v>
      </c>
      <c r="I1288" s="5" t="str">
        <f>(VLOOKUP(Games!B1289, Data!$B$2:$L$134, 10, FALSE)-VLOOKUP(Games!E1289, Data!$B$2:$L$134, 10, FALSE))*'Coefficients - Win Probability'!$I$2</f>
        <v>#N/A</v>
      </c>
      <c r="J1288" s="5" t="str">
        <f>(IF(AND(VLOOKUP(Games!B1289, Data!$B$2:$L$134, 11, FALSE)=1, VLOOKUP(Games!E1289, Data!$B$2:$L$134, 11, FALSE)&lt;&gt;1), 1,0))*'Coefficients - Win Probability'!$J$2</f>
        <v>#N/A</v>
      </c>
      <c r="K1288" s="5" t="str">
        <f>(IF(AND(VLOOKUP(Games!B1289, Data!$B$2:$L$134, 11, FALSE)&lt;&gt;1, VLOOKUP(Games!E1289, Data!$B$2:$L$134, 11, FALSE)=1), 1,0))*'Coefficients - Win Probability'!$K$2</f>
        <v>#N/A</v>
      </c>
      <c r="L1288" s="5" t="str">
        <f>(VLOOKUP(Games!B1289, Data!$B$2:$L$134, 3, FALSE)-VLOOKUP(Games!E1289, Data!$B$2:$L$134, 3, FALSE))*'Coefficients - Win Probability'!$L$2</f>
        <v>#N/A</v>
      </c>
      <c r="N1288" s="5" t="str">
        <f t="shared" si="1"/>
        <v>#N/A</v>
      </c>
    </row>
    <row r="1289" ht="14.25" customHeight="1">
      <c r="A1289" s="5" t="n">
        <f>'Coefficients - Win Probability'!$A$2</f>
        <v>0</v>
      </c>
      <c r="B1289" s="5" t="n">
        <f>(Games!G1290)*'Coefficients - Win Probability'!$B$2</f>
        <v>0</v>
      </c>
      <c r="C1289" s="5" t="str">
        <f>(VLOOKUP(Games!B1290, Data!$B$2:$L$134, 4, FALSE)-VLOOKUP(Games!E1290, Data!$B$2:$L$134, 4, FALSE))*'Coefficients - Win Probability'!$C$2</f>
        <v>#N/A</v>
      </c>
      <c r="D1289" s="5" t="str">
        <f>(VLOOKUP(Games!B1290, Data!$B$2:$L$134, 5, FALSE)-VLOOKUP(Games!E1290, Data!$B$2:$L$134, 5, FALSE))*'Coefficients - Win Probability'!$D$2</f>
        <v>#N/A</v>
      </c>
      <c r="E1289" s="5" t="str">
        <f>(VLOOKUP(Games!B1290, Data!$B$2:$L$134, 6, FALSE)-VLOOKUP(Games!E1290, Data!$B$2:$L$134, 6, FALSE))*'Coefficients - Win Probability'!$E$2</f>
        <v>#N/A</v>
      </c>
      <c r="F1289" s="5" t="str">
        <f>(VLOOKUP(Games!B1290, Data!$B$2:$L$134, 7, FALSE)-VLOOKUP(Games!E1290, Data!$B$2:$L$134, 7, FALSE))*'Coefficients - Win Probability'!$F$2</f>
        <v>#N/A</v>
      </c>
      <c r="G1289" s="5" t="str">
        <f>(VLOOKUP(Games!B1290, Data!$B$2:$L$134, 8, FALSE)-VLOOKUP(Games!E1290, Data!$B$2:$L$134, 8, FALSE))*'Coefficients - Win Probability'!$G$2</f>
        <v>#N/A</v>
      </c>
      <c r="H1289" s="5" t="str">
        <f>(VLOOKUP(Games!B1290, Data!$B$2:$L$134, 9, FALSE)-VLOOKUP(Games!E1290, Data!$B$2:$L$134, 9, FALSE))*'Coefficients - Win Probability'!$H$2</f>
        <v>#N/A</v>
      </c>
      <c r="I1289" s="5" t="str">
        <f>(VLOOKUP(Games!B1290, Data!$B$2:$L$134, 10, FALSE)-VLOOKUP(Games!E1290, Data!$B$2:$L$134, 10, FALSE))*'Coefficients - Win Probability'!$I$2</f>
        <v>#N/A</v>
      </c>
      <c r="J1289" s="5" t="str">
        <f>(IF(AND(VLOOKUP(Games!B1290, Data!$B$2:$L$134, 11, FALSE)=1, VLOOKUP(Games!E1290, Data!$B$2:$L$134, 11, FALSE)&lt;&gt;1), 1,0))*'Coefficients - Win Probability'!$J$2</f>
        <v>#N/A</v>
      </c>
      <c r="K1289" s="5" t="str">
        <f>(IF(AND(VLOOKUP(Games!B1290, Data!$B$2:$L$134, 11, FALSE)&lt;&gt;1, VLOOKUP(Games!E1290, Data!$B$2:$L$134, 11, FALSE)=1), 1,0))*'Coefficients - Win Probability'!$K$2</f>
        <v>#N/A</v>
      </c>
      <c r="L1289" s="5" t="str">
        <f>(VLOOKUP(Games!B1290, Data!$B$2:$L$134, 3, FALSE)-VLOOKUP(Games!E1290, Data!$B$2:$L$134, 3, FALSE))*'Coefficients - Win Probability'!$L$2</f>
        <v>#N/A</v>
      </c>
      <c r="N1289" s="5" t="str">
        <f t="shared" si="1"/>
        <v>#N/A</v>
      </c>
    </row>
    <row r="1290" ht="14.25" customHeight="1">
      <c r="A1290" s="5" t="n">
        <f>'Coefficients - Win Probability'!$A$2</f>
        <v>0</v>
      </c>
      <c r="B1290" s="5" t="n">
        <f>(Games!G1291)*'Coefficients - Win Probability'!$B$2</f>
        <v>0</v>
      </c>
      <c r="C1290" s="5" t="str">
        <f>(VLOOKUP(Games!B1291, Data!$B$2:$L$134, 4, FALSE)-VLOOKUP(Games!E1291, Data!$B$2:$L$134, 4, FALSE))*'Coefficients - Win Probability'!$C$2</f>
        <v>#N/A</v>
      </c>
      <c r="D1290" s="5" t="str">
        <f>(VLOOKUP(Games!B1291, Data!$B$2:$L$134, 5, FALSE)-VLOOKUP(Games!E1291, Data!$B$2:$L$134, 5, FALSE))*'Coefficients - Win Probability'!$D$2</f>
        <v>#N/A</v>
      </c>
      <c r="E1290" s="5" t="str">
        <f>(VLOOKUP(Games!B1291, Data!$B$2:$L$134, 6, FALSE)-VLOOKUP(Games!E1291, Data!$B$2:$L$134, 6, FALSE))*'Coefficients - Win Probability'!$E$2</f>
        <v>#N/A</v>
      </c>
      <c r="F1290" s="5" t="str">
        <f>(VLOOKUP(Games!B1291, Data!$B$2:$L$134, 7, FALSE)-VLOOKUP(Games!E1291, Data!$B$2:$L$134, 7, FALSE))*'Coefficients - Win Probability'!$F$2</f>
        <v>#N/A</v>
      </c>
      <c r="G1290" s="5" t="str">
        <f>(VLOOKUP(Games!B1291, Data!$B$2:$L$134, 8, FALSE)-VLOOKUP(Games!E1291, Data!$B$2:$L$134, 8, FALSE))*'Coefficients - Win Probability'!$G$2</f>
        <v>#N/A</v>
      </c>
      <c r="H1290" s="5" t="str">
        <f>(VLOOKUP(Games!B1291, Data!$B$2:$L$134, 9, FALSE)-VLOOKUP(Games!E1291, Data!$B$2:$L$134, 9, FALSE))*'Coefficients - Win Probability'!$H$2</f>
        <v>#N/A</v>
      </c>
      <c r="I1290" s="5" t="str">
        <f>(VLOOKUP(Games!B1291, Data!$B$2:$L$134, 10, FALSE)-VLOOKUP(Games!E1291, Data!$B$2:$L$134, 10, FALSE))*'Coefficients - Win Probability'!$I$2</f>
        <v>#N/A</v>
      </c>
      <c r="J1290" s="5" t="str">
        <f>(IF(AND(VLOOKUP(Games!B1291, Data!$B$2:$L$134, 11, FALSE)=1, VLOOKUP(Games!E1291, Data!$B$2:$L$134, 11, FALSE)&lt;&gt;1), 1,0))*'Coefficients - Win Probability'!$J$2</f>
        <v>#N/A</v>
      </c>
      <c r="K1290" s="5" t="str">
        <f>(IF(AND(VLOOKUP(Games!B1291, Data!$B$2:$L$134, 11, FALSE)&lt;&gt;1, VLOOKUP(Games!E1291, Data!$B$2:$L$134, 11, FALSE)=1), 1,0))*'Coefficients - Win Probability'!$K$2</f>
        <v>#N/A</v>
      </c>
      <c r="L1290" s="5" t="str">
        <f>(VLOOKUP(Games!B1291, Data!$B$2:$L$134, 3, FALSE)-VLOOKUP(Games!E1291, Data!$B$2:$L$134, 3, FALSE))*'Coefficients - Win Probability'!$L$2</f>
        <v>#N/A</v>
      </c>
      <c r="N1290" s="5" t="str">
        <f t="shared" si="1"/>
        <v>#N/A</v>
      </c>
    </row>
    <row r="1291" ht="14.25" customHeight="1">
      <c r="A1291" s="5" t="n">
        <f>'Coefficients - Win Probability'!$A$2</f>
        <v>0</v>
      </c>
      <c r="B1291" s="5" t="n">
        <f>(Games!G1292)*'Coefficients - Win Probability'!$B$2</f>
        <v>0</v>
      </c>
      <c r="C1291" s="5" t="str">
        <f>(VLOOKUP(Games!B1292, Data!$B$2:$L$134, 4, FALSE)-VLOOKUP(Games!E1292, Data!$B$2:$L$134, 4, FALSE))*'Coefficients - Win Probability'!$C$2</f>
        <v>#N/A</v>
      </c>
      <c r="D1291" s="5" t="str">
        <f>(VLOOKUP(Games!B1292, Data!$B$2:$L$134, 5, FALSE)-VLOOKUP(Games!E1292, Data!$B$2:$L$134, 5, FALSE))*'Coefficients - Win Probability'!$D$2</f>
        <v>#N/A</v>
      </c>
      <c r="E1291" s="5" t="str">
        <f>(VLOOKUP(Games!B1292, Data!$B$2:$L$134, 6, FALSE)-VLOOKUP(Games!E1292, Data!$B$2:$L$134, 6, FALSE))*'Coefficients - Win Probability'!$E$2</f>
        <v>#N/A</v>
      </c>
      <c r="F1291" s="5" t="str">
        <f>(VLOOKUP(Games!B1292, Data!$B$2:$L$134, 7, FALSE)-VLOOKUP(Games!E1292, Data!$B$2:$L$134, 7, FALSE))*'Coefficients - Win Probability'!$F$2</f>
        <v>#N/A</v>
      </c>
      <c r="G1291" s="5" t="str">
        <f>(VLOOKUP(Games!B1292, Data!$B$2:$L$134, 8, FALSE)-VLOOKUP(Games!E1292, Data!$B$2:$L$134, 8, FALSE))*'Coefficients - Win Probability'!$G$2</f>
        <v>#N/A</v>
      </c>
      <c r="H1291" s="5" t="str">
        <f>(VLOOKUP(Games!B1292, Data!$B$2:$L$134, 9, FALSE)-VLOOKUP(Games!E1292, Data!$B$2:$L$134, 9, FALSE))*'Coefficients - Win Probability'!$H$2</f>
        <v>#N/A</v>
      </c>
      <c r="I1291" s="5" t="str">
        <f>(VLOOKUP(Games!B1292, Data!$B$2:$L$134, 10, FALSE)-VLOOKUP(Games!E1292, Data!$B$2:$L$134, 10, FALSE))*'Coefficients - Win Probability'!$I$2</f>
        <v>#N/A</v>
      </c>
      <c r="J1291" s="5" t="str">
        <f>(IF(AND(VLOOKUP(Games!B1292, Data!$B$2:$L$134, 11, FALSE)=1, VLOOKUP(Games!E1292, Data!$B$2:$L$134, 11, FALSE)&lt;&gt;1), 1,0))*'Coefficients - Win Probability'!$J$2</f>
        <v>#N/A</v>
      </c>
      <c r="K1291" s="5" t="str">
        <f>(IF(AND(VLOOKUP(Games!B1292, Data!$B$2:$L$134, 11, FALSE)&lt;&gt;1, VLOOKUP(Games!E1292, Data!$B$2:$L$134, 11, FALSE)=1), 1,0))*'Coefficients - Win Probability'!$K$2</f>
        <v>#N/A</v>
      </c>
      <c r="L1291" s="5" t="str">
        <f>(VLOOKUP(Games!B1292, Data!$B$2:$L$134, 3, FALSE)-VLOOKUP(Games!E1292, Data!$B$2:$L$134, 3, FALSE))*'Coefficients - Win Probability'!$L$2</f>
        <v>#N/A</v>
      </c>
      <c r="N1291" s="5" t="str">
        <f t="shared" si="1"/>
        <v>#N/A</v>
      </c>
    </row>
    <row r="1292" ht="14.25" customHeight="1">
      <c r="A1292" s="5" t="n">
        <f>'Coefficients - Win Probability'!$A$2</f>
        <v>0</v>
      </c>
      <c r="B1292" s="5" t="n">
        <f>(Games!G1293)*'Coefficients - Win Probability'!$B$2</f>
        <v>0</v>
      </c>
      <c r="C1292" s="5" t="str">
        <f>(VLOOKUP(Games!B1293, Data!$B$2:$L$134, 4, FALSE)-VLOOKUP(Games!E1293, Data!$B$2:$L$134, 4, FALSE))*'Coefficients - Win Probability'!$C$2</f>
        <v>#N/A</v>
      </c>
      <c r="D1292" s="5" t="str">
        <f>(VLOOKUP(Games!B1293, Data!$B$2:$L$134, 5, FALSE)-VLOOKUP(Games!E1293, Data!$B$2:$L$134, 5, FALSE))*'Coefficients - Win Probability'!$D$2</f>
        <v>#N/A</v>
      </c>
      <c r="E1292" s="5" t="str">
        <f>(VLOOKUP(Games!B1293, Data!$B$2:$L$134, 6, FALSE)-VLOOKUP(Games!E1293, Data!$B$2:$L$134, 6, FALSE))*'Coefficients - Win Probability'!$E$2</f>
        <v>#N/A</v>
      </c>
      <c r="F1292" s="5" t="str">
        <f>(VLOOKUP(Games!B1293, Data!$B$2:$L$134, 7, FALSE)-VLOOKUP(Games!E1293, Data!$B$2:$L$134, 7, FALSE))*'Coefficients - Win Probability'!$F$2</f>
        <v>#N/A</v>
      </c>
      <c r="G1292" s="5" t="str">
        <f>(VLOOKUP(Games!B1293, Data!$B$2:$L$134, 8, FALSE)-VLOOKUP(Games!E1293, Data!$B$2:$L$134, 8, FALSE))*'Coefficients - Win Probability'!$G$2</f>
        <v>#N/A</v>
      </c>
      <c r="H1292" s="5" t="str">
        <f>(VLOOKUP(Games!B1293, Data!$B$2:$L$134, 9, FALSE)-VLOOKUP(Games!E1293, Data!$B$2:$L$134, 9, FALSE))*'Coefficients - Win Probability'!$H$2</f>
        <v>#N/A</v>
      </c>
      <c r="I1292" s="5" t="str">
        <f>(VLOOKUP(Games!B1293, Data!$B$2:$L$134, 10, FALSE)-VLOOKUP(Games!E1293, Data!$B$2:$L$134, 10, FALSE))*'Coefficients - Win Probability'!$I$2</f>
        <v>#N/A</v>
      </c>
      <c r="J1292" s="5" t="str">
        <f>(IF(AND(VLOOKUP(Games!B1293, Data!$B$2:$L$134, 11, FALSE)=1, VLOOKUP(Games!E1293, Data!$B$2:$L$134, 11, FALSE)&lt;&gt;1), 1,0))*'Coefficients - Win Probability'!$J$2</f>
        <v>#N/A</v>
      </c>
      <c r="K1292" s="5" t="str">
        <f>(IF(AND(VLOOKUP(Games!B1293, Data!$B$2:$L$134, 11, FALSE)&lt;&gt;1, VLOOKUP(Games!E1293, Data!$B$2:$L$134, 11, FALSE)=1), 1,0))*'Coefficients - Win Probability'!$K$2</f>
        <v>#N/A</v>
      </c>
      <c r="L1292" s="5" t="str">
        <f>(VLOOKUP(Games!B1293, Data!$B$2:$L$134, 3, FALSE)-VLOOKUP(Games!E1293, Data!$B$2:$L$134, 3, FALSE))*'Coefficients - Win Probability'!$L$2</f>
        <v>#N/A</v>
      </c>
      <c r="N1292" s="5" t="str">
        <f t="shared" si="1"/>
        <v>#N/A</v>
      </c>
    </row>
    <row r="1293" ht="14.25" customHeight="1">
      <c r="A1293" s="5" t="n">
        <f>'Coefficients - Win Probability'!$A$2</f>
        <v>0</v>
      </c>
      <c r="B1293" s="5" t="n">
        <f>(Games!G1294)*'Coefficients - Win Probability'!$B$2</f>
        <v>0</v>
      </c>
      <c r="C1293" s="5" t="str">
        <f>(VLOOKUP(Games!B1294, Data!$B$2:$L$134, 4, FALSE)-VLOOKUP(Games!E1294, Data!$B$2:$L$134, 4, FALSE))*'Coefficients - Win Probability'!$C$2</f>
        <v>#N/A</v>
      </c>
      <c r="D1293" s="5" t="str">
        <f>(VLOOKUP(Games!B1294, Data!$B$2:$L$134, 5, FALSE)-VLOOKUP(Games!E1294, Data!$B$2:$L$134, 5, FALSE))*'Coefficients - Win Probability'!$D$2</f>
        <v>#N/A</v>
      </c>
      <c r="E1293" s="5" t="str">
        <f>(VLOOKUP(Games!B1294, Data!$B$2:$L$134, 6, FALSE)-VLOOKUP(Games!E1294, Data!$B$2:$L$134, 6, FALSE))*'Coefficients - Win Probability'!$E$2</f>
        <v>#N/A</v>
      </c>
      <c r="F1293" s="5" t="str">
        <f>(VLOOKUP(Games!B1294, Data!$B$2:$L$134, 7, FALSE)-VLOOKUP(Games!E1294, Data!$B$2:$L$134, 7, FALSE))*'Coefficients - Win Probability'!$F$2</f>
        <v>#N/A</v>
      </c>
      <c r="G1293" s="5" t="str">
        <f>(VLOOKUP(Games!B1294, Data!$B$2:$L$134, 8, FALSE)-VLOOKUP(Games!E1294, Data!$B$2:$L$134, 8, FALSE))*'Coefficients - Win Probability'!$G$2</f>
        <v>#N/A</v>
      </c>
      <c r="H1293" s="5" t="str">
        <f>(VLOOKUP(Games!B1294, Data!$B$2:$L$134, 9, FALSE)-VLOOKUP(Games!E1294, Data!$B$2:$L$134, 9, FALSE))*'Coefficients - Win Probability'!$H$2</f>
        <v>#N/A</v>
      </c>
      <c r="I1293" s="5" t="str">
        <f>(VLOOKUP(Games!B1294, Data!$B$2:$L$134, 10, FALSE)-VLOOKUP(Games!E1294, Data!$B$2:$L$134, 10, FALSE))*'Coefficients - Win Probability'!$I$2</f>
        <v>#N/A</v>
      </c>
      <c r="J1293" s="5" t="str">
        <f>(IF(AND(VLOOKUP(Games!B1294, Data!$B$2:$L$134, 11, FALSE)=1, VLOOKUP(Games!E1294, Data!$B$2:$L$134, 11, FALSE)&lt;&gt;1), 1,0))*'Coefficients - Win Probability'!$J$2</f>
        <v>#N/A</v>
      </c>
      <c r="K1293" s="5" t="str">
        <f>(IF(AND(VLOOKUP(Games!B1294, Data!$B$2:$L$134, 11, FALSE)&lt;&gt;1, VLOOKUP(Games!E1294, Data!$B$2:$L$134, 11, FALSE)=1), 1,0))*'Coefficients - Win Probability'!$K$2</f>
        <v>#N/A</v>
      </c>
      <c r="L1293" s="5" t="str">
        <f>(VLOOKUP(Games!B1294, Data!$B$2:$L$134, 3, FALSE)-VLOOKUP(Games!E1294, Data!$B$2:$L$134, 3, FALSE))*'Coefficients - Win Probability'!$L$2</f>
        <v>#N/A</v>
      </c>
      <c r="N1293" s="5" t="str">
        <f t="shared" si="1"/>
        <v>#N/A</v>
      </c>
    </row>
    <row r="1294" ht="14.25" customHeight="1">
      <c r="A1294" s="5" t="n">
        <f>'Coefficients - Win Probability'!$A$2</f>
        <v>0</v>
      </c>
      <c r="B1294" s="5" t="n">
        <f>(Games!G1295)*'Coefficients - Win Probability'!$B$2</f>
        <v>0</v>
      </c>
      <c r="C1294" s="5" t="str">
        <f>(VLOOKUP(Games!B1295, Data!$B$2:$L$134, 4, FALSE)-VLOOKUP(Games!E1295, Data!$B$2:$L$134, 4, FALSE))*'Coefficients - Win Probability'!$C$2</f>
        <v>#N/A</v>
      </c>
      <c r="D1294" s="5" t="str">
        <f>(VLOOKUP(Games!B1295, Data!$B$2:$L$134, 5, FALSE)-VLOOKUP(Games!E1295, Data!$B$2:$L$134, 5, FALSE))*'Coefficients - Win Probability'!$D$2</f>
        <v>#N/A</v>
      </c>
      <c r="E1294" s="5" t="str">
        <f>(VLOOKUP(Games!B1295, Data!$B$2:$L$134, 6, FALSE)-VLOOKUP(Games!E1295, Data!$B$2:$L$134, 6, FALSE))*'Coefficients - Win Probability'!$E$2</f>
        <v>#N/A</v>
      </c>
      <c r="F1294" s="5" t="str">
        <f>(VLOOKUP(Games!B1295, Data!$B$2:$L$134, 7, FALSE)-VLOOKUP(Games!E1295, Data!$B$2:$L$134, 7, FALSE))*'Coefficients - Win Probability'!$F$2</f>
        <v>#N/A</v>
      </c>
      <c r="G1294" s="5" t="str">
        <f>(VLOOKUP(Games!B1295, Data!$B$2:$L$134, 8, FALSE)-VLOOKUP(Games!E1295, Data!$B$2:$L$134, 8, FALSE))*'Coefficients - Win Probability'!$G$2</f>
        <v>#N/A</v>
      </c>
      <c r="H1294" s="5" t="str">
        <f>(VLOOKUP(Games!B1295, Data!$B$2:$L$134, 9, FALSE)-VLOOKUP(Games!E1295, Data!$B$2:$L$134, 9, FALSE))*'Coefficients - Win Probability'!$H$2</f>
        <v>#N/A</v>
      </c>
      <c r="I1294" s="5" t="str">
        <f>(VLOOKUP(Games!B1295, Data!$B$2:$L$134, 10, FALSE)-VLOOKUP(Games!E1295, Data!$B$2:$L$134, 10, FALSE))*'Coefficients - Win Probability'!$I$2</f>
        <v>#N/A</v>
      </c>
      <c r="J1294" s="5" t="str">
        <f>(IF(AND(VLOOKUP(Games!B1295, Data!$B$2:$L$134, 11, FALSE)=1, VLOOKUP(Games!E1295, Data!$B$2:$L$134, 11, FALSE)&lt;&gt;1), 1,0))*'Coefficients - Win Probability'!$J$2</f>
        <v>#N/A</v>
      </c>
      <c r="K1294" s="5" t="str">
        <f>(IF(AND(VLOOKUP(Games!B1295, Data!$B$2:$L$134, 11, FALSE)&lt;&gt;1, VLOOKUP(Games!E1295, Data!$B$2:$L$134, 11, FALSE)=1), 1,0))*'Coefficients - Win Probability'!$K$2</f>
        <v>#N/A</v>
      </c>
      <c r="L1294" s="5" t="str">
        <f>(VLOOKUP(Games!B1295, Data!$B$2:$L$134, 3, FALSE)-VLOOKUP(Games!E1295, Data!$B$2:$L$134, 3, FALSE))*'Coefficients - Win Probability'!$L$2</f>
        <v>#N/A</v>
      </c>
      <c r="N1294" s="5" t="str">
        <f t="shared" si="1"/>
        <v>#N/A</v>
      </c>
    </row>
    <row r="1295" ht="14.25" customHeight="1">
      <c r="A1295" s="5" t="n">
        <f>'Coefficients - Win Probability'!$A$2</f>
        <v>0</v>
      </c>
      <c r="B1295" s="5" t="n">
        <f>(Games!G1296)*'Coefficients - Win Probability'!$B$2</f>
        <v>0</v>
      </c>
      <c r="C1295" s="5" t="str">
        <f>(VLOOKUP(Games!B1296, Data!$B$2:$L$134, 4, FALSE)-VLOOKUP(Games!E1296, Data!$B$2:$L$134, 4, FALSE))*'Coefficients - Win Probability'!$C$2</f>
        <v>#N/A</v>
      </c>
      <c r="D1295" s="5" t="str">
        <f>(VLOOKUP(Games!B1296, Data!$B$2:$L$134, 5, FALSE)-VLOOKUP(Games!E1296, Data!$B$2:$L$134, 5, FALSE))*'Coefficients - Win Probability'!$D$2</f>
        <v>#N/A</v>
      </c>
      <c r="E1295" s="5" t="str">
        <f>(VLOOKUP(Games!B1296, Data!$B$2:$L$134, 6, FALSE)-VLOOKUP(Games!E1296, Data!$B$2:$L$134, 6, FALSE))*'Coefficients - Win Probability'!$E$2</f>
        <v>#N/A</v>
      </c>
      <c r="F1295" s="5" t="str">
        <f>(VLOOKUP(Games!B1296, Data!$B$2:$L$134, 7, FALSE)-VLOOKUP(Games!E1296, Data!$B$2:$L$134, 7, FALSE))*'Coefficients - Win Probability'!$F$2</f>
        <v>#N/A</v>
      </c>
      <c r="G1295" s="5" t="str">
        <f>(VLOOKUP(Games!B1296, Data!$B$2:$L$134, 8, FALSE)-VLOOKUP(Games!E1296, Data!$B$2:$L$134, 8, FALSE))*'Coefficients - Win Probability'!$G$2</f>
        <v>#N/A</v>
      </c>
      <c r="H1295" s="5" t="str">
        <f>(VLOOKUP(Games!B1296, Data!$B$2:$L$134, 9, FALSE)-VLOOKUP(Games!E1296, Data!$B$2:$L$134, 9, FALSE))*'Coefficients - Win Probability'!$H$2</f>
        <v>#N/A</v>
      </c>
      <c r="I1295" s="5" t="str">
        <f>(VLOOKUP(Games!B1296, Data!$B$2:$L$134, 10, FALSE)-VLOOKUP(Games!E1296, Data!$B$2:$L$134, 10, FALSE))*'Coefficients - Win Probability'!$I$2</f>
        <v>#N/A</v>
      </c>
      <c r="J1295" s="5" t="str">
        <f>(IF(AND(VLOOKUP(Games!B1296, Data!$B$2:$L$134, 11, FALSE)=1, VLOOKUP(Games!E1296, Data!$B$2:$L$134, 11, FALSE)&lt;&gt;1), 1,0))*'Coefficients - Win Probability'!$J$2</f>
        <v>#N/A</v>
      </c>
      <c r="K1295" s="5" t="str">
        <f>(IF(AND(VLOOKUP(Games!B1296, Data!$B$2:$L$134, 11, FALSE)&lt;&gt;1, VLOOKUP(Games!E1296, Data!$B$2:$L$134, 11, FALSE)=1), 1,0))*'Coefficients - Win Probability'!$K$2</f>
        <v>#N/A</v>
      </c>
      <c r="L1295" s="5" t="str">
        <f>(VLOOKUP(Games!B1296, Data!$B$2:$L$134, 3, FALSE)-VLOOKUP(Games!E1296, Data!$B$2:$L$134, 3, FALSE))*'Coefficients - Win Probability'!$L$2</f>
        <v>#N/A</v>
      </c>
      <c r="N1295" s="5" t="str">
        <f t="shared" si="1"/>
        <v>#N/A</v>
      </c>
    </row>
    <row r="1296" ht="14.25" customHeight="1">
      <c r="A1296" s="5" t="n">
        <f>'Coefficients - Win Probability'!$A$2</f>
        <v>0</v>
      </c>
      <c r="B1296" s="5" t="n">
        <f>(Games!G1297)*'Coefficients - Win Probability'!$B$2</f>
        <v>0</v>
      </c>
      <c r="C1296" s="5" t="str">
        <f>(VLOOKUP(Games!B1297, Data!$B$2:$L$134, 4, FALSE)-VLOOKUP(Games!E1297, Data!$B$2:$L$134, 4, FALSE))*'Coefficients - Win Probability'!$C$2</f>
        <v>#N/A</v>
      </c>
      <c r="D1296" s="5" t="str">
        <f>(VLOOKUP(Games!B1297, Data!$B$2:$L$134, 5, FALSE)-VLOOKUP(Games!E1297, Data!$B$2:$L$134, 5, FALSE))*'Coefficients - Win Probability'!$D$2</f>
        <v>#N/A</v>
      </c>
      <c r="E1296" s="5" t="str">
        <f>(VLOOKUP(Games!B1297, Data!$B$2:$L$134, 6, FALSE)-VLOOKUP(Games!E1297, Data!$B$2:$L$134, 6, FALSE))*'Coefficients - Win Probability'!$E$2</f>
        <v>#N/A</v>
      </c>
      <c r="F1296" s="5" t="str">
        <f>(VLOOKUP(Games!B1297, Data!$B$2:$L$134, 7, FALSE)-VLOOKUP(Games!E1297, Data!$B$2:$L$134, 7, FALSE))*'Coefficients - Win Probability'!$F$2</f>
        <v>#N/A</v>
      </c>
      <c r="G1296" s="5" t="str">
        <f>(VLOOKUP(Games!B1297, Data!$B$2:$L$134, 8, FALSE)-VLOOKUP(Games!E1297, Data!$B$2:$L$134, 8, FALSE))*'Coefficients - Win Probability'!$G$2</f>
        <v>#N/A</v>
      </c>
      <c r="H1296" s="5" t="str">
        <f>(VLOOKUP(Games!B1297, Data!$B$2:$L$134, 9, FALSE)-VLOOKUP(Games!E1297, Data!$B$2:$L$134, 9, FALSE))*'Coefficients - Win Probability'!$H$2</f>
        <v>#N/A</v>
      </c>
      <c r="I1296" s="5" t="str">
        <f>(VLOOKUP(Games!B1297, Data!$B$2:$L$134, 10, FALSE)-VLOOKUP(Games!E1297, Data!$B$2:$L$134, 10, FALSE))*'Coefficients - Win Probability'!$I$2</f>
        <v>#N/A</v>
      </c>
      <c r="J1296" s="5" t="str">
        <f>(IF(AND(VLOOKUP(Games!B1297, Data!$B$2:$L$134, 11, FALSE)=1, VLOOKUP(Games!E1297, Data!$B$2:$L$134, 11, FALSE)&lt;&gt;1), 1,0))*'Coefficients - Win Probability'!$J$2</f>
        <v>#N/A</v>
      </c>
      <c r="K1296" s="5" t="str">
        <f>(IF(AND(VLOOKUP(Games!B1297, Data!$B$2:$L$134, 11, FALSE)&lt;&gt;1, VLOOKUP(Games!E1297, Data!$B$2:$L$134, 11, FALSE)=1), 1,0))*'Coefficients - Win Probability'!$K$2</f>
        <v>#N/A</v>
      </c>
      <c r="L1296" s="5" t="str">
        <f>(VLOOKUP(Games!B1297, Data!$B$2:$L$134, 3, FALSE)-VLOOKUP(Games!E1297, Data!$B$2:$L$134, 3, FALSE))*'Coefficients - Win Probability'!$L$2</f>
        <v>#N/A</v>
      </c>
      <c r="N1296" s="5" t="str">
        <f t="shared" si="1"/>
        <v>#N/A</v>
      </c>
    </row>
    <row r="1297" ht="14.25" customHeight="1">
      <c r="A1297" s="5" t="n">
        <f>'Coefficients - Win Probability'!$A$2</f>
        <v>0</v>
      </c>
      <c r="B1297" s="5" t="n">
        <f>(Games!G1298)*'Coefficients - Win Probability'!$B$2</f>
        <v>0</v>
      </c>
      <c r="C1297" s="5" t="str">
        <f>(VLOOKUP(Games!B1298, Data!$B$2:$L$134, 4, FALSE)-VLOOKUP(Games!E1298, Data!$B$2:$L$134, 4, FALSE))*'Coefficients - Win Probability'!$C$2</f>
        <v>#N/A</v>
      </c>
      <c r="D1297" s="5" t="str">
        <f>(VLOOKUP(Games!B1298, Data!$B$2:$L$134, 5, FALSE)-VLOOKUP(Games!E1298, Data!$B$2:$L$134, 5, FALSE))*'Coefficients - Win Probability'!$D$2</f>
        <v>#N/A</v>
      </c>
      <c r="E1297" s="5" t="str">
        <f>(VLOOKUP(Games!B1298, Data!$B$2:$L$134, 6, FALSE)-VLOOKUP(Games!E1298, Data!$B$2:$L$134, 6, FALSE))*'Coefficients - Win Probability'!$E$2</f>
        <v>#N/A</v>
      </c>
      <c r="F1297" s="5" t="str">
        <f>(VLOOKUP(Games!B1298, Data!$B$2:$L$134, 7, FALSE)-VLOOKUP(Games!E1298, Data!$B$2:$L$134, 7, FALSE))*'Coefficients - Win Probability'!$F$2</f>
        <v>#N/A</v>
      </c>
      <c r="G1297" s="5" t="str">
        <f>(VLOOKUP(Games!B1298, Data!$B$2:$L$134, 8, FALSE)-VLOOKUP(Games!E1298, Data!$B$2:$L$134, 8, FALSE))*'Coefficients - Win Probability'!$G$2</f>
        <v>#N/A</v>
      </c>
      <c r="H1297" s="5" t="str">
        <f>(VLOOKUP(Games!B1298, Data!$B$2:$L$134, 9, FALSE)-VLOOKUP(Games!E1298, Data!$B$2:$L$134, 9, FALSE))*'Coefficients - Win Probability'!$H$2</f>
        <v>#N/A</v>
      </c>
      <c r="I1297" s="5" t="str">
        <f>(VLOOKUP(Games!B1298, Data!$B$2:$L$134, 10, FALSE)-VLOOKUP(Games!E1298, Data!$B$2:$L$134, 10, FALSE))*'Coefficients - Win Probability'!$I$2</f>
        <v>#N/A</v>
      </c>
      <c r="J1297" s="5" t="str">
        <f>(IF(AND(VLOOKUP(Games!B1298, Data!$B$2:$L$134, 11, FALSE)=1, VLOOKUP(Games!E1298, Data!$B$2:$L$134, 11, FALSE)&lt;&gt;1), 1,0))*'Coefficients - Win Probability'!$J$2</f>
        <v>#N/A</v>
      </c>
      <c r="K1297" s="5" t="str">
        <f>(IF(AND(VLOOKUP(Games!B1298, Data!$B$2:$L$134, 11, FALSE)&lt;&gt;1, VLOOKUP(Games!E1298, Data!$B$2:$L$134, 11, FALSE)=1), 1,0))*'Coefficients - Win Probability'!$K$2</f>
        <v>#N/A</v>
      </c>
      <c r="L1297" s="5" t="str">
        <f>(VLOOKUP(Games!B1298, Data!$B$2:$L$134, 3, FALSE)-VLOOKUP(Games!E1298, Data!$B$2:$L$134, 3, FALSE))*'Coefficients - Win Probability'!$L$2</f>
        <v>#N/A</v>
      </c>
      <c r="N1297" s="5" t="str">
        <f t="shared" si="1"/>
        <v>#N/A</v>
      </c>
    </row>
    <row r="1298" ht="14.25" customHeight="1">
      <c r="A1298" s="5" t="n">
        <f>'Coefficients - Win Probability'!$A$2</f>
        <v>0</v>
      </c>
      <c r="B1298" s="5" t="n">
        <f>(Games!G1299)*'Coefficients - Win Probability'!$B$2</f>
        <v>0</v>
      </c>
      <c r="C1298" s="5" t="str">
        <f>(VLOOKUP(Games!B1299, Data!$B$2:$L$134, 4, FALSE)-VLOOKUP(Games!E1299, Data!$B$2:$L$134, 4, FALSE))*'Coefficients - Win Probability'!$C$2</f>
        <v>#N/A</v>
      </c>
      <c r="D1298" s="5" t="str">
        <f>(VLOOKUP(Games!B1299, Data!$B$2:$L$134, 5, FALSE)-VLOOKUP(Games!E1299, Data!$B$2:$L$134, 5, FALSE))*'Coefficients - Win Probability'!$D$2</f>
        <v>#N/A</v>
      </c>
      <c r="E1298" s="5" t="str">
        <f>(VLOOKUP(Games!B1299, Data!$B$2:$L$134, 6, FALSE)-VLOOKUP(Games!E1299, Data!$B$2:$L$134, 6, FALSE))*'Coefficients - Win Probability'!$E$2</f>
        <v>#N/A</v>
      </c>
      <c r="F1298" s="5" t="str">
        <f>(VLOOKUP(Games!B1299, Data!$B$2:$L$134, 7, FALSE)-VLOOKUP(Games!E1299, Data!$B$2:$L$134, 7, FALSE))*'Coefficients - Win Probability'!$F$2</f>
        <v>#N/A</v>
      </c>
      <c r="G1298" s="5" t="str">
        <f>(VLOOKUP(Games!B1299, Data!$B$2:$L$134, 8, FALSE)-VLOOKUP(Games!E1299, Data!$B$2:$L$134, 8, FALSE))*'Coefficients - Win Probability'!$G$2</f>
        <v>#N/A</v>
      </c>
      <c r="H1298" s="5" t="str">
        <f>(VLOOKUP(Games!B1299, Data!$B$2:$L$134, 9, FALSE)-VLOOKUP(Games!E1299, Data!$B$2:$L$134, 9, FALSE))*'Coefficients - Win Probability'!$H$2</f>
        <v>#N/A</v>
      </c>
      <c r="I1298" s="5" t="str">
        <f>(VLOOKUP(Games!B1299, Data!$B$2:$L$134, 10, FALSE)-VLOOKUP(Games!E1299, Data!$B$2:$L$134, 10, FALSE))*'Coefficients - Win Probability'!$I$2</f>
        <v>#N/A</v>
      </c>
      <c r="J1298" s="5" t="str">
        <f>(IF(AND(VLOOKUP(Games!B1299, Data!$B$2:$L$134, 11, FALSE)=1, VLOOKUP(Games!E1299, Data!$B$2:$L$134, 11, FALSE)&lt;&gt;1), 1,0))*'Coefficients - Win Probability'!$J$2</f>
        <v>#N/A</v>
      </c>
      <c r="K1298" s="5" t="str">
        <f>(IF(AND(VLOOKUP(Games!B1299, Data!$B$2:$L$134, 11, FALSE)&lt;&gt;1, VLOOKUP(Games!E1299, Data!$B$2:$L$134, 11, FALSE)=1), 1,0))*'Coefficients - Win Probability'!$K$2</f>
        <v>#N/A</v>
      </c>
      <c r="L1298" s="5" t="str">
        <f>(VLOOKUP(Games!B1299, Data!$B$2:$L$134, 3, FALSE)-VLOOKUP(Games!E1299, Data!$B$2:$L$134, 3, FALSE))*'Coefficients - Win Probability'!$L$2</f>
        <v>#N/A</v>
      </c>
      <c r="N1298" s="5" t="str">
        <f t="shared" si="1"/>
        <v>#N/A</v>
      </c>
    </row>
    <row r="1299" ht="14.25" customHeight="1">
      <c r="A1299" s="5" t="n">
        <f>'Coefficients - Win Probability'!$A$2</f>
        <v>0</v>
      </c>
      <c r="B1299" s="5" t="n">
        <f>(Games!G1300)*'Coefficients - Win Probability'!$B$2</f>
        <v>0</v>
      </c>
      <c r="C1299" s="5" t="str">
        <f>(VLOOKUP(Games!B1300, Data!$B$2:$L$134, 4, FALSE)-VLOOKUP(Games!E1300, Data!$B$2:$L$134, 4, FALSE))*'Coefficients - Win Probability'!$C$2</f>
        <v>#N/A</v>
      </c>
      <c r="D1299" s="5" t="str">
        <f>(VLOOKUP(Games!B1300, Data!$B$2:$L$134, 5, FALSE)-VLOOKUP(Games!E1300, Data!$B$2:$L$134, 5, FALSE))*'Coefficients - Win Probability'!$D$2</f>
        <v>#N/A</v>
      </c>
      <c r="E1299" s="5" t="str">
        <f>(VLOOKUP(Games!B1300, Data!$B$2:$L$134, 6, FALSE)-VLOOKUP(Games!E1300, Data!$B$2:$L$134, 6, FALSE))*'Coefficients - Win Probability'!$E$2</f>
        <v>#N/A</v>
      </c>
      <c r="F1299" s="5" t="str">
        <f>(VLOOKUP(Games!B1300, Data!$B$2:$L$134, 7, FALSE)-VLOOKUP(Games!E1300, Data!$B$2:$L$134, 7, FALSE))*'Coefficients - Win Probability'!$F$2</f>
        <v>#N/A</v>
      </c>
      <c r="G1299" s="5" t="str">
        <f>(VLOOKUP(Games!B1300, Data!$B$2:$L$134, 8, FALSE)-VLOOKUP(Games!E1300, Data!$B$2:$L$134, 8, FALSE))*'Coefficients - Win Probability'!$G$2</f>
        <v>#N/A</v>
      </c>
      <c r="H1299" s="5" t="str">
        <f>(VLOOKUP(Games!B1300, Data!$B$2:$L$134, 9, FALSE)-VLOOKUP(Games!E1300, Data!$B$2:$L$134, 9, FALSE))*'Coefficients - Win Probability'!$H$2</f>
        <v>#N/A</v>
      </c>
      <c r="I1299" s="5" t="str">
        <f>(VLOOKUP(Games!B1300, Data!$B$2:$L$134, 10, FALSE)-VLOOKUP(Games!E1300, Data!$B$2:$L$134, 10, FALSE))*'Coefficients - Win Probability'!$I$2</f>
        <v>#N/A</v>
      </c>
      <c r="J1299" s="5" t="str">
        <f>(IF(AND(VLOOKUP(Games!B1300, Data!$B$2:$L$134, 11, FALSE)=1, VLOOKUP(Games!E1300, Data!$B$2:$L$134, 11, FALSE)&lt;&gt;1), 1,0))*'Coefficients - Win Probability'!$J$2</f>
        <v>#N/A</v>
      </c>
      <c r="K1299" s="5" t="str">
        <f>(IF(AND(VLOOKUP(Games!B1300, Data!$B$2:$L$134, 11, FALSE)&lt;&gt;1, VLOOKUP(Games!E1300, Data!$B$2:$L$134, 11, FALSE)=1), 1,0))*'Coefficients - Win Probability'!$K$2</f>
        <v>#N/A</v>
      </c>
      <c r="L1299" s="5" t="str">
        <f>(VLOOKUP(Games!B1300, Data!$B$2:$L$134, 3, FALSE)-VLOOKUP(Games!E1300, Data!$B$2:$L$134, 3, FALSE))*'Coefficients - Win Probability'!$L$2</f>
        <v>#N/A</v>
      </c>
      <c r="N1299" s="5" t="str">
        <f t="shared" si="1"/>
        <v>#N/A</v>
      </c>
    </row>
    <row r="1300" ht="14.25" customHeight="1">
      <c r="A1300" s="5" t="n">
        <f>'Coefficients - Win Probability'!$A$2</f>
        <v>0</v>
      </c>
      <c r="B1300" s="5" t="n">
        <f>(Games!G1301)*'Coefficients - Win Probability'!$B$2</f>
        <v>0</v>
      </c>
      <c r="C1300" s="5" t="str">
        <f>(VLOOKUP(Games!B1301, Data!$B$2:$L$134, 4, FALSE)-VLOOKUP(Games!E1301, Data!$B$2:$L$134, 4, FALSE))*'Coefficients - Win Probability'!$C$2</f>
        <v>#N/A</v>
      </c>
      <c r="D1300" s="5" t="str">
        <f>(VLOOKUP(Games!B1301, Data!$B$2:$L$134, 5, FALSE)-VLOOKUP(Games!E1301, Data!$B$2:$L$134, 5, FALSE))*'Coefficients - Win Probability'!$D$2</f>
        <v>#N/A</v>
      </c>
      <c r="E1300" s="5" t="str">
        <f>(VLOOKUP(Games!B1301, Data!$B$2:$L$134, 6, FALSE)-VLOOKUP(Games!E1301, Data!$B$2:$L$134, 6, FALSE))*'Coefficients - Win Probability'!$E$2</f>
        <v>#N/A</v>
      </c>
      <c r="F1300" s="5" t="str">
        <f>(VLOOKUP(Games!B1301, Data!$B$2:$L$134, 7, FALSE)-VLOOKUP(Games!E1301, Data!$B$2:$L$134, 7, FALSE))*'Coefficients - Win Probability'!$F$2</f>
        <v>#N/A</v>
      </c>
      <c r="G1300" s="5" t="str">
        <f>(VLOOKUP(Games!B1301, Data!$B$2:$L$134, 8, FALSE)-VLOOKUP(Games!E1301, Data!$B$2:$L$134, 8, FALSE))*'Coefficients - Win Probability'!$G$2</f>
        <v>#N/A</v>
      </c>
      <c r="H1300" s="5" t="str">
        <f>(VLOOKUP(Games!B1301, Data!$B$2:$L$134, 9, FALSE)-VLOOKUP(Games!E1301, Data!$B$2:$L$134, 9, FALSE))*'Coefficients - Win Probability'!$H$2</f>
        <v>#N/A</v>
      </c>
      <c r="I1300" s="5" t="str">
        <f>(VLOOKUP(Games!B1301, Data!$B$2:$L$134, 10, FALSE)-VLOOKUP(Games!E1301, Data!$B$2:$L$134, 10, FALSE))*'Coefficients - Win Probability'!$I$2</f>
        <v>#N/A</v>
      </c>
      <c r="J1300" s="5" t="str">
        <f>(IF(AND(VLOOKUP(Games!B1301, Data!$B$2:$L$134, 11, FALSE)=1, VLOOKUP(Games!E1301, Data!$B$2:$L$134, 11, FALSE)&lt;&gt;1), 1,0))*'Coefficients - Win Probability'!$J$2</f>
        <v>#N/A</v>
      </c>
      <c r="K1300" s="5" t="str">
        <f>(IF(AND(VLOOKUP(Games!B1301, Data!$B$2:$L$134, 11, FALSE)&lt;&gt;1, VLOOKUP(Games!E1301, Data!$B$2:$L$134, 11, FALSE)=1), 1,0))*'Coefficients - Win Probability'!$K$2</f>
        <v>#N/A</v>
      </c>
      <c r="L1300" s="5" t="str">
        <f>(VLOOKUP(Games!B1301, Data!$B$2:$L$134, 3, FALSE)-VLOOKUP(Games!E1301, Data!$B$2:$L$134, 3, FALSE))*'Coefficients - Win Probability'!$L$2</f>
        <v>#N/A</v>
      </c>
      <c r="N1300" s="5" t="str">
        <f t="shared" si="1"/>
        <v>#N/A</v>
      </c>
    </row>
    <row r="1301" ht="14.25" customHeight="1">
      <c r="A1301" s="5" t="n">
        <f>'Coefficients - Win Probability'!$A$2</f>
        <v>0</v>
      </c>
      <c r="B1301" s="5" t="n">
        <f>(Games!G1302)*'Coefficients - Win Probability'!$B$2</f>
        <v>0</v>
      </c>
      <c r="C1301" s="5" t="str">
        <f>(VLOOKUP(Games!B1302, Data!$B$2:$L$134, 4, FALSE)-VLOOKUP(Games!E1302, Data!$B$2:$L$134, 4, FALSE))*'Coefficients - Win Probability'!$C$2</f>
        <v>#N/A</v>
      </c>
      <c r="D1301" s="5" t="str">
        <f>(VLOOKUP(Games!B1302, Data!$B$2:$L$134, 5, FALSE)-VLOOKUP(Games!E1302, Data!$B$2:$L$134, 5, FALSE))*'Coefficients - Win Probability'!$D$2</f>
        <v>#N/A</v>
      </c>
      <c r="E1301" s="5" t="str">
        <f>(VLOOKUP(Games!B1302, Data!$B$2:$L$134, 6, FALSE)-VLOOKUP(Games!E1302, Data!$B$2:$L$134, 6, FALSE))*'Coefficients - Win Probability'!$E$2</f>
        <v>#N/A</v>
      </c>
      <c r="F1301" s="5" t="str">
        <f>(VLOOKUP(Games!B1302, Data!$B$2:$L$134, 7, FALSE)-VLOOKUP(Games!E1302, Data!$B$2:$L$134, 7, FALSE))*'Coefficients - Win Probability'!$F$2</f>
        <v>#N/A</v>
      </c>
      <c r="G1301" s="5" t="str">
        <f>(VLOOKUP(Games!B1302, Data!$B$2:$L$134, 8, FALSE)-VLOOKUP(Games!E1302, Data!$B$2:$L$134, 8, FALSE))*'Coefficients - Win Probability'!$G$2</f>
        <v>#N/A</v>
      </c>
      <c r="H1301" s="5" t="str">
        <f>(VLOOKUP(Games!B1302, Data!$B$2:$L$134, 9, FALSE)-VLOOKUP(Games!E1302, Data!$B$2:$L$134, 9, FALSE))*'Coefficients - Win Probability'!$H$2</f>
        <v>#N/A</v>
      </c>
      <c r="I1301" s="5" t="str">
        <f>(VLOOKUP(Games!B1302, Data!$B$2:$L$134, 10, FALSE)-VLOOKUP(Games!E1302, Data!$B$2:$L$134, 10, FALSE))*'Coefficients - Win Probability'!$I$2</f>
        <v>#N/A</v>
      </c>
      <c r="J1301" s="5" t="str">
        <f>(IF(AND(VLOOKUP(Games!B1302, Data!$B$2:$L$134, 11, FALSE)=1, VLOOKUP(Games!E1302, Data!$B$2:$L$134, 11, FALSE)&lt;&gt;1), 1,0))*'Coefficients - Win Probability'!$J$2</f>
        <v>#N/A</v>
      </c>
      <c r="K1301" s="5" t="str">
        <f>(IF(AND(VLOOKUP(Games!B1302, Data!$B$2:$L$134, 11, FALSE)&lt;&gt;1, VLOOKUP(Games!E1302, Data!$B$2:$L$134, 11, FALSE)=1), 1,0))*'Coefficients - Win Probability'!$K$2</f>
        <v>#N/A</v>
      </c>
      <c r="L1301" s="5" t="str">
        <f>(VLOOKUP(Games!B1302, Data!$B$2:$L$134, 3, FALSE)-VLOOKUP(Games!E1302, Data!$B$2:$L$134, 3, FALSE))*'Coefficients - Win Probability'!$L$2</f>
        <v>#N/A</v>
      </c>
      <c r="N1301" s="5" t="str">
        <f t="shared" si="1"/>
        <v>#N/A</v>
      </c>
    </row>
    <row r="1302" ht="14.25" customHeight="1">
      <c r="A1302" s="5" t="n">
        <f>'Coefficients - Win Probability'!$A$2</f>
        <v>0</v>
      </c>
      <c r="B1302" s="5" t="n">
        <f>(Games!G1303)*'Coefficients - Win Probability'!$B$2</f>
        <v>0</v>
      </c>
      <c r="C1302" s="5" t="str">
        <f>(VLOOKUP(Games!B1303, Data!$B$2:$L$134, 4, FALSE)-VLOOKUP(Games!E1303, Data!$B$2:$L$134, 4, FALSE))*'Coefficients - Win Probability'!$C$2</f>
        <v>#N/A</v>
      </c>
      <c r="D1302" s="5" t="str">
        <f>(VLOOKUP(Games!B1303, Data!$B$2:$L$134, 5, FALSE)-VLOOKUP(Games!E1303, Data!$B$2:$L$134, 5, FALSE))*'Coefficients - Win Probability'!$D$2</f>
        <v>#N/A</v>
      </c>
      <c r="E1302" s="5" t="str">
        <f>(VLOOKUP(Games!B1303, Data!$B$2:$L$134, 6, FALSE)-VLOOKUP(Games!E1303, Data!$B$2:$L$134, 6, FALSE))*'Coefficients - Win Probability'!$E$2</f>
        <v>#N/A</v>
      </c>
      <c r="F1302" s="5" t="str">
        <f>(VLOOKUP(Games!B1303, Data!$B$2:$L$134, 7, FALSE)-VLOOKUP(Games!E1303, Data!$B$2:$L$134, 7, FALSE))*'Coefficients - Win Probability'!$F$2</f>
        <v>#N/A</v>
      </c>
      <c r="G1302" s="5" t="str">
        <f>(VLOOKUP(Games!B1303, Data!$B$2:$L$134, 8, FALSE)-VLOOKUP(Games!E1303, Data!$B$2:$L$134, 8, FALSE))*'Coefficients - Win Probability'!$G$2</f>
        <v>#N/A</v>
      </c>
      <c r="H1302" s="5" t="str">
        <f>(VLOOKUP(Games!B1303, Data!$B$2:$L$134, 9, FALSE)-VLOOKUP(Games!E1303, Data!$B$2:$L$134, 9, FALSE))*'Coefficients - Win Probability'!$H$2</f>
        <v>#N/A</v>
      </c>
      <c r="I1302" s="5" t="str">
        <f>(VLOOKUP(Games!B1303, Data!$B$2:$L$134, 10, FALSE)-VLOOKUP(Games!E1303, Data!$B$2:$L$134, 10, FALSE))*'Coefficients - Win Probability'!$I$2</f>
        <v>#N/A</v>
      </c>
      <c r="J1302" s="5" t="str">
        <f>(IF(AND(VLOOKUP(Games!B1303, Data!$B$2:$L$134, 11, FALSE)=1, VLOOKUP(Games!E1303, Data!$B$2:$L$134, 11, FALSE)&lt;&gt;1), 1,0))*'Coefficients - Win Probability'!$J$2</f>
        <v>#N/A</v>
      </c>
      <c r="K1302" s="5" t="str">
        <f>(IF(AND(VLOOKUP(Games!B1303, Data!$B$2:$L$134, 11, FALSE)&lt;&gt;1, VLOOKUP(Games!E1303, Data!$B$2:$L$134, 11, FALSE)=1), 1,0))*'Coefficients - Win Probability'!$K$2</f>
        <v>#N/A</v>
      </c>
      <c r="L1302" s="5" t="str">
        <f>(VLOOKUP(Games!B1303, Data!$B$2:$L$134, 3, FALSE)-VLOOKUP(Games!E1303, Data!$B$2:$L$134, 3, FALSE))*'Coefficients - Win Probability'!$L$2</f>
        <v>#N/A</v>
      </c>
      <c r="N1302" s="5" t="str">
        <f t="shared" si="1"/>
        <v>#N/A</v>
      </c>
    </row>
    <row r="1303" ht="14.25" customHeight="1">
      <c r="A1303" s="5" t="n">
        <f>'Coefficients - Win Probability'!$A$2</f>
        <v>0</v>
      </c>
      <c r="B1303" s="5" t="n">
        <f>(Games!G1304)*'Coefficients - Win Probability'!$B$2</f>
        <v>0</v>
      </c>
      <c r="C1303" s="5" t="str">
        <f>(VLOOKUP(Games!B1304, Data!$B$2:$L$134, 4, FALSE)-VLOOKUP(Games!E1304, Data!$B$2:$L$134, 4, FALSE))*'Coefficients - Win Probability'!$C$2</f>
        <v>#N/A</v>
      </c>
      <c r="D1303" s="5" t="str">
        <f>(VLOOKUP(Games!B1304, Data!$B$2:$L$134, 5, FALSE)-VLOOKUP(Games!E1304, Data!$B$2:$L$134, 5, FALSE))*'Coefficients - Win Probability'!$D$2</f>
        <v>#N/A</v>
      </c>
      <c r="E1303" s="5" t="str">
        <f>(VLOOKUP(Games!B1304, Data!$B$2:$L$134, 6, FALSE)-VLOOKUP(Games!E1304, Data!$B$2:$L$134, 6, FALSE))*'Coefficients - Win Probability'!$E$2</f>
        <v>#N/A</v>
      </c>
      <c r="F1303" s="5" t="str">
        <f>(VLOOKUP(Games!B1304, Data!$B$2:$L$134, 7, FALSE)-VLOOKUP(Games!E1304, Data!$B$2:$L$134, 7, FALSE))*'Coefficients - Win Probability'!$F$2</f>
        <v>#N/A</v>
      </c>
      <c r="G1303" s="5" t="str">
        <f>(VLOOKUP(Games!B1304, Data!$B$2:$L$134, 8, FALSE)-VLOOKUP(Games!E1304, Data!$B$2:$L$134, 8, FALSE))*'Coefficients - Win Probability'!$G$2</f>
        <v>#N/A</v>
      </c>
      <c r="H1303" s="5" t="str">
        <f>(VLOOKUP(Games!B1304, Data!$B$2:$L$134, 9, FALSE)-VLOOKUP(Games!E1304, Data!$B$2:$L$134, 9, FALSE))*'Coefficients - Win Probability'!$H$2</f>
        <v>#N/A</v>
      </c>
      <c r="I1303" s="5" t="str">
        <f>(VLOOKUP(Games!B1304, Data!$B$2:$L$134, 10, FALSE)-VLOOKUP(Games!E1304, Data!$B$2:$L$134, 10, FALSE))*'Coefficients - Win Probability'!$I$2</f>
        <v>#N/A</v>
      </c>
      <c r="J1303" s="5" t="str">
        <f>(IF(AND(VLOOKUP(Games!B1304, Data!$B$2:$L$134, 11, FALSE)=1, VLOOKUP(Games!E1304, Data!$B$2:$L$134, 11, FALSE)&lt;&gt;1), 1,0))*'Coefficients - Win Probability'!$J$2</f>
        <v>#N/A</v>
      </c>
      <c r="K1303" s="5" t="str">
        <f>(IF(AND(VLOOKUP(Games!B1304, Data!$B$2:$L$134, 11, FALSE)&lt;&gt;1, VLOOKUP(Games!E1304, Data!$B$2:$L$134, 11, FALSE)=1), 1,0))*'Coefficients - Win Probability'!$K$2</f>
        <v>#N/A</v>
      </c>
      <c r="L1303" s="5" t="str">
        <f>(VLOOKUP(Games!B1304, Data!$B$2:$L$134, 3, FALSE)-VLOOKUP(Games!E1304, Data!$B$2:$L$134, 3, FALSE))*'Coefficients - Win Probability'!$L$2</f>
        <v>#N/A</v>
      </c>
      <c r="N1303" s="5" t="str">
        <f t="shared" si="1"/>
        <v>#N/A</v>
      </c>
    </row>
    <row r="1304" ht="14.25" customHeight="1">
      <c r="A1304" s="5" t="n">
        <f>'Coefficients - Win Probability'!$A$2</f>
        <v>0</v>
      </c>
      <c r="B1304" s="5" t="n">
        <f>(Games!G1305)*'Coefficients - Win Probability'!$B$2</f>
        <v>0</v>
      </c>
      <c r="C1304" s="5" t="str">
        <f>(VLOOKUP(Games!B1305, Data!$B$2:$L$134, 4, FALSE)-VLOOKUP(Games!E1305, Data!$B$2:$L$134, 4, FALSE))*'Coefficients - Win Probability'!$C$2</f>
        <v>#N/A</v>
      </c>
      <c r="D1304" s="5" t="str">
        <f>(VLOOKUP(Games!B1305, Data!$B$2:$L$134, 5, FALSE)-VLOOKUP(Games!E1305, Data!$B$2:$L$134, 5, FALSE))*'Coefficients - Win Probability'!$D$2</f>
        <v>#N/A</v>
      </c>
      <c r="E1304" s="5" t="str">
        <f>(VLOOKUP(Games!B1305, Data!$B$2:$L$134, 6, FALSE)-VLOOKUP(Games!E1305, Data!$B$2:$L$134, 6, FALSE))*'Coefficients - Win Probability'!$E$2</f>
        <v>#N/A</v>
      </c>
      <c r="F1304" s="5" t="str">
        <f>(VLOOKUP(Games!B1305, Data!$B$2:$L$134, 7, FALSE)-VLOOKUP(Games!E1305, Data!$B$2:$L$134, 7, FALSE))*'Coefficients - Win Probability'!$F$2</f>
        <v>#N/A</v>
      </c>
      <c r="G1304" s="5" t="str">
        <f>(VLOOKUP(Games!B1305, Data!$B$2:$L$134, 8, FALSE)-VLOOKUP(Games!E1305, Data!$B$2:$L$134, 8, FALSE))*'Coefficients - Win Probability'!$G$2</f>
        <v>#N/A</v>
      </c>
      <c r="H1304" s="5" t="str">
        <f>(VLOOKUP(Games!B1305, Data!$B$2:$L$134, 9, FALSE)-VLOOKUP(Games!E1305, Data!$B$2:$L$134, 9, FALSE))*'Coefficients - Win Probability'!$H$2</f>
        <v>#N/A</v>
      </c>
      <c r="I1304" s="5" t="str">
        <f>(VLOOKUP(Games!B1305, Data!$B$2:$L$134, 10, FALSE)-VLOOKUP(Games!E1305, Data!$B$2:$L$134, 10, FALSE))*'Coefficients - Win Probability'!$I$2</f>
        <v>#N/A</v>
      </c>
      <c r="J1304" s="5" t="str">
        <f>(IF(AND(VLOOKUP(Games!B1305, Data!$B$2:$L$134, 11, FALSE)=1, VLOOKUP(Games!E1305, Data!$B$2:$L$134, 11, FALSE)&lt;&gt;1), 1,0))*'Coefficients - Win Probability'!$J$2</f>
        <v>#N/A</v>
      </c>
      <c r="K1304" s="5" t="str">
        <f>(IF(AND(VLOOKUP(Games!B1305, Data!$B$2:$L$134, 11, FALSE)&lt;&gt;1, VLOOKUP(Games!E1305, Data!$B$2:$L$134, 11, FALSE)=1), 1,0))*'Coefficients - Win Probability'!$K$2</f>
        <v>#N/A</v>
      </c>
      <c r="L1304" s="5" t="str">
        <f>(VLOOKUP(Games!B1305, Data!$B$2:$L$134, 3, FALSE)-VLOOKUP(Games!E1305, Data!$B$2:$L$134, 3, FALSE))*'Coefficients - Win Probability'!$L$2</f>
        <v>#N/A</v>
      </c>
      <c r="N1304" s="5" t="str">
        <f t="shared" si="1"/>
        <v>#N/A</v>
      </c>
    </row>
    <row r="1305" ht="14.25" customHeight="1">
      <c r="A1305" s="5" t="n">
        <f>'Coefficients - Win Probability'!$A$2</f>
        <v>0</v>
      </c>
      <c r="B1305" s="5" t="n">
        <f>(Games!G1306)*'Coefficients - Win Probability'!$B$2</f>
        <v>0</v>
      </c>
      <c r="C1305" s="5" t="str">
        <f>(VLOOKUP(Games!B1306, Data!$B$2:$L$134, 4, FALSE)-VLOOKUP(Games!E1306, Data!$B$2:$L$134, 4, FALSE))*'Coefficients - Win Probability'!$C$2</f>
        <v>#N/A</v>
      </c>
      <c r="D1305" s="5" t="str">
        <f>(VLOOKUP(Games!B1306, Data!$B$2:$L$134, 5, FALSE)-VLOOKUP(Games!E1306, Data!$B$2:$L$134, 5, FALSE))*'Coefficients - Win Probability'!$D$2</f>
        <v>#N/A</v>
      </c>
      <c r="E1305" s="5" t="str">
        <f>(VLOOKUP(Games!B1306, Data!$B$2:$L$134, 6, FALSE)-VLOOKUP(Games!E1306, Data!$B$2:$L$134, 6, FALSE))*'Coefficients - Win Probability'!$E$2</f>
        <v>#N/A</v>
      </c>
      <c r="F1305" s="5" t="str">
        <f>(VLOOKUP(Games!B1306, Data!$B$2:$L$134, 7, FALSE)-VLOOKUP(Games!E1306, Data!$B$2:$L$134, 7, FALSE))*'Coefficients - Win Probability'!$F$2</f>
        <v>#N/A</v>
      </c>
      <c r="G1305" s="5" t="str">
        <f>(VLOOKUP(Games!B1306, Data!$B$2:$L$134, 8, FALSE)-VLOOKUP(Games!E1306, Data!$B$2:$L$134, 8, FALSE))*'Coefficients - Win Probability'!$G$2</f>
        <v>#N/A</v>
      </c>
      <c r="H1305" s="5" t="str">
        <f>(VLOOKUP(Games!B1306, Data!$B$2:$L$134, 9, FALSE)-VLOOKUP(Games!E1306, Data!$B$2:$L$134, 9, FALSE))*'Coefficients - Win Probability'!$H$2</f>
        <v>#N/A</v>
      </c>
      <c r="I1305" s="5" t="str">
        <f>(VLOOKUP(Games!B1306, Data!$B$2:$L$134, 10, FALSE)-VLOOKUP(Games!E1306, Data!$B$2:$L$134, 10, FALSE))*'Coefficients - Win Probability'!$I$2</f>
        <v>#N/A</v>
      </c>
      <c r="J1305" s="5" t="str">
        <f>(IF(AND(VLOOKUP(Games!B1306, Data!$B$2:$L$134, 11, FALSE)=1, VLOOKUP(Games!E1306, Data!$B$2:$L$134, 11, FALSE)&lt;&gt;1), 1,0))*'Coefficients - Win Probability'!$J$2</f>
        <v>#N/A</v>
      </c>
      <c r="K1305" s="5" t="str">
        <f>(IF(AND(VLOOKUP(Games!B1306, Data!$B$2:$L$134, 11, FALSE)&lt;&gt;1, VLOOKUP(Games!E1306, Data!$B$2:$L$134, 11, FALSE)=1), 1,0))*'Coefficients - Win Probability'!$K$2</f>
        <v>#N/A</v>
      </c>
      <c r="L1305" s="5" t="str">
        <f>(VLOOKUP(Games!B1306, Data!$B$2:$L$134, 3, FALSE)-VLOOKUP(Games!E1306, Data!$B$2:$L$134, 3, FALSE))*'Coefficients - Win Probability'!$L$2</f>
        <v>#N/A</v>
      </c>
      <c r="N1305" s="5" t="str">
        <f t="shared" si="1"/>
        <v>#N/A</v>
      </c>
    </row>
    <row r="1306" ht="14.25" customHeight="1">
      <c r="A1306" s="5" t="n">
        <f>'Coefficients - Win Probability'!$A$2</f>
        <v>0</v>
      </c>
      <c r="B1306" s="5" t="n">
        <f>(Games!G1307)*'Coefficients - Win Probability'!$B$2</f>
        <v>0</v>
      </c>
      <c r="C1306" s="5" t="str">
        <f>(VLOOKUP(Games!B1307, Data!$B$2:$L$134, 4, FALSE)-VLOOKUP(Games!E1307, Data!$B$2:$L$134, 4, FALSE))*'Coefficients - Win Probability'!$C$2</f>
        <v>#N/A</v>
      </c>
      <c r="D1306" s="5" t="str">
        <f>(VLOOKUP(Games!B1307, Data!$B$2:$L$134, 5, FALSE)-VLOOKUP(Games!E1307, Data!$B$2:$L$134, 5, FALSE))*'Coefficients - Win Probability'!$D$2</f>
        <v>#N/A</v>
      </c>
      <c r="E1306" s="5" t="str">
        <f>(VLOOKUP(Games!B1307, Data!$B$2:$L$134, 6, FALSE)-VLOOKUP(Games!E1307, Data!$B$2:$L$134, 6, FALSE))*'Coefficients - Win Probability'!$E$2</f>
        <v>#N/A</v>
      </c>
      <c r="F1306" s="5" t="str">
        <f>(VLOOKUP(Games!B1307, Data!$B$2:$L$134, 7, FALSE)-VLOOKUP(Games!E1307, Data!$B$2:$L$134, 7, FALSE))*'Coefficients - Win Probability'!$F$2</f>
        <v>#N/A</v>
      </c>
      <c r="G1306" s="5" t="str">
        <f>(VLOOKUP(Games!B1307, Data!$B$2:$L$134, 8, FALSE)-VLOOKUP(Games!E1307, Data!$B$2:$L$134, 8, FALSE))*'Coefficients - Win Probability'!$G$2</f>
        <v>#N/A</v>
      </c>
      <c r="H1306" s="5" t="str">
        <f>(VLOOKUP(Games!B1307, Data!$B$2:$L$134, 9, FALSE)-VLOOKUP(Games!E1307, Data!$B$2:$L$134, 9, FALSE))*'Coefficients - Win Probability'!$H$2</f>
        <v>#N/A</v>
      </c>
      <c r="I1306" s="5" t="str">
        <f>(VLOOKUP(Games!B1307, Data!$B$2:$L$134, 10, FALSE)-VLOOKUP(Games!E1307, Data!$B$2:$L$134, 10, FALSE))*'Coefficients - Win Probability'!$I$2</f>
        <v>#N/A</v>
      </c>
      <c r="J1306" s="5" t="str">
        <f>(IF(AND(VLOOKUP(Games!B1307, Data!$B$2:$L$134, 11, FALSE)=1, VLOOKUP(Games!E1307, Data!$B$2:$L$134, 11, FALSE)&lt;&gt;1), 1,0))*'Coefficients - Win Probability'!$J$2</f>
        <v>#N/A</v>
      </c>
      <c r="K1306" s="5" t="str">
        <f>(IF(AND(VLOOKUP(Games!B1307, Data!$B$2:$L$134, 11, FALSE)&lt;&gt;1, VLOOKUP(Games!E1307, Data!$B$2:$L$134, 11, FALSE)=1), 1,0))*'Coefficients - Win Probability'!$K$2</f>
        <v>#N/A</v>
      </c>
      <c r="L1306" s="5" t="str">
        <f>(VLOOKUP(Games!B1307, Data!$B$2:$L$134, 3, FALSE)-VLOOKUP(Games!E1307, Data!$B$2:$L$134, 3, FALSE))*'Coefficients - Win Probability'!$L$2</f>
        <v>#N/A</v>
      </c>
      <c r="N1306" s="5" t="str">
        <f t="shared" si="1"/>
        <v>#N/A</v>
      </c>
    </row>
    <row r="1307" ht="14.25" customHeight="1">
      <c r="A1307" s="5" t="n">
        <f>'Coefficients - Win Probability'!$A$2</f>
        <v>0</v>
      </c>
      <c r="B1307" s="5" t="n">
        <f>(Games!G1308)*'Coefficients - Win Probability'!$B$2</f>
        <v>0</v>
      </c>
      <c r="C1307" s="5" t="str">
        <f>(VLOOKUP(Games!B1308, Data!$B$2:$L$134, 4, FALSE)-VLOOKUP(Games!E1308, Data!$B$2:$L$134, 4, FALSE))*'Coefficients - Win Probability'!$C$2</f>
        <v>#N/A</v>
      </c>
      <c r="D1307" s="5" t="str">
        <f>(VLOOKUP(Games!B1308, Data!$B$2:$L$134, 5, FALSE)-VLOOKUP(Games!E1308, Data!$B$2:$L$134, 5, FALSE))*'Coefficients - Win Probability'!$D$2</f>
        <v>#N/A</v>
      </c>
      <c r="E1307" s="5" t="str">
        <f>(VLOOKUP(Games!B1308, Data!$B$2:$L$134, 6, FALSE)-VLOOKUP(Games!E1308, Data!$B$2:$L$134, 6, FALSE))*'Coefficients - Win Probability'!$E$2</f>
        <v>#N/A</v>
      </c>
      <c r="F1307" s="5" t="str">
        <f>(VLOOKUP(Games!B1308, Data!$B$2:$L$134, 7, FALSE)-VLOOKUP(Games!E1308, Data!$B$2:$L$134, 7, FALSE))*'Coefficients - Win Probability'!$F$2</f>
        <v>#N/A</v>
      </c>
      <c r="G1307" s="5" t="str">
        <f>(VLOOKUP(Games!B1308, Data!$B$2:$L$134, 8, FALSE)-VLOOKUP(Games!E1308, Data!$B$2:$L$134, 8, FALSE))*'Coefficients - Win Probability'!$G$2</f>
        <v>#N/A</v>
      </c>
      <c r="H1307" s="5" t="str">
        <f>(VLOOKUP(Games!B1308, Data!$B$2:$L$134, 9, FALSE)-VLOOKUP(Games!E1308, Data!$B$2:$L$134, 9, FALSE))*'Coefficients - Win Probability'!$H$2</f>
        <v>#N/A</v>
      </c>
      <c r="I1307" s="5" t="str">
        <f>(VLOOKUP(Games!B1308, Data!$B$2:$L$134, 10, FALSE)-VLOOKUP(Games!E1308, Data!$B$2:$L$134, 10, FALSE))*'Coefficients - Win Probability'!$I$2</f>
        <v>#N/A</v>
      </c>
      <c r="J1307" s="5" t="str">
        <f>(IF(AND(VLOOKUP(Games!B1308, Data!$B$2:$L$134, 11, FALSE)=1, VLOOKUP(Games!E1308, Data!$B$2:$L$134, 11, FALSE)&lt;&gt;1), 1,0))*'Coefficients - Win Probability'!$J$2</f>
        <v>#N/A</v>
      </c>
      <c r="K1307" s="5" t="str">
        <f>(IF(AND(VLOOKUP(Games!B1308, Data!$B$2:$L$134, 11, FALSE)&lt;&gt;1, VLOOKUP(Games!E1308, Data!$B$2:$L$134, 11, FALSE)=1), 1,0))*'Coefficients - Win Probability'!$K$2</f>
        <v>#N/A</v>
      </c>
      <c r="L1307" s="5" t="str">
        <f>(VLOOKUP(Games!B1308, Data!$B$2:$L$134, 3, FALSE)-VLOOKUP(Games!E1308, Data!$B$2:$L$134, 3, FALSE))*'Coefficients - Win Probability'!$L$2</f>
        <v>#N/A</v>
      </c>
      <c r="N1307" s="5" t="str">
        <f t="shared" si="1"/>
        <v>#N/A</v>
      </c>
    </row>
    <row r="1308" ht="14.25" customHeight="1">
      <c r="A1308" s="5" t="n">
        <f>'Coefficients - Win Probability'!$A$2</f>
        <v>0</v>
      </c>
      <c r="B1308" s="5" t="n">
        <f>(Games!G1309)*'Coefficients - Win Probability'!$B$2</f>
        <v>0</v>
      </c>
      <c r="C1308" s="5" t="str">
        <f>(VLOOKUP(Games!B1309, Data!$B$2:$L$134, 4, FALSE)-VLOOKUP(Games!E1309, Data!$B$2:$L$134, 4, FALSE))*'Coefficients - Win Probability'!$C$2</f>
        <v>#N/A</v>
      </c>
      <c r="D1308" s="5" t="str">
        <f>(VLOOKUP(Games!B1309, Data!$B$2:$L$134, 5, FALSE)-VLOOKUP(Games!E1309, Data!$B$2:$L$134, 5, FALSE))*'Coefficients - Win Probability'!$D$2</f>
        <v>#N/A</v>
      </c>
      <c r="E1308" s="5" t="str">
        <f>(VLOOKUP(Games!B1309, Data!$B$2:$L$134, 6, FALSE)-VLOOKUP(Games!E1309, Data!$B$2:$L$134, 6, FALSE))*'Coefficients - Win Probability'!$E$2</f>
        <v>#N/A</v>
      </c>
      <c r="F1308" s="5" t="str">
        <f>(VLOOKUP(Games!B1309, Data!$B$2:$L$134, 7, FALSE)-VLOOKUP(Games!E1309, Data!$B$2:$L$134, 7, FALSE))*'Coefficients - Win Probability'!$F$2</f>
        <v>#N/A</v>
      </c>
      <c r="G1308" s="5" t="str">
        <f>(VLOOKUP(Games!B1309, Data!$B$2:$L$134, 8, FALSE)-VLOOKUP(Games!E1309, Data!$B$2:$L$134, 8, FALSE))*'Coefficients - Win Probability'!$G$2</f>
        <v>#N/A</v>
      </c>
      <c r="H1308" s="5" t="str">
        <f>(VLOOKUP(Games!B1309, Data!$B$2:$L$134, 9, FALSE)-VLOOKUP(Games!E1309, Data!$B$2:$L$134, 9, FALSE))*'Coefficients - Win Probability'!$H$2</f>
        <v>#N/A</v>
      </c>
      <c r="I1308" s="5" t="str">
        <f>(VLOOKUP(Games!B1309, Data!$B$2:$L$134, 10, FALSE)-VLOOKUP(Games!E1309, Data!$B$2:$L$134, 10, FALSE))*'Coefficients - Win Probability'!$I$2</f>
        <v>#N/A</v>
      </c>
      <c r="J1308" s="5" t="str">
        <f>(IF(AND(VLOOKUP(Games!B1309, Data!$B$2:$L$134, 11, FALSE)=1, VLOOKUP(Games!E1309, Data!$B$2:$L$134, 11, FALSE)&lt;&gt;1), 1,0))*'Coefficients - Win Probability'!$J$2</f>
        <v>#N/A</v>
      </c>
      <c r="K1308" s="5" t="str">
        <f>(IF(AND(VLOOKUP(Games!B1309, Data!$B$2:$L$134, 11, FALSE)&lt;&gt;1, VLOOKUP(Games!E1309, Data!$B$2:$L$134, 11, FALSE)=1), 1,0))*'Coefficients - Win Probability'!$K$2</f>
        <v>#N/A</v>
      </c>
      <c r="L1308" s="5" t="str">
        <f>(VLOOKUP(Games!B1309, Data!$B$2:$L$134, 3, FALSE)-VLOOKUP(Games!E1309, Data!$B$2:$L$134, 3, FALSE))*'Coefficients - Win Probability'!$L$2</f>
        <v>#N/A</v>
      </c>
      <c r="N1308" s="5" t="str">
        <f t="shared" si="1"/>
        <v>#N/A</v>
      </c>
    </row>
    <row r="1309" ht="14.25" customHeight="1">
      <c r="A1309" s="5" t="n">
        <f>'Coefficients - Win Probability'!$A$2</f>
        <v>0</v>
      </c>
      <c r="B1309" s="5" t="n">
        <f>(Games!G1310)*'Coefficients - Win Probability'!$B$2</f>
        <v>0</v>
      </c>
      <c r="C1309" s="5" t="str">
        <f>(VLOOKUP(Games!B1310, Data!$B$2:$L$134, 4, FALSE)-VLOOKUP(Games!E1310, Data!$B$2:$L$134, 4, FALSE))*'Coefficients - Win Probability'!$C$2</f>
        <v>#N/A</v>
      </c>
      <c r="D1309" s="5" t="str">
        <f>(VLOOKUP(Games!B1310, Data!$B$2:$L$134, 5, FALSE)-VLOOKUP(Games!E1310, Data!$B$2:$L$134, 5, FALSE))*'Coefficients - Win Probability'!$D$2</f>
        <v>#N/A</v>
      </c>
      <c r="E1309" s="5" t="str">
        <f>(VLOOKUP(Games!B1310, Data!$B$2:$L$134, 6, FALSE)-VLOOKUP(Games!E1310, Data!$B$2:$L$134, 6, FALSE))*'Coefficients - Win Probability'!$E$2</f>
        <v>#N/A</v>
      </c>
      <c r="F1309" s="5" t="str">
        <f>(VLOOKUP(Games!B1310, Data!$B$2:$L$134, 7, FALSE)-VLOOKUP(Games!E1310, Data!$B$2:$L$134, 7, FALSE))*'Coefficients - Win Probability'!$F$2</f>
        <v>#N/A</v>
      </c>
      <c r="G1309" s="5" t="str">
        <f>(VLOOKUP(Games!B1310, Data!$B$2:$L$134, 8, FALSE)-VLOOKUP(Games!E1310, Data!$B$2:$L$134, 8, FALSE))*'Coefficients - Win Probability'!$G$2</f>
        <v>#N/A</v>
      </c>
      <c r="H1309" s="5" t="str">
        <f>(VLOOKUP(Games!B1310, Data!$B$2:$L$134, 9, FALSE)-VLOOKUP(Games!E1310, Data!$B$2:$L$134, 9, FALSE))*'Coefficients - Win Probability'!$H$2</f>
        <v>#N/A</v>
      </c>
      <c r="I1309" s="5" t="str">
        <f>(VLOOKUP(Games!B1310, Data!$B$2:$L$134, 10, FALSE)-VLOOKUP(Games!E1310, Data!$B$2:$L$134, 10, FALSE))*'Coefficients - Win Probability'!$I$2</f>
        <v>#N/A</v>
      </c>
      <c r="J1309" s="5" t="str">
        <f>(IF(AND(VLOOKUP(Games!B1310, Data!$B$2:$L$134, 11, FALSE)=1, VLOOKUP(Games!E1310, Data!$B$2:$L$134, 11, FALSE)&lt;&gt;1), 1,0))*'Coefficients - Win Probability'!$J$2</f>
        <v>#N/A</v>
      </c>
      <c r="K1309" s="5" t="str">
        <f>(IF(AND(VLOOKUP(Games!B1310, Data!$B$2:$L$134, 11, FALSE)&lt;&gt;1, VLOOKUP(Games!E1310, Data!$B$2:$L$134, 11, FALSE)=1), 1,0))*'Coefficients - Win Probability'!$K$2</f>
        <v>#N/A</v>
      </c>
      <c r="L1309" s="5" t="str">
        <f>(VLOOKUP(Games!B1310, Data!$B$2:$L$134, 3, FALSE)-VLOOKUP(Games!E1310, Data!$B$2:$L$134, 3, FALSE))*'Coefficients - Win Probability'!$L$2</f>
        <v>#N/A</v>
      </c>
      <c r="N1309" s="5" t="str">
        <f t="shared" si="1"/>
        <v>#N/A</v>
      </c>
    </row>
    <row r="1310" ht="14.25" customHeight="1">
      <c r="A1310" s="5" t="n">
        <f>'Coefficients - Win Probability'!$A$2</f>
        <v>0</v>
      </c>
      <c r="B1310" s="5" t="n">
        <f>(Games!G1311)*'Coefficients - Win Probability'!$B$2</f>
        <v>0</v>
      </c>
      <c r="C1310" s="5" t="str">
        <f>(VLOOKUP(Games!B1311, Data!$B$2:$L$134, 4, FALSE)-VLOOKUP(Games!E1311, Data!$B$2:$L$134, 4, FALSE))*'Coefficients - Win Probability'!$C$2</f>
        <v>#N/A</v>
      </c>
      <c r="D1310" s="5" t="str">
        <f>(VLOOKUP(Games!B1311, Data!$B$2:$L$134, 5, FALSE)-VLOOKUP(Games!E1311, Data!$B$2:$L$134, 5, FALSE))*'Coefficients - Win Probability'!$D$2</f>
        <v>#N/A</v>
      </c>
      <c r="E1310" s="5" t="str">
        <f>(VLOOKUP(Games!B1311, Data!$B$2:$L$134, 6, FALSE)-VLOOKUP(Games!E1311, Data!$B$2:$L$134, 6, FALSE))*'Coefficients - Win Probability'!$E$2</f>
        <v>#N/A</v>
      </c>
      <c r="F1310" s="5" t="str">
        <f>(VLOOKUP(Games!B1311, Data!$B$2:$L$134, 7, FALSE)-VLOOKUP(Games!E1311, Data!$B$2:$L$134, 7, FALSE))*'Coefficients - Win Probability'!$F$2</f>
        <v>#N/A</v>
      </c>
      <c r="G1310" s="5" t="str">
        <f>(VLOOKUP(Games!B1311, Data!$B$2:$L$134, 8, FALSE)-VLOOKUP(Games!E1311, Data!$B$2:$L$134, 8, FALSE))*'Coefficients - Win Probability'!$G$2</f>
        <v>#N/A</v>
      </c>
      <c r="H1310" s="5" t="str">
        <f>(VLOOKUP(Games!B1311, Data!$B$2:$L$134, 9, FALSE)-VLOOKUP(Games!E1311, Data!$B$2:$L$134, 9, FALSE))*'Coefficients - Win Probability'!$H$2</f>
        <v>#N/A</v>
      </c>
      <c r="I1310" s="5" t="str">
        <f>(VLOOKUP(Games!B1311, Data!$B$2:$L$134, 10, FALSE)-VLOOKUP(Games!E1311, Data!$B$2:$L$134, 10, FALSE))*'Coefficients - Win Probability'!$I$2</f>
        <v>#N/A</v>
      </c>
      <c r="J1310" s="5" t="str">
        <f>(IF(AND(VLOOKUP(Games!B1311, Data!$B$2:$L$134, 11, FALSE)=1, VLOOKUP(Games!E1311, Data!$B$2:$L$134, 11, FALSE)&lt;&gt;1), 1,0))*'Coefficients - Win Probability'!$J$2</f>
        <v>#N/A</v>
      </c>
      <c r="K1310" s="5" t="str">
        <f>(IF(AND(VLOOKUP(Games!B1311, Data!$B$2:$L$134, 11, FALSE)&lt;&gt;1, VLOOKUP(Games!E1311, Data!$B$2:$L$134, 11, FALSE)=1), 1,0))*'Coefficients - Win Probability'!$K$2</f>
        <v>#N/A</v>
      </c>
      <c r="L1310" s="5" t="str">
        <f>(VLOOKUP(Games!B1311, Data!$B$2:$L$134, 3, FALSE)-VLOOKUP(Games!E1311, Data!$B$2:$L$134, 3, FALSE))*'Coefficients - Win Probability'!$L$2</f>
        <v>#N/A</v>
      </c>
      <c r="N1310" s="5" t="str">
        <f t="shared" si="1"/>
        <v>#N/A</v>
      </c>
    </row>
    <row r="1311" ht="14.25" customHeight="1">
      <c r="A1311" s="5" t="n">
        <f>'Coefficients - Win Probability'!$A$2</f>
        <v>0</v>
      </c>
      <c r="B1311" s="5" t="n">
        <f>(Games!G1312)*'Coefficients - Win Probability'!$B$2</f>
        <v>0</v>
      </c>
      <c r="C1311" s="5" t="str">
        <f>(VLOOKUP(Games!B1312, Data!$B$2:$L$134, 4, FALSE)-VLOOKUP(Games!E1312, Data!$B$2:$L$134, 4, FALSE))*'Coefficients - Win Probability'!$C$2</f>
        <v>#N/A</v>
      </c>
      <c r="D1311" s="5" t="str">
        <f>(VLOOKUP(Games!B1312, Data!$B$2:$L$134, 5, FALSE)-VLOOKUP(Games!E1312, Data!$B$2:$L$134, 5, FALSE))*'Coefficients - Win Probability'!$D$2</f>
        <v>#N/A</v>
      </c>
      <c r="E1311" s="5" t="str">
        <f>(VLOOKUP(Games!B1312, Data!$B$2:$L$134, 6, FALSE)-VLOOKUP(Games!E1312, Data!$B$2:$L$134, 6, FALSE))*'Coefficients - Win Probability'!$E$2</f>
        <v>#N/A</v>
      </c>
      <c r="F1311" s="5" t="str">
        <f>(VLOOKUP(Games!B1312, Data!$B$2:$L$134, 7, FALSE)-VLOOKUP(Games!E1312, Data!$B$2:$L$134, 7, FALSE))*'Coefficients - Win Probability'!$F$2</f>
        <v>#N/A</v>
      </c>
      <c r="G1311" s="5" t="str">
        <f>(VLOOKUP(Games!B1312, Data!$B$2:$L$134, 8, FALSE)-VLOOKUP(Games!E1312, Data!$B$2:$L$134, 8, FALSE))*'Coefficients - Win Probability'!$G$2</f>
        <v>#N/A</v>
      </c>
      <c r="H1311" s="5" t="str">
        <f>(VLOOKUP(Games!B1312, Data!$B$2:$L$134, 9, FALSE)-VLOOKUP(Games!E1312, Data!$B$2:$L$134, 9, FALSE))*'Coefficients - Win Probability'!$H$2</f>
        <v>#N/A</v>
      </c>
      <c r="I1311" s="5" t="str">
        <f>(VLOOKUP(Games!B1312, Data!$B$2:$L$134, 10, FALSE)-VLOOKUP(Games!E1312, Data!$B$2:$L$134, 10, FALSE))*'Coefficients - Win Probability'!$I$2</f>
        <v>#N/A</v>
      </c>
      <c r="J1311" s="5" t="str">
        <f>(IF(AND(VLOOKUP(Games!B1312, Data!$B$2:$L$134, 11, FALSE)=1, VLOOKUP(Games!E1312, Data!$B$2:$L$134, 11, FALSE)&lt;&gt;1), 1,0))*'Coefficients - Win Probability'!$J$2</f>
        <v>#N/A</v>
      </c>
      <c r="K1311" s="5" t="str">
        <f>(IF(AND(VLOOKUP(Games!B1312, Data!$B$2:$L$134, 11, FALSE)&lt;&gt;1, VLOOKUP(Games!E1312, Data!$B$2:$L$134, 11, FALSE)=1), 1,0))*'Coefficients - Win Probability'!$K$2</f>
        <v>#N/A</v>
      </c>
      <c r="L1311" s="5" t="str">
        <f>(VLOOKUP(Games!B1312, Data!$B$2:$L$134, 3, FALSE)-VLOOKUP(Games!E1312, Data!$B$2:$L$134, 3, FALSE))*'Coefficients - Win Probability'!$L$2</f>
        <v>#N/A</v>
      </c>
      <c r="N1311" s="5" t="str">
        <f t="shared" si="1"/>
        <v>#N/A</v>
      </c>
    </row>
    <row r="1312" ht="14.25" customHeight="1">
      <c r="A1312" s="5" t="n">
        <f>'Coefficients - Win Probability'!$A$2</f>
        <v>0</v>
      </c>
      <c r="B1312" s="5" t="n">
        <f>(Games!G1313)*'Coefficients - Win Probability'!$B$2</f>
        <v>0</v>
      </c>
      <c r="C1312" s="5" t="str">
        <f>(VLOOKUP(Games!B1313, Data!$B$2:$L$134, 4, FALSE)-VLOOKUP(Games!E1313, Data!$B$2:$L$134, 4, FALSE))*'Coefficients - Win Probability'!$C$2</f>
        <v>#N/A</v>
      </c>
      <c r="D1312" s="5" t="str">
        <f>(VLOOKUP(Games!B1313, Data!$B$2:$L$134, 5, FALSE)-VLOOKUP(Games!E1313, Data!$B$2:$L$134, 5, FALSE))*'Coefficients - Win Probability'!$D$2</f>
        <v>#N/A</v>
      </c>
      <c r="E1312" s="5" t="str">
        <f>(VLOOKUP(Games!B1313, Data!$B$2:$L$134, 6, FALSE)-VLOOKUP(Games!E1313, Data!$B$2:$L$134, 6, FALSE))*'Coefficients - Win Probability'!$E$2</f>
        <v>#N/A</v>
      </c>
      <c r="F1312" s="5" t="str">
        <f>(VLOOKUP(Games!B1313, Data!$B$2:$L$134, 7, FALSE)-VLOOKUP(Games!E1313, Data!$B$2:$L$134, 7, FALSE))*'Coefficients - Win Probability'!$F$2</f>
        <v>#N/A</v>
      </c>
      <c r="G1312" s="5" t="str">
        <f>(VLOOKUP(Games!B1313, Data!$B$2:$L$134, 8, FALSE)-VLOOKUP(Games!E1313, Data!$B$2:$L$134, 8, FALSE))*'Coefficients - Win Probability'!$G$2</f>
        <v>#N/A</v>
      </c>
      <c r="H1312" s="5" t="str">
        <f>(VLOOKUP(Games!B1313, Data!$B$2:$L$134, 9, FALSE)-VLOOKUP(Games!E1313, Data!$B$2:$L$134, 9, FALSE))*'Coefficients - Win Probability'!$H$2</f>
        <v>#N/A</v>
      </c>
      <c r="I1312" s="5" t="str">
        <f>(VLOOKUP(Games!B1313, Data!$B$2:$L$134, 10, FALSE)-VLOOKUP(Games!E1313, Data!$B$2:$L$134, 10, FALSE))*'Coefficients - Win Probability'!$I$2</f>
        <v>#N/A</v>
      </c>
      <c r="J1312" s="5" t="str">
        <f>(IF(AND(VLOOKUP(Games!B1313, Data!$B$2:$L$134, 11, FALSE)=1, VLOOKUP(Games!E1313, Data!$B$2:$L$134, 11, FALSE)&lt;&gt;1), 1,0))*'Coefficients - Win Probability'!$J$2</f>
        <v>#N/A</v>
      </c>
      <c r="K1312" s="5" t="str">
        <f>(IF(AND(VLOOKUP(Games!B1313, Data!$B$2:$L$134, 11, FALSE)&lt;&gt;1, VLOOKUP(Games!E1313, Data!$B$2:$L$134, 11, FALSE)=1), 1,0))*'Coefficients - Win Probability'!$K$2</f>
        <v>#N/A</v>
      </c>
      <c r="L1312" s="5" t="str">
        <f>(VLOOKUP(Games!B1313, Data!$B$2:$L$134, 3, FALSE)-VLOOKUP(Games!E1313, Data!$B$2:$L$134, 3, FALSE))*'Coefficients - Win Probability'!$L$2</f>
        <v>#N/A</v>
      </c>
      <c r="N1312" s="5" t="str">
        <f t="shared" si="1"/>
        <v>#N/A</v>
      </c>
    </row>
    <row r="1313" ht="14.25" customHeight="1">
      <c r="A1313" s="5" t="n">
        <f>'Coefficients - Win Probability'!$A$2</f>
        <v>0</v>
      </c>
      <c r="B1313" s="5" t="n">
        <f>(Games!G1314)*'Coefficients - Win Probability'!$B$2</f>
        <v>0</v>
      </c>
      <c r="C1313" s="5" t="str">
        <f>(VLOOKUP(Games!B1314, Data!$B$2:$L$134, 4, FALSE)-VLOOKUP(Games!E1314, Data!$B$2:$L$134, 4, FALSE))*'Coefficients - Win Probability'!$C$2</f>
        <v>#N/A</v>
      </c>
      <c r="D1313" s="5" t="str">
        <f>(VLOOKUP(Games!B1314, Data!$B$2:$L$134, 5, FALSE)-VLOOKUP(Games!E1314, Data!$B$2:$L$134, 5, FALSE))*'Coefficients - Win Probability'!$D$2</f>
        <v>#N/A</v>
      </c>
      <c r="E1313" s="5" t="str">
        <f>(VLOOKUP(Games!B1314, Data!$B$2:$L$134, 6, FALSE)-VLOOKUP(Games!E1314, Data!$B$2:$L$134, 6, FALSE))*'Coefficients - Win Probability'!$E$2</f>
        <v>#N/A</v>
      </c>
      <c r="F1313" s="5" t="str">
        <f>(VLOOKUP(Games!B1314, Data!$B$2:$L$134, 7, FALSE)-VLOOKUP(Games!E1314, Data!$B$2:$L$134, 7, FALSE))*'Coefficients - Win Probability'!$F$2</f>
        <v>#N/A</v>
      </c>
      <c r="G1313" s="5" t="str">
        <f>(VLOOKUP(Games!B1314, Data!$B$2:$L$134, 8, FALSE)-VLOOKUP(Games!E1314, Data!$B$2:$L$134, 8, FALSE))*'Coefficients - Win Probability'!$G$2</f>
        <v>#N/A</v>
      </c>
      <c r="H1313" s="5" t="str">
        <f>(VLOOKUP(Games!B1314, Data!$B$2:$L$134, 9, FALSE)-VLOOKUP(Games!E1314, Data!$B$2:$L$134, 9, FALSE))*'Coefficients - Win Probability'!$H$2</f>
        <v>#N/A</v>
      </c>
      <c r="I1313" s="5" t="str">
        <f>(VLOOKUP(Games!B1314, Data!$B$2:$L$134, 10, FALSE)-VLOOKUP(Games!E1314, Data!$B$2:$L$134, 10, FALSE))*'Coefficients - Win Probability'!$I$2</f>
        <v>#N/A</v>
      </c>
      <c r="J1313" s="5" t="str">
        <f>(IF(AND(VLOOKUP(Games!B1314, Data!$B$2:$L$134, 11, FALSE)=1, VLOOKUP(Games!E1314, Data!$B$2:$L$134, 11, FALSE)&lt;&gt;1), 1,0))*'Coefficients - Win Probability'!$J$2</f>
        <v>#N/A</v>
      </c>
      <c r="K1313" s="5" t="str">
        <f>(IF(AND(VLOOKUP(Games!B1314, Data!$B$2:$L$134, 11, FALSE)&lt;&gt;1, VLOOKUP(Games!E1314, Data!$B$2:$L$134, 11, FALSE)=1), 1,0))*'Coefficients - Win Probability'!$K$2</f>
        <v>#N/A</v>
      </c>
      <c r="L1313" s="5" t="str">
        <f>(VLOOKUP(Games!B1314, Data!$B$2:$L$134, 3, FALSE)-VLOOKUP(Games!E1314, Data!$B$2:$L$134, 3, FALSE))*'Coefficients - Win Probability'!$L$2</f>
        <v>#N/A</v>
      </c>
      <c r="N1313" s="5" t="str">
        <f t="shared" si="1"/>
        <v>#N/A</v>
      </c>
    </row>
    <row r="1314" ht="14.25" customHeight="1">
      <c r="A1314" s="5" t="n">
        <f>'Coefficients - Win Probability'!$A$2</f>
        <v>0</v>
      </c>
      <c r="B1314" s="5" t="n">
        <f>(Games!G1315)*'Coefficients - Win Probability'!$B$2</f>
        <v>0</v>
      </c>
      <c r="C1314" s="5" t="str">
        <f>(VLOOKUP(Games!B1315, Data!$B$2:$L$134, 4, FALSE)-VLOOKUP(Games!E1315, Data!$B$2:$L$134, 4, FALSE))*'Coefficients - Win Probability'!$C$2</f>
        <v>#N/A</v>
      </c>
      <c r="D1314" s="5" t="str">
        <f>(VLOOKUP(Games!B1315, Data!$B$2:$L$134, 5, FALSE)-VLOOKUP(Games!E1315, Data!$B$2:$L$134, 5, FALSE))*'Coefficients - Win Probability'!$D$2</f>
        <v>#N/A</v>
      </c>
      <c r="E1314" s="5" t="str">
        <f>(VLOOKUP(Games!B1315, Data!$B$2:$L$134, 6, FALSE)-VLOOKUP(Games!E1315, Data!$B$2:$L$134, 6, FALSE))*'Coefficients - Win Probability'!$E$2</f>
        <v>#N/A</v>
      </c>
      <c r="F1314" s="5" t="str">
        <f>(VLOOKUP(Games!B1315, Data!$B$2:$L$134, 7, FALSE)-VLOOKUP(Games!E1315, Data!$B$2:$L$134, 7, FALSE))*'Coefficients - Win Probability'!$F$2</f>
        <v>#N/A</v>
      </c>
      <c r="G1314" s="5" t="str">
        <f>(VLOOKUP(Games!B1315, Data!$B$2:$L$134, 8, FALSE)-VLOOKUP(Games!E1315, Data!$B$2:$L$134, 8, FALSE))*'Coefficients - Win Probability'!$G$2</f>
        <v>#N/A</v>
      </c>
      <c r="H1314" s="5" t="str">
        <f>(VLOOKUP(Games!B1315, Data!$B$2:$L$134, 9, FALSE)-VLOOKUP(Games!E1315, Data!$B$2:$L$134, 9, FALSE))*'Coefficients - Win Probability'!$H$2</f>
        <v>#N/A</v>
      </c>
      <c r="I1314" s="5" t="str">
        <f>(VLOOKUP(Games!B1315, Data!$B$2:$L$134, 10, FALSE)-VLOOKUP(Games!E1315, Data!$B$2:$L$134, 10, FALSE))*'Coefficients - Win Probability'!$I$2</f>
        <v>#N/A</v>
      </c>
      <c r="J1314" s="5" t="str">
        <f>(IF(AND(VLOOKUP(Games!B1315, Data!$B$2:$L$134, 11, FALSE)=1, VLOOKUP(Games!E1315, Data!$B$2:$L$134, 11, FALSE)&lt;&gt;1), 1,0))*'Coefficients - Win Probability'!$J$2</f>
        <v>#N/A</v>
      </c>
      <c r="K1314" s="5" t="str">
        <f>(IF(AND(VLOOKUP(Games!B1315, Data!$B$2:$L$134, 11, FALSE)&lt;&gt;1, VLOOKUP(Games!E1315, Data!$B$2:$L$134, 11, FALSE)=1), 1,0))*'Coefficients - Win Probability'!$K$2</f>
        <v>#N/A</v>
      </c>
      <c r="L1314" s="5" t="str">
        <f>(VLOOKUP(Games!B1315, Data!$B$2:$L$134, 3, FALSE)-VLOOKUP(Games!E1315, Data!$B$2:$L$134, 3, FALSE))*'Coefficients - Win Probability'!$L$2</f>
        <v>#N/A</v>
      </c>
      <c r="N1314" s="5" t="str">
        <f t="shared" si="1"/>
        <v>#N/A</v>
      </c>
    </row>
    <row r="1315" ht="14.25" customHeight="1">
      <c r="A1315" s="5" t="n">
        <f>'Coefficients - Win Probability'!$A$2</f>
        <v>0</v>
      </c>
      <c r="B1315" s="5" t="n">
        <f>(Games!G1316)*'Coefficients - Win Probability'!$B$2</f>
        <v>0</v>
      </c>
      <c r="C1315" s="5" t="str">
        <f>(VLOOKUP(Games!B1316, Data!$B$2:$L$134, 4, FALSE)-VLOOKUP(Games!E1316, Data!$B$2:$L$134, 4, FALSE))*'Coefficients - Win Probability'!$C$2</f>
        <v>#N/A</v>
      </c>
      <c r="D1315" s="5" t="str">
        <f>(VLOOKUP(Games!B1316, Data!$B$2:$L$134, 5, FALSE)-VLOOKUP(Games!E1316, Data!$B$2:$L$134, 5, FALSE))*'Coefficients - Win Probability'!$D$2</f>
        <v>#N/A</v>
      </c>
      <c r="E1315" s="5" t="str">
        <f>(VLOOKUP(Games!B1316, Data!$B$2:$L$134, 6, FALSE)-VLOOKUP(Games!E1316, Data!$B$2:$L$134, 6, FALSE))*'Coefficients - Win Probability'!$E$2</f>
        <v>#N/A</v>
      </c>
      <c r="F1315" s="5" t="str">
        <f>(VLOOKUP(Games!B1316, Data!$B$2:$L$134, 7, FALSE)-VLOOKUP(Games!E1316, Data!$B$2:$L$134, 7, FALSE))*'Coefficients - Win Probability'!$F$2</f>
        <v>#N/A</v>
      </c>
      <c r="G1315" s="5" t="str">
        <f>(VLOOKUP(Games!B1316, Data!$B$2:$L$134, 8, FALSE)-VLOOKUP(Games!E1316, Data!$B$2:$L$134, 8, FALSE))*'Coefficients - Win Probability'!$G$2</f>
        <v>#N/A</v>
      </c>
      <c r="H1315" s="5" t="str">
        <f>(VLOOKUP(Games!B1316, Data!$B$2:$L$134, 9, FALSE)-VLOOKUP(Games!E1316, Data!$B$2:$L$134, 9, FALSE))*'Coefficients - Win Probability'!$H$2</f>
        <v>#N/A</v>
      </c>
      <c r="I1315" s="5" t="str">
        <f>(VLOOKUP(Games!B1316, Data!$B$2:$L$134, 10, FALSE)-VLOOKUP(Games!E1316, Data!$B$2:$L$134, 10, FALSE))*'Coefficients - Win Probability'!$I$2</f>
        <v>#N/A</v>
      </c>
      <c r="J1315" s="5" t="str">
        <f>(IF(AND(VLOOKUP(Games!B1316, Data!$B$2:$L$134, 11, FALSE)=1, VLOOKUP(Games!E1316, Data!$B$2:$L$134, 11, FALSE)&lt;&gt;1), 1,0))*'Coefficients - Win Probability'!$J$2</f>
        <v>#N/A</v>
      </c>
      <c r="K1315" s="5" t="str">
        <f>(IF(AND(VLOOKUP(Games!B1316, Data!$B$2:$L$134, 11, FALSE)&lt;&gt;1, VLOOKUP(Games!E1316, Data!$B$2:$L$134, 11, FALSE)=1), 1,0))*'Coefficients - Win Probability'!$K$2</f>
        <v>#N/A</v>
      </c>
      <c r="L1315" s="5" t="str">
        <f>(VLOOKUP(Games!B1316, Data!$B$2:$L$134, 3, FALSE)-VLOOKUP(Games!E1316, Data!$B$2:$L$134, 3, FALSE))*'Coefficients - Win Probability'!$L$2</f>
        <v>#N/A</v>
      </c>
      <c r="N1315" s="5" t="str">
        <f t="shared" si="1"/>
        <v>#N/A</v>
      </c>
    </row>
    <row r="1316" ht="14.25" customHeight="1">
      <c r="A1316" s="5" t="n">
        <f>'Coefficients - Win Probability'!$A$2</f>
        <v>0</v>
      </c>
      <c r="B1316" s="5" t="n">
        <f>(Games!G1317)*'Coefficients - Win Probability'!$B$2</f>
        <v>0</v>
      </c>
      <c r="C1316" s="5" t="str">
        <f>(VLOOKUP(Games!B1317, Data!$B$2:$L$134, 4, FALSE)-VLOOKUP(Games!E1317, Data!$B$2:$L$134, 4, FALSE))*'Coefficients - Win Probability'!$C$2</f>
        <v>#N/A</v>
      </c>
      <c r="D1316" s="5" t="str">
        <f>(VLOOKUP(Games!B1317, Data!$B$2:$L$134, 5, FALSE)-VLOOKUP(Games!E1317, Data!$B$2:$L$134, 5, FALSE))*'Coefficients - Win Probability'!$D$2</f>
        <v>#N/A</v>
      </c>
      <c r="E1316" s="5" t="str">
        <f>(VLOOKUP(Games!B1317, Data!$B$2:$L$134, 6, FALSE)-VLOOKUP(Games!E1317, Data!$B$2:$L$134, 6, FALSE))*'Coefficients - Win Probability'!$E$2</f>
        <v>#N/A</v>
      </c>
      <c r="F1316" s="5" t="str">
        <f>(VLOOKUP(Games!B1317, Data!$B$2:$L$134, 7, FALSE)-VLOOKUP(Games!E1317, Data!$B$2:$L$134, 7, FALSE))*'Coefficients - Win Probability'!$F$2</f>
        <v>#N/A</v>
      </c>
      <c r="G1316" s="5" t="str">
        <f>(VLOOKUP(Games!B1317, Data!$B$2:$L$134, 8, FALSE)-VLOOKUP(Games!E1317, Data!$B$2:$L$134, 8, FALSE))*'Coefficients - Win Probability'!$G$2</f>
        <v>#N/A</v>
      </c>
      <c r="H1316" s="5" t="str">
        <f>(VLOOKUP(Games!B1317, Data!$B$2:$L$134, 9, FALSE)-VLOOKUP(Games!E1317, Data!$B$2:$L$134, 9, FALSE))*'Coefficients - Win Probability'!$H$2</f>
        <v>#N/A</v>
      </c>
      <c r="I1316" s="5" t="str">
        <f>(VLOOKUP(Games!B1317, Data!$B$2:$L$134, 10, FALSE)-VLOOKUP(Games!E1317, Data!$B$2:$L$134, 10, FALSE))*'Coefficients - Win Probability'!$I$2</f>
        <v>#N/A</v>
      </c>
      <c r="J1316" s="5" t="str">
        <f>(IF(AND(VLOOKUP(Games!B1317, Data!$B$2:$L$134, 11, FALSE)=1, VLOOKUP(Games!E1317, Data!$B$2:$L$134, 11, FALSE)&lt;&gt;1), 1,0))*'Coefficients - Win Probability'!$J$2</f>
        <v>#N/A</v>
      </c>
      <c r="K1316" s="5" t="str">
        <f>(IF(AND(VLOOKUP(Games!B1317, Data!$B$2:$L$134, 11, FALSE)&lt;&gt;1, VLOOKUP(Games!E1317, Data!$B$2:$L$134, 11, FALSE)=1), 1,0))*'Coefficients - Win Probability'!$K$2</f>
        <v>#N/A</v>
      </c>
      <c r="L1316" s="5" t="str">
        <f>(VLOOKUP(Games!B1317, Data!$B$2:$L$134, 3, FALSE)-VLOOKUP(Games!E1317, Data!$B$2:$L$134, 3, FALSE))*'Coefficients - Win Probability'!$L$2</f>
        <v>#N/A</v>
      </c>
      <c r="N1316" s="5" t="str">
        <f t="shared" si="1"/>
        <v>#N/A</v>
      </c>
    </row>
    <row r="1317" ht="14.25" customHeight="1">
      <c r="A1317" s="5" t="n">
        <f>'Coefficients - Win Probability'!$A$2</f>
        <v>0</v>
      </c>
      <c r="B1317" s="5" t="n">
        <f>(Games!G1318)*'Coefficients - Win Probability'!$B$2</f>
        <v>0</v>
      </c>
      <c r="C1317" s="5" t="str">
        <f>(VLOOKUP(Games!B1318, Data!$B$2:$L$134, 4, FALSE)-VLOOKUP(Games!E1318, Data!$B$2:$L$134, 4, FALSE))*'Coefficients - Win Probability'!$C$2</f>
        <v>#N/A</v>
      </c>
      <c r="D1317" s="5" t="str">
        <f>(VLOOKUP(Games!B1318, Data!$B$2:$L$134, 5, FALSE)-VLOOKUP(Games!E1318, Data!$B$2:$L$134, 5, FALSE))*'Coefficients - Win Probability'!$D$2</f>
        <v>#N/A</v>
      </c>
      <c r="E1317" s="5" t="str">
        <f>(VLOOKUP(Games!B1318, Data!$B$2:$L$134, 6, FALSE)-VLOOKUP(Games!E1318, Data!$B$2:$L$134, 6, FALSE))*'Coefficients - Win Probability'!$E$2</f>
        <v>#N/A</v>
      </c>
      <c r="F1317" s="5" t="str">
        <f>(VLOOKUP(Games!B1318, Data!$B$2:$L$134, 7, FALSE)-VLOOKUP(Games!E1318, Data!$B$2:$L$134, 7, FALSE))*'Coefficients - Win Probability'!$F$2</f>
        <v>#N/A</v>
      </c>
      <c r="G1317" s="5" t="str">
        <f>(VLOOKUP(Games!B1318, Data!$B$2:$L$134, 8, FALSE)-VLOOKUP(Games!E1318, Data!$B$2:$L$134, 8, FALSE))*'Coefficients - Win Probability'!$G$2</f>
        <v>#N/A</v>
      </c>
      <c r="H1317" s="5" t="str">
        <f>(VLOOKUP(Games!B1318, Data!$B$2:$L$134, 9, FALSE)-VLOOKUP(Games!E1318, Data!$B$2:$L$134, 9, FALSE))*'Coefficients - Win Probability'!$H$2</f>
        <v>#N/A</v>
      </c>
      <c r="I1317" s="5" t="str">
        <f>(VLOOKUP(Games!B1318, Data!$B$2:$L$134, 10, FALSE)-VLOOKUP(Games!E1318, Data!$B$2:$L$134, 10, FALSE))*'Coefficients - Win Probability'!$I$2</f>
        <v>#N/A</v>
      </c>
      <c r="J1317" s="5" t="str">
        <f>(IF(AND(VLOOKUP(Games!B1318, Data!$B$2:$L$134, 11, FALSE)=1, VLOOKUP(Games!E1318, Data!$B$2:$L$134, 11, FALSE)&lt;&gt;1), 1,0))*'Coefficients - Win Probability'!$J$2</f>
        <v>#N/A</v>
      </c>
      <c r="K1317" s="5" t="str">
        <f>(IF(AND(VLOOKUP(Games!B1318, Data!$B$2:$L$134, 11, FALSE)&lt;&gt;1, VLOOKUP(Games!E1318, Data!$B$2:$L$134, 11, FALSE)=1), 1,0))*'Coefficients - Win Probability'!$K$2</f>
        <v>#N/A</v>
      </c>
      <c r="L1317" s="5" t="str">
        <f>(VLOOKUP(Games!B1318, Data!$B$2:$L$134, 3, FALSE)-VLOOKUP(Games!E1318, Data!$B$2:$L$134, 3, FALSE))*'Coefficients - Win Probability'!$L$2</f>
        <v>#N/A</v>
      </c>
      <c r="N1317" s="5" t="str">
        <f t="shared" si="1"/>
        <v>#N/A</v>
      </c>
    </row>
    <row r="1318" ht="14.25" customHeight="1">
      <c r="A1318" s="5" t="n">
        <f>'Coefficients - Win Probability'!$A$2</f>
        <v>0</v>
      </c>
      <c r="B1318" s="5" t="n">
        <f>(Games!G1319)*'Coefficients - Win Probability'!$B$2</f>
        <v>0</v>
      </c>
      <c r="C1318" s="5" t="str">
        <f>(VLOOKUP(Games!B1319, Data!$B$2:$L$134, 4, FALSE)-VLOOKUP(Games!E1319, Data!$B$2:$L$134, 4, FALSE))*'Coefficients - Win Probability'!$C$2</f>
        <v>#N/A</v>
      </c>
      <c r="D1318" s="5" t="str">
        <f>(VLOOKUP(Games!B1319, Data!$B$2:$L$134, 5, FALSE)-VLOOKUP(Games!E1319, Data!$B$2:$L$134, 5, FALSE))*'Coefficients - Win Probability'!$D$2</f>
        <v>#N/A</v>
      </c>
      <c r="E1318" s="5" t="str">
        <f>(VLOOKUP(Games!B1319, Data!$B$2:$L$134, 6, FALSE)-VLOOKUP(Games!E1319, Data!$B$2:$L$134, 6, FALSE))*'Coefficients - Win Probability'!$E$2</f>
        <v>#N/A</v>
      </c>
      <c r="F1318" s="5" t="str">
        <f>(VLOOKUP(Games!B1319, Data!$B$2:$L$134, 7, FALSE)-VLOOKUP(Games!E1319, Data!$B$2:$L$134, 7, FALSE))*'Coefficients - Win Probability'!$F$2</f>
        <v>#N/A</v>
      </c>
      <c r="G1318" s="5" t="str">
        <f>(VLOOKUP(Games!B1319, Data!$B$2:$L$134, 8, FALSE)-VLOOKUP(Games!E1319, Data!$B$2:$L$134, 8, FALSE))*'Coefficients - Win Probability'!$G$2</f>
        <v>#N/A</v>
      </c>
      <c r="H1318" s="5" t="str">
        <f>(VLOOKUP(Games!B1319, Data!$B$2:$L$134, 9, FALSE)-VLOOKUP(Games!E1319, Data!$B$2:$L$134, 9, FALSE))*'Coefficients - Win Probability'!$H$2</f>
        <v>#N/A</v>
      </c>
      <c r="I1318" s="5" t="str">
        <f>(VLOOKUP(Games!B1319, Data!$B$2:$L$134, 10, FALSE)-VLOOKUP(Games!E1319, Data!$B$2:$L$134, 10, FALSE))*'Coefficients - Win Probability'!$I$2</f>
        <v>#N/A</v>
      </c>
      <c r="J1318" s="5" t="str">
        <f>(IF(AND(VLOOKUP(Games!B1319, Data!$B$2:$L$134, 11, FALSE)=1, VLOOKUP(Games!E1319, Data!$B$2:$L$134, 11, FALSE)&lt;&gt;1), 1,0))*'Coefficients - Win Probability'!$J$2</f>
        <v>#N/A</v>
      </c>
      <c r="K1318" s="5" t="str">
        <f>(IF(AND(VLOOKUP(Games!B1319, Data!$B$2:$L$134, 11, FALSE)&lt;&gt;1, VLOOKUP(Games!E1319, Data!$B$2:$L$134, 11, FALSE)=1), 1,0))*'Coefficients - Win Probability'!$K$2</f>
        <v>#N/A</v>
      </c>
      <c r="L1318" s="5" t="str">
        <f>(VLOOKUP(Games!B1319, Data!$B$2:$L$134, 3, FALSE)-VLOOKUP(Games!E1319, Data!$B$2:$L$134, 3, FALSE))*'Coefficients - Win Probability'!$L$2</f>
        <v>#N/A</v>
      </c>
      <c r="N1318" s="5" t="str">
        <f t="shared" si="1"/>
        <v>#N/A</v>
      </c>
    </row>
    <row r="1319" ht="14.25" customHeight="1">
      <c r="A1319" s="5" t="n">
        <f>'Coefficients - Win Probability'!$A$2</f>
        <v>0</v>
      </c>
      <c r="B1319" s="5" t="n">
        <f>(Games!G1320)*'Coefficients - Win Probability'!$B$2</f>
        <v>0</v>
      </c>
      <c r="C1319" s="5" t="str">
        <f>(VLOOKUP(Games!B1320, Data!$B$2:$L$134, 4, FALSE)-VLOOKUP(Games!E1320, Data!$B$2:$L$134, 4, FALSE))*'Coefficients - Win Probability'!$C$2</f>
        <v>#N/A</v>
      </c>
      <c r="D1319" s="5" t="str">
        <f>(VLOOKUP(Games!B1320, Data!$B$2:$L$134, 5, FALSE)-VLOOKUP(Games!E1320, Data!$B$2:$L$134, 5, FALSE))*'Coefficients - Win Probability'!$D$2</f>
        <v>#N/A</v>
      </c>
      <c r="E1319" s="5" t="str">
        <f>(VLOOKUP(Games!B1320, Data!$B$2:$L$134, 6, FALSE)-VLOOKUP(Games!E1320, Data!$B$2:$L$134, 6, FALSE))*'Coefficients - Win Probability'!$E$2</f>
        <v>#N/A</v>
      </c>
      <c r="F1319" s="5" t="str">
        <f>(VLOOKUP(Games!B1320, Data!$B$2:$L$134, 7, FALSE)-VLOOKUP(Games!E1320, Data!$B$2:$L$134, 7, FALSE))*'Coefficients - Win Probability'!$F$2</f>
        <v>#N/A</v>
      </c>
      <c r="G1319" s="5" t="str">
        <f>(VLOOKUP(Games!B1320, Data!$B$2:$L$134, 8, FALSE)-VLOOKUP(Games!E1320, Data!$B$2:$L$134, 8, FALSE))*'Coefficients - Win Probability'!$G$2</f>
        <v>#N/A</v>
      </c>
      <c r="H1319" s="5" t="str">
        <f>(VLOOKUP(Games!B1320, Data!$B$2:$L$134, 9, FALSE)-VLOOKUP(Games!E1320, Data!$B$2:$L$134, 9, FALSE))*'Coefficients - Win Probability'!$H$2</f>
        <v>#N/A</v>
      </c>
      <c r="I1319" s="5" t="str">
        <f>(VLOOKUP(Games!B1320, Data!$B$2:$L$134, 10, FALSE)-VLOOKUP(Games!E1320, Data!$B$2:$L$134, 10, FALSE))*'Coefficients - Win Probability'!$I$2</f>
        <v>#N/A</v>
      </c>
      <c r="J1319" s="5" t="str">
        <f>(IF(AND(VLOOKUP(Games!B1320, Data!$B$2:$L$134, 11, FALSE)=1, VLOOKUP(Games!E1320, Data!$B$2:$L$134, 11, FALSE)&lt;&gt;1), 1,0))*'Coefficients - Win Probability'!$J$2</f>
        <v>#N/A</v>
      </c>
      <c r="K1319" s="5" t="str">
        <f>(IF(AND(VLOOKUP(Games!B1320, Data!$B$2:$L$134, 11, FALSE)&lt;&gt;1, VLOOKUP(Games!E1320, Data!$B$2:$L$134, 11, FALSE)=1), 1,0))*'Coefficients - Win Probability'!$K$2</f>
        <v>#N/A</v>
      </c>
      <c r="L1319" s="5" t="str">
        <f>(VLOOKUP(Games!B1320, Data!$B$2:$L$134, 3, FALSE)-VLOOKUP(Games!E1320, Data!$B$2:$L$134, 3, FALSE))*'Coefficients - Win Probability'!$L$2</f>
        <v>#N/A</v>
      </c>
      <c r="N1319" s="5" t="str">
        <f t="shared" si="1"/>
        <v>#N/A</v>
      </c>
    </row>
    <row r="1320" ht="14.25" customHeight="1">
      <c r="A1320" s="5" t="n">
        <f>'Coefficients - Win Probability'!$A$2</f>
        <v>0</v>
      </c>
      <c r="B1320" s="5" t="n">
        <f>(Games!G1321)*'Coefficients - Win Probability'!$B$2</f>
        <v>0</v>
      </c>
      <c r="C1320" s="5" t="str">
        <f>(VLOOKUP(Games!B1321, Data!$B$2:$L$134, 4, FALSE)-VLOOKUP(Games!E1321, Data!$B$2:$L$134, 4, FALSE))*'Coefficients - Win Probability'!$C$2</f>
        <v>#N/A</v>
      </c>
      <c r="D1320" s="5" t="str">
        <f>(VLOOKUP(Games!B1321, Data!$B$2:$L$134, 5, FALSE)-VLOOKUP(Games!E1321, Data!$B$2:$L$134, 5, FALSE))*'Coefficients - Win Probability'!$D$2</f>
        <v>#N/A</v>
      </c>
      <c r="E1320" s="5" t="str">
        <f>(VLOOKUP(Games!B1321, Data!$B$2:$L$134, 6, FALSE)-VLOOKUP(Games!E1321, Data!$B$2:$L$134, 6, FALSE))*'Coefficients - Win Probability'!$E$2</f>
        <v>#N/A</v>
      </c>
      <c r="F1320" s="5" t="str">
        <f>(VLOOKUP(Games!B1321, Data!$B$2:$L$134, 7, FALSE)-VLOOKUP(Games!E1321, Data!$B$2:$L$134, 7, FALSE))*'Coefficients - Win Probability'!$F$2</f>
        <v>#N/A</v>
      </c>
      <c r="G1320" s="5" t="str">
        <f>(VLOOKUP(Games!B1321, Data!$B$2:$L$134, 8, FALSE)-VLOOKUP(Games!E1321, Data!$B$2:$L$134, 8, FALSE))*'Coefficients - Win Probability'!$G$2</f>
        <v>#N/A</v>
      </c>
      <c r="H1320" s="5" t="str">
        <f>(VLOOKUP(Games!B1321, Data!$B$2:$L$134, 9, FALSE)-VLOOKUP(Games!E1321, Data!$B$2:$L$134, 9, FALSE))*'Coefficients - Win Probability'!$H$2</f>
        <v>#N/A</v>
      </c>
      <c r="I1320" s="5" t="str">
        <f>(VLOOKUP(Games!B1321, Data!$B$2:$L$134, 10, FALSE)-VLOOKUP(Games!E1321, Data!$B$2:$L$134, 10, FALSE))*'Coefficients - Win Probability'!$I$2</f>
        <v>#N/A</v>
      </c>
      <c r="J1320" s="5" t="str">
        <f>(IF(AND(VLOOKUP(Games!B1321, Data!$B$2:$L$134, 11, FALSE)=1, VLOOKUP(Games!E1321, Data!$B$2:$L$134, 11, FALSE)&lt;&gt;1), 1,0))*'Coefficients - Win Probability'!$J$2</f>
        <v>#N/A</v>
      </c>
      <c r="K1320" s="5" t="str">
        <f>(IF(AND(VLOOKUP(Games!B1321, Data!$B$2:$L$134, 11, FALSE)&lt;&gt;1, VLOOKUP(Games!E1321, Data!$B$2:$L$134, 11, FALSE)=1), 1,0))*'Coefficients - Win Probability'!$K$2</f>
        <v>#N/A</v>
      </c>
      <c r="L1320" s="5" t="str">
        <f>(VLOOKUP(Games!B1321, Data!$B$2:$L$134, 3, FALSE)-VLOOKUP(Games!E1321, Data!$B$2:$L$134, 3, FALSE))*'Coefficients - Win Probability'!$L$2</f>
        <v>#N/A</v>
      </c>
      <c r="N1320" s="5" t="str">
        <f t="shared" si="1"/>
        <v>#N/A</v>
      </c>
    </row>
    <row r="1321" ht="14.25" customHeight="1">
      <c r="A1321" s="5" t="n">
        <f>'Coefficients - Win Probability'!$A$2</f>
        <v>0</v>
      </c>
      <c r="B1321" s="5" t="n">
        <f>(Games!G1322)*'Coefficients - Win Probability'!$B$2</f>
        <v>0</v>
      </c>
      <c r="C1321" s="5" t="str">
        <f>(VLOOKUP(Games!B1322, Data!$B$2:$L$134, 4, FALSE)-VLOOKUP(Games!E1322, Data!$B$2:$L$134, 4, FALSE))*'Coefficients - Win Probability'!$C$2</f>
        <v>#N/A</v>
      </c>
      <c r="D1321" s="5" t="str">
        <f>(VLOOKUP(Games!B1322, Data!$B$2:$L$134, 5, FALSE)-VLOOKUP(Games!E1322, Data!$B$2:$L$134, 5, FALSE))*'Coefficients - Win Probability'!$D$2</f>
        <v>#N/A</v>
      </c>
      <c r="E1321" s="5" t="str">
        <f>(VLOOKUP(Games!B1322, Data!$B$2:$L$134, 6, FALSE)-VLOOKUP(Games!E1322, Data!$B$2:$L$134, 6, FALSE))*'Coefficients - Win Probability'!$E$2</f>
        <v>#N/A</v>
      </c>
      <c r="F1321" s="5" t="str">
        <f>(VLOOKUP(Games!B1322, Data!$B$2:$L$134, 7, FALSE)-VLOOKUP(Games!E1322, Data!$B$2:$L$134, 7, FALSE))*'Coefficients - Win Probability'!$F$2</f>
        <v>#N/A</v>
      </c>
      <c r="G1321" s="5" t="str">
        <f>(VLOOKUP(Games!B1322, Data!$B$2:$L$134, 8, FALSE)-VLOOKUP(Games!E1322, Data!$B$2:$L$134, 8, FALSE))*'Coefficients - Win Probability'!$G$2</f>
        <v>#N/A</v>
      </c>
      <c r="H1321" s="5" t="str">
        <f>(VLOOKUP(Games!B1322, Data!$B$2:$L$134, 9, FALSE)-VLOOKUP(Games!E1322, Data!$B$2:$L$134, 9, FALSE))*'Coefficients - Win Probability'!$H$2</f>
        <v>#N/A</v>
      </c>
      <c r="I1321" s="5" t="str">
        <f>(VLOOKUP(Games!B1322, Data!$B$2:$L$134, 10, FALSE)-VLOOKUP(Games!E1322, Data!$B$2:$L$134, 10, FALSE))*'Coefficients - Win Probability'!$I$2</f>
        <v>#N/A</v>
      </c>
      <c r="J1321" s="5" t="str">
        <f>(IF(AND(VLOOKUP(Games!B1322, Data!$B$2:$L$134, 11, FALSE)=1, VLOOKUP(Games!E1322, Data!$B$2:$L$134, 11, FALSE)&lt;&gt;1), 1,0))*'Coefficients - Win Probability'!$J$2</f>
        <v>#N/A</v>
      </c>
      <c r="K1321" s="5" t="str">
        <f>(IF(AND(VLOOKUP(Games!B1322, Data!$B$2:$L$134, 11, FALSE)&lt;&gt;1, VLOOKUP(Games!E1322, Data!$B$2:$L$134, 11, FALSE)=1), 1,0))*'Coefficients - Win Probability'!$K$2</f>
        <v>#N/A</v>
      </c>
      <c r="L1321" s="5" t="str">
        <f>(VLOOKUP(Games!B1322, Data!$B$2:$L$134, 3, FALSE)-VLOOKUP(Games!E1322, Data!$B$2:$L$134, 3, FALSE))*'Coefficients - Win Probability'!$L$2</f>
        <v>#N/A</v>
      </c>
      <c r="N1321" s="5" t="str">
        <f t="shared" si="1"/>
        <v>#N/A</v>
      </c>
    </row>
    <row r="1322" ht="14.25" customHeight="1">
      <c r="A1322" s="5" t="n">
        <f>'Coefficients - Win Probability'!$A$2</f>
        <v>0</v>
      </c>
      <c r="B1322" s="5" t="n">
        <f>(Games!G1323)*'Coefficients - Win Probability'!$B$2</f>
        <v>0</v>
      </c>
      <c r="C1322" s="5" t="str">
        <f>(VLOOKUP(Games!B1323, Data!$B$2:$L$134, 4, FALSE)-VLOOKUP(Games!E1323, Data!$B$2:$L$134, 4, FALSE))*'Coefficients - Win Probability'!$C$2</f>
        <v>#N/A</v>
      </c>
      <c r="D1322" s="5" t="str">
        <f>(VLOOKUP(Games!B1323, Data!$B$2:$L$134, 5, FALSE)-VLOOKUP(Games!E1323, Data!$B$2:$L$134, 5, FALSE))*'Coefficients - Win Probability'!$D$2</f>
        <v>#N/A</v>
      </c>
      <c r="E1322" s="5" t="str">
        <f>(VLOOKUP(Games!B1323, Data!$B$2:$L$134, 6, FALSE)-VLOOKUP(Games!E1323, Data!$B$2:$L$134, 6, FALSE))*'Coefficients - Win Probability'!$E$2</f>
        <v>#N/A</v>
      </c>
      <c r="F1322" s="5" t="str">
        <f>(VLOOKUP(Games!B1323, Data!$B$2:$L$134, 7, FALSE)-VLOOKUP(Games!E1323, Data!$B$2:$L$134, 7, FALSE))*'Coefficients - Win Probability'!$F$2</f>
        <v>#N/A</v>
      </c>
      <c r="G1322" s="5" t="str">
        <f>(VLOOKUP(Games!B1323, Data!$B$2:$L$134, 8, FALSE)-VLOOKUP(Games!E1323, Data!$B$2:$L$134, 8, FALSE))*'Coefficients - Win Probability'!$G$2</f>
        <v>#N/A</v>
      </c>
      <c r="H1322" s="5" t="str">
        <f>(VLOOKUP(Games!B1323, Data!$B$2:$L$134, 9, FALSE)-VLOOKUP(Games!E1323, Data!$B$2:$L$134, 9, FALSE))*'Coefficients - Win Probability'!$H$2</f>
        <v>#N/A</v>
      </c>
      <c r="I1322" s="5" t="str">
        <f>(VLOOKUP(Games!B1323, Data!$B$2:$L$134, 10, FALSE)-VLOOKUP(Games!E1323, Data!$B$2:$L$134, 10, FALSE))*'Coefficients - Win Probability'!$I$2</f>
        <v>#N/A</v>
      </c>
      <c r="J1322" s="5" t="str">
        <f>(IF(AND(VLOOKUP(Games!B1323, Data!$B$2:$L$134, 11, FALSE)=1, VLOOKUP(Games!E1323, Data!$B$2:$L$134, 11, FALSE)&lt;&gt;1), 1,0))*'Coefficients - Win Probability'!$J$2</f>
        <v>#N/A</v>
      </c>
      <c r="K1322" s="5" t="str">
        <f>(IF(AND(VLOOKUP(Games!B1323, Data!$B$2:$L$134, 11, FALSE)&lt;&gt;1, VLOOKUP(Games!E1323, Data!$B$2:$L$134, 11, FALSE)=1), 1,0))*'Coefficients - Win Probability'!$K$2</f>
        <v>#N/A</v>
      </c>
      <c r="L1322" s="5" t="str">
        <f>(VLOOKUP(Games!B1323, Data!$B$2:$L$134, 3, FALSE)-VLOOKUP(Games!E1323, Data!$B$2:$L$134, 3, FALSE))*'Coefficients - Win Probability'!$L$2</f>
        <v>#N/A</v>
      </c>
      <c r="N1322" s="5" t="str">
        <f t="shared" si="1"/>
        <v>#N/A</v>
      </c>
    </row>
    <row r="1323" ht="14.25" customHeight="1">
      <c r="A1323" s="5" t="n">
        <f>'Coefficients - Win Probability'!$A$2</f>
        <v>0</v>
      </c>
      <c r="B1323" s="5" t="n">
        <f>(Games!G1324)*'Coefficients - Win Probability'!$B$2</f>
        <v>0</v>
      </c>
      <c r="C1323" s="5" t="str">
        <f>(VLOOKUP(Games!B1324, Data!$B$2:$L$134, 4, FALSE)-VLOOKUP(Games!E1324, Data!$B$2:$L$134, 4, FALSE))*'Coefficients - Win Probability'!$C$2</f>
        <v>#N/A</v>
      </c>
      <c r="D1323" s="5" t="str">
        <f>(VLOOKUP(Games!B1324, Data!$B$2:$L$134, 5, FALSE)-VLOOKUP(Games!E1324, Data!$B$2:$L$134, 5, FALSE))*'Coefficients - Win Probability'!$D$2</f>
        <v>#N/A</v>
      </c>
      <c r="E1323" s="5" t="str">
        <f>(VLOOKUP(Games!B1324, Data!$B$2:$L$134, 6, FALSE)-VLOOKUP(Games!E1324, Data!$B$2:$L$134, 6, FALSE))*'Coefficients - Win Probability'!$E$2</f>
        <v>#N/A</v>
      </c>
      <c r="F1323" s="5" t="str">
        <f>(VLOOKUP(Games!B1324, Data!$B$2:$L$134, 7, FALSE)-VLOOKUP(Games!E1324, Data!$B$2:$L$134, 7, FALSE))*'Coefficients - Win Probability'!$F$2</f>
        <v>#N/A</v>
      </c>
      <c r="G1323" s="5" t="str">
        <f>(VLOOKUP(Games!B1324, Data!$B$2:$L$134, 8, FALSE)-VLOOKUP(Games!E1324, Data!$B$2:$L$134, 8, FALSE))*'Coefficients - Win Probability'!$G$2</f>
        <v>#N/A</v>
      </c>
      <c r="H1323" s="5" t="str">
        <f>(VLOOKUP(Games!B1324, Data!$B$2:$L$134, 9, FALSE)-VLOOKUP(Games!E1324, Data!$B$2:$L$134, 9, FALSE))*'Coefficients - Win Probability'!$H$2</f>
        <v>#N/A</v>
      </c>
      <c r="I1323" s="5" t="str">
        <f>(VLOOKUP(Games!B1324, Data!$B$2:$L$134, 10, FALSE)-VLOOKUP(Games!E1324, Data!$B$2:$L$134, 10, FALSE))*'Coefficients - Win Probability'!$I$2</f>
        <v>#N/A</v>
      </c>
      <c r="J1323" s="5" t="str">
        <f>(IF(AND(VLOOKUP(Games!B1324, Data!$B$2:$L$134, 11, FALSE)=1, VLOOKUP(Games!E1324, Data!$B$2:$L$134, 11, FALSE)&lt;&gt;1), 1,0))*'Coefficients - Win Probability'!$J$2</f>
        <v>#N/A</v>
      </c>
      <c r="K1323" s="5" t="str">
        <f>(IF(AND(VLOOKUP(Games!B1324, Data!$B$2:$L$134, 11, FALSE)&lt;&gt;1, VLOOKUP(Games!E1324, Data!$B$2:$L$134, 11, FALSE)=1), 1,0))*'Coefficients - Win Probability'!$K$2</f>
        <v>#N/A</v>
      </c>
      <c r="L1323" s="5" t="str">
        <f>(VLOOKUP(Games!B1324, Data!$B$2:$L$134, 3, FALSE)-VLOOKUP(Games!E1324, Data!$B$2:$L$134, 3, FALSE))*'Coefficients - Win Probability'!$L$2</f>
        <v>#N/A</v>
      </c>
      <c r="N1323" s="5" t="str">
        <f t="shared" si="1"/>
        <v>#N/A</v>
      </c>
    </row>
    <row r="1324" ht="14.25" customHeight="1">
      <c r="A1324" s="5" t="n">
        <f>'Coefficients - Win Probability'!$A$2</f>
        <v>0</v>
      </c>
      <c r="B1324" s="5" t="n">
        <f>(Games!G1325)*'Coefficients - Win Probability'!$B$2</f>
        <v>0</v>
      </c>
      <c r="C1324" s="5" t="str">
        <f>(VLOOKUP(Games!B1325, Data!$B$2:$L$134, 4, FALSE)-VLOOKUP(Games!E1325, Data!$B$2:$L$134, 4, FALSE))*'Coefficients - Win Probability'!$C$2</f>
        <v>#N/A</v>
      </c>
      <c r="D1324" s="5" t="str">
        <f>(VLOOKUP(Games!B1325, Data!$B$2:$L$134, 5, FALSE)-VLOOKUP(Games!E1325, Data!$B$2:$L$134, 5, FALSE))*'Coefficients - Win Probability'!$D$2</f>
        <v>#N/A</v>
      </c>
      <c r="E1324" s="5" t="str">
        <f>(VLOOKUP(Games!B1325, Data!$B$2:$L$134, 6, FALSE)-VLOOKUP(Games!E1325, Data!$B$2:$L$134, 6, FALSE))*'Coefficients - Win Probability'!$E$2</f>
        <v>#N/A</v>
      </c>
      <c r="F1324" s="5" t="str">
        <f>(VLOOKUP(Games!B1325, Data!$B$2:$L$134, 7, FALSE)-VLOOKUP(Games!E1325, Data!$B$2:$L$134, 7, FALSE))*'Coefficients - Win Probability'!$F$2</f>
        <v>#N/A</v>
      </c>
      <c r="G1324" s="5" t="str">
        <f>(VLOOKUP(Games!B1325, Data!$B$2:$L$134, 8, FALSE)-VLOOKUP(Games!E1325, Data!$B$2:$L$134, 8, FALSE))*'Coefficients - Win Probability'!$G$2</f>
        <v>#N/A</v>
      </c>
      <c r="H1324" s="5" t="str">
        <f>(VLOOKUP(Games!B1325, Data!$B$2:$L$134, 9, FALSE)-VLOOKUP(Games!E1325, Data!$B$2:$L$134, 9, FALSE))*'Coefficients - Win Probability'!$H$2</f>
        <v>#N/A</v>
      </c>
      <c r="I1324" s="5" t="str">
        <f>(VLOOKUP(Games!B1325, Data!$B$2:$L$134, 10, FALSE)-VLOOKUP(Games!E1325, Data!$B$2:$L$134, 10, FALSE))*'Coefficients - Win Probability'!$I$2</f>
        <v>#N/A</v>
      </c>
      <c r="J1324" s="5" t="str">
        <f>(IF(AND(VLOOKUP(Games!B1325, Data!$B$2:$L$134, 11, FALSE)=1, VLOOKUP(Games!E1325, Data!$B$2:$L$134, 11, FALSE)&lt;&gt;1), 1,0))*'Coefficients - Win Probability'!$J$2</f>
        <v>#N/A</v>
      </c>
      <c r="K1324" s="5" t="str">
        <f>(IF(AND(VLOOKUP(Games!B1325, Data!$B$2:$L$134, 11, FALSE)&lt;&gt;1, VLOOKUP(Games!E1325, Data!$B$2:$L$134, 11, FALSE)=1), 1,0))*'Coefficients - Win Probability'!$K$2</f>
        <v>#N/A</v>
      </c>
      <c r="L1324" s="5" t="str">
        <f>(VLOOKUP(Games!B1325, Data!$B$2:$L$134, 3, FALSE)-VLOOKUP(Games!E1325, Data!$B$2:$L$134, 3, FALSE))*'Coefficients - Win Probability'!$L$2</f>
        <v>#N/A</v>
      </c>
      <c r="N1324" s="5" t="str">
        <f t="shared" si="1"/>
        <v>#N/A</v>
      </c>
    </row>
    <row r="1325" ht="14.25" customHeight="1">
      <c r="A1325" s="5" t="n">
        <f>'Coefficients - Win Probability'!$A$2</f>
        <v>0</v>
      </c>
      <c r="B1325" s="5" t="n">
        <f>(Games!G1326)*'Coefficients - Win Probability'!$B$2</f>
        <v>0</v>
      </c>
      <c r="C1325" s="5" t="str">
        <f>(VLOOKUP(Games!B1326, Data!$B$2:$L$134, 4, FALSE)-VLOOKUP(Games!E1326, Data!$B$2:$L$134, 4, FALSE))*'Coefficients - Win Probability'!$C$2</f>
        <v>#N/A</v>
      </c>
      <c r="D1325" s="5" t="str">
        <f>(VLOOKUP(Games!B1326, Data!$B$2:$L$134, 5, FALSE)-VLOOKUP(Games!E1326, Data!$B$2:$L$134, 5, FALSE))*'Coefficients - Win Probability'!$D$2</f>
        <v>#N/A</v>
      </c>
      <c r="E1325" s="5" t="str">
        <f>(VLOOKUP(Games!B1326, Data!$B$2:$L$134, 6, FALSE)-VLOOKUP(Games!E1326, Data!$B$2:$L$134, 6, FALSE))*'Coefficients - Win Probability'!$E$2</f>
        <v>#N/A</v>
      </c>
      <c r="F1325" s="5" t="str">
        <f>(VLOOKUP(Games!B1326, Data!$B$2:$L$134, 7, FALSE)-VLOOKUP(Games!E1326, Data!$B$2:$L$134, 7, FALSE))*'Coefficients - Win Probability'!$F$2</f>
        <v>#N/A</v>
      </c>
      <c r="G1325" s="5" t="str">
        <f>(VLOOKUP(Games!B1326, Data!$B$2:$L$134, 8, FALSE)-VLOOKUP(Games!E1326, Data!$B$2:$L$134, 8, FALSE))*'Coefficients - Win Probability'!$G$2</f>
        <v>#N/A</v>
      </c>
      <c r="H1325" s="5" t="str">
        <f>(VLOOKUP(Games!B1326, Data!$B$2:$L$134, 9, FALSE)-VLOOKUP(Games!E1326, Data!$B$2:$L$134, 9, FALSE))*'Coefficients - Win Probability'!$H$2</f>
        <v>#N/A</v>
      </c>
      <c r="I1325" s="5" t="str">
        <f>(VLOOKUP(Games!B1326, Data!$B$2:$L$134, 10, FALSE)-VLOOKUP(Games!E1326, Data!$B$2:$L$134, 10, FALSE))*'Coefficients - Win Probability'!$I$2</f>
        <v>#N/A</v>
      </c>
      <c r="J1325" s="5" t="str">
        <f>(IF(AND(VLOOKUP(Games!B1326, Data!$B$2:$L$134, 11, FALSE)=1, VLOOKUP(Games!E1326, Data!$B$2:$L$134, 11, FALSE)&lt;&gt;1), 1,0))*'Coefficients - Win Probability'!$J$2</f>
        <v>#N/A</v>
      </c>
      <c r="K1325" s="5" t="str">
        <f>(IF(AND(VLOOKUP(Games!B1326, Data!$B$2:$L$134, 11, FALSE)&lt;&gt;1, VLOOKUP(Games!E1326, Data!$B$2:$L$134, 11, FALSE)=1), 1,0))*'Coefficients - Win Probability'!$K$2</f>
        <v>#N/A</v>
      </c>
      <c r="L1325" s="5" t="str">
        <f>(VLOOKUP(Games!B1326, Data!$B$2:$L$134, 3, FALSE)-VLOOKUP(Games!E1326, Data!$B$2:$L$134, 3, FALSE))*'Coefficients - Win Probability'!$L$2</f>
        <v>#N/A</v>
      </c>
      <c r="N1325" s="5" t="str">
        <f t="shared" si="1"/>
        <v>#N/A</v>
      </c>
    </row>
    <row r="1326" ht="14.25" customHeight="1">
      <c r="A1326" s="5" t="n">
        <f>'Coefficients - Win Probability'!$A$2</f>
        <v>0</v>
      </c>
      <c r="B1326" s="5" t="n">
        <f>(Games!G1327)*'Coefficients - Win Probability'!$B$2</f>
        <v>0</v>
      </c>
      <c r="C1326" s="5" t="str">
        <f>(VLOOKUP(Games!B1327, Data!$B$2:$L$134, 4, FALSE)-VLOOKUP(Games!E1327, Data!$B$2:$L$134, 4, FALSE))*'Coefficients - Win Probability'!$C$2</f>
        <v>#N/A</v>
      </c>
      <c r="D1326" s="5" t="str">
        <f>(VLOOKUP(Games!B1327, Data!$B$2:$L$134, 5, FALSE)-VLOOKUP(Games!E1327, Data!$B$2:$L$134, 5, FALSE))*'Coefficients - Win Probability'!$D$2</f>
        <v>#N/A</v>
      </c>
      <c r="E1326" s="5" t="str">
        <f>(VLOOKUP(Games!B1327, Data!$B$2:$L$134, 6, FALSE)-VLOOKUP(Games!E1327, Data!$B$2:$L$134, 6, FALSE))*'Coefficients - Win Probability'!$E$2</f>
        <v>#N/A</v>
      </c>
      <c r="F1326" s="5" t="str">
        <f>(VLOOKUP(Games!B1327, Data!$B$2:$L$134, 7, FALSE)-VLOOKUP(Games!E1327, Data!$B$2:$L$134, 7, FALSE))*'Coefficients - Win Probability'!$F$2</f>
        <v>#N/A</v>
      </c>
      <c r="G1326" s="5" t="str">
        <f>(VLOOKUP(Games!B1327, Data!$B$2:$L$134, 8, FALSE)-VLOOKUP(Games!E1327, Data!$B$2:$L$134, 8, FALSE))*'Coefficients - Win Probability'!$G$2</f>
        <v>#N/A</v>
      </c>
      <c r="H1326" s="5" t="str">
        <f>(VLOOKUP(Games!B1327, Data!$B$2:$L$134, 9, FALSE)-VLOOKUP(Games!E1327, Data!$B$2:$L$134, 9, FALSE))*'Coefficients - Win Probability'!$H$2</f>
        <v>#N/A</v>
      </c>
      <c r="I1326" s="5" t="str">
        <f>(VLOOKUP(Games!B1327, Data!$B$2:$L$134, 10, FALSE)-VLOOKUP(Games!E1327, Data!$B$2:$L$134, 10, FALSE))*'Coefficients - Win Probability'!$I$2</f>
        <v>#N/A</v>
      </c>
      <c r="J1326" s="5" t="str">
        <f>(IF(AND(VLOOKUP(Games!B1327, Data!$B$2:$L$134, 11, FALSE)=1, VLOOKUP(Games!E1327, Data!$B$2:$L$134, 11, FALSE)&lt;&gt;1), 1,0))*'Coefficients - Win Probability'!$J$2</f>
        <v>#N/A</v>
      </c>
      <c r="K1326" s="5" t="str">
        <f>(IF(AND(VLOOKUP(Games!B1327, Data!$B$2:$L$134, 11, FALSE)&lt;&gt;1, VLOOKUP(Games!E1327, Data!$B$2:$L$134, 11, FALSE)=1), 1,0))*'Coefficients - Win Probability'!$K$2</f>
        <v>#N/A</v>
      </c>
      <c r="L1326" s="5" t="str">
        <f>(VLOOKUP(Games!B1327, Data!$B$2:$L$134, 3, FALSE)-VLOOKUP(Games!E1327, Data!$B$2:$L$134, 3, FALSE))*'Coefficients - Win Probability'!$L$2</f>
        <v>#N/A</v>
      </c>
      <c r="N1326" s="5" t="str">
        <f t="shared" si="1"/>
        <v>#N/A</v>
      </c>
    </row>
    <row r="1327" ht="14.25" customHeight="1">
      <c r="A1327" s="5" t="n">
        <f>'Coefficients - Win Probability'!$A$2</f>
        <v>0</v>
      </c>
      <c r="B1327" s="5" t="n">
        <f>(Games!G1328)*'Coefficients - Win Probability'!$B$2</f>
        <v>0</v>
      </c>
      <c r="C1327" s="5" t="str">
        <f>(VLOOKUP(Games!B1328, Data!$B$2:$L$134, 4, FALSE)-VLOOKUP(Games!E1328, Data!$B$2:$L$134, 4, FALSE))*'Coefficients - Win Probability'!$C$2</f>
        <v>#N/A</v>
      </c>
      <c r="D1327" s="5" t="str">
        <f>(VLOOKUP(Games!B1328, Data!$B$2:$L$134, 5, FALSE)-VLOOKUP(Games!E1328, Data!$B$2:$L$134, 5, FALSE))*'Coefficients - Win Probability'!$D$2</f>
        <v>#N/A</v>
      </c>
      <c r="E1327" s="5" t="str">
        <f>(VLOOKUP(Games!B1328, Data!$B$2:$L$134, 6, FALSE)-VLOOKUP(Games!E1328, Data!$B$2:$L$134, 6, FALSE))*'Coefficients - Win Probability'!$E$2</f>
        <v>#N/A</v>
      </c>
      <c r="F1327" s="5" t="str">
        <f>(VLOOKUP(Games!B1328, Data!$B$2:$L$134, 7, FALSE)-VLOOKUP(Games!E1328, Data!$B$2:$L$134, 7, FALSE))*'Coefficients - Win Probability'!$F$2</f>
        <v>#N/A</v>
      </c>
      <c r="G1327" s="5" t="str">
        <f>(VLOOKUP(Games!B1328, Data!$B$2:$L$134, 8, FALSE)-VLOOKUP(Games!E1328, Data!$B$2:$L$134, 8, FALSE))*'Coefficients - Win Probability'!$G$2</f>
        <v>#N/A</v>
      </c>
      <c r="H1327" s="5" t="str">
        <f>(VLOOKUP(Games!B1328, Data!$B$2:$L$134, 9, FALSE)-VLOOKUP(Games!E1328, Data!$B$2:$L$134, 9, FALSE))*'Coefficients - Win Probability'!$H$2</f>
        <v>#N/A</v>
      </c>
      <c r="I1327" s="5" t="str">
        <f>(VLOOKUP(Games!B1328, Data!$B$2:$L$134, 10, FALSE)-VLOOKUP(Games!E1328, Data!$B$2:$L$134, 10, FALSE))*'Coefficients - Win Probability'!$I$2</f>
        <v>#N/A</v>
      </c>
      <c r="J1327" s="5" t="str">
        <f>(IF(AND(VLOOKUP(Games!B1328, Data!$B$2:$L$134, 11, FALSE)=1, VLOOKUP(Games!E1328, Data!$B$2:$L$134, 11, FALSE)&lt;&gt;1), 1,0))*'Coefficients - Win Probability'!$J$2</f>
        <v>#N/A</v>
      </c>
      <c r="K1327" s="5" t="str">
        <f>(IF(AND(VLOOKUP(Games!B1328, Data!$B$2:$L$134, 11, FALSE)&lt;&gt;1, VLOOKUP(Games!E1328, Data!$B$2:$L$134, 11, FALSE)=1), 1,0))*'Coefficients - Win Probability'!$K$2</f>
        <v>#N/A</v>
      </c>
      <c r="L1327" s="5" t="str">
        <f>(VLOOKUP(Games!B1328, Data!$B$2:$L$134, 3, FALSE)-VLOOKUP(Games!E1328, Data!$B$2:$L$134, 3, FALSE))*'Coefficients - Win Probability'!$L$2</f>
        <v>#N/A</v>
      </c>
      <c r="N1327" s="5" t="str">
        <f t="shared" si="1"/>
        <v>#N/A</v>
      </c>
    </row>
    <row r="1328" ht="14.25" customHeight="1">
      <c r="A1328" s="5" t="n">
        <f>'Coefficients - Win Probability'!$A$2</f>
        <v>0</v>
      </c>
      <c r="B1328" s="5" t="n">
        <f>(Games!G1329)*'Coefficients - Win Probability'!$B$2</f>
        <v>0</v>
      </c>
      <c r="C1328" s="5" t="str">
        <f>(VLOOKUP(Games!B1329, Data!$B$2:$L$134, 4, FALSE)-VLOOKUP(Games!E1329, Data!$B$2:$L$134, 4, FALSE))*'Coefficients - Win Probability'!$C$2</f>
        <v>#N/A</v>
      </c>
      <c r="D1328" s="5" t="str">
        <f>(VLOOKUP(Games!B1329, Data!$B$2:$L$134, 5, FALSE)-VLOOKUP(Games!E1329, Data!$B$2:$L$134, 5, FALSE))*'Coefficients - Win Probability'!$D$2</f>
        <v>#N/A</v>
      </c>
      <c r="E1328" s="5" t="str">
        <f>(VLOOKUP(Games!B1329, Data!$B$2:$L$134, 6, FALSE)-VLOOKUP(Games!E1329, Data!$B$2:$L$134, 6, FALSE))*'Coefficients - Win Probability'!$E$2</f>
        <v>#N/A</v>
      </c>
      <c r="F1328" s="5" t="str">
        <f>(VLOOKUP(Games!B1329, Data!$B$2:$L$134, 7, FALSE)-VLOOKUP(Games!E1329, Data!$B$2:$L$134, 7, FALSE))*'Coefficients - Win Probability'!$F$2</f>
        <v>#N/A</v>
      </c>
      <c r="G1328" s="5" t="str">
        <f>(VLOOKUP(Games!B1329, Data!$B$2:$L$134, 8, FALSE)-VLOOKUP(Games!E1329, Data!$B$2:$L$134, 8, FALSE))*'Coefficients - Win Probability'!$G$2</f>
        <v>#N/A</v>
      </c>
      <c r="H1328" s="5" t="str">
        <f>(VLOOKUP(Games!B1329, Data!$B$2:$L$134, 9, FALSE)-VLOOKUP(Games!E1329, Data!$B$2:$L$134, 9, FALSE))*'Coefficients - Win Probability'!$H$2</f>
        <v>#N/A</v>
      </c>
      <c r="I1328" s="5" t="str">
        <f>(VLOOKUP(Games!B1329, Data!$B$2:$L$134, 10, FALSE)-VLOOKUP(Games!E1329, Data!$B$2:$L$134, 10, FALSE))*'Coefficients - Win Probability'!$I$2</f>
        <v>#N/A</v>
      </c>
      <c r="J1328" s="5" t="str">
        <f>(IF(AND(VLOOKUP(Games!B1329, Data!$B$2:$L$134, 11, FALSE)=1, VLOOKUP(Games!E1329, Data!$B$2:$L$134, 11, FALSE)&lt;&gt;1), 1,0))*'Coefficients - Win Probability'!$J$2</f>
        <v>#N/A</v>
      </c>
      <c r="K1328" s="5" t="str">
        <f>(IF(AND(VLOOKUP(Games!B1329, Data!$B$2:$L$134, 11, FALSE)&lt;&gt;1, VLOOKUP(Games!E1329, Data!$B$2:$L$134, 11, FALSE)=1), 1,0))*'Coefficients - Win Probability'!$K$2</f>
        <v>#N/A</v>
      </c>
      <c r="L1328" s="5" t="str">
        <f>(VLOOKUP(Games!B1329, Data!$B$2:$L$134, 3, FALSE)-VLOOKUP(Games!E1329, Data!$B$2:$L$134, 3, FALSE))*'Coefficients - Win Probability'!$L$2</f>
        <v>#N/A</v>
      </c>
      <c r="N1328" s="5" t="str">
        <f t="shared" si="1"/>
        <v>#N/A</v>
      </c>
    </row>
    <row r="1329" ht="14.25" customHeight="1">
      <c r="A1329" s="5" t="n">
        <f>'Coefficients - Win Probability'!$A$2</f>
        <v>0</v>
      </c>
      <c r="B1329" s="5" t="n">
        <f>(Games!G1330)*'Coefficients - Win Probability'!$B$2</f>
        <v>0</v>
      </c>
      <c r="C1329" s="5" t="str">
        <f>(VLOOKUP(Games!B1330, Data!$B$2:$L$134, 4, FALSE)-VLOOKUP(Games!E1330, Data!$B$2:$L$134, 4, FALSE))*'Coefficients - Win Probability'!$C$2</f>
        <v>#N/A</v>
      </c>
      <c r="D1329" s="5" t="str">
        <f>(VLOOKUP(Games!B1330, Data!$B$2:$L$134, 5, FALSE)-VLOOKUP(Games!E1330, Data!$B$2:$L$134, 5, FALSE))*'Coefficients - Win Probability'!$D$2</f>
        <v>#N/A</v>
      </c>
      <c r="E1329" s="5" t="str">
        <f>(VLOOKUP(Games!B1330, Data!$B$2:$L$134, 6, FALSE)-VLOOKUP(Games!E1330, Data!$B$2:$L$134, 6, FALSE))*'Coefficients - Win Probability'!$E$2</f>
        <v>#N/A</v>
      </c>
      <c r="F1329" s="5" t="str">
        <f>(VLOOKUP(Games!B1330, Data!$B$2:$L$134, 7, FALSE)-VLOOKUP(Games!E1330, Data!$B$2:$L$134, 7, FALSE))*'Coefficients - Win Probability'!$F$2</f>
        <v>#N/A</v>
      </c>
      <c r="G1329" s="5" t="str">
        <f>(VLOOKUP(Games!B1330, Data!$B$2:$L$134, 8, FALSE)-VLOOKUP(Games!E1330, Data!$B$2:$L$134, 8, FALSE))*'Coefficients - Win Probability'!$G$2</f>
        <v>#N/A</v>
      </c>
      <c r="H1329" s="5" t="str">
        <f>(VLOOKUP(Games!B1330, Data!$B$2:$L$134, 9, FALSE)-VLOOKUP(Games!E1330, Data!$B$2:$L$134, 9, FALSE))*'Coefficients - Win Probability'!$H$2</f>
        <v>#N/A</v>
      </c>
      <c r="I1329" s="5" t="str">
        <f>(VLOOKUP(Games!B1330, Data!$B$2:$L$134, 10, FALSE)-VLOOKUP(Games!E1330, Data!$B$2:$L$134, 10, FALSE))*'Coefficients - Win Probability'!$I$2</f>
        <v>#N/A</v>
      </c>
      <c r="J1329" s="5" t="str">
        <f>(IF(AND(VLOOKUP(Games!B1330, Data!$B$2:$L$134, 11, FALSE)=1, VLOOKUP(Games!E1330, Data!$B$2:$L$134, 11, FALSE)&lt;&gt;1), 1,0))*'Coefficients - Win Probability'!$J$2</f>
        <v>#N/A</v>
      </c>
      <c r="K1329" s="5" t="str">
        <f>(IF(AND(VLOOKUP(Games!B1330, Data!$B$2:$L$134, 11, FALSE)&lt;&gt;1, VLOOKUP(Games!E1330, Data!$B$2:$L$134, 11, FALSE)=1), 1,0))*'Coefficients - Win Probability'!$K$2</f>
        <v>#N/A</v>
      </c>
      <c r="L1329" s="5" t="str">
        <f>(VLOOKUP(Games!B1330, Data!$B$2:$L$134, 3, FALSE)-VLOOKUP(Games!E1330, Data!$B$2:$L$134, 3, FALSE))*'Coefficients - Win Probability'!$L$2</f>
        <v>#N/A</v>
      </c>
      <c r="N1329" s="5" t="str">
        <f t="shared" si="1"/>
        <v>#N/A</v>
      </c>
    </row>
    <row r="1330" ht="14.25" customHeight="1">
      <c r="A1330" s="5" t="n">
        <f>'Coefficients - Win Probability'!$A$2</f>
        <v>0</v>
      </c>
      <c r="B1330" s="5" t="n">
        <f>(Games!G1331)*'Coefficients - Win Probability'!$B$2</f>
        <v>0</v>
      </c>
      <c r="C1330" s="5" t="str">
        <f>(VLOOKUP(Games!B1331, Data!$B$2:$L$134, 4, FALSE)-VLOOKUP(Games!E1331, Data!$B$2:$L$134, 4, FALSE))*'Coefficients - Win Probability'!$C$2</f>
        <v>#N/A</v>
      </c>
      <c r="D1330" s="5" t="str">
        <f>(VLOOKUP(Games!B1331, Data!$B$2:$L$134, 5, FALSE)-VLOOKUP(Games!E1331, Data!$B$2:$L$134, 5, FALSE))*'Coefficients - Win Probability'!$D$2</f>
        <v>#N/A</v>
      </c>
      <c r="E1330" s="5" t="str">
        <f>(VLOOKUP(Games!B1331, Data!$B$2:$L$134, 6, FALSE)-VLOOKUP(Games!E1331, Data!$B$2:$L$134, 6, FALSE))*'Coefficients - Win Probability'!$E$2</f>
        <v>#N/A</v>
      </c>
      <c r="F1330" s="5" t="str">
        <f>(VLOOKUP(Games!B1331, Data!$B$2:$L$134, 7, FALSE)-VLOOKUP(Games!E1331, Data!$B$2:$L$134, 7, FALSE))*'Coefficients - Win Probability'!$F$2</f>
        <v>#N/A</v>
      </c>
      <c r="G1330" s="5" t="str">
        <f>(VLOOKUP(Games!B1331, Data!$B$2:$L$134, 8, FALSE)-VLOOKUP(Games!E1331, Data!$B$2:$L$134, 8, FALSE))*'Coefficients - Win Probability'!$G$2</f>
        <v>#N/A</v>
      </c>
      <c r="H1330" s="5" t="str">
        <f>(VLOOKUP(Games!B1331, Data!$B$2:$L$134, 9, FALSE)-VLOOKUP(Games!E1331, Data!$B$2:$L$134, 9, FALSE))*'Coefficients - Win Probability'!$H$2</f>
        <v>#N/A</v>
      </c>
      <c r="I1330" s="5" t="str">
        <f>(VLOOKUP(Games!B1331, Data!$B$2:$L$134, 10, FALSE)-VLOOKUP(Games!E1331, Data!$B$2:$L$134, 10, FALSE))*'Coefficients - Win Probability'!$I$2</f>
        <v>#N/A</v>
      </c>
      <c r="J1330" s="5" t="str">
        <f>(IF(AND(VLOOKUP(Games!B1331, Data!$B$2:$L$134, 11, FALSE)=1, VLOOKUP(Games!E1331, Data!$B$2:$L$134, 11, FALSE)&lt;&gt;1), 1,0))*'Coefficients - Win Probability'!$J$2</f>
        <v>#N/A</v>
      </c>
      <c r="K1330" s="5" t="str">
        <f>(IF(AND(VLOOKUP(Games!B1331, Data!$B$2:$L$134, 11, FALSE)&lt;&gt;1, VLOOKUP(Games!E1331, Data!$B$2:$L$134, 11, FALSE)=1), 1,0))*'Coefficients - Win Probability'!$K$2</f>
        <v>#N/A</v>
      </c>
      <c r="L1330" s="5" t="str">
        <f>(VLOOKUP(Games!B1331, Data!$B$2:$L$134, 3, FALSE)-VLOOKUP(Games!E1331, Data!$B$2:$L$134, 3, FALSE))*'Coefficients - Win Probability'!$L$2</f>
        <v>#N/A</v>
      </c>
      <c r="N1330" s="5" t="str">
        <f t="shared" si="1"/>
        <v>#N/A</v>
      </c>
    </row>
    <row r="1331" ht="14.25" customHeight="1">
      <c r="A1331" s="5" t="n">
        <f>'Coefficients - Win Probability'!$A$2</f>
        <v>0</v>
      </c>
      <c r="B1331" s="5" t="n">
        <f>(Games!G1332)*'Coefficients - Win Probability'!$B$2</f>
        <v>0</v>
      </c>
      <c r="C1331" s="5" t="str">
        <f>(VLOOKUP(Games!B1332, Data!$B$2:$L$134, 4, FALSE)-VLOOKUP(Games!E1332, Data!$B$2:$L$134, 4, FALSE))*'Coefficients - Win Probability'!$C$2</f>
        <v>#N/A</v>
      </c>
      <c r="D1331" s="5" t="str">
        <f>(VLOOKUP(Games!B1332, Data!$B$2:$L$134, 5, FALSE)-VLOOKUP(Games!E1332, Data!$B$2:$L$134, 5, FALSE))*'Coefficients - Win Probability'!$D$2</f>
        <v>#N/A</v>
      </c>
      <c r="E1331" s="5" t="str">
        <f>(VLOOKUP(Games!B1332, Data!$B$2:$L$134, 6, FALSE)-VLOOKUP(Games!E1332, Data!$B$2:$L$134, 6, FALSE))*'Coefficients - Win Probability'!$E$2</f>
        <v>#N/A</v>
      </c>
      <c r="F1331" s="5" t="str">
        <f>(VLOOKUP(Games!B1332, Data!$B$2:$L$134, 7, FALSE)-VLOOKUP(Games!E1332, Data!$B$2:$L$134, 7, FALSE))*'Coefficients - Win Probability'!$F$2</f>
        <v>#N/A</v>
      </c>
      <c r="G1331" s="5" t="str">
        <f>(VLOOKUP(Games!B1332, Data!$B$2:$L$134, 8, FALSE)-VLOOKUP(Games!E1332, Data!$B$2:$L$134, 8, FALSE))*'Coefficients - Win Probability'!$G$2</f>
        <v>#N/A</v>
      </c>
      <c r="H1331" s="5" t="str">
        <f>(VLOOKUP(Games!B1332, Data!$B$2:$L$134, 9, FALSE)-VLOOKUP(Games!E1332, Data!$B$2:$L$134, 9, FALSE))*'Coefficients - Win Probability'!$H$2</f>
        <v>#N/A</v>
      </c>
      <c r="I1331" s="5" t="str">
        <f>(VLOOKUP(Games!B1332, Data!$B$2:$L$134, 10, FALSE)-VLOOKUP(Games!E1332, Data!$B$2:$L$134, 10, FALSE))*'Coefficients - Win Probability'!$I$2</f>
        <v>#N/A</v>
      </c>
      <c r="J1331" s="5" t="str">
        <f>(IF(AND(VLOOKUP(Games!B1332, Data!$B$2:$L$134, 11, FALSE)=1, VLOOKUP(Games!E1332, Data!$B$2:$L$134, 11, FALSE)&lt;&gt;1), 1,0))*'Coefficients - Win Probability'!$J$2</f>
        <v>#N/A</v>
      </c>
      <c r="K1331" s="5" t="str">
        <f>(IF(AND(VLOOKUP(Games!B1332, Data!$B$2:$L$134, 11, FALSE)&lt;&gt;1, VLOOKUP(Games!E1332, Data!$B$2:$L$134, 11, FALSE)=1), 1,0))*'Coefficients - Win Probability'!$K$2</f>
        <v>#N/A</v>
      </c>
      <c r="L1331" s="5" t="str">
        <f>(VLOOKUP(Games!B1332, Data!$B$2:$L$134, 3, FALSE)-VLOOKUP(Games!E1332, Data!$B$2:$L$134, 3, FALSE))*'Coefficients - Win Probability'!$L$2</f>
        <v>#N/A</v>
      </c>
      <c r="N1331" s="5" t="str">
        <f t="shared" si="1"/>
        <v>#N/A</v>
      </c>
    </row>
    <row r="1332" ht="14.25" customHeight="1">
      <c r="A1332" s="5" t="n">
        <f>'Coefficients - Win Probability'!$A$2</f>
        <v>0</v>
      </c>
      <c r="B1332" s="5" t="n">
        <f>(Games!G1333)*'Coefficients - Win Probability'!$B$2</f>
        <v>0</v>
      </c>
      <c r="C1332" s="5" t="str">
        <f>(VLOOKUP(Games!B1333, Data!$B$2:$L$134, 4, FALSE)-VLOOKUP(Games!E1333, Data!$B$2:$L$134, 4, FALSE))*'Coefficients - Win Probability'!$C$2</f>
        <v>#N/A</v>
      </c>
      <c r="D1332" s="5" t="str">
        <f>(VLOOKUP(Games!B1333, Data!$B$2:$L$134, 5, FALSE)-VLOOKUP(Games!E1333, Data!$B$2:$L$134, 5, FALSE))*'Coefficients - Win Probability'!$D$2</f>
        <v>#N/A</v>
      </c>
      <c r="E1332" s="5" t="str">
        <f>(VLOOKUP(Games!B1333, Data!$B$2:$L$134, 6, FALSE)-VLOOKUP(Games!E1333, Data!$B$2:$L$134, 6, FALSE))*'Coefficients - Win Probability'!$E$2</f>
        <v>#N/A</v>
      </c>
      <c r="F1332" s="5" t="str">
        <f>(VLOOKUP(Games!B1333, Data!$B$2:$L$134, 7, FALSE)-VLOOKUP(Games!E1333, Data!$B$2:$L$134, 7, FALSE))*'Coefficients - Win Probability'!$F$2</f>
        <v>#N/A</v>
      </c>
      <c r="G1332" s="5" t="str">
        <f>(VLOOKUP(Games!B1333, Data!$B$2:$L$134, 8, FALSE)-VLOOKUP(Games!E1333, Data!$B$2:$L$134, 8, FALSE))*'Coefficients - Win Probability'!$G$2</f>
        <v>#N/A</v>
      </c>
      <c r="H1332" s="5" t="str">
        <f>(VLOOKUP(Games!B1333, Data!$B$2:$L$134, 9, FALSE)-VLOOKUP(Games!E1333, Data!$B$2:$L$134, 9, FALSE))*'Coefficients - Win Probability'!$H$2</f>
        <v>#N/A</v>
      </c>
      <c r="I1332" s="5" t="str">
        <f>(VLOOKUP(Games!B1333, Data!$B$2:$L$134, 10, FALSE)-VLOOKUP(Games!E1333, Data!$B$2:$L$134, 10, FALSE))*'Coefficients - Win Probability'!$I$2</f>
        <v>#N/A</v>
      </c>
      <c r="J1332" s="5" t="str">
        <f>(IF(AND(VLOOKUP(Games!B1333, Data!$B$2:$L$134, 11, FALSE)=1, VLOOKUP(Games!E1333, Data!$B$2:$L$134, 11, FALSE)&lt;&gt;1), 1,0))*'Coefficients - Win Probability'!$J$2</f>
        <v>#N/A</v>
      </c>
      <c r="K1332" s="5" t="str">
        <f>(IF(AND(VLOOKUP(Games!B1333, Data!$B$2:$L$134, 11, FALSE)&lt;&gt;1, VLOOKUP(Games!E1333, Data!$B$2:$L$134, 11, FALSE)=1), 1,0))*'Coefficients - Win Probability'!$K$2</f>
        <v>#N/A</v>
      </c>
      <c r="L1332" s="5" t="str">
        <f>(VLOOKUP(Games!B1333, Data!$B$2:$L$134, 3, FALSE)-VLOOKUP(Games!E1333, Data!$B$2:$L$134, 3, FALSE))*'Coefficients - Win Probability'!$L$2</f>
        <v>#N/A</v>
      </c>
      <c r="N1332" s="5" t="str">
        <f t="shared" si="1"/>
        <v>#N/A</v>
      </c>
    </row>
    <row r="1333" ht="14.25" customHeight="1">
      <c r="A1333" s="5" t="n">
        <f>'Coefficients - Win Probability'!$A$2</f>
        <v>0</v>
      </c>
      <c r="B1333" s="5" t="n">
        <f>(Games!G1334)*'Coefficients - Win Probability'!$B$2</f>
        <v>0</v>
      </c>
      <c r="C1333" s="5" t="str">
        <f>(VLOOKUP(Games!B1334, Data!$B$2:$L$134, 4, FALSE)-VLOOKUP(Games!E1334, Data!$B$2:$L$134, 4, FALSE))*'Coefficients - Win Probability'!$C$2</f>
        <v>#N/A</v>
      </c>
      <c r="D1333" s="5" t="str">
        <f>(VLOOKUP(Games!B1334, Data!$B$2:$L$134, 5, FALSE)-VLOOKUP(Games!E1334, Data!$B$2:$L$134, 5, FALSE))*'Coefficients - Win Probability'!$D$2</f>
        <v>#N/A</v>
      </c>
      <c r="E1333" s="5" t="str">
        <f>(VLOOKUP(Games!B1334, Data!$B$2:$L$134, 6, FALSE)-VLOOKUP(Games!E1334, Data!$B$2:$L$134, 6, FALSE))*'Coefficients - Win Probability'!$E$2</f>
        <v>#N/A</v>
      </c>
      <c r="F1333" s="5" t="str">
        <f>(VLOOKUP(Games!B1334, Data!$B$2:$L$134, 7, FALSE)-VLOOKUP(Games!E1334, Data!$B$2:$L$134, 7, FALSE))*'Coefficients - Win Probability'!$F$2</f>
        <v>#N/A</v>
      </c>
      <c r="G1333" s="5" t="str">
        <f>(VLOOKUP(Games!B1334, Data!$B$2:$L$134, 8, FALSE)-VLOOKUP(Games!E1334, Data!$B$2:$L$134, 8, FALSE))*'Coefficients - Win Probability'!$G$2</f>
        <v>#N/A</v>
      </c>
      <c r="H1333" s="5" t="str">
        <f>(VLOOKUP(Games!B1334, Data!$B$2:$L$134, 9, FALSE)-VLOOKUP(Games!E1334, Data!$B$2:$L$134, 9, FALSE))*'Coefficients - Win Probability'!$H$2</f>
        <v>#N/A</v>
      </c>
      <c r="I1333" s="5" t="str">
        <f>(VLOOKUP(Games!B1334, Data!$B$2:$L$134, 10, FALSE)-VLOOKUP(Games!E1334, Data!$B$2:$L$134, 10, FALSE))*'Coefficients - Win Probability'!$I$2</f>
        <v>#N/A</v>
      </c>
      <c r="J1333" s="5" t="str">
        <f>(IF(AND(VLOOKUP(Games!B1334, Data!$B$2:$L$134, 11, FALSE)=1, VLOOKUP(Games!E1334, Data!$B$2:$L$134, 11, FALSE)&lt;&gt;1), 1,0))*'Coefficients - Win Probability'!$J$2</f>
        <v>#N/A</v>
      </c>
      <c r="K1333" s="5" t="str">
        <f>(IF(AND(VLOOKUP(Games!B1334, Data!$B$2:$L$134, 11, FALSE)&lt;&gt;1, VLOOKUP(Games!E1334, Data!$B$2:$L$134, 11, FALSE)=1), 1,0))*'Coefficients - Win Probability'!$K$2</f>
        <v>#N/A</v>
      </c>
      <c r="L1333" s="5" t="str">
        <f>(VLOOKUP(Games!B1334, Data!$B$2:$L$134, 3, FALSE)-VLOOKUP(Games!E1334, Data!$B$2:$L$134, 3, FALSE))*'Coefficients - Win Probability'!$L$2</f>
        <v>#N/A</v>
      </c>
      <c r="N1333" s="5" t="str">
        <f t="shared" si="1"/>
        <v>#N/A</v>
      </c>
    </row>
    <row r="1334" ht="14.25" customHeight="1">
      <c r="A1334" s="5" t="n">
        <f>'Coefficients - Win Probability'!$A$2</f>
        <v>0</v>
      </c>
      <c r="B1334" s="5" t="n">
        <f>(Games!G1335)*'Coefficients - Win Probability'!$B$2</f>
        <v>0</v>
      </c>
      <c r="C1334" s="5" t="str">
        <f>(VLOOKUP(Games!B1335, Data!$B$2:$L$134, 4, FALSE)-VLOOKUP(Games!E1335, Data!$B$2:$L$134, 4, FALSE))*'Coefficients - Win Probability'!$C$2</f>
        <v>#N/A</v>
      </c>
      <c r="D1334" s="5" t="str">
        <f>(VLOOKUP(Games!B1335, Data!$B$2:$L$134, 5, FALSE)-VLOOKUP(Games!E1335, Data!$B$2:$L$134, 5, FALSE))*'Coefficients - Win Probability'!$D$2</f>
        <v>#N/A</v>
      </c>
      <c r="E1334" s="5" t="str">
        <f>(VLOOKUP(Games!B1335, Data!$B$2:$L$134, 6, FALSE)-VLOOKUP(Games!E1335, Data!$B$2:$L$134, 6, FALSE))*'Coefficients - Win Probability'!$E$2</f>
        <v>#N/A</v>
      </c>
      <c r="F1334" s="5" t="str">
        <f>(VLOOKUP(Games!B1335, Data!$B$2:$L$134, 7, FALSE)-VLOOKUP(Games!E1335, Data!$B$2:$L$134, 7, FALSE))*'Coefficients - Win Probability'!$F$2</f>
        <v>#N/A</v>
      </c>
      <c r="G1334" s="5" t="str">
        <f>(VLOOKUP(Games!B1335, Data!$B$2:$L$134, 8, FALSE)-VLOOKUP(Games!E1335, Data!$B$2:$L$134, 8, FALSE))*'Coefficients - Win Probability'!$G$2</f>
        <v>#N/A</v>
      </c>
      <c r="H1334" s="5" t="str">
        <f>(VLOOKUP(Games!B1335, Data!$B$2:$L$134, 9, FALSE)-VLOOKUP(Games!E1335, Data!$B$2:$L$134, 9, FALSE))*'Coefficients - Win Probability'!$H$2</f>
        <v>#N/A</v>
      </c>
      <c r="I1334" s="5" t="str">
        <f>(VLOOKUP(Games!B1335, Data!$B$2:$L$134, 10, FALSE)-VLOOKUP(Games!E1335, Data!$B$2:$L$134, 10, FALSE))*'Coefficients - Win Probability'!$I$2</f>
        <v>#N/A</v>
      </c>
      <c r="J1334" s="5" t="str">
        <f>(IF(AND(VLOOKUP(Games!B1335, Data!$B$2:$L$134, 11, FALSE)=1, VLOOKUP(Games!E1335, Data!$B$2:$L$134, 11, FALSE)&lt;&gt;1), 1,0))*'Coefficients - Win Probability'!$J$2</f>
        <v>#N/A</v>
      </c>
      <c r="K1334" s="5" t="str">
        <f>(IF(AND(VLOOKUP(Games!B1335, Data!$B$2:$L$134, 11, FALSE)&lt;&gt;1, VLOOKUP(Games!E1335, Data!$B$2:$L$134, 11, FALSE)=1), 1,0))*'Coefficients - Win Probability'!$K$2</f>
        <v>#N/A</v>
      </c>
      <c r="L1334" s="5" t="str">
        <f>(VLOOKUP(Games!B1335, Data!$B$2:$L$134, 3, FALSE)-VLOOKUP(Games!E1335, Data!$B$2:$L$134, 3, FALSE))*'Coefficients - Win Probability'!$L$2</f>
        <v>#N/A</v>
      </c>
      <c r="N1334" s="5" t="str">
        <f t="shared" si="1"/>
        <v>#N/A</v>
      </c>
    </row>
    <row r="1335" ht="14.25" customHeight="1">
      <c r="A1335" s="5" t="n">
        <f>'Coefficients - Win Probability'!$A$2</f>
        <v>0</v>
      </c>
      <c r="B1335" s="5" t="n">
        <f>(Games!G1336)*'Coefficients - Win Probability'!$B$2</f>
        <v>0</v>
      </c>
      <c r="C1335" s="5" t="str">
        <f>(VLOOKUP(Games!B1336, Data!$B$2:$L$134, 4, FALSE)-VLOOKUP(Games!E1336, Data!$B$2:$L$134, 4, FALSE))*'Coefficients - Win Probability'!$C$2</f>
        <v>#N/A</v>
      </c>
      <c r="D1335" s="5" t="str">
        <f>(VLOOKUP(Games!B1336, Data!$B$2:$L$134, 5, FALSE)-VLOOKUP(Games!E1336, Data!$B$2:$L$134, 5, FALSE))*'Coefficients - Win Probability'!$D$2</f>
        <v>#N/A</v>
      </c>
      <c r="E1335" s="5" t="str">
        <f>(VLOOKUP(Games!B1336, Data!$B$2:$L$134, 6, FALSE)-VLOOKUP(Games!E1336, Data!$B$2:$L$134, 6, FALSE))*'Coefficients - Win Probability'!$E$2</f>
        <v>#N/A</v>
      </c>
      <c r="F1335" s="5" t="str">
        <f>(VLOOKUP(Games!B1336, Data!$B$2:$L$134, 7, FALSE)-VLOOKUP(Games!E1336, Data!$B$2:$L$134, 7, FALSE))*'Coefficients - Win Probability'!$F$2</f>
        <v>#N/A</v>
      </c>
      <c r="G1335" s="5" t="str">
        <f>(VLOOKUP(Games!B1336, Data!$B$2:$L$134, 8, FALSE)-VLOOKUP(Games!E1336, Data!$B$2:$L$134, 8, FALSE))*'Coefficients - Win Probability'!$G$2</f>
        <v>#N/A</v>
      </c>
      <c r="H1335" s="5" t="str">
        <f>(VLOOKUP(Games!B1336, Data!$B$2:$L$134, 9, FALSE)-VLOOKUP(Games!E1336, Data!$B$2:$L$134, 9, FALSE))*'Coefficients - Win Probability'!$H$2</f>
        <v>#N/A</v>
      </c>
      <c r="I1335" s="5" t="str">
        <f>(VLOOKUP(Games!B1336, Data!$B$2:$L$134, 10, FALSE)-VLOOKUP(Games!E1336, Data!$B$2:$L$134, 10, FALSE))*'Coefficients - Win Probability'!$I$2</f>
        <v>#N/A</v>
      </c>
      <c r="J1335" s="5" t="str">
        <f>(IF(AND(VLOOKUP(Games!B1336, Data!$B$2:$L$134, 11, FALSE)=1, VLOOKUP(Games!E1336, Data!$B$2:$L$134, 11, FALSE)&lt;&gt;1), 1,0))*'Coefficients - Win Probability'!$J$2</f>
        <v>#N/A</v>
      </c>
      <c r="K1335" s="5" t="str">
        <f>(IF(AND(VLOOKUP(Games!B1336, Data!$B$2:$L$134, 11, FALSE)&lt;&gt;1, VLOOKUP(Games!E1336, Data!$B$2:$L$134, 11, FALSE)=1), 1,0))*'Coefficients - Win Probability'!$K$2</f>
        <v>#N/A</v>
      </c>
      <c r="L1335" s="5" t="str">
        <f>(VLOOKUP(Games!B1336, Data!$B$2:$L$134, 3, FALSE)-VLOOKUP(Games!E1336, Data!$B$2:$L$134, 3, FALSE))*'Coefficients - Win Probability'!$L$2</f>
        <v>#N/A</v>
      </c>
      <c r="N1335" s="5" t="str">
        <f t="shared" si="1"/>
        <v>#N/A</v>
      </c>
    </row>
    <row r="1336" ht="14.25" customHeight="1">
      <c r="A1336" s="5" t="n">
        <f>'Coefficients - Win Probability'!$A$2</f>
        <v>0</v>
      </c>
      <c r="B1336" s="5" t="n">
        <f>(Games!G1337)*'Coefficients - Win Probability'!$B$2</f>
        <v>0</v>
      </c>
      <c r="C1336" s="5" t="str">
        <f>(VLOOKUP(Games!B1337, Data!$B$2:$L$134, 4, FALSE)-VLOOKUP(Games!E1337, Data!$B$2:$L$134, 4, FALSE))*'Coefficients - Win Probability'!$C$2</f>
        <v>#N/A</v>
      </c>
      <c r="D1336" s="5" t="str">
        <f>(VLOOKUP(Games!B1337, Data!$B$2:$L$134, 5, FALSE)-VLOOKUP(Games!E1337, Data!$B$2:$L$134, 5, FALSE))*'Coefficients - Win Probability'!$D$2</f>
        <v>#N/A</v>
      </c>
      <c r="E1336" s="5" t="str">
        <f>(VLOOKUP(Games!B1337, Data!$B$2:$L$134, 6, FALSE)-VLOOKUP(Games!E1337, Data!$B$2:$L$134, 6, FALSE))*'Coefficients - Win Probability'!$E$2</f>
        <v>#N/A</v>
      </c>
      <c r="F1336" s="5" t="str">
        <f>(VLOOKUP(Games!B1337, Data!$B$2:$L$134, 7, FALSE)-VLOOKUP(Games!E1337, Data!$B$2:$L$134, 7, FALSE))*'Coefficients - Win Probability'!$F$2</f>
        <v>#N/A</v>
      </c>
      <c r="G1336" s="5" t="str">
        <f>(VLOOKUP(Games!B1337, Data!$B$2:$L$134, 8, FALSE)-VLOOKUP(Games!E1337, Data!$B$2:$L$134, 8, FALSE))*'Coefficients - Win Probability'!$G$2</f>
        <v>#N/A</v>
      </c>
      <c r="H1336" s="5" t="str">
        <f>(VLOOKUP(Games!B1337, Data!$B$2:$L$134, 9, FALSE)-VLOOKUP(Games!E1337, Data!$B$2:$L$134, 9, FALSE))*'Coefficients - Win Probability'!$H$2</f>
        <v>#N/A</v>
      </c>
      <c r="I1336" s="5" t="str">
        <f>(VLOOKUP(Games!B1337, Data!$B$2:$L$134, 10, FALSE)-VLOOKUP(Games!E1337, Data!$B$2:$L$134, 10, FALSE))*'Coefficients - Win Probability'!$I$2</f>
        <v>#N/A</v>
      </c>
      <c r="J1336" s="5" t="str">
        <f>(IF(AND(VLOOKUP(Games!B1337, Data!$B$2:$L$134, 11, FALSE)=1, VLOOKUP(Games!E1337, Data!$B$2:$L$134, 11, FALSE)&lt;&gt;1), 1,0))*'Coefficients - Win Probability'!$J$2</f>
        <v>#N/A</v>
      </c>
      <c r="K1336" s="5" t="str">
        <f>(IF(AND(VLOOKUP(Games!B1337, Data!$B$2:$L$134, 11, FALSE)&lt;&gt;1, VLOOKUP(Games!E1337, Data!$B$2:$L$134, 11, FALSE)=1), 1,0))*'Coefficients - Win Probability'!$K$2</f>
        <v>#N/A</v>
      </c>
      <c r="L1336" s="5" t="str">
        <f>(VLOOKUP(Games!B1337, Data!$B$2:$L$134, 3, FALSE)-VLOOKUP(Games!E1337, Data!$B$2:$L$134, 3, FALSE))*'Coefficients - Win Probability'!$L$2</f>
        <v>#N/A</v>
      </c>
      <c r="N1336" s="5" t="str">
        <f t="shared" si="1"/>
        <v>#N/A</v>
      </c>
    </row>
    <row r="1337" ht="14.25" customHeight="1">
      <c r="A1337" s="5" t="n">
        <f>'Coefficients - Win Probability'!$A$2</f>
        <v>0</v>
      </c>
      <c r="B1337" s="5" t="n">
        <f>(Games!G1338)*'Coefficients - Win Probability'!$B$2</f>
        <v>0</v>
      </c>
      <c r="C1337" s="5" t="str">
        <f>(VLOOKUP(Games!B1338, Data!$B$2:$L$134, 4, FALSE)-VLOOKUP(Games!E1338, Data!$B$2:$L$134, 4, FALSE))*'Coefficients - Win Probability'!$C$2</f>
        <v>#N/A</v>
      </c>
      <c r="D1337" s="5" t="str">
        <f>(VLOOKUP(Games!B1338, Data!$B$2:$L$134, 5, FALSE)-VLOOKUP(Games!E1338, Data!$B$2:$L$134, 5, FALSE))*'Coefficients - Win Probability'!$D$2</f>
        <v>#N/A</v>
      </c>
      <c r="E1337" s="5" t="str">
        <f>(VLOOKUP(Games!B1338, Data!$B$2:$L$134, 6, FALSE)-VLOOKUP(Games!E1338, Data!$B$2:$L$134, 6, FALSE))*'Coefficients - Win Probability'!$E$2</f>
        <v>#N/A</v>
      </c>
      <c r="F1337" s="5" t="str">
        <f>(VLOOKUP(Games!B1338, Data!$B$2:$L$134, 7, FALSE)-VLOOKUP(Games!E1338, Data!$B$2:$L$134, 7, FALSE))*'Coefficients - Win Probability'!$F$2</f>
        <v>#N/A</v>
      </c>
      <c r="G1337" s="5" t="str">
        <f>(VLOOKUP(Games!B1338, Data!$B$2:$L$134, 8, FALSE)-VLOOKUP(Games!E1338, Data!$B$2:$L$134, 8, FALSE))*'Coefficients - Win Probability'!$G$2</f>
        <v>#N/A</v>
      </c>
      <c r="H1337" s="5" t="str">
        <f>(VLOOKUP(Games!B1338, Data!$B$2:$L$134, 9, FALSE)-VLOOKUP(Games!E1338, Data!$B$2:$L$134, 9, FALSE))*'Coefficients - Win Probability'!$H$2</f>
        <v>#N/A</v>
      </c>
      <c r="I1337" s="5" t="str">
        <f>(VLOOKUP(Games!B1338, Data!$B$2:$L$134, 10, FALSE)-VLOOKUP(Games!E1338, Data!$B$2:$L$134, 10, FALSE))*'Coefficients - Win Probability'!$I$2</f>
        <v>#N/A</v>
      </c>
      <c r="J1337" s="5" t="str">
        <f>(IF(AND(VLOOKUP(Games!B1338, Data!$B$2:$L$134, 11, FALSE)=1, VLOOKUP(Games!E1338, Data!$B$2:$L$134, 11, FALSE)&lt;&gt;1), 1,0))*'Coefficients - Win Probability'!$J$2</f>
        <v>#N/A</v>
      </c>
      <c r="K1337" s="5" t="str">
        <f>(IF(AND(VLOOKUP(Games!B1338, Data!$B$2:$L$134, 11, FALSE)&lt;&gt;1, VLOOKUP(Games!E1338, Data!$B$2:$L$134, 11, FALSE)=1), 1,0))*'Coefficients - Win Probability'!$K$2</f>
        <v>#N/A</v>
      </c>
      <c r="L1337" s="5" t="str">
        <f>(VLOOKUP(Games!B1338, Data!$B$2:$L$134, 3, FALSE)-VLOOKUP(Games!E1338, Data!$B$2:$L$134, 3, FALSE))*'Coefficients - Win Probability'!$L$2</f>
        <v>#N/A</v>
      </c>
      <c r="N1337" s="5" t="str">
        <f t="shared" si="1"/>
        <v>#N/A</v>
      </c>
    </row>
    <row r="1338" ht="14.25" customHeight="1">
      <c r="A1338" s="5" t="n">
        <f>'Coefficients - Win Probability'!$A$2</f>
        <v>0</v>
      </c>
      <c r="B1338" s="5" t="n">
        <f>(Games!G1339)*'Coefficients - Win Probability'!$B$2</f>
        <v>0</v>
      </c>
      <c r="C1338" s="5" t="str">
        <f>(VLOOKUP(Games!B1339, Data!$B$2:$L$134, 4, FALSE)-VLOOKUP(Games!E1339, Data!$B$2:$L$134, 4, FALSE))*'Coefficients - Win Probability'!$C$2</f>
        <v>#N/A</v>
      </c>
      <c r="D1338" s="5" t="str">
        <f>(VLOOKUP(Games!B1339, Data!$B$2:$L$134, 5, FALSE)-VLOOKUP(Games!E1339, Data!$B$2:$L$134, 5, FALSE))*'Coefficients - Win Probability'!$D$2</f>
        <v>#N/A</v>
      </c>
      <c r="E1338" s="5" t="str">
        <f>(VLOOKUP(Games!B1339, Data!$B$2:$L$134, 6, FALSE)-VLOOKUP(Games!E1339, Data!$B$2:$L$134, 6, FALSE))*'Coefficients - Win Probability'!$E$2</f>
        <v>#N/A</v>
      </c>
      <c r="F1338" s="5" t="str">
        <f>(VLOOKUP(Games!B1339, Data!$B$2:$L$134, 7, FALSE)-VLOOKUP(Games!E1339, Data!$B$2:$L$134, 7, FALSE))*'Coefficients - Win Probability'!$F$2</f>
        <v>#N/A</v>
      </c>
      <c r="G1338" s="5" t="str">
        <f>(VLOOKUP(Games!B1339, Data!$B$2:$L$134, 8, FALSE)-VLOOKUP(Games!E1339, Data!$B$2:$L$134, 8, FALSE))*'Coefficients - Win Probability'!$G$2</f>
        <v>#N/A</v>
      </c>
      <c r="H1338" s="5" t="str">
        <f>(VLOOKUP(Games!B1339, Data!$B$2:$L$134, 9, FALSE)-VLOOKUP(Games!E1339, Data!$B$2:$L$134, 9, FALSE))*'Coefficients - Win Probability'!$H$2</f>
        <v>#N/A</v>
      </c>
      <c r="I1338" s="5" t="str">
        <f>(VLOOKUP(Games!B1339, Data!$B$2:$L$134, 10, FALSE)-VLOOKUP(Games!E1339, Data!$B$2:$L$134, 10, FALSE))*'Coefficients - Win Probability'!$I$2</f>
        <v>#N/A</v>
      </c>
      <c r="J1338" s="5" t="str">
        <f>(IF(AND(VLOOKUP(Games!B1339, Data!$B$2:$L$134, 11, FALSE)=1, VLOOKUP(Games!E1339, Data!$B$2:$L$134, 11, FALSE)&lt;&gt;1), 1,0))*'Coefficients - Win Probability'!$J$2</f>
        <v>#N/A</v>
      </c>
      <c r="K1338" s="5" t="str">
        <f>(IF(AND(VLOOKUP(Games!B1339, Data!$B$2:$L$134, 11, FALSE)&lt;&gt;1, VLOOKUP(Games!E1339, Data!$B$2:$L$134, 11, FALSE)=1), 1,0))*'Coefficients - Win Probability'!$K$2</f>
        <v>#N/A</v>
      </c>
      <c r="L1338" s="5" t="str">
        <f>(VLOOKUP(Games!B1339, Data!$B$2:$L$134, 3, FALSE)-VLOOKUP(Games!E1339, Data!$B$2:$L$134, 3, FALSE))*'Coefficients - Win Probability'!$L$2</f>
        <v>#N/A</v>
      </c>
      <c r="N1338" s="5" t="str">
        <f t="shared" si="1"/>
        <v>#N/A</v>
      </c>
    </row>
    <row r="1339" ht="14.25" customHeight="1">
      <c r="A1339" s="5" t="n">
        <f>'Coefficients - Win Probability'!$A$2</f>
        <v>0</v>
      </c>
      <c r="B1339" s="5" t="n">
        <f>(Games!G1340)*'Coefficients - Win Probability'!$B$2</f>
        <v>0</v>
      </c>
      <c r="C1339" s="5" t="str">
        <f>(VLOOKUP(Games!B1340, Data!$B$2:$L$134, 4, FALSE)-VLOOKUP(Games!E1340, Data!$B$2:$L$134, 4, FALSE))*'Coefficients - Win Probability'!$C$2</f>
        <v>#N/A</v>
      </c>
      <c r="D1339" s="5" t="str">
        <f>(VLOOKUP(Games!B1340, Data!$B$2:$L$134, 5, FALSE)-VLOOKUP(Games!E1340, Data!$B$2:$L$134, 5, FALSE))*'Coefficients - Win Probability'!$D$2</f>
        <v>#N/A</v>
      </c>
      <c r="E1339" s="5" t="str">
        <f>(VLOOKUP(Games!B1340, Data!$B$2:$L$134, 6, FALSE)-VLOOKUP(Games!E1340, Data!$B$2:$L$134, 6, FALSE))*'Coefficients - Win Probability'!$E$2</f>
        <v>#N/A</v>
      </c>
      <c r="F1339" s="5" t="str">
        <f>(VLOOKUP(Games!B1340, Data!$B$2:$L$134, 7, FALSE)-VLOOKUP(Games!E1340, Data!$B$2:$L$134, 7, FALSE))*'Coefficients - Win Probability'!$F$2</f>
        <v>#N/A</v>
      </c>
      <c r="G1339" s="5" t="str">
        <f>(VLOOKUP(Games!B1340, Data!$B$2:$L$134, 8, FALSE)-VLOOKUP(Games!E1340, Data!$B$2:$L$134, 8, FALSE))*'Coefficients - Win Probability'!$G$2</f>
        <v>#N/A</v>
      </c>
      <c r="H1339" s="5" t="str">
        <f>(VLOOKUP(Games!B1340, Data!$B$2:$L$134, 9, FALSE)-VLOOKUP(Games!E1340, Data!$B$2:$L$134, 9, FALSE))*'Coefficients - Win Probability'!$H$2</f>
        <v>#N/A</v>
      </c>
      <c r="I1339" s="5" t="str">
        <f>(VLOOKUP(Games!B1340, Data!$B$2:$L$134, 10, FALSE)-VLOOKUP(Games!E1340, Data!$B$2:$L$134, 10, FALSE))*'Coefficients - Win Probability'!$I$2</f>
        <v>#N/A</v>
      </c>
      <c r="J1339" s="5" t="str">
        <f>(IF(AND(VLOOKUP(Games!B1340, Data!$B$2:$L$134, 11, FALSE)=1, VLOOKUP(Games!E1340, Data!$B$2:$L$134, 11, FALSE)&lt;&gt;1), 1,0))*'Coefficients - Win Probability'!$J$2</f>
        <v>#N/A</v>
      </c>
      <c r="K1339" s="5" t="str">
        <f>(IF(AND(VLOOKUP(Games!B1340, Data!$B$2:$L$134, 11, FALSE)&lt;&gt;1, VLOOKUP(Games!E1340, Data!$B$2:$L$134, 11, FALSE)=1), 1,0))*'Coefficients - Win Probability'!$K$2</f>
        <v>#N/A</v>
      </c>
      <c r="L1339" s="5" t="str">
        <f>(VLOOKUP(Games!B1340, Data!$B$2:$L$134, 3, FALSE)-VLOOKUP(Games!E1340, Data!$B$2:$L$134, 3, FALSE))*'Coefficients - Win Probability'!$L$2</f>
        <v>#N/A</v>
      </c>
      <c r="N1339" s="5" t="str">
        <f t="shared" si="1"/>
        <v>#N/A</v>
      </c>
    </row>
    <row r="1340" ht="14.25" customHeight="1">
      <c r="A1340" s="5" t="n">
        <f>'Coefficients - Win Probability'!$A$2</f>
        <v>0</v>
      </c>
      <c r="B1340" s="5" t="n">
        <f>(Games!G1341)*'Coefficients - Win Probability'!$B$2</f>
        <v>0</v>
      </c>
      <c r="C1340" s="5" t="str">
        <f>(VLOOKUP(Games!B1341, Data!$B$2:$L$134, 4, FALSE)-VLOOKUP(Games!E1341, Data!$B$2:$L$134, 4, FALSE))*'Coefficients - Win Probability'!$C$2</f>
        <v>#N/A</v>
      </c>
      <c r="D1340" s="5" t="str">
        <f>(VLOOKUP(Games!B1341, Data!$B$2:$L$134, 5, FALSE)-VLOOKUP(Games!E1341, Data!$B$2:$L$134, 5, FALSE))*'Coefficients - Win Probability'!$D$2</f>
        <v>#N/A</v>
      </c>
      <c r="E1340" s="5" t="str">
        <f>(VLOOKUP(Games!B1341, Data!$B$2:$L$134, 6, FALSE)-VLOOKUP(Games!E1341, Data!$B$2:$L$134, 6, FALSE))*'Coefficients - Win Probability'!$E$2</f>
        <v>#N/A</v>
      </c>
      <c r="F1340" s="5" t="str">
        <f>(VLOOKUP(Games!B1341, Data!$B$2:$L$134, 7, FALSE)-VLOOKUP(Games!E1341, Data!$B$2:$L$134, 7, FALSE))*'Coefficients - Win Probability'!$F$2</f>
        <v>#N/A</v>
      </c>
      <c r="G1340" s="5" t="str">
        <f>(VLOOKUP(Games!B1341, Data!$B$2:$L$134, 8, FALSE)-VLOOKUP(Games!E1341, Data!$B$2:$L$134, 8, FALSE))*'Coefficients - Win Probability'!$G$2</f>
        <v>#N/A</v>
      </c>
      <c r="H1340" s="5" t="str">
        <f>(VLOOKUP(Games!B1341, Data!$B$2:$L$134, 9, FALSE)-VLOOKUP(Games!E1341, Data!$B$2:$L$134, 9, FALSE))*'Coefficients - Win Probability'!$H$2</f>
        <v>#N/A</v>
      </c>
      <c r="I1340" s="5" t="str">
        <f>(VLOOKUP(Games!B1341, Data!$B$2:$L$134, 10, FALSE)-VLOOKUP(Games!E1341, Data!$B$2:$L$134, 10, FALSE))*'Coefficients - Win Probability'!$I$2</f>
        <v>#N/A</v>
      </c>
      <c r="J1340" s="5" t="str">
        <f>(IF(AND(VLOOKUP(Games!B1341, Data!$B$2:$L$134, 11, FALSE)=1, VLOOKUP(Games!E1341, Data!$B$2:$L$134, 11, FALSE)&lt;&gt;1), 1,0))*'Coefficients - Win Probability'!$J$2</f>
        <v>#N/A</v>
      </c>
      <c r="K1340" s="5" t="str">
        <f>(IF(AND(VLOOKUP(Games!B1341, Data!$B$2:$L$134, 11, FALSE)&lt;&gt;1, VLOOKUP(Games!E1341, Data!$B$2:$L$134, 11, FALSE)=1), 1,0))*'Coefficients - Win Probability'!$K$2</f>
        <v>#N/A</v>
      </c>
      <c r="L1340" s="5" t="str">
        <f>(VLOOKUP(Games!B1341, Data!$B$2:$L$134, 3, FALSE)-VLOOKUP(Games!E1341, Data!$B$2:$L$134, 3, FALSE))*'Coefficients - Win Probability'!$L$2</f>
        <v>#N/A</v>
      </c>
      <c r="N1340" s="5" t="str">
        <f t="shared" si="1"/>
        <v>#N/A</v>
      </c>
    </row>
    <row r="1341" ht="14.25" customHeight="1">
      <c r="A1341" s="5" t="n">
        <f>'Coefficients - Win Probability'!$A$2</f>
        <v>0</v>
      </c>
      <c r="B1341" s="5" t="n">
        <f>(Games!G1342)*'Coefficients - Win Probability'!$B$2</f>
        <v>0</v>
      </c>
      <c r="C1341" s="5" t="str">
        <f>(VLOOKUP(Games!B1342, Data!$B$2:$L$134, 4, FALSE)-VLOOKUP(Games!E1342, Data!$B$2:$L$134, 4, FALSE))*'Coefficients - Win Probability'!$C$2</f>
        <v>#N/A</v>
      </c>
      <c r="D1341" s="5" t="str">
        <f>(VLOOKUP(Games!B1342, Data!$B$2:$L$134, 5, FALSE)-VLOOKUP(Games!E1342, Data!$B$2:$L$134, 5, FALSE))*'Coefficients - Win Probability'!$D$2</f>
        <v>#N/A</v>
      </c>
      <c r="E1341" s="5" t="str">
        <f>(VLOOKUP(Games!B1342, Data!$B$2:$L$134, 6, FALSE)-VLOOKUP(Games!E1342, Data!$B$2:$L$134, 6, FALSE))*'Coefficients - Win Probability'!$E$2</f>
        <v>#N/A</v>
      </c>
      <c r="F1341" s="5" t="str">
        <f>(VLOOKUP(Games!B1342, Data!$B$2:$L$134, 7, FALSE)-VLOOKUP(Games!E1342, Data!$B$2:$L$134, 7, FALSE))*'Coefficients - Win Probability'!$F$2</f>
        <v>#N/A</v>
      </c>
      <c r="G1341" s="5" t="str">
        <f>(VLOOKUP(Games!B1342, Data!$B$2:$L$134, 8, FALSE)-VLOOKUP(Games!E1342, Data!$B$2:$L$134, 8, FALSE))*'Coefficients - Win Probability'!$G$2</f>
        <v>#N/A</v>
      </c>
      <c r="H1341" s="5" t="str">
        <f>(VLOOKUP(Games!B1342, Data!$B$2:$L$134, 9, FALSE)-VLOOKUP(Games!E1342, Data!$B$2:$L$134, 9, FALSE))*'Coefficients - Win Probability'!$H$2</f>
        <v>#N/A</v>
      </c>
      <c r="I1341" s="5" t="str">
        <f>(VLOOKUP(Games!B1342, Data!$B$2:$L$134, 10, FALSE)-VLOOKUP(Games!E1342, Data!$B$2:$L$134, 10, FALSE))*'Coefficients - Win Probability'!$I$2</f>
        <v>#N/A</v>
      </c>
      <c r="J1341" s="5" t="str">
        <f>(IF(AND(VLOOKUP(Games!B1342, Data!$B$2:$L$134, 11, FALSE)=1, VLOOKUP(Games!E1342, Data!$B$2:$L$134, 11, FALSE)&lt;&gt;1), 1,0))*'Coefficients - Win Probability'!$J$2</f>
        <v>#N/A</v>
      </c>
      <c r="K1341" s="5" t="str">
        <f>(IF(AND(VLOOKUP(Games!B1342, Data!$B$2:$L$134, 11, FALSE)&lt;&gt;1, VLOOKUP(Games!E1342, Data!$B$2:$L$134, 11, FALSE)=1), 1,0))*'Coefficients - Win Probability'!$K$2</f>
        <v>#N/A</v>
      </c>
      <c r="L1341" s="5" t="str">
        <f>(VLOOKUP(Games!B1342, Data!$B$2:$L$134, 3, FALSE)-VLOOKUP(Games!E1342, Data!$B$2:$L$134, 3, FALSE))*'Coefficients - Win Probability'!$L$2</f>
        <v>#N/A</v>
      </c>
      <c r="N1341" s="5" t="str">
        <f t="shared" si="1"/>
        <v>#N/A</v>
      </c>
    </row>
    <row r="1342" ht="14.25" customHeight="1">
      <c r="A1342" s="5" t="n">
        <f>'Coefficients - Win Probability'!$A$2</f>
        <v>0</v>
      </c>
      <c r="B1342" s="5" t="n">
        <f>(Games!G1343)*'Coefficients - Win Probability'!$B$2</f>
        <v>0</v>
      </c>
      <c r="C1342" s="5" t="str">
        <f>(VLOOKUP(Games!B1343, Data!$B$2:$L$134, 4, FALSE)-VLOOKUP(Games!E1343, Data!$B$2:$L$134, 4, FALSE))*'Coefficients - Win Probability'!$C$2</f>
        <v>#N/A</v>
      </c>
      <c r="D1342" s="5" t="str">
        <f>(VLOOKUP(Games!B1343, Data!$B$2:$L$134, 5, FALSE)-VLOOKUP(Games!E1343, Data!$B$2:$L$134, 5, FALSE))*'Coefficients - Win Probability'!$D$2</f>
        <v>#N/A</v>
      </c>
      <c r="E1342" s="5" t="str">
        <f>(VLOOKUP(Games!B1343, Data!$B$2:$L$134, 6, FALSE)-VLOOKUP(Games!E1343, Data!$B$2:$L$134, 6, FALSE))*'Coefficients - Win Probability'!$E$2</f>
        <v>#N/A</v>
      </c>
      <c r="F1342" s="5" t="str">
        <f>(VLOOKUP(Games!B1343, Data!$B$2:$L$134, 7, FALSE)-VLOOKUP(Games!E1343, Data!$B$2:$L$134, 7, FALSE))*'Coefficients - Win Probability'!$F$2</f>
        <v>#N/A</v>
      </c>
      <c r="G1342" s="5" t="str">
        <f>(VLOOKUP(Games!B1343, Data!$B$2:$L$134, 8, FALSE)-VLOOKUP(Games!E1343, Data!$B$2:$L$134, 8, FALSE))*'Coefficients - Win Probability'!$G$2</f>
        <v>#N/A</v>
      </c>
      <c r="H1342" s="5" t="str">
        <f>(VLOOKUP(Games!B1343, Data!$B$2:$L$134, 9, FALSE)-VLOOKUP(Games!E1343, Data!$B$2:$L$134, 9, FALSE))*'Coefficients - Win Probability'!$H$2</f>
        <v>#N/A</v>
      </c>
      <c r="I1342" s="5" t="str">
        <f>(VLOOKUP(Games!B1343, Data!$B$2:$L$134, 10, FALSE)-VLOOKUP(Games!E1343, Data!$B$2:$L$134, 10, FALSE))*'Coefficients - Win Probability'!$I$2</f>
        <v>#N/A</v>
      </c>
      <c r="J1342" s="5" t="str">
        <f>(IF(AND(VLOOKUP(Games!B1343, Data!$B$2:$L$134, 11, FALSE)=1, VLOOKUP(Games!E1343, Data!$B$2:$L$134, 11, FALSE)&lt;&gt;1), 1,0))*'Coefficients - Win Probability'!$J$2</f>
        <v>#N/A</v>
      </c>
      <c r="K1342" s="5" t="str">
        <f>(IF(AND(VLOOKUP(Games!B1343, Data!$B$2:$L$134, 11, FALSE)&lt;&gt;1, VLOOKUP(Games!E1343, Data!$B$2:$L$134, 11, FALSE)=1), 1,0))*'Coefficients - Win Probability'!$K$2</f>
        <v>#N/A</v>
      </c>
      <c r="L1342" s="5" t="str">
        <f>(VLOOKUP(Games!B1343, Data!$B$2:$L$134, 3, FALSE)-VLOOKUP(Games!E1343, Data!$B$2:$L$134, 3, FALSE))*'Coefficients - Win Probability'!$L$2</f>
        <v>#N/A</v>
      </c>
      <c r="N1342" s="5" t="str">
        <f t="shared" si="1"/>
        <v>#N/A</v>
      </c>
    </row>
    <row r="1343" ht="14.25" customHeight="1">
      <c r="A1343" s="5" t="n">
        <f>'Coefficients - Win Probability'!$A$2</f>
        <v>0</v>
      </c>
      <c r="B1343" s="5" t="n">
        <f>(Games!G1344)*'Coefficients - Win Probability'!$B$2</f>
        <v>0</v>
      </c>
      <c r="C1343" s="5" t="str">
        <f>(VLOOKUP(Games!B1344, Data!$B$2:$L$134, 4, FALSE)-VLOOKUP(Games!E1344, Data!$B$2:$L$134, 4, FALSE))*'Coefficients - Win Probability'!$C$2</f>
        <v>#N/A</v>
      </c>
      <c r="D1343" s="5" t="str">
        <f>(VLOOKUP(Games!B1344, Data!$B$2:$L$134, 5, FALSE)-VLOOKUP(Games!E1344, Data!$B$2:$L$134, 5, FALSE))*'Coefficients - Win Probability'!$D$2</f>
        <v>#N/A</v>
      </c>
      <c r="E1343" s="5" t="str">
        <f>(VLOOKUP(Games!B1344, Data!$B$2:$L$134, 6, FALSE)-VLOOKUP(Games!E1344, Data!$B$2:$L$134, 6, FALSE))*'Coefficients - Win Probability'!$E$2</f>
        <v>#N/A</v>
      </c>
      <c r="F1343" s="5" t="str">
        <f>(VLOOKUP(Games!B1344, Data!$B$2:$L$134, 7, FALSE)-VLOOKUP(Games!E1344, Data!$B$2:$L$134, 7, FALSE))*'Coefficients - Win Probability'!$F$2</f>
        <v>#N/A</v>
      </c>
      <c r="G1343" s="5" t="str">
        <f>(VLOOKUP(Games!B1344, Data!$B$2:$L$134, 8, FALSE)-VLOOKUP(Games!E1344, Data!$B$2:$L$134, 8, FALSE))*'Coefficients - Win Probability'!$G$2</f>
        <v>#N/A</v>
      </c>
      <c r="H1343" s="5" t="str">
        <f>(VLOOKUP(Games!B1344, Data!$B$2:$L$134, 9, FALSE)-VLOOKUP(Games!E1344, Data!$B$2:$L$134, 9, FALSE))*'Coefficients - Win Probability'!$H$2</f>
        <v>#N/A</v>
      </c>
      <c r="I1343" s="5" t="str">
        <f>(VLOOKUP(Games!B1344, Data!$B$2:$L$134, 10, FALSE)-VLOOKUP(Games!E1344, Data!$B$2:$L$134, 10, FALSE))*'Coefficients - Win Probability'!$I$2</f>
        <v>#N/A</v>
      </c>
      <c r="J1343" s="5" t="str">
        <f>(IF(AND(VLOOKUP(Games!B1344, Data!$B$2:$L$134, 11, FALSE)=1, VLOOKUP(Games!E1344, Data!$B$2:$L$134, 11, FALSE)&lt;&gt;1), 1,0))*'Coefficients - Win Probability'!$J$2</f>
        <v>#N/A</v>
      </c>
      <c r="K1343" s="5" t="str">
        <f>(IF(AND(VLOOKUP(Games!B1344, Data!$B$2:$L$134, 11, FALSE)&lt;&gt;1, VLOOKUP(Games!E1344, Data!$B$2:$L$134, 11, FALSE)=1), 1,0))*'Coefficients - Win Probability'!$K$2</f>
        <v>#N/A</v>
      </c>
      <c r="L1343" s="5" t="str">
        <f>(VLOOKUP(Games!B1344, Data!$B$2:$L$134, 3, FALSE)-VLOOKUP(Games!E1344, Data!$B$2:$L$134, 3, FALSE))*'Coefficients - Win Probability'!$L$2</f>
        <v>#N/A</v>
      </c>
      <c r="N1343" s="5" t="str">
        <f t="shared" si="1"/>
        <v>#N/A</v>
      </c>
    </row>
    <row r="1344" ht="14.25" customHeight="1">
      <c r="A1344" s="5" t="n">
        <f>'Coefficients - Win Probability'!$A$2</f>
        <v>0</v>
      </c>
      <c r="B1344" s="5" t="n">
        <f>(Games!G1345)*'Coefficients - Win Probability'!$B$2</f>
        <v>0</v>
      </c>
      <c r="C1344" s="5" t="str">
        <f>(VLOOKUP(Games!B1345, Data!$B$2:$L$134, 4, FALSE)-VLOOKUP(Games!E1345, Data!$B$2:$L$134, 4, FALSE))*'Coefficients - Win Probability'!$C$2</f>
        <v>#N/A</v>
      </c>
      <c r="D1344" s="5" t="str">
        <f>(VLOOKUP(Games!B1345, Data!$B$2:$L$134, 5, FALSE)-VLOOKUP(Games!E1345, Data!$B$2:$L$134, 5, FALSE))*'Coefficients - Win Probability'!$D$2</f>
        <v>#N/A</v>
      </c>
      <c r="E1344" s="5" t="str">
        <f>(VLOOKUP(Games!B1345, Data!$B$2:$L$134, 6, FALSE)-VLOOKUP(Games!E1345, Data!$B$2:$L$134, 6, FALSE))*'Coefficients - Win Probability'!$E$2</f>
        <v>#N/A</v>
      </c>
      <c r="F1344" s="5" t="str">
        <f>(VLOOKUP(Games!B1345, Data!$B$2:$L$134, 7, FALSE)-VLOOKUP(Games!E1345, Data!$B$2:$L$134, 7, FALSE))*'Coefficients - Win Probability'!$F$2</f>
        <v>#N/A</v>
      </c>
      <c r="G1344" s="5" t="str">
        <f>(VLOOKUP(Games!B1345, Data!$B$2:$L$134, 8, FALSE)-VLOOKUP(Games!E1345, Data!$B$2:$L$134, 8, FALSE))*'Coefficients - Win Probability'!$G$2</f>
        <v>#N/A</v>
      </c>
      <c r="H1344" s="5" t="str">
        <f>(VLOOKUP(Games!B1345, Data!$B$2:$L$134, 9, FALSE)-VLOOKUP(Games!E1345, Data!$B$2:$L$134, 9, FALSE))*'Coefficients - Win Probability'!$H$2</f>
        <v>#N/A</v>
      </c>
      <c r="I1344" s="5" t="str">
        <f>(VLOOKUP(Games!B1345, Data!$B$2:$L$134, 10, FALSE)-VLOOKUP(Games!E1345, Data!$B$2:$L$134, 10, FALSE))*'Coefficients - Win Probability'!$I$2</f>
        <v>#N/A</v>
      </c>
      <c r="J1344" s="5" t="str">
        <f>(IF(AND(VLOOKUP(Games!B1345, Data!$B$2:$L$134, 11, FALSE)=1, VLOOKUP(Games!E1345, Data!$B$2:$L$134, 11, FALSE)&lt;&gt;1), 1,0))*'Coefficients - Win Probability'!$J$2</f>
        <v>#N/A</v>
      </c>
      <c r="K1344" s="5" t="str">
        <f>(IF(AND(VLOOKUP(Games!B1345, Data!$B$2:$L$134, 11, FALSE)&lt;&gt;1, VLOOKUP(Games!E1345, Data!$B$2:$L$134, 11, FALSE)=1), 1,0))*'Coefficients - Win Probability'!$K$2</f>
        <v>#N/A</v>
      </c>
      <c r="L1344" s="5" t="str">
        <f>(VLOOKUP(Games!B1345, Data!$B$2:$L$134, 3, FALSE)-VLOOKUP(Games!E1345, Data!$B$2:$L$134, 3, FALSE))*'Coefficients - Win Probability'!$L$2</f>
        <v>#N/A</v>
      </c>
      <c r="N1344" s="5" t="str">
        <f t="shared" si="1"/>
        <v>#N/A</v>
      </c>
    </row>
    <row r="1345" ht="14.25" customHeight="1">
      <c r="A1345" s="5" t="n">
        <f>'Coefficients - Win Probability'!$A$2</f>
        <v>0</v>
      </c>
      <c r="B1345" s="5" t="n">
        <f>(Games!G1346)*'Coefficients - Win Probability'!$B$2</f>
        <v>0</v>
      </c>
      <c r="C1345" s="5" t="str">
        <f>(VLOOKUP(Games!B1346, Data!$B$2:$L$134, 4, FALSE)-VLOOKUP(Games!E1346, Data!$B$2:$L$134, 4, FALSE))*'Coefficients - Win Probability'!$C$2</f>
        <v>#N/A</v>
      </c>
      <c r="D1345" s="5" t="str">
        <f>(VLOOKUP(Games!B1346, Data!$B$2:$L$134, 5, FALSE)-VLOOKUP(Games!E1346, Data!$B$2:$L$134, 5, FALSE))*'Coefficients - Win Probability'!$D$2</f>
        <v>#N/A</v>
      </c>
      <c r="E1345" s="5" t="str">
        <f>(VLOOKUP(Games!B1346, Data!$B$2:$L$134, 6, FALSE)-VLOOKUP(Games!E1346, Data!$B$2:$L$134, 6, FALSE))*'Coefficients - Win Probability'!$E$2</f>
        <v>#N/A</v>
      </c>
      <c r="F1345" s="5" t="str">
        <f>(VLOOKUP(Games!B1346, Data!$B$2:$L$134, 7, FALSE)-VLOOKUP(Games!E1346, Data!$B$2:$L$134, 7, FALSE))*'Coefficients - Win Probability'!$F$2</f>
        <v>#N/A</v>
      </c>
      <c r="G1345" s="5" t="str">
        <f>(VLOOKUP(Games!B1346, Data!$B$2:$L$134, 8, FALSE)-VLOOKUP(Games!E1346, Data!$B$2:$L$134, 8, FALSE))*'Coefficients - Win Probability'!$G$2</f>
        <v>#N/A</v>
      </c>
      <c r="H1345" s="5" t="str">
        <f>(VLOOKUP(Games!B1346, Data!$B$2:$L$134, 9, FALSE)-VLOOKUP(Games!E1346, Data!$B$2:$L$134, 9, FALSE))*'Coefficients - Win Probability'!$H$2</f>
        <v>#N/A</v>
      </c>
      <c r="I1345" s="5" t="str">
        <f>(VLOOKUP(Games!B1346, Data!$B$2:$L$134, 10, FALSE)-VLOOKUP(Games!E1346, Data!$B$2:$L$134, 10, FALSE))*'Coefficients - Win Probability'!$I$2</f>
        <v>#N/A</v>
      </c>
      <c r="J1345" s="5" t="str">
        <f>(IF(AND(VLOOKUP(Games!B1346, Data!$B$2:$L$134, 11, FALSE)=1, VLOOKUP(Games!E1346, Data!$B$2:$L$134, 11, FALSE)&lt;&gt;1), 1,0))*'Coefficients - Win Probability'!$J$2</f>
        <v>#N/A</v>
      </c>
      <c r="K1345" s="5" t="str">
        <f>(IF(AND(VLOOKUP(Games!B1346, Data!$B$2:$L$134, 11, FALSE)&lt;&gt;1, VLOOKUP(Games!E1346, Data!$B$2:$L$134, 11, FALSE)=1), 1,0))*'Coefficients - Win Probability'!$K$2</f>
        <v>#N/A</v>
      </c>
      <c r="L1345" s="5" t="str">
        <f>(VLOOKUP(Games!B1346, Data!$B$2:$L$134, 3, FALSE)-VLOOKUP(Games!E1346, Data!$B$2:$L$134, 3, FALSE))*'Coefficients - Win Probability'!$L$2</f>
        <v>#N/A</v>
      </c>
      <c r="N1345" s="5" t="str">
        <f t="shared" si="1"/>
        <v>#N/A</v>
      </c>
    </row>
    <row r="1346" ht="14.25" customHeight="1">
      <c r="A1346" s="5" t="n">
        <f>'Coefficients - Win Probability'!$A$2</f>
        <v>0</v>
      </c>
      <c r="B1346" s="5" t="n">
        <f>(Games!G1347)*'Coefficients - Win Probability'!$B$2</f>
        <v>0</v>
      </c>
      <c r="C1346" s="5" t="str">
        <f>(VLOOKUP(Games!B1347, Data!$B$2:$L$134, 4, FALSE)-VLOOKUP(Games!E1347, Data!$B$2:$L$134, 4, FALSE))*'Coefficients - Win Probability'!$C$2</f>
        <v>#N/A</v>
      </c>
      <c r="D1346" s="5" t="str">
        <f>(VLOOKUP(Games!B1347, Data!$B$2:$L$134, 5, FALSE)-VLOOKUP(Games!E1347, Data!$B$2:$L$134, 5, FALSE))*'Coefficients - Win Probability'!$D$2</f>
        <v>#N/A</v>
      </c>
      <c r="E1346" s="5" t="str">
        <f>(VLOOKUP(Games!B1347, Data!$B$2:$L$134, 6, FALSE)-VLOOKUP(Games!E1347, Data!$B$2:$L$134, 6, FALSE))*'Coefficients - Win Probability'!$E$2</f>
        <v>#N/A</v>
      </c>
      <c r="F1346" s="5" t="str">
        <f>(VLOOKUP(Games!B1347, Data!$B$2:$L$134, 7, FALSE)-VLOOKUP(Games!E1347, Data!$B$2:$L$134, 7, FALSE))*'Coefficients - Win Probability'!$F$2</f>
        <v>#N/A</v>
      </c>
      <c r="G1346" s="5" t="str">
        <f>(VLOOKUP(Games!B1347, Data!$B$2:$L$134, 8, FALSE)-VLOOKUP(Games!E1347, Data!$B$2:$L$134, 8, FALSE))*'Coefficients - Win Probability'!$G$2</f>
        <v>#N/A</v>
      </c>
      <c r="H1346" s="5" t="str">
        <f>(VLOOKUP(Games!B1347, Data!$B$2:$L$134, 9, FALSE)-VLOOKUP(Games!E1347, Data!$B$2:$L$134, 9, FALSE))*'Coefficients - Win Probability'!$H$2</f>
        <v>#N/A</v>
      </c>
      <c r="I1346" s="5" t="str">
        <f>(VLOOKUP(Games!B1347, Data!$B$2:$L$134, 10, FALSE)-VLOOKUP(Games!E1347, Data!$B$2:$L$134, 10, FALSE))*'Coefficients - Win Probability'!$I$2</f>
        <v>#N/A</v>
      </c>
      <c r="J1346" s="5" t="str">
        <f>(IF(AND(VLOOKUP(Games!B1347, Data!$B$2:$L$134, 11, FALSE)=1, VLOOKUP(Games!E1347, Data!$B$2:$L$134, 11, FALSE)&lt;&gt;1), 1,0))*'Coefficients - Win Probability'!$J$2</f>
        <v>#N/A</v>
      </c>
      <c r="K1346" s="5" t="str">
        <f>(IF(AND(VLOOKUP(Games!B1347, Data!$B$2:$L$134, 11, FALSE)&lt;&gt;1, VLOOKUP(Games!E1347, Data!$B$2:$L$134, 11, FALSE)=1), 1,0))*'Coefficients - Win Probability'!$K$2</f>
        <v>#N/A</v>
      </c>
      <c r="L1346" s="5" t="str">
        <f>(VLOOKUP(Games!B1347, Data!$B$2:$L$134, 3, FALSE)-VLOOKUP(Games!E1347, Data!$B$2:$L$134, 3, FALSE))*'Coefficients - Win Probability'!$L$2</f>
        <v>#N/A</v>
      </c>
      <c r="N1346" s="5" t="str">
        <f t="shared" si="1"/>
        <v>#N/A</v>
      </c>
    </row>
    <row r="1347" ht="14.25" customHeight="1">
      <c r="A1347" s="5" t="n">
        <f>'Coefficients - Win Probability'!$A$2</f>
        <v>0</v>
      </c>
      <c r="B1347" s="5" t="n">
        <f>(Games!G1348)*'Coefficients - Win Probability'!$B$2</f>
        <v>0</v>
      </c>
      <c r="C1347" s="5" t="str">
        <f>(VLOOKUP(Games!B1348, Data!$B$2:$L$134, 4, FALSE)-VLOOKUP(Games!E1348, Data!$B$2:$L$134, 4, FALSE))*'Coefficients - Win Probability'!$C$2</f>
        <v>#N/A</v>
      </c>
      <c r="D1347" s="5" t="str">
        <f>(VLOOKUP(Games!B1348, Data!$B$2:$L$134, 5, FALSE)-VLOOKUP(Games!E1348, Data!$B$2:$L$134, 5, FALSE))*'Coefficients - Win Probability'!$D$2</f>
        <v>#N/A</v>
      </c>
      <c r="E1347" s="5" t="str">
        <f>(VLOOKUP(Games!B1348, Data!$B$2:$L$134, 6, FALSE)-VLOOKUP(Games!E1348, Data!$B$2:$L$134, 6, FALSE))*'Coefficients - Win Probability'!$E$2</f>
        <v>#N/A</v>
      </c>
      <c r="F1347" s="5" t="str">
        <f>(VLOOKUP(Games!B1348, Data!$B$2:$L$134, 7, FALSE)-VLOOKUP(Games!E1348, Data!$B$2:$L$134, 7, FALSE))*'Coefficients - Win Probability'!$F$2</f>
        <v>#N/A</v>
      </c>
      <c r="G1347" s="5" t="str">
        <f>(VLOOKUP(Games!B1348, Data!$B$2:$L$134, 8, FALSE)-VLOOKUP(Games!E1348, Data!$B$2:$L$134, 8, FALSE))*'Coefficients - Win Probability'!$G$2</f>
        <v>#N/A</v>
      </c>
      <c r="H1347" s="5" t="str">
        <f>(VLOOKUP(Games!B1348, Data!$B$2:$L$134, 9, FALSE)-VLOOKUP(Games!E1348, Data!$B$2:$L$134, 9, FALSE))*'Coefficients - Win Probability'!$H$2</f>
        <v>#N/A</v>
      </c>
      <c r="I1347" s="5" t="str">
        <f>(VLOOKUP(Games!B1348, Data!$B$2:$L$134, 10, FALSE)-VLOOKUP(Games!E1348, Data!$B$2:$L$134, 10, FALSE))*'Coefficients - Win Probability'!$I$2</f>
        <v>#N/A</v>
      </c>
      <c r="J1347" s="5" t="str">
        <f>(IF(AND(VLOOKUP(Games!B1348, Data!$B$2:$L$134, 11, FALSE)=1, VLOOKUP(Games!E1348, Data!$B$2:$L$134, 11, FALSE)&lt;&gt;1), 1,0))*'Coefficients - Win Probability'!$J$2</f>
        <v>#N/A</v>
      </c>
      <c r="K1347" s="5" t="str">
        <f>(IF(AND(VLOOKUP(Games!B1348, Data!$B$2:$L$134, 11, FALSE)&lt;&gt;1, VLOOKUP(Games!E1348, Data!$B$2:$L$134, 11, FALSE)=1), 1,0))*'Coefficients - Win Probability'!$K$2</f>
        <v>#N/A</v>
      </c>
      <c r="L1347" s="5" t="str">
        <f>(VLOOKUP(Games!B1348, Data!$B$2:$L$134, 3, FALSE)-VLOOKUP(Games!E1348, Data!$B$2:$L$134, 3, FALSE))*'Coefficients - Win Probability'!$L$2</f>
        <v>#N/A</v>
      </c>
      <c r="N1347" s="5" t="str">
        <f t="shared" si="1"/>
        <v>#N/A</v>
      </c>
    </row>
    <row r="1348" ht="14.25" customHeight="1">
      <c r="A1348" s="5" t="n">
        <f>'Coefficients - Win Probability'!$A$2</f>
        <v>0</v>
      </c>
      <c r="B1348" s="5" t="n">
        <f>(Games!G1349)*'Coefficients - Win Probability'!$B$2</f>
        <v>0</v>
      </c>
      <c r="C1348" s="5" t="str">
        <f>(VLOOKUP(Games!B1349, Data!$B$2:$L$134, 4, FALSE)-VLOOKUP(Games!E1349, Data!$B$2:$L$134, 4, FALSE))*'Coefficients - Win Probability'!$C$2</f>
        <v>#N/A</v>
      </c>
      <c r="D1348" s="5" t="str">
        <f>(VLOOKUP(Games!B1349, Data!$B$2:$L$134, 5, FALSE)-VLOOKUP(Games!E1349, Data!$B$2:$L$134, 5, FALSE))*'Coefficients - Win Probability'!$D$2</f>
        <v>#N/A</v>
      </c>
      <c r="E1348" s="5" t="str">
        <f>(VLOOKUP(Games!B1349, Data!$B$2:$L$134, 6, FALSE)-VLOOKUP(Games!E1349, Data!$B$2:$L$134, 6, FALSE))*'Coefficients - Win Probability'!$E$2</f>
        <v>#N/A</v>
      </c>
      <c r="F1348" s="5" t="str">
        <f>(VLOOKUP(Games!B1349, Data!$B$2:$L$134, 7, FALSE)-VLOOKUP(Games!E1349, Data!$B$2:$L$134, 7, FALSE))*'Coefficients - Win Probability'!$F$2</f>
        <v>#N/A</v>
      </c>
      <c r="G1348" s="5" t="str">
        <f>(VLOOKUP(Games!B1349, Data!$B$2:$L$134, 8, FALSE)-VLOOKUP(Games!E1349, Data!$B$2:$L$134, 8, FALSE))*'Coefficients - Win Probability'!$G$2</f>
        <v>#N/A</v>
      </c>
      <c r="H1348" s="5" t="str">
        <f>(VLOOKUP(Games!B1349, Data!$B$2:$L$134, 9, FALSE)-VLOOKUP(Games!E1349, Data!$B$2:$L$134, 9, FALSE))*'Coefficients - Win Probability'!$H$2</f>
        <v>#N/A</v>
      </c>
      <c r="I1348" s="5" t="str">
        <f>(VLOOKUP(Games!B1349, Data!$B$2:$L$134, 10, FALSE)-VLOOKUP(Games!E1349, Data!$B$2:$L$134, 10, FALSE))*'Coefficients - Win Probability'!$I$2</f>
        <v>#N/A</v>
      </c>
      <c r="J1348" s="5" t="str">
        <f>(IF(AND(VLOOKUP(Games!B1349, Data!$B$2:$L$134, 11, FALSE)=1, VLOOKUP(Games!E1349, Data!$B$2:$L$134, 11, FALSE)&lt;&gt;1), 1,0))*'Coefficients - Win Probability'!$J$2</f>
        <v>#N/A</v>
      </c>
      <c r="K1348" s="5" t="str">
        <f>(IF(AND(VLOOKUP(Games!B1349, Data!$B$2:$L$134, 11, FALSE)&lt;&gt;1, VLOOKUP(Games!E1349, Data!$B$2:$L$134, 11, FALSE)=1), 1,0))*'Coefficients - Win Probability'!$K$2</f>
        <v>#N/A</v>
      </c>
      <c r="L1348" s="5" t="str">
        <f>(VLOOKUP(Games!B1349, Data!$B$2:$L$134, 3, FALSE)-VLOOKUP(Games!E1349, Data!$B$2:$L$134, 3, FALSE))*'Coefficients - Win Probability'!$L$2</f>
        <v>#N/A</v>
      </c>
      <c r="N1348" s="5" t="str">
        <f t="shared" si="1"/>
        <v>#N/A</v>
      </c>
    </row>
    <row r="1349" ht="14.25" customHeight="1">
      <c r="A1349" s="5" t="n">
        <f>'Coefficients - Win Probability'!$A$2</f>
        <v>0</v>
      </c>
      <c r="B1349" s="5" t="n">
        <f>(Games!G1350)*'Coefficients - Win Probability'!$B$2</f>
        <v>0</v>
      </c>
      <c r="C1349" s="5" t="str">
        <f>(VLOOKUP(Games!B1350, Data!$B$2:$L$134, 4, FALSE)-VLOOKUP(Games!E1350, Data!$B$2:$L$134, 4, FALSE))*'Coefficients - Win Probability'!$C$2</f>
        <v>#N/A</v>
      </c>
      <c r="D1349" s="5" t="str">
        <f>(VLOOKUP(Games!B1350, Data!$B$2:$L$134, 5, FALSE)-VLOOKUP(Games!E1350, Data!$B$2:$L$134, 5, FALSE))*'Coefficients - Win Probability'!$D$2</f>
        <v>#N/A</v>
      </c>
      <c r="E1349" s="5" t="str">
        <f>(VLOOKUP(Games!B1350, Data!$B$2:$L$134, 6, FALSE)-VLOOKUP(Games!E1350, Data!$B$2:$L$134, 6, FALSE))*'Coefficients - Win Probability'!$E$2</f>
        <v>#N/A</v>
      </c>
      <c r="F1349" s="5" t="str">
        <f>(VLOOKUP(Games!B1350, Data!$B$2:$L$134, 7, FALSE)-VLOOKUP(Games!E1350, Data!$B$2:$L$134, 7, FALSE))*'Coefficients - Win Probability'!$F$2</f>
        <v>#N/A</v>
      </c>
      <c r="G1349" s="5" t="str">
        <f>(VLOOKUP(Games!B1350, Data!$B$2:$L$134, 8, FALSE)-VLOOKUP(Games!E1350, Data!$B$2:$L$134, 8, FALSE))*'Coefficients - Win Probability'!$G$2</f>
        <v>#N/A</v>
      </c>
      <c r="H1349" s="5" t="str">
        <f>(VLOOKUP(Games!B1350, Data!$B$2:$L$134, 9, FALSE)-VLOOKUP(Games!E1350, Data!$B$2:$L$134, 9, FALSE))*'Coefficients - Win Probability'!$H$2</f>
        <v>#N/A</v>
      </c>
      <c r="I1349" s="5" t="str">
        <f>(VLOOKUP(Games!B1350, Data!$B$2:$L$134, 10, FALSE)-VLOOKUP(Games!E1350, Data!$B$2:$L$134, 10, FALSE))*'Coefficients - Win Probability'!$I$2</f>
        <v>#N/A</v>
      </c>
      <c r="J1349" s="5" t="str">
        <f>(IF(AND(VLOOKUP(Games!B1350, Data!$B$2:$L$134, 11, FALSE)=1, VLOOKUP(Games!E1350, Data!$B$2:$L$134, 11, FALSE)&lt;&gt;1), 1,0))*'Coefficients - Win Probability'!$J$2</f>
        <v>#N/A</v>
      </c>
      <c r="K1349" s="5" t="str">
        <f>(IF(AND(VLOOKUP(Games!B1350, Data!$B$2:$L$134, 11, FALSE)&lt;&gt;1, VLOOKUP(Games!E1350, Data!$B$2:$L$134, 11, FALSE)=1), 1,0))*'Coefficients - Win Probability'!$K$2</f>
        <v>#N/A</v>
      </c>
      <c r="L1349" s="5" t="str">
        <f>(VLOOKUP(Games!B1350, Data!$B$2:$L$134, 3, FALSE)-VLOOKUP(Games!E1350, Data!$B$2:$L$134, 3, FALSE))*'Coefficients - Win Probability'!$L$2</f>
        <v>#N/A</v>
      </c>
      <c r="N1349" s="5" t="str">
        <f t="shared" si="1"/>
        <v>#N/A</v>
      </c>
    </row>
    <row r="1350" ht="14.25" customHeight="1">
      <c r="A1350" s="5" t="n">
        <f>'Coefficients - Win Probability'!$A$2</f>
        <v>0</v>
      </c>
      <c r="B1350" s="5" t="n">
        <f>(Games!G1351)*'Coefficients - Win Probability'!$B$2</f>
        <v>0</v>
      </c>
      <c r="C1350" s="5" t="str">
        <f>(VLOOKUP(Games!B1351, Data!$B$2:$L$134, 4, FALSE)-VLOOKUP(Games!E1351, Data!$B$2:$L$134, 4, FALSE))*'Coefficients - Win Probability'!$C$2</f>
        <v>#N/A</v>
      </c>
      <c r="D1350" s="5" t="str">
        <f>(VLOOKUP(Games!B1351, Data!$B$2:$L$134, 5, FALSE)-VLOOKUP(Games!E1351, Data!$B$2:$L$134, 5, FALSE))*'Coefficients - Win Probability'!$D$2</f>
        <v>#N/A</v>
      </c>
      <c r="E1350" s="5" t="str">
        <f>(VLOOKUP(Games!B1351, Data!$B$2:$L$134, 6, FALSE)-VLOOKUP(Games!E1351, Data!$B$2:$L$134, 6, FALSE))*'Coefficients - Win Probability'!$E$2</f>
        <v>#N/A</v>
      </c>
      <c r="F1350" s="5" t="str">
        <f>(VLOOKUP(Games!B1351, Data!$B$2:$L$134, 7, FALSE)-VLOOKUP(Games!E1351, Data!$B$2:$L$134, 7, FALSE))*'Coefficients - Win Probability'!$F$2</f>
        <v>#N/A</v>
      </c>
      <c r="G1350" s="5" t="str">
        <f>(VLOOKUP(Games!B1351, Data!$B$2:$L$134, 8, FALSE)-VLOOKUP(Games!E1351, Data!$B$2:$L$134, 8, FALSE))*'Coefficients - Win Probability'!$G$2</f>
        <v>#N/A</v>
      </c>
      <c r="H1350" s="5" t="str">
        <f>(VLOOKUP(Games!B1351, Data!$B$2:$L$134, 9, FALSE)-VLOOKUP(Games!E1351, Data!$B$2:$L$134, 9, FALSE))*'Coefficients - Win Probability'!$H$2</f>
        <v>#N/A</v>
      </c>
      <c r="I1350" s="5" t="str">
        <f>(VLOOKUP(Games!B1351, Data!$B$2:$L$134, 10, FALSE)-VLOOKUP(Games!E1351, Data!$B$2:$L$134, 10, FALSE))*'Coefficients - Win Probability'!$I$2</f>
        <v>#N/A</v>
      </c>
      <c r="J1350" s="5" t="str">
        <f>(IF(AND(VLOOKUP(Games!B1351, Data!$B$2:$L$134, 11, FALSE)=1, VLOOKUP(Games!E1351, Data!$B$2:$L$134, 11, FALSE)&lt;&gt;1), 1,0))*'Coefficients - Win Probability'!$J$2</f>
        <v>#N/A</v>
      </c>
      <c r="K1350" s="5" t="str">
        <f>(IF(AND(VLOOKUP(Games!B1351, Data!$B$2:$L$134, 11, FALSE)&lt;&gt;1, VLOOKUP(Games!E1351, Data!$B$2:$L$134, 11, FALSE)=1), 1,0))*'Coefficients - Win Probability'!$K$2</f>
        <v>#N/A</v>
      </c>
      <c r="L1350" s="5" t="str">
        <f>(VLOOKUP(Games!B1351, Data!$B$2:$L$134, 3, FALSE)-VLOOKUP(Games!E1351, Data!$B$2:$L$134, 3, FALSE))*'Coefficients - Win Probability'!$L$2</f>
        <v>#N/A</v>
      </c>
      <c r="N1350" s="5" t="str">
        <f t="shared" si="1"/>
        <v>#N/A</v>
      </c>
    </row>
    <row r="1351" ht="14.25" customHeight="1">
      <c r="A1351" s="5" t="n">
        <f>'Coefficients - Win Probability'!$A$2</f>
        <v>0</v>
      </c>
      <c r="B1351" s="5" t="n">
        <f>(Games!G1352)*'Coefficients - Win Probability'!$B$2</f>
        <v>0</v>
      </c>
      <c r="C1351" s="5" t="str">
        <f>(VLOOKUP(Games!B1352, Data!$B$2:$L$134, 4, FALSE)-VLOOKUP(Games!E1352, Data!$B$2:$L$134, 4, FALSE))*'Coefficients - Win Probability'!$C$2</f>
        <v>#N/A</v>
      </c>
      <c r="D1351" s="5" t="str">
        <f>(VLOOKUP(Games!B1352, Data!$B$2:$L$134, 5, FALSE)-VLOOKUP(Games!E1352, Data!$B$2:$L$134, 5, FALSE))*'Coefficients - Win Probability'!$D$2</f>
        <v>#N/A</v>
      </c>
      <c r="E1351" s="5" t="str">
        <f>(VLOOKUP(Games!B1352, Data!$B$2:$L$134, 6, FALSE)-VLOOKUP(Games!E1352, Data!$B$2:$L$134, 6, FALSE))*'Coefficients - Win Probability'!$E$2</f>
        <v>#N/A</v>
      </c>
      <c r="F1351" s="5" t="str">
        <f>(VLOOKUP(Games!B1352, Data!$B$2:$L$134, 7, FALSE)-VLOOKUP(Games!E1352, Data!$B$2:$L$134, 7, FALSE))*'Coefficients - Win Probability'!$F$2</f>
        <v>#N/A</v>
      </c>
      <c r="G1351" s="5" t="str">
        <f>(VLOOKUP(Games!B1352, Data!$B$2:$L$134, 8, FALSE)-VLOOKUP(Games!E1352, Data!$B$2:$L$134, 8, FALSE))*'Coefficients - Win Probability'!$G$2</f>
        <v>#N/A</v>
      </c>
      <c r="H1351" s="5" t="str">
        <f>(VLOOKUP(Games!B1352, Data!$B$2:$L$134, 9, FALSE)-VLOOKUP(Games!E1352, Data!$B$2:$L$134, 9, FALSE))*'Coefficients - Win Probability'!$H$2</f>
        <v>#N/A</v>
      </c>
      <c r="I1351" s="5" t="str">
        <f>(VLOOKUP(Games!B1352, Data!$B$2:$L$134, 10, FALSE)-VLOOKUP(Games!E1352, Data!$B$2:$L$134, 10, FALSE))*'Coefficients - Win Probability'!$I$2</f>
        <v>#N/A</v>
      </c>
      <c r="J1351" s="5" t="str">
        <f>(IF(AND(VLOOKUP(Games!B1352, Data!$B$2:$L$134, 11, FALSE)=1, VLOOKUP(Games!E1352, Data!$B$2:$L$134, 11, FALSE)&lt;&gt;1), 1,0))*'Coefficients - Win Probability'!$J$2</f>
        <v>#N/A</v>
      </c>
      <c r="K1351" s="5" t="str">
        <f>(IF(AND(VLOOKUP(Games!B1352, Data!$B$2:$L$134, 11, FALSE)&lt;&gt;1, VLOOKUP(Games!E1352, Data!$B$2:$L$134, 11, FALSE)=1), 1,0))*'Coefficients - Win Probability'!$K$2</f>
        <v>#N/A</v>
      </c>
      <c r="L1351" s="5" t="str">
        <f>(VLOOKUP(Games!B1352, Data!$B$2:$L$134, 3, FALSE)-VLOOKUP(Games!E1352, Data!$B$2:$L$134, 3, FALSE))*'Coefficients - Win Probability'!$L$2</f>
        <v>#N/A</v>
      </c>
      <c r="N1351" s="5" t="str">
        <f t="shared" si="1"/>
        <v>#N/A</v>
      </c>
    </row>
    <row r="1352" ht="14.25" customHeight="1">
      <c r="A1352" s="5" t="n">
        <f>'Coefficients - Win Probability'!$A$2</f>
        <v>0</v>
      </c>
      <c r="B1352" s="5" t="n">
        <f>(Games!G1353)*'Coefficients - Win Probability'!$B$2</f>
        <v>0</v>
      </c>
      <c r="C1352" s="5" t="str">
        <f>(VLOOKUP(Games!B1353, Data!$B$2:$L$134, 4, FALSE)-VLOOKUP(Games!E1353, Data!$B$2:$L$134, 4, FALSE))*'Coefficients - Win Probability'!$C$2</f>
        <v>#N/A</v>
      </c>
      <c r="D1352" s="5" t="str">
        <f>(VLOOKUP(Games!B1353, Data!$B$2:$L$134, 5, FALSE)-VLOOKUP(Games!E1353, Data!$B$2:$L$134, 5, FALSE))*'Coefficients - Win Probability'!$D$2</f>
        <v>#N/A</v>
      </c>
      <c r="E1352" s="5" t="str">
        <f>(VLOOKUP(Games!B1353, Data!$B$2:$L$134, 6, FALSE)-VLOOKUP(Games!E1353, Data!$B$2:$L$134, 6, FALSE))*'Coefficients - Win Probability'!$E$2</f>
        <v>#N/A</v>
      </c>
      <c r="F1352" s="5" t="str">
        <f>(VLOOKUP(Games!B1353, Data!$B$2:$L$134, 7, FALSE)-VLOOKUP(Games!E1353, Data!$B$2:$L$134, 7, FALSE))*'Coefficients - Win Probability'!$F$2</f>
        <v>#N/A</v>
      </c>
      <c r="G1352" s="5" t="str">
        <f>(VLOOKUP(Games!B1353, Data!$B$2:$L$134, 8, FALSE)-VLOOKUP(Games!E1353, Data!$B$2:$L$134, 8, FALSE))*'Coefficients - Win Probability'!$G$2</f>
        <v>#N/A</v>
      </c>
      <c r="H1352" s="5" t="str">
        <f>(VLOOKUP(Games!B1353, Data!$B$2:$L$134, 9, FALSE)-VLOOKUP(Games!E1353, Data!$B$2:$L$134, 9, FALSE))*'Coefficients - Win Probability'!$H$2</f>
        <v>#N/A</v>
      </c>
      <c r="I1352" s="5" t="str">
        <f>(VLOOKUP(Games!B1353, Data!$B$2:$L$134, 10, FALSE)-VLOOKUP(Games!E1353, Data!$B$2:$L$134, 10, FALSE))*'Coefficients - Win Probability'!$I$2</f>
        <v>#N/A</v>
      </c>
      <c r="J1352" s="5" t="str">
        <f>(IF(AND(VLOOKUP(Games!B1353, Data!$B$2:$L$134, 11, FALSE)=1, VLOOKUP(Games!E1353, Data!$B$2:$L$134, 11, FALSE)&lt;&gt;1), 1,0))*'Coefficients - Win Probability'!$J$2</f>
        <v>#N/A</v>
      </c>
      <c r="K1352" s="5" t="str">
        <f>(IF(AND(VLOOKUP(Games!B1353, Data!$B$2:$L$134, 11, FALSE)&lt;&gt;1, VLOOKUP(Games!E1353, Data!$B$2:$L$134, 11, FALSE)=1), 1,0))*'Coefficients - Win Probability'!$K$2</f>
        <v>#N/A</v>
      </c>
      <c r="L1352" s="5" t="str">
        <f>(VLOOKUP(Games!B1353, Data!$B$2:$L$134, 3, FALSE)-VLOOKUP(Games!E1353, Data!$B$2:$L$134, 3, FALSE))*'Coefficients - Win Probability'!$L$2</f>
        <v>#N/A</v>
      </c>
      <c r="N1352" s="5" t="str">
        <f t="shared" si="1"/>
        <v>#N/A</v>
      </c>
    </row>
    <row r="1353" ht="14.25" customHeight="1">
      <c r="A1353" s="5" t="n">
        <f>'Coefficients - Win Probability'!$A$2</f>
        <v>0</v>
      </c>
      <c r="B1353" s="5" t="n">
        <f>(Games!G1354)*'Coefficients - Win Probability'!$B$2</f>
        <v>0</v>
      </c>
      <c r="C1353" s="5" t="str">
        <f>(VLOOKUP(Games!B1354, Data!$B$2:$L$134, 4, FALSE)-VLOOKUP(Games!E1354, Data!$B$2:$L$134, 4, FALSE))*'Coefficients - Win Probability'!$C$2</f>
        <v>#N/A</v>
      </c>
      <c r="D1353" s="5" t="str">
        <f>(VLOOKUP(Games!B1354, Data!$B$2:$L$134, 5, FALSE)-VLOOKUP(Games!E1354, Data!$B$2:$L$134, 5, FALSE))*'Coefficients - Win Probability'!$D$2</f>
        <v>#N/A</v>
      </c>
      <c r="E1353" s="5" t="str">
        <f>(VLOOKUP(Games!B1354, Data!$B$2:$L$134, 6, FALSE)-VLOOKUP(Games!E1354, Data!$B$2:$L$134, 6, FALSE))*'Coefficients - Win Probability'!$E$2</f>
        <v>#N/A</v>
      </c>
      <c r="F1353" s="5" t="str">
        <f>(VLOOKUP(Games!B1354, Data!$B$2:$L$134, 7, FALSE)-VLOOKUP(Games!E1354, Data!$B$2:$L$134, 7, FALSE))*'Coefficients - Win Probability'!$F$2</f>
        <v>#N/A</v>
      </c>
      <c r="G1353" s="5" t="str">
        <f>(VLOOKUP(Games!B1354, Data!$B$2:$L$134, 8, FALSE)-VLOOKUP(Games!E1354, Data!$B$2:$L$134, 8, FALSE))*'Coefficients - Win Probability'!$G$2</f>
        <v>#N/A</v>
      </c>
      <c r="H1353" s="5" t="str">
        <f>(VLOOKUP(Games!B1354, Data!$B$2:$L$134, 9, FALSE)-VLOOKUP(Games!E1354, Data!$B$2:$L$134, 9, FALSE))*'Coefficients - Win Probability'!$H$2</f>
        <v>#N/A</v>
      </c>
      <c r="I1353" s="5" t="str">
        <f>(VLOOKUP(Games!B1354, Data!$B$2:$L$134, 10, FALSE)-VLOOKUP(Games!E1354, Data!$B$2:$L$134, 10, FALSE))*'Coefficients - Win Probability'!$I$2</f>
        <v>#N/A</v>
      </c>
      <c r="J1353" s="5" t="str">
        <f>(IF(AND(VLOOKUP(Games!B1354, Data!$B$2:$L$134, 11, FALSE)=1, VLOOKUP(Games!E1354, Data!$B$2:$L$134, 11, FALSE)&lt;&gt;1), 1,0))*'Coefficients - Win Probability'!$J$2</f>
        <v>#N/A</v>
      </c>
      <c r="K1353" s="5" t="str">
        <f>(IF(AND(VLOOKUP(Games!B1354, Data!$B$2:$L$134, 11, FALSE)&lt;&gt;1, VLOOKUP(Games!E1354, Data!$B$2:$L$134, 11, FALSE)=1), 1,0))*'Coefficients - Win Probability'!$K$2</f>
        <v>#N/A</v>
      </c>
      <c r="L1353" s="5" t="str">
        <f>(VLOOKUP(Games!B1354, Data!$B$2:$L$134, 3, FALSE)-VLOOKUP(Games!E1354, Data!$B$2:$L$134, 3, FALSE))*'Coefficients - Win Probability'!$L$2</f>
        <v>#N/A</v>
      </c>
      <c r="N1353" s="5" t="str">
        <f t="shared" si="1"/>
        <v>#N/A</v>
      </c>
    </row>
    <row r="1354" ht="14.25" customHeight="1">
      <c r="A1354" s="5" t="n">
        <f>'Coefficients - Win Probability'!$A$2</f>
        <v>0</v>
      </c>
      <c r="B1354" s="5" t="n">
        <f>(Games!G1355)*'Coefficients - Win Probability'!$B$2</f>
        <v>0</v>
      </c>
      <c r="C1354" s="5" t="str">
        <f>(VLOOKUP(Games!B1355, Data!$B$2:$L$134, 4, FALSE)-VLOOKUP(Games!E1355, Data!$B$2:$L$134, 4, FALSE))*'Coefficients - Win Probability'!$C$2</f>
        <v>#N/A</v>
      </c>
      <c r="D1354" s="5" t="str">
        <f>(VLOOKUP(Games!B1355, Data!$B$2:$L$134, 5, FALSE)-VLOOKUP(Games!E1355, Data!$B$2:$L$134, 5, FALSE))*'Coefficients - Win Probability'!$D$2</f>
        <v>#N/A</v>
      </c>
      <c r="E1354" s="5" t="str">
        <f>(VLOOKUP(Games!B1355, Data!$B$2:$L$134, 6, FALSE)-VLOOKUP(Games!E1355, Data!$B$2:$L$134, 6, FALSE))*'Coefficients - Win Probability'!$E$2</f>
        <v>#N/A</v>
      </c>
      <c r="F1354" s="5" t="str">
        <f>(VLOOKUP(Games!B1355, Data!$B$2:$L$134, 7, FALSE)-VLOOKUP(Games!E1355, Data!$B$2:$L$134, 7, FALSE))*'Coefficients - Win Probability'!$F$2</f>
        <v>#N/A</v>
      </c>
      <c r="G1354" s="5" t="str">
        <f>(VLOOKUP(Games!B1355, Data!$B$2:$L$134, 8, FALSE)-VLOOKUP(Games!E1355, Data!$B$2:$L$134, 8, FALSE))*'Coefficients - Win Probability'!$G$2</f>
        <v>#N/A</v>
      </c>
      <c r="H1354" s="5" t="str">
        <f>(VLOOKUP(Games!B1355, Data!$B$2:$L$134, 9, FALSE)-VLOOKUP(Games!E1355, Data!$B$2:$L$134, 9, FALSE))*'Coefficients - Win Probability'!$H$2</f>
        <v>#N/A</v>
      </c>
      <c r="I1354" s="5" t="str">
        <f>(VLOOKUP(Games!B1355, Data!$B$2:$L$134, 10, FALSE)-VLOOKUP(Games!E1355, Data!$B$2:$L$134, 10, FALSE))*'Coefficients - Win Probability'!$I$2</f>
        <v>#N/A</v>
      </c>
      <c r="J1354" s="5" t="str">
        <f>(IF(AND(VLOOKUP(Games!B1355, Data!$B$2:$L$134, 11, FALSE)=1, VLOOKUP(Games!E1355, Data!$B$2:$L$134, 11, FALSE)&lt;&gt;1), 1,0))*'Coefficients - Win Probability'!$J$2</f>
        <v>#N/A</v>
      </c>
      <c r="K1354" s="5" t="str">
        <f>(IF(AND(VLOOKUP(Games!B1355, Data!$B$2:$L$134, 11, FALSE)&lt;&gt;1, VLOOKUP(Games!E1355, Data!$B$2:$L$134, 11, FALSE)=1), 1,0))*'Coefficients - Win Probability'!$K$2</f>
        <v>#N/A</v>
      </c>
      <c r="L1354" s="5" t="str">
        <f>(VLOOKUP(Games!B1355, Data!$B$2:$L$134, 3, FALSE)-VLOOKUP(Games!E1355, Data!$B$2:$L$134, 3, FALSE))*'Coefficients - Win Probability'!$L$2</f>
        <v>#N/A</v>
      </c>
      <c r="N1354" s="5" t="str">
        <f t="shared" si="1"/>
        <v>#N/A</v>
      </c>
    </row>
    <row r="1355" ht="14.25" customHeight="1">
      <c r="A1355" s="5" t="n">
        <f>'Coefficients - Win Probability'!$A$2</f>
        <v>0</v>
      </c>
      <c r="B1355" s="5" t="n">
        <f>(Games!G1356)*'Coefficients - Win Probability'!$B$2</f>
        <v>0</v>
      </c>
      <c r="C1355" s="5" t="str">
        <f>(VLOOKUP(Games!B1356, Data!$B$2:$L$134, 4, FALSE)-VLOOKUP(Games!E1356, Data!$B$2:$L$134, 4, FALSE))*'Coefficients - Win Probability'!$C$2</f>
        <v>#N/A</v>
      </c>
      <c r="D1355" s="5" t="str">
        <f>(VLOOKUP(Games!B1356, Data!$B$2:$L$134, 5, FALSE)-VLOOKUP(Games!E1356, Data!$B$2:$L$134, 5, FALSE))*'Coefficients - Win Probability'!$D$2</f>
        <v>#N/A</v>
      </c>
      <c r="E1355" s="5" t="str">
        <f>(VLOOKUP(Games!B1356, Data!$B$2:$L$134, 6, FALSE)-VLOOKUP(Games!E1356, Data!$B$2:$L$134, 6, FALSE))*'Coefficients - Win Probability'!$E$2</f>
        <v>#N/A</v>
      </c>
      <c r="F1355" s="5" t="str">
        <f>(VLOOKUP(Games!B1356, Data!$B$2:$L$134, 7, FALSE)-VLOOKUP(Games!E1356, Data!$B$2:$L$134, 7, FALSE))*'Coefficients - Win Probability'!$F$2</f>
        <v>#N/A</v>
      </c>
      <c r="G1355" s="5" t="str">
        <f>(VLOOKUP(Games!B1356, Data!$B$2:$L$134, 8, FALSE)-VLOOKUP(Games!E1356, Data!$B$2:$L$134, 8, FALSE))*'Coefficients - Win Probability'!$G$2</f>
        <v>#N/A</v>
      </c>
      <c r="H1355" s="5" t="str">
        <f>(VLOOKUP(Games!B1356, Data!$B$2:$L$134, 9, FALSE)-VLOOKUP(Games!E1356, Data!$B$2:$L$134, 9, FALSE))*'Coefficients - Win Probability'!$H$2</f>
        <v>#N/A</v>
      </c>
      <c r="I1355" s="5" t="str">
        <f>(VLOOKUP(Games!B1356, Data!$B$2:$L$134, 10, FALSE)-VLOOKUP(Games!E1356, Data!$B$2:$L$134, 10, FALSE))*'Coefficients - Win Probability'!$I$2</f>
        <v>#N/A</v>
      </c>
      <c r="J1355" s="5" t="str">
        <f>(IF(AND(VLOOKUP(Games!B1356, Data!$B$2:$L$134, 11, FALSE)=1, VLOOKUP(Games!E1356, Data!$B$2:$L$134, 11, FALSE)&lt;&gt;1), 1,0))*'Coefficients - Win Probability'!$J$2</f>
        <v>#N/A</v>
      </c>
      <c r="K1355" s="5" t="str">
        <f>(IF(AND(VLOOKUP(Games!B1356, Data!$B$2:$L$134, 11, FALSE)&lt;&gt;1, VLOOKUP(Games!E1356, Data!$B$2:$L$134, 11, FALSE)=1), 1,0))*'Coefficients - Win Probability'!$K$2</f>
        <v>#N/A</v>
      </c>
      <c r="L1355" s="5" t="str">
        <f>(VLOOKUP(Games!B1356, Data!$B$2:$L$134, 3, FALSE)-VLOOKUP(Games!E1356, Data!$B$2:$L$134, 3, FALSE))*'Coefficients - Win Probability'!$L$2</f>
        <v>#N/A</v>
      </c>
      <c r="N1355" s="5" t="str">
        <f t="shared" si="1"/>
        <v>#N/A</v>
      </c>
    </row>
    <row r="1356" ht="14.25" customHeight="1">
      <c r="A1356" s="5" t="n">
        <f>'Coefficients - Win Probability'!$A$2</f>
        <v>0</v>
      </c>
      <c r="B1356" s="5" t="n">
        <f>(Games!G1357)*'Coefficients - Win Probability'!$B$2</f>
        <v>0</v>
      </c>
      <c r="C1356" s="5" t="str">
        <f>(VLOOKUP(Games!B1357, Data!$B$2:$L$134, 4, FALSE)-VLOOKUP(Games!E1357, Data!$B$2:$L$134, 4, FALSE))*'Coefficients - Win Probability'!$C$2</f>
        <v>#N/A</v>
      </c>
      <c r="D1356" s="5" t="str">
        <f>(VLOOKUP(Games!B1357, Data!$B$2:$L$134, 5, FALSE)-VLOOKUP(Games!E1357, Data!$B$2:$L$134, 5, FALSE))*'Coefficients - Win Probability'!$D$2</f>
        <v>#N/A</v>
      </c>
      <c r="E1356" s="5" t="str">
        <f>(VLOOKUP(Games!B1357, Data!$B$2:$L$134, 6, FALSE)-VLOOKUP(Games!E1357, Data!$B$2:$L$134, 6, FALSE))*'Coefficients - Win Probability'!$E$2</f>
        <v>#N/A</v>
      </c>
      <c r="F1356" s="5" t="str">
        <f>(VLOOKUP(Games!B1357, Data!$B$2:$L$134, 7, FALSE)-VLOOKUP(Games!E1357, Data!$B$2:$L$134, 7, FALSE))*'Coefficients - Win Probability'!$F$2</f>
        <v>#N/A</v>
      </c>
      <c r="G1356" s="5" t="str">
        <f>(VLOOKUP(Games!B1357, Data!$B$2:$L$134, 8, FALSE)-VLOOKUP(Games!E1357, Data!$B$2:$L$134, 8, FALSE))*'Coefficients - Win Probability'!$G$2</f>
        <v>#N/A</v>
      </c>
      <c r="H1356" s="5" t="str">
        <f>(VLOOKUP(Games!B1357, Data!$B$2:$L$134, 9, FALSE)-VLOOKUP(Games!E1357, Data!$B$2:$L$134, 9, FALSE))*'Coefficients - Win Probability'!$H$2</f>
        <v>#N/A</v>
      </c>
      <c r="I1356" s="5" t="str">
        <f>(VLOOKUP(Games!B1357, Data!$B$2:$L$134, 10, FALSE)-VLOOKUP(Games!E1357, Data!$B$2:$L$134, 10, FALSE))*'Coefficients - Win Probability'!$I$2</f>
        <v>#N/A</v>
      </c>
      <c r="J1356" s="5" t="str">
        <f>(IF(AND(VLOOKUP(Games!B1357, Data!$B$2:$L$134, 11, FALSE)=1, VLOOKUP(Games!E1357, Data!$B$2:$L$134, 11, FALSE)&lt;&gt;1), 1,0))*'Coefficients - Win Probability'!$J$2</f>
        <v>#N/A</v>
      </c>
      <c r="K1356" s="5" t="str">
        <f>(IF(AND(VLOOKUP(Games!B1357, Data!$B$2:$L$134, 11, FALSE)&lt;&gt;1, VLOOKUP(Games!E1357, Data!$B$2:$L$134, 11, FALSE)=1), 1,0))*'Coefficients - Win Probability'!$K$2</f>
        <v>#N/A</v>
      </c>
      <c r="L1356" s="5" t="str">
        <f>(VLOOKUP(Games!B1357, Data!$B$2:$L$134, 3, FALSE)-VLOOKUP(Games!E1357, Data!$B$2:$L$134, 3, FALSE))*'Coefficients - Win Probability'!$L$2</f>
        <v>#N/A</v>
      </c>
      <c r="N1356" s="5" t="str">
        <f t="shared" si="1"/>
        <v>#N/A</v>
      </c>
    </row>
    <row r="1357" ht="14.25" customHeight="1">
      <c r="A1357" s="5" t="n">
        <f>'Coefficients - Win Probability'!$A$2</f>
        <v>0</v>
      </c>
      <c r="B1357" s="5" t="n">
        <f>(Games!G1358)*'Coefficients - Win Probability'!$B$2</f>
        <v>0</v>
      </c>
      <c r="C1357" s="5" t="str">
        <f>(VLOOKUP(Games!B1358, Data!$B$2:$L$134, 4, FALSE)-VLOOKUP(Games!E1358, Data!$B$2:$L$134, 4, FALSE))*'Coefficients - Win Probability'!$C$2</f>
        <v>#N/A</v>
      </c>
      <c r="D1357" s="5" t="str">
        <f>(VLOOKUP(Games!B1358, Data!$B$2:$L$134, 5, FALSE)-VLOOKUP(Games!E1358, Data!$B$2:$L$134, 5, FALSE))*'Coefficients - Win Probability'!$D$2</f>
        <v>#N/A</v>
      </c>
      <c r="E1357" s="5" t="str">
        <f>(VLOOKUP(Games!B1358, Data!$B$2:$L$134, 6, FALSE)-VLOOKUP(Games!E1358, Data!$B$2:$L$134, 6, FALSE))*'Coefficients - Win Probability'!$E$2</f>
        <v>#N/A</v>
      </c>
      <c r="F1357" s="5" t="str">
        <f>(VLOOKUP(Games!B1358, Data!$B$2:$L$134, 7, FALSE)-VLOOKUP(Games!E1358, Data!$B$2:$L$134, 7, FALSE))*'Coefficients - Win Probability'!$F$2</f>
        <v>#N/A</v>
      </c>
      <c r="G1357" s="5" t="str">
        <f>(VLOOKUP(Games!B1358, Data!$B$2:$L$134, 8, FALSE)-VLOOKUP(Games!E1358, Data!$B$2:$L$134, 8, FALSE))*'Coefficients - Win Probability'!$G$2</f>
        <v>#N/A</v>
      </c>
      <c r="H1357" s="5" t="str">
        <f>(VLOOKUP(Games!B1358, Data!$B$2:$L$134, 9, FALSE)-VLOOKUP(Games!E1358, Data!$B$2:$L$134, 9, FALSE))*'Coefficients - Win Probability'!$H$2</f>
        <v>#N/A</v>
      </c>
      <c r="I1357" s="5" t="str">
        <f>(VLOOKUP(Games!B1358, Data!$B$2:$L$134, 10, FALSE)-VLOOKUP(Games!E1358, Data!$B$2:$L$134, 10, FALSE))*'Coefficients - Win Probability'!$I$2</f>
        <v>#N/A</v>
      </c>
      <c r="J1357" s="5" t="str">
        <f>(IF(AND(VLOOKUP(Games!B1358, Data!$B$2:$L$134, 11, FALSE)=1, VLOOKUP(Games!E1358, Data!$B$2:$L$134, 11, FALSE)&lt;&gt;1), 1,0))*'Coefficients - Win Probability'!$J$2</f>
        <v>#N/A</v>
      </c>
      <c r="K1357" s="5" t="str">
        <f>(IF(AND(VLOOKUP(Games!B1358, Data!$B$2:$L$134, 11, FALSE)&lt;&gt;1, VLOOKUP(Games!E1358, Data!$B$2:$L$134, 11, FALSE)=1), 1,0))*'Coefficients - Win Probability'!$K$2</f>
        <v>#N/A</v>
      </c>
      <c r="L1357" s="5" t="str">
        <f>(VLOOKUP(Games!B1358, Data!$B$2:$L$134, 3, FALSE)-VLOOKUP(Games!E1358, Data!$B$2:$L$134, 3, FALSE))*'Coefficients - Win Probability'!$L$2</f>
        <v>#N/A</v>
      </c>
      <c r="N1357" s="5" t="str">
        <f t="shared" si="1"/>
        <v>#N/A</v>
      </c>
    </row>
    <row r="1358" ht="14.25" customHeight="1">
      <c r="A1358" s="5" t="n">
        <f>'Coefficients - Win Probability'!$A$2</f>
        <v>0</v>
      </c>
      <c r="B1358" s="5" t="n">
        <f>(Games!G1359)*'Coefficients - Win Probability'!$B$2</f>
        <v>0</v>
      </c>
      <c r="C1358" s="5" t="str">
        <f>(VLOOKUP(Games!B1359, Data!$B$2:$L$134, 4, FALSE)-VLOOKUP(Games!E1359, Data!$B$2:$L$134, 4, FALSE))*'Coefficients - Win Probability'!$C$2</f>
        <v>#N/A</v>
      </c>
      <c r="D1358" s="5" t="str">
        <f>(VLOOKUP(Games!B1359, Data!$B$2:$L$134, 5, FALSE)-VLOOKUP(Games!E1359, Data!$B$2:$L$134, 5, FALSE))*'Coefficients - Win Probability'!$D$2</f>
        <v>#N/A</v>
      </c>
      <c r="E1358" s="5" t="str">
        <f>(VLOOKUP(Games!B1359, Data!$B$2:$L$134, 6, FALSE)-VLOOKUP(Games!E1359, Data!$B$2:$L$134, 6, FALSE))*'Coefficients - Win Probability'!$E$2</f>
        <v>#N/A</v>
      </c>
      <c r="F1358" s="5" t="str">
        <f>(VLOOKUP(Games!B1359, Data!$B$2:$L$134, 7, FALSE)-VLOOKUP(Games!E1359, Data!$B$2:$L$134, 7, FALSE))*'Coefficients - Win Probability'!$F$2</f>
        <v>#N/A</v>
      </c>
      <c r="G1358" s="5" t="str">
        <f>(VLOOKUP(Games!B1359, Data!$B$2:$L$134, 8, FALSE)-VLOOKUP(Games!E1359, Data!$B$2:$L$134, 8, FALSE))*'Coefficients - Win Probability'!$G$2</f>
        <v>#N/A</v>
      </c>
      <c r="H1358" s="5" t="str">
        <f>(VLOOKUP(Games!B1359, Data!$B$2:$L$134, 9, FALSE)-VLOOKUP(Games!E1359, Data!$B$2:$L$134, 9, FALSE))*'Coefficients - Win Probability'!$H$2</f>
        <v>#N/A</v>
      </c>
      <c r="I1358" s="5" t="str">
        <f>(VLOOKUP(Games!B1359, Data!$B$2:$L$134, 10, FALSE)-VLOOKUP(Games!E1359, Data!$B$2:$L$134, 10, FALSE))*'Coefficients - Win Probability'!$I$2</f>
        <v>#N/A</v>
      </c>
      <c r="J1358" s="5" t="str">
        <f>(IF(AND(VLOOKUP(Games!B1359, Data!$B$2:$L$134, 11, FALSE)=1, VLOOKUP(Games!E1359, Data!$B$2:$L$134, 11, FALSE)&lt;&gt;1), 1,0))*'Coefficients - Win Probability'!$J$2</f>
        <v>#N/A</v>
      </c>
      <c r="K1358" s="5" t="str">
        <f>(IF(AND(VLOOKUP(Games!B1359, Data!$B$2:$L$134, 11, FALSE)&lt;&gt;1, VLOOKUP(Games!E1359, Data!$B$2:$L$134, 11, FALSE)=1), 1,0))*'Coefficients - Win Probability'!$K$2</f>
        <v>#N/A</v>
      </c>
      <c r="L1358" s="5" t="str">
        <f>(VLOOKUP(Games!B1359, Data!$B$2:$L$134, 3, FALSE)-VLOOKUP(Games!E1359, Data!$B$2:$L$134, 3, FALSE))*'Coefficients - Win Probability'!$L$2</f>
        <v>#N/A</v>
      </c>
      <c r="N1358" s="5" t="str">
        <f t="shared" si="1"/>
        <v>#N/A</v>
      </c>
    </row>
    <row r="1359" ht="14.25" customHeight="1">
      <c r="A1359" s="5" t="n">
        <f>'Coefficients - Win Probability'!$A$2</f>
        <v>0</v>
      </c>
      <c r="B1359" s="5" t="n">
        <f>(Games!G1360)*'Coefficients - Win Probability'!$B$2</f>
        <v>0</v>
      </c>
      <c r="C1359" s="5" t="str">
        <f>(VLOOKUP(Games!B1360, Data!$B$2:$L$134, 4, FALSE)-VLOOKUP(Games!E1360, Data!$B$2:$L$134, 4, FALSE))*'Coefficients - Win Probability'!$C$2</f>
        <v>#N/A</v>
      </c>
      <c r="D1359" s="5" t="str">
        <f>(VLOOKUP(Games!B1360, Data!$B$2:$L$134, 5, FALSE)-VLOOKUP(Games!E1360, Data!$B$2:$L$134, 5, FALSE))*'Coefficients - Win Probability'!$D$2</f>
        <v>#N/A</v>
      </c>
      <c r="E1359" s="5" t="str">
        <f>(VLOOKUP(Games!B1360, Data!$B$2:$L$134, 6, FALSE)-VLOOKUP(Games!E1360, Data!$B$2:$L$134, 6, FALSE))*'Coefficients - Win Probability'!$E$2</f>
        <v>#N/A</v>
      </c>
      <c r="F1359" s="5" t="str">
        <f>(VLOOKUP(Games!B1360, Data!$B$2:$L$134, 7, FALSE)-VLOOKUP(Games!E1360, Data!$B$2:$L$134, 7, FALSE))*'Coefficients - Win Probability'!$F$2</f>
        <v>#N/A</v>
      </c>
      <c r="G1359" s="5" t="str">
        <f>(VLOOKUP(Games!B1360, Data!$B$2:$L$134, 8, FALSE)-VLOOKUP(Games!E1360, Data!$B$2:$L$134, 8, FALSE))*'Coefficients - Win Probability'!$G$2</f>
        <v>#N/A</v>
      </c>
      <c r="H1359" s="5" t="str">
        <f>(VLOOKUP(Games!B1360, Data!$B$2:$L$134, 9, FALSE)-VLOOKUP(Games!E1360, Data!$B$2:$L$134, 9, FALSE))*'Coefficients - Win Probability'!$H$2</f>
        <v>#N/A</v>
      </c>
      <c r="I1359" s="5" t="str">
        <f>(VLOOKUP(Games!B1360, Data!$B$2:$L$134, 10, FALSE)-VLOOKUP(Games!E1360, Data!$B$2:$L$134, 10, FALSE))*'Coefficients - Win Probability'!$I$2</f>
        <v>#N/A</v>
      </c>
      <c r="J1359" s="5" t="str">
        <f>(IF(AND(VLOOKUP(Games!B1360, Data!$B$2:$L$134, 11, FALSE)=1, VLOOKUP(Games!E1360, Data!$B$2:$L$134, 11, FALSE)&lt;&gt;1), 1,0))*'Coefficients - Win Probability'!$J$2</f>
        <v>#N/A</v>
      </c>
      <c r="K1359" s="5" t="str">
        <f>(IF(AND(VLOOKUP(Games!B1360, Data!$B$2:$L$134, 11, FALSE)&lt;&gt;1, VLOOKUP(Games!E1360, Data!$B$2:$L$134, 11, FALSE)=1), 1,0))*'Coefficients - Win Probability'!$K$2</f>
        <v>#N/A</v>
      </c>
      <c r="L1359" s="5" t="str">
        <f>(VLOOKUP(Games!B1360, Data!$B$2:$L$134, 3, FALSE)-VLOOKUP(Games!E1360, Data!$B$2:$L$134, 3, FALSE))*'Coefficients - Win Probability'!$L$2</f>
        <v>#N/A</v>
      </c>
      <c r="N1359" s="5" t="str">
        <f t="shared" si="1"/>
        <v>#N/A</v>
      </c>
    </row>
    <row r="1360" ht="14.25" customHeight="1">
      <c r="A1360" s="5" t="n">
        <f>'Coefficients - Win Probability'!$A$2</f>
        <v>0</v>
      </c>
      <c r="B1360" s="5" t="n">
        <f>(Games!G1361)*'Coefficients - Win Probability'!$B$2</f>
        <v>0</v>
      </c>
      <c r="C1360" s="5" t="str">
        <f>(VLOOKUP(Games!B1361, Data!$B$2:$L$134, 4, FALSE)-VLOOKUP(Games!E1361, Data!$B$2:$L$134, 4, FALSE))*'Coefficients - Win Probability'!$C$2</f>
        <v>#N/A</v>
      </c>
      <c r="D1360" s="5" t="str">
        <f>(VLOOKUP(Games!B1361, Data!$B$2:$L$134, 5, FALSE)-VLOOKUP(Games!E1361, Data!$B$2:$L$134, 5, FALSE))*'Coefficients - Win Probability'!$D$2</f>
        <v>#N/A</v>
      </c>
      <c r="E1360" s="5" t="str">
        <f>(VLOOKUP(Games!B1361, Data!$B$2:$L$134, 6, FALSE)-VLOOKUP(Games!E1361, Data!$B$2:$L$134, 6, FALSE))*'Coefficients - Win Probability'!$E$2</f>
        <v>#N/A</v>
      </c>
      <c r="F1360" s="5" t="str">
        <f>(VLOOKUP(Games!B1361, Data!$B$2:$L$134, 7, FALSE)-VLOOKUP(Games!E1361, Data!$B$2:$L$134, 7, FALSE))*'Coefficients - Win Probability'!$F$2</f>
        <v>#N/A</v>
      </c>
      <c r="G1360" s="5" t="str">
        <f>(VLOOKUP(Games!B1361, Data!$B$2:$L$134, 8, FALSE)-VLOOKUP(Games!E1361, Data!$B$2:$L$134, 8, FALSE))*'Coefficients - Win Probability'!$G$2</f>
        <v>#N/A</v>
      </c>
      <c r="H1360" s="5" t="str">
        <f>(VLOOKUP(Games!B1361, Data!$B$2:$L$134, 9, FALSE)-VLOOKUP(Games!E1361, Data!$B$2:$L$134, 9, FALSE))*'Coefficients - Win Probability'!$H$2</f>
        <v>#N/A</v>
      </c>
      <c r="I1360" s="5" t="str">
        <f>(VLOOKUP(Games!B1361, Data!$B$2:$L$134, 10, FALSE)-VLOOKUP(Games!E1361, Data!$B$2:$L$134, 10, FALSE))*'Coefficients - Win Probability'!$I$2</f>
        <v>#N/A</v>
      </c>
      <c r="J1360" s="5" t="str">
        <f>(IF(AND(VLOOKUP(Games!B1361, Data!$B$2:$L$134, 11, FALSE)=1, VLOOKUP(Games!E1361, Data!$B$2:$L$134, 11, FALSE)&lt;&gt;1), 1,0))*'Coefficients - Win Probability'!$J$2</f>
        <v>#N/A</v>
      </c>
      <c r="K1360" s="5" t="str">
        <f>(IF(AND(VLOOKUP(Games!B1361, Data!$B$2:$L$134, 11, FALSE)&lt;&gt;1, VLOOKUP(Games!E1361, Data!$B$2:$L$134, 11, FALSE)=1), 1,0))*'Coefficients - Win Probability'!$K$2</f>
        <v>#N/A</v>
      </c>
      <c r="L1360" s="5" t="str">
        <f>(VLOOKUP(Games!B1361, Data!$B$2:$L$134, 3, FALSE)-VLOOKUP(Games!E1361, Data!$B$2:$L$134, 3, FALSE))*'Coefficients - Win Probability'!$L$2</f>
        <v>#N/A</v>
      </c>
      <c r="N1360" s="5" t="str">
        <f t="shared" si="1"/>
        <v>#N/A</v>
      </c>
    </row>
    <row r="1361" ht="14.25" customHeight="1">
      <c r="A1361" s="5" t="n">
        <f>'Coefficients - Win Probability'!$A$2</f>
        <v>0</v>
      </c>
      <c r="B1361" s="5" t="n">
        <f>(Games!G1362)*'Coefficients - Win Probability'!$B$2</f>
        <v>0</v>
      </c>
      <c r="C1361" s="5" t="str">
        <f>(VLOOKUP(Games!B1362, Data!$B$2:$L$134, 4, FALSE)-VLOOKUP(Games!E1362, Data!$B$2:$L$134, 4, FALSE))*'Coefficients - Win Probability'!$C$2</f>
        <v>#N/A</v>
      </c>
      <c r="D1361" s="5" t="str">
        <f>(VLOOKUP(Games!B1362, Data!$B$2:$L$134, 5, FALSE)-VLOOKUP(Games!E1362, Data!$B$2:$L$134, 5, FALSE))*'Coefficients - Win Probability'!$D$2</f>
        <v>#N/A</v>
      </c>
      <c r="E1361" s="5" t="str">
        <f>(VLOOKUP(Games!B1362, Data!$B$2:$L$134, 6, FALSE)-VLOOKUP(Games!E1362, Data!$B$2:$L$134, 6, FALSE))*'Coefficients - Win Probability'!$E$2</f>
        <v>#N/A</v>
      </c>
      <c r="F1361" s="5" t="str">
        <f>(VLOOKUP(Games!B1362, Data!$B$2:$L$134, 7, FALSE)-VLOOKUP(Games!E1362, Data!$B$2:$L$134, 7, FALSE))*'Coefficients - Win Probability'!$F$2</f>
        <v>#N/A</v>
      </c>
      <c r="G1361" s="5" t="str">
        <f>(VLOOKUP(Games!B1362, Data!$B$2:$L$134, 8, FALSE)-VLOOKUP(Games!E1362, Data!$B$2:$L$134, 8, FALSE))*'Coefficients - Win Probability'!$G$2</f>
        <v>#N/A</v>
      </c>
      <c r="H1361" s="5" t="str">
        <f>(VLOOKUP(Games!B1362, Data!$B$2:$L$134, 9, FALSE)-VLOOKUP(Games!E1362, Data!$B$2:$L$134, 9, FALSE))*'Coefficients - Win Probability'!$H$2</f>
        <v>#N/A</v>
      </c>
      <c r="I1361" s="5" t="str">
        <f>(VLOOKUP(Games!B1362, Data!$B$2:$L$134, 10, FALSE)-VLOOKUP(Games!E1362, Data!$B$2:$L$134, 10, FALSE))*'Coefficients - Win Probability'!$I$2</f>
        <v>#N/A</v>
      </c>
      <c r="J1361" s="5" t="str">
        <f>(IF(AND(VLOOKUP(Games!B1362, Data!$B$2:$L$134, 11, FALSE)=1, VLOOKUP(Games!E1362, Data!$B$2:$L$134, 11, FALSE)&lt;&gt;1), 1,0))*'Coefficients - Win Probability'!$J$2</f>
        <v>#N/A</v>
      </c>
      <c r="K1361" s="5" t="str">
        <f>(IF(AND(VLOOKUP(Games!B1362, Data!$B$2:$L$134, 11, FALSE)&lt;&gt;1, VLOOKUP(Games!E1362, Data!$B$2:$L$134, 11, FALSE)=1), 1,0))*'Coefficients - Win Probability'!$K$2</f>
        <v>#N/A</v>
      </c>
      <c r="L1361" s="5" t="str">
        <f>(VLOOKUP(Games!B1362, Data!$B$2:$L$134, 3, FALSE)-VLOOKUP(Games!E1362, Data!$B$2:$L$134, 3, FALSE))*'Coefficients - Win Probability'!$L$2</f>
        <v>#N/A</v>
      </c>
      <c r="N1361" s="5" t="str">
        <f t="shared" si="1"/>
        <v>#N/A</v>
      </c>
    </row>
    <row r="1362" ht="14.25" customHeight="1">
      <c r="A1362" s="5" t="n">
        <f>'Coefficients - Win Probability'!$A$2</f>
        <v>0</v>
      </c>
      <c r="B1362" s="5" t="n">
        <f>(Games!G1363)*'Coefficients - Win Probability'!$B$2</f>
        <v>0</v>
      </c>
      <c r="C1362" s="5" t="str">
        <f>(VLOOKUP(Games!B1363, Data!$B$2:$L$134, 4, FALSE)-VLOOKUP(Games!E1363, Data!$B$2:$L$134, 4, FALSE))*'Coefficients - Win Probability'!$C$2</f>
        <v>#N/A</v>
      </c>
      <c r="D1362" s="5" t="str">
        <f>(VLOOKUP(Games!B1363, Data!$B$2:$L$134, 5, FALSE)-VLOOKUP(Games!E1363, Data!$B$2:$L$134, 5, FALSE))*'Coefficients - Win Probability'!$D$2</f>
        <v>#N/A</v>
      </c>
      <c r="E1362" s="5" t="str">
        <f>(VLOOKUP(Games!B1363, Data!$B$2:$L$134, 6, FALSE)-VLOOKUP(Games!E1363, Data!$B$2:$L$134, 6, FALSE))*'Coefficients - Win Probability'!$E$2</f>
        <v>#N/A</v>
      </c>
      <c r="F1362" s="5" t="str">
        <f>(VLOOKUP(Games!B1363, Data!$B$2:$L$134, 7, FALSE)-VLOOKUP(Games!E1363, Data!$B$2:$L$134, 7, FALSE))*'Coefficients - Win Probability'!$F$2</f>
        <v>#N/A</v>
      </c>
      <c r="G1362" s="5" t="str">
        <f>(VLOOKUP(Games!B1363, Data!$B$2:$L$134, 8, FALSE)-VLOOKUP(Games!E1363, Data!$B$2:$L$134, 8, FALSE))*'Coefficients - Win Probability'!$G$2</f>
        <v>#N/A</v>
      </c>
      <c r="H1362" s="5" t="str">
        <f>(VLOOKUP(Games!B1363, Data!$B$2:$L$134, 9, FALSE)-VLOOKUP(Games!E1363, Data!$B$2:$L$134, 9, FALSE))*'Coefficients - Win Probability'!$H$2</f>
        <v>#N/A</v>
      </c>
      <c r="I1362" s="5" t="str">
        <f>(VLOOKUP(Games!B1363, Data!$B$2:$L$134, 10, FALSE)-VLOOKUP(Games!E1363, Data!$B$2:$L$134, 10, FALSE))*'Coefficients - Win Probability'!$I$2</f>
        <v>#N/A</v>
      </c>
      <c r="J1362" s="5" t="str">
        <f>(IF(AND(VLOOKUP(Games!B1363, Data!$B$2:$L$134, 11, FALSE)=1, VLOOKUP(Games!E1363, Data!$B$2:$L$134, 11, FALSE)&lt;&gt;1), 1,0))*'Coefficients - Win Probability'!$J$2</f>
        <v>#N/A</v>
      </c>
      <c r="K1362" s="5" t="str">
        <f>(IF(AND(VLOOKUP(Games!B1363, Data!$B$2:$L$134, 11, FALSE)&lt;&gt;1, VLOOKUP(Games!E1363, Data!$B$2:$L$134, 11, FALSE)=1), 1,0))*'Coefficients - Win Probability'!$K$2</f>
        <v>#N/A</v>
      </c>
      <c r="L1362" s="5" t="str">
        <f>(VLOOKUP(Games!B1363, Data!$B$2:$L$134, 3, FALSE)-VLOOKUP(Games!E1363, Data!$B$2:$L$134, 3, FALSE))*'Coefficients - Win Probability'!$L$2</f>
        <v>#N/A</v>
      </c>
      <c r="N1362" s="5" t="str">
        <f t="shared" si="1"/>
        <v>#N/A</v>
      </c>
    </row>
    <row r="1363" ht="14.25" customHeight="1">
      <c r="A1363" s="5" t="n">
        <f>'Coefficients - Win Probability'!$A$2</f>
        <v>0</v>
      </c>
      <c r="B1363" s="5" t="n">
        <f>(Games!G1364)*'Coefficients - Win Probability'!$B$2</f>
        <v>0</v>
      </c>
      <c r="C1363" s="5" t="str">
        <f>(VLOOKUP(Games!B1364, Data!$B$2:$L$134, 4, FALSE)-VLOOKUP(Games!E1364, Data!$B$2:$L$134, 4, FALSE))*'Coefficients - Win Probability'!$C$2</f>
        <v>#N/A</v>
      </c>
      <c r="D1363" s="5" t="str">
        <f>(VLOOKUP(Games!B1364, Data!$B$2:$L$134, 5, FALSE)-VLOOKUP(Games!E1364, Data!$B$2:$L$134, 5, FALSE))*'Coefficients - Win Probability'!$D$2</f>
        <v>#N/A</v>
      </c>
      <c r="E1363" s="5" t="str">
        <f>(VLOOKUP(Games!B1364, Data!$B$2:$L$134, 6, FALSE)-VLOOKUP(Games!E1364, Data!$B$2:$L$134, 6, FALSE))*'Coefficients - Win Probability'!$E$2</f>
        <v>#N/A</v>
      </c>
      <c r="F1363" s="5" t="str">
        <f>(VLOOKUP(Games!B1364, Data!$B$2:$L$134, 7, FALSE)-VLOOKUP(Games!E1364, Data!$B$2:$L$134, 7, FALSE))*'Coefficients - Win Probability'!$F$2</f>
        <v>#N/A</v>
      </c>
      <c r="G1363" s="5" t="str">
        <f>(VLOOKUP(Games!B1364, Data!$B$2:$L$134, 8, FALSE)-VLOOKUP(Games!E1364, Data!$B$2:$L$134, 8, FALSE))*'Coefficients - Win Probability'!$G$2</f>
        <v>#N/A</v>
      </c>
      <c r="H1363" s="5" t="str">
        <f>(VLOOKUP(Games!B1364, Data!$B$2:$L$134, 9, FALSE)-VLOOKUP(Games!E1364, Data!$B$2:$L$134, 9, FALSE))*'Coefficients - Win Probability'!$H$2</f>
        <v>#N/A</v>
      </c>
      <c r="I1363" s="5" t="str">
        <f>(VLOOKUP(Games!B1364, Data!$B$2:$L$134, 10, FALSE)-VLOOKUP(Games!E1364, Data!$B$2:$L$134, 10, FALSE))*'Coefficients - Win Probability'!$I$2</f>
        <v>#N/A</v>
      </c>
      <c r="J1363" s="5" t="str">
        <f>(IF(AND(VLOOKUP(Games!B1364, Data!$B$2:$L$134, 11, FALSE)=1, VLOOKUP(Games!E1364, Data!$B$2:$L$134, 11, FALSE)&lt;&gt;1), 1,0))*'Coefficients - Win Probability'!$J$2</f>
        <v>#N/A</v>
      </c>
      <c r="K1363" s="5" t="str">
        <f>(IF(AND(VLOOKUP(Games!B1364, Data!$B$2:$L$134, 11, FALSE)&lt;&gt;1, VLOOKUP(Games!E1364, Data!$B$2:$L$134, 11, FALSE)=1), 1,0))*'Coefficients - Win Probability'!$K$2</f>
        <v>#N/A</v>
      </c>
      <c r="L1363" s="5" t="str">
        <f>(VLOOKUP(Games!B1364, Data!$B$2:$L$134, 3, FALSE)-VLOOKUP(Games!E1364, Data!$B$2:$L$134, 3, FALSE))*'Coefficients - Win Probability'!$L$2</f>
        <v>#N/A</v>
      </c>
      <c r="N1363" s="5" t="str">
        <f t="shared" si="1"/>
        <v>#N/A</v>
      </c>
    </row>
    <row r="1364" ht="14.25" customHeight="1">
      <c r="A1364" s="5" t="n">
        <f>'Coefficients - Win Probability'!$A$2</f>
        <v>0</v>
      </c>
      <c r="B1364" s="5" t="n">
        <f>(Games!G1365)*'Coefficients - Win Probability'!$B$2</f>
        <v>0</v>
      </c>
      <c r="C1364" s="5" t="str">
        <f>(VLOOKUP(Games!B1365, Data!$B$2:$L$134, 4, FALSE)-VLOOKUP(Games!E1365, Data!$B$2:$L$134, 4, FALSE))*'Coefficients - Win Probability'!$C$2</f>
        <v>#N/A</v>
      </c>
      <c r="D1364" s="5" t="str">
        <f>(VLOOKUP(Games!B1365, Data!$B$2:$L$134, 5, FALSE)-VLOOKUP(Games!E1365, Data!$B$2:$L$134, 5, FALSE))*'Coefficients - Win Probability'!$D$2</f>
        <v>#N/A</v>
      </c>
      <c r="E1364" s="5" t="str">
        <f>(VLOOKUP(Games!B1365, Data!$B$2:$L$134, 6, FALSE)-VLOOKUP(Games!E1365, Data!$B$2:$L$134, 6, FALSE))*'Coefficients - Win Probability'!$E$2</f>
        <v>#N/A</v>
      </c>
      <c r="F1364" s="5" t="str">
        <f>(VLOOKUP(Games!B1365, Data!$B$2:$L$134, 7, FALSE)-VLOOKUP(Games!E1365, Data!$B$2:$L$134, 7, FALSE))*'Coefficients - Win Probability'!$F$2</f>
        <v>#N/A</v>
      </c>
      <c r="G1364" s="5" t="str">
        <f>(VLOOKUP(Games!B1365, Data!$B$2:$L$134, 8, FALSE)-VLOOKUP(Games!E1365, Data!$B$2:$L$134, 8, FALSE))*'Coefficients - Win Probability'!$G$2</f>
        <v>#N/A</v>
      </c>
      <c r="H1364" s="5" t="str">
        <f>(VLOOKUP(Games!B1365, Data!$B$2:$L$134, 9, FALSE)-VLOOKUP(Games!E1365, Data!$B$2:$L$134, 9, FALSE))*'Coefficients - Win Probability'!$H$2</f>
        <v>#N/A</v>
      </c>
      <c r="I1364" s="5" t="str">
        <f>(VLOOKUP(Games!B1365, Data!$B$2:$L$134, 10, FALSE)-VLOOKUP(Games!E1365, Data!$B$2:$L$134, 10, FALSE))*'Coefficients - Win Probability'!$I$2</f>
        <v>#N/A</v>
      </c>
      <c r="J1364" s="5" t="str">
        <f>(IF(AND(VLOOKUP(Games!B1365, Data!$B$2:$L$134, 11, FALSE)=1, VLOOKUP(Games!E1365, Data!$B$2:$L$134, 11, FALSE)&lt;&gt;1), 1,0))*'Coefficients - Win Probability'!$J$2</f>
        <v>#N/A</v>
      </c>
      <c r="K1364" s="5" t="str">
        <f>(IF(AND(VLOOKUP(Games!B1365, Data!$B$2:$L$134, 11, FALSE)&lt;&gt;1, VLOOKUP(Games!E1365, Data!$B$2:$L$134, 11, FALSE)=1), 1,0))*'Coefficients - Win Probability'!$K$2</f>
        <v>#N/A</v>
      </c>
      <c r="L1364" s="5" t="str">
        <f>(VLOOKUP(Games!B1365, Data!$B$2:$L$134, 3, FALSE)-VLOOKUP(Games!E1365, Data!$B$2:$L$134, 3, FALSE))*'Coefficients - Win Probability'!$L$2</f>
        <v>#N/A</v>
      </c>
      <c r="N1364" s="5" t="str">
        <f t="shared" si="1"/>
        <v>#N/A</v>
      </c>
    </row>
    <row r="1365" ht="14.25" customHeight="1">
      <c r="A1365" s="5" t="n">
        <f>'Coefficients - Win Probability'!$A$2</f>
        <v>0</v>
      </c>
      <c r="B1365" s="5" t="n">
        <f>(Games!G1366)*'Coefficients - Win Probability'!$B$2</f>
        <v>0</v>
      </c>
      <c r="C1365" s="5" t="str">
        <f>(VLOOKUP(Games!B1366, Data!$B$2:$L$134, 4, FALSE)-VLOOKUP(Games!E1366, Data!$B$2:$L$134, 4, FALSE))*'Coefficients - Win Probability'!$C$2</f>
        <v>#N/A</v>
      </c>
      <c r="D1365" s="5" t="str">
        <f>(VLOOKUP(Games!B1366, Data!$B$2:$L$134, 5, FALSE)-VLOOKUP(Games!E1366, Data!$B$2:$L$134, 5, FALSE))*'Coefficients - Win Probability'!$D$2</f>
        <v>#N/A</v>
      </c>
      <c r="E1365" s="5" t="str">
        <f>(VLOOKUP(Games!B1366, Data!$B$2:$L$134, 6, FALSE)-VLOOKUP(Games!E1366, Data!$B$2:$L$134, 6, FALSE))*'Coefficients - Win Probability'!$E$2</f>
        <v>#N/A</v>
      </c>
      <c r="F1365" s="5" t="str">
        <f>(VLOOKUP(Games!B1366, Data!$B$2:$L$134, 7, FALSE)-VLOOKUP(Games!E1366, Data!$B$2:$L$134, 7, FALSE))*'Coefficients - Win Probability'!$F$2</f>
        <v>#N/A</v>
      </c>
      <c r="G1365" s="5" t="str">
        <f>(VLOOKUP(Games!B1366, Data!$B$2:$L$134, 8, FALSE)-VLOOKUP(Games!E1366, Data!$B$2:$L$134, 8, FALSE))*'Coefficients - Win Probability'!$G$2</f>
        <v>#N/A</v>
      </c>
      <c r="H1365" s="5" t="str">
        <f>(VLOOKUP(Games!B1366, Data!$B$2:$L$134, 9, FALSE)-VLOOKUP(Games!E1366, Data!$B$2:$L$134, 9, FALSE))*'Coefficients - Win Probability'!$H$2</f>
        <v>#N/A</v>
      </c>
      <c r="I1365" s="5" t="str">
        <f>(VLOOKUP(Games!B1366, Data!$B$2:$L$134, 10, FALSE)-VLOOKUP(Games!E1366, Data!$B$2:$L$134, 10, FALSE))*'Coefficients - Win Probability'!$I$2</f>
        <v>#N/A</v>
      </c>
      <c r="J1365" s="5" t="str">
        <f>(IF(AND(VLOOKUP(Games!B1366, Data!$B$2:$L$134, 11, FALSE)=1, VLOOKUP(Games!E1366, Data!$B$2:$L$134, 11, FALSE)&lt;&gt;1), 1,0))*'Coefficients - Win Probability'!$J$2</f>
        <v>#N/A</v>
      </c>
      <c r="K1365" s="5" t="str">
        <f>(IF(AND(VLOOKUP(Games!B1366, Data!$B$2:$L$134, 11, FALSE)&lt;&gt;1, VLOOKUP(Games!E1366, Data!$B$2:$L$134, 11, FALSE)=1), 1,0))*'Coefficients - Win Probability'!$K$2</f>
        <v>#N/A</v>
      </c>
      <c r="L1365" s="5" t="str">
        <f>(VLOOKUP(Games!B1366, Data!$B$2:$L$134, 3, FALSE)-VLOOKUP(Games!E1366, Data!$B$2:$L$134, 3, FALSE))*'Coefficients - Win Probability'!$L$2</f>
        <v>#N/A</v>
      </c>
      <c r="N1365" s="5" t="str">
        <f t="shared" si="1"/>
        <v>#N/A</v>
      </c>
    </row>
    <row r="1366" ht="14.25" customHeight="1">
      <c r="A1366" s="5" t="n">
        <f>'Coefficients - Win Probability'!$A$2</f>
        <v>0</v>
      </c>
      <c r="B1366" s="5" t="n">
        <f>(Games!G1367)*'Coefficients - Win Probability'!$B$2</f>
        <v>0</v>
      </c>
      <c r="C1366" s="5" t="str">
        <f>(VLOOKUP(Games!B1367, Data!$B$2:$L$134, 4, FALSE)-VLOOKUP(Games!E1367, Data!$B$2:$L$134, 4, FALSE))*'Coefficients - Win Probability'!$C$2</f>
        <v>#N/A</v>
      </c>
      <c r="D1366" s="5" t="str">
        <f>(VLOOKUP(Games!B1367, Data!$B$2:$L$134, 5, FALSE)-VLOOKUP(Games!E1367, Data!$B$2:$L$134, 5, FALSE))*'Coefficients - Win Probability'!$D$2</f>
        <v>#N/A</v>
      </c>
      <c r="E1366" s="5" t="str">
        <f>(VLOOKUP(Games!B1367, Data!$B$2:$L$134, 6, FALSE)-VLOOKUP(Games!E1367, Data!$B$2:$L$134, 6, FALSE))*'Coefficients - Win Probability'!$E$2</f>
        <v>#N/A</v>
      </c>
      <c r="F1366" s="5" t="str">
        <f>(VLOOKUP(Games!B1367, Data!$B$2:$L$134, 7, FALSE)-VLOOKUP(Games!E1367, Data!$B$2:$L$134, 7, FALSE))*'Coefficients - Win Probability'!$F$2</f>
        <v>#N/A</v>
      </c>
      <c r="G1366" s="5" t="str">
        <f>(VLOOKUP(Games!B1367, Data!$B$2:$L$134, 8, FALSE)-VLOOKUP(Games!E1367, Data!$B$2:$L$134, 8, FALSE))*'Coefficients - Win Probability'!$G$2</f>
        <v>#N/A</v>
      </c>
      <c r="H1366" s="5" t="str">
        <f>(VLOOKUP(Games!B1367, Data!$B$2:$L$134, 9, FALSE)-VLOOKUP(Games!E1367, Data!$B$2:$L$134, 9, FALSE))*'Coefficients - Win Probability'!$H$2</f>
        <v>#N/A</v>
      </c>
      <c r="I1366" s="5" t="str">
        <f>(VLOOKUP(Games!B1367, Data!$B$2:$L$134, 10, FALSE)-VLOOKUP(Games!E1367, Data!$B$2:$L$134, 10, FALSE))*'Coefficients - Win Probability'!$I$2</f>
        <v>#N/A</v>
      </c>
      <c r="J1366" s="5" t="str">
        <f>(IF(AND(VLOOKUP(Games!B1367, Data!$B$2:$L$134, 11, FALSE)=1, VLOOKUP(Games!E1367, Data!$B$2:$L$134, 11, FALSE)&lt;&gt;1), 1,0))*'Coefficients - Win Probability'!$J$2</f>
        <v>#N/A</v>
      </c>
      <c r="K1366" s="5" t="str">
        <f>(IF(AND(VLOOKUP(Games!B1367, Data!$B$2:$L$134, 11, FALSE)&lt;&gt;1, VLOOKUP(Games!E1367, Data!$B$2:$L$134, 11, FALSE)=1), 1,0))*'Coefficients - Win Probability'!$K$2</f>
        <v>#N/A</v>
      </c>
      <c r="L1366" s="5" t="str">
        <f>(VLOOKUP(Games!B1367, Data!$B$2:$L$134, 3, FALSE)-VLOOKUP(Games!E1367, Data!$B$2:$L$134, 3, FALSE))*'Coefficients - Win Probability'!$L$2</f>
        <v>#N/A</v>
      </c>
      <c r="N1366" s="5" t="str">
        <f t="shared" si="1"/>
        <v>#N/A</v>
      </c>
    </row>
    <row r="1367" ht="14.25" customHeight="1">
      <c r="A1367" s="5" t="n">
        <f>'Coefficients - Win Probability'!$A$2</f>
        <v>0</v>
      </c>
      <c r="B1367" s="5" t="n">
        <f>(Games!G1368)*'Coefficients - Win Probability'!$B$2</f>
        <v>0</v>
      </c>
      <c r="C1367" s="5" t="str">
        <f>(VLOOKUP(Games!B1368, Data!$B$2:$L$134, 4, FALSE)-VLOOKUP(Games!E1368, Data!$B$2:$L$134, 4, FALSE))*'Coefficients - Win Probability'!$C$2</f>
        <v>#N/A</v>
      </c>
      <c r="D1367" s="5" t="str">
        <f>(VLOOKUP(Games!B1368, Data!$B$2:$L$134, 5, FALSE)-VLOOKUP(Games!E1368, Data!$B$2:$L$134, 5, FALSE))*'Coefficients - Win Probability'!$D$2</f>
        <v>#N/A</v>
      </c>
      <c r="E1367" s="5" t="str">
        <f>(VLOOKUP(Games!B1368, Data!$B$2:$L$134, 6, FALSE)-VLOOKUP(Games!E1368, Data!$B$2:$L$134, 6, FALSE))*'Coefficients - Win Probability'!$E$2</f>
        <v>#N/A</v>
      </c>
      <c r="F1367" s="5" t="str">
        <f>(VLOOKUP(Games!B1368, Data!$B$2:$L$134, 7, FALSE)-VLOOKUP(Games!E1368, Data!$B$2:$L$134, 7, FALSE))*'Coefficients - Win Probability'!$F$2</f>
        <v>#N/A</v>
      </c>
      <c r="G1367" s="5" t="str">
        <f>(VLOOKUP(Games!B1368, Data!$B$2:$L$134, 8, FALSE)-VLOOKUP(Games!E1368, Data!$B$2:$L$134, 8, FALSE))*'Coefficients - Win Probability'!$G$2</f>
        <v>#N/A</v>
      </c>
      <c r="H1367" s="5" t="str">
        <f>(VLOOKUP(Games!B1368, Data!$B$2:$L$134, 9, FALSE)-VLOOKUP(Games!E1368, Data!$B$2:$L$134, 9, FALSE))*'Coefficients - Win Probability'!$H$2</f>
        <v>#N/A</v>
      </c>
      <c r="I1367" s="5" t="str">
        <f>(VLOOKUP(Games!B1368, Data!$B$2:$L$134, 10, FALSE)-VLOOKUP(Games!E1368, Data!$B$2:$L$134, 10, FALSE))*'Coefficients - Win Probability'!$I$2</f>
        <v>#N/A</v>
      </c>
      <c r="J1367" s="5" t="str">
        <f>(IF(AND(VLOOKUP(Games!B1368, Data!$B$2:$L$134, 11, FALSE)=1, VLOOKUP(Games!E1368, Data!$B$2:$L$134, 11, FALSE)&lt;&gt;1), 1,0))*'Coefficients - Win Probability'!$J$2</f>
        <v>#N/A</v>
      </c>
      <c r="K1367" s="5" t="str">
        <f>(IF(AND(VLOOKUP(Games!B1368, Data!$B$2:$L$134, 11, FALSE)&lt;&gt;1, VLOOKUP(Games!E1368, Data!$B$2:$L$134, 11, FALSE)=1), 1,0))*'Coefficients - Win Probability'!$K$2</f>
        <v>#N/A</v>
      </c>
      <c r="L1367" s="5" t="str">
        <f>(VLOOKUP(Games!B1368, Data!$B$2:$L$134, 3, FALSE)-VLOOKUP(Games!E1368, Data!$B$2:$L$134, 3, FALSE))*'Coefficients - Win Probability'!$L$2</f>
        <v>#N/A</v>
      </c>
      <c r="N1367" s="5" t="str">
        <f t="shared" si="1"/>
        <v>#N/A</v>
      </c>
    </row>
    <row r="1368" ht="14.25" customHeight="1">
      <c r="A1368" s="5" t="n">
        <f>'Coefficients - Win Probability'!$A$2</f>
        <v>0</v>
      </c>
      <c r="B1368" s="5" t="n">
        <f>(Games!G1369)*'Coefficients - Win Probability'!$B$2</f>
        <v>0</v>
      </c>
      <c r="C1368" s="5" t="str">
        <f>(VLOOKUP(Games!B1369, Data!$B$2:$L$134, 4, FALSE)-VLOOKUP(Games!E1369, Data!$B$2:$L$134, 4, FALSE))*'Coefficients - Win Probability'!$C$2</f>
        <v>#N/A</v>
      </c>
      <c r="D1368" s="5" t="str">
        <f>(VLOOKUP(Games!B1369, Data!$B$2:$L$134, 5, FALSE)-VLOOKUP(Games!E1369, Data!$B$2:$L$134, 5, FALSE))*'Coefficients - Win Probability'!$D$2</f>
        <v>#N/A</v>
      </c>
      <c r="E1368" s="5" t="str">
        <f>(VLOOKUP(Games!B1369, Data!$B$2:$L$134, 6, FALSE)-VLOOKUP(Games!E1369, Data!$B$2:$L$134, 6, FALSE))*'Coefficients - Win Probability'!$E$2</f>
        <v>#N/A</v>
      </c>
      <c r="F1368" s="5" t="str">
        <f>(VLOOKUP(Games!B1369, Data!$B$2:$L$134, 7, FALSE)-VLOOKUP(Games!E1369, Data!$B$2:$L$134, 7, FALSE))*'Coefficients - Win Probability'!$F$2</f>
        <v>#N/A</v>
      </c>
      <c r="G1368" s="5" t="str">
        <f>(VLOOKUP(Games!B1369, Data!$B$2:$L$134, 8, FALSE)-VLOOKUP(Games!E1369, Data!$B$2:$L$134, 8, FALSE))*'Coefficients - Win Probability'!$G$2</f>
        <v>#N/A</v>
      </c>
      <c r="H1368" s="5" t="str">
        <f>(VLOOKUP(Games!B1369, Data!$B$2:$L$134, 9, FALSE)-VLOOKUP(Games!E1369, Data!$B$2:$L$134, 9, FALSE))*'Coefficients - Win Probability'!$H$2</f>
        <v>#N/A</v>
      </c>
      <c r="I1368" s="5" t="str">
        <f>(VLOOKUP(Games!B1369, Data!$B$2:$L$134, 10, FALSE)-VLOOKUP(Games!E1369, Data!$B$2:$L$134, 10, FALSE))*'Coefficients - Win Probability'!$I$2</f>
        <v>#N/A</v>
      </c>
      <c r="J1368" s="5" t="str">
        <f>(IF(AND(VLOOKUP(Games!B1369, Data!$B$2:$L$134, 11, FALSE)=1, VLOOKUP(Games!E1369, Data!$B$2:$L$134, 11, FALSE)&lt;&gt;1), 1,0))*'Coefficients - Win Probability'!$J$2</f>
        <v>#N/A</v>
      </c>
      <c r="K1368" s="5" t="str">
        <f>(IF(AND(VLOOKUP(Games!B1369, Data!$B$2:$L$134, 11, FALSE)&lt;&gt;1, VLOOKUP(Games!E1369, Data!$B$2:$L$134, 11, FALSE)=1), 1,0))*'Coefficients - Win Probability'!$K$2</f>
        <v>#N/A</v>
      </c>
      <c r="L1368" s="5" t="str">
        <f>(VLOOKUP(Games!B1369, Data!$B$2:$L$134, 3, FALSE)-VLOOKUP(Games!E1369, Data!$B$2:$L$134, 3, FALSE))*'Coefficients - Win Probability'!$L$2</f>
        <v>#N/A</v>
      </c>
      <c r="N1368" s="5" t="str">
        <f t="shared" si="1"/>
        <v>#N/A</v>
      </c>
    </row>
    <row r="1369" ht="14.25" customHeight="1">
      <c r="A1369" s="5" t="n">
        <f>'Coefficients - Win Probability'!$A$2</f>
        <v>0</v>
      </c>
      <c r="B1369" s="5" t="n">
        <f>(Games!G1370)*'Coefficients - Win Probability'!$B$2</f>
        <v>0</v>
      </c>
      <c r="C1369" s="5" t="str">
        <f>(VLOOKUP(Games!B1370, Data!$B$2:$L$134, 4, FALSE)-VLOOKUP(Games!E1370, Data!$B$2:$L$134, 4, FALSE))*'Coefficients - Win Probability'!$C$2</f>
        <v>#N/A</v>
      </c>
      <c r="D1369" s="5" t="str">
        <f>(VLOOKUP(Games!B1370, Data!$B$2:$L$134, 5, FALSE)-VLOOKUP(Games!E1370, Data!$B$2:$L$134, 5, FALSE))*'Coefficients - Win Probability'!$D$2</f>
        <v>#N/A</v>
      </c>
      <c r="E1369" s="5" t="str">
        <f>(VLOOKUP(Games!B1370, Data!$B$2:$L$134, 6, FALSE)-VLOOKUP(Games!E1370, Data!$B$2:$L$134, 6, FALSE))*'Coefficients - Win Probability'!$E$2</f>
        <v>#N/A</v>
      </c>
      <c r="F1369" s="5" t="str">
        <f>(VLOOKUP(Games!B1370, Data!$B$2:$L$134, 7, FALSE)-VLOOKUP(Games!E1370, Data!$B$2:$L$134, 7, FALSE))*'Coefficients - Win Probability'!$F$2</f>
        <v>#N/A</v>
      </c>
      <c r="G1369" s="5" t="str">
        <f>(VLOOKUP(Games!B1370, Data!$B$2:$L$134, 8, FALSE)-VLOOKUP(Games!E1370, Data!$B$2:$L$134, 8, FALSE))*'Coefficients - Win Probability'!$G$2</f>
        <v>#N/A</v>
      </c>
      <c r="H1369" s="5" t="str">
        <f>(VLOOKUP(Games!B1370, Data!$B$2:$L$134, 9, FALSE)-VLOOKUP(Games!E1370, Data!$B$2:$L$134, 9, FALSE))*'Coefficients - Win Probability'!$H$2</f>
        <v>#N/A</v>
      </c>
      <c r="I1369" s="5" t="str">
        <f>(VLOOKUP(Games!B1370, Data!$B$2:$L$134, 10, FALSE)-VLOOKUP(Games!E1370, Data!$B$2:$L$134, 10, FALSE))*'Coefficients - Win Probability'!$I$2</f>
        <v>#N/A</v>
      </c>
      <c r="J1369" s="5" t="str">
        <f>(IF(AND(VLOOKUP(Games!B1370, Data!$B$2:$L$134, 11, FALSE)=1, VLOOKUP(Games!E1370, Data!$B$2:$L$134, 11, FALSE)&lt;&gt;1), 1,0))*'Coefficients - Win Probability'!$J$2</f>
        <v>#N/A</v>
      </c>
      <c r="K1369" s="5" t="str">
        <f>(IF(AND(VLOOKUP(Games!B1370, Data!$B$2:$L$134, 11, FALSE)&lt;&gt;1, VLOOKUP(Games!E1370, Data!$B$2:$L$134, 11, FALSE)=1), 1,0))*'Coefficients - Win Probability'!$K$2</f>
        <v>#N/A</v>
      </c>
      <c r="L1369" s="5" t="str">
        <f>(VLOOKUP(Games!B1370, Data!$B$2:$L$134, 3, FALSE)-VLOOKUP(Games!E1370, Data!$B$2:$L$134, 3, FALSE))*'Coefficients - Win Probability'!$L$2</f>
        <v>#N/A</v>
      </c>
      <c r="N1369" s="5" t="str">
        <f t="shared" si="1"/>
        <v>#N/A</v>
      </c>
    </row>
    <row r="1370" ht="14.25" customHeight="1">
      <c r="A1370" s="5" t="n">
        <f>'Coefficients - Win Probability'!$A$2</f>
        <v>0</v>
      </c>
      <c r="B1370" s="5" t="n">
        <f>(Games!G1371)*'Coefficients - Win Probability'!$B$2</f>
        <v>0</v>
      </c>
      <c r="C1370" s="5" t="str">
        <f>(VLOOKUP(Games!B1371, Data!$B$2:$L$134, 4, FALSE)-VLOOKUP(Games!E1371, Data!$B$2:$L$134, 4, FALSE))*'Coefficients - Win Probability'!$C$2</f>
        <v>#N/A</v>
      </c>
      <c r="D1370" s="5" t="str">
        <f>(VLOOKUP(Games!B1371, Data!$B$2:$L$134, 5, FALSE)-VLOOKUP(Games!E1371, Data!$B$2:$L$134, 5, FALSE))*'Coefficients - Win Probability'!$D$2</f>
        <v>#N/A</v>
      </c>
      <c r="E1370" s="5" t="str">
        <f>(VLOOKUP(Games!B1371, Data!$B$2:$L$134, 6, FALSE)-VLOOKUP(Games!E1371, Data!$B$2:$L$134, 6, FALSE))*'Coefficients - Win Probability'!$E$2</f>
        <v>#N/A</v>
      </c>
      <c r="F1370" s="5" t="str">
        <f>(VLOOKUP(Games!B1371, Data!$B$2:$L$134, 7, FALSE)-VLOOKUP(Games!E1371, Data!$B$2:$L$134, 7, FALSE))*'Coefficients - Win Probability'!$F$2</f>
        <v>#N/A</v>
      </c>
      <c r="G1370" s="5" t="str">
        <f>(VLOOKUP(Games!B1371, Data!$B$2:$L$134, 8, FALSE)-VLOOKUP(Games!E1371, Data!$B$2:$L$134, 8, FALSE))*'Coefficients - Win Probability'!$G$2</f>
        <v>#N/A</v>
      </c>
      <c r="H1370" s="5" t="str">
        <f>(VLOOKUP(Games!B1371, Data!$B$2:$L$134, 9, FALSE)-VLOOKUP(Games!E1371, Data!$B$2:$L$134, 9, FALSE))*'Coefficients - Win Probability'!$H$2</f>
        <v>#N/A</v>
      </c>
      <c r="I1370" s="5" t="str">
        <f>(VLOOKUP(Games!B1371, Data!$B$2:$L$134, 10, FALSE)-VLOOKUP(Games!E1371, Data!$B$2:$L$134, 10, FALSE))*'Coefficients - Win Probability'!$I$2</f>
        <v>#N/A</v>
      </c>
      <c r="J1370" s="5" t="str">
        <f>(IF(AND(VLOOKUP(Games!B1371, Data!$B$2:$L$134, 11, FALSE)=1, VLOOKUP(Games!E1371, Data!$B$2:$L$134, 11, FALSE)&lt;&gt;1), 1,0))*'Coefficients - Win Probability'!$J$2</f>
        <v>#N/A</v>
      </c>
      <c r="K1370" s="5" t="str">
        <f>(IF(AND(VLOOKUP(Games!B1371, Data!$B$2:$L$134, 11, FALSE)&lt;&gt;1, VLOOKUP(Games!E1371, Data!$B$2:$L$134, 11, FALSE)=1), 1,0))*'Coefficients - Win Probability'!$K$2</f>
        <v>#N/A</v>
      </c>
      <c r="L1370" s="5" t="str">
        <f>(VLOOKUP(Games!B1371, Data!$B$2:$L$134, 3, FALSE)-VLOOKUP(Games!E1371, Data!$B$2:$L$134, 3, FALSE))*'Coefficients - Win Probability'!$L$2</f>
        <v>#N/A</v>
      </c>
      <c r="N1370" s="5" t="str">
        <f t="shared" si="1"/>
        <v>#N/A</v>
      </c>
    </row>
    <row r="1371" ht="14.25" customHeight="1">
      <c r="A1371" s="5" t="n">
        <f>'Coefficients - Win Probability'!$A$2</f>
        <v>0</v>
      </c>
      <c r="B1371" s="5" t="n">
        <f>(Games!G1372)*'Coefficients - Win Probability'!$B$2</f>
        <v>0</v>
      </c>
      <c r="C1371" s="5" t="str">
        <f>(VLOOKUP(Games!B1372, Data!$B$2:$L$134, 4, FALSE)-VLOOKUP(Games!E1372, Data!$B$2:$L$134, 4, FALSE))*'Coefficients - Win Probability'!$C$2</f>
        <v>#N/A</v>
      </c>
      <c r="D1371" s="5" t="str">
        <f>(VLOOKUP(Games!B1372, Data!$B$2:$L$134, 5, FALSE)-VLOOKUP(Games!E1372, Data!$B$2:$L$134, 5, FALSE))*'Coefficients - Win Probability'!$D$2</f>
        <v>#N/A</v>
      </c>
      <c r="E1371" s="5" t="str">
        <f>(VLOOKUP(Games!B1372, Data!$B$2:$L$134, 6, FALSE)-VLOOKUP(Games!E1372, Data!$B$2:$L$134, 6, FALSE))*'Coefficients - Win Probability'!$E$2</f>
        <v>#N/A</v>
      </c>
      <c r="F1371" s="5" t="str">
        <f>(VLOOKUP(Games!B1372, Data!$B$2:$L$134, 7, FALSE)-VLOOKUP(Games!E1372, Data!$B$2:$L$134, 7, FALSE))*'Coefficients - Win Probability'!$F$2</f>
        <v>#N/A</v>
      </c>
      <c r="G1371" s="5" t="str">
        <f>(VLOOKUP(Games!B1372, Data!$B$2:$L$134, 8, FALSE)-VLOOKUP(Games!E1372, Data!$B$2:$L$134, 8, FALSE))*'Coefficients - Win Probability'!$G$2</f>
        <v>#N/A</v>
      </c>
      <c r="H1371" s="5" t="str">
        <f>(VLOOKUP(Games!B1372, Data!$B$2:$L$134, 9, FALSE)-VLOOKUP(Games!E1372, Data!$B$2:$L$134, 9, FALSE))*'Coefficients - Win Probability'!$H$2</f>
        <v>#N/A</v>
      </c>
      <c r="I1371" s="5" t="str">
        <f>(VLOOKUP(Games!B1372, Data!$B$2:$L$134, 10, FALSE)-VLOOKUP(Games!E1372, Data!$B$2:$L$134, 10, FALSE))*'Coefficients - Win Probability'!$I$2</f>
        <v>#N/A</v>
      </c>
      <c r="J1371" s="5" t="str">
        <f>(IF(AND(VLOOKUP(Games!B1372, Data!$B$2:$L$134, 11, FALSE)=1, VLOOKUP(Games!E1372, Data!$B$2:$L$134, 11, FALSE)&lt;&gt;1), 1,0))*'Coefficients - Win Probability'!$J$2</f>
        <v>#N/A</v>
      </c>
      <c r="K1371" s="5" t="str">
        <f>(IF(AND(VLOOKUP(Games!B1372, Data!$B$2:$L$134, 11, FALSE)&lt;&gt;1, VLOOKUP(Games!E1372, Data!$B$2:$L$134, 11, FALSE)=1), 1,0))*'Coefficients - Win Probability'!$K$2</f>
        <v>#N/A</v>
      </c>
      <c r="L1371" s="5" t="str">
        <f>(VLOOKUP(Games!B1372, Data!$B$2:$L$134, 3, FALSE)-VLOOKUP(Games!E1372, Data!$B$2:$L$134, 3, FALSE))*'Coefficients - Win Probability'!$L$2</f>
        <v>#N/A</v>
      </c>
      <c r="N1371" s="5" t="str">
        <f t="shared" si="1"/>
        <v>#N/A</v>
      </c>
    </row>
    <row r="1372" ht="14.25" customHeight="1">
      <c r="A1372" s="5" t="n">
        <f>'Coefficients - Win Probability'!$A$2</f>
        <v>0</v>
      </c>
      <c r="B1372" s="5" t="n">
        <f>(Games!G1373)*'Coefficients - Win Probability'!$B$2</f>
        <v>0</v>
      </c>
      <c r="C1372" s="5" t="str">
        <f>(VLOOKUP(Games!B1373, Data!$B$2:$L$134, 4, FALSE)-VLOOKUP(Games!E1373, Data!$B$2:$L$134, 4, FALSE))*'Coefficients - Win Probability'!$C$2</f>
        <v>#N/A</v>
      </c>
      <c r="D1372" s="5" t="str">
        <f>(VLOOKUP(Games!B1373, Data!$B$2:$L$134, 5, FALSE)-VLOOKUP(Games!E1373, Data!$B$2:$L$134, 5, FALSE))*'Coefficients - Win Probability'!$D$2</f>
        <v>#N/A</v>
      </c>
      <c r="E1372" s="5" t="str">
        <f>(VLOOKUP(Games!B1373, Data!$B$2:$L$134, 6, FALSE)-VLOOKUP(Games!E1373, Data!$B$2:$L$134, 6, FALSE))*'Coefficients - Win Probability'!$E$2</f>
        <v>#N/A</v>
      </c>
      <c r="F1372" s="5" t="str">
        <f>(VLOOKUP(Games!B1373, Data!$B$2:$L$134, 7, FALSE)-VLOOKUP(Games!E1373, Data!$B$2:$L$134, 7, FALSE))*'Coefficients - Win Probability'!$F$2</f>
        <v>#N/A</v>
      </c>
      <c r="G1372" s="5" t="str">
        <f>(VLOOKUP(Games!B1373, Data!$B$2:$L$134, 8, FALSE)-VLOOKUP(Games!E1373, Data!$B$2:$L$134, 8, FALSE))*'Coefficients - Win Probability'!$G$2</f>
        <v>#N/A</v>
      </c>
      <c r="H1372" s="5" t="str">
        <f>(VLOOKUP(Games!B1373, Data!$B$2:$L$134, 9, FALSE)-VLOOKUP(Games!E1373, Data!$B$2:$L$134, 9, FALSE))*'Coefficients - Win Probability'!$H$2</f>
        <v>#N/A</v>
      </c>
      <c r="I1372" s="5" t="str">
        <f>(VLOOKUP(Games!B1373, Data!$B$2:$L$134, 10, FALSE)-VLOOKUP(Games!E1373, Data!$B$2:$L$134, 10, FALSE))*'Coefficients - Win Probability'!$I$2</f>
        <v>#N/A</v>
      </c>
      <c r="J1372" s="5" t="str">
        <f>(IF(AND(VLOOKUP(Games!B1373, Data!$B$2:$L$134, 11, FALSE)=1, VLOOKUP(Games!E1373, Data!$B$2:$L$134, 11, FALSE)&lt;&gt;1), 1,0))*'Coefficients - Win Probability'!$J$2</f>
        <v>#N/A</v>
      </c>
      <c r="K1372" s="5" t="str">
        <f>(IF(AND(VLOOKUP(Games!B1373, Data!$B$2:$L$134, 11, FALSE)&lt;&gt;1, VLOOKUP(Games!E1373, Data!$B$2:$L$134, 11, FALSE)=1), 1,0))*'Coefficients - Win Probability'!$K$2</f>
        <v>#N/A</v>
      </c>
      <c r="L1372" s="5" t="str">
        <f>(VLOOKUP(Games!B1373, Data!$B$2:$L$134, 3, FALSE)-VLOOKUP(Games!E1373, Data!$B$2:$L$134, 3, FALSE))*'Coefficients - Win Probability'!$L$2</f>
        <v>#N/A</v>
      </c>
      <c r="N1372" s="5" t="str">
        <f t="shared" si="1"/>
        <v>#N/A</v>
      </c>
    </row>
    <row r="1373" ht="14.25" customHeight="1">
      <c r="A1373" s="5" t="n">
        <f>'Coefficients - Win Probability'!$A$2</f>
        <v>0</v>
      </c>
      <c r="B1373" s="5" t="n">
        <f>(Games!G1374)*'Coefficients - Win Probability'!$B$2</f>
        <v>0</v>
      </c>
      <c r="C1373" s="5" t="str">
        <f>(VLOOKUP(Games!B1374, Data!$B$2:$L$134, 4, FALSE)-VLOOKUP(Games!E1374, Data!$B$2:$L$134, 4, FALSE))*'Coefficients - Win Probability'!$C$2</f>
        <v>#N/A</v>
      </c>
      <c r="D1373" s="5" t="str">
        <f>(VLOOKUP(Games!B1374, Data!$B$2:$L$134, 5, FALSE)-VLOOKUP(Games!E1374, Data!$B$2:$L$134, 5, FALSE))*'Coefficients - Win Probability'!$D$2</f>
        <v>#N/A</v>
      </c>
      <c r="E1373" s="5" t="str">
        <f>(VLOOKUP(Games!B1374, Data!$B$2:$L$134, 6, FALSE)-VLOOKUP(Games!E1374, Data!$B$2:$L$134, 6, FALSE))*'Coefficients - Win Probability'!$E$2</f>
        <v>#N/A</v>
      </c>
      <c r="F1373" s="5" t="str">
        <f>(VLOOKUP(Games!B1374, Data!$B$2:$L$134, 7, FALSE)-VLOOKUP(Games!E1374, Data!$B$2:$L$134, 7, FALSE))*'Coefficients - Win Probability'!$F$2</f>
        <v>#N/A</v>
      </c>
      <c r="G1373" s="5" t="str">
        <f>(VLOOKUP(Games!B1374, Data!$B$2:$L$134, 8, FALSE)-VLOOKUP(Games!E1374, Data!$B$2:$L$134, 8, FALSE))*'Coefficients - Win Probability'!$G$2</f>
        <v>#N/A</v>
      </c>
      <c r="H1373" s="5" t="str">
        <f>(VLOOKUP(Games!B1374, Data!$B$2:$L$134, 9, FALSE)-VLOOKUP(Games!E1374, Data!$B$2:$L$134, 9, FALSE))*'Coefficients - Win Probability'!$H$2</f>
        <v>#N/A</v>
      </c>
      <c r="I1373" s="5" t="str">
        <f>(VLOOKUP(Games!B1374, Data!$B$2:$L$134, 10, FALSE)-VLOOKUP(Games!E1374, Data!$B$2:$L$134, 10, FALSE))*'Coefficients - Win Probability'!$I$2</f>
        <v>#N/A</v>
      </c>
      <c r="J1373" s="5" t="str">
        <f>(IF(AND(VLOOKUP(Games!B1374, Data!$B$2:$L$134, 11, FALSE)=1, VLOOKUP(Games!E1374, Data!$B$2:$L$134, 11, FALSE)&lt;&gt;1), 1,0))*'Coefficients - Win Probability'!$J$2</f>
        <v>#N/A</v>
      </c>
      <c r="K1373" s="5" t="str">
        <f>(IF(AND(VLOOKUP(Games!B1374, Data!$B$2:$L$134, 11, FALSE)&lt;&gt;1, VLOOKUP(Games!E1374, Data!$B$2:$L$134, 11, FALSE)=1), 1,0))*'Coefficients - Win Probability'!$K$2</f>
        <v>#N/A</v>
      </c>
      <c r="L1373" s="5" t="str">
        <f>(VLOOKUP(Games!B1374, Data!$B$2:$L$134, 3, FALSE)-VLOOKUP(Games!E1374, Data!$B$2:$L$134, 3, FALSE))*'Coefficients - Win Probability'!$L$2</f>
        <v>#N/A</v>
      </c>
      <c r="N1373" s="5" t="str">
        <f t="shared" si="1"/>
        <v>#N/A</v>
      </c>
    </row>
    <row r="1374" ht="14.25" customHeight="1">
      <c r="A1374" s="5" t="n">
        <f>'Coefficients - Win Probability'!$A$2</f>
        <v>0</v>
      </c>
      <c r="B1374" s="5" t="n">
        <f>(Games!G1375)*'Coefficients - Win Probability'!$B$2</f>
        <v>0</v>
      </c>
      <c r="C1374" s="5" t="str">
        <f>(VLOOKUP(Games!B1375, Data!$B$2:$L$134, 4, FALSE)-VLOOKUP(Games!E1375, Data!$B$2:$L$134, 4, FALSE))*'Coefficients - Win Probability'!$C$2</f>
        <v>#N/A</v>
      </c>
      <c r="D1374" s="5" t="str">
        <f>(VLOOKUP(Games!B1375, Data!$B$2:$L$134, 5, FALSE)-VLOOKUP(Games!E1375, Data!$B$2:$L$134, 5, FALSE))*'Coefficients - Win Probability'!$D$2</f>
        <v>#N/A</v>
      </c>
      <c r="E1374" s="5" t="str">
        <f>(VLOOKUP(Games!B1375, Data!$B$2:$L$134, 6, FALSE)-VLOOKUP(Games!E1375, Data!$B$2:$L$134, 6, FALSE))*'Coefficients - Win Probability'!$E$2</f>
        <v>#N/A</v>
      </c>
      <c r="F1374" s="5" t="str">
        <f>(VLOOKUP(Games!B1375, Data!$B$2:$L$134, 7, FALSE)-VLOOKUP(Games!E1375, Data!$B$2:$L$134, 7, FALSE))*'Coefficients - Win Probability'!$F$2</f>
        <v>#N/A</v>
      </c>
      <c r="G1374" s="5" t="str">
        <f>(VLOOKUP(Games!B1375, Data!$B$2:$L$134, 8, FALSE)-VLOOKUP(Games!E1375, Data!$B$2:$L$134, 8, FALSE))*'Coefficients - Win Probability'!$G$2</f>
        <v>#N/A</v>
      </c>
      <c r="H1374" s="5" t="str">
        <f>(VLOOKUP(Games!B1375, Data!$B$2:$L$134, 9, FALSE)-VLOOKUP(Games!E1375, Data!$B$2:$L$134, 9, FALSE))*'Coefficients - Win Probability'!$H$2</f>
        <v>#N/A</v>
      </c>
      <c r="I1374" s="5" t="str">
        <f>(VLOOKUP(Games!B1375, Data!$B$2:$L$134, 10, FALSE)-VLOOKUP(Games!E1375, Data!$B$2:$L$134, 10, FALSE))*'Coefficients - Win Probability'!$I$2</f>
        <v>#N/A</v>
      </c>
      <c r="J1374" s="5" t="str">
        <f>(IF(AND(VLOOKUP(Games!B1375, Data!$B$2:$L$134, 11, FALSE)=1, VLOOKUP(Games!E1375, Data!$B$2:$L$134, 11, FALSE)&lt;&gt;1), 1,0))*'Coefficients - Win Probability'!$J$2</f>
        <v>#N/A</v>
      </c>
      <c r="K1374" s="5" t="str">
        <f>(IF(AND(VLOOKUP(Games!B1375, Data!$B$2:$L$134, 11, FALSE)&lt;&gt;1, VLOOKUP(Games!E1375, Data!$B$2:$L$134, 11, FALSE)=1), 1,0))*'Coefficients - Win Probability'!$K$2</f>
        <v>#N/A</v>
      </c>
      <c r="L1374" s="5" t="str">
        <f>(VLOOKUP(Games!B1375, Data!$B$2:$L$134, 3, FALSE)-VLOOKUP(Games!E1375, Data!$B$2:$L$134, 3, FALSE))*'Coefficients - Win Probability'!$L$2</f>
        <v>#N/A</v>
      </c>
      <c r="N1374" s="5" t="str">
        <f t="shared" si="1"/>
        <v>#N/A</v>
      </c>
    </row>
    <row r="1375" ht="14.25" customHeight="1">
      <c r="A1375" s="5" t="n">
        <f>'Coefficients - Win Probability'!$A$2</f>
        <v>0</v>
      </c>
      <c r="B1375" s="5" t="n">
        <f>(Games!G1376)*'Coefficients - Win Probability'!$B$2</f>
        <v>0</v>
      </c>
      <c r="C1375" s="5" t="str">
        <f>(VLOOKUP(Games!B1376, Data!$B$2:$L$134, 4, FALSE)-VLOOKUP(Games!E1376, Data!$B$2:$L$134, 4, FALSE))*'Coefficients - Win Probability'!$C$2</f>
        <v>#N/A</v>
      </c>
      <c r="D1375" s="5" t="str">
        <f>(VLOOKUP(Games!B1376, Data!$B$2:$L$134, 5, FALSE)-VLOOKUP(Games!E1376, Data!$B$2:$L$134, 5, FALSE))*'Coefficients - Win Probability'!$D$2</f>
        <v>#N/A</v>
      </c>
      <c r="E1375" s="5" t="str">
        <f>(VLOOKUP(Games!B1376, Data!$B$2:$L$134, 6, FALSE)-VLOOKUP(Games!E1376, Data!$B$2:$L$134, 6, FALSE))*'Coefficients - Win Probability'!$E$2</f>
        <v>#N/A</v>
      </c>
      <c r="F1375" s="5" t="str">
        <f>(VLOOKUP(Games!B1376, Data!$B$2:$L$134, 7, FALSE)-VLOOKUP(Games!E1376, Data!$B$2:$L$134, 7, FALSE))*'Coefficients - Win Probability'!$F$2</f>
        <v>#N/A</v>
      </c>
      <c r="G1375" s="5" t="str">
        <f>(VLOOKUP(Games!B1376, Data!$B$2:$L$134, 8, FALSE)-VLOOKUP(Games!E1376, Data!$B$2:$L$134, 8, FALSE))*'Coefficients - Win Probability'!$G$2</f>
        <v>#N/A</v>
      </c>
      <c r="H1375" s="5" t="str">
        <f>(VLOOKUP(Games!B1376, Data!$B$2:$L$134, 9, FALSE)-VLOOKUP(Games!E1376, Data!$B$2:$L$134, 9, FALSE))*'Coefficients - Win Probability'!$H$2</f>
        <v>#N/A</v>
      </c>
      <c r="I1375" s="5" t="str">
        <f>(VLOOKUP(Games!B1376, Data!$B$2:$L$134, 10, FALSE)-VLOOKUP(Games!E1376, Data!$B$2:$L$134, 10, FALSE))*'Coefficients - Win Probability'!$I$2</f>
        <v>#N/A</v>
      </c>
      <c r="J1375" s="5" t="str">
        <f>(IF(AND(VLOOKUP(Games!B1376, Data!$B$2:$L$134, 11, FALSE)=1, VLOOKUP(Games!E1376, Data!$B$2:$L$134, 11, FALSE)&lt;&gt;1), 1,0))*'Coefficients - Win Probability'!$J$2</f>
        <v>#N/A</v>
      </c>
      <c r="K1375" s="5" t="str">
        <f>(IF(AND(VLOOKUP(Games!B1376, Data!$B$2:$L$134, 11, FALSE)&lt;&gt;1, VLOOKUP(Games!E1376, Data!$B$2:$L$134, 11, FALSE)=1), 1,0))*'Coefficients - Win Probability'!$K$2</f>
        <v>#N/A</v>
      </c>
      <c r="L1375" s="5" t="str">
        <f>(VLOOKUP(Games!B1376, Data!$B$2:$L$134, 3, FALSE)-VLOOKUP(Games!E1376, Data!$B$2:$L$134, 3, FALSE))*'Coefficients - Win Probability'!$L$2</f>
        <v>#N/A</v>
      </c>
      <c r="N1375" s="5" t="str">
        <f t="shared" si="1"/>
        <v>#N/A</v>
      </c>
    </row>
    <row r="1376" ht="14.25" customHeight="1">
      <c r="A1376" s="5" t="n">
        <f>'Coefficients - Win Probability'!$A$2</f>
        <v>0</v>
      </c>
      <c r="B1376" s="5" t="n">
        <f>(Games!G1377)*'Coefficients - Win Probability'!$B$2</f>
        <v>0</v>
      </c>
      <c r="C1376" s="5" t="str">
        <f>(VLOOKUP(Games!B1377, Data!$B$2:$L$134, 4, FALSE)-VLOOKUP(Games!E1377, Data!$B$2:$L$134, 4, FALSE))*'Coefficients - Win Probability'!$C$2</f>
        <v>#N/A</v>
      </c>
      <c r="D1376" s="5" t="str">
        <f>(VLOOKUP(Games!B1377, Data!$B$2:$L$134, 5, FALSE)-VLOOKUP(Games!E1377, Data!$B$2:$L$134, 5, FALSE))*'Coefficients - Win Probability'!$D$2</f>
        <v>#N/A</v>
      </c>
      <c r="E1376" s="5" t="str">
        <f>(VLOOKUP(Games!B1377, Data!$B$2:$L$134, 6, FALSE)-VLOOKUP(Games!E1377, Data!$B$2:$L$134, 6, FALSE))*'Coefficients - Win Probability'!$E$2</f>
        <v>#N/A</v>
      </c>
      <c r="F1376" s="5" t="str">
        <f>(VLOOKUP(Games!B1377, Data!$B$2:$L$134, 7, FALSE)-VLOOKUP(Games!E1377, Data!$B$2:$L$134, 7, FALSE))*'Coefficients - Win Probability'!$F$2</f>
        <v>#N/A</v>
      </c>
      <c r="G1376" s="5" t="str">
        <f>(VLOOKUP(Games!B1377, Data!$B$2:$L$134, 8, FALSE)-VLOOKUP(Games!E1377, Data!$B$2:$L$134, 8, FALSE))*'Coefficients - Win Probability'!$G$2</f>
        <v>#N/A</v>
      </c>
      <c r="H1376" s="5" t="str">
        <f>(VLOOKUP(Games!B1377, Data!$B$2:$L$134, 9, FALSE)-VLOOKUP(Games!E1377, Data!$B$2:$L$134, 9, FALSE))*'Coefficients - Win Probability'!$H$2</f>
        <v>#N/A</v>
      </c>
      <c r="I1376" s="5" t="str">
        <f>(VLOOKUP(Games!B1377, Data!$B$2:$L$134, 10, FALSE)-VLOOKUP(Games!E1377, Data!$B$2:$L$134, 10, FALSE))*'Coefficients - Win Probability'!$I$2</f>
        <v>#N/A</v>
      </c>
      <c r="J1376" s="5" t="str">
        <f>(IF(AND(VLOOKUP(Games!B1377, Data!$B$2:$L$134, 11, FALSE)=1, VLOOKUP(Games!E1377, Data!$B$2:$L$134, 11, FALSE)&lt;&gt;1), 1,0))*'Coefficients - Win Probability'!$J$2</f>
        <v>#N/A</v>
      </c>
      <c r="K1376" s="5" t="str">
        <f>(IF(AND(VLOOKUP(Games!B1377, Data!$B$2:$L$134, 11, FALSE)&lt;&gt;1, VLOOKUP(Games!E1377, Data!$B$2:$L$134, 11, FALSE)=1), 1,0))*'Coefficients - Win Probability'!$K$2</f>
        <v>#N/A</v>
      </c>
      <c r="L1376" s="5" t="str">
        <f>(VLOOKUP(Games!B1377, Data!$B$2:$L$134, 3, FALSE)-VLOOKUP(Games!E1377, Data!$B$2:$L$134, 3, FALSE))*'Coefficients - Win Probability'!$L$2</f>
        <v>#N/A</v>
      </c>
      <c r="N1376" s="5" t="str">
        <f t="shared" si="1"/>
        <v>#N/A</v>
      </c>
    </row>
    <row r="1377" ht="14.25" customHeight="1">
      <c r="A1377" s="5" t="n">
        <f>'Coefficients - Win Probability'!$A$2</f>
        <v>0</v>
      </c>
      <c r="B1377" s="5" t="n">
        <f>(Games!G1378)*'Coefficients - Win Probability'!$B$2</f>
        <v>0</v>
      </c>
      <c r="C1377" s="5" t="str">
        <f>(VLOOKUP(Games!B1378, Data!$B$2:$L$134, 4, FALSE)-VLOOKUP(Games!E1378, Data!$B$2:$L$134, 4, FALSE))*'Coefficients - Win Probability'!$C$2</f>
        <v>#N/A</v>
      </c>
      <c r="D1377" s="5" t="str">
        <f>(VLOOKUP(Games!B1378, Data!$B$2:$L$134, 5, FALSE)-VLOOKUP(Games!E1378, Data!$B$2:$L$134, 5, FALSE))*'Coefficients - Win Probability'!$D$2</f>
        <v>#N/A</v>
      </c>
      <c r="E1377" s="5" t="str">
        <f>(VLOOKUP(Games!B1378, Data!$B$2:$L$134, 6, FALSE)-VLOOKUP(Games!E1378, Data!$B$2:$L$134, 6, FALSE))*'Coefficients - Win Probability'!$E$2</f>
        <v>#N/A</v>
      </c>
      <c r="F1377" s="5" t="str">
        <f>(VLOOKUP(Games!B1378, Data!$B$2:$L$134, 7, FALSE)-VLOOKUP(Games!E1378, Data!$B$2:$L$134, 7, FALSE))*'Coefficients - Win Probability'!$F$2</f>
        <v>#N/A</v>
      </c>
      <c r="G1377" s="5" t="str">
        <f>(VLOOKUP(Games!B1378, Data!$B$2:$L$134, 8, FALSE)-VLOOKUP(Games!E1378, Data!$B$2:$L$134, 8, FALSE))*'Coefficients - Win Probability'!$G$2</f>
        <v>#N/A</v>
      </c>
      <c r="H1377" s="5" t="str">
        <f>(VLOOKUP(Games!B1378, Data!$B$2:$L$134, 9, FALSE)-VLOOKUP(Games!E1378, Data!$B$2:$L$134, 9, FALSE))*'Coefficients - Win Probability'!$H$2</f>
        <v>#N/A</v>
      </c>
      <c r="I1377" s="5" t="str">
        <f>(VLOOKUP(Games!B1378, Data!$B$2:$L$134, 10, FALSE)-VLOOKUP(Games!E1378, Data!$B$2:$L$134, 10, FALSE))*'Coefficients - Win Probability'!$I$2</f>
        <v>#N/A</v>
      </c>
      <c r="J1377" s="5" t="str">
        <f>(IF(AND(VLOOKUP(Games!B1378, Data!$B$2:$L$134, 11, FALSE)=1, VLOOKUP(Games!E1378, Data!$B$2:$L$134, 11, FALSE)&lt;&gt;1), 1,0))*'Coefficients - Win Probability'!$J$2</f>
        <v>#N/A</v>
      </c>
      <c r="K1377" s="5" t="str">
        <f>(IF(AND(VLOOKUP(Games!B1378, Data!$B$2:$L$134, 11, FALSE)&lt;&gt;1, VLOOKUP(Games!E1378, Data!$B$2:$L$134, 11, FALSE)=1), 1,0))*'Coefficients - Win Probability'!$K$2</f>
        <v>#N/A</v>
      </c>
      <c r="L1377" s="5" t="str">
        <f>(VLOOKUP(Games!B1378, Data!$B$2:$L$134, 3, FALSE)-VLOOKUP(Games!E1378, Data!$B$2:$L$134, 3, FALSE))*'Coefficients - Win Probability'!$L$2</f>
        <v>#N/A</v>
      </c>
      <c r="N1377" s="5" t="str">
        <f t="shared" si="1"/>
        <v>#N/A</v>
      </c>
    </row>
    <row r="1378" ht="14.25" customHeight="1">
      <c r="A1378" s="5" t="n">
        <f>'Coefficients - Win Probability'!$A$2</f>
        <v>0</v>
      </c>
      <c r="B1378" s="5" t="n">
        <f>(Games!G1379)*'Coefficients - Win Probability'!$B$2</f>
        <v>0</v>
      </c>
      <c r="C1378" s="5" t="str">
        <f>(VLOOKUP(Games!B1379, Data!$B$2:$L$134, 4, FALSE)-VLOOKUP(Games!E1379, Data!$B$2:$L$134, 4, FALSE))*'Coefficients - Win Probability'!$C$2</f>
        <v>#N/A</v>
      </c>
      <c r="D1378" s="5" t="str">
        <f>(VLOOKUP(Games!B1379, Data!$B$2:$L$134, 5, FALSE)-VLOOKUP(Games!E1379, Data!$B$2:$L$134, 5, FALSE))*'Coefficients - Win Probability'!$D$2</f>
        <v>#N/A</v>
      </c>
      <c r="E1378" s="5" t="str">
        <f>(VLOOKUP(Games!B1379, Data!$B$2:$L$134, 6, FALSE)-VLOOKUP(Games!E1379, Data!$B$2:$L$134, 6, FALSE))*'Coefficients - Win Probability'!$E$2</f>
        <v>#N/A</v>
      </c>
      <c r="F1378" s="5" t="str">
        <f>(VLOOKUP(Games!B1379, Data!$B$2:$L$134, 7, FALSE)-VLOOKUP(Games!E1379, Data!$B$2:$L$134, 7, FALSE))*'Coefficients - Win Probability'!$F$2</f>
        <v>#N/A</v>
      </c>
      <c r="G1378" s="5" t="str">
        <f>(VLOOKUP(Games!B1379, Data!$B$2:$L$134, 8, FALSE)-VLOOKUP(Games!E1379, Data!$B$2:$L$134, 8, FALSE))*'Coefficients - Win Probability'!$G$2</f>
        <v>#N/A</v>
      </c>
      <c r="H1378" s="5" t="str">
        <f>(VLOOKUP(Games!B1379, Data!$B$2:$L$134, 9, FALSE)-VLOOKUP(Games!E1379, Data!$B$2:$L$134, 9, FALSE))*'Coefficients - Win Probability'!$H$2</f>
        <v>#N/A</v>
      </c>
      <c r="I1378" s="5" t="str">
        <f>(VLOOKUP(Games!B1379, Data!$B$2:$L$134, 10, FALSE)-VLOOKUP(Games!E1379, Data!$B$2:$L$134, 10, FALSE))*'Coefficients - Win Probability'!$I$2</f>
        <v>#N/A</v>
      </c>
      <c r="J1378" s="5" t="str">
        <f>(IF(AND(VLOOKUP(Games!B1379, Data!$B$2:$L$134, 11, FALSE)=1, VLOOKUP(Games!E1379, Data!$B$2:$L$134, 11, FALSE)&lt;&gt;1), 1,0))*'Coefficients - Win Probability'!$J$2</f>
        <v>#N/A</v>
      </c>
      <c r="K1378" s="5" t="str">
        <f>(IF(AND(VLOOKUP(Games!B1379, Data!$B$2:$L$134, 11, FALSE)&lt;&gt;1, VLOOKUP(Games!E1379, Data!$B$2:$L$134, 11, FALSE)=1), 1,0))*'Coefficients - Win Probability'!$K$2</f>
        <v>#N/A</v>
      </c>
      <c r="L1378" s="5" t="str">
        <f>(VLOOKUP(Games!B1379, Data!$B$2:$L$134, 3, FALSE)-VLOOKUP(Games!E1379, Data!$B$2:$L$134, 3, FALSE))*'Coefficients - Win Probability'!$L$2</f>
        <v>#N/A</v>
      </c>
      <c r="N1378" s="5" t="str">
        <f t="shared" si="1"/>
        <v>#N/A</v>
      </c>
    </row>
    <row r="1379" ht="14.25" customHeight="1">
      <c r="A1379" s="5" t="n">
        <f>'Coefficients - Win Probability'!$A$2</f>
        <v>0</v>
      </c>
      <c r="B1379" s="5" t="n">
        <f>(Games!G1380)*'Coefficients - Win Probability'!$B$2</f>
        <v>0</v>
      </c>
      <c r="C1379" s="5" t="str">
        <f>(VLOOKUP(Games!B1380, Data!$B$2:$L$134, 4, FALSE)-VLOOKUP(Games!E1380, Data!$B$2:$L$134, 4, FALSE))*'Coefficients - Win Probability'!$C$2</f>
        <v>#N/A</v>
      </c>
      <c r="D1379" s="5" t="str">
        <f>(VLOOKUP(Games!B1380, Data!$B$2:$L$134, 5, FALSE)-VLOOKUP(Games!E1380, Data!$B$2:$L$134, 5, FALSE))*'Coefficients - Win Probability'!$D$2</f>
        <v>#N/A</v>
      </c>
      <c r="E1379" s="5" t="str">
        <f>(VLOOKUP(Games!B1380, Data!$B$2:$L$134, 6, FALSE)-VLOOKUP(Games!E1380, Data!$B$2:$L$134, 6, FALSE))*'Coefficients - Win Probability'!$E$2</f>
        <v>#N/A</v>
      </c>
      <c r="F1379" s="5" t="str">
        <f>(VLOOKUP(Games!B1380, Data!$B$2:$L$134, 7, FALSE)-VLOOKUP(Games!E1380, Data!$B$2:$L$134, 7, FALSE))*'Coefficients - Win Probability'!$F$2</f>
        <v>#N/A</v>
      </c>
      <c r="G1379" s="5" t="str">
        <f>(VLOOKUP(Games!B1380, Data!$B$2:$L$134, 8, FALSE)-VLOOKUP(Games!E1380, Data!$B$2:$L$134, 8, FALSE))*'Coefficients - Win Probability'!$G$2</f>
        <v>#N/A</v>
      </c>
      <c r="H1379" s="5" t="str">
        <f>(VLOOKUP(Games!B1380, Data!$B$2:$L$134, 9, FALSE)-VLOOKUP(Games!E1380, Data!$B$2:$L$134, 9, FALSE))*'Coefficients - Win Probability'!$H$2</f>
        <v>#N/A</v>
      </c>
      <c r="I1379" s="5" t="str">
        <f>(VLOOKUP(Games!B1380, Data!$B$2:$L$134, 10, FALSE)-VLOOKUP(Games!E1380, Data!$B$2:$L$134, 10, FALSE))*'Coefficients - Win Probability'!$I$2</f>
        <v>#N/A</v>
      </c>
      <c r="J1379" s="5" t="str">
        <f>(IF(AND(VLOOKUP(Games!B1380, Data!$B$2:$L$134, 11, FALSE)=1, VLOOKUP(Games!E1380, Data!$B$2:$L$134, 11, FALSE)&lt;&gt;1), 1,0))*'Coefficients - Win Probability'!$J$2</f>
        <v>#N/A</v>
      </c>
      <c r="K1379" s="5" t="str">
        <f>(IF(AND(VLOOKUP(Games!B1380, Data!$B$2:$L$134, 11, FALSE)&lt;&gt;1, VLOOKUP(Games!E1380, Data!$B$2:$L$134, 11, FALSE)=1), 1,0))*'Coefficients - Win Probability'!$K$2</f>
        <v>#N/A</v>
      </c>
      <c r="L1379" s="5" t="str">
        <f>(VLOOKUP(Games!B1380, Data!$B$2:$L$134, 3, FALSE)-VLOOKUP(Games!E1380, Data!$B$2:$L$134, 3, FALSE))*'Coefficients - Win Probability'!$L$2</f>
        <v>#N/A</v>
      </c>
      <c r="N1379" s="5" t="str">
        <f t="shared" si="1"/>
        <v>#N/A</v>
      </c>
    </row>
    <row r="1380" ht="14.25" customHeight="1">
      <c r="A1380" s="5" t="n">
        <f>'Coefficients - Win Probability'!$A$2</f>
        <v>0</v>
      </c>
      <c r="B1380" s="5" t="n">
        <f>(Games!G1381)*'Coefficients - Win Probability'!$B$2</f>
        <v>0</v>
      </c>
      <c r="C1380" s="5" t="str">
        <f>(VLOOKUP(Games!B1381, Data!$B$2:$L$134, 4, FALSE)-VLOOKUP(Games!E1381, Data!$B$2:$L$134, 4, FALSE))*'Coefficients - Win Probability'!$C$2</f>
        <v>#N/A</v>
      </c>
      <c r="D1380" s="5" t="str">
        <f>(VLOOKUP(Games!B1381, Data!$B$2:$L$134, 5, FALSE)-VLOOKUP(Games!E1381, Data!$B$2:$L$134, 5, FALSE))*'Coefficients - Win Probability'!$D$2</f>
        <v>#N/A</v>
      </c>
      <c r="E1380" s="5" t="str">
        <f>(VLOOKUP(Games!B1381, Data!$B$2:$L$134, 6, FALSE)-VLOOKUP(Games!E1381, Data!$B$2:$L$134, 6, FALSE))*'Coefficients - Win Probability'!$E$2</f>
        <v>#N/A</v>
      </c>
      <c r="F1380" s="5" t="str">
        <f>(VLOOKUP(Games!B1381, Data!$B$2:$L$134, 7, FALSE)-VLOOKUP(Games!E1381, Data!$B$2:$L$134, 7, FALSE))*'Coefficients - Win Probability'!$F$2</f>
        <v>#N/A</v>
      </c>
      <c r="G1380" s="5" t="str">
        <f>(VLOOKUP(Games!B1381, Data!$B$2:$L$134, 8, FALSE)-VLOOKUP(Games!E1381, Data!$B$2:$L$134, 8, FALSE))*'Coefficients - Win Probability'!$G$2</f>
        <v>#N/A</v>
      </c>
      <c r="H1380" s="5" t="str">
        <f>(VLOOKUP(Games!B1381, Data!$B$2:$L$134, 9, FALSE)-VLOOKUP(Games!E1381, Data!$B$2:$L$134, 9, FALSE))*'Coefficients - Win Probability'!$H$2</f>
        <v>#N/A</v>
      </c>
      <c r="I1380" s="5" t="str">
        <f>(VLOOKUP(Games!B1381, Data!$B$2:$L$134, 10, FALSE)-VLOOKUP(Games!E1381, Data!$B$2:$L$134, 10, FALSE))*'Coefficients - Win Probability'!$I$2</f>
        <v>#N/A</v>
      </c>
      <c r="J1380" s="5" t="str">
        <f>(IF(AND(VLOOKUP(Games!B1381, Data!$B$2:$L$134, 11, FALSE)=1, VLOOKUP(Games!E1381, Data!$B$2:$L$134, 11, FALSE)&lt;&gt;1), 1,0))*'Coefficients - Win Probability'!$J$2</f>
        <v>#N/A</v>
      </c>
      <c r="K1380" s="5" t="str">
        <f>(IF(AND(VLOOKUP(Games!B1381, Data!$B$2:$L$134, 11, FALSE)&lt;&gt;1, VLOOKUP(Games!E1381, Data!$B$2:$L$134, 11, FALSE)=1), 1,0))*'Coefficients - Win Probability'!$K$2</f>
        <v>#N/A</v>
      </c>
      <c r="L1380" s="5" t="str">
        <f>(VLOOKUP(Games!B1381, Data!$B$2:$L$134, 3, FALSE)-VLOOKUP(Games!E1381, Data!$B$2:$L$134, 3, FALSE))*'Coefficients - Win Probability'!$L$2</f>
        <v>#N/A</v>
      </c>
      <c r="N1380" s="5" t="str">
        <f t="shared" si="1"/>
        <v>#N/A</v>
      </c>
    </row>
    <row r="1381" ht="14.25" customHeight="1">
      <c r="A1381" s="5" t="n">
        <f>'Coefficients - Win Probability'!$A$2</f>
        <v>0</v>
      </c>
      <c r="B1381" s="5" t="n">
        <f>(Games!G1382)*'Coefficients - Win Probability'!$B$2</f>
        <v>0</v>
      </c>
      <c r="C1381" s="5" t="str">
        <f>(VLOOKUP(Games!B1382, Data!$B$2:$L$134, 4, FALSE)-VLOOKUP(Games!E1382, Data!$B$2:$L$134, 4, FALSE))*'Coefficients - Win Probability'!$C$2</f>
        <v>#N/A</v>
      </c>
      <c r="D1381" s="5" t="str">
        <f>(VLOOKUP(Games!B1382, Data!$B$2:$L$134, 5, FALSE)-VLOOKUP(Games!E1382, Data!$B$2:$L$134, 5, FALSE))*'Coefficients - Win Probability'!$D$2</f>
        <v>#N/A</v>
      </c>
      <c r="E1381" s="5" t="str">
        <f>(VLOOKUP(Games!B1382, Data!$B$2:$L$134, 6, FALSE)-VLOOKUP(Games!E1382, Data!$B$2:$L$134, 6, FALSE))*'Coefficients - Win Probability'!$E$2</f>
        <v>#N/A</v>
      </c>
      <c r="F1381" s="5" t="str">
        <f>(VLOOKUP(Games!B1382, Data!$B$2:$L$134, 7, FALSE)-VLOOKUP(Games!E1382, Data!$B$2:$L$134, 7, FALSE))*'Coefficients - Win Probability'!$F$2</f>
        <v>#N/A</v>
      </c>
      <c r="G1381" s="5" t="str">
        <f>(VLOOKUP(Games!B1382, Data!$B$2:$L$134, 8, FALSE)-VLOOKUP(Games!E1382, Data!$B$2:$L$134, 8, FALSE))*'Coefficients - Win Probability'!$G$2</f>
        <v>#N/A</v>
      </c>
      <c r="H1381" s="5" t="str">
        <f>(VLOOKUP(Games!B1382, Data!$B$2:$L$134, 9, FALSE)-VLOOKUP(Games!E1382, Data!$B$2:$L$134, 9, FALSE))*'Coefficients - Win Probability'!$H$2</f>
        <v>#N/A</v>
      </c>
      <c r="I1381" s="5" t="str">
        <f>(VLOOKUP(Games!B1382, Data!$B$2:$L$134, 10, FALSE)-VLOOKUP(Games!E1382, Data!$B$2:$L$134, 10, FALSE))*'Coefficients - Win Probability'!$I$2</f>
        <v>#N/A</v>
      </c>
      <c r="J1381" s="5" t="str">
        <f>(IF(AND(VLOOKUP(Games!B1382, Data!$B$2:$L$134, 11, FALSE)=1, VLOOKUP(Games!E1382, Data!$B$2:$L$134, 11, FALSE)&lt;&gt;1), 1,0))*'Coefficients - Win Probability'!$J$2</f>
        <v>#N/A</v>
      </c>
      <c r="K1381" s="5" t="str">
        <f>(IF(AND(VLOOKUP(Games!B1382, Data!$B$2:$L$134, 11, FALSE)&lt;&gt;1, VLOOKUP(Games!E1382, Data!$B$2:$L$134, 11, FALSE)=1), 1,0))*'Coefficients - Win Probability'!$K$2</f>
        <v>#N/A</v>
      </c>
      <c r="L1381" s="5" t="str">
        <f>(VLOOKUP(Games!B1382, Data!$B$2:$L$134, 3, FALSE)-VLOOKUP(Games!E1382, Data!$B$2:$L$134, 3, FALSE))*'Coefficients - Win Probability'!$L$2</f>
        <v>#N/A</v>
      </c>
      <c r="N1381" s="5" t="str">
        <f t="shared" si="1"/>
        <v>#N/A</v>
      </c>
    </row>
    <row r="1382" ht="14.25" customHeight="1">
      <c r="A1382" s="5" t="n">
        <f>'Coefficients - Win Probability'!$A$2</f>
        <v>0</v>
      </c>
      <c r="B1382" s="5" t="n">
        <f>(Games!G1383)*'Coefficients - Win Probability'!$B$2</f>
        <v>0</v>
      </c>
      <c r="C1382" s="5" t="str">
        <f>(VLOOKUP(Games!B1383, Data!$B$2:$L$134, 4, FALSE)-VLOOKUP(Games!E1383, Data!$B$2:$L$134, 4, FALSE))*'Coefficients - Win Probability'!$C$2</f>
        <v>#N/A</v>
      </c>
      <c r="D1382" s="5" t="str">
        <f>(VLOOKUP(Games!B1383, Data!$B$2:$L$134, 5, FALSE)-VLOOKUP(Games!E1383, Data!$B$2:$L$134, 5, FALSE))*'Coefficients - Win Probability'!$D$2</f>
        <v>#N/A</v>
      </c>
      <c r="E1382" s="5" t="str">
        <f>(VLOOKUP(Games!B1383, Data!$B$2:$L$134, 6, FALSE)-VLOOKUP(Games!E1383, Data!$B$2:$L$134, 6, FALSE))*'Coefficients - Win Probability'!$E$2</f>
        <v>#N/A</v>
      </c>
      <c r="F1382" s="5" t="str">
        <f>(VLOOKUP(Games!B1383, Data!$B$2:$L$134, 7, FALSE)-VLOOKUP(Games!E1383, Data!$B$2:$L$134, 7, FALSE))*'Coefficients - Win Probability'!$F$2</f>
        <v>#N/A</v>
      </c>
      <c r="G1382" s="5" t="str">
        <f>(VLOOKUP(Games!B1383, Data!$B$2:$L$134, 8, FALSE)-VLOOKUP(Games!E1383, Data!$B$2:$L$134, 8, FALSE))*'Coefficients - Win Probability'!$G$2</f>
        <v>#N/A</v>
      </c>
      <c r="H1382" s="5" t="str">
        <f>(VLOOKUP(Games!B1383, Data!$B$2:$L$134, 9, FALSE)-VLOOKUP(Games!E1383, Data!$B$2:$L$134, 9, FALSE))*'Coefficients - Win Probability'!$H$2</f>
        <v>#N/A</v>
      </c>
      <c r="I1382" s="5" t="str">
        <f>(VLOOKUP(Games!B1383, Data!$B$2:$L$134, 10, FALSE)-VLOOKUP(Games!E1383, Data!$B$2:$L$134, 10, FALSE))*'Coefficients - Win Probability'!$I$2</f>
        <v>#N/A</v>
      </c>
      <c r="J1382" s="5" t="str">
        <f>(IF(AND(VLOOKUP(Games!B1383, Data!$B$2:$L$134, 11, FALSE)=1, VLOOKUP(Games!E1383, Data!$B$2:$L$134, 11, FALSE)&lt;&gt;1), 1,0))*'Coefficients - Win Probability'!$J$2</f>
        <v>#N/A</v>
      </c>
      <c r="K1382" s="5" t="str">
        <f>(IF(AND(VLOOKUP(Games!B1383, Data!$B$2:$L$134, 11, FALSE)&lt;&gt;1, VLOOKUP(Games!E1383, Data!$B$2:$L$134, 11, FALSE)=1), 1,0))*'Coefficients - Win Probability'!$K$2</f>
        <v>#N/A</v>
      </c>
      <c r="L1382" s="5" t="str">
        <f>(VLOOKUP(Games!B1383, Data!$B$2:$L$134, 3, FALSE)-VLOOKUP(Games!E1383, Data!$B$2:$L$134, 3, FALSE))*'Coefficients - Win Probability'!$L$2</f>
        <v>#N/A</v>
      </c>
      <c r="N1382" s="5" t="str">
        <f t="shared" si="1"/>
        <v>#N/A</v>
      </c>
    </row>
    <row r="1383" ht="14.25" customHeight="1">
      <c r="A1383" s="5" t="n">
        <f>'Coefficients - Win Probability'!$A$2</f>
        <v>0</v>
      </c>
      <c r="B1383" s="5" t="n">
        <f>(Games!G1384)*'Coefficients - Win Probability'!$B$2</f>
        <v>0</v>
      </c>
      <c r="C1383" s="5" t="str">
        <f>(VLOOKUP(Games!B1384, Data!$B$2:$L$134, 4, FALSE)-VLOOKUP(Games!E1384, Data!$B$2:$L$134, 4, FALSE))*'Coefficients - Win Probability'!$C$2</f>
        <v>#N/A</v>
      </c>
      <c r="D1383" s="5" t="str">
        <f>(VLOOKUP(Games!B1384, Data!$B$2:$L$134, 5, FALSE)-VLOOKUP(Games!E1384, Data!$B$2:$L$134, 5, FALSE))*'Coefficients - Win Probability'!$D$2</f>
        <v>#N/A</v>
      </c>
      <c r="E1383" s="5" t="str">
        <f>(VLOOKUP(Games!B1384, Data!$B$2:$L$134, 6, FALSE)-VLOOKUP(Games!E1384, Data!$B$2:$L$134, 6, FALSE))*'Coefficients - Win Probability'!$E$2</f>
        <v>#N/A</v>
      </c>
      <c r="F1383" s="5" t="str">
        <f>(VLOOKUP(Games!B1384, Data!$B$2:$L$134, 7, FALSE)-VLOOKUP(Games!E1384, Data!$B$2:$L$134, 7, FALSE))*'Coefficients - Win Probability'!$F$2</f>
        <v>#N/A</v>
      </c>
      <c r="G1383" s="5" t="str">
        <f>(VLOOKUP(Games!B1384, Data!$B$2:$L$134, 8, FALSE)-VLOOKUP(Games!E1384, Data!$B$2:$L$134, 8, FALSE))*'Coefficients - Win Probability'!$G$2</f>
        <v>#N/A</v>
      </c>
      <c r="H1383" s="5" t="str">
        <f>(VLOOKUP(Games!B1384, Data!$B$2:$L$134, 9, FALSE)-VLOOKUP(Games!E1384, Data!$B$2:$L$134, 9, FALSE))*'Coefficients - Win Probability'!$H$2</f>
        <v>#N/A</v>
      </c>
      <c r="I1383" s="5" t="str">
        <f>(VLOOKUP(Games!B1384, Data!$B$2:$L$134, 10, FALSE)-VLOOKUP(Games!E1384, Data!$B$2:$L$134, 10, FALSE))*'Coefficients - Win Probability'!$I$2</f>
        <v>#N/A</v>
      </c>
      <c r="J1383" s="5" t="str">
        <f>(IF(AND(VLOOKUP(Games!B1384, Data!$B$2:$L$134, 11, FALSE)=1, VLOOKUP(Games!E1384, Data!$B$2:$L$134, 11, FALSE)&lt;&gt;1), 1,0))*'Coefficients - Win Probability'!$J$2</f>
        <v>#N/A</v>
      </c>
      <c r="K1383" s="5" t="str">
        <f>(IF(AND(VLOOKUP(Games!B1384, Data!$B$2:$L$134, 11, FALSE)&lt;&gt;1, VLOOKUP(Games!E1384, Data!$B$2:$L$134, 11, FALSE)=1), 1,0))*'Coefficients - Win Probability'!$K$2</f>
        <v>#N/A</v>
      </c>
      <c r="L1383" s="5" t="str">
        <f>(VLOOKUP(Games!B1384, Data!$B$2:$L$134, 3, FALSE)-VLOOKUP(Games!E1384, Data!$B$2:$L$134, 3, FALSE))*'Coefficients - Win Probability'!$L$2</f>
        <v>#N/A</v>
      </c>
      <c r="N1383" s="5" t="str">
        <f t="shared" si="1"/>
        <v>#N/A</v>
      </c>
    </row>
    <row r="1384" ht="14.25" customHeight="1">
      <c r="A1384" s="5" t="n">
        <f>'Coefficients - Win Probability'!$A$2</f>
        <v>0</v>
      </c>
      <c r="B1384" s="5" t="n">
        <f>(Games!G1385)*'Coefficients - Win Probability'!$B$2</f>
        <v>0</v>
      </c>
      <c r="C1384" s="5" t="str">
        <f>(VLOOKUP(Games!B1385, Data!$B$2:$L$134, 4, FALSE)-VLOOKUP(Games!E1385, Data!$B$2:$L$134, 4, FALSE))*'Coefficients - Win Probability'!$C$2</f>
        <v>#N/A</v>
      </c>
      <c r="D1384" s="5" t="str">
        <f>(VLOOKUP(Games!B1385, Data!$B$2:$L$134, 5, FALSE)-VLOOKUP(Games!E1385, Data!$B$2:$L$134, 5, FALSE))*'Coefficients - Win Probability'!$D$2</f>
        <v>#N/A</v>
      </c>
      <c r="E1384" s="5" t="str">
        <f>(VLOOKUP(Games!B1385, Data!$B$2:$L$134, 6, FALSE)-VLOOKUP(Games!E1385, Data!$B$2:$L$134, 6, FALSE))*'Coefficients - Win Probability'!$E$2</f>
        <v>#N/A</v>
      </c>
      <c r="F1384" s="5" t="str">
        <f>(VLOOKUP(Games!B1385, Data!$B$2:$L$134, 7, FALSE)-VLOOKUP(Games!E1385, Data!$B$2:$L$134, 7, FALSE))*'Coefficients - Win Probability'!$F$2</f>
        <v>#N/A</v>
      </c>
      <c r="G1384" s="5" t="str">
        <f>(VLOOKUP(Games!B1385, Data!$B$2:$L$134, 8, FALSE)-VLOOKUP(Games!E1385, Data!$B$2:$L$134, 8, FALSE))*'Coefficients - Win Probability'!$G$2</f>
        <v>#N/A</v>
      </c>
      <c r="H1384" s="5" t="str">
        <f>(VLOOKUP(Games!B1385, Data!$B$2:$L$134, 9, FALSE)-VLOOKUP(Games!E1385, Data!$B$2:$L$134, 9, FALSE))*'Coefficients - Win Probability'!$H$2</f>
        <v>#N/A</v>
      </c>
      <c r="I1384" s="5" t="str">
        <f>(VLOOKUP(Games!B1385, Data!$B$2:$L$134, 10, FALSE)-VLOOKUP(Games!E1385, Data!$B$2:$L$134, 10, FALSE))*'Coefficients - Win Probability'!$I$2</f>
        <v>#N/A</v>
      </c>
      <c r="J1384" s="5" t="str">
        <f>(IF(AND(VLOOKUP(Games!B1385, Data!$B$2:$L$134, 11, FALSE)=1, VLOOKUP(Games!E1385, Data!$B$2:$L$134, 11, FALSE)&lt;&gt;1), 1,0))*'Coefficients - Win Probability'!$J$2</f>
        <v>#N/A</v>
      </c>
      <c r="K1384" s="5" t="str">
        <f>(IF(AND(VLOOKUP(Games!B1385, Data!$B$2:$L$134, 11, FALSE)&lt;&gt;1, VLOOKUP(Games!E1385, Data!$B$2:$L$134, 11, FALSE)=1), 1,0))*'Coefficients - Win Probability'!$K$2</f>
        <v>#N/A</v>
      </c>
      <c r="L1384" s="5" t="str">
        <f>(VLOOKUP(Games!B1385, Data!$B$2:$L$134, 3, FALSE)-VLOOKUP(Games!E1385, Data!$B$2:$L$134, 3, FALSE))*'Coefficients - Win Probability'!$L$2</f>
        <v>#N/A</v>
      </c>
      <c r="N1384" s="5" t="str">
        <f t="shared" si="1"/>
        <v>#N/A</v>
      </c>
    </row>
    <row r="1385" ht="14.25" customHeight="1">
      <c r="A1385" s="5" t="n">
        <f>'Coefficients - Win Probability'!$A$2</f>
        <v>0</v>
      </c>
      <c r="B1385" s="5" t="n">
        <f>(Games!G1386)*'Coefficients - Win Probability'!$B$2</f>
        <v>0</v>
      </c>
      <c r="C1385" s="5" t="str">
        <f>(VLOOKUP(Games!B1386, Data!$B$2:$L$134, 4, FALSE)-VLOOKUP(Games!E1386, Data!$B$2:$L$134, 4, FALSE))*'Coefficients - Win Probability'!$C$2</f>
        <v>#N/A</v>
      </c>
      <c r="D1385" s="5" t="str">
        <f>(VLOOKUP(Games!B1386, Data!$B$2:$L$134, 5, FALSE)-VLOOKUP(Games!E1386, Data!$B$2:$L$134, 5, FALSE))*'Coefficients - Win Probability'!$D$2</f>
        <v>#N/A</v>
      </c>
      <c r="E1385" s="5" t="str">
        <f>(VLOOKUP(Games!B1386, Data!$B$2:$L$134, 6, FALSE)-VLOOKUP(Games!E1386, Data!$B$2:$L$134, 6, FALSE))*'Coefficients - Win Probability'!$E$2</f>
        <v>#N/A</v>
      </c>
      <c r="F1385" s="5" t="str">
        <f>(VLOOKUP(Games!B1386, Data!$B$2:$L$134, 7, FALSE)-VLOOKUP(Games!E1386, Data!$B$2:$L$134, 7, FALSE))*'Coefficients - Win Probability'!$F$2</f>
        <v>#N/A</v>
      </c>
      <c r="G1385" s="5" t="str">
        <f>(VLOOKUP(Games!B1386, Data!$B$2:$L$134, 8, FALSE)-VLOOKUP(Games!E1386, Data!$B$2:$L$134, 8, FALSE))*'Coefficients - Win Probability'!$G$2</f>
        <v>#N/A</v>
      </c>
      <c r="H1385" s="5" t="str">
        <f>(VLOOKUP(Games!B1386, Data!$B$2:$L$134, 9, FALSE)-VLOOKUP(Games!E1386, Data!$B$2:$L$134, 9, FALSE))*'Coefficients - Win Probability'!$H$2</f>
        <v>#N/A</v>
      </c>
      <c r="I1385" s="5" t="str">
        <f>(VLOOKUP(Games!B1386, Data!$B$2:$L$134, 10, FALSE)-VLOOKUP(Games!E1386, Data!$B$2:$L$134, 10, FALSE))*'Coefficients - Win Probability'!$I$2</f>
        <v>#N/A</v>
      </c>
      <c r="J1385" s="5" t="str">
        <f>(IF(AND(VLOOKUP(Games!B1386, Data!$B$2:$L$134, 11, FALSE)=1, VLOOKUP(Games!E1386, Data!$B$2:$L$134, 11, FALSE)&lt;&gt;1), 1,0))*'Coefficients - Win Probability'!$J$2</f>
        <v>#N/A</v>
      </c>
      <c r="K1385" s="5" t="str">
        <f>(IF(AND(VLOOKUP(Games!B1386, Data!$B$2:$L$134, 11, FALSE)&lt;&gt;1, VLOOKUP(Games!E1386, Data!$B$2:$L$134, 11, FALSE)=1), 1,0))*'Coefficients - Win Probability'!$K$2</f>
        <v>#N/A</v>
      </c>
      <c r="L1385" s="5" t="str">
        <f>(VLOOKUP(Games!B1386, Data!$B$2:$L$134, 3, FALSE)-VLOOKUP(Games!E1386, Data!$B$2:$L$134, 3, FALSE))*'Coefficients - Win Probability'!$L$2</f>
        <v>#N/A</v>
      </c>
      <c r="N1385" s="5" t="str">
        <f t="shared" si="1"/>
        <v>#N/A</v>
      </c>
    </row>
    <row r="1386" ht="14.25" customHeight="1">
      <c r="A1386" s="5" t="n">
        <f>'Coefficients - Win Probability'!$A$2</f>
        <v>0</v>
      </c>
      <c r="B1386" s="5" t="n">
        <f>(Games!G1387)*'Coefficients - Win Probability'!$B$2</f>
        <v>0</v>
      </c>
      <c r="C1386" s="5" t="str">
        <f>(VLOOKUP(Games!B1387, Data!$B$2:$L$134, 4, FALSE)-VLOOKUP(Games!E1387, Data!$B$2:$L$134, 4, FALSE))*'Coefficients - Win Probability'!$C$2</f>
        <v>#N/A</v>
      </c>
      <c r="D1386" s="5" t="str">
        <f>(VLOOKUP(Games!B1387, Data!$B$2:$L$134, 5, FALSE)-VLOOKUP(Games!E1387, Data!$B$2:$L$134, 5, FALSE))*'Coefficients - Win Probability'!$D$2</f>
        <v>#N/A</v>
      </c>
      <c r="E1386" s="5" t="str">
        <f>(VLOOKUP(Games!B1387, Data!$B$2:$L$134, 6, FALSE)-VLOOKUP(Games!E1387, Data!$B$2:$L$134, 6, FALSE))*'Coefficients - Win Probability'!$E$2</f>
        <v>#N/A</v>
      </c>
      <c r="F1386" s="5" t="str">
        <f>(VLOOKUP(Games!B1387, Data!$B$2:$L$134, 7, FALSE)-VLOOKUP(Games!E1387, Data!$B$2:$L$134, 7, FALSE))*'Coefficients - Win Probability'!$F$2</f>
        <v>#N/A</v>
      </c>
      <c r="G1386" s="5" t="str">
        <f>(VLOOKUP(Games!B1387, Data!$B$2:$L$134, 8, FALSE)-VLOOKUP(Games!E1387, Data!$B$2:$L$134, 8, FALSE))*'Coefficients - Win Probability'!$G$2</f>
        <v>#N/A</v>
      </c>
      <c r="H1386" s="5" t="str">
        <f>(VLOOKUP(Games!B1387, Data!$B$2:$L$134, 9, FALSE)-VLOOKUP(Games!E1387, Data!$B$2:$L$134, 9, FALSE))*'Coefficients - Win Probability'!$H$2</f>
        <v>#N/A</v>
      </c>
      <c r="I1386" s="5" t="str">
        <f>(VLOOKUP(Games!B1387, Data!$B$2:$L$134, 10, FALSE)-VLOOKUP(Games!E1387, Data!$B$2:$L$134, 10, FALSE))*'Coefficients - Win Probability'!$I$2</f>
        <v>#N/A</v>
      </c>
      <c r="J1386" s="5" t="str">
        <f>(IF(AND(VLOOKUP(Games!B1387, Data!$B$2:$L$134, 11, FALSE)=1, VLOOKUP(Games!E1387, Data!$B$2:$L$134, 11, FALSE)&lt;&gt;1), 1,0))*'Coefficients - Win Probability'!$J$2</f>
        <v>#N/A</v>
      </c>
      <c r="K1386" s="5" t="str">
        <f>(IF(AND(VLOOKUP(Games!B1387, Data!$B$2:$L$134, 11, FALSE)&lt;&gt;1, VLOOKUP(Games!E1387, Data!$B$2:$L$134, 11, FALSE)=1), 1,0))*'Coefficients - Win Probability'!$K$2</f>
        <v>#N/A</v>
      </c>
      <c r="L1386" s="5" t="str">
        <f>(VLOOKUP(Games!B1387, Data!$B$2:$L$134, 3, FALSE)-VLOOKUP(Games!E1387, Data!$B$2:$L$134, 3, FALSE))*'Coefficients - Win Probability'!$L$2</f>
        <v>#N/A</v>
      </c>
      <c r="N1386" s="5" t="str">
        <f t="shared" si="1"/>
        <v>#N/A</v>
      </c>
    </row>
    <row r="1387" ht="14.25" customHeight="1">
      <c r="A1387" s="5" t="n">
        <f>'Coefficients - Win Probability'!$A$2</f>
        <v>0</v>
      </c>
      <c r="B1387" s="5" t="n">
        <f>(Games!G1388)*'Coefficients - Win Probability'!$B$2</f>
        <v>0</v>
      </c>
      <c r="C1387" s="5" t="str">
        <f>(VLOOKUP(Games!B1388, Data!$B$2:$L$134, 4, FALSE)-VLOOKUP(Games!E1388, Data!$B$2:$L$134, 4, FALSE))*'Coefficients - Win Probability'!$C$2</f>
        <v>#N/A</v>
      </c>
      <c r="D1387" s="5" t="str">
        <f>(VLOOKUP(Games!B1388, Data!$B$2:$L$134, 5, FALSE)-VLOOKUP(Games!E1388, Data!$B$2:$L$134, 5, FALSE))*'Coefficients - Win Probability'!$D$2</f>
        <v>#N/A</v>
      </c>
      <c r="E1387" s="5" t="str">
        <f>(VLOOKUP(Games!B1388, Data!$B$2:$L$134, 6, FALSE)-VLOOKUP(Games!E1388, Data!$B$2:$L$134, 6, FALSE))*'Coefficients - Win Probability'!$E$2</f>
        <v>#N/A</v>
      </c>
      <c r="F1387" s="5" t="str">
        <f>(VLOOKUP(Games!B1388, Data!$B$2:$L$134, 7, FALSE)-VLOOKUP(Games!E1388, Data!$B$2:$L$134, 7, FALSE))*'Coefficients - Win Probability'!$F$2</f>
        <v>#N/A</v>
      </c>
      <c r="G1387" s="5" t="str">
        <f>(VLOOKUP(Games!B1388, Data!$B$2:$L$134, 8, FALSE)-VLOOKUP(Games!E1388, Data!$B$2:$L$134, 8, FALSE))*'Coefficients - Win Probability'!$G$2</f>
        <v>#N/A</v>
      </c>
      <c r="H1387" s="5" t="str">
        <f>(VLOOKUP(Games!B1388, Data!$B$2:$L$134, 9, FALSE)-VLOOKUP(Games!E1388, Data!$B$2:$L$134, 9, FALSE))*'Coefficients - Win Probability'!$H$2</f>
        <v>#N/A</v>
      </c>
      <c r="I1387" s="5" t="str">
        <f>(VLOOKUP(Games!B1388, Data!$B$2:$L$134, 10, FALSE)-VLOOKUP(Games!E1388, Data!$B$2:$L$134, 10, FALSE))*'Coefficients - Win Probability'!$I$2</f>
        <v>#N/A</v>
      </c>
      <c r="J1387" s="5" t="str">
        <f>(IF(AND(VLOOKUP(Games!B1388, Data!$B$2:$L$134, 11, FALSE)=1, VLOOKUP(Games!E1388, Data!$B$2:$L$134, 11, FALSE)&lt;&gt;1), 1,0))*'Coefficients - Win Probability'!$J$2</f>
        <v>#N/A</v>
      </c>
      <c r="K1387" s="5" t="str">
        <f>(IF(AND(VLOOKUP(Games!B1388, Data!$B$2:$L$134, 11, FALSE)&lt;&gt;1, VLOOKUP(Games!E1388, Data!$B$2:$L$134, 11, FALSE)=1), 1,0))*'Coefficients - Win Probability'!$K$2</f>
        <v>#N/A</v>
      </c>
      <c r="L1387" s="5" t="str">
        <f>(VLOOKUP(Games!B1388, Data!$B$2:$L$134, 3, FALSE)-VLOOKUP(Games!E1388, Data!$B$2:$L$134, 3, FALSE))*'Coefficients - Win Probability'!$L$2</f>
        <v>#N/A</v>
      </c>
      <c r="N1387" s="5" t="str">
        <f t="shared" si="1"/>
        <v>#N/A</v>
      </c>
    </row>
    <row r="1388" ht="14.25" customHeight="1">
      <c r="A1388" s="5" t="n">
        <f>'Coefficients - Win Probability'!$A$2</f>
        <v>0</v>
      </c>
      <c r="B1388" s="5" t="n">
        <f>(Games!G1389)*'Coefficients - Win Probability'!$B$2</f>
        <v>0</v>
      </c>
      <c r="C1388" s="5" t="str">
        <f>(VLOOKUP(Games!B1389, Data!$B$2:$L$134, 4, FALSE)-VLOOKUP(Games!E1389, Data!$B$2:$L$134, 4, FALSE))*'Coefficients - Win Probability'!$C$2</f>
        <v>#N/A</v>
      </c>
      <c r="D1388" s="5" t="str">
        <f>(VLOOKUP(Games!B1389, Data!$B$2:$L$134, 5, FALSE)-VLOOKUP(Games!E1389, Data!$B$2:$L$134, 5, FALSE))*'Coefficients - Win Probability'!$D$2</f>
        <v>#N/A</v>
      </c>
      <c r="E1388" s="5" t="str">
        <f>(VLOOKUP(Games!B1389, Data!$B$2:$L$134, 6, FALSE)-VLOOKUP(Games!E1389, Data!$B$2:$L$134, 6, FALSE))*'Coefficients - Win Probability'!$E$2</f>
        <v>#N/A</v>
      </c>
      <c r="F1388" s="5" t="str">
        <f>(VLOOKUP(Games!B1389, Data!$B$2:$L$134, 7, FALSE)-VLOOKUP(Games!E1389, Data!$B$2:$L$134, 7, FALSE))*'Coefficients - Win Probability'!$F$2</f>
        <v>#N/A</v>
      </c>
      <c r="G1388" s="5" t="str">
        <f>(VLOOKUP(Games!B1389, Data!$B$2:$L$134, 8, FALSE)-VLOOKUP(Games!E1389, Data!$B$2:$L$134, 8, FALSE))*'Coefficients - Win Probability'!$G$2</f>
        <v>#N/A</v>
      </c>
      <c r="H1388" s="5" t="str">
        <f>(VLOOKUP(Games!B1389, Data!$B$2:$L$134, 9, FALSE)-VLOOKUP(Games!E1389, Data!$B$2:$L$134, 9, FALSE))*'Coefficients - Win Probability'!$H$2</f>
        <v>#N/A</v>
      </c>
      <c r="I1388" s="5" t="str">
        <f>(VLOOKUP(Games!B1389, Data!$B$2:$L$134, 10, FALSE)-VLOOKUP(Games!E1389, Data!$B$2:$L$134, 10, FALSE))*'Coefficients - Win Probability'!$I$2</f>
        <v>#N/A</v>
      </c>
      <c r="J1388" s="5" t="str">
        <f>(IF(AND(VLOOKUP(Games!B1389, Data!$B$2:$L$134, 11, FALSE)=1, VLOOKUP(Games!E1389, Data!$B$2:$L$134, 11, FALSE)&lt;&gt;1), 1,0))*'Coefficients - Win Probability'!$J$2</f>
        <v>#N/A</v>
      </c>
      <c r="K1388" s="5" t="str">
        <f>(IF(AND(VLOOKUP(Games!B1389, Data!$B$2:$L$134, 11, FALSE)&lt;&gt;1, VLOOKUP(Games!E1389, Data!$B$2:$L$134, 11, FALSE)=1), 1,0))*'Coefficients - Win Probability'!$K$2</f>
        <v>#N/A</v>
      </c>
      <c r="L1388" s="5" t="str">
        <f>(VLOOKUP(Games!B1389, Data!$B$2:$L$134, 3, FALSE)-VLOOKUP(Games!E1389, Data!$B$2:$L$134, 3, FALSE))*'Coefficients - Win Probability'!$L$2</f>
        <v>#N/A</v>
      </c>
      <c r="N1388" s="5" t="str">
        <f t="shared" si="1"/>
        <v>#N/A</v>
      </c>
    </row>
    <row r="1389" ht="14.25" customHeight="1">
      <c r="A1389" s="5" t="n">
        <f>'Coefficients - Win Probability'!$A$2</f>
        <v>0</v>
      </c>
      <c r="B1389" s="5" t="n">
        <f>(Games!G1390)*'Coefficients - Win Probability'!$B$2</f>
        <v>0</v>
      </c>
      <c r="C1389" s="5" t="str">
        <f>(VLOOKUP(Games!B1390, Data!$B$2:$L$134, 4, FALSE)-VLOOKUP(Games!E1390, Data!$B$2:$L$134, 4, FALSE))*'Coefficients - Win Probability'!$C$2</f>
        <v>#N/A</v>
      </c>
      <c r="D1389" s="5" t="str">
        <f>(VLOOKUP(Games!B1390, Data!$B$2:$L$134, 5, FALSE)-VLOOKUP(Games!E1390, Data!$B$2:$L$134, 5, FALSE))*'Coefficients - Win Probability'!$D$2</f>
        <v>#N/A</v>
      </c>
      <c r="E1389" s="5" t="str">
        <f>(VLOOKUP(Games!B1390, Data!$B$2:$L$134, 6, FALSE)-VLOOKUP(Games!E1390, Data!$B$2:$L$134, 6, FALSE))*'Coefficients - Win Probability'!$E$2</f>
        <v>#N/A</v>
      </c>
      <c r="F1389" s="5" t="str">
        <f>(VLOOKUP(Games!B1390, Data!$B$2:$L$134, 7, FALSE)-VLOOKUP(Games!E1390, Data!$B$2:$L$134, 7, FALSE))*'Coefficients - Win Probability'!$F$2</f>
        <v>#N/A</v>
      </c>
      <c r="G1389" s="5" t="str">
        <f>(VLOOKUP(Games!B1390, Data!$B$2:$L$134, 8, FALSE)-VLOOKUP(Games!E1390, Data!$B$2:$L$134, 8, FALSE))*'Coefficients - Win Probability'!$G$2</f>
        <v>#N/A</v>
      </c>
      <c r="H1389" s="5" t="str">
        <f>(VLOOKUP(Games!B1390, Data!$B$2:$L$134, 9, FALSE)-VLOOKUP(Games!E1390, Data!$B$2:$L$134, 9, FALSE))*'Coefficients - Win Probability'!$H$2</f>
        <v>#N/A</v>
      </c>
      <c r="I1389" s="5" t="str">
        <f>(VLOOKUP(Games!B1390, Data!$B$2:$L$134, 10, FALSE)-VLOOKUP(Games!E1390, Data!$B$2:$L$134, 10, FALSE))*'Coefficients - Win Probability'!$I$2</f>
        <v>#N/A</v>
      </c>
      <c r="J1389" s="5" t="str">
        <f>(IF(AND(VLOOKUP(Games!B1390, Data!$B$2:$L$134, 11, FALSE)=1, VLOOKUP(Games!E1390, Data!$B$2:$L$134, 11, FALSE)&lt;&gt;1), 1,0))*'Coefficients - Win Probability'!$J$2</f>
        <v>#N/A</v>
      </c>
      <c r="K1389" s="5" t="str">
        <f>(IF(AND(VLOOKUP(Games!B1390, Data!$B$2:$L$134, 11, FALSE)&lt;&gt;1, VLOOKUP(Games!E1390, Data!$B$2:$L$134, 11, FALSE)=1), 1,0))*'Coefficients - Win Probability'!$K$2</f>
        <v>#N/A</v>
      </c>
      <c r="L1389" s="5" t="str">
        <f>(VLOOKUP(Games!B1390, Data!$B$2:$L$134, 3, FALSE)-VLOOKUP(Games!E1390, Data!$B$2:$L$134, 3, FALSE))*'Coefficients - Win Probability'!$L$2</f>
        <v>#N/A</v>
      </c>
      <c r="N1389" s="5" t="str">
        <f t="shared" si="1"/>
        <v>#N/A</v>
      </c>
    </row>
    <row r="1390" ht="14.25" customHeight="1">
      <c r="A1390" s="5" t="n">
        <f>'Coefficients - Win Probability'!$A$2</f>
        <v>0</v>
      </c>
      <c r="B1390" s="5" t="n">
        <f>(Games!G1391)*'Coefficients - Win Probability'!$B$2</f>
        <v>0</v>
      </c>
      <c r="C1390" s="5" t="str">
        <f>(VLOOKUP(Games!B1391, Data!$B$2:$L$134, 4, FALSE)-VLOOKUP(Games!E1391, Data!$B$2:$L$134, 4, FALSE))*'Coefficients - Win Probability'!$C$2</f>
        <v>#N/A</v>
      </c>
      <c r="D1390" s="5" t="str">
        <f>(VLOOKUP(Games!B1391, Data!$B$2:$L$134, 5, FALSE)-VLOOKUP(Games!E1391, Data!$B$2:$L$134, 5, FALSE))*'Coefficients - Win Probability'!$D$2</f>
        <v>#N/A</v>
      </c>
      <c r="E1390" s="5" t="str">
        <f>(VLOOKUP(Games!B1391, Data!$B$2:$L$134, 6, FALSE)-VLOOKUP(Games!E1391, Data!$B$2:$L$134, 6, FALSE))*'Coefficients - Win Probability'!$E$2</f>
        <v>#N/A</v>
      </c>
      <c r="F1390" s="5" t="str">
        <f>(VLOOKUP(Games!B1391, Data!$B$2:$L$134, 7, FALSE)-VLOOKUP(Games!E1391, Data!$B$2:$L$134, 7, FALSE))*'Coefficients - Win Probability'!$F$2</f>
        <v>#N/A</v>
      </c>
      <c r="G1390" s="5" t="str">
        <f>(VLOOKUP(Games!B1391, Data!$B$2:$L$134, 8, FALSE)-VLOOKUP(Games!E1391, Data!$B$2:$L$134, 8, FALSE))*'Coefficients - Win Probability'!$G$2</f>
        <v>#N/A</v>
      </c>
      <c r="H1390" s="5" t="str">
        <f>(VLOOKUP(Games!B1391, Data!$B$2:$L$134, 9, FALSE)-VLOOKUP(Games!E1391, Data!$B$2:$L$134, 9, FALSE))*'Coefficients - Win Probability'!$H$2</f>
        <v>#N/A</v>
      </c>
      <c r="I1390" s="5" t="str">
        <f>(VLOOKUP(Games!B1391, Data!$B$2:$L$134, 10, FALSE)-VLOOKUP(Games!E1391, Data!$B$2:$L$134, 10, FALSE))*'Coefficients - Win Probability'!$I$2</f>
        <v>#N/A</v>
      </c>
      <c r="J1390" s="5" t="str">
        <f>(IF(AND(VLOOKUP(Games!B1391, Data!$B$2:$L$134, 11, FALSE)=1, VLOOKUP(Games!E1391, Data!$B$2:$L$134, 11, FALSE)&lt;&gt;1), 1,0))*'Coefficients - Win Probability'!$J$2</f>
        <v>#N/A</v>
      </c>
      <c r="K1390" s="5" t="str">
        <f>(IF(AND(VLOOKUP(Games!B1391, Data!$B$2:$L$134, 11, FALSE)&lt;&gt;1, VLOOKUP(Games!E1391, Data!$B$2:$L$134, 11, FALSE)=1), 1,0))*'Coefficients - Win Probability'!$K$2</f>
        <v>#N/A</v>
      </c>
      <c r="L1390" s="5" t="str">
        <f>(VLOOKUP(Games!B1391, Data!$B$2:$L$134, 3, FALSE)-VLOOKUP(Games!E1391, Data!$B$2:$L$134, 3, FALSE))*'Coefficients - Win Probability'!$L$2</f>
        <v>#N/A</v>
      </c>
      <c r="N1390" s="5" t="str">
        <f t="shared" si="1"/>
        <v>#N/A</v>
      </c>
    </row>
    <row r="1391" ht="14.25" customHeight="1">
      <c r="A1391" s="5" t="n">
        <f>'Coefficients - Win Probability'!$A$2</f>
        <v>0</v>
      </c>
      <c r="B1391" s="5" t="n">
        <f>(Games!G1392)*'Coefficients - Win Probability'!$B$2</f>
        <v>0</v>
      </c>
      <c r="C1391" s="5" t="str">
        <f>(VLOOKUP(Games!B1392, Data!$B$2:$L$134, 4, FALSE)-VLOOKUP(Games!E1392, Data!$B$2:$L$134, 4, FALSE))*'Coefficients - Win Probability'!$C$2</f>
        <v>#N/A</v>
      </c>
      <c r="D1391" s="5" t="str">
        <f>(VLOOKUP(Games!B1392, Data!$B$2:$L$134, 5, FALSE)-VLOOKUP(Games!E1392, Data!$B$2:$L$134, 5, FALSE))*'Coefficients - Win Probability'!$D$2</f>
        <v>#N/A</v>
      </c>
      <c r="E1391" s="5" t="str">
        <f>(VLOOKUP(Games!B1392, Data!$B$2:$L$134, 6, FALSE)-VLOOKUP(Games!E1392, Data!$B$2:$L$134, 6, FALSE))*'Coefficients - Win Probability'!$E$2</f>
        <v>#N/A</v>
      </c>
      <c r="F1391" s="5" t="str">
        <f>(VLOOKUP(Games!B1392, Data!$B$2:$L$134, 7, FALSE)-VLOOKUP(Games!E1392, Data!$B$2:$L$134, 7, FALSE))*'Coefficients - Win Probability'!$F$2</f>
        <v>#N/A</v>
      </c>
      <c r="G1391" s="5" t="str">
        <f>(VLOOKUP(Games!B1392, Data!$B$2:$L$134, 8, FALSE)-VLOOKUP(Games!E1392, Data!$B$2:$L$134, 8, FALSE))*'Coefficients - Win Probability'!$G$2</f>
        <v>#N/A</v>
      </c>
      <c r="H1391" s="5" t="str">
        <f>(VLOOKUP(Games!B1392, Data!$B$2:$L$134, 9, FALSE)-VLOOKUP(Games!E1392, Data!$B$2:$L$134, 9, FALSE))*'Coefficients - Win Probability'!$H$2</f>
        <v>#N/A</v>
      </c>
      <c r="I1391" s="5" t="str">
        <f>(VLOOKUP(Games!B1392, Data!$B$2:$L$134, 10, FALSE)-VLOOKUP(Games!E1392, Data!$B$2:$L$134, 10, FALSE))*'Coefficients - Win Probability'!$I$2</f>
        <v>#N/A</v>
      </c>
      <c r="J1391" s="5" t="str">
        <f>(IF(AND(VLOOKUP(Games!B1392, Data!$B$2:$L$134, 11, FALSE)=1, VLOOKUP(Games!E1392, Data!$B$2:$L$134, 11, FALSE)&lt;&gt;1), 1,0))*'Coefficients - Win Probability'!$J$2</f>
        <v>#N/A</v>
      </c>
      <c r="K1391" s="5" t="str">
        <f>(IF(AND(VLOOKUP(Games!B1392, Data!$B$2:$L$134, 11, FALSE)&lt;&gt;1, VLOOKUP(Games!E1392, Data!$B$2:$L$134, 11, FALSE)=1), 1,0))*'Coefficients - Win Probability'!$K$2</f>
        <v>#N/A</v>
      </c>
      <c r="L1391" s="5" t="str">
        <f>(VLOOKUP(Games!B1392, Data!$B$2:$L$134, 3, FALSE)-VLOOKUP(Games!E1392, Data!$B$2:$L$134, 3, FALSE))*'Coefficients - Win Probability'!$L$2</f>
        <v>#N/A</v>
      </c>
      <c r="N1391" s="5" t="str">
        <f t="shared" si="1"/>
        <v>#N/A</v>
      </c>
    </row>
    <row r="1392" ht="14.25" customHeight="1">
      <c r="A1392" s="5" t="n">
        <f>'Coefficients - Win Probability'!$A$2</f>
        <v>0</v>
      </c>
      <c r="B1392" s="5" t="n">
        <f>(Games!G1393)*'Coefficients - Win Probability'!$B$2</f>
        <v>0</v>
      </c>
      <c r="C1392" s="5" t="str">
        <f>(VLOOKUP(Games!B1393, Data!$B$2:$L$134, 4, FALSE)-VLOOKUP(Games!E1393, Data!$B$2:$L$134, 4, FALSE))*'Coefficients - Win Probability'!$C$2</f>
        <v>#N/A</v>
      </c>
      <c r="D1392" s="5" t="str">
        <f>(VLOOKUP(Games!B1393, Data!$B$2:$L$134, 5, FALSE)-VLOOKUP(Games!E1393, Data!$B$2:$L$134, 5, FALSE))*'Coefficients - Win Probability'!$D$2</f>
        <v>#N/A</v>
      </c>
      <c r="E1392" s="5" t="str">
        <f>(VLOOKUP(Games!B1393, Data!$B$2:$L$134, 6, FALSE)-VLOOKUP(Games!E1393, Data!$B$2:$L$134, 6, FALSE))*'Coefficients - Win Probability'!$E$2</f>
        <v>#N/A</v>
      </c>
      <c r="F1392" s="5" t="str">
        <f>(VLOOKUP(Games!B1393, Data!$B$2:$L$134, 7, FALSE)-VLOOKUP(Games!E1393, Data!$B$2:$L$134, 7, FALSE))*'Coefficients - Win Probability'!$F$2</f>
        <v>#N/A</v>
      </c>
      <c r="G1392" s="5" t="str">
        <f>(VLOOKUP(Games!B1393, Data!$B$2:$L$134, 8, FALSE)-VLOOKUP(Games!E1393, Data!$B$2:$L$134, 8, FALSE))*'Coefficients - Win Probability'!$G$2</f>
        <v>#N/A</v>
      </c>
      <c r="H1392" s="5" t="str">
        <f>(VLOOKUP(Games!B1393, Data!$B$2:$L$134, 9, FALSE)-VLOOKUP(Games!E1393, Data!$B$2:$L$134, 9, FALSE))*'Coefficients - Win Probability'!$H$2</f>
        <v>#N/A</v>
      </c>
      <c r="I1392" s="5" t="str">
        <f>(VLOOKUP(Games!B1393, Data!$B$2:$L$134, 10, FALSE)-VLOOKUP(Games!E1393, Data!$B$2:$L$134, 10, FALSE))*'Coefficients - Win Probability'!$I$2</f>
        <v>#N/A</v>
      </c>
      <c r="J1392" s="5" t="str">
        <f>(IF(AND(VLOOKUP(Games!B1393, Data!$B$2:$L$134, 11, FALSE)=1, VLOOKUP(Games!E1393, Data!$B$2:$L$134, 11, FALSE)&lt;&gt;1), 1,0))*'Coefficients - Win Probability'!$J$2</f>
        <v>#N/A</v>
      </c>
      <c r="K1392" s="5" t="str">
        <f>(IF(AND(VLOOKUP(Games!B1393, Data!$B$2:$L$134, 11, FALSE)&lt;&gt;1, VLOOKUP(Games!E1393, Data!$B$2:$L$134, 11, FALSE)=1), 1,0))*'Coefficients - Win Probability'!$K$2</f>
        <v>#N/A</v>
      </c>
      <c r="L1392" s="5" t="str">
        <f>(VLOOKUP(Games!B1393, Data!$B$2:$L$134, 3, FALSE)-VLOOKUP(Games!E1393, Data!$B$2:$L$134, 3, FALSE))*'Coefficients - Win Probability'!$L$2</f>
        <v>#N/A</v>
      </c>
      <c r="N1392" s="5" t="str">
        <f t="shared" si="1"/>
        <v>#N/A</v>
      </c>
    </row>
    <row r="1393" ht="14.25" customHeight="1">
      <c r="A1393" s="5" t="n">
        <f>'Coefficients - Win Probability'!$A$2</f>
        <v>0</v>
      </c>
      <c r="B1393" s="5" t="n">
        <f>(Games!G1394)*'Coefficients - Win Probability'!$B$2</f>
        <v>0</v>
      </c>
      <c r="C1393" s="5" t="str">
        <f>(VLOOKUP(Games!B1394, Data!$B$2:$L$134, 4, FALSE)-VLOOKUP(Games!E1394, Data!$B$2:$L$134, 4, FALSE))*'Coefficients - Win Probability'!$C$2</f>
        <v>#N/A</v>
      </c>
      <c r="D1393" s="5" t="str">
        <f>(VLOOKUP(Games!B1394, Data!$B$2:$L$134, 5, FALSE)-VLOOKUP(Games!E1394, Data!$B$2:$L$134, 5, FALSE))*'Coefficients - Win Probability'!$D$2</f>
        <v>#N/A</v>
      </c>
      <c r="E1393" s="5" t="str">
        <f>(VLOOKUP(Games!B1394, Data!$B$2:$L$134, 6, FALSE)-VLOOKUP(Games!E1394, Data!$B$2:$L$134, 6, FALSE))*'Coefficients - Win Probability'!$E$2</f>
        <v>#N/A</v>
      </c>
      <c r="F1393" s="5" t="str">
        <f>(VLOOKUP(Games!B1394, Data!$B$2:$L$134, 7, FALSE)-VLOOKUP(Games!E1394, Data!$B$2:$L$134, 7, FALSE))*'Coefficients - Win Probability'!$F$2</f>
        <v>#N/A</v>
      </c>
      <c r="G1393" s="5" t="str">
        <f>(VLOOKUP(Games!B1394, Data!$B$2:$L$134, 8, FALSE)-VLOOKUP(Games!E1394, Data!$B$2:$L$134, 8, FALSE))*'Coefficients - Win Probability'!$G$2</f>
        <v>#N/A</v>
      </c>
      <c r="H1393" s="5" t="str">
        <f>(VLOOKUP(Games!B1394, Data!$B$2:$L$134, 9, FALSE)-VLOOKUP(Games!E1394, Data!$B$2:$L$134, 9, FALSE))*'Coefficients - Win Probability'!$H$2</f>
        <v>#N/A</v>
      </c>
      <c r="I1393" s="5" t="str">
        <f>(VLOOKUP(Games!B1394, Data!$B$2:$L$134, 10, FALSE)-VLOOKUP(Games!E1394, Data!$B$2:$L$134, 10, FALSE))*'Coefficients - Win Probability'!$I$2</f>
        <v>#N/A</v>
      </c>
      <c r="J1393" s="5" t="str">
        <f>(IF(AND(VLOOKUP(Games!B1394, Data!$B$2:$L$134, 11, FALSE)=1, VLOOKUP(Games!E1394, Data!$B$2:$L$134, 11, FALSE)&lt;&gt;1), 1,0))*'Coefficients - Win Probability'!$J$2</f>
        <v>#N/A</v>
      </c>
      <c r="K1393" s="5" t="str">
        <f>(IF(AND(VLOOKUP(Games!B1394, Data!$B$2:$L$134, 11, FALSE)&lt;&gt;1, VLOOKUP(Games!E1394, Data!$B$2:$L$134, 11, FALSE)=1), 1,0))*'Coefficients - Win Probability'!$K$2</f>
        <v>#N/A</v>
      </c>
      <c r="L1393" s="5" t="str">
        <f>(VLOOKUP(Games!B1394, Data!$B$2:$L$134, 3, FALSE)-VLOOKUP(Games!E1394, Data!$B$2:$L$134, 3, FALSE))*'Coefficients - Win Probability'!$L$2</f>
        <v>#N/A</v>
      </c>
      <c r="N1393" s="5" t="str">
        <f t="shared" si="1"/>
        <v>#N/A</v>
      </c>
    </row>
    <row r="1394" ht="14.25" customHeight="1">
      <c r="A1394" s="5" t="n">
        <f>'Coefficients - Win Probability'!$A$2</f>
        <v>0</v>
      </c>
      <c r="B1394" s="5" t="n">
        <f>(Games!G1395)*'Coefficients - Win Probability'!$B$2</f>
        <v>0</v>
      </c>
      <c r="C1394" s="5" t="str">
        <f>(VLOOKUP(Games!B1395, Data!$B$2:$L$134, 4, FALSE)-VLOOKUP(Games!E1395, Data!$B$2:$L$134, 4, FALSE))*'Coefficients - Win Probability'!$C$2</f>
        <v>#N/A</v>
      </c>
      <c r="D1394" s="5" t="str">
        <f>(VLOOKUP(Games!B1395, Data!$B$2:$L$134, 5, FALSE)-VLOOKUP(Games!E1395, Data!$B$2:$L$134, 5, FALSE))*'Coefficients - Win Probability'!$D$2</f>
        <v>#N/A</v>
      </c>
      <c r="E1394" s="5" t="str">
        <f>(VLOOKUP(Games!B1395, Data!$B$2:$L$134, 6, FALSE)-VLOOKUP(Games!E1395, Data!$B$2:$L$134, 6, FALSE))*'Coefficients - Win Probability'!$E$2</f>
        <v>#N/A</v>
      </c>
      <c r="F1394" s="5" t="str">
        <f>(VLOOKUP(Games!B1395, Data!$B$2:$L$134, 7, FALSE)-VLOOKUP(Games!E1395, Data!$B$2:$L$134, 7, FALSE))*'Coefficients - Win Probability'!$F$2</f>
        <v>#N/A</v>
      </c>
      <c r="G1394" s="5" t="str">
        <f>(VLOOKUP(Games!B1395, Data!$B$2:$L$134, 8, FALSE)-VLOOKUP(Games!E1395, Data!$B$2:$L$134, 8, FALSE))*'Coefficients - Win Probability'!$G$2</f>
        <v>#N/A</v>
      </c>
      <c r="H1394" s="5" t="str">
        <f>(VLOOKUP(Games!B1395, Data!$B$2:$L$134, 9, FALSE)-VLOOKUP(Games!E1395, Data!$B$2:$L$134, 9, FALSE))*'Coefficients - Win Probability'!$H$2</f>
        <v>#N/A</v>
      </c>
      <c r="I1394" s="5" t="str">
        <f>(VLOOKUP(Games!B1395, Data!$B$2:$L$134, 10, FALSE)-VLOOKUP(Games!E1395, Data!$B$2:$L$134, 10, FALSE))*'Coefficients - Win Probability'!$I$2</f>
        <v>#N/A</v>
      </c>
      <c r="J1394" s="5" t="str">
        <f>(IF(AND(VLOOKUP(Games!B1395, Data!$B$2:$L$134, 11, FALSE)=1, VLOOKUP(Games!E1395, Data!$B$2:$L$134, 11, FALSE)&lt;&gt;1), 1,0))*'Coefficients - Win Probability'!$J$2</f>
        <v>#N/A</v>
      </c>
      <c r="K1394" s="5" t="str">
        <f>(IF(AND(VLOOKUP(Games!B1395, Data!$B$2:$L$134, 11, FALSE)&lt;&gt;1, VLOOKUP(Games!E1395, Data!$B$2:$L$134, 11, FALSE)=1), 1,0))*'Coefficients - Win Probability'!$K$2</f>
        <v>#N/A</v>
      </c>
      <c r="L1394" s="5" t="str">
        <f>(VLOOKUP(Games!B1395, Data!$B$2:$L$134, 3, FALSE)-VLOOKUP(Games!E1395, Data!$B$2:$L$134, 3, FALSE))*'Coefficients - Win Probability'!$L$2</f>
        <v>#N/A</v>
      </c>
      <c r="N1394" s="5" t="str">
        <f t="shared" si="1"/>
        <v>#N/A</v>
      </c>
    </row>
    <row r="1395" ht="14.25" customHeight="1">
      <c r="A1395" s="5" t="n">
        <f>'Coefficients - Win Probability'!$A$2</f>
        <v>0</v>
      </c>
      <c r="B1395" s="5" t="n">
        <f>(Games!G1396)*'Coefficients - Win Probability'!$B$2</f>
        <v>0</v>
      </c>
      <c r="C1395" s="5" t="str">
        <f>(VLOOKUP(Games!B1396, Data!$B$2:$L$134, 4, FALSE)-VLOOKUP(Games!E1396, Data!$B$2:$L$134, 4, FALSE))*'Coefficients - Win Probability'!$C$2</f>
        <v>#N/A</v>
      </c>
      <c r="D1395" s="5" t="str">
        <f>(VLOOKUP(Games!B1396, Data!$B$2:$L$134, 5, FALSE)-VLOOKUP(Games!E1396, Data!$B$2:$L$134, 5, FALSE))*'Coefficients - Win Probability'!$D$2</f>
        <v>#N/A</v>
      </c>
      <c r="E1395" s="5" t="str">
        <f>(VLOOKUP(Games!B1396, Data!$B$2:$L$134, 6, FALSE)-VLOOKUP(Games!E1396, Data!$B$2:$L$134, 6, FALSE))*'Coefficients - Win Probability'!$E$2</f>
        <v>#N/A</v>
      </c>
      <c r="F1395" s="5" t="str">
        <f>(VLOOKUP(Games!B1396, Data!$B$2:$L$134, 7, FALSE)-VLOOKUP(Games!E1396, Data!$B$2:$L$134, 7, FALSE))*'Coefficients - Win Probability'!$F$2</f>
        <v>#N/A</v>
      </c>
      <c r="G1395" s="5" t="str">
        <f>(VLOOKUP(Games!B1396, Data!$B$2:$L$134, 8, FALSE)-VLOOKUP(Games!E1396, Data!$B$2:$L$134, 8, FALSE))*'Coefficients - Win Probability'!$G$2</f>
        <v>#N/A</v>
      </c>
      <c r="H1395" s="5" t="str">
        <f>(VLOOKUP(Games!B1396, Data!$B$2:$L$134, 9, FALSE)-VLOOKUP(Games!E1396, Data!$B$2:$L$134, 9, FALSE))*'Coefficients - Win Probability'!$H$2</f>
        <v>#N/A</v>
      </c>
      <c r="I1395" s="5" t="str">
        <f>(VLOOKUP(Games!B1396, Data!$B$2:$L$134, 10, FALSE)-VLOOKUP(Games!E1396, Data!$B$2:$L$134, 10, FALSE))*'Coefficients - Win Probability'!$I$2</f>
        <v>#N/A</v>
      </c>
      <c r="J1395" s="5" t="str">
        <f>(IF(AND(VLOOKUP(Games!B1396, Data!$B$2:$L$134, 11, FALSE)=1, VLOOKUP(Games!E1396, Data!$B$2:$L$134, 11, FALSE)&lt;&gt;1), 1,0))*'Coefficients - Win Probability'!$J$2</f>
        <v>#N/A</v>
      </c>
      <c r="K1395" s="5" t="str">
        <f>(IF(AND(VLOOKUP(Games!B1396, Data!$B$2:$L$134, 11, FALSE)&lt;&gt;1, VLOOKUP(Games!E1396, Data!$B$2:$L$134, 11, FALSE)=1), 1,0))*'Coefficients - Win Probability'!$K$2</f>
        <v>#N/A</v>
      </c>
      <c r="L1395" s="5" t="str">
        <f>(VLOOKUP(Games!B1396, Data!$B$2:$L$134, 3, FALSE)-VLOOKUP(Games!E1396, Data!$B$2:$L$134, 3, FALSE))*'Coefficients - Win Probability'!$L$2</f>
        <v>#N/A</v>
      </c>
      <c r="N1395" s="5" t="str">
        <f t="shared" si="1"/>
        <v>#N/A</v>
      </c>
    </row>
    <row r="1396" ht="14.25" customHeight="1">
      <c r="A1396" s="5" t="n">
        <f>'Coefficients - Win Probability'!$A$2</f>
        <v>0</v>
      </c>
      <c r="B1396" s="5" t="n">
        <f>(Games!G1397)*'Coefficients - Win Probability'!$B$2</f>
        <v>0</v>
      </c>
      <c r="C1396" s="5" t="str">
        <f>(VLOOKUP(Games!B1397, Data!$B$2:$L$134, 4, FALSE)-VLOOKUP(Games!E1397, Data!$B$2:$L$134, 4, FALSE))*'Coefficients - Win Probability'!$C$2</f>
        <v>#N/A</v>
      </c>
      <c r="D1396" s="5" t="str">
        <f>(VLOOKUP(Games!B1397, Data!$B$2:$L$134, 5, FALSE)-VLOOKUP(Games!E1397, Data!$B$2:$L$134, 5, FALSE))*'Coefficients - Win Probability'!$D$2</f>
        <v>#N/A</v>
      </c>
      <c r="E1396" s="5" t="str">
        <f>(VLOOKUP(Games!B1397, Data!$B$2:$L$134, 6, FALSE)-VLOOKUP(Games!E1397, Data!$B$2:$L$134, 6, FALSE))*'Coefficients - Win Probability'!$E$2</f>
        <v>#N/A</v>
      </c>
      <c r="F1396" s="5" t="str">
        <f>(VLOOKUP(Games!B1397, Data!$B$2:$L$134, 7, FALSE)-VLOOKUP(Games!E1397, Data!$B$2:$L$134, 7, FALSE))*'Coefficients - Win Probability'!$F$2</f>
        <v>#N/A</v>
      </c>
      <c r="G1396" s="5" t="str">
        <f>(VLOOKUP(Games!B1397, Data!$B$2:$L$134, 8, FALSE)-VLOOKUP(Games!E1397, Data!$B$2:$L$134, 8, FALSE))*'Coefficients - Win Probability'!$G$2</f>
        <v>#N/A</v>
      </c>
      <c r="H1396" s="5" t="str">
        <f>(VLOOKUP(Games!B1397, Data!$B$2:$L$134, 9, FALSE)-VLOOKUP(Games!E1397, Data!$B$2:$L$134, 9, FALSE))*'Coefficients - Win Probability'!$H$2</f>
        <v>#N/A</v>
      </c>
      <c r="I1396" s="5" t="str">
        <f>(VLOOKUP(Games!B1397, Data!$B$2:$L$134, 10, FALSE)-VLOOKUP(Games!E1397, Data!$B$2:$L$134, 10, FALSE))*'Coefficients - Win Probability'!$I$2</f>
        <v>#N/A</v>
      </c>
      <c r="J1396" s="5" t="str">
        <f>(IF(AND(VLOOKUP(Games!B1397, Data!$B$2:$L$134, 11, FALSE)=1, VLOOKUP(Games!E1397, Data!$B$2:$L$134, 11, FALSE)&lt;&gt;1), 1,0))*'Coefficients - Win Probability'!$J$2</f>
        <v>#N/A</v>
      </c>
      <c r="K1396" s="5" t="str">
        <f>(IF(AND(VLOOKUP(Games!B1397, Data!$B$2:$L$134, 11, FALSE)&lt;&gt;1, VLOOKUP(Games!E1397, Data!$B$2:$L$134, 11, FALSE)=1), 1,0))*'Coefficients - Win Probability'!$K$2</f>
        <v>#N/A</v>
      </c>
      <c r="L1396" s="5" t="str">
        <f>(VLOOKUP(Games!B1397, Data!$B$2:$L$134, 3, FALSE)-VLOOKUP(Games!E1397, Data!$B$2:$L$134, 3, FALSE))*'Coefficients - Win Probability'!$L$2</f>
        <v>#N/A</v>
      </c>
      <c r="N1396" s="5" t="str">
        <f t="shared" si="1"/>
        <v>#N/A</v>
      </c>
    </row>
    <row r="1397" ht="14.25" customHeight="1">
      <c r="A1397" s="5" t="n">
        <f>'Coefficients - Win Probability'!$A$2</f>
        <v>0</v>
      </c>
      <c r="B1397" s="5" t="n">
        <f>(Games!G1398)*'Coefficients - Win Probability'!$B$2</f>
        <v>0</v>
      </c>
      <c r="C1397" s="5" t="str">
        <f>(VLOOKUP(Games!B1398, Data!$B$2:$L$134, 4, FALSE)-VLOOKUP(Games!E1398, Data!$B$2:$L$134, 4, FALSE))*'Coefficients - Win Probability'!$C$2</f>
        <v>#N/A</v>
      </c>
      <c r="D1397" s="5" t="str">
        <f>(VLOOKUP(Games!B1398, Data!$B$2:$L$134, 5, FALSE)-VLOOKUP(Games!E1398, Data!$B$2:$L$134, 5, FALSE))*'Coefficients - Win Probability'!$D$2</f>
        <v>#N/A</v>
      </c>
      <c r="E1397" s="5" t="str">
        <f>(VLOOKUP(Games!B1398, Data!$B$2:$L$134, 6, FALSE)-VLOOKUP(Games!E1398, Data!$B$2:$L$134, 6, FALSE))*'Coefficients - Win Probability'!$E$2</f>
        <v>#N/A</v>
      </c>
      <c r="F1397" s="5" t="str">
        <f>(VLOOKUP(Games!B1398, Data!$B$2:$L$134, 7, FALSE)-VLOOKUP(Games!E1398, Data!$B$2:$L$134, 7, FALSE))*'Coefficients - Win Probability'!$F$2</f>
        <v>#N/A</v>
      </c>
      <c r="G1397" s="5" t="str">
        <f>(VLOOKUP(Games!B1398, Data!$B$2:$L$134, 8, FALSE)-VLOOKUP(Games!E1398, Data!$B$2:$L$134, 8, FALSE))*'Coefficients - Win Probability'!$G$2</f>
        <v>#N/A</v>
      </c>
      <c r="H1397" s="5" t="str">
        <f>(VLOOKUP(Games!B1398, Data!$B$2:$L$134, 9, FALSE)-VLOOKUP(Games!E1398, Data!$B$2:$L$134, 9, FALSE))*'Coefficients - Win Probability'!$H$2</f>
        <v>#N/A</v>
      </c>
      <c r="I1397" s="5" t="str">
        <f>(VLOOKUP(Games!B1398, Data!$B$2:$L$134, 10, FALSE)-VLOOKUP(Games!E1398, Data!$B$2:$L$134, 10, FALSE))*'Coefficients - Win Probability'!$I$2</f>
        <v>#N/A</v>
      </c>
      <c r="J1397" s="5" t="str">
        <f>(IF(AND(VLOOKUP(Games!B1398, Data!$B$2:$L$134, 11, FALSE)=1, VLOOKUP(Games!E1398, Data!$B$2:$L$134, 11, FALSE)&lt;&gt;1), 1,0))*'Coefficients - Win Probability'!$J$2</f>
        <v>#N/A</v>
      </c>
      <c r="K1397" s="5" t="str">
        <f>(IF(AND(VLOOKUP(Games!B1398, Data!$B$2:$L$134, 11, FALSE)&lt;&gt;1, VLOOKUP(Games!E1398, Data!$B$2:$L$134, 11, FALSE)=1), 1,0))*'Coefficients - Win Probability'!$K$2</f>
        <v>#N/A</v>
      </c>
      <c r="L1397" s="5" t="str">
        <f>(VLOOKUP(Games!B1398, Data!$B$2:$L$134, 3, FALSE)-VLOOKUP(Games!E1398, Data!$B$2:$L$134, 3, FALSE))*'Coefficients - Win Probability'!$L$2</f>
        <v>#N/A</v>
      </c>
      <c r="N1397" s="5" t="str">
        <f t="shared" si="1"/>
        <v>#N/A</v>
      </c>
    </row>
    <row r="1398" ht="14.25" customHeight="1">
      <c r="A1398" s="5" t="n">
        <f>'Coefficients - Win Probability'!$A$2</f>
        <v>0</v>
      </c>
      <c r="B1398" s="5" t="n">
        <f>(Games!G1399)*'Coefficients - Win Probability'!$B$2</f>
        <v>0</v>
      </c>
      <c r="C1398" s="5" t="str">
        <f>(VLOOKUP(Games!B1399, Data!$B$2:$L$134, 4, FALSE)-VLOOKUP(Games!E1399, Data!$B$2:$L$134, 4, FALSE))*'Coefficients - Win Probability'!$C$2</f>
        <v>#N/A</v>
      </c>
      <c r="D1398" s="5" t="str">
        <f>(VLOOKUP(Games!B1399, Data!$B$2:$L$134, 5, FALSE)-VLOOKUP(Games!E1399, Data!$B$2:$L$134, 5, FALSE))*'Coefficients - Win Probability'!$D$2</f>
        <v>#N/A</v>
      </c>
      <c r="E1398" s="5" t="str">
        <f>(VLOOKUP(Games!B1399, Data!$B$2:$L$134, 6, FALSE)-VLOOKUP(Games!E1399, Data!$B$2:$L$134, 6, FALSE))*'Coefficients - Win Probability'!$E$2</f>
        <v>#N/A</v>
      </c>
      <c r="F1398" s="5" t="str">
        <f>(VLOOKUP(Games!B1399, Data!$B$2:$L$134, 7, FALSE)-VLOOKUP(Games!E1399, Data!$B$2:$L$134, 7, FALSE))*'Coefficients - Win Probability'!$F$2</f>
        <v>#N/A</v>
      </c>
      <c r="G1398" s="5" t="str">
        <f>(VLOOKUP(Games!B1399, Data!$B$2:$L$134, 8, FALSE)-VLOOKUP(Games!E1399, Data!$B$2:$L$134, 8, FALSE))*'Coefficients - Win Probability'!$G$2</f>
        <v>#N/A</v>
      </c>
      <c r="H1398" s="5" t="str">
        <f>(VLOOKUP(Games!B1399, Data!$B$2:$L$134, 9, FALSE)-VLOOKUP(Games!E1399, Data!$B$2:$L$134, 9, FALSE))*'Coefficients - Win Probability'!$H$2</f>
        <v>#N/A</v>
      </c>
      <c r="I1398" s="5" t="str">
        <f>(VLOOKUP(Games!B1399, Data!$B$2:$L$134, 10, FALSE)-VLOOKUP(Games!E1399, Data!$B$2:$L$134, 10, FALSE))*'Coefficients - Win Probability'!$I$2</f>
        <v>#N/A</v>
      </c>
      <c r="J1398" s="5" t="str">
        <f>(IF(AND(VLOOKUP(Games!B1399, Data!$B$2:$L$134, 11, FALSE)=1, VLOOKUP(Games!E1399, Data!$B$2:$L$134, 11, FALSE)&lt;&gt;1), 1,0))*'Coefficients - Win Probability'!$J$2</f>
        <v>#N/A</v>
      </c>
      <c r="K1398" s="5" t="str">
        <f>(IF(AND(VLOOKUP(Games!B1399, Data!$B$2:$L$134, 11, FALSE)&lt;&gt;1, VLOOKUP(Games!E1399, Data!$B$2:$L$134, 11, FALSE)=1), 1,0))*'Coefficients - Win Probability'!$K$2</f>
        <v>#N/A</v>
      </c>
      <c r="L1398" s="5" t="str">
        <f>(VLOOKUP(Games!B1399, Data!$B$2:$L$134, 3, FALSE)-VLOOKUP(Games!E1399, Data!$B$2:$L$134, 3, FALSE))*'Coefficients - Win Probability'!$L$2</f>
        <v>#N/A</v>
      </c>
      <c r="N1398" s="5" t="str">
        <f t="shared" si="1"/>
        <v>#N/A</v>
      </c>
    </row>
    <row r="1399" ht="14.25" customHeight="1">
      <c r="A1399" s="5" t="n">
        <f>'Coefficients - Win Probability'!$A$2</f>
        <v>0</v>
      </c>
      <c r="B1399" s="5" t="n">
        <f>(Games!G1400)*'Coefficients - Win Probability'!$B$2</f>
        <v>0</v>
      </c>
      <c r="C1399" s="5" t="str">
        <f>(VLOOKUP(Games!B1400, Data!$B$2:$L$134, 4, FALSE)-VLOOKUP(Games!E1400, Data!$B$2:$L$134, 4, FALSE))*'Coefficients - Win Probability'!$C$2</f>
        <v>#N/A</v>
      </c>
      <c r="D1399" s="5" t="str">
        <f>(VLOOKUP(Games!B1400, Data!$B$2:$L$134, 5, FALSE)-VLOOKUP(Games!E1400, Data!$B$2:$L$134, 5, FALSE))*'Coefficients - Win Probability'!$D$2</f>
        <v>#N/A</v>
      </c>
      <c r="E1399" s="5" t="str">
        <f>(VLOOKUP(Games!B1400, Data!$B$2:$L$134, 6, FALSE)-VLOOKUP(Games!E1400, Data!$B$2:$L$134, 6, FALSE))*'Coefficients - Win Probability'!$E$2</f>
        <v>#N/A</v>
      </c>
      <c r="F1399" s="5" t="str">
        <f>(VLOOKUP(Games!B1400, Data!$B$2:$L$134, 7, FALSE)-VLOOKUP(Games!E1400, Data!$B$2:$L$134, 7, FALSE))*'Coefficients - Win Probability'!$F$2</f>
        <v>#N/A</v>
      </c>
      <c r="G1399" s="5" t="str">
        <f>(VLOOKUP(Games!B1400, Data!$B$2:$L$134, 8, FALSE)-VLOOKUP(Games!E1400, Data!$B$2:$L$134, 8, FALSE))*'Coefficients - Win Probability'!$G$2</f>
        <v>#N/A</v>
      </c>
      <c r="H1399" s="5" t="str">
        <f>(VLOOKUP(Games!B1400, Data!$B$2:$L$134, 9, FALSE)-VLOOKUP(Games!E1400, Data!$B$2:$L$134, 9, FALSE))*'Coefficients - Win Probability'!$H$2</f>
        <v>#N/A</v>
      </c>
      <c r="I1399" s="5" t="str">
        <f>(VLOOKUP(Games!B1400, Data!$B$2:$L$134, 10, FALSE)-VLOOKUP(Games!E1400, Data!$B$2:$L$134, 10, FALSE))*'Coefficients - Win Probability'!$I$2</f>
        <v>#N/A</v>
      </c>
      <c r="J1399" s="5" t="str">
        <f>(IF(AND(VLOOKUP(Games!B1400, Data!$B$2:$L$134, 11, FALSE)=1, VLOOKUP(Games!E1400, Data!$B$2:$L$134, 11, FALSE)&lt;&gt;1), 1,0))*'Coefficients - Win Probability'!$J$2</f>
        <v>#N/A</v>
      </c>
      <c r="K1399" s="5" t="str">
        <f>(IF(AND(VLOOKUP(Games!B1400, Data!$B$2:$L$134, 11, FALSE)&lt;&gt;1, VLOOKUP(Games!E1400, Data!$B$2:$L$134, 11, FALSE)=1), 1,0))*'Coefficients - Win Probability'!$K$2</f>
        <v>#N/A</v>
      </c>
      <c r="L1399" s="5" t="str">
        <f>(VLOOKUP(Games!B1400, Data!$B$2:$L$134, 3, FALSE)-VLOOKUP(Games!E1400, Data!$B$2:$L$134, 3, FALSE))*'Coefficients - Win Probability'!$L$2</f>
        <v>#N/A</v>
      </c>
      <c r="N1399" s="5" t="str">
        <f t="shared" si="1"/>
        <v>#N/A</v>
      </c>
    </row>
    <row r="1400" ht="14.25" customHeight="1">
      <c r="A1400" s="5" t="n">
        <f>'Coefficients - Win Probability'!$A$2</f>
        <v>0</v>
      </c>
      <c r="B1400" s="5" t="n">
        <f>(Games!G1401)*'Coefficients - Win Probability'!$B$2</f>
        <v>0</v>
      </c>
      <c r="C1400" s="5" t="str">
        <f>(VLOOKUP(Games!B1401, Data!$B$2:$L$134, 4, FALSE)-VLOOKUP(Games!E1401, Data!$B$2:$L$134, 4, FALSE))*'Coefficients - Win Probability'!$C$2</f>
        <v>#N/A</v>
      </c>
      <c r="D1400" s="5" t="str">
        <f>(VLOOKUP(Games!B1401, Data!$B$2:$L$134, 5, FALSE)-VLOOKUP(Games!E1401, Data!$B$2:$L$134, 5, FALSE))*'Coefficients - Win Probability'!$D$2</f>
        <v>#N/A</v>
      </c>
      <c r="E1400" s="5" t="str">
        <f>(VLOOKUP(Games!B1401, Data!$B$2:$L$134, 6, FALSE)-VLOOKUP(Games!E1401, Data!$B$2:$L$134, 6, FALSE))*'Coefficients - Win Probability'!$E$2</f>
        <v>#N/A</v>
      </c>
      <c r="F1400" s="5" t="str">
        <f>(VLOOKUP(Games!B1401, Data!$B$2:$L$134, 7, FALSE)-VLOOKUP(Games!E1401, Data!$B$2:$L$134, 7, FALSE))*'Coefficients - Win Probability'!$F$2</f>
        <v>#N/A</v>
      </c>
      <c r="G1400" s="5" t="str">
        <f>(VLOOKUP(Games!B1401, Data!$B$2:$L$134, 8, FALSE)-VLOOKUP(Games!E1401, Data!$B$2:$L$134, 8, FALSE))*'Coefficients - Win Probability'!$G$2</f>
        <v>#N/A</v>
      </c>
      <c r="H1400" s="5" t="str">
        <f>(VLOOKUP(Games!B1401, Data!$B$2:$L$134, 9, FALSE)-VLOOKUP(Games!E1401, Data!$B$2:$L$134, 9, FALSE))*'Coefficients - Win Probability'!$H$2</f>
        <v>#N/A</v>
      </c>
      <c r="I1400" s="5" t="str">
        <f>(VLOOKUP(Games!B1401, Data!$B$2:$L$134, 10, FALSE)-VLOOKUP(Games!E1401, Data!$B$2:$L$134, 10, FALSE))*'Coefficients - Win Probability'!$I$2</f>
        <v>#N/A</v>
      </c>
      <c r="J1400" s="5" t="str">
        <f>(IF(AND(VLOOKUP(Games!B1401, Data!$B$2:$L$134, 11, FALSE)=1, VLOOKUP(Games!E1401, Data!$B$2:$L$134, 11, FALSE)&lt;&gt;1), 1,0))*'Coefficients - Win Probability'!$J$2</f>
        <v>#N/A</v>
      </c>
      <c r="K1400" s="5" t="str">
        <f>(IF(AND(VLOOKUP(Games!B1401, Data!$B$2:$L$134, 11, FALSE)&lt;&gt;1, VLOOKUP(Games!E1401, Data!$B$2:$L$134, 11, FALSE)=1), 1,0))*'Coefficients - Win Probability'!$K$2</f>
        <v>#N/A</v>
      </c>
      <c r="L1400" s="5" t="str">
        <f>(VLOOKUP(Games!B1401, Data!$B$2:$L$134, 3, FALSE)-VLOOKUP(Games!E1401, Data!$B$2:$L$134, 3, FALSE))*'Coefficients - Win Probability'!$L$2</f>
        <v>#N/A</v>
      </c>
      <c r="N1400" s="5" t="str">
        <f t="shared" si="1"/>
        <v>#N/A</v>
      </c>
    </row>
    <row r="1401" ht="14.25" customHeight="1">
      <c r="A1401" s="5" t="n">
        <f>'Coefficients - Win Probability'!$A$2</f>
        <v>0</v>
      </c>
      <c r="B1401" s="5" t="n">
        <f>(Games!G1402)*'Coefficients - Win Probability'!$B$2</f>
        <v>0</v>
      </c>
      <c r="C1401" s="5" t="str">
        <f>(VLOOKUP(Games!B1402, Data!$B$2:$L$134, 4, FALSE)-VLOOKUP(Games!E1402, Data!$B$2:$L$134, 4, FALSE))*'Coefficients - Win Probability'!$C$2</f>
        <v>#N/A</v>
      </c>
      <c r="D1401" s="5" t="str">
        <f>(VLOOKUP(Games!B1402, Data!$B$2:$L$134, 5, FALSE)-VLOOKUP(Games!E1402, Data!$B$2:$L$134, 5, FALSE))*'Coefficients - Win Probability'!$D$2</f>
        <v>#N/A</v>
      </c>
      <c r="E1401" s="5" t="str">
        <f>(VLOOKUP(Games!B1402, Data!$B$2:$L$134, 6, FALSE)-VLOOKUP(Games!E1402, Data!$B$2:$L$134, 6, FALSE))*'Coefficients - Win Probability'!$E$2</f>
        <v>#N/A</v>
      </c>
      <c r="F1401" s="5" t="str">
        <f>(VLOOKUP(Games!B1402, Data!$B$2:$L$134, 7, FALSE)-VLOOKUP(Games!E1402, Data!$B$2:$L$134, 7, FALSE))*'Coefficients - Win Probability'!$F$2</f>
        <v>#N/A</v>
      </c>
      <c r="G1401" s="5" t="str">
        <f>(VLOOKUP(Games!B1402, Data!$B$2:$L$134, 8, FALSE)-VLOOKUP(Games!E1402, Data!$B$2:$L$134, 8, FALSE))*'Coefficients - Win Probability'!$G$2</f>
        <v>#N/A</v>
      </c>
      <c r="H1401" s="5" t="str">
        <f>(VLOOKUP(Games!B1402, Data!$B$2:$L$134, 9, FALSE)-VLOOKUP(Games!E1402, Data!$B$2:$L$134, 9, FALSE))*'Coefficients - Win Probability'!$H$2</f>
        <v>#N/A</v>
      </c>
      <c r="I1401" s="5" t="str">
        <f>(VLOOKUP(Games!B1402, Data!$B$2:$L$134, 10, FALSE)-VLOOKUP(Games!E1402, Data!$B$2:$L$134, 10, FALSE))*'Coefficients - Win Probability'!$I$2</f>
        <v>#N/A</v>
      </c>
      <c r="J1401" s="5" t="str">
        <f>(IF(AND(VLOOKUP(Games!B1402, Data!$B$2:$L$134, 11, FALSE)=1, VLOOKUP(Games!E1402, Data!$B$2:$L$134, 11, FALSE)&lt;&gt;1), 1,0))*'Coefficients - Win Probability'!$J$2</f>
        <v>#N/A</v>
      </c>
      <c r="K1401" s="5" t="str">
        <f>(IF(AND(VLOOKUP(Games!B1402, Data!$B$2:$L$134, 11, FALSE)&lt;&gt;1, VLOOKUP(Games!E1402, Data!$B$2:$L$134, 11, FALSE)=1), 1,0))*'Coefficients - Win Probability'!$K$2</f>
        <v>#N/A</v>
      </c>
      <c r="L1401" s="5" t="str">
        <f>(VLOOKUP(Games!B1402, Data!$B$2:$L$134, 3, FALSE)-VLOOKUP(Games!E1402, Data!$B$2:$L$134, 3, FALSE))*'Coefficients - Win Probability'!$L$2</f>
        <v>#N/A</v>
      </c>
      <c r="N1401" s="5" t="str">
        <f t="shared" si="1"/>
        <v>#N/A</v>
      </c>
    </row>
    <row r="1402" ht="14.25" customHeight="1">
      <c r="A1402" s="5" t="n">
        <f>'Coefficients - Win Probability'!$A$2</f>
        <v>0</v>
      </c>
      <c r="B1402" s="5" t="n">
        <f>(Games!G1403)*'Coefficients - Win Probability'!$B$2</f>
        <v>0</v>
      </c>
      <c r="C1402" s="5" t="str">
        <f>(VLOOKUP(Games!B1403, Data!$B$2:$L$134, 4, FALSE)-VLOOKUP(Games!E1403, Data!$B$2:$L$134, 4, FALSE))*'Coefficients - Win Probability'!$C$2</f>
        <v>#N/A</v>
      </c>
      <c r="D1402" s="5" t="str">
        <f>(VLOOKUP(Games!B1403, Data!$B$2:$L$134, 5, FALSE)-VLOOKUP(Games!E1403, Data!$B$2:$L$134, 5, FALSE))*'Coefficients - Win Probability'!$D$2</f>
        <v>#N/A</v>
      </c>
      <c r="E1402" s="5" t="str">
        <f>(VLOOKUP(Games!B1403, Data!$B$2:$L$134, 6, FALSE)-VLOOKUP(Games!E1403, Data!$B$2:$L$134, 6, FALSE))*'Coefficients - Win Probability'!$E$2</f>
        <v>#N/A</v>
      </c>
      <c r="F1402" s="5" t="str">
        <f>(VLOOKUP(Games!B1403, Data!$B$2:$L$134, 7, FALSE)-VLOOKUP(Games!E1403, Data!$B$2:$L$134, 7, FALSE))*'Coefficients - Win Probability'!$F$2</f>
        <v>#N/A</v>
      </c>
      <c r="G1402" s="5" t="str">
        <f>(VLOOKUP(Games!B1403, Data!$B$2:$L$134, 8, FALSE)-VLOOKUP(Games!E1403, Data!$B$2:$L$134, 8, FALSE))*'Coefficients - Win Probability'!$G$2</f>
        <v>#N/A</v>
      </c>
      <c r="H1402" s="5" t="str">
        <f>(VLOOKUP(Games!B1403, Data!$B$2:$L$134, 9, FALSE)-VLOOKUP(Games!E1403, Data!$B$2:$L$134, 9, FALSE))*'Coefficients - Win Probability'!$H$2</f>
        <v>#N/A</v>
      </c>
      <c r="I1402" s="5" t="str">
        <f>(VLOOKUP(Games!B1403, Data!$B$2:$L$134, 10, FALSE)-VLOOKUP(Games!E1403, Data!$B$2:$L$134, 10, FALSE))*'Coefficients - Win Probability'!$I$2</f>
        <v>#N/A</v>
      </c>
      <c r="J1402" s="5" t="str">
        <f>(IF(AND(VLOOKUP(Games!B1403, Data!$B$2:$L$134, 11, FALSE)=1, VLOOKUP(Games!E1403, Data!$B$2:$L$134, 11, FALSE)&lt;&gt;1), 1,0))*'Coefficients - Win Probability'!$J$2</f>
        <v>#N/A</v>
      </c>
      <c r="K1402" s="5" t="str">
        <f>(IF(AND(VLOOKUP(Games!B1403, Data!$B$2:$L$134, 11, FALSE)&lt;&gt;1, VLOOKUP(Games!E1403, Data!$B$2:$L$134, 11, FALSE)=1), 1,0))*'Coefficients - Win Probability'!$K$2</f>
        <v>#N/A</v>
      </c>
      <c r="L1402" s="5" t="str">
        <f>(VLOOKUP(Games!B1403, Data!$B$2:$L$134, 3, FALSE)-VLOOKUP(Games!E1403, Data!$B$2:$L$134, 3, FALSE))*'Coefficients - Win Probability'!$L$2</f>
        <v>#N/A</v>
      </c>
      <c r="N1402" s="5" t="str">
        <f t="shared" si="1"/>
        <v>#N/A</v>
      </c>
    </row>
    <row r="1403" ht="14.25" customHeight="1">
      <c r="A1403" s="5" t="n">
        <f>'Coefficients - Win Probability'!$A$2</f>
        <v>0</v>
      </c>
      <c r="B1403" s="5" t="n">
        <f>(Games!G1404)*'Coefficients - Win Probability'!$B$2</f>
        <v>0</v>
      </c>
      <c r="C1403" s="5" t="str">
        <f>(VLOOKUP(Games!B1404, Data!$B$2:$L$134, 4, FALSE)-VLOOKUP(Games!E1404, Data!$B$2:$L$134, 4, FALSE))*'Coefficients - Win Probability'!$C$2</f>
        <v>#N/A</v>
      </c>
      <c r="D1403" s="5" t="str">
        <f>(VLOOKUP(Games!B1404, Data!$B$2:$L$134, 5, FALSE)-VLOOKUP(Games!E1404, Data!$B$2:$L$134, 5, FALSE))*'Coefficients - Win Probability'!$D$2</f>
        <v>#N/A</v>
      </c>
      <c r="E1403" s="5" t="str">
        <f>(VLOOKUP(Games!B1404, Data!$B$2:$L$134, 6, FALSE)-VLOOKUP(Games!E1404, Data!$B$2:$L$134, 6, FALSE))*'Coefficients - Win Probability'!$E$2</f>
        <v>#N/A</v>
      </c>
      <c r="F1403" s="5" t="str">
        <f>(VLOOKUP(Games!B1404, Data!$B$2:$L$134, 7, FALSE)-VLOOKUP(Games!E1404, Data!$B$2:$L$134, 7, FALSE))*'Coefficients - Win Probability'!$F$2</f>
        <v>#N/A</v>
      </c>
      <c r="G1403" s="5" t="str">
        <f>(VLOOKUP(Games!B1404, Data!$B$2:$L$134, 8, FALSE)-VLOOKUP(Games!E1404, Data!$B$2:$L$134, 8, FALSE))*'Coefficients - Win Probability'!$G$2</f>
        <v>#N/A</v>
      </c>
      <c r="H1403" s="5" t="str">
        <f>(VLOOKUP(Games!B1404, Data!$B$2:$L$134, 9, FALSE)-VLOOKUP(Games!E1404, Data!$B$2:$L$134, 9, FALSE))*'Coefficients - Win Probability'!$H$2</f>
        <v>#N/A</v>
      </c>
      <c r="I1403" s="5" t="str">
        <f>(VLOOKUP(Games!B1404, Data!$B$2:$L$134, 10, FALSE)-VLOOKUP(Games!E1404, Data!$B$2:$L$134, 10, FALSE))*'Coefficients - Win Probability'!$I$2</f>
        <v>#N/A</v>
      </c>
      <c r="J1403" s="5" t="str">
        <f>(IF(AND(VLOOKUP(Games!B1404, Data!$B$2:$L$134, 11, FALSE)=1, VLOOKUP(Games!E1404, Data!$B$2:$L$134, 11, FALSE)&lt;&gt;1), 1,0))*'Coefficients - Win Probability'!$J$2</f>
        <v>#N/A</v>
      </c>
      <c r="K1403" s="5" t="str">
        <f>(IF(AND(VLOOKUP(Games!B1404, Data!$B$2:$L$134, 11, FALSE)&lt;&gt;1, VLOOKUP(Games!E1404, Data!$B$2:$L$134, 11, FALSE)=1), 1,0))*'Coefficients - Win Probability'!$K$2</f>
        <v>#N/A</v>
      </c>
      <c r="L1403" s="5" t="str">
        <f>(VLOOKUP(Games!B1404, Data!$B$2:$L$134, 3, FALSE)-VLOOKUP(Games!E1404, Data!$B$2:$L$134, 3, FALSE))*'Coefficients - Win Probability'!$L$2</f>
        <v>#N/A</v>
      </c>
      <c r="N1403" s="5" t="str">
        <f t="shared" si="1"/>
        <v>#N/A</v>
      </c>
    </row>
    <row r="1404" ht="14.25" customHeight="1">
      <c r="A1404" s="5" t="n">
        <f>'Coefficients - Win Probability'!$A$2</f>
        <v>0</v>
      </c>
      <c r="B1404" s="5" t="n">
        <f>(Games!G1405)*'Coefficients - Win Probability'!$B$2</f>
        <v>0</v>
      </c>
      <c r="C1404" s="5" t="str">
        <f>(VLOOKUP(Games!B1405, Data!$B$2:$L$134, 4, FALSE)-VLOOKUP(Games!E1405, Data!$B$2:$L$134, 4, FALSE))*'Coefficients - Win Probability'!$C$2</f>
        <v>#N/A</v>
      </c>
      <c r="D1404" s="5" t="str">
        <f>(VLOOKUP(Games!B1405, Data!$B$2:$L$134, 5, FALSE)-VLOOKUP(Games!E1405, Data!$B$2:$L$134, 5, FALSE))*'Coefficients - Win Probability'!$D$2</f>
        <v>#N/A</v>
      </c>
      <c r="E1404" s="5" t="str">
        <f>(VLOOKUP(Games!B1405, Data!$B$2:$L$134, 6, FALSE)-VLOOKUP(Games!E1405, Data!$B$2:$L$134, 6, FALSE))*'Coefficients - Win Probability'!$E$2</f>
        <v>#N/A</v>
      </c>
      <c r="F1404" s="5" t="str">
        <f>(VLOOKUP(Games!B1405, Data!$B$2:$L$134, 7, FALSE)-VLOOKUP(Games!E1405, Data!$B$2:$L$134, 7, FALSE))*'Coefficients - Win Probability'!$F$2</f>
        <v>#N/A</v>
      </c>
      <c r="G1404" s="5" t="str">
        <f>(VLOOKUP(Games!B1405, Data!$B$2:$L$134, 8, FALSE)-VLOOKUP(Games!E1405, Data!$B$2:$L$134, 8, FALSE))*'Coefficients - Win Probability'!$G$2</f>
        <v>#N/A</v>
      </c>
      <c r="H1404" s="5" t="str">
        <f>(VLOOKUP(Games!B1405, Data!$B$2:$L$134, 9, FALSE)-VLOOKUP(Games!E1405, Data!$B$2:$L$134, 9, FALSE))*'Coefficients - Win Probability'!$H$2</f>
        <v>#N/A</v>
      </c>
      <c r="I1404" s="5" t="str">
        <f>(VLOOKUP(Games!B1405, Data!$B$2:$L$134, 10, FALSE)-VLOOKUP(Games!E1405, Data!$B$2:$L$134, 10, FALSE))*'Coefficients - Win Probability'!$I$2</f>
        <v>#N/A</v>
      </c>
      <c r="J1404" s="5" t="str">
        <f>(IF(AND(VLOOKUP(Games!B1405, Data!$B$2:$L$134, 11, FALSE)=1, VLOOKUP(Games!E1405, Data!$B$2:$L$134, 11, FALSE)&lt;&gt;1), 1,0))*'Coefficients - Win Probability'!$J$2</f>
        <v>#N/A</v>
      </c>
      <c r="K1404" s="5" t="str">
        <f>(IF(AND(VLOOKUP(Games!B1405, Data!$B$2:$L$134, 11, FALSE)&lt;&gt;1, VLOOKUP(Games!E1405, Data!$B$2:$L$134, 11, FALSE)=1), 1,0))*'Coefficients - Win Probability'!$K$2</f>
        <v>#N/A</v>
      </c>
      <c r="L1404" s="5" t="str">
        <f>(VLOOKUP(Games!B1405, Data!$B$2:$L$134, 3, FALSE)-VLOOKUP(Games!E1405, Data!$B$2:$L$134, 3, FALSE))*'Coefficients - Win Probability'!$L$2</f>
        <v>#N/A</v>
      </c>
      <c r="N1404" s="5" t="str">
        <f t="shared" si="1"/>
        <v>#N/A</v>
      </c>
    </row>
    <row r="1405" ht="14.25" customHeight="1">
      <c r="A1405" s="5" t="n">
        <f>'Coefficients - Win Probability'!$A$2</f>
        <v>0</v>
      </c>
      <c r="B1405" s="5" t="n">
        <f>(Games!G1406)*'Coefficients - Win Probability'!$B$2</f>
        <v>0</v>
      </c>
      <c r="C1405" s="5" t="str">
        <f>(VLOOKUP(Games!B1406, Data!$B$2:$L$134, 4, FALSE)-VLOOKUP(Games!E1406, Data!$B$2:$L$134, 4, FALSE))*'Coefficients - Win Probability'!$C$2</f>
        <v>#N/A</v>
      </c>
      <c r="D1405" s="5" t="str">
        <f>(VLOOKUP(Games!B1406, Data!$B$2:$L$134, 5, FALSE)-VLOOKUP(Games!E1406, Data!$B$2:$L$134, 5, FALSE))*'Coefficients - Win Probability'!$D$2</f>
        <v>#N/A</v>
      </c>
      <c r="E1405" s="5" t="str">
        <f>(VLOOKUP(Games!B1406, Data!$B$2:$L$134, 6, FALSE)-VLOOKUP(Games!E1406, Data!$B$2:$L$134, 6, FALSE))*'Coefficients - Win Probability'!$E$2</f>
        <v>#N/A</v>
      </c>
      <c r="F1405" s="5" t="str">
        <f>(VLOOKUP(Games!B1406, Data!$B$2:$L$134, 7, FALSE)-VLOOKUP(Games!E1406, Data!$B$2:$L$134, 7, FALSE))*'Coefficients - Win Probability'!$F$2</f>
        <v>#N/A</v>
      </c>
      <c r="G1405" s="5" t="str">
        <f>(VLOOKUP(Games!B1406, Data!$B$2:$L$134, 8, FALSE)-VLOOKUP(Games!E1406, Data!$B$2:$L$134, 8, FALSE))*'Coefficients - Win Probability'!$G$2</f>
        <v>#N/A</v>
      </c>
      <c r="H1405" s="5" t="str">
        <f>(VLOOKUP(Games!B1406, Data!$B$2:$L$134, 9, FALSE)-VLOOKUP(Games!E1406, Data!$B$2:$L$134, 9, FALSE))*'Coefficients - Win Probability'!$H$2</f>
        <v>#N/A</v>
      </c>
      <c r="I1405" s="5" t="str">
        <f>(VLOOKUP(Games!B1406, Data!$B$2:$L$134, 10, FALSE)-VLOOKUP(Games!E1406, Data!$B$2:$L$134, 10, FALSE))*'Coefficients - Win Probability'!$I$2</f>
        <v>#N/A</v>
      </c>
      <c r="J1405" s="5" t="str">
        <f>(IF(AND(VLOOKUP(Games!B1406, Data!$B$2:$L$134, 11, FALSE)=1, VLOOKUP(Games!E1406, Data!$B$2:$L$134, 11, FALSE)&lt;&gt;1), 1,0))*'Coefficients - Win Probability'!$J$2</f>
        <v>#N/A</v>
      </c>
      <c r="K1405" s="5" t="str">
        <f>(IF(AND(VLOOKUP(Games!B1406, Data!$B$2:$L$134, 11, FALSE)&lt;&gt;1, VLOOKUP(Games!E1406, Data!$B$2:$L$134, 11, FALSE)=1), 1,0))*'Coefficients - Win Probability'!$K$2</f>
        <v>#N/A</v>
      </c>
      <c r="L1405" s="5" t="str">
        <f>(VLOOKUP(Games!B1406, Data!$B$2:$L$134, 3, FALSE)-VLOOKUP(Games!E1406, Data!$B$2:$L$134, 3, FALSE))*'Coefficients - Win Probability'!$L$2</f>
        <v>#N/A</v>
      </c>
      <c r="N1405" s="5" t="str">
        <f t="shared" si="1"/>
        <v>#N/A</v>
      </c>
    </row>
    <row r="1406" ht="14.25" customHeight="1">
      <c r="A1406" s="5" t="n">
        <f>'Coefficients - Win Probability'!$A$2</f>
        <v>0</v>
      </c>
      <c r="B1406" s="5" t="n">
        <f>(Games!G1407)*'Coefficients - Win Probability'!$B$2</f>
        <v>0</v>
      </c>
      <c r="C1406" s="5" t="str">
        <f>(VLOOKUP(Games!B1407, Data!$B$2:$L$134, 4, FALSE)-VLOOKUP(Games!E1407, Data!$B$2:$L$134, 4, FALSE))*'Coefficients - Win Probability'!$C$2</f>
        <v>#N/A</v>
      </c>
      <c r="D1406" s="5" t="str">
        <f>(VLOOKUP(Games!B1407, Data!$B$2:$L$134, 5, FALSE)-VLOOKUP(Games!E1407, Data!$B$2:$L$134, 5, FALSE))*'Coefficients - Win Probability'!$D$2</f>
        <v>#N/A</v>
      </c>
      <c r="E1406" s="5" t="str">
        <f>(VLOOKUP(Games!B1407, Data!$B$2:$L$134, 6, FALSE)-VLOOKUP(Games!E1407, Data!$B$2:$L$134, 6, FALSE))*'Coefficients - Win Probability'!$E$2</f>
        <v>#N/A</v>
      </c>
      <c r="F1406" s="5" t="str">
        <f>(VLOOKUP(Games!B1407, Data!$B$2:$L$134, 7, FALSE)-VLOOKUP(Games!E1407, Data!$B$2:$L$134, 7, FALSE))*'Coefficients - Win Probability'!$F$2</f>
        <v>#N/A</v>
      </c>
      <c r="G1406" s="5" t="str">
        <f>(VLOOKUP(Games!B1407, Data!$B$2:$L$134, 8, FALSE)-VLOOKUP(Games!E1407, Data!$B$2:$L$134, 8, FALSE))*'Coefficients - Win Probability'!$G$2</f>
        <v>#N/A</v>
      </c>
      <c r="H1406" s="5" t="str">
        <f>(VLOOKUP(Games!B1407, Data!$B$2:$L$134, 9, FALSE)-VLOOKUP(Games!E1407, Data!$B$2:$L$134, 9, FALSE))*'Coefficients - Win Probability'!$H$2</f>
        <v>#N/A</v>
      </c>
      <c r="I1406" s="5" t="str">
        <f>(VLOOKUP(Games!B1407, Data!$B$2:$L$134, 10, FALSE)-VLOOKUP(Games!E1407, Data!$B$2:$L$134, 10, FALSE))*'Coefficients - Win Probability'!$I$2</f>
        <v>#N/A</v>
      </c>
      <c r="J1406" s="5" t="str">
        <f>(IF(AND(VLOOKUP(Games!B1407, Data!$B$2:$L$134, 11, FALSE)=1, VLOOKUP(Games!E1407, Data!$B$2:$L$134, 11, FALSE)&lt;&gt;1), 1,0))*'Coefficients - Win Probability'!$J$2</f>
        <v>#N/A</v>
      </c>
      <c r="K1406" s="5" t="str">
        <f>(IF(AND(VLOOKUP(Games!B1407, Data!$B$2:$L$134, 11, FALSE)&lt;&gt;1, VLOOKUP(Games!E1407, Data!$B$2:$L$134, 11, FALSE)=1), 1,0))*'Coefficients - Win Probability'!$K$2</f>
        <v>#N/A</v>
      </c>
      <c r="L1406" s="5" t="str">
        <f>(VLOOKUP(Games!B1407, Data!$B$2:$L$134, 3, FALSE)-VLOOKUP(Games!E1407, Data!$B$2:$L$134, 3, FALSE))*'Coefficients - Win Probability'!$L$2</f>
        <v>#N/A</v>
      </c>
      <c r="N1406" s="5" t="str">
        <f t="shared" si="1"/>
        <v>#N/A</v>
      </c>
    </row>
    <row r="1407" ht="14.25" customHeight="1">
      <c r="A1407" s="5" t="n">
        <f>'Coefficients - Win Probability'!$A$2</f>
        <v>0</v>
      </c>
      <c r="B1407" s="5" t="n">
        <f>(Games!G1408)*'Coefficients - Win Probability'!$B$2</f>
        <v>0</v>
      </c>
      <c r="C1407" s="5" t="str">
        <f>(VLOOKUP(Games!B1408, Data!$B$2:$L$134, 4, FALSE)-VLOOKUP(Games!E1408, Data!$B$2:$L$134, 4, FALSE))*'Coefficients - Win Probability'!$C$2</f>
        <v>#N/A</v>
      </c>
      <c r="D1407" s="5" t="str">
        <f>(VLOOKUP(Games!B1408, Data!$B$2:$L$134, 5, FALSE)-VLOOKUP(Games!E1408, Data!$B$2:$L$134, 5, FALSE))*'Coefficients - Win Probability'!$D$2</f>
        <v>#N/A</v>
      </c>
      <c r="E1407" s="5" t="str">
        <f>(VLOOKUP(Games!B1408, Data!$B$2:$L$134, 6, FALSE)-VLOOKUP(Games!E1408, Data!$B$2:$L$134, 6, FALSE))*'Coefficients - Win Probability'!$E$2</f>
        <v>#N/A</v>
      </c>
      <c r="F1407" s="5" t="str">
        <f>(VLOOKUP(Games!B1408, Data!$B$2:$L$134, 7, FALSE)-VLOOKUP(Games!E1408, Data!$B$2:$L$134, 7, FALSE))*'Coefficients - Win Probability'!$F$2</f>
        <v>#N/A</v>
      </c>
      <c r="G1407" s="5" t="str">
        <f>(VLOOKUP(Games!B1408, Data!$B$2:$L$134, 8, FALSE)-VLOOKUP(Games!E1408, Data!$B$2:$L$134, 8, FALSE))*'Coefficients - Win Probability'!$G$2</f>
        <v>#N/A</v>
      </c>
      <c r="H1407" s="5" t="str">
        <f>(VLOOKUP(Games!B1408, Data!$B$2:$L$134, 9, FALSE)-VLOOKUP(Games!E1408, Data!$B$2:$L$134, 9, FALSE))*'Coefficients - Win Probability'!$H$2</f>
        <v>#N/A</v>
      </c>
      <c r="I1407" s="5" t="str">
        <f>(VLOOKUP(Games!B1408, Data!$B$2:$L$134, 10, FALSE)-VLOOKUP(Games!E1408, Data!$B$2:$L$134, 10, FALSE))*'Coefficients - Win Probability'!$I$2</f>
        <v>#N/A</v>
      </c>
      <c r="J1407" s="5" t="str">
        <f>(IF(AND(VLOOKUP(Games!B1408, Data!$B$2:$L$134, 11, FALSE)=1, VLOOKUP(Games!E1408, Data!$B$2:$L$134, 11, FALSE)&lt;&gt;1), 1,0))*'Coefficients - Win Probability'!$J$2</f>
        <v>#N/A</v>
      </c>
      <c r="K1407" s="5" t="str">
        <f>(IF(AND(VLOOKUP(Games!B1408, Data!$B$2:$L$134, 11, FALSE)&lt;&gt;1, VLOOKUP(Games!E1408, Data!$B$2:$L$134, 11, FALSE)=1), 1,0))*'Coefficients - Win Probability'!$K$2</f>
        <v>#N/A</v>
      </c>
      <c r="L1407" s="5" t="str">
        <f>(VLOOKUP(Games!B1408, Data!$B$2:$L$134, 3, FALSE)-VLOOKUP(Games!E1408, Data!$B$2:$L$134, 3, FALSE))*'Coefficients - Win Probability'!$L$2</f>
        <v>#N/A</v>
      </c>
      <c r="N1407" s="5" t="str">
        <f t="shared" si="1"/>
        <v>#N/A</v>
      </c>
    </row>
    <row r="1408" ht="14.25" customHeight="1">
      <c r="A1408" s="5" t="n">
        <f>'Coefficients - Win Probability'!$A$2</f>
        <v>0</v>
      </c>
      <c r="B1408" s="5" t="n">
        <f>(Games!G1409)*'Coefficients - Win Probability'!$B$2</f>
        <v>0</v>
      </c>
      <c r="C1408" s="5" t="str">
        <f>(VLOOKUP(Games!B1409, Data!$B$2:$L$134, 4, FALSE)-VLOOKUP(Games!E1409, Data!$B$2:$L$134, 4, FALSE))*'Coefficients - Win Probability'!$C$2</f>
        <v>#N/A</v>
      </c>
      <c r="D1408" s="5" t="str">
        <f>(VLOOKUP(Games!B1409, Data!$B$2:$L$134, 5, FALSE)-VLOOKUP(Games!E1409, Data!$B$2:$L$134, 5, FALSE))*'Coefficients - Win Probability'!$D$2</f>
        <v>#N/A</v>
      </c>
      <c r="E1408" s="5" t="str">
        <f>(VLOOKUP(Games!B1409, Data!$B$2:$L$134, 6, FALSE)-VLOOKUP(Games!E1409, Data!$B$2:$L$134, 6, FALSE))*'Coefficients - Win Probability'!$E$2</f>
        <v>#N/A</v>
      </c>
      <c r="F1408" s="5" t="str">
        <f>(VLOOKUP(Games!B1409, Data!$B$2:$L$134, 7, FALSE)-VLOOKUP(Games!E1409, Data!$B$2:$L$134, 7, FALSE))*'Coefficients - Win Probability'!$F$2</f>
        <v>#N/A</v>
      </c>
      <c r="G1408" s="5" t="str">
        <f>(VLOOKUP(Games!B1409, Data!$B$2:$L$134, 8, FALSE)-VLOOKUP(Games!E1409, Data!$B$2:$L$134, 8, FALSE))*'Coefficients - Win Probability'!$G$2</f>
        <v>#N/A</v>
      </c>
      <c r="H1408" s="5" t="str">
        <f>(VLOOKUP(Games!B1409, Data!$B$2:$L$134, 9, FALSE)-VLOOKUP(Games!E1409, Data!$B$2:$L$134, 9, FALSE))*'Coefficients - Win Probability'!$H$2</f>
        <v>#N/A</v>
      </c>
      <c r="I1408" s="5" t="str">
        <f>(VLOOKUP(Games!B1409, Data!$B$2:$L$134, 10, FALSE)-VLOOKUP(Games!E1409, Data!$B$2:$L$134, 10, FALSE))*'Coefficients - Win Probability'!$I$2</f>
        <v>#N/A</v>
      </c>
      <c r="J1408" s="5" t="str">
        <f>(IF(AND(VLOOKUP(Games!B1409, Data!$B$2:$L$134, 11, FALSE)=1, VLOOKUP(Games!E1409, Data!$B$2:$L$134, 11, FALSE)&lt;&gt;1), 1,0))*'Coefficients - Win Probability'!$J$2</f>
        <v>#N/A</v>
      </c>
      <c r="K1408" s="5" t="str">
        <f>(IF(AND(VLOOKUP(Games!B1409, Data!$B$2:$L$134, 11, FALSE)&lt;&gt;1, VLOOKUP(Games!E1409, Data!$B$2:$L$134, 11, FALSE)=1), 1,0))*'Coefficients - Win Probability'!$K$2</f>
        <v>#N/A</v>
      </c>
      <c r="L1408" s="5" t="str">
        <f>(VLOOKUP(Games!B1409, Data!$B$2:$L$134, 3, FALSE)-VLOOKUP(Games!E1409, Data!$B$2:$L$134, 3, FALSE))*'Coefficients - Win Probability'!$L$2</f>
        <v>#N/A</v>
      </c>
      <c r="N1408" s="5" t="str">
        <f t="shared" si="1"/>
        <v>#N/A</v>
      </c>
    </row>
    <row r="1409" ht="14.25" customHeight="1">
      <c r="A1409" s="5" t="n">
        <f>'Coefficients - Win Probability'!$A$2</f>
        <v>0</v>
      </c>
      <c r="B1409" s="5" t="n">
        <f>(Games!G1410)*'Coefficients - Win Probability'!$B$2</f>
        <v>0</v>
      </c>
      <c r="C1409" s="5" t="str">
        <f>(VLOOKUP(Games!B1410, Data!$B$2:$L$134, 4, FALSE)-VLOOKUP(Games!E1410, Data!$B$2:$L$134, 4, FALSE))*'Coefficients - Win Probability'!$C$2</f>
        <v>#N/A</v>
      </c>
      <c r="D1409" s="5" t="str">
        <f>(VLOOKUP(Games!B1410, Data!$B$2:$L$134, 5, FALSE)-VLOOKUP(Games!E1410, Data!$B$2:$L$134, 5, FALSE))*'Coefficients - Win Probability'!$D$2</f>
        <v>#N/A</v>
      </c>
      <c r="E1409" s="5" t="str">
        <f>(VLOOKUP(Games!B1410, Data!$B$2:$L$134, 6, FALSE)-VLOOKUP(Games!E1410, Data!$B$2:$L$134, 6, FALSE))*'Coefficients - Win Probability'!$E$2</f>
        <v>#N/A</v>
      </c>
      <c r="F1409" s="5" t="str">
        <f>(VLOOKUP(Games!B1410, Data!$B$2:$L$134, 7, FALSE)-VLOOKUP(Games!E1410, Data!$B$2:$L$134, 7, FALSE))*'Coefficients - Win Probability'!$F$2</f>
        <v>#N/A</v>
      </c>
      <c r="G1409" s="5" t="str">
        <f>(VLOOKUP(Games!B1410, Data!$B$2:$L$134, 8, FALSE)-VLOOKUP(Games!E1410, Data!$B$2:$L$134, 8, FALSE))*'Coefficients - Win Probability'!$G$2</f>
        <v>#N/A</v>
      </c>
      <c r="H1409" s="5" t="str">
        <f>(VLOOKUP(Games!B1410, Data!$B$2:$L$134, 9, FALSE)-VLOOKUP(Games!E1410, Data!$B$2:$L$134, 9, FALSE))*'Coefficients - Win Probability'!$H$2</f>
        <v>#N/A</v>
      </c>
      <c r="I1409" s="5" t="str">
        <f>(VLOOKUP(Games!B1410, Data!$B$2:$L$134, 10, FALSE)-VLOOKUP(Games!E1410, Data!$B$2:$L$134, 10, FALSE))*'Coefficients - Win Probability'!$I$2</f>
        <v>#N/A</v>
      </c>
      <c r="J1409" s="5" t="str">
        <f>(IF(AND(VLOOKUP(Games!B1410, Data!$B$2:$L$134, 11, FALSE)=1, VLOOKUP(Games!E1410, Data!$B$2:$L$134, 11, FALSE)&lt;&gt;1), 1,0))*'Coefficients - Win Probability'!$J$2</f>
        <v>#N/A</v>
      </c>
      <c r="K1409" s="5" t="str">
        <f>(IF(AND(VLOOKUP(Games!B1410, Data!$B$2:$L$134, 11, FALSE)&lt;&gt;1, VLOOKUP(Games!E1410, Data!$B$2:$L$134, 11, FALSE)=1), 1,0))*'Coefficients - Win Probability'!$K$2</f>
        <v>#N/A</v>
      </c>
      <c r="L1409" s="5" t="str">
        <f>(VLOOKUP(Games!B1410, Data!$B$2:$L$134, 3, FALSE)-VLOOKUP(Games!E1410, Data!$B$2:$L$134, 3, FALSE))*'Coefficients - Win Probability'!$L$2</f>
        <v>#N/A</v>
      </c>
      <c r="N1409" s="5" t="str">
        <f t="shared" si="1"/>
        <v>#N/A</v>
      </c>
    </row>
    <row r="1410" ht="14.25" customHeight="1">
      <c r="A1410" s="5" t="n">
        <f>'Coefficients - Win Probability'!$A$2</f>
        <v>0</v>
      </c>
      <c r="B1410" s="5" t="n">
        <f>(Games!G1411)*'Coefficients - Win Probability'!$B$2</f>
        <v>0</v>
      </c>
      <c r="C1410" s="5" t="str">
        <f>(VLOOKUP(Games!B1411, Data!$B$2:$L$134, 4, FALSE)-VLOOKUP(Games!E1411, Data!$B$2:$L$134, 4, FALSE))*'Coefficients - Win Probability'!$C$2</f>
        <v>#N/A</v>
      </c>
      <c r="D1410" s="5" t="str">
        <f>(VLOOKUP(Games!B1411, Data!$B$2:$L$134, 5, FALSE)-VLOOKUP(Games!E1411, Data!$B$2:$L$134, 5, FALSE))*'Coefficients - Win Probability'!$D$2</f>
        <v>#N/A</v>
      </c>
      <c r="E1410" s="5" t="str">
        <f>(VLOOKUP(Games!B1411, Data!$B$2:$L$134, 6, FALSE)-VLOOKUP(Games!E1411, Data!$B$2:$L$134, 6, FALSE))*'Coefficients - Win Probability'!$E$2</f>
        <v>#N/A</v>
      </c>
      <c r="F1410" s="5" t="str">
        <f>(VLOOKUP(Games!B1411, Data!$B$2:$L$134, 7, FALSE)-VLOOKUP(Games!E1411, Data!$B$2:$L$134, 7, FALSE))*'Coefficients - Win Probability'!$F$2</f>
        <v>#N/A</v>
      </c>
      <c r="G1410" s="5" t="str">
        <f>(VLOOKUP(Games!B1411, Data!$B$2:$L$134, 8, FALSE)-VLOOKUP(Games!E1411, Data!$B$2:$L$134, 8, FALSE))*'Coefficients - Win Probability'!$G$2</f>
        <v>#N/A</v>
      </c>
      <c r="H1410" s="5" t="str">
        <f>(VLOOKUP(Games!B1411, Data!$B$2:$L$134, 9, FALSE)-VLOOKUP(Games!E1411, Data!$B$2:$L$134, 9, FALSE))*'Coefficients - Win Probability'!$H$2</f>
        <v>#N/A</v>
      </c>
      <c r="I1410" s="5" t="str">
        <f>(VLOOKUP(Games!B1411, Data!$B$2:$L$134, 10, FALSE)-VLOOKUP(Games!E1411, Data!$B$2:$L$134, 10, FALSE))*'Coefficients - Win Probability'!$I$2</f>
        <v>#N/A</v>
      </c>
      <c r="J1410" s="5" t="str">
        <f>(IF(AND(VLOOKUP(Games!B1411, Data!$B$2:$L$134, 11, FALSE)=1, VLOOKUP(Games!E1411, Data!$B$2:$L$134, 11, FALSE)&lt;&gt;1), 1,0))*'Coefficients - Win Probability'!$J$2</f>
        <v>#N/A</v>
      </c>
      <c r="K1410" s="5" t="str">
        <f>(IF(AND(VLOOKUP(Games!B1411, Data!$B$2:$L$134, 11, FALSE)&lt;&gt;1, VLOOKUP(Games!E1411, Data!$B$2:$L$134, 11, FALSE)=1), 1,0))*'Coefficients - Win Probability'!$K$2</f>
        <v>#N/A</v>
      </c>
      <c r="L1410" s="5" t="str">
        <f>(VLOOKUP(Games!B1411, Data!$B$2:$L$134, 3, FALSE)-VLOOKUP(Games!E1411, Data!$B$2:$L$134, 3, FALSE))*'Coefficients - Win Probability'!$L$2</f>
        <v>#N/A</v>
      </c>
      <c r="N1410" s="5" t="str">
        <f t="shared" si="1"/>
        <v>#N/A</v>
      </c>
    </row>
    <row r="1411" ht="14.25" customHeight="1">
      <c r="A1411" s="5" t="n">
        <f>'Coefficients - Win Probability'!$A$2</f>
        <v>0</v>
      </c>
      <c r="B1411" s="5" t="n">
        <f>(Games!G1412)*'Coefficients - Win Probability'!$B$2</f>
        <v>0</v>
      </c>
      <c r="C1411" s="5" t="str">
        <f>(VLOOKUP(Games!B1412, Data!$B$2:$L$134, 4, FALSE)-VLOOKUP(Games!E1412, Data!$B$2:$L$134, 4, FALSE))*'Coefficients - Win Probability'!$C$2</f>
        <v>#N/A</v>
      </c>
      <c r="D1411" s="5" t="str">
        <f>(VLOOKUP(Games!B1412, Data!$B$2:$L$134, 5, FALSE)-VLOOKUP(Games!E1412, Data!$B$2:$L$134, 5, FALSE))*'Coefficients - Win Probability'!$D$2</f>
        <v>#N/A</v>
      </c>
      <c r="E1411" s="5" t="str">
        <f>(VLOOKUP(Games!B1412, Data!$B$2:$L$134, 6, FALSE)-VLOOKUP(Games!E1412, Data!$B$2:$L$134, 6, FALSE))*'Coefficients - Win Probability'!$E$2</f>
        <v>#N/A</v>
      </c>
      <c r="F1411" s="5" t="str">
        <f>(VLOOKUP(Games!B1412, Data!$B$2:$L$134, 7, FALSE)-VLOOKUP(Games!E1412, Data!$B$2:$L$134, 7, FALSE))*'Coefficients - Win Probability'!$F$2</f>
        <v>#N/A</v>
      </c>
      <c r="G1411" s="5" t="str">
        <f>(VLOOKUP(Games!B1412, Data!$B$2:$L$134, 8, FALSE)-VLOOKUP(Games!E1412, Data!$B$2:$L$134, 8, FALSE))*'Coefficients - Win Probability'!$G$2</f>
        <v>#N/A</v>
      </c>
      <c r="H1411" s="5" t="str">
        <f>(VLOOKUP(Games!B1412, Data!$B$2:$L$134, 9, FALSE)-VLOOKUP(Games!E1412, Data!$B$2:$L$134, 9, FALSE))*'Coefficients - Win Probability'!$H$2</f>
        <v>#N/A</v>
      </c>
      <c r="I1411" s="5" t="str">
        <f>(VLOOKUP(Games!B1412, Data!$B$2:$L$134, 10, FALSE)-VLOOKUP(Games!E1412, Data!$B$2:$L$134, 10, FALSE))*'Coefficients - Win Probability'!$I$2</f>
        <v>#N/A</v>
      </c>
      <c r="J1411" s="5" t="str">
        <f>(IF(AND(VLOOKUP(Games!B1412, Data!$B$2:$L$134, 11, FALSE)=1, VLOOKUP(Games!E1412, Data!$B$2:$L$134, 11, FALSE)&lt;&gt;1), 1,0))*'Coefficients - Win Probability'!$J$2</f>
        <v>#N/A</v>
      </c>
      <c r="K1411" s="5" t="str">
        <f>(IF(AND(VLOOKUP(Games!B1412, Data!$B$2:$L$134, 11, FALSE)&lt;&gt;1, VLOOKUP(Games!E1412, Data!$B$2:$L$134, 11, FALSE)=1), 1,0))*'Coefficients - Win Probability'!$K$2</f>
        <v>#N/A</v>
      </c>
      <c r="L1411" s="5" t="str">
        <f>(VLOOKUP(Games!B1412, Data!$B$2:$L$134, 3, FALSE)-VLOOKUP(Games!E1412, Data!$B$2:$L$134, 3, FALSE))*'Coefficients - Win Probability'!$L$2</f>
        <v>#N/A</v>
      </c>
      <c r="N1411" s="5" t="str">
        <f t="shared" si="1"/>
        <v>#N/A</v>
      </c>
    </row>
    <row r="1412" ht="14.25" customHeight="1">
      <c r="A1412" s="5" t="n">
        <f>'Coefficients - Win Probability'!$A$2</f>
        <v>0</v>
      </c>
      <c r="B1412" s="5" t="n">
        <f>(Games!G1413)*'Coefficients - Win Probability'!$B$2</f>
        <v>0</v>
      </c>
      <c r="C1412" s="5" t="str">
        <f>(VLOOKUP(Games!B1413, Data!$B$2:$L$134, 4, FALSE)-VLOOKUP(Games!E1413, Data!$B$2:$L$134, 4, FALSE))*'Coefficients - Win Probability'!$C$2</f>
        <v>#N/A</v>
      </c>
      <c r="D1412" s="5" t="str">
        <f>(VLOOKUP(Games!B1413, Data!$B$2:$L$134, 5, FALSE)-VLOOKUP(Games!E1413, Data!$B$2:$L$134, 5, FALSE))*'Coefficients - Win Probability'!$D$2</f>
        <v>#N/A</v>
      </c>
      <c r="E1412" s="5" t="str">
        <f>(VLOOKUP(Games!B1413, Data!$B$2:$L$134, 6, FALSE)-VLOOKUP(Games!E1413, Data!$B$2:$L$134, 6, FALSE))*'Coefficients - Win Probability'!$E$2</f>
        <v>#N/A</v>
      </c>
      <c r="F1412" s="5" t="str">
        <f>(VLOOKUP(Games!B1413, Data!$B$2:$L$134, 7, FALSE)-VLOOKUP(Games!E1413, Data!$B$2:$L$134, 7, FALSE))*'Coefficients - Win Probability'!$F$2</f>
        <v>#N/A</v>
      </c>
      <c r="G1412" s="5" t="str">
        <f>(VLOOKUP(Games!B1413, Data!$B$2:$L$134, 8, FALSE)-VLOOKUP(Games!E1413, Data!$B$2:$L$134, 8, FALSE))*'Coefficients - Win Probability'!$G$2</f>
        <v>#N/A</v>
      </c>
      <c r="H1412" s="5" t="str">
        <f>(VLOOKUP(Games!B1413, Data!$B$2:$L$134, 9, FALSE)-VLOOKUP(Games!E1413, Data!$B$2:$L$134, 9, FALSE))*'Coefficients - Win Probability'!$H$2</f>
        <v>#N/A</v>
      </c>
      <c r="I1412" s="5" t="str">
        <f>(VLOOKUP(Games!B1413, Data!$B$2:$L$134, 10, FALSE)-VLOOKUP(Games!E1413, Data!$B$2:$L$134, 10, FALSE))*'Coefficients - Win Probability'!$I$2</f>
        <v>#N/A</v>
      </c>
      <c r="J1412" s="5" t="str">
        <f>(IF(AND(VLOOKUP(Games!B1413, Data!$B$2:$L$134, 11, FALSE)=1, VLOOKUP(Games!E1413, Data!$B$2:$L$134, 11, FALSE)&lt;&gt;1), 1,0))*'Coefficients - Win Probability'!$J$2</f>
        <v>#N/A</v>
      </c>
      <c r="K1412" s="5" t="str">
        <f>(IF(AND(VLOOKUP(Games!B1413, Data!$B$2:$L$134, 11, FALSE)&lt;&gt;1, VLOOKUP(Games!E1413, Data!$B$2:$L$134, 11, FALSE)=1), 1,0))*'Coefficients - Win Probability'!$K$2</f>
        <v>#N/A</v>
      </c>
      <c r="L1412" s="5" t="str">
        <f>(VLOOKUP(Games!B1413, Data!$B$2:$L$134, 3, FALSE)-VLOOKUP(Games!E1413, Data!$B$2:$L$134, 3, FALSE))*'Coefficients - Win Probability'!$L$2</f>
        <v>#N/A</v>
      </c>
      <c r="N1412" s="5" t="str">
        <f t="shared" si="1"/>
        <v>#N/A</v>
      </c>
    </row>
    <row r="1413" ht="14.25" customHeight="1">
      <c r="A1413" s="5" t="n">
        <f>'Coefficients - Win Probability'!$A$2</f>
        <v>0</v>
      </c>
      <c r="B1413" s="5" t="n">
        <f>(Games!G1414)*'Coefficients - Win Probability'!$B$2</f>
        <v>0</v>
      </c>
      <c r="C1413" s="5" t="str">
        <f>(VLOOKUP(Games!B1414, Data!$B$2:$L$134, 4, FALSE)-VLOOKUP(Games!E1414, Data!$B$2:$L$134, 4, FALSE))*'Coefficients - Win Probability'!$C$2</f>
        <v>#N/A</v>
      </c>
      <c r="D1413" s="5" t="str">
        <f>(VLOOKUP(Games!B1414, Data!$B$2:$L$134, 5, FALSE)-VLOOKUP(Games!E1414, Data!$B$2:$L$134, 5, FALSE))*'Coefficients - Win Probability'!$D$2</f>
        <v>#N/A</v>
      </c>
      <c r="E1413" s="5" t="str">
        <f>(VLOOKUP(Games!B1414, Data!$B$2:$L$134, 6, FALSE)-VLOOKUP(Games!E1414, Data!$B$2:$L$134, 6, FALSE))*'Coefficients - Win Probability'!$E$2</f>
        <v>#N/A</v>
      </c>
      <c r="F1413" s="5" t="str">
        <f>(VLOOKUP(Games!B1414, Data!$B$2:$L$134, 7, FALSE)-VLOOKUP(Games!E1414, Data!$B$2:$L$134, 7, FALSE))*'Coefficients - Win Probability'!$F$2</f>
        <v>#N/A</v>
      </c>
      <c r="G1413" s="5" t="str">
        <f>(VLOOKUP(Games!B1414, Data!$B$2:$L$134, 8, FALSE)-VLOOKUP(Games!E1414, Data!$B$2:$L$134, 8, FALSE))*'Coefficients - Win Probability'!$G$2</f>
        <v>#N/A</v>
      </c>
      <c r="H1413" s="5" t="str">
        <f>(VLOOKUP(Games!B1414, Data!$B$2:$L$134, 9, FALSE)-VLOOKUP(Games!E1414, Data!$B$2:$L$134, 9, FALSE))*'Coefficients - Win Probability'!$H$2</f>
        <v>#N/A</v>
      </c>
      <c r="I1413" s="5" t="str">
        <f>(VLOOKUP(Games!B1414, Data!$B$2:$L$134, 10, FALSE)-VLOOKUP(Games!E1414, Data!$B$2:$L$134, 10, FALSE))*'Coefficients - Win Probability'!$I$2</f>
        <v>#N/A</v>
      </c>
      <c r="J1413" s="5" t="str">
        <f>(IF(AND(VLOOKUP(Games!B1414, Data!$B$2:$L$134, 11, FALSE)=1, VLOOKUP(Games!E1414, Data!$B$2:$L$134, 11, FALSE)&lt;&gt;1), 1,0))*'Coefficients - Win Probability'!$J$2</f>
        <v>#N/A</v>
      </c>
      <c r="K1413" s="5" t="str">
        <f>(IF(AND(VLOOKUP(Games!B1414, Data!$B$2:$L$134, 11, FALSE)&lt;&gt;1, VLOOKUP(Games!E1414, Data!$B$2:$L$134, 11, FALSE)=1), 1,0))*'Coefficients - Win Probability'!$K$2</f>
        <v>#N/A</v>
      </c>
      <c r="L1413" s="5" t="str">
        <f>(VLOOKUP(Games!B1414, Data!$B$2:$L$134, 3, FALSE)-VLOOKUP(Games!E1414, Data!$B$2:$L$134, 3, FALSE))*'Coefficients - Win Probability'!$L$2</f>
        <v>#N/A</v>
      </c>
      <c r="N1413" s="5" t="str">
        <f t="shared" si="1"/>
        <v>#N/A</v>
      </c>
    </row>
    <row r="1414" ht="14.25" customHeight="1">
      <c r="A1414" s="5" t="n">
        <f>'Coefficients - Win Probability'!$A$2</f>
        <v>0</v>
      </c>
      <c r="B1414" s="5" t="n">
        <f>(Games!G1415)*'Coefficients - Win Probability'!$B$2</f>
        <v>0</v>
      </c>
      <c r="C1414" s="5" t="str">
        <f>(VLOOKUP(Games!B1415, Data!$B$2:$L$134, 4, FALSE)-VLOOKUP(Games!E1415, Data!$B$2:$L$134, 4, FALSE))*'Coefficients - Win Probability'!$C$2</f>
        <v>#N/A</v>
      </c>
      <c r="D1414" s="5" t="str">
        <f>(VLOOKUP(Games!B1415, Data!$B$2:$L$134, 5, FALSE)-VLOOKUP(Games!E1415, Data!$B$2:$L$134, 5, FALSE))*'Coefficients - Win Probability'!$D$2</f>
        <v>#N/A</v>
      </c>
      <c r="E1414" s="5" t="str">
        <f>(VLOOKUP(Games!B1415, Data!$B$2:$L$134, 6, FALSE)-VLOOKUP(Games!E1415, Data!$B$2:$L$134, 6, FALSE))*'Coefficients - Win Probability'!$E$2</f>
        <v>#N/A</v>
      </c>
      <c r="F1414" s="5" t="str">
        <f>(VLOOKUP(Games!B1415, Data!$B$2:$L$134, 7, FALSE)-VLOOKUP(Games!E1415, Data!$B$2:$L$134, 7, FALSE))*'Coefficients - Win Probability'!$F$2</f>
        <v>#N/A</v>
      </c>
      <c r="G1414" s="5" t="str">
        <f>(VLOOKUP(Games!B1415, Data!$B$2:$L$134, 8, FALSE)-VLOOKUP(Games!E1415, Data!$B$2:$L$134, 8, FALSE))*'Coefficients - Win Probability'!$G$2</f>
        <v>#N/A</v>
      </c>
      <c r="H1414" s="5" t="str">
        <f>(VLOOKUP(Games!B1415, Data!$B$2:$L$134, 9, FALSE)-VLOOKUP(Games!E1415, Data!$B$2:$L$134, 9, FALSE))*'Coefficients - Win Probability'!$H$2</f>
        <v>#N/A</v>
      </c>
      <c r="I1414" s="5" t="str">
        <f>(VLOOKUP(Games!B1415, Data!$B$2:$L$134, 10, FALSE)-VLOOKUP(Games!E1415, Data!$B$2:$L$134, 10, FALSE))*'Coefficients - Win Probability'!$I$2</f>
        <v>#N/A</v>
      </c>
      <c r="J1414" s="5" t="str">
        <f>(IF(AND(VLOOKUP(Games!B1415, Data!$B$2:$L$134, 11, FALSE)=1, VLOOKUP(Games!E1415, Data!$B$2:$L$134, 11, FALSE)&lt;&gt;1), 1,0))*'Coefficients - Win Probability'!$J$2</f>
        <v>#N/A</v>
      </c>
      <c r="K1414" s="5" t="str">
        <f>(IF(AND(VLOOKUP(Games!B1415, Data!$B$2:$L$134, 11, FALSE)&lt;&gt;1, VLOOKUP(Games!E1415, Data!$B$2:$L$134, 11, FALSE)=1), 1,0))*'Coefficients - Win Probability'!$K$2</f>
        <v>#N/A</v>
      </c>
      <c r="L1414" s="5" t="str">
        <f>(VLOOKUP(Games!B1415, Data!$B$2:$L$134, 3, FALSE)-VLOOKUP(Games!E1415, Data!$B$2:$L$134, 3, FALSE))*'Coefficients - Win Probability'!$L$2</f>
        <v>#N/A</v>
      </c>
      <c r="N1414" s="5" t="str">
        <f t="shared" si="1"/>
        <v>#N/A</v>
      </c>
    </row>
    <row r="1415" ht="14.25" customHeight="1">
      <c r="A1415" s="5" t="n">
        <f>'Coefficients - Win Probability'!$A$2</f>
        <v>0</v>
      </c>
      <c r="B1415" s="5" t="n">
        <f>(Games!G1416)*'Coefficients - Win Probability'!$B$2</f>
        <v>0</v>
      </c>
      <c r="C1415" s="5" t="str">
        <f>(VLOOKUP(Games!B1416, Data!$B$2:$L$134, 4, FALSE)-VLOOKUP(Games!E1416, Data!$B$2:$L$134, 4, FALSE))*'Coefficients - Win Probability'!$C$2</f>
        <v>#N/A</v>
      </c>
      <c r="D1415" s="5" t="str">
        <f>(VLOOKUP(Games!B1416, Data!$B$2:$L$134, 5, FALSE)-VLOOKUP(Games!E1416, Data!$B$2:$L$134, 5, FALSE))*'Coefficients - Win Probability'!$D$2</f>
        <v>#N/A</v>
      </c>
      <c r="E1415" s="5" t="str">
        <f>(VLOOKUP(Games!B1416, Data!$B$2:$L$134, 6, FALSE)-VLOOKUP(Games!E1416, Data!$B$2:$L$134, 6, FALSE))*'Coefficients - Win Probability'!$E$2</f>
        <v>#N/A</v>
      </c>
      <c r="F1415" s="5" t="str">
        <f>(VLOOKUP(Games!B1416, Data!$B$2:$L$134, 7, FALSE)-VLOOKUP(Games!E1416, Data!$B$2:$L$134, 7, FALSE))*'Coefficients - Win Probability'!$F$2</f>
        <v>#N/A</v>
      </c>
      <c r="G1415" s="5" t="str">
        <f>(VLOOKUP(Games!B1416, Data!$B$2:$L$134, 8, FALSE)-VLOOKUP(Games!E1416, Data!$B$2:$L$134, 8, FALSE))*'Coefficients - Win Probability'!$G$2</f>
        <v>#N/A</v>
      </c>
      <c r="H1415" s="5" t="str">
        <f>(VLOOKUP(Games!B1416, Data!$B$2:$L$134, 9, FALSE)-VLOOKUP(Games!E1416, Data!$B$2:$L$134, 9, FALSE))*'Coefficients - Win Probability'!$H$2</f>
        <v>#N/A</v>
      </c>
      <c r="I1415" s="5" t="str">
        <f>(VLOOKUP(Games!B1416, Data!$B$2:$L$134, 10, FALSE)-VLOOKUP(Games!E1416, Data!$B$2:$L$134, 10, FALSE))*'Coefficients - Win Probability'!$I$2</f>
        <v>#N/A</v>
      </c>
      <c r="J1415" s="5" t="str">
        <f>(IF(AND(VLOOKUP(Games!B1416, Data!$B$2:$L$134, 11, FALSE)=1, VLOOKUP(Games!E1416, Data!$B$2:$L$134, 11, FALSE)&lt;&gt;1), 1,0))*'Coefficients - Win Probability'!$J$2</f>
        <v>#N/A</v>
      </c>
      <c r="K1415" s="5" t="str">
        <f>(IF(AND(VLOOKUP(Games!B1416, Data!$B$2:$L$134, 11, FALSE)&lt;&gt;1, VLOOKUP(Games!E1416, Data!$B$2:$L$134, 11, FALSE)=1), 1,0))*'Coefficients - Win Probability'!$K$2</f>
        <v>#N/A</v>
      </c>
      <c r="L1415" s="5" t="str">
        <f>(VLOOKUP(Games!B1416, Data!$B$2:$L$134, 3, FALSE)-VLOOKUP(Games!E1416, Data!$B$2:$L$134, 3, FALSE))*'Coefficients - Win Probability'!$L$2</f>
        <v>#N/A</v>
      </c>
      <c r="N1415" s="5" t="str">
        <f t="shared" si="1"/>
        <v>#N/A</v>
      </c>
    </row>
    <row r="1416" ht="14.25" customHeight="1">
      <c r="A1416" s="5" t="n">
        <f>'Coefficients - Win Probability'!$A$2</f>
        <v>0</v>
      </c>
      <c r="B1416" s="5" t="n">
        <f>(Games!G1417)*'Coefficients - Win Probability'!$B$2</f>
        <v>0</v>
      </c>
      <c r="C1416" s="5" t="str">
        <f>(VLOOKUP(Games!B1417, Data!$B$2:$L$134, 4, FALSE)-VLOOKUP(Games!E1417, Data!$B$2:$L$134, 4, FALSE))*'Coefficients - Win Probability'!$C$2</f>
        <v>#N/A</v>
      </c>
      <c r="D1416" s="5" t="str">
        <f>(VLOOKUP(Games!B1417, Data!$B$2:$L$134, 5, FALSE)-VLOOKUP(Games!E1417, Data!$B$2:$L$134, 5, FALSE))*'Coefficients - Win Probability'!$D$2</f>
        <v>#N/A</v>
      </c>
      <c r="E1416" s="5" t="str">
        <f>(VLOOKUP(Games!B1417, Data!$B$2:$L$134, 6, FALSE)-VLOOKUP(Games!E1417, Data!$B$2:$L$134, 6, FALSE))*'Coefficients - Win Probability'!$E$2</f>
        <v>#N/A</v>
      </c>
      <c r="F1416" s="5" t="str">
        <f>(VLOOKUP(Games!B1417, Data!$B$2:$L$134, 7, FALSE)-VLOOKUP(Games!E1417, Data!$B$2:$L$134, 7, FALSE))*'Coefficients - Win Probability'!$F$2</f>
        <v>#N/A</v>
      </c>
      <c r="G1416" s="5" t="str">
        <f>(VLOOKUP(Games!B1417, Data!$B$2:$L$134, 8, FALSE)-VLOOKUP(Games!E1417, Data!$B$2:$L$134, 8, FALSE))*'Coefficients - Win Probability'!$G$2</f>
        <v>#N/A</v>
      </c>
      <c r="H1416" s="5" t="str">
        <f>(VLOOKUP(Games!B1417, Data!$B$2:$L$134, 9, FALSE)-VLOOKUP(Games!E1417, Data!$B$2:$L$134, 9, FALSE))*'Coefficients - Win Probability'!$H$2</f>
        <v>#N/A</v>
      </c>
      <c r="I1416" s="5" t="str">
        <f>(VLOOKUP(Games!B1417, Data!$B$2:$L$134, 10, FALSE)-VLOOKUP(Games!E1417, Data!$B$2:$L$134, 10, FALSE))*'Coefficients - Win Probability'!$I$2</f>
        <v>#N/A</v>
      </c>
      <c r="J1416" s="5" t="str">
        <f>(IF(AND(VLOOKUP(Games!B1417, Data!$B$2:$L$134, 11, FALSE)=1, VLOOKUP(Games!E1417, Data!$B$2:$L$134, 11, FALSE)&lt;&gt;1), 1,0))*'Coefficients - Win Probability'!$J$2</f>
        <v>#N/A</v>
      </c>
      <c r="K1416" s="5" t="str">
        <f>(IF(AND(VLOOKUP(Games!B1417, Data!$B$2:$L$134, 11, FALSE)&lt;&gt;1, VLOOKUP(Games!E1417, Data!$B$2:$L$134, 11, FALSE)=1), 1,0))*'Coefficients - Win Probability'!$K$2</f>
        <v>#N/A</v>
      </c>
      <c r="L1416" s="5" t="str">
        <f>(VLOOKUP(Games!B1417, Data!$B$2:$L$134, 3, FALSE)-VLOOKUP(Games!E1417, Data!$B$2:$L$134, 3, FALSE))*'Coefficients - Win Probability'!$L$2</f>
        <v>#N/A</v>
      </c>
      <c r="N1416" s="5" t="str">
        <f t="shared" si="1"/>
        <v>#N/A</v>
      </c>
    </row>
    <row r="1417" ht="14.25" customHeight="1">
      <c r="A1417" s="5" t="n">
        <f>'Coefficients - Win Probability'!$A$2</f>
        <v>0</v>
      </c>
      <c r="B1417" s="5" t="n">
        <f>(Games!G1418)*'Coefficients - Win Probability'!$B$2</f>
        <v>0</v>
      </c>
      <c r="C1417" s="5" t="str">
        <f>(VLOOKUP(Games!B1418, Data!$B$2:$L$134, 4, FALSE)-VLOOKUP(Games!E1418, Data!$B$2:$L$134, 4, FALSE))*'Coefficients - Win Probability'!$C$2</f>
        <v>#N/A</v>
      </c>
      <c r="D1417" s="5" t="str">
        <f>(VLOOKUP(Games!B1418, Data!$B$2:$L$134, 5, FALSE)-VLOOKUP(Games!E1418, Data!$B$2:$L$134, 5, FALSE))*'Coefficients - Win Probability'!$D$2</f>
        <v>#N/A</v>
      </c>
      <c r="E1417" s="5" t="str">
        <f>(VLOOKUP(Games!B1418, Data!$B$2:$L$134, 6, FALSE)-VLOOKUP(Games!E1418, Data!$B$2:$L$134, 6, FALSE))*'Coefficients - Win Probability'!$E$2</f>
        <v>#N/A</v>
      </c>
      <c r="F1417" s="5" t="str">
        <f>(VLOOKUP(Games!B1418, Data!$B$2:$L$134, 7, FALSE)-VLOOKUP(Games!E1418, Data!$B$2:$L$134, 7, FALSE))*'Coefficients - Win Probability'!$F$2</f>
        <v>#N/A</v>
      </c>
      <c r="G1417" s="5" t="str">
        <f>(VLOOKUP(Games!B1418, Data!$B$2:$L$134, 8, FALSE)-VLOOKUP(Games!E1418, Data!$B$2:$L$134, 8, FALSE))*'Coefficients - Win Probability'!$G$2</f>
        <v>#N/A</v>
      </c>
      <c r="H1417" s="5" t="str">
        <f>(VLOOKUP(Games!B1418, Data!$B$2:$L$134, 9, FALSE)-VLOOKUP(Games!E1418, Data!$B$2:$L$134, 9, FALSE))*'Coefficients - Win Probability'!$H$2</f>
        <v>#N/A</v>
      </c>
      <c r="I1417" s="5" t="str">
        <f>(VLOOKUP(Games!B1418, Data!$B$2:$L$134, 10, FALSE)-VLOOKUP(Games!E1418, Data!$B$2:$L$134, 10, FALSE))*'Coefficients - Win Probability'!$I$2</f>
        <v>#N/A</v>
      </c>
      <c r="J1417" s="5" t="str">
        <f>(IF(AND(VLOOKUP(Games!B1418, Data!$B$2:$L$134, 11, FALSE)=1, VLOOKUP(Games!E1418, Data!$B$2:$L$134, 11, FALSE)&lt;&gt;1), 1,0))*'Coefficients - Win Probability'!$J$2</f>
        <v>#N/A</v>
      </c>
      <c r="K1417" s="5" t="str">
        <f>(IF(AND(VLOOKUP(Games!B1418, Data!$B$2:$L$134, 11, FALSE)&lt;&gt;1, VLOOKUP(Games!E1418, Data!$B$2:$L$134, 11, FALSE)=1), 1,0))*'Coefficients - Win Probability'!$K$2</f>
        <v>#N/A</v>
      </c>
      <c r="L1417" s="5" t="str">
        <f>(VLOOKUP(Games!B1418, Data!$B$2:$L$134, 3, FALSE)-VLOOKUP(Games!E1418, Data!$B$2:$L$134, 3, FALSE))*'Coefficients - Win Probability'!$L$2</f>
        <v>#N/A</v>
      </c>
      <c r="N1417" s="5" t="str">
        <f t="shared" si="1"/>
        <v>#N/A</v>
      </c>
    </row>
    <row r="1418" ht="14.25" customHeight="1">
      <c r="A1418" s="5" t="n">
        <f>'Coefficients - Win Probability'!$A$2</f>
        <v>0</v>
      </c>
      <c r="B1418" s="5" t="n">
        <f>(Games!G1419)*'Coefficients - Win Probability'!$B$2</f>
        <v>0</v>
      </c>
      <c r="C1418" s="5" t="str">
        <f>(VLOOKUP(Games!B1419, Data!$B$2:$L$134, 4, FALSE)-VLOOKUP(Games!E1419, Data!$B$2:$L$134, 4, FALSE))*'Coefficients - Win Probability'!$C$2</f>
        <v>#N/A</v>
      </c>
      <c r="D1418" s="5" t="str">
        <f>(VLOOKUP(Games!B1419, Data!$B$2:$L$134, 5, FALSE)-VLOOKUP(Games!E1419, Data!$B$2:$L$134, 5, FALSE))*'Coefficients - Win Probability'!$D$2</f>
        <v>#N/A</v>
      </c>
      <c r="E1418" s="5" t="str">
        <f>(VLOOKUP(Games!B1419, Data!$B$2:$L$134, 6, FALSE)-VLOOKUP(Games!E1419, Data!$B$2:$L$134, 6, FALSE))*'Coefficients - Win Probability'!$E$2</f>
        <v>#N/A</v>
      </c>
      <c r="F1418" s="5" t="str">
        <f>(VLOOKUP(Games!B1419, Data!$B$2:$L$134, 7, FALSE)-VLOOKUP(Games!E1419, Data!$B$2:$L$134, 7, FALSE))*'Coefficients - Win Probability'!$F$2</f>
        <v>#N/A</v>
      </c>
      <c r="G1418" s="5" t="str">
        <f>(VLOOKUP(Games!B1419, Data!$B$2:$L$134, 8, FALSE)-VLOOKUP(Games!E1419, Data!$B$2:$L$134, 8, FALSE))*'Coefficients - Win Probability'!$G$2</f>
        <v>#N/A</v>
      </c>
      <c r="H1418" s="5" t="str">
        <f>(VLOOKUP(Games!B1419, Data!$B$2:$L$134, 9, FALSE)-VLOOKUP(Games!E1419, Data!$B$2:$L$134, 9, FALSE))*'Coefficients - Win Probability'!$H$2</f>
        <v>#N/A</v>
      </c>
      <c r="I1418" s="5" t="str">
        <f>(VLOOKUP(Games!B1419, Data!$B$2:$L$134, 10, FALSE)-VLOOKUP(Games!E1419, Data!$B$2:$L$134, 10, FALSE))*'Coefficients - Win Probability'!$I$2</f>
        <v>#N/A</v>
      </c>
      <c r="J1418" s="5" t="str">
        <f>(IF(AND(VLOOKUP(Games!B1419, Data!$B$2:$L$134, 11, FALSE)=1, VLOOKUP(Games!E1419, Data!$B$2:$L$134, 11, FALSE)&lt;&gt;1), 1,0))*'Coefficients - Win Probability'!$J$2</f>
        <v>#N/A</v>
      </c>
      <c r="K1418" s="5" t="str">
        <f>(IF(AND(VLOOKUP(Games!B1419, Data!$B$2:$L$134, 11, FALSE)&lt;&gt;1, VLOOKUP(Games!E1419, Data!$B$2:$L$134, 11, FALSE)=1), 1,0))*'Coefficients - Win Probability'!$K$2</f>
        <v>#N/A</v>
      </c>
      <c r="L1418" s="5" t="str">
        <f>(VLOOKUP(Games!B1419, Data!$B$2:$L$134, 3, FALSE)-VLOOKUP(Games!E1419, Data!$B$2:$L$134, 3, FALSE))*'Coefficients - Win Probability'!$L$2</f>
        <v>#N/A</v>
      </c>
      <c r="N1418" s="5" t="str">
        <f t="shared" si="1"/>
        <v>#N/A</v>
      </c>
    </row>
    <row r="1419" ht="14.25" customHeight="1">
      <c r="A1419" s="5" t="n">
        <f>'Coefficients - Win Probability'!$A$2</f>
        <v>0</v>
      </c>
      <c r="B1419" s="5" t="n">
        <f>(Games!G1420)*'Coefficients - Win Probability'!$B$2</f>
        <v>0</v>
      </c>
      <c r="C1419" s="5" t="str">
        <f>(VLOOKUP(Games!B1420, Data!$B$2:$L$134, 4, FALSE)-VLOOKUP(Games!E1420, Data!$B$2:$L$134, 4, FALSE))*'Coefficients - Win Probability'!$C$2</f>
        <v>#N/A</v>
      </c>
      <c r="D1419" s="5" t="str">
        <f>(VLOOKUP(Games!B1420, Data!$B$2:$L$134, 5, FALSE)-VLOOKUP(Games!E1420, Data!$B$2:$L$134, 5, FALSE))*'Coefficients - Win Probability'!$D$2</f>
        <v>#N/A</v>
      </c>
      <c r="E1419" s="5" t="str">
        <f>(VLOOKUP(Games!B1420, Data!$B$2:$L$134, 6, FALSE)-VLOOKUP(Games!E1420, Data!$B$2:$L$134, 6, FALSE))*'Coefficients - Win Probability'!$E$2</f>
        <v>#N/A</v>
      </c>
      <c r="F1419" s="5" t="str">
        <f>(VLOOKUP(Games!B1420, Data!$B$2:$L$134, 7, FALSE)-VLOOKUP(Games!E1420, Data!$B$2:$L$134, 7, FALSE))*'Coefficients - Win Probability'!$F$2</f>
        <v>#N/A</v>
      </c>
      <c r="G1419" s="5" t="str">
        <f>(VLOOKUP(Games!B1420, Data!$B$2:$L$134, 8, FALSE)-VLOOKUP(Games!E1420, Data!$B$2:$L$134, 8, FALSE))*'Coefficients - Win Probability'!$G$2</f>
        <v>#N/A</v>
      </c>
      <c r="H1419" s="5" t="str">
        <f>(VLOOKUP(Games!B1420, Data!$B$2:$L$134, 9, FALSE)-VLOOKUP(Games!E1420, Data!$B$2:$L$134, 9, FALSE))*'Coefficients - Win Probability'!$H$2</f>
        <v>#N/A</v>
      </c>
      <c r="I1419" s="5" t="str">
        <f>(VLOOKUP(Games!B1420, Data!$B$2:$L$134, 10, FALSE)-VLOOKUP(Games!E1420, Data!$B$2:$L$134, 10, FALSE))*'Coefficients - Win Probability'!$I$2</f>
        <v>#N/A</v>
      </c>
      <c r="J1419" s="5" t="str">
        <f>(IF(AND(VLOOKUP(Games!B1420, Data!$B$2:$L$134, 11, FALSE)=1, VLOOKUP(Games!E1420, Data!$B$2:$L$134, 11, FALSE)&lt;&gt;1), 1,0))*'Coefficients - Win Probability'!$J$2</f>
        <v>#N/A</v>
      </c>
      <c r="K1419" s="5" t="str">
        <f>(IF(AND(VLOOKUP(Games!B1420, Data!$B$2:$L$134, 11, FALSE)&lt;&gt;1, VLOOKUP(Games!E1420, Data!$B$2:$L$134, 11, FALSE)=1), 1,0))*'Coefficients - Win Probability'!$K$2</f>
        <v>#N/A</v>
      </c>
      <c r="L1419" s="5" t="str">
        <f>(VLOOKUP(Games!B1420, Data!$B$2:$L$134, 3, FALSE)-VLOOKUP(Games!E1420, Data!$B$2:$L$134, 3, FALSE))*'Coefficients - Win Probability'!$L$2</f>
        <v>#N/A</v>
      </c>
      <c r="N1419" s="5" t="str">
        <f t="shared" si="1"/>
        <v>#N/A</v>
      </c>
    </row>
    <row r="1420" ht="14.25" customHeight="1">
      <c r="A1420" s="5" t="n">
        <f>'Coefficients - Win Probability'!$A$2</f>
        <v>0</v>
      </c>
      <c r="B1420" s="5" t="n">
        <f>(Games!G1421)*'Coefficients - Win Probability'!$B$2</f>
        <v>0</v>
      </c>
      <c r="C1420" s="5" t="str">
        <f>(VLOOKUP(Games!B1421, Data!$B$2:$L$134, 4, FALSE)-VLOOKUP(Games!E1421, Data!$B$2:$L$134, 4, FALSE))*'Coefficients - Win Probability'!$C$2</f>
        <v>#N/A</v>
      </c>
      <c r="D1420" s="5" t="str">
        <f>(VLOOKUP(Games!B1421, Data!$B$2:$L$134, 5, FALSE)-VLOOKUP(Games!E1421, Data!$B$2:$L$134, 5, FALSE))*'Coefficients - Win Probability'!$D$2</f>
        <v>#N/A</v>
      </c>
      <c r="E1420" s="5" t="str">
        <f>(VLOOKUP(Games!B1421, Data!$B$2:$L$134, 6, FALSE)-VLOOKUP(Games!E1421, Data!$B$2:$L$134, 6, FALSE))*'Coefficients - Win Probability'!$E$2</f>
        <v>#N/A</v>
      </c>
      <c r="F1420" s="5" t="str">
        <f>(VLOOKUP(Games!B1421, Data!$B$2:$L$134, 7, FALSE)-VLOOKUP(Games!E1421, Data!$B$2:$L$134, 7, FALSE))*'Coefficients - Win Probability'!$F$2</f>
        <v>#N/A</v>
      </c>
      <c r="G1420" s="5" t="str">
        <f>(VLOOKUP(Games!B1421, Data!$B$2:$L$134, 8, FALSE)-VLOOKUP(Games!E1421, Data!$B$2:$L$134, 8, FALSE))*'Coefficients - Win Probability'!$G$2</f>
        <v>#N/A</v>
      </c>
      <c r="H1420" s="5" t="str">
        <f>(VLOOKUP(Games!B1421, Data!$B$2:$L$134, 9, FALSE)-VLOOKUP(Games!E1421, Data!$B$2:$L$134, 9, FALSE))*'Coefficients - Win Probability'!$H$2</f>
        <v>#N/A</v>
      </c>
      <c r="I1420" s="5" t="str">
        <f>(VLOOKUP(Games!B1421, Data!$B$2:$L$134, 10, FALSE)-VLOOKUP(Games!E1421, Data!$B$2:$L$134, 10, FALSE))*'Coefficients - Win Probability'!$I$2</f>
        <v>#N/A</v>
      </c>
      <c r="J1420" s="5" t="str">
        <f>(IF(AND(VLOOKUP(Games!B1421, Data!$B$2:$L$134, 11, FALSE)=1, VLOOKUP(Games!E1421, Data!$B$2:$L$134, 11, FALSE)&lt;&gt;1), 1,0))*'Coefficients - Win Probability'!$J$2</f>
        <v>#N/A</v>
      </c>
      <c r="K1420" s="5" t="str">
        <f>(IF(AND(VLOOKUP(Games!B1421, Data!$B$2:$L$134, 11, FALSE)&lt;&gt;1, VLOOKUP(Games!E1421, Data!$B$2:$L$134, 11, FALSE)=1), 1,0))*'Coefficients - Win Probability'!$K$2</f>
        <v>#N/A</v>
      </c>
      <c r="L1420" s="5" t="str">
        <f>(VLOOKUP(Games!B1421, Data!$B$2:$L$134, 3, FALSE)-VLOOKUP(Games!E1421, Data!$B$2:$L$134, 3, FALSE))*'Coefficients - Win Probability'!$L$2</f>
        <v>#N/A</v>
      </c>
      <c r="N1420" s="5" t="str">
        <f t="shared" si="1"/>
        <v>#N/A</v>
      </c>
    </row>
    <row r="1421" ht="14.25" customHeight="1">
      <c r="A1421" s="5" t="n">
        <f>'Coefficients - Win Probability'!$A$2</f>
        <v>0</v>
      </c>
      <c r="B1421" s="5" t="n">
        <f>(Games!G1422)*'Coefficients - Win Probability'!$B$2</f>
        <v>0</v>
      </c>
      <c r="C1421" s="5" t="str">
        <f>(VLOOKUP(Games!B1422, Data!$B$2:$L$134, 4, FALSE)-VLOOKUP(Games!E1422, Data!$B$2:$L$134, 4, FALSE))*'Coefficients - Win Probability'!$C$2</f>
        <v>#N/A</v>
      </c>
      <c r="D1421" s="5" t="str">
        <f>(VLOOKUP(Games!B1422, Data!$B$2:$L$134, 5, FALSE)-VLOOKUP(Games!E1422, Data!$B$2:$L$134, 5, FALSE))*'Coefficients - Win Probability'!$D$2</f>
        <v>#N/A</v>
      </c>
      <c r="E1421" s="5" t="str">
        <f>(VLOOKUP(Games!B1422, Data!$B$2:$L$134, 6, FALSE)-VLOOKUP(Games!E1422, Data!$B$2:$L$134, 6, FALSE))*'Coefficients - Win Probability'!$E$2</f>
        <v>#N/A</v>
      </c>
      <c r="F1421" s="5" t="str">
        <f>(VLOOKUP(Games!B1422, Data!$B$2:$L$134, 7, FALSE)-VLOOKUP(Games!E1422, Data!$B$2:$L$134, 7, FALSE))*'Coefficients - Win Probability'!$F$2</f>
        <v>#N/A</v>
      </c>
      <c r="G1421" s="5" t="str">
        <f>(VLOOKUP(Games!B1422, Data!$B$2:$L$134, 8, FALSE)-VLOOKUP(Games!E1422, Data!$B$2:$L$134, 8, FALSE))*'Coefficients - Win Probability'!$G$2</f>
        <v>#N/A</v>
      </c>
      <c r="H1421" s="5" t="str">
        <f>(VLOOKUP(Games!B1422, Data!$B$2:$L$134, 9, FALSE)-VLOOKUP(Games!E1422, Data!$B$2:$L$134, 9, FALSE))*'Coefficients - Win Probability'!$H$2</f>
        <v>#N/A</v>
      </c>
      <c r="I1421" s="5" t="str">
        <f>(VLOOKUP(Games!B1422, Data!$B$2:$L$134, 10, FALSE)-VLOOKUP(Games!E1422, Data!$B$2:$L$134, 10, FALSE))*'Coefficients - Win Probability'!$I$2</f>
        <v>#N/A</v>
      </c>
      <c r="J1421" s="5" t="str">
        <f>(IF(AND(VLOOKUP(Games!B1422, Data!$B$2:$L$134, 11, FALSE)=1, VLOOKUP(Games!E1422, Data!$B$2:$L$134, 11, FALSE)&lt;&gt;1), 1,0))*'Coefficients - Win Probability'!$J$2</f>
        <v>#N/A</v>
      </c>
      <c r="K1421" s="5" t="str">
        <f>(IF(AND(VLOOKUP(Games!B1422, Data!$B$2:$L$134, 11, FALSE)&lt;&gt;1, VLOOKUP(Games!E1422, Data!$B$2:$L$134, 11, FALSE)=1), 1,0))*'Coefficients - Win Probability'!$K$2</f>
        <v>#N/A</v>
      </c>
      <c r="L1421" s="5" t="str">
        <f>(VLOOKUP(Games!B1422, Data!$B$2:$L$134, 3, FALSE)-VLOOKUP(Games!E1422, Data!$B$2:$L$134, 3, FALSE))*'Coefficients - Win Probability'!$L$2</f>
        <v>#N/A</v>
      </c>
      <c r="N1421" s="5" t="str">
        <f t="shared" si="1"/>
        <v>#N/A</v>
      </c>
    </row>
    <row r="1422" ht="14.25" customHeight="1">
      <c r="A1422" s="5" t="n">
        <f>'Coefficients - Win Probability'!$A$2</f>
        <v>0</v>
      </c>
      <c r="B1422" s="5" t="n">
        <f>(Games!G1423)*'Coefficients - Win Probability'!$B$2</f>
        <v>0</v>
      </c>
      <c r="C1422" s="5" t="str">
        <f>(VLOOKUP(Games!B1423, Data!$B$2:$L$134, 4, FALSE)-VLOOKUP(Games!E1423, Data!$B$2:$L$134, 4, FALSE))*'Coefficients - Win Probability'!$C$2</f>
        <v>#N/A</v>
      </c>
      <c r="D1422" s="5" t="str">
        <f>(VLOOKUP(Games!B1423, Data!$B$2:$L$134, 5, FALSE)-VLOOKUP(Games!E1423, Data!$B$2:$L$134, 5, FALSE))*'Coefficients - Win Probability'!$D$2</f>
        <v>#N/A</v>
      </c>
      <c r="E1422" s="5" t="str">
        <f>(VLOOKUP(Games!B1423, Data!$B$2:$L$134, 6, FALSE)-VLOOKUP(Games!E1423, Data!$B$2:$L$134, 6, FALSE))*'Coefficients - Win Probability'!$E$2</f>
        <v>#N/A</v>
      </c>
      <c r="F1422" s="5" t="str">
        <f>(VLOOKUP(Games!B1423, Data!$B$2:$L$134, 7, FALSE)-VLOOKUP(Games!E1423, Data!$B$2:$L$134, 7, FALSE))*'Coefficients - Win Probability'!$F$2</f>
        <v>#N/A</v>
      </c>
      <c r="G1422" s="5" t="str">
        <f>(VLOOKUP(Games!B1423, Data!$B$2:$L$134, 8, FALSE)-VLOOKUP(Games!E1423, Data!$B$2:$L$134, 8, FALSE))*'Coefficients - Win Probability'!$G$2</f>
        <v>#N/A</v>
      </c>
      <c r="H1422" s="5" t="str">
        <f>(VLOOKUP(Games!B1423, Data!$B$2:$L$134, 9, FALSE)-VLOOKUP(Games!E1423, Data!$B$2:$L$134, 9, FALSE))*'Coefficients - Win Probability'!$H$2</f>
        <v>#N/A</v>
      </c>
      <c r="I1422" s="5" t="str">
        <f>(VLOOKUP(Games!B1423, Data!$B$2:$L$134, 10, FALSE)-VLOOKUP(Games!E1423, Data!$B$2:$L$134, 10, FALSE))*'Coefficients - Win Probability'!$I$2</f>
        <v>#N/A</v>
      </c>
      <c r="J1422" s="5" t="str">
        <f>(IF(AND(VLOOKUP(Games!B1423, Data!$B$2:$L$134, 11, FALSE)=1, VLOOKUP(Games!E1423, Data!$B$2:$L$134, 11, FALSE)&lt;&gt;1), 1,0))*'Coefficients - Win Probability'!$J$2</f>
        <v>#N/A</v>
      </c>
      <c r="K1422" s="5" t="str">
        <f>(IF(AND(VLOOKUP(Games!B1423, Data!$B$2:$L$134, 11, FALSE)&lt;&gt;1, VLOOKUP(Games!E1423, Data!$B$2:$L$134, 11, FALSE)=1), 1,0))*'Coefficients - Win Probability'!$K$2</f>
        <v>#N/A</v>
      </c>
      <c r="L1422" s="5" t="str">
        <f>(VLOOKUP(Games!B1423, Data!$B$2:$L$134, 3, FALSE)-VLOOKUP(Games!E1423, Data!$B$2:$L$134, 3, FALSE))*'Coefficients - Win Probability'!$L$2</f>
        <v>#N/A</v>
      </c>
      <c r="N1422" s="5" t="str">
        <f t="shared" si="1"/>
        <v>#N/A</v>
      </c>
    </row>
    <row r="1423" ht="14.25" customHeight="1">
      <c r="A1423" s="5" t="n">
        <f>'Coefficients - Win Probability'!$A$2</f>
        <v>0</v>
      </c>
      <c r="B1423" s="5" t="n">
        <f>(Games!G1424)*'Coefficients - Win Probability'!$B$2</f>
        <v>0</v>
      </c>
      <c r="C1423" s="5" t="str">
        <f>(VLOOKUP(Games!B1424, Data!$B$2:$L$134, 4, FALSE)-VLOOKUP(Games!E1424, Data!$B$2:$L$134, 4, FALSE))*'Coefficients - Win Probability'!$C$2</f>
        <v>#N/A</v>
      </c>
      <c r="D1423" s="5" t="str">
        <f>(VLOOKUP(Games!B1424, Data!$B$2:$L$134, 5, FALSE)-VLOOKUP(Games!E1424, Data!$B$2:$L$134, 5, FALSE))*'Coefficients - Win Probability'!$D$2</f>
        <v>#N/A</v>
      </c>
      <c r="E1423" s="5" t="str">
        <f>(VLOOKUP(Games!B1424, Data!$B$2:$L$134, 6, FALSE)-VLOOKUP(Games!E1424, Data!$B$2:$L$134, 6, FALSE))*'Coefficients - Win Probability'!$E$2</f>
        <v>#N/A</v>
      </c>
      <c r="F1423" s="5" t="str">
        <f>(VLOOKUP(Games!B1424, Data!$B$2:$L$134, 7, FALSE)-VLOOKUP(Games!E1424, Data!$B$2:$L$134, 7, FALSE))*'Coefficients - Win Probability'!$F$2</f>
        <v>#N/A</v>
      </c>
      <c r="G1423" s="5" t="str">
        <f>(VLOOKUP(Games!B1424, Data!$B$2:$L$134, 8, FALSE)-VLOOKUP(Games!E1424, Data!$B$2:$L$134, 8, FALSE))*'Coefficients - Win Probability'!$G$2</f>
        <v>#N/A</v>
      </c>
      <c r="H1423" s="5" t="str">
        <f>(VLOOKUP(Games!B1424, Data!$B$2:$L$134, 9, FALSE)-VLOOKUP(Games!E1424, Data!$B$2:$L$134, 9, FALSE))*'Coefficients - Win Probability'!$H$2</f>
        <v>#N/A</v>
      </c>
      <c r="I1423" s="5" t="str">
        <f>(VLOOKUP(Games!B1424, Data!$B$2:$L$134, 10, FALSE)-VLOOKUP(Games!E1424, Data!$B$2:$L$134, 10, FALSE))*'Coefficients - Win Probability'!$I$2</f>
        <v>#N/A</v>
      </c>
      <c r="J1423" s="5" t="str">
        <f>(IF(AND(VLOOKUP(Games!B1424, Data!$B$2:$L$134, 11, FALSE)=1, VLOOKUP(Games!E1424, Data!$B$2:$L$134, 11, FALSE)&lt;&gt;1), 1,0))*'Coefficients - Win Probability'!$J$2</f>
        <v>#N/A</v>
      </c>
      <c r="K1423" s="5" t="str">
        <f>(IF(AND(VLOOKUP(Games!B1424, Data!$B$2:$L$134, 11, FALSE)&lt;&gt;1, VLOOKUP(Games!E1424, Data!$B$2:$L$134, 11, FALSE)=1), 1,0))*'Coefficients - Win Probability'!$K$2</f>
        <v>#N/A</v>
      </c>
      <c r="L1423" s="5" t="str">
        <f>(VLOOKUP(Games!B1424, Data!$B$2:$L$134, 3, FALSE)-VLOOKUP(Games!E1424, Data!$B$2:$L$134, 3, FALSE))*'Coefficients - Win Probability'!$L$2</f>
        <v>#N/A</v>
      </c>
      <c r="N1423" s="5" t="str">
        <f t="shared" si="1"/>
        <v>#N/A</v>
      </c>
    </row>
    <row r="1424" ht="14.25" customHeight="1">
      <c r="A1424" s="5" t="n">
        <f>'Coefficients - Win Probability'!$A$2</f>
        <v>0</v>
      </c>
      <c r="B1424" s="5" t="n">
        <f>(Games!G1425)*'Coefficients - Win Probability'!$B$2</f>
        <v>0</v>
      </c>
      <c r="C1424" s="5" t="str">
        <f>(VLOOKUP(Games!B1425, Data!$B$2:$L$134, 4, FALSE)-VLOOKUP(Games!E1425, Data!$B$2:$L$134, 4, FALSE))*'Coefficients - Win Probability'!$C$2</f>
        <v>#N/A</v>
      </c>
      <c r="D1424" s="5" t="str">
        <f>(VLOOKUP(Games!B1425, Data!$B$2:$L$134, 5, FALSE)-VLOOKUP(Games!E1425, Data!$B$2:$L$134, 5, FALSE))*'Coefficients - Win Probability'!$D$2</f>
        <v>#N/A</v>
      </c>
      <c r="E1424" s="5" t="str">
        <f>(VLOOKUP(Games!B1425, Data!$B$2:$L$134, 6, FALSE)-VLOOKUP(Games!E1425, Data!$B$2:$L$134, 6, FALSE))*'Coefficients - Win Probability'!$E$2</f>
        <v>#N/A</v>
      </c>
      <c r="F1424" s="5" t="str">
        <f>(VLOOKUP(Games!B1425, Data!$B$2:$L$134, 7, FALSE)-VLOOKUP(Games!E1425, Data!$B$2:$L$134, 7, FALSE))*'Coefficients - Win Probability'!$F$2</f>
        <v>#N/A</v>
      </c>
      <c r="G1424" s="5" t="str">
        <f>(VLOOKUP(Games!B1425, Data!$B$2:$L$134, 8, FALSE)-VLOOKUP(Games!E1425, Data!$B$2:$L$134, 8, FALSE))*'Coefficients - Win Probability'!$G$2</f>
        <v>#N/A</v>
      </c>
      <c r="H1424" s="5" t="str">
        <f>(VLOOKUP(Games!B1425, Data!$B$2:$L$134, 9, FALSE)-VLOOKUP(Games!E1425, Data!$B$2:$L$134, 9, FALSE))*'Coefficients - Win Probability'!$H$2</f>
        <v>#N/A</v>
      </c>
      <c r="I1424" s="5" t="str">
        <f>(VLOOKUP(Games!B1425, Data!$B$2:$L$134, 10, FALSE)-VLOOKUP(Games!E1425, Data!$B$2:$L$134, 10, FALSE))*'Coefficients - Win Probability'!$I$2</f>
        <v>#N/A</v>
      </c>
      <c r="J1424" s="5" t="str">
        <f>(IF(AND(VLOOKUP(Games!B1425, Data!$B$2:$L$134, 11, FALSE)=1, VLOOKUP(Games!E1425, Data!$B$2:$L$134, 11, FALSE)&lt;&gt;1), 1,0))*'Coefficients - Win Probability'!$J$2</f>
        <v>#N/A</v>
      </c>
      <c r="K1424" s="5" t="str">
        <f>(IF(AND(VLOOKUP(Games!B1425, Data!$B$2:$L$134, 11, FALSE)&lt;&gt;1, VLOOKUP(Games!E1425, Data!$B$2:$L$134, 11, FALSE)=1), 1,0))*'Coefficients - Win Probability'!$K$2</f>
        <v>#N/A</v>
      </c>
      <c r="L1424" s="5" t="str">
        <f>(VLOOKUP(Games!B1425, Data!$B$2:$L$134, 3, FALSE)-VLOOKUP(Games!E1425, Data!$B$2:$L$134, 3, FALSE))*'Coefficients - Win Probability'!$L$2</f>
        <v>#N/A</v>
      </c>
      <c r="N1424" s="5" t="str">
        <f t="shared" si="1"/>
        <v>#N/A</v>
      </c>
    </row>
    <row r="1425" ht="14.25" customHeight="1">
      <c r="A1425" s="5" t="n">
        <f>'Coefficients - Win Probability'!$A$2</f>
        <v>0</v>
      </c>
      <c r="B1425" s="5" t="n">
        <f>(Games!G1426)*'Coefficients - Win Probability'!$B$2</f>
        <v>0</v>
      </c>
      <c r="C1425" s="5" t="str">
        <f>(VLOOKUP(Games!B1426, Data!$B$2:$L$134, 4, FALSE)-VLOOKUP(Games!E1426, Data!$B$2:$L$134, 4, FALSE))*'Coefficients - Win Probability'!$C$2</f>
        <v>#N/A</v>
      </c>
      <c r="D1425" s="5" t="str">
        <f>(VLOOKUP(Games!B1426, Data!$B$2:$L$134, 5, FALSE)-VLOOKUP(Games!E1426, Data!$B$2:$L$134, 5, FALSE))*'Coefficients - Win Probability'!$D$2</f>
        <v>#N/A</v>
      </c>
      <c r="E1425" s="5" t="str">
        <f>(VLOOKUP(Games!B1426, Data!$B$2:$L$134, 6, FALSE)-VLOOKUP(Games!E1426, Data!$B$2:$L$134, 6, FALSE))*'Coefficients - Win Probability'!$E$2</f>
        <v>#N/A</v>
      </c>
      <c r="F1425" s="5" t="str">
        <f>(VLOOKUP(Games!B1426, Data!$B$2:$L$134, 7, FALSE)-VLOOKUP(Games!E1426, Data!$B$2:$L$134, 7, FALSE))*'Coefficients - Win Probability'!$F$2</f>
        <v>#N/A</v>
      </c>
      <c r="G1425" s="5" t="str">
        <f>(VLOOKUP(Games!B1426, Data!$B$2:$L$134, 8, FALSE)-VLOOKUP(Games!E1426, Data!$B$2:$L$134, 8, FALSE))*'Coefficients - Win Probability'!$G$2</f>
        <v>#N/A</v>
      </c>
      <c r="H1425" s="5" t="str">
        <f>(VLOOKUP(Games!B1426, Data!$B$2:$L$134, 9, FALSE)-VLOOKUP(Games!E1426, Data!$B$2:$L$134, 9, FALSE))*'Coefficients - Win Probability'!$H$2</f>
        <v>#N/A</v>
      </c>
      <c r="I1425" s="5" t="str">
        <f>(VLOOKUP(Games!B1426, Data!$B$2:$L$134, 10, FALSE)-VLOOKUP(Games!E1426, Data!$B$2:$L$134, 10, FALSE))*'Coefficients - Win Probability'!$I$2</f>
        <v>#N/A</v>
      </c>
      <c r="J1425" s="5" t="str">
        <f>(IF(AND(VLOOKUP(Games!B1426, Data!$B$2:$L$134, 11, FALSE)=1, VLOOKUP(Games!E1426, Data!$B$2:$L$134, 11, FALSE)&lt;&gt;1), 1,0))*'Coefficients - Win Probability'!$J$2</f>
        <v>#N/A</v>
      </c>
      <c r="K1425" s="5" t="str">
        <f>(IF(AND(VLOOKUP(Games!B1426, Data!$B$2:$L$134, 11, FALSE)&lt;&gt;1, VLOOKUP(Games!E1426, Data!$B$2:$L$134, 11, FALSE)=1), 1,0))*'Coefficients - Win Probability'!$K$2</f>
        <v>#N/A</v>
      </c>
      <c r="L1425" s="5" t="str">
        <f>(VLOOKUP(Games!B1426, Data!$B$2:$L$134, 3, FALSE)-VLOOKUP(Games!E1426, Data!$B$2:$L$134, 3, FALSE))*'Coefficients - Win Probability'!$L$2</f>
        <v>#N/A</v>
      </c>
      <c r="N1425" s="5" t="str">
        <f t="shared" si="1"/>
        <v>#N/A</v>
      </c>
    </row>
    <row r="1426" ht="14.25" customHeight="1">
      <c r="A1426" s="5" t="n">
        <f>'Coefficients - Win Probability'!$A$2</f>
        <v>0</v>
      </c>
      <c r="B1426" s="5" t="n">
        <f>(Games!G1427)*'Coefficients - Win Probability'!$B$2</f>
        <v>0</v>
      </c>
      <c r="C1426" s="5" t="str">
        <f>(VLOOKUP(Games!B1427, Data!$B$2:$L$134, 4, FALSE)-VLOOKUP(Games!E1427, Data!$B$2:$L$134, 4, FALSE))*'Coefficients - Win Probability'!$C$2</f>
        <v>#N/A</v>
      </c>
      <c r="D1426" s="5" t="str">
        <f>(VLOOKUP(Games!B1427, Data!$B$2:$L$134, 5, FALSE)-VLOOKUP(Games!E1427, Data!$B$2:$L$134, 5, FALSE))*'Coefficients - Win Probability'!$D$2</f>
        <v>#N/A</v>
      </c>
      <c r="E1426" s="5" t="str">
        <f>(VLOOKUP(Games!B1427, Data!$B$2:$L$134, 6, FALSE)-VLOOKUP(Games!E1427, Data!$B$2:$L$134, 6, FALSE))*'Coefficients - Win Probability'!$E$2</f>
        <v>#N/A</v>
      </c>
      <c r="F1426" s="5" t="str">
        <f>(VLOOKUP(Games!B1427, Data!$B$2:$L$134, 7, FALSE)-VLOOKUP(Games!E1427, Data!$B$2:$L$134, 7, FALSE))*'Coefficients - Win Probability'!$F$2</f>
        <v>#N/A</v>
      </c>
      <c r="G1426" s="5" t="str">
        <f>(VLOOKUP(Games!B1427, Data!$B$2:$L$134, 8, FALSE)-VLOOKUP(Games!E1427, Data!$B$2:$L$134, 8, FALSE))*'Coefficients - Win Probability'!$G$2</f>
        <v>#N/A</v>
      </c>
      <c r="H1426" s="5" t="str">
        <f>(VLOOKUP(Games!B1427, Data!$B$2:$L$134, 9, FALSE)-VLOOKUP(Games!E1427, Data!$B$2:$L$134, 9, FALSE))*'Coefficients - Win Probability'!$H$2</f>
        <v>#N/A</v>
      </c>
      <c r="I1426" s="5" t="str">
        <f>(VLOOKUP(Games!B1427, Data!$B$2:$L$134, 10, FALSE)-VLOOKUP(Games!E1427, Data!$B$2:$L$134, 10, FALSE))*'Coefficients - Win Probability'!$I$2</f>
        <v>#N/A</v>
      </c>
      <c r="J1426" s="5" t="str">
        <f>(IF(AND(VLOOKUP(Games!B1427, Data!$B$2:$L$134, 11, FALSE)=1, VLOOKUP(Games!E1427, Data!$B$2:$L$134, 11, FALSE)&lt;&gt;1), 1,0))*'Coefficients - Win Probability'!$J$2</f>
        <v>#N/A</v>
      </c>
      <c r="K1426" s="5" t="str">
        <f>(IF(AND(VLOOKUP(Games!B1427, Data!$B$2:$L$134, 11, FALSE)&lt;&gt;1, VLOOKUP(Games!E1427, Data!$B$2:$L$134, 11, FALSE)=1), 1,0))*'Coefficients - Win Probability'!$K$2</f>
        <v>#N/A</v>
      </c>
      <c r="L1426" s="5" t="str">
        <f>(VLOOKUP(Games!B1427, Data!$B$2:$L$134, 3, FALSE)-VLOOKUP(Games!E1427, Data!$B$2:$L$134, 3, FALSE))*'Coefficients - Win Probability'!$L$2</f>
        <v>#N/A</v>
      </c>
      <c r="N1426" s="5" t="str">
        <f t="shared" si="1"/>
        <v>#N/A</v>
      </c>
    </row>
    <row r="1427" ht="14.25" customHeight="1">
      <c r="A1427" s="5" t="n">
        <f>'Coefficients - Win Probability'!$A$2</f>
        <v>0</v>
      </c>
      <c r="B1427" s="5" t="n">
        <f>(Games!G1428)*'Coefficients - Win Probability'!$B$2</f>
        <v>0</v>
      </c>
      <c r="C1427" s="5" t="str">
        <f>(VLOOKUP(Games!B1428, Data!$B$2:$L$134, 4, FALSE)-VLOOKUP(Games!E1428, Data!$B$2:$L$134, 4, FALSE))*'Coefficients - Win Probability'!$C$2</f>
        <v>#N/A</v>
      </c>
      <c r="D1427" s="5" t="str">
        <f>(VLOOKUP(Games!B1428, Data!$B$2:$L$134, 5, FALSE)-VLOOKUP(Games!E1428, Data!$B$2:$L$134, 5, FALSE))*'Coefficients - Win Probability'!$D$2</f>
        <v>#N/A</v>
      </c>
      <c r="E1427" s="5" t="str">
        <f>(VLOOKUP(Games!B1428, Data!$B$2:$L$134, 6, FALSE)-VLOOKUP(Games!E1428, Data!$B$2:$L$134, 6, FALSE))*'Coefficients - Win Probability'!$E$2</f>
        <v>#N/A</v>
      </c>
      <c r="F1427" s="5" t="str">
        <f>(VLOOKUP(Games!B1428, Data!$B$2:$L$134, 7, FALSE)-VLOOKUP(Games!E1428, Data!$B$2:$L$134, 7, FALSE))*'Coefficients - Win Probability'!$F$2</f>
        <v>#N/A</v>
      </c>
      <c r="G1427" s="5" t="str">
        <f>(VLOOKUP(Games!B1428, Data!$B$2:$L$134, 8, FALSE)-VLOOKUP(Games!E1428, Data!$B$2:$L$134, 8, FALSE))*'Coefficients - Win Probability'!$G$2</f>
        <v>#N/A</v>
      </c>
      <c r="H1427" s="5" t="str">
        <f>(VLOOKUP(Games!B1428, Data!$B$2:$L$134, 9, FALSE)-VLOOKUP(Games!E1428, Data!$B$2:$L$134, 9, FALSE))*'Coefficients - Win Probability'!$H$2</f>
        <v>#N/A</v>
      </c>
      <c r="I1427" s="5" t="str">
        <f>(VLOOKUP(Games!B1428, Data!$B$2:$L$134, 10, FALSE)-VLOOKUP(Games!E1428, Data!$B$2:$L$134, 10, FALSE))*'Coefficients - Win Probability'!$I$2</f>
        <v>#N/A</v>
      </c>
      <c r="J1427" s="5" t="str">
        <f>(IF(AND(VLOOKUP(Games!B1428, Data!$B$2:$L$134, 11, FALSE)=1, VLOOKUP(Games!E1428, Data!$B$2:$L$134, 11, FALSE)&lt;&gt;1), 1,0))*'Coefficients - Win Probability'!$J$2</f>
        <v>#N/A</v>
      </c>
      <c r="K1427" s="5" t="str">
        <f>(IF(AND(VLOOKUP(Games!B1428, Data!$B$2:$L$134, 11, FALSE)&lt;&gt;1, VLOOKUP(Games!E1428, Data!$B$2:$L$134, 11, FALSE)=1), 1,0))*'Coefficients - Win Probability'!$K$2</f>
        <v>#N/A</v>
      </c>
      <c r="L1427" s="5" t="str">
        <f>(VLOOKUP(Games!B1428, Data!$B$2:$L$134, 3, FALSE)-VLOOKUP(Games!E1428, Data!$B$2:$L$134, 3, FALSE))*'Coefficients - Win Probability'!$L$2</f>
        <v>#N/A</v>
      </c>
      <c r="N1427" s="5" t="str">
        <f t="shared" si="1"/>
        <v>#N/A</v>
      </c>
    </row>
    <row r="1428" ht="14.25" customHeight="1">
      <c r="A1428" s="5" t="n">
        <f>'Coefficients - Win Probability'!$A$2</f>
        <v>0</v>
      </c>
      <c r="B1428" s="5" t="n">
        <f>(Games!G1429)*'Coefficients - Win Probability'!$B$2</f>
        <v>0</v>
      </c>
      <c r="C1428" s="5" t="str">
        <f>(VLOOKUP(Games!B1429, Data!$B$2:$L$134, 4, FALSE)-VLOOKUP(Games!E1429, Data!$B$2:$L$134, 4, FALSE))*'Coefficients - Win Probability'!$C$2</f>
        <v>#N/A</v>
      </c>
      <c r="D1428" s="5" t="str">
        <f>(VLOOKUP(Games!B1429, Data!$B$2:$L$134, 5, FALSE)-VLOOKUP(Games!E1429, Data!$B$2:$L$134, 5, FALSE))*'Coefficients - Win Probability'!$D$2</f>
        <v>#N/A</v>
      </c>
      <c r="E1428" s="5" t="str">
        <f>(VLOOKUP(Games!B1429, Data!$B$2:$L$134, 6, FALSE)-VLOOKUP(Games!E1429, Data!$B$2:$L$134, 6, FALSE))*'Coefficients - Win Probability'!$E$2</f>
        <v>#N/A</v>
      </c>
      <c r="F1428" s="5" t="str">
        <f>(VLOOKUP(Games!B1429, Data!$B$2:$L$134, 7, FALSE)-VLOOKUP(Games!E1429, Data!$B$2:$L$134, 7, FALSE))*'Coefficients - Win Probability'!$F$2</f>
        <v>#N/A</v>
      </c>
      <c r="G1428" s="5" t="str">
        <f>(VLOOKUP(Games!B1429, Data!$B$2:$L$134, 8, FALSE)-VLOOKUP(Games!E1429, Data!$B$2:$L$134, 8, FALSE))*'Coefficients - Win Probability'!$G$2</f>
        <v>#N/A</v>
      </c>
      <c r="H1428" s="5" t="str">
        <f>(VLOOKUP(Games!B1429, Data!$B$2:$L$134, 9, FALSE)-VLOOKUP(Games!E1429, Data!$B$2:$L$134, 9, FALSE))*'Coefficients - Win Probability'!$H$2</f>
        <v>#N/A</v>
      </c>
      <c r="I1428" s="5" t="str">
        <f>(VLOOKUP(Games!B1429, Data!$B$2:$L$134, 10, FALSE)-VLOOKUP(Games!E1429, Data!$B$2:$L$134, 10, FALSE))*'Coefficients - Win Probability'!$I$2</f>
        <v>#N/A</v>
      </c>
      <c r="J1428" s="5" t="str">
        <f>(IF(AND(VLOOKUP(Games!B1429, Data!$B$2:$L$134, 11, FALSE)=1, VLOOKUP(Games!E1429, Data!$B$2:$L$134, 11, FALSE)&lt;&gt;1), 1,0))*'Coefficients - Win Probability'!$J$2</f>
        <v>#N/A</v>
      </c>
      <c r="K1428" s="5" t="str">
        <f>(IF(AND(VLOOKUP(Games!B1429, Data!$B$2:$L$134, 11, FALSE)&lt;&gt;1, VLOOKUP(Games!E1429, Data!$B$2:$L$134, 11, FALSE)=1), 1,0))*'Coefficients - Win Probability'!$K$2</f>
        <v>#N/A</v>
      </c>
      <c r="L1428" s="5" t="str">
        <f>(VLOOKUP(Games!B1429, Data!$B$2:$L$134, 3, FALSE)-VLOOKUP(Games!E1429, Data!$B$2:$L$134, 3, FALSE))*'Coefficients - Win Probability'!$L$2</f>
        <v>#N/A</v>
      </c>
      <c r="N1428" s="5" t="str">
        <f t="shared" si="1"/>
        <v>#N/A</v>
      </c>
    </row>
    <row r="1429" ht="14.25" customHeight="1">
      <c r="A1429" s="5" t="n">
        <f>'Coefficients - Win Probability'!$A$2</f>
        <v>0</v>
      </c>
      <c r="B1429" s="5" t="n">
        <f>(Games!G1430)*'Coefficients - Win Probability'!$B$2</f>
        <v>0</v>
      </c>
      <c r="C1429" s="5" t="str">
        <f>(VLOOKUP(Games!B1430, Data!$B$2:$L$134, 4, FALSE)-VLOOKUP(Games!E1430, Data!$B$2:$L$134, 4, FALSE))*'Coefficients - Win Probability'!$C$2</f>
        <v>#N/A</v>
      </c>
      <c r="D1429" s="5" t="str">
        <f>(VLOOKUP(Games!B1430, Data!$B$2:$L$134, 5, FALSE)-VLOOKUP(Games!E1430, Data!$B$2:$L$134, 5, FALSE))*'Coefficients - Win Probability'!$D$2</f>
        <v>#N/A</v>
      </c>
      <c r="E1429" s="5" t="str">
        <f>(VLOOKUP(Games!B1430, Data!$B$2:$L$134, 6, FALSE)-VLOOKUP(Games!E1430, Data!$B$2:$L$134, 6, FALSE))*'Coefficients - Win Probability'!$E$2</f>
        <v>#N/A</v>
      </c>
      <c r="F1429" s="5" t="str">
        <f>(VLOOKUP(Games!B1430, Data!$B$2:$L$134, 7, FALSE)-VLOOKUP(Games!E1430, Data!$B$2:$L$134, 7, FALSE))*'Coefficients - Win Probability'!$F$2</f>
        <v>#N/A</v>
      </c>
      <c r="G1429" s="5" t="str">
        <f>(VLOOKUP(Games!B1430, Data!$B$2:$L$134, 8, FALSE)-VLOOKUP(Games!E1430, Data!$B$2:$L$134, 8, FALSE))*'Coefficients - Win Probability'!$G$2</f>
        <v>#N/A</v>
      </c>
      <c r="H1429" s="5" t="str">
        <f>(VLOOKUP(Games!B1430, Data!$B$2:$L$134, 9, FALSE)-VLOOKUP(Games!E1430, Data!$B$2:$L$134, 9, FALSE))*'Coefficients - Win Probability'!$H$2</f>
        <v>#N/A</v>
      </c>
      <c r="I1429" s="5" t="str">
        <f>(VLOOKUP(Games!B1430, Data!$B$2:$L$134, 10, FALSE)-VLOOKUP(Games!E1430, Data!$B$2:$L$134, 10, FALSE))*'Coefficients - Win Probability'!$I$2</f>
        <v>#N/A</v>
      </c>
      <c r="J1429" s="5" t="str">
        <f>(IF(AND(VLOOKUP(Games!B1430, Data!$B$2:$L$134, 11, FALSE)=1, VLOOKUP(Games!E1430, Data!$B$2:$L$134, 11, FALSE)&lt;&gt;1), 1,0))*'Coefficients - Win Probability'!$J$2</f>
        <v>#N/A</v>
      </c>
      <c r="K1429" s="5" t="str">
        <f>(IF(AND(VLOOKUP(Games!B1430, Data!$B$2:$L$134, 11, FALSE)&lt;&gt;1, VLOOKUP(Games!E1430, Data!$B$2:$L$134, 11, FALSE)=1), 1,0))*'Coefficients - Win Probability'!$K$2</f>
        <v>#N/A</v>
      </c>
      <c r="L1429" s="5" t="str">
        <f>(VLOOKUP(Games!B1430, Data!$B$2:$L$134, 3, FALSE)-VLOOKUP(Games!E1430, Data!$B$2:$L$134, 3, FALSE))*'Coefficients - Win Probability'!$L$2</f>
        <v>#N/A</v>
      </c>
      <c r="N1429" s="5" t="str">
        <f t="shared" si="1"/>
        <v>#N/A</v>
      </c>
    </row>
    <row r="1430" ht="14.25" customHeight="1">
      <c r="A1430" s="5" t="n">
        <f>'Coefficients - Win Probability'!$A$2</f>
        <v>0</v>
      </c>
      <c r="B1430" s="5" t="n">
        <f>(Games!G1431)*'Coefficients - Win Probability'!$B$2</f>
        <v>0</v>
      </c>
      <c r="C1430" s="5" t="str">
        <f>(VLOOKUP(Games!B1431, Data!$B$2:$L$134, 4, FALSE)-VLOOKUP(Games!E1431, Data!$B$2:$L$134, 4, FALSE))*'Coefficients - Win Probability'!$C$2</f>
        <v>#N/A</v>
      </c>
      <c r="D1430" s="5" t="str">
        <f>(VLOOKUP(Games!B1431, Data!$B$2:$L$134, 5, FALSE)-VLOOKUP(Games!E1431, Data!$B$2:$L$134, 5, FALSE))*'Coefficients - Win Probability'!$D$2</f>
        <v>#N/A</v>
      </c>
      <c r="E1430" s="5" t="str">
        <f>(VLOOKUP(Games!B1431, Data!$B$2:$L$134, 6, FALSE)-VLOOKUP(Games!E1431, Data!$B$2:$L$134, 6, FALSE))*'Coefficients - Win Probability'!$E$2</f>
        <v>#N/A</v>
      </c>
      <c r="F1430" s="5" t="str">
        <f>(VLOOKUP(Games!B1431, Data!$B$2:$L$134, 7, FALSE)-VLOOKUP(Games!E1431, Data!$B$2:$L$134, 7, FALSE))*'Coefficients - Win Probability'!$F$2</f>
        <v>#N/A</v>
      </c>
      <c r="G1430" s="5" t="str">
        <f>(VLOOKUP(Games!B1431, Data!$B$2:$L$134, 8, FALSE)-VLOOKUP(Games!E1431, Data!$B$2:$L$134, 8, FALSE))*'Coefficients - Win Probability'!$G$2</f>
        <v>#N/A</v>
      </c>
      <c r="H1430" s="5" t="str">
        <f>(VLOOKUP(Games!B1431, Data!$B$2:$L$134, 9, FALSE)-VLOOKUP(Games!E1431, Data!$B$2:$L$134, 9, FALSE))*'Coefficients - Win Probability'!$H$2</f>
        <v>#N/A</v>
      </c>
      <c r="I1430" s="5" t="str">
        <f>(VLOOKUP(Games!B1431, Data!$B$2:$L$134, 10, FALSE)-VLOOKUP(Games!E1431, Data!$B$2:$L$134, 10, FALSE))*'Coefficients - Win Probability'!$I$2</f>
        <v>#N/A</v>
      </c>
      <c r="J1430" s="5" t="str">
        <f>(IF(AND(VLOOKUP(Games!B1431, Data!$B$2:$L$134, 11, FALSE)=1, VLOOKUP(Games!E1431, Data!$B$2:$L$134, 11, FALSE)&lt;&gt;1), 1,0))*'Coefficients - Win Probability'!$J$2</f>
        <v>#N/A</v>
      </c>
      <c r="K1430" s="5" t="str">
        <f>(IF(AND(VLOOKUP(Games!B1431, Data!$B$2:$L$134, 11, FALSE)&lt;&gt;1, VLOOKUP(Games!E1431, Data!$B$2:$L$134, 11, FALSE)=1), 1,0))*'Coefficients - Win Probability'!$K$2</f>
        <v>#N/A</v>
      </c>
      <c r="L1430" s="5" t="str">
        <f>(VLOOKUP(Games!B1431, Data!$B$2:$L$134, 3, FALSE)-VLOOKUP(Games!E1431, Data!$B$2:$L$134, 3, FALSE))*'Coefficients - Win Probability'!$L$2</f>
        <v>#N/A</v>
      </c>
      <c r="N1430" s="5" t="str">
        <f t="shared" si="1"/>
        <v>#N/A</v>
      </c>
    </row>
    <row r="1431" ht="14.25" customHeight="1">
      <c r="A1431" s="5" t="n">
        <f>'Coefficients - Win Probability'!$A$2</f>
        <v>0</v>
      </c>
      <c r="B1431" s="5" t="n">
        <f>(Games!G1432)*'Coefficients - Win Probability'!$B$2</f>
        <v>0</v>
      </c>
      <c r="C1431" s="5" t="str">
        <f>(VLOOKUP(Games!B1432, Data!$B$2:$L$134, 4, FALSE)-VLOOKUP(Games!E1432, Data!$B$2:$L$134, 4, FALSE))*'Coefficients - Win Probability'!$C$2</f>
        <v>#N/A</v>
      </c>
      <c r="D1431" s="5" t="str">
        <f>(VLOOKUP(Games!B1432, Data!$B$2:$L$134, 5, FALSE)-VLOOKUP(Games!E1432, Data!$B$2:$L$134, 5, FALSE))*'Coefficients - Win Probability'!$D$2</f>
        <v>#N/A</v>
      </c>
      <c r="E1431" s="5" t="str">
        <f>(VLOOKUP(Games!B1432, Data!$B$2:$L$134, 6, FALSE)-VLOOKUP(Games!E1432, Data!$B$2:$L$134, 6, FALSE))*'Coefficients - Win Probability'!$E$2</f>
        <v>#N/A</v>
      </c>
      <c r="F1431" s="5" t="str">
        <f>(VLOOKUP(Games!B1432, Data!$B$2:$L$134, 7, FALSE)-VLOOKUP(Games!E1432, Data!$B$2:$L$134, 7, FALSE))*'Coefficients - Win Probability'!$F$2</f>
        <v>#N/A</v>
      </c>
      <c r="G1431" s="5" t="str">
        <f>(VLOOKUP(Games!B1432, Data!$B$2:$L$134, 8, FALSE)-VLOOKUP(Games!E1432, Data!$B$2:$L$134, 8, FALSE))*'Coefficients - Win Probability'!$G$2</f>
        <v>#N/A</v>
      </c>
      <c r="H1431" s="5" t="str">
        <f>(VLOOKUP(Games!B1432, Data!$B$2:$L$134, 9, FALSE)-VLOOKUP(Games!E1432, Data!$B$2:$L$134, 9, FALSE))*'Coefficients - Win Probability'!$H$2</f>
        <v>#N/A</v>
      </c>
      <c r="I1431" s="5" t="str">
        <f>(VLOOKUP(Games!B1432, Data!$B$2:$L$134, 10, FALSE)-VLOOKUP(Games!E1432, Data!$B$2:$L$134, 10, FALSE))*'Coefficients - Win Probability'!$I$2</f>
        <v>#N/A</v>
      </c>
      <c r="J1431" s="5" t="str">
        <f>(IF(AND(VLOOKUP(Games!B1432, Data!$B$2:$L$134, 11, FALSE)=1, VLOOKUP(Games!E1432, Data!$B$2:$L$134, 11, FALSE)&lt;&gt;1), 1,0))*'Coefficients - Win Probability'!$J$2</f>
        <v>#N/A</v>
      </c>
      <c r="K1431" s="5" t="str">
        <f>(IF(AND(VLOOKUP(Games!B1432, Data!$B$2:$L$134, 11, FALSE)&lt;&gt;1, VLOOKUP(Games!E1432, Data!$B$2:$L$134, 11, FALSE)=1), 1,0))*'Coefficients - Win Probability'!$K$2</f>
        <v>#N/A</v>
      </c>
      <c r="L1431" s="5" t="str">
        <f>(VLOOKUP(Games!B1432, Data!$B$2:$L$134, 3, FALSE)-VLOOKUP(Games!E1432, Data!$B$2:$L$134, 3, FALSE))*'Coefficients - Win Probability'!$L$2</f>
        <v>#N/A</v>
      </c>
      <c r="N1431" s="5" t="str">
        <f t="shared" si="1"/>
        <v>#N/A</v>
      </c>
    </row>
    <row r="1432" ht="14.25" customHeight="1">
      <c r="A1432" s="5" t="n">
        <f>'Coefficients - Win Probability'!$A$2</f>
        <v>0</v>
      </c>
      <c r="B1432" s="5" t="n">
        <f>(Games!G1433)*'Coefficients - Win Probability'!$B$2</f>
        <v>0</v>
      </c>
      <c r="C1432" s="5" t="str">
        <f>(VLOOKUP(Games!B1433, Data!$B$2:$L$134, 4, FALSE)-VLOOKUP(Games!E1433, Data!$B$2:$L$134, 4, FALSE))*'Coefficients - Win Probability'!$C$2</f>
        <v>#N/A</v>
      </c>
      <c r="D1432" s="5" t="str">
        <f>(VLOOKUP(Games!B1433, Data!$B$2:$L$134, 5, FALSE)-VLOOKUP(Games!E1433, Data!$B$2:$L$134, 5, FALSE))*'Coefficients - Win Probability'!$D$2</f>
        <v>#N/A</v>
      </c>
      <c r="E1432" s="5" t="str">
        <f>(VLOOKUP(Games!B1433, Data!$B$2:$L$134, 6, FALSE)-VLOOKUP(Games!E1433, Data!$B$2:$L$134, 6, FALSE))*'Coefficients - Win Probability'!$E$2</f>
        <v>#N/A</v>
      </c>
      <c r="F1432" s="5" t="str">
        <f>(VLOOKUP(Games!B1433, Data!$B$2:$L$134, 7, FALSE)-VLOOKUP(Games!E1433, Data!$B$2:$L$134, 7, FALSE))*'Coefficients - Win Probability'!$F$2</f>
        <v>#N/A</v>
      </c>
      <c r="G1432" s="5" t="str">
        <f>(VLOOKUP(Games!B1433, Data!$B$2:$L$134, 8, FALSE)-VLOOKUP(Games!E1433, Data!$B$2:$L$134, 8, FALSE))*'Coefficients - Win Probability'!$G$2</f>
        <v>#N/A</v>
      </c>
      <c r="H1432" s="5" t="str">
        <f>(VLOOKUP(Games!B1433, Data!$B$2:$L$134, 9, FALSE)-VLOOKUP(Games!E1433, Data!$B$2:$L$134, 9, FALSE))*'Coefficients - Win Probability'!$H$2</f>
        <v>#N/A</v>
      </c>
      <c r="I1432" s="5" t="str">
        <f>(VLOOKUP(Games!B1433, Data!$B$2:$L$134, 10, FALSE)-VLOOKUP(Games!E1433, Data!$B$2:$L$134, 10, FALSE))*'Coefficients - Win Probability'!$I$2</f>
        <v>#N/A</v>
      </c>
      <c r="J1432" s="5" t="str">
        <f>(IF(AND(VLOOKUP(Games!B1433, Data!$B$2:$L$134, 11, FALSE)=1, VLOOKUP(Games!E1433, Data!$B$2:$L$134, 11, FALSE)&lt;&gt;1), 1,0))*'Coefficients - Win Probability'!$J$2</f>
        <v>#N/A</v>
      </c>
      <c r="K1432" s="5" t="str">
        <f>(IF(AND(VLOOKUP(Games!B1433, Data!$B$2:$L$134, 11, FALSE)&lt;&gt;1, VLOOKUP(Games!E1433, Data!$B$2:$L$134, 11, FALSE)=1), 1,0))*'Coefficients - Win Probability'!$K$2</f>
        <v>#N/A</v>
      </c>
      <c r="L1432" s="5" t="str">
        <f>(VLOOKUP(Games!B1433, Data!$B$2:$L$134, 3, FALSE)-VLOOKUP(Games!E1433, Data!$B$2:$L$134, 3, FALSE))*'Coefficients - Win Probability'!$L$2</f>
        <v>#N/A</v>
      </c>
      <c r="N1432" s="5" t="str">
        <f t="shared" si="1"/>
        <v>#N/A</v>
      </c>
    </row>
    <row r="1433" ht="14.25" customHeight="1">
      <c r="A1433" s="5" t="n">
        <f>'Coefficients - Win Probability'!$A$2</f>
        <v>0</v>
      </c>
      <c r="B1433" s="5" t="n">
        <f>(Games!G1434)*'Coefficients - Win Probability'!$B$2</f>
        <v>0</v>
      </c>
      <c r="C1433" s="5" t="str">
        <f>(VLOOKUP(Games!B1434, Data!$B$2:$L$134, 4, FALSE)-VLOOKUP(Games!E1434, Data!$B$2:$L$134, 4, FALSE))*'Coefficients - Win Probability'!$C$2</f>
        <v>#N/A</v>
      </c>
      <c r="D1433" s="5" t="str">
        <f>(VLOOKUP(Games!B1434, Data!$B$2:$L$134, 5, FALSE)-VLOOKUP(Games!E1434, Data!$B$2:$L$134, 5, FALSE))*'Coefficients - Win Probability'!$D$2</f>
        <v>#N/A</v>
      </c>
      <c r="E1433" s="5" t="str">
        <f>(VLOOKUP(Games!B1434, Data!$B$2:$L$134, 6, FALSE)-VLOOKUP(Games!E1434, Data!$B$2:$L$134, 6, FALSE))*'Coefficients - Win Probability'!$E$2</f>
        <v>#N/A</v>
      </c>
      <c r="F1433" s="5" t="str">
        <f>(VLOOKUP(Games!B1434, Data!$B$2:$L$134, 7, FALSE)-VLOOKUP(Games!E1434, Data!$B$2:$L$134, 7, FALSE))*'Coefficients - Win Probability'!$F$2</f>
        <v>#N/A</v>
      </c>
      <c r="G1433" s="5" t="str">
        <f>(VLOOKUP(Games!B1434, Data!$B$2:$L$134, 8, FALSE)-VLOOKUP(Games!E1434, Data!$B$2:$L$134, 8, FALSE))*'Coefficients - Win Probability'!$G$2</f>
        <v>#N/A</v>
      </c>
      <c r="H1433" s="5" t="str">
        <f>(VLOOKUP(Games!B1434, Data!$B$2:$L$134, 9, FALSE)-VLOOKUP(Games!E1434, Data!$B$2:$L$134, 9, FALSE))*'Coefficients - Win Probability'!$H$2</f>
        <v>#N/A</v>
      </c>
      <c r="I1433" s="5" t="str">
        <f>(VLOOKUP(Games!B1434, Data!$B$2:$L$134, 10, FALSE)-VLOOKUP(Games!E1434, Data!$B$2:$L$134, 10, FALSE))*'Coefficients - Win Probability'!$I$2</f>
        <v>#N/A</v>
      </c>
      <c r="J1433" s="5" t="str">
        <f>(IF(AND(VLOOKUP(Games!B1434, Data!$B$2:$L$134, 11, FALSE)=1, VLOOKUP(Games!E1434, Data!$B$2:$L$134, 11, FALSE)&lt;&gt;1), 1,0))*'Coefficients - Win Probability'!$J$2</f>
        <v>#N/A</v>
      </c>
      <c r="K1433" s="5" t="str">
        <f>(IF(AND(VLOOKUP(Games!B1434, Data!$B$2:$L$134, 11, FALSE)&lt;&gt;1, VLOOKUP(Games!E1434, Data!$B$2:$L$134, 11, FALSE)=1), 1,0))*'Coefficients - Win Probability'!$K$2</f>
        <v>#N/A</v>
      </c>
      <c r="L1433" s="5" t="str">
        <f>(VLOOKUP(Games!B1434, Data!$B$2:$L$134, 3, FALSE)-VLOOKUP(Games!E1434, Data!$B$2:$L$134, 3, FALSE))*'Coefficients - Win Probability'!$L$2</f>
        <v>#N/A</v>
      </c>
      <c r="N1433" s="5" t="str">
        <f t="shared" si="1"/>
        <v>#N/A</v>
      </c>
    </row>
    <row r="1434" ht="14.25" customHeight="1">
      <c r="A1434" s="5" t="n">
        <f>'Coefficients - Win Probability'!$A$2</f>
        <v>0</v>
      </c>
      <c r="B1434" s="5" t="n">
        <f>(Games!G1435)*'Coefficients - Win Probability'!$B$2</f>
        <v>0</v>
      </c>
      <c r="C1434" s="5" t="str">
        <f>(VLOOKUP(Games!B1435, Data!$B$2:$L$134, 4, FALSE)-VLOOKUP(Games!E1435, Data!$B$2:$L$134, 4, FALSE))*'Coefficients - Win Probability'!$C$2</f>
        <v>#N/A</v>
      </c>
      <c r="D1434" s="5" t="str">
        <f>(VLOOKUP(Games!B1435, Data!$B$2:$L$134, 5, FALSE)-VLOOKUP(Games!E1435, Data!$B$2:$L$134, 5, FALSE))*'Coefficients - Win Probability'!$D$2</f>
        <v>#N/A</v>
      </c>
      <c r="E1434" s="5" t="str">
        <f>(VLOOKUP(Games!B1435, Data!$B$2:$L$134, 6, FALSE)-VLOOKUP(Games!E1435, Data!$B$2:$L$134, 6, FALSE))*'Coefficients - Win Probability'!$E$2</f>
        <v>#N/A</v>
      </c>
      <c r="F1434" s="5" t="str">
        <f>(VLOOKUP(Games!B1435, Data!$B$2:$L$134, 7, FALSE)-VLOOKUP(Games!E1435, Data!$B$2:$L$134, 7, FALSE))*'Coefficients - Win Probability'!$F$2</f>
        <v>#N/A</v>
      </c>
      <c r="G1434" s="5" t="str">
        <f>(VLOOKUP(Games!B1435, Data!$B$2:$L$134, 8, FALSE)-VLOOKUP(Games!E1435, Data!$B$2:$L$134, 8, FALSE))*'Coefficients - Win Probability'!$G$2</f>
        <v>#N/A</v>
      </c>
      <c r="H1434" s="5" t="str">
        <f>(VLOOKUP(Games!B1435, Data!$B$2:$L$134, 9, FALSE)-VLOOKUP(Games!E1435, Data!$B$2:$L$134, 9, FALSE))*'Coefficients - Win Probability'!$H$2</f>
        <v>#N/A</v>
      </c>
      <c r="I1434" s="5" t="str">
        <f>(VLOOKUP(Games!B1435, Data!$B$2:$L$134, 10, FALSE)-VLOOKUP(Games!E1435, Data!$B$2:$L$134, 10, FALSE))*'Coefficients - Win Probability'!$I$2</f>
        <v>#N/A</v>
      </c>
      <c r="J1434" s="5" t="str">
        <f>(IF(AND(VLOOKUP(Games!B1435, Data!$B$2:$L$134, 11, FALSE)=1, VLOOKUP(Games!E1435, Data!$B$2:$L$134, 11, FALSE)&lt;&gt;1), 1,0))*'Coefficients - Win Probability'!$J$2</f>
        <v>#N/A</v>
      </c>
      <c r="K1434" s="5" t="str">
        <f>(IF(AND(VLOOKUP(Games!B1435, Data!$B$2:$L$134, 11, FALSE)&lt;&gt;1, VLOOKUP(Games!E1435, Data!$B$2:$L$134, 11, FALSE)=1), 1,0))*'Coefficients - Win Probability'!$K$2</f>
        <v>#N/A</v>
      </c>
      <c r="L1434" s="5" t="str">
        <f>(VLOOKUP(Games!B1435, Data!$B$2:$L$134, 3, FALSE)-VLOOKUP(Games!E1435, Data!$B$2:$L$134, 3, FALSE))*'Coefficients - Win Probability'!$L$2</f>
        <v>#N/A</v>
      </c>
      <c r="N1434" s="5" t="str">
        <f t="shared" si="1"/>
        <v>#N/A</v>
      </c>
    </row>
    <row r="1435" ht="14.25" customHeight="1">
      <c r="A1435" s="5" t="n">
        <f>'Coefficients - Win Probability'!$A$2</f>
        <v>0</v>
      </c>
      <c r="B1435" s="5" t="n">
        <f>(Games!G1436)*'Coefficients - Win Probability'!$B$2</f>
        <v>0</v>
      </c>
      <c r="C1435" s="5" t="str">
        <f>(VLOOKUP(Games!B1436, Data!$B$2:$L$134, 4, FALSE)-VLOOKUP(Games!E1436, Data!$B$2:$L$134, 4, FALSE))*'Coefficients - Win Probability'!$C$2</f>
        <v>#N/A</v>
      </c>
      <c r="D1435" s="5" t="str">
        <f>(VLOOKUP(Games!B1436, Data!$B$2:$L$134, 5, FALSE)-VLOOKUP(Games!E1436, Data!$B$2:$L$134, 5, FALSE))*'Coefficients - Win Probability'!$D$2</f>
        <v>#N/A</v>
      </c>
      <c r="E1435" s="5" t="str">
        <f>(VLOOKUP(Games!B1436, Data!$B$2:$L$134, 6, FALSE)-VLOOKUP(Games!E1436, Data!$B$2:$L$134, 6, FALSE))*'Coefficients - Win Probability'!$E$2</f>
        <v>#N/A</v>
      </c>
      <c r="F1435" s="5" t="str">
        <f>(VLOOKUP(Games!B1436, Data!$B$2:$L$134, 7, FALSE)-VLOOKUP(Games!E1436, Data!$B$2:$L$134, 7, FALSE))*'Coefficients - Win Probability'!$F$2</f>
        <v>#N/A</v>
      </c>
      <c r="G1435" s="5" t="str">
        <f>(VLOOKUP(Games!B1436, Data!$B$2:$L$134, 8, FALSE)-VLOOKUP(Games!E1436, Data!$B$2:$L$134, 8, FALSE))*'Coefficients - Win Probability'!$G$2</f>
        <v>#N/A</v>
      </c>
      <c r="H1435" s="5" t="str">
        <f>(VLOOKUP(Games!B1436, Data!$B$2:$L$134, 9, FALSE)-VLOOKUP(Games!E1436, Data!$B$2:$L$134, 9, FALSE))*'Coefficients - Win Probability'!$H$2</f>
        <v>#N/A</v>
      </c>
      <c r="I1435" s="5" t="str">
        <f>(VLOOKUP(Games!B1436, Data!$B$2:$L$134, 10, FALSE)-VLOOKUP(Games!E1436, Data!$B$2:$L$134, 10, FALSE))*'Coefficients - Win Probability'!$I$2</f>
        <v>#N/A</v>
      </c>
      <c r="J1435" s="5" t="str">
        <f>(IF(AND(VLOOKUP(Games!B1436, Data!$B$2:$L$134, 11, FALSE)=1, VLOOKUP(Games!E1436, Data!$B$2:$L$134, 11, FALSE)&lt;&gt;1), 1,0))*'Coefficients - Win Probability'!$J$2</f>
        <v>#N/A</v>
      </c>
      <c r="K1435" s="5" t="str">
        <f>(IF(AND(VLOOKUP(Games!B1436, Data!$B$2:$L$134, 11, FALSE)&lt;&gt;1, VLOOKUP(Games!E1436, Data!$B$2:$L$134, 11, FALSE)=1), 1,0))*'Coefficients - Win Probability'!$K$2</f>
        <v>#N/A</v>
      </c>
      <c r="L1435" s="5" t="str">
        <f>(VLOOKUP(Games!B1436, Data!$B$2:$L$134, 3, FALSE)-VLOOKUP(Games!E1436, Data!$B$2:$L$134, 3, FALSE))*'Coefficients - Win Probability'!$L$2</f>
        <v>#N/A</v>
      </c>
      <c r="N1435" s="5" t="str">
        <f t="shared" si="1"/>
        <v>#N/A</v>
      </c>
    </row>
    <row r="1436" ht="14.25" customHeight="1">
      <c r="A1436" s="5" t="n">
        <f>'Coefficients - Win Probability'!$A$2</f>
        <v>0</v>
      </c>
      <c r="B1436" s="5" t="n">
        <f>(Games!G1437)*'Coefficients - Win Probability'!$B$2</f>
        <v>0</v>
      </c>
      <c r="C1436" s="5" t="str">
        <f>(VLOOKUP(Games!B1437, Data!$B$2:$L$134, 4, FALSE)-VLOOKUP(Games!E1437, Data!$B$2:$L$134, 4, FALSE))*'Coefficients - Win Probability'!$C$2</f>
        <v>#N/A</v>
      </c>
      <c r="D1436" s="5" t="str">
        <f>(VLOOKUP(Games!B1437, Data!$B$2:$L$134, 5, FALSE)-VLOOKUP(Games!E1437, Data!$B$2:$L$134, 5, FALSE))*'Coefficients - Win Probability'!$D$2</f>
        <v>#N/A</v>
      </c>
      <c r="E1436" s="5" t="str">
        <f>(VLOOKUP(Games!B1437, Data!$B$2:$L$134, 6, FALSE)-VLOOKUP(Games!E1437, Data!$B$2:$L$134, 6, FALSE))*'Coefficients - Win Probability'!$E$2</f>
        <v>#N/A</v>
      </c>
      <c r="F1436" s="5" t="str">
        <f>(VLOOKUP(Games!B1437, Data!$B$2:$L$134, 7, FALSE)-VLOOKUP(Games!E1437, Data!$B$2:$L$134, 7, FALSE))*'Coefficients - Win Probability'!$F$2</f>
        <v>#N/A</v>
      </c>
      <c r="G1436" s="5" t="str">
        <f>(VLOOKUP(Games!B1437, Data!$B$2:$L$134, 8, FALSE)-VLOOKUP(Games!E1437, Data!$B$2:$L$134, 8, FALSE))*'Coefficients - Win Probability'!$G$2</f>
        <v>#N/A</v>
      </c>
      <c r="H1436" s="5" t="str">
        <f>(VLOOKUP(Games!B1437, Data!$B$2:$L$134, 9, FALSE)-VLOOKUP(Games!E1437, Data!$B$2:$L$134, 9, FALSE))*'Coefficients - Win Probability'!$H$2</f>
        <v>#N/A</v>
      </c>
      <c r="I1436" s="5" t="str">
        <f>(VLOOKUP(Games!B1437, Data!$B$2:$L$134, 10, FALSE)-VLOOKUP(Games!E1437, Data!$B$2:$L$134, 10, FALSE))*'Coefficients - Win Probability'!$I$2</f>
        <v>#N/A</v>
      </c>
      <c r="J1436" s="5" t="str">
        <f>(IF(AND(VLOOKUP(Games!B1437, Data!$B$2:$L$134, 11, FALSE)=1, VLOOKUP(Games!E1437, Data!$B$2:$L$134, 11, FALSE)&lt;&gt;1), 1,0))*'Coefficients - Win Probability'!$J$2</f>
        <v>#N/A</v>
      </c>
      <c r="K1436" s="5" t="str">
        <f>(IF(AND(VLOOKUP(Games!B1437, Data!$B$2:$L$134, 11, FALSE)&lt;&gt;1, VLOOKUP(Games!E1437, Data!$B$2:$L$134, 11, FALSE)=1), 1,0))*'Coefficients - Win Probability'!$K$2</f>
        <v>#N/A</v>
      </c>
      <c r="L1436" s="5" t="str">
        <f>(VLOOKUP(Games!B1437, Data!$B$2:$L$134, 3, FALSE)-VLOOKUP(Games!E1437, Data!$B$2:$L$134, 3, FALSE))*'Coefficients - Win Probability'!$L$2</f>
        <v>#N/A</v>
      </c>
      <c r="N1436" s="5" t="str">
        <f t="shared" si="1"/>
        <v>#N/A</v>
      </c>
    </row>
    <row r="1437" ht="14.25" customHeight="1">
      <c r="A1437" s="5" t="n">
        <f>'Coefficients - Win Probability'!$A$2</f>
        <v>0</v>
      </c>
      <c r="B1437" s="5" t="n">
        <f>(Games!G1438)*'Coefficients - Win Probability'!$B$2</f>
        <v>0</v>
      </c>
      <c r="C1437" s="5" t="str">
        <f>(VLOOKUP(Games!B1438, Data!$B$2:$L$134, 4, FALSE)-VLOOKUP(Games!E1438, Data!$B$2:$L$134, 4, FALSE))*'Coefficients - Win Probability'!$C$2</f>
        <v>#N/A</v>
      </c>
      <c r="D1437" s="5" t="str">
        <f>(VLOOKUP(Games!B1438, Data!$B$2:$L$134, 5, FALSE)-VLOOKUP(Games!E1438, Data!$B$2:$L$134, 5, FALSE))*'Coefficients - Win Probability'!$D$2</f>
        <v>#N/A</v>
      </c>
      <c r="E1437" s="5" t="str">
        <f>(VLOOKUP(Games!B1438, Data!$B$2:$L$134, 6, FALSE)-VLOOKUP(Games!E1438, Data!$B$2:$L$134, 6, FALSE))*'Coefficients - Win Probability'!$E$2</f>
        <v>#N/A</v>
      </c>
      <c r="F1437" s="5" t="str">
        <f>(VLOOKUP(Games!B1438, Data!$B$2:$L$134, 7, FALSE)-VLOOKUP(Games!E1438, Data!$B$2:$L$134, 7, FALSE))*'Coefficients - Win Probability'!$F$2</f>
        <v>#N/A</v>
      </c>
      <c r="G1437" s="5" t="str">
        <f>(VLOOKUP(Games!B1438, Data!$B$2:$L$134, 8, FALSE)-VLOOKUP(Games!E1438, Data!$B$2:$L$134, 8, FALSE))*'Coefficients - Win Probability'!$G$2</f>
        <v>#N/A</v>
      </c>
      <c r="H1437" s="5" t="str">
        <f>(VLOOKUP(Games!B1438, Data!$B$2:$L$134, 9, FALSE)-VLOOKUP(Games!E1438, Data!$B$2:$L$134, 9, FALSE))*'Coefficients - Win Probability'!$H$2</f>
        <v>#N/A</v>
      </c>
      <c r="I1437" s="5" t="str">
        <f>(VLOOKUP(Games!B1438, Data!$B$2:$L$134, 10, FALSE)-VLOOKUP(Games!E1438, Data!$B$2:$L$134, 10, FALSE))*'Coefficients - Win Probability'!$I$2</f>
        <v>#N/A</v>
      </c>
      <c r="J1437" s="5" t="str">
        <f>(IF(AND(VLOOKUP(Games!B1438, Data!$B$2:$L$134, 11, FALSE)=1, VLOOKUP(Games!E1438, Data!$B$2:$L$134, 11, FALSE)&lt;&gt;1), 1,0))*'Coefficients - Win Probability'!$J$2</f>
        <v>#N/A</v>
      </c>
      <c r="K1437" s="5" t="str">
        <f>(IF(AND(VLOOKUP(Games!B1438, Data!$B$2:$L$134, 11, FALSE)&lt;&gt;1, VLOOKUP(Games!E1438, Data!$B$2:$L$134, 11, FALSE)=1), 1,0))*'Coefficients - Win Probability'!$K$2</f>
        <v>#N/A</v>
      </c>
      <c r="L1437" s="5" t="str">
        <f>(VLOOKUP(Games!B1438, Data!$B$2:$L$134, 3, FALSE)-VLOOKUP(Games!E1438, Data!$B$2:$L$134, 3, FALSE))*'Coefficients - Win Probability'!$L$2</f>
        <v>#N/A</v>
      </c>
      <c r="N1437" s="5" t="str">
        <f t="shared" si="1"/>
        <v>#N/A</v>
      </c>
    </row>
    <row r="1438" ht="14.25" customHeight="1">
      <c r="A1438" s="5" t="n">
        <f>'Coefficients - Win Probability'!$A$2</f>
        <v>0</v>
      </c>
      <c r="B1438" s="5" t="n">
        <f>(Games!G1439)*'Coefficients - Win Probability'!$B$2</f>
        <v>0</v>
      </c>
      <c r="C1438" s="5" t="str">
        <f>(VLOOKUP(Games!B1439, Data!$B$2:$L$134, 4, FALSE)-VLOOKUP(Games!E1439, Data!$B$2:$L$134, 4, FALSE))*'Coefficients - Win Probability'!$C$2</f>
        <v>#N/A</v>
      </c>
      <c r="D1438" s="5" t="str">
        <f>(VLOOKUP(Games!B1439, Data!$B$2:$L$134, 5, FALSE)-VLOOKUP(Games!E1439, Data!$B$2:$L$134, 5, FALSE))*'Coefficients - Win Probability'!$D$2</f>
        <v>#N/A</v>
      </c>
      <c r="E1438" s="5" t="str">
        <f>(VLOOKUP(Games!B1439, Data!$B$2:$L$134, 6, FALSE)-VLOOKUP(Games!E1439, Data!$B$2:$L$134, 6, FALSE))*'Coefficients - Win Probability'!$E$2</f>
        <v>#N/A</v>
      </c>
      <c r="F1438" s="5" t="str">
        <f>(VLOOKUP(Games!B1439, Data!$B$2:$L$134, 7, FALSE)-VLOOKUP(Games!E1439, Data!$B$2:$L$134, 7, FALSE))*'Coefficients - Win Probability'!$F$2</f>
        <v>#N/A</v>
      </c>
      <c r="G1438" s="5" t="str">
        <f>(VLOOKUP(Games!B1439, Data!$B$2:$L$134, 8, FALSE)-VLOOKUP(Games!E1439, Data!$B$2:$L$134, 8, FALSE))*'Coefficients - Win Probability'!$G$2</f>
        <v>#N/A</v>
      </c>
      <c r="H1438" s="5" t="str">
        <f>(VLOOKUP(Games!B1439, Data!$B$2:$L$134, 9, FALSE)-VLOOKUP(Games!E1439, Data!$B$2:$L$134, 9, FALSE))*'Coefficients - Win Probability'!$H$2</f>
        <v>#N/A</v>
      </c>
      <c r="I1438" s="5" t="str">
        <f>(VLOOKUP(Games!B1439, Data!$B$2:$L$134, 10, FALSE)-VLOOKUP(Games!E1439, Data!$B$2:$L$134, 10, FALSE))*'Coefficients - Win Probability'!$I$2</f>
        <v>#N/A</v>
      </c>
      <c r="J1438" s="5" t="str">
        <f>(IF(AND(VLOOKUP(Games!B1439, Data!$B$2:$L$134, 11, FALSE)=1, VLOOKUP(Games!E1439, Data!$B$2:$L$134, 11, FALSE)&lt;&gt;1), 1,0))*'Coefficients - Win Probability'!$J$2</f>
        <v>#N/A</v>
      </c>
      <c r="K1438" s="5" t="str">
        <f>(IF(AND(VLOOKUP(Games!B1439, Data!$B$2:$L$134, 11, FALSE)&lt;&gt;1, VLOOKUP(Games!E1439, Data!$B$2:$L$134, 11, FALSE)=1), 1,0))*'Coefficients - Win Probability'!$K$2</f>
        <v>#N/A</v>
      </c>
      <c r="L1438" s="5" t="str">
        <f>(VLOOKUP(Games!B1439, Data!$B$2:$L$134, 3, FALSE)-VLOOKUP(Games!E1439, Data!$B$2:$L$134, 3, FALSE))*'Coefficients - Win Probability'!$L$2</f>
        <v>#N/A</v>
      </c>
      <c r="N1438" s="5" t="str">
        <f t="shared" si="1"/>
        <v>#N/A</v>
      </c>
    </row>
    <row r="1439" ht="14.25" customHeight="1">
      <c r="A1439" s="5" t="n">
        <f>'Coefficients - Win Probability'!$A$2</f>
        <v>0</v>
      </c>
      <c r="B1439" s="5" t="n">
        <f>(Games!G1440)*'Coefficients - Win Probability'!$B$2</f>
        <v>0</v>
      </c>
      <c r="C1439" s="5" t="str">
        <f>(VLOOKUP(Games!B1440, Data!$B$2:$L$134, 4, FALSE)-VLOOKUP(Games!E1440, Data!$B$2:$L$134, 4, FALSE))*'Coefficients - Win Probability'!$C$2</f>
        <v>#N/A</v>
      </c>
      <c r="D1439" s="5" t="str">
        <f>(VLOOKUP(Games!B1440, Data!$B$2:$L$134, 5, FALSE)-VLOOKUP(Games!E1440, Data!$B$2:$L$134, 5, FALSE))*'Coefficients - Win Probability'!$D$2</f>
        <v>#N/A</v>
      </c>
      <c r="E1439" s="5" t="str">
        <f>(VLOOKUP(Games!B1440, Data!$B$2:$L$134, 6, FALSE)-VLOOKUP(Games!E1440, Data!$B$2:$L$134, 6, FALSE))*'Coefficients - Win Probability'!$E$2</f>
        <v>#N/A</v>
      </c>
      <c r="F1439" s="5" t="str">
        <f>(VLOOKUP(Games!B1440, Data!$B$2:$L$134, 7, FALSE)-VLOOKUP(Games!E1440, Data!$B$2:$L$134, 7, FALSE))*'Coefficients - Win Probability'!$F$2</f>
        <v>#N/A</v>
      </c>
      <c r="G1439" s="5" t="str">
        <f>(VLOOKUP(Games!B1440, Data!$B$2:$L$134, 8, FALSE)-VLOOKUP(Games!E1440, Data!$B$2:$L$134, 8, FALSE))*'Coefficients - Win Probability'!$G$2</f>
        <v>#N/A</v>
      </c>
      <c r="H1439" s="5" t="str">
        <f>(VLOOKUP(Games!B1440, Data!$B$2:$L$134, 9, FALSE)-VLOOKUP(Games!E1440, Data!$B$2:$L$134, 9, FALSE))*'Coefficients - Win Probability'!$H$2</f>
        <v>#N/A</v>
      </c>
      <c r="I1439" s="5" t="str">
        <f>(VLOOKUP(Games!B1440, Data!$B$2:$L$134, 10, FALSE)-VLOOKUP(Games!E1440, Data!$B$2:$L$134, 10, FALSE))*'Coefficients - Win Probability'!$I$2</f>
        <v>#N/A</v>
      </c>
      <c r="J1439" s="5" t="str">
        <f>(IF(AND(VLOOKUP(Games!B1440, Data!$B$2:$L$134, 11, FALSE)=1, VLOOKUP(Games!E1440, Data!$B$2:$L$134, 11, FALSE)&lt;&gt;1), 1,0))*'Coefficients - Win Probability'!$J$2</f>
        <v>#N/A</v>
      </c>
      <c r="K1439" s="5" t="str">
        <f>(IF(AND(VLOOKUP(Games!B1440, Data!$B$2:$L$134, 11, FALSE)&lt;&gt;1, VLOOKUP(Games!E1440, Data!$B$2:$L$134, 11, FALSE)=1), 1,0))*'Coefficients - Win Probability'!$K$2</f>
        <v>#N/A</v>
      </c>
      <c r="L1439" s="5" t="str">
        <f>(VLOOKUP(Games!B1440, Data!$B$2:$L$134, 3, FALSE)-VLOOKUP(Games!E1440, Data!$B$2:$L$134, 3, FALSE))*'Coefficients - Win Probability'!$L$2</f>
        <v>#N/A</v>
      </c>
      <c r="N1439" s="5" t="str">
        <f t="shared" si="1"/>
        <v>#N/A</v>
      </c>
    </row>
    <row r="1440" ht="14.25" customHeight="1">
      <c r="A1440" s="5" t="n">
        <f>'Coefficients - Win Probability'!$A$2</f>
        <v>0</v>
      </c>
      <c r="B1440" s="5" t="n">
        <f>(Games!G1441)*'Coefficients - Win Probability'!$B$2</f>
        <v>0</v>
      </c>
      <c r="C1440" s="5" t="str">
        <f>(VLOOKUP(Games!B1441, Data!$B$2:$L$134, 4, FALSE)-VLOOKUP(Games!E1441, Data!$B$2:$L$134, 4, FALSE))*'Coefficients - Win Probability'!$C$2</f>
        <v>#N/A</v>
      </c>
      <c r="D1440" s="5" t="str">
        <f>(VLOOKUP(Games!B1441, Data!$B$2:$L$134, 5, FALSE)-VLOOKUP(Games!E1441, Data!$B$2:$L$134, 5, FALSE))*'Coefficients - Win Probability'!$D$2</f>
        <v>#N/A</v>
      </c>
      <c r="E1440" s="5" t="str">
        <f>(VLOOKUP(Games!B1441, Data!$B$2:$L$134, 6, FALSE)-VLOOKUP(Games!E1441, Data!$B$2:$L$134, 6, FALSE))*'Coefficients - Win Probability'!$E$2</f>
        <v>#N/A</v>
      </c>
      <c r="F1440" s="5" t="str">
        <f>(VLOOKUP(Games!B1441, Data!$B$2:$L$134, 7, FALSE)-VLOOKUP(Games!E1441, Data!$B$2:$L$134, 7, FALSE))*'Coefficients - Win Probability'!$F$2</f>
        <v>#N/A</v>
      </c>
      <c r="G1440" s="5" t="str">
        <f>(VLOOKUP(Games!B1441, Data!$B$2:$L$134, 8, FALSE)-VLOOKUP(Games!E1441, Data!$B$2:$L$134, 8, FALSE))*'Coefficients - Win Probability'!$G$2</f>
        <v>#N/A</v>
      </c>
      <c r="H1440" s="5" t="str">
        <f>(VLOOKUP(Games!B1441, Data!$B$2:$L$134, 9, FALSE)-VLOOKUP(Games!E1441, Data!$B$2:$L$134, 9, FALSE))*'Coefficients - Win Probability'!$H$2</f>
        <v>#N/A</v>
      </c>
      <c r="I1440" s="5" t="str">
        <f>(VLOOKUP(Games!B1441, Data!$B$2:$L$134, 10, FALSE)-VLOOKUP(Games!E1441, Data!$B$2:$L$134, 10, FALSE))*'Coefficients - Win Probability'!$I$2</f>
        <v>#N/A</v>
      </c>
      <c r="J1440" s="5" t="str">
        <f>(IF(AND(VLOOKUP(Games!B1441, Data!$B$2:$L$134, 11, FALSE)=1, VLOOKUP(Games!E1441, Data!$B$2:$L$134, 11, FALSE)&lt;&gt;1), 1,0))*'Coefficients - Win Probability'!$J$2</f>
        <v>#N/A</v>
      </c>
      <c r="K1440" s="5" t="str">
        <f>(IF(AND(VLOOKUP(Games!B1441, Data!$B$2:$L$134, 11, FALSE)&lt;&gt;1, VLOOKUP(Games!E1441, Data!$B$2:$L$134, 11, FALSE)=1), 1,0))*'Coefficients - Win Probability'!$K$2</f>
        <v>#N/A</v>
      </c>
      <c r="L1440" s="5" t="str">
        <f>(VLOOKUP(Games!B1441, Data!$B$2:$L$134, 3, FALSE)-VLOOKUP(Games!E1441, Data!$B$2:$L$134, 3, FALSE))*'Coefficients - Win Probability'!$L$2</f>
        <v>#N/A</v>
      </c>
      <c r="N1440" s="5" t="str">
        <f t="shared" si="1"/>
        <v>#N/A</v>
      </c>
    </row>
    <row r="1441" ht="14.25" customHeight="1">
      <c r="A1441" s="5" t="n">
        <f>'Coefficients - Win Probability'!$A$2</f>
        <v>0</v>
      </c>
      <c r="B1441" s="5" t="n">
        <f>(Games!G1442)*'Coefficients - Win Probability'!$B$2</f>
        <v>0</v>
      </c>
      <c r="C1441" s="5" t="str">
        <f>(VLOOKUP(Games!B1442, Data!$B$2:$L$134, 4, FALSE)-VLOOKUP(Games!E1442, Data!$B$2:$L$134, 4, FALSE))*'Coefficients - Win Probability'!$C$2</f>
        <v>#N/A</v>
      </c>
      <c r="D1441" s="5" t="str">
        <f>(VLOOKUP(Games!B1442, Data!$B$2:$L$134, 5, FALSE)-VLOOKUP(Games!E1442, Data!$B$2:$L$134, 5, FALSE))*'Coefficients - Win Probability'!$D$2</f>
        <v>#N/A</v>
      </c>
      <c r="E1441" s="5" t="str">
        <f>(VLOOKUP(Games!B1442, Data!$B$2:$L$134, 6, FALSE)-VLOOKUP(Games!E1442, Data!$B$2:$L$134, 6, FALSE))*'Coefficients - Win Probability'!$E$2</f>
        <v>#N/A</v>
      </c>
      <c r="F1441" s="5" t="str">
        <f>(VLOOKUP(Games!B1442, Data!$B$2:$L$134, 7, FALSE)-VLOOKUP(Games!E1442, Data!$B$2:$L$134, 7, FALSE))*'Coefficients - Win Probability'!$F$2</f>
        <v>#N/A</v>
      </c>
      <c r="G1441" s="5" t="str">
        <f>(VLOOKUP(Games!B1442, Data!$B$2:$L$134, 8, FALSE)-VLOOKUP(Games!E1442, Data!$B$2:$L$134, 8, FALSE))*'Coefficients - Win Probability'!$G$2</f>
        <v>#N/A</v>
      </c>
      <c r="H1441" s="5" t="str">
        <f>(VLOOKUP(Games!B1442, Data!$B$2:$L$134, 9, FALSE)-VLOOKUP(Games!E1442, Data!$B$2:$L$134, 9, FALSE))*'Coefficients - Win Probability'!$H$2</f>
        <v>#N/A</v>
      </c>
      <c r="I1441" s="5" t="str">
        <f>(VLOOKUP(Games!B1442, Data!$B$2:$L$134, 10, FALSE)-VLOOKUP(Games!E1442, Data!$B$2:$L$134, 10, FALSE))*'Coefficients - Win Probability'!$I$2</f>
        <v>#N/A</v>
      </c>
      <c r="J1441" s="5" t="str">
        <f>(IF(AND(VLOOKUP(Games!B1442, Data!$B$2:$L$134, 11, FALSE)=1, VLOOKUP(Games!E1442, Data!$B$2:$L$134, 11, FALSE)&lt;&gt;1), 1,0))*'Coefficients - Win Probability'!$J$2</f>
        <v>#N/A</v>
      </c>
      <c r="K1441" s="5" t="str">
        <f>(IF(AND(VLOOKUP(Games!B1442, Data!$B$2:$L$134, 11, FALSE)&lt;&gt;1, VLOOKUP(Games!E1442, Data!$B$2:$L$134, 11, FALSE)=1), 1,0))*'Coefficients - Win Probability'!$K$2</f>
        <v>#N/A</v>
      </c>
      <c r="L1441" s="5" t="str">
        <f>(VLOOKUP(Games!B1442, Data!$B$2:$L$134, 3, FALSE)-VLOOKUP(Games!E1442, Data!$B$2:$L$134, 3, FALSE))*'Coefficients - Win Probability'!$L$2</f>
        <v>#N/A</v>
      </c>
      <c r="N1441" s="5" t="str">
        <f t="shared" si="1"/>
        <v>#N/A</v>
      </c>
    </row>
    <row r="1442" ht="14.25" customHeight="1">
      <c r="A1442" s="5" t="n">
        <f>'Coefficients - Win Probability'!$A$2</f>
        <v>0</v>
      </c>
      <c r="B1442" s="5" t="n">
        <f>(Games!G1443)*'Coefficients - Win Probability'!$B$2</f>
        <v>0</v>
      </c>
      <c r="C1442" s="5" t="str">
        <f>(VLOOKUP(Games!B1443, Data!$B$2:$L$134, 4, FALSE)-VLOOKUP(Games!E1443, Data!$B$2:$L$134, 4, FALSE))*'Coefficients - Win Probability'!$C$2</f>
        <v>#N/A</v>
      </c>
      <c r="D1442" s="5" t="str">
        <f>(VLOOKUP(Games!B1443, Data!$B$2:$L$134, 5, FALSE)-VLOOKUP(Games!E1443, Data!$B$2:$L$134, 5, FALSE))*'Coefficients - Win Probability'!$D$2</f>
        <v>#N/A</v>
      </c>
      <c r="E1442" s="5" t="str">
        <f>(VLOOKUP(Games!B1443, Data!$B$2:$L$134, 6, FALSE)-VLOOKUP(Games!E1443, Data!$B$2:$L$134, 6, FALSE))*'Coefficients - Win Probability'!$E$2</f>
        <v>#N/A</v>
      </c>
      <c r="F1442" s="5" t="str">
        <f>(VLOOKUP(Games!B1443, Data!$B$2:$L$134, 7, FALSE)-VLOOKUP(Games!E1443, Data!$B$2:$L$134, 7, FALSE))*'Coefficients - Win Probability'!$F$2</f>
        <v>#N/A</v>
      </c>
      <c r="G1442" s="5" t="str">
        <f>(VLOOKUP(Games!B1443, Data!$B$2:$L$134, 8, FALSE)-VLOOKUP(Games!E1443, Data!$B$2:$L$134, 8, FALSE))*'Coefficients - Win Probability'!$G$2</f>
        <v>#N/A</v>
      </c>
      <c r="H1442" s="5" t="str">
        <f>(VLOOKUP(Games!B1443, Data!$B$2:$L$134, 9, FALSE)-VLOOKUP(Games!E1443, Data!$B$2:$L$134, 9, FALSE))*'Coefficients - Win Probability'!$H$2</f>
        <v>#N/A</v>
      </c>
      <c r="I1442" s="5" t="str">
        <f>(VLOOKUP(Games!B1443, Data!$B$2:$L$134, 10, FALSE)-VLOOKUP(Games!E1443, Data!$B$2:$L$134, 10, FALSE))*'Coefficients - Win Probability'!$I$2</f>
        <v>#N/A</v>
      </c>
      <c r="J1442" s="5" t="str">
        <f>(IF(AND(VLOOKUP(Games!B1443, Data!$B$2:$L$134, 11, FALSE)=1, VLOOKUP(Games!E1443, Data!$B$2:$L$134, 11, FALSE)&lt;&gt;1), 1,0))*'Coefficients - Win Probability'!$J$2</f>
        <v>#N/A</v>
      </c>
      <c r="K1442" s="5" t="str">
        <f>(IF(AND(VLOOKUP(Games!B1443, Data!$B$2:$L$134, 11, FALSE)&lt;&gt;1, VLOOKUP(Games!E1443, Data!$B$2:$L$134, 11, FALSE)=1), 1,0))*'Coefficients - Win Probability'!$K$2</f>
        <v>#N/A</v>
      </c>
      <c r="L1442" s="5" t="str">
        <f>(VLOOKUP(Games!B1443, Data!$B$2:$L$134, 3, FALSE)-VLOOKUP(Games!E1443, Data!$B$2:$L$134, 3, FALSE))*'Coefficients - Win Probability'!$L$2</f>
        <v>#N/A</v>
      </c>
      <c r="N1442" s="5" t="str">
        <f t="shared" si="1"/>
        <v>#N/A</v>
      </c>
    </row>
    <row r="1443" ht="14.25" customHeight="1">
      <c r="A1443" s="5" t="n">
        <f>'Coefficients - Win Probability'!$A$2</f>
        <v>0</v>
      </c>
      <c r="B1443" s="5" t="n">
        <f>(Games!G1444)*'Coefficients - Win Probability'!$B$2</f>
        <v>0</v>
      </c>
      <c r="C1443" s="5" t="str">
        <f>(VLOOKUP(Games!B1444, Data!$B$2:$L$134, 4, FALSE)-VLOOKUP(Games!E1444, Data!$B$2:$L$134, 4, FALSE))*'Coefficients - Win Probability'!$C$2</f>
        <v>#N/A</v>
      </c>
      <c r="D1443" s="5" t="str">
        <f>(VLOOKUP(Games!B1444, Data!$B$2:$L$134, 5, FALSE)-VLOOKUP(Games!E1444, Data!$B$2:$L$134, 5, FALSE))*'Coefficients - Win Probability'!$D$2</f>
        <v>#N/A</v>
      </c>
      <c r="E1443" s="5" t="str">
        <f>(VLOOKUP(Games!B1444, Data!$B$2:$L$134, 6, FALSE)-VLOOKUP(Games!E1444, Data!$B$2:$L$134, 6, FALSE))*'Coefficients - Win Probability'!$E$2</f>
        <v>#N/A</v>
      </c>
      <c r="F1443" s="5" t="str">
        <f>(VLOOKUP(Games!B1444, Data!$B$2:$L$134, 7, FALSE)-VLOOKUP(Games!E1444, Data!$B$2:$L$134, 7, FALSE))*'Coefficients - Win Probability'!$F$2</f>
        <v>#N/A</v>
      </c>
      <c r="G1443" s="5" t="str">
        <f>(VLOOKUP(Games!B1444, Data!$B$2:$L$134, 8, FALSE)-VLOOKUP(Games!E1444, Data!$B$2:$L$134, 8, FALSE))*'Coefficients - Win Probability'!$G$2</f>
        <v>#N/A</v>
      </c>
      <c r="H1443" s="5" t="str">
        <f>(VLOOKUP(Games!B1444, Data!$B$2:$L$134, 9, FALSE)-VLOOKUP(Games!E1444, Data!$B$2:$L$134, 9, FALSE))*'Coefficients - Win Probability'!$H$2</f>
        <v>#N/A</v>
      </c>
      <c r="I1443" s="5" t="str">
        <f>(VLOOKUP(Games!B1444, Data!$B$2:$L$134, 10, FALSE)-VLOOKUP(Games!E1444, Data!$B$2:$L$134, 10, FALSE))*'Coefficients - Win Probability'!$I$2</f>
        <v>#N/A</v>
      </c>
      <c r="J1443" s="5" t="str">
        <f>(IF(AND(VLOOKUP(Games!B1444, Data!$B$2:$L$134, 11, FALSE)=1, VLOOKUP(Games!E1444, Data!$B$2:$L$134, 11, FALSE)&lt;&gt;1), 1,0))*'Coefficients - Win Probability'!$J$2</f>
        <v>#N/A</v>
      </c>
      <c r="K1443" s="5" t="str">
        <f>(IF(AND(VLOOKUP(Games!B1444, Data!$B$2:$L$134, 11, FALSE)&lt;&gt;1, VLOOKUP(Games!E1444, Data!$B$2:$L$134, 11, FALSE)=1), 1,0))*'Coefficients - Win Probability'!$K$2</f>
        <v>#N/A</v>
      </c>
      <c r="L1443" s="5" t="str">
        <f>(VLOOKUP(Games!B1444, Data!$B$2:$L$134, 3, FALSE)-VLOOKUP(Games!E1444, Data!$B$2:$L$134, 3, FALSE))*'Coefficients - Win Probability'!$L$2</f>
        <v>#N/A</v>
      </c>
      <c r="N1443" s="5" t="str">
        <f t="shared" si="1"/>
        <v>#N/A</v>
      </c>
    </row>
    <row r="1444" ht="14.25" customHeight="1">
      <c r="A1444" s="5" t="n">
        <f>'Coefficients - Win Probability'!$A$2</f>
        <v>0</v>
      </c>
      <c r="B1444" s="5" t="n">
        <f>(Games!G1445)*'Coefficients - Win Probability'!$B$2</f>
        <v>0</v>
      </c>
      <c r="C1444" s="5" t="str">
        <f>(VLOOKUP(Games!B1445, Data!$B$2:$L$134, 4, FALSE)-VLOOKUP(Games!E1445, Data!$B$2:$L$134, 4, FALSE))*'Coefficients - Win Probability'!$C$2</f>
        <v>#N/A</v>
      </c>
      <c r="D1444" s="5" t="str">
        <f>(VLOOKUP(Games!B1445, Data!$B$2:$L$134, 5, FALSE)-VLOOKUP(Games!E1445, Data!$B$2:$L$134, 5, FALSE))*'Coefficients - Win Probability'!$D$2</f>
        <v>#N/A</v>
      </c>
      <c r="E1444" s="5" t="str">
        <f>(VLOOKUP(Games!B1445, Data!$B$2:$L$134, 6, FALSE)-VLOOKUP(Games!E1445, Data!$B$2:$L$134, 6, FALSE))*'Coefficients - Win Probability'!$E$2</f>
        <v>#N/A</v>
      </c>
      <c r="F1444" s="5" t="str">
        <f>(VLOOKUP(Games!B1445, Data!$B$2:$L$134, 7, FALSE)-VLOOKUP(Games!E1445, Data!$B$2:$L$134, 7, FALSE))*'Coefficients - Win Probability'!$F$2</f>
        <v>#N/A</v>
      </c>
      <c r="G1444" s="5" t="str">
        <f>(VLOOKUP(Games!B1445, Data!$B$2:$L$134, 8, FALSE)-VLOOKUP(Games!E1445, Data!$B$2:$L$134, 8, FALSE))*'Coefficients - Win Probability'!$G$2</f>
        <v>#N/A</v>
      </c>
      <c r="H1444" s="5" t="str">
        <f>(VLOOKUP(Games!B1445, Data!$B$2:$L$134, 9, FALSE)-VLOOKUP(Games!E1445, Data!$B$2:$L$134, 9, FALSE))*'Coefficients - Win Probability'!$H$2</f>
        <v>#N/A</v>
      </c>
      <c r="I1444" s="5" t="str">
        <f>(VLOOKUP(Games!B1445, Data!$B$2:$L$134, 10, FALSE)-VLOOKUP(Games!E1445, Data!$B$2:$L$134, 10, FALSE))*'Coefficients - Win Probability'!$I$2</f>
        <v>#N/A</v>
      </c>
      <c r="J1444" s="5" t="str">
        <f>(IF(AND(VLOOKUP(Games!B1445, Data!$B$2:$L$134, 11, FALSE)=1, VLOOKUP(Games!E1445, Data!$B$2:$L$134, 11, FALSE)&lt;&gt;1), 1,0))*'Coefficients - Win Probability'!$J$2</f>
        <v>#N/A</v>
      </c>
      <c r="K1444" s="5" t="str">
        <f>(IF(AND(VLOOKUP(Games!B1445, Data!$B$2:$L$134, 11, FALSE)&lt;&gt;1, VLOOKUP(Games!E1445, Data!$B$2:$L$134, 11, FALSE)=1), 1,0))*'Coefficients - Win Probability'!$K$2</f>
        <v>#N/A</v>
      </c>
      <c r="L1444" s="5" t="str">
        <f>(VLOOKUP(Games!B1445, Data!$B$2:$L$134, 3, FALSE)-VLOOKUP(Games!E1445, Data!$B$2:$L$134, 3, FALSE))*'Coefficients - Win Probability'!$L$2</f>
        <v>#N/A</v>
      </c>
      <c r="N1444" s="5" t="str">
        <f t="shared" si="1"/>
        <v>#N/A</v>
      </c>
    </row>
    <row r="1445" ht="14.25" customHeight="1">
      <c r="A1445" s="5" t="n">
        <f>'Coefficients - Win Probability'!$A$2</f>
        <v>0</v>
      </c>
      <c r="B1445" s="5" t="n">
        <f>(Games!G1446)*'Coefficients - Win Probability'!$B$2</f>
        <v>0</v>
      </c>
      <c r="C1445" s="5" t="str">
        <f>(VLOOKUP(Games!B1446, Data!$B$2:$L$134, 4, FALSE)-VLOOKUP(Games!E1446, Data!$B$2:$L$134, 4, FALSE))*'Coefficients - Win Probability'!$C$2</f>
        <v>#N/A</v>
      </c>
      <c r="D1445" s="5" t="str">
        <f>(VLOOKUP(Games!B1446, Data!$B$2:$L$134, 5, FALSE)-VLOOKUP(Games!E1446, Data!$B$2:$L$134, 5, FALSE))*'Coefficients - Win Probability'!$D$2</f>
        <v>#N/A</v>
      </c>
      <c r="E1445" s="5" t="str">
        <f>(VLOOKUP(Games!B1446, Data!$B$2:$L$134, 6, FALSE)-VLOOKUP(Games!E1446, Data!$B$2:$L$134, 6, FALSE))*'Coefficients - Win Probability'!$E$2</f>
        <v>#N/A</v>
      </c>
      <c r="F1445" s="5" t="str">
        <f>(VLOOKUP(Games!B1446, Data!$B$2:$L$134, 7, FALSE)-VLOOKUP(Games!E1446, Data!$B$2:$L$134, 7, FALSE))*'Coefficients - Win Probability'!$F$2</f>
        <v>#N/A</v>
      </c>
      <c r="G1445" s="5" t="str">
        <f>(VLOOKUP(Games!B1446, Data!$B$2:$L$134, 8, FALSE)-VLOOKUP(Games!E1446, Data!$B$2:$L$134, 8, FALSE))*'Coefficients - Win Probability'!$G$2</f>
        <v>#N/A</v>
      </c>
      <c r="H1445" s="5" t="str">
        <f>(VLOOKUP(Games!B1446, Data!$B$2:$L$134, 9, FALSE)-VLOOKUP(Games!E1446, Data!$B$2:$L$134, 9, FALSE))*'Coefficients - Win Probability'!$H$2</f>
        <v>#N/A</v>
      </c>
      <c r="I1445" s="5" t="str">
        <f>(VLOOKUP(Games!B1446, Data!$B$2:$L$134, 10, FALSE)-VLOOKUP(Games!E1446, Data!$B$2:$L$134, 10, FALSE))*'Coefficients - Win Probability'!$I$2</f>
        <v>#N/A</v>
      </c>
      <c r="J1445" s="5" t="str">
        <f>(IF(AND(VLOOKUP(Games!B1446, Data!$B$2:$L$134, 11, FALSE)=1, VLOOKUP(Games!E1446, Data!$B$2:$L$134, 11, FALSE)&lt;&gt;1), 1,0))*'Coefficients - Win Probability'!$J$2</f>
        <v>#N/A</v>
      </c>
      <c r="K1445" s="5" t="str">
        <f>(IF(AND(VLOOKUP(Games!B1446, Data!$B$2:$L$134, 11, FALSE)&lt;&gt;1, VLOOKUP(Games!E1446, Data!$B$2:$L$134, 11, FALSE)=1), 1,0))*'Coefficients - Win Probability'!$K$2</f>
        <v>#N/A</v>
      </c>
      <c r="L1445" s="5" t="str">
        <f>(VLOOKUP(Games!B1446, Data!$B$2:$L$134, 3, FALSE)-VLOOKUP(Games!E1446, Data!$B$2:$L$134, 3, FALSE))*'Coefficients - Win Probability'!$L$2</f>
        <v>#N/A</v>
      </c>
      <c r="N1445" s="5" t="str">
        <f t="shared" si="1"/>
        <v>#N/A</v>
      </c>
    </row>
    <row r="1446" ht="14.25" customHeight="1">
      <c r="A1446" s="5" t="n">
        <f>'Coefficients - Win Probability'!$A$2</f>
        <v>0</v>
      </c>
      <c r="B1446" s="5" t="n">
        <f>(Games!G1447)*'Coefficients - Win Probability'!$B$2</f>
        <v>0</v>
      </c>
      <c r="C1446" s="5" t="str">
        <f>(VLOOKUP(Games!B1447, Data!$B$2:$L$134, 4, FALSE)-VLOOKUP(Games!E1447, Data!$B$2:$L$134, 4, FALSE))*'Coefficients - Win Probability'!$C$2</f>
        <v>#N/A</v>
      </c>
      <c r="D1446" s="5" t="str">
        <f>(VLOOKUP(Games!B1447, Data!$B$2:$L$134, 5, FALSE)-VLOOKUP(Games!E1447, Data!$B$2:$L$134, 5, FALSE))*'Coefficients - Win Probability'!$D$2</f>
        <v>#N/A</v>
      </c>
      <c r="E1446" s="5" t="str">
        <f>(VLOOKUP(Games!B1447, Data!$B$2:$L$134, 6, FALSE)-VLOOKUP(Games!E1447, Data!$B$2:$L$134, 6, FALSE))*'Coefficients - Win Probability'!$E$2</f>
        <v>#N/A</v>
      </c>
      <c r="F1446" s="5" t="str">
        <f>(VLOOKUP(Games!B1447, Data!$B$2:$L$134, 7, FALSE)-VLOOKUP(Games!E1447, Data!$B$2:$L$134, 7, FALSE))*'Coefficients - Win Probability'!$F$2</f>
        <v>#N/A</v>
      </c>
      <c r="G1446" s="5" t="str">
        <f>(VLOOKUP(Games!B1447, Data!$B$2:$L$134, 8, FALSE)-VLOOKUP(Games!E1447, Data!$B$2:$L$134, 8, FALSE))*'Coefficients - Win Probability'!$G$2</f>
        <v>#N/A</v>
      </c>
      <c r="H1446" s="5" t="str">
        <f>(VLOOKUP(Games!B1447, Data!$B$2:$L$134, 9, FALSE)-VLOOKUP(Games!E1447, Data!$B$2:$L$134, 9, FALSE))*'Coefficients - Win Probability'!$H$2</f>
        <v>#N/A</v>
      </c>
      <c r="I1446" s="5" t="str">
        <f>(VLOOKUP(Games!B1447, Data!$B$2:$L$134, 10, FALSE)-VLOOKUP(Games!E1447, Data!$B$2:$L$134, 10, FALSE))*'Coefficients - Win Probability'!$I$2</f>
        <v>#N/A</v>
      </c>
      <c r="J1446" s="5" t="str">
        <f>(IF(AND(VLOOKUP(Games!B1447, Data!$B$2:$L$134, 11, FALSE)=1, VLOOKUP(Games!E1447, Data!$B$2:$L$134, 11, FALSE)&lt;&gt;1), 1,0))*'Coefficients - Win Probability'!$J$2</f>
        <v>#N/A</v>
      </c>
      <c r="K1446" s="5" t="str">
        <f>(IF(AND(VLOOKUP(Games!B1447, Data!$B$2:$L$134, 11, FALSE)&lt;&gt;1, VLOOKUP(Games!E1447, Data!$B$2:$L$134, 11, FALSE)=1), 1,0))*'Coefficients - Win Probability'!$K$2</f>
        <v>#N/A</v>
      </c>
      <c r="L1446" s="5" t="str">
        <f>(VLOOKUP(Games!B1447, Data!$B$2:$L$134, 3, FALSE)-VLOOKUP(Games!E1447, Data!$B$2:$L$134, 3, FALSE))*'Coefficients - Win Probability'!$L$2</f>
        <v>#N/A</v>
      </c>
      <c r="N1446" s="5" t="str">
        <f t="shared" si="1"/>
        <v>#N/A</v>
      </c>
    </row>
    <row r="1447" ht="14.25" customHeight="1">
      <c r="A1447" s="5" t="n">
        <f>'Coefficients - Win Probability'!$A$2</f>
        <v>0</v>
      </c>
      <c r="B1447" s="5" t="n">
        <f>(Games!G1448)*'Coefficients - Win Probability'!$B$2</f>
        <v>0</v>
      </c>
      <c r="C1447" s="5" t="str">
        <f>(VLOOKUP(Games!B1448, Data!$B$2:$L$134, 4, FALSE)-VLOOKUP(Games!E1448, Data!$B$2:$L$134, 4, FALSE))*'Coefficients - Win Probability'!$C$2</f>
        <v>#N/A</v>
      </c>
      <c r="D1447" s="5" t="str">
        <f>(VLOOKUP(Games!B1448, Data!$B$2:$L$134, 5, FALSE)-VLOOKUP(Games!E1448, Data!$B$2:$L$134, 5, FALSE))*'Coefficients - Win Probability'!$D$2</f>
        <v>#N/A</v>
      </c>
      <c r="E1447" s="5" t="str">
        <f>(VLOOKUP(Games!B1448, Data!$B$2:$L$134, 6, FALSE)-VLOOKUP(Games!E1448, Data!$B$2:$L$134, 6, FALSE))*'Coefficients - Win Probability'!$E$2</f>
        <v>#N/A</v>
      </c>
      <c r="F1447" s="5" t="str">
        <f>(VLOOKUP(Games!B1448, Data!$B$2:$L$134, 7, FALSE)-VLOOKUP(Games!E1448, Data!$B$2:$L$134, 7, FALSE))*'Coefficients - Win Probability'!$F$2</f>
        <v>#N/A</v>
      </c>
      <c r="G1447" s="5" t="str">
        <f>(VLOOKUP(Games!B1448, Data!$B$2:$L$134, 8, FALSE)-VLOOKUP(Games!E1448, Data!$B$2:$L$134, 8, FALSE))*'Coefficients - Win Probability'!$G$2</f>
        <v>#N/A</v>
      </c>
      <c r="H1447" s="5" t="str">
        <f>(VLOOKUP(Games!B1448, Data!$B$2:$L$134, 9, FALSE)-VLOOKUP(Games!E1448, Data!$B$2:$L$134, 9, FALSE))*'Coefficients - Win Probability'!$H$2</f>
        <v>#N/A</v>
      </c>
      <c r="I1447" s="5" t="str">
        <f>(VLOOKUP(Games!B1448, Data!$B$2:$L$134, 10, FALSE)-VLOOKUP(Games!E1448, Data!$B$2:$L$134, 10, FALSE))*'Coefficients - Win Probability'!$I$2</f>
        <v>#N/A</v>
      </c>
      <c r="J1447" s="5" t="str">
        <f>(IF(AND(VLOOKUP(Games!B1448, Data!$B$2:$L$134, 11, FALSE)=1, VLOOKUP(Games!E1448, Data!$B$2:$L$134, 11, FALSE)&lt;&gt;1), 1,0))*'Coefficients - Win Probability'!$J$2</f>
        <v>#N/A</v>
      </c>
      <c r="K1447" s="5" t="str">
        <f>(IF(AND(VLOOKUP(Games!B1448, Data!$B$2:$L$134, 11, FALSE)&lt;&gt;1, VLOOKUP(Games!E1448, Data!$B$2:$L$134, 11, FALSE)=1), 1,0))*'Coefficients - Win Probability'!$K$2</f>
        <v>#N/A</v>
      </c>
      <c r="L1447" s="5" t="str">
        <f>(VLOOKUP(Games!B1448, Data!$B$2:$L$134, 3, FALSE)-VLOOKUP(Games!E1448, Data!$B$2:$L$134, 3, FALSE))*'Coefficients - Win Probability'!$L$2</f>
        <v>#N/A</v>
      </c>
      <c r="N1447" s="5" t="str">
        <f t="shared" si="1"/>
        <v>#N/A</v>
      </c>
    </row>
    <row r="1448" ht="14.25" customHeight="1">
      <c r="A1448" s="5" t="n">
        <f>'Coefficients - Win Probability'!$A$2</f>
        <v>0</v>
      </c>
      <c r="B1448" s="5" t="n">
        <f>(Games!G1449)*'Coefficients - Win Probability'!$B$2</f>
        <v>0</v>
      </c>
      <c r="C1448" s="5" t="str">
        <f>(VLOOKUP(Games!B1449, Data!$B$2:$L$134, 4, FALSE)-VLOOKUP(Games!E1449, Data!$B$2:$L$134, 4, FALSE))*'Coefficients - Win Probability'!$C$2</f>
        <v>#N/A</v>
      </c>
      <c r="D1448" s="5" t="str">
        <f>(VLOOKUP(Games!B1449, Data!$B$2:$L$134, 5, FALSE)-VLOOKUP(Games!E1449, Data!$B$2:$L$134, 5, FALSE))*'Coefficients - Win Probability'!$D$2</f>
        <v>#N/A</v>
      </c>
      <c r="E1448" s="5" t="str">
        <f>(VLOOKUP(Games!B1449, Data!$B$2:$L$134, 6, FALSE)-VLOOKUP(Games!E1449, Data!$B$2:$L$134, 6, FALSE))*'Coefficients - Win Probability'!$E$2</f>
        <v>#N/A</v>
      </c>
      <c r="F1448" s="5" t="str">
        <f>(VLOOKUP(Games!B1449, Data!$B$2:$L$134, 7, FALSE)-VLOOKUP(Games!E1449, Data!$B$2:$L$134, 7, FALSE))*'Coefficients - Win Probability'!$F$2</f>
        <v>#N/A</v>
      </c>
      <c r="G1448" s="5" t="str">
        <f>(VLOOKUP(Games!B1449, Data!$B$2:$L$134, 8, FALSE)-VLOOKUP(Games!E1449, Data!$B$2:$L$134, 8, FALSE))*'Coefficients - Win Probability'!$G$2</f>
        <v>#N/A</v>
      </c>
      <c r="H1448" s="5" t="str">
        <f>(VLOOKUP(Games!B1449, Data!$B$2:$L$134, 9, FALSE)-VLOOKUP(Games!E1449, Data!$B$2:$L$134, 9, FALSE))*'Coefficients - Win Probability'!$H$2</f>
        <v>#N/A</v>
      </c>
      <c r="I1448" s="5" t="str">
        <f>(VLOOKUP(Games!B1449, Data!$B$2:$L$134, 10, FALSE)-VLOOKUP(Games!E1449, Data!$B$2:$L$134, 10, FALSE))*'Coefficients - Win Probability'!$I$2</f>
        <v>#N/A</v>
      </c>
      <c r="J1448" s="5" t="str">
        <f>(IF(AND(VLOOKUP(Games!B1449, Data!$B$2:$L$134, 11, FALSE)=1, VLOOKUP(Games!E1449, Data!$B$2:$L$134, 11, FALSE)&lt;&gt;1), 1,0))*'Coefficients - Win Probability'!$J$2</f>
        <v>#N/A</v>
      </c>
      <c r="K1448" s="5" t="str">
        <f>(IF(AND(VLOOKUP(Games!B1449, Data!$B$2:$L$134, 11, FALSE)&lt;&gt;1, VLOOKUP(Games!E1449, Data!$B$2:$L$134, 11, FALSE)=1), 1,0))*'Coefficients - Win Probability'!$K$2</f>
        <v>#N/A</v>
      </c>
      <c r="L1448" s="5" t="str">
        <f>(VLOOKUP(Games!B1449, Data!$B$2:$L$134, 3, FALSE)-VLOOKUP(Games!E1449, Data!$B$2:$L$134, 3, FALSE))*'Coefficients - Win Probability'!$L$2</f>
        <v>#N/A</v>
      </c>
      <c r="N1448" s="5" t="str">
        <f t="shared" si="1"/>
        <v>#N/A</v>
      </c>
    </row>
    <row r="1449" ht="14.25" customHeight="1">
      <c r="A1449" s="5" t="n">
        <f>'Coefficients - Win Probability'!$A$2</f>
        <v>0</v>
      </c>
      <c r="B1449" s="5" t="n">
        <f>(Games!G1450)*'Coefficients - Win Probability'!$B$2</f>
        <v>0</v>
      </c>
      <c r="C1449" s="5" t="str">
        <f>(VLOOKUP(Games!B1450, Data!$B$2:$L$134, 4, FALSE)-VLOOKUP(Games!E1450, Data!$B$2:$L$134, 4, FALSE))*'Coefficients - Win Probability'!$C$2</f>
        <v>#N/A</v>
      </c>
      <c r="D1449" s="5" t="str">
        <f>(VLOOKUP(Games!B1450, Data!$B$2:$L$134, 5, FALSE)-VLOOKUP(Games!E1450, Data!$B$2:$L$134, 5, FALSE))*'Coefficients - Win Probability'!$D$2</f>
        <v>#N/A</v>
      </c>
      <c r="E1449" s="5" t="str">
        <f>(VLOOKUP(Games!B1450, Data!$B$2:$L$134, 6, FALSE)-VLOOKUP(Games!E1450, Data!$B$2:$L$134, 6, FALSE))*'Coefficients - Win Probability'!$E$2</f>
        <v>#N/A</v>
      </c>
      <c r="F1449" s="5" t="str">
        <f>(VLOOKUP(Games!B1450, Data!$B$2:$L$134, 7, FALSE)-VLOOKUP(Games!E1450, Data!$B$2:$L$134, 7, FALSE))*'Coefficients - Win Probability'!$F$2</f>
        <v>#N/A</v>
      </c>
      <c r="G1449" s="5" t="str">
        <f>(VLOOKUP(Games!B1450, Data!$B$2:$L$134, 8, FALSE)-VLOOKUP(Games!E1450, Data!$B$2:$L$134, 8, FALSE))*'Coefficients - Win Probability'!$G$2</f>
        <v>#N/A</v>
      </c>
      <c r="H1449" s="5" t="str">
        <f>(VLOOKUP(Games!B1450, Data!$B$2:$L$134, 9, FALSE)-VLOOKUP(Games!E1450, Data!$B$2:$L$134, 9, FALSE))*'Coefficients - Win Probability'!$H$2</f>
        <v>#N/A</v>
      </c>
      <c r="I1449" s="5" t="str">
        <f>(VLOOKUP(Games!B1450, Data!$B$2:$L$134, 10, FALSE)-VLOOKUP(Games!E1450, Data!$B$2:$L$134, 10, FALSE))*'Coefficients - Win Probability'!$I$2</f>
        <v>#N/A</v>
      </c>
      <c r="J1449" s="5" t="str">
        <f>(IF(AND(VLOOKUP(Games!B1450, Data!$B$2:$L$134, 11, FALSE)=1, VLOOKUP(Games!E1450, Data!$B$2:$L$134, 11, FALSE)&lt;&gt;1), 1,0))*'Coefficients - Win Probability'!$J$2</f>
        <v>#N/A</v>
      </c>
      <c r="K1449" s="5" t="str">
        <f>(IF(AND(VLOOKUP(Games!B1450, Data!$B$2:$L$134, 11, FALSE)&lt;&gt;1, VLOOKUP(Games!E1450, Data!$B$2:$L$134, 11, FALSE)=1), 1,0))*'Coefficients - Win Probability'!$K$2</f>
        <v>#N/A</v>
      </c>
      <c r="L1449" s="5" t="str">
        <f>(VLOOKUP(Games!B1450, Data!$B$2:$L$134, 3, FALSE)-VLOOKUP(Games!E1450, Data!$B$2:$L$134, 3, FALSE))*'Coefficients - Win Probability'!$L$2</f>
        <v>#N/A</v>
      </c>
      <c r="N1449" s="5" t="str">
        <f t="shared" si="1"/>
        <v>#N/A</v>
      </c>
    </row>
    <row r="1450" ht="14.25" customHeight="1">
      <c r="A1450" s="5" t="n">
        <f>'Coefficients - Win Probability'!$A$2</f>
        <v>0</v>
      </c>
      <c r="B1450" s="5" t="n">
        <f>(Games!G1451)*'Coefficients - Win Probability'!$B$2</f>
        <v>0</v>
      </c>
      <c r="C1450" s="5" t="str">
        <f>(VLOOKUP(Games!B1451, Data!$B$2:$L$134, 4, FALSE)-VLOOKUP(Games!E1451, Data!$B$2:$L$134, 4, FALSE))*'Coefficients - Win Probability'!$C$2</f>
        <v>#N/A</v>
      </c>
      <c r="D1450" s="5" t="str">
        <f>(VLOOKUP(Games!B1451, Data!$B$2:$L$134, 5, FALSE)-VLOOKUP(Games!E1451, Data!$B$2:$L$134, 5, FALSE))*'Coefficients - Win Probability'!$D$2</f>
        <v>#N/A</v>
      </c>
      <c r="E1450" s="5" t="str">
        <f>(VLOOKUP(Games!B1451, Data!$B$2:$L$134, 6, FALSE)-VLOOKUP(Games!E1451, Data!$B$2:$L$134, 6, FALSE))*'Coefficients - Win Probability'!$E$2</f>
        <v>#N/A</v>
      </c>
      <c r="F1450" s="5" t="str">
        <f>(VLOOKUP(Games!B1451, Data!$B$2:$L$134, 7, FALSE)-VLOOKUP(Games!E1451, Data!$B$2:$L$134, 7, FALSE))*'Coefficients - Win Probability'!$F$2</f>
        <v>#N/A</v>
      </c>
      <c r="G1450" s="5" t="str">
        <f>(VLOOKUP(Games!B1451, Data!$B$2:$L$134, 8, FALSE)-VLOOKUP(Games!E1451, Data!$B$2:$L$134, 8, FALSE))*'Coefficients - Win Probability'!$G$2</f>
        <v>#N/A</v>
      </c>
      <c r="H1450" s="5" t="str">
        <f>(VLOOKUP(Games!B1451, Data!$B$2:$L$134, 9, FALSE)-VLOOKUP(Games!E1451, Data!$B$2:$L$134, 9, FALSE))*'Coefficients - Win Probability'!$H$2</f>
        <v>#N/A</v>
      </c>
      <c r="I1450" s="5" t="str">
        <f>(VLOOKUP(Games!B1451, Data!$B$2:$L$134, 10, FALSE)-VLOOKUP(Games!E1451, Data!$B$2:$L$134, 10, FALSE))*'Coefficients - Win Probability'!$I$2</f>
        <v>#N/A</v>
      </c>
      <c r="J1450" s="5" t="str">
        <f>(IF(AND(VLOOKUP(Games!B1451, Data!$B$2:$L$134, 11, FALSE)=1, VLOOKUP(Games!E1451, Data!$B$2:$L$134, 11, FALSE)&lt;&gt;1), 1,0))*'Coefficients - Win Probability'!$J$2</f>
        <v>#N/A</v>
      </c>
      <c r="K1450" s="5" t="str">
        <f>(IF(AND(VLOOKUP(Games!B1451, Data!$B$2:$L$134, 11, FALSE)&lt;&gt;1, VLOOKUP(Games!E1451, Data!$B$2:$L$134, 11, FALSE)=1), 1,0))*'Coefficients - Win Probability'!$K$2</f>
        <v>#N/A</v>
      </c>
      <c r="L1450" s="5" t="str">
        <f>(VLOOKUP(Games!B1451, Data!$B$2:$L$134, 3, FALSE)-VLOOKUP(Games!E1451, Data!$B$2:$L$134, 3, FALSE))*'Coefficients - Win Probability'!$L$2</f>
        <v>#N/A</v>
      </c>
      <c r="N1450" s="5" t="str">
        <f t="shared" si="1"/>
        <v>#N/A</v>
      </c>
    </row>
    <row r="1451" ht="14.25" customHeight="1">
      <c r="A1451" s="5" t="n">
        <f>'Coefficients - Win Probability'!$A$2</f>
        <v>0</v>
      </c>
      <c r="B1451" s="5" t="n">
        <f>(Games!G1452)*'Coefficients - Win Probability'!$B$2</f>
        <v>0</v>
      </c>
      <c r="C1451" s="5" t="str">
        <f>(VLOOKUP(Games!B1452, Data!$B$2:$L$134, 4, FALSE)-VLOOKUP(Games!E1452, Data!$B$2:$L$134, 4, FALSE))*'Coefficients - Win Probability'!$C$2</f>
        <v>#N/A</v>
      </c>
      <c r="D1451" s="5" t="str">
        <f>(VLOOKUP(Games!B1452, Data!$B$2:$L$134, 5, FALSE)-VLOOKUP(Games!E1452, Data!$B$2:$L$134, 5, FALSE))*'Coefficients - Win Probability'!$D$2</f>
        <v>#N/A</v>
      </c>
      <c r="E1451" s="5" t="str">
        <f>(VLOOKUP(Games!B1452, Data!$B$2:$L$134, 6, FALSE)-VLOOKUP(Games!E1452, Data!$B$2:$L$134, 6, FALSE))*'Coefficients - Win Probability'!$E$2</f>
        <v>#N/A</v>
      </c>
      <c r="F1451" s="5" t="str">
        <f>(VLOOKUP(Games!B1452, Data!$B$2:$L$134, 7, FALSE)-VLOOKUP(Games!E1452, Data!$B$2:$L$134, 7, FALSE))*'Coefficients - Win Probability'!$F$2</f>
        <v>#N/A</v>
      </c>
      <c r="G1451" s="5" t="str">
        <f>(VLOOKUP(Games!B1452, Data!$B$2:$L$134, 8, FALSE)-VLOOKUP(Games!E1452, Data!$B$2:$L$134, 8, FALSE))*'Coefficients - Win Probability'!$G$2</f>
        <v>#N/A</v>
      </c>
      <c r="H1451" s="5" t="str">
        <f>(VLOOKUP(Games!B1452, Data!$B$2:$L$134, 9, FALSE)-VLOOKUP(Games!E1452, Data!$B$2:$L$134, 9, FALSE))*'Coefficients - Win Probability'!$H$2</f>
        <v>#N/A</v>
      </c>
      <c r="I1451" s="5" t="str">
        <f>(VLOOKUP(Games!B1452, Data!$B$2:$L$134, 10, FALSE)-VLOOKUP(Games!E1452, Data!$B$2:$L$134, 10, FALSE))*'Coefficients - Win Probability'!$I$2</f>
        <v>#N/A</v>
      </c>
      <c r="J1451" s="5" t="str">
        <f>(IF(AND(VLOOKUP(Games!B1452, Data!$B$2:$L$134, 11, FALSE)=1, VLOOKUP(Games!E1452, Data!$B$2:$L$134, 11, FALSE)&lt;&gt;1), 1,0))*'Coefficients - Win Probability'!$J$2</f>
        <v>#N/A</v>
      </c>
      <c r="K1451" s="5" t="str">
        <f>(IF(AND(VLOOKUP(Games!B1452, Data!$B$2:$L$134, 11, FALSE)&lt;&gt;1, VLOOKUP(Games!E1452, Data!$B$2:$L$134, 11, FALSE)=1), 1,0))*'Coefficients - Win Probability'!$K$2</f>
        <v>#N/A</v>
      </c>
      <c r="L1451" s="5" t="str">
        <f>(VLOOKUP(Games!B1452, Data!$B$2:$L$134, 3, FALSE)-VLOOKUP(Games!E1452, Data!$B$2:$L$134, 3, FALSE))*'Coefficients - Win Probability'!$L$2</f>
        <v>#N/A</v>
      </c>
      <c r="N1451" s="5" t="str">
        <f t="shared" si="1"/>
        <v>#N/A</v>
      </c>
    </row>
    <row r="1452" ht="14.25" customHeight="1">
      <c r="A1452" s="5" t="n">
        <f>'Coefficients - Win Probability'!$A$2</f>
        <v>0</v>
      </c>
      <c r="B1452" s="5" t="n">
        <f>(Games!G1453)*'Coefficients - Win Probability'!$B$2</f>
        <v>0</v>
      </c>
      <c r="C1452" s="5" t="str">
        <f>(VLOOKUP(Games!B1453, Data!$B$2:$L$134, 4, FALSE)-VLOOKUP(Games!E1453, Data!$B$2:$L$134, 4, FALSE))*'Coefficients - Win Probability'!$C$2</f>
        <v>#N/A</v>
      </c>
      <c r="D1452" s="5" t="str">
        <f>(VLOOKUP(Games!B1453, Data!$B$2:$L$134, 5, FALSE)-VLOOKUP(Games!E1453, Data!$B$2:$L$134, 5, FALSE))*'Coefficients - Win Probability'!$D$2</f>
        <v>#N/A</v>
      </c>
      <c r="E1452" s="5" t="str">
        <f>(VLOOKUP(Games!B1453, Data!$B$2:$L$134, 6, FALSE)-VLOOKUP(Games!E1453, Data!$B$2:$L$134, 6, FALSE))*'Coefficients - Win Probability'!$E$2</f>
        <v>#N/A</v>
      </c>
      <c r="F1452" s="5" t="str">
        <f>(VLOOKUP(Games!B1453, Data!$B$2:$L$134, 7, FALSE)-VLOOKUP(Games!E1453, Data!$B$2:$L$134, 7, FALSE))*'Coefficients - Win Probability'!$F$2</f>
        <v>#N/A</v>
      </c>
      <c r="G1452" s="5" t="str">
        <f>(VLOOKUP(Games!B1453, Data!$B$2:$L$134, 8, FALSE)-VLOOKUP(Games!E1453, Data!$B$2:$L$134, 8, FALSE))*'Coefficients - Win Probability'!$G$2</f>
        <v>#N/A</v>
      </c>
      <c r="H1452" s="5" t="str">
        <f>(VLOOKUP(Games!B1453, Data!$B$2:$L$134, 9, FALSE)-VLOOKUP(Games!E1453, Data!$B$2:$L$134, 9, FALSE))*'Coefficients - Win Probability'!$H$2</f>
        <v>#N/A</v>
      </c>
      <c r="I1452" s="5" t="str">
        <f>(VLOOKUP(Games!B1453, Data!$B$2:$L$134, 10, FALSE)-VLOOKUP(Games!E1453, Data!$B$2:$L$134, 10, FALSE))*'Coefficients - Win Probability'!$I$2</f>
        <v>#N/A</v>
      </c>
      <c r="J1452" s="5" t="str">
        <f>(IF(AND(VLOOKUP(Games!B1453, Data!$B$2:$L$134, 11, FALSE)=1, VLOOKUP(Games!E1453, Data!$B$2:$L$134, 11, FALSE)&lt;&gt;1), 1,0))*'Coefficients - Win Probability'!$J$2</f>
        <v>#N/A</v>
      </c>
      <c r="K1452" s="5" t="str">
        <f>(IF(AND(VLOOKUP(Games!B1453, Data!$B$2:$L$134, 11, FALSE)&lt;&gt;1, VLOOKUP(Games!E1453, Data!$B$2:$L$134, 11, FALSE)=1), 1,0))*'Coefficients - Win Probability'!$K$2</f>
        <v>#N/A</v>
      </c>
      <c r="L1452" s="5" t="str">
        <f>(VLOOKUP(Games!B1453, Data!$B$2:$L$134, 3, FALSE)-VLOOKUP(Games!E1453, Data!$B$2:$L$134, 3, FALSE))*'Coefficients - Win Probability'!$L$2</f>
        <v>#N/A</v>
      </c>
      <c r="N1452" s="5" t="str">
        <f t="shared" si="1"/>
        <v>#N/A</v>
      </c>
    </row>
    <row r="1453" ht="14.25" customHeight="1">
      <c r="A1453" s="5" t="n">
        <f>'Coefficients - Win Probability'!$A$2</f>
        <v>0</v>
      </c>
      <c r="B1453" s="5" t="n">
        <f>(Games!G1454)*'Coefficients - Win Probability'!$B$2</f>
        <v>0</v>
      </c>
      <c r="C1453" s="5" t="str">
        <f>(VLOOKUP(Games!B1454, Data!$B$2:$L$134, 4, FALSE)-VLOOKUP(Games!E1454, Data!$B$2:$L$134, 4, FALSE))*'Coefficients - Win Probability'!$C$2</f>
        <v>#N/A</v>
      </c>
      <c r="D1453" s="5" t="str">
        <f>(VLOOKUP(Games!B1454, Data!$B$2:$L$134, 5, FALSE)-VLOOKUP(Games!E1454, Data!$B$2:$L$134, 5, FALSE))*'Coefficients - Win Probability'!$D$2</f>
        <v>#N/A</v>
      </c>
      <c r="E1453" s="5" t="str">
        <f>(VLOOKUP(Games!B1454, Data!$B$2:$L$134, 6, FALSE)-VLOOKUP(Games!E1454, Data!$B$2:$L$134, 6, FALSE))*'Coefficients - Win Probability'!$E$2</f>
        <v>#N/A</v>
      </c>
      <c r="F1453" s="5" t="str">
        <f>(VLOOKUP(Games!B1454, Data!$B$2:$L$134, 7, FALSE)-VLOOKUP(Games!E1454, Data!$B$2:$L$134, 7, FALSE))*'Coefficients - Win Probability'!$F$2</f>
        <v>#N/A</v>
      </c>
      <c r="G1453" s="5" t="str">
        <f>(VLOOKUP(Games!B1454, Data!$B$2:$L$134, 8, FALSE)-VLOOKUP(Games!E1454, Data!$B$2:$L$134, 8, FALSE))*'Coefficients - Win Probability'!$G$2</f>
        <v>#N/A</v>
      </c>
      <c r="H1453" s="5" t="str">
        <f>(VLOOKUP(Games!B1454, Data!$B$2:$L$134, 9, FALSE)-VLOOKUP(Games!E1454, Data!$B$2:$L$134, 9, FALSE))*'Coefficients - Win Probability'!$H$2</f>
        <v>#N/A</v>
      </c>
      <c r="I1453" s="5" t="str">
        <f>(VLOOKUP(Games!B1454, Data!$B$2:$L$134, 10, FALSE)-VLOOKUP(Games!E1454, Data!$B$2:$L$134, 10, FALSE))*'Coefficients - Win Probability'!$I$2</f>
        <v>#N/A</v>
      </c>
      <c r="J1453" s="5" t="str">
        <f>(IF(AND(VLOOKUP(Games!B1454, Data!$B$2:$L$134, 11, FALSE)=1, VLOOKUP(Games!E1454, Data!$B$2:$L$134, 11, FALSE)&lt;&gt;1), 1,0))*'Coefficients - Win Probability'!$J$2</f>
        <v>#N/A</v>
      </c>
      <c r="K1453" s="5" t="str">
        <f>(IF(AND(VLOOKUP(Games!B1454, Data!$B$2:$L$134, 11, FALSE)&lt;&gt;1, VLOOKUP(Games!E1454, Data!$B$2:$L$134, 11, FALSE)=1), 1,0))*'Coefficients - Win Probability'!$K$2</f>
        <v>#N/A</v>
      </c>
      <c r="L1453" s="5" t="str">
        <f>(VLOOKUP(Games!B1454, Data!$B$2:$L$134, 3, FALSE)-VLOOKUP(Games!E1454, Data!$B$2:$L$134, 3, FALSE))*'Coefficients - Win Probability'!$L$2</f>
        <v>#N/A</v>
      </c>
      <c r="N1453" s="5" t="str">
        <f t="shared" si="1"/>
        <v>#N/A</v>
      </c>
    </row>
    <row r="1454" ht="14.25" customHeight="1">
      <c r="A1454" s="5" t="n">
        <f>'Coefficients - Win Probability'!$A$2</f>
        <v>0</v>
      </c>
      <c r="B1454" s="5" t="n">
        <f>(Games!G1455)*'Coefficients - Win Probability'!$B$2</f>
        <v>0</v>
      </c>
      <c r="C1454" s="5" t="str">
        <f>(VLOOKUP(Games!B1455, Data!$B$2:$L$134, 4, FALSE)-VLOOKUP(Games!E1455, Data!$B$2:$L$134, 4, FALSE))*'Coefficients - Win Probability'!$C$2</f>
        <v>#N/A</v>
      </c>
      <c r="D1454" s="5" t="str">
        <f>(VLOOKUP(Games!B1455, Data!$B$2:$L$134, 5, FALSE)-VLOOKUP(Games!E1455, Data!$B$2:$L$134, 5, FALSE))*'Coefficients - Win Probability'!$D$2</f>
        <v>#N/A</v>
      </c>
      <c r="E1454" s="5" t="str">
        <f>(VLOOKUP(Games!B1455, Data!$B$2:$L$134, 6, FALSE)-VLOOKUP(Games!E1455, Data!$B$2:$L$134, 6, FALSE))*'Coefficients - Win Probability'!$E$2</f>
        <v>#N/A</v>
      </c>
      <c r="F1454" s="5" t="str">
        <f>(VLOOKUP(Games!B1455, Data!$B$2:$L$134, 7, FALSE)-VLOOKUP(Games!E1455, Data!$B$2:$L$134, 7, FALSE))*'Coefficients - Win Probability'!$F$2</f>
        <v>#N/A</v>
      </c>
      <c r="G1454" s="5" t="str">
        <f>(VLOOKUP(Games!B1455, Data!$B$2:$L$134, 8, FALSE)-VLOOKUP(Games!E1455, Data!$B$2:$L$134, 8, FALSE))*'Coefficients - Win Probability'!$G$2</f>
        <v>#N/A</v>
      </c>
      <c r="H1454" s="5" t="str">
        <f>(VLOOKUP(Games!B1455, Data!$B$2:$L$134, 9, FALSE)-VLOOKUP(Games!E1455, Data!$B$2:$L$134, 9, FALSE))*'Coefficients - Win Probability'!$H$2</f>
        <v>#N/A</v>
      </c>
      <c r="I1454" s="5" t="str">
        <f>(VLOOKUP(Games!B1455, Data!$B$2:$L$134, 10, FALSE)-VLOOKUP(Games!E1455, Data!$B$2:$L$134, 10, FALSE))*'Coefficients - Win Probability'!$I$2</f>
        <v>#N/A</v>
      </c>
      <c r="J1454" s="5" t="str">
        <f>(IF(AND(VLOOKUP(Games!B1455, Data!$B$2:$L$134, 11, FALSE)=1, VLOOKUP(Games!E1455, Data!$B$2:$L$134, 11, FALSE)&lt;&gt;1), 1,0))*'Coefficients - Win Probability'!$J$2</f>
        <v>#N/A</v>
      </c>
      <c r="K1454" s="5" t="str">
        <f>(IF(AND(VLOOKUP(Games!B1455, Data!$B$2:$L$134, 11, FALSE)&lt;&gt;1, VLOOKUP(Games!E1455, Data!$B$2:$L$134, 11, FALSE)=1), 1,0))*'Coefficients - Win Probability'!$K$2</f>
        <v>#N/A</v>
      </c>
      <c r="L1454" s="5" t="str">
        <f>(VLOOKUP(Games!B1455, Data!$B$2:$L$134, 3, FALSE)-VLOOKUP(Games!E1455, Data!$B$2:$L$134, 3, FALSE))*'Coefficients - Win Probability'!$L$2</f>
        <v>#N/A</v>
      </c>
      <c r="N1454" s="5" t="str">
        <f t="shared" si="1"/>
        <v>#N/A</v>
      </c>
    </row>
    <row r="1455" ht="14.25" customHeight="1">
      <c r="A1455" s="5" t="n">
        <f>'Coefficients - Win Probability'!$A$2</f>
        <v>0</v>
      </c>
      <c r="B1455" s="5" t="n">
        <f>(Games!G1456)*'Coefficients - Win Probability'!$B$2</f>
        <v>0</v>
      </c>
      <c r="C1455" s="5" t="str">
        <f>(VLOOKUP(Games!B1456, Data!$B$2:$L$134, 4, FALSE)-VLOOKUP(Games!E1456, Data!$B$2:$L$134, 4, FALSE))*'Coefficients - Win Probability'!$C$2</f>
        <v>#N/A</v>
      </c>
      <c r="D1455" s="5" t="str">
        <f>(VLOOKUP(Games!B1456, Data!$B$2:$L$134, 5, FALSE)-VLOOKUP(Games!E1456, Data!$B$2:$L$134, 5, FALSE))*'Coefficients - Win Probability'!$D$2</f>
        <v>#N/A</v>
      </c>
      <c r="E1455" s="5" t="str">
        <f>(VLOOKUP(Games!B1456, Data!$B$2:$L$134, 6, FALSE)-VLOOKUP(Games!E1456, Data!$B$2:$L$134, 6, FALSE))*'Coefficients - Win Probability'!$E$2</f>
        <v>#N/A</v>
      </c>
      <c r="F1455" s="5" t="str">
        <f>(VLOOKUP(Games!B1456, Data!$B$2:$L$134, 7, FALSE)-VLOOKUP(Games!E1456, Data!$B$2:$L$134, 7, FALSE))*'Coefficients - Win Probability'!$F$2</f>
        <v>#N/A</v>
      </c>
      <c r="G1455" s="5" t="str">
        <f>(VLOOKUP(Games!B1456, Data!$B$2:$L$134, 8, FALSE)-VLOOKUP(Games!E1456, Data!$B$2:$L$134, 8, FALSE))*'Coefficients - Win Probability'!$G$2</f>
        <v>#N/A</v>
      </c>
      <c r="H1455" s="5" t="str">
        <f>(VLOOKUP(Games!B1456, Data!$B$2:$L$134, 9, FALSE)-VLOOKUP(Games!E1456, Data!$B$2:$L$134, 9, FALSE))*'Coefficients - Win Probability'!$H$2</f>
        <v>#N/A</v>
      </c>
      <c r="I1455" s="5" t="str">
        <f>(VLOOKUP(Games!B1456, Data!$B$2:$L$134, 10, FALSE)-VLOOKUP(Games!E1456, Data!$B$2:$L$134, 10, FALSE))*'Coefficients - Win Probability'!$I$2</f>
        <v>#N/A</v>
      </c>
      <c r="J1455" s="5" t="str">
        <f>(IF(AND(VLOOKUP(Games!B1456, Data!$B$2:$L$134, 11, FALSE)=1, VLOOKUP(Games!E1456, Data!$B$2:$L$134, 11, FALSE)&lt;&gt;1), 1,0))*'Coefficients - Win Probability'!$J$2</f>
        <v>#N/A</v>
      </c>
      <c r="K1455" s="5" t="str">
        <f>(IF(AND(VLOOKUP(Games!B1456, Data!$B$2:$L$134, 11, FALSE)&lt;&gt;1, VLOOKUP(Games!E1456, Data!$B$2:$L$134, 11, FALSE)=1), 1,0))*'Coefficients - Win Probability'!$K$2</f>
        <v>#N/A</v>
      </c>
      <c r="L1455" s="5" t="str">
        <f>(VLOOKUP(Games!B1456, Data!$B$2:$L$134, 3, FALSE)-VLOOKUP(Games!E1456, Data!$B$2:$L$134, 3, FALSE))*'Coefficients - Win Probability'!$L$2</f>
        <v>#N/A</v>
      </c>
      <c r="N1455" s="5" t="str">
        <f t="shared" si="1"/>
        <v>#N/A</v>
      </c>
    </row>
    <row r="1456" ht="14.25" customHeight="1">
      <c r="A1456" s="5" t="n">
        <f>'Coefficients - Win Probability'!$A$2</f>
        <v>0</v>
      </c>
      <c r="B1456" s="5" t="n">
        <f>(Games!G1457)*'Coefficients - Win Probability'!$B$2</f>
        <v>0</v>
      </c>
      <c r="C1456" s="5" t="str">
        <f>(VLOOKUP(Games!B1457, Data!$B$2:$L$134, 4, FALSE)-VLOOKUP(Games!E1457, Data!$B$2:$L$134, 4, FALSE))*'Coefficients - Win Probability'!$C$2</f>
        <v>#N/A</v>
      </c>
      <c r="D1456" s="5" t="str">
        <f>(VLOOKUP(Games!B1457, Data!$B$2:$L$134, 5, FALSE)-VLOOKUP(Games!E1457, Data!$B$2:$L$134, 5, FALSE))*'Coefficients - Win Probability'!$D$2</f>
        <v>#N/A</v>
      </c>
      <c r="E1456" s="5" t="str">
        <f>(VLOOKUP(Games!B1457, Data!$B$2:$L$134, 6, FALSE)-VLOOKUP(Games!E1457, Data!$B$2:$L$134, 6, FALSE))*'Coefficients - Win Probability'!$E$2</f>
        <v>#N/A</v>
      </c>
      <c r="F1456" s="5" t="str">
        <f>(VLOOKUP(Games!B1457, Data!$B$2:$L$134, 7, FALSE)-VLOOKUP(Games!E1457, Data!$B$2:$L$134, 7, FALSE))*'Coefficients - Win Probability'!$F$2</f>
        <v>#N/A</v>
      </c>
      <c r="G1456" s="5" t="str">
        <f>(VLOOKUP(Games!B1457, Data!$B$2:$L$134, 8, FALSE)-VLOOKUP(Games!E1457, Data!$B$2:$L$134, 8, FALSE))*'Coefficients - Win Probability'!$G$2</f>
        <v>#N/A</v>
      </c>
      <c r="H1456" s="5" t="str">
        <f>(VLOOKUP(Games!B1457, Data!$B$2:$L$134, 9, FALSE)-VLOOKUP(Games!E1457, Data!$B$2:$L$134, 9, FALSE))*'Coefficients - Win Probability'!$H$2</f>
        <v>#N/A</v>
      </c>
      <c r="I1456" s="5" t="str">
        <f>(VLOOKUP(Games!B1457, Data!$B$2:$L$134, 10, FALSE)-VLOOKUP(Games!E1457, Data!$B$2:$L$134, 10, FALSE))*'Coefficients - Win Probability'!$I$2</f>
        <v>#N/A</v>
      </c>
      <c r="J1456" s="5" t="str">
        <f>(IF(AND(VLOOKUP(Games!B1457, Data!$B$2:$L$134, 11, FALSE)=1, VLOOKUP(Games!E1457, Data!$B$2:$L$134, 11, FALSE)&lt;&gt;1), 1,0))*'Coefficients - Win Probability'!$J$2</f>
        <v>#N/A</v>
      </c>
      <c r="K1456" s="5" t="str">
        <f>(IF(AND(VLOOKUP(Games!B1457, Data!$B$2:$L$134, 11, FALSE)&lt;&gt;1, VLOOKUP(Games!E1457, Data!$B$2:$L$134, 11, FALSE)=1), 1,0))*'Coefficients - Win Probability'!$K$2</f>
        <v>#N/A</v>
      </c>
      <c r="L1456" s="5" t="str">
        <f>(VLOOKUP(Games!B1457, Data!$B$2:$L$134, 3, FALSE)-VLOOKUP(Games!E1457, Data!$B$2:$L$134, 3, FALSE))*'Coefficients - Win Probability'!$L$2</f>
        <v>#N/A</v>
      </c>
      <c r="N1456" s="5" t="str">
        <f t="shared" si="1"/>
        <v>#N/A</v>
      </c>
    </row>
    <row r="1457" ht="14.25" customHeight="1">
      <c r="A1457" s="5" t="n">
        <f>'Coefficients - Win Probability'!$A$2</f>
        <v>0</v>
      </c>
      <c r="B1457" s="5" t="n">
        <f>(Games!G1458)*'Coefficients - Win Probability'!$B$2</f>
        <v>0</v>
      </c>
      <c r="C1457" s="5" t="str">
        <f>(VLOOKUP(Games!B1458, Data!$B$2:$L$134, 4, FALSE)-VLOOKUP(Games!E1458, Data!$B$2:$L$134, 4, FALSE))*'Coefficients - Win Probability'!$C$2</f>
        <v>#N/A</v>
      </c>
      <c r="D1457" s="5" t="str">
        <f>(VLOOKUP(Games!B1458, Data!$B$2:$L$134, 5, FALSE)-VLOOKUP(Games!E1458, Data!$B$2:$L$134, 5, FALSE))*'Coefficients - Win Probability'!$D$2</f>
        <v>#N/A</v>
      </c>
      <c r="E1457" s="5" t="str">
        <f>(VLOOKUP(Games!B1458, Data!$B$2:$L$134, 6, FALSE)-VLOOKUP(Games!E1458, Data!$B$2:$L$134, 6, FALSE))*'Coefficients - Win Probability'!$E$2</f>
        <v>#N/A</v>
      </c>
      <c r="F1457" s="5" t="str">
        <f>(VLOOKUP(Games!B1458, Data!$B$2:$L$134, 7, FALSE)-VLOOKUP(Games!E1458, Data!$B$2:$L$134, 7, FALSE))*'Coefficients - Win Probability'!$F$2</f>
        <v>#N/A</v>
      </c>
      <c r="G1457" s="5" t="str">
        <f>(VLOOKUP(Games!B1458, Data!$B$2:$L$134, 8, FALSE)-VLOOKUP(Games!E1458, Data!$B$2:$L$134, 8, FALSE))*'Coefficients - Win Probability'!$G$2</f>
        <v>#N/A</v>
      </c>
      <c r="H1457" s="5" t="str">
        <f>(VLOOKUP(Games!B1458, Data!$B$2:$L$134, 9, FALSE)-VLOOKUP(Games!E1458, Data!$B$2:$L$134, 9, FALSE))*'Coefficients - Win Probability'!$H$2</f>
        <v>#N/A</v>
      </c>
      <c r="I1457" s="5" t="str">
        <f>(VLOOKUP(Games!B1458, Data!$B$2:$L$134, 10, FALSE)-VLOOKUP(Games!E1458, Data!$B$2:$L$134, 10, FALSE))*'Coefficients - Win Probability'!$I$2</f>
        <v>#N/A</v>
      </c>
      <c r="J1457" s="5" t="str">
        <f>(IF(AND(VLOOKUP(Games!B1458, Data!$B$2:$L$134, 11, FALSE)=1, VLOOKUP(Games!E1458, Data!$B$2:$L$134, 11, FALSE)&lt;&gt;1), 1,0))*'Coefficients - Win Probability'!$J$2</f>
        <v>#N/A</v>
      </c>
      <c r="K1457" s="5" t="str">
        <f>(IF(AND(VLOOKUP(Games!B1458, Data!$B$2:$L$134, 11, FALSE)&lt;&gt;1, VLOOKUP(Games!E1458, Data!$B$2:$L$134, 11, FALSE)=1), 1,0))*'Coefficients - Win Probability'!$K$2</f>
        <v>#N/A</v>
      </c>
      <c r="L1457" s="5" t="str">
        <f>(VLOOKUP(Games!B1458, Data!$B$2:$L$134, 3, FALSE)-VLOOKUP(Games!E1458, Data!$B$2:$L$134, 3, FALSE))*'Coefficients - Win Probability'!$L$2</f>
        <v>#N/A</v>
      </c>
      <c r="N1457" s="5" t="str">
        <f t="shared" si="1"/>
        <v>#N/A</v>
      </c>
    </row>
    <row r="1458" ht="14.25" customHeight="1">
      <c r="A1458" s="5" t="n">
        <f>'Coefficients - Win Probability'!$A$2</f>
        <v>0</v>
      </c>
      <c r="B1458" s="5" t="n">
        <f>(Games!G1459)*'Coefficients - Win Probability'!$B$2</f>
        <v>0</v>
      </c>
      <c r="C1458" s="5" t="str">
        <f>(VLOOKUP(Games!B1459, Data!$B$2:$L$134, 4, FALSE)-VLOOKUP(Games!E1459, Data!$B$2:$L$134, 4, FALSE))*'Coefficients - Win Probability'!$C$2</f>
        <v>#N/A</v>
      </c>
      <c r="D1458" s="5" t="str">
        <f>(VLOOKUP(Games!B1459, Data!$B$2:$L$134, 5, FALSE)-VLOOKUP(Games!E1459, Data!$B$2:$L$134, 5, FALSE))*'Coefficients - Win Probability'!$D$2</f>
        <v>#N/A</v>
      </c>
      <c r="E1458" s="5" t="str">
        <f>(VLOOKUP(Games!B1459, Data!$B$2:$L$134, 6, FALSE)-VLOOKUP(Games!E1459, Data!$B$2:$L$134, 6, FALSE))*'Coefficients - Win Probability'!$E$2</f>
        <v>#N/A</v>
      </c>
      <c r="F1458" s="5" t="str">
        <f>(VLOOKUP(Games!B1459, Data!$B$2:$L$134, 7, FALSE)-VLOOKUP(Games!E1459, Data!$B$2:$L$134, 7, FALSE))*'Coefficients - Win Probability'!$F$2</f>
        <v>#N/A</v>
      </c>
      <c r="G1458" s="5" t="str">
        <f>(VLOOKUP(Games!B1459, Data!$B$2:$L$134, 8, FALSE)-VLOOKUP(Games!E1459, Data!$B$2:$L$134, 8, FALSE))*'Coefficients - Win Probability'!$G$2</f>
        <v>#N/A</v>
      </c>
      <c r="H1458" s="5" t="str">
        <f>(VLOOKUP(Games!B1459, Data!$B$2:$L$134, 9, FALSE)-VLOOKUP(Games!E1459, Data!$B$2:$L$134, 9, FALSE))*'Coefficients - Win Probability'!$H$2</f>
        <v>#N/A</v>
      </c>
      <c r="I1458" s="5" t="str">
        <f>(VLOOKUP(Games!B1459, Data!$B$2:$L$134, 10, FALSE)-VLOOKUP(Games!E1459, Data!$B$2:$L$134, 10, FALSE))*'Coefficients - Win Probability'!$I$2</f>
        <v>#N/A</v>
      </c>
      <c r="J1458" s="5" t="str">
        <f>(IF(AND(VLOOKUP(Games!B1459, Data!$B$2:$L$134, 11, FALSE)=1, VLOOKUP(Games!E1459, Data!$B$2:$L$134, 11, FALSE)&lt;&gt;1), 1,0))*'Coefficients - Win Probability'!$J$2</f>
        <v>#N/A</v>
      </c>
      <c r="K1458" s="5" t="str">
        <f>(IF(AND(VLOOKUP(Games!B1459, Data!$B$2:$L$134, 11, FALSE)&lt;&gt;1, VLOOKUP(Games!E1459, Data!$B$2:$L$134, 11, FALSE)=1), 1,0))*'Coefficients - Win Probability'!$K$2</f>
        <v>#N/A</v>
      </c>
      <c r="L1458" s="5" t="str">
        <f>(VLOOKUP(Games!B1459, Data!$B$2:$L$134, 3, FALSE)-VLOOKUP(Games!E1459, Data!$B$2:$L$134, 3, FALSE))*'Coefficients - Win Probability'!$L$2</f>
        <v>#N/A</v>
      </c>
      <c r="N1458" s="5" t="str">
        <f t="shared" si="1"/>
        <v>#N/A</v>
      </c>
    </row>
    <row r="1459" ht="14.25" customHeight="1">
      <c r="A1459" s="5" t="n">
        <f>'Coefficients - Win Probability'!$A$2</f>
        <v>0</v>
      </c>
      <c r="B1459" s="5" t="n">
        <f>(Games!G1460)*'Coefficients - Win Probability'!$B$2</f>
        <v>0</v>
      </c>
      <c r="C1459" s="5" t="str">
        <f>(VLOOKUP(Games!B1460, Data!$B$2:$L$134, 4, FALSE)-VLOOKUP(Games!E1460, Data!$B$2:$L$134, 4, FALSE))*'Coefficients - Win Probability'!$C$2</f>
        <v>#N/A</v>
      </c>
      <c r="D1459" s="5" t="str">
        <f>(VLOOKUP(Games!B1460, Data!$B$2:$L$134, 5, FALSE)-VLOOKUP(Games!E1460, Data!$B$2:$L$134, 5, FALSE))*'Coefficients - Win Probability'!$D$2</f>
        <v>#N/A</v>
      </c>
      <c r="E1459" s="5" t="str">
        <f>(VLOOKUP(Games!B1460, Data!$B$2:$L$134, 6, FALSE)-VLOOKUP(Games!E1460, Data!$B$2:$L$134, 6, FALSE))*'Coefficients - Win Probability'!$E$2</f>
        <v>#N/A</v>
      </c>
      <c r="F1459" s="5" t="str">
        <f>(VLOOKUP(Games!B1460, Data!$B$2:$L$134, 7, FALSE)-VLOOKUP(Games!E1460, Data!$B$2:$L$134, 7, FALSE))*'Coefficients - Win Probability'!$F$2</f>
        <v>#N/A</v>
      </c>
      <c r="G1459" s="5" t="str">
        <f>(VLOOKUP(Games!B1460, Data!$B$2:$L$134, 8, FALSE)-VLOOKUP(Games!E1460, Data!$B$2:$L$134, 8, FALSE))*'Coefficients - Win Probability'!$G$2</f>
        <v>#N/A</v>
      </c>
      <c r="H1459" s="5" t="str">
        <f>(VLOOKUP(Games!B1460, Data!$B$2:$L$134, 9, FALSE)-VLOOKUP(Games!E1460, Data!$B$2:$L$134, 9, FALSE))*'Coefficients - Win Probability'!$H$2</f>
        <v>#N/A</v>
      </c>
      <c r="I1459" s="5" t="str">
        <f>(VLOOKUP(Games!B1460, Data!$B$2:$L$134, 10, FALSE)-VLOOKUP(Games!E1460, Data!$B$2:$L$134, 10, FALSE))*'Coefficients - Win Probability'!$I$2</f>
        <v>#N/A</v>
      </c>
      <c r="J1459" s="5" t="str">
        <f>(IF(AND(VLOOKUP(Games!B1460, Data!$B$2:$L$134, 11, FALSE)=1, VLOOKUP(Games!E1460, Data!$B$2:$L$134, 11, FALSE)&lt;&gt;1), 1,0))*'Coefficients - Win Probability'!$J$2</f>
        <v>#N/A</v>
      </c>
      <c r="K1459" s="5" t="str">
        <f>(IF(AND(VLOOKUP(Games!B1460, Data!$B$2:$L$134, 11, FALSE)&lt;&gt;1, VLOOKUP(Games!E1460, Data!$B$2:$L$134, 11, FALSE)=1), 1,0))*'Coefficients - Win Probability'!$K$2</f>
        <v>#N/A</v>
      </c>
      <c r="L1459" s="5" t="str">
        <f>(VLOOKUP(Games!B1460, Data!$B$2:$L$134, 3, FALSE)-VLOOKUP(Games!E1460, Data!$B$2:$L$134, 3, FALSE))*'Coefficients - Win Probability'!$L$2</f>
        <v>#N/A</v>
      </c>
      <c r="N1459" s="5" t="str">
        <f t="shared" si="1"/>
        <v>#N/A</v>
      </c>
    </row>
    <row r="1460" ht="14.25" customHeight="1">
      <c r="A1460" s="5" t="n">
        <f>'Coefficients - Win Probability'!$A$2</f>
        <v>0</v>
      </c>
      <c r="B1460" s="5" t="n">
        <f>(Games!G1461)*'Coefficients - Win Probability'!$B$2</f>
        <v>0</v>
      </c>
      <c r="C1460" s="5" t="str">
        <f>(VLOOKUP(Games!B1461, Data!$B$2:$L$134, 4, FALSE)-VLOOKUP(Games!E1461, Data!$B$2:$L$134, 4, FALSE))*'Coefficients - Win Probability'!$C$2</f>
        <v>#N/A</v>
      </c>
      <c r="D1460" s="5" t="str">
        <f>(VLOOKUP(Games!B1461, Data!$B$2:$L$134, 5, FALSE)-VLOOKUP(Games!E1461, Data!$B$2:$L$134, 5, FALSE))*'Coefficients - Win Probability'!$D$2</f>
        <v>#N/A</v>
      </c>
      <c r="E1460" s="5" t="str">
        <f>(VLOOKUP(Games!B1461, Data!$B$2:$L$134, 6, FALSE)-VLOOKUP(Games!E1461, Data!$B$2:$L$134, 6, FALSE))*'Coefficients - Win Probability'!$E$2</f>
        <v>#N/A</v>
      </c>
      <c r="F1460" s="5" t="str">
        <f>(VLOOKUP(Games!B1461, Data!$B$2:$L$134, 7, FALSE)-VLOOKUP(Games!E1461, Data!$B$2:$L$134, 7, FALSE))*'Coefficients - Win Probability'!$F$2</f>
        <v>#N/A</v>
      </c>
      <c r="G1460" s="5" t="str">
        <f>(VLOOKUP(Games!B1461, Data!$B$2:$L$134, 8, FALSE)-VLOOKUP(Games!E1461, Data!$B$2:$L$134, 8, FALSE))*'Coefficients - Win Probability'!$G$2</f>
        <v>#N/A</v>
      </c>
      <c r="H1460" s="5" t="str">
        <f>(VLOOKUP(Games!B1461, Data!$B$2:$L$134, 9, FALSE)-VLOOKUP(Games!E1461, Data!$B$2:$L$134, 9, FALSE))*'Coefficients - Win Probability'!$H$2</f>
        <v>#N/A</v>
      </c>
      <c r="I1460" s="5" t="str">
        <f>(VLOOKUP(Games!B1461, Data!$B$2:$L$134, 10, FALSE)-VLOOKUP(Games!E1461, Data!$B$2:$L$134, 10, FALSE))*'Coefficients - Win Probability'!$I$2</f>
        <v>#N/A</v>
      </c>
      <c r="J1460" s="5" t="str">
        <f>(IF(AND(VLOOKUP(Games!B1461, Data!$B$2:$L$134, 11, FALSE)=1, VLOOKUP(Games!E1461, Data!$B$2:$L$134, 11, FALSE)&lt;&gt;1), 1,0))*'Coefficients - Win Probability'!$J$2</f>
        <v>#N/A</v>
      </c>
      <c r="K1460" s="5" t="str">
        <f>(IF(AND(VLOOKUP(Games!B1461, Data!$B$2:$L$134, 11, FALSE)&lt;&gt;1, VLOOKUP(Games!E1461, Data!$B$2:$L$134, 11, FALSE)=1), 1,0))*'Coefficients - Win Probability'!$K$2</f>
        <v>#N/A</v>
      </c>
      <c r="L1460" s="5" t="str">
        <f>(VLOOKUP(Games!B1461, Data!$B$2:$L$134, 3, FALSE)-VLOOKUP(Games!E1461, Data!$B$2:$L$134, 3, FALSE))*'Coefficients - Win Probability'!$L$2</f>
        <v>#N/A</v>
      </c>
      <c r="N1460" s="5" t="str">
        <f t="shared" si="1"/>
        <v>#N/A</v>
      </c>
    </row>
    <row r="1461" ht="14.25" customHeight="1">
      <c r="A1461" s="5" t="n">
        <f>'Coefficients - Win Probability'!$A$2</f>
        <v>0</v>
      </c>
      <c r="B1461" s="5" t="n">
        <f>(Games!G1462)*'Coefficients - Win Probability'!$B$2</f>
        <v>0</v>
      </c>
      <c r="C1461" s="5" t="str">
        <f>(VLOOKUP(Games!B1462, Data!$B$2:$L$134, 4, FALSE)-VLOOKUP(Games!E1462, Data!$B$2:$L$134, 4, FALSE))*'Coefficients - Win Probability'!$C$2</f>
        <v>#N/A</v>
      </c>
      <c r="D1461" s="5" t="str">
        <f>(VLOOKUP(Games!B1462, Data!$B$2:$L$134, 5, FALSE)-VLOOKUP(Games!E1462, Data!$B$2:$L$134, 5, FALSE))*'Coefficients - Win Probability'!$D$2</f>
        <v>#N/A</v>
      </c>
      <c r="E1461" s="5" t="str">
        <f>(VLOOKUP(Games!B1462, Data!$B$2:$L$134, 6, FALSE)-VLOOKUP(Games!E1462, Data!$B$2:$L$134, 6, FALSE))*'Coefficients - Win Probability'!$E$2</f>
        <v>#N/A</v>
      </c>
      <c r="F1461" s="5" t="str">
        <f>(VLOOKUP(Games!B1462, Data!$B$2:$L$134, 7, FALSE)-VLOOKUP(Games!E1462, Data!$B$2:$L$134, 7, FALSE))*'Coefficients - Win Probability'!$F$2</f>
        <v>#N/A</v>
      </c>
      <c r="G1461" s="5" t="str">
        <f>(VLOOKUP(Games!B1462, Data!$B$2:$L$134, 8, FALSE)-VLOOKUP(Games!E1462, Data!$B$2:$L$134, 8, FALSE))*'Coefficients - Win Probability'!$G$2</f>
        <v>#N/A</v>
      </c>
      <c r="H1461" s="5" t="str">
        <f>(VLOOKUP(Games!B1462, Data!$B$2:$L$134, 9, FALSE)-VLOOKUP(Games!E1462, Data!$B$2:$L$134, 9, FALSE))*'Coefficients - Win Probability'!$H$2</f>
        <v>#N/A</v>
      </c>
      <c r="I1461" s="5" t="str">
        <f>(VLOOKUP(Games!B1462, Data!$B$2:$L$134, 10, FALSE)-VLOOKUP(Games!E1462, Data!$B$2:$L$134, 10, FALSE))*'Coefficients - Win Probability'!$I$2</f>
        <v>#N/A</v>
      </c>
      <c r="J1461" s="5" t="str">
        <f>(IF(AND(VLOOKUP(Games!B1462, Data!$B$2:$L$134, 11, FALSE)=1, VLOOKUP(Games!E1462, Data!$B$2:$L$134, 11, FALSE)&lt;&gt;1), 1,0))*'Coefficients - Win Probability'!$J$2</f>
        <v>#N/A</v>
      </c>
      <c r="K1461" s="5" t="str">
        <f>(IF(AND(VLOOKUP(Games!B1462, Data!$B$2:$L$134, 11, FALSE)&lt;&gt;1, VLOOKUP(Games!E1462, Data!$B$2:$L$134, 11, FALSE)=1), 1,0))*'Coefficients - Win Probability'!$K$2</f>
        <v>#N/A</v>
      </c>
      <c r="L1461" s="5" t="str">
        <f>(VLOOKUP(Games!B1462, Data!$B$2:$L$134, 3, FALSE)-VLOOKUP(Games!E1462, Data!$B$2:$L$134, 3, FALSE))*'Coefficients - Win Probability'!$L$2</f>
        <v>#N/A</v>
      </c>
      <c r="N1461" s="5" t="str">
        <f t="shared" si="1"/>
        <v>#N/A</v>
      </c>
    </row>
    <row r="1462" ht="14.25" customHeight="1">
      <c r="A1462" s="5" t="n">
        <f>'Coefficients - Win Probability'!$A$2</f>
        <v>0</v>
      </c>
      <c r="B1462" s="5" t="n">
        <f>(Games!G1463)*'Coefficients - Win Probability'!$B$2</f>
        <v>0</v>
      </c>
      <c r="C1462" s="5" t="str">
        <f>(VLOOKUP(Games!B1463, Data!$B$2:$L$134, 4, FALSE)-VLOOKUP(Games!E1463, Data!$B$2:$L$134, 4, FALSE))*'Coefficients - Win Probability'!$C$2</f>
        <v>#N/A</v>
      </c>
      <c r="D1462" s="5" t="str">
        <f>(VLOOKUP(Games!B1463, Data!$B$2:$L$134, 5, FALSE)-VLOOKUP(Games!E1463, Data!$B$2:$L$134, 5, FALSE))*'Coefficients - Win Probability'!$D$2</f>
        <v>#N/A</v>
      </c>
      <c r="E1462" s="5" t="str">
        <f>(VLOOKUP(Games!B1463, Data!$B$2:$L$134, 6, FALSE)-VLOOKUP(Games!E1463, Data!$B$2:$L$134, 6, FALSE))*'Coefficients - Win Probability'!$E$2</f>
        <v>#N/A</v>
      </c>
      <c r="F1462" s="5" t="str">
        <f>(VLOOKUP(Games!B1463, Data!$B$2:$L$134, 7, FALSE)-VLOOKUP(Games!E1463, Data!$B$2:$L$134, 7, FALSE))*'Coefficients - Win Probability'!$F$2</f>
        <v>#N/A</v>
      </c>
      <c r="G1462" s="5" t="str">
        <f>(VLOOKUP(Games!B1463, Data!$B$2:$L$134, 8, FALSE)-VLOOKUP(Games!E1463, Data!$B$2:$L$134, 8, FALSE))*'Coefficients - Win Probability'!$G$2</f>
        <v>#N/A</v>
      </c>
      <c r="H1462" s="5" t="str">
        <f>(VLOOKUP(Games!B1463, Data!$B$2:$L$134, 9, FALSE)-VLOOKUP(Games!E1463, Data!$B$2:$L$134, 9, FALSE))*'Coefficients - Win Probability'!$H$2</f>
        <v>#N/A</v>
      </c>
      <c r="I1462" s="5" t="str">
        <f>(VLOOKUP(Games!B1463, Data!$B$2:$L$134, 10, FALSE)-VLOOKUP(Games!E1463, Data!$B$2:$L$134, 10, FALSE))*'Coefficients - Win Probability'!$I$2</f>
        <v>#N/A</v>
      </c>
      <c r="J1462" s="5" t="str">
        <f>(IF(AND(VLOOKUP(Games!B1463, Data!$B$2:$L$134, 11, FALSE)=1, VLOOKUP(Games!E1463, Data!$B$2:$L$134, 11, FALSE)&lt;&gt;1), 1,0))*'Coefficients - Win Probability'!$J$2</f>
        <v>#N/A</v>
      </c>
      <c r="K1462" s="5" t="str">
        <f>(IF(AND(VLOOKUP(Games!B1463, Data!$B$2:$L$134, 11, FALSE)&lt;&gt;1, VLOOKUP(Games!E1463, Data!$B$2:$L$134, 11, FALSE)=1), 1,0))*'Coefficients - Win Probability'!$K$2</f>
        <v>#N/A</v>
      </c>
      <c r="L1462" s="5" t="str">
        <f>(VLOOKUP(Games!B1463, Data!$B$2:$L$134, 3, FALSE)-VLOOKUP(Games!E1463, Data!$B$2:$L$134, 3, FALSE))*'Coefficients - Win Probability'!$L$2</f>
        <v>#N/A</v>
      </c>
      <c r="N1462" s="5" t="str">
        <f t="shared" si="1"/>
        <v>#N/A</v>
      </c>
    </row>
    <row r="1463" ht="14.25" customHeight="1">
      <c r="A1463" s="5" t="n">
        <f>'Coefficients - Win Probability'!$A$2</f>
        <v>0</v>
      </c>
      <c r="B1463" s="5" t="n">
        <f>(Games!G1464)*'Coefficients - Win Probability'!$B$2</f>
        <v>0</v>
      </c>
      <c r="C1463" s="5" t="str">
        <f>(VLOOKUP(Games!B1464, Data!$B$2:$L$134, 4, FALSE)-VLOOKUP(Games!E1464, Data!$B$2:$L$134, 4, FALSE))*'Coefficients - Win Probability'!$C$2</f>
        <v>#N/A</v>
      </c>
      <c r="D1463" s="5" t="str">
        <f>(VLOOKUP(Games!B1464, Data!$B$2:$L$134, 5, FALSE)-VLOOKUP(Games!E1464, Data!$B$2:$L$134, 5, FALSE))*'Coefficients - Win Probability'!$D$2</f>
        <v>#N/A</v>
      </c>
      <c r="E1463" s="5" t="str">
        <f>(VLOOKUP(Games!B1464, Data!$B$2:$L$134, 6, FALSE)-VLOOKUP(Games!E1464, Data!$B$2:$L$134, 6, FALSE))*'Coefficients - Win Probability'!$E$2</f>
        <v>#N/A</v>
      </c>
      <c r="F1463" s="5" t="str">
        <f>(VLOOKUP(Games!B1464, Data!$B$2:$L$134, 7, FALSE)-VLOOKUP(Games!E1464, Data!$B$2:$L$134, 7, FALSE))*'Coefficients - Win Probability'!$F$2</f>
        <v>#N/A</v>
      </c>
      <c r="G1463" s="5" t="str">
        <f>(VLOOKUP(Games!B1464, Data!$B$2:$L$134, 8, FALSE)-VLOOKUP(Games!E1464, Data!$B$2:$L$134, 8, FALSE))*'Coefficients - Win Probability'!$G$2</f>
        <v>#N/A</v>
      </c>
      <c r="H1463" s="5" t="str">
        <f>(VLOOKUP(Games!B1464, Data!$B$2:$L$134, 9, FALSE)-VLOOKUP(Games!E1464, Data!$B$2:$L$134, 9, FALSE))*'Coefficients - Win Probability'!$H$2</f>
        <v>#N/A</v>
      </c>
      <c r="I1463" s="5" t="str">
        <f>(VLOOKUP(Games!B1464, Data!$B$2:$L$134, 10, FALSE)-VLOOKUP(Games!E1464, Data!$B$2:$L$134, 10, FALSE))*'Coefficients - Win Probability'!$I$2</f>
        <v>#N/A</v>
      </c>
      <c r="J1463" s="5" t="str">
        <f>(IF(AND(VLOOKUP(Games!B1464, Data!$B$2:$L$134, 11, FALSE)=1, VLOOKUP(Games!E1464, Data!$B$2:$L$134, 11, FALSE)&lt;&gt;1), 1,0))*'Coefficients - Win Probability'!$J$2</f>
        <v>#N/A</v>
      </c>
      <c r="K1463" s="5" t="str">
        <f>(IF(AND(VLOOKUP(Games!B1464, Data!$B$2:$L$134, 11, FALSE)&lt;&gt;1, VLOOKUP(Games!E1464, Data!$B$2:$L$134, 11, FALSE)=1), 1,0))*'Coefficients - Win Probability'!$K$2</f>
        <v>#N/A</v>
      </c>
      <c r="L1463" s="5" t="str">
        <f>(VLOOKUP(Games!B1464, Data!$B$2:$L$134, 3, FALSE)-VLOOKUP(Games!E1464, Data!$B$2:$L$134, 3, FALSE))*'Coefficients - Win Probability'!$L$2</f>
        <v>#N/A</v>
      </c>
      <c r="N1463" s="5" t="str">
        <f t="shared" si="1"/>
        <v>#N/A</v>
      </c>
    </row>
    <row r="1464" ht="14.25" customHeight="1">
      <c r="A1464" s="5" t="n">
        <f>'Coefficients - Win Probability'!$A$2</f>
        <v>0</v>
      </c>
      <c r="B1464" s="5" t="n">
        <f>(Games!G1465)*'Coefficients - Win Probability'!$B$2</f>
        <v>0</v>
      </c>
      <c r="C1464" s="5" t="str">
        <f>(VLOOKUP(Games!B1465, Data!$B$2:$L$134, 4, FALSE)-VLOOKUP(Games!E1465, Data!$B$2:$L$134, 4, FALSE))*'Coefficients - Win Probability'!$C$2</f>
        <v>#N/A</v>
      </c>
      <c r="D1464" s="5" t="str">
        <f>(VLOOKUP(Games!B1465, Data!$B$2:$L$134, 5, FALSE)-VLOOKUP(Games!E1465, Data!$B$2:$L$134, 5, FALSE))*'Coefficients - Win Probability'!$D$2</f>
        <v>#N/A</v>
      </c>
      <c r="E1464" s="5" t="str">
        <f>(VLOOKUP(Games!B1465, Data!$B$2:$L$134, 6, FALSE)-VLOOKUP(Games!E1465, Data!$B$2:$L$134, 6, FALSE))*'Coefficients - Win Probability'!$E$2</f>
        <v>#N/A</v>
      </c>
      <c r="F1464" s="5" t="str">
        <f>(VLOOKUP(Games!B1465, Data!$B$2:$L$134, 7, FALSE)-VLOOKUP(Games!E1465, Data!$B$2:$L$134, 7, FALSE))*'Coefficients - Win Probability'!$F$2</f>
        <v>#N/A</v>
      </c>
      <c r="G1464" s="5" t="str">
        <f>(VLOOKUP(Games!B1465, Data!$B$2:$L$134, 8, FALSE)-VLOOKUP(Games!E1465, Data!$B$2:$L$134, 8, FALSE))*'Coefficients - Win Probability'!$G$2</f>
        <v>#N/A</v>
      </c>
      <c r="H1464" s="5" t="str">
        <f>(VLOOKUP(Games!B1465, Data!$B$2:$L$134, 9, FALSE)-VLOOKUP(Games!E1465, Data!$B$2:$L$134, 9, FALSE))*'Coefficients - Win Probability'!$H$2</f>
        <v>#N/A</v>
      </c>
      <c r="I1464" s="5" t="str">
        <f>(VLOOKUP(Games!B1465, Data!$B$2:$L$134, 10, FALSE)-VLOOKUP(Games!E1465, Data!$B$2:$L$134, 10, FALSE))*'Coefficients - Win Probability'!$I$2</f>
        <v>#N/A</v>
      </c>
      <c r="J1464" s="5" t="str">
        <f>(IF(AND(VLOOKUP(Games!B1465, Data!$B$2:$L$134, 11, FALSE)=1, VLOOKUP(Games!E1465, Data!$B$2:$L$134, 11, FALSE)&lt;&gt;1), 1,0))*'Coefficients - Win Probability'!$J$2</f>
        <v>#N/A</v>
      </c>
      <c r="K1464" s="5" t="str">
        <f>(IF(AND(VLOOKUP(Games!B1465, Data!$B$2:$L$134, 11, FALSE)&lt;&gt;1, VLOOKUP(Games!E1465, Data!$B$2:$L$134, 11, FALSE)=1), 1,0))*'Coefficients - Win Probability'!$K$2</f>
        <v>#N/A</v>
      </c>
      <c r="L1464" s="5" t="str">
        <f>(VLOOKUP(Games!B1465, Data!$B$2:$L$134, 3, FALSE)-VLOOKUP(Games!E1465, Data!$B$2:$L$134, 3, FALSE))*'Coefficients - Win Probability'!$L$2</f>
        <v>#N/A</v>
      </c>
      <c r="N1464" s="5" t="str">
        <f t="shared" si="1"/>
        <v>#N/A</v>
      </c>
    </row>
    <row r="1465" ht="14.25" customHeight="1">
      <c r="A1465" s="5" t="n">
        <f>'Coefficients - Win Probability'!$A$2</f>
        <v>0</v>
      </c>
      <c r="B1465" s="5" t="n">
        <f>(Games!G1466)*'Coefficients - Win Probability'!$B$2</f>
        <v>0</v>
      </c>
      <c r="C1465" s="5" t="str">
        <f>(VLOOKUP(Games!B1466, Data!$B$2:$L$134, 4, FALSE)-VLOOKUP(Games!E1466, Data!$B$2:$L$134, 4, FALSE))*'Coefficients - Win Probability'!$C$2</f>
        <v>#N/A</v>
      </c>
      <c r="D1465" s="5" t="str">
        <f>(VLOOKUP(Games!B1466, Data!$B$2:$L$134, 5, FALSE)-VLOOKUP(Games!E1466, Data!$B$2:$L$134, 5, FALSE))*'Coefficients - Win Probability'!$D$2</f>
        <v>#N/A</v>
      </c>
      <c r="E1465" s="5" t="str">
        <f>(VLOOKUP(Games!B1466, Data!$B$2:$L$134, 6, FALSE)-VLOOKUP(Games!E1466, Data!$B$2:$L$134, 6, FALSE))*'Coefficients - Win Probability'!$E$2</f>
        <v>#N/A</v>
      </c>
      <c r="F1465" s="5" t="str">
        <f>(VLOOKUP(Games!B1466, Data!$B$2:$L$134, 7, FALSE)-VLOOKUP(Games!E1466, Data!$B$2:$L$134, 7, FALSE))*'Coefficients - Win Probability'!$F$2</f>
        <v>#N/A</v>
      </c>
      <c r="G1465" s="5" t="str">
        <f>(VLOOKUP(Games!B1466, Data!$B$2:$L$134, 8, FALSE)-VLOOKUP(Games!E1466, Data!$B$2:$L$134, 8, FALSE))*'Coefficients - Win Probability'!$G$2</f>
        <v>#N/A</v>
      </c>
      <c r="H1465" s="5" t="str">
        <f>(VLOOKUP(Games!B1466, Data!$B$2:$L$134, 9, FALSE)-VLOOKUP(Games!E1466, Data!$B$2:$L$134, 9, FALSE))*'Coefficients - Win Probability'!$H$2</f>
        <v>#N/A</v>
      </c>
      <c r="I1465" s="5" t="str">
        <f>(VLOOKUP(Games!B1466, Data!$B$2:$L$134, 10, FALSE)-VLOOKUP(Games!E1466, Data!$B$2:$L$134, 10, FALSE))*'Coefficients - Win Probability'!$I$2</f>
        <v>#N/A</v>
      </c>
      <c r="J1465" s="5" t="str">
        <f>(IF(AND(VLOOKUP(Games!B1466, Data!$B$2:$L$134, 11, FALSE)=1, VLOOKUP(Games!E1466, Data!$B$2:$L$134, 11, FALSE)&lt;&gt;1), 1,0))*'Coefficients - Win Probability'!$J$2</f>
        <v>#N/A</v>
      </c>
      <c r="K1465" s="5" t="str">
        <f>(IF(AND(VLOOKUP(Games!B1466, Data!$B$2:$L$134, 11, FALSE)&lt;&gt;1, VLOOKUP(Games!E1466, Data!$B$2:$L$134, 11, FALSE)=1), 1,0))*'Coefficients - Win Probability'!$K$2</f>
        <v>#N/A</v>
      </c>
      <c r="L1465" s="5" t="str">
        <f>(VLOOKUP(Games!B1466, Data!$B$2:$L$134, 3, FALSE)-VLOOKUP(Games!E1466, Data!$B$2:$L$134, 3, FALSE))*'Coefficients - Win Probability'!$L$2</f>
        <v>#N/A</v>
      </c>
      <c r="N1465" s="5" t="str">
        <f t="shared" si="1"/>
        <v>#N/A</v>
      </c>
    </row>
    <row r="1466" ht="14.25" customHeight="1">
      <c r="A1466" s="5" t="n">
        <f>'Coefficients - Win Probability'!$A$2</f>
        <v>0</v>
      </c>
      <c r="B1466" s="5" t="n">
        <f>(Games!G1467)*'Coefficients - Win Probability'!$B$2</f>
        <v>0</v>
      </c>
      <c r="C1466" s="5" t="str">
        <f>(VLOOKUP(Games!B1467, Data!$B$2:$L$134, 4, FALSE)-VLOOKUP(Games!E1467, Data!$B$2:$L$134, 4, FALSE))*'Coefficients - Win Probability'!$C$2</f>
        <v>#N/A</v>
      </c>
      <c r="D1466" s="5" t="str">
        <f>(VLOOKUP(Games!B1467, Data!$B$2:$L$134, 5, FALSE)-VLOOKUP(Games!E1467, Data!$B$2:$L$134, 5, FALSE))*'Coefficients - Win Probability'!$D$2</f>
        <v>#N/A</v>
      </c>
      <c r="E1466" s="5" t="str">
        <f>(VLOOKUP(Games!B1467, Data!$B$2:$L$134, 6, FALSE)-VLOOKUP(Games!E1467, Data!$B$2:$L$134, 6, FALSE))*'Coefficients - Win Probability'!$E$2</f>
        <v>#N/A</v>
      </c>
      <c r="F1466" s="5" t="str">
        <f>(VLOOKUP(Games!B1467, Data!$B$2:$L$134, 7, FALSE)-VLOOKUP(Games!E1467, Data!$B$2:$L$134, 7, FALSE))*'Coefficients - Win Probability'!$F$2</f>
        <v>#N/A</v>
      </c>
      <c r="G1466" s="5" t="str">
        <f>(VLOOKUP(Games!B1467, Data!$B$2:$L$134, 8, FALSE)-VLOOKUP(Games!E1467, Data!$B$2:$L$134, 8, FALSE))*'Coefficients - Win Probability'!$G$2</f>
        <v>#N/A</v>
      </c>
      <c r="H1466" s="5" t="str">
        <f>(VLOOKUP(Games!B1467, Data!$B$2:$L$134, 9, FALSE)-VLOOKUP(Games!E1467, Data!$B$2:$L$134, 9, FALSE))*'Coefficients - Win Probability'!$H$2</f>
        <v>#N/A</v>
      </c>
      <c r="I1466" s="5" t="str">
        <f>(VLOOKUP(Games!B1467, Data!$B$2:$L$134, 10, FALSE)-VLOOKUP(Games!E1467, Data!$B$2:$L$134, 10, FALSE))*'Coefficients - Win Probability'!$I$2</f>
        <v>#N/A</v>
      </c>
      <c r="J1466" s="5" t="str">
        <f>(IF(AND(VLOOKUP(Games!B1467, Data!$B$2:$L$134, 11, FALSE)=1, VLOOKUP(Games!E1467, Data!$B$2:$L$134, 11, FALSE)&lt;&gt;1), 1,0))*'Coefficients - Win Probability'!$J$2</f>
        <v>#N/A</v>
      </c>
      <c r="K1466" s="5" t="str">
        <f>(IF(AND(VLOOKUP(Games!B1467, Data!$B$2:$L$134, 11, FALSE)&lt;&gt;1, VLOOKUP(Games!E1467, Data!$B$2:$L$134, 11, FALSE)=1), 1,0))*'Coefficients - Win Probability'!$K$2</f>
        <v>#N/A</v>
      </c>
      <c r="L1466" s="5" t="str">
        <f>(VLOOKUP(Games!B1467, Data!$B$2:$L$134, 3, FALSE)-VLOOKUP(Games!E1467, Data!$B$2:$L$134, 3, FALSE))*'Coefficients - Win Probability'!$L$2</f>
        <v>#N/A</v>
      </c>
      <c r="N1466" s="5" t="str">
        <f t="shared" si="1"/>
        <v>#N/A</v>
      </c>
    </row>
    <row r="1467" ht="14.25" customHeight="1">
      <c r="A1467" s="5" t="n">
        <f>'Coefficients - Win Probability'!$A$2</f>
        <v>0</v>
      </c>
      <c r="B1467" s="5" t="n">
        <f>(Games!G1468)*'Coefficients - Win Probability'!$B$2</f>
        <v>0</v>
      </c>
      <c r="C1467" s="5" t="str">
        <f>(VLOOKUP(Games!B1468, Data!$B$2:$L$134, 4, FALSE)-VLOOKUP(Games!E1468, Data!$B$2:$L$134, 4, FALSE))*'Coefficients - Win Probability'!$C$2</f>
        <v>#N/A</v>
      </c>
      <c r="D1467" s="5" t="str">
        <f>(VLOOKUP(Games!B1468, Data!$B$2:$L$134, 5, FALSE)-VLOOKUP(Games!E1468, Data!$B$2:$L$134, 5, FALSE))*'Coefficients - Win Probability'!$D$2</f>
        <v>#N/A</v>
      </c>
      <c r="E1467" s="5" t="str">
        <f>(VLOOKUP(Games!B1468, Data!$B$2:$L$134, 6, FALSE)-VLOOKUP(Games!E1468, Data!$B$2:$L$134, 6, FALSE))*'Coefficients - Win Probability'!$E$2</f>
        <v>#N/A</v>
      </c>
      <c r="F1467" s="5" t="str">
        <f>(VLOOKUP(Games!B1468, Data!$B$2:$L$134, 7, FALSE)-VLOOKUP(Games!E1468, Data!$B$2:$L$134, 7, FALSE))*'Coefficients - Win Probability'!$F$2</f>
        <v>#N/A</v>
      </c>
      <c r="G1467" s="5" t="str">
        <f>(VLOOKUP(Games!B1468, Data!$B$2:$L$134, 8, FALSE)-VLOOKUP(Games!E1468, Data!$B$2:$L$134, 8, FALSE))*'Coefficients - Win Probability'!$G$2</f>
        <v>#N/A</v>
      </c>
      <c r="H1467" s="5" t="str">
        <f>(VLOOKUP(Games!B1468, Data!$B$2:$L$134, 9, FALSE)-VLOOKUP(Games!E1468, Data!$B$2:$L$134, 9, FALSE))*'Coefficients - Win Probability'!$H$2</f>
        <v>#N/A</v>
      </c>
      <c r="I1467" s="5" t="str">
        <f>(VLOOKUP(Games!B1468, Data!$B$2:$L$134, 10, FALSE)-VLOOKUP(Games!E1468, Data!$B$2:$L$134, 10, FALSE))*'Coefficients - Win Probability'!$I$2</f>
        <v>#N/A</v>
      </c>
      <c r="J1467" s="5" t="str">
        <f>(IF(AND(VLOOKUP(Games!B1468, Data!$B$2:$L$134, 11, FALSE)=1, VLOOKUP(Games!E1468, Data!$B$2:$L$134, 11, FALSE)&lt;&gt;1), 1,0))*'Coefficients - Win Probability'!$J$2</f>
        <v>#N/A</v>
      </c>
      <c r="K1467" s="5" t="str">
        <f>(IF(AND(VLOOKUP(Games!B1468, Data!$B$2:$L$134, 11, FALSE)&lt;&gt;1, VLOOKUP(Games!E1468, Data!$B$2:$L$134, 11, FALSE)=1), 1,0))*'Coefficients - Win Probability'!$K$2</f>
        <v>#N/A</v>
      </c>
      <c r="L1467" s="5" t="str">
        <f>(VLOOKUP(Games!B1468, Data!$B$2:$L$134, 3, FALSE)-VLOOKUP(Games!E1468, Data!$B$2:$L$134, 3, FALSE))*'Coefficients - Win Probability'!$L$2</f>
        <v>#N/A</v>
      </c>
      <c r="N1467" s="5" t="str">
        <f t="shared" si="1"/>
        <v>#N/A</v>
      </c>
    </row>
    <row r="1468" ht="14.25" customHeight="1">
      <c r="A1468" s="5" t="n">
        <f>'Coefficients - Win Probability'!$A$2</f>
        <v>0</v>
      </c>
      <c r="B1468" s="5" t="n">
        <f>(Games!G1469)*'Coefficients - Win Probability'!$B$2</f>
        <v>0</v>
      </c>
      <c r="C1468" s="5" t="str">
        <f>(VLOOKUP(Games!B1469, Data!$B$2:$L$134, 4, FALSE)-VLOOKUP(Games!E1469, Data!$B$2:$L$134, 4, FALSE))*'Coefficients - Win Probability'!$C$2</f>
        <v>#N/A</v>
      </c>
      <c r="D1468" s="5" t="str">
        <f>(VLOOKUP(Games!B1469, Data!$B$2:$L$134, 5, FALSE)-VLOOKUP(Games!E1469, Data!$B$2:$L$134, 5, FALSE))*'Coefficients - Win Probability'!$D$2</f>
        <v>#N/A</v>
      </c>
      <c r="E1468" s="5" t="str">
        <f>(VLOOKUP(Games!B1469, Data!$B$2:$L$134, 6, FALSE)-VLOOKUP(Games!E1469, Data!$B$2:$L$134, 6, FALSE))*'Coefficients - Win Probability'!$E$2</f>
        <v>#N/A</v>
      </c>
      <c r="F1468" s="5" t="str">
        <f>(VLOOKUP(Games!B1469, Data!$B$2:$L$134, 7, FALSE)-VLOOKUP(Games!E1469, Data!$B$2:$L$134, 7, FALSE))*'Coefficients - Win Probability'!$F$2</f>
        <v>#N/A</v>
      </c>
      <c r="G1468" s="5" t="str">
        <f>(VLOOKUP(Games!B1469, Data!$B$2:$L$134, 8, FALSE)-VLOOKUP(Games!E1469, Data!$B$2:$L$134, 8, FALSE))*'Coefficients - Win Probability'!$G$2</f>
        <v>#N/A</v>
      </c>
      <c r="H1468" s="5" t="str">
        <f>(VLOOKUP(Games!B1469, Data!$B$2:$L$134, 9, FALSE)-VLOOKUP(Games!E1469, Data!$B$2:$L$134, 9, FALSE))*'Coefficients - Win Probability'!$H$2</f>
        <v>#N/A</v>
      </c>
      <c r="I1468" s="5" t="str">
        <f>(VLOOKUP(Games!B1469, Data!$B$2:$L$134, 10, FALSE)-VLOOKUP(Games!E1469, Data!$B$2:$L$134, 10, FALSE))*'Coefficients - Win Probability'!$I$2</f>
        <v>#N/A</v>
      </c>
      <c r="J1468" s="5" t="str">
        <f>(IF(AND(VLOOKUP(Games!B1469, Data!$B$2:$L$134, 11, FALSE)=1, VLOOKUP(Games!E1469, Data!$B$2:$L$134, 11, FALSE)&lt;&gt;1), 1,0))*'Coefficients - Win Probability'!$J$2</f>
        <v>#N/A</v>
      </c>
      <c r="K1468" s="5" t="str">
        <f>(IF(AND(VLOOKUP(Games!B1469, Data!$B$2:$L$134, 11, FALSE)&lt;&gt;1, VLOOKUP(Games!E1469, Data!$B$2:$L$134, 11, FALSE)=1), 1,0))*'Coefficients - Win Probability'!$K$2</f>
        <v>#N/A</v>
      </c>
      <c r="L1468" s="5" t="str">
        <f>(VLOOKUP(Games!B1469, Data!$B$2:$L$134, 3, FALSE)-VLOOKUP(Games!E1469, Data!$B$2:$L$134, 3, FALSE))*'Coefficients - Win Probability'!$L$2</f>
        <v>#N/A</v>
      </c>
      <c r="N1468" s="5" t="str">
        <f t="shared" si="1"/>
        <v>#N/A</v>
      </c>
    </row>
    <row r="1469" ht="14.25" customHeight="1">
      <c r="A1469" s="5" t="n">
        <f>'Coefficients - Win Probability'!$A$2</f>
        <v>0</v>
      </c>
      <c r="B1469" s="5" t="n">
        <f>(Games!G1470)*'Coefficients - Win Probability'!$B$2</f>
        <v>0</v>
      </c>
      <c r="C1469" s="5" t="str">
        <f>(VLOOKUP(Games!B1470, Data!$B$2:$L$134, 4, FALSE)-VLOOKUP(Games!E1470, Data!$B$2:$L$134, 4, FALSE))*'Coefficients - Win Probability'!$C$2</f>
        <v>#N/A</v>
      </c>
      <c r="D1469" s="5" t="str">
        <f>(VLOOKUP(Games!B1470, Data!$B$2:$L$134, 5, FALSE)-VLOOKUP(Games!E1470, Data!$B$2:$L$134, 5, FALSE))*'Coefficients - Win Probability'!$D$2</f>
        <v>#N/A</v>
      </c>
      <c r="E1469" s="5" t="str">
        <f>(VLOOKUP(Games!B1470, Data!$B$2:$L$134, 6, FALSE)-VLOOKUP(Games!E1470, Data!$B$2:$L$134, 6, FALSE))*'Coefficients - Win Probability'!$E$2</f>
        <v>#N/A</v>
      </c>
      <c r="F1469" s="5" t="str">
        <f>(VLOOKUP(Games!B1470, Data!$B$2:$L$134, 7, FALSE)-VLOOKUP(Games!E1470, Data!$B$2:$L$134, 7, FALSE))*'Coefficients - Win Probability'!$F$2</f>
        <v>#N/A</v>
      </c>
      <c r="G1469" s="5" t="str">
        <f>(VLOOKUP(Games!B1470, Data!$B$2:$L$134, 8, FALSE)-VLOOKUP(Games!E1470, Data!$B$2:$L$134, 8, FALSE))*'Coefficients - Win Probability'!$G$2</f>
        <v>#N/A</v>
      </c>
      <c r="H1469" s="5" t="str">
        <f>(VLOOKUP(Games!B1470, Data!$B$2:$L$134, 9, FALSE)-VLOOKUP(Games!E1470, Data!$B$2:$L$134, 9, FALSE))*'Coefficients - Win Probability'!$H$2</f>
        <v>#N/A</v>
      </c>
      <c r="I1469" s="5" t="str">
        <f>(VLOOKUP(Games!B1470, Data!$B$2:$L$134, 10, FALSE)-VLOOKUP(Games!E1470, Data!$B$2:$L$134, 10, FALSE))*'Coefficients - Win Probability'!$I$2</f>
        <v>#N/A</v>
      </c>
      <c r="J1469" s="5" t="str">
        <f>(IF(AND(VLOOKUP(Games!B1470, Data!$B$2:$L$134, 11, FALSE)=1, VLOOKUP(Games!E1470, Data!$B$2:$L$134, 11, FALSE)&lt;&gt;1), 1,0))*'Coefficients - Win Probability'!$J$2</f>
        <v>#N/A</v>
      </c>
      <c r="K1469" s="5" t="str">
        <f>(IF(AND(VLOOKUP(Games!B1470, Data!$B$2:$L$134, 11, FALSE)&lt;&gt;1, VLOOKUP(Games!E1470, Data!$B$2:$L$134, 11, FALSE)=1), 1,0))*'Coefficients - Win Probability'!$K$2</f>
        <v>#N/A</v>
      </c>
      <c r="L1469" s="5" t="str">
        <f>(VLOOKUP(Games!B1470, Data!$B$2:$L$134, 3, FALSE)-VLOOKUP(Games!E1470, Data!$B$2:$L$134, 3, FALSE))*'Coefficients - Win Probability'!$L$2</f>
        <v>#N/A</v>
      </c>
      <c r="N1469" s="5" t="str">
        <f t="shared" si="1"/>
        <v>#N/A</v>
      </c>
    </row>
    <row r="1470" ht="14.25" customHeight="1">
      <c r="A1470" s="5" t="n">
        <f>'Coefficients - Win Probability'!$A$2</f>
        <v>0</v>
      </c>
      <c r="B1470" s="5" t="n">
        <f>(Games!G1471)*'Coefficients - Win Probability'!$B$2</f>
        <v>0</v>
      </c>
      <c r="C1470" s="5" t="str">
        <f>(VLOOKUP(Games!B1471, Data!$B$2:$L$134, 4, FALSE)-VLOOKUP(Games!E1471, Data!$B$2:$L$134, 4, FALSE))*'Coefficients - Win Probability'!$C$2</f>
        <v>#N/A</v>
      </c>
      <c r="D1470" s="5" t="str">
        <f>(VLOOKUP(Games!B1471, Data!$B$2:$L$134, 5, FALSE)-VLOOKUP(Games!E1471, Data!$B$2:$L$134, 5, FALSE))*'Coefficients - Win Probability'!$D$2</f>
        <v>#N/A</v>
      </c>
      <c r="E1470" s="5" t="str">
        <f>(VLOOKUP(Games!B1471, Data!$B$2:$L$134, 6, FALSE)-VLOOKUP(Games!E1471, Data!$B$2:$L$134, 6, FALSE))*'Coefficients - Win Probability'!$E$2</f>
        <v>#N/A</v>
      </c>
      <c r="F1470" s="5" t="str">
        <f>(VLOOKUP(Games!B1471, Data!$B$2:$L$134, 7, FALSE)-VLOOKUP(Games!E1471, Data!$B$2:$L$134, 7, FALSE))*'Coefficients - Win Probability'!$F$2</f>
        <v>#N/A</v>
      </c>
      <c r="G1470" s="5" t="str">
        <f>(VLOOKUP(Games!B1471, Data!$B$2:$L$134, 8, FALSE)-VLOOKUP(Games!E1471, Data!$B$2:$L$134, 8, FALSE))*'Coefficients - Win Probability'!$G$2</f>
        <v>#N/A</v>
      </c>
      <c r="H1470" s="5" t="str">
        <f>(VLOOKUP(Games!B1471, Data!$B$2:$L$134, 9, FALSE)-VLOOKUP(Games!E1471, Data!$B$2:$L$134, 9, FALSE))*'Coefficients - Win Probability'!$H$2</f>
        <v>#N/A</v>
      </c>
      <c r="I1470" s="5" t="str">
        <f>(VLOOKUP(Games!B1471, Data!$B$2:$L$134, 10, FALSE)-VLOOKUP(Games!E1471, Data!$B$2:$L$134, 10, FALSE))*'Coefficients - Win Probability'!$I$2</f>
        <v>#N/A</v>
      </c>
      <c r="J1470" s="5" t="str">
        <f>(IF(AND(VLOOKUP(Games!B1471, Data!$B$2:$L$134, 11, FALSE)=1, VLOOKUP(Games!E1471, Data!$B$2:$L$134, 11, FALSE)&lt;&gt;1), 1,0))*'Coefficients - Win Probability'!$J$2</f>
        <v>#N/A</v>
      </c>
      <c r="K1470" s="5" t="str">
        <f>(IF(AND(VLOOKUP(Games!B1471, Data!$B$2:$L$134, 11, FALSE)&lt;&gt;1, VLOOKUP(Games!E1471, Data!$B$2:$L$134, 11, FALSE)=1), 1,0))*'Coefficients - Win Probability'!$K$2</f>
        <v>#N/A</v>
      </c>
      <c r="L1470" s="5" t="str">
        <f>(VLOOKUP(Games!B1471, Data!$B$2:$L$134, 3, FALSE)-VLOOKUP(Games!E1471, Data!$B$2:$L$134, 3, FALSE))*'Coefficients - Win Probability'!$L$2</f>
        <v>#N/A</v>
      </c>
      <c r="N1470" s="5" t="str">
        <f t="shared" si="1"/>
        <v>#N/A</v>
      </c>
    </row>
    <row r="1471" ht="14.25" customHeight="1">
      <c r="A1471" s="5" t="n">
        <f>'Coefficients - Win Probability'!$A$2</f>
        <v>0</v>
      </c>
      <c r="B1471" s="5" t="n">
        <f>(Games!G1472)*'Coefficients - Win Probability'!$B$2</f>
        <v>0</v>
      </c>
      <c r="C1471" s="5" t="str">
        <f>(VLOOKUP(Games!B1472, Data!$B$2:$L$134, 4, FALSE)-VLOOKUP(Games!E1472, Data!$B$2:$L$134, 4, FALSE))*'Coefficients - Win Probability'!$C$2</f>
        <v>#N/A</v>
      </c>
      <c r="D1471" s="5" t="str">
        <f>(VLOOKUP(Games!B1472, Data!$B$2:$L$134, 5, FALSE)-VLOOKUP(Games!E1472, Data!$B$2:$L$134, 5, FALSE))*'Coefficients - Win Probability'!$D$2</f>
        <v>#N/A</v>
      </c>
      <c r="E1471" s="5" t="str">
        <f>(VLOOKUP(Games!B1472, Data!$B$2:$L$134, 6, FALSE)-VLOOKUP(Games!E1472, Data!$B$2:$L$134, 6, FALSE))*'Coefficients - Win Probability'!$E$2</f>
        <v>#N/A</v>
      </c>
      <c r="F1471" s="5" t="str">
        <f>(VLOOKUP(Games!B1472, Data!$B$2:$L$134, 7, FALSE)-VLOOKUP(Games!E1472, Data!$B$2:$L$134, 7, FALSE))*'Coefficients - Win Probability'!$F$2</f>
        <v>#N/A</v>
      </c>
      <c r="G1471" s="5" t="str">
        <f>(VLOOKUP(Games!B1472, Data!$B$2:$L$134, 8, FALSE)-VLOOKUP(Games!E1472, Data!$B$2:$L$134, 8, FALSE))*'Coefficients - Win Probability'!$G$2</f>
        <v>#N/A</v>
      </c>
      <c r="H1471" s="5" t="str">
        <f>(VLOOKUP(Games!B1472, Data!$B$2:$L$134, 9, FALSE)-VLOOKUP(Games!E1472, Data!$B$2:$L$134, 9, FALSE))*'Coefficients - Win Probability'!$H$2</f>
        <v>#N/A</v>
      </c>
      <c r="I1471" s="5" t="str">
        <f>(VLOOKUP(Games!B1472, Data!$B$2:$L$134, 10, FALSE)-VLOOKUP(Games!E1472, Data!$B$2:$L$134, 10, FALSE))*'Coefficients - Win Probability'!$I$2</f>
        <v>#N/A</v>
      </c>
      <c r="J1471" s="5" t="str">
        <f>(IF(AND(VLOOKUP(Games!B1472, Data!$B$2:$L$134, 11, FALSE)=1, VLOOKUP(Games!E1472, Data!$B$2:$L$134, 11, FALSE)&lt;&gt;1), 1,0))*'Coefficients - Win Probability'!$J$2</f>
        <v>#N/A</v>
      </c>
      <c r="K1471" s="5" t="str">
        <f>(IF(AND(VLOOKUP(Games!B1472, Data!$B$2:$L$134, 11, FALSE)&lt;&gt;1, VLOOKUP(Games!E1472, Data!$B$2:$L$134, 11, FALSE)=1), 1,0))*'Coefficients - Win Probability'!$K$2</f>
        <v>#N/A</v>
      </c>
      <c r="L1471" s="5" t="str">
        <f>(VLOOKUP(Games!B1472, Data!$B$2:$L$134, 3, FALSE)-VLOOKUP(Games!E1472, Data!$B$2:$L$134, 3, FALSE))*'Coefficients - Win Probability'!$L$2</f>
        <v>#N/A</v>
      </c>
      <c r="N1471" s="5" t="str">
        <f t="shared" si="1"/>
        <v>#N/A</v>
      </c>
    </row>
    <row r="1472" ht="14.25" customHeight="1">
      <c r="A1472" s="5" t="n">
        <f>'Coefficients - Win Probability'!$A$2</f>
        <v>0</v>
      </c>
      <c r="B1472" s="5" t="n">
        <f>(Games!G1473)*'Coefficients - Win Probability'!$B$2</f>
        <v>0</v>
      </c>
      <c r="C1472" s="5" t="str">
        <f>(VLOOKUP(Games!B1473, Data!$B$2:$L$134, 4, FALSE)-VLOOKUP(Games!E1473, Data!$B$2:$L$134, 4, FALSE))*'Coefficients - Win Probability'!$C$2</f>
        <v>#N/A</v>
      </c>
      <c r="D1472" s="5" t="str">
        <f>(VLOOKUP(Games!B1473, Data!$B$2:$L$134, 5, FALSE)-VLOOKUP(Games!E1473, Data!$B$2:$L$134, 5, FALSE))*'Coefficients - Win Probability'!$D$2</f>
        <v>#N/A</v>
      </c>
      <c r="E1472" s="5" t="str">
        <f>(VLOOKUP(Games!B1473, Data!$B$2:$L$134, 6, FALSE)-VLOOKUP(Games!E1473, Data!$B$2:$L$134, 6, FALSE))*'Coefficients - Win Probability'!$E$2</f>
        <v>#N/A</v>
      </c>
      <c r="F1472" s="5" t="str">
        <f>(VLOOKUP(Games!B1473, Data!$B$2:$L$134, 7, FALSE)-VLOOKUP(Games!E1473, Data!$B$2:$L$134, 7, FALSE))*'Coefficients - Win Probability'!$F$2</f>
        <v>#N/A</v>
      </c>
      <c r="G1472" s="5" t="str">
        <f>(VLOOKUP(Games!B1473, Data!$B$2:$L$134, 8, FALSE)-VLOOKUP(Games!E1473, Data!$B$2:$L$134, 8, FALSE))*'Coefficients - Win Probability'!$G$2</f>
        <v>#N/A</v>
      </c>
      <c r="H1472" s="5" t="str">
        <f>(VLOOKUP(Games!B1473, Data!$B$2:$L$134, 9, FALSE)-VLOOKUP(Games!E1473, Data!$B$2:$L$134, 9, FALSE))*'Coefficients - Win Probability'!$H$2</f>
        <v>#N/A</v>
      </c>
      <c r="I1472" s="5" t="str">
        <f>(VLOOKUP(Games!B1473, Data!$B$2:$L$134, 10, FALSE)-VLOOKUP(Games!E1473, Data!$B$2:$L$134, 10, FALSE))*'Coefficients - Win Probability'!$I$2</f>
        <v>#N/A</v>
      </c>
      <c r="J1472" s="5" t="str">
        <f>(IF(AND(VLOOKUP(Games!B1473, Data!$B$2:$L$134, 11, FALSE)=1, VLOOKUP(Games!E1473, Data!$B$2:$L$134, 11, FALSE)&lt;&gt;1), 1,0))*'Coefficients - Win Probability'!$J$2</f>
        <v>#N/A</v>
      </c>
      <c r="K1472" s="5" t="str">
        <f>(IF(AND(VLOOKUP(Games!B1473, Data!$B$2:$L$134, 11, FALSE)&lt;&gt;1, VLOOKUP(Games!E1473, Data!$B$2:$L$134, 11, FALSE)=1), 1,0))*'Coefficients - Win Probability'!$K$2</f>
        <v>#N/A</v>
      </c>
      <c r="L1472" s="5" t="str">
        <f>(VLOOKUP(Games!B1473, Data!$B$2:$L$134, 3, FALSE)-VLOOKUP(Games!E1473, Data!$B$2:$L$134, 3, FALSE))*'Coefficients - Win Probability'!$L$2</f>
        <v>#N/A</v>
      </c>
      <c r="N1472" s="5" t="str">
        <f t="shared" si="1"/>
        <v>#N/A</v>
      </c>
    </row>
    <row r="1473" ht="14.25" customHeight="1">
      <c r="A1473" s="5" t="n">
        <f>'Coefficients - Win Probability'!$A$2</f>
        <v>0</v>
      </c>
      <c r="B1473" s="5" t="n">
        <f>(Games!G1474)*'Coefficients - Win Probability'!$B$2</f>
        <v>0</v>
      </c>
      <c r="C1473" s="5" t="str">
        <f>(VLOOKUP(Games!B1474, Data!$B$2:$L$134, 4, FALSE)-VLOOKUP(Games!E1474, Data!$B$2:$L$134, 4, FALSE))*'Coefficients - Win Probability'!$C$2</f>
        <v>#N/A</v>
      </c>
      <c r="D1473" s="5" t="str">
        <f>(VLOOKUP(Games!B1474, Data!$B$2:$L$134, 5, FALSE)-VLOOKUP(Games!E1474, Data!$B$2:$L$134, 5, FALSE))*'Coefficients - Win Probability'!$D$2</f>
        <v>#N/A</v>
      </c>
      <c r="E1473" s="5" t="str">
        <f>(VLOOKUP(Games!B1474, Data!$B$2:$L$134, 6, FALSE)-VLOOKUP(Games!E1474, Data!$B$2:$L$134, 6, FALSE))*'Coefficients - Win Probability'!$E$2</f>
        <v>#N/A</v>
      </c>
      <c r="F1473" s="5" t="str">
        <f>(VLOOKUP(Games!B1474, Data!$B$2:$L$134, 7, FALSE)-VLOOKUP(Games!E1474, Data!$B$2:$L$134, 7, FALSE))*'Coefficients - Win Probability'!$F$2</f>
        <v>#N/A</v>
      </c>
      <c r="G1473" s="5" t="str">
        <f>(VLOOKUP(Games!B1474, Data!$B$2:$L$134, 8, FALSE)-VLOOKUP(Games!E1474, Data!$B$2:$L$134, 8, FALSE))*'Coefficients - Win Probability'!$G$2</f>
        <v>#N/A</v>
      </c>
      <c r="H1473" s="5" t="str">
        <f>(VLOOKUP(Games!B1474, Data!$B$2:$L$134, 9, FALSE)-VLOOKUP(Games!E1474, Data!$B$2:$L$134, 9, FALSE))*'Coefficients - Win Probability'!$H$2</f>
        <v>#N/A</v>
      </c>
      <c r="I1473" s="5" t="str">
        <f>(VLOOKUP(Games!B1474, Data!$B$2:$L$134, 10, FALSE)-VLOOKUP(Games!E1474, Data!$B$2:$L$134, 10, FALSE))*'Coefficients - Win Probability'!$I$2</f>
        <v>#N/A</v>
      </c>
      <c r="J1473" s="5" t="str">
        <f>(IF(AND(VLOOKUP(Games!B1474, Data!$B$2:$L$134, 11, FALSE)=1, VLOOKUP(Games!E1474, Data!$B$2:$L$134, 11, FALSE)&lt;&gt;1), 1,0))*'Coefficients - Win Probability'!$J$2</f>
        <v>#N/A</v>
      </c>
      <c r="K1473" s="5" t="str">
        <f>(IF(AND(VLOOKUP(Games!B1474, Data!$B$2:$L$134, 11, FALSE)&lt;&gt;1, VLOOKUP(Games!E1474, Data!$B$2:$L$134, 11, FALSE)=1), 1,0))*'Coefficients - Win Probability'!$K$2</f>
        <v>#N/A</v>
      </c>
      <c r="L1473" s="5" t="str">
        <f>(VLOOKUP(Games!B1474, Data!$B$2:$L$134, 3, FALSE)-VLOOKUP(Games!E1474, Data!$B$2:$L$134, 3, FALSE))*'Coefficients - Win Probability'!$L$2</f>
        <v>#N/A</v>
      </c>
      <c r="N1473" s="5" t="str">
        <f t="shared" si="1"/>
        <v>#N/A</v>
      </c>
    </row>
    <row r="1474" ht="14.25" customHeight="1">
      <c r="A1474" s="5" t="n">
        <f>'Coefficients - Win Probability'!$A$2</f>
        <v>0</v>
      </c>
      <c r="B1474" s="5" t="n">
        <f>(Games!G1475)*'Coefficients - Win Probability'!$B$2</f>
        <v>0</v>
      </c>
      <c r="C1474" s="5" t="str">
        <f>(VLOOKUP(Games!B1475, Data!$B$2:$L$134, 4, FALSE)-VLOOKUP(Games!E1475, Data!$B$2:$L$134, 4, FALSE))*'Coefficients - Win Probability'!$C$2</f>
        <v>#N/A</v>
      </c>
      <c r="D1474" s="5" t="str">
        <f>(VLOOKUP(Games!B1475, Data!$B$2:$L$134, 5, FALSE)-VLOOKUP(Games!E1475, Data!$B$2:$L$134, 5, FALSE))*'Coefficients - Win Probability'!$D$2</f>
        <v>#N/A</v>
      </c>
      <c r="E1474" s="5" t="str">
        <f>(VLOOKUP(Games!B1475, Data!$B$2:$L$134, 6, FALSE)-VLOOKUP(Games!E1475, Data!$B$2:$L$134, 6, FALSE))*'Coefficients - Win Probability'!$E$2</f>
        <v>#N/A</v>
      </c>
      <c r="F1474" s="5" t="str">
        <f>(VLOOKUP(Games!B1475, Data!$B$2:$L$134, 7, FALSE)-VLOOKUP(Games!E1475, Data!$B$2:$L$134, 7, FALSE))*'Coefficients - Win Probability'!$F$2</f>
        <v>#N/A</v>
      </c>
      <c r="G1474" s="5" t="str">
        <f>(VLOOKUP(Games!B1475, Data!$B$2:$L$134, 8, FALSE)-VLOOKUP(Games!E1475, Data!$B$2:$L$134, 8, FALSE))*'Coefficients - Win Probability'!$G$2</f>
        <v>#N/A</v>
      </c>
      <c r="H1474" s="5" t="str">
        <f>(VLOOKUP(Games!B1475, Data!$B$2:$L$134, 9, FALSE)-VLOOKUP(Games!E1475, Data!$B$2:$L$134, 9, FALSE))*'Coefficients - Win Probability'!$H$2</f>
        <v>#N/A</v>
      </c>
      <c r="I1474" s="5" t="str">
        <f>(VLOOKUP(Games!B1475, Data!$B$2:$L$134, 10, FALSE)-VLOOKUP(Games!E1475, Data!$B$2:$L$134, 10, FALSE))*'Coefficients - Win Probability'!$I$2</f>
        <v>#N/A</v>
      </c>
      <c r="J1474" s="5" t="str">
        <f>(IF(AND(VLOOKUP(Games!B1475, Data!$B$2:$L$134, 11, FALSE)=1, VLOOKUP(Games!E1475, Data!$B$2:$L$134, 11, FALSE)&lt;&gt;1), 1,0))*'Coefficients - Win Probability'!$J$2</f>
        <v>#N/A</v>
      </c>
      <c r="K1474" s="5" t="str">
        <f>(IF(AND(VLOOKUP(Games!B1475, Data!$B$2:$L$134, 11, FALSE)&lt;&gt;1, VLOOKUP(Games!E1475, Data!$B$2:$L$134, 11, FALSE)=1), 1,0))*'Coefficients - Win Probability'!$K$2</f>
        <v>#N/A</v>
      </c>
      <c r="L1474" s="5" t="str">
        <f>(VLOOKUP(Games!B1475, Data!$B$2:$L$134, 3, FALSE)-VLOOKUP(Games!E1475, Data!$B$2:$L$134, 3, FALSE))*'Coefficients - Win Probability'!$L$2</f>
        <v>#N/A</v>
      </c>
      <c r="N1474" s="5" t="str">
        <f t="shared" si="1"/>
        <v>#N/A</v>
      </c>
    </row>
    <row r="1475" ht="14.25" customHeight="1">
      <c r="A1475" s="5" t="n">
        <f>'Coefficients - Win Probability'!$A$2</f>
        <v>0</v>
      </c>
      <c r="B1475" s="5" t="n">
        <f>(Games!G1476)*'Coefficients - Win Probability'!$B$2</f>
        <v>0</v>
      </c>
      <c r="C1475" s="5" t="str">
        <f>(VLOOKUP(Games!B1476, Data!$B$2:$L$134, 4, FALSE)-VLOOKUP(Games!E1476, Data!$B$2:$L$134, 4, FALSE))*'Coefficients - Win Probability'!$C$2</f>
        <v>#N/A</v>
      </c>
      <c r="D1475" s="5" t="str">
        <f>(VLOOKUP(Games!B1476, Data!$B$2:$L$134, 5, FALSE)-VLOOKUP(Games!E1476, Data!$B$2:$L$134, 5, FALSE))*'Coefficients - Win Probability'!$D$2</f>
        <v>#N/A</v>
      </c>
      <c r="E1475" s="5" t="str">
        <f>(VLOOKUP(Games!B1476, Data!$B$2:$L$134, 6, FALSE)-VLOOKUP(Games!E1476, Data!$B$2:$L$134, 6, FALSE))*'Coefficients - Win Probability'!$E$2</f>
        <v>#N/A</v>
      </c>
      <c r="F1475" s="5" t="str">
        <f>(VLOOKUP(Games!B1476, Data!$B$2:$L$134, 7, FALSE)-VLOOKUP(Games!E1476, Data!$B$2:$L$134, 7, FALSE))*'Coefficients - Win Probability'!$F$2</f>
        <v>#N/A</v>
      </c>
      <c r="G1475" s="5" t="str">
        <f>(VLOOKUP(Games!B1476, Data!$B$2:$L$134, 8, FALSE)-VLOOKUP(Games!E1476, Data!$B$2:$L$134, 8, FALSE))*'Coefficients - Win Probability'!$G$2</f>
        <v>#N/A</v>
      </c>
      <c r="H1475" s="5" t="str">
        <f>(VLOOKUP(Games!B1476, Data!$B$2:$L$134, 9, FALSE)-VLOOKUP(Games!E1476, Data!$B$2:$L$134, 9, FALSE))*'Coefficients - Win Probability'!$H$2</f>
        <v>#N/A</v>
      </c>
      <c r="I1475" s="5" t="str">
        <f>(VLOOKUP(Games!B1476, Data!$B$2:$L$134, 10, FALSE)-VLOOKUP(Games!E1476, Data!$B$2:$L$134, 10, FALSE))*'Coefficients - Win Probability'!$I$2</f>
        <v>#N/A</v>
      </c>
      <c r="J1475" s="5" t="str">
        <f>(IF(AND(VLOOKUP(Games!B1476, Data!$B$2:$L$134, 11, FALSE)=1, VLOOKUP(Games!E1476, Data!$B$2:$L$134, 11, FALSE)&lt;&gt;1), 1,0))*'Coefficients - Win Probability'!$J$2</f>
        <v>#N/A</v>
      </c>
      <c r="K1475" s="5" t="str">
        <f>(IF(AND(VLOOKUP(Games!B1476, Data!$B$2:$L$134, 11, FALSE)&lt;&gt;1, VLOOKUP(Games!E1476, Data!$B$2:$L$134, 11, FALSE)=1), 1,0))*'Coefficients - Win Probability'!$K$2</f>
        <v>#N/A</v>
      </c>
      <c r="L1475" s="5" t="str">
        <f>(VLOOKUP(Games!B1476, Data!$B$2:$L$134, 3, FALSE)-VLOOKUP(Games!E1476, Data!$B$2:$L$134, 3, FALSE))*'Coefficients - Win Probability'!$L$2</f>
        <v>#N/A</v>
      </c>
      <c r="N1475" s="5" t="str">
        <f t="shared" si="1"/>
        <v>#N/A</v>
      </c>
    </row>
    <row r="1476" ht="14.25" customHeight="1">
      <c r="A1476" s="5" t="n">
        <f>'Coefficients - Win Probability'!$A$2</f>
        <v>0</v>
      </c>
      <c r="B1476" s="5" t="n">
        <f>(Games!G1477)*'Coefficients - Win Probability'!$B$2</f>
        <v>0</v>
      </c>
      <c r="C1476" s="5" t="str">
        <f>(VLOOKUP(Games!B1477, Data!$B$2:$L$134, 4, FALSE)-VLOOKUP(Games!E1477, Data!$B$2:$L$134, 4, FALSE))*'Coefficients - Win Probability'!$C$2</f>
        <v>#N/A</v>
      </c>
      <c r="D1476" s="5" t="str">
        <f>(VLOOKUP(Games!B1477, Data!$B$2:$L$134, 5, FALSE)-VLOOKUP(Games!E1477, Data!$B$2:$L$134, 5, FALSE))*'Coefficients - Win Probability'!$D$2</f>
        <v>#N/A</v>
      </c>
      <c r="E1476" s="5" t="str">
        <f>(VLOOKUP(Games!B1477, Data!$B$2:$L$134, 6, FALSE)-VLOOKUP(Games!E1477, Data!$B$2:$L$134, 6, FALSE))*'Coefficients - Win Probability'!$E$2</f>
        <v>#N/A</v>
      </c>
      <c r="F1476" s="5" t="str">
        <f>(VLOOKUP(Games!B1477, Data!$B$2:$L$134, 7, FALSE)-VLOOKUP(Games!E1477, Data!$B$2:$L$134, 7, FALSE))*'Coefficients - Win Probability'!$F$2</f>
        <v>#N/A</v>
      </c>
      <c r="G1476" s="5" t="str">
        <f>(VLOOKUP(Games!B1477, Data!$B$2:$L$134, 8, FALSE)-VLOOKUP(Games!E1477, Data!$B$2:$L$134, 8, FALSE))*'Coefficients - Win Probability'!$G$2</f>
        <v>#N/A</v>
      </c>
      <c r="H1476" s="5" t="str">
        <f>(VLOOKUP(Games!B1477, Data!$B$2:$L$134, 9, FALSE)-VLOOKUP(Games!E1477, Data!$B$2:$L$134, 9, FALSE))*'Coefficients - Win Probability'!$H$2</f>
        <v>#N/A</v>
      </c>
      <c r="I1476" s="5" t="str">
        <f>(VLOOKUP(Games!B1477, Data!$B$2:$L$134, 10, FALSE)-VLOOKUP(Games!E1477, Data!$B$2:$L$134, 10, FALSE))*'Coefficients - Win Probability'!$I$2</f>
        <v>#N/A</v>
      </c>
      <c r="J1476" s="5" t="str">
        <f>(IF(AND(VLOOKUP(Games!B1477, Data!$B$2:$L$134, 11, FALSE)=1, VLOOKUP(Games!E1477, Data!$B$2:$L$134, 11, FALSE)&lt;&gt;1), 1,0))*'Coefficients - Win Probability'!$J$2</f>
        <v>#N/A</v>
      </c>
      <c r="K1476" s="5" t="str">
        <f>(IF(AND(VLOOKUP(Games!B1477, Data!$B$2:$L$134, 11, FALSE)&lt;&gt;1, VLOOKUP(Games!E1477, Data!$B$2:$L$134, 11, FALSE)=1), 1,0))*'Coefficients - Win Probability'!$K$2</f>
        <v>#N/A</v>
      </c>
      <c r="L1476" s="5" t="str">
        <f>(VLOOKUP(Games!B1477, Data!$B$2:$L$134, 3, FALSE)-VLOOKUP(Games!E1477, Data!$B$2:$L$134, 3, FALSE))*'Coefficients - Win Probability'!$L$2</f>
        <v>#N/A</v>
      </c>
      <c r="N1476" s="5" t="str">
        <f t="shared" si="1"/>
        <v>#N/A</v>
      </c>
    </row>
    <row r="1477" ht="14.25" customHeight="1">
      <c r="A1477" s="5" t="n">
        <f>'Coefficients - Win Probability'!$A$2</f>
        <v>0</v>
      </c>
      <c r="B1477" s="5" t="n">
        <f>(Games!G1478)*'Coefficients - Win Probability'!$B$2</f>
        <v>0</v>
      </c>
      <c r="C1477" s="5" t="str">
        <f>(VLOOKUP(Games!B1478, Data!$B$2:$L$134, 4, FALSE)-VLOOKUP(Games!E1478, Data!$B$2:$L$134, 4, FALSE))*'Coefficients - Win Probability'!$C$2</f>
        <v>#N/A</v>
      </c>
      <c r="D1477" s="5" t="str">
        <f>(VLOOKUP(Games!B1478, Data!$B$2:$L$134, 5, FALSE)-VLOOKUP(Games!E1478, Data!$B$2:$L$134, 5, FALSE))*'Coefficients - Win Probability'!$D$2</f>
        <v>#N/A</v>
      </c>
      <c r="E1477" s="5" t="str">
        <f>(VLOOKUP(Games!B1478, Data!$B$2:$L$134, 6, FALSE)-VLOOKUP(Games!E1478, Data!$B$2:$L$134, 6, FALSE))*'Coefficients - Win Probability'!$E$2</f>
        <v>#N/A</v>
      </c>
      <c r="F1477" s="5" t="str">
        <f>(VLOOKUP(Games!B1478, Data!$B$2:$L$134, 7, FALSE)-VLOOKUP(Games!E1478, Data!$B$2:$L$134, 7, FALSE))*'Coefficients - Win Probability'!$F$2</f>
        <v>#N/A</v>
      </c>
      <c r="G1477" s="5" t="str">
        <f>(VLOOKUP(Games!B1478, Data!$B$2:$L$134, 8, FALSE)-VLOOKUP(Games!E1478, Data!$B$2:$L$134, 8, FALSE))*'Coefficients - Win Probability'!$G$2</f>
        <v>#N/A</v>
      </c>
      <c r="H1477" s="5" t="str">
        <f>(VLOOKUP(Games!B1478, Data!$B$2:$L$134, 9, FALSE)-VLOOKUP(Games!E1478, Data!$B$2:$L$134, 9, FALSE))*'Coefficients - Win Probability'!$H$2</f>
        <v>#N/A</v>
      </c>
      <c r="I1477" s="5" t="str">
        <f>(VLOOKUP(Games!B1478, Data!$B$2:$L$134, 10, FALSE)-VLOOKUP(Games!E1478, Data!$B$2:$L$134, 10, FALSE))*'Coefficients - Win Probability'!$I$2</f>
        <v>#N/A</v>
      </c>
      <c r="J1477" s="5" t="str">
        <f>(IF(AND(VLOOKUP(Games!B1478, Data!$B$2:$L$134, 11, FALSE)=1, VLOOKUP(Games!E1478, Data!$B$2:$L$134, 11, FALSE)&lt;&gt;1), 1,0))*'Coefficients - Win Probability'!$J$2</f>
        <v>#N/A</v>
      </c>
      <c r="K1477" s="5" t="str">
        <f>(IF(AND(VLOOKUP(Games!B1478, Data!$B$2:$L$134, 11, FALSE)&lt;&gt;1, VLOOKUP(Games!E1478, Data!$B$2:$L$134, 11, FALSE)=1), 1,0))*'Coefficients - Win Probability'!$K$2</f>
        <v>#N/A</v>
      </c>
      <c r="L1477" s="5" t="str">
        <f>(VLOOKUP(Games!B1478, Data!$B$2:$L$134, 3, FALSE)-VLOOKUP(Games!E1478, Data!$B$2:$L$134, 3, FALSE))*'Coefficients - Win Probability'!$L$2</f>
        <v>#N/A</v>
      </c>
      <c r="N1477" s="5" t="str">
        <f t="shared" si="1"/>
        <v>#N/A</v>
      </c>
    </row>
    <row r="1478" ht="14.25" customHeight="1">
      <c r="A1478" s="5" t="n">
        <f>'Coefficients - Win Probability'!$A$2</f>
        <v>0</v>
      </c>
      <c r="B1478" s="5" t="n">
        <f>(Games!G1479)*'Coefficients - Win Probability'!$B$2</f>
        <v>0</v>
      </c>
      <c r="C1478" s="5" t="str">
        <f>(VLOOKUP(Games!B1479, Data!$B$2:$L$134, 4, FALSE)-VLOOKUP(Games!E1479, Data!$B$2:$L$134, 4, FALSE))*'Coefficients - Win Probability'!$C$2</f>
        <v>#N/A</v>
      </c>
      <c r="D1478" s="5" t="str">
        <f>(VLOOKUP(Games!B1479, Data!$B$2:$L$134, 5, FALSE)-VLOOKUP(Games!E1479, Data!$B$2:$L$134, 5, FALSE))*'Coefficients - Win Probability'!$D$2</f>
        <v>#N/A</v>
      </c>
      <c r="E1478" s="5" t="str">
        <f>(VLOOKUP(Games!B1479, Data!$B$2:$L$134, 6, FALSE)-VLOOKUP(Games!E1479, Data!$B$2:$L$134, 6, FALSE))*'Coefficients - Win Probability'!$E$2</f>
        <v>#N/A</v>
      </c>
      <c r="F1478" s="5" t="str">
        <f>(VLOOKUP(Games!B1479, Data!$B$2:$L$134, 7, FALSE)-VLOOKUP(Games!E1479, Data!$B$2:$L$134, 7, FALSE))*'Coefficients - Win Probability'!$F$2</f>
        <v>#N/A</v>
      </c>
      <c r="G1478" s="5" t="str">
        <f>(VLOOKUP(Games!B1479, Data!$B$2:$L$134, 8, FALSE)-VLOOKUP(Games!E1479, Data!$B$2:$L$134, 8, FALSE))*'Coefficients - Win Probability'!$G$2</f>
        <v>#N/A</v>
      </c>
      <c r="H1478" s="5" t="str">
        <f>(VLOOKUP(Games!B1479, Data!$B$2:$L$134, 9, FALSE)-VLOOKUP(Games!E1479, Data!$B$2:$L$134, 9, FALSE))*'Coefficients - Win Probability'!$H$2</f>
        <v>#N/A</v>
      </c>
      <c r="I1478" s="5" t="str">
        <f>(VLOOKUP(Games!B1479, Data!$B$2:$L$134, 10, FALSE)-VLOOKUP(Games!E1479, Data!$B$2:$L$134, 10, FALSE))*'Coefficients - Win Probability'!$I$2</f>
        <v>#N/A</v>
      </c>
      <c r="J1478" s="5" t="str">
        <f>(IF(AND(VLOOKUP(Games!B1479, Data!$B$2:$L$134, 11, FALSE)=1, VLOOKUP(Games!E1479, Data!$B$2:$L$134, 11, FALSE)&lt;&gt;1), 1,0))*'Coefficients - Win Probability'!$J$2</f>
        <v>#N/A</v>
      </c>
      <c r="K1478" s="5" t="str">
        <f>(IF(AND(VLOOKUP(Games!B1479, Data!$B$2:$L$134, 11, FALSE)&lt;&gt;1, VLOOKUP(Games!E1479, Data!$B$2:$L$134, 11, FALSE)=1), 1,0))*'Coefficients - Win Probability'!$K$2</f>
        <v>#N/A</v>
      </c>
      <c r="L1478" s="5" t="str">
        <f>(VLOOKUP(Games!B1479, Data!$B$2:$L$134, 3, FALSE)-VLOOKUP(Games!E1479, Data!$B$2:$L$134, 3, FALSE))*'Coefficients - Win Probability'!$L$2</f>
        <v>#N/A</v>
      </c>
      <c r="N1478" s="5" t="str">
        <f t="shared" si="1"/>
        <v>#N/A</v>
      </c>
    </row>
    <row r="1479" ht="14.25" customHeight="1">
      <c r="A1479" s="5" t="n">
        <f>'Coefficients - Win Probability'!$A$2</f>
        <v>0</v>
      </c>
      <c r="B1479" s="5" t="n">
        <f>(Games!G1480)*'Coefficients - Win Probability'!$B$2</f>
        <v>0</v>
      </c>
      <c r="C1479" s="5" t="str">
        <f>(VLOOKUP(Games!B1480, Data!$B$2:$L$134, 4, FALSE)-VLOOKUP(Games!E1480, Data!$B$2:$L$134, 4, FALSE))*'Coefficients - Win Probability'!$C$2</f>
        <v>#N/A</v>
      </c>
      <c r="D1479" s="5" t="str">
        <f>(VLOOKUP(Games!B1480, Data!$B$2:$L$134, 5, FALSE)-VLOOKUP(Games!E1480, Data!$B$2:$L$134, 5, FALSE))*'Coefficients - Win Probability'!$D$2</f>
        <v>#N/A</v>
      </c>
      <c r="E1479" s="5" t="str">
        <f>(VLOOKUP(Games!B1480, Data!$B$2:$L$134, 6, FALSE)-VLOOKUP(Games!E1480, Data!$B$2:$L$134, 6, FALSE))*'Coefficients - Win Probability'!$E$2</f>
        <v>#N/A</v>
      </c>
      <c r="F1479" s="5" t="str">
        <f>(VLOOKUP(Games!B1480, Data!$B$2:$L$134, 7, FALSE)-VLOOKUP(Games!E1480, Data!$B$2:$L$134, 7, FALSE))*'Coefficients - Win Probability'!$F$2</f>
        <v>#N/A</v>
      </c>
      <c r="G1479" s="5" t="str">
        <f>(VLOOKUP(Games!B1480, Data!$B$2:$L$134, 8, FALSE)-VLOOKUP(Games!E1480, Data!$B$2:$L$134, 8, FALSE))*'Coefficients - Win Probability'!$G$2</f>
        <v>#N/A</v>
      </c>
      <c r="H1479" s="5" t="str">
        <f>(VLOOKUP(Games!B1480, Data!$B$2:$L$134, 9, FALSE)-VLOOKUP(Games!E1480, Data!$B$2:$L$134, 9, FALSE))*'Coefficients - Win Probability'!$H$2</f>
        <v>#N/A</v>
      </c>
      <c r="I1479" s="5" t="str">
        <f>(VLOOKUP(Games!B1480, Data!$B$2:$L$134, 10, FALSE)-VLOOKUP(Games!E1480, Data!$B$2:$L$134, 10, FALSE))*'Coefficients - Win Probability'!$I$2</f>
        <v>#N/A</v>
      </c>
      <c r="J1479" s="5" t="str">
        <f>(IF(AND(VLOOKUP(Games!B1480, Data!$B$2:$L$134, 11, FALSE)=1, VLOOKUP(Games!E1480, Data!$B$2:$L$134, 11, FALSE)&lt;&gt;1), 1,0))*'Coefficients - Win Probability'!$J$2</f>
        <v>#N/A</v>
      </c>
      <c r="K1479" s="5" t="str">
        <f>(IF(AND(VLOOKUP(Games!B1480, Data!$B$2:$L$134, 11, FALSE)&lt;&gt;1, VLOOKUP(Games!E1480, Data!$B$2:$L$134, 11, FALSE)=1), 1,0))*'Coefficients - Win Probability'!$K$2</f>
        <v>#N/A</v>
      </c>
      <c r="L1479" s="5" t="str">
        <f>(VLOOKUP(Games!B1480, Data!$B$2:$L$134, 3, FALSE)-VLOOKUP(Games!E1480, Data!$B$2:$L$134, 3, FALSE))*'Coefficients - Win Probability'!$L$2</f>
        <v>#N/A</v>
      </c>
      <c r="N1479" s="5" t="str">
        <f t="shared" si="1"/>
        <v>#N/A</v>
      </c>
    </row>
    <row r="1480" ht="14.25" customHeight="1">
      <c r="A1480" s="5" t="n">
        <f>'Coefficients - Win Probability'!$A$2</f>
        <v>0</v>
      </c>
      <c r="B1480" s="5" t="n">
        <f>(Games!G1481)*'Coefficients - Win Probability'!$B$2</f>
        <v>0</v>
      </c>
      <c r="C1480" s="5" t="str">
        <f>(VLOOKUP(Games!B1481, Data!$B$2:$L$134, 4, FALSE)-VLOOKUP(Games!E1481, Data!$B$2:$L$134, 4, FALSE))*'Coefficients - Win Probability'!$C$2</f>
        <v>#N/A</v>
      </c>
      <c r="D1480" s="5" t="str">
        <f>(VLOOKUP(Games!B1481, Data!$B$2:$L$134, 5, FALSE)-VLOOKUP(Games!E1481, Data!$B$2:$L$134, 5, FALSE))*'Coefficients - Win Probability'!$D$2</f>
        <v>#N/A</v>
      </c>
      <c r="E1480" s="5" t="str">
        <f>(VLOOKUP(Games!B1481, Data!$B$2:$L$134, 6, FALSE)-VLOOKUP(Games!E1481, Data!$B$2:$L$134, 6, FALSE))*'Coefficients - Win Probability'!$E$2</f>
        <v>#N/A</v>
      </c>
      <c r="F1480" s="5" t="str">
        <f>(VLOOKUP(Games!B1481, Data!$B$2:$L$134, 7, FALSE)-VLOOKUP(Games!E1481, Data!$B$2:$L$134, 7, FALSE))*'Coefficients - Win Probability'!$F$2</f>
        <v>#N/A</v>
      </c>
      <c r="G1480" s="5" t="str">
        <f>(VLOOKUP(Games!B1481, Data!$B$2:$L$134, 8, FALSE)-VLOOKUP(Games!E1481, Data!$B$2:$L$134, 8, FALSE))*'Coefficients - Win Probability'!$G$2</f>
        <v>#N/A</v>
      </c>
      <c r="H1480" s="5" t="str">
        <f>(VLOOKUP(Games!B1481, Data!$B$2:$L$134, 9, FALSE)-VLOOKUP(Games!E1481, Data!$B$2:$L$134, 9, FALSE))*'Coefficients - Win Probability'!$H$2</f>
        <v>#N/A</v>
      </c>
      <c r="I1480" s="5" t="str">
        <f>(VLOOKUP(Games!B1481, Data!$B$2:$L$134, 10, FALSE)-VLOOKUP(Games!E1481, Data!$B$2:$L$134, 10, FALSE))*'Coefficients - Win Probability'!$I$2</f>
        <v>#N/A</v>
      </c>
      <c r="J1480" s="5" t="str">
        <f>(IF(AND(VLOOKUP(Games!B1481, Data!$B$2:$L$134, 11, FALSE)=1, VLOOKUP(Games!E1481, Data!$B$2:$L$134, 11, FALSE)&lt;&gt;1), 1,0))*'Coefficients - Win Probability'!$J$2</f>
        <v>#N/A</v>
      </c>
      <c r="K1480" s="5" t="str">
        <f>(IF(AND(VLOOKUP(Games!B1481, Data!$B$2:$L$134, 11, FALSE)&lt;&gt;1, VLOOKUP(Games!E1481, Data!$B$2:$L$134, 11, FALSE)=1), 1,0))*'Coefficients - Win Probability'!$K$2</f>
        <v>#N/A</v>
      </c>
      <c r="L1480" s="5" t="str">
        <f>(VLOOKUP(Games!B1481, Data!$B$2:$L$134, 3, FALSE)-VLOOKUP(Games!E1481, Data!$B$2:$L$134, 3, FALSE))*'Coefficients - Win Probability'!$L$2</f>
        <v>#N/A</v>
      </c>
      <c r="N1480" s="5" t="str">
        <f t="shared" si="1"/>
        <v>#N/A</v>
      </c>
    </row>
    <row r="1481" ht="14.25" customHeight="1">
      <c r="A1481" s="5" t="n">
        <f>'Coefficients - Win Probability'!$A$2</f>
        <v>0</v>
      </c>
      <c r="B1481" s="5" t="n">
        <f>(Games!G1482)*'Coefficients - Win Probability'!$B$2</f>
        <v>0</v>
      </c>
      <c r="C1481" s="5" t="str">
        <f>(VLOOKUP(Games!B1482, Data!$B$2:$L$134, 4, FALSE)-VLOOKUP(Games!E1482, Data!$B$2:$L$134, 4, FALSE))*'Coefficients - Win Probability'!$C$2</f>
        <v>#N/A</v>
      </c>
      <c r="D1481" s="5" t="str">
        <f>(VLOOKUP(Games!B1482, Data!$B$2:$L$134, 5, FALSE)-VLOOKUP(Games!E1482, Data!$B$2:$L$134, 5, FALSE))*'Coefficients - Win Probability'!$D$2</f>
        <v>#N/A</v>
      </c>
      <c r="E1481" s="5" t="str">
        <f>(VLOOKUP(Games!B1482, Data!$B$2:$L$134, 6, FALSE)-VLOOKUP(Games!E1482, Data!$B$2:$L$134, 6, FALSE))*'Coefficients - Win Probability'!$E$2</f>
        <v>#N/A</v>
      </c>
      <c r="F1481" s="5" t="str">
        <f>(VLOOKUP(Games!B1482, Data!$B$2:$L$134, 7, FALSE)-VLOOKUP(Games!E1482, Data!$B$2:$L$134, 7, FALSE))*'Coefficients - Win Probability'!$F$2</f>
        <v>#N/A</v>
      </c>
      <c r="G1481" s="5" t="str">
        <f>(VLOOKUP(Games!B1482, Data!$B$2:$L$134, 8, FALSE)-VLOOKUP(Games!E1482, Data!$B$2:$L$134, 8, FALSE))*'Coefficients - Win Probability'!$G$2</f>
        <v>#N/A</v>
      </c>
      <c r="H1481" s="5" t="str">
        <f>(VLOOKUP(Games!B1482, Data!$B$2:$L$134, 9, FALSE)-VLOOKUP(Games!E1482, Data!$B$2:$L$134, 9, FALSE))*'Coefficients - Win Probability'!$H$2</f>
        <v>#N/A</v>
      </c>
      <c r="I1481" s="5" t="str">
        <f>(VLOOKUP(Games!B1482, Data!$B$2:$L$134, 10, FALSE)-VLOOKUP(Games!E1482, Data!$B$2:$L$134, 10, FALSE))*'Coefficients - Win Probability'!$I$2</f>
        <v>#N/A</v>
      </c>
      <c r="J1481" s="5" t="str">
        <f>(IF(AND(VLOOKUP(Games!B1482, Data!$B$2:$L$134, 11, FALSE)=1, VLOOKUP(Games!E1482, Data!$B$2:$L$134, 11, FALSE)&lt;&gt;1), 1,0))*'Coefficients - Win Probability'!$J$2</f>
        <v>#N/A</v>
      </c>
      <c r="K1481" s="5" t="str">
        <f>(IF(AND(VLOOKUP(Games!B1482, Data!$B$2:$L$134, 11, FALSE)&lt;&gt;1, VLOOKUP(Games!E1482, Data!$B$2:$L$134, 11, FALSE)=1), 1,0))*'Coefficients - Win Probability'!$K$2</f>
        <v>#N/A</v>
      </c>
      <c r="L1481" s="5" t="str">
        <f>(VLOOKUP(Games!B1482, Data!$B$2:$L$134, 3, FALSE)-VLOOKUP(Games!E1482, Data!$B$2:$L$134, 3, FALSE))*'Coefficients - Win Probability'!$L$2</f>
        <v>#N/A</v>
      </c>
      <c r="N1481" s="5" t="str">
        <f t="shared" si="1"/>
        <v>#N/A</v>
      </c>
    </row>
    <row r="1482" ht="14.25" customHeight="1">
      <c r="A1482" s="5" t="n">
        <f>'Coefficients - Win Probability'!$A$2</f>
        <v>0</v>
      </c>
      <c r="B1482" s="5" t="n">
        <f>(Games!G1483)*'Coefficients - Win Probability'!$B$2</f>
        <v>0</v>
      </c>
      <c r="C1482" s="5" t="str">
        <f>(VLOOKUP(Games!B1483, Data!$B$2:$L$134, 4, FALSE)-VLOOKUP(Games!E1483, Data!$B$2:$L$134, 4, FALSE))*'Coefficients - Win Probability'!$C$2</f>
        <v>#N/A</v>
      </c>
      <c r="D1482" s="5" t="str">
        <f>(VLOOKUP(Games!B1483, Data!$B$2:$L$134, 5, FALSE)-VLOOKUP(Games!E1483, Data!$B$2:$L$134, 5, FALSE))*'Coefficients - Win Probability'!$D$2</f>
        <v>#N/A</v>
      </c>
      <c r="E1482" s="5" t="str">
        <f>(VLOOKUP(Games!B1483, Data!$B$2:$L$134, 6, FALSE)-VLOOKUP(Games!E1483, Data!$B$2:$L$134, 6, FALSE))*'Coefficients - Win Probability'!$E$2</f>
        <v>#N/A</v>
      </c>
      <c r="F1482" s="5" t="str">
        <f>(VLOOKUP(Games!B1483, Data!$B$2:$L$134, 7, FALSE)-VLOOKUP(Games!E1483, Data!$B$2:$L$134, 7, FALSE))*'Coefficients - Win Probability'!$F$2</f>
        <v>#N/A</v>
      </c>
      <c r="G1482" s="5" t="str">
        <f>(VLOOKUP(Games!B1483, Data!$B$2:$L$134, 8, FALSE)-VLOOKUP(Games!E1483, Data!$B$2:$L$134, 8, FALSE))*'Coefficients - Win Probability'!$G$2</f>
        <v>#N/A</v>
      </c>
      <c r="H1482" s="5" t="str">
        <f>(VLOOKUP(Games!B1483, Data!$B$2:$L$134, 9, FALSE)-VLOOKUP(Games!E1483, Data!$B$2:$L$134, 9, FALSE))*'Coefficients - Win Probability'!$H$2</f>
        <v>#N/A</v>
      </c>
      <c r="I1482" s="5" t="str">
        <f>(VLOOKUP(Games!B1483, Data!$B$2:$L$134, 10, FALSE)-VLOOKUP(Games!E1483, Data!$B$2:$L$134, 10, FALSE))*'Coefficients - Win Probability'!$I$2</f>
        <v>#N/A</v>
      </c>
      <c r="J1482" s="5" t="str">
        <f>(IF(AND(VLOOKUP(Games!B1483, Data!$B$2:$L$134, 11, FALSE)=1, VLOOKUP(Games!E1483, Data!$B$2:$L$134, 11, FALSE)&lt;&gt;1), 1,0))*'Coefficients - Win Probability'!$J$2</f>
        <v>#N/A</v>
      </c>
      <c r="K1482" s="5" t="str">
        <f>(IF(AND(VLOOKUP(Games!B1483, Data!$B$2:$L$134, 11, FALSE)&lt;&gt;1, VLOOKUP(Games!E1483, Data!$B$2:$L$134, 11, FALSE)=1), 1,0))*'Coefficients - Win Probability'!$K$2</f>
        <v>#N/A</v>
      </c>
      <c r="L1482" s="5" t="str">
        <f>(VLOOKUP(Games!B1483, Data!$B$2:$L$134, 3, FALSE)-VLOOKUP(Games!E1483, Data!$B$2:$L$134, 3, FALSE))*'Coefficients - Win Probability'!$L$2</f>
        <v>#N/A</v>
      </c>
      <c r="N1482" s="5" t="str">
        <f t="shared" si="1"/>
        <v>#N/A</v>
      </c>
    </row>
    <row r="1483" ht="14.25" customHeight="1">
      <c r="A1483" s="5" t="n">
        <f>'Coefficients - Win Probability'!$A$2</f>
        <v>0</v>
      </c>
      <c r="B1483" s="5" t="n">
        <f>(Games!G1484)*'Coefficients - Win Probability'!$B$2</f>
        <v>0</v>
      </c>
      <c r="C1483" s="5" t="str">
        <f>(VLOOKUP(Games!B1484, Data!$B$2:$L$134, 4, FALSE)-VLOOKUP(Games!E1484, Data!$B$2:$L$134, 4, FALSE))*'Coefficients - Win Probability'!$C$2</f>
        <v>#N/A</v>
      </c>
      <c r="D1483" s="5" t="str">
        <f>(VLOOKUP(Games!B1484, Data!$B$2:$L$134, 5, FALSE)-VLOOKUP(Games!E1484, Data!$B$2:$L$134, 5, FALSE))*'Coefficients - Win Probability'!$D$2</f>
        <v>#N/A</v>
      </c>
      <c r="E1483" s="5" t="str">
        <f>(VLOOKUP(Games!B1484, Data!$B$2:$L$134, 6, FALSE)-VLOOKUP(Games!E1484, Data!$B$2:$L$134, 6, FALSE))*'Coefficients - Win Probability'!$E$2</f>
        <v>#N/A</v>
      </c>
      <c r="F1483" s="5" t="str">
        <f>(VLOOKUP(Games!B1484, Data!$B$2:$L$134, 7, FALSE)-VLOOKUP(Games!E1484, Data!$B$2:$L$134, 7, FALSE))*'Coefficients - Win Probability'!$F$2</f>
        <v>#N/A</v>
      </c>
      <c r="G1483" s="5" t="str">
        <f>(VLOOKUP(Games!B1484, Data!$B$2:$L$134, 8, FALSE)-VLOOKUP(Games!E1484, Data!$B$2:$L$134, 8, FALSE))*'Coefficients - Win Probability'!$G$2</f>
        <v>#N/A</v>
      </c>
      <c r="H1483" s="5" t="str">
        <f>(VLOOKUP(Games!B1484, Data!$B$2:$L$134, 9, FALSE)-VLOOKUP(Games!E1484, Data!$B$2:$L$134, 9, FALSE))*'Coefficients - Win Probability'!$H$2</f>
        <v>#N/A</v>
      </c>
      <c r="I1483" s="5" t="str">
        <f>(VLOOKUP(Games!B1484, Data!$B$2:$L$134, 10, FALSE)-VLOOKUP(Games!E1484, Data!$B$2:$L$134, 10, FALSE))*'Coefficients - Win Probability'!$I$2</f>
        <v>#N/A</v>
      </c>
      <c r="J1483" s="5" t="str">
        <f>(IF(AND(VLOOKUP(Games!B1484, Data!$B$2:$L$134, 11, FALSE)=1, VLOOKUP(Games!E1484, Data!$B$2:$L$134, 11, FALSE)&lt;&gt;1), 1,0))*'Coefficients - Win Probability'!$J$2</f>
        <v>#N/A</v>
      </c>
      <c r="K1483" s="5" t="str">
        <f>(IF(AND(VLOOKUP(Games!B1484, Data!$B$2:$L$134, 11, FALSE)&lt;&gt;1, VLOOKUP(Games!E1484, Data!$B$2:$L$134, 11, FALSE)=1), 1,0))*'Coefficients - Win Probability'!$K$2</f>
        <v>#N/A</v>
      </c>
      <c r="L1483" s="5" t="str">
        <f>(VLOOKUP(Games!B1484, Data!$B$2:$L$134, 3, FALSE)-VLOOKUP(Games!E1484, Data!$B$2:$L$134, 3, FALSE))*'Coefficients - Win Probability'!$L$2</f>
        <v>#N/A</v>
      </c>
      <c r="N1483" s="5" t="str">
        <f t="shared" si="1"/>
        <v>#N/A</v>
      </c>
    </row>
    <row r="1484" ht="14.25" customHeight="1">
      <c r="A1484" s="5" t="n">
        <f>'Coefficients - Win Probability'!$A$2</f>
        <v>0</v>
      </c>
      <c r="B1484" s="5" t="n">
        <f>(Games!G1485)*'Coefficients - Win Probability'!$B$2</f>
        <v>0</v>
      </c>
      <c r="C1484" s="5" t="str">
        <f>(VLOOKUP(Games!B1485, Data!$B$2:$L$134, 4, FALSE)-VLOOKUP(Games!E1485, Data!$B$2:$L$134, 4, FALSE))*'Coefficients - Win Probability'!$C$2</f>
        <v>#N/A</v>
      </c>
      <c r="D1484" s="5" t="str">
        <f>(VLOOKUP(Games!B1485, Data!$B$2:$L$134, 5, FALSE)-VLOOKUP(Games!E1485, Data!$B$2:$L$134, 5, FALSE))*'Coefficients - Win Probability'!$D$2</f>
        <v>#N/A</v>
      </c>
      <c r="E1484" s="5" t="str">
        <f>(VLOOKUP(Games!B1485, Data!$B$2:$L$134, 6, FALSE)-VLOOKUP(Games!E1485, Data!$B$2:$L$134, 6, FALSE))*'Coefficients - Win Probability'!$E$2</f>
        <v>#N/A</v>
      </c>
      <c r="F1484" s="5" t="str">
        <f>(VLOOKUP(Games!B1485, Data!$B$2:$L$134, 7, FALSE)-VLOOKUP(Games!E1485, Data!$B$2:$L$134, 7, FALSE))*'Coefficients - Win Probability'!$F$2</f>
        <v>#N/A</v>
      </c>
      <c r="G1484" s="5" t="str">
        <f>(VLOOKUP(Games!B1485, Data!$B$2:$L$134, 8, FALSE)-VLOOKUP(Games!E1485, Data!$B$2:$L$134, 8, FALSE))*'Coefficients - Win Probability'!$G$2</f>
        <v>#N/A</v>
      </c>
      <c r="H1484" s="5" t="str">
        <f>(VLOOKUP(Games!B1485, Data!$B$2:$L$134, 9, FALSE)-VLOOKUP(Games!E1485, Data!$B$2:$L$134, 9, FALSE))*'Coefficients - Win Probability'!$H$2</f>
        <v>#N/A</v>
      </c>
      <c r="I1484" s="5" t="str">
        <f>(VLOOKUP(Games!B1485, Data!$B$2:$L$134, 10, FALSE)-VLOOKUP(Games!E1485, Data!$B$2:$L$134, 10, FALSE))*'Coefficients - Win Probability'!$I$2</f>
        <v>#N/A</v>
      </c>
      <c r="J1484" s="5" t="str">
        <f>(IF(AND(VLOOKUP(Games!B1485, Data!$B$2:$L$134, 11, FALSE)=1, VLOOKUP(Games!E1485, Data!$B$2:$L$134, 11, FALSE)&lt;&gt;1), 1,0))*'Coefficients - Win Probability'!$J$2</f>
        <v>#N/A</v>
      </c>
      <c r="K1484" s="5" t="str">
        <f>(IF(AND(VLOOKUP(Games!B1485, Data!$B$2:$L$134, 11, FALSE)&lt;&gt;1, VLOOKUP(Games!E1485, Data!$B$2:$L$134, 11, FALSE)=1), 1,0))*'Coefficients - Win Probability'!$K$2</f>
        <v>#N/A</v>
      </c>
      <c r="L1484" s="5" t="str">
        <f>(VLOOKUP(Games!B1485, Data!$B$2:$L$134, 3, FALSE)-VLOOKUP(Games!E1485, Data!$B$2:$L$134, 3, FALSE))*'Coefficients - Win Probability'!$L$2</f>
        <v>#N/A</v>
      </c>
      <c r="N1484" s="5" t="str">
        <f t="shared" si="1"/>
        <v>#N/A</v>
      </c>
    </row>
    <row r="1485" ht="14.25" customHeight="1">
      <c r="A1485" s="5" t="n">
        <f>'Coefficients - Win Probability'!$A$2</f>
        <v>0</v>
      </c>
      <c r="B1485" s="5" t="n">
        <f>(Games!G1486)*'Coefficients - Win Probability'!$B$2</f>
        <v>0</v>
      </c>
      <c r="C1485" s="5" t="str">
        <f>(VLOOKUP(Games!B1486, Data!$B$2:$L$134, 4, FALSE)-VLOOKUP(Games!E1486, Data!$B$2:$L$134, 4, FALSE))*'Coefficients - Win Probability'!$C$2</f>
        <v>#N/A</v>
      </c>
      <c r="D1485" s="5" t="str">
        <f>(VLOOKUP(Games!B1486, Data!$B$2:$L$134, 5, FALSE)-VLOOKUP(Games!E1486, Data!$B$2:$L$134, 5, FALSE))*'Coefficients - Win Probability'!$D$2</f>
        <v>#N/A</v>
      </c>
      <c r="E1485" s="5" t="str">
        <f>(VLOOKUP(Games!B1486, Data!$B$2:$L$134, 6, FALSE)-VLOOKUP(Games!E1486, Data!$B$2:$L$134, 6, FALSE))*'Coefficients - Win Probability'!$E$2</f>
        <v>#N/A</v>
      </c>
      <c r="F1485" s="5" t="str">
        <f>(VLOOKUP(Games!B1486, Data!$B$2:$L$134, 7, FALSE)-VLOOKUP(Games!E1486, Data!$B$2:$L$134, 7, FALSE))*'Coefficients - Win Probability'!$F$2</f>
        <v>#N/A</v>
      </c>
      <c r="G1485" s="5" t="str">
        <f>(VLOOKUP(Games!B1486, Data!$B$2:$L$134, 8, FALSE)-VLOOKUP(Games!E1486, Data!$B$2:$L$134, 8, FALSE))*'Coefficients - Win Probability'!$G$2</f>
        <v>#N/A</v>
      </c>
      <c r="H1485" s="5" t="str">
        <f>(VLOOKUP(Games!B1486, Data!$B$2:$L$134, 9, FALSE)-VLOOKUP(Games!E1486, Data!$B$2:$L$134, 9, FALSE))*'Coefficients - Win Probability'!$H$2</f>
        <v>#N/A</v>
      </c>
      <c r="I1485" s="5" t="str">
        <f>(VLOOKUP(Games!B1486, Data!$B$2:$L$134, 10, FALSE)-VLOOKUP(Games!E1486, Data!$B$2:$L$134, 10, FALSE))*'Coefficients - Win Probability'!$I$2</f>
        <v>#N/A</v>
      </c>
      <c r="J1485" s="5" t="str">
        <f>(IF(AND(VLOOKUP(Games!B1486, Data!$B$2:$L$134, 11, FALSE)=1, VLOOKUP(Games!E1486, Data!$B$2:$L$134, 11, FALSE)&lt;&gt;1), 1,0))*'Coefficients - Win Probability'!$J$2</f>
        <v>#N/A</v>
      </c>
      <c r="K1485" s="5" t="str">
        <f>(IF(AND(VLOOKUP(Games!B1486, Data!$B$2:$L$134, 11, FALSE)&lt;&gt;1, VLOOKUP(Games!E1486, Data!$B$2:$L$134, 11, FALSE)=1), 1,0))*'Coefficients - Win Probability'!$K$2</f>
        <v>#N/A</v>
      </c>
      <c r="L1485" s="5" t="str">
        <f>(VLOOKUP(Games!B1486, Data!$B$2:$L$134, 3, FALSE)-VLOOKUP(Games!E1486, Data!$B$2:$L$134, 3, FALSE))*'Coefficients - Win Probability'!$L$2</f>
        <v>#N/A</v>
      </c>
      <c r="N1485" s="5" t="str">
        <f t="shared" si="1"/>
        <v>#N/A</v>
      </c>
    </row>
    <row r="1486" ht="14.25" customHeight="1">
      <c r="A1486" s="5" t="n">
        <f>'Coefficients - Win Probability'!$A$2</f>
        <v>0</v>
      </c>
      <c r="B1486" s="5" t="n">
        <f>(Games!G1487)*'Coefficients - Win Probability'!$B$2</f>
        <v>0</v>
      </c>
      <c r="C1486" s="5" t="str">
        <f>(VLOOKUP(Games!B1487, Data!$B$2:$L$134, 4, FALSE)-VLOOKUP(Games!E1487, Data!$B$2:$L$134, 4, FALSE))*'Coefficients - Win Probability'!$C$2</f>
        <v>#N/A</v>
      </c>
      <c r="D1486" s="5" t="str">
        <f>(VLOOKUP(Games!B1487, Data!$B$2:$L$134, 5, FALSE)-VLOOKUP(Games!E1487, Data!$B$2:$L$134, 5, FALSE))*'Coefficients - Win Probability'!$D$2</f>
        <v>#N/A</v>
      </c>
      <c r="E1486" s="5" t="str">
        <f>(VLOOKUP(Games!B1487, Data!$B$2:$L$134, 6, FALSE)-VLOOKUP(Games!E1487, Data!$B$2:$L$134, 6, FALSE))*'Coefficients - Win Probability'!$E$2</f>
        <v>#N/A</v>
      </c>
      <c r="F1486" s="5" t="str">
        <f>(VLOOKUP(Games!B1487, Data!$B$2:$L$134, 7, FALSE)-VLOOKUP(Games!E1487, Data!$B$2:$L$134, 7, FALSE))*'Coefficients - Win Probability'!$F$2</f>
        <v>#N/A</v>
      </c>
      <c r="G1486" s="5" t="str">
        <f>(VLOOKUP(Games!B1487, Data!$B$2:$L$134, 8, FALSE)-VLOOKUP(Games!E1487, Data!$B$2:$L$134, 8, FALSE))*'Coefficients - Win Probability'!$G$2</f>
        <v>#N/A</v>
      </c>
      <c r="H1486" s="5" t="str">
        <f>(VLOOKUP(Games!B1487, Data!$B$2:$L$134, 9, FALSE)-VLOOKUP(Games!E1487, Data!$B$2:$L$134, 9, FALSE))*'Coefficients - Win Probability'!$H$2</f>
        <v>#N/A</v>
      </c>
      <c r="I1486" s="5" t="str">
        <f>(VLOOKUP(Games!B1487, Data!$B$2:$L$134, 10, FALSE)-VLOOKUP(Games!E1487, Data!$B$2:$L$134, 10, FALSE))*'Coefficients - Win Probability'!$I$2</f>
        <v>#N/A</v>
      </c>
      <c r="J1486" s="5" t="str">
        <f>(IF(AND(VLOOKUP(Games!B1487, Data!$B$2:$L$134, 11, FALSE)=1, VLOOKUP(Games!E1487, Data!$B$2:$L$134, 11, FALSE)&lt;&gt;1), 1,0))*'Coefficients - Win Probability'!$J$2</f>
        <v>#N/A</v>
      </c>
      <c r="K1486" s="5" t="str">
        <f>(IF(AND(VLOOKUP(Games!B1487, Data!$B$2:$L$134, 11, FALSE)&lt;&gt;1, VLOOKUP(Games!E1487, Data!$B$2:$L$134, 11, FALSE)=1), 1,0))*'Coefficients - Win Probability'!$K$2</f>
        <v>#N/A</v>
      </c>
      <c r="L1486" s="5" t="str">
        <f>(VLOOKUP(Games!B1487, Data!$B$2:$L$134, 3, FALSE)-VLOOKUP(Games!E1487, Data!$B$2:$L$134, 3, FALSE))*'Coefficients - Win Probability'!$L$2</f>
        <v>#N/A</v>
      </c>
      <c r="N1486" s="5" t="str">
        <f t="shared" si="1"/>
        <v>#N/A</v>
      </c>
    </row>
    <row r="1487" ht="14.25" customHeight="1">
      <c r="A1487" s="5" t="n">
        <f>'Coefficients - Win Probability'!$A$2</f>
        <v>0</v>
      </c>
      <c r="B1487" s="5" t="n">
        <f>(Games!G1488)*'Coefficients - Win Probability'!$B$2</f>
        <v>0</v>
      </c>
      <c r="C1487" s="5" t="str">
        <f>(VLOOKUP(Games!B1488, Data!$B$2:$L$134, 4, FALSE)-VLOOKUP(Games!E1488, Data!$B$2:$L$134, 4, FALSE))*'Coefficients - Win Probability'!$C$2</f>
        <v>#N/A</v>
      </c>
      <c r="D1487" s="5" t="str">
        <f>(VLOOKUP(Games!B1488, Data!$B$2:$L$134, 5, FALSE)-VLOOKUP(Games!E1488, Data!$B$2:$L$134, 5, FALSE))*'Coefficients - Win Probability'!$D$2</f>
        <v>#N/A</v>
      </c>
      <c r="E1487" s="5" t="str">
        <f>(VLOOKUP(Games!B1488, Data!$B$2:$L$134, 6, FALSE)-VLOOKUP(Games!E1488, Data!$B$2:$L$134, 6, FALSE))*'Coefficients - Win Probability'!$E$2</f>
        <v>#N/A</v>
      </c>
      <c r="F1487" s="5" t="str">
        <f>(VLOOKUP(Games!B1488, Data!$B$2:$L$134, 7, FALSE)-VLOOKUP(Games!E1488, Data!$B$2:$L$134, 7, FALSE))*'Coefficients - Win Probability'!$F$2</f>
        <v>#N/A</v>
      </c>
      <c r="G1487" s="5" t="str">
        <f>(VLOOKUP(Games!B1488, Data!$B$2:$L$134, 8, FALSE)-VLOOKUP(Games!E1488, Data!$B$2:$L$134, 8, FALSE))*'Coefficients - Win Probability'!$G$2</f>
        <v>#N/A</v>
      </c>
      <c r="H1487" s="5" t="str">
        <f>(VLOOKUP(Games!B1488, Data!$B$2:$L$134, 9, FALSE)-VLOOKUP(Games!E1488, Data!$B$2:$L$134, 9, FALSE))*'Coefficients - Win Probability'!$H$2</f>
        <v>#N/A</v>
      </c>
      <c r="I1487" s="5" t="str">
        <f>(VLOOKUP(Games!B1488, Data!$B$2:$L$134, 10, FALSE)-VLOOKUP(Games!E1488, Data!$B$2:$L$134, 10, FALSE))*'Coefficients - Win Probability'!$I$2</f>
        <v>#N/A</v>
      </c>
      <c r="J1487" s="5" t="str">
        <f>(IF(AND(VLOOKUP(Games!B1488, Data!$B$2:$L$134, 11, FALSE)=1, VLOOKUP(Games!E1488, Data!$B$2:$L$134, 11, FALSE)&lt;&gt;1), 1,0))*'Coefficients - Win Probability'!$J$2</f>
        <v>#N/A</v>
      </c>
      <c r="K1487" s="5" t="str">
        <f>(IF(AND(VLOOKUP(Games!B1488, Data!$B$2:$L$134, 11, FALSE)&lt;&gt;1, VLOOKUP(Games!E1488, Data!$B$2:$L$134, 11, FALSE)=1), 1,0))*'Coefficients - Win Probability'!$K$2</f>
        <v>#N/A</v>
      </c>
      <c r="L1487" s="5" t="str">
        <f>(VLOOKUP(Games!B1488, Data!$B$2:$L$134, 3, FALSE)-VLOOKUP(Games!E1488, Data!$B$2:$L$134, 3, FALSE))*'Coefficients - Win Probability'!$L$2</f>
        <v>#N/A</v>
      </c>
      <c r="N1487" s="5" t="str">
        <f t="shared" si="1"/>
        <v>#N/A</v>
      </c>
    </row>
    <row r="1488" ht="14.25" customHeight="1">
      <c r="A1488" s="5" t="n">
        <f>'Coefficients - Win Probability'!$A$2</f>
        <v>0</v>
      </c>
      <c r="B1488" s="5" t="n">
        <f>(Games!G1489)*'Coefficients - Win Probability'!$B$2</f>
        <v>0</v>
      </c>
      <c r="C1488" s="5" t="str">
        <f>(VLOOKUP(Games!B1489, Data!$B$2:$L$134, 4, FALSE)-VLOOKUP(Games!E1489, Data!$B$2:$L$134, 4, FALSE))*'Coefficients - Win Probability'!$C$2</f>
        <v>#N/A</v>
      </c>
      <c r="D1488" s="5" t="str">
        <f>(VLOOKUP(Games!B1489, Data!$B$2:$L$134, 5, FALSE)-VLOOKUP(Games!E1489, Data!$B$2:$L$134, 5, FALSE))*'Coefficients - Win Probability'!$D$2</f>
        <v>#N/A</v>
      </c>
      <c r="E1488" s="5" t="str">
        <f>(VLOOKUP(Games!B1489, Data!$B$2:$L$134, 6, FALSE)-VLOOKUP(Games!E1489, Data!$B$2:$L$134, 6, FALSE))*'Coefficients - Win Probability'!$E$2</f>
        <v>#N/A</v>
      </c>
      <c r="F1488" s="5" t="str">
        <f>(VLOOKUP(Games!B1489, Data!$B$2:$L$134, 7, FALSE)-VLOOKUP(Games!E1489, Data!$B$2:$L$134, 7, FALSE))*'Coefficients - Win Probability'!$F$2</f>
        <v>#N/A</v>
      </c>
      <c r="G1488" s="5" t="str">
        <f>(VLOOKUP(Games!B1489, Data!$B$2:$L$134, 8, FALSE)-VLOOKUP(Games!E1489, Data!$B$2:$L$134, 8, FALSE))*'Coefficients - Win Probability'!$G$2</f>
        <v>#N/A</v>
      </c>
      <c r="H1488" s="5" t="str">
        <f>(VLOOKUP(Games!B1489, Data!$B$2:$L$134, 9, FALSE)-VLOOKUP(Games!E1489, Data!$B$2:$L$134, 9, FALSE))*'Coefficients - Win Probability'!$H$2</f>
        <v>#N/A</v>
      </c>
      <c r="I1488" s="5" t="str">
        <f>(VLOOKUP(Games!B1489, Data!$B$2:$L$134, 10, FALSE)-VLOOKUP(Games!E1489, Data!$B$2:$L$134, 10, FALSE))*'Coefficients - Win Probability'!$I$2</f>
        <v>#N/A</v>
      </c>
      <c r="J1488" s="5" t="str">
        <f>(IF(AND(VLOOKUP(Games!B1489, Data!$B$2:$L$134, 11, FALSE)=1, VLOOKUP(Games!E1489, Data!$B$2:$L$134, 11, FALSE)&lt;&gt;1), 1,0))*'Coefficients - Win Probability'!$J$2</f>
        <v>#N/A</v>
      </c>
      <c r="K1488" s="5" t="str">
        <f>(IF(AND(VLOOKUP(Games!B1489, Data!$B$2:$L$134, 11, FALSE)&lt;&gt;1, VLOOKUP(Games!E1489, Data!$B$2:$L$134, 11, FALSE)=1), 1,0))*'Coefficients - Win Probability'!$K$2</f>
        <v>#N/A</v>
      </c>
      <c r="L1488" s="5" t="str">
        <f>(VLOOKUP(Games!B1489, Data!$B$2:$L$134, 3, FALSE)-VLOOKUP(Games!E1489, Data!$B$2:$L$134, 3, FALSE))*'Coefficients - Win Probability'!$L$2</f>
        <v>#N/A</v>
      </c>
      <c r="N1488" s="5" t="str">
        <f t="shared" si="1"/>
        <v>#N/A</v>
      </c>
    </row>
    <row r="1489" ht="14.25" customHeight="1">
      <c r="A1489" s="5" t="n">
        <f>'Coefficients - Win Probability'!$A$2</f>
        <v>0</v>
      </c>
      <c r="B1489" s="5" t="n">
        <f>(Games!G1490)*'Coefficients - Win Probability'!$B$2</f>
        <v>0</v>
      </c>
      <c r="C1489" s="5" t="str">
        <f>(VLOOKUP(Games!B1490, Data!$B$2:$L$134, 4, FALSE)-VLOOKUP(Games!E1490, Data!$B$2:$L$134, 4, FALSE))*'Coefficients - Win Probability'!$C$2</f>
        <v>#N/A</v>
      </c>
      <c r="D1489" s="5" t="str">
        <f>(VLOOKUP(Games!B1490, Data!$B$2:$L$134, 5, FALSE)-VLOOKUP(Games!E1490, Data!$B$2:$L$134, 5, FALSE))*'Coefficients - Win Probability'!$D$2</f>
        <v>#N/A</v>
      </c>
      <c r="E1489" s="5" t="str">
        <f>(VLOOKUP(Games!B1490, Data!$B$2:$L$134, 6, FALSE)-VLOOKUP(Games!E1490, Data!$B$2:$L$134, 6, FALSE))*'Coefficients - Win Probability'!$E$2</f>
        <v>#N/A</v>
      </c>
      <c r="F1489" s="5" t="str">
        <f>(VLOOKUP(Games!B1490, Data!$B$2:$L$134, 7, FALSE)-VLOOKUP(Games!E1490, Data!$B$2:$L$134, 7, FALSE))*'Coefficients - Win Probability'!$F$2</f>
        <v>#N/A</v>
      </c>
      <c r="G1489" s="5" t="str">
        <f>(VLOOKUP(Games!B1490, Data!$B$2:$L$134, 8, FALSE)-VLOOKUP(Games!E1490, Data!$B$2:$L$134, 8, FALSE))*'Coefficients - Win Probability'!$G$2</f>
        <v>#N/A</v>
      </c>
      <c r="H1489" s="5" t="str">
        <f>(VLOOKUP(Games!B1490, Data!$B$2:$L$134, 9, FALSE)-VLOOKUP(Games!E1490, Data!$B$2:$L$134, 9, FALSE))*'Coefficients - Win Probability'!$H$2</f>
        <v>#N/A</v>
      </c>
      <c r="I1489" s="5" t="str">
        <f>(VLOOKUP(Games!B1490, Data!$B$2:$L$134, 10, FALSE)-VLOOKUP(Games!E1490, Data!$B$2:$L$134, 10, FALSE))*'Coefficients - Win Probability'!$I$2</f>
        <v>#N/A</v>
      </c>
      <c r="J1489" s="5" t="str">
        <f>(IF(AND(VLOOKUP(Games!B1490, Data!$B$2:$L$134, 11, FALSE)=1, VLOOKUP(Games!E1490, Data!$B$2:$L$134, 11, FALSE)&lt;&gt;1), 1,0))*'Coefficients - Win Probability'!$J$2</f>
        <v>#N/A</v>
      </c>
      <c r="K1489" s="5" t="str">
        <f>(IF(AND(VLOOKUP(Games!B1490, Data!$B$2:$L$134, 11, FALSE)&lt;&gt;1, VLOOKUP(Games!E1490, Data!$B$2:$L$134, 11, FALSE)=1), 1,0))*'Coefficients - Win Probability'!$K$2</f>
        <v>#N/A</v>
      </c>
      <c r="L1489" s="5" t="str">
        <f>(VLOOKUP(Games!B1490, Data!$B$2:$L$134, 3, FALSE)-VLOOKUP(Games!E1490, Data!$B$2:$L$134, 3, FALSE))*'Coefficients - Win Probability'!$L$2</f>
        <v>#N/A</v>
      </c>
      <c r="N1489" s="5" t="str">
        <f t="shared" si="1"/>
        <v>#N/A</v>
      </c>
    </row>
    <row r="1490" ht="14.25" customHeight="1">
      <c r="A1490" s="5" t="n">
        <f>'Coefficients - Win Probability'!$A$2</f>
        <v>0</v>
      </c>
      <c r="B1490" s="5" t="n">
        <f>(Games!G1491)*'Coefficients - Win Probability'!$B$2</f>
        <v>0</v>
      </c>
      <c r="C1490" s="5" t="str">
        <f>(VLOOKUP(Games!B1491, Data!$B$2:$L$134, 4, FALSE)-VLOOKUP(Games!E1491, Data!$B$2:$L$134, 4, FALSE))*'Coefficients - Win Probability'!$C$2</f>
        <v>#N/A</v>
      </c>
      <c r="D1490" s="5" t="str">
        <f>(VLOOKUP(Games!B1491, Data!$B$2:$L$134, 5, FALSE)-VLOOKUP(Games!E1491, Data!$B$2:$L$134, 5, FALSE))*'Coefficients - Win Probability'!$D$2</f>
        <v>#N/A</v>
      </c>
      <c r="E1490" s="5" t="str">
        <f>(VLOOKUP(Games!B1491, Data!$B$2:$L$134, 6, FALSE)-VLOOKUP(Games!E1491, Data!$B$2:$L$134, 6, FALSE))*'Coefficients - Win Probability'!$E$2</f>
        <v>#N/A</v>
      </c>
      <c r="F1490" s="5" t="str">
        <f>(VLOOKUP(Games!B1491, Data!$B$2:$L$134, 7, FALSE)-VLOOKUP(Games!E1491, Data!$B$2:$L$134, 7, FALSE))*'Coefficients - Win Probability'!$F$2</f>
        <v>#N/A</v>
      </c>
      <c r="G1490" s="5" t="str">
        <f>(VLOOKUP(Games!B1491, Data!$B$2:$L$134, 8, FALSE)-VLOOKUP(Games!E1491, Data!$B$2:$L$134, 8, FALSE))*'Coefficients - Win Probability'!$G$2</f>
        <v>#N/A</v>
      </c>
      <c r="H1490" s="5" t="str">
        <f>(VLOOKUP(Games!B1491, Data!$B$2:$L$134, 9, FALSE)-VLOOKUP(Games!E1491, Data!$B$2:$L$134, 9, FALSE))*'Coefficients - Win Probability'!$H$2</f>
        <v>#N/A</v>
      </c>
      <c r="I1490" s="5" t="str">
        <f>(VLOOKUP(Games!B1491, Data!$B$2:$L$134, 10, FALSE)-VLOOKUP(Games!E1491, Data!$B$2:$L$134, 10, FALSE))*'Coefficients - Win Probability'!$I$2</f>
        <v>#N/A</v>
      </c>
      <c r="J1490" s="5" t="str">
        <f>(IF(AND(VLOOKUP(Games!B1491, Data!$B$2:$L$134, 11, FALSE)=1, VLOOKUP(Games!E1491, Data!$B$2:$L$134, 11, FALSE)&lt;&gt;1), 1,0))*'Coefficients - Win Probability'!$J$2</f>
        <v>#N/A</v>
      </c>
      <c r="K1490" s="5" t="str">
        <f>(IF(AND(VLOOKUP(Games!B1491, Data!$B$2:$L$134, 11, FALSE)&lt;&gt;1, VLOOKUP(Games!E1491, Data!$B$2:$L$134, 11, FALSE)=1), 1,0))*'Coefficients - Win Probability'!$K$2</f>
        <v>#N/A</v>
      </c>
      <c r="L1490" s="5" t="str">
        <f>(VLOOKUP(Games!B1491, Data!$B$2:$L$134, 3, FALSE)-VLOOKUP(Games!E1491, Data!$B$2:$L$134, 3, FALSE))*'Coefficients - Win Probability'!$L$2</f>
        <v>#N/A</v>
      </c>
      <c r="N1490" s="5" t="str">
        <f t="shared" si="1"/>
        <v>#N/A</v>
      </c>
    </row>
    <row r="1491" ht="14.25" customHeight="1">
      <c r="A1491" s="5" t="n">
        <f>'Coefficients - Win Probability'!$A$2</f>
        <v>0</v>
      </c>
      <c r="B1491" s="5" t="n">
        <f>(Games!G1492)*'Coefficients - Win Probability'!$B$2</f>
        <v>0</v>
      </c>
      <c r="C1491" s="5" t="str">
        <f>(VLOOKUP(Games!B1492, Data!$B$2:$L$134, 4, FALSE)-VLOOKUP(Games!E1492, Data!$B$2:$L$134, 4, FALSE))*'Coefficients - Win Probability'!$C$2</f>
        <v>#N/A</v>
      </c>
      <c r="D1491" s="5" t="str">
        <f>(VLOOKUP(Games!B1492, Data!$B$2:$L$134, 5, FALSE)-VLOOKUP(Games!E1492, Data!$B$2:$L$134, 5, FALSE))*'Coefficients - Win Probability'!$D$2</f>
        <v>#N/A</v>
      </c>
      <c r="E1491" s="5" t="str">
        <f>(VLOOKUP(Games!B1492, Data!$B$2:$L$134, 6, FALSE)-VLOOKUP(Games!E1492, Data!$B$2:$L$134, 6, FALSE))*'Coefficients - Win Probability'!$E$2</f>
        <v>#N/A</v>
      </c>
      <c r="F1491" s="5" t="str">
        <f>(VLOOKUP(Games!B1492, Data!$B$2:$L$134, 7, FALSE)-VLOOKUP(Games!E1492, Data!$B$2:$L$134, 7, FALSE))*'Coefficients - Win Probability'!$F$2</f>
        <v>#N/A</v>
      </c>
      <c r="G1491" s="5" t="str">
        <f>(VLOOKUP(Games!B1492, Data!$B$2:$L$134, 8, FALSE)-VLOOKUP(Games!E1492, Data!$B$2:$L$134, 8, FALSE))*'Coefficients - Win Probability'!$G$2</f>
        <v>#N/A</v>
      </c>
      <c r="H1491" s="5" t="str">
        <f>(VLOOKUP(Games!B1492, Data!$B$2:$L$134, 9, FALSE)-VLOOKUP(Games!E1492, Data!$B$2:$L$134, 9, FALSE))*'Coefficients - Win Probability'!$H$2</f>
        <v>#N/A</v>
      </c>
      <c r="I1491" s="5" t="str">
        <f>(VLOOKUP(Games!B1492, Data!$B$2:$L$134, 10, FALSE)-VLOOKUP(Games!E1492, Data!$B$2:$L$134, 10, FALSE))*'Coefficients - Win Probability'!$I$2</f>
        <v>#N/A</v>
      </c>
      <c r="J1491" s="5" t="str">
        <f>(IF(AND(VLOOKUP(Games!B1492, Data!$B$2:$L$134, 11, FALSE)=1, VLOOKUP(Games!E1492, Data!$B$2:$L$134, 11, FALSE)&lt;&gt;1), 1,0))*'Coefficients - Win Probability'!$J$2</f>
        <v>#N/A</v>
      </c>
      <c r="K1491" s="5" t="str">
        <f>(IF(AND(VLOOKUP(Games!B1492, Data!$B$2:$L$134, 11, FALSE)&lt;&gt;1, VLOOKUP(Games!E1492, Data!$B$2:$L$134, 11, FALSE)=1), 1,0))*'Coefficients - Win Probability'!$K$2</f>
        <v>#N/A</v>
      </c>
      <c r="L1491" s="5" t="str">
        <f>(VLOOKUP(Games!B1492, Data!$B$2:$L$134, 3, FALSE)-VLOOKUP(Games!E1492, Data!$B$2:$L$134, 3, FALSE))*'Coefficients - Win Probability'!$L$2</f>
        <v>#N/A</v>
      </c>
      <c r="N1491" s="5" t="str">
        <f t="shared" si="1"/>
        <v>#N/A</v>
      </c>
    </row>
    <row r="1492" ht="14.25" customHeight="1">
      <c r="A1492" s="5" t="n">
        <f>'Coefficients - Win Probability'!$A$2</f>
        <v>0</v>
      </c>
      <c r="B1492" s="5" t="n">
        <f>(Games!G1493)*'Coefficients - Win Probability'!$B$2</f>
        <v>0</v>
      </c>
      <c r="C1492" s="5" t="str">
        <f>(VLOOKUP(Games!B1493, Data!$B$2:$L$134, 4, FALSE)-VLOOKUP(Games!E1493, Data!$B$2:$L$134, 4, FALSE))*'Coefficients - Win Probability'!$C$2</f>
        <v>#N/A</v>
      </c>
      <c r="D1492" s="5" t="str">
        <f>(VLOOKUP(Games!B1493, Data!$B$2:$L$134, 5, FALSE)-VLOOKUP(Games!E1493, Data!$B$2:$L$134, 5, FALSE))*'Coefficients - Win Probability'!$D$2</f>
        <v>#N/A</v>
      </c>
      <c r="E1492" s="5" t="str">
        <f>(VLOOKUP(Games!B1493, Data!$B$2:$L$134, 6, FALSE)-VLOOKUP(Games!E1493, Data!$B$2:$L$134, 6, FALSE))*'Coefficients - Win Probability'!$E$2</f>
        <v>#N/A</v>
      </c>
      <c r="F1492" s="5" t="str">
        <f>(VLOOKUP(Games!B1493, Data!$B$2:$L$134, 7, FALSE)-VLOOKUP(Games!E1493, Data!$B$2:$L$134, 7, FALSE))*'Coefficients - Win Probability'!$F$2</f>
        <v>#N/A</v>
      </c>
      <c r="G1492" s="5" t="str">
        <f>(VLOOKUP(Games!B1493, Data!$B$2:$L$134, 8, FALSE)-VLOOKUP(Games!E1493, Data!$B$2:$L$134, 8, FALSE))*'Coefficients - Win Probability'!$G$2</f>
        <v>#N/A</v>
      </c>
      <c r="H1492" s="5" t="str">
        <f>(VLOOKUP(Games!B1493, Data!$B$2:$L$134, 9, FALSE)-VLOOKUP(Games!E1493, Data!$B$2:$L$134, 9, FALSE))*'Coefficients - Win Probability'!$H$2</f>
        <v>#N/A</v>
      </c>
      <c r="I1492" s="5" t="str">
        <f>(VLOOKUP(Games!B1493, Data!$B$2:$L$134, 10, FALSE)-VLOOKUP(Games!E1493, Data!$B$2:$L$134, 10, FALSE))*'Coefficients - Win Probability'!$I$2</f>
        <v>#N/A</v>
      </c>
      <c r="J1492" s="5" t="str">
        <f>(IF(AND(VLOOKUP(Games!B1493, Data!$B$2:$L$134, 11, FALSE)=1, VLOOKUP(Games!E1493, Data!$B$2:$L$134, 11, FALSE)&lt;&gt;1), 1,0))*'Coefficients - Win Probability'!$J$2</f>
        <v>#N/A</v>
      </c>
      <c r="K1492" s="5" t="str">
        <f>(IF(AND(VLOOKUP(Games!B1493, Data!$B$2:$L$134, 11, FALSE)&lt;&gt;1, VLOOKUP(Games!E1493, Data!$B$2:$L$134, 11, FALSE)=1), 1,0))*'Coefficients - Win Probability'!$K$2</f>
        <v>#N/A</v>
      </c>
      <c r="L1492" s="5" t="str">
        <f>(VLOOKUP(Games!B1493, Data!$B$2:$L$134, 3, FALSE)-VLOOKUP(Games!E1493, Data!$B$2:$L$134, 3, FALSE))*'Coefficients - Win Probability'!$L$2</f>
        <v>#N/A</v>
      </c>
      <c r="N1492" s="5" t="str">
        <f t="shared" si="1"/>
        <v>#N/A</v>
      </c>
    </row>
    <row r="1493" ht="14.25" customHeight="1">
      <c r="A1493" s="5" t="n">
        <f>'Coefficients - Win Probability'!$A$2</f>
        <v>0</v>
      </c>
      <c r="B1493" s="5" t="n">
        <f>(Games!G1494)*'Coefficients - Win Probability'!$B$2</f>
        <v>0</v>
      </c>
      <c r="C1493" s="5" t="str">
        <f>(VLOOKUP(Games!B1494, Data!$B$2:$L$134, 4, FALSE)-VLOOKUP(Games!E1494, Data!$B$2:$L$134, 4, FALSE))*'Coefficients - Win Probability'!$C$2</f>
        <v>#N/A</v>
      </c>
      <c r="D1493" s="5" t="str">
        <f>(VLOOKUP(Games!B1494, Data!$B$2:$L$134, 5, FALSE)-VLOOKUP(Games!E1494, Data!$B$2:$L$134, 5, FALSE))*'Coefficients - Win Probability'!$D$2</f>
        <v>#N/A</v>
      </c>
      <c r="E1493" s="5" t="str">
        <f>(VLOOKUP(Games!B1494, Data!$B$2:$L$134, 6, FALSE)-VLOOKUP(Games!E1494, Data!$B$2:$L$134, 6, FALSE))*'Coefficients - Win Probability'!$E$2</f>
        <v>#N/A</v>
      </c>
      <c r="F1493" s="5" t="str">
        <f>(VLOOKUP(Games!B1494, Data!$B$2:$L$134, 7, FALSE)-VLOOKUP(Games!E1494, Data!$B$2:$L$134, 7, FALSE))*'Coefficients - Win Probability'!$F$2</f>
        <v>#N/A</v>
      </c>
      <c r="G1493" s="5" t="str">
        <f>(VLOOKUP(Games!B1494, Data!$B$2:$L$134, 8, FALSE)-VLOOKUP(Games!E1494, Data!$B$2:$L$134, 8, FALSE))*'Coefficients - Win Probability'!$G$2</f>
        <v>#N/A</v>
      </c>
      <c r="H1493" s="5" t="str">
        <f>(VLOOKUP(Games!B1494, Data!$B$2:$L$134, 9, FALSE)-VLOOKUP(Games!E1494, Data!$B$2:$L$134, 9, FALSE))*'Coefficients - Win Probability'!$H$2</f>
        <v>#N/A</v>
      </c>
      <c r="I1493" s="5" t="str">
        <f>(VLOOKUP(Games!B1494, Data!$B$2:$L$134, 10, FALSE)-VLOOKUP(Games!E1494, Data!$B$2:$L$134, 10, FALSE))*'Coefficients - Win Probability'!$I$2</f>
        <v>#N/A</v>
      </c>
      <c r="J1493" s="5" t="str">
        <f>(IF(AND(VLOOKUP(Games!B1494, Data!$B$2:$L$134, 11, FALSE)=1, VLOOKUP(Games!E1494, Data!$B$2:$L$134, 11, FALSE)&lt;&gt;1), 1,0))*'Coefficients - Win Probability'!$J$2</f>
        <v>#N/A</v>
      </c>
      <c r="K1493" s="5" t="str">
        <f>(IF(AND(VLOOKUP(Games!B1494, Data!$B$2:$L$134, 11, FALSE)&lt;&gt;1, VLOOKUP(Games!E1494, Data!$B$2:$L$134, 11, FALSE)=1), 1,0))*'Coefficients - Win Probability'!$K$2</f>
        <v>#N/A</v>
      </c>
      <c r="L1493" s="5" t="str">
        <f>(VLOOKUP(Games!B1494, Data!$B$2:$L$134, 3, FALSE)-VLOOKUP(Games!E1494, Data!$B$2:$L$134, 3, FALSE))*'Coefficients - Win Probability'!$L$2</f>
        <v>#N/A</v>
      </c>
      <c r="N1493" s="5" t="str">
        <f t="shared" si="1"/>
        <v>#N/A</v>
      </c>
    </row>
    <row r="1494" ht="14.25" customHeight="1">
      <c r="A1494" s="5" t="n">
        <f>'Coefficients - Win Probability'!$A$2</f>
        <v>0</v>
      </c>
      <c r="B1494" s="5" t="n">
        <f>(Games!G1495)*'Coefficients - Win Probability'!$B$2</f>
        <v>0</v>
      </c>
      <c r="C1494" s="5" t="str">
        <f>(VLOOKUP(Games!B1495, Data!$B$2:$L$134, 4, FALSE)-VLOOKUP(Games!E1495, Data!$B$2:$L$134, 4, FALSE))*'Coefficients - Win Probability'!$C$2</f>
        <v>#N/A</v>
      </c>
      <c r="D1494" s="5" t="str">
        <f>(VLOOKUP(Games!B1495, Data!$B$2:$L$134, 5, FALSE)-VLOOKUP(Games!E1495, Data!$B$2:$L$134, 5, FALSE))*'Coefficients - Win Probability'!$D$2</f>
        <v>#N/A</v>
      </c>
      <c r="E1494" s="5" t="str">
        <f>(VLOOKUP(Games!B1495, Data!$B$2:$L$134, 6, FALSE)-VLOOKUP(Games!E1495, Data!$B$2:$L$134, 6, FALSE))*'Coefficients - Win Probability'!$E$2</f>
        <v>#N/A</v>
      </c>
      <c r="F1494" s="5" t="str">
        <f>(VLOOKUP(Games!B1495, Data!$B$2:$L$134, 7, FALSE)-VLOOKUP(Games!E1495, Data!$B$2:$L$134, 7, FALSE))*'Coefficients - Win Probability'!$F$2</f>
        <v>#N/A</v>
      </c>
      <c r="G1494" s="5" t="str">
        <f>(VLOOKUP(Games!B1495, Data!$B$2:$L$134, 8, FALSE)-VLOOKUP(Games!E1495, Data!$B$2:$L$134, 8, FALSE))*'Coefficients - Win Probability'!$G$2</f>
        <v>#N/A</v>
      </c>
      <c r="H1494" s="5" t="str">
        <f>(VLOOKUP(Games!B1495, Data!$B$2:$L$134, 9, FALSE)-VLOOKUP(Games!E1495, Data!$B$2:$L$134, 9, FALSE))*'Coefficients - Win Probability'!$H$2</f>
        <v>#N/A</v>
      </c>
      <c r="I1494" s="5" t="str">
        <f>(VLOOKUP(Games!B1495, Data!$B$2:$L$134, 10, FALSE)-VLOOKUP(Games!E1495, Data!$B$2:$L$134, 10, FALSE))*'Coefficients - Win Probability'!$I$2</f>
        <v>#N/A</v>
      </c>
      <c r="J1494" s="5" t="str">
        <f>(IF(AND(VLOOKUP(Games!B1495, Data!$B$2:$L$134, 11, FALSE)=1, VLOOKUP(Games!E1495, Data!$B$2:$L$134, 11, FALSE)&lt;&gt;1), 1,0))*'Coefficients - Win Probability'!$J$2</f>
        <v>#N/A</v>
      </c>
      <c r="K1494" s="5" t="str">
        <f>(IF(AND(VLOOKUP(Games!B1495, Data!$B$2:$L$134, 11, FALSE)&lt;&gt;1, VLOOKUP(Games!E1495, Data!$B$2:$L$134, 11, FALSE)=1), 1,0))*'Coefficients - Win Probability'!$K$2</f>
        <v>#N/A</v>
      </c>
      <c r="L1494" s="5" t="str">
        <f>(VLOOKUP(Games!B1495, Data!$B$2:$L$134, 3, FALSE)-VLOOKUP(Games!E1495, Data!$B$2:$L$134, 3, FALSE))*'Coefficients - Win Probability'!$L$2</f>
        <v>#N/A</v>
      </c>
      <c r="N1494" s="5" t="str">
        <f t="shared" si="1"/>
        <v>#N/A</v>
      </c>
    </row>
    <row r="1495" ht="14.25" customHeight="1">
      <c r="A1495" s="5" t="n">
        <f>'Coefficients - Win Probability'!$A$2</f>
        <v>0</v>
      </c>
      <c r="B1495" s="5" t="n">
        <f>(Games!G1496)*'Coefficients - Win Probability'!$B$2</f>
        <v>0</v>
      </c>
      <c r="C1495" s="5" t="str">
        <f>(VLOOKUP(Games!B1496, Data!$B$2:$L$134, 4, FALSE)-VLOOKUP(Games!E1496, Data!$B$2:$L$134, 4, FALSE))*'Coefficients - Win Probability'!$C$2</f>
        <v>#N/A</v>
      </c>
      <c r="D1495" s="5" t="str">
        <f>(VLOOKUP(Games!B1496, Data!$B$2:$L$134, 5, FALSE)-VLOOKUP(Games!E1496, Data!$B$2:$L$134, 5, FALSE))*'Coefficients - Win Probability'!$D$2</f>
        <v>#N/A</v>
      </c>
      <c r="E1495" s="5" t="str">
        <f>(VLOOKUP(Games!B1496, Data!$B$2:$L$134, 6, FALSE)-VLOOKUP(Games!E1496, Data!$B$2:$L$134, 6, FALSE))*'Coefficients - Win Probability'!$E$2</f>
        <v>#N/A</v>
      </c>
      <c r="F1495" s="5" t="str">
        <f>(VLOOKUP(Games!B1496, Data!$B$2:$L$134, 7, FALSE)-VLOOKUP(Games!E1496, Data!$B$2:$L$134, 7, FALSE))*'Coefficients - Win Probability'!$F$2</f>
        <v>#N/A</v>
      </c>
      <c r="G1495" s="5" t="str">
        <f>(VLOOKUP(Games!B1496, Data!$B$2:$L$134, 8, FALSE)-VLOOKUP(Games!E1496, Data!$B$2:$L$134, 8, FALSE))*'Coefficients - Win Probability'!$G$2</f>
        <v>#N/A</v>
      </c>
      <c r="H1495" s="5" t="str">
        <f>(VLOOKUP(Games!B1496, Data!$B$2:$L$134, 9, FALSE)-VLOOKUP(Games!E1496, Data!$B$2:$L$134, 9, FALSE))*'Coefficients - Win Probability'!$H$2</f>
        <v>#N/A</v>
      </c>
      <c r="I1495" s="5" t="str">
        <f>(VLOOKUP(Games!B1496, Data!$B$2:$L$134, 10, FALSE)-VLOOKUP(Games!E1496, Data!$B$2:$L$134, 10, FALSE))*'Coefficients - Win Probability'!$I$2</f>
        <v>#N/A</v>
      </c>
      <c r="J1495" s="5" t="str">
        <f>(IF(AND(VLOOKUP(Games!B1496, Data!$B$2:$L$134, 11, FALSE)=1, VLOOKUP(Games!E1496, Data!$B$2:$L$134, 11, FALSE)&lt;&gt;1), 1,0))*'Coefficients - Win Probability'!$J$2</f>
        <v>#N/A</v>
      </c>
      <c r="K1495" s="5" t="str">
        <f>(IF(AND(VLOOKUP(Games!B1496, Data!$B$2:$L$134, 11, FALSE)&lt;&gt;1, VLOOKUP(Games!E1496, Data!$B$2:$L$134, 11, FALSE)=1), 1,0))*'Coefficients - Win Probability'!$K$2</f>
        <v>#N/A</v>
      </c>
      <c r="L1495" s="5" t="str">
        <f>(VLOOKUP(Games!B1496, Data!$B$2:$L$134, 3, FALSE)-VLOOKUP(Games!E1496, Data!$B$2:$L$134, 3, FALSE))*'Coefficients - Win Probability'!$L$2</f>
        <v>#N/A</v>
      </c>
      <c r="N1495" s="5" t="str">
        <f t="shared" si="1"/>
        <v>#N/A</v>
      </c>
    </row>
    <row r="1496" ht="14.25" customHeight="1">
      <c r="A1496" s="5" t="n">
        <f>'Coefficients - Win Probability'!$A$2</f>
        <v>0</v>
      </c>
      <c r="B1496" s="5" t="n">
        <f>(Games!G1497)*'Coefficients - Win Probability'!$B$2</f>
        <v>0</v>
      </c>
      <c r="C1496" s="5" t="str">
        <f>(VLOOKUP(Games!B1497, Data!$B$2:$L$134, 4, FALSE)-VLOOKUP(Games!E1497, Data!$B$2:$L$134, 4, FALSE))*'Coefficients - Win Probability'!$C$2</f>
        <v>#N/A</v>
      </c>
      <c r="D1496" s="5" t="str">
        <f>(VLOOKUP(Games!B1497, Data!$B$2:$L$134, 5, FALSE)-VLOOKUP(Games!E1497, Data!$B$2:$L$134, 5, FALSE))*'Coefficients - Win Probability'!$D$2</f>
        <v>#N/A</v>
      </c>
      <c r="E1496" s="5" t="str">
        <f>(VLOOKUP(Games!B1497, Data!$B$2:$L$134, 6, FALSE)-VLOOKUP(Games!E1497, Data!$B$2:$L$134, 6, FALSE))*'Coefficients - Win Probability'!$E$2</f>
        <v>#N/A</v>
      </c>
      <c r="F1496" s="5" t="str">
        <f>(VLOOKUP(Games!B1497, Data!$B$2:$L$134, 7, FALSE)-VLOOKUP(Games!E1497, Data!$B$2:$L$134, 7, FALSE))*'Coefficients - Win Probability'!$F$2</f>
        <v>#N/A</v>
      </c>
      <c r="G1496" s="5" t="str">
        <f>(VLOOKUP(Games!B1497, Data!$B$2:$L$134, 8, FALSE)-VLOOKUP(Games!E1497, Data!$B$2:$L$134, 8, FALSE))*'Coefficients - Win Probability'!$G$2</f>
        <v>#N/A</v>
      </c>
      <c r="H1496" s="5" t="str">
        <f>(VLOOKUP(Games!B1497, Data!$B$2:$L$134, 9, FALSE)-VLOOKUP(Games!E1497, Data!$B$2:$L$134, 9, FALSE))*'Coefficients - Win Probability'!$H$2</f>
        <v>#N/A</v>
      </c>
      <c r="I1496" s="5" t="str">
        <f>(VLOOKUP(Games!B1497, Data!$B$2:$L$134, 10, FALSE)-VLOOKUP(Games!E1497, Data!$B$2:$L$134, 10, FALSE))*'Coefficients - Win Probability'!$I$2</f>
        <v>#N/A</v>
      </c>
      <c r="J1496" s="5" t="str">
        <f>(IF(AND(VLOOKUP(Games!B1497, Data!$B$2:$L$134, 11, FALSE)=1, VLOOKUP(Games!E1497, Data!$B$2:$L$134, 11, FALSE)&lt;&gt;1), 1,0))*'Coefficients - Win Probability'!$J$2</f>
        <v>#N/A</v>
      </c>
      <c r="K1496" s="5" t="str">
        <f>(IF(AND(VLOOKUP(Games!B1497, Data!$B$2:$L$134, 11, FALSE)&lt;&gt;1, VLOOKUP(Games!E1497, Data!$B$2:$L$134, 11, FALSE)=1), 1,0))*'Coefficients - Win Probability'!$K$2</f>
        <v>#N/A</v>
      </c>
      <c r="L1496" s="5" t="str">
        <f>(VLOOKUP(Games!B1497, Data!$B$2:$L$134, 3, FALSE)-VLOOKUP(Games!E1497, Data!$B$2:$L$134, 3, FALSE))*'Coefficients - Win Probability'!$L$2</f>
        <v>#N/A</v>
      </c>
      <c r="N1496" s="5" t="str">
        <f t="shared" si="1"/>
        <v>#N/A</v>
      </c>
    </row>
    <row r="1497" ht="14.25" customHeight="1">
      <c r="A1497" s="5" t="n">
        <f>'Coefficients - Win Probability'!$A$2</f>
        <v>0</v>
      </c>
      <c r="B1497" s="5" t="n">
        <f>(Games!G1498)*'Coefficients - Win Probability'!$B$2</f>
        <v>0</v>
      </c>
      <c r="C1497" s="5" t="str">
        <f>(VLOOKUP(Games!B1498, Data!$B$2:$L$134, 4, FALSE)-VLOOKUP(Games!E1498, Data!$B$2:$L$134, 4, FALSE))*'Coefficients - Win Probability'!$C$2</f>
        <v>#N/A</v>
      </c>
      <c r="D1497" s="5" t="str">
        <f>(VLOOKUP(Games!B1498, Data!$B$2:$L$134, 5, FALSE)-VLOOKUP(Games!E1498, Data!$B$2:$L$134, 5, FALSE))*'Coefficients - Win Probability'!$D$2</f>
        <v>#N/A</v>
      </c>
      <c r="E1497" s="5" t="str">
        <f>(VLOOKUP(Games!B1498, Data!$B$2:$L$134, 6, FALSE)-VLOOKUP(Games!E1498, Data!$B$2:$L$134, 6, FALSE))*'Coefficients - Win Probability'!$E$2</f>
        <v>#N/A</v>
      </c>
      <c r="F1497" s="5" t="str">
        <f>(VLOOKUP(Games!B1498, Data!$B$2:$L$134, 7, FALSE)-VLOOKUP(Games!E1498, Data!$B$2:$L$134, 7, FALSE))*'Coefficients - Win Probability'!$F$2</f>
        <v>#N/A</v>
      </c>
      <c r="G1497" s="5" t="str">
        <f>(VLOOKUP(Games!B1498, Data!$B$2:$L$134, 8, FALSE)-VLOOKUP(Games!E1498, Data!$B$2:$L$134, 8, FALSE))*'Coefficients - Win Probability'!$G$2</f>
        <v>#N/A</v>
      </c>
      <c r="H1497" s="5" t="str">
        <f>(VLOOKUP(Games!B1498, Data!$B$2:$L$134, 9, FALSE)-VLOOKUP(Games!E1498, Data!$B$2:$L$134, 9, FALSE))*'Coefficients - Win Probability'!$H$2</f>
        <v>#N/A</v>
      </c>
      <c r="I1497" s="5" t="str">
        <f>(VLOOKUP(Games!B1498, Data!$B$2:$L$134, 10, FALSE)-VLOOKUP(Games!E1498, Data!$B$2:$L$134, 10, FALSE))*'Coefficients - Win Probability'!$I$2</f>
        <v>#N/A</v>
      </c>
      <c r="J1497" s="5" t="str">
        <f>(IF(AND(VLOOKUP(Games!B1498, Data!$B$2:$L$134, 11, FALSE)=1, VLOOKUP(Games!E1498, Data!$B$2:$L$134, 11, FALSE)&lt;&gt;1), 1,0))*'Coefficients - Win Probability'!$J$2</f>
        <v>#N/A</v>
      </c>
      <c r="K1497" s="5" t="str">
        <f>(IF(AND(VLOOKUP(Games!B1498, Data!$B$2:$L$134, 11, FALSE)&lt;&gt;1, VLOOKUP(Games!E1498, Data!$B$2:$L$134, 11, FALSE)=1), 1,0))*'Coefficients - Win Probability'!$K$2</f>
        <v>#N/A</v>
      </c>
      <c r="L1497" s="5" t="str">
        <f>(VLOOKUP(Games!B1498, Data!$B$2:$L$134, 3, FALSE)-VLOOKUP(Games!E1498, Data!$B$2:$L$134, 3, FALSE))*'Coefficients - Win Probability'!$L$2</f>
        <v>#N/A</v>
      </c>
      <c r="N1497" s="5" t="str">
        <f t="shared" si="1"/>
        <v>#N/A</v>
      </c>
    </row>
    <row r="1498" ht="14.25" customHeight="1">
      <c r="A1498" s="5" t="n">
        <f>'Coefficients - Win Probability'!$A$2</f>
        <v>0</v>
      </c>
      <c r="B1498" s="5" t="n">
        <f>(Games!G1499)*'Coefficients - Win Probability'!$B$2</f>
        <v>0</v>
      </c>
      <c r="C1498" s="5" t="str">
        <f>(VLOOKUP(Games!B1499, Data!$B$2:$L$134, 4, FALSE)-VLOOKUP(Games!E1499, Data!$B$2:$L$134, 4, FALSE))*'Coefficients - Win Probability'!$C$2</f>
        <v>#N/A</v>
      </c>
      <c r="D1498" s="5" t="str">
        <f>(VLOOKUP(Games!B1499, Data!$B$2:$L$134, 5, FALSE)-VLOOKUP(Games!E1499, Data!$B$2:$L$134, 5, FALSE))*'Coefficients - Win Probability'!$D$2</f>
        <v>#N/A</v>
      </c>
      <c r="E1498" s="5" t="str">
        <f>(VLOOKUP(Games!B1499, Data!$B$2:$L$134, 6, FALSE)-VLOOKUP(Games!E1499, Data!$B$2:$L$134, 6, FALSE))*'Coefficients - Win Probability'!$E$2</f>
        <v>#N/A</v>
      </c>
      <c r="F1498" s="5" t="str">
        <f>(VLOOKUP(Games!B1499, Data!$B$2:$L$134, 7, FALSE)-VLOOKUP(Games!E1499, Data!$B$2:$L$134, 7, FALSE))*'Coefficients - Win Probability'!$F$2</f>
        <v>#N/A</v>
      </c>
      <c r="G1498" s="5" t="str">
        <f>(VLOOKUP(Games!B1499, Data!$B$2:$L$134, 8, FALSE)-VLOOKUP(Games!E1499, Data!$B$2:$L$134, 8, FALSE))*'Coefficients - Win Probability'!$G$2</f>
        <v>#N/A</v>
      </c>
      <c r="H1498" s="5" t="str">
        <f>(VLOOKUP(Games!B1499, Data!$B$2:$L$134, 9, FALSE)-VLOOKUP(Games!E1499, Data!$B$2:$L$134, 9, FALSE))*'Coefficients - Win Probability'!$H$2</f>
        <v>#N/A</v>
      </c>
      <c r="I1498" s="5" t="str">
        <f>(VLOOKUP(Games!B1499, Data!$B$2:$L$134, 10, FALSE)-VLOOKUP(Games!E1499, Data!$B$2:$L$134, 10, FALSE))*'Coefficients - Win Probability'!$I$2</f>
        <v>#N/A</v>
      </c>
      <c r="J1498" s="5" t="str">
        <f>(IF(AND(VLOOKUP(Games!B1499, Data!$B$2:$L$134, 11, FALSE)=1, VLOOKUP(Games!E1499, Data!$B$2:$L$134, 11, FALSE)&lt;&gt;1), 1,0))*'Coefficients - Win Probability'!$J$2</f>
        <v>#N/A</v>
      </c>
      <c r="K1498" s="5" t="str">
        <f>(IF(AND(VLOOKUP(Games!B1499, Data!$B$2:$L$134, 11, FALSE)&lt;&gt;1, VLOOKUP(Games!E1499, Data!$B$2:$L$134, 11, FALSE)=1), 1,0))*'Coefficients - Win Probability'!$K$2</f>
        <v>#N/A</v>
      </c>
      <c r="L1498" s="5" t="str">
        <f>(VLOOKUP(Games!B1499, Data!$B$2:$L$134, 3, FALSE)-VLOOKUP(Games!E1499, Data!$B$2:$L$134, 3, FALSE))*'Coefficients - Win Probability'!$L$2</f>
        <v>#N/A</v>
      </c>
      <c r="N1498" s="5" t="str">
        <f t="shared" si="1"/>
        <v>#N/A</v>
      </c>
    </row>
    <row r="1499" ht="14.25" customHeight="1">
      <c r="A1499" s="5" t="n">
        <f>'Coefficients - Win Probability'!$A$2</f>
        <v>0</v>
      </c>
      <c r="B1499" s="5" t="n">
        <f>(Games!G1500)*'Coefficients - Win Probability'!$B$2</f>
        <v>0</v>
      </c>
      <c r="C1499" s="5" t="str">
        <f>(VLOOKUP(Games!B1500, Data!$B$2:$L$134, 4, FALSE)-VLOOKUP(Games!E1500, Data!$B$2:$L$134, 4, FALSE))*'Coefficients - Win Probability'!$C$2</f>
        <v>#N/A</v>
      </c>
      <c r="D1499" s="5" t="str">
        <f>(VLOOKUP(Games!B1500, Data!$B$2:$L$134, 5, FALSE)-VLOOKUP(Games!E1500, Data!$B$2:$L$134, 5, FALSE))*'Coefficients - Win Probability'!$D$2</f>
        <v>#N/A</v>
      </c>
      <c r="E1499" s="5" t="str">
        <f>(VLOOKUP(Games!B1500, Data!$B$2:$L$134, 6, FALSE)-VLOOKUP(Games!E1500, Data!$B$2:$L$134, 6, FALSE))*'Coefficients - Win Probability'!$E$2</f>
        <v>#N/A</v>
      </c>
      <c r="F1499" s="5" t="str">
        <f>(VLOOKUP(Games!B1500, Data!$B$2:$L$134, 7, FALSE)-VLOOKUP(Games!E1500, Data!$B$2:$L$134, 7, FALSE))*'Coefficients - Win Probability'!$F$2</f>
        <v>#N/A</v>
      </c>
      <c r="G1499" s="5" t="str">
        <f>(VLOOKUP(Games!B1500, Data!$B$2:$L$134, 8, FALSE)-VLOOKUP(Games!E1500, Data!$B$2:$L$134, 8, FALSE))*'Coefficients - Win Probability'!$G$2</f>
        <v>#N/A</v>
      </c>
      <c r="H1499" s="5" t="str">
        <f>(VLOOKUP(Games!B1500, Data!$B$2:$L$134, 9, FALSE)-VLOOKUP(Games!E1500, Data!$B$2:$L$134, 9, FALSE))*'Coefficients - Win Probability'!$H$2</f>
        <v>#N/A</v>
      </c>
      <c r="I1499" s="5" t="str">
        <f>(VLOOKUP(Games!B1500, Data!$B$2:$L$134, 10, FALSE)-VLOOKUP(Games!E1500, Data!$B$2:$L$134, 10, FALSE))*'Coefficients - Win Probability'!$I$2</f>
        <v>#N/A</v>
      </c>
      <c r="J1499" s="5" t="str">
        <f>(IF(AND(VLOOKUP(Games!B1500, Data!$B$2:$L$134, 11, FALSE)=1, VLOOKUP(Games!E1500, Data!$B$2:$L$134, 11, FALSE)&lt;&gt;1), 1,0))*'Coefficients - Win Probability'!$J$2</f>
        <v>#N/A</v>
      </c>
      <c r="K1499" s="5" t="str">
        <f>(IF(AND(VLOOKUP(Games!B1500, Data!$B$2:$L$134, 11, FALSE)&lt;&gt;1, VLOOKUP(Games!E1500, Data!$B$2:$L$134, 11, FALSE)=1), 1,0))*'Coefficients - Win Probability'!$K$2</f>
        <v>#N/A</v>
      </c>
      <c r="L1499" s="5" t="str">
        <f>(VLOOKUP(Games!B1500, Data!$B$2:$L$134, 3, FALSE)-VLOOKUP(Games!E1500, Data!$B$2:$L$134, 3, FALSE))*'Coefficients - Win Probability'!$L$2</f>
        <v>#N/A</v>
      </c>
      <c r="N1499" s="5" t="str">
        <f t="shared" si="1"/>
        <v>#N/A</v>
      </c>
    </row>
    <row r="1500" ht="14.25" customHeight="1">
      <c r="A1500" s="5" t="n">
        <f>'Coefficients - Win Probability'!$A$2</f>
        <v>0</v>
      </c>
      <c r="B1500" s="5" t="n">
        <f>(Games!G1501)*'Coefficients - Win Probability'!$B$2</f>
        <v>0</v>
      </c>
      <c r="C1500" s="5" t="str">
        <f>(VLOOKUP(Games!B1501, Data!$B$2:$L$134, 4, FALSE)-VLOOKUP(Games!E1501, Data!$B$2:$L$134, 4, FALSE))*'Coefficients - Win Probability'!$C$2</f>
        <v>#N/A</v>
      </c>
      <c r="D1500" s="5" t="str">
        <f>(VLOOKUP(Games!B1501, Data!$B$2:$L$134, 5, FALSE)-VLOOKUP(Games!E1501, Data!$B$2:$L$134, 5, FALSE))*'Coefficients - Win Probability'!$D$2</f>
        <v>#N/A</v>
      </c>
      <c r="E1500" s="5" t="str">
        <f>(VLOOKUP(Games!B1501, Data!$B$2:$L$134, 6, FALSE)-VLOOKUP(Games!E1501, Data!$B$2:$L$134, 6, FALSE))*'Coefficients - Win Probability'!$E$2</f>
        <v>#N/A</v>
      </c>
      <c r="F1500" s="5" t="str">
        <f>(VLOOKUP(Games!B1501, Data!$B$2:$L$134, 7, FALSE)-VLOOKUP(Games!E1501, Data!$B$2:$L$134, 7, FALSE))*'Coefficients - Win Probability'!$F$2</f>
        <v>#N/A</v>
      </c>
      <c r="G1500" s="5" t="str">
        <f>(VLOOKUP(Games!B1501, Data!$B$2:$L$134, 8, FALSE)-VLOOKUP(Games!E1501, Data!$B$2:$L$134, 8, FALSE))*'Coefficients - Win Probability'!$G$2</f>
        <v>#N/A</v>
      </c>
      <c r="H1500" s="5" t="str">
        <f>(VLOOKUP(Games!B1501, Data!$B$2:$L$134, 9, FALSE)-VLOOKUP(Games!E1501, Data!$B$2:$L$134, 9, FALSE))*'Coefficients - Win Probability'!$H$2</f>
        <v>#N/A</v>
      </c>
      <c r="I1500" s="5" t="str">
        <f>(VLOOKUP(Games!B1501, Data!$B$2:$L$134, 10, FALSE)-VLOOKUP(Games!E1501, Data!$B$2:$L$134, 10, FALSE))*'Coefficients - Win Probability'!$I$2</f>
        <v>#N/A</v>
      </c>
      <c r="J1500" s="5" t="str">
        <f>(IF(AND(VLOOKUP(Games!B1501, Data!$B$2:$L$134, 11, FALSE)=1, VLOOKUP(Games!E1501, Data!$B$2:$L$134, 11, FALSE)&lt;&gt;1), 1,0))*'Coefficients - Win Probability'!$J$2</f>
        <v>#N/A</v>
      </c>
      <c r="K1500" s="5" t="str">
        <f>(IF(AND(VLOOKUP(Games!B1501, Data!$B$2:$L$134, 11, FALSE)&lt;&gt;1, VLOOKUP(Games!E1501, Data!$B$2:$L$134, 11, FALSE)=1), 1,0))*'Coefficients - Win Probability'!$K$2</f>
        <v>#N/A</v>
      </c>
      <c r="L1500" s="5" t="str">
        <f>(VLOOKUP(Games!B1501, Data!$B$2:$L$134, 3, FALSE)-VLOOKUP(Games!E1501, Data!$B$2:$L$134, 3, FALSE))*'Coefficients - Win Probability'!$L$2</f>
        <v>#N/A</v>
      </c>
      <c r="N1500" s="5" t="str">
        <f t="shared" si="1"/>
        <v>#N/A</v>
      </c>
    </row>
    <row r="1501" ht="14.25" customHeight="1">
      <c r="A1501" s="5" t="n">
        <f>'Coefficients - Win Probability'!$A$2</f>
        <v>0</v>
      </c>
      <c r="B1501" s="5" t="n">
        <f>(Games!G1502)*'Coefficients - Win Probability'!$B$2</f>
        <v>0</v>
      </c>
      <c r="C1501" s="5" t="str">
        <f>(VLOOKUP(Games!B1502, Data!$B$2:$L$134, 4, FALSE)-VLOOKUP(Games!E1502, Data!$B$2:$L$134, 4, FALSE))*'Coefficients - Win Probability'!$C$2</f>
        <v>#N/A</v>
      </c>
      <c r="D1501" s="5" t="str">
        <f>(VLOOKUP(Games!B1502, Data!$B$2:$L$134, 5, FALSE)-VLOOKUP(Games!E1502, Data!$B$2:$L$134, 5, FALSE))*'Coefficients - Win Probability'!$D$2</f>
        <v>#N/A</v>
      </c>
      <c r="E1501" s="5" t="str">
        <f>(VLOOKUP(Games!B1502, Data!$B$2:$L$134, 6, FALSE)-VLOOKUP(Games!E1502, Data!$B$2:$L$134, 6, FALSE))*'Coefficients - Win Probability'!$E$2</f>
        <v>#N/A</v>
      </c>
      <c r="F1501" s="5" t="str">
        <f>(VLOOKUP(Games!B1502, Data!$B$2:$L$134, 7, FALSE)-VLOOKUP(Games!E1502, Data!$B$2:$L$134, 7, FALSE))*'Coefficients - Win Probability'!$F$2</f>
        <v>#N/A</v>
      </c>
      <c r="G1501" s="5" t="str">
        <f>(VLOOKUP(Games!B1502, Data!$B$2:$L$134, 8, FALSE)-VLOOKUP(Games!E1502, Data!$B$2:$L$134, 8, FALSE))*'Coefficients - Win Probability'!$G$2</f>
        <v>#N/A</v>
      </c>
      <c r="H1501" s="5" t="str">
        <f>(VLOOKUP(Games!B1502, Data!$B$2:$L$134, 9, FALSE)-VLOOKUP(Games!E1502, Data!$B$2:$L$134, 9, FALSE))*'Coefficients - Win Probability'!$H$2</f>
        <v>#N/A</v>
      </c>
      <c r="I1501" s="5" t="str">
        <f>(VLOOKUP(Games!B1502, Data!$B$2:$L$134, 10, FALSE)-VLOOKUP(Games!E1502, Data!$B$2:$L$134, 10, FALSE))*'Coefficients - Win Probability'!$I$2</f>
        <v>#N/A</v>
      </c>
      <c r="J1501" s="5" t="str">
        <f>(IF(AND(VLOOKUP(Games!B1502, Data!$B$2:$L$134, 11, FALSE)=1, VLOOKUP(Games!E1502, Data!$B$2:$L$134, 11, FALSE)&lt;&gt;1), 1,0))*'Coefficients - Win Probability'!$J$2</f>
        <v>#N/A</v>
      </c>
      <c r="K1501" s="5" t="str">
        <f>(IF(AND(VLOOKUP(Games!B1502, Data!$B$2:$L$134, 11, FALSE)&lt;&gt;1, VLOOKUP(Games!E1502, Data!$B$2:$L$134, 11, FALSE)=1), 1,0))*'Coefficients - Win Probability'!$K$2</f>
        <v>#N/A</v>
      </c>
      <c r="L1501" s="5" t="str">
        <f>(VLOOKUP(Games!B1502, Data!$B$2:$L$134, 3, FALSE)-VLOOKUP(Games!E1502, Data!$B$2:$L$134, 3, FALSE))*'Coefficients - Win Probability'!$L$2</f>
        <v>#N/A</v>
      </c>
      <c r="N1501" s="5" t="str">
        <f t="shared" si="1"/>
        <v>#N/A</v>
      </c>
    </row>
    <row r="1502" ht="14.25" customHeight="1">
      <c r="A1502" s="5" t="n">
        <f>'Coefficients - Win Probability'!$A$2</f>
        <v>0</v>
      </c>
      <c r="B1502" s="5" t="n">
        <f>(Games!G1503)*'Coefficients - Win Probability'!$B$2</f>
        <v>0</v>
      </c>
      <c r="C1502" s="5" t="str">
        <f>(VLOOKUP(Games!B1503, Data!$B$2:$L$134, 4, FALSE)-VLOOKUP(Games!E1503, Data!$B$2:$L$134, 4, FALSE))*'Coefficients - Win Probability'!$C$2</f>
        <v>#N/A</v>
      </c>
      <c r="D1502" s="5" t="str">
        <f>(VLOOKUP(Games!B1503, Data!$B$2:$L$134, 5, FALSE)-VLOOKUP(Games!E1503, Data!$B$2:$L$134, 5, FALSE))*'Coefficients - Win Probability'!$D$2</f>
        <v>#N/A</v>
      </c>
      <c r="E1502" s="5" t="str">
        <f>(VLOOKUP(Games!B1503, Data!$B$2:$L$134, 6, FALSE)-VLOOKUP(Games!E1503, Data!$B$2:$L$134, 6, FALSE))*'Coefficients - Win Probability'!$E$2</f>
        <v>#N/A</v>
      </c>
      <c r="F1502" s="5" t="str">
        <f>(VLOOKUP(Games!B1503, Data!$B$2:$L$134, 7, FALSE)-VLOOKUP(Games!E1503, Data!$B$2:$L$134, 7, FALSE))*'Coefficients - Win Probability'!$F$2</f>
        <v>#N/A</v>
      </c>
      <c r="G1502" s="5" t="str">
        <f>(VLOOKUP(Games!B1503, Data!$B$2:$L$134, 8, FALSE)-VLOOKUP(Games!E1503, Data!$B$2:$L$134, 8, FALSE))*'Coefficients - Win Probability'!$G$2</f>
        <v>#N/A</v>
      </c>
      <c r="H1502" s="5" t="str">
        <f>(VLOOKUP(Games!B1503, Data!$B$2:$L$134, 9, FALSE)-VLOOKUP(Games!E1503, Data!$B$2:$L$134, 9, FALSE))*'Coefficients - Win Probability'!$H$2</f>
        <v>#N/A</v>
      </c>
      <c r="I1502" s="5" t="str">
        <f>(VLOOKUP(Games!B1503, Data!$B$2:$L$134, 10, FALSE)-VLOOKUP(Games!E1503, Data!$B$2:$L$134, 10, FALSE))*'Coefficients - Win Probability'!$I$2</f>
        <v>#N/A</v>
      </c>
      <c r="J1502" s="5" t="str">
        <f>(IF(AND(VLOOKUP(Games!B1503, Data!$B$2:$L$134, 11, FALSE)=1, VLOOKUP(Games!E1503, Data!$B$2:$L$134, 11, FALSE)&lt;&gt;1), 1,0))*'Coefficients - Win Probability'!$J$2</f>
        <v>#N/A</v>
      </c>
      <c r="K1502" s="5" t="str">
        <f>(IF(AND(VLOOKUP(Games!B1503, Data!$B$2:$L$134, 11, FALSE)&lt;&gt;1, VLOOKUP(Games!E1503, Data!$B$2:$L$134, 11, FALSE)=1), 1,0))*'Coefficients - Win Probability'!$K$2</f>
        <v>#N/A</v>
      </c>
      <c r="L1502" s="5" t="str">
        <f>(VLOOKUP(Games!B1503, Data!$B$2:$L$134, 3, FALSE)-VLOOKUP(Games!E1503, Data!$B$2:$L$134, 3, FALSE))*'Coefficients - Win Probability'!$L$2</f>
        <v>#N/A</v>
      </c>
      <c r="N1502" s="5" t="str">
        <f t="shared" si="1"/>
        <v>#N/A</v>
      </c>
    </row>
    <row r="1503" ht="14.25" customHeight="1">
      <c r="A1503" s="5" t="n">
        <f>'Coefficients - Win Probability'!$A$2</f>
        <v>0</v>
      </c>
      <c r="B1503" s="5" t="n">
        <f>(Games!G1504)*'Coefficients - Win Probability'!$B$2</f>
        <v>0</v>
      </c>
      <c r="C1503" s="5" t="str">
        <f>(VLOOKUP(Games!B1504, Data!$B$2:$L$134, 4, FALSE)-VLOOKUP(Games!E1504, Data!$B$2:$L$134, 4, FALSE))*'Coefficients - Win Probability'!$C$2</f>
        <v>#N/A</v>
      </c>
      <c r="D1503" s="5" t="str">
        <f>(VLOOKUP(Games!B1504, Data!$B$2:$L$134, 5, FALSE)-VLOOKUP(Games!E1504, Data!$B$2:$L$134, 5, FALSE))*'Coefficients - Win Probability'!$D$2</f>
        <v>#N/A</v>
      </c>
      <c r="E1503" s="5" t="str">
        <f>(VLOOKUP(Games!B1504, Data!$B$2:$L$134, 6, FALSE)-VLOOKUP(Games!E1504, Data!$B$2:$L$134, 6, FALSE))*'Coefficients - Win Probability'!$E$2</f>
        <v>#N/A</v>
      </c>
      <c r="F1503" s="5" t="str">
        <f>(VLOOKUP(Games!B1504, Data!$B$2:$L$134, 7, FALSE)-VLOOKUP(Games!E1504, Data!$B$2:$L$134, 7, FALSE))*'Coefficients - Win Probability'!$F$2</f>
        <v>#N/A</v>
      </c>
      <c r="G1503" s="5" t="str">
        <f>(VLOOKUP(Games!B1504, Data!$B$2:$L$134, 8, FALSE)-VLOOKUP(Games!E1504, Data!$B$2:$L$134, 8, FALSE))*'Coefficients - Win Probability'!$G$2</f>
        <v>#N/A</v>
      </c>
      <c r="H1503" s="5" t="str">
        <f>(VLOOKUP(Games!B1504, Data!$B$2:$L$134, 9, FALSE)-VLOOKUP(Games!E1504, Data!$B$2:$L$134, 9, FALSE))*'Coefficients - Win Probability'!$H$2</f>
        <v>#N/A</v>
      </c>
      <c r="I1503" s="5" t="str">
        <f>(VLOOKUP(Games!B1504, Data!$B$2:$L$134, 10, FALSE)-VLOOKUP(Games!E1504, Data!$B$2:$L$134, 10, FALSE))*'Coefficients - Win Probability'!$I$2</f>
        <v>#N/A</v>
      </c>
      <c r="J1503" s="5" t="str">
        <f>(IF(AND(VLOOKUP(Games!B1504, Data!$B$2:$L$134, 11, FALSE)=1, VLOOKUP(Games!E1504, Data!$B$2:$L$134, 11, FALSE)&lt;&gt;1), 1,0))*'Coefficients - Win Probability'!$J$2</f>
        <v>#N/A</v>
      </c>
      <c r="K1503" s="5" t="str">
        <f>(IF(AND(VLOOKUP(Games!B1504, Data!$B$2:$L$134, 11, FALSE)&lt;&gt;1, VLOOKUP(Games!E1504, Data!$B$2:$L$134, 11, FALSE)=1), 1,0))*'Coefficients - Win Probability'!$K$2</f>
        <v>#N/A</v>
      </c>
      <c r="L1503" s="5" t="str">
        <f>(VLOOKUP(Games!B1504, Data!$B$2:$L$134, 3, FALSE)-VLOOKUP(Games!E1504, Data!$B$2:$L$134, 3, FALSE))*'Coefficients - Win Probability'!$L$2</f>
        <v>#N/A</v>
      </c>
      <c r="N1503" s="5" t="str">
        <f t="shared" si="1"/>
        <v>#N/A</v>
      </c>
    </row>
    <row r="1504" ht="14.25" customHeight="1">
      <c r="A1504" s="5" t="n">
        <f>'Coefficients - Win Probability'!$A$2</f>
        <v>0</v>
      </c>
      <c r="B1504" s="5" t="n">
        <f>(Games!G1505)*'Coefficients - Win Probability'!$B$2</f>
        <v>0</v>
      </c>
      <c r="C1504" s="5" t="str">
        <f>(VLOOKUP(Games!B1505, Data!$B$2:$L$134, 4, FALSE)-VLOOKUP(Games!E1505, Data!$B$2:$L$134, 4, FALSE))*'Coefficients - Win Probability'!$C$2</f>
        <v>#N/A</v>
      </c>
      <c r="D1504" s="5" t="str">
        <f>(VLOOKUP(Games!B1505, Data!$B$2:$L$134, 5, FALSE)-VLOOKUP(Games!E1505, Data!$B$2:$L$134, 5, FALSE))*'Coefficients - Win Probability'!$D$2</f>
        <v>#N/A</v>
      </c>
      <c r="E1504" s="5" t="str">
        <f>(VLOOKUP(Games!B1505, Data!$B$2:$L$134, 6, FALSE)-VLOOKUP(Games!E1505, Data!$B$2:$L$134, 6, FALSE))*'Coefficients - Win Probability'!$E$2</f>
        <v>#N/A</v>
      </c>
      <c r="F1504" s="5" t="str">
        <f>(VLOOKUP(Games!B1505, Data!$B$2:$L$134, 7, FALSE)-VLOOKUP(Games!E1505, Data!$B$2:$L$134, 7, FALSE))*'Coefficients - Win Probability'!$F$2</f>
        <v>#N/A</v>
      </c>
      <c r="G1504" s="5" t="str">
        <f>(VLOOKUP(Games!B1505, Data!$B$2:$L$134, 8, FALSE)-VLOOKUP(Games!E1505, Data!$B$2:$L$134, 8, FALSE))*'Coefficients - Win Probability'!$G$2</f>
        <v>#N/A</v>
      </c>
      <c r="H1504" s="5" t="str">
        <f>(VLOOKUP(Games!B1505, Data!$B$2:$L$134, 9, FALSE)-VLOOKUP(Games!E1505, Data!$B$2:$L$134, 9, FALSE))*'Coefficients - Win Probability'!$H$2</f>
        <v>#N/A</v>
      </c>
      <c r="I1504" s="5" t="str">
        <f>(VLOOKUP(Games!B1505, Data!$B$2:$L$134, 10, FALSE)-VLOOKUP(Games!E1505, Data!$B$2:$L$134, 10, FALSE))*'Coefficients - Win Probability'!$I$2</f>
        <v>#N/A</v>
      </c>
      <c r="J1504" s="5" t="str">
        <f>(IF(AND(VLOOKUP(Games!B1505, Data!$B$2:$L$134, 11, FALSE)=1, VLOOKUP(Games!E1505, Data!$B$2:$L$134, 11, FALSE)&lt;&gt;1), 1,0))*'Coefficients - Win Probability'!$J$2</f>
        <v>#N/A</v>
      </c>
      <c r="K1504" s="5" t="str">
        <f>(IF(AND(VLOOKUP(Games!B1505, Data!$B$2:$L$134, 11, FALSE)&lt;&gt;1, VLOOKUP(Games!E1505, Data!$B$2:$L$134, 11, FALSE)=1), 1,0))*'Coefficients - Win Probability'!$K$2</f>
        <v>#N/A</v>
      </c>
      <c r="L1504" s="5" t="str">
        <f>(VLOOKUP(Games!B1505, Data!$B$2:$L$134, 3, FALSE)-VLOOKUP(Games!E1505, Data!$B$2:$L$134, 3, FALSE))*'Coefficients - Win Probability'!$L$2</f>
        <v>#N/A</v>
      </c>
      <c r="N1504" s="5" t="str">
        <f t="shared" si="1"/>
        <v>#N/A</v>
      </c>
    </row>
    <row r="1505" ht="14.25" customHeight="1">
      <c r="A1505" s="5" t="n">
        <f>'Coefficients - Win Probability'!$A$2</f>
        <v>0</v>
      </c>
      <c r="B1505" s="5" t="n">
        <f>(Games!G1506)*'Coefficients - Win Probability'!$B$2</f>
        <v>0</v>
      </c>
      <c r="C1505" s="5" t="str">
        <f>(VLOOKUP(Games!B1506, Data!$B$2:$L$134, 4, FALSE)-VLOOKUP(Games!E1506, Data!$B$2:$L$134, 4, FALSE))*'Coefficients - Win Probability'!$C$2</f>
        <v>#N/A</v>
      </c>
      <c r="D1505" s="5" t="str">
        <f>(VLOOKUP(Games!B1506, Data!$B$2:$L$134, 5, FALSE)-VLOOKUP(Games!E1506, Data!$B$2:$L$134, 5, FALSE))*'Coefficients - Win Probability'!$D$2</f>
        <v>#N/A</v>
      </c>
      <c r="E1505" s="5" t="str">
        <f>(VLOOKUP(Games!B1506, Data!$B$2:$L$134, 6, FALSE)-VLOOKUP(Games!E1506, Data!$B$2:$L$134, 6, FALSE))*'Coefficients - Win Probability'!$E$2</f>
        <v>#N/A</v>
      </c>
      <c r="F1505" s="5" t="str">
        <f>(VLOOKUP(Games!B1506, Data!$B$2:$L$134, 7, FALSE)-VLOOKUP(Games!E1506, Data!$B$2:$L$134, 7, FALSE))*'Coefficients - Win Probability'!$F$2</f>
        <v>#N/A</v>
      </c>
      <c r="G1505" s="5" t="str">
        <f>(VLOOKUP(Games!B1506, Data!$B$2:$L$134, 8, FALSE)-VLOOKUP(Games!E1506, Data!$B$2:$L$134, 8, FALSE))*'Coefficients - Win Probability'!$G$2</f>
        <v>#N/A</v>
      </c>
      <c r="H1505" s="5" t="str">
        <f>(VLOOKUP(Games!B1506, Data!$B$2:$L$134, 9, FALSE)-VLOOKUP(Games!E1506, Data!$B$2:$L$134, 9, FALSE))*'Coefficients - Win Probability'!$H$2</f>
        <v>#N/A</v>
      </c>
      <c r="I1505" s="5" t="str">
        <f>(VLOOKUP(Games!B1506, Data!$B$2:$L$134, 10, FALSE)-VLOOKUP(Games!E1506, Data!$B$2:$L$134, 10, FALSE))*'Coefficients - Win Probability'!$I$2</f>
        <v>#N/A</v>
      </c>
      <c r="J1505" s="5" t="str">
        <f>(IF(AND(VLOOKUP(Games!B1506, Data!$B$2:$L$134, 11, FALSE)=1, VLOOKUP(Games!E1506, Data!$B$2:$L$134, 11, FALSE)&lt;&gt;1), 1,0))*'Coefficients - Win Probability'!$J$2</f>
        <v>#N/A</v>
      </c>
      <c r="K1505" s="5" t="str">
        <f>(IF(AND(VLOOKUP(Games!B1506, Data!$B$2:$L$134, 11, FALSE)&lt;&gt;1, VLOOKUP(Games!E1506, Data!$B$2:$L$134, 11, FALSE)=1), 1,0))*'Coefficients - Win Probability'!$K$2</f>
        <v>#N/A</v>
      </c>
      <c r="L1505" s="5" t="str">
        <f>(VLOOKUP(Games!B1506, Data!$B$2:$L$134, 3, FALSE)-VLOOKUP(Games!E1506, Data!$B$2:$L$134, 3, FALSE))*'Coefficients - Win Probability'!$L$2</f>
        <v>#N/A</v>
      </c>
      <c r="N1505" s="5" t="str">
        <f t="shared" si="1"/>
        <v>#N/A</v>
      </c>
    </row>
    <row r="1506" ht="14.25" customHeight="1">
      <c r="A1506" s="5" t="n">
        <f>'Coefficients - Win Probability'!$A$2</f>
        <v>0</v>
      </c>
      <c r="B1506" s="5" t="n">
        <f>(Games!G1507)*'Coefficients - Win Probability'!$B$2</f>
        <v>0</v>
      </c>
      <c r="C1506" s="5" t="str">
        <f>(VLOOKUP(Games!B1507, Data!$B$2:$L$134, 4, FALSE)-VLOOKUP(Games!E1507, Data!$B$2:$L$134, 4, FALSE))*'Coefficients - Win Probability'!$C$2</f>
        <v>#N/A</v>
      </c>
      <c r="D1506" s="5" t="str">
        <f>(VLOOKUP(Games!B1507, Data!$B$2:$L$134, 5, FALSE)-VLOOKUP(Games!E1507, Data!$B$2:$L$134, 5, FALSE))*'Coefficients - Win Probability'!$D$2</f>
        <v>#N/A</v>
      </c>
      <c r="E1506" s="5" t="str">
        <f>(VLOOKUP(Games!B1507, Data!$B$2:$L$134, 6, FALSE)-VLOOKUP(Games!E1507, Data!$B$2:$L$134, 6, FALSE))*'Coefficients - Win Probability'!$E$2</f>
        <v>#N/A</v>
      </c>
      <c r="F1506" s="5" t="str">
        <f>(VLOOKUP(Games!B1507, Data!$B$2:$L$134, 7, FALSE)-VLOOKUP(Games!E1507, Data!$B$2:$L$134, 7, FALSE))*'Coefficients - Win Probability'!$F$2</f>
        <v>#N/A</v>
      </c>
      <c r="G1506" s="5" t="str">
        <f>(VLOOKUP(Games!B1507, Data!$B$2:$L$134, 8, FALSE)-VLOOKUP(Games!E1507, Data!$B$2:$L$134, 8, FALSE))*'Coefficients - Win Probability'!$G$2</f>
        <v>#N/A</v>
      </c>
      <c r="H1506" s="5" t="str">
        <f>(VLOOKUP(Games!B1507, Data!$B$2:$L$134, 9, FALSE)-VLOOKUP(Games!E1507, Data!$B$2:$L$134, 9, FALSE))*'Coefficients - Win Probability'!$H$2</f>
        <v>#N/A</v>
      </c>
      <c r="I1506" s="5" t="str">
        <f>(VLOOKUP(Games!B1507, Data!$B$2:$L$134, 10, FALSE)-VLOOKUP(Games!E1507, Data!$B$2:$L$134, 10, FALSE))*'Coefficients - Win Probability'!$I$2</f>
        <v>#N/A</v>
      </c>
      <c r="J1506" s="5" t="str">
        <f>(IF(AND(VLOOKUP(Games!B1507, Data!$B$2:$L$134, 11, FALSE)=1, VLOOKUP(Games!E1507, Data!$B$2:$L$134, 11, FALSE)&lt;&gt;1), 1,0))*'Coefficients - Win Probability'!$J$2</f>
        <v>#N/A</v>
      </c>
      <c r="K1506" s="5" t="str">
        <f>(IF(AND(VLOOKUP(Games!B1507, Data!$B$2:$L$134, 11, FALSE)&lt;&gt;1, VLOOKUP(Games!E1507, Data!$B$2:$L$134, 11, FALSE)=1), 1,0))*'Coefficients - Win Probability'!$K$2</f>
        <v>#N/A</v>
      </c>
      <c r="L1506" s="5" t="str">
        <f>(VLOOKUP(Games!B1507, Data!$B$2:$L$134, 3, FALSE)-VLOOKUP(Games!E1507, Data!$B$2:$L$134, 3, FALSE))*'Coefficients - Win Probability'!$L$2</f>
        <v>#N/A</v>
      </c>
      <c r="N1506" s="5" t="str">
        <f t="shared" si="1"/>
        <v>#N/A</v>
      </c>
    </row>
    <row r="1507" ht="14.25" customHeight="1">
      <c r="A1507" s="5" t="n">
        <f>'Coefficients - Win Probability'!$A$2</f>
        <v>0</v>
      </c>
      <c r="B1507" s="5" t="n">
        <f>(Games!G1508)*'Coefficients - Win Probability'!$B$2</f>
        <v>0</v>
      </c>
      <c r="C1507" s="5" t="str">
        <f>(VLOOKUP(Games!B1508, Data!$B$2:$L$134, 4, FALSE)-VLOOKUP(Games!E1508, Data!$B$2:$L$134, 4, FALSE))*'Coefficients - Win Probability'!$C$2</f>
        <v>#N/A</v>
      </c>
      <c r="D1507" s="5" t="str">
        <f>(VLOOKUP(Games!B1508, Data!$B$2:$L$134, 5, FALSE)-VLOOKUP(Games!E1508, Data!$B$2:$L$134, 5, FALSE))*'Coefficients - Win Probability'!$D$2</f>
        <v>#N/A</v>
      </c>
      <c r="E1507" s="5" t="str">
        <f>(VLOOKUP(Games!B1508, Data!$B$2:$L$134, 6, FALSE)-VLOOKUP(Games!E1508, Data!$B$2:$L$134, 6, FALSE))*'Coefficients - Win Probability'!$E$2</f>
        <v>#N/A</v>
      </c>
      <c r="F1507" s="5" t="str">
        <f>(VLOOKUP(Games!B1508, Data!$B$2:$L$134, 7, FALSE)-VLOOKUP(Games!E1508, Data!$B$2:$L$134, 7, FALSE))*'Coefficients - Win Probability'!$F$2</f>
        <v>#N/A</v>
      </c>
      <c r="G1507" s="5" t="str">
        <f>(VLOOKUP(Games!B1508, Data!$B$2:$L$134, 8, FALSE)-VLOOKUP(Games!E1508, Data!$B$2:$L$134, 8, FALSE))*'Coefficients - Win Probability'!$G$2</f>
        <v>#N/A</v>
      </c>
      <c r="H1507" s="5" t="str">
        <f>(VLOOKUP(Games!B1508, Data!$B$2:$L$134, 9, FALSE)-VLOOKUP(Games!E1508, Data!$B$2:$L$134, 9, FALSE))*'Coefficients - Win Probability'!$H$2</f>
        <v>#N/A</v>
      </c>
      <c r="I1507" s="5" t="str">
        <f>(VLOOKUP(Games!B1508, Data!$B$2:$L$134, 10, FALSE)-VLOOKUP(Games!E1508, Data!$B$2:$L$134, 10, FALSE))*'Coefficients - Win Probability'!$I$2</f>
        <v>#N/A</v>
      </c>
      <c r="J1507" s="5" t="str">
        <f>(IF(AND(VLOOKUP(Games!B1508, Data!$B$2:$L$134, 11, FALSE)=1, VLOOKUP(Games!E1508, Data!$B$2:$L$134, 11, FALSE)&lt;&gt;1), 1,0))*'Coefficients - Win Probability'!$J$2</f>
        <v>#N/A</v>
      </c>
      <c r="K1507" s="5" t="str">
        <f>(IF(AND(VLOOKUP(Games!B1508, Data!$B$2:$L$134, 11, FALSE)&lt;&gt;1, VLOOKUP(Games!E1508, Data!$B$2:$L$134, 11, FALSE)=1), 1,0))*'Coefficients - Win Probability'!$K$2</f>
        <v>#N/A</v>
      </c>
      <c r="L1507" s="5" t="str">
        <f>(VLOOKUP(Games!B1508, Data!$B$2:$L$134, 3, FALSE)-VLOOKUP(Games!E1508, Data!$B$2:$L$134, 3, FALSE))*'Coefficients - Win Probability'!$L$2</f>
        <v>#N/A</v>
      </c>
      <c r="N1507" s="5" t="str">
        <f t="shared" si="1"/>
        <v>#N/A</v>
      </c>
    </row>
    <row r="1508" ht="14.25" customHeight="1">
      <c r="A1508" s="5" t="n">
        <f>'Coefficients - Win Probability'!$A$2</f>
        <v>0</v>
      </c>
      <c r="B1508" s="5" t="n">
        <f>(Games!G1509)*'Coefficients - Win Probability'!$B$2</f>
        <v>0</v>
      </c>
      <c r="C1508" s="5" t="str">
        <f>(VLOOKUP(Games!B1509, Data!$B$2:$L$134, 4, FALSE)-VLOOKUP(Games!E1509, Data!$B$2:$L$134, 4, FALSE))*'Coefficients - Win Probability'!$C$2</f>
        <v>#N/A</v>
      </c>
      <c r="D1508" s="5" t="str">
        <f>(VLOOKUP(Games!B1509, Data!$B$2:$L$134, 5, FALSE)-VLOOKUP(Games!E1509, Data!$B$2:$L$134, 5, FALSE))*'Coefficients - Win Probability'!$D$2</f>
        <v>#N/A</v>
      </c>
      <c r="E1508" s="5" t="str">
        <f>(VLOOKUP(Games!B1509, Data!$B$2:$L$134, 6, FALSE)-VLOOKUP(Games!E1509, Data!$B$2:$L$134, 6, FALSE))*'Coefficients - Win Probability'!$E$2</f>
        <v>#N/A</v>
      </c>
      <c r="F1508" s="5" t="str">
        <f>(VLOOKUP(Games!B1509, Data!$B$2:$L$134, 7, FALSE)-VLOOKUP(Games!E1509, Data!$B$2:$L$134, 7, FALSE))*'Coefficients - Win Probability'!$F$2</f>
        <v>#N/A</v>
      </c>
      <c r="G1508" s="5" t="str">
        <f>(VLOOKUP(Games!B1509, Data!$B$2:$L$134, 8, FALSE)-VLOOKUP(Games!E1509, Data!$B$2:$L$134, 8, FALSE))*'Coefficients - Win Probability'!$G$2</f>
        <v>#N/A</v>
      </c>
      <c r="H1508" s="5" t="str">
        <f>(VLOOKUP(Games!B1509, Data!$B$2:$L$134, 9, FALSE)-VLOOKUP(Games!E1509, Data!$B$2:$L$134, 9, FALSE))*'Coefficients - Win Probability'!$H$2</f>
        <v>#N/A</v>
      </c>
      <c r="I1508" s="5" t="str">
        <f>(VLOOKUP(Games!B1509, Data!$B$2:$L$134, 10, FALSE)-VLOOKUP(Games!E1509, Data!$B$2:$L$134, 10, FALSE))*'Coefficients - Win Probability'!$I$2</f>
        <v>#N/A</v>
      </c>
      <c r="J1508" s="5" t="str">
        <f>(IF(AND(VLOOKUP(Games!B1509, Data!$B$2:$L$134, 11, FALSE)=1, VLOOKUP(Games!E1509, Data!$B$2:$L$134, 11, FALSE)&lt;&gt;1), 1,0))*'Coefficients - Win Probability'!$J$2</f>
        <v>#N/A</v>
      </c>
      <c r="K1508" s="5" t="str">
        <f>(IF(AND(VLOOKUP(Games!B1509, Data!$B$2:$L$134, 11, FALSE)&lt;&gt;1, VLOOKUP(Games!E1509, Data!$B$2:$L$134, 11, FALSE)=1), 1,0))*'Coefficients - Win Probability'!$K$2</f>
        <v>#N/A</v>
      </c>
      <c r="L1508" s="5" t="str">
        <f>(VLOOKUP(Games!B1509, Data!$B$2:$L$134, 3, FALSE)-VLOOKUP(Games!E1509, Data!$B$2:$L$134, 3, FALSE))*'Coefficients - Win Probability'!$L$2</f>
        <v>#N/A</v>
      </c>
      <c r="N1508" s="5" t="str">
        <f t="shared" si="1"/>
        <v>#N/A</v>
      </c>
    </row>
    <row r="1509" ht="14.25" customHeight="1">
      <c r="A1509" s="5" t="n">
        <f>'Coefficients - Win Probability'!$A$2</f>
        <v>0</v>
      </c>
      <c r="B1509" s="5" t="n">
        <f>(Games!G1510)*'Coefficients - Win Probability'!$B$2</f>
        <v>0</v>
      </c>
      <c r="C1509" s="5" t="str">
        <f>(VLOOKUP(Games!B1510, Data!$B$2:$L$134, 4, FALSE)-VLOOKUP(Games!E1510, Data!$B$2:$L$134, 4, FALSE))*'Coefficients - Win Probability'!$C$2</f>
        <v>#N/A</v>
      </c>
      <c r="D1509" s="5" t="str">
        <f>(VLOOKUP(Games!B1510, Data!$B$2:$L$134, 5, FALSE)-VLOOKUP(Games!E1510, Data!$B$2:$L$134, 5, FALSE))*'Coefficients - Win Probability'!$D$2</f>
        <v>#N/A</v>
      </c>
      <c r="E1509" s="5" t="str">
        <f>(VLOOKUP(Games!B1510, Data!$B$2:$L$134, 6, FALSE)-VLOOKUP(Games!E1510, Data!$B$2:$L$134, 6, FALSE))*'Coefficients - Win Probability'!$E$2</f>
        <v>#N/A</v>
      </c>
      <c r="F1509" s="5" t="str">
        <f>(VLOOKUP(Games!B1510, Data!$B$2:$L$134, 7, FALSE)-VLOOKUP(Games!E1510, Data!$B$2:$L$134, 7, FALSE))*'Coefficients - Win Probability'!$F$2</f>
        <v>#N/A</v>
      </c>
      <c r="G1509" s="5" t="str">
        <f>(VLOOKUP(Games!B1510, Data!$B$2:$L$134, 8, FALSE)-VLOOKUP(Games!E1510, Data!$B$2:$L$134, 8, FALSE))*'Coefficients - Win Probability'!$G$2</f>
        <v>#N/A</v>
      </c>
      <c r="H1509" s="5" t="str">
        <f>(VLOOKUP(Games!B1510, Data!$B$2:$L$134, 9, FALSE)-VLOOKUP(Games!E1510, Data!$B$2:$L$134, 9, FALSE))*'Coefficients - Win Probability'!$H$2</f>
        <v>#N/A</v>
      </c>
      <c r="I1509" s="5" t="str">
        <f>(VLOOKUP(Games!B1510, Data!$B$2:$L$134, 10, FALSE)-VLOOKUP(Games!E1510, Data!$B$2:$L$134, 10, FALSE))*'Coefficients - Win Probability'!$I$2</f>
        <v>#N/A</v>
      </c>
      <c r="J1509" s="5" t="str">
        <f>(IF(AND(VLOOKUP(Games!B1510, Data!$B$2:$L$134, 11, FALSE)=1, VLOOKUP(Games!E1510, Data!$B$2:$L$134, 11, FALSE)&lt;&gt;1), 1,0))*'Coefficients - Win Probability'!$J$2</f>
        <v>#N/A</v>
      </c>
      <c r="K1509" s="5" t="str">
        <f>(IF(AND(VLOOKUP(Games!B1510, Data!$B$2:$L$134, 11, FALSE)&lt;&gt;1, VLOOKUP(Games!E1510, Data!$B$2:$L$134, 11, FALSE)=1), 1,0))*'Coefficients - Win Probability'!$K$2</f>
        <v>#N/A</v>
      </c>
      <c r="L1509" s="5" t="str">
        <f>(VLOOKUP(Games!B1510, Data!$B$2:$L$134, 3, FALSE)-VLOOKUP(Games!E1510, Data!$B$2:$L$134, 3, FALSE))*'Coefficients - Win Probability'!$L$2</f>
        <v>#N/A</v>
      </c>
      <c r="N1509" s="5" t="str">
        <f t="shared" si="1"/>
        <v>#N/A</v>
      </c>
    </row>
    <row r="1510" ht="14.25" customHeight="1">
      <c r="A1510" s="5" t="n">
        <f>'Coefficients - Win Probability'!$A$2</f>
        <v>0</v>
      </c>
      <c r="B1510" s="5" t="n">
        <f>(Games!G1511)*'Coefficients - Win Probability'!$B$2</f>
        <v>0</v>
      </c>
      <c r="C1510" s="5" t="str">
        <f>(VLOOKUP(Games!B1511, Data!$B$2:$L$134, 4, FALSE)-VLOOKUP(Games!E1511, Data!$B$2:$L$134, 4, FALSE))*'Coefficients - Win Probability'!$C$2</f>
        <v>#N/A</v>
      </c>
      <c r="D1510" s="5" t="str">
        <f>(VLOOKUP(Games!B1511, Data!$B$2:$L$134, 5, FALSE)-VLOOKUP(Games!E1511, Data!$B$2:$L$134, 5, FALSE))*'Coefficients - Win Probability'!$D$2</f>
        <v>#N/A</v>
      </c>
      <c r="E1510" s="5" t="str">
        <f>(VLOOKUP(Games!B1511, Data!$B$2:$L$134, 6, FALSE)-VLOOKUP(Games!E1511, Data!$B$2:$L$134, 6, FALSE))*'Coefficients - Win Probability'!$E$2</f>
        <v>#N/A</v>
      </c>
      <c r="F1510" s="5" t="str">
        <f>(VLOOKUP(Games!B1511, Data!$B$2:$L$134, 7, FALSE)-VLOOKUP(Games!E1511, Data!$B$2:$L$134, 7, FALSE))*'Coefficients - Win Probability'!$F$2</f>
        <v>#N/A</v>
      </c>
      <c r="G1510" s="5" t="str">
        <f>(VLOOKUP(Games!B1511, Data!$B$2:$L$134, 8, FALSE)-VLOOKUP(Games!E1511, Data!$B$2:$L$134, 8, FALSE))*'Coefficients - Win Probability'!$G$2</f>
        <v>#N/A</v>
      </c>
      <c r="H1510" s="5" t="str">
        <f>(VLOOKUP(Games!B1511, Data!$B$2:$L$134, 9, FALSE)-VLOOKUP(Games!E1511, Data!$B$2:$L$134, 9, FALSE))*'Coefficients - Win Probability'!$H$2</f>
        <v>#N/A</v>
      </c>
      <c r="I1510" s="5" t="str">
        <f>(VLOOKUP(Games!B1511, Data!$B$2:$L$134, 10, FALSE)-VLOOKUP(Games!E1511, Data!$B$2:$L$134, 10, FALSE))*'Coefficients - Win Probability'!$I$2</f>
        <v>#N/A</v>
      </c>
      <c r="J1510" s="5" t="str">
        <f>(IF(AND(VLOOKUP(Games!B1511, Data!$B$2:$L$134, 11, FALSE)=1, VLOOKUP(Games!E1511, Data!$B$2:$L$134, 11, FALSE)&lt;&gt;1), 1,0))*'Coefficients - Win Probability'!$J$2</f>
        <v>#N/A</v>
      </c>
      <c r="K1510" s="5" t="str">
        <f>(IF(AND(VLOOKUP(Games!B1511, Data!$B$2:$L$134, 11, FALSE)&lt;&gt;1, VLOOKUP(Games!E1511, Data!$B$2:$L$134, 11, FALSE)=1), 1,0))*'Coefficients - Win Probability'!$K$2</f>
        <v>#N/A</v>
      </c>
      <c r="L1510" s="5" t="str">
        <f>(VLOOKUP(Games!B1511, Data!$B$2:$L$134, 3, FALSE)-VLOOKUP(Games!E1511, Data!$B$2:$L$134, 3, FALSE))*'Coefficients - Win Probability'!$L$2</f>
        <v>#N/A</v>
      </c>
      <c r="N1510" s="5" t="str">
        <f t="shared" si="1"/>
        <v>#N/A</v>
      </c>
    </row>
    <row r="1511" ht="14.25" customHeight="1">
      <c r="A1511" s="5" t="n">
        <f>'Coefficients - Win Probability'!$A$2</f>
        <v>0</v>
      </c>
      <c r="B1511" s="5" t="n">
        <f>(Games!G1512)*'Coefficients - Win Probability'!$B$2</f>
        <v>0</v>
      </c>
      <c r="C1511" s="5" t="str">
        <f>(VLOOKUP(Games!B1512, Data!$B$2:$L$134, 4, FALSE)-VLOOKUP(Games!E1512, Data!$B$2:$L$134, 4, FALSE))*'Coefficients - Win Probability'!$C$2</f>
        <v>#N/A</v>
      </c>
      <c r="D1511" s="5" t="str">
        <f>(VLOOKUP(Games!B1512, Data!$B$2:$L$134, 5, FALSE)-VLOOKUP(Games!E1512, Data!$B$2:$L$134, 5, FALSE))*'Coefficients - Win Probability'!$D$2</f>
        <v>#N/A</v>
      </c>
      <c r="E1511" s="5" t="str">
        <f>(VLOOKUP(Games!B1512, Data!$B$2:$L$134, 6, FALSE)-VLOOKUP(Games!E1512, Data!$B$2:$L$134, 6, FALSE))*'Coefficients - Win Probability'!$E$2</f>
        <v>#N/A</v>
      </c>
      <c r="F1511" s="5" t="str">
        <f>(VLOOKUP(Games!B1512, Data!$B$2:$L$134, 7, FALSE)-VLOOKUP(Games!E1512, Data!$B$2:$L$134, 7, FALSE))*'Coefficients - Win Probability'!$F$2</f>
        <v>#N/A</v>
      </c>
      <c r="G1511" s="5" t="str">
        <f>(VLOOKUP(Games!B1512, Data!$B$2:$L$134, 8, FALSE)-VLOOKUP(Games!E1512, Data!$B$2:$L$134, 8, FALSE))*'Coefficients - Win Probability'!$G$2</f>
        <v>#N/A</v>
      </c>
      <c r="H1511" s="5" t="str">
        <f>(VLOOKUP(Games!B1512, Data!$B$2:$L$134, 9, FALSE)-VLOOKUP(Games!E1512, Data!$B$2:$L$134, 9, FALSE))*'Coefficients - Win Probability'!$H$2</f>
        <v>#N/A</v>
      </c>
      <c r="I1511" s="5" t="str">
        <f>(VLOOKUP(Games!B1512, Data!$B$2:$L$134, 10, FALSE)-VLOOKUP(Games!E1512, Data!$B$2:$L$134, 10, FALSE))*'Coefficients - Win Probability'!$I$2</f>
        <v>#N/A</v>
      </c>
      <c r="J1511" s="5" t="str">
        <f>(IF(AND(VLOOKUP(Games!B1512, Data!$B$2:$L$134, 11, FALSE)=1, VLOOKUP(Games!E1512, Data!$B$2:$L$134, 11, FALSE)&lt;&gt;1), 1,0))*'Coefficients - Win Probability'!$J$2</f>
        <v>#N/A</v>
      </c>
      <c r="K1511" s="5" t="str">
        <f>(IF(AND(VLOOKUP(Games!B1512, Data!$B$2:$L$134, 11, FALSE)&lt;&gt;1, VLOOKUP(Games!E1512, Data!$B$2:$L$134, 11, FALSE)=1), 1,0))*'Coefficients - Win Probability'!$K$2</f>
        <v>#N/A</v>
      </c>
      <c r="L1511" s="5" t="str">
        <f>(VLOOKUP(Games!B1512, Data!$B$2:$L$134, 3, FALSE)-VLOOKUP(Games!E1512, Data!$B$2:$L$134, 3, FALSE))*'Coefficients - Win Probability'!$L$2</f>
        <v>#N/A</v>
      </c>
      <c r="N1511" s="5" t="str">
        <f t="shared" si="1"/>
        <v>#N/A</v>
      </c>
    </row>
    <row r="1512" ht="14.25" customHeight="1">
      <c r="A1512" s="5" t="n">
        <f>'Coefficients - Win Probability'!$A$2</f>
        <v>0</v>
      </c>
      <c r="B1512" s="5" t="n">
        <f>(Games!G1513)*'Coefficients - Win Probability'!$B$2</f>
        <v>0</v>
      </c>
      <c r="C1512" s="5" t="str">
        <f>(VLOOKUP(Games!B1513, Data!$B$2:$L$134, 4, FALSE)-VLOOKUP(Games!E1513, Data!$B$2:$L$134, 4, FALSE))*'Coefficients - Win Probability'!$C$2</f>
        <v>#N/A</v>
      </c>
      <c r="D1512" s="5" t="str">
        <f>(VLOOKUP(Games!B1513, Data!$B$2:$L$134, 5, FALSE)-VLOOKUP(Games!E1513, Data!$B$2:$L$134, 5, FALSE))*'Coefficients - Win Probability'!$D$2</f>
        <v>#N/A</v>
      </c>
      <c r="E1512" s="5" t="str">
        <f>(VLOOKUP(Games!B1513, Data!$B$2:$L$134, 6, FALSE)-VLOOKUP(Games!E1513, Data!$B$2:$L$134, 6, FALSE))*'Coefficients - Win Probability'!$E$2</f>
        <v>#N/A</v>
      </c>
      <c r="F1512" s="5" t="str">
        <f>(VLOOKUP(Games!B1513, Data!$B$2:$L$134, 7, FALSE)-VLOOKUP(Games!E1513, Data!$B$2:$L$134, 7, FALSE))*'Coefficients - Win Probability'!$F$2</f>
        <v>#N/A</v>
      </c>
      <c r="G1512" s="5" t="str">
        <f>(VLOOKUP(Games!B1513, Data!$B$2:$L$134, 8, FALSE)-VLOOKUP(Games!E1513, Data!$B$2:$L$134, 8, FALSE))*'Coefficients - Win Probability'!$G$2</f>
        <v>#N/A</v>
      </c>
      <c r="H1512" s="5" t="str">
        <f>(VLOOKUP(Games!B1513, Data!$B$2:$L$134, 9, FALSE)-VLOOKUP(Games!E1513, Data!$B$2:$L$134, 9, FALSE))*'Coefficients - Win Probability'!$H$2</f>
        <v>#N/A</v>
      </c>
      <c r="I1512" s="5" t="str">
        <f>(VLOOKUP(Games!B1513, Data!$B$2:$L$134, 10, FALSE)-VLOOKUP(Games!E1513, Data!$B$2:$L$134, 10, FALSE))*'Coefficients - Win Probability'!$I$2</f>
        <v>#N/A</v>
      </c>
      <c r="J1512" s="5" t="str">
        <f>(IF(AND(VLOOKUP(Games!B1513, Data!$B$2:$L$134, 11, FALSE)=1, VLOOKUP(Games!E1513, Data!$B$2:$L$134, 11, FALSE)&lt;&gt;1), 1,0))*'Coefficients - Win Probability'!$J$2</f>
        <v>#N/A</v>
      </c>
      <c r="K1512" s="5" t="str">
        <f>(IF(AND(VLOOKUP(Games!B1513, Data!$B$2:$L$134, 11, FALSE)&lt;&gt;1, VLOOKUP(Games!E1513, Data!$B$2:$L$134, 11, FALSE)=1), 1,0))*'Coefficients - Win Probability'!$K$2</f>
        <v>#N/A</v>
      </c>
      <c r="L1512" s="5" t="str">
        <f>(VLOOKUP(Games!B1513, Data!$B$2:$L$134, 3, FALSE)-VLOOKUP(Games!E1513, Data!$B$2:$L$134, 3, FALSE))*'Coefficients - Win Probability'!$L$2</f>
        <v>#N/A</v>
      </c>
      <c r="N1512" s="5" t="str">
        <f t="shared" si="1"/>
        <v>#N/A</v>
      </c>
    </row>
    <row r="1513" ht="14.25" customHeight="1">
      <c r="A1513" s="5" t="n">
        <f>'Coefficients - Win Probability'!$A$2</f>
        <v>0</v>
      </c>
      <c r="B1513" s="5" t="n">
        <f>(Games!G1514)*'Coefficients - Win Probability'!$B$2</f>
        <v>0</v>
      </c>
      <c r="C1513" s="5" t="str">
        <f>(VLOOKUP(Games!B1514, Data!$B$2:$L$134, 4, FALSE)-VLOOKUP(Games!E1514, Data!$B$2:$L$134, 4, FALSE))*'Coefficients - Win Probability'!$C$2</f>
        <v>#N/A</v>
      </c>
      <c r="D1513" s="5" t="str">
        <f>(VLOOKUP(Games!B1514, Data!$B$2:$L$134, 5, FALSE)-VLOOKUP(Games!E1514, Data!$B$2:$L$134, 5, FALSE))*'Coefficients - Win Probability'!$D$2</f>
        <v>#N/A</v>
      </c>
      <c r="E1513" s="5" t="str">
        <f>(VLOOKUP(Games!B1514, Data!$B$2:$L$134, 6, FALSE)-VLOOKUP(Games!E1514, Data!$B$2:$L$134, 6, FALSE))*'Coefficients - Win Probability'!$E$2</f>
        <v>#N/A</v>
      </c>
      <c r="F1513" s="5" t="str">
        <f>(VLOOKUP(Games!B1514, Data!$B$2:$L$134, 7, FALSE)-VLOOKUP(Games!E1514, Data!$B$2:$L$134, 7, FALSE))*'Coefficients - Win Probability'!$F$2</f>
        <v>#N/A</v>
      </c>
      <c r="G1513" s="5" t="str">
        <f>(VLOOKUP(Games!B1514, Data!$B$2:$L$134, 8, FALSE)-VLOOKUP(Games!E1514, Data!$B$2:$L$134, 8, FALSE))*'Coefficients - Win Probability'!$G$2</f>
        <v>#N/A</v>
      </c>
      <c r="H1513" s="5" t="str">
        <f>(VLOOKUP(Games!B1514, Data!$B$2:$L$134, 9, FALSE)-VLOOKUP(Games!E1514, Data!$B$2:$L$134, 9, FALSE))*'Coefficients - Win Probability'!$H$2</f>
        <v>#N/A</v>
      </c>
      <c r="I1513" s="5" t="str">
        <f>(VLOOKUP(Games!B1514, Data!$B$2:$L$134, 10, FALSE)-VLOOKUP(Games!E1514, Data!$B$2:$L$134, 10, FALSE))*'Coefficients - Win Probability'!$I$2</f>
        <v>#N/A</v>
      </c>
      <c r="J1513" s="5" t="str">
        <f>(IF(AND(VLOOKUP(Games!B1514, Data!$B$2:$L$134, 11, FALSE)=1, VLOOKUP(Games!E1514, Data!$B$2:$L$134, 11, FALSE)&lt;&gt;1), 1,0))*'Coefficients - Win Probability'!$J$2</f>
        <v>#N/A</v>
      </c>
      <c r="K1513" s="5" t="str">
        <f>(IF(AND(VLOOKUP(Games!B1514, Data!$B$2:$L$134, 11, FALSE)&lt;&gt;1, VLOOKUP(Games!E1514, Data!$B$2:$L$134, 11, FALSE)=1), 1,0))*'Coefficients - Win Probability'!$K$2</f>
        <v>#N/A</v>
      </c>
      <c r="L1513" s="5" t="str">
        <f>(VLOOKUP(Games!B1514, Data!$B$2:$L$134, 3, FALSE)-VLOOKUP(Games!E1514, Data!$B$2:$L$134, 3, FALSE))*'Coefficients - Win Probability'!$L$2</f>
        <v>#N/A</v>
      </c>
      <c r="N1513" s="5" t="str">
        <f t="shared" si="1"/>
        <v>#N/A</v>
      </c>
    </row>
    <row r="1514" ht="14.25" customHeight="1">
      <c r="A1514" s="5" t="n">
        <f>'Coefficients - Win Probability'!$A$2</f>
        <v>0</v>
      </c>
      <c r="B1514" s="5" t="n">
        <f>(Games!G1515)*'Coefficients - Win Probability'!$B$2</f>
        <v>0</v>
      </c>
      <c r="C1514" s="5" t="str">
        <f>(VLOOKUP(Games!B1515, Data!$B$2:$L$134, 4, FALSE)-VLOOKUP(Games!E1515, Data!$B$2:$L$134, 4, FALSE))*'Coefficients - Win Probability'!$C$2</f>
        <v>#N/A</v>
      </c>
      <c r="D1514" s="5" t="str">
        <f>(VLOOKUP(Games!B1515, Data!$B$2:$L$134, 5, FALSE)-VLOOKUP(Games!E1515, Data!$B$2:$L$134, 5, FALSE))*'Coefficients - Win Probability'!$D$2</f>
        <v>#N/A</v>
      </c>
      <c r="E1514" s="5" t="str">
        <f>(VLOOKUP(Games!B1515, Data!$B$2:$L$134, 6, FALSE)-VLOOKUP(Games!E1515, Data!$B$2:$L$134, 6, FALSE))*'Coefficients - Win Probability'!$E$2</f>
        <v>#N/A</v>
      </c>
      <c r="F1514" s="5" t="str">
        <f>(VLOOKUP(Games!B1515, Data!$B$2:$L$134, 7, FALSE)-VLOOKUP(Games!E1515, Data!$B$2:$L$134, 7, FALSE))*'Coefficients - Win Probability'!$F$2</f>
        <v>#N/A</v>
      </c>
      <c r="G1514" s="5" t="str">
        <f>(VLOOKUP(Games!B1515, Data!$B$2:$L$134, 8, FALSE)-VLOOKUP(Games!E1515, Data!$B$2:$L$134, 8, FALSE))*'Coefficients - Win Probability'!$G$2</f>
        <v>#N/A</v>
      </c>
      <c r="H1514" s="5" t="str">
        <f>(VLOOKUP(Games!B1515, Data!$B$2:$L$134, 9, FALSE)-VLOOKUP(Games!E1515, Data!$B$2:$L$134, 9, FALSE))*'Coefficients - Win Probability'!$H$2</f>
        <v>#N/A</v>
      </c>
      <c r="I1514" s="5" t="str">
        <f>(VLOOKUP(Games!B1515, Data!$B$2:$L$134, 10, FALSE)-VLOOKUP(Games!E1515, Data!$B$2:$L$134, 10, FALSE))*'Coefficients - Win Probability'!$I$2</f>
        <v>#N/A</v>
      </c>
      <c r="J1514" s="5" t="str">
        <f>(IF(AND(VLOOKUP(Games!B1515, Data!$B$2:$L$134, 11, FALSE)=1, VLOOKUP(Games!E1515, Data!$B$2:$L$134, 11, FALSE)&lt;&gt;1), 1,0))*'Coefficients - Win Probability'!$J$2</f>
        <v>#N/A</v>
      </c>
      <c r="K1514" s="5" t="str">
        <f>(IF(AND(VLOOKUP(Games!B1515, Data!$B$2:$L$134, 11, FALSE)&lt;&gt;1, VLOOKUP(Games!E1515, Data!$B$2:$L$134, 11, FALSE)=1), 1,0))*'Coefficients - Win Probability'!$K$2</f>
        <v>#N/A</v>
      </c>
      <c r="L1514" s="5" t="str">
        <f>(VLOOKUP(Games!B1515, Data!$B$2:$L$134, 3, FALSE)-VLOOKUP(Games!E1515, Data!$B$2:$L$134, 3, FALSE))*'Coefficients - Win Probability'!$L$2</f>
        <v>#N/A</v>
      </c>
      <c r="N1514" s="5" t="str">
        <f t="shared" si="1"/>
        <v>#N/A</v>
      </c>
    </row>
    <row r="1515" ht="14.25" customHeight="1">
      <c r="A1515" s="5" t="n">
        <f>'Coefficients - Win Probability'!$A$2</f>
        <v>0</v>
      </c>
      <c r="B1515" s="5" t="n">
        <f>(Games!G1516)*'Coefficients - Win Probability'!$B$2</f>
        <v>0</v>
      </c>
      <c r="C1515" s="5" t="str">
        <f>(VLOOKUP(Games!B1516, Data!$B$2:$L$134, 4, FALSE)-VLOOKUP(Games!E1516, Data!$B$2:$L$134, 4, FALSE))*'Coefficients - Win Probability'!$C$2</f>
        <v>#N/A</v>
      </c>
      <c r="D1515" s="5" t="str">
        <f>(VLOOKUP(Games!B1516, Data!$B$2:$L$134, 5, FALSE)-VLOOKUP(Games!E1516, Data!$B$2:$L$134, 5, FALSE))*'Coefficients - Win Probability'!$D$2</f>
        <v>#N/A</v>
      </c>
      <c r="E1515" s="5" t="str">
        <f>(VLOOKUP(Games!B1516, Data!$B$2:$L$134, 6, FALSE)-VLOOKUP(Games!E1516, Data!$B$2:$L$134, 6, FALSE))*'Coefficients - Win Probability'!$E$2</f>
        <v>#N/A</v>
      </c>
      <c r="F1515" s="5" t="str">
        <f>(VLOOKUP(Games!B1516, Data!$B$2:$L$134, 7, FALSE)-VLOOKUP(Games!E1516, Data!$B$2:$L$134, 7, FALSE))*'Coefficients - Win Probability'!$F$2</f>
        <v>#N/A</v>
      </c>
      <c r="G1515" s="5" t="str">
        <f>(VLOOKUP(Games!B1516, Data!$B$2:$L$134, 8, FALSE)-VLOOKUP(Games!E1516, Data!$B$2:$L$134, 8, FALSE))*'Coefficients - Win Probability'!$G$2</f>
        <v>#N/A</v>
      </c>
      <c r="H1515" s="5" t="str">
        <f>(VLOOKUP(Games!B1516, Data!$B$2:$L$134, 9, FALSE)-VLOOKUP(Games!E1516, Data!$B$2:$L$134, 9, FALSE))*'Coefficients - Win Probability'!$H$2</f>
        <v>#N/A</v>
      </c>
      <c r="I1515" s="5" t="str">
        <f>(VLOOKUP(Games!B1516, Data!$B$2:$L$134, 10, FALSE)-VLOOKUP(Games!E1516, Data!$B$2:$L$134, 10, FALSE))*'Coefficients - Win Probability'!$I$2</f>
        <v>#N/A</v>
      </c>
      <c r="J1515" s="5" t="str">
        <f>(IF(AND(VLOOKUP(Games!B1516, Data!$B$2:$L$134, 11, FALSE)=1, VLOOKUP(Games!E1516, Data!$B$2:$L$134, 11, FALSE)&lt;&gt;1), 1,0))*'Coefficients - Win Probability'!$J$2</f>
        <v>#N/A</v>
      </c>
      <c r="K1515" s="5" t="str">
        <f>(IF(AND(VLOOKUP(Games!B1516, Data!$B$2:$L$134, 11, FALSE)&lt;&gt;1, VLOOKUP(Games!E1516, Data!$B$2:$L$134, 11, FALSE)=1), 1,0))*'Coefficients - Win Probability'!$K$2</f>
        <v>#N/A</v>
      </c>
      <c r="L1515" s="5" t="str">
        <f>(VLOOKUP(Games!B1516, Data!$B$2:$L$134, 3, FALSE)-VLOOKUP(Games!E1516, Data!$B$2:$L$134, 3, FALSE))*'Coefficients - Win Probability'!$L$2</f>
        <v>#N/A</v>
      </c>
      <c r="N1515" s="5" t="str">
        <f t="shared" si="1"/>
        <v>#N/A</v>
      </c>
    </row>
    <row r="1516" ht="14.25" customHeight="1">
      <c r="A1516" s="5" t="n">
        <f>'Coefficients - Win Probability'!$A$2</f>
        <v>0</v>
      </c>
      <c r="B1516" s="5" t="n">
        <f>(Games!G1517)*'Coefficients - Win Probability'!$B$2</f>
        <v>0</v>
      </c>
      <c r="C1516" s="5" t="str">
        <f>(VLOOKUP(Games!B1517, Data!$B$2:$L$134, 4, FALSE)-VLOOKUP(Games!E1517, Data!$B$2:$L$134, 4, FALSE))*'Coefficients - Win Probability'!$C$2</f>
        <v>#N/A</v>
      </c>
      <c r="D1516" s="5" t="str">
        <f>(VLOOKUP(Games!B1517, Data!$B$2:$L$134, 5, FALSE)-VLOOKUP(Games!E1517, Data!$B$2:$L$134, 5, FALSE))*'Coefficients - Win Probability'!$D$2</f>
        <v>#N/A</v>
      </c>
      <c r="E1516" s="5" t="str">
        <f>(VLOOKUP(Games!B1517, Data!$B$2:$L$134, 6, FALSE)-VLOOKUP(Games!E1517, Data!$B$2:$L$134, 6, FALSE))*'Coefficients - Win Probability'!$E$2</f>
        <v>#N/A</v>
      </c>
      <c r="F1516" s="5" t="str">
        <f>(VLOOKUP(Games!B1517, Data!$B$2:$L$134, 7, FALSE)-VLOOKUP(Games!E1517, Data!$B$2:$L$134, 7, FALSE))*'Coefficients - Win Probability'!$F$2</f>
        <v>#N/A</v>
      </c>
      <c r="G1516" s="5" t="str">
        <f>(VLOOKUP(Games!B1517, Data!$B$2:$L$134, 8, FALSE)-VLOOKUP(Games!E1517, Data!$B$2:$L$134, 8, FALSE))*'Coefficients - Win Probability'!$G$2</f>
        <v>#N/A</v>
      </c>
      <c r="H1516" s="5" t="str">
        <f>(VLOOKUP(Games!B1517, Data!$B$2:$L$134, 9, FALSE)-VLOOKUP(Games!E1517, Data!$B$2:$L$134, 9, FALSE))*'Coefficients - Win Probability'!$H$2</f>
        <v>#N/A</v>
      </c>
      <c r="I1516" s="5" t="str">
        <f>(VLOOKUP(Games!B1517, Data!$B$2:$L$134, 10, FALSE)-VLOOKUP(Games!E1517, Data!$B$2:$L$134, 10, FALSE))*'Coefficients - Win Probability'!$I$2</f>
        <v>#N/A</v>
      </c>
      <c r="J1516" s="5" t="str">
        <f>(IF(AND(VLOOKUP(Games!B1517, Data!$B$2:$L$134, 11, FALSE)=1, VLOOKUP(Games!E1517, Data!$B$2:$L$134, 11, FALSE)&lt;&gt;1), 1,0))*'Coefficients - Win Probability'!$J$2</f>
        <v>#N/A</v>
      </c>
      <c r="K1516" s="5" t="str">
        <f>(IF(AND(VLOOKUP(Games!B1517, Data!$B$2:$L$134, 11, FALSE)&lt;&gt;1, VLOOKUP(Games!E1517, Data!$B$2:$L$134, 11, FALSE)=1), 1,0))*'Coefficients - Win Probability'!$K$2</f>
        <v>#N/A</v>
      </c>
      <c r="L1516" s="5" t="str">
        <f>(VLOOKUP(Games!B1517, Data!$B$2:$L$134, 3, FALSE)-VLOOKUP(Games!E1517, Data!$B$2:$L$134, 3, FALSE))*'Coefficients - Win Probability'!$L$2</f>
        <v>#N/A</v>
      </c>
      <c r="N1516" s="5" t="str">
        <f t="shared" si="1"/>
        <v>#N/A</v>
      </c>
    </row>
    <row r="1517" ht="14.25" customHeight="1">
      <c r="A1517" s="5" t="n">
        <f>'Coefficients - Win Probability'!$A$2</f>
        <v>0</v>
      </c>
      <c r="B1517" s="5" t="n">
        <f>(Games!G1518)*'Coefficients - Win Probability'!$B$2</f>
        <v>0</v>
      </c>
      <c r="C1517" s="5" t="str">
        <f>(VLOOKUP(Games!B1518, Data!$B$2:$L$134, 4, FALSE)-VLOOKUP(Games!E1518, Data!$B$2:$L$134, 4, FALSE))*'Coefficients - Win Probability'!$C$2</f>
        <v>#N/A</v>
      </c>
      <c r="D1517" s="5" t="str">
        <f>(VLOOKUP(Games!B1518, Data!$B$2:$L$134, 5, FALSE)-VLOOKUP(Games!E1518, Data!$B$2:$L$134, 5, FALSE))*'Coefficients - Win Probability'!$D$2</f>
        <v>#N/A</v>
      </c>
      <c r="E1517" s="5" t="str">
        <f>(VLOOKUP(Games!B1518, Data!$B$2:$L$134, 6, FALSE)-VLOOKUP(Games!E1518, Data!$B$2:$L$134, 6, FALSE))*'Coefficients - Win Probability'!$E$2</f>
        <v>#N/A</v>
      </c>
      <c r="F1517" s="5" t="str">
        <f>(VLOOKUP(Games!B1518, Data!$B$2:$L$134, 7, FALSE)-VLOOKUP(Games!E1518, Data!$B$2:$L$134, 7, FALSE))*'Coefficients - Win Probability'!$F$2</f>
        <v>#N/A</v>
      </c>
      <c r="G1517" s="5" t="str">
        <f>(VLOOKUP(Games!B1518, Data!$B$2:$L$134, 8, FALSE)-VLOOKUP(Games!E1518, Data!$B$2:$L$134, 8, FALSE))*'Coefficients - Win Probability'!$G$2</f>
        <v>#N/A</v>
      </c>
      <c r="H1517" s="5" t="str">
        <f>(VLOOKUP(Games!B1518, Data!$B$2:$L$134, 9, FALSE)-VLOOKUP(Games!E1518, Data!$B$2:$L$134, 9, FALSE))*'Coefficients - Win Probability'!$H$2</f>
        <v>#N/A</v>
      </c>
      <c r="I1517" s="5" t="str">
        <f>(VLOOKUP(Games!B1518, Data!$B$2:$L$134, 10, FALSE)-VLOOKUP(Games!E1518, Data!$B$2:$L$134, 10, FALSE))*'Coefficients - Win Probability'!$I$2</f>
        <v>#N/A</v>
      </c>
      <c r="J1517" s="5" t="str">
        <f>(IF(AND(VLOOKUP(Games!B1518, Data!$B$2:$L$134, 11, FALSE)=1, VLOOKUP(Games!E1518, Data!$B$2:$L$134, 11, FALSE)&lt;&gt;1), 1,0))*'Coefficients - Win Probability'!$J$2</f>
        <v>#N/A</v>
      </c>
      <c r="K1517" s="5" t="str">
        <f>(IF(AND(VLOOKUP(Games!B1518, Data!$B$2:$L$134, 11, FALSE)&lt;&gt;1, VLOOKUP(Games!E1518, Data!$B$2:$L$134, 11, FALSE)=1), 1,0))*'Coefficients - Win Probability'!$K$2</f>
        <v>#N/A</v>
      </c>
      <c r="L1517" s="5" t="str">
        <f>(VLOOKUP(Games!B1518, Data!$B$2:$L$134, 3, FALSE)-VLOOKUP(Games!E1518, Data!$B$2:$L$134, 3, FALSE))*'Coefficients - Win Probability'!$L$2</f>
        <v>#N/A</v>
      </c>
      <c r="N1517" s="5" t="str">
        <f t="shared" si="1"/>
        <v>#N/A</v>
      </c>
    </row>
    <row r="1518" ht="14.25" customHeight="1">
      <c r="A1518" s="5" t="n">
        <f>'Coefficients - Win Probability'!$A$2</f>
        <v>0</v>
      </c>
      <c r="B1518" s="5" t="n">
        <f>(Games!G1519)*'Coefficients - Win Probability'!$B$2</f>
        <v>0</v>
      </c>
      <c r="C1518" s="5" t="str">
        <f>(VLOOKUP(Games!B1519, Data!$B$2:$L$134, 4, FALSE)-VLOOKUP(Games!E1519, Data!$B$2:$L$134, 4, FALSE))*'Coefficients - Win Probability'!$C$2</f>
        <v>#N/A</v>
      </c>
      <c r="D1518" s="5" t="str">
        <f>(VLOOKUP(Games!B1519, Data!$B$2:$L$134, 5, FALSE)-VLOOKUP(Games!E1519, Data!$B$2:$L$134, 5, FALSE))*'Coefficients - Win Probability'!$D$2</f>
        <v>#N/A</v>
      </c>
      <c r="E1518" s="5" t="str">
        <f>(VLOOKUP(Games!B1519, Data!$B$2:$L$134, 6, FALSE)-VLOOKUP(Games!E1519, Data!$B$2:$L$134, 6, FALSE))*'Coefficients - Win Probability'!$E$2</f>
        <v>#N/A</v>
      </c>
      <c r="F1518" s="5" t="str">
        <f>(VLOOKUP(Games!B1519, Data!$B$2:$L$134, 7, FALSE)-VLOOKUP(Games!E1519, Data!$B$2:$L$134, 7, FALSE))*'Coefficients - Win Probability'!$F$2</f>
        <v>#N/A</v>
      </c>
      <c r="G1518" s="5" t="str">
        <f>(VLOOKUP(Games!B1519, Data!$B$2:$L$134, 8, FALSE)-VLOOKUP(Games!E1519, Data!$B$2:$L$134, 8, FALSE))*'Coefficients - Win Probability'!$G$2</f>
        <v>#N/A</v>
      </c>
      <c r="H1518" s="5" t="str">
        <f>(VLOOKUP(Games!B1519, Data!$B$2:$L$134, 9, FALSE)-VLOOKUP(Games!E1519, Data!$B$2:$L$134, 9, FALSE))*'Coefficients - Win Probability'!$H$2</f>
        <v>#N/A</v>
      </c>
      <c r="I1518" s="5" t="str">
        <f>(VLOOKUP(Games!B1519, Data!$B$2:$L$134, 10, FALSE)-VLOOKUP(Games!E1519, Data!$B$2:$L$134, 10, FALSE))*'Coefficients - Win Probability'!$I$2</f>
        <v>#N/A</v>
      </c>
      <c r="J1518" s="5" t="str">
        <f>(IF(AND(VLOOKUP(Games!B1519, Data!$B$2:$L$134, 11, FALSE)=1, VLOOKUP(Games!E1519, Data!$B$2:$L$134, 11, FALSE)&lt;&gt;1), 1,0))*'Coefficients - Win Probability'!$J$2</f>
        <v>#N/A</v>
      </c>
      <c r="K1518" s="5" t="str">
        <f>(IF(AND(VLOOKUP(Games!B1519, Data!$B$2:$L$134, 11, FALSE)&lt;&gt;1, VLOOKUP(Games!E1519, Data!$B$2:$L$134, 11, FALSE)=1), 1,0))*'Coefficients - Win Probability'!$K$2</f>
        <v>#N/A</v>
      </c>
      <c r="L1518" s="5" t="str">
        <f>(VLOOKUP(Games!B1519, Data!$B$2:$L$134, 3, FALSE)-VLOOKUP(Games!E1519, Data!$B$2:$L$134, 3, FALSE))*'Coefficients - Win Probability'!$L$2</f>
        <v>#N/A</v>
      </c>
      <c r="N1518" s="5" t="str">
        <f t="shared" si="1"/>
        <v>#N/A</v>
      </c>
    </row>
    <row r="1519" ht="14.25" customHeight="1">
      <c r="A1519" s="5" t="n">
        <f>'Coefficients - Win Probability'!$A$2</f>
        <v>0</v>
      </c>
      <c r="B1519" s="5" t="n">
        <f>(Games!G1520)*'Coefficients - Win Probability'!$B$2</f>
        <v>0</v>
      </c>
      <c r="C1519" s="5" t="str">
        <f>(VLOOKUP(Games!B1520, Data!$B$2:$L$134, 4, FALSE)-VLOOKUP(Games!E1520, Data!$B$2:$L$134, 4, FALSE))*'Coefficients - Win Probability'!$C$2</f>
        <v>#N/A</v>
      </c>
      <c r="D1519" s="5" t="str">
        <f>(VLOOKUP(Games!B1520, Data!$B$2:$L$134, 5, FALSE)-VLOOKUP(Games!E1520, Data!$B$2:$L$134, 5, FALSE))*'Coefficients - Win Probability'!$D$2</f>
        <v>#N/A</v>
      </c>
      <c r="E1519" s="5" t="str">
        <f>(VLOOKUP(Games!B1520, Data!$B$2:$L$134, 6, FALSE)-VLOOKUP(Games!E1520, Data!$B$2:$L$134, 6, FALSE))*'Coefficients - Win Probability'!$E$2</f>
        <v>#N/A</v>
      </c>
      <c r="F1519" s="5" t="str">
        <f>(VLOOKUP(Games!B1520, Data!$B$2:$L$134, 7, FALSE)-VLOOKUP(Games!E1520, Data!$B$2:$L$134, 7, FALSE))*'Coefficients - Win Probability'!$F$2</f>
        <v>#N/A</v>
      </c>
      <c r="G1519" s="5" t="str">
        <f>(VLOOKUP(Games!B1520, Data!$B$2:$L$134, 8, FALSE)-VLOOKUP(Games!E1520, Data!$B$2:$L$134, 8, FALSE))*'Coefficients - Win Probability'!$G$2</f>
        <v>#N/A</v>
      </c>
      <c r="H1519" s="5" t="str">
        <f>(VLOOKUP(Games!B1520, Data!$B$2:$L$134, 9, FALSE)-VLOOKUP(Games!E1520, Data!$B$2:$L$134, 9, FALSE))*'Coefficients - Win Probability'!$H$2</f>
        <v>#N/A</v>
      </c>
      <c r="I1519" s="5" t="str">
        <f>(VLOOKUP(Games!B1520, Data!$B$2:$L$134, 10, FALSE)-VLOOKUP(Games!E1520, Data!$B$2:$L$134, 10, FALSE))*'Coefficients - Win Probability'!$I$2</f>
        <v>#N/A</v>
      </c>
      <c r="J1519" s="5" t="str">
        <f>(IF(AND(VLOOKUP(Games!B1520, Data!$B$2:$L$134, 11, FALSE)=1, VLOOKUP(Games!E1520, Data!$B$2:$L$134, 11, FALSE)&lt;&gt;1), 1,0))*'Coefficients - Win Probability'!$J$2</f>
        <v>#N/A</v>
      </c>
      <c r="K1519" s="5" t="str">
        <f>(IF(AND(VLOOKUP(Games!B1520, Data!$B$2:$L$134, 11, FALSE)&lt;&gt;1, VLOOKUP(Games!E1520, Data!$B$2:$L$134, 11, FALSE)=1), 1,0))*'Coefficients - Win Probability'!$K$2</f>
        <v>#N/A</v>
      </c>
      <c r="L1519" s="5" t="str">
        <f>(VLOOKUP(Games!B1520, Data!$B$2:$L$134, 3, FALSE)-VLOOKUP(Games!E1520, Data!$B$2:$L$134, 3, FALSE))*'Coefficients - Win Probability'!$L$2</f>
        <v>#N/A</v>
      </c>
      <c r="N1519" s="5" t="str">
        <f t="shared" si="1"/>
        <v>#N/A</v>
      </c>
    </row>
    <row r="1520" ht="14.25" customHeight="1">
      <c r="A1520" s="5" t="n">
        <f>'Coefficients - Win Probability'!$A$2</f>
        <v>0</v>
      </c>
      <c r="B1520" s="5" t="n">
        <f>(Games!G1521)*'Coefficients - Win Probability'!$B$2</f>
        <v>0</v>
      </c>
      <c r="C1520" s="5" t="str">
        <f>(VLOOKUP(Games!B1521, Data!$B$2:$L$134, 4, FALSE)-VLOOKUP(Games!E1521, Data!$B$2:$L$134, 4, FALSE))*'Coefficients - Win Probability'!$C$2</f>
        <v>#N/A</v>
      </c>
      <c r="D1520" s="5" t="str">
        <f>(VLOOKUP(Games!B1521, Data!$B$2:$L$134, 5, FALSE)-VLOOKUP(Games!E1521, Data!$B$2:$L$134, 5, FALSE))*'Coefficients - Win Probability'!$D$2</f>
        <v>#N/A</v>
      </c>
      <c r="E1520" s="5" t="str">
        <f>(VLOOKUP(Games!B1521, Data!$B$2:$L$134, 6, FALSE)-VLOOKUP(Games!E1521, Data!$B$2:$L$134, 6, FALSE))*'Coefficients - Win Probability'!$E$2</f>
        <v>#N/A</v>
      </c>
      <c r="F1520" s="5" t="str">
        <f>(VLOOKUP(Games!B1521, Data!$B$2:$L$134, 7, FALSE)-VLOOKUP(Games!E1521, Data!$B$2:$L$134, 7, FALSE))*'Coefficients - Win Probability'!$F$2</f>
        <v>#N/A</v>
      </c>
      <c r="G1520" s="5" t="str">
        <f>(VLOOKUP(Games!B1521, Data!$B$2:$L$134, 8, FALSE)-VLOOKUP(Games!E1521, Data!$B$2:$L$134, 8, FALSE))*'Coefficients - Win Probability'!$G$2</f>
        <v>#N/A</v>
      </c>
      <c r="H1520" s="5" t="str">
        <f>(VLOOKUP(Games!B1521, Data!$B$2:$L$134, 9, FALSE)-VLOOKUP(Games!E1521, Data!$B$2:$L$134, 9, FALSE))*'Coefficients - Win Probability'!$H$2</f>
        <v>#N/A</v>
      </c>
      <c r="I1520" s="5" t="str">
        <f>(VLOOKUP(Games!B1521, Data!$B$2:$L$134, 10, FALSE)-VLOOKUP(Games!E1521, Data!$B$2:$L$134, 10, FALSE))*'Coefficients - Win Probability'!$I$2</f>
        <v>#N/A</v>
      </c>
      <c r="J1520" s="5" t="str">
        <f>(IF(AND(VLOOKUP(Games!B1521, Data!$B$2:$L$134, 11, FALSE)=1, VLOOKUP(Games!E1521, Data!$B$2:$L$134, 11, FALSE)&lt;&gt;1), 1,0))*'Coefficients - Win Probability'!$J$2</f>
        <v>#N/A</v>
      </c>
      <c r="K1520" s="5" t="str">
        <f>(IF(AND(VLOOKUP(Games!B1521, Data!$B$2:$L$134, 11, FALSE)&lt;&gt;1, VLOOKUP(Games!E1521, Data!$B$2:$L$134, 11, FALSE)=1), 1,0))*'Coefficients - Win Probability'!$K$2</f>
        <v>#N/A</v>
      </c>
      <c r="L1520" s="5" t="str">
        <f>(VLOOKUP(Games!B1521, Data!$B$2:$L$134, 3, FALSE)-VLOOKUP(Games!E1521, Data!$B$2:$L$134, 3, FALSE))*'Coefficients - Win Probability'!$L$2</f>
        <v>#N/A</v>
      </c>
      <c r="N1520" s="5" t="str">
        <f t="shared" si="1"/>
        <v>#N/A</v>
      </c>
    </row>
    <row r="1521" ht="14.25" customHeight="1">
      <c r="A1521" s="5" t="n">
        <f>'Coefficients - Win Probability'!$A$2</f>
        <v>0</v>
      </c>
      <c r="B1521" s="5" t="n">
        <f>(Games!G1522)*'Coefficients - Win Probability'!$B$2</f>
        <v>0</v>
      </c>
      <c r="C1521" s="5" t="str">
        <f>(VLOOKUP(Games!B1522, Data!$B$2:$L$134, 4, FALSE)-VLOOKUP(Games!E1522, Data!$B$2:$L$134, 4, FALSE))*'Coefficients - Win Probability'!$C$2</f>
        <v>#N/A</v>
      </c>
      <c r="D1521" s="5" t="str">
        <f>(VLOOKUP(Games!B1522, Data!$B$2:$L$134, 5, FALSE)-VLOOKUP(Games!E1522, Data!$B$2:$L$134, 5, FALSE))*'Coefficients - Win Probability'!$D$2</f>
        <v>#N/A</v>
      </c>
      <c r="E1521" s="5" t="str">
        <f>(VLOOKUP(Games!B1522, Data!$B$2:$L$134, 6, FALSE)-VLOOKUP(Games!E1522, Data!$B$2:$L$134, 6, FALSE))*'Coefficients - Win Probability'!$E$2</f>
        <v>#N/A</v>
      </c>
      <c r="F1521" s="5" t="str">
        <f>(VLOOKUP(Games!B1522, Data!$B$2:$L$134, 7, FALSE)-VLOOKUP(Games!E1522, Data!$B$2:$L$134, 7, FALSE))*'Coefficients - Win Probability'!$F$2</f>
        <v>#N/A</v>
      </c>
      <c r="G1521" s="5" t="str">
        <f>(VLOOKUP(Games!B1522, Data!$B$2:$L$134, 8, FALSE)-VLOOKUP(Games!E1522, Data!$B$2:$L$134, 8, FALSE))*'Coefficients - Win Probability'!$G$2</f>
        <v>#N/A</v>
      </c>
      <c r="H1521" s="5" t="str">
        <f>(VLOOKUP(Games!B1522, Data!$B$2:$L$134, 9, FALSE)-VLOOKUP(Games!E1522, Data!$B$2:$L$134, 9, FALSE))*'Coefficients - Win Probability'!$H$2</f>
        <v>#N/A</v>
      </c>
      <c r="I1521" s="5" t="str">
        <f>(VLOOKUP(Games!B1522, Data!$B$2:$L$134, 10, FALSE)-VLOOKUP(Games!E1522, Data!$B$2:$L$134, 10, FALSE))*'Coefficients - Win Probability'!$I$2</f>
        <v>#N/A</v>
      </c>
      <c r="J1521" s="5" t="str">
        <f>(IF(AND(VLOOKUP(Games!B1522, Data!$B$2:$L$134, 11, FALSE)=1, VLOOKUP(Games!E1522, Data!$B$2:$L$134, 11, FALSE)&lt;&gt;1), 1,0))*'Coefficients - Win Probability'!$J$2</f>
        <v>#N/A</v>
      </c>
      <c r="K1521" s="5" t="str">
        <f>(IF(AND(VLOOKUP(Games!B1522, Data!$B$2:$L$134, 11, FALSE)&lt;&gt;1, VLOOKUP(Games!E1522, Data!$B$2:$L$134, 11, FALSE)=1), 1,0))*'Coefficients - Win Probability'!$K$2</f>
        <v>#N/A</v>
      </c>
      <c r="L1521" s="5" t="str">
        <f>(VLOOKUP(Games!B1522, Data!$B$2:$L$134, 3, FALSE)-VLOOKUP(Games!E1522, Data!$B$2:$L$134, 3, FALSE))*'Coefficients - Win Probability'!$L$2</f>
        <v>#N/A</v>
      </c>
      <c r="N1521" s="5" t="str">
        <f t="shared" si="1"/>
        <v>#N/A</v>
      </c>
    </row>
    <row r="1522" ht="14.25" customHeight="1">
      <c r="A1522" s="5" t="n">
        <f>'Coefficients - Win Probability'!$A$2</f>
        <v>0</v>
      </c>
      <c r="B1522" s="5" t="n">
        <f>(Games!G1523)*'Coefficients - Win Probability'!$B$2</f>
        <v>0</v>
      </c>
      <c r="C1522" s="5" t="str">
        <f>(VLOOKUP(Games!B1523, Data!$B$2:$L$134, 4, FALSE)-VLOOKUP(Games!E1523, Data!$B$2:$L$134, 4, FALSE))*'Coefficients - Win Probability'!$C$2</f>
        <v>#N/A</v>
      </c>
      <c r="D1522" s="5" t="str">
        <f>(VLOOKUP(Games!B1523, Data!$B$2:$L$134, 5, FALSE)-VLOOKUP(Games!E1523, Data!$B$2:$L$134, 5, FALSE))*'Coefficients - Win Probability'!$D$2</f>
        <v>#N/A</v>
      </c>
      <c r="E1522" s="5" t="str">
        <f>(VLOOKUP(Games!B1523, Data!$B$2:$L$134, 6, FALSE)-VLOOKUP(Games!E1523, Data!$B$2:$L$134, 6, FALSE))*'Coefficients - Win Probability'!$E$2</f>
        <v>#N/A</v>
      </c>
      <c r="F1522" s="5" t="str">
        <f>(VLOOKUP(Games!B1523, Data!$B$2:$L$134, 7, FALSE)-VLOOKUP(Games!E1523, Data!$B$2:$L$134, 7, FALSE))*'Coefficients - Win Probability'!$F$2</f>
        <v>#N/A</v>
      </c>
      <c r="G1522" s="5" t="str">
        <f>(VLOOKUP(Games!B1523, Data!$B$2:$L$134, 8, FALSE)-VLOOKUP(Games!E1523, Data!$B$2:$L$134, 8, FALSE))*'Coefficients - Win Probability'!$G$2</f>
        <v>#N/A</v>
      </c>
      <c r="H1522" s="5" t="str">
        <f>(VLOOKUP(Games!B1523, Data!$B$2:$L$134, 9, FALSE)-VLOOKUP(Games!E1523, Data!$B$2:$L$134, 9, FALSE))*'Coefficients - Win Probability'!$H$2</f>
        <v>#N/A</v>
      </c>
      <c r="I1522" s="5" t="str">
        <f>(VLOOKUP(Games!B1523, Data!$B$2:$L$134, 10, FALSE)-VLOOKUP(Games!E1523, Data!$B$2:$L$134, 10, FALSE))*'Coefficients - Win Probability'!$I$2</f>
        <v>#N/A</v>
      </c>
      <c r="J1522" s="5" t="str">
        <f>(IF(AND(VLOOKUP(Games!B1523, Data!$B$2:$L$134, 11, FALSE)=1, VLOOKUP(Games!E1523, Data!$B$2:$L$134, 11, FALSE)&lt;&gt;1), 1,0))*'Coefficients - Win Probability'!$J$2</f>
        <v>#N/A</v>
      </c>
      <c r="K1522" s="5" t="str">
        <f>(IF(AND(VLOOKUP(Games!B1523, Data!$B$2:$L$134, 11, FALSE)&lt;&gt;1, VLOOKUP(Games!E1523, Data!$B$2:$L$134, 11, FALSE)=1), 1,0))*'Coefficients - Win Probability'!$K$2</f>
        <v>#N/A</v>
      </c>
      <c r="L1522" s="5" t="str">
        <f>(VLOOKUP(Games!B1523, Data!$B$2:$L$134, 3, FALSE)-VLOOKUP(Games!E1523, Data!$B$2:$L$134, 3, FALSE))*'Coefficients - Win Probability'!$L$2</f>
        <v>#N/A</v>
      </c>
      <c r="N1522" s="5" t="str">
        <f t="shared" si="1"/>
        <v>#N/A</v>
      </c>
    </row>
    <row r="1523" ht="14.25" customHeight="1">
      <c r="A1523" s="5" t="n">
        <f>'Coefficients - Win Probability'!$A$2</f>
        <v>0</v>
      </c>
      <c r="B1523" s="5" t="n">
        <f>(Games!G1524)*'Coefficients - Win Probability'!$B$2</f>
        <v>0</v>
      </c>
      <c r="C1523" s="5" t="str">
        <f>(VLOOKUP(Games!B1524, Data!$B$2:$L$134, 4, FALSE)-VLOOKUP(Games!E1524, Data!$B$2:$L$134, 4, FALSE))*'Coefficients - Win Probability'!$C$2</f>
        <v>#N/A</v>
      </c>
      <c r="D1523" s="5" t="str">
        <f>(VLOOKUP(Games!B1524, Data!$B$2:$L$134, 5, FALSE)-VLOOKUP(Games!E1524, Data!$B$2:$L$134, 5, FALSE))*'Coefficients - Win Probability'!$D$2</f>
        <v>#N/A</v>
      </c>
      <c r="E1523" s="5" t="str">
        <f>(VLOOKUP(Games!B1524, Data!$B$2:$L$134, 6, FALSE)-VLOOKUP(Games!E1524, Data!$B$2:$L$134, 6, FALSE))*'Coefficients - Win Probability'!$E$2</f>
        <v>#N/A</v>
      </c>
      <c r="F1523" s="5" t="str">
        <f>(VLOOKUP(Games!B1524, Data!$B$2:$L$134, 7, FALSE)-VLOOKUP(Games!E1524, Data!$B$2:$L$134, 7, FALSE))*'Coefficients - Win Probability'!$F$2</f>
        <v>#N/A</v>
      </c>
      <c r="G1523" s="5" t="str">
        <f>(VLOOKUP(Games!B1524, Data!$B$2:$L$134, 8, FALSE)-VLOOKUP(Games!E1524, Data!$B$2:$L$134, 8, FALSE))*'Coefficients - Win Probability'!$G$2</f>
        <v>#N/A</v>
      </c>
      <c r="H1523" s="5" t="str">
        <f>(VLOOKUP(Games!B1524, Data!$B$2:$L$134, 9, FALSE)-VLOOKUP(Games!E1524, Data!$B$2:$L$134, 9, FALSE))*'Coefficients - Win Probability'!$H$2</f>
        <v>#N/A</v>
      </c>
      <c r="I1523" s="5" t="str">
        <f>(VLOOKUP(Games!B1524, Data!$B$2:$L$134, 10, FALSE)-VLOOKUP(Games!E1524, Data!$B$2:$L$134, 10, FALSE))*'Coefficients - Win Probability'!$I$2</f>
        <v>#N/A</v>
      </c>
      <c r="J1523" s="5" t="str">
        <f>(IF(AND(VLOOKUP(Games!B1524, Data!$B$2:$L$134, 11, FALSE)=1, VLOOKUP(Games!E1524, Data!$B$2:$L$134, 11, FALSE)&lt;&gt;1), 1,0))*'Coefficients - Win Probability'!$J$2</f>
        <v>#N/A</v>
      </c>
      <c r="K1523" s="5" t="str">
        <f>(IF(AND(VLOOKUP(Games!B1524, Data!$B$2:$L$134, 11, FALSE)&lt;&gt;1, VLOOKUP(Games!E1524, Data!$B$2:$L$134, 11, FALSE)=1), 1,0))*'Coefficients - Win Probability'!$K$2</f>
        <v>#N/A</v>
      </c>
      <c r="L1523" s="5" t="str">
        <f>(VLOOKUP(Games!B1524, Data!$B$2:$L$134, 3, FALSE)-VLOOKUP(Games!E1524, Data!$B$2:$L$134, 3, FALSE))*'Coefficients - Win Probability'!$L$2</f>
        <v>#N/A</v>
      </c>
      <c r="N1523" s="5" t="str">
        <f t="shared" si="1"/>
        <v>#N/A</v>
      </c>
    </row>
    <row r="1524" ht="14.25" customHeight="1">
      <c r="A1524" s="5" t="n">
        <f>'Coefficients - Win Probability'!$A$2</f>
        <v>0</v>
      </c>
      <c r="B1524" s="5" t="n">
        <f>(Games!G1525)*'Coefficients - Win Probability'!$B$2</f>
        <v>0</v>
      </c>
      <c r="C1524" s="5" t="str">
        <f>(VLOOKUP(Games!B1525, Data!$B$2:$L$134, 4, FALSE)-VLOOKUP(Games!E1525, Data!$B$2:$L$134, 4, FALSE))*'Coefficients - Win Probability'!$C$2</f>
        <v>#N/A</v>
      </c>
      <c r="D1524" s="5" t="str">
        <f>(VLOOKUP(Games!B1525, Data!$B$2:$L$134, 5, FALSE)-VLOOKUP(Games!E1525, Data!$B$2:$L$134, 5, FALSE))*'Coefficients - Win Probability'!$D$2</f>
        <v>#N/A</v>
      </c>
      <c r="E1524" s="5" t="str">
        <f>(VLOOKUP(Games!B1525, Data!$B$2:$L$134, 6, FALSE)-VLOOKUP(Games!E1525, Data!$B$2:$L$134, 6, FALSE))*'Coefficients - Win Probability'!$E$2</f>
        <v>#N/A</v>
      </c>
      <c r="F1524" s="5" t="str">
        <f>(VLOOKUP(Games!B1525, Data!$B$2:$L$134, 7, FALSE)-VLOOKUP(Games!E1525, Data!$B$2:$L$134, 7, FALSE))*'Coefficients - Win Probability'!$F$2</f>
        <v>#N/A</v>
      </c>
      <c r="G1524" s="5" t="str">
        <f>(VLOOKUP(Games!B1525, Data!$B$2:$L$134, 8, FALSE)-VLOOKUP(Games!E1525, Data!$B$2:$L$134, 8, FALSE))*'Coefficients - Win Probability'!$G$2</f>
        <v>#N/A</v>
      </c>
      <c r="H1524" s="5" t="str">
        <f>(VLOOKUP(Games!B1525, Data!$B$2:$L$134, 9, FALSE)-VLOOKUP(Games!E1525, Data!$B$2:$L$134, 9, FALSE))*'Coefficients - Win Probability'!$H$2</f>
        <v>#N/A</v>
      </c>
      <c r="I1524" s="5" t="str">
        <f>(VLOOKUP(Games!B1525, Data!$B$2:$L$134, 10, FALSE)-VLOOKUP(Games!E1525, Data!$B$2:$L$134, 10, FALSE))*'Coefficients - Win Probability'!$I$2</f>
        <v>#N/A</v>
      </c>
      <c r="J1524" s="5" t="str">
        <f>(IF(AND(VLOOKUP(Games!B1525, Data!$B$2:$L$134, 11, FALSE)=1, VLOOKUP(Games!E1525, Data!$B$2:$L$134, 11, FALSE)&lt;&gt;1), 1,0))*'Coefficients - Win Probability'!$J$2</f>
        <v>#N/A</v>
      </c>
      <c r="K1524" s="5" t="str">
        <f>(IF(AND(VLOOKUP(Games!B1525, Data!$B$2:$L$134, 11, FALSE)&lt;&gt;1, VLOOKUP(Games!E1525, Data!$B$2:$L$134, 11, FALSE)=1), 1,0))*'Coefficients - Win Probability'!$K$2</f>
        <v>#N/A</v>
      </c>
      <c r="L1524" s="5" t="str">
        <f>(VLOOKUP(Games!B1525, Data!$B$2:$L$134, 3, FALSE)-VLOOKUP(Games!E1525, Data!$B$2:$L$134, 3, FALSE))*'Coefficients - Win Probability'!$L$2</f>
        <v>#N/A</v>
      </c>
      <c r="N1524" s="5" t="str">
        <f t="shared" si="1"/>
        <v>#N/A</v>
      </c>
    </row>
    <row r="1525" ht="14.25" customHeight="1">
      <c r="A1525" s="5" t="n">
        <f>'Coefficients - Win Probability'!$A$2</f>
        <v>0</v>
      </c>
      <c r="B1525" s="5" t="n">
        <f>(Games!G1526)*'Coefficients - Win Probability'!$B$2</f>
        <v>0</v>
      </c>
      <c r="C1525" s="5" t="str">
        <f>(VLOOKUP(Games!B1526, Data!$B$2:$L$134, 4, FALSE)-VLOOKUP(Games!E1526, Data!$B$2:$L$134, 4, FALSE))*'Coefficients - Win Probability'!$C$2</f>
        <v>#N/A</v>
      </c>
      <c r="D1525" s="5" t="str">
        <f>(VLOOKUP(Games!B1526, Data!$B$2:$L$134, 5, FALSE)-VLOOKUP(Games!E1526, Data!$B$2:$L$134, 5, FALSE))*'Coefficients - Win Probability'!$D$2</f>
        <v>#N/A</v>
      </c>
      <c r="E1525" s="5" t="str">
        <f>(VLOOKUP(Games!B1526, Data!$B$2:$L$134, 6, FALSE)-VLOOKUP(Games!E1526, Data!$B$2:$L$134, 6, FALSE))*'Coefficients - Win Probability'!$E$2</f>
        <v>#N/A</v>
      </c>
      <c r="F1525" s="5" t="str">
        <f>(VLOOKUP(Games!B1526, Data!$B$2:$L$134, 7, FALSE)-VLOOKUP(Games!E1526, Data!$B$2:$L$134, 7, FALSE))*'Coefficients - Win Probability'!$F$2</f>
        <v>#N/A</v>
      </c>
      <c r="G1525" s="5" t="str">
        <f>(VLOOKUP(Games!B1526, Data!$B$2:$L$134, 8, FALSE)-VLOOKUP(Games!E1526, Data!$B$2:$L$134, 8, FALSE))*'Coefficients - Win Probability'!$G$2</f>
        <v>#N/A</v>
      </c>
      <c r="H1525" s="5" t="str">
        <f>(VLOOKUP(Games!B1526, Data!$B$2:$L$134, 9, FALSE)-VLOOKUP(Games!E1526, Data!$B$2:$L$134, 9, FALSE))*'Coefficients - Win Probability'!$H$2</f>
        <v>#N/A</v>
      </c>
      <c r="I1525" s="5" t="str">
        <f>(VLOOKUP(Games!B1526, Data!$B$2:$L$134, 10, FALSE)-VLOOKUP(Games!E1526, Data!$B$2:$L$134, 10, FALSE))*'Coefficients - Win Probability'!$I$2</f>
        <v>#N/A</v>
      </c>
      <c r="J1525" s="5" t="str">
        <f>(IF(AND(VLOOKUP(Games!B1526, Data!$B$2:$L$134, 11, FALSE)=1, VLOOKUP(Games!E1526, Data!$B$2:$L$134, 11, FALSE)&lt;&gt;1), 1,0))*'Coefficients - Win Probability'!$J$2</f>
        <v>#N/A</v>
      </c>
      <c r="K1525" s="5" t="str">
        <f>(IF(AND(VLOOKUP(Games!B1526, Data!$B$2:$L$134, 11, FALSE)&lt;&gt;1, VLOOKUP(Games!E1526, Data!$B$2:$L$134, 11, FALSE)=1), 1,0))*'Coefficients - Win Probability'!$K$2</f>
        <v>#N/A</v>
      </c>
      <c r="L1525" s="5" t="str">
        <f>(VLOOKUP(Games!B1526, Data!$B$2:$L$134, 3, FALSE)-VLOOKUP(Games!E1526, Data!$B$2:$L$134, 3, FALSE))*'Coefficients - Win Probability'!$L$2</f>
        <v>#N/A</v>
      </c>
      <c r="N1525" s="5" t="str">
        <f t="shared" si="1"/>
        <v>#N/A</v>
      </c>
    </row>
    <row r="1526" ht="14.25" customHeight="1">
      <c r="A1526" s="5" t="n">
        <f>'Coefficients - Win Probability'!$A$2</f>
        <v>0</v>
      </c>
      <c r="B1526" s="5" t="n">
        <f>(Games!G1527)*'Coefficients - Win Probability'!$B$2</f>
        <v>0</v>
      </c>
      <c r="C1526" s="5" t="str">
        <f>(VLOOKUP(Games!B1527, Data!$B$2:$L$134, 4, FALSE)-VLOOKUP(Games!E1527, Data!$B$2:$L$134, 4, FALSE))*'Coefficients - Win Probability'!$C$2</f>
        <v>#N/A</v>
      </c>
      <c r="D1526" s="5" t="str">
        <f>(VLOOKUP(Games!B1527, Data!$B$2:$L$134, 5, FALSE)-VLOOKUP(Games!E1527, Data!$B$2:$L$134, 5, FALSE))*'Coefficients - Win Probability'!$D$2</f>
        <v>#N/A</v>
      </c>
      <c r="E1526" s="5" t="str">
        <f>(VLOOKUP(Games!B1527, Data!$B$2:$L$134, 6, FALSE)-VLOOKUP(Games!E1527, Data!$B$2:$L$134, 6, FALSE))*'Coefficients - Win Probability'!$E$2</f>
        <v>#N/A</v>
      </c>
      <c r="F1526" s="5" t="str">
        <f>(VLOOKUP(Games!B1527, Data!$B$2:$L$134, 7, FALSE)-VLOOKUP(Games!E1527, Data!$B$2:$L$134, 7, FALSE))*'Coefficients - Win Probability'!$F$2</f>
        <v>#N/A</v>
      </c>
      <c r="G1526" s="5" t="str">
        <f>(VLOOKUP(Games!B1527, Data!$B$2:$L$134, 8, FALSE)-VLOOKUP(Games!E1527, Data!$B$2:$L$134, 8, FALSE))*'Coefficients - Win Probability'!$G$2</f>
        <v>#N/A</v>
      </c>
      <c r="H1526" s="5" t="str">
        <f>(VLOOKUP(Games!B1527, Data!$B$2:$L$134, 9, FALSE)-VLOOKUP(Games!E1527, Data!$B$2:$L$134, 9, FALSE))*'Coefficients - Win Probability'!$H$2</f>
        <v>#N/A</v>
      </c>
      <c r="I1526" s="5" t="str">
        <f>(VLOOKUP(Games!B1527, Data!$B$2:$L$134, 10, FALSE)-VLOOKUP(Games!E1527, Data!$B$2:$L$134, 10, FALSE))*'Coefficients - Win Probability'!$I$2</f>
        <v>#N/A</v>
      </c>
      <c r="J1526" s="5" t="str">
        <f>(IF(AND(VLOOKUP(Games!B1527, Data!$B$2:$L$134, 11, FALSE)=1, VLOOKUP(Games!E1527, Data!$B$2:$L$134, 11, FALSE)&lt;&gt;1), 1,0))*'Coefficients - Win Probability'!$J$2</f>
        <v>#N/A</v>
      </c>
      <c r="K1526" s="5" t="str">
        <f>(IF(AND(VLOOKUP(Games!B1527, Data!$B$2:$L$134, 11, FALSE)&lt;&gt;1, VLOOKUP(Games!E1527, Data!$B$2:$L$134, 11, FALSE)=1), 1,0))*'Coefficients - Win Probability'!$K$2</f>
        <v>#N/A</v>
      </c>
      <c r="L1526" s="5" t="str">
        <f>(VLOOKUP(Games!B1527, Data!$B$2:$L$134, 3, FALSE)-VLOOKUP(Games!E1527, Data!$B$2:$L$134, 3, FALSE))*'Coefficients - Win Probability'!$L$2</f>
        <v>#N/A</v>
      </c>
      <c r="N1526" s="5" t="str">
        <f t="shared" si="1"/>
        <v>#N/A</v>
      </c>
    </row>
    <row r="1527" ht="14.25" customHeight="1">
      <c r="A1527" s="5" t="n">
        <f>'Coefficients - Win Probability'!$A$2</f>
        <v>0</v>
      </c>
      <c r="B1527" s="5" t="n">
        <f>(Games!G1528)*'Coefficients - Win Probability'!$B$2</f>
        <v>0</v>
      </c>
      <c r="C1527" s="5" t="str">
        <f>(VLOOKUP(Games!B1528, Data!$B$2:$L$134, 4, FALSE)-VLOOKUP(Games!E1528, Data!$B$2:$L$134, 4, FALSE))*'Coefficients - Win Probability'!$C$2</f>
        <v>#N/A</v>
      </c>
      <c r="D1527" s="5" t="str">
        <f>(VLOOKUP(Games!B1528, Data!$B$2:$L$134, 5, FALSE)-VLOOKUP(Games!E1528, Data!$B$2:$L$134, 5, FALSE))*'Coefficients - Win Probability'!$D$2</f>
        <v>#N/A</v>
      </c>
      <c r="E1527" s="5" t="str">
        <f>(VLOOKUP(Games!B1528, Data!$B$2:$L$134, 6, FALSE)-VLOOKUP(Games!E1528, Data!$B$2:$L$134, 6, FALSE))*'Coefficients - Win Probability'!$E$2</f>
        <v>#N/A</v>
      </c>
      <c r="F1527" s="5" t="str">
        <f>(VLOOKUP(Games!B1528, Data!$B$2:$L$134, 7, FALSE)-VLOOKUP(Games!E1528, Data!$B$2:$L$134, 7, FALSE))*'Coefficients - Win Probability'!$F$2</f>
        <v>#N/A</v>
      </c>
      <c r="G1527" s="5" t="str">
        <f>(VLOOKUP(Games!B1528, Data!$B$2:$L$134, 8, FALSE)-VLOOKUP(Games!E1528, Data!$B$2:$L$134, 8, FALSE))*'Coefficients - Win Probability'!$G$2</f>
        <v>#N/A</v>
      </c>
      <c r="H1527" s="5" t="str">
        <f>(VLOOKUP(Games!B1528, Data!$B$2:$L$134, 9, FALSE)-VLOOKUP(Games!E1528, Data!$B$2:$L$134, 9, FALSE))*'Coefficients - Win Probability'!$H$2</f>
        <v>#N/A</v>
      </c>
      <c r="I1527" s="5" t="str">
        <f>(VLOOKUP(Games!B1528, Data!$B$2:$L$134, 10, FALSE)-VLOOKUP(Games!E1528, Data!$B$2:$L$134, 10, FALSE))*'Coefficients - Win Probability'!$I$2</f>
        <v>#N/A</v>
      </c>
      <c r="J1527" s="5" t="str">
        <f>(IF(AND(VLOOKUP(Games!B1528, Data!$B$2:$L$134, 11, FALSE)=1, VLOOKUP(Games!E1528, Data!$B$2:$L$134, 11, FALSE)&lt;&gt;1), 1,0))*'Coefficients - Win Probability'!$J$2</f>
        <v>#N/A</v>
      </c>
      <c r="K1527" s="5" t="str">
        <f>(IF(AND(VLOOKUP(Games!B1528, Data!$B$2:$L$134, 11, FALSE)&lt;&gt;1, VLOOKUP(Games!E1528, Data!$B$2:$L$134, 11, FALSE)=1), 1,0))*'Coefficients - Win Probability'!$K$2</f>
        <v>#N/A</v>
      </c>
      <c r="L1527" s="5" t="str">
        <f>(VLOOKUP(Games!B1528, Data!$B$2:$L$134, 3, FALSE)-VLOOKUP(Games!E1528, Data!$B$2:$L$134, 3, FALSE))*'Coefficients - Win Probability'!$L$2</f>
        <v>#N/A</v>
      </c>
      <c r="N1527" s="5" t="str">
        <f t="shared" si="1"/>
        <v>#N/A</v>
      </c>
    </row>
    <row r="1528" ht="14.25" customHeight="1">
      <c r="A1528" s="5" t="n">
        <f>'Coefficients - Win Probability'!$A$2</f>
        <v>0</v>
      </c>
      <c r="B1528" s="5" t="n">
        <f>(Games!G1529)*'Coefficients - Win Probability'!$B$2</f>
        <v>0</v>
      </c>
      <c r="C1528" s="5" t="str">
        <f>(VLOOKUP(Games!B1529, Data!$B$2:$L$134, 4, FALSE)-VLOOKUP(Games!E1529, Data!$B$2:$L$134, 4, FALSE))*'Coefficients - Win Probability'!$C$2</f>
        <v>#N/A</v>
      </c>
      <c r="D1528" s="5" t="str">
        <f>(VLOOKUP(Games!B1529, Data!$B$2:$L$134, 5, FALSE)-VLOOKUP(Games!E1529, Data!$B$2:$L$134, 5, FALSE))*'Coefficients - Win Probability'!$D$2</f>
        <v>#N/A</v>
      </c>
      <c r="E1528" s="5" t="str">
        <f>(VLOOKUP(Games!B1529, Data!$B$2:$L$134, 6, FALSE)-VLOOKUP(Games!E1529, Data!$B$2:$L$134, 6, FALSE))*'Coefficients - Win Probability'!$E$2</f>
        <v>#N/A</v>
      </c>
      <c r="F1528" s="5" t="str">
        <f>(VLOOKUP(Games!B1529, Data!$B$2:$L$134, 7, FALSE)-VLOOKUP(Games!E1529, Data!$B$2:$L$134, 7, FALSE))*'Coefficients - Win Probability'!$F$2</f>
        <v>#N/A</v>
      </c>
      <c r="G1528" s="5" t="str">
        <f>(VLOOKUP(Games!B1529, Data!$B$2:$L$134, 8, FALSE)-VLOOKUP(Games!E1529, Data!$B$2:$L$134, 8, FALSE))*'Coefficients - Win Probability'!$G$2</f>
        <v>#N/A</v>
      </c>
      <c r="H1528" s="5" t="str">
        <f>(VLOOKUP(Games!B1529, Data!$B$2:$L$134, 9, FALSE)-VLOOKUP(Games!E1529, Data!$B$2:$L$134, 9, FALSE))*'Coefficients - Win Probability'!$H$2</f>
        <v>#N/A</v>
      </c>
      <c r="I1528" s="5" t="str">
        <f>(VLOOKUP(Games!B1529, Data!$B$2:$L$134, 10, FALSE)-VLOOKUP(Games!E1529, Data!$B$2:$L$134, 10, FALSE))*'Coefficients - Win Probability'!$I$2</f>
        <v>#N/A</v>
      </c>
      <c r="J1528" s="5" t="str">
        <f>(IF(AND(VLOOKUP(Games!B1529, Data!$B$2:$L$134, 11, FALSE)=1, VLOOKUP(Games!E1529, Data!$B$2:$L$134, 11, FALSE)&lt;&gt;1), 1,0))*'Coefficients - Win Probability'!$J$2</f>
        <v>#N/A</v>
      </c>
      <c r="K1528" s="5" t="str">
        <f>(IF(AND(VLOOKUP(Games!B1529, Data!$B$2:$L$134, 11, FALSE)&lt;&gt;1, VLOOKUP(Games!E1529, Data!$B$2:$L$134, 11, FALSE)=1), 1,0))*'Coefficients - Win Probability'!$K$2</f>
        <v>#N/A</v>
      </c>
      <c r="L1528" s="5" t="str">
        <f>(VLOOKUP(Games!B1529, Data!$B$2:$L$134, 3, FALSE)-VLOOKUP(Games!E1529, Data!$B$2:$L$134, 3, FALSE))*'Coefficients - Win Probability'!$L$2</f>
        <v>#N/A</v>
      </c>
      <c r="N1528" s="5" t="str">
        <f t="shared" si="1"/>
        <v>#N/A</v>
      </c>
    </row>
    <row r="1529" ht="14.25" customHeight="1">
      <c r="A1529" s="5" t="n">
        <f>'Coefficients - Win Probability'!$A$2</f>
        <v>0</v>
      </c>
      <c r="B1529" s="5" t="n">
        <f>(Games!G1530)*'Coefficients - Win Probability'!$B$2</f>
        <v>0</v>
      </c>
      <c r="C1529" s="5" t="str">
        <f>(VLOOKUP(Games!B1530, Data!$B$2:$L$134, 4, FALSE)-VLOOKUP(Games!E1530, Data!$B$2:$L$134, 4, FALSE))*'Coefficients - Win Probability'!$C$2</f>
        <v>#N/A</v>
      </c>
      <c r="D1529" s="5" t="str">
        <f>(VLOOKUP(Games!B1530, Data!$B$2:$L$134, 5, FALSE)-VLOOKUP(Games!E1530, Data!$B$2:$L$134, 5, FALSE))*'Coefficients - Win Probability'!$D$2</f>
        <v>#N/A</v>
      </c>
      <c r="E1529" s="5" t="str">
        <f>(VLOOKUP(Games!B1530, Data!$B$2:$L$134, 6, FALSE)-VLOOKUP(Games!E1530, Data!$B$2:$L$134, 6, FALSE))*'Coefficients - Win Probability'!$E$2</f>
        <v>#N/A</v>
      </c>
      <c r="F1529" s="5" t="str">
        <f>(VLOOKUP(Games!B1530, Data!$B$2:$L$134, 7, FALSE)-VLOOKUP(Games!E1530, Data!$B$2:$L$134, 7, FALSE))*'Coefficients - Win Probability'!$F$2</f>
        <v>#N/A</v>
      </c>
      <c r="G1529" s="5" t="str">
        <f>(VLOOKUP(Games!B1530, Data!$B$2:$L$134, 8, FALSE)-VLOOKUP(Games!E1530, Data!$B$2:$L$134, 8, FALSE))*'Coefficients - Win Probability'!$G$2</f>
        <v>#N/A</v>
      </c>
      <c r="H1529" s="5" t="str">
        <f>(VLOOKUP(Games!B1530, Data!$B$2:$L$134, 9, FALSE)-VLOOKUP(Games!E1530, Data!$B$2:$L$134, 9, FALSE))*'Coefficients - Win Probability'!$H$2</f>
        <v>#N/A</v>
      </c>
      <c r="I1529" s="5" t="str">
        <f>(VLOOKUP(Games!B1530, Data!$B$2:$L$134, 10, FALSE)-VLOOKUP(Games!E1530, Data!$B$2:$L$134, 10, FALSE))*'Coefficients - Win Probability'!$I$2</f>
        <v>#N/A</v>
      </c>
      <c r="J1529" s="5" t="str">
        <f>(IF(AND(VLOOKUP(Games!B1530, Data!$B$2:$L$134, 11, FALSE)=1, VLOOKUP(Games!E1530, Data!$B$2:$L$134, 11, FALSE)&lt;&gt;1), 1,0))*'Coefficients - Win Probability'!$J$2</f>
        <v>#N/A</v>
      </c>
      <c r="K1529" s="5" t="str">
        <f>(IF(AND(VLOOKUP(Games!B1530, Data!$B$2:$L$134, 11, FALSE)&lt;&gt;1, VLOOKUP(Games!E1530, Data!$B$2:$L$134, 11, FALSE)=1), 1,0))*'Coefficients - Win Probability'!$K$2</f>
        <v>#N/A</v>
      </c>
      <c r="L1529" s="5" t="str">
        <f>(VLOOKUP(Games!B1530, Data!$B$2:$L$134, 3, FALSE)-VLOOKUP(Games!E1530, Data!$B$2:$L$134, 3, FALSE))*'Coefficients - Win Probability'!$L$2</f>
        <v>#N/A</v>
      </c>
      <c r="N1529" s="5" t="str">
        <f t="shared" si="1"/>
        <v>#N/A</v>
      </c>
    </row>
    <row r="1530" ht="14.25" customHeight="1">
      <c r="A1530" s="5" t="n">
        <f>'Coefficients - Win Probability'!$A$2</f>
        <v>0</v>
      </c>
      <c r="B1530" s="5" t="n">
        <f>(Games!G1531)*'Coefficients - Win Probability'!$B$2</f>
        <v>0</v>
      </c>
      <c r="C1530" s="5" t="str">
        <f>(VLOOKUP(Games!B1531, Data!$B$2:$L$134, 4, FALSE)-VLOOKUP(Games!E1531, Data!$B$2:$L$134, 4, FALSE))*'Coefficients - Win Probability'!$C$2</f>
        <v>#N/A</v>
      </c>
      <c r="D1530" s="5" t="str">
        <f>(VLOOKUP(Games!B1531, Data!$B$2:$L$134, 5, FALSE)-VLOOKUP(Games!E1531, Data!$B$2:$L$134, 5, FALSE))*'Coefficients - Win Probability'!$D$2</f>
        <v>#N/A</v>
      </c>
      <c r="E1530" s="5" t="str">
        <f>(VLOOKUP(Games!B1531, Data!$B$2:$L$134, 6, FALSE)-VLOOKUP(Games!E1531, Data!$B$2:$L$134, 6, FALSE))*'Coefficients - Win Probability'!$E$2</f>
        <v>#N/A</v>
      </c>
      <c r="F1530" s="5" t="str">
        <f>(VLOOKUP(Games!B1531, Data!$B$2:$L$134, 7, FALSE)-VLOOKUP(Games!E1531, Data!$B$2:$L$134, 7, FALSE))*'Coefficients - Win Probability'!$F$2</f>
        <v>#N/A</v>
      </c>
      <c r="G1530" s="5" t="str">
        <f>(VLOOKUP(Games!B1531, Data!$B$2:$L$134, 8, FALSE)-VLOOKUP(Games!E1531, Data!$B$2:$L$134, 8, FALSE))*'Coefficients - Win Probability'!$G$2</f>
        <v>#N/A</v>
      </c>
      <c r="H1530" s="5" t="str">
        <f>(VLOOKUP(Games!B1531, Data!$B$2:$L$134, 9, FALSE)-VLOOKUP(Games!E1531, Data!$B$2:$L$134, 9, FALSE))*'Coefficients - Win Probability'!$H$2</f>
        <v>#N/A</v>
      </c>
      <c r="I1530" s="5" t="str">
        <f>(VLOOKUP(Games!B1531, Data!$B$2:$L$134, 10, FALSE)-VLOOKUP(Games!E1531, Data!$B$2:$L$134, 10, FALSE))*'Coefficients - Win Probability'!$I$2</f>
        <v>#N/A</v>
      </c>
      <c r="J1530" s="5" t="str">
        <f>(IF(AND(VLOOKUP(Games!B1531, Data!$B$2:$L$134, 11, FALSE)=1, VLOOKUP(Games!E1531, Data!$B$2:$L$134, 11, FALSE)&lt;&gt;1), 1,0))*'Coefficients - Win Probability'!$J$2</f>
        <v>#N/A</v>
      </c>
      <c r="K1530" s="5" t="str">
        <f>(IF(AND(VLOOKUP(Games!B1531, Data!$B$2:$L$134, 11, FALSE)&lt;&gt;1, VLOOKUP(Games!E1531, Data!$B$2:$L$134, 11, FALSE)=1), 1,0))*'Coefficients - Win Probability'!$K$2</f>
        <v>#N/A</v>
      </c>
      <c r="L1530" s="5" t="str">
        <f>(VLOOKUP(Games!B1531, Data!$B$2:$L$134, 3, FALSE)-VLOOKUP(Games!E1531, Data!$B$2:$L$134, 3, FALSE))*'Coefficients - Win Probability'!$L$2</f>
        <v>#N/A</v>
      </c>
      <c r="N1530" s="5" t="str">
        <f t="shared" si="1"/>
        <v>#N/A</v>
      </c>
    </row>
    <row r="1531" ht="14.25" customHeight="1">
      <c r="A1531" s="5" t="n">
        <f>'Coefficients - Win Probability'!$A$2</f>
        <v>0</v>
      </c>
      <c r="B1531" s="5" t="n">
        <f>(Games!G1532)*'Coefficients - Win Probability'!$B$2</f>
        <v>0</v>
      </c>
      <c r="C1531" s="5" t="str">
        <f>(VLOOKUP(Games!B1532, Data!$B$2:$L$134, 4, FALSE)-VLOOKUP(Games!E1532, Data!$B$2:$L$134, 4, FALSE))*'Coefficients - Win Probability'!$C$2</f>
        <v>#N/A</v>
      </c>
      <c r="D1531" s="5" t="str">
        <f>(VLOOKUP(Games!B1532, Data!$B$2:$L$134, 5, FALSE)-VLOOKUP(Games!E1532, Data!$B$2:$L$134, 5, FALSE))*'Coefficients - Win Probability'!$D$2</f>
        <v>#N/A</v>
      </c>
      <c r="E1531" s="5" t="str">
        <f>(VLOOKUP(Games!B1532, Data!$B$2:$L$134, 6, FALSE)-VLOOKUP(Games!E1532, Data!$B$2:$L$134, 6, FALSE))*'Coefficients - Win Probability'!$E$2</f>
        <v>#N/A</v>
      </c>
      <c r="F1531" s="5" t="str">
        <f>(VLOOKUP(Games!B1532, Data!$B$2:$L$134, 7, FALSE)-VLOOKUP(Games!E1532, Data!$B$2:$L$134, 7, FALSE))*'Coefficients - Win Probability'!$F$2</f>
        <v>#N/A</v>
      </c>
      <c r="G1531" s="5" t="str">
        <f>(VLOOKUP(Games!B1532, Data!$B$2:$L$134, 8, FALSE)-VLOOKUP(Games!E1532, Data!$B$2:$L$134, 8, FALSE))*'Coefficients - Win Probability'!$G$2</f>
        <v>#N/A</v>
      </c>
      <c r="H1531" s="5" t="str">
        <f>(VLOOKUP(Games!B1532, Data!$B$2:$L$134, 9, FALSE)-VLOOKUP(Games!E1532, Data!$B$2:$L$134, 9, FALSE))*'Coefficients - Win Probability'!$H$2</f>
        <v>#N/A</v>
      </c>
      <c r="I1531" s="5" t="str">
        <f>(VLOOKUP(Games!B1532, Data!$B$2:$L$134, 10, FALSE)-VLOOKUP(Games!E1532, Data!$B$2:$L$134, 10, FALSE))*'Coefficients - Win Probability'!$I$2</f>
        <v>#N/A</v>
      </c>
      <c r="J1531" s="5" t="str">
        <f>(IF(AND(VLOOKUP(Games!B1532, Data!$B$2:$L$134, 11, FALSE)=1, VLOOKUP(Games!E1532, Data!$B$2:$L$134, 11, FALSE)&lt;&gt;1), 1,0))*'Coefficients - Win Probability'!$J$2</f>
        <v>#N/A</v>
      </c>
      <c r="K1531" s="5" t="str">
        <f>(IF(AND(VLOOKUP(Games!B1532, Data!$B$2:$L$134, 11, FALSE)&lt;&gt;1, VLOOKUP(Games!E1532, Data!$B$2:$L$134, 11, FALSE)=1), 1,0))*'Coefficients - Win Probability'!$K$2</f>
        <v>#N/A</v>
      </c>
      <c r="L1531" s="5" t="str">
        <f>(VLOOKUP(Games!B1532, Data!$B$2:$L$134, 3, FALSE)-VLOOKUP(Games!E1532, Data!$B$2:$L$134, 3, FALSE))*'Coefficients - Win Probability'!$L$2</f>
        <v>#N/A</v>
      </c>
      <c r="N1531" s="5" t="str">
        <f t="shared" si="1"/>
        <v>#N/A</v>
      </c>
    </row>
    <row r="1532" ht="14.25" customHeight="1">
      <c r="A1532" s="5" t="n">
        <f>'Coefficients - Win Probability'!$A$2</f>
        <v>0</v>
      </c>
      <c r="B1532" s="5" t="n">
        <f>(Games!G1533)*'Coefficients - Win Probability'!$B$2</f>
        <v>0</v>
      </c>
      <c r="C1532" s="5" t="str">
        <f>(VLOOKUP(Games!B1533, Data!$B$2:$L$134, 4, FALSE)-VLOOKUP(Games!E1533, Data!$B$2:$L$134, 4, FALSE))*'Coefficients - Win Probability'!$C$2</f>
        <v>#N/A</v>
      </c>
      <c r="D1532" s="5" t="str">
        <f>(VLOOKUP(Games!B1533, Data!$B$2:$L$134, 5, FALSE)-VLOOKUP(Games!E1533, Data!$B$2:$L$134, 5, FALSE))*'Coefficients - Win Probability'!$D$2</f>
        <v>#N/A</v>
      </c>
      <c r="E1532" s="5" t="str">
        <f>(VLOOKUP(Games!B1533, Data!$B$2:$L$134, 6, FALSE)-VLOOKUP(Games!E1533, Data!$B$2:$L$134, 6, FALSE))*'Coefficients - Win Probability'!$E$2</f>
        <v>#N/A</v>
      </c>
      <c r="F1532" s="5" t="str">
        <f>(VLOOKUP(Games!B1533, Data!$B$2:$L$134, 7, FALSE)-VLOOKUP(Games!E1533, Data!$B$2:$L$134, 7, FALSE))*'Coefficients - Win Probability'!$F$2</f>
        <v>#N/A</v>
      </c>
      <c r="G1532" s="5" t="str">
        <f>(VLOOKUP(Games!B1533, Data!$B$2:$L$134, 8, FALSE)-VLOOKUP(Games!E1533, Data!$B$2:$L$134, 8, FALSE))*'Coefficients - Win Probability'!$G$2</f>
        <v>#N/A</v>
      </c>
      <c r="H1532" s="5" t="str">
        <f>(VLOOKUP(Games!B1533, Data!$B$2:$L$134, 9, FALSE)-VLOOKUP(Games!E1533, Data!$B$2:$L$134, 9, FALSE))*'Coefficients - Win Probability'!$H$2</f>
        <v>#N/A</v>
      </c>
      <c r="I1532" s="5" t="str">
        <f>(VLOOKUP(Games!B1533, Data!$B$2:$L$134, 10, FALSE)-VLOOKUP(Games!E1533, Data!$B$2:$L$134, 10, FALSE))*'Coefficients - Win Probability'!$I$2</f>
        <v>#N/A</v>
      </c>
      <c r="J1532" s="5" t="str">
        <f>(IF(AND(VLOOKUP(Games!B1533, Data!$B$2:$L$134, 11, FALSE)=1, VLOOKUP(Games!E1533, Data!$B$2:$L$134, 11, FALSE)&lt;&gt;1), 1,0))*'Coefficients - Win Probability'!$J$2</f>
        <v>#N/A</v>
      </c>
      <c r="K1532" s="5" t="str">
        <f>(IF(AND(VLOOKUP(Games!B1533, Data!$B$2:$L$134, 11, FALSE)&lt;&gt;1, VLOOKUP(Games!E1533, Data!$B$2:$L$134, 11, FALSE)=1), 1,0))*'Coefficients - Win Probability'!$K$2</f>
        <v>#N/A</v>
      </c>
      <c r="L1532" s="5" t="str">
        <f>(VLOOKUP(Games!B1533, Data!$B$2:$L$134, 3, FALSE)-VLOOKUP(Games!E1533, Data!$B$2:$L$134, 3, FALSE))*'Coefficients - Win Probability'!$L$2</f>
        <v>#N/A</v>
      </c>
      <c r="N1532" s="5" t="str">
        <f t="shared" si="1"/>
        <v>#N/A</v>
      </c>
    </row>
    <row r="1533" ht="14.25" customHeight="1">
      <c r="A1533" s="5" t="n">
        <f>'Coefficients - Win Probability'!$A$2</f>
        <v>0</v>
      </c>
      <c r="B1533" s="5" t="n">
        <f>(Games!G1534)*'Coefficients - Win Probability'!$B$2</f>
        <v>0</v>
      </c>
      <c r="C1533" s="5" t="str">
        <f>(VLOOKUP(Games!B1534, Data!$B$2:$L$134, 4, FALSE)-VLOOKUP(Games!E1534, Data!$B$2:$L$134, 4, FALSE))*'Coefficients - Win Probability'!$C$2</f>
        <v>#N/A</v>
      </c>
      <c r="D1533" s="5" t="str">
        <f>(VLOOKUP(Games!B1534, Data!$B$2:$L$134, 5, FALSE)-VLOOKUP(Games!E1534, Data!$B$2:$L$134, 5, FALSE))*'Coefficients - Win Probability'!$D$2</f>
        <v>#N/A</v>
      </c>
      <c r="E1533" s="5" t="str">
        <f>(VLOOKUP(Games!B1534, Data!$B$2:$L$134, 6, FALSE)-VLOOKUP(Games!E1534, Data!$B$2:$L$134, 6, FALSE))*'Coefficients - Win Probability'!$E$2</f>
        <v>#N/A</v>
      </c>
      <c r="F1533" s="5" t="str">
        <f>(VLOOKUP(Games!B1534, Data!$B$2:$L$134, 7, FALSE)-VLOOKUP(Games!E1534, Data!$B$2:$L$134, 7, FALSE))*'Coefficients - Win Probability'!$F$2</f>
        <v>#N/A</v>
      </c>
      <c r="G1533" s="5" t="str">
        <f>(VLOOKUP(Games!B1534, Data!$B$2:$L$134, 8, FALSE)-VLOOKUP(Games!E1534, Data!$B$2:$L$134, 8, FALSE))*'Coefficients - Win Probability'!$G$2</f>
        <v>#N/A</v>
      </c>
      <c r="H1533" s="5" t="str">
        <f>(VLOOKUP(Games!B1534, Data!$B$2:$L$134, 9, FALSE)-VLOOKUP(Games!E1534, Data!$B$2:$L$134, 9, FALSE))*'Coefficients - Win Probability'!$H$2</f>
        <v>#N/A</v>
      </c>
      <c r="I1533" s="5" t="str">
        <f>(VLOOKUP(Games!B1534, Data!$B$2:$L$134, 10, FALSE)-VLOOKUP(Games!E1534, Data!$B$2:$L$134, 10, FALSE))*'Coefficients - Win Probability'!$I$2</f>
        <v>#N/A</v>
      </c>
      <c r="J1533" s="5" t="str">
        <f>(IF(AND(VLOOKUP(Games!B1534, Data!$B$2:$L$134, 11, FALSE)=1, VLOOKUP(Games!E1534, Data!$B$2:$L$134, 11, FALSE)&lt;&gt;1), 1,0))*'Coefficients - Win Probability'!$J$2</f>
        <v>#N/A</v>
      </c>
      <c r="K1533" s="5" t="str">
        <f>(IF(AND(VLOOKUP(Games!B1534, Data!$B$2:$L$134, 11, FALSE)&lt;&gt;1, VLOOKUP(Games!E1534, Data!$B$2:$L$134, 11, FALSE)=1), 1,0))*'Coefficients - Win Probability'!$K$2</f>
        <v>#N/A</v>
      </c>
      <c r="L1533" s="5" t="str">
        <f>(VLOOKUP(Games!B1534, Data!$B$2:$L$134, 3, FALSE)-VLOOKUP(Games!E1534, Data!$B$2:$L$134, 3, FALSE))*'Coefficients - Win Probability'!$L$2</f>
        <v>#N/A</v>
      </c>
      <c r="N1533" s="5" t="str">
        <f t="shared" si="1"/>
        <v>#N/A</v>
      </c>
    </row>
    <row r="1534" ht="14.25" customHeight="1">
      <c r="A1534" s="5" t="n">
        <f>'Coefficients - Win Probability'!$A$2</f>
        <v>0</v>
      </c>
      <c r="B1534" s="5" t="n">
        <f>(Games!G1535)*'Coefficients - Win Probability'!$B$2</f>
        <v>0</v>
      </c>
      <c r="C1534" s="5" t="str">
        <f>(VLOOKUP(Games!B1535, Data!$B$2:$L$134, 4, FALSE)-VLOOKUP(Games!E1535, Data!$B$2:$L$134, 4, FALSE))*'Coefficients - Win Probability'!$C$2</f>
        <v>#N/A</v>
      </c>
      <c r="D1534" s="5" t="str">
        <f>(VLOOKUP(Games!B1535, Data!$B$2:$L$134, 5, FALSE)-VLOOKUP(Games!E1535, Data!$B$2:$L$134, 5, FALSE))*'Coefficients - Win Probability'!$D$2</f>
        <v>#N/A</v>
      </c>
      <c r="E1534" s="5" t="str">
        <f>(VLOOKUP(Games!B1535, Data!$B$2:$L$134, 6, FALSE)-VLOOKUP(Games!E1535, Data!$B$2:$L$134, 6, FALSE))*'Coefficients - Win Probability'!$E$2</f>
        <v>#N/A</v>
      </c>
      <c r="F1534" s="5" t="str">
        <f>(VLOOKUP(Games!B1535, Data!$B$2:$L$134, 7, FALSE)-VLOOKUP(Games!E1535, Data!$B$2:$L$134, 7, FALSE))*'Coefficients - Win Probability'!$F$2</f>
        <v>#N/A</v>
      </c>
      <c r="G1534" s="5" t="str">
        <f>(VLOOKUP(Games!B1535, Data!$B$2:$L$134, 8, FALSE)-VLOOKUP(Games!E1535, Data!$B$2:$L$134, 8, FALSE))*'Coefficients - Win Probability'!$G$2</f>
        <v>#N/A</v>
      </c>
      <c r="H1534" s="5" t="str">
        <f>(VLOOKUP(Games!B1535, Data!$B$2:$L$134, 9, FALSE)-VLOOKUP(Games!E1535, Data!$B$2:$L$134, 9, FALSE))*'Coefficients - Win Probability'!$H$2</f>
        <v>#N/A</v>
      </c>
      <c r="I1534" s="5" t="str">
        <f>(VLOOKUP(Games!B1535, Data!$B$2:$L$134, 10, FALSE)-VLOOKUP(Games!E1535, Data!$B$2:$L$134, 10, FALSE))*'Coefficients - Win Probability'!$I$2</f>
        <v>#N/A</v>
      </c>
      <c r="J1534" s="5" t="str">
        <f>(IF(AND(VLOOKUP(Games!B1535, Data!$B$2:$L$134, 11, FALSE)=1, VLOOKUP(Games!E1535, Data!$B$2:$L$134, 11, FALSE)&lt;&gt;1), 1,0))*'Coefficients - Win Probability'!$J$2</f>
        <v>#N/A</v>
      </c>
      <c r="K1534" s="5" t="str">
        <f>(IF(AND(VLOOKUP(Games!B1535, Data!$B$2:$L$134, 11, FALSE)&lt;&gt;1, VLOOKUP(Games!E1535, Data!$B$2:$L$134, 11, FALSE)=1), 1,0))*'Coefficients - Win Probability'!$K$2</f>
        <v>#N/A</v>
      </c>
      <c r="L1534" s="5" t="str">
        <f>(VLOOKUP(Games!B1535, Data!$B$2:$L$134, 3, FALSE)-VLOOKUP(Games!E1535, Data!$B$2:$L$134, 3, FALSE))*'Coefficients - Win Probability'!$L$2</f>
        <v>#N/A</v>
      </c>
      <c r="N1534" s="5" t="str">
        <f t="shared" si="1"/>
        <v>#N/A</v>
      </c>
    </row>
    <row r="1535" ht="14.25" customHeight="1">
      <c r="A1535" s="5" t="n">
        <f>'Coefficients - Win Probability'!$A$2</f>
        <v>0</v>
      </c>
      <c r="B1535" s="5" t="n">
        <f>(Games!G1536)*'Coefficients - Win Probability'!$B$2</f>
        <v>0</v>
      </c>
      <c r="C1535" s="5" t="str">
        <f>(VLOOKUP(Games!B1536, Data!$B$2:$L$134, 4, FALSE)-VLOOKUP(Games!E1536, Data!$B$2:$L$134, 4, FALSE))*'Coefficients - Win Probability'!$C$2</f>
        <v>#N/A</v>
      </c>
      <c r="D1535" s="5" t="str">
        <f>(VLOOKUP(Games!B1536, Data!$B$2:$L$134, 5, FALSE)-VLOOKUP(Games!E1536, Data!$B$2:$L$134, 5, FALSE))*'Coefficients - Win Probability'!$D$2</f>
        <v>#N/A</v>
      </c>
      <c r="E1535" s="5" t="str">
        <f>(VLOOKUP(Games!B1536, Data!$B$2:$L$134, 6, FALSE)-VLOOKUP(Games!E1536, Data!$B$2:$L$134, 6, FALSE))*'Coefficients - Win Probability'!$E$2</f>
        <v>#N/A</v>
      </c>
      <c r="F1535" s="5" t="str">
        <f>(VLOOKUP(Games!B1536, Data!$B$2:$L$134, 7, FALSE)-VLOOKUP(Games!E1536, Data!$B$2:$L$134, 7, FALSE))*'Coefficients - Win Probability'!$F$2</f>
        <v>#N/A</v>
      </c>
      <c r="G1535" s="5" t="str">
        <f>(VLOOKUP(Games!B1536, Data!$B$2:$L$134, 8, FALSE)-VLOOKUP(Games!E1536, Data!$B$2:$L$134, 8, FALSE))*'Coefficients - Win Probability'!$G$2</f>
        <v>#N/A</v>
      </c>
      <c r="H1535" s="5" t="str">
        <f>(VLOOKUP(Games!B1536, Data!$B$2:$L$134, 9, FALSE)-VLOOKUP(Games!E1536, Data!$B$2:$L$134, 9, FALSE))*'Coefficients - Win Probability'!$H$2</f>
        <v>#N/A</v>
      </c>
      <c r="I1535" s="5" t="str">
        <f>(VLOOKUP(Games!B1536, Data!$B$2:$L$134, 10, FALSE)-VLOOKUP(Games!E1536, Data!$B$2:$L$134, 10, FALSE))*'Coefficients - Win Probability'!$I$2</f>
        <v>#N/A</v>
      </c>
      <c r="J1535" s="5" t="str">
        <f>(IF(AND(VLOOKUP(Games!B1536, Data!$B$2:$L$134, 11, FALSE)=1, VLOOKUP(Games!E1536, Data!$B$2:$L$134, 11, FALSE)&lt;&gt;1), 1,0))*'Coefficients - Win Probability'!$J$2</f>
        <v>#N/A</v>
      </c>
      <c r="K1535" s="5" t="str">
        <f>(IF(AND(VLOOKUP(Games!B1536, Data!$B$2:$L$134, 11, FALSE)&lt;&gt;1, VLOOKUP(Games!E1536, Data!$B$2:$L$134, 11, FALSE)=1), 1,0))*'Coefficients - Win Probability'!$K$2</f>
        <v>#N/A</v>
      </c>
      <c r="L1535" s="5" t="str">
        <f>(VLOOKUP(Games!B1536, Data!$B$2:$L$134, 3, FALSE)-VLOOKUP(Games!E1536, Data!$B$2:$L$134, 3, FALSE))*'Coefficients - Win Probability'!$L$2</f>
        <v>#N/A</v>
      </c>
      <c r="N1535" s="5" t="str">
        <f t="shared" si="1"/>
        <v>#N/A</v>
      </c>
    </row>
    <row r="1536" ht="14.25" customHeight="1">
      <c r="A1536" s="5" t="n">
        <f>'Coefficients - Win Probability'!$A$2</f>
        <v>0</v>
      </c>
      <c r="B1536" s="5" t="n">
        <f>(Games!G1537)*'Coefficients - Win Probability'!$B$2</f>
        <v>0</v>
      </c>
      <c r="C1536" s="5" t="str">
        <f>(VLOOKUP(Games!B1537, Data!$B$2:$L$134, 4, FALSE)-VLOOKUP(Games!E1537, Data!$B$2:$L$134, 4, FALSE))*'Coefficients - Win Probability'!$C$2</f>
        <v>#N/A</v>
      </c>
      <c r="D1536" s="5" t="str">
        <f>(VLOOKUP(Games!B1537, Data!$B$2:$L$134, 5, FALSE)-VLOOKUP(Games!E1537, Data!$B$2:$L$134, 5, FALSE))*'Coefficients - Win Probability'!$D$2</f>
        <v>#N/A</v>
      </c>
      <c r="E1536" s="5" t="str">
        <f>(VLOOKUP(Games!B1537, Data!$B$2:$L$134, 6, FALSE)-VLOOKUP(Games!E1537, Data!$B$2:$L$134, 6, FALSE))*'Coefficients - Win Probability'!$E$2</f>
        <v>#N/A</v>
      </c>
      <c r="F1536" s="5" t="str">
        <f>(VLOOKUP(Games!B1537, Data!$B$2:$L$134, 7, FALSE)-VLOOKUP(Games!E1537, Data!$B$2:$L$134, 7, FALSE))*'Coefficients - Win Probability'!$F$2</f>
        <v>#N/A</v>
      </c>
      <c r="G1536" s="5" t="str">
        <f>(VLOOKUP(Games!B1537, Data!$B$2:$L$134, 8, FALSE)-VLOOKUP(Games!E1537, Data!$B$2:$L$134, 8, FALSE))*'Coefficients - Win Probability'!$G$2</f>
        <v>#N/A</v>
      </c>
      <c r="H1536" s="5" t="str">
        <f>(VLOOKUP(Games!B1537, Data!$B$2:$L$134, 9, FALSE)-VLOOKUP(Games!E1537, Data!$B$2:$L$134, 9, FALSE))*'Coefficients - Win Probability'!$H$2</f>
        <v>#N/A</v>
      </c>
      <c r="I1536" s="5" t="str">
        <f>(VLOOKUP(Games!B1537, Data!$B$2:$L$134, 10, FALSE)-VLOOKUP(Games!E1537, Data!$B$2:$L$134, 10, FALSE))*'Coefficients - Win Probability'!$I$2</f>
        <v>#N/A</v>
      </c>
      <c r="J1536" s="5" t="str">
        <f>(IF(AND(VLOOKUP(Games!B1537, Data!$B$2:$L$134, 11, FALSE)=1, VLOOKUP(Games!E1537, Data!$B$2:$L$134, 11, FALSE)&lt;&gt;1), 1,0))*'Coefficients - Win Probability'!$J$2</f>
        <v>#N/A</v>
      </c>
      <c r="K1536" s="5" t="str">
        <f>(IF(AND(VLOOKUP(Games!B1537, Data!$B$2:$L$134, 11, FALSE)&lt;&gt;1, VLOOKUP(Games!E1537, Data!$B$2:$L$134, 11, FALSE)=1), 1,0))*'Coefficients - Win Probability'!$K$2</f>
        <v>#N/A</v>
      </c>
      <c r="L1536" s="5" t="str">
        <f>(VLOOKUP(Games!B1537, Data!$B$2:$L$134, 3, FALSE)-VLOOKUP(Games!E1537, Data!$B$2:$L$134, 3, FALSE))*'Coefficients - Win Probability'!$L$2</f>
        <v>#N/A</v>
      </c>
      <c r="N1536" s="5" t="str">
        <f t="shared" si="1"/>
        <v>#N/A</v>
      </c>
    </row>
    <row r="1537" ht="14.25" customHeight="1">
      <c r="A1537" s="5" t="n">
        <f>'Coefficients - Win Probability'!$A$2</f>
        <v>0</v>
      </c>
      <c r="B1537" s="5" t="n">
        <f>(Games!G1538)*'Coefficients - Win Probability'!$B$2</f>
        <v>0</v>
      </c>
      <c r="C1537" s="5" t="str">
        <f>(VLOOKUP(Games!B1538, Data!$B$2:$L$134, 4, FALSE)-VLOOKUP(Games!E1538, Data!$B$2:$L$134, 4, FALSE))*'Coefficients - Win Probability'!$C$2</f>
        <v>#N/A</v>
      </c>
      <c r="D1537" s="5" t="str">
        <f>(VLOOKUP(Games!B1538, Data!$B$2:$L$134, 5, FALSE)-VLOOKUP(Games!E1538, Data!$B$2:$L$134, 5, FALSE))*'Coefficients - Win Probability'!$D$2</f>
        <v>#N/A</v>
      </c>
      <c r="E1537" s="5" t="str">
        <f>(VLOOKUP(Games!B1538, Data!$B$2:$L$134, 6, FALSE)-VLOOKUP(Games!E1538, Data!$B$2:$L$134, 6, FALSE))*'Coefficients - Win Probability'!$E$2</f>
        <v>#N/A</v>
      </c>
      <c r="F1537" s="5" t="str">
        <f>(VLOOKUP(Games!B1538, Data!$B$2:$L$134, 7, FALSE)-VLOOKUP(Games!E1538, Data!$B$2:$L$134, 7, FALSE))*'Coefficients - Win Probability'!$F$2</f>
        <v>#N/A</v>
      </c>
      <c r="G1537" s="5" t="str">
        <f>(VLOOKUP(Games!B1538, Data!$B$2:$L$134, 8, FALSE)-VLOOKUP(Games!E1538, Data!$B$2:$L$134, 8, FALSE))*'Coefficients - Win Probability'!$G$2</f>
        <v>#N/A</v>
      </c>
      <c r="H1537" s="5" t="str">
        <f>(VLOOKUP(Games!B1538, Data!$B$2:$L$134, 9, FALSE)-VLOOKUP(Games!E1538, Data!$B$2:$L$134, 9, FALSE))*'Coefficients - Win Probability'!$H$2</f>
        <v>#N/A</v>
      </c>
      <c r="I1537" s="5" t="str">
        <f>(VLOOKUP(Games!B1538, Data!$B$2:$L$134, 10, FALSE)-VLOOKUP(Games!E1538, Data!$B$2:$L$134, 10, FALSE))*'Coefficients - Win Probability'!$I$2</f>
        <v>#N/A</v>
      </c>
      <c r="J1537" s="5" t="str">
        <f>(IF(AND(VLOOKUP(Games!B1538, Data!$B$2:$L$134, 11, FALSE)=1, VLOOKUP(Games!E1538, Data!$B$2:$L$134, 11, FALSE)&lt;&gt;1), 1,0))*'Coefficients - Win Probability'!$J$2</f>
        <v>#N/A</v>
      </c>
      <c r="K1537" s="5" t="str">
        <f>(IF(AND(VLOOKUP(Games!B1538, Data!$B$2:$L$134, 11, FALSE)&lt;&gt;1, VLOOKUP(Games!E1538, Data!$B$2:$L$134, 11, FALSE)=1), 1,0))*'Coefficients - Win Probability'!$K$2</f>
        <v>#N/A</v>
      </c>
      <c r="L1537" s="5" t="str">
        <f>(VLOOKUP(Games!B1538, Data!$B$2:$L$134, 3, FALSE)-VLOOKUP(Games!E1538, Data!$B$2:$L$134, 3, FALSE))*'Coefficients - Win Probability'!$L$2</f>
        <v>#N/A</v>
      </c>
      <c r="N1537" s="5" t="str">
        <f t="shared" si="1"/>
        <v>#N/A</v>
      </c>
    </row>
    <row r="1538" ht="14.25" customHeight="1">
      <c r="A1538" s="5" t="n">
        <f>'Coefficients - Win Probability'!$A$2</f>
        <v>0</v>
      </c>
      <c r="B1538" s="5" t="n">
        <f>(Games!G1539)*'Coefficients - Win Probability'!$B$2</f>
        <v>0</v>
      </c>
      <c r="C1538" s="5" t="str">
        <f>(VLOOKUP(Games!B1539, Data!$B$2:$L$134, 4, FALSE)-VLOOKUP(Games!E1539, Data!$B$2:$L$134, 4, FALSE))*'Coefficients - Win Probability'!$C$2</f>
        <v>#N/A</v>
      </c>
      <c r="D1538" s="5" t="str">
        <f>(VLOOKUP(Games!B1539, Data!$B$2:$L$134, 5, FALSE)-VLOOKUP(Games!E1539, Data!$B$2:$L$134, 5, FALSE))*'Coefficients - Win Probability'!$D$2</f>
        <v>#N/A</v>
      </c>
      <c r="E1538" s="5" t="str">
        <f>(VLOOKUP(Games!B1539, Data!$B$2:$L$134, 6, FALSE)-VLOOKUP(Games!E1539, Data!$B$2:$L$134, 6, FALSE))*'Coefficients - Win Probability'!$E$2</f>
        <v>#N/A</v>
      </c>
      <c r="F1538" s="5" t="str">
        <f>(VLOOKUP(Games!B1539, Data!$B$2:$L$134, 7, FALSE)-VLOOKUP(Games!E1539, Data!$B$2:$L$134, 7, FALSE))*'Coefficients - Win Probability'!$F$2</f>
        <v>#N/A</v>
      </c>
      <c r="G1538" s="5" t="str">
        <f>(VLOOKUP(Games!B1539, Data!$B$2:$L$134, 8, FALSE)-VLOOKUP(Games!E1539, Data!$B$2:$L$134, 8, FALSE))*'Coefficients - Win Probability'!$G$2</f>
        <v>#N/A</v>
      </c>
      <c r="H1538" s="5" t="str">
        <f>(VLOOKUP(Games!B1539, Data!$B$2:$L$134, 9, FALSE)-VLOOKUP(Games!E1539, Data!$B$2:$L$134, 9, FALSE))*'Coefficients - Win Probability'!$H$2</f>
        <v>#N/A</v>
      </c>
      <c r="I1538" s="5" t="str">
        <f>(VLOOKUP(Games!B1539, Data!$B$2:$L$134, 10, FALSE)-VLOOKUP(Games!E1539, Data!$B$2:$L$134, 10, FALSE))*'Coefficients - Win Probability'!$I$2</f>
        <v>#N/A</v>
      </c>
      <c r="J1538" s="5" t="str">
        <f>(IF(AND(VLOOKUP(Games!B1539, Data!$B$2:$L$134, 11, FALSE)=1, VLOOKUP(Games!E1539, Data!$B$2:$L$134, 11, FALSE)&lt;&gt;1), 1,0))*'Coefficients - Win Probability'!$J$2</f>
        <v>#N/A</v>
      </c>
      <c r="K1538" s="5" t="str">
        <f>(IF(AND(VLOOKUP(Games!B1539, Data!$B$2:$L$134, 11, FALSE)&lt;&gt;1, VLOOKUP(Games!E1539, Data!$B$2:$L$134, 11, FALSE)=1), 1,0))*'Coefficients - Win Probability'!$K$2</f>
        <v>#N/A</v>
      </c>
      <c r="L1538" s="5" t="str">
        <f>(VLOOKUP(Games!B1539, Data!$B$2:$L$134, 3, FALSE)-VLOOKUP(Games!E1539, Data!$B$2:$L$134, 3, FALSE))*'Coefficients - Win Probability'!$L$2</f>
        <v>#N/A</v>
      </c>
    </row>
    <row r="1539" ht="14.25" customHeight="1">
      <c r="A1539" s="5" t="n">
        <f>'Coefficients - Win Probability'!$A$2</f>
        <v>0</v>
      </c>
      <c r="B1539" s="5" t="n">
        <f>(Games!G1540)*'Coefficients - Win Probability'!$B$2</f>
        <v>0</v>
      </c>
      <c r="C1539" s="5" t="str">
        <f>(VLOOKUP(Games!B1540, Data!$B$2:$L$134, 4, FALSE)-VLOOKUP(Games!E1540, Data!$B$2:$L$134, 4, FALSE))*'Coefficients - Win Probability'!$C$2</f>
        <v>#N/A</v>
      </c>
      <c r="D1539" s="5" t="str">
        <f>(VLOOKUP(Games!B1540, Data!$B$2:$L$134, 5, FALSE)-VLOOKUP(Games!E1540, Data!$B$2:$L$134, 5, FALSE))*'Coefficients - Win Probability'!$D$2</f>
        <v>#N/A</v>
      </c>
      <c r="E1539" s="5" t="str">
        <f>(VLOOKUP(Games!B1540, Data!$B$2:$L$134, 6, FALSE)-VLOOKUP(Games!E1540, Data!$B$2:$L$134, 6, FALSE))*'Coefficients - Win Probability'!$E$2</f>
        <v>#N/A</v>
      </c>
      <c r="F1539" s="5" t="str">
        <f>(VLOOKUP(Games!B1540, Data!$B$2:$L$134, 7, FALSE)-VLOOKUP(Games!E1540, Data!$B$2:$L$134, 7, FALSE))*'Coefficients - Win Probability'!$F$2</f>
        <v>#N/A</v>
      </c>
      <c r="G1539" s="5" t="str">
        <f>(VLOOKUP(Games!B1540, Data!$B$2:$L$134, 8, FALSE)-VLOOKUP(Games!E1540, Data!$B$2:$L$134, 8, FALSE))*'Coefficients - Win Probability'!$G$2</f>
        <v>#N/A</v>
      </c>
      <c r="H1539" s="5" t="str">
        <f>(VLOOKUP(Games!B1540, Data!$B$2:$L$134, 9, FALSE)-VLOOKUP(Games!E1540, Data!$B$2:$L$134, 9, FALSE))*'Coefficients - Win Probability'!$H$2</f>
        <v>#N/A</v>
      </c>
      <c r="I1539" s="5" t="str">
        <f>(VLOOKUP(Games!B1540, Data!$B$2:$L$134, 10, FALSE)-VLOOKUP(Games!E1540, Data!$B$2:$L$134, 10, FALSE))*'Coefficients - Win Probability'!$I$2</f>
        <v>#N/A</v>
      </c>
      <c r="J1539" s="5" t="str">
        <f>(IF(AND(VLOOKUP(Games!B1540, Data!$B$2:$L$134, 11, FALSE)=1, VLOOKUP(Games!E1540, Data!$B$2:$L$134, 11, FALSE)&lt;&gt;1), 1,0))*'Coefficients - Win Probability'!$J$2</f>
        <v>#N/A</v>
      </c>
      <c r="K1539" s="5" t="str">
        <f>(IF(AND(VLOOKUP(Games!B1540, Data!$B$2:$L$134, 11, FALSE)&lt;&gt;1, VLOOKUP(Games!E1540, Data!$B$2:$L$134, 11, FALSE)=1), 1,0))*'Coefficients - Win Probability'!$K$2</f>
        <v>#N/A</v>
      </c>
      <c r="L1539" s="5" t="str">
        <f>(VLOOKUP(Games!B1540, Data!$B$2:$L$134, 3, FALSE)-VLOOKUP(Games!E1540, Data!$B$2:$L$134, 3, FALSE))*'Coefficients - Win Probability'!$L$2</f>
        <v>#N/A</v>
      </c>
    </row>
    <row r="1540" ht="14.25" customHeight="1">
      <c r="A1540" s="5" t="n">
        <f>'Coefficients - Win Probability'!$A$2</f>
        <v>0</v>
      </c>
      <c r="B1540" s="5" t="n">
        <f>(Games!G1541)*'Coefficients - Win Probability'!$B$2</f>
        <v>0</v>
      </c>
      <c r="C1540" s="5" t="str">
        <f>(VLOOKUP(Games!B1541, Data!$B$2:$L$134, 4, FALSE)-VLOOKUP(Games!E1541, Data!$B$2:$L$134, 4, FALSE))*'Coefficients - Win Probability'!$C$2</f>
        <v>#N/A</v>
      </c>
      <c r="D1540" s="5" t="str">
        <f>(VLOOKUP(Games!B1541, Data!$B$2:$L$134, 5, FALSE)-VLOOKUP(Games!E1541, Data!$B$2:$L$134, 5, FALSE))*'Coefficients - Win Probability'!$D$2</f>
        <v>#N/A</v>
      </c>
      <c r="E1540" s="5" t="str">
        <f>(VLOOKUP(Games!B1541, Data!$B$2:$L$134, 6, FALSE)-VLOOKUP(Games!E1541, Data!$B$2:$L$134, 6, FALSE))*'Coefficients - Win Probability'!$E$2</f>
        <v>#N/A</v>
      </c>
      <c r="F1540" s="5" t="str">
        <f>(VLOOKUP(Games!B1541, Data!$B$2:$L$134, 7, FALSE)-VLOOKUP(Games!E1541, Data!$B$2:$L$134, 7, FALSE))*'Coefficients - Win Probability'!$F$2</f>
        <v>#N/A</v>
      </c>
      <c r="G1540" s="5" t="str">
        <f>(VLOOKUP(Games!B1541, Data!$B$2:$L$134, 8, FALSE)-VLOOKUP(Games!E1541, Data!$B$2:$L$134, 8, FALSE))*'Coefficients - Win Probability'!$G$2</f>
        <v>#N/A</v>
      </c>
      <c r="H1540" s="5" t="str">
        <f>(VLOOKUP(Games!B1541, Data!$B$2:$L$134, 9, FALSE)-VLOOKUP(Games!E1541, Data!$B$2:$L$134, 9, FALSE))*'Coefficients - Win Probability'!$H$2</f>
        <v>#N/A</v>
      </c>
      <c r="I1540" s="5" t="str">
        <f>(VLOOKUP(Games!B1541, Data!$B$2:$L$134, 10, FALSE)-VLOOKUP(Games!E1541, Data!$B$2:$L$134, 10, FALSE))*'Coefficients - Win Probability'!$I$2</f>
        <v>#N/A</v>
      </c>
      <c r="J1540" s="5" t="str">
        <f>(IF(AND(VLOOKUP(Games!B1541, Data!$B$2:$L$134, 11, FALSE)=1, VLOOKUP(Games!E1541, Data!$B$2:$L$134, 11, FALSE)&lt;&gt;1), 1,0))*'Coefficients - Win Probability'!$J$2</f>
        <v>#N/A</v>
      </c>
      <c r="K1540" s="5" t="str">
        <f>(IF(AND(VLOOKUP(Games!B1541, Data!$B$2:$L$134, 11, FALSE)&lt;&gt;1, VLOOKUP(Games!E1541, Data!$B$2:$L$134, 11, FALSE)=1), 1,0))*'Coefficients - Win Probability'!$K$2</f>
        <v>#N/A</v>
      </c>
      <c r="L1540" s="5" t="str">
        <f>(VLOOKUP(Games!B1541, Data!$B$2:$L$134, 3, FALSE)-VLOOKUP(Games!E1541, Data!$B$2:$L$134, 3, FALSE))*'Coefficients - Win Probability'!$L$2</f>
        <v>#N/A</v>
      </c>
    </row>
    <row r="1541" ht="14.25" customHeight="1">
      <c r="A1541" s="5" t="n">
        <f>'Coefficients - Win Probability'!$A$2</f>
        <v>0</v>
      </c>
      <c r="B1541" s="5" t="n">
        <f>(Games!G1542)*'Coefficients - Win Probability'!$B$2</f>
        <v>0</v>
      </c>
      <c r="C1541" s="5" t="str">
        <f>(VLOOKUP(Games!B1542, Data!$B$2:$L$134, 4, FALSE)-VLOOKUP(Games!E1542, Data!$B$2:$L$134, 4, FALSE))*'Coefficients - Win Probability'!$C$2</f>
        <v>#N/A</v>
      </c>
      <c r="D1541" s="5" t="str">
        <f>(VLOOKUP(Games!B1542, Data!$B$2:$L$134, 5, FALSE)-VLOOKUP(Games!E1542, Data!$B$2:$L$134, 5, FALSE))*'Coefficients - Win Probability'!$D$2</f>
        <v>#N/A</v>
      </c>
      <c r="E1541" s="5" t="str">
        <f>(VLOOKUP(Games!B1542, Data!$B$2:$L$134, 6, FALSE)-VLOOKUP(Games!E1542, Data!$B$2:$L$134, 6, FALSE))*'Coefficients - Win Probability'!$E$2</f>
        <v>#N/A</v>
      </c>
      <c r="F1541" s="5" t="str">
        <f>(VLOOKUP(Games!B1542, Data!$B$2:$L$134, 7, FALSE)-VLOOKUP(Games!E1542, Data!$B$2:$L$134, 7, FALSE))*'Coefficients - Win Probability'!$F$2</f>
        <v>#N/A</v>
      </c>
      <c r="G1541" s="5" t="str">
        <f>(VLOOKUP(Games!B1542, Data!$B$2:$L$134, 8, FALSE)-VLOOKUP(Games!E1542, Data!$B$2:$L$134, 8, FALSE))*'Coefficients - Win Probability'!$G$2</f>
        <v>#N/A</v>
      </c>
      <c r="H1541" s="5" t="str">
        <f>(VLOOKUP(Games!B1542, Data!$B$2:$L$134, 9, FALSE)-VLOOKUP(Games!E1542, Data!$B$2:$L$134, 9, FALSE))*'Coefficients - Win Probability'!$H$2</f>
        <v>#N/A</v>
      </c>
      <c r="I1541" s="5" t="str">
        <f>(VLOOKUP(Games!B1542, Data!$B$2:$L$134, 10, FALSE)-VLOOKUP(Games!E1542, Data!$B$2:$L$134, 10, FALSE))*'Coefficients - Win Probability'!$I$2</f>
        <v>#N/A</v>
      </c>
      <c r="J1541" s="5" t="str">
        <f>(IF(AND(VLOOKUP(Games!B1542, Data!$B$2:$L$134, 11, FALSE)=1, VLOOKUP(Games!E1542, Data!$B$2:$L$134, 11, FALSE)&lt;&gt;1), 1,0))*'Coefficients - Win Probability'!$J$2</f>
        <v>#N/A</v>
      </c>
      <c r="K1541" s="5" t="str">
        <f>(IF(AND(VLOOKUP(Games!B1542, Data!$B$2:$L$134, 11, FALSE)&lt;&gt;1, VLOOKUP(Games!E1542, Data!$B$2:$L$134, 11, FALSE)=1), 1,0))*'Coefficients - Win Probability'!$K$2</f>
        <v>#N/A</v>
      </c>
      <c r="L1541" s="5" t="str">
        <f>(VLOOKUP(Games!B1542, Data!$B$2:$L$134, 3, FALSE)-VLOOKUP(Games!E1542, Data!$B$2:$L$134, 3, FALSE))*'Coefficients - Win Probability'!$L$2</f>
        <v>#N/A</v>
      </c>
    </row>
    <row r="1542" ht="14.25" customHeight="1">
      <c r="A1542" s="5" t="n">
        <f>'Coefficients - Win Probability'!$A$2</f>
        <v>0</v>
      </c>
      <c r="B1542" s="5" t="n">
        <f>(Games!G1543)*'Coefficients - Win Probability'!$B$2</f>
        <v>0</v>
      </c>
      <c r="C1542" s="5" t="str">
        <f>(VLOOKUP(Games!B1543, Data!$B$2:$L$134, 4, FALSE)-VLOOKUP(Games!E1543, Data!$B$2:$L$134, 4, FALSE))*'Coefficients - Win Probability'!$C$2</f>
        <v>#N/A</v>
      </c>
      <c r="D1542" s="5" t="str">
        <f>(VLOOKUP(Games!B1543, Data!$B$2:$L$134, 5, FALSE)-VLOOKUP(Games!E1543, Data!$B$2:$L$134, 5, FALSE))*'Coefficients - Win Probability'!$D$2</f>
        <v>#N/A</v>
      </c>
      <c r="E1542" s="5" t="str">
        <f>(VLOOKUP(Games!B1543, Data!$B$2:$L$134, 6, FALSE)-VLOOKUP(Games!E1543, Data!$B$2:$L$134, 6, FALSE))*'Coefficients - Win Probability'!$E$2</f>
        <v>#N/A</v>
      </c>
      <c r="F1542" s="5" t="str">
        <f>(VLOOKUP(Games!B1543, Data!$B$2:$L$134, 7, FALSE)-VLOOKUP(Games!E1543, Data!$B$2:$L$134, 7, FALSE))*'Coefficients - Win Probability'!$F$2</f>
        <v>#N/A</v>
      </c>
      <c r="G1542" s="5" t="str">
        <f>(VLOOKUP(Games!B1543, Data!$B$2:$L$134, 8, FALSE)-VLOOKUP(Games!E1543, Data!$B$2:$L$134, 8, FALSE))*'Coefficients - Win Probability'!$G$2</f>
        <v>#N/A</v>
      </c>
      <c r="H1542" s="5" t="str">
        <f>(VLOOKUP(Games!B1543, Data!$B$2:$L$134, 9, FALSE)-VLOOKUP(Games!E1543, Data!$B$2:$L$134, 9, FALSE))*'Coefficients - Win Probability'!$H$2</f>
        <v>#N/A</v>
      </c>
      <c r="I1542" s="5" t="str">
        <f>(VLOOKUP(Games!B1543, Data!$B$2:$L$134, 10, FALSE)-VLOOKUP(Games!E1543, Data!$B$2:$L$134, 10, FALSE))*'Coefficients - Win Probability'!$I$2</f>
        <v>#N/A</v>
      </c>
      <c r="J1542" s="5" t="str">
        <f>(IF(AND(VLOOKUP(Games!B1543, Data!$B$2:$L$134, 11, FALSE)=1, VLOOKUP(Games!E1543, Data!$B$2:$L$134, 11, FALSE)&lt;&gt;1), 1,0))*'Coefficients - Win Probability'!$J$2</f>
        <v>#N/A</v>
      </c>
      <c r="K1542" s="5" t="str">
        <f>(IF(AND(VLOOKUP(Games!B1543, Data!$B$2:$L$134, 11, FALSE)&lt;&gt;1, VLOOKUP(Games!E1543, Data!$B$2:$L$134, 11, FALSE)=1), 1,0))*'Coefficients - Win Probability'!$K$2</f>
        <v>#N/A</v>
      </c>
      <c r="L1542" s="5" t="str">
        <f>(VLOOKUP(Games!B1543, Data!$B$2:$L$134, 3, FALSE)-VLOOKUP(Games!E1543, Data!$B$2:$L$134, 3, FALSE))*'Coefficients - Win Probability'!$L$2</f>
        <v>#N/A</v>
      </c>
    </row>
    <row r="1543" ht="14.25" customHeight="1">
      <c r="A1543" s="5" t="n">
        <f>'Coefficients - Win Probability'!$A$2</f>
        <v>0</v>
      </c>
      <c r="B1543" s="5" t="n">
        <f>(Games!G1544)*'Coefficients - Win Probability'!$B$2</f>
        <v>0</v>
      </c>
      <c r="C1543" s="5" t="str">
        <f>(VLOOKUP(Games!B1544, Data!$B$2:$L$134, 4, FALSE)-VLOOKUP(Games!E1544, Data!$B$2:$L$134, 4, FALSE))*'Coefficients - Win Probability'!$C$2</f>
        <v>#N/A</v>
      </c>
      <c r="D1543" s="5" t="str">
        <f>(VLOOKUP(Games!B1544, Data!$B$2:$L$134, 5, FALSE)-VLOOKUP(Games!E1544, Data!$B$2:$L$134, 5, FALSE))*'Coefficients - Win Probability'!$D$2</f>
        <v>#N/A</v>
      </c>
      <c r="E1543" s="5" t="str">
        <f>(VLOOKUP(Games!B1544, Data!$B$2:$L$134, 6, FALSE)-VLOOKUP(Games!E1544, Data!$B$2:$L$134, 6, FALSE))*'Coefficients - Win Probability'!$E$2</f>
        <v>#N/A</v>
      </c>
      <c r="F1543" s="5" t="str">
        <f>(VLOOKUP(Games!B1544, Data!$B$2:$L$134, 7, FALSE)-VLOOKUP(Games!E1544, Data!$B$2:$L$134, 7, FALSE))*'Coefficients - Win Probability'!$F$2</f>
        <v>#N/A</v>
      </c>
      <c r="G1543" s="5" t="str">
        <f>(VLOOKUP(Games!B1544, Data!$B$2:$L$134, 8, FALSE)-VLOOKUP(Games!E1544, Data!$B$2:$L$134, 8, FALSE))*'Coefficients - Win Probability'!$G$2</f>
        <v>#N/A</v>
      </c>
      <c r="H1543" s="5" t="str">
        <f>(VLOOKUP(Games!B1544, Data!$B$2:$L$134, 9, FALSE)-VLOOKUP(Games!E1544, Data!$B$2:$L$134, 9, FALSE))*'Coefficients - Win Probability'!$H$2</f>
        <v>#N/A</v>
      </c>
      <c r="I1543" s="5" t="str">
        <f>(VLOOKUP(Games!B1544, Data!$B$2:$L$134, 10, FALSE)-VLOOKUP(Games!E1544, Data!$B$2:$L$134, 10, FALSE))*'Coefficients - Win Probability'!$I$2</f>
        <v>#N/A</v>
      </c>
      <c r="J1543" s="5" t="str">
        <f>(IF(AND(VLOOKUP(Games!B1544, Data!$B$2:$L$134, 11, FALSE)=1, VLOOKUP(Games!E1544, Data!$B$2:$L$134, 11, FALSE)&lt;&gt;1), 1,0))*'Coefficients - Win Probability'!$J$2</f>
        <v>#N/A</v>
      </c>
      <c r="K1543" s="5" t="str">
        <f>(IF(AND(VLOOKUP(Games!B1544, Data!$B$2:$L$134, 11, FALSE)&lt;&gt;1, VLOOKUP(Games!E1544, Data!$B$2:$L$134, 11, FALSE)=1), 1,0))*'Coefficients - Win Probability'!$K$2</f>
        <v>#N/A</v>
      </c>
      <c r="L1543" s="5" t="str">
        <f>(VLOOKUP(Games!B1544, Data!$B$2:$L$134, 3, FALSE)-VLOOKUP(Games!E1544, Data!$B$2:$L$134, 3, FALSE))*'Coefficients - Win Probability'!$L$2</f>
        <v>#N/A</v>
      </c>
    </row>
    <row r="1544" ht="14.25" customHeight="1">
      <c r="A1544" s="5" t="n">
        <f>'Coefficients - Win Probability'!$A$2</f>
        <v>0</v>
      </c>
      <c r="B1544" s="5" t="n">
        <f>(Games!G1545)*'Coefficients - Win Probability'!$B$2</f>
        <v>0</v>
      </c>
      <c r="C1544" s="5" t="str">
        <f>(VLOOKUP(Games!B1545, Data!$B$2:$L$134, 4, FALSE)-VLOOKUP(Games!E1545, Data!$B$2:$L$134, 4, FALSE))*'Coefficients - Win Probability'!$C$2</f>
        <v>#N/A</v>
      </c>
      <c r="D1544" s="5" t="str">
        <f>(VLOOKUP(Games!B1545, Data!$B$2:$L$134, 5, FALSE)-VLOOKUP(Games!E1545, Data!$B$2:$L$134, 5, FALSE))*'Coefficients - Win Probability'!$D$2</f>
        <v>#N/A</v>
      </c>
      <c r="E1544" s="5" t="str">
        <f>(VLOOKUP(Games!B1545, Data!$B$2:$L$134, 6, FALSE)-VLOOKUP(Games!E1545, Data!$B$2:$L$134, 6, FALSE))*'Coefficients - Win Probability'!$E$2</f>
        <v>#N/A</v>
      </c>
      <c r="F1544" s="5" t="str">
        <f>(VLOOKUP(Games!B1545, Data!$B$2:$L$134, 7, FALSE)-VLOOKUP(Games!E1545, Data!$B$2:$L$134, 7, FALSE))*'Coefficients - Win Probability'!$F$2</f>
        <v>#N/A</v>
      </c>
      <c r="G1544" s="5" t="str">
        <f>(VLOOKUP(Games!B1545, Data!$B$2:$L$134, 8, FALSE)-VLOOKUP(Games!E1545, Data!$B$2:$L$134, 8, FALSE))*'Coefficients - Win Probability'!$G$2</f>
        <v>#N/A</v>
      </c>
      <c r="H1544" s="5" t="str">
        <f>(VLOOKUP(Games!B1545, Data!$B$2:$L$134, 9, FALSE)-VLOOKUP(Games!E1545, Data!$B$2:$L$134, 9, FALSE))*'Coefficients - Win Probability'!$H$2</f>
        <v>#N/A</v>
      </c>
      <c r="I1544" s="5" t="str">
        <f>(VLOOKUP(Games!B1545, Data!$B$2:$L$134, 10, FALSE)-VLOOKUP(Games!E1545, Data!$B$2:$L$134, 10, FALSE))*'Coefficients - Win Probability'!$I$2</f>
        <v>#N/A</v>
      </c>
      <c r="J1544" s="5" t="str">
        <f>(IF(AND(VLOOKUP(Games!B1545, Data!$B$2:$L$134, 11, FALSE)=1, VLOOKUP(Games!E1545, Data!$B$2:$L$134, 11, FALSE)&lt;&gt;1), 1,0))*'Coefficients - Win Probability'!$J$2</f>
        <v>#N/A</v>
      </c>
      <c r="K1544" s="5" t="str">
        <f>(IF(AND(VLOOKUP(Games!B1545, Data!$B$2:$L$134, 11, FALSE)&lt;&gt;1, VLOOKUP(Games!E1545, Data!$B$2:$L$134, 11, FALSE)=1), 1,0))*'Coefficients - Win Probability'!$K$2</f>
        <v>#N/A</v>
      </c>
      <c r="L1544" s="5" t="str">
        <f>(VLOOKUP(Games!B1545, Data!$B$2:$L$134, 3, FALSE)-VLOOKUP(Games!E1545, Data!$B$2:$L$134, 3, FALSE))*'Coefficients - Win Probability'!$L$2</f>
        <v>#N/A</v>
      </c>
    </row>
    <row r="1545" ht="14.25" customHeight="1">
      <c r="A1545" s="5" t="n">
        <f>'Coefficients - Win Probability'!$A$2</f>
        <v>0</v>
      </c>
      <c r="B1545" s="5" t="n">
        <f>(Games!G1546)*'Coefficients - Win Probability'!$B$2</f>
        <v>0</v>
      </c>
      <c r="C1545" s="5" t="str">
        <f>(VLOOKUP(Games!B1546, Data!$B$2:$L$134, 4, FALSE)-VLOOKUP(Games!E1546, Data!$B$2:$L$134, 4, FALSE))*'Coefficients - Win Probability'!$C$2</f>
        <v>#N/A</v>
      </c>
      <c r="D1545" s="5" t="str">
        <f>(VLOOKUP(Games!B1546, Data!$B$2:$L$134, 5, FALSE)-VLOOKUP(Games!E1546, Data!$B$2:$L$134, 5, FALSE))*'Coefficients - Win Probability'!$D$2</f>
        <v>#N/A</v>
      </c>
      <c r="E1545" s="5" t="str">
        <f>(VLOOKUP(Games!B1546, Data!$B$2:$L$134, 6, FALSE)-VLOOKUP(Games!E1546, Data!$B$2:$L$134, 6, FALSE))*'Coefficients - Win Probability'!$E$2</f>
        <v>#N/A</v>
      </c>
      <c r="F1545" s="5" t="str">
        <f>(VLOOKUP(Games!B1546, Data!$B$2:$L$134, 7, FALSE)-VLOOKUP(Games!E1546, Data!$B$2:$L$134, 7, FALSE))*'Coefficients - Win Probability'!$F$2</f>
        <v>#N/A</v>
      </c>
      <c r="G1545" s="5" t="str">
        <f>(VLOOKUP(Games!B1546, Data!$B$2:$L$134, 8, FALSE)-VLOOKUP(Games!E1546, Data!$B$2:$L$134, 8, FALSE))*'Coefficients - Win Probability'!$G$2</f>
        <v>#N/A</v>
      </c>
      <c r="H1545" s="5" t="str">
        <f>(VLOOKUP(Games!B1546, Data!$B$2:$L$134, 9, FALSE)-VLOOKUP(Games!E1546, Data!$B$2:$L$134, 9, FALSE))*'Coefficients - Win Probability'!$H$2</f>
        <v>#N/A</v>
      </c>
      <c r="I1545" s="5" t="str">
        <f>(VLOOKUP(Games!B1546, Data!$B$2:$L$134, 10, FALSE)-VLOOKUP(Games!E1546, Data!$B$2:$L$134, 10, FALSE))*'Coefficients - Win Probability'!$I$2</f>
        <v>#N/A</v>
      </c>
      <c r="J1545" s="5" t="str">
        <f>(IF(AND(VLOOKUP(Games!B1546, Data!$B$2:$L$134, 11, FALSE)=1, VLOOKUP(Games!E1546, Data!$B$2:$L$134, 11, FALSE)&lt;&gt;1), 1,0))*'Coefficients - Win Probability'!$J$2</f>
        <v>#N/A</v>
      </c>
      <c r="K1545" s="5" t="str">
        <f>(IF(AND(VLOOKUP(Games!B1546, Data!$B$2:$L$134, 11, FALSE)&lt;&gt;1, VLOOKUP(Games!E1546, Data!$B$2:$L$134, 11, FALSE)=1), 1,0))*'Coefficients - Win Probability'!$K$2</f>
        <v>#N/A</v>
      </c>
      <c r="L1545" s="5" t="str">
        <f>(VLOOKUP(Games!B1546, Data!$B$2:$L$134, 3, FALSE)-VLOOKUP(Games!E1546, Data!$B$2:$L$134, 3, FALSE))*'Coefficients - Win Probability'!$L$2</f>
        <v>#N/A</v>
      </c>
    </row>
    <row r="1546" ht="14.25" customHeight="1">
      <c r="A1546" s="5" t="n">
        <f>'Coefficients - Win Probability'!$A$2</f>
        <v>0</v>
      </c>
      <c r="B1546" s="5" t="n">
        <f>(Games!G1547)*'Coefficients - Win Probability'!$B$2</f>
        <v>0</v>
      </c>
      <c r="C1546" s="5" t="str">
        <f>(VLOOKUP(Games!B1547, Data!$B$2:$L$134, 4, FALSE)-VLOOKUP(Games!E1547, Data!$B$2:$L$134, 4, FALSE))*'Coefficients - Win Probability'!$C$2</f>
        <v>#N/A</v>
      </c>
      <c r="D1546" s="5" t="str">
        <f>(VLOOKUP(Games!B1547, Data!$B$2:$L$134, 5, FALSE)-VLOOKUP(Games!E1547, Data!$B$2:$L$134, 5, FALSE))*'Coefficients - Win Probability'!$D$2</f>
        <v>#N/A</v>
      </c>
      <c r="E1546" s="5" t="str">
        <f>(VLOOKUP(Games!B1547, Data!$B$2:$L$134, 6, FALSE)-VLOOKUP(Games!E1547, Data!$B$2:$L$134, 6, FALSE))*'Coefficients - Win Probability'!$E$2</f>
        <v>#N/A</v>
      </c>
      <c r="F1546" s="5" t="str">
        <f>(VLOOKUP(Games!B1547, Data!$B$2:$L$134, 7, FALSE)-VLOOKUP(Games!E1547, Data!$B$2:$L$134, 7, FALSE))*'Coefficients - Win Probability'!$F$2</f>
        <v>#N/A</v>
      </c>
      <c r="G1546" s="5" t="str">
        <f>(VLOOKUP(Games!B1547, Data!$B$2:$L$134, 8, FALSE)-VLOOKUP(Games!E1547, Data!$B$2:$L$134, 8, FALSE))*'Coefficients - Win Probability'!$G$2</f>
        <v>#N/A</v>
      </c>
      <c r="H1546" s="5" t="str">
        <f>(VLOOKUP(Games!B1547, Data!$B$2:$L$134, 9, FALSE)-VLOOKUP(Games!E1547, Data!$B$2:$L$134, 9, FALSE))*'Coefficients - Win Probability'!$H$2</f>
        <v>#N/A</v>
      </c>
      <c r="I1546" s="5" t="str">
        <f>(VLOOKUP(Games!B1547, Data!$B$2:$L$134, 10, FALSE)-VLOOKUP(Games!E1547, Data!$B$2:$L$134, 10, FALSE))*'Coefficients - Win Probability'!$I$2</f>
        <v>#N/A</v>
      </c>
      <c r="J1546" s="5" t="str">
        <f>(IF(AND(VLOOKUP(Games!B1547, Data!$B$2:$L$134, 11, FALSE)=1, VLOOKUP(Games!E1547, Data!$B$2:$L$134, 11, FALSE)&lt;&gt;1), 1,0))*'Coefficients - Win Probability'!$J$2</f>
        <v>#N/A</v>
      </c>
      <c r="K1546" s="5" t="str">
        <f>(IF(AND(VLOOKUP(Games!B1547, Data!$B$2:$L$134, 11, FALSE)&lt;&gt;1, VLOOKUP(Games!E1547, Data!$B$2:$L$134, 11, FALSE)=1), 1,0))*'Coefficients - Win Probability'!$K$2</f>
        <v>#N/A</v>
      </c>
      <c r="L1546" s="5" t="str">
        <f>(VLOOKUP(Games!B1547, Data!$B$2:$L$134, 3, FALSE)-VLOOKUP(Games!E1547, Data!$B$2:$L$134, 3, FALSE))*'Coefficients - Win Probability'!$L$2</f>
        <v>#N/A</v>
      </c>
    </row>
    <row r="1547" ht="14.25" customHeight="1">
      <c r="A1547" s="5" t="n">
        <f>'Coefficients - Win Probability'!$A$2</f>
        <v>0</v>
      </c>
      <c r="B1547" s="5" t="n">
        <f>(Games!G1548)*'Coefficients - Win Probability'!$B$2</f>
        <v>0</v>
      </c>
      <c r="C1547" s="5" t="str">
        <f>(VLOOKUP(Games!B1548, Data!$B$2:$L$134, 4, FALSE)-VLOOKUP(Games!E1548, Data!$B$2:$L$134, 4, FALSE))*'Coefficients - Win Probability'!$C$2</f>
        <v>#N/A</v>
      </c>
      <c r="D1547" s="5" t="str">
        <f>(VLOOKUP(Games!B1548, Data!$B$2:$L$134, 5, FALSE)-VLOOKUP(Games!E1548, Data!$B$2:$L$134, 5, FALSE))*'Coefficients - Win Probability'!$D$2</f>
        <v>#N/A</v>
      </c>
      <c r="E1547" s="5" t="str">
        <f>(VLOOKUP(Games!B1548, Data!$B$2:$L$134, 6, FALSE)-VLOOKUP(Games!E1548, Data!$B$2:$L$134, 6, FALSE))*'Coefficients - Win Probability'!$E$2</f>
        <v>#N/A</v>
      </c>
      <c r="F1547" s="5" t="str">
        <f>(VLOOKUP(Games!B1548, Data!$B$2:$L$134, 7, FALSE)-VLOOKUP(Games!E1548, Data!$B$2:$L$134, 7, FALSE))*'Coefficients - Win Probability'!$F$2</f>
        <v>#N/A</v>
      </c>
      <c r="G1547" s="5" t="str">
        <f>(VLOOKUP(Games!B1548, Data!$B$2:$L$134, 8, FALSE)-VLOOKUP(Games!E1548, Data!$B$2:$L$134, 8, FALSE))*'Coefficients - Win Probability'!$G$2</f>
        <v>#N/A</v>
      </c>
      <c r="H1547" s="5" t="str">
        <f>(VLOOKUP(Games!B1548, Data!$B$2:$L$134, 9, FALSE)-VLOOKUP(Games!E1548, Data!$B$2:$L$134, 9, FALSE))*'Coefficients - Win Probability'!$H$2</f>
        <v>#N/A</v>
      </c>
      <c r="I1547" s="5" t="str">
        <f>(VLOOKUP(Games!B1548, Data!$B$2:$L$134, 10, FALSE)-VLOOKUP(Games!E1548, Data!$B$2:$L$134, 10, FALSE))*'Coefficients - Win Probability'!$I$2</f>
        <v>#N/A</v>
      </c>
      <c r="J1547" s="5" t="str">
        <f>(IF(AND(VLOOKUP(Games!B1548, Data!$B$2:$L$134, 11, FALSE)=1, VLOOKUP(Games!E1548, Data!$B$2:$L$134, 11, FALSE)&lt;&gt;1), 1,0))*'Coefficients - Win Probability'!$J$2</f>
        <v>#N/A</v>
      </c>
      <c r="K1547" s="5" t="str">
        <f>(IF(AND(VLOOKUP(Games!B1548, Data!$B$2:$L$134, 11, FALSE)&lt;&gt;1, VLOOKUP(Games!E1548, Data!$B$2:$L$134, 11, FALSE)=1), 1,0))*'Coefficients - Win Probability'!$K$2</f>
        <v>#N/A</v>
      </c>
      <c r="L1547" s="5" t="str">
        <f>(VLOOKUP(Games!B1548, Data!$B$2:$L$134, 3, FALSE)-VLOOKUP(Games!E1548, Data!$B$2:$L$134, 3, FALSE))*'Coefficients - Win Probability'!$L$2</f>
        <v>#N/A</v>
      </c>
    </row>
    <row r="1548" ht="14.25" customHeight="1">
      <c r="A1548" s="5" t="n">
        <f>'Coefficients - Win Probability'!$A$2</f>
        <v>0</v>
      </c>
      <c r="B1548" s="5" t="n">
        <f>(Games!G1549)*'Coefficients - Win Probability'!$B$2</f>
        <v>0</v>
      </c>
      <c r="C1548" s="5" t="str">
        <f>(VLOOKUP(Games!B1549, Data!$B$2:$L$134, 4, FALSE)-VLOOKUP(Games!E1549, Data!$B$2:$L$134, 4, FALSE))*'Coefficients - Win Probability'!$C$2</f>
        <v>#N/A</v>
      </c>
      <c r="D1548" s="5" t="str">
        <f>(VLOOKUP(Games!B1549, Data!$B$2:$L$134, 5, FALSE)-VLOOKUP(Games!E1549, Data!$B$2:$L$134, 5, FALSE))*'Coefficients - Win Probability'!$D$2</f>
        <v>#N/A</v>
      </c>
      <c r="E1548" s="5" t="str">
        <f>(VLOOKUP(Games!B1549, Data!$B$2:$L$134, 6, FALSE)-VLOOKUP(Games!E1549, Data!$B$2:$L$134, 6, FALSE))*'Coefficients - Win Probability'!$E$2</f>
        <v>#N/A</v>
      </c>
      <c r="F1548" s="5" t="str">
        <f>(VLOOKUP(Games!B1549, Data!$B$2:$L$134, 7, FALSE)-VLOOKUP(Games!E1549, Data!$B$2:$L$134, 7, FALSE))*'Coefficients - Win Probability'!$F$2</f>
        <v>#N/A</v>
      </c>
      <c r="G1548" s="5" t="str">
        <f>(VLOOKUP(Games!B1549, Data!$B$2:$L$134, 8, FALSE)-VLOOKUP(Games!E1549, Data!$B$2:$L$134, 8, FALSE))*'Coefficients - Win Probability'!$G$2</f>
        <v>#N/A</v>
      </c>
      <c r="H1548" s="5" t="str">
        <f>(VLOOKUP(Games!B1549, Data!$B$2:$L$134, 9, FALSE)-VLOOKUP(Games!E1549, Data!$B$2:$L$134, 9, FALSE))*'Coefficients - Win Probability'!$H$2</f>
        <v>#N/A</v>
      </c>
      <c r="I1548" s="5" t="str">
        <f>(VLOOKUP(Games!B1549, Data!$B$2:$L$134, 10, FALSE)-VLOOKUP(Games!E1549, Data!$B$2:$L$134, 10, FALSE))*'Coefficients - Win Probability'!$I$2</f>
        <v>#N/A</v>
      </c>
      <c r="J1548" s="5" t="str">
        <f>(IF(AND(VLOOKUP(Games!B1549, Data!$B$2:$L$134, 11, FALSE)=1, VLOOKUP(Games!E1549, Data!$B$2:$L$134, 11, FALSE)&lt;&gt;1), 1,0))*'Coefficients - Win Probability'!$J$2</f>
        <v>#N/A</v>
      </c>
      <c r="K1548" s="5" t="str">
        <f>(IF(AND(VLOOKUP(Games!B1549, Data!$B$2:$L$134, 11, FALSE)&lt;&gt;1, VLOOKUP(Games!E1549, Data!$B$2:$L$134, 11, FALSE)=1), 1,0))*'Coefficients - Win Probability'!$K$2</f>
        <v>#N/A</v>
      </c>
      <c r="L1548" s="5" t="str">
        <f>(VLOOKUP(Games!B1549, Data!$B$2:$L$134, 3, FALSE)-VLOOKUP(Games!E1549, Data!$B$2:$L$134, 3, FALSE))*'Coefficients - Win Probability'!$L$2</f>
        <v>#N/A</v>
      </c>
    </row>
    <row r="1549" ht="14.25" customHeight="1">
      <c r="A1549" s="5" t="n">
        <f>'Coefficients - Win Probability'!$A$2</f>
        <v>0</v>
      </c>
      <c r="B1549" s="5" t="n">
        <f>(Games!G1550)*'Coefficients - Win Probability'!$B$2</f>
        <v>0</v>
      </c>
      <c r="C1549" s="5" t="str">
        <f>(VLOOKUP(Games!B1550, Data!$B$2:$L$134, 4, FALSE)-VLOOKUP(Games!E1550, Data!$B$2:$L$134, 4, FALSE))*'Coefficients - Win Probability'!$C$2</f>
        <v>#N/A</v>
      </c>
      <c r="D1549" s="5" t="str">
        <f>(VLOOKUP(Games!B1550, Data!$B$2:$L$134, 5, FALSE)-VLOOKUP(Games!E1550, Data!$B$2:$L$134, 5, FALSE))*'Coefficients - Win Probability'!$D$2</f>
        <v>#N/A</v>
      </c>
      <c r="E1549" s="5" t="str">
        <f>(VLOOKUP(Games!B1550, Data!$B$2:$L$134, 6, FALSE)-VLOOKUP(Games!E1550, Data!$B$2:$L$134, 6, FALSE))*'Coefficients - Win Probability'!$E$2</f>
        <v>#N/A</v>
      </c>
      <c r="F1549" s="5" t="str">
        <f>(VLOOKUP(Games!B1550, Data!$B$2:$L$134, 7, FALSE)-VLOOKUP(Games!E1550, Data!$B$2:$L$134, 7, FALSE))*'Coefficients - Win Probability'!$F$2</f>
        <v>#N/A</v>
      </c>
      <c r="G1549" s="5" t="str">
        <f>(VLOOKUP(Games!B1550, Data!$B$2:$L$134, 8, FALSE)-VLOOKUP(Games!E1550, Data!$B$2:$L$134, 8, FALSE))*'Coefficients - Win Probability'!$G$2</f>
        <v>#N/A</v>
      </c>
      <c r="H1549" s="5" t="str">
        <f>(VLOOKUP(Games!B1550, Data!$B$2:$L$134, 9, FALSE)-VLOOKUP(Games!E1550, Data!$B$2:$L$134, 9, FALSE))*'Coefficients - Win Probability'!$H$2</f>
        <v>#N/A</v>
      </c>
      <c r="I1549" s="5" t="str">
        <f>(VLOOKUP(Games!B1550, Data!$B$2:$L$134, 10, FALSE)-VLOOKUP(Games!E1550, Data!$B$2:$L$134, 10, FALSE))*'Coefficients - Win Probability'!$I$2</f>
        <v>#N/A</v>
      </c>
      <c r="J1549" s="5" t="str">
        <f>(IF(AND(VLOOKUP(Games!B1550, Data!$B$2:$L$134, 11, FALSE)=1, VLOOKUP(Games!E1550, Data!$B$2:$L$134, 11, FALSE)&lt;&gt;1), 1,0))*'Coefficients - Win Probability'!$J$2</f>
        <v>#N/A</v>
      </c>
      <c r="K1549" s="5" t="str">
        <f>(IF(AND(VLOOKUP(Games!B1550, Data!$B$2:$L$134, 11, FALSE)&lt;&gt;1, VLOOKUP(Games!E1550, Data!$B$2:$L$134, 11, FALSE)=1), 1,0))*'Coefficients - Win Probability'!$K$2</f>
        <v>#N/A</v>
      </c>
      <c r="L1549" s="5" t="str">
        <f>(VLOOKUP(Games!B1550, Data!$B$2:$L$134, 3, FALSE)-VLOOKUP(Games!E1550, Data!$B$2:$L$134, 3, FALSE))*'Coefficients - Win Probability'!$L$2</f>
        <v>#N/A</v>
      </c>
    </row>
    <row r="1550" ht="14.25" customHeight="1">
      <c r="A1550" s="5" t="n">
        <f>'Coefficients - Win Probability'!$A$2</f>
        <v>0</v>
      </c>
      <c r="B1550" s="5" t="n">
        <f>(Games!G1551)*'Coefficients - Win Probability'!$B$2</f>
        <v>0</v>
      </c>
      <c r="C1550" s="5" t="str">
        <f>(VLOOKUP(Games!B1551, Data!$B$2:$L$134, 4, FALSE)-VLOOKUP(Games!E1551, Data!$B$2:$L$134, 4, FALSE))*'Coefficients - Win Probability'!$C$2</f>
        <v>#N/A</v>
      </c>
      <c r="D1550" s="5" t="str">
        <f>(VLOOKUP(Games!B1551, Data!$B$2:$L$134, 5, FALSE)-VLOOKUP(Games!E1551, Data!$B$2:$L$134, 5, FALSE))*'Coefficients - Win Probability'!$D$2</f>
        <v>#N/A</v>
      </c>
      <c r="E1550" s="5" t="str">
        <f>(VLOOKUP(Games!B1551, Data!$B$2:$L$134, 6, FALSE)-VLOOKUP(Games!E1551, Data!$B$2:$L$134, 6, FALSE))*'Coefficients - Win Probability'!$E$2</f>
        <v>#N/A</v>
      </c>
      <c r="F1550" s="5" t="str">
        <f>(VLOOKUP(Games!B1551, Data!$B$2:$L$134, 7, FALSE)-VLOOKUP(Games!E1551, Data!$B$2:$L$134, 7, FALSE))*'Coefficients - Win Probability'!$F$2</f>
        <v>#N/A</v>
      </c>
      <c r="G1550" s="5" t="str">
        <f>(VLOOKUP(Games!B1551, Data!$B$2:$L$134, 8, FALSE)-VLOOKUP(Games!E1551, Data!$B$2:$L$134, 8, FALSE))*'Coefficients - Win Probability'!$G$2</f>
        <v>#N/A</v>
      </c>
      <c r="H1550" s="5" t="str">
        <f>(VLOOKUP(Games!B1551, Data!$B$2:$L$134, 9, FALSE)-VLOOKUP(Games!E1551, Data!$B$2:$L$134, 9, FALSE))*'Coefficients - Win Probability'!$H$2</f>
        <v>#N/A</v>
      </c>
      <c r="I1550" s="5" t="str">
        <f>(VLOOKUP(Games!B1551, Data!$B$2:$L$134, 10, FALSE)-VLOOKUP(Games!E1551, Data!$B$2:$L$134, 10, FALSE))*'Coefficients - Win Probability'!$I$2</f>
        <v>#N/A</v>
      </c>
      <c r="J1550" s="5" t="str">
        <f>(IF(AND(VLOOKUP(Games!B1551, Data!$B$2:$L$134, 11, FALSE)=1, VLOOKUP(Games!E1551, Data!$B$2:$L$134, 11, FALSE)&lt;&gt;1), 1,0))*'Coefficients - Win Probability'!$J$2</f>
        <v>#N/A</v>
      </c>
      <c r="K1550" s="5" t="str">
        <f>(IF(AND(VLOOKUP(Games!B1551, Data!$B$2:$L$134, 11, FALSE)&lt;&gt;1, VLOOKUP(Games!E1551, Data!$B$2:$L$134, 11, FALSE)=1), 1,0))*'Coefficients - Win Probability'!$K$2</f>
        <v>#N/A</v>
      </c>
      <c r="L1550" s="5" t="str">
        <f>(VLOOKUP(Games!B1551, Data!$B$2:$L$134, 3, FALSE)-VLOOKUP(Games!E1551, Data!$B$2:$L$134, 3, FALSE))*'Coefficients - Win Probability'!$L$2</f>
        <v>#N/A</v>
      </c>
    </row>
    <row r="1551" ht="14.25" customHeight="1">
      <c r="A1551" s="5" t="n">
        <f>'Coefficients - Win Probability'!$A$2</f>
        <v>0</v>
      </c>
      <c r="B1551" s="5" t="n">
        <f>(Games!G1552)*'Coefficients - Win Probability'!$B$2</f>
        <v>0</v>
      </c>
      <c r="C1551" s="5" t="str">
        <f>(VLOOKUP(Games!B1552, Data!$B$2:$L$134, 4, FALSE)-VLOOKUP(Games!E1552, Data!$B$2:$L$134, 4, FALSE))*'Coefficients - Win Probability'!$C$2</f>
        <v>#N/A</v>
      </c>
      <c r="D1551" s="5" t="str">
        <f>(VLOOKUP(Games!B1552, Data!$B$2:$L$134, 5, FALSE)-VLOOKUP(Games!E1552, Data!$B$2:$L$134, 5, FALSE))*'Coefficients - Win Probability'!$D$2</f>
        <v>#N/A</v>
      </c>
      <c r="E1551" s="5" t="str">
        <f>(VLOOKUP(Games!B1552, Data!$B$2:$L$134, 6, FALSE)-VLOOKUP(Games!E1552, Data!$B$2:$L$134, 6, FALSE))*'Coefficients - Win Probability'!$E$2</f>
        <v>#N/A</v>
      </c>
      <c r="F1551" s="5" t="str">
        <f>(VLOOKUP(Games!B1552, Data!$B$2:$L$134, 7, FALSE)-VLOOKUP(Games!E1552, Data!$B$2:$L$134, 7, FALSE))*'Coefficients - Win Probability'!$F$2</f>
        <v>#N/A</v>
      </c>
      <c r="G1551" s="5" t="str">
        <f>(VLOOKUP(Games!B1552, Data!$B$2:$L$134, 8, FALSE)-VLOOKUP(Games!E1552, Data!$B$2:$L$134, 8, FALSE))*'Coefficients - Win Probability'!$G$2</f>
        <v>#N/A</v>
      </c>
      <c r="H1551" s="5" t="str">
        <f>(VLOOKUP(Games!B1552, Data!$B$2:$L$134, 9, FALSE)-VLOOKUP(Games!E1552, Data!$B$2:$L$134, 9, FALSE))*'Coefficients - Win Probability'!$H$2</f>
        <v>#N/A</v>
      </c>
      <c r="I1551" s="5" t="str">
        <f>(VLOOKUP(Games!B1552, Data!$B$2:$L$134, 10, FALSE)-VLOOKUP(Games!E1552, Data!$B$2:$L$134, 10, FALSE))*'Coefficients - Win Probability'!$I$2</f>
        <v>#N/A</v>
      </c>
      <c r="J1551" s="5" t="str">
        <f>(IF(AND(VLOOKUP(Games!B1552, Data!$B$2:$L$134, 11, FALSE)=1, VLOOKUP(Games!E1552, Data!$B$2:$L$134, 11, FALSE)&lt;&gt;1), 1,0))*'Coefficients - Win Probability'!$J$2</f>
        <v>#N/A</v>
      </c>
      <c r="K1551" s="5" t="str">
        <f>(IF(AND(VLOOKUP(Games!B1552, Data!$B$2:$L$134, 11, FALSE)&lt;&gt;1, VLOOKUP(Games!E1552, Data!$B$2:$L$134, 11, FALSE)=1), 1,0))*'Coefficients - Win Probability'!$K$2</f>
        <v>#N/A</v>
      </c>
      <c r="L1551" s="5" t="str">
        <f>(VLOOKUP(Games!B1552, Data!$B$2:$L$134, 3, FALSE)-VLOOKUP(Games!E1552, Data!$B$2:$L$134, 3, FALSE))*'Coefficients - Win Probability'!$L$2</f>
        <v>#N/A</v>
      </c>
    </row>
    <row r="1552" ht="14.25" customHeight="1">
      <c r="A1552" s="5" t="n">
        <f>'Coefficients - Win Probability'!$A$2</f>
        <v>0</v>
      </c>
      <c r="B1552" s="5" t="n">
        <f>(Games!G1553)*'Coefficients - Win Probability'!$B$2</f>
        <v>0</v>
      </c>
      <c r="C1552" s="5" t="str">
        <f>(VLOOKUP(Games!B1553, Data!$B$2:$L$134, 4, FALSE)-VLOOKUP(Games!E1553, Data!$B$2:$L$134, 4, FALSE))*'Coefficients - Win Probability'!$C$2</f>
        <v>#N/A</v>
      </c>
      <c r="D1552" s="5" t="str">
        <f>(VLOOKUP(Games!B1553, Data!$B$2:$L$134, 5, FALSE)-VLOOKUP(Games!E1553, Data!$B$2:$L$134, 5, FALSE))*'Coefficients - Win Probability'!$D$2</f>
        <v>#N/A</v>
      </c>
      <c r="E1552" s="5" t="str">
        <f>(VLOOKUP(Games!B1553, Data!$B$2:$L$134, 6, FALSE)-VLOOKUP(Games!E1553, Data!$B$2:$L$134, 6, FALSE))*'Coefficients - Win Probability'!$E$2</f>
        <v>#N/A</v>
      </c>
      <c r="F1552" s="5" t="str">
        <f>(VLOOKUP(Games!B1553, Data!$B$2:$L$134, 7, FALSE)-VLOOKUP(Games!E1553, Data!$B$2:$L$134, 7, FALSE))*'Coefficients - Win Probability'!$F$2</f>
        <v>#N/A</v>
      </c>
      <c r="G1552" s="5" t="str">
        <f>(VLOOKUP(Games!B1553, Data!$B$2:$L$134, 8, FALSE)-VLOOKUP(Games!E1553, Data!$B$2:$L$134, 8, FALSE))*'Coefficients - Win Probability'!$G$2</f>
        <v>#N/A</v>
      </c>
      <c r="H1552" s="5" t="str">
        <f>(VLOOKUP(Games!B1553, Data!$B$2:$L$134, 9, FALSE)-VLOOKUP(Games!E1553, Data!$B$2:$L$134, 9, FALSE))*'Coefficients - Win Probability'!$H$2</f>
        <v>#N/A</v>
      </c>
      <c r="I1552" s="5" t="str">
        <f>(VLOOKUP(Games!B1553, Data!$B$2:$L$134, 10, FALSE)-VLOOKUP(Games!E1553, Data!$B$2:$L$134, 10, FALSE))*'Coefficients - Win Probability'!$I$2</f>
        <v>#N/A</v>
      </c>
      <c r="J1552" s="5" t="str">
        <f>(IF(AND(VLOOKUP(Games!B1553, Data!$B$2:$L$134, 11, FALSE)=1, VLOOKUP(Games!E1553, Data!$B$2:$L$134, 11, FALSE)&lt;&gt;1), 1,0))*'Coefficients - Win Probability'!$J$2</f>
        <v>#N/A</v>
      </c>
      <c r="K1552" s="5" t="str">
        <f>(IF(AND(VLOOKUP(Games!B1553, Data!$B$2:$L$134, 11, FALSE)&lt;&gt;1, VLOOKUP(Games!E1553, Data!$B$2:$L$134, 11, FALSE)=1), 1,0))*'Coefficients - Win Probability'!$K$2</f>
        <v>#N/A</v>
      </c>
      <c r="L1552" s="5" t="str">
        <f>(VLOOKUP(Games!B1553, Data!$B$2:$L$134, 3, FALSE)-VLOOKUP(Games!E1553, Data!$B$2:$L$134, 3, FALSE))*'Coefficients - Win Probability'!$L$2</f>
        <v>#N/A</v>
      </c>
    </row>
    <row r="1553" ht="14.25" customHeight="1">
      <c r="A1553" s="5" t="n">
        <f>'Coefficients - Win Probability'!$A$2</f>
        <v>0</v>
      </c>
      <c r="B1553" s="5" t="n">
        <f>(Games!G1554)*'Coefficients - Win Probability'!$B$2</f>
        <v>0</v>
      </c>
      <c r="C1553" s="5" t="str">
        <f>(VLOOKUP(Games!B1554, Data!$B$2:$L$134, 4, FALSE)-VLOOKUP(Games!E1554, Data!$B$2:$L$134, 4, FALSE))*'Coefficients - Win Probability'!$C$2</f>
        <v>#N/A</v>
      </c>
      <c r="D1553" s="5" t="str">
        <f>(VLOOKUP(Games!B1554, Data!$B$2:$L$134, 5, FALSE)-VLOOKUP(Games!E1554, Data!$B$2:$L$134, 5, FALSE))*'Coefficients - Win Probability'!$D$2</f>
        <v>#N/A</v>
      </c>
      <c r="E1553" s="5" t="str">
        <f>(VLOOKUP(Games!B1554, Data!$B$2:$L$134, 6, FALSE)-VLOOKUP(Games!E1554, Data!$B$2:$L$134, 6, FALSE))*'Coefficients - Win Probability'!$E$2</f>
        <v>#N/A</v>
      </c>
      <c r="F1553" s="5" t="str">
        <f>(VLOOKUP(Games!B1554, Data!$B$2:$L$134, 7, FALSE)-VLOOKUP(Games!E1554, Data!$B$2:$L$134, 7, FALSE))*'Coefficients - Win Probability'!$F$2</f>
        <v>#N/A</v>
      </c>
      <c r="G1553" s="5" t="str">
        <f>(VLOOKUP(Games!B1554, Data!$B$2:$L$134, 8, FALSE)-VLOOKUP(Games!E1554, Data!$B$2:$L$134, 8, FALSE))*'Coefficients - Win Probability'!$G$2</f>
        <v>#N/A</v>
      </c>
      <c r="H1553" s="5" t="str">
        <f>(VLOOKUP(Games!B1554, Data!$B$2:$L$134, 9, FALSE)-VLOOKUP(Games!E1554, Data!$B$2:$L$134, 9, FALSE))*'Coefficients - Win Probability'!$H$2</f>
        <v>#N/A</v>
      </c>
      <c r="I1553" s="5" t="str">
        <f>(VLOOKUP(Games!B1554, Data!$B$2:$L$134, 10, FALSE)-VLOOKUP(Games!E1554, Data!$B$2:$L$134, 10, FALSE))*'Coefficients - Win Probability'!$I$2</f>
        <v>#N/A</v>
      </c>
      <c r="J1553" s="5" t="str">
        <f>(IF(AND(VLOOKUP(Games!B1554, Data!$B$2:$L$134, 11, FALSE)=1, VLOOKUP(Games!E1554, Data!$B$2:$L$134, 11, FALSE)&lt;&gt;1), 1,0))*'Coefficients - Win Probability'!$J$2</f>
        <v>#N/A</v>
      </c>
      <c r="K1553" s="5" t="str">
        <f>(IF(AND(VLOOKUP(Games!B1554, Data!$B$2:$L$134, 11, FALSE)&lt;&gt;1, VLOOKUP(Games!E1554, Data!$B$2:$L$134, 11, FALSE)=1), 1,0))*'Coefficients - Win Probability'!$K$2</f>
        <v>#N/A</v>
      </c>
      <c r="L1553" s="5" t="str">
        <f>(VLOOKUP(Games!B1554, Data!$B$2:$L$134, 3, FALSE)-VLOOKUP(Games!E1554, Data!$B$2:$L$134, 3, FALSE))*'Coefficients - Win Probability'!$L$2</f>
        <v>#N/A</v>
      </c>
    </row>
  </sheetData>
  <pageMargins bottom="0.75" footer="0.0" header="0.0" left="0.7" right="0.7" top="0.7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2023-10-06T12:35:18Z</dcterms:created>
  <dc:creator>Sean Beney</dc:creator>
</cp:coreProperties>
</file>